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cho\Downloads\"/>
    </mc:Choice>
  </mc:AlternateContent>
  <xr:revisionPtr revIDLastSave="0" documentId="13_ncr:1_{EDF74934-B262-4A30-88D5-EEE55B64F089}" xr6:coauthVersionLast="47" xr6:coauthVersionMax="47" xr10:uidLastSave="{00000000-0000-0000-0000-000000000000}"/>
  <bookViews>
    <workbookView xWindow="-28920" yWindow="-120" windowWidth="29040" windowHeight="15720" tabRatio="941" firstSheet="2" activeTab="12" xr2:uid="{CF89DF6E-5851-4EB3-9D20-D37C8DC8E80D}"/>
  </bookViews>
  <sheets>
    <sheet name="세팅" sheetId="1" r:id="rId1"/>
    <sheet name="요약_월별시즈널리티" sheetId="3" r:id="rId2"/>
    <sheet name="RAW_매출A" sheetId="14" r:id="rId3"/>
    <sheet name="Calc_오픈정렬" sheetId="5" r:id="rId4"/>
    <sheet name="Calc_지수곡선" sheetId="6" r:id="rId5"/>
    <sheet name="요약_연차별성장률" sheetId="4" r:id="rId6"/>
    <sheet name="요약_이탈분석" sheetId="8" r:id="rId7"/>
    <sheet name="요약_성장곡선" sheetId="7" r:id="rId8"/>
    <sheet name="종합결론" sheetId="12" r:id="rId9"/>
    <sheet name="R_오픈할인분석" sheetId="10" r:id="rId10"/>
    <sheet name="Calc_오픈정렬(시즌미반영)" sheetId="15" r:id="rId11"/>
    <sheet name="Calc_지수곡선(시즌미반영)" sheetId="16" r:id="rId12"/>
    <sheet name="요약_성장곡선(시즌미반영)" sheetId="17" r:id="rId13"/>
  </sheets>
  <externalReferences>
    <externalReference r:id="rId14"/>
  </externalReferences>
  <definedNames>
    <definedName name="_xlnm._FilterDatabase" localSheetId="4" hidden="1">Calc_지수곡선!$A$1:$BN$150</definedName>
    <definedName name="_xlnm._FilterDatabase" localSheetId="11" hidden="1">'Calc_지수곡선(시즌미반영)'!$A$1:$BN$150</definedName>
    <definedName name="_xlnm._FilterDatabase" localSheetId="0" hidden="1">세팅!$A$2:$G$151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7" i="17" l="1"/>
  <c r="L88" i="17"/>
  <c r="P3" i="17"/>
  <c r="Q3" i="17"/>
  <c r="R3" i="17"/>
  <c r="S3" i="17"/>
  <c r="P4" i="17"/>
  <c r="Q4" i="17"/>
  <c r="R4" i="17"/>
  <c r="S4" i="17"/>
  <c r="P5" i="17"/>
  <c r="Q5" i="17"/>
  <c r="R5" i="17"/>
  <c r="S5" i="17"/>
  <c r="P6" i="17"/>
  <c r="Q6" i="17"/>
  <c r="R6" i="17"/>
  <c r="S6" i="17"/>
  <c r="P7" i="17"/>
  <c r="Q7" i="17"/>
  <c r="R7" i="17"/>
  <c r="S7" i="17"/>
  <c r="M59" i="17"/>
  <c r="B150" i="15"/>
  <c r="A150" i="15"/>
  <c r="D149" i="15"/>
  <c r="D149" i="16" s="1"/>
  <c r="C149" i="15"/>
  <c r="C149" i="16" s="1"/>
  <c r="B149" i="15"/>
  <c r="B149" i="16" s="1"/>
  <c r="A149" i="15"/>
  <c r="B148" i="15"/>
  <c r="B148" i="16" s="1"/>
  <c r="A148" i="15"/>
  <c r="B147" i="15"/>
  <c r="B147" i="16" s="1"/>
  <c r="A147" i="15"/>
  <c r="C146" i="15"/>
  <c r="B146" i="15"/>
  <c r="B146" i="16" s="1"/>
  <c r="A146" i="15"/>
  <c r="B145" i="15"/>
  <c r="A145" i="15"/>
  <c r="C144" i="15"/>
  <c r="B144" i="15"/>
  <c r="B144" i="16" s="1"/>
  <c r="A144" i="15"/>
  <c r="C143" i="15"/>
  <c r="B143" i="15"/>
  <c r="B143" i="16" s="1"/>
  <c r="A143" i="15"/>
  <c r="B142" i="15"/>
  <c r="A142" i="15"/>
  <c r="B141" i="15"/>
  <c r="B141" i="16" s="1"/>
  <c r="A141" i="15"/>
  <c r="C140" i="15"/>
  <c r="B140" i="15"/>
  <c r="B140" i="16" s="1"/>
  <c r="A140" i="15"/>
  <c r="C139" i="15"/>
  <c r="B139" i="15"/>
  <c r="B139" i="16" s="1"/>
  <c r="A139" i="15"/>
  <c r="B138" i="15"/>
  <c r="A138" i="15"/>
  <c r="B137" i="15"/>
  <c r="B137" i="16" s="1"/>
  <c r="A137" i="15"/>
  <c r="C136" i="15"/>
  <c r="B136" i="15"/>
  <c r="B136" i="16" s="1"/>
  <c r="A136" i="15"/>
  <c r="B135" i="15"/>
  <c r="B135" i="16" s="1"/>
  <c r="A135" i="15"/>
  <c r="B134" i="15"/>
  <c r="A134" i="15"/>
  <c r="B133" i="15"/>
  <c r="B133" i="16" s="1"/>
  <c r="A133" i="15"/>
  <c r="B132" i="15"/>
  <c r="A132" i="15"/>
  <c r="B131" i="15"/>
  <c r="A131" i="15"/>
  <c r="B130" i="15"/>
  <c r="A130" i="15"/>
  <c r="B129" i="15"/>
  <c r="A129" i="15"/>
  <c r="B128" i="15"/>
  <c r="A128" i="15"/>
  <c r="B127" i="15"/>
  <c r="A127" i="15"/>
  <c r="B126" i="15"/>
  <c r="A126" i="15"/>
  <c r="C125" i="15"/>
  <c r="B125" i="15"/>
  <c r="B125" i="16" s="1"/>
  <c r="A125" i="15"/>
  <c r="B124" i="15"/>
  <c r="A124" i="15"/>
  <c r="B123" i="15"/>
  <c r="A123" i="15"/>
  <c r="B122" i="15"/>
  <c r="A122" i="15"/>
  <c r="B121" i="15"/>
  <c r="B121" i="16" s="1"/>
  <c r="A121" i="15"/>
  <c r="B120" i="15"/>
  <c r="A120" i="15"/>
  <c r="B119" i="15"/>
  <c r="A119" i="15"/>
  <c r="B118" i="15"/>
  <c r="A118" i="15"/>
  <c r="B117" i="15"/>
  <c r="B117" i="16" s="1"/>
  <c r="A117" i="15"/>
  <c r="B116" i="15"/>
  <c r="A116" i="15"/>
  <c r="B115" i="15"/>
  <c r="A115" i="15"/>
  <c r="B114" i="15"/>
  <c r="A114" i="15"/>
  <c r="B113" i="15"/>
  <c r="A113" i="15"/>
  <c r="B112" i="15"/>
  <c r="A112" i="15"/>
  <c r="C111" i="15"/>
  <c r="B111" i="15"/>
  <c r="B111" i="16" s="1"/>
  <c r="A111" i="15"/>
  <c r="B110" i="15"/>
  <c r="A110" i="15"/>
  <c r="B109" i="15"/>
  <c r="A109" i="15"/>
  <c r="B108" i="15"/>
  <c r="A108" i="15"/>
  <c r="B107" i="15"/>
  <c r="A107" i="15"/>
  <c r="B106" i="15"/>
  <c r="A106" i="15"/>
  <c r="B105" i="15"/>
  <c r="A105" i="15"/>
  <c r="B104" i="15"/>
  <c r="A104" i="15"/>
  <c r="B103" i="15"/>
  <c r="A103" i="15"/>
  <c r="B102" i="15"/>
  <c r="A102" i="15"/>
  <c r="B101" i="15"/>
  <c r="A101" i="15"/>
  <c r="B100" i="15"/>
  <c r="B100" i="16" s="1"/>
  <c r="A100" i="15"/>
  <c r="B99" i="15"/>
  <c r="A99" i="15"/>
  <c r="B98" i="15"/>
  <c r="B98" i="16" s="1"/>
  <c r="A98" i="15"/>
  <c r="C97" i="15"/>
  <c r="C97" i="16" s="1"/>
  <c r="B97" i="15"/>
  <c r="B97" i="16" s="1"/>
  <c r="A97" i="15"/>
  <c r="B96" i="15"/>
  <c r="A96" i="15"/>
  <c r="B95" i="15"/>
  <c r="A95" i="15"/>
  <c r="B94" i="15"/>
  <c r="A94" i="15"/>
  <c r="B93" i="15"/>
  <c r="B93" i="16" s="1"/>
  <c r="A93" i="15"/>
  <c r="C92" i="15"/>
  <c r="B92" i="15"/>
  <c r="B92" i="16" s="1"/>
  <c r="A92" i="15"/>
  <c r="B91" i="15"/>
  <c r="A91" i="15"/>
  <c r="B90" i="15"/>
  <c r="A90" i="15"/>
  <c r="B89" i="15"/>
  <c r="B89" i="16" s="1"/>
  <c r="A89" i="15"/>
  <c r="C88" i="15"/>
  <c r="B88" i="15"/>
  <c r="B88" i="16" s="1"/>
  <c r="A88" i="15"/>
  <c r="B87" i="15"/>
  <c r="A87" i="15"/>
  <c r="B86" i="15"/>
  <c r="A86" i="15"/>
  <c r="B85" i="15"/>
  <c r="A85" i="15"/>
  <c r="C84" i="15"/>
  <c r="B84" i="15"/>
  <c r="B84" i="16" s="1"/>
  <c r="A84" i="15"/>
  <c r="B83" i="15"/>
  <c r="A83" i="15"/>
  <c r="B82" i="15"/>
  <c r="A82" i="15"/>
  <c r="B81" i="15"/>
  <c r="A81" i="15"/>
  <c r="B80" i="15"/>
  <c r="A80" i="15"/>
  <c r="B79" i="15"/>
  <c r="A79" i="15"/>
  <c r="B78" i="15"/>
  <c r="A78" i="15"/>
  <c r="B77" i="15"/>
  <c r="B77" i="16" s="1"/>
  <c r="A77" i="15"/>
  <c r="B76" i="15"/>
  <c r="B76" i="16" s="1"/>
  <c r="A76" i="15"/>
  <c r="B75" i="15"/>
  <c r="A75" i="15"/>
  <c r="B74" i="15"/>
  <c r="A74" i="15"/>
  <c r="C73" i="15"/>
  <c r="C73" i="16" s="1"/>
  <c r="B73" i="15"/>
  <c r="B73" i="16" s="1"/>
  <c r="A73" i="15"/>
  <c r="B72" i="15"/>
  <c r="A72" i="15"/>
  <c r="B71" i="15"/>
  <c r="A71" i="15"/>
  <c r="B70" i="15"/>
  <c r="A70" i="15"/>
  <c r="B69" i="15"/>
  <c r="A69" i="15"/>
  <c r="C68" i="15"/>
  <c r="B68" i="15"/>
  <c r="B68" i="16" s="1"/>
  <c r="A68" i="15"/>
  <c r="B67" i="15"/>
  <c r="A67" i="15"/>
  <c r="B66" i="15"/>
  <c r="B66" i="16" s="1"/>
  <c r="A66" i="15"/>
  <c r="B65" i="15"/>
  <c r="A65" i="15"/>
  <c r="B64" i="15"/>
  <c r="A64" i="15"/>
  <c r="B63" i="15"/>
  <c r="B63" i="16" s="1"/>
  <c r="A63" i="15"/>
  <c r="B62" i="15"/>
  <c r="A62" i="15"/>
  <c r="B61" i="15"/>
  <c r="A61" i="15"/>
  <c r="C60" i="15"/>
  <c r="B60" i="15"/>
  <c r="B60" i="16" s="1"/>
  <c r="A60" i="15"/>
  <c r="B59" i="15"/>
  <c r="A59" i="15"/>
  <c r="B58" i="15"/>
  <c r="A58" i="15"/>
  <c r="B57" i="15"/>
  <c r="A57" i="15"/>
  <c r="C56" i="15"/>
  <c r="C56" i="16" s="1"/>
  <c r="B56" i="15"/>
  <c r="B56" i="16" s="1"/>
  <c r="A56" i="15"/>
  <c r="B55" i="15"/>
  <c r="A55" i="15"/>
  <c r="C54" i="15"/>
  <c r="C54" i="16" s="1"/>
  <c r="B54" i="15"/>
  <c r="B54" i="16" s="1"/>
  <c r="A54" i="15"/>
  <c r="B53" i="15"/>
  <c r="B53" i="16" s="1"/>
  <c r="A53" i="15"/>
  <c r="B52" i="15"/>
  <c r="A52" i="15"/>
  <c r="B51" i="15"/>
  <c r="A51" i="15"/>
  <c r="C50" i="15"/>
  <c r="B50" i="15"/>
  <c r="B50" i="16" s="1"/>
  <c r="A50" i="15"/>
  <c r="B49" i="15"/>
  <c r="A49" i="15"/>
  <c r="B48" i="15"/>
  <c r="B48" i="16" s="1"/>
  <c r="A48" i="15"/>
  <c r="B47" i="15"/>
  <c r="B47" i="16" s="1"/>
  <c r="A47" i="15"/>
  <c r="C46" i="15"/>
  <c r="B46" i="15"/>
  <c r="B46" i="16" s="1"/>
  <c r="A46" i="15"/>
  <c r="B45" i="15"/>
  <c r="B45" i="16" s="1"/>
  <c r="A45" i="15"/>
  <c r="B44" i="15"/>
  <c r="B44" i="16" s="1"/>
  <c r="A44" i="15"/>
  <c r="B43" i="15"/>
  <c r="A43" i="15"/>
  <c r="B42" i="15"/>
  <c r="A42" i="15"/>
  <c r="B41" i="15"/>
  <c r="B41" i="16" s="1"/>
  <c r="A41" i="15"/>
  <c r="C40" i="15"/>
  <c r="B40" i="15"/>
  <c r="B40" i="16" s="1"/>
  <c r="A40" i="15"/>
  <c r="B39" i="15"/>
  <c r="A39" i="15"/>
  <c r="B38" i="15"/>
  <c r="B38" i="16" s="1"/>
  <c r="A38" i="15"/>
  <c r="B37" i="15"/>
  <c r="B37" i="16" s="1"/>
  <c r="A37" i="15"/>
  <c r="C36" i="15"/>
  <c r="C36" i="16" s="1"/>
  <c r="B36" i="15"/>
  <c r="B36" i="16" s="1"/>
  <c r="A36" i="15"/>
  <c r="B35" i="15"/>
  <c r="A35" i="15"/>
  <c r="C34" i="15"/>
  <c r="B34" i="15"/>
  <c r="B34" i="16" s="1"/>
  <c r="A34" i="15"/>
  <c r="B33" i="15"/>
  <c r="A33" i="15"/>
  <c r="B32" i="15"/>
  <c r="A32" i="15"/>
  <c r="B31" i="15"/>
  <c r="A31" i="15"/>
  <c r="C30" i="15"/>
  <c r="B30" i="15"/>
  <c r="B30" i="16" s="1"/>
  <c r="A30" i="15"/>
  <c r="B29" i="15"/>
  <c r="A29" i="15"/>
  <c r="B28" i="15"/>
  <c r="A28" i="15"/>
  <c r="B27" i="15"/>
  <c r="A27" i="15"/>
  <c r="B26" i="15"/>
  <c r="B26" i="16" s="1"/>
  <c r="A26" i="15"/>
  <c r="B25" i="15"/>
  <c r="A25" i="15"/>
  <c r="B24" i="15"/>
  <c r="B24" i="16" s="1"/>
  <c r="A24" i="15"/>
  <c r="B23" i="15"/>
  <c r="B23" i="16" s="1"/>
  <c r="A23" i="15"/>
  <c r="B22" i="15"/>
  <c r="B22" i="16" s="1"/>
  <c r="A22" i="15"/>
  <c r="C21" i="15"/>
  <c r="B21" i="15"/>
  <c r="B21" i="16" s="1"/>
  <c r="A21" i="15"/>
  <c r="B20" i="15"/>
  <c r="B20" i="16" s="1"/>
  <c r="A20" i="15"/>
  <c r="B19" i="15"/>
  <c r="A19" i="15"/>
  <c r="B18" i="15"/>
  <c r="B18" i="16" s="1"/>
  <c r="A18" i="15"/>
  <c r="B17" i="15"/>
  <c r="A17" i="15"/>
  <c r="B16" i="15"/>
  <c r="B16" i="16" s="1"/>
  <c r="A16" i="15"/>
  <c r="B15" i="15"/>
  <c r="B15" i="16" s="1"/>
  <c r="A15" i="15"/>
  <c r="B14" i="15"/>
  <c r="B14" i="16" s="1"/>
  <c r="A14" i="15"/>
  <c r="B13" i="15"/>
  <c r="A13" i="15"/>
  <c r="B12" i="15"/>
  <c r="B12" i="16" s="1"/>
  <c r="A12" i="15"/>
  <c r="C11" i="15"/>
  <c r="B11" i="15"/>
  <c r="B11" i="16" s="1"/>
  <c r="A11" i="15"/>
  <c r="C10" i="15"/>
  <c r="B10" i="15"/>
  <c r="B10" i="16" s="1"/>
  <c r="A10" i="15"/>
  <c r="B9" i="15"/>
  <c r="B9" i="16" s="1"/>
  <c r="A9" i="15"/>
  <c r="B8" i="15"/>
  <c r="B8" i="16" s="1"/>
  <c r="A8" i="15"/>
  <c r="B7" i="15"/>
  <c r="A7" i="15"/>
  <c r="B6" i="15"/>
  <c r="B6" i="16" s="1"/>
  <c r="A6" i="15"/>
  <c r="C5" i="15"/>
  <c r="B5" i="15"/>
  <c r="B5" i="16" s="1"/>
  <c r="A5" i="15"/>
  <c r="D4" i="15"/>
  <c r="D4" i="16" s="1"/>
  <c r="C4" i="15"/>
  <c r="C4" i="16" s="1"/>
  <c r="B4" i="15"/>
  <c r="B4" i="16" s="1"/>
  <c r="A4" i="15"/>
  <c r="B3" i="15"/>
  <c r="A3" i="15"/>
  <c r="B2" i="15"/>
  <c r="B2" i="16" s="1"/>
  <c r="A2" i="15"/>
  <c r="A19" i="16" l="1"/>
  <c r="C51" i="15"/>
  <c r="B51" i="16"/>
  <c r="A64" i="16"/>
  <c r="C94" i="15"/>
  <c r="B94" i="16"/>
  <c r="D111" i="15"/>
  <c r="D111" i="16" s="1"/>
  <c r="C111" i="16"/>
  <c r="A129" i="16"/>
  <c r="A141" i="16"/>
  <c r="C7" i="15"/>
  <c r="B7" i="16"/>
  <c r="C27" i="15"/>
  <c r="B27" i="16"/>
  <c r="A3" i="16"/>
  <c r="A11" i="16"/>
  <c r="A27" i="16"/>
  <c r="B55" i="16"/>
  <c r="C55" i="15"/>
  <c r="D68" i="15"/>
  <c r="D68" i="16" s="1"/>
  <c r="C68" i="16"/>
  <c r="A107" i="16"/>
  <c r="D144" i="15"/>
  <c r="D144" i="16" s="1"/>
  <c r="C144" i="16"/>
  <c r="C19" i="15"/>
  <c r="B19" i="16"/>
  <c r="C64" i="15"/>
  <c r="B64" i="16"/>
  <c r="A87" i="16"/>
  <c r="A91" i="16"/>
  <c r="C98" i="15"/>
  <c r="C107" i="15"/>
  <c r="B107" i="16"/>
  <c r="A125" i="16"/>
  <c r="C129" i="15"/>
  <c r="B129" i="16"/>
  <c r="C133" i="15"/>
  <c r="A28" i="16"/>
  <c r="D40" i="15"/>
  <c r="D40" i="16" s="1"/>
  <c r="C40" i="16"/>
  <c r="A48" i="16"/>
  <c r="A52" i="16"/>
  <c r="C103" i="15"/>
  <c r="B103" i="16"/>
  <c r="A138" i="16"/>
  <c r="C141" i="15"/>
  <c r="A149" i="16"/>
  <c r="A49" i="16"/>
  <c r="B28" i="16"/>
  <c r="C28" i="15"/>
  <c r="B138" i="16"/>
  <c r="C138" i="15"/>
  <c r="A37" i="16"/>
  <c r="A139" i="16"/>
  <c r="D60" i="15"/>
  <c r="D60" i="16" s="1"/>
  <c r="C60" i="16"/>
  <c r="A78" i="16"/>
  <c r="C95" i="15"/>
  <c r="B95" i="16"/>
  <c r="A121" i="16"/>
  <c r="C33" i="15"/>
  <c r="B33" i="16"/>
  <c r="C70" i="15"/>
  <c r="B70" i="16"/>
  <c r="A92" i="16"/>
  <c r="C16" i="15"/>
  <c r="A9" i="16"/>
  <c r="C24" i="15"/>
  <c r="B49" i="16"/>
  <c r="C49" i="15"/>
  <c r="A71" i="16"/>
  <c r="A2" i="16"/>
  <c r="B42" i="16"/>
  <c r="C42" i="15"/>
  <c r="A46" i="16"/>
  <c r="A67" i="16"/>
  <c r="C71" i="15"/>
  <c r="B71" i="16"/>
  <c r="C75" i="15"/>
  <c r="B75" i="16"/>
  <c r="A80" i="16"/>
  <c r="A105" i="16"/>
  <c r="C114" i="15"/>
  <c r="B114" i="16"/>
  <c r="A118" i="16"/>
  <c r="A122" i="16"/>
  <c r="C131" i="15"/>
  <c r="B131" i="16"/>
  <c r="C135" i="15"/>
  <c r="A147" i="16"/>
  <c r="C150" i="15"/>
  <c r="B150" i="16"/>
  <c r="A45" i="16"/>
  <c r="D125" i="15"/>
  <c r="D125" i="16" s="1"/>
  <c r="C125" i="16"/>
  <c r="A41" i="16"/>
  <c r="A88" i="16"/>
  <c r="A5" i="16"/>
  <c r="A34" i="16"/>
  <c r="A16" i="16"/>
  <c r="B83" i="16"/>
  <c r="C83" i="15"/>
  <c r="C48" i="15"/>
  <c r="B78" i="16"/>
  <c r="C78" i="15"/>
  <c r="A142" i="16"/>
  <c r="A84" i="16"/>
  <c r="C121" i="15"/>
  <c r="C37" i="15"/>
  <c r="D5" i="15"/>
  <c r="D5" i="16" s="1"/>
  <c r="C5" i="16"/>
  <c r="C21" i="16"/>
  <c r="D21" i="15"/>
  <c r="D21" i="16" s="1"/>
  <c r="D34" i="15"/>
  <c r="D34" i="16" s="1"/>
  <c r="C34" i="16"/>
  <c r="A58" i="16"/>
  <c r="A85" i="16"/>
  <c r="A101" i="16"/>
  <c r="C110" i="15"/>
  <c r="B110" i="16"/>
  <c r="D143" i="15"/>
  <c r="D143" i="16" s="1"/>
  <c r="C143" i="16"/>
  <c r="C2" i="15"/>
  <c r="C17" i="15"/>
  <c r="B17" i="16"/>
  <c r="D54" i="15"/>
  <c r="D54" i="16" s="1"/>
  <c r="B58" i="16"/>
  <c r="C58" i="15"/>
  <c r="C93" i="15"/>
  <c r="D97" i="15"/>
  <c r="D97" i="16" s="1"/>
  <c r="C101" i="15"/>
  <c r="B101" i="16"/>
  <c r="C147" i="15"/>
  <c r="A20" i="16"/>
  <c r="B52" i="16"/>
  <c r="C52" i="15"/>
  <c r="A74" i="16"/>
  <c r="B145" i="16"/>
  <c r="C145" i="15"/>
  <c r="A126" i="16"/>
  <c r="C13" i="15"/>
  <c r="B13" i="16"/>
  <c r="A114" i="16"/>
  <c r="A150" i="16"/>
  <c r="C25" i="15"/>
  <c r="B25" i="16"/>
  <c r="C67" i="15"/>
  <c r="B67" i="16"/>
  <c r="C10" i="16"/>
  <c r="D10" i="15"/>
  <c r="D10" i="16" s="1"/>
  <c r="A39" i="16"/>
  <c r="B72" i="16"/>
  <c r="C72" i="15"/>
  <c r="C81" i="15"/>
  <c r="B81" i="16"/>
  <c r="A90" i="16"/>
  <c r="C115" i="15"/>
  <c r="B115" i="16"/>
  <c r="A119" i="16"/>
  <c r="D136" i="15"/>
  <c r="D136" i="16" s="1"/>
  <c r="C136" i="16"/>
  <c r="D140" i="15"/>
  <c r="D140" i="16" s="1"/>
  <c r="C140" i="16"/>
  <c r="A144" i="16"/>
  <c r="A70" i="16"/>
  <c r="D56" i="15"/>
  <c r="D56" i="16" s="1"/>
  <c r="C74" i="15"/>
  <c r="B74" i="16"/>
  <c r="C117" i="15"/>
  <c r="A13" i="16"/>
  <c r="C20" i="15"/>
  <c r="C45" i="15"/>
  <c r="A75" i="16"/>
  <c r="D30" i="15"/>
  <c r="D30" i="16" s="1"/>
  <c r="C30" i="16"/>
  <c r="A38" i="16"/>
  <c r="B80" i="16"/>
  <c r="C80" i="15"/>
  <c r="A6" i="16"/>
  <c r="C14" i="15"/>
  <c r="C22" i="15"/>
  <c r="C31" i="15"/>
  <c r="B31" i="16"/>
  <c r="B35" i="16"/>
  <c r="C35" i="15"/>
  <c r="C39" i="15"/>
  <c r="B39" i="16"/>
  <c r="A51" i="16"/>
  <c r="A55" i="16"/>
  <c r="C63" i="15"/>
  <c r="C86" i="15"/>
  <c r="B86" i="16"/>
  <c r="C90" i="15"/>
  <c r="B90" i="16"/>
  <c r="A94" i="16"/>
  <c r="A98" i="16"/>
  <c r="A133" i="16"/>
  <c r="A7" i="16"/>
  <c r="A14" i="16"/>
  <c r="A17" i="16"/>
  <c r="A24" i="16"/>
  <c r="A31" i="16"/>
  <c r="A35" i="16"/>
  <c r="A60" i="16"/>
  <c r="A68" i="16"/>
  <c r="A72" i="16"/>
  <c r="C87" i="15"/>
  <c r="B87" i="16"/>
  <c r="C91" i="15"/>
  <c r="B91" i="16"/>
  <c r="A95" i="16"/>
  <c r="A103" i="16"/>
  <c r="A111" i="16"/>
  <c r="A115" i="16"/>
  <c r="C118" i="15"/>
  <c r="B118" i="16"/>
  <c r="C122" i="15"/>
  <c r="B122" i="16"/>
  <c r="A135" i="16"/>
  <c r="A145" i="16"/>
  <c r="A8" i="16"/>
  <c r="A32" i="16"/>
  <c r="A43" i="16"/>
  <c r="A77" i="16"/>
  <c r="A100" i="16"/>
  <c r="A104" i="16"/>
  <c r="A124" i="16"/>
  <c r="A128" i="16"/>
  <c r="A132" i="16"/>
  <c r="D11" i="15"/>
  <c r="D11" i="16" s="1"/>
  <c r="C11" i="16"/>
  <c r="B32" i="16"/>
  <c r="C32" i="15"/>
  <c r="C43" i="15"/>
  <c r="B43" i="16"/>
  <c r="A65" i="16"/>
  <c r="A40" i="16"/>
  <c r="D46" i="15"/>
  <c r="D46" i="16" s="1"/>
  <c r="C46" i="16"/>
  <c r="A54" i="16"/>
  <c r="A57" i="16"/>
  <c r="A61" i="16"/>
  <c r="D84" i="15"/>
  <c r="D84" i="16" s="1"/>
  <c r="C84" i="16"/>
  <c r="D88" i="15"/>
  <c r="D88" i="16" s="1"/>
  <c r="C88" i="16"/>
  <c r="A97" i="16"/>
  <c r="C104" i="15"/>
  <c r="B104" i="16"/>
  <c r="A108" i="16"/>
  <c r="A112" i="16"/>
  <c r="C124" i="15"/>
  <c r="B124" i="16"/>
  <c r="C128" i="15"/>
  <c r="B128" i="16"/>
  <c r="C132" i="15"/>
  <c r="B132" i="16"/>
  <c r="A136" i="16"/>
  <c r="C139" i="16"/>
  <c r="D139" i="15"/>
  <c r="D139" i="16" s="1"/>
  <c r="D146" i="15"/>
  <c r="D146" i="16" s="1"/>
  <c r="C146" i="16"/>
  <c r="C8" i="15"/>
  <c r="A22" i="16"/>
  <c r="A25" i="16"/>
  <c r="D36" i="15"/>
  <c r="D36" i="16" s="1"/>
  <c r="D50" i="15"/>
  <c r="D50" i="16" s="1"/>
  <c r="C50" i="16"/>
  <c r="C57" i="15"/>
  <c r="B57" i="16"/>
  <c r="C61" i="15"/>
  <c r="B61" i="16"/>
  <c r="C65" i="15"/>
  <c r="B65" i="16"/>
  <c r="D73" i="15"/>
  <c r="D73" i="16" s="1"/>
  <c r="C77" i="15"/>
  <c r="A81" i="16"/>
  <c r="C100" i="15"/>
  <c r="C108" i="15"/>
  <c r="B108" i="16"/>
  <c r="B112" i="16"/>
  <c r="C112" i="15"/>
  <c r="C120" i="15"/>
  <c r="B120" i="16"/>
  <c r="C3" i="15"/>
  <c r="B3" i="16"/>
  <c r="C85" i="15"/>
  <c r="B85" i="16"/>
  <c r="C105" i="15"/>
  <c r="B105" i="16"/>
  <c r="A109" i="16"/>
  <c r="A116" i="16"/>
  <c r="C119" i="15"/>
  <c r="B119" i="16"/>
  <c r="C126" i="15"/>
  <c r="B126" i="16"/>
  <c r="A130" i="16"/>
  <c r="C142" i="15"/>
  <c r="B142" i="16"/>
  <c r="A148" i="16"/>
  <c r="A12" i="16"/>
  <c r="D92" i="15"/>
  <c r="D92" i="16" s="1"/>
  <c r="C92" i="16"/>
  <c r="A96" i="16"/>
  <c r="A99" i="16"/>
  <c r="A102" i="16"/>
  <c r="C109" i="15"/>
  <c r="B109" i="16"/>
  <c r="C116" i="15"/>
  <c r="B116" i="16"/>
  <c r="A123" i="16"/>
  <c r="C130" i="15"/>
  <c r="B130" i="16"/>
  <c r="A134" i="16"/>
  <c r="A137" i="16"/>
  <c r="A29" i="16"/>
  <c r="A44" i="16"/>
  <c r="A69" i="16"/>
  <c r="A82" i="16"/>
  <c r="A18" i="16"/>
  <c r="C29" i="15"/>
  <c r="B29" i="16"/>
  <c r="C38" i="15"/>
  <c r="C41" i="15"/>
  <c r="A47" i="16"/>
  <c r="A53" i="16"/>
  <c r="A66" i="16"/>
  <c r="C69" i="15"/>
  <c r="B69" i="16"/>
  <c r="A76" i="16"/>
  <c r="C82" i="15"/>
  <c r="B82" i="16"/>
  <c r="C15" i="15"/>
  <c r="C26" i="15"/>
  <c r="A50" i="16"/>
  <c r="A73" i="16"/>
  <c r="A79" i="16"/>
  <c r="C96" i="15"/>
  <c r="B96" i="16"/>
  <c r="C99" i="15"/>
  <c r="B99" i="16"/>
  <c r="C102" i="15"/>
  <c r="B102" i="16"/>
  <c r="A106" i="16"/>
  <c r="A113" i="16"/>
  <c r="C123" i="15"/>
  <c r="B123" i="16"/>
  <c r="A127" i="16"/>
  <c r="C134" i="15"/>
  <c r="B134" i="16"/>
  <c r="A140" i="16"/>
  <c r="A143" i="16"/>
  <c r="C148" i="15"/>
  <c r="A15" i="16"/>
  <c r="A23" i="16"/>
  <c r="A26" i="16"/>
  <c r="A62" i="16"/>
  <c r="C6" i="15"/>
  <c r="C9" i="15"/>
  <c r="C62" i="15"/>
  <c r="B62" i="16"/>
  <c r="A89" i="16"/>
  <c r="A4" i="16"/>
  <c r="C12" i="15"/>
  <c r="A21" i="16"/>
  <c r="C23" i="15"/>
  <c r="A36" i="16"/>
  <c r="C44" i="15"/>
  <c r="A56" i="16"/>
  <c r="A59" i="16"/>
  <c r="A10" i="16"/>
  <c r="C18" i="15"/>
  <c r="A30" i="16"/>
  <c r="A33" i="16"/>
  <c r="A42" i="16"/>
  <c r="C47" i="15"/>
  <c r="C53" i="15"/>
  <c r="C59" i="15"/>
  <c r="B59" i="16"/>
  <c r="A63" i="16"/>
  <c r="C66" i="15"/>
  <c r="C76" i="15"/>
  <c r="C79" i="15"/>
  <c r="B79" i="16"/>
  <c r="A83" i="16"/>
  <c r="A86" i="16"/>
  <c r="C89" i="15"/>
  <c r="A93" i="16"/>
  <c r="C106" i="15"/>
  <c r="B106" i="16"/>
  <c r="A110" i="16"/>
  <c r="C113" i="15"/>
  <c r="B113" i="16"/>
  <c r="A117" i="16"/>
  <c r="A120" i="16"/>
  <c r="C127" i="15"/>
  <c r="B127" i="16"/>
  <c r="A131" i="16"/>
  <c r="C137" i="15"/>
  <c r="A146" i="16"/>
  <c r="N63" i="17"/>
  <c r="N64" i="17"/>
  <c r="R87" i="17" s="1" a="1"/>
  <c r="R87" i="17" s="1"/>
  <c r="T73" i="17"/>
  <c r="X87" i="17"/>
  <c r="N74" i="17"/>
  <c r="N88" i="17"/>
  <c r="L89" i="17"/>
  <c r="T65" i="17"/>
  <c r="T68" i="17"/>
  <c r="T71" i="17"/>
  <c r="T74" i="17"/>
  <c r="X88" i="17"/>
  <c r="N66" i="17"/>
  <c r="N69" i="17"/>
  <c r="N72" i="17"/>
  <c r="N75" i="17"/>
  <c r="S87" i="17"/>
  <c r="T63" i="17"/>
  <c r="T66" i="17"/>
  <c r="T69" i="17"/>
  <c r="T72" i="17"/>
  <c r="T75" i="17"/>
  <c r="N67" i="17"/>
  <c r="T64" i="17"/>
  <c r="S88" i="17"/>
  <c r="N65" i="17"/>
  <c r="R88" i="17" s="1" a="1"/>
  <c r="R88" i="17" s="1"/>
  <c r="N70" i="17"/>
  <c r="T67" i="17"/>
  <c r="N68" i="17"/>
  <c r="N73" i="17"/>
  <c r="T70" i="17"/>
  <c r="N71" i="17"/>
  <c r="M59" i="7"/>
  <c r="T66" i="7"/>
  <c r="N87" i="7"/>
  <c r="L88" i="7"/>
  <c r="P3" i="7"/>
  <c r="Q3" i="7"/>
  <c r="R3" i="7"/>
  <c r="S3" i="7"/>
  <c r="P4" i="7"/>
  <c r="Q4" i="7"/>
  <c r="R4" i="7"/>
  <c r="S4" i="7"/>
  <c r="P5" i="7"/>
  <c r="Q5" i="7"/>
  <c r="R5" i="7"/>
  <c r="S5" i="7"/>
  <c r="P6" i="7"/>
  <c r="Q6" i="7"/>
  <c r="R6" i="7"/>
  <c r="S6" i="7"/>
  <c r="P7" i="7"/>
  <c r="Q7" i="7"/>
  <c r="R7" i="7"/>
  <c r="S7" i="7"/>
  <c r="C49" i="1"/>
  <c r="D130" i="15" l="1"/>
  <c r="D130" i="16" s="1"/>
  <c r="C130" i="16"/>
  <c r="C38" i="16"/>
  <c r="D38" i="15"/>
  <c r="D38" i="16" s="1"/>
  <c r="N88" i="7"/>
  <c r="L89" i="7"/>
  <c r="D137" i="15"/>
  <c r="D137" i="16" s="1"/>
  <c r="C137" i="16"/>
  <c r="C47" i="16"/>
  <c r="D47" i="15"/>
  <c r="D47" i="16" s="1"/>
  <c r="D126" i="15"/>
  <c r="D126" i="16" s="1"/>
  <c r="C126" i="16"/>
  <c r="D29" i="15"/>
  <c r="D29" i="16" s="1"/>
  <c r="C29" i="16"/>
  <c r="X89" i="17"/>
  <c r="S89" i="17"/>
  <c r="D142" i="15"/>
  <c r="D142" i="16" s="1"/>
  <c r="C142" i="16"/>
  <c r="D89" i="15"/>
  <c r="D89" i="16" s="1"/>
  <c r="C89" i="16"/>
  <c r="C69" i="16"/>
  <c r="D69" i="15"/>
  <c r="D69" i="16" s="1"/>
  <c r="C106" i="16"/>
  <c r="D106" i="15"/>
  <c r="D106" i="16" s="1"/>
  <c r="C6" i="16"/>
  <c r="D6" i="15"/>
  <c r="D6" i="16" s="1"/>
  <c r="D113" i="15"/>
  <c r="D113" i="16" s="1"/>
  <c r="C113" i="16"/>
  <c r="D12" i="15"/>
  <c r="D12" i="16" s="1"/>
  <c r="C12" i="16"/>
  <c r="D102" i="15"/>
  <c r="D102" i="16" s="1"/>
  <c r="C102" i="16"/>
  <c r="D123" i="15"/>
  <c r="D123" i="16" s="1"/>
  <c r="C123" i="16"/>
  <c r="D108" i="15"/>
  <c r="D108" i="16" s="1"/>
  <c r="C108" i="16"/>
  <c r="D87" i="15"/>
  <c r="D87" i="16" s="1"/>
  <c r="C87" i="16"/>
  <c r="D44" i="15"/>
  <c r="D44" i="16" s="1"/>
  <c r="C44" i="16"/>
  <c r="D41" i="15"/>
  <c r="D41" i="16" s="1"/>
  <c r="C41" i="16"/>
  <c r="D100" i="15"/>
  <c r="D100" i="16" s="1"/>
  <c r="C100" i="16"/>
  <c r="D65" i="15"/>
  <c r="D65" i="16" s="1"/>
  <c r="C65" i="16"/>
  <c r="D8" i="15"/>
  <c r="D8" i="16" s="1"/>
  <c r="C8" i="16"/>
  <c r="C119" i="16"/>
  <c r="D119" i="15"/>
  <c r="D119" i="16" s="1"/>
  <c r="D79" i="15"/>
  <c r="D79" i="16" s="1"/>
  <c r="C79" i="16"/>
  <c r="D148" i="15"/>
  <c r="D148" i="16" s="1"/>
  <c r="C148" i="16"/>
  <c r="D26" i="15"/>
  <c r="D26" i="16" s="1"/>
  <c r="C26" i="16"/>
  <c r="D57" i="15"/>
  <c r="D57" i="16" s="1"/>
  <c r="C57" i="16"/>
  <c r="D76" i="15"/>
  <c r="D76" i="16" s="1"/>
  <c r="C76" i="16"/>
  <c r="C99" i="16"/>
  <c r="D99" i="15"/>
  <c r="D99" i="16" s="1"/>
  <c r="C15" i="16"/>
  <c r="D15" i="15"/>
  <c r="D15" i="16" s="1"/>
  <c r="D105" i="15"/>
  <c r="D105" i="16" s="1"/>
  <c r="C105" i="16"/>
  <c r="D127" i="15"/>
  <c r="D127" i="16" s="1"/>
  <c r="C127" i="16"/>
  <c r="D66" i="15"/>
  <c r="D66" i="16" s="1"/>
  <c r="C66" i="16"/>
  <c r="C18" i="16"/>
  <c r="D18" i="15"/>
  <c r="D18" i="16" s="1"/>
  <c r="D116" i="15"/>
  <c r="D116" i="16" s="1"/>
  <c r="C116" i="16"/>
  <c r="D96" i="15"/>
  <c r="D96" i="16" s="1"/>
  <c r="C96" i="16"/>
  <c r="D82" i="15"/>
  <c r="D82" i="16" s="1"/>
  <c r="C82" i="16"/>
  <c r="D120" i="15"/>
  <c r="D120" i="16" s="1"/>
  <c r="C120" i="16"/>
  <c r="D132" i="15"/>
  <c r="D132" i="16" s="1"/>
  <c r="C132" i="16"/>
  <c r="D59" i="15"/>
  <c r="D59" i="16" s="1"/>
  <c r="C59" i="16"/>
  <c r="D23" i="15"/>
  <c r="D23" i="16" s="1"/>
  <c r="C23" i="16"/>
  <c r="D62" i="15"/>
  <c r="D62" i="16" s="1"/>
  <c r="C62" i="16"/>
  <c r="C134" i="16"/>
  <c r="D134" i="15"/>
  <c r="D134" i="16" s="1"/>
  <c r="D109" i="15"/>
  <c r="D109" i="16" s="1"/>
  <c r="C109" i="16"/>
  <c r="D112" i="15"/>
  <c r="D112" i="16" s="1"/>
  <c r="C112" i="16"/>
  <c r="D53" i="15"/>
  <c r="D53" i="16" s="1"/>
  <c r="C53" i="16"/>
  <c r="D9" i="15"/>
  <c r="D9" i="16" s="1"/>
  <c r="C9" i="16"/>
  <c r="D3" i="15"/>
  <c r="D3" i="16" s="1"/>
  <c r="C3" i="16"/>
  <c r="C77" i="16"/>
  <c r="D77" i="15"/>
  <c r="D77" i="16" s="1"/>
  <c r="D91" i="15"/>
  <c r="D91" i="16" s="1"/>
  <c r="C91" i="16"/>
  <c r="C104" i="16"/>
  <c r="D104" i="15"/>
  <c r="D104" i="16" s="1"/>
  <c r="D72" i="15"/>
  <c r="D72" i="16" s="1"/>
  <c r="C72" i="16"/>
  <c r="C85" i="16"/>
  <c r="D85" i="15"/>
  <c r="D85" i="16" s="1"/>
  <c r="D122" i="15"/>
  <c r="D122" i="16" s="1"/>
  <c r="C122" i="16"/>
  <c r="D61" i="15"/>
  <c r="D61" i="16" s="1"/>
  <c r="C61" i="16"/>
  <c r="D118" i="15"/>
  <c r="D118" i="16" s="1"/>
  <c r="C118" i="16"/>
  <c r="D128" i="15"/>
  <c r="D128" i="16" s="1"/>
  <c r="C128" i="16"/>
  <c r="C43" i="16"/>
  <c r="D43" i="15"/>
  <c r="D43" i="16" s="1"/>
  <c r="D124" i="15"/>
  <c r="D124" i="16" s="1"/>
  <c r="C124" i="16"/>
  <c r="C32" i="16"/>
  <c r="D32" i="15"/>
  <c r="D32" i="16" s="1"/>
  <c r="D81" i="15"/>
  <c r="D81" i="16" s="1"/>
  <c r="C81" i="16"/>
  <c r="D110" i="15"/>
  <c r="D110" i="16" s="1"/>
  <c r="C110" i="16"/>
  <c r="D93" i="15"/>
  <c r="D93" i="16" s="1"/>
  <c r="C93" i="16"/>
  <c r="D58" i="15"/>
  <c r="D58" i="16" s="1"/>
  <c r="C58" i="16"/>
  <c r="D31" i="15"/>
  <c r="D31" i="16" s="1"/>
  <c r="C31" i="16"/>
  <c r="C115" i="16"/>
  <c r="D115" i="15"/>
  <c r="D115" i="16" s="1"/>
  <c r="D25" i="15"/>
  <c r="D25" i="16" s="1"/>
  <c r="C25" i="16"/>
  <c r="D27" i="15"/>
  <c r="D27" i="16" s="1"/>
  <c r="C27" i="16"/>
  <c r="C22" i="16"/>
  <c r="D22" i="15"/>
  <c r="D22" i="16" s="1"/>
  <c r="C45" i="16"/>
  <c r="D45" i="15"/>
  <c r="D45" i="16" s="1"/>
  <c r="C101" i="16"/>
  <c r="D101" i="15"/>
  <c r="D101" i="16" s="1"/>
  <c r="D121" i="15"/>
  <c r="D121" i="16" s="1"/>
  <c r="C121" i="16"/>
  <c r="C16" i="16"/>
  <c r="D16" i="15"/>
  <c r="D16" i="16" s="1"/>
  <c r="D14" i="15"/>
  <c r="D14" i="16" s="1"/>
  <c r="C14" i="16"/>
  <c r="C20" i="16"/>
  <c r="D20" i="15"/>
  <c r="D20" i="16" s="1"/>
  <c r="D114" i="15"/>
  <c r="D114" i="16" s="1"/>
  <c r="C114" i="16"/>
  <c r="D94" i="15"/>
  <c r="D94" i="16" s="1"/>
  <c r="C94" i="16"/>
  <c r="C13" i="16"/>
  <c r="D13" i="15"/>
  <c r="D13" i="16" s="1"/>
  <c r="D90" i="15"/>
  <c r="D90" i="16" s="1"/>
  <c r="C90" i="16"/>
  <c r="D39" i="15"/>
  <c r="D39" i="16" s="1"/>
  <c r="C39" i="16"/>
  <c r="D80" i="15"/>
  <c r="D80" i="16" s="1"/>
  <c r="C80" i="16"/>
  <c r="D35" i="15"/>
  <c r="D35" i="16" s="1"/>
  <c r="C35" i="16"/>
  <c r="C117" i="16"/>
  <c r="D117" i="15"/>
  <c r="D117" i="16" s="1"/>
  <c r="D17" i="15"/>
  <c r="D17" i="16" s="1"/>
  <c r="C17" i="16"/>
  <c r="D48" i="15"/>
  <c r="D48" i="16" s="1"/>
  <c r="C48" i="16"/>
  <c r="D86" i="15"/>
  <c r="D86" i="16" s="1"/>
  <c r="C86" i="16"/>
  <c r="D67" i="15"/>
  <c r="D67" i="16" s="1"/>
  <c r="C67" i="16"/>
  <c r="C2" i="16"/>
  <c r="D2" i="15"/>
  <c r="D2" i="16" s="1"/>
  <c r="D63" i="15"/>
  <c r="D63" i="16" s="1"/>
  <c r="C63" i="16"/>
  <c r="D74" i="15"/>
  <c r="D74" i="16" s="1"/>
  <c r="C74" i="16"/>
  <c r="C145" i="16"/>
  <c r="D145" i="15"/>
  <c r="D145" i="16" s="1"/>
  <c r="D52" i="15"/>
  <c r="D52" i="16" s="1"/>
  <c r="C52" i="16"/>
  <c r="C147" i="16"/>
  <c r="D147" i="15"/>
  <c r="D147" i="16" s="1"/>
  <c r="D37" i="15"/>
  <c r="D37" i="16" s="1"/>
  <c r="C37" i="16"/>
  <c r="D83" i="15"/>
  <c r="D83" i="16" s="1"/>
  <c r="C83" i="16"/>
  <c r="D107" i="15"/>
  <c r="D107" i="16" s="1"/>
  <c r="C107" i="16"/>
  <c r="D131" i="15"/>
  <c r="D131" i="16" s="1"/>
  <c r="C131" i="16"/>
  <c r="D133" i="15"/>
  <c r="D133" i="16" s="1"/>
  <c r="C133" i="16"/>
  <c r="D95" i="15"/>
  <c r="D95" i="16" s="1"/>
  <c r="C95" i="16"/>
  <c r="C129" i="16"/>
  <c r="D129" i="15"/>
  <c r="D129" i="16" s="1"/>
  <c r="D19" i="15"/>
  <c r="D19" i="16" s="1"/>
  <c r="C19" i="16"/>
  <c r="C141" i="16"/>
  <c r="D141" i="15"/>
  <c r="D141" i="16" s="1"/>
  <c r="D98" i="15"/>
  <c r="D98" i="16" s="1"/>
  <c r="C98" i="16"/>
  <c r="D7" i="15"/>
  <c r="D7" i="16" s="1"/>
  <c r="C7" i="16"/>
  <c r="D49" i="15"/>
  <c r="D49" i="16" s="1"/>
  <c r="C49" i="16"/>
  <c r="D70" i="15"/>
  <c r="D70" i="16" s="1"/>
  <c r="C70" i="16"/>
  <c r="D51" i="15"/>
  <c r="D51" i="16" s="1"/>
  <c r="C51" i="16"/>
  <c r="D150" i="15"/>
  <c r="D150" i="16" s="1"/>
  <c r="C150" i="16"/>
  <c r="D75" i="15"/>
  <c r="D75" i="16" s="1"/>
  <c r="C75" i="16"/>
  <c r="D138" i="15"/>
  <c r="D138" i="16" s="1"/>
  <c r="C138" i="16"/>
  <c r="D78" i="15"/>
  <c r="D78" i="16" s="1"/>
  <c r="C78" i="16"/>
  <c r="C42" i="16"/>
  <c r="D42" i="15"/>
  <c r="D42" i="16" s="1"/>
  <c r="C24" i="16"/>
  <c r="D24" i="15"/>
  <c r="D24" i="16" s="1"/>
  <c r="D33" i="15"/>
  <c r="D33" i="16" s="1"/>
  <c r="C33" i="16"/>
  <c r="D103" i="15"/>
  <c r="D103" i="16" s="1"/>
  <c r="C103" i="16"/>
  <c r="D135" i="15"/>
  <c r="D135" i="16" s="1"/>
  <c r="C135" i="16"/>
  <c r="D71" i="15"/>
  <c r="D71" i="16" s="1"/>
  <c r="C71" i="16"/>
  <c r="C28" i="16"/>
  <c r="D28" i="15"/>
  <c r="D28" i="16" s="1"/>
  <c r="D64" i="15"/>
  <c r="D64" i="16" s="1"/>
  <c r="C64" i="16"/>
  <c r="D55" i="15"/>
  <c r="D55" i="16" s="1"/>
  <c r="C55" i="16"/>
  <c r="L90" i="17"/>
  <c r="N89" i="17"/>
  <c r="R89" i="17" a="1"/>
  <c r="R89" i="17" s="1"/>
  <c r="T71" i="7"/>
  <c r="T70" i="7"/>
  <c r="T68" i="7"/>
  <c r="T65" i="7"/>
  <c r="N67" i="7"/>
  <c r="S88" i="7"/>
  <c r="T63" i="7"/>
  <c r="N66" i="7"/>
  <c r="R89" i="7" s="1" a="1"/>
  <c r="R89" i="7" s="1"/>
  <c r="N68" i="7"/>
  <c r="S87" i="7"/>
  <c r="N69" i="7"/>
  <c r="N70" i="7"/>
  <c r="T75" i="7"/>
  <c r="N71" i="7"/>
  <c r="T72" i="7"/>
  <c r="X89" i="7"/>
  <c r="N72" i="7"/>
  <c r="T74" i="7"/>
  <c r="N73" i="7"/>
  <c r="N74" i="7"/>
  <c r="S89" i="7"/>
  <c r="T73" i="7"/>
  <c r="N63" i="7"/>
  <c r="N75" i="7"/>
  <c r="T67" i="7"/>
  <c r="N64" i="7"/>
  <c r="R87" i="7" s="1" a="1"/>
  <c r="R87" i="7" s="1"/>
  <c r="X87" i="7"/>
  <c r="N65" i="7"/>
  <c r="R88" i="7" s="1" a="1"/>
  <c r="R88" i="7" s="1"/>
  <c r="X88" i="7"/>
  <c r="T69" i="7"/>
  <c r="T64" i="7"/>
  <c r="N89" i="7" l="1"/>
  <c r="L90" i="7"/>
  <c r="L91" i="17"/>
  <c r="S90" i="17"/>
  <c r="N90" i="17"/>
  <c r="R90" i="17" a="1"/>
  <c r="R90" i="17" s="1"/>
  <c r="X90" i="17"/>
  <c r="M20" i="1"/>
  <c r="M19" i="1"/>
  <c r="M18" i="1"/>
  <c r="N90" i="7" l="1"/>
  <c r="L91" i="7"/>
  <c r="X90" i="7"/>
  <c r="S90" i="7"/>
  <c r="R90" i="7" a="1"/>
  <c r="R90" i="7" s="1"/>
  <c r="N91" i="17"/>
  <c r="L92" i="17"/>
  <c r="R91" i="17" a="1"/>
  <c r="R91" i="17" s="1"/>
  <c r="S91" i="17"/>
  <c r="X91" i="17"/>
  <c r="D14" i="12"/>
  <c r="D13" i="12"/>
  <c r="D12" i="12"/>
  <c r="N91" i="7" l="1"/>
  <c r="L92" i="7"/>
  <c r="X91" i="7"/>
  <c r="R91" i="7" a="1"/>
  <c r="R91" i="7" s="1"/>
  <c r="S91" i="7"/>
  <c r="R92" i="17" a="1"/>
  <c r="R92" i="17" s="1"/>
  <c r="L93" i="17"/>
  <c r="N92" i="17"/>
  <c r="S92" i="17"/>
  <c r="X92" i="17"/>
  <c r="E8" i="12"/>
  <c r="E7" i="12"/>
  <c r="N92" i="7" l="1"/>
  <c r="L93" i="7"/>
  <c r="X92" i="7"/>
  <c r="S92" i="7"/>
  <c r="R92" i="7" a="1"/>
  <c r="R92" i="7" s="1"/>
  <c r="N93" i="17"/>
  <c r="L94" i="17"/>
  <c r="R93" i="17" a="1"/>
  <c r="R93" i="17" s="1"/>
  <c r="X93" i="17"/>
  <c r="S93" i="17"/>
  <c r="D6" i="12"/>
  <c r="L94" i="7" l="1"/>
  <c r="N93" i="7"/>
  <c r="X93" i="7"/>
  <c r="S93" i="7"/>
  <c r="R93" i="7" a="1"/>
  <c r="R93" i="7" s="1"/>
  <c r="N94" i="17"/>
  <c r="R94" i="17" a="1"/>
  <c r="R94" i="17" s="1"/>
  <c r="L95" i="17"/>
  <c r="X94" i="17"/>
  <c r="S94" i="17"/>
  <c r="E6" i="12"/>
  <c r="D7" i="12"/>
  <c r="D8" i="12"/>
  <c r="N94" i="7" l="1"/>
  <c r="L95" i="7"/>
  <c r="S94" i="7"/>
  <c r="X94" i="7"/>
  <c r="R94" i="7" a="1"/>
  <c r="R94" i="7" s="1"/>
  <c r="N95" i="17"/>
  <c r="L96" i="17"/>
  <c r="R95" i="17" a="1"/>
  <c r="R95" i="17" s="1"/>
  <c r="S95" i="17"/>
  <c r="X95" i="17"/>
  <c r="C16" i="8"/>
  <c r="C15" i="8"/>
  <c r="C14" i="8"/>
  <c r="C13" i="8"/>
  <c r="B88" i="6"/>
  <c r="A115" i="6"/>
  <c r="A125" i="6"/>
  <c r="B132" i="6"/>
  <c r="A3" i="5"/>
  <c r="A3" i="6" s="1"/>
  <c r="B3" i="5"/>
  <c r="B3" i="6" s="1"/>
  <c r="A4" i="5"/>
  <c r="A4" i="6" s="1"/>
  <c r="B4" i="5"/>
  <c r="A5" i="5"/>
  <c r="A5" i="6" s="1"/>
  <c r="B5" i="5"/>
  <c r="B5" i="6" s="1"/>
  <c r="C5" i="5"/>
  <c r="C5" i="6" s="1"/>
  <c r="A6" i="5"/>
  <c r="A6" i="6" s="1"/>
  <c r="B6" i="5"/>
  <c r="B6" i="6" s="1"/>
  <c r="A7" i="5"/>
  <c r="A7" i="6" s="1"/>
  <c r="B7" i="5"/>
  <c r="B7" i="6" s="1"/>
  <c r="A8" i="5"/>
  <c r="A8" i="6" s="1"/>
  <c r="B8" i="5"/>
  <c r="B8" i="6" s="1"/>
  <c r="A9" i="5"/>
  <c r="B9" i="5"/>
  <c r="B9" i="6" s="1"/>
  <c r="A10" i="5"/>
  <c r="A10" i="6" s="1"/>
  <c r="B10" i="5"/>
  <c r="A11" i="5"/>
  <c r="B11" i="5"/>
  <c r="B11" i="6" s="1"/>
  <c r="A12" i="5"/>
  <c r="B12" i="5"/>
  <c r="A13" i="5"/>
  <c r="B13" i="5"/>
  <c r="A14" i="5"/>
  <c r="B14" i="5"/>
  <c r="B14" i="6" s="1"/>
  <c r="A15" i="5"/>
  <c r="B15" i="5"/>
  <c r="A16" i="5"/>
  <c r="A16" i="6" s="1"/>
  <c r="B16" i="5"/>
  <c r="A17" i="5"/>
  <c r="A17" i="6" s="1"/>
  <c r="B17" i="5"/>
  <c r="B17" i="6" s="1"/>
  <c r="A18" i="5"/>
  <c r="A18" i="6" s="1"/>
  <c r="B18" i="5"/>
  <c r="C18" i="5" s="1"/>
  <c r="D18" i="5" s="1"/>
  <c r="D18" i="6" s="1"/>
  <c r="A19" i="5"/>
  <c r="A19" i="6" s="1"/>
  <c r="B19" i="5"/>
  <c r="B19" i="6" s="1"/>
  <c r="A20" i="5"/>
  <c r="A20" i="6" s="1"/>
  <c r="B20" i="5"/>
  <c r="B20" i="6" s="1"/>
  <c r="A21" i="5"/>
  <c r="A21" i="6" s="1"/>
  <c r="B21" i="5"/>
  <c r="A22" i="5"/>
  <c r="A22" i="6" s="1"/>
  <c r="B22" i="5"/>
  <c r="B22" i="6" s="1"/>
  <c r="A23" i="5"/>
  <c r="A23" i="6" s="1"/>
  <c r="B23" i="5"/>
  <c r="C23" i="5" s="1"/>
  <c r="C23" i="6" s="1"/>
  <c r="A24" i="5"/>
  <c r="A24" i="6" s="1"/>
  <c r="B24" i="5"/>
  <c r="A25" i="5"/>
  <c r="A25" i="6" s="1"/>
  <c r="B25" i="5"/>
  <c r="A26" i="5"/>
  <c r="A26" i="6" s="1"/>
  <c r="B26" i="5"/>
  <c r="B26" i="6" s="1"/>
  <c r="A27" i="5"/>
  <c r="A27" i="6" s="1"/>
  <c r="B27" i="5"/>
  <c r="B27" i="6" s="1"/>
  <c r="A28" i="5"/>
  <c r="A28" i="6" s="1"/>
  <c r="B28" i="5"/>
  <c r="A29" i="5"/>
  <c r="A29" i="6" s="1"/>
  <c r="B29" i="5"/>
  <c r="B29" i="6" s="1"/>
  <c r="A30" i="5"/>
  <c r="A30" i="6" s="1"/>
  <c r="B30" i="5"/>
  <c r="C30" i="5" s="1"/>
  <c r="D30" i="5" s="1"/>
  <c r="D30" i="6" s="1"/>
  <c r="A31" i="5"/>
  <c r="A31" i="6" s="1"/>
  <c r="B31" i="5"/>
  <c r="C31" i="5" s="1"/>
  <c r="A32" i="5"/>
  <c r="A32" i="6" s="1"/>
  <c r="B32" i="5"/>
  <c r="C32" i="5" s="1"/>
  <c r="C32" i="6" s="1"/>
  <c r="A33" i="5"/>
  <c r="A33" i="6" s="1"/>
  <c r="B33" i="5"/>
  <c r="A34" i="5"/>
  <c r="A34" i="6" s="1"/>
  <c r="B34" i="5"/>
  <c r="C34" i="5" s="1"/>
  <c r="D34" i="5" s="1"/>
  <c r="D34" i="6" s="1"/>
  <c r="A35" i="5"/>
  <c r="A35" i="6" s="1"/>
  <c r="B35" i="5"/>
  <c r="B35" i="6" s="1"/>
  <c r="C35" i="5"/>
  <c r="C35" i="6" s="1"/>
  <c r="A36" i="5"/>
  <c r="A36" i="6" s="1"/>
  <c r="B36" i="5"/>
  <c r="A37" i="5"/>
  <c r="B37" i="5"/>
  <c r="B37" i="6" s="1"/>
  <c r="A38" i="5"/>
  <c r="B38" i="5"/>
  <c r="B38" i="6" s="1"/>
  <c r="A39" i="5"/>
  <c r="B39" i="5"/>
  <c r="C39" i="5" s="1"/>
  <c r="C39" i="6" s="1"/>
  <c r="D39" i="5"/>
  <c r="D39" i="6" s="1"/>
  <c r="A40" i="5"/>
  <c r="B40" i="5"/>
  <c r="A41" i="5"/>
  <c r="B41" i="5"/>
  <c r="C41" i="5" s="1"/>
  <c r="D41" i="5" s="1"/>
  <c r="D41" i="6" s="1"/>
  <c r="A42" i="5"/>
  <c r="B42" i="5"/>
  <c r="C42" i="5" s="1"/>
  <c r="C42" i="6" s="1"/>
  <c r="A43" i="5"/>
  <c r="B43" i="5"/>
  <c r="A44" i="5"/>
  <c r="A44" i="6" s="1"/>
  <c r="B44" i="5"/>
  <c r="A45" i="5"/>
  <c r="B45" i="5"/>
  <c r="C45" i="5" s="1"/>
  <c r="D45" i="5" s="1"/>
  <c r="D45" i="6" s="1"/>
  <c r="A46" i="5"/>
  <c r="B46" i="5"/>
  <c r="B46" i="6" s="1"/>
  <c r="A47" i="5"/>
  <c r="B47" i="5"/>
  <c r="A48" i="5"/>
  <c r="A48" i="6" s="1"/>
  <c r="B48" i="5"/>
  <c r="B48" i="6" s="1"/>
  <c r="A49" i="5"/>
  <c r="B49" i="5"/>
  <c r="A50" i="5"/>
  <c r="B50" i="5"/>
  <c r="B50" i="6" s="1"/>
  <c r="C50" i="5"/>
  <c r="C50" i="6" s="1"/>
  <c r="D50" i="5"/>
  <c r="D50" i="6" s="1"/>
  <c r="A51" i="5"/>
  <c r="B51" i="5"/>
  <c r="A52" i="5"/>
  <c r="B52" i="5"/>
  <c r="A53" i="5"/>
  <c r="B53" i="5"/>
  <c r="B53" i="6" s="1"/>
  <c r="A54" i="5"/>
  <c r="B54" i="5"/>
  <c r="B54" i="6" s="1"/>
  <c r="A55" i="5"/>
  <c r="B55" i="5"/>
  <c r="B55" i="6" s="1"/>
  <c r="A56" i="5"/>
  <c r="B56" i="5"/>
  <c r="C56" i="5" s="1"/>
  <c r="D56" i="5" s="1"/>
  <c r="D56" i="6" s="1"/>
  <c r="A57" i="5"/>
  <c r="B57" i="5"/>
  <c r="A58" i="5"/>
  <c r="B58" i="5"/>
  <c r="B58" i="6" s="1"/>
  <c r="A59" i="5"/>
  <c r="B59" i="5"/>
  <c r="A60" i="5"/>
  <c r="B60" i="5"/>
  <c r="C60" i="5" s="1"/>
  <c r="D60" i="5" s="1"/>
  <c r="D60" i="6" s="1"/>
  <c r="A61" i="5"/>
  <c r="B61" i="5"/>
  <c r="B61" i="6" s="1"/>
  <c r="A62" i="5"/>
  <c r="B62" i="5"/>
  <c r="A63" i="5"/>
  <c r="B63" i="5"/>
  <c r="A64" i="5"/>
  <c r="B64" i="5"/>
  <c r="B64" i="6" s="1"/>
  <c r="A65" i="5"/>
  <c r="B65" i="5"/>
  <c r="B65" i="6" s="1"/>
  <c r="A66" i="5"/>
  <c r="B66" i="5"/>
  <c r="C66" i="5" s="1"/>
  <c r="C66" i="6" s="1"/>
  <c r="D66" i="5"/>
  <c r="D66" i="6" s="1"/>
  <c r="A67" i="5"/>
  <c r="B67" i="5"/>
  <c r="C67" i="5" s="1"/>
  <c r="A68" i="5"/>
  <c r="B68" i="5"/>
  <c r="C68" i="5" s="1"/>
  <c r="A69" i="5"/>
  <c r="B69" i="5"/>
  <c r="B69" i="6" s="1"/>
  <c r="A70" i="5"/>
  <c r="B70" i="5"/>
  <c r="B70" i="6" s="1"/>
  <c r="A71" i="5"/>
  <c r="B71" i="5"/>
  <c r="C71" i="5" s="1"/>
  <c r="D71" i="5" s="1"/>
  <c r="D71" i="6" s="1"/>
  <c r="A72" i="5"/>
  <c r="B72" i="5"/>
  <c r="A73" i="5"/>
  <c r="B73" i="5"/>
  <c r="C73" i="5" s="1"/>
  <c r="D73" i="5" s="1"/>
  <c r="D73" i="6" s="1"/>
  <c r="A74" i="5"/>
  <c r="B74" i="5"/>
  <c r="A75" i="5"/>
  <c r="B75" i="5"/>
  <c r="C75" i="5" s="1"/>
  <c r="D75" i="5" s="1"/>
  <c r="D75" i="6" s="1"/>
  <c r="A76" i="5"/>
  <c r="B76" i="5"/>
  <c r="A77" i="5"/>
  <c r="B77" i="5"/>
  <c r="A78" i="5"/>
  <c r="B78" i="5"/>
  <c r="A79" i="5"/>
  <c r="B79" i="5"/>
  <c r="C79" i="5" s="1"/>
  <c r="A80" i="5"/>
  <c r="B80" i="5"/>
  <c r="A81" i="5"/>
  <c r="B81" i="5"/>
  <c r="B81" i="6" s="1"/>
  <c r="A82" i="5"/>
  <c r="B82" i="5"/>
  <c r="C82" i="5" s="1"/>
  <c r="A83" i="5"/>
  <c r="B83" i="5"/>
  <c r="C83" i="5" s="1"/>
  <c r="D83" i="5" s="1"/>
  <c r="D83" i="6" s="1"/>
  <c r="A84" i="5"/>
  <c r="B84" i="5"/>
  <c r="C84" i="5" s="1"/>
  <c r="C84" i="6" s="1"/>
  <c r="A85" i="5"/>
  <c r="B85" i="5"/>
  <c r="A86" i="5"/>
  <c r="B86" i="5"/>
  <c r="A87" i="5"/>
  <c r="B87" i="5"/>
  <c r="B87" i="6" s="1"/>
  <c r="C87" i="5"/>
  <c r="A88" i="5"/>
  <c r="B88" i="5"/>
  <c r="C88" i="5" s="1"/>
  <c r="D88" i="5" s="1"/>
  <c r="D88" i="6" s="1"/>
  <c r="A89" i="5"/>
  <c r="B89" i="5"/>
  <c r="B89" i="6" s="1"/>
  <c r="A90" i="5"/>
  <c r="B90" i="5"/>
  <c r="A91" i="5"/>
  <c r="B91" i="5"/>
  <c r="A92" i="5"/>
  <c r="B92" i="5"/>
  <c r="C92" i="5" s="1"/>
  <c r="D92" i="5" s="1"/>
  <c r="D92" i="6" s="1"/>
  <c r="A93" i="5"/>
  <c r="B93" i="5"/>
  <c r="C93" i="5" s="1"/>
  <c r="D93" i="5" s="1"/>
  <c r="D93" i="6" s="1"/>
  <c r="A94" i="5"/>
  <c r="B94" i="5"/>
  <c r="A95" i="5"/>
  <c r="B95" i="5"/>
  <c r="C95" i="5" s="1"/>
  <c r="D95" i="5" s="1"/>
  <c r="D95" i="6" s="1"/>
  <c r="A96" i="5"/>
  <c r="B96" i="5"/>
  <c r="A97" i="5"/>
  <c r="B97" i="5"/>
  <c r="A98" i="5"/>
  <c r="B98" i="5"/>
  <c r="B98" i="6" s="1"/>
  <c r="C98" i="5"/>
  <c r="A99" i="5"/>
  <c r="B99" i="5"/>
  <c r="C99" i="5" s="1"/>
  <c r="A100" i="5"/>
  <c r="B100" i="5"/>
  <c r="C100" i="5" s="1"/>
  <c r="C100" i="6" s="1"/>
  <c r="A101" i="5"/>
  <c r="B101" i="5"/>
  <c r="B101" i="6" s="1"/>
  <c r="A102" i="5"/>
  <c r="B102" i="5"/>
  <c r="B102" i="6" s="1"/>
  <c r="A103" i="5"/>
  <c r="B103" i="5"/>
  <c r="B103" i="6" s="1"/>
  <c r="A104" i="5"/>
  <c r="B104" i="5"/>
  <c r="B104" i="6" s="1"/>
  <c r="A105" i="5"/>
  <c r="B105" i="5"/>
  <c r="B105" i="6" s="1"/>
  <c r="A106" i="5"/>
  <c r="B106" i="5"/>
  <c r="B106" i="6" s="1"/>
  <c r="A107" i="5"/>
  <c r="B107" i="5"/>
  <c r="B107" i="6" s="1"/>
  <c r="C107" i="5"/>
  <c r="A108" i="5"/>
  <c r="B108" i="5"/>
  <c r="A109" i="5"/>
  <c r="B109" i="5"/>
  <c r="B109" i="6" s="1"/>
  <c r="A110" i="5"/>
  <c r="B110" i="5"/>
  <c r="A111" i="5"/>
  <c r="B111" i="5"/>
  <c r="C111" i="5" s="1"/>
  <c r="D111" i="5" s="1"/>
  <c r="D111" i="6" s="1"/>
  <c r="A112" i="5"/>
  <c r="B112" i="5"/>
  <c r="B112" i="6" s="1"/>
  <c r="A113" i="5"/>
  <c r="B113" i="5"/>
  <c r="B113" i="6" s="1"/>
  <c r="A114" i="5"/>
  <c r="B114" i="5"/>
  <c r="C114" i="5" s="1"/>
  <c r="A115" i="5"/>
  <c r="B115" i="5"/>
  <c r="C115" i="5" s="1"/>
  <c r="A116" i="5"/>
  <c r="B116" i="5"/>
  <c r="B116" i="6" s="1"/>
  <c r="A117" i="5"/>
  <c r="B117" i="5"/>
  <c r="C117" i="5" s="1"/>
  <c r="D117" i="5" s="1"/>
  <c r="D117" i="6" s="1"/>
  <c r="A118" i="5"/>
  <c r="B118" i="5"/>
  <c r="A119" i="5"/>
  <c r="B119" i="5"/>
  <c r="B119" i="6" s="1"/>
  <c r="A120" i="5"/>
  <c r="B120" i="5"/>
  <c r="C120" i="5" s="1"/>
  <c r="A121" i="5"/>
  <c r="B121" i="5"/>
  <c r="B121" i="6" s="1"/>
  <c r="A122" i="5"/>
  <c r="B122" i="5"/>
  <c r="C122" i="5" s="1"/>
  <c r="D122" i="5" s="1"/>
  <c r="D122" i="6" s="1"/>
  <c r="A123" i="5"/>
  <c r="B123" i="5"/>
  <c r="A124" i="5"/>
  <c r="B124" i="5"/>
  <c r="B124" i="6" s="1"/>
  <c r="A125" i="5"/>
  <c r="B125" i="5"/>
  <c r="B125" i="6" s="1"/>
  <c r="A126" i="5"/>
  <c r="B126" i="5"/>
  <c r="C126" i="5" s="1"/>
  <c r="A127" i="5"/>
  <c r="B127" i="5"/>
  <c r="B127" i="6" s="1"/>
  <c r="A128" i="5"/>
  <c r="B128" i="5"/>
  <c r="A129" i="5"/>
  <c r="B129" i="5"/>
  <c r="B129" i="6" s="1"/>
  <c r="A130" i="5"/>
  <c r="B130" i="5"/>
  <c r="A131" i="5"/>
  <c r="B131" i="5"/>
  <c r="B131" i="6" s="1"/>
  <c r="C131" i="5"/>
  <c r="A132" i="5"/>
  <c r="B132" i="5"/>
  <c r="C132" i="5" s="1"/>
  <c r="A133" i="5"/>
  <c r="B133" i="5"/>
  <c r="A134" i="5"/>
  <c r="B134" i="5"/>
  <c r="B134" i="6" s="1"/>
  <c r="A135" i="5"/>
  <c r="B135" i="5"/>
  <c r="C135" i="5" s="1"/>
  <c r="D135" i="5" s="1"/>
  <c r="D135" i="6" s="1"/>
  <c r="A136" i="5"/>
  <c r="B136" i="5"/>
  <c r="A137" i="5"/>
  <c r="B137" i="5"/>
  <c r="A138" i="5"/>
  <c r="B138" i="5"/>
  <c r="A139" i="5"/>
  <c r="B139" i="5"/>
  <c r="C139" i="5" s="1"/>
  <c r="D139" i="5" s="1"/>
  <c r="D139" i="6" s="1"/>
  <c r="A140" i="5"/>
  <c r="B140" i="5"/>
  <c r="A141" i="5"/>
  <c r="B141" i="5"/>
  <c r="B141" i="6" s="1"/>
  <c r="A142" i="5"/>
  <c r="B142" i="5"/>
  <c r="B142" i="6" s="1"/>
  <c r="A143" i="5"/>
  <c r="B143" i="5"/>
  <c r="B143" i="6" s="1"/>
  <c r="A144" i="5"/>
  <c r="B144" i="5"/>
  <c r="A145" i="5"/>
  <c r="B145" i="5"/>
  <c r="C145" i="5" s="1"/>
  <c r="C145" i="6" s="1"/>
  <c r="A146" i="5"/>
  <c r="B146" i="5"/>
  <c r="A147" i="5"/>
  <c r="B147" i="5"/>
  <c r="B147" i="6" s="1"/>
  <c r="A148" i="5"/>
  <c r="B148" i="5"/>
  <c r="B148" i="6" s="1"/>
  <c r="A149" i="5"/>
  <c r="B149" i="5"/>
  <c r="B149" i="6" s="1"/>
  <c r="A150" i="5"/>
  <c r="B150" i="5"/>
  <c r="C150" i="5" s="1"/>
  <c r="D150" i="5" s="1"/>
  <c r="D150" i="6" s="1"/>
  <c r="B2" i="5"/>
  <c r="B2" i="6" s="1"/>
  <c r="A2" i="5"/>
  <c r="G18" i="3" a="1"/>
  <c r="G18" i="3" s="1"/>
  <c r="E18" i="3" a="1"/>
  <c r="E18" i="3" s="1"/>
  <c r="F18" i="3" s="1" a="1"/>
  <c r="F18" i="3" s="1"/>
  <c r="D18" i="3" a="1"/>
  <c r="D18" i="3" s="1"/>
  <c r="B18" i="3" a="1"/>
  <c r="B18" i="3" s="1"/>
  <c r="C18" i="3" s="1" a="1"/>
  <c r="C18" i="3" s="1"/>
  <c r="G17" i="3" a="1"/>
  <c r="G17" i="3" s="1"/>
  <c r="E17" i="3" a="1"/>
  <c r="E17" i="3" s="1"/>
  <c r="F17" i="3" s="1" a="1"/>
  <c r="F17" i="3" s="1"/>
  <c r="D17" i="3" a="1"/>
  <c r="D17" i="3" s="1"/>
  <c r="B17" i="3" a="1"/>
  <c r="B17" i="3" s="1"/>
  <c r="C17" i="3" s="1" a="1"/>
  <c r="C17" i="3" s="1"/>
  <c r="G16" i="3" a="1"/>
  <c r="G16" i="3" s="1"/>
  <c r="E16" i="3" a="1"/>
  <c r="E16" i="3" s="1"/>
  <c r="F16" i="3" s="1" a="1"/>
  <c r="F16" i="3" s="1"/>
  <c r="D16" i="3" a="1"/>
  <c r="D16" i="3" s="1"/>
  <c r="B16" i="3" a="1"/>
  <c r="B16" i="3" s="1"/>
  <c r="C16" i="3" s="1" a="1"/>
  <c r="C16" i="3" s="1"/>
  <c r="G15" i="3" a="1"/>
  <c r="G15" i="3" s="1"/>
  <c r="E15" i="3" a="1"/>
  <c r="E15" i="3" s="1"/>
  <c r="F15" i="3" s="1" a="1"/>
  <c r="F15" i="3" s="1"/>
  <c r="D15" i="3" a="1"/>
  <c r="D15" i="3" s="1"/>
  <c r="B15" i="3" a="1"/>
  <c r="B15" i="3" s="1"/>
  <c r="C15" i="3" s="1" a="1"/>
  <c r="C15" i="3" s="1"/>
  <c r="G14" i="3" a="1"/>
  <c r="G14" i="3" s="1"/>
  <c r="E14" i="3" a="1"/>
  <c r="E14" i="3" s="1"/>
  <c r="F14" i="3" s="1" a="1"/>
  <c r="F14" i="3" s="1"/>
  <c r="D14" i="3" a="1"/>
  <c r="D14" i="3" s="1"/>
  <c r="B14" i="3" a="1"/>
  <c r="B14" i="3" s="1"/>
  <c r="C14" i="3" s="1" a="1"/>
  <c r="C14" i="3" s="1"/>
  <c r="G13" i="3" a="1"/>
  <c r="G13" i="3" s="1"/>
  <c r="E13" i="3" a="1"/>
  <c r="E13" i="3" s="1"/>
  <c r="F13" i="3" s="1" a="1"/>
  <c r="F13" i="3" s="1"/>
  <c r="D13" i="3" a="1"/>
  <c r="D13" i="3" s="1"/>
  <c r="B13" i="3" a="1"/>
  <c r="B13" i="3" s="1"/>
  <c r="C13" i="3" s="1" a="1"/>
  <c r="C13" i="3" s="1"/>
  <c r="G12" i="3" a="1"/>
  <c r="G12" i="3" s="1"/>
  <c r="E12" i="3" a="1"/>
  <c r="E12" i="3" s="1"/>
  <c r="F12" i="3" s="1" a="1"/>
  <c r="F12" i="3" s="1"/>
  <c r="O74" i="17" s="1" a="1"/>
  <c r="O74" i="17" s="1"/>
  <c r="P74" i="17" s="1"/>
  <c r="D12" i="3" a="1"/>
  <c r="D12" i="3" s="1"/>
  <c r="B12" i="3" a="1"/>
  <c r="B12" i="3" s="1"/>
  <c r="C12" i="3" s="1" a="1"/>
  <c r="C12" i="3" s="1"/>
  <c r="G11" i="3" a="1"/>
  <c r="G11" i="3" s="1"/>
  <c r="E11" i="3" a="1"/>
  <c r="E11" i="3" s="1"/>
  <c r="F11" i="3" s="1" a="1"/>
  <c r="F11" i="3" s="1"/>
  <c r="O73" i="17" s="1" a="1"/>
  <c r="O73" i="17" s="1"/>
  <c r="P73" i="17" s="1"/>
  <c r="D11" i="3" a="1"/>
  <c r="D11" i="3" s="1"/>
  <c r="B11" i="3" a="1"/>
  <c r="B11" i="3" s="1"/>
  <c r="C11" i="3" s="1" a="1"/>
  <c r="C11" i="3" s="1"/>
  <c r="G10" i="3" a="1"/>
  <c r="G10" i="3" s="1"/>
  <c r="E10" i="3" a="1"/>
  <c r="E10" i="3" s="1"/>
  <c r="F10" i="3" s="1" a="1"/>
  <c r="F10" i="3" s="1"/>
  <c r="O72" i="17" s="1" a="1"/>
  <c r="O72" i="17" s="1"/>
  <c r="P72" i="17" s="1"/>
  <c r="D10" i="3" a="1"/>
  <c r="D10" i="3" s="1"/>
  <c r="B10" i="3" a="1"/>
  <c r="B10" i="3" s="1"/>
  <c r="C10" i="3" s="1" a="1"/>
  <c r="C10" i="3" s="1"/>
  <c r="G9" i="3" a="1"/>
  <c r="G9" i="3" s="1"/>
  <c r="E9" i="3" a="1"/>
  <c r="E9" i="3" s="1"/>
  <c r="F9" i="3" s="1" a="1"/>
  <c r="F9" i="3" s="1"/>
  <c r="D9" i="3" a="1"/>
  <c r="D9" i="3" s="1"/>
  <c r="B9" i="3" a="1"/>
  <c r="B9" i="3" s="1"/>
  <c r="C9" i="3" s="1" a="1"/>
  <c r="C9" i="3" s="1"/>
  <c r="G8" i="3" a="1"/>
  <c r="G8" i="3" s="1"/>
  <c r="E8" i="3" a="1"/>
  <c r="E8" i="3" s="1"/>
  <c r="F8" i="3" s="1" a="1"/>
  <c r="F8" i="3" s="1"/>
  <c r="D8" i="3" a="1"/>
  <c r="D8" i="3" s="1"/>
  <c r="B8" i="3" a="1"/>
  <c r="B8" i="3" s="1"/>
  <c r="C8" i="3" s="1" a="1"/>
  <c r="C8" i="3" s="1"/>
  <c r="G7" i="3" a="1"/>
  <c r="G7" i="3" s="1"/>
  <c r="E7" i="3" a="1"/>
  <c r="E7" i="3" s="1"/>
  <c r="F7" i="3" s="1" a="1"/>
  <c r="F7" i="3" s="1"/>
  <c r="D7" i="3" a="1"/>
  <c r="D7" i="3" s="1"/>
  <c r="B7" i="3" a="1"/>
  <c r="B7" i="3" s="1"/>
  <c r="C7" i="3" s="1" a="1"/>
  <c r="C7" i="3" s="1"/>
  <c r="A148" i="6" l="1"/>
  <c r="A142" i="6"/>
  <c r="A136" i="6"/>
  <c r="A114" i="6"/>
  <c r="A108" i="6"/>
  <c r="A81" i="6"/>
  <c r="A75" i="6"/>
  <c r="A69" i="6"/>
  <c r="A64" i="6"/>
  <c r="A58" i="6"/>
  <c r="A42" i="6"/>
  <c r="A37" i="6"/>
  <c r="C20" i="5"/>
  <c r="D20" i="5" s="1"/>
  <c r="D20" i="6" s="1"/>
  <c r="A15" i="6"/>
  <c r="A130" i="6"/>
  <c r="A102" i="6"/>
  <c r="A97" i="6"/>
  <c r="A91" i="6"/>
  <c r="A86" i="6"/>
  <c r="A52" i="6"/>
  <c r="A47" i="6"/>
  <c r="A9" i="6"/>
  <c r="A147" i="6"/>
  <c r="A141" i="6"/>
  <c r="A135" i="6"/>
  <c r="A124" i="6"/>
  <c r="A113" i="6"/>
  <c r="A80" i="6"/>
  <c r="A74" i="6"/>
  <c r="A68" i="6"/>
  <c r="A63" i="6"/>
  <c r="A57" i="6"/>
  <c r="C46" i="5"/>
  <c r="D46" i="5" s="1"/>
  <c r="D46" i="6" s="1"/>
  <c r="A41" i="6"/>
  <c r="A14" i="6"/>
  <c r="C8" i="5"/>
  <c r="D8" i="5" s="1"/>
  <c r="D8" i="6" s="1"/>
  <c r="O68" i="17" a="1"/>
  <c r="O68" i="17" s="1"/>
  <c r="P68" i="17" s="1"/>
  <c r="T91" i="17" a="1"/>
  <c r="T91" i="17" s="1"/>
  <c r="A129" i="6"/>
  <c r="A118" i="6"/>
  <c r="A107" i="6"/>
  <c r="A101" i="6"/>
  <c r="A96" i="6"/>
  <c r="A90" i="6"/>
  <c r="A85" i="6"/>
  <c r="A51" i="6"/>
  <c r="D35" i="5"/>
  <c r="D35" i="6" s="1"/>
  <c r="O65" i="17" a="1"/>
  <c r="O65" i="17" s="1"/>
  <c r="P65" i="17" s="1"/>
  <c r="T88" i="17" a="1"/>
  <c r="T88" i="17" s="1"/>
  <c r="A146" i="6"/>
  <c r="A140" i="6"/>
  <c r="A134" i="6"/>
  <c r="A123" i="6"/>
  <c r="A112" i="6"/>
  <c r="D100" i="5"/>
  <c r="D100" i="6" s="1"/>
  <c r="C89" i="5"/>
  <c r="D84" i="5"/>
  <c r="D84" i="6" s="1"/>
  <c r="A79" i="6"/>
  <c r="A73" i="6"/>
  <c r="A67" i="6"/>
  <c r="A62" i="6"/>
  <c r="A56" i="6"/>
  <c r="A46" i="6"/>
  <c r="A40" i="6"/>
  <c r="A13" i="6"/>
  <c r="A2" i="6"/>
  <c r="A128" i="6"/>
  <c r="A117" i="6"/>
  <c r="A106" i="6"/>
  <c r="A95" i="6"/>
  <c r="A145" i="6"/>
  <c r="A139" i="6"/>
  <c r="A133" i="6"/>
  <c r="A122" i="6"/>
  <c r="C116" i="5"/>
  <c r="D116" i="5" s="1"/>
  <c r="D116" i="6" s="1"/>
  <c r="A111" i="6"/>
  <c r="A100" i="6"/>
  <c r="A89" i="6"/>
  <c r="A84" i="6"/>
  <c r="A78" i="6"/>
  <c r="A72" i="6"/>
  <c r="A61" i="6"/>
  <c r="A55" i="6"/>
  <c r="A45" i="6"/>
  <c r="A12" i="6"/>
  <c r="A119" i="6"/>
  <c r="O71" i="17" a="1"/>
  <c r="O71" i="17" s="1"/>
  <c r="P71" i="17" s="1"/>
  <c r="T94" i="17" a="1"/>
  <c r="T94" i="17" s="1"/>
  <c r="O63" i="17" a="1"/>
  <c r="O63" i="17" s="1"/>
  <c r="O75" i="17" a="1"/>
  <c r="O75" i="17" s="1"/>
  <c r="P75" i="17" s="1"/>
  <c r="O66" i="17" a="1"/>
  <c r="O66" i="17" s="1"/>
  <c r="P66" i="17" s="1"/>
  <c r="T89" i="17" a="1"/>
  <c r="T89" i="17" s="1"/>
  <c r="A127" i="6"/>
  <c r="C121" i="5"/>
  <c r="D121" i="5" s="1"/>
  <c r="D121" i="6" s="1"/>
  <c r="A105" i="6"/>
  <c r="A94" i="6"/>
  <c r="A66" i="6"/>
  <c r="C54" i="5"/>
  <c r="D54" i="5" s="1"/>
  <c r="D54" i="6" s="1"/>
  <c r="A50" i="6"/>
  <c r="A39" i="6"/>
  <c r="B115" i="6"/>
  <c r="O64" i="17" a="1"/>
  <c r="O64" i="17" s="1"/>
  <c r="P64" i="17" s="1"/>
  <c r="T87" i="17" a="1"/>
  <c r="T87" i="17" s="1"/>
  <c r="A150" i="6"/>
  <c r="A144" i="6"/>
  <c r="A138" i="6"/>
  <c r="A132" i="6"/>
  <c r="A116" i="6"/>
  <c r="A110" i="6"/>
  <c r="A99" i="6"/>
  <c r="A88" i="6"/>
  <c r="A83" i="6"/>
  <c r="A77" i="6"/>
  <c r="A71" i="6"/>
  <c r="A60" i="6"/>
  <c r="A11" i="6"/>
  <c r="A126" i="6"/>
  <c r="A121" i="6"/>
  <c r="A104" i="6"/>
  <c r="A93" i="6"/>
  <c r="A65" i="6"/>
  <c r="A54" i="6"/>
  <c r="A49" i="6"/>
  <c r="A38" i="6"/>
  <c r="O70" i="17" a="1"/>
  <c r="O70" i="17" s="1"/>
  <c r="P70" i="17" s="1"/>
  <c r="T93" i="17" a="1"/>
  <c r="T93" i="17" s="1"/>
  <c r="O69" i="17" a="1"/>
  <c r="O69" i="17" s="1"/>
  <c r="P69" i="17" s="1"/>
  <c r="T92" i="17" a="1"/>
  <c r="T92" i="17" s="1"/>
  <c r="A149" i="6"/>
  <c r="A143" i="6"/>
  <c r="A137" i="6"/>
  <c r="C125" i="5"/>
  <c r="A109" i="6"/>
  <c r="A82" i="6"/>
  <c r="A76" i="6"/>
  <c r="A70" i="6"/>
  <c r="C64" i="5"/>
  <c r="A59" i="6"/>
  <c r="A43" i="6"/>
  <c r="C37" i="5"/>
  <c r="B84" i="6"/>
  <c r="N95" i="7"/>
  <c r="L96" i="7"/>
  <c r="S95" i="7"/>
  <c r="X95" i="7"/>
  <c r="R95" i="7" a="1"/>
  <c r="R95" i="7" s="1"/>
  <c r="O67" i="17" a="1"/>
  <c r="O67" i="17" s="1"/>
  <c r="P67" i="17" s="1"/>
  <c r="T90" i="17" a="1"/>
  <c r="T90" i="17" s="1"/>
  <c r="A131" i="6"/>
  <c r="A120" i="6"/>
  <c r="A103" i="6"/>
  <c r="A98" i="6"/>
  <c r="A92" i="6"/>
  <c r="A87" i="6"/>
  <c r="A53" i="6"/>
  <c r="C26" i="5"/>
  <c r="C9" i="5"/>
  <c r="B60" i="6"/>
  <c r="T95" i="17" a="1"/>
  <c r="T95" i="17" s="1"/>
  <c r="R96" i="17" a="1"/>
  <c r="R96" i="17" s="1"/>
  <c r="N96" i="17"/>
  <c r="X96" i="17"/>
  <c r="L97" i="17"/>
  <c r="S96" i="17"/>
  <c r="T96" i="17" a="1"/>
  <c r="T96" i="17" s="1"/>
  <c r="T92" i="7" a="1"/>
  <c r="T92" i="7" s="1"/>
  <c r="O69" i="7" a="1"/>
  <c r="O69" i="7" s="1"/>
  <c r="P69" i="7" s="1"/>
  <c r="O72" i="7" a="1"/>
  <c r="O72" i="7" s="1"/>
  <c r="P72" i="7" s="1"/>
  <c r="T95" i="7" a="1"/>
  <c r="T95" i="7" s="1"/>
  <c r="O63" i="7" a="1"/>
  <c r="O63" i="7" s="1"/>
  <c r="O75" i="7" a="1"/>
  <c r="O75" i="7" s="1"/>
  <c r="P75" i="7" s="1"/>
  <c r="T89" i="7" a="1"/>
  <c r="T89" i="7" s="1"/>
  <c r="O66" i="7" a="1"/>
  <c r="O66" i="7" s="1"/>
  <c r="P66" i="7" s="1"/>
  <c r="T87" i="7" a="1"/>
  <c r="T87" i="7" s="1"/>
  <c r="O64" i="7" a="1"/>
  <c r="O64" i="7" s="1"/>
  <c r="P64" i="7" s="1"/>
  <c r="O70" i="7" a="1"/>
  <c r="O70" i="7" s="1"/>
  <c r="P70" i="7" s="1"/>
  <c r="T93" i="7" a="1"/>
  <c r="T93" i="7" s="1"/>
  <c r="T96" i="7" a="1"/>
  <c r="T96" i="7" s="1"/>
  <c r="O73" i="7" a="1"/>
  <c r="O73" i="7" s="1"/>
  <c r="P73" i="7" s="1"/>
  <c r="O67" i="7" a="1"/>
  <c r="O67" i="7" s="1"/>
  <c r="P67" i="7" s="1"/>
  <c r="T90" i="7" a="1"/>
  <c r="T90" i="7" s="1"/>
  <c r="O71" i="7" a="1"/>
  <c r="O71" i="7" s="1"/>
  <c r="P71" i="7" s="1"/>
  <c r="T94" i="7" a="1"/>
  <c r="T94" i="7" s="1"/>
  <c r="O74" i="7" a="1"/>
  <c r="O74" i="7" s="1"/>
  <c r="P74" i="7" s="1"/>
  <c r="O65" i="7" a="1"/>
  <c r="O65" i="7" s="1"/>
  <c r="P65" i="7" s="1"/>
  <c r="T88" i="7" a="1"/>
  <c r="T88" i="7" s="1"/>
  <c r="O68" i="7" a="1"/>
  <c r="O68" i="7" s="1"/>
  <c r="P68" i="7" s="1"/>
  <c r="T91" i="7" a="1"/>
  <c r="T91" i="7" s="1"/>
  <c r="C70" i="5"/>
  <c r="C65" i="5"/>
  <c r="D65" i="5" s="1"/>
  <c r="D65" i="6" s="1"/>
  <c r="B99" i="6"/>
  <c r="B42" i="6"/>
  <c r="B100" i="6"/>
  <c r="B23" i="6"/>
  <c r="C95" i="6"/>
  <c r="B18" i="6"/>
  <c r="B67" i="6"/>
  <c r="C17" i="5"/>
  <c r="D17" i="5" s="1"/>
  <c r="D17" i="6" s="1"/>
  <c r="C7" i="5"/>
  <c r="C7" i="6" s="1"/>
  <c r="B150" i="6"/>
  <c r="C8" i="6"/>
  <c r="C112" i="5"/>
  <c r="C112" i="6" s="1"/>
  <c r="C48" i="5"/>
  <c r="C48" i="6" s="1"/>
  <c r="C27" i="5"/>
  <c r="C11" i="5"/>
  <c r="D11" i="5" s="1"/>
  <c r="D11" i="6" s="1"/>
  <c r="C88" i="6"/>
  <c r="B45" i="6"/>
  <c r="C134" i="5"/>
  <c r="D134" i="5" s="1"/>
  <c r="D134" i="6" s="1"/>
  <c r="C129" i="5"/>
  <c r="D129" i="5" s="1"/>
  <c r="D129" i="6" s="1"/>
  <c r="C124" i="5"/>
  <c r="C124" i="6" s="1"/>
  <c r="C119" i="5"/>
  <c r="C109" i="5"/>
  <c r="D109" i="5" s="1"/>
  <c r="D109" i="6" s="1"/>
  <c r="C45" i="6"/>
  <c r="D145" i="5"/>
  <c r="D145" i="6" s="1"/>
  <c r="C104" i="5"/>
  <c r="C104" i="6" s="1"/>
  <c r="B135" i="6"/>
  <c r="C113" i="5"/>
  <c r="D113" i="5" s="1"/>
  <c r="D113" i="6" s="1"/>
  <c r="B68" i="6"/>
  <c r="C30" i="6"/>
  <c r="C116" i="6"/>
  <c r="C147" i="5"/>
  <c r="D147" i="5" s="1"/>
  <c r="D147" i="6" s="1"/>
  <c r="C106" i="5"/>
  <c r="D106" i="5" s="1"/>
  <c r="D106" i="6" s="1"/>
  <c r="C101" i="5"/>
  <c r="C101" i="6" s="1"/>
  <c r="C69" i="5"/>
  <c r="D69" i="5" s="1"/>
  <c r="D69" i="6" s="1"/>
  <c r="D23" i="5"/>
  <c r="D23" i="6" s="1"/>
  <c r="D99" i="5"/>
  <c r="D99" i="6" s="1"/>
  <c r="C99" i="6"/>
  <c r="C122" i="6"/>
  <c r="C71" i="6"/>
  <c r="B122" i="6"/>
  <c r="B71" i="6"/>
  <c r="C2" i="5"/>
  <c r="C139" i="6"/>
  <c r="C117" i="6"/>
  <c r="B66" i="6"/>
  <c r="B56" i="6"/>
  <c r="C41" i="6"/>
  <c r="C121" i="6"/>
  <c r="B111" i="6"/>
  <c r="B41" i="6"/>
  <c r="B39" i="6"/>
  <c r="C54" i="6"/>
  <c r="B95" i="6"/>
  <c r="B83" i="6"/>
  <c r="C148" i="5"/>
  <c r="D148" i="5" s="1"/>
  <c r="D148" i="6" s="1"/>
  <c r="D42" i="5"/>
  <c r="D42" i="6" s="1"/>
  <c r="B139" i="6"/>
  <c r="B117" i="6"/>
  <c r="B93" i="6"/>
  <c r="B32" i="6"/>
  <c r="C56" i="6"/>
  <c r="C143" i="5"/>
  <c r="C103" i="5"/>
  <c r="C103" i="6" s="1"/>
  <c r="D32" i="5"/>
  <c r="D32" i="6" s="1"/>
  <c r="C22" i="5"/>
  <c r="C22" i="6" s="1"/>
  <c r="B75" i="6"/>
  <c r="B31" i="6"/>
  <c r="D67" i="5"/>
  <c r="D67" i="6" s="1"/>
  <c r="C67" i="6"/>
  <c r="C76" i="5"/>
  <c r="B76" i="6"/>
  <c r="C63" i="5"/>
  <c r="B63" i="6"/>
  <c r="B12" i="6"/>
  <c r="C12" i="5"/>
  <c r="C146" i="5"/>
  <c r="B146" i="6"/>
  <c r="C138" i="5"/>
  <c r="B138" i="6"/>
  <c r="B130" i="6"/>
  <c r="C130" i="5"/>
  <c r="D37" i="5"/>
  <c r="D37" i="6" s="1"/>
  <c r="C37" i="6"/>
  <c r="C28" i="5"/>
  <c r="B28" i="6"/>
  <c r="B4" i="6"/>
  <c r="C4" i="5"/>
  <c r="C149" i="5"/>
  <c r="C113" i="6"/>
  <c r="D101" i="5"/>
  <c r="D101" i="6" s="1"/>
  <c r="B80" i="6"/>
  <c r="C80" i="5"/>
  <c r="C53" i="5"/>
  <c r="B16" i="6"/>
  <c r="C16" i="5"/>
  <c r="C11" i="6"/>
  <c r="B21" i="6"/>
  <c r="C21" i="5"/>
  <c r="C87" i="6"/>
  <c r="D87" i="5"/>
  <c r="D87" i="6" s="1"/>
  <c r="C74" i="5"/>
  <c r="B74" i="6"/>
  <c r="B57" i="6"/>
  <c r="C57" i="5"/>
  <c r="C49" i="5"/>
  <c r="B49" i="6"/>
  <c r="C73" i="6"/>
  <c r="C141" i="5"/>
  <c r="C137" i="5"/>
  <c r="B137" i="6"/>
  <c r="B133" i="6"/>
  <c r="C133" i="5"/>
  <c r="D104" i="5"/>
  <c r="D104" i="6" s="1"/>
  <c r="C40" i="5"/>
  <c r="B40" i="6"/>
  <c r="C19" i="5"/>
  <c r="C111" i="6"/>
  <c r="B73" i="6"/>
  <c r="D126" i="5"/>
  <c r="D126" i="6" s="1"/>
  <c r="C126" i="6"/>
  <c r="C10" i="5"/>
  <c r="B10" i="6"/>
  <c r="D68" i="5"/>
  <c r="D68" i="6" s="1"/>
  <c r="C68" i="6"/>
  <c r="C64" i="6"/>
  <c r="D64" i="5"/>
  <c r="D64" i="6" s="1"/>
  <c r="B120" i="6"/>
  <c r="C90" i="5"/>
  <c r="B90" i="6"/>
  <c r="B86" i="6"/>
  <c r="C86" i="5"/>
  <c r="C72" i="5"/>
  <c r="B72" i="6"/>
  <c r="C43" i="5"/>
  <c r="B43" i="6"/>
  <c r="B126" i="6"/>
  <c r="C18" i="6"/>
  <c r="C114" i="6"/>
  <c r="D114" i="5"/>
  <c r="D114" i="6" s="1"/>
  <c r="B114" i="6"/>
  <c r="C110" i="5"/>
  <c r="B110" i="6"/>
  <c r="D98" i="5"/>
  <c r="D98" i="6" s="1"/>
  <c r="C98" i="6"/>
  <c r="B140" i="6"/>
  <c r="C140" i="5"/>
  <c r="D131" i="5"/>
  <c r="D131" i="6" s="1"/>
  <c r="C131" i="6"/>
  <c r="D119" i="5"/>
  <c r="D119" i="6" s="1"/>
  <c r="C119" i="6"/>
  <c r="D115" i="5"/>
  <c r="D115" i="6" s="1"/>
  <c r="C115" i="6"/>
  <c r="D107" i="5"/>
  <c r="D107" i="6" s="1"/>
  <c r="C107" i="6"/>
  <c r="D82" i="5"/>
  <c r="D82" i="6" s="1"/>
  <c r="C82" i="6"/>
  <c r="C127" i="5"/>
  <c r="C77" i="5"/>
  <c r="B77" i="6"/>
  <c r="C15" i="5"/>
  <c r="B15" i="6"/>
  <c r="C144" i="5"/>
  <c r="B144" i="6"/>
  <c r="C128" i="5"/>
  <c r="B128" i="6"/>
  <c r="D120" i="5"/>
  <c r="D120" i="6" s="1"/>
  <c r="C120" i="6"/>
  <c r="B108" i="6"/>
  <c r="C108" i="5"/>
  <c r="C78" i="5"/>
  <c r="B78" i="6"/>
  <c r="C44" i="5"/>
  <c r="B44" i="6"/>
  <c r="C31" i="6"/>
  <c r="D31" i="5"/>
  <c r="D31" i="6" s="1"/>
  <c r="D26" i="5"/>
  <c r="D26" i="6" s="1"/>
  <c r="C26" i="6"/>
  <c r="C94" i="5"/>
  <c r="B94" i="6"/>
  <c r="D89" i="5"/>
  <c r="D89" i="6" s="1"/>
  <c r="C89" i="6"/>
  <c r="C81" i="5"/>
  <c r="B59" i="6"/>
  <c r="C59" i="5"/>
  <c r="C47" i="5"/>
  <c r="B47" i="6"/>
  <c r="C29" i="5"/>
  <c r="C60" i="6"/>
  <c r="C123" i="5"/>
  <c r="B123" i="6"/>
  <c r="C150" i="6"/>
  <c r="C135" i="6"/>
  <c r="C93" i="6"/>
  <c r="C83" i="6"/>
  <c r="C136" i="5"/>
  <c r="B136" i="6"/>
  <c r="C62" i="5"/>
  <c r="B62" i="6"/>
  <c r="C52" i="5"/>
  <c r="B52" i="6"/>
  <c r="C24" i="5"/>
  <c r="B24" i="6"/>
  <c r="C147" i="6"/>
  <c r="D112" i="5"/>
  <c r="D112" i="6" s="1"/>
  <c r="C55" i="5"/>
  <c r="C38" i="5"/>
  <c r="B145" i="6"/>
  <c r="C92" i="6"/>
  <c r="B82" i="6"/>
  <c r="C142" i="5"/>
  <c r="D132" i="5"/>
  <c r="D132" i="6" s="1"/>
  <c r="C132" i="6"/>
  <c r="D125" i="5"/>
  <c r="D125" i="6" s="1"/>
  <c r="C125" i="6"/>
  <c r="C96" i="5"/>
  <c r="B96" i="6"/>
  <c r="D79" i="5"/>
  <c r="D79" i="6" s="1"/>
  <c r="C79" i="6"/>
  <c r="C13" i="5"/>
  <c r="B13" i="6"/>
  <c r="D9" i="5"/>
  <c r="D9" i="6" s="1"/>
  <c r="C9" i="6"/>
  <c r="C6" i="5"/>
  <c r="B92" i="6"/>
  <c r="C65" i="6"/>
  <c r="C34" i="6"/>
  <c r="C105" i="5"/>
  <c r="C102" i="5"/>
  <c r="C85" i="5"/>
  <c r="B85" i="6"/>
  <c r="C61" i="5"/>
  <c r="C58" i="5"/>
  <c r="B51" i="6"/>
  <c r="C51" i="5"/>
  <c r="C3" i="5"/>
  <c r="B34" i="6"/>
  <c r="C118" i="5"/>
  <c r="B118" i="6"/>
  <c r="C91" i="5"/>
  <c r="B91" i="6"/>
  <c r="D48" i="5"/>
  <c r="D48" i="6" s="1"/>
  <c r="C33" i="5"/>
  <c r="B33" i="6"/>
  <c r="C14" i="5"/>
  <c r="D5" i="5"/>
  <c r="D5" i="6" s="1"/>
  <c r="B79" i="6"/>
  <c r="B30" i="6"/>
  <c r="C20" i="6"/>
  <c r="C36" i="5"/>
  <c r="B36" i="6"/>
  <c r="C97" i="5"/>
  <c r="B97" i="6"/>
  <c r="C75" i="6"/>
  <c r="C25" i="5"/>
  <c r="B25" i="6"/>
  <c r="H13" i="3"/>
  <c r="H10" i="3"/>
  <c r="H17" i="3"/>
  <c r="H8" i="3"/>
  <c r="H14" i="3"/>
  <c r="H11" i="3"/>
  <c r="H9" i="3"/>
  <c r="H18" i="3"/>
  <c r="H7" i="3"/>
  <c r="H16" i="3"/>
  <c r="H12" i="3"/>
  <c r="H15" i="3"/>
  <c r="D27" i="5" l="1"/>
  <c r="D27" i="6" s="1"/>
  <c r="C27" i="6"/>
  <c r="C17" i="6"/>
  <c r="C46" i="6"/>
  <c r="N96" i="7"/>
  <c r="L97" i="7"/>
  <c r="X96" i="7"/>
  <c r="S96" i="7"/>
  <c r="R96" i="7" a="1"/>
  <c r="R96" i="7" s="1"/>
  <c r="L98" i="17"/>
  <c r="R97" i="17" a="1"/>
  <c r="R97" i="17" s="1"/>
  <c r="N97" i="17"/>
  <c r="S97" i="17"/>
  <c r="T97" i="17" a="1"/>
  <c r="T97" i="17" s="1"/>
  <c r="X97" i="17"/>
  <c r="D7" i="5"/>
  <c r="D7" i="6" s="1"/>
  <c r="C106" i="6"/>
  <c r="D22" i="5"/>
  <c r="D22" i="6" s="1"/>
  <c r="C70" i="6"/>
  <c r="D70" i="5"/>
  <c r="D70" i="6" s="1"/>
  <c r="C148" i="6"/>
  <c r="D124" i="5"/>
  <c r="D124" i="6" s="1"/>
  <c r="C109" i="6"/>
  <c r="C134" i="6"/>
  <c r="C69" i="6"/>
  <c r="C129" i="6"/>
  <c r="D103" i="5"/>
  <c r="D103" i="6" s="1"/>
  <c r="D2" i="5"/>
  <c r="D2" i="6" s="1"/>
  <c r="C2" i="6"/>
  <c r="D143" i="5"/>
  <c r="D143" i="6" s="1"/>
  <c r="C143" i="6"/>
  <c r="C110" i="6"/>
  <c r="D110" i="5"/>
  <c r="D110" i="6" s="1"/>
  <c r="D74" i="5"/>
  <c r="D74" i="6" s="1"/>
  <c r="C74" i="6"/>
  <c r="D102" i="5"/>
  <c r="D102" i="6" s="1"/>
  <c r="C102" i="6"/>
  <c r="D55" i="5"/>
  <c r="D55" i="6" s="1"/>
  <c r="C55" i="6"/>
  <c r="D33" i="5"/>
  <c r="D33" i="6" s="1"/>
  <c r="C33" i="6"/>
  <c r="D16" i="5"/>
  <c r="D16" i="6" s="1"/>
  <c r="C16" i="6"/>
  <c r="D85" i="5"/>
  <c r="D85" i="6" s="1"/>
  <c r="C85" i="6"/>
  <c r="D63" i="5"/>
  <c r="D63" i="6" s="1"/>
  <c r="C63" i="6"/>
  <c r="D137" i="5"/>
  <c r="D137" i="6" s="1"/>
  <c r="C137" i="6"/>
  <c r="D62" i="5"/>
  <c r="D62" i="6" s="1"/>
  <c r="C62" i="6"/>
  <c r="D133" i="5"/>
  <c r="D133" i="6" s="1"/>
  <c r="C133" i="6"/>
  <c r="D128" i="5"/>
  <c r="D128" i="6" s="1"/>
  <c r="C128" i="6"/>
  <c r="D76" i="5"/>
  <c r="D76" i="6" s="1"/>
  <c r="C76" i="6"/>
  <c r="D29" i="5"/>
  <c r="D29" i="6" s="1"/>
  <c r="C29" i="6"/>
  <c r="D28" i="5"/>
  <c r="D28" i="6" s="1"/>
  <c r="C28" i="6"/>
  <c r="D90" i="5"/>
  <c r="D90" i="6" s="1"/>
  <c r="C90" i="6"/>
  <c r="D91" i="5"/>
  <c r="D91" i="6" s="1"/>
  <c r="C91" i="6"/>
  <c r="D136" i="5"/>
  <c r="D136" i="6" s="1"/>
  <c r="C136" i="6"/>
  <c r="D25" i="5"/>
  <c r="D25" i="6" s="1"/>
  <c r="C25" i="6"/>
  <c r="D105" i="5"/>
  <c r="D105" i="6" s="1"/>
  <c r="C105" i="6"/>
  <c r="C80" i="6"/>
  <c r="D80" i="5"/>
  <c r="D80" i="6" s="1"/>
  <c r="D59" i="5"/>
  <c r="D59" i="6" s="1"/>
  <c r="C59" i="6"/>
  <c r="D10" i="5"/>
  <c r="D10" i="6" s="1"/>
  <c r="C10" i="6"/>
  <c r="C38" i="6"/>
  <c r="D38" i="5"/>
  <c r="D38" i="6" s="1"/>
  <c r="D53" i="5"/>
  <c r="D53" i="6" s="1"/>
  <c r="C53" i="6"/>
  <c r="D97" i="5"/>
  <c r="D97" i="6" s="1"/>
  <c r="C97" i="6"/>
  <c r="C47" i="6"/>
  <c r="D47" i="5"/>
  <c r="D47" i="6" s="1"/>
  <c r="D44" i="5"/>
  <c r="D44" i="6" s="1"/>
  <c r="C44" i="6"/>
  <c r="D144" i="5"/>
  <c r="D144" i="6" s="1"/>
  <c r="C144" i="6"/>
  <c r="D141" i="5"/>
  <c r="D141" i="6" s="1"/>
  <c r="C141" i="6"/>
  <c r="C130" i="6"/>
  <c r="D130" i="5"/>
  <c r="D130" i="6" s="1"/>
  <c r="D36" i="5"/>
  <c r="D36" i="6" s="1"/>
  <c r="C36" i="6"/>
  <c r="C118" i="6"/>
  <c r="D118" i="5"/>
  <c r="D118" i="6" s="1"/>
  <c r="D96" i="5"/>
  <c r="D96" i="6" s="1"/>
  <c r="C96" i="6"/>
  <c r="D81" i="5"/>
  <c r="D81" i="6" s="1"/>
  <c r="C81" i="6"/>
  <c r="D78" i="5"/>
  <c r="D78" i="6" s="1"/>
  <c r="C78" i="6"/>
  <c r="D15" i="5"/>
  <c r="D15" i="6" s="1"/>
  <c r="C15" i="6"/>
  <c r="D19" i="5"/>
  <c r="D19" i="6" s="1"/>
  <c r="C19" i="6"/>
  <c r="D21" i="5"/>
  <c r="D21" i="6" s="1"/>
  <c r="C21" i="6"/>
  <c r="D3" i="5"/>
  <c r="D3" i="6" s="1"/>
  <c r="C3" i="6"/>
  <c r="D6" i="5"/>
  <c r="D6" i="6" s="1"/>
  <c r="C6" i="6"/>
  <c r="C108" i="6"/>
  <c r="D108" i="5"/>
  <c r="D108" i="6" s="1"/>
  <c r="D138" i="5"/>
  <c r="D138" i="6" s="1"/>
  <c r="C138" i="6"/>
  <c r="D51" i="5"/>
  <c r="D51" i="6" s="1"/>
  <c r="C51" i="6"/>
  <c r="D24" i="5"/>
  <c r="D24" i="6" s="1"/>
  <c r="C24" i="6"/>
  <c r="D77" i="5"/>
  <c r="D77" i="6" s="1"/>
  <c r="C77" i="6"/>
  <c r="D140" i="5"/>
  <c r="D140" i="6" s="1"/>
  <c r="C140" i="6"/>
  <c r="D43" i="5"/>
  <c r="D43" i="6" s="1"/>
  <c r="C43" i="6"/>
  <c r="D40" i="5"/>
  <c r="D40" i="6" s="1"/>
  <c r="C40" i="6"/>
  <c r="D127" i="5"/>
  <c r="D127" i="6" s="1"/>
  <c r="C127" i="6"/>
  <c r="D49" i="5"/>
  <c r="D49" i="6" s="1"/>
  <c r="C49" i="6"/>
  <c r="C149" i="6"/>
  <c r="D149" i="5"/>
  <c r="D149" i="6" s="1"/>
  <c r="C146" i="6"/>
  <c r="D146" i="5"/>
  <c r="D146" i="6" s="1"/>
  <c r="D14" i="5"/>
  <c r="D14" i="6" s="1"/>
  <c r="C14" i="6"/>
  <c r="D58" i="5"/>
  <c r="D58" i="6" s="1"/>
  <c r="C58" i="6"/>
  <c r="D142" i="5"/>
  <c r="D142" i="6" s="1"/>
  <c r="C142" i="6"/>
  <c r="D52" i="5"/>
  <c r="D52" i="6" s="1"/>
  <c r="C52" i="6"/>
  <c r="D123" i="5"/>
  <c r="D123" i="6" s="1"/>
  <c r="C123" i="6"/>
  <c r="D94" i="5"/>
  <c r="D94" i="6" s="1"/>
  <c r="C94" i="6"/>
  <c r="C72" i="6"/>
  <c r="D72" i="5"/>
  <c r="D72" i="6" s="1"/>
  <c r="D57" i="5"/>
  <c r="D57" i="6" s="1"/>
  <c r="C57" i="6"/>
  <c r="D4" i="5"/>
  <c r="D4" i="6" s="1"/>
  <c r="C4" i="6"/>
  <c r="D12" i="5"/>
  <c r="D12" i="6" s="1"/>
  <c r="C12" i="6"/>
  <c r="D61" i="5"/>
  <c r="D61" i="6" s="1"/>
  <c r="C61" i="6"/>
  <c r="D13" i="5"/>
  <c r="D13" i="6" s="1"/>
  <c r="C13" i="6"/>
  <c r="C86" i="6"/>
  <c r="D86" i="5"/>
  <c r="D86" i="6" s="1"/>
  <c r="N97" i="7" l="1"/>
  <c r="L98" i="7"/>
  <c r="X97" i="7"/>
  <c r="S97" i="7"/>
  <c r="R97" i="7" a="1"/>
  <c r="R97" i="7" s="1"/>
  <c r="T97" i="7" a="1"/>
  <c r="T97" i="7" s="1"/>
  <c r="R98" i="17" a="1"/>
  <c r="R98" i="17" s="1"/>
  <c r="N98" i="17"/>
  <c r="X98" i="17"/>
  <c r="L99" i="17"/>
  <c r="T98" i="17" a="1"/>
  <c r="T98" i="17" s="1"/>
  <c r="S98" i="17"/>
  <c r="N98" i="7" l="1"/>
  <c r="L99" i="7"/>
  <c r="X98" i="7"/>
  <c r="S98" i="7"/>
  <c r="R98" i="7" a="1"/>
  <c r="R98" i="7" s="1"/>
  <c r="T98" i="7" a="1"/>
  <c r="T98" i="7" s="1"/>
  <c r="R99" i="17" a="1"/>
  <c r="R99" i="17" s="1"/>
  <c r="L100" i="17"/>
  <c r="N99" i="17"/>
  <c r="S99" i="17"/>
  <c r="T99" i="17" a="1"/>
  <c r="T99" i="17" s="1"/>
  <c r="X99" i="17"/>
  <c r="L4" i="1"/>
  <c r="L5" i="1"/>
  <c r="L6" i="1"/>
  <c r="L7" i="1"/>
  <c r="L8" i="1"/>
  <c r="L3" i="1"/>
  <c r="K4" i="1"/>
  <c r="K5" i="1"/>
  <c r="K6" i="1"/>
  <c r="K7" i="1"/>
  <c r="K8" i="1"/>
  <c r="K3" i="1"/>
  <c r="E24" i="1"/>
  <c r="E25" i="1"/>
  <c r="E26" i="1"/>
  <c r="E27" i="1"/>
  <c r="E34" i="1"/>
  <c r="E35" i="1"/>
  <c r="E36" i="1"/>
  <c r="E45" i="1"/>
  <c r="E46" i="1"/>
  <c r="E47" i="1"/>
  <c r="E48" i="1"/>
  <c r="E54" i="1"/>
  <c r="E58" i="1"/>
  <c r="E59" i="1"/>
  <c r="E60" i="1"/>
  <c r="E69" i="1"/>
  <c r="E70" i="1"/>
  <c r="E71" i="1"/>
  <c r="E72" i="1"/>
  <c r="E78" i="1"/>
  <c r="E82" i="1"/>
  <c r="E83" i="1"/>
  <c r="E84" i="1"/>
  <c r="E93" i="1"/>
  <c r="E94" i="1"/>
  <c r="E95" i="1"/>
  <c r="E96" i="1"/>
  <c r="E102" i="1"/>
  <c r="E106" i="1"/>
  <c r="E107" i="1"/>
  <c r="E108" i="1"/>
  <c r="E117" i="1"/>
  <c r="E118" i="1"/>
  <c r="E119" i="1"/>
  <c r="E140" i="1"/>
  <c r="E141" i="1"/>
  <c r="E142" i="1"/>
  <c r="E151" i="1"/>
  <c r="E3" i="1"/>
  <c r="D4" i="1"/>
  <c r="D12" i="1"/>
  <c r="D13" i="1"/>
  <c r="D16" i="1"/>
  <c r="D17" i="1"/>
  <c r="D23" i="1"/>
  <c r="D24" i="1"/>
  <c r="D25" i="1"/>
  <c r="D26" i="1"/>
  <c r="D34" i="1"/>
  <c r="D35" i="1"/>
  <c r="D36" i="1"/>
  <c r="D37" i="1"/>
  <c r="D38" i="1"/>
  <c r="D57" i="1"/>
  <c r="D58" i="1"/>
  <c r="D59" i="1"/>
  <c r="D60" i="1"/>
  <c r="D61" i="1"/>
  <c r="D62" i="1"/>
  <c r="D70" i="1"/>
  <c r="D71" i="1"/>
  <c r="D74" i="1"/>
  <c r="D81" i="1"/>
  <c r="D82" i="1"/>
  <c r="D83" i="1"/>
  <c r="D84" i="1"/>
  <c r="D94" i="1"/>
  <c r="D95" i="1"/>
  <c r="D96" i="1"/>
  <c r="D97" i="1"/>
  <c r="D98" i="1"/>
  <c r="D105" i="1"/>
  <c r="D106" i="1"/>
  <c r="D110" i="1"/>
  <c r="D117" i="1"/>
  <c r="D118" i="1"/>
  <c r="D119" i="1"/>
  <c r="D120" i="1"/>
  <c r="D121" i="1"/>
  <c r="D128" i="1"/>
  <c r="D129" i="1"/>
  <c r="D130" i="1"/>
  <c r="D132" i="1"/>
  <c r="D139" i="1"/>
  <c r="D140" i="1"/>
  <c r="D141" i="1"/>
  <c r="D142" i="1"/>
  <c r="D3" i="1"/>
  <c r="E4" i="1"/>
  <c r="E5" i="1"/>
  <c r="D6" i="1"/>
  <c r="D7" i="1"/>
  <c r="D8" i="1"/>
  <c r="E9" i="1"/>
  <c r="D10" i="1"/>
  <c r="E11" i="1"/>
  <c r="E12" i="1"/>
  <c r="E13" i="1"/>
  <c r="E14" i="1"/>
  <c r="E15" i="1"/>
  <c r="E16" i="1"/>
  <c r="E17" i="1"/>
  <c r="D18" i="1"/>
  <c r="D19" i="1"/>
  <c r="D20" i="1"/>
  <c r="E21" i="1"/>
  <c r="D22" i="1"/>
  <c r="E23" i="1"/>
  <c r="D27" i="1"/>
  <c r="E28" i="1"/>
  <c r="D29" i="1"/>
  <c r="D30" i="1"/>
  <c r="D31" i="1"/>
  <c r="E32" i="1"/>
  <c r="E33" i="1"/>
  <c r="E37" i="1"/>
  <c r="E38" i="1"/>
  <c r="D39" i="1"/>
  <c r="D40" i="1"/>
  <c r="D41" i="1"/>
  <c r="D42" i="1"/>
  <c r="E43" i="1"/>
  <c r="E44" i="1"/>
  <c r="D45" i="1"/>
  <c r="D46" i="1"/>
  <c r="D47" i="1"/>
  <c r="D48" i="1"/>
  <c r="E49" i="1"/>
  <c r="E50" i="1"/>
  <c r="D51" i="1"/>
  <c r="D52" i="1"/>
  <c r="D53" i="1"/>
  <c r="D54" i="1"/>
  <c r="E55" i="1"/>
  <c r="E56" i="1"/>
  <c r="E57" i="1"/>
  <c r="E61" i="1"/>
  <c r="E62" i="1"/>
  <c r="D63" i="1"/>
  <c r="D64" i="1"/>
  <c r="D65" i="1"/>
  <c r="D66" i="1"/>
  <c r="E67" i="1"/>
  <c r="D68" i="1"/>
  <c r="D69" i="1"/>
  <c r="D72" i="1"/>
  <c r="E73" i="1"/>
  <c r="E74" i="1"/>
  <c r="D75" i="1"/>
  <c r="D76" i="1"/>
  <c r="D77" i="1"/>
  <c r="D78" i="1"/>
  <c r="E79" i="1"/>
  <c r="E80" i="1"/>
  <c r="E81" i="1"/>
  <c r="E85" i="1"/>
  <c r="E86" i="1"/>
  <c r="D87" i="1"/>
  <c r="D88" i="1"/>
  <c r="D89" i="1"/>
  <c r="D90" i="1"/>
  <c r="E91" i="1"/>
  <c r="D92" i="1"/>
  <c r="D93" i="1"/>
  <c r="E97" i="1"/>
  <c r="E98" i="1"/>
  <c r="D99" i="1"/>
  <c r="D100" i="1"/>
  <c r="D101" i="1"/>
  <c r="D102" i="1"/>
  <c r="E103" i="1"/>
  <c r="E104" i="1"/>
  <c r="E105" i="1"/>
  <c r="D107" i="1"/>
  <c r="D108" i="1"/>
  <c r="E109" i="1"/>
  <c r="E110" i="1"/>
  <c r="D111" i="1"/>
  <c r="D112" i="1"/>
  <c r="D113" i="1"/>
  <c r="E114" i="1"/>
  <c r="D115" i="1"/>
  <c r="E116" i="1"/>
  <c r="E120" i="1"/>
  <c r="E121" i="1"/>
  <c r="D122" i="1"/>
  <c r="D123" i="1"/>
  <c r="D124" i="1"/>
  <c r="D125" i="1"/>
  <c r="D126" i="1"/>
  <c r="E127" i="1"/>
  <c r="E128" i="1"/>
  <c r="E129" i="1"/>
  <c r="E130" i="1"/>
  <c r="E131" i="1"/>
  <c r="E132" i="1"/>
  <c r="D133" i="1"/>
  <c r="D134" i="1"/>
  <c r="D135" i="1"/>
  <c r="E136" i="1"/>
  <c r="E137" i="1"/>
  <c r="E138" i="1"/>
  <c r="E139" i="1"/>
  <c r="E143" i="1"/>
  <c r="E144" i="1"/>
  <c r="D145" i="1"/>
  <c r="D146" i="1"/>
  <c r="D147" i="1"/>
  <c r="D148" i="1"/>
  <c r="E149" i="1"/>
  <c r="D150" i="1"/>
  <c r="D151" i="1"/>
  <c r="E98" i="5" l="1"/>
  <c r="E98" i="15"/>
  <c r="E51" i="5"/>
  <c r="E51" i="15"/>
  <c r="E21" i="5"/>
  <c r="E21" i="15"/>
  <c r="E131" i="5"/>
  <c r="E131" i="15"/>
  <c r="E97" i="5"/>
  <c r="E97" i="6" s="1"/>
  <c r="E97" i="15"/>
  <c r="E24" i="5"/>
  <c r="E24" i="15"/>
  <c r="E125" i="5"/>
  <c r="E125" i="15"/>
  <c r="E147" i="5"/>
  <c r="E147" i="15"/>
  <c r="E132" i="5"/>
  <c r="E132" i="15"/>
  <c r="E89" i="5"/>
  <c r="E89" i="15"/>
  <c r="E74" i="5"/>
  <c r="E74" i="6" s="1"/>
  <c r="E74" i="15"/>
  <c r="E45" i="5"/>
  <c r="E45" i="15"/>
  <c r="E30" i="5"/>
  <c r="E30" i="15"/>
  <c r="E118" i="5"/>
  <c r="E118" i="15"/>
  <c r="E82" i="5"/>
  <c r="E82" i="15"/>
  <c r="E37" i="5"/>
  <c r="E37" i="15"/>
  <c r="E11" i="5"/>
  <c r="E11" i="6" s="1"/>
  <c r="E11" i="15"/>
  <c r="E146" i="5"/>
  <c r="E146" i="15"/>
  <c r="E88" i="5"/>
  <c r="E88" i="15"/>
  <c r="E44" i="5"/>
  <c r="E44" i="15"/>
  <c r="E29" i="5"/>
  <c r="E29" i="15"/>
  <c r="E2" i="5"/>
  <c r="E2" i="15"/>
  <c r="E117" i="5"/>
  <c r="E117" i="15"/>
  <c r="E81" i="5"/>
  <c r="E81" i="15"/>
  <c r="E36" i="5"/>
  <c r="E36" i="15"/>
  <c r="E3" i="5"/>
  <c r="E3" i="15"/>
  <c r="E145" i="5"/>
  <c r="E145" i="15"/>
  <c r="E87" i="5"/>
  <c r="E87" i="15"/>
  <c r="E28" i="5"/>
  <c r="E28" i="6" s="1"/>
  <c r="E28" i="15"/>
  <c r="E141" i="5"/>
  <c r="E141" i="15"/>
  <c r="E116" i="5"/>
  <c r="E116" i="15"/>
  <c r="E80" i="5"/>
  <c r="E80" i="15"/>
  <c r="E35" i="5"/>
  <c r="E35" i="15"/>
  <c r="E144" i="5"/>
  <c r="E144" i="15"/>
  <c r="E114" i="5"/>
  <c r="E114" i="6" s="1"/>
  <c r="E114" i="15"/>
  <c r="E101" i="5"/>
  <c r="E101" i="15"/>
  <c r="E86" i="5"/>
  <c r="E86" i="15"/>
  <c r="E71" i="5"/>
  <c r="E71" i="15"/>
  <c r="E140" i="5"/>
  <c r="E140" i="15"/>
  <c r="E109" i="5"/>
  <c r="E109" i="15"/>
  <c r="E73" i="5"/>
  <c r="E73" i="15"/>
  <c r="E34" i="5"/>
  <c r="E34" i="15"/>
  <c r="E100" i="5"/>
  <c r="E100" i="15"/>
  <c r="E68" i="5"/>
  <c r="E68" i="15"/>
  <c r="E53" i="5"/>
  <c r="E53" i="15"/>
  <c r="E41" i="5"/>
  <c r="E41" i="15"/>
  <c r="E26" i="5"/>
  <c r="E26" i="15"/>
  <c r="E139" i="5"/>
  <c r="E139" i="15"/>
  <c r="E105" i="5"/>
  <c r="E105" i="15"/>
  <c r="E70" i="5"/>
  <c r="E70" i="15"/>
  <c r="E33" i="5"/>
  <c r="E33" i="15"/>
  <c r="E112" i="5"/>
  <c r="E112" i="15"/>
  <c r="E99" i="5"/>
  <c r="E99" i="6" s="1"/>
  <c r="E99" i="15"/>
  <c r="E67" i="5"/>
  <c r="E67" i="15"/>
  <c r="E52" i="5"/>
  <c r="E52" i="15"/>
  <c r="E40" i="5"/>
  <c r="E40" i="15"/>
  <c r="E138" i="5"/>
  <c r="E138" i="15"/>
  <c r="E104" i="5"/>
  <c r="E104" i="15"/>
  <c r="E69" i="5"/>
  <c r="E69" i="6" s="1"/>
  <c r="E69" i="15"/>
  <c r="E25" i="5"/>
  <c r="E25" i="15"/>
  <c r="E111" i="5"/>
  <c r="E111" i="15"/>
  <c r="E39" i="5"/>
  <c r="E39" i="15"/>
  <c r="E9" i="5"/>
  <c r="E9" i="15"/>
  <c r="E61" i="5"/>
  <c r="E61" i="15"/>
  <c r="E110" i="5"/>
  <c r="E110" i="15"/>
  <c r="E65" i="5"/>
  <c r="E65" i="15"/>
  <c r="E50" i="5"/>
  <c r="E50" i="15"/>
  <c r="E38" i="5"/>
  <c r="E38" i="15"/>
  <c r="E129" i="5"/>
  <c r="E129" i="15"/>
  <c r="E96" i="5"/>
  <c r="E96" i="15"/>
  <c r="E60" i="5"/>
  <c r="E60" i="6" s="1"/>
  <c r="E60" i="15"/>
  <c r="E23" i="5"/>
  <c r="E23" i="15"/>
  <c r="E124" i="5"/>
  <c r="E124" i="15"/>
  <c r="E64" i="5"/>
  <c r="E64" i="15"/>
  <c r="E19" i="5"/>
  <c r="E19" i="15"/>
  <c r="E7" i="5"/>
  <c r="E7" i="15"/>
  <c r="E128" i="5"/>
  <c r="E128" i="15"/>
  <c r="E95" i="5"/>
  <c r="E95" i="15"/>
  <c r="E59" i="5"/>
  <c r="E59" i="15"/>
  <c r="E22" i="5"/>
  <c r="E22" i="15"/>
  <c r="E150" i="5"/>
  <c r="E150" i="15"/>
  <c r="E123" i="5"/>
  <c r="E123" i="15"/>
  <c r="E92" i="5"/>
  <c r="E92" i="6" s="1"/>
  <c r="E92" i="15"/>
  <c r="E77" i="5"/>
  <c r="E77" i="15"/>
  <c r="E63" i="5"/>
  <c r="E63" i="15"/>
  <c r="E18" i="5"/>
  <c r="E18" i="15"/>
  <c r="E6" i="5"/>
  <c r="E6" i="15"/>
  <c r="E127" i="5"/>
  <c r="E127" i="15"/>
  <c r="E94" i="5"/>
  <c r="E94" i="6" s="1"/>
  <c r="E94" i="15"/>
  <c r="E58" i="5"/>
  <c r="E58" i="15"/>
  <c r="E16" i="5"/>
  <c r="E16" i="15"/>
  <c r="E149" i="5"/>
  <c r="E149" i="15"/>
  <c r="E134" i="5"/>
  <c r="E134" i="15"/>
  <c r="E122" i="5"/>
  <c r="E122" i="15"/>
  <c r="E107" i="5"/>
  <c r="E107" i="6" s="1"/>
  <c r="E107" i="15"/>
  <c r="E91" i="5"/>
  <c r="E91" i="15"/>
  <c r="E76" i="5"/>
  <c r="E76" i="15"/>
  <c r="E62" i="5"/>
  <c r="E62" i="15"/>
  <c r="E47" i="5"/>
  <c r="E47" i="15"/>
  <c r="E17" i="5"/>
  <c r="E17" i="15"/>
  <c r="E5" i="5"/>
  <c r="E5" i="15"/>
  <c r="E120" i="5"/>
  <c r="E120" i="15"/>
  <c r="E93" i="5"/>
  <c r="E93" i="15"/>
  <c r="E57" i="5"/>
  <c r="E57" i="15"/>
  <c r="E15" i="5"/>
  <c r="E15" i="15"/>
  <c r="E133" i="5"/>
  <c r="E133" i="15"/>
  <c r="E121" i="5"/>
  <c r="E121" i="15"/>
  <c r="E106" i="5"/>
  <c r="E106" i="15"/>
  <c r="E75" i="5"/>
  <c r="E75" i="15"/>
  <c r="E46" i="5"/>
  <c r="E46" i="15"/>
  <c r="E119" i="5"/>
  <c r="E119" i="15"/>
  <c r="E83" i="5"/>
  <c r="E83" i="15"/>
  <c r="E56" i="5"/>
  <c r="E56" i="6" s="1"/>
  <c r="E56" i="15"/>
  <c r="E12" i="5"/>
  <c r="E12" i="15"/>
  <c r="R99" i="7" a="1"/>
  <c r="R99" i="7" s="1"/>
  <c r="L100" i="7"/>
  <c r="N99" i="7"/>
  <c r="S99" i="7"/>
  <c r="X99" i="7"/>
  <c r="T99" i="7" a="1"/>
  <c r="T99" i="7" s="1"/>
  <c r="N100" i="17"/>
  <c r="L101" i="17"/>
  <c r="R100" i="17" a="1"/>
  <c r="R100" i="17" s="1"/>
  <c r="S100" i="17"/>
  <c r="T100" i="17" a="1"/>
  <c r="T100" i="17" s="1"/>
  <c r="X100" i="17"/>
  <c r="E133" i="6"/>
  <c r="E37" i="6"/>
  <c r="E53" i="6"/>
  <c r="E139" i="6"/>
  <c r="E70" i="6"/>
  <c r="E112" i="6"/>
  <c r="E52" i="6"/>
  <c r="E138" i="6"/>
  <c r="E104" i="6"/>
  <c r="E25" i="6"/>
  <c r="E83" i="6"/>
  <c r="E89" i="6"/>
  <c r="E118" i="6"/>
  <c r="E100" i="6"/>
  <c r="E68" i="6"/>
  <c r="E41" i="6"/>
  <c r="E105" i="6"/>
  <c r="E33" i="6"/>
  <c r="E67" i="6"/>
  <c r="E40" i="6"/>
  <c r="E111" i="6"/>
  <c r="E98" i="6"/>
  <c r="E51" i="6"/>
  <c r="E39" i="6"/>
  <c r="E21" i="6"/>
  <c r="E9" i="6"/>
  <c r="E131" i="6"/>
  <c r="E61" i="6"/>
  <c r="E24" i="6"/>
  <c r="E106" i="6"/>
  <c r="E30" i="6"/>
  <c r="E50" i="6"/>
  <c r="E129" i="6"/>
  <c r="E64" i="6"/>
  <c r="E7" i="6"/>
  <c r="E95" i="6"/>
  <c r="E59" i="6"/>
  <c r="E22" i="6"/>
  <c r="E46" i="6"/>
  <c r="E132" i="6"/>
  <c r="E45" i="6"/>
  <c r="E125" i="6"/>
  <c r="E65" i="6"/>
  <c r="E38" i="6"/>
  <c r="E96" i="6"/>
  <c r="E23" i="6"/>
  <c r="E124" i="6"/>
  <c r="E19" i="6"/>
  <c r="E150" i="6"/>
  <c r="E123" i="6"/>
  <c r="E77" i="6"/>
  <c r="E63" i="6"/>
  <c r="E18" i="6"/>
  <c r="E6" i="6"/>
  <c r="E127" i="6"/>
  <c r="E58" i="6"/>
  <c r="E16" i="6"/>
  <c r="E122" i="6"/>
  <c r="E91" i="6"/>
  <c r="E76" i="6"/>
  <c r="E62" i="6"/>
  <c r="E47" i="6"/>
  <c r="E17" i="6"/>
  <c r="E120" i="6"/>
  <c r="E93" i="6"/>
  <c r="E57" i="6"/>
  <c r="E15" i="6"/>
  <c r="E75" i="6"/>
  <c r="E146" i="6"/>
  <c r="E44" i="6"/>
  <c r="E2" i="6"/>
  <c r="E149" i="6"/>
  <c r="E119" i="6"/>
  <c r="E12" i="6"/>
  <c r="E82" i="6"/>
  <c r="E88" i="6"/>
  <c r="E29" i="6"/>
  <c r="E81" i="6"/>
  <c r="E36" i="6"/>
  <c r="E3" i="6"/>
  <c r="E145" i="6"/>
  <c r="E87" i="6"/>
  <c r="E141" i="6"/>
  <c r="E116" i="6"/>
  <c r="E80" i="6"/>
  <c r="E35" i="6"/>
  <c r="E134" i="6"/>
  <c r="E121" i="6"/>
  <c r="E147" i="6"/>
  <c r="E144" i="6"/>
  <c r="E101" i="6"/>
  <c r="E86" i="6"/>
  <c r="E71" i="6"/>
  <c r="E140" i="6"/>
  <c r="E109" i="6"/>
  <c r="E34" i="6"/>
  <c r="D44" i="1"/>
  <c r="E10" i="1"/>
  <c r="D116" i="1"/>
  <c r="D73" i="1"/>
  <c r="D56" i="1"/>
  <c r="D15" i="1"/>
  <c r="E115" i="1"/>
  <c r="E92" i="1"/>
  <c r="E68" i="1"/>
  <c r="D131" i="1"/>
  <c r="D50" i="1"/>
  <c r="D33" i="1"/>
  <c r="D14" i="1"/>
  <c r="E113" i="1"/>
  <c r="E90" i="1"/>
  <c r="E66" i="1"/>
  <c r="E42" i="1"/>
  <c r="E22" i="1"/>
  <c r="E126" i="1"/>
  <c r="E150" i="1"/>
  <c r="D80" i="1"/>
  <c r="D138" i="1"/>
  <c r="D49" i="1"/>
  <c r="D32" i="1"/>
  <c r="D109" i="1"/>
  <c r="D86" i="1"/>
  <c r="D28" i="1"/>
  <c r="D11" i="1"/>
  <c r="D144" i="1"/>
  <c r="D127" i="1"/>
  <c r="D85" i="1"/>
  <c r="D5" i="1"/>
  <c r="D104" i="1"/>
  <c r="D143" i="1"/>
  <c r="E148" i="1"/>
  <c r="D149" i="1"/>
  <c r="D137" i="1"/>
  <c r="D114" i="1"/>
  <c r="D103" i="1"/>
  <c r="D91" i="1"/>
  <c r="D79" i="1"/>
  <c r="D67" i="1"/>
  <c r="D55" i="1"/>
  <c r="D43" i="1"/>
  <c r="E147" i="1"/>
  <c r="E135" i="1"/>
  <c r="E124" i="1"/>
  <c r="E112" i="1"/>
  <c r="E101" i="1"/>
  <c r="E89" i="1"/>
  <c r="E77" i="1"/>
  <c r="E65" i="1"/>
  <c r="E53" i="1"/>
  <c r="E41" i="1"/>
  <c r="E31" i="1"/>
  <c r="E20" i="1"/>
  <c r="E8" i="1"/>
  <c r="E125" i="1"/>
  <c r="D136" i="1"/>
  <c r="D21" i="1"/>
  <c r="D9" i="1"/>
  <c r="E146" i="1"/>
  <c r="E134" i="1"/>
  <c r="E123" i="1"/>
  <c r="E111" i="1"/>
  <c r="E100" i="1"/>
  <c r="E88" i="1"/>
  <c r="E76" i="1"/>
  <c r="E64" i="1"/>
  <c r="E52" i="1"/>
  <c r="E40" i="1"/>
  <c r="E30" i="1"/>
  <c r="E19" i="1"/>
  <c r="E7" i="1"/>
  <c r="E145" i="1"/>
  <c r="E133" i="1"/>
  <c r="E122" i="1"/>
  <c r="E99" i="1"/>
  <c r="E87" i="1"/>
  <c r="E75" i="1"/>
  <c r="E63" i="1"/>
  <c r="E51" i="1"/>
  <c r="E39" i="1"/>
  <c r="E29" i="1"/>
  <c r="E18" i="1"/>
  <c r="E6" i="1"/>
  <c r="BA26" i="5" l="1" a="1"/>
  <c r="BA26" i="5" s="1"/>
  <c r="BD26" i="5" a="1"/>
  <c r="BD26" i="5" s="1"/>
  <c r="H26" i="5" a="1"/>
  <c r="H26" i="5" s="1"/>
  <c r="AI26" i="5" a="1"/>
  <c r="AI26" i="5" s="1"/>
  <c r="BM26" i="5" a="1"/>
  <c r="BM26" i="5" s="1"/>
  <c r="AR26" i="5" a="1"/>
  <c r="AR26" i="5" s="1"/>
  <c r="T26" i="5" a="1"/>
  <c r="T26" i="5" s="1"/>
  <c r="AU26" i="5" a="1"/>
  <c r="AU26" i="5" s="1"/>
  <c r="AA26" i="5" a="1"/>
  <c r="AA26" i="5" s="1"/>
  <c r="AQ26" i="5" a="1"/>
  <c r="AQ26" i="5" s="1"/>
  <c r="AT26" i="5" a="1"/>
  <c r="AT26" i="5" s="1"/>
  <c r="BL26" i="5" a="1"/>
  <c r="BL26" i="5" s="1"/>
  <c r="AF26" i="5" a="1"/>
  <c r="AF26" i="5" s="1"/>
  <c r="K26" i="5" a="1"/>
  <c r="K26" i="5" s="1"/>
  <c r="X26" i="5" a="1"/>
  <c r="X26" i="5" s="1"/>
  <c r="AS26" i="5" a="1"/>
  <c r="AS26" i="5" s="1"/>
  <c r="BB26" i="5" a="1"/>
  <c r="BB26" i="5" s="1"/>
  <c r="I26" i="5" a="1"/>
  <c r="I26" i="5" s="1"/>
  <c r="BK26" i="5" a="1"/>
  <c r="BK26" i="5" s="1"/>
  <c r="G26" i="5" a="1"/>
  <c r="G26" i="5" s="1"/>
  <c r="AH26" i="5" a="1"/>
  <c r="AH26" i="5" s="1"/>
  <c r="Y26" i="5" a="1"/>
  <c r="Y26" i="5" s="1"/>
  <c r="AW26" i="5" a="1"/>
  <c r="AW26" i="5" s="1"/>
  <c r="AL26" i="5" a="1"/>
  <c r="AL26" i="5" s="1"/>
  <c r="BJ26" i="5" a="1"/>
  <c r="BJ26" i="5" s="1"/>
  <c r="BC26" i="5" a="1"/>
  <c r="BC26" i="5" s="1"/>
  <c r="Q26" i="5" a="1"/>
  <c r="Q26" i="5" s="1"/>
  <c r="BN26" i="5" a="1"/>
  <c r="BN26" i="5" s="1"/>
  <c r="P26" i="5" a="1"/>
  <c r="P26" i="5" s="1"/>
  <c r="W26" i="5" a="1"/>
  <c r="W26" i="5" s="1"/>
  <c r="U26" i="5" a="1"/>
  <c r="U26" i="5" s="1"/>
  <c r="AE26" i="5" a="1"/>
  <c r="AE26" i="5" s="1"/>
  <c r="M26" i="5" a="1"/>
  <c r="M26" i="5" s="1"/>
  <c r="AO26" i="5" a="1"/>
  <c r="AO26" i="5" s="1"/>
  <c r="N26" i="5" a="1"/>
  <c r="N26" i="5" s="1"/>
  <c r="AV26" i="5" a="1"/>
  <c r="AV26" i="5" s="1"/>
  <c r="S26" i="5" a="1"/>
  <c r="S26" i="5" s="1"/>
  <c r="J26" i="5" a="1"/>
  <c r="J26" i="5" s="1"/>
  <c r="AX26" i="5" a="1"/>
  <c r="AX26" i="5" s="1"/>
  <c r="AD26" i="5" a="1"/>
  <c r="AD26" i="5" s="1"/>
  <c r="BE26" i="5" a="1"/>
  <c r="BE26" i="5" s="1"/>
  <c r="AY26" i="5" a="1"/>
  <c r="AY26" i="5" s="1"/>
  <c r="O26" i="5" a="1"/>
  <c r="O26" i="5" s="1"/>
  <c r="AG26" i="5" a="1"/>
  <c r="AG26" i="5" s="1"/>
  <c r="AC26" i="5" a="1"/>
  <c r="AC26" i="5" s="1"/>
  <c r="BF26" i="5" a="1"/>
  <c r="BF26" i="5" s="1"/>
  <c r="R26" i="5" a="1"/>
  <c r="R26" i="5" s="1"/>
  <c r="V26" i="5" a="1"/>
  <c r="V26" i="5" s="1"/>
  <c r="AN26" i="5" a="1"/>
  <c r="AN26" i="5" s="1"/>
  <c r="Z26" i="5" a="1"/>
  <c r="Z26" i="5" s="1"/>
  <c r="AK26" i="5" a="1"/>
  <c r="AK26" i="5" s="1"/>
  <c r="BH26" i="5" a="1"/>
  <c r="BH26" i="5" s="1"/>
  <c r="AJ26" i="5" a="1"/>
  <c r="AJ26" i="5" s="1"/>
  <c r="AB26" i="5" a="1"/>
  <c r="AB26" i="5" s="1"/>
  <c r="BG26" i="5" a="1"/>
  <c r="BG26" i="5" s="1"/>
  <c r="AZ26" i="5" a="1"/>
  <c r="AZ26" i="5" s="1"/>
  <c r="BI26" i="5" a="1"/>
  <c r="BI26" i="5" s="1"/>
  <c r="AP26" i="5" a="1"/>
  <c r="AP26" i="5" s="1"/>
  <c r="AM26" i="5" a="1"/>
  <c r="AM26" i="5" s="1"/>
  <c r="L26" i="5" a="1"/>
  <c r="L26" i="5" s="1"/>
  <c r="E8" i="5"/>
  <c r="E8" i="15"/>
  <c r="E78" i="5"/>
  <c r="E78" i="15"/>
  <c r="E143" i="5"/>
  <c r="E143" i="15"/>
  <c r="E55" i="5"/>
  <c r="E55" i="15"/>
  <c r="E12" i="16"/>
  <c r="G12" i="15"/>
  <c r="X12" i="15"/>
  <c r="AQ12" i="15"/>
  <c r="BH12" i="15"/>
  <c r="W12" i="15"/>
  <c r="BD12" i="15"/>
  <c r="AB12" i="15"/>
  <c r="BE12" i="15"/>
  <c r="AC12" i="15"/>
  <c r="BG12" i="15"/>
  <c r="AI12" i="15"/>
  <c r="BL12" i="15"/>
  <c r="AN12" i="15"/>
  <c r="H12" i="15"/>
  <c r="AO12" i="15"/>
  <c r="S12" i="15"/>
  <c r="AS12" i="15"/>
  <c r="BB12" i="15"/>
  <c r="BC12" i="15"/>
  <c r="BM12" i="15"/>
  <c r="U12" i="15"/>
  <c r="T12" i="15"/>
  <c r="I12" i="15"/>
  <c r="R12" i="15"/>
  <c r="AJ12" i="15"/>
  <c r="AR12" i="15"/>
  <c r="AP12" i="15"/>
  <c r="Q12" i="15"/>
  <c r="BJ12" i="15"/>
  <c r="BA12" i="15"/>
  <c r="O12" i="15"/>
  <c r="AV12" i="15"/>
  <c r="AG12" i="15"/>
  <c r="AA12" i="15"/>
  <c r="AE12" i="15"/>
  <c r="M12" i="15"/>
  <c r="AM12" i="15"/>
  <c r="L12" i="15"/>
  <c r="Y12" i="15"/>
  <c r="AY12" i="15"/>
  <c r="AK12" i="15"/>
  <c r="BK12" i="15"/>
  <c r="Z12" i="15"/>
  <c r="AT12" i="15"/>
  <c r="AF12" i="15"/>
  <c r="AD12" i="15"/>
  <c r="AL12" i="15"/>
  <c r="BF12" i="15"/>
  <c r="P12" i="15"/>
  <c r="K12" i="15"/>
  <c r="AX12" i="15"/>
  <c r="AZ12" i="15"/>
  <c r="J12" i="15"/>
  <c r="BN12" i="15"/>
  <c r="V12" i="15"/>
  <c r="AU12" i="15"/>
  <c r="AH12" i="15"/>
  <c r="AW12" i="15"/>
  <c r="BI12" i="15"/>
  <c r="N12" i="15"/>
  <c r="E106" i="16"/>
  <c r="AZ106" i="15"/>
  <c r="AH106" i="15"/>
  <c r="BN106" i="15"/>
  <c r="BF106" i="15"/>
  <c r="L106" i="15"/>
  <c r="BL106" i="15"/>
  <c r="AV106" i="15"/>
  <c r="I106" i="15"/>
  <c r="S106" i="15"/>
  <c r="AU106" i="15"/>
  <c r="Q106" i="15"/>
  <c r="BJ106" i="15"/>
  <c r="W106" i="15"/>
  <c r="BC106" i="15"/>
  <c r="BB106" i="15"/>
  <c r="AC106" i="15"/>
  <c r="G106" i="15"/>
  <c r="AK106" i="15"/>
  <c r="X106" i="15"/>
  <c r="AL106" i="15"/>
  <c r="AO106" i="15"/>
  <c r="U106" i="15"/>
  <c r="AY106" i="15"/>
  <c r="BD106" i="15"/>
  <c r="AM106" i="15"/>
  <c r="BA106" i="15"/>
  <c r="AI106" i="15"/>
  <c r="M106" i="15"/>
  <c r="Y106" i="15"/>
  <c r="AP106" i="15"/>
  <c r="P106" i="15"/>
  <c r="AT106" i="15"/>
  <c r="V106" i="15"/>
  <c r="N106" i="15"/>
  <c r="AE106" i="15"/>
  <c r="AB106" i="15"/>
  <c r="BH106" i="15"/>
  <c r="AJ106" i="15"/>
  <c r="AD106" i="15"/>
  <c r="K106" i="15"/>
  <c r="AA106" i="15"/>
  <c r="AQ106" i="15"/>
  <c r="BE106" i="15"/>
  <c r="AN106" i="15"/>
  <c r="AR106" i="15"/>
  <c r="BM106" i="15"/>
  <c r="BG106" i="15"/>
  <c r="R106" i="15"/>
  <c r="Z106" i="15"/>
  <c r="AF106" i="15"/>
  <c r="BI106" i="15"/>
  <c r="BK106" i="15"/>
  <c r="AG106" i="15"/>
  <c r="AX106" i="15"/>
  <c r="AS106" i="15"/>
  <c r="O106" i="15"/>
  <c r="J106" i="15"/>
  <c r="T106" i="15"/>
  <c r="H106" i="15"/>
  <c r="AW106" i="15"/>
  <c r="E120" i="16"/>
  <c r="BM120" i="15"/>
  <c r="T120" i="15"/>
  <c r="AX120" i="15"/>
  <c r="AH120" i="15"/>
  <c r="AG120" i="15"/>
  <c r="R120" i="15"/>
  <c r="AF120" i="15"/>
  <c r="BJ120" i="15"/>
  <c r="BH120" i="15"/>
  <c r="AY120" i="15"/>
  <c r="AD120" i="15"/>
  <c r="AR120" i="15"/>
  <c r="K120" i="15"/>
  <c r="I120" i="15"/>
  <c r="BE120" i="15"/>
  <c r="P120" i="15"/>
  <c r="AP120" i="15"/>
  <c r="BD120" i="15"/>
  <c r="AM120" i="15"/>
  <c r="AI120" i="15"/>
  <c r="AB120" i="15"/>
  <c r="BB120" i="15"/>
  <c r="M120" i="15"/>
  <c r="L120" i="15"/>
  <c r="BK120" i="15"/>
  <c r="AN120" i="15"/>
  <c r="BN120" i="15"/>
  <c r="Y120" i="15"/>
  <c r="AS120" i="15"/>
  <c r="J120" i="15"/>
  <c r="AC120" i="15"/>
  <c r="AQ120" i="15"/>
  <c r="N120" i="15"/>
  <c r="AU120" i="15"/>
  <c r="BG120" i="15"/>
  <c r="AO120" i="15"/>
  <c r="BC120" i="15"/>
  <c r="Z120" i="15"/>
  <c r="V120" i="15"/>
  <c r="X120" i="15"/>
  <c r="AL120" i="15"/>
  <c r="AZ120" i="15"/>
  <c r="O120" i="15"/>
  <c r="BL120" i="15"/>
  <c r="AT120" i="15"/>
  <c r="Q120" i="15"/>
  <c r="U120" i="15"/>
  <c r="BA120" i="15"/>
  <c r="AV120" i="15"/>
  <c r="G120" i="15"/>
  <c r="AJ120" i="15"/>
  <c r="S120" i="15"/>
  <c r="W120" i="15"/>
  <c r="AK120" i="15"/>
  <c r="AE120" i="15"/>
  <c r="H120" i="15"/>
  <c r="AW120" i="15"/>
  <c r="BI120" i="15"/>
  <c r="AA120" i="15"/>
  <c r="BF120" i="15"/>
  <c r="E91" i="16"/>
  <c r="AY91" i="15"/>
  <c r="P91" i="15"/>
  <c r="AK91" i="15"/>
  <c r="AS91" i="15"/>
  <c r="T91" i="15"/>
  <c r="BK91" i="15"/>
  <c r="AD91" i="15"/>
  <c r="AW91" i="15"/>
  <c r="R91" i="15"/>
  <c r="V91" i="15"/>
  <c r="N91" i="15"/>
  <c r="AP91" i="15"/>
  <c r="BI91" i="15"/>
  <c r="AT91" i="15"/>
  <c r="AE91" i="15"/>
  <c r="AB91" i="15"/>
  <c r="BB91" i="15"/>
  <c r="K91" i="15"/>
  <c r="S91" i="15"/>
  <c r="BF91" i="15"/>
  <c r="AN91" i="15"/>
  <c r="BN91" i="15"/>
  <c r="Z91" i="15"/>
  <c r="AU91" i="15"/>
  <c r="BE91" i="15"/>
  <c r="I91" i="15"/>
  <c r="AZ91" i="15"/>
  <c r="H91" i="15"/>
  <c r="AL91" i="15"/>
  <c r="AG91" i="15"/>
  <c r="M91" i="15"/>
  <c r="AO91" i="15"/>
  <c r="BH91" i="15"/>
  <c r="G91" i="15"/>
  <c r="AI91" i="15"/>
  <c r="AA91" i="15"/>
  <c r="BA91" i="15"/>
  <c r="J91" i="15"/>
  <c r="AR91" i="15"/>
  <c r="BC91" i="15"/>
  <c r="AM91" i="15"/>
  <c r="BM91" i="15"/>
  <c r="Y91" i="15"/>
  <c r="Q91" i="15"/>
  <c r="BD91" i="15"/>
  <c r="O91" i="15"/>
  <c r="AC91" i="15"/>
  <c r="W91" i="15"/>
  <c r="AJ91" i="15"/>
  <c r="AV91" i="15"/>
  <c r="AX91" i="15"/>
  <c r="L91" i="15"/>
  <c r="AH91" i="15"/>
  <c r="X91" i="15"/>
  <c r="AF91" i="15"/>
  <c r="BL91" i="15"/>
  <c r="U91" i="15"/>
  <c r="BG91" i="15"/>
  <c r="BJ91" i="15"/>
  <c r="AQ91" i="15"/>
  <c r="E58" i="16"/>
  <c r="J58" i="15"/>
  <c r="AL58" i="15"/>
  <c r="AQ58" i="15"/>
  <c r="BN58" i="15"/>
  <c r="BB58" i="15"/>
  <c r="BK58" i="15"/>
  <c r="AK58" i="15"/>
  <c r="T58" i="15"/>
  <c r="BH58" i="15"/>
  <c r="AE58" i="15"/>
  <c r="I58" i="15"/>
  <c r="AX58" i="15"/>
  <c r="AG58" i="15"/>
  <c r="N58" i="15"/>
  <c r="AH58" i="15"/>
  <c r="V58" i="15"/>
  <c r="BL58" i="15"/>
  <c r="AT58" i="15"/>
  <c r="AO58" i="15"/>
  <c r="BD58" i="15"/>
  <c r="AI58" i="15"/>
  <c r="L58" i="15"/>
  <c r="Q58" i="15"/>
  <c r="P58" i="15"/>
  <c r="AV58" i="15"/>
  <c r="Y58" i="15"/>
  <c r="R58" i="15"/>
  <c r="AP58" i="15"/>
  <c r="BI58" i="15"/>
  <c r="AZ58" i="15"/>
  <c r="AR58" i="15"/>
  <c r="BG58" i="15"/>
  <c r="AA58" i="15"/>
  <c r="BJ58" i="15"/>
  <c r="AS58" i="15"/>
  <c r="BA58" i="15"/>
  <c r="AD58" i="15"/>
  <c r="AM58" i="15"/>
  <c r="K58" i="15"/>
  <c r="BF58" i="15"/>
  <c r="M58" i="15"/>
  <c r="BC58" i="15"/>
  <c r="AY58" i="15"/>
  <c r="X58" i="15"/>
  <c r="G58" i="15"/>
  <c r="AN58" i="15"/>
  <c r="BE58" i="15"/>
  <c r="AW58" i="15"/>
  <c r="BM58" i="15"/>
  <c r="S58" i="15"/>
  <c r="AF58" i="15"/>
  <c r="U58" i="15"/>
  <c r="AU58" i="15"/>
  <c r="Z58" i="15"/>
  <c r="O58" i="15"/>
  <c r="AC58" i="15"/>
  <c r="W58" i="15"/>
  <c r="AJ58" i="15"/>
  <c r="H58" i="15"/>
  <c r="AB58" i="15"/>
  <c r="E77" i="16"/>
  <c r="T77" i="15"/>
  <c r="O77" i="15"/>
  <c r="J77" i="15"/>
  <c r="AW77" i="15"/>
  <c r="W77" i="15"/>
  <c r="AF77" i="15"/>
  <c r="AD77" i="15"/>
  <c r="X77" i="15"/>
  <c r="G77" i="15"/>
  <c r="BN77" i="15"/>
  <c r="AR77" i="15"/>
  <c r="AS77" i="15"/>
  <c r="AL77" i="15"/>
  <c r="AX77" i="15"/>
  <c r="BM77" i="15"/>
  <c r="BD77" i="15"/>
  <c r="BG77" i="15"/>
  <c r="BA77" i="15"/>
  <c r="I77" i="15"/>
  <c r="AI77" i="15"/>
  <c r="M77" i="15"/>
  <c r="Q77" i="15"/>
  <c r="K77" i="15"/>
  <c r="AY77" i="15"/>
  <c r="BK77" i="15"/>
  <c r="AA77" i="15"/>
  <c r="AE77" i="15"/>
  <c r="Y77" i="15"/>
  <c r="S77" i="15"/>
  <c r="AH77" i="15"/>
  <c r="P77" i="15"/>
  <c r="AP77" i="15"/>
  <c r="AT77" i="15"/>
  <c r="AM77" i="15"/>
  <c r="BJ77" i="15"/>
  <c r="AZ77" i="15"/>
  <c r="AC77" i="15"/>
  <c r="AG77" i="15"/>
  <c r="Z77" i="15"/>
  <c r="AV77" i="15"/>
  <c r="BL77" i="15"/>
  <c r="AQ77" i="15"/>
  <c r="AU77" i="15"/>
  <c r="AO77" i="15"/>
  <c r="U77" i="15"/>
  <c r="BC77" i="15"/>
  <c r="AB77" i="15"/>
  <c r="AJ77" i="15"/>
  <c r="AN77" i="15"/>
  <c r="AK77" i="15"/>
  <c r="H77" i="15"/>
  <c r="V77" i="15"/>
  <c r="BE77" i="15"/>
  <c r="N77" i="15"/>
  <c r="BF77" i="15"/>
  <c r="BI77" i="15"/>
  <c r="BB77" i="15"/>
  <c r="BH77" i="15"/>
  <c r="R77" i="15"/>
  <c r="L77" i="15"/>
  <c r="E95" i="16"/>
  <c r="AC95" i="15"/>
  <c r="AW95" i="15"/>
  <c r="AU95" i="15"/>
  <c r="AI95" i="15"/>
  <c r="BH95" i="15"/>
  <c r="O95" i="15"/>
  <c r="AO95" i="15"/>
  <c r="BI95" i="15"/>
  <c r="I95" i="15"/>
  <c r="AQ95" i="15"/>
  <c r="AA95" i="15"/>
  <c r="BA95" i="15"/>
  <c r="V95" i="15"/>
  <c r="AE95" i="15"/>
  <c r="N95" i="15"/>
  <c r="AM95" i="15"/>
  <c r="BM95" i="15"/>
  <c r="AR95" i="15"/>
  <c r="AV95" i="15"/>
  <c r="U95" i="15"/>
  <c r="AY95" i="15"/>
  <c r="R95" i="15"/>
  <c r="BJ95" i="15"/>
  <c r="S95" i="15"/>
  <c r="AF95" i="15"/>
  <c r="BK95" i="15"/>
  <c r="AD95" i="15"/>
  <c r="W95" i="15"/>
  <c r="AJ95" i="15"/>
  <c r="J95" i="15"/>
  <c r="P95" i="15"/>
  <c r="AP95" i="15"/>
  <c r="AS95" i="15"/>
  <c r="BF95" i="15"/>
  <c r="K95" i="15"/>
  <c r="AZ95" i="15"/>
  <c r="M95" i="15"/>
  <c r="AT95" i="15"/>
  <c r="BG95" i="15"/>
  <c r="BC95" i="15"/>
  <c r="BL95" i="15"/>
  <c r="Y95" i="15"/>
  <c r="H95" i="15"/>
  <c r="AG95" i="15"/>
  <c r="BD95" i="15"/>
  <c r="T95" i="15"/>
  <c r="AL95" i="15"/>
  <c r="AH95" i="15"/>
  <c r="AB95" i="15"/>
  <c r="L95" i="15"/>
  <c r="AN95" i="15"/>
  <c r="AX95" i="15"/>
  <c r="Q95" i="15"/>
  <c r="BE95" i="15"/>
  <c r="BB95" i="15"/>
  <c r="G95" i="15"/>
  <c r="X95" i="15"/>
  <c r="BN95" i="15"/>
  <c r="AK95" i="15"/>
  <c r="Z95" i="15"/>
  <c r="E23" i="16"/>
  <c r="O23" i="15"/>
  <c r="AF23" i="15"/>
  <c r="BB23" i="15"/>
  <c r="BE23" i="15"/>
  <c r="P23" i="15"/>
  <c r="AL23" i="15"/>
  <c r="BC23" i="15"/>
  <c r="AN23" i="15"/>
  <c r="Q23" i="15"/>
  <c r="AM23" i="15"/>
  <c r="BD23" i="15"/>
  <c r="R23" i="15"/>
  <c r="X23" i="15"/>
  <c r="AP23" i="15"/>
  <c r="BL23" i="15"/>
  <c r="K23" i="15"/>
  <c r="AC23" i="15"/>
  <c r="AY23" i="15"/>
  <c r="AS23" i="15"/>
  <c r="AA23" i="15"/>
  <c r="AD23" i="15"/>
  <c r="L23" i="15"/>
  <c r="AZ23" i="15"/>
  <c r="AB23" i="15"/>
  <c r="N23" i="15"/>
  <c r="BA23" i="15"/>
  <c r="S23" i="15"/>
  <c r="BF23" i="15"/>
  <c r="AE23" i="15"/>
  <c r="Z23" i="15"/>
  <c r="BM23" i="15"/>
  <c r="BN23" i="15"/>
  <c r="AO23" i="15"/>
  <c r="AR23" i="15"/>
  <c r="AQ23" i="15"/>
  <c r="H23" i="15"/>
  <c r="AH23" i="15"/>
  <c r="U23" i="15"/>
  <c r="BG23" i="15"/>
  <c r="AT23" i="15"/>
  <c r="BJ23" i="15"/>
  <c r="AG23" i="15"/>
  <c r="AV23" i="15"/>
  <c r="T23" i="15"/>
  <c r="AI23" i="15"/>
  <c r="M23" i="15"/>
  <c r="G23" i="15"/>
  <c r="AJ23" i="15"/>
  <c r="BI23" i="15"/>
  <c r="W23" i="15"/>
  <c r="BH23" i="15"/>
  <c r="Y23" i="15"/>
  <c r="AK23" i="15"/>
  <c r="AW23" i="15"/>
  <c r="BK23" i="15"/>
  <c r="AX23" i="15"/>
  <c r="V23" i="15"/>
  <c r="AU23" i="15"/>
  <c r="J23" i="15"/>
  <c r="I23" i="15"/>
  <c r="E65" i="16"/>
  <c r="AR65" i="15"/>
  <c r="X65" i="15"/>
  <c r="AU65" i="15"/>
  <c r="AD65" i="15"/>
  <c r="M65" i="15"/>
  <c r="BD65" i="15"/>
  <c r="AO65" i="15"/>
  <c r="BK65" i="15"/>
  <c r="AH65" i="15"/>
  <c r="AY65" i="15"/>
  <c r="I65" i="15"/>
  <c r="BH65" i="15"/>
  <c r="R65" i="15"/>
  <c r="AI65" i="15"/>
  <c r="BM65" i="15"/>
  <c r="U65" i="15"/>
  <c r="Y65" i="15"/>
  <c r="AK65" i="15"/>
  <c r="AJ65" i="15"/>
  <c r="G65" i="15"/>
  <c r="AG65" i="15"/>
  <c r="AP65" i="15"/>
  <c r="BB65" i="15"/>
  <c r="AV65" i="15"/>
  <c r="S65" i="15"/>
  <c r="AS65" i="15"/>
  <c r="BI65" i="15"/>
  <c r="V65" i="15"/>
  <c r="N65" i="15"/>
  <c r="AE65" i="15"/>
  <c r="BE65" i="15"/>
  <c r="J65" i="15"/>
  <c r="AL65" i="15"/>
  <c r="BA65" i="15"/>
  <c r="H65" i="15"/>
  <c r="AN65" i="15"/>
  <c r="BJ65" i="15"/>
  <c r="AM65" i="15"/>
  <c r="AW65" i="15"/>
  <c r="BN65" i="15"/>
  <c r="T65" i="15"/>
  <c r="AZ65" i="15"/>
  <c r="K65" i="15"/>
  <c r="BG65" i="15"/>
  <c r="AX65" i="15"/>
  <c r="AQ65" i="15"/>
  <c r="O65" i="15"/>
  <c r="BC65" i="15"/>
  <c r="Q65" i="15"/>
  <c r="AF65" i="15"/>
  <c r="L65" i="15"/>
  <c r="P65" i="15"/>
  <c r="AB65" i="15"/>
  <c r="BL65" i="15"/>
  <c r="Z65" i="15"/>
  <c r="BF65" i="15"/>
  <c r="W65" i="15"/>
  <c r="AT65" i="15"/>
  <c r="AA65" i="15"/>
  <c r="AC65" i="15"/>
  <c r="E25" i="16"/>
  <c r="BC25" i="15"/>
  <c r="AL25" i="15"/>
  <c r="I25" i="15"/>
  <c r="AA25" i="15"/>
  <c r="AV25" i="15"/>
  <c r="BN25" i="15"/>
  <c r="AP25" i="15"/>
  <c r="W25" i="15"/>
  <c r="AB25" i="15"/>
  <c r="J25" i="15"/>
  <c r="AQ25" i="15"/>
  <c r="K25" i="15"/>
  <c r="AX25" i="15"/>
  <c r="P25" i="15"/>
  <c r="AY25" i="15"/>
  <c r="BK25" i="15"/>
  <c r="BL25" i="15"/>
  <c r="BM25" i="15"/>
  <c r="X25" i="15"/>
  <c r="Q25" i="15"/>
  <c r="BD25" i="15"/>
  <c r="Z25" i="15"/>
  <c r="AC25" i="15"/>
  <c r="AM25" i="15"/>
  <c r="AO25" i="15"/>
  <c r="N25" i="15"/>
  <c r="V25" i="15"/>
  <c r="AJ25" i="15"/>
  <c r="O25" i="15"/>
  <c r="BA25" i="15"/>
  <c r="AI25" i="15"/>
  <c r="AE25" i="15"/>
  <c r="H25" i="15"/>
  <c r="AR25" i="15"/>
  <c r="U25" i="15"/>
  <c r="BJ25" i="15"/>
  <c r="S25" i="15"/>
  <c r="AF25" i="15"/>
  <c r="AS25" i="15"/>
  <c r="BF25" i="15"/>
  <c r="G25" i="15"/>
  <c r="AZ25" i="15"/>
  <c r="M25" i="15"/>
  <c r="T25" i="15"/>
  <c r="AD25" i="15"/>
  <c r="Y25" i="15"/>
  <c r="AG25" i="15"/>
  <c r="L25" i="15"/>
  <c r="BI25" i="15"/>
  <c r="AH25" i="15"/>
  <c r="R25" i="15"/>
  <c r="AU25" i="15"/>
  <c r="BG25" i="15"/>
  <c r="AN25" i="15"/>
  <c r="BH25" i="15"/>
  <c r="BB25" i="15"/>
  <c r="AW25" i="15"/>
  <c r="AT25" i="15"/>
  <c r="AK25" i="15"/>
  <c r="BE25" i="15"/>
  <c r="E67" i="16"/>
  <c r="U67" i="15"/>
  <c r="BM67" i="15"/>
  <c r="AP67" i="15"/>
  <c r="AM67" i="15"/>
  <c r="BF67" i="15"/>
  <c r="G67" i="15"/>
  <c r="AG67" i="15"/>
  <c r="M67" i="15"/>
  <c r="BI67" i="15"/>
  <c r="AO67" i="15"/>
  <c r="S67" i="15"/>
  <c r="AS67" i="15"/>
  <c r="AD67" i="15"/>
  <c r="J67" i="15"/>
  <c r="BA67" i="15"/>
  <c r="AE67" i="15"/>
  <c r="BE67" i="15"/>
  <c r="AW67" i="15"/>
  <c r="Z67" i="15"/>
  <c r="BB67" i="15"/>
  <c r="AQ67" i="15"/>
  <c r="P67" i="15"/>
  <c r="BN67" i="15"/>
  <c r="AT67" i="15"/>
  <c r="W67" i="15"/>
  <c r="BC67" i="15"/>
  <c r="AB67" i="15"/>
  <c r="N67" i="15"/>
  <c r="BJ67" i="15"/>
  <c r="Q67" i="15"/>
  <c r="AR67" i="15"/>
  <c r="L67" i="15"/>
  <c r="AI67" i="15"/>
  <c r="BK67" i="15"/>
  <c r="BG67" i="15"/>
  <c r="BD67" i="15"/>
  <c r="AC67" i="15"/>
  <c r="AY67" i="15"/>
  <c r="AK67" i="15"/>
  <c r="BH67" i="15"/>
  <c r="I67" i="15"/>
  <c r="AV67" i="15"/>
  <c r="Y67" i="15"/>
  <c r="AL67" i="15"/>
  <c r="AJ67" i="15"/>
  <c r="AH67" i="15"/>
  <c r="AX67" i="15"/>
  <c r="O67" i="15"/>
  <c r="K67" i="15"/>
  <c r="AA67" i="15"/>
  <c r="AU67" i="15"/>
  <c r="AN67" i="15"/>
  <c r="AZ67" i="15"/>
  <c r="BL67" i="15"/>
  <c r="R67" i="15"/>
  <c r="V67" i="15"/>
  <c r="X67" i="15"/>
  <c r="H67" i="15"/>
  <c r="T67" i="15"/>
  <c r="AF67" i="15"/>
  <c r="E139" i="16"/>
  <c r="AN139" i="15"/>
  <c r="BN139" i="15"/>
  <c r="I139" i="15"/>
  <c r="AV139" i="15"/>
  <c r="BK139" i="15"/>
  <c r="AZ139" i="15"/>
  <c r="V139" i="15"/>
  <c r="Y139" i="15"/>
  <c r="Q139" i="15"/>
  <c r="AJ139" i="15"/>
  <c r="BL139" i="15"/>
  <c r="AL139" i="15"/>
  <c r="AS139" i="15"/>
  <c r="AW139" i="15"/>
  <c r="AK139" i="15"/>
  <c r="N139" i="15"/>
  <c r="BE139" i="15"/>
  <c r="BH139" i="15"/>
  <c r="R139" i="15"/>
  <c r="AG139" i="15"/>
  <c r="AB139" i="15"/>
  <c r="G139" i="15"/>
  <c r="K139" i="15"/>
  <c r="AX139" i="15"/>
  <c r="AH139" i="15"/>
  <c r="AO139" i="15"/>
  <c r="W139" i="15"/>
  <c r="AE139" i="15"/>
  <c r="T139" i="15"/>
  <c r="AT139" i="15"/>
  <c r="AM139" i="15"/>
  <c r="AC139" i="15"/>
  <c r="X139" i="15"/>
  <c r="AI139" i="15"/>
  <c r="AD139" i="15"/>
  <c r="M139" i="15"/>
  <c r="AP139" i="15"/>
  <c r="AR139" i="15"/>
  <c r="AY139" i="15"/>
  <c r="BI139" i="15"/>
  <c r="Z139" i="15"/>
  <c r="BB139" i="15"/>
  <c r="BG139" i="15"/>
  <c r="L139" i="15"/>
  <c r="AF139" i="15"/>
  <c r="AA139" i="15"/>
  <c r="BD139" i="15"/>
  <c r="BA139" i="15"/>
  <c r="J139" i="15"/>
  <c r="BM139" i="15"/>
  <c r="P139" i="15"/>
  <c r="AQ139" i="15"/>
  <c r="BF139" i="15"/>
  <c r="S139" i="15"/>
  <c r="BC139" i="15"/>
  <c r="O139" i="15"/>
  <c r="U139" i="15"/>
  <c r="H139" i="15"/>
  <c r="AU139" i="15"/>
  <c r="BJ139" i="15"/>
  <c r="E34" i="16"/>
  <c r="W34" i="15"/>
  <c r="AW34" i="15"/>
  <c r="L34" i="15"/>
  <c r="AS34" i="15"/>
  <c r="T34" i="15"/>
  <c r="BK34" i="15"/>
  <c r="BI34" i="15"/>
  <c r="Z34" i="15"/>
  <c r="BF34" i="15"/>
  <c r="AQ34" i="15"/>
  <c r="O34" i="15"/>
  <c r="Q34" i="15"/>
  <c r="J34" i="15"/>
  <c r="F34" i="15" s="1"/>
  <c r="AI34" i="15"/>
  <c r="AA34" i="15"/>
  <c r="BB34" i="15"/>
  <c r="BH34" i="15"/>
  <c r="AV34" i="15"/>
  <c r="AN34" i="15"/>
  <c r="H34" i="15"/>
  <c r="BE34" i="15"/>
  <c r="BJ34" i="15"/>
  <c r="BA34" i="15"/>
  <c r="AE34" i="15"/>
  <c r="P34" i="15"/>
  <c r="K34" i="15"/>
  <c r="BN34" i="15"/>
  <c r="BC34" i="15"/>
  <c r="AR34" i="15"/>
  <c r="X34" i="15"/>
  <c r="S34" i="15"/>
  <c r="AG34" i="15"/>
  <c r="AL34" i="15"/>
  <c r="AF34" i="15"/>
  <c r="AP34" i="15"/>
  <c r="AK34" i="15"/>
  <c r="AZ34" i="15"/>
  <c r="AX34" i="15"/>
  <c r="R34" i="15"/>
  <c r="I34" i="15"/>
  <c r="BM34" i="15"/>
  <c r="G34" i="15"/>
  <c r="BG34" i="15"/>
  <c r="V34" i="15"/>
  <c r="N34" i="15"/>
  <c r="AD34" i="15"/>
  <c r="U34" i="15"/>
  <c r="AM34" i="15"/>
  <c r="AB34" i="15"/>
  <c r="AU34" i="15"/>
  <c r="AT34" i="15"/>
  <c r="AC34" i="15"/>
  <c r="AH34" i="15"/>
  <c r="AJ34" i="15"/>
  <c r="AO34" i="15"/>
  <c r="Y34" i="15"/>
  <c r="AY34" i="15"/>
  <c r="M34" i="15"/>
  <c r="BL34" i="15"/>
  <c r="BD34" i="15"/>
  <c r="E101" i="16"/>
  <c r="AZ101" i="15"/>
  <c r="M101" i="15"/>
  <c r="AJ101" i="15"/>
  <c r="U101" i="15"/>
  <c r="AL101" i="15"/>
  <c r="O101" i="15"/>
  <c r="BA101" i="15"/>
  <c r="AH101" i="15"/>
  <c r="AT101" i="15"/>
  <c r="BF101" i="15"/>
  <c r="AA101" i="15"/>
  <c r="BM101" i="15"/>
  <c r="AX101" i="15"/>
  <c r="BJ101" i="15"/>
  <c r="J101" i="15"/>
  <c r="AM101" i="15"/>
  <c r="R101" i="15"/>
  <c r="N101" i="15"/>
  <c r="I101" i="15"/>
  <c r="BG101" i="15"/>
  <c r="AY101" i="15"/>
  <c r="AD101" i="15"/>
  <c r="AI101" i="15"/>
  <c r="AE101" i="15"/>
  <c r="AF101" i="15"/>
  <c r="BK101" i="15"/>
  <c r="AP101" i="15"/>
  <c r="BC101" i="15"/>
  <c r="AU101" i="15"/>
  <c r="AQ101" i="15"/>
  <c r="P101" i="15"/>
  <c r="BB101" i="15"/>
  <c r="S101" i="15"/>
  <c r="BH101" i="15"/>
  <c r="AR101" i="15"/>
  <c r="Q101" i="15"/>
  <c r="AG101" i="15"/>
  <c r="BE101" i="15"/>
  <c r="X101" i="15"/>
  <c r="AC101" i="15"/>
  <c r="AW101" i="15"/>
  <c r="H101" i="15"/>
  <c r="AV101" i="15"/>
  <c r="AO101" i="15"/>
  <c r="L101" i="15"/>
  <c r="Z101" i="15"/>
  <c r="G101" i="15"/>
  <c r="V101" i="15"/>
  <c r="BI101" i="15"/>
  <c r="W101" i="15"/>
  <c r="AB101" i="15"/>
  <c r="AS101" i="15"/>
  <c r="AN101" i="15"/>
  <c r="BL101" i="15"/>
  <c r="BN101" i="15"/>
  <c r="BD101" i="15"/>
  <c r="T101" i="15"/>
  <c r="Y101" i="15"/>
  <c r="K101" i="15"/>
  <c r="AK101" i="15"/>
  <c r="E141" i="16"/>
  <c r="P141" i="15"/>
  <c r="AP141" i="15"/>
  <c r="AX141" i="15"/>
  <c r="X141" i="15"/>
  <c r="I141" i="15"/>
  <c r="AB141" i="15"/>
  <c r="BB141" i="15"/>
  <c r="U141" i="15"/>
  <c r="BE141" i="15"/>
  <c r="AM141" i="15"/>
  <c r="AN141" i="15"/>
  <c r="BN141" i="15"/>
  <c r="AJ141" i="15"/>
  <c r="Y141" i="15"/>
  <c r="M141" i="15"/>
  <c r="AZ141" i="15"/>
  <c r="O141" i="15"/>
  <c r="AY141" i="15"/>
  <c r="BF141" i="15"/>
  <c r="AT141" i="15"/>
  <c r="BL141" i="15"/>
  <c r="AG141" i="15"/>
  <c r="H141" i="15"/>
  <c r="Z141" i="15"/>
  <c r="N141" i="15"/>
  <c r="Q141" i="15"/>
  <c r="AV141" i="15"/>
  <c r="W141" i="15"/>
  <c r="BG141" i="15"/>
  <c r="AU141" i="15"/>
  <c r="BM141" i="15"/>
  <c r="AW141" i="15"/>
  <c r="AA141" i="15"/>
  <c r="BJ141" i="15"/>
  <c r="J141" i="15"/>
  <c r="R141" i="15"/>
  <c r="T141" i="15"/>
  <c r="AS141" i="15"/>
  <c r="G141" i="15"/>
  <c r="K141" i="15"/>
  <c r="AD141" i="15"/>
  <c r="AI141" i="15"/>
  <c r="BH141" i="15"/>
  <c r="AK141" i="15"/>
  <c r="V141" i="15"/>
  <c r="AL141" i="15"/>
  <c r="BD141" i="15"/>
  <c r="L141" i="15"/>
  <c r="AE141" i="15"/>
  <c r="BI141" i="15"/>
  <c r="AF141" i="15"/>
  <c r="BK141" i="15"/>
  <c r="S141" i="15"/>
  <c r="AH141" i="15"/>
  <c r="AQ141" i="15"/>
  <c r="AR141" i="15"/>
  <c r="BC141" i="15"/>
  <c r="AC141" i="15"/>
  <c r="AO141" i="15"/>
  <c r="BA141" i="15"/>
  <c r="E81" i="16"/>
  <c r="U81" i="15"/>
  <c r="AW81" i="15"/>
  <c r="R81" i="15"/>
  <c r="O81" i="15"/>
  <c r="BG81" i="15"/>
  <c r="V81" i="15"/>
  <c r="BK81" i="15"/>
  <c r="BF81" i="15"/>
  <c r="M81" i="15"/>
  <c r="AI81" i="15"/>
  <c r="L81" i="15"/>
  <c r="G81" i="15"/>
  <c r="AQ81" i="15"/>
  <c r="P81" i="15"/>
  <c r="AV81" i="15"/>
  <c r="Y81" i="15"/>
  <c r="T81" i="15"/>
  <c r="AM81" i="15"/>
  <c r="AB81" i="15"/>
  <c r="BI81" i="15"/>
  <c r="AL81" i="15"/>
  <c r="N81" i="15"/>
  <c r="BD81" i="15"/>
  <c r="AN81" i="15"/>
  <c r="J81" i="15"/>
  <c r="AY81" i="15"/>
  <c r="AT81" i="15"/>
  <c r="BN81" i="15"/>
  <c r="AZ81" i="15"/>
  <c r="W81" i="15"/>
  <c r="BM81" i="15"/>
  <c r="BA81" i="15"/>
  <c r="AC81" i="15"/>
  <c r="BL81" i="15"/>
  <c r="AJ81" i="15"/>
  <c r="AE81" i="15"/>
  <c r="Q81" i="15"/>
  <c r="AD81" i="15"/>
  <c r="AU81" i="15"/>
  <c r="X81" i="15"/>
  <c r="S81" i="15"/>
  <c r="BC81" i="15"/>
  <c r="BH81" i="15"/>
  <c r="AK81" i="15"/>
  <c r="AF81" i="15"/>
  <c r="AO81" i="15"/>
  <c r="Z81" i="15"/>
  <c r="AP81" i="15"/>
  <c r="H81" i="15"/>
  <c r="AA81" i="15"/>
  <c r="AH81" i="15"/>
  <c r="AG81" i="15"/>
  <c r="I81" i="15"/>
  <c r="BJ81" i="15"/>
  <c r="K81" i="15"/>
  <c r="BE81" i="15"/>
  <c r="AS81" i="15"/>
  <c r="BB81" i="15"/>
  <c r="AX81" i="15"/>
  <c r="AR81" i="15"/>
  <c r="E146" i="16"/>
  <c r="BL146" i="15"/>
  <c r="AJ146" i="15"/>
  <c r="AM146" i="15"/>
  <c r="M146" i="15"/>
  <c r="AH146" i="15"/>
  <c r="Q146" i="15"/>
  <c r="AY146" i="15"/>
  <c r="BE146" i="15"/>
  <c r="AT146" i="15"/>
  <c r="AI146" i="15"/>
  <c r="AC146" i="15"/>
  <c r="G146" i="15"/>
  <c r="K146" i="15"/>
  <c r="N146" i="15"/>
  <c r="AE146" i="15"/>
  <c r="AO146" i="15"/>
  <c r="V146" i="15"/>
  <c r="Z146" i="15"/>
  <c r="AU146" i="15"/>
  <c r="AF146" i="15"/>
  <c r="BA146" i="15"/>
  <c r="AK146" i="15"/>
  <c r="AR146" i="15"/>
  <c r="S146" i="15"/>
  <c r="AQ146" i="15"/>
  <c r="BM146" i="15"/>
  <c r="BC146" i="15"/>
  <c r="BG146" i="15"/>
  <c r="AW146" i="15"/>
  <c r="BI146" i="15"/>
  <c r="AB146" i="15"/>
  <c r="BB146" i="15"/>
  <c r="BD146" i="15"/>
  <c r="BK146" i="15"/>
  <c r="BF146" i="15"/>
  <c r="AN146" i="15"/>
  <c r="BN146" i="15"/>
  <c r="I146" i="15"/>
  <c r="L146" i="15"/>
  <c r="AA146" i="15"/>
  <c r="R146" i="15"/>
  <c r="T146" i="15"/>
  <c r="AD146" i="15"/>
  <c r="AX146" i="15"/>
  <c r="AP146" i="15"/>
  <c r="Y146" i="15"/>
  <c r="U146" i="15"/>
  <c r="BH146" i="15"/>
  <c r="H146" i="15"/>
  <c r="BJ146" i="15"/>
  <c r="W146" i="15"/>
  <c r="J146" i="15"/>
  <c r="F146" i="15" s="1"/>
  <c r="AL146" i="15"/>
  <c r="AG146" i="15"/>
  <c r="AV146" i="15"/>
  <c r="P146" i="15"/>
  <c r="AZ146" i="15"/>
  <c r="AS146" i="15"/>
  <c r="X146" i="15"/>
  <c r="O146" i="15"/>
  <c r="E45" i="16"/>
  <c r="Z45" i="15"/>
  <c r="AS45" i="15"/>
  <c r="H45" i="15"/>
  <c r="T45" i="15"/>
  <c r="BM45" i="15"/>
  <c r="AL45" i="15"/>
  <c r="BE45" i="15"/>
  <c r="AA45" i="15"/>
  <c r="BA45" i="15"/>
  <c r="J45" i="15"/>
  <c r="O45" i="15"/>
  <c r="AX45" i="15"/>
  <c r="V45" i="15"/>
  <c r="AR45" i="15"/>
  <c r="BD45" i="15"/>
  <c r="BJ45" i="15"/>
  <c r="AO45" i="15"/>
  <c r="BK45" i="15"/>
  <c r="AC45" i="15"/>
  <c r="P45" i="15"/>
  <c r="BF45" i="15"/>
  <c r="R45" i="15"/>
  <c r="BC45" i="15"/>
  <c r="AB45" i="15"/>
  <c r="W45" i="15"/>
  <c r="AI45" i="15"/>
  <c r="K45" i="15"/>
  <c r="AV45" i="15"/>
  <c r="I45" i="15"/>
  <c r="Y45" i="15"/>
  <c r="AD45" i="15"/>
  <c r="AH45" i="15"/>
  <c r="BH45" i="15"/>
  <c r="U45" i="15"/>
  <c r="AQ45" i="15"/>
  <c r="S45" i="15"/>
  <c r="AK45" i="15"/>
  <c r="N45" i="15"/>
  <c r="AG45" i="15"/>
  <c r="BI45" i="15"/>
  <c r="AY45" i="15"/>
  <c r="AU45" i="15"/>
  <c r="AZ45" i="15"/>
  <c r="BL45" i="15"/>
  <c r="M45" i="15"/>
  <c r="AP45" i="15"/>
  <c r="BG45" i="15"/>
  <c r="G45" i="15"/>
  <c r="BB45" i="15"/>
  <c r="X45" i="15"/>
  <c r="AE45" i="15"/>
  <c r="AT45" i="15"/>
  <c r="AJ45" i="15"/>
  <c r="AF45" i="15"/>
  <c r="AN45" i="15"/>
  <c r="BN45" i="15"/>
  <c r="L45" i="15"/>
  <c r="Q45" i="15"/>
  <c r="AW45" i="15"/>
  <c r="AM45" i="15"/>
  <c r="E24" i="16"/>
  <c r="BF24" i="15"/>
  <c r="AJ24" i="15"/>
  <c r="S24" i="15"/>
  <c r="H24" i="15"/>
  <c r="AD24" i="15"/>
  <c r="AU24" i="15"/>
  <c r="X24" i="15"/>
  <c r="BL24" i="15"/>
  <c r="AT24" i="15"/>
  <c r="AE24" i="15"/>
  <c r="AS24" i="15"/>
  <c r="AF24" i="15"/>
  <c r="AL24" i="15"/>
  <c r="AX24" i="15"/>
  <c r="AV24" i="15"/>
  <c r="AR24" i="15"/>
  <c r="G24" i="15"/>
  <c r="I24" i="15"/>
  <c r="J24" i="15"/>
  <c r="T24" i="15"/>
  <c r="BG24" i="15"/>
  <c r="V24" i="15"/>
  <c r="BK24" i="15"/>
  <c r="BJ24" i="15"/>
  <c r="W24" i="15"/>
  <c r="Z24" i="15"/>
  <c r="BB24" i="15"/>
  <c r="AM24" i="15"/>
  <c r="P24" i="15"/>
  <c r="BM24" i="15"/>
  <c r="N24" i="15"/>
  <c r="AA24" i="15"/>
  <c r="AN24" i="15"/>
  <c r="BA24" i="15"/>
  <c r="M24" i="15"/>
  <c r="BN24" i="15"/>
  <c r="Y24" i="15"/>
  <c r="O24" i="15"/>
  <c r="BI24" i="15"/>
  <c r="AC24" i="15"/>
  <c r="L24" i="15"/>
  <c r="AP24" i="15"/>
  <c r="BH24" i="15"/>
  <c r="AQ24" i="15"/>
  <c r="BE24" i="15"/>
  <c r="U24" i="15"/>
  <c r="AI24" i="15"/>
  <c r="R24" i="15"/>
  <c r="AK24" i="15"/>
  <c r="BD24" i="15"/>
  <c r="AW24" i="15"/>
  <c r="AH24" i="15"/>
  <c r="AO24" i="15"/>
  <c r="BC24" i="15"/>
  <c r="AZ24" i="15"/>
  <c r="AB24" i="15"/>
  <c r="Q24" i="15"/>
  <c r="K24" i="15"/>
  <c r="AG24" i="15"/>
  <c r="AY24" i="15"/>
  <c r="E85" i="5"/>
  <c r="E85" i="15"/>
  <c r="BL5" i="5" a="1"/>
  <c r="BL5" i="5" s="1"/>
  <c r="AE5" i="5" a="1"/>
  <c r="AE5" i="5" s="1"/>
  <c r="AZ5" i="5" a="1"/>
  <c r="AZ5" i="5" s="1"/>
  <c r="AB5" i="5" a="1"/>
  <c r="AB5" i="5" s="1"/>
  <c r="BC5" i="5" a="1"/>
  <c r="BC5" i="5" s="1"/>
  <c r="AW5" i="5" a="1"/>
  <c r="AW5" i="5" s="1"/>
  <c r="O5" i="5" a="1"/>
  <c r="O5" i="5" s="1"/>
  <c r="AM5" i="5" a="1"/>
  <c r="AM5" i="5" s="1"/>
  <c r="S5" i="5" a="1"/>
  <c r="S5" i="5" s="1"/>
  <c r="V5" i="5" a="1"/>
  <c r="V5" i="5" s="1"/>
  <c r="BI5" i="5" a="1"/>
  <c r="BI5" i="5" s="1"/>
  <c r="K5" i="5" a="1"/>
  <c r="K5" i="5" s="1"/>
  <c r="BG5" i="5" a="1"/>
  <c r="BG5" i="5" s="1"/>
  <c r="AU5" i="5" a="1"/>
  <c r="AU5" i="5" s="1"/>
  <c r="H5" i="5" a="1"/>
  <c r="H5" i="5" s="1"/>
  <c r="I5" i="5" a="1"/>
  <c r="I5" i="5" s="1"/>
  <c r="AC5" i="5" a="1"/>
  <c r="AC5" i="5" s="1"/>
  <c r="BD5" i="5" a="1"/>
  <c r="BD5" i="5" s="1"/>
  <c r="AN5" i="5" a="1"/>
  <c r="AN5" i="5" s="1"/>
  <c r="AQ5" i="5" a="1"/>
  <c r="AQ5" i="5" s="1"/>
  <c r="BF5" i="5" a="1"/>
  <c r="BF5" i="5" s="1"/>
  <c r="AA5" i="5" a="1"/>
  <c r="AA5" i="5" s="1"/>
  <c r="G5" i="5" a="1"/>
  <c r="G5" i="5" s="1"/>
  <c r="AK5" i="5" a="1"/>
  <c r="AK5" i="5" s="1"/>
  <c r="M5" i="5" a="1"/>
  <c r="M5" i="5" s="1"/>
  <c r="AI5" i="5" a="1"/>
  <c r="AI5" i="5" s="1"/>
  <c r="AF5" i="5" a="1"/>
  <c r="AF5" i="5" s="1"/>
  <c r="AL5" i="5" a="1"/>
  <c r="AL5" i="5" s="1"/>
  <c r="AS5" i="5" a="1"/>
  <c r="AS5" i="5" s="1"/>
  <c r="BH5" i="5" a="1"/>
  <c r="BH5" i="5" s="1"/>
  <c r="AY5" i="5" a="1"/>
  <c r="AY5" i="5" s="1"/>
  <c r="BJ5" i="5" a="1"/>
  <c r="BJ5" i="5" s="1"/>
  <c r="AT5" i="5" a="1"/>
  <c r="AT5" i="5" s="1"/>
  <c r="Q5" i="5" a="1"/>
  <c r="Q5" i="5" s="1"/>
  <c r="AR5" i="5" a="1"/>
  <c r="AR5" i="5" s="1"/>
  <c r="AP5" i="5" a="1"/>
  <c r="AP5" i="5" s="1"/>
  <c r="U5" i="5" a="1"/>
  <c r="U5" i="5" s="1"/>
  <c r="AG5" i="5" a="1"/>
  <c r="AG5" i="5" s="1"/>
  <c r="AJ5" i="5" a="1"/>
  <c r="AJ5" i="5" s="1"/>
  <c r="L5" i="5" a="1"/>
  <c r="L5" i="5" s="1"/>
  <c r="BA5" i="5" a="1"/>
  <c r="BA5" i="5" s="1"/>
  <c r="T5" i="5" a="1"/>
  <c r="T5" i="5" s="1"/>
  <c r="AX5" i="5" a="1"/>
  <c r="AX5" i="5" s="1"/>
  <c r="W5" i="5" a="1"/>
  <c r="W5" i="5" s="1"/>
  <c r="BM5" i="5" a="1"/>
  <c r="BM5" i="5" s="1"/>
  <c r="BK5" i="5" a="1"/>
  <c r="BK5" i="5" s="1"/>
  <c r="P5" i="5" a="1"/>
  <c r="P5" i="5" s="1"/>
  <c r="BN5" i="5" a="1"/>
  <c r="BN5" i="5" s="1"/>
  <c r="AV5" i="5" a="1"/>
  <c r="AV5" i="5" s="1"/>
  <c r="AO5" i="5" a="1"/>
  <c r="AO5" i="5" s="1"/>
  <c r="BB5" i="5" a="1"/>
  <c r="BB5" i="5" s="1"/>
  <c r="X5" i="5" a="1"/>
  <c r="X5" i="5" s="1"/>
  <c r="J5" i="5" a="1"/>
  <c r="J5" i="5" s="1"/>
  <c r="BE5" i="5" a="1"/>
  <c r="BE5" i="5" s="1"/>
  <c r="N5" i="5" a="1"/>
  <c r="N5" i="5" s="1"/>
  <c r="AD5" i="5" a="1"/>
  <c r="AD5" i="5" s="1"/>
  <c r="AH5" i="5" a="1"/>
  <c r="AH5" i="5" s="1"/>
  <c r="Z5" i="5" a="1"/>
  <c r="Z5" i="5" s="1"/>
  <c r="R5" i="5" a="1"/>
  <c r="R5" i="5" s="1"/>
  <c r="Y5" i="5" a="1"/>
  <c r="Y5" i="5" s="1"/>
  <c r="BC60" i="5" a="1"/>
  <c r="BC60" i="5" s="1"/>
  <c r="Q60" i="5" a="1"/>
  <c r="Q60" i="5" s="1"/>
  <c r="BM60" i="5" a="1"/>
  <c r="BM60" i="5" s="1"/>
  <c r="H60" i="5" a="1"/>
  <c r="H60" i="5" s="1"/>
  <c r="BB60" i="5" a="1"/>
  <c r="BB60" i="5" s="1"/>
  <c r="AO60" i="5" a="1"/>
  <c r="AO60" i="5" s="1"/>
  <c r="BL60" i="5" a="1"/>
  <c r="BL60" i="5" s="1"/>
  <c r="BH60" i="5" a="1"/>
  <c r="BH60" i="5" s="1"/>
  <c r="AF60" i="5" a="1"/>
  <c r="AF60" i="5" s="1"/>
  <c r="BD60" i="5" a="1"/>
  <c r="BD60" i="5" s="1"/>
  <c r="BG60" i="5" a="1"/>
  <c r="BG60" i="5" s="1"/>
  <c r="AC60" i="5" a="1"/>
  <c r="AC60" i="5" s="1"/>
  <c r="BN60" i="5" a="1"/>
  <c r="BN60" i="5" s="1"/>
  <c r="BE60" i="5" a="1"/>
  <c r="BE60" i="5" s="1"/>
  <c r="BK60" i="5" a="1"/>
  <c r="BK60" i="5" s="1"/>
  <c r="K60" i="5" a="1"/>
  <c r="K60" i="5" s="1"/>
  <c r="AJ60" i="5" a="1"/>
  <c r="AJ60" i="5" s="1"/>
  <c r="AY60" i="5" a="1"/>
  <c r="AY60" i="5" s="1"/>
  <c r="P60" i="5" a="1"/>
  <c r="P60" i="5" s="1"/>
  <c r="BF60" i="5" a="1"/>
  <c r="BF60" i="5" s="1"/>
  <c r="AD60" i="5" a="1"/>
  <c r="AD60" i="5" s="1"/>
  <c r="AQ60" i="5" a="1"/>
  <c r="AQ60" i="5" s="1"/>
  <c r="BJ60" i="5" a="1"/>
  <c r="BJ60" i="5" s="1"/>
  <c r="AS60" i="5" a="1"/>
  <c r="AS60" i="5" s="1"/>
  <c r="AA60" i="5" a="1"/>
  <c r="AA60" i="5" s="1"/>
  <c r="O60" i="5" a="1"/>
  <c r="O60" i="5" s="1"/>
  <c r="BI60" i="5" a="1"/>
  <c r="BI60" i="5" s="1"/>
  <c r="AR60" i="5" a="1"/>
  <c r="AR60" i="5" s="1"/>
  <c r="R60" i="5" a="1"/>
  <c r="R60" i="5" s="1"/>
  <c r="AP60" i="5" a="1"/>
  <c r="AP60" i="5" s="1"/>
  <c r="I60" i="5" a="1"/>
  <c r="I60" i="5" s="1"/>
  <c r="G60" i="5" a="1"/>
  <c r="G60" i="5" s="1"/>
  <c r="AH60" i="5" a="1"/>
  <c r="AH60" i="5" s="1"/>
  <c r="AI60" i="5" a="1"/>
  <c r="AI60" i="5" s="1"/>
  <c r="V60" i="5" a="1"/>
  <c r="V60" i="5" s="1"/>
  <c r="AN60" i="5" a="1"/>
  <c r="AN60" i="5" s="1"/>
  <c r="AG60" i="5" a="1"/>
  <c r="AG60" i="5" s="1"/>
  <c r="AK60" i="5" a="1"/>
  <c r="AK60" i="5" s="1"/>
  <c r="AZ60" i="5" a="1"/>
  <c r="AZ60" i="5" s="1"/>
  <c r="N60" i="5" a="1"/>
  <c r="N60" i="5" s="1"/>
  <c r="L60" i="5" a="1"/>
  <c r="L60" i="5" s="1"/>
  <c r="AU60" i="5" a="1"/>
  <c r="AU60" i="5" s="1"/>
  <c r="AL60" i="5" a="1"/>
  <c r="AL60" i="5" s="1"/>
  <c r="AW60" i="5" a="1"/>
  <c r="AW60" i="5" s="1"/>
  <c r="AT60" i="5" a="1"/>
  <c r="AT60" i="5" s="1"/>
  <c r="BA60" i="5" a="1"/>
  <c r="BA60" i="5" s="1"/>
  <c r="X60" i="5" a="1"/>
  <c r="X60" i="5" s="1"/>
  <c r="M60" i="5" a="1"/>
  <c r="M60" i="5" s="1"/>
  <c r="S60" i="5" a="1"/>
  <c r="S60" i="5" s="1"/>
  <c r="T60" i="5" a="1"/>
  <c r="T60" i="5" s="1"/>
  <c r="AE60" i="5" a="1"/>
  <c r="AE60" i="5" s="1"/>
  <c r="AM60" i="5" a="1"/>
  <c r="AM60" i="5" s="1"/>
  <c r="Y60" i="5" a="1"/>
  <c r="Y60" i="5" s="1"/>
  <c r="AX60" i="5" a="1"/>
  <c r="AX60" i="5" s="1"/>
  <c r="AV60" i="5" a="1"/>
  <c r="AV60" i="5" s="1"/>
  <c r="U60" i="5" a="1"/>
  <c r="U60" i="5" s="1"/>
  <c r="AB60" i="5" a="1"/>
  <c r="AB60" i="5" s="1"/>
  <c r="J60" i="5" a="1"/>
  <c r="J60" i="5" s="1"/>
  <c r="Z60" i="5" a="1"/>
  <c r="Z60" i="5" s="1"/>
  <c r="W60" i="5" a="1"/>
  <c r="W60" i="5" s="1"/>
  <c r="BC117" i="5" a="1"/>
  <c r="BC117" i="5" s="1"/>
  <c r="BH117" i="5" a="1"/>
  <c r="BH117" i="5" s="1"/>
  <c r="V117" i="5" a="1"/>
  <c r="V117" i="5" s="1"/>
  <c r="AR117" i="5" a="1"/>
  <c r="AR117" i="5" s="1"/>
  <c r="AO117" i="5" a="1"/>
  <c r="AO117" i="5" s="1"/>
  <c r="Y117" i="5" a="1"/>
  <c r="Y117" i="5" s="1"/>
  <c r="BB117" i="5" a="1"/>
  <c r="BB117" i="5" s="1"/>
  <c r="AQ117" i="5" a="1"/>
  <c r="AQ117" i="5" s="1"/>
  <c r="J117" i="5" a="1"/>
  <c r="J117" i="5" s="1"/>
  <c r="AZ117" i="5" a="1"/>
  <c r="AZ117" i="5" s="1"/>
  <c r="AL117" i="5" a="1"/>
  <c r="AL117" i="5" s="1"/>
  <c r="AJ117" i="5" a="1"/>
  <c r="AJ117" i="5" s="1"/>
  <c r="AS117" i="5" a="1"/>
  <c r="AS117" i="5" s="1"/>
  <c r="AV117" i="5" a="1"/>
  <c r="AV117" i="5" s="1"/>
  <c r="BG117" i="5" a="1"/>
  <c r="BG117" i="5" s="1"/>
  <c r="BN117" i="5" a="1"/>
  <c r="BN117" i="5" s="1"/>
  <c r="BJ117" i="5" a="1"/>
  <c r="BJ117" i="5" s="1"/>
  <c r="BA117" i="5" a="1"/>
  <c r="BA117" i="5" s="1"/>
  <c r="M117" i="5" a="1"/>
  <c r="M117" i="5" s="1"/>
  <c r="BD117" i="5" a="1"/>
  <c r="BD117" i="5" s="1"/>
  <c r="AU117" i="5" a="1"/>
  <c r="AU117" i="5" s="1"/>
  <c r="AY117" i="5" a="1"/>
  <c r="AY117" i="5" s="1"/>
  <c r="AH117" i="5" a="1"/>
  <c r="AH117" i="5" s="1"/>
  <c r="G117" i="5" a="1"/>
  <c r="G117" i="5" s="1"/>
  <c r="Z117" i="5" a="1"/>
  <c r="Z117" i="5" s="1"/>
  <c r="AF117" i="5" a="1"/>
  <c r="AF117" i="5" s="1"/>
  <c r="AG117" i="5" a="1"/>
  <c r="AG117" i="5" s="1"/>
  <c r="BM117" i="5" a="1"/>
  <c r="BM117" i="5" s="1"/>
  <c r="H117" i="5" a="1"/>
  <c r="H117" i="5" s="1"/>
  <c r="AX117" i="5" a="1"/>
  <c r="AX117" i="5" s="1"/>
  <c r="L117" i="5" a="1"/>
  <c r="L117" i="5" s="1"/>
  <c r="BL117" i="5" a="1"/>
  <c r="BL117" i="5" s="1"/>
  <c r="AC117" i="5" a="1"/>
  <c r="AC117" i="5" s="1"/>
  <c r="AA117" i="5" a="1"/>
  <c r="AA117" i="5" s="1"/>
  <c r="I117" i="5" a="1"/>
  <c r="I117" i="5" s="1"/>
  <c r="AW117" i="5" a="1"/>
  <c r="AW117" i="5" s="1"/>
  <c r="AB117" i="5" a="1"/>
  <c r="AB117" i="5" s="1"/>
  <c r="P117" i="5" a="1"/>
  <c r="P117" i="5" s="1"/>
  <c r="W117" i="5" a="1"/>
  <c r="W117" i="5" s="1"/>
  <c r="AP117" i="5" a="1"/>
  <c r="AP117" i="5" s="1"/>
  <c r="BK117" i="5" a="1"/>
  <c r="BK117" i="5" s="1"/>
  <c r="K117" i="5" a="1"/>
  <c r="K117" i="5" s="1"/>
  <c r="N117" i="5" a="1"/>
  <c r="N117" i="5" s="1"/>
  <c r="BI117" i="5" a="1"/>
  <c r="BI117" i="5" s="1"/>
  <c r="Q117" i="5" a="1"/>
  <c r="Q117" i="5" s="1"/>
  <c r="AT117" i="5" a="1"/>
  <c r="AT117" i="5" s="1"/>
  <c r="AM117" i="5" a="1"/>
  <c r="AM117" i="5" s="1"/>
  <c r="T117" i="5" a="1"/>
  <c r="T117" i="5" s="1"/>
  <c r="X117" i="5" a="1"/>
  <c r="X117" i="5" s="1"/>
  <c r="R117" i="5" a="1"/>
  <c r="R117" i="5" s="1"/>
  <c r="AI117" i="5" a="1"/>
  <c r="AI117" i="5" s="1"/>
  <c r="AK117" i="5" a="1"/>
  <c r="AK117" i="5" s="1"/>
  <c r="AE117" i="5" a="1"/>
  <c r="AE117" i="5" s="1"/>
  <c r="O117" i="5" a="1"/>
  <c r="O117" i="5" s="1"/>
  <c r="AD117" i="5" a="1"/>
  <c r="AD117" i="5" s="1"/>
  <c r="U117" i="5" a="1"/>
  <c r="U117" i="5" s="1"/>
  <c r="AN117" i="5" a="1"/>
  <c r="AN117" i="5" s="1"/>
  <c r="BF117" i="5" a="1"/>
  <c r="BF117" i="5" s="1"/>
  <c r="BE117" i="5" a="1"/>
  <c r="BE117" i="5" s="1"/>
  <c r="S117" i="5" a="1"/>
  <c r="S117" i="5" s="1"/>
  <c r="E103" i="5"/>
  <c r="E103" i="15"/>
  <c r="E90" i="5"/>
  <c r="E90" i="15"/>
  <c r="E10" i="5"/>
  <c r="E10" i="15"/>
  <c r="E72" i="5"/>
  <c r="E72" i="15"/>
  <c r="BA12" i="5" a="1"/>
  <c r="BA12" i="5" s="1"/>
  <c r="Q12" i="5" a="1"/>
  <c r="Q12" i="5" s="1"/>
  <c r="BL12" i="5" a="1"/>
  <c r="BL12" i="5" s="1"/>
  <c r="AO12" i="5" a="1"/>
  <c r="AO12" i="5" s="1"/>
  <c r="BC12" i="5" a="1"/>
  <c r="BC12" i="5" s="1"/>
  <c r="BN12" i="5" a="1"/>
  <c r="BN12" i="5" s="1"/>
  <c r="BI12" i="5" a="1"/>
  <c r="BI12" i="5" s="1"/>
  <c r="BJ12" i="5" a="1"/>
  <c r="BJ12" i="5" s="1"/>
  <c r="AY12" i="5" a="1"/>
  <c r="AY12" i="5" s="1"/>
  <c r="BF12" i="5" a="1"/>
  <c r="BF12" i="5" s="1"/>
  <c r="BM12" i="5" a="1"/>
  <c r="BM12" i="5" s="1"/>
  <c r="BD12" i="5" a="1"/>
  <c r="BD12" i="5" s="1"/>
  <c r="AX12" i="5" a="1"/>
  <c r="AX12" i="5" s="1"/>
  <c r="AU12" i="5" a="1"/>
  <c r="AU12" i="5" s="1"/>
  <c r="U12" i="5" a="1"/>
  <c r="U12" i="5" s="1"/>
  <c r="M12" i="5" a="1"/>
  <c r="M12" i="5" s="1"/>
  <c r="BG12" i="5" a="1"/>
  <c r="BG12" i="5" s="1"/>
  <c r="BH12" i="5" a="1"/>
  <c r="BH12" i="5" s="1"/>
  <c r="AG12" i="5" a="1"/>
  <c r="AG12" i="5" s="1"/>
  <c r="AT12" i="5" a="1"/>
  <c r="AT12" i="5" s="1"/>
  <c r="X12" i="5" a="1"/>
  <c r="X12" i="5" s="1"/>
  <c r="I12" i="5" a="1"/>
  <c r="I12" i="5" s="1"/>
  <c r="J12" i="5" a="1"/>
  <c r="J12" i="5" s="1"/>
  <c r="Z12" i="5" a="1"/>
  <c r="Z12" i="5" s="1"/>
  <c r="T12" i="5" a="1"/>
  <c r="T12" i="5" s="1"/>
  <c r="P12" i="5" a="1"/>
  <c r="P12" i="5" s="1"/>
  <c r="V12" i="5" a="1"/>
  <c r="V12" i="5" s="1"/>
  <c r="AC12" i="5" a="1"/>
  <c r="AC12" i="5" s="1"/>
  <c r="K12" i="5" a="1"/>
  <c r="K12" i="5" s="1"/>
  <c r="AA12" i="5" a="1"/>
  <c r="AA12" i="5" s="1"/>
  <c r="O12" i="5" a="1"/>
  <c r="O12" i="5" s="1"/>
  <c r="AM12" i="5" a="1"/>
  <c r="AM12" i="5" s="1"/>
  <c r="AN12" i="5" a="1"/>
  <c r="AN12" i="5" s="1"/>
  <c r="L12" i="5" a="1"/>
  <c r="L12" i="5" s="1"/>
  <c r="AZ12" i="5" a="1"/>
  <c r="AZ12" i="5" s="1"/>
  <c r="H12" i="5" a="1"/>
  <c r="H12" i="5" s="1"/>
  <c r="AI12" i="5" a="1"/>
  <c r="AI12" i="5" s="1"/>
  <c r="AV12" i="5" a="1"/>
  <c r="AV12" i="5" s="1"/>
  <c r="AQ12" i="5" a="1"/>
  <c r="AQ12" i="5" s="1"/>
  <c r="BB12" i="5" a="1"/>
  <c r="BB12" i="5" s="1"/>
  <c r="AL12" i="5" a="1"/>
  <c r="AL12" i="5" s="1"/>
  <c r="N12" i="5" a="1"/>
  <c r="N12" i="5" s="1"/>
  <c r="AB12" i="5" a="1"/>
  <c r="AB12" i="5" s="1"/>
  <c r="AF12" i="5" a="1"/>
  <c r="AF12" i="5" s="1"/>
  <c r="AH12" i="5" a="1"/>
  <c r="AH12" i="5" s="1"/>
  <c r="AK12" i="5" a="1"/>
  <c r="AK12" i="5" s="1"/>
  <c r="BE12" i="5" a="1"/>
  <c r="BE12" i="5" s="1"/>
  <c r="R12" i="5" a="1"/>
  <c r="R12" i="5" s="1"/>
  <c r="Y12" i="5" a="1"/>
  <c r="Y12" i="5" s="1"/>
  <c r="G12" i="5" a="1"/>
  <c r="G12" i="5" s="1"/>
  <c r="AR12" i="5" a="1"/>
  <c r="AR12" i="5" s="1"/>
  <c r="S12" i="5" a="1"/>
  <c r="S12" i="5" s="1"/>
  <c r="BK12" i="5" a="1"/>
  <c r="BK12" i="5" s="1"/>
  <c r="AE12" i="5" a="1"/>
  <c r="AE12" i="5" s="1"/>
  <c r="AS12" i="5" a="1"/>
  <c r="AS12" i="5" s="1"/>
  <c r="AP12" i="5" a="1"/>
  <c r="AP12" i="5" s="1"/>
  <c r="W12" i="5" a="1"/>
  <c r="W12" i="5" s="1"/>
  <c r="AJ12" i="5" a="1"/>
  <c r="AJ12" i="5" s="1"/>
  <c r="AD12" i="5" a="1"/>
  <c r="AD12" i="5" s="1"/>
  <c r="AW12" i="5" a="1"/>
  <c r="AW12" i="5" s="1"/>
  <c r="AO106" i="5" a="1"/>
  <c r="AO106" i="5" s="1"/>
  <c r="AS106" i="5" a="1"/>
  <c r="AS106" i="5" s="1"/>
  <c r="BH106" i="5" a="1"/>
  <c r="BH106" i="5" s="1"/>
  <c r="BL106" i="5" a="1"/>
  <c r="BL106" i="5" s="1"/>
  <c r="BJ106" i="5" a="1"/>
  <c r="BJ106" i="5" s="1"/>
  <c r="N106" i="5" a="1"/>
  <c r="N106" i="5" s="1"/>
  <c r="Z106" i="5" a="1"/>
  <c r="Z106" i="5" s="1"/>
  <c r="AC106" i="5" a="1"/>
  <c r="AC106" i="5" s="1"/>
  <c r="AX106" i="5" a="1"/>
  <c r="AX106" i="5" s="1"/>
  <c r="AZ106" i="5" a="1"/>
  <c r="AZ106" i="5" s="1"/>
  <c r="BG106" i="5" a="1"/>
  <c r="BG106" i="5" s="1"/>
  <c r="BD106" i="5" a="1"/>
  <c r="BD106" i="5" s="1"/>
  <c r="AN106" i="5" a="1"/>
  <c r="AN106" i="5" s="1"/>
  <c r="BE106" i="5" a="1"/>
  <c r="BE106" i="5" s="1"/>
  <c r="AP106" i="5" a="1"/>
  <c r="AP106" i="5" s="1"/>
  <c r="AM106" i="5" a="1"/>
  <c r="AM106" i="5" s="1"/>
  <c r="BM106" i="5" a="1"/>
  <c r="BM106" i="5" s="1"/>
  <c r="AW106" i="5" a="1"/>
  <c r="AW106" i="5" s="1"/>
  <c r="Q106" i="5" a="1"/>
  <c r="Q106" i="5" s="1"/>
  <c r="BA106" i="5" a="1"/>
  <c r="BA106" i="5" s="1"/>
  <c r="AU106" i="5" a="1"/>
  <c r="AU106" i="5" s="1"/>
  <c r="BF106" i="5" a="1"/>
  <c r="BF106" i="5" s="1"/>
  <c r="X106" i="5" a="1"/>
  <c r="X106" i="5" s="1"/>
  <c r="P106" i="5" a="1"/>
  <c r="P106" i="5" s="1"/>
  <c r="AH106" i="5" a="1"/>
  <c r="AH106" i="5" s="1"/>
  <c r="AT106" i="5" a="1"/>
  <c r="AT106" i="5" s="1"/>
  <c r="AQ106" i="5" a="1"/>
  <c r="AQ106" i="5" s="1"/>
  <c r="AE106" i="5" a="1"/>
  <c r="AE106" i="5" s="1"/>
  <c r="BN106" i="5" a="1"/>
  <c r="BN106" i="5" s="1"/>
  <c r="W106" i="5" a="1"/>
  <c r="W106" i="5" s="1"/>
  <c r="M106" i="5" a="1"/>
  <c r="M106" i="5" s="1"/>
  <c r="BB106" i="5" a="1"/>
  <c r="BB106" i="5" s="1"/>
  <c r="AB106" i="5" a="1"/>
  <c r="AB106" i="5" s="1"/>
  <c r="AY106" i="5" a="1"/>
  <c r="AY106" i="5" s="1"/>
  <c r="BI106" i="5" a="1"/>
  <c r="BI106" i="5" s="1"/>
  <c r="AA106" i="5" a="1"/>
  <c r="AA106" i="5" s="1"/>
  <c r="AK106" i="5" a="1"/>
  <c r="AK106" i="5" s="1"/>
  <c r="AV106" i="5" a="1"/>
  <c r="AV106" i="5" s="1"/>
  <c r="H106" i="5" a="1"/>
  <c r="H106" i="5" s="1"/>
  <c r="S106" i="5" a="1"/>
  <c r="S106" i="5" s="1"/>
  <c r="BK106" i="5" a="1"/>
  <c r="BK106" i="5" s="1"/>
  <c r="T106" i="5" a="1"/>
  <c r="T106" i="5" s="1"/>
  <c r="AF106" i="5" a="1"/>
  <c r="AF106" i="5" s="1"/>
  <c r="AI106" i="5" a="1"/>
  <c r="AI106" i="5" s="1"/>
  <c r="J106" i="5" a="1"/>
  <c r="J106" i="5" s="1"/>
  <c r="BC106" i="5" a="1"/>
  <c r="BC106" i="5" s="1"/>
  <c r="G106" i="5" a="1"/>
  <c r="G106" i="5" s="1"/>
  <c r="V106" i="5" a="1"/>
  <c r="V106" i="5" s="1"/>
  <c r="AG106" i="5" a="1"/>
  <c r="AG106" i="5" s="1"/>
  <c r="L106" i="5" a="1"/>
  <c r="L106" i="5" s="1"/>
  <c r="U106" i="5" a="1"/>
  <c r="U106" i="5" s="1"/>
  <c r="AL106" i="5" a="1"/>
  <c r="AL106" i="5" s="1"/>
  <c r="AJ106" i="5" a="1"/>
  <c r="AJ106" i="5" s="1"/>
  <c r="AD106" i="5" a="1"/>
  <c r="AD106" i="5" s="1"/>
  <c r="I106" i="5" a="1"/>
  <c r="I106" i="5" s="1"/>
  <c r="Y106" i="5" a="1"/>
  <c r="Y106" i="5" s="1"/>
  <c r="K106" i="5" a="1"/>
  <c r="K106" i="5" s="1"/>
  <c r="O106" i="5" a="1"/>
  <c r="O106" i="5" s="1"/>
  <c r="R106" i="5" a="1"/>
  <c r="R106" i="5" s="1"/>
  <c r="AR106" i="5" a="1"/>
  <c r="AR106" i="5" s="1"/>
  <c r="AQ120" i="5" a="1"/>
  <c r="AQ120" i="5" s="1"/>
  <c r="BE120" i="5" a="1"/>
  <c r="BE120" i="5" s="1"/>
  <c r="BH120" i="5" a="1"/>
  <c r="BH120" i="5" s="1"/>
  <c r="BJ120" i="5" a="1"/>
  <c r="BJ120" i="5" s="1"/>
  <c r="AN120" i="5" a="1"/>
  <c r="AN120" i="5" s="1"/>
  <c r="AP120" i="5" a="1"/>
  <c r="AP120" i="5" s="1"/>
  <c r="AZ120" i="5" a="1"/>
  <c r="AZ120" i="5" s="1"/>
  <c r="AL120" i="5" a="1"/>
  <c r="AL120" i="5" s="1"/>
  <c r="BM120" i="5" a="1"/>
  <c r="BM120" i="5" s="1"/>
  <c r="AX120" i="5" a="1"/>
  <c r="AX120" i="5" s="1"/>
  <c r="BN120" i="5" a="1"/>
  <c r="BN120" i="5" s="1"/>
  <c r="AG120" i="5" a="1"/>
  <c r="AG120" i="5" s="1"/>
  <c r="BF120" i="5" a="1"/>
  <c r="BF120" i="5" s="1"/>
  <c r="AW120" i="5" a="1"/>
  <c r="AW120" i="5" s="1"/>
  <c r="L120" i="5" a="1"/>
  <c r="L120" i="5" s="1"/>
  <c r="BK120" i="5" a="1"/>
  <c r="BK120" i="5" s="1"/>
  <c r="AM120" i="5" a="1"/>
  <c r="AM120" i="5" s="1"/>
  <c r="AV120" i="5" a="1"/>
  <c r="AV120" i="5" s="1"/>
  <c r="BA120" i="5" a="1"/>
  <c r="BA120" i="5" s="1"/>
  <c r="AO120" i="5" a="1"/>
  <c r="AO120" i="5" s="1"/>
  <c r="AS120" i="5" a="1"/>
  <c r="AS120" i="5" s="1"/>
  <c r="BD120" i="5" a="1"/>
  <c r="BD120" i="5" s="1"/>
  <c r="Y120" i="5" a="1"/>
  <c r="Y120" i="5" s="1"/>
  <c r="AH120" i="5" a="1"/>
  <c r="AH120" i="5" s="1"/>
  <c r="BC120" i="5" a="1"/>
  <c r="BC120" i="5" s="1"/>
  <c r="S120" i="5" a="1"/>
  <c r="S120" i="5" s="1"/>
  <c r="K120" i="5" a="1"/>
  <c r="K120" i="5" s="1"/>
  <c r="BL120" i="5" a="1"/>
  <c r="BL120" i="5" s="1"/>
  <c r="AB120" i="5" a="1"/>
  <c r="AB120" i="5" s="1"/>
  <c r="M120" i="5" a="1"/>
  <c r="M120" i="5" s="1"/>
  <c r="H120" i="5" a="1"/>
  <c r="H120" i="5" s="1"/>
  <c r="AR120" i="5" a="1"/>
  <c r="AR120" i="5" s="1"/>
  <c r="U120" i="5" a="1"/>
  <c r="U120" i="5" s="1"/>
  <c r="AK120" i="5" a="1"/>
  <c r="AK120" i="5" s="1"/>
  <c r="R120" i="5" a="1"/>
  <c r="R120" i="5" s="1"/>
  <c r="Z120" i="5" a="1"/>
  <c r="Z120" i="5" s="1"/>
  <c r="BI120" i="5" a="1"/>
  <c r="BI120" i="5" s="1"/>
  <c r="AU120" i="5" a="1"/>
  <c r="AU120" i="5" s="1"/>
  <c r="AD120" i="5" a="1"/>
  <c r="AD120" i="5" s="1"/>
  <c r="AI120" i="5" a="1"/>
  <c r="AI120" i="5" s="1"/>
  <c r="X120" i="5" a="1"/>
  <c r="X120" i="5" s="1"/>
  <c r="AA120" i="5" a="1"/>
  <c r="AA120" i="5" s="1"/>
  <c r="V120" i="5" a="1"/>
  <c r="V120" i="5" s="1"/>
  <c r="AJ120" i="5" a="1"/>
  <c r="AJ120" i="5" s="1"/>
  <c r="I120" i="5" a="1"/>
  <c r="I120" i="5" s="1"/>
  <c r="Q120" i="5" a="1"/>
  <c r="Q120" i="5" s="1"/>
  <c r="T120" i="5" a="1"/>
  <c r="T120" i="5" s="1"/>
  <c r="BB120" i="5" a="1"/>
  <c r="BB120" i="5" s="1"/>
  <c r="W120" i="5" a="1"/>
  <c r="W120" i="5" s="1"/>
  <c r="BG120" i="5" a="1"/>
  <c r="BG120" i="5" s="1"/>
  <c r="AT120" i="5" a="1"/>
  <c r="AT120" i="5" s="1"/>
  <c r="AE120" i="5" a="1"/>
  <c r="AE120" i="5" s="1"/>
  <c r="AC120" i="5" a="1"/>
  <c r="AC120" i="5" s="1"/>
  <c r="AY120" i="5" a="1"/>
  <c r="AY120" i="5" s="1"/>
  <c r="G120" i="5" a="1"/>
  <c r="G120" i="5" s="1"/>
  <c r="J120" i="5" a="1"/>
  <c r="J120" i="5" s="1"/>
  <c r="O120" i="5" a="1"/>
  <c r="O120" i="5" s="1"/>
  <c r="P120" i="5" a="1"/>
  <c r="P120" i="5" s="1"/>
  <c r="N120" i="5" a="1"/>
  <c r="N120" i="5" s="1"/>
  <c r="AF120" i="5" a="1"/>
  <c r="AF120" i="5" s="1"/>
  <c r="AX91" i="5" a="1"/>
  <c r="AX91" i="5" s="1"/>
  <c r="AT91" i="5" a="1"/>
  <c r="AT91" i="5" s="1"/>
  <c r="BH91" i="5" a="1"/>
  <c r="BH91" i="5" s="1"/>
  <c r="AR91" i="5" a="1"/>
  <c r="AR91" i="5" s="1"/>
  <c r="AU91" i="5" a="1"/>
  <c r="AU91" i="5" s="1"/>
  <c r="BL91" i="5" a="1"/>
  <c r="BL91" i="5" s="1"/>
  <c r="BG91" i="5" a="1"/>
  <c r="BG91" i="5" s="1"/>
  <c r="BJ91" i="5" a="1"/>
  <c r="BJ91" i="5" s="1"/>
  <c r="AQ91" i="5" a="1"/>
  <c r="AQ91" i="5" s="1"/>
  <c r="BB91" i="5" a="1"/>
  <c r="BB91" i="5" s="1"/>
  <c r="AG91" i="5" a="1"/>
  <c r="AG91" i="5" s="1"/>
  <c r="U91" i="5" a="1"/>
  <c r="U91" i="5" s="1"/>
  <c r="AY91" i="5" a="1"/>
  <c r="AY91" i="5" s="1"/>
  <c r="AZ91" i="5" a="1"/>
  <c r="AZ91" i="5" s="1"/>
  <c r="BI91" i="5" a="1"/>
  <c r="BI91" i="5" s="1"/>
  <c r="BM91" i="5" a="1"/>
  <c r="BM91" i="5" s="1"/>
  <c r="BA91" i="5" a="1"/>
  <c r="BA91" i="5" s="1"/>
  <c r="X91" i="5" a="1"/>
  <c r="X91" i="5" s="1"/>
  <c r="Y91" i="5" a="1"/>
  <c r="Y91" i="5" s="1"/>
  <c r="AK91" i="5" a="1"/>
  <c r="AK91" i="5" s="1"/>
  <c r="AE91" i="5" a="1"/>
  <c r="AE91" i="5" s="1"/>
  <c r="N91" i="5" a="1"/>
  <c r="N91" i="5" s="1"/>
  <c r="BF91" i="5" a="1"/>
  <c r="BF91" i="5" s="1"/>
  <c r="AM91" i="5" a="1"/>
  <c r="AM91" i="5" s="1"/>
  <c r="AN91" i="5" a="1"/>
  <c r="AN91" i="5" s="1"/>
  <c r="H91" i="5" a="1"/>
  <c r="H91" i="5" s="1"/>
  <c r="BE91" i="5" a="1"/>
  <c r="BE91" i="5" s="1"/>
  <c r="O91" i="5" a="1"/>
  <c r="O91" i="5" s="1"/>
  <c r="BD91" i="5" a="1"/>
  <c r="BD91" i="5" s="1"/>
  <c r="AJ91" i="5" a="1"/>
  <c r="AJ91" i="5" s="1"/>
  <c r="AF91" i="5" a="1"/>
  <c r="AF91" i="5" s="1"/>
  <c r="AV91" i="5" a="1"/>
  <c r="AV91" i="5" s="1"/>
  <c r="Q91" i="5" a="1"/>
  <c r="Q91" i="5" s="1"/>
  <c r="BK91" i="5" a="1"/>
  <c r="BK91" i="5" s="1"/>
  <c r="AW91" i="5" a="1"/>
  <c r="AW91" i="5" s="1"/>
  <c r="R91" i="5" a="1"/>
  <c r="R91" i="5" s="1"/>
  <c r="I91" i="5" a="1"/>
  <c r="I91" i="5" s="1"/>
  <c r="L91" i="5" a="1"/>
  <c r="L91" i="5" s="1"/>
  <c r="S91" i="5" a="1"/>
  <c r="S91" i="5" s="1"/>
  <c r="V91" i="5" a="1"/>
  <c r="V91" i="5" s="1"/>
  <c r="W91" i="5" a="1"/>
  <c r="W91" i="5" s="1"/>
  <c r="K91" i="5" a="1"/>
  <c r="K91" i="5" s="1"/>
  <c r="BN91" i="5" a="1"/>
  <c r="BN91" i="5" s="1"/>
  <c r="AH91" i="5" a="1"/>
  <c r="AH91" i="5" s="1"/>
  <c r="P91" i="5" a="1"/>
  <c r="P91" i="5" s="1"/>
  <c r="BC91" i="5" a="1"/>
  <c r="BC91" i="5" s="1"/>
  <c r="G91" i="5" a="1"/>
  <c r="G91" i="5" s="1"/>
  <c r="M91" i="5" a="1"/>
  <c r="M91" i="5" s="1"/>
  <c r="J91" i="5" a="1"/>
  <c r="J91" i="5" s="1"/>
  <c r="AB91" i="5" a="1"/>
  <c r="AB91" i="5" s="1"/>
  <c r="AL91" i="5" a="1"/>
  <c r="AL91" i="5" s="1"/>
  <c r="AS91" i="5" a="1"/>
  <c r="AS91" i="5" s="1"/>
  <c r="AO91" i="5" a="1"/>
  <c r="AO91" i="5" s="1"/>
  <c r="AP91" i="5" a="1"/>
  <c r="AP91" i="5" s="1"/>
  <c r="Z91" i="5" a="1"/>
  <c r="Z91" i="5" s="1"/>
  <c r="AC91" i="5" a="1"/>
  <c r="AC91" i="5" s="1"/>
  <c r="AA91" i="5" a="1"/>
  <c r="AA91" i="5" s="1"/>
  <c r="AD91" i="5" a="1"/>
  <c r="AD91" i="5" s="1"/>
  <c r="AI91" i="5" a="1"/>
  <c r="AI91" i="5" s="1"/>
  <c r="T91" i="5" a="1"/>
  <c r="T91" i="5" s="1"/>
  <c r="BE58" i="5" a="1"/>
  <c r="BE58" i="5" s="1"/>
  <c r="BK58" i="5" a="1"/>
  <c r="BK58" i="5" s="1"/>
  <c r="AC58" i="5" a="1"/>
  <c r="AC58" i="5" s="1"/>
  <c r="BG58" i="5" a="1"/>
  <c r="BG58" i="5" s="1"/>
  <c r="AR58" i="5" a="1"/>
  <c r="AR58" i="5" s="1"/>
  <c r="AF58" i="5" a="1"/>
  <c r="AF58" i="5" s="1"/>
  <c r="K58" i="5" a="1"/>
  <c r="K58" i="5" s="1"/>
  <c r="BA58" i="5" a="1"/>
  <c r="BA58" i="5" s="1"/>
  <c r="BH58" i="5" a="1"/>
  <c r="BH58" i="5" s="1"/>
  <c r="BL58" i="5" a="1"/>
  <c r="BL58" i="5" s="1"/>
  <c r="BF58" i="5" a="1"/>
  <c r="BF58" i="5" s="1"/>
  <c r="AO58" i="5" a="1"/>
  <c r="AO58" i="5" s="1"/>
  <c r="T58" i="5" a="1"/>
  <c r="T58" i="5" s="1"/>
  <c r="H58" i="5" a="1"/>
  <c r="H58" i="5" s="1"/>
  <c r="AX58" i="5" a="1"/>
  <c r="AX58" i="5" s="1"/>
  <c r="X58" i="5" a="1"/>
  <c r="X58" i="5" s="1"/>
  <c r="AP58" i="5" a="1"/>
  <c r="AP58" i="5" s="1"/>
  <c r="AW58" i="5" a="1"/>
  <c r="AW58" i="5" s="1"/>
  <c r="AN58" i="5" a="1"/>
  <c r="AN58" i="5" s="1"/>
  <c r="AU58" i="5" a="1"/>
  <c r="AU58" i="5" s="1"/>
  <c r="Z58" i="5" a="1"/>
  <c r="Z58" i="5" s="1"/>
  <c r="O58" i="5" a="1"/>
  <c r="O58" i="5" s="1"/>
  <c r="BM58" i="5" a="1"/>
  <c r="BM58" i="5" s="1"/>
  <c r="Q58" i="5" a="1"/>
  <c r="Q58" i="5" s="1"/>
  <c r="W58" i="5" a="1"/>
  <c r="W58" i="5" s="1"/>
  <c r="R58" i="5" a="1"/>
  <c r="R58" i="5" s="1"/>
  <c r="AK58" i="5" a="1"/>
  <c r="AK58" i="5" s="1"/>
  <c r="AZ58" i="5" a="1"/>
  <c r="AZ58" i="5" s="1"/>
  <c r="BC58" i="5" a="1"/>
  <c r="BC58" i="5" s="1"/>
  <c r="AJ58" i="5" a="1"/>
  <c r="AJ58" i="5" s="1"/>
  <c r="AM58" i="5" a="1"/>
  <c r="AM58" i="5" s="1"/>
  <c r="AB58" i="5" a="1"/>
  <c r="AB58" i="5" s="1"/>
  <c r="BJ58" i="5" a="1"/>
  <c r="BJ58" i="5" s="1"/>
  <c r="L58" i="5" a="1"/>
  <c r="L58" i="5" s="1"/>
  <c r="AY58" i="5" a="1"/>
  <c r="AY58" i="5" s="1"/>
  <c r="AE58" i="5" a="1"/>
  <c r="AE58" i="5" s="1"/>
  <c r="BN58" i="5" a="1"/>
  <c r="BN58" i="5" s="1"/>
  <c r="BI58" i="5" a="1"/>
  <c r="BI58" i="5" s="1"/>
  <c r="U58" i="5" a="1"/>
  <c r="U58" i="5" s="1"/>
  <c r="AA58" i="5" a="1"/>
  <c r="AA58" i="5" s="1"/>
  <c r="AQ58" i="5" a="1"/>
  <c r="AQ58" i="5" s="1"/>
  <c r="BB58" i="5" a="1"/>
  <c r="BB58" i="5" s="1"/>
  <c r="AI58" i="5" a="1"/>
  <c r="AI58" i="5" s="1"/>
  <c r="AH58" i="5" a="1"/>
  <c r="AH58" i="5" s="1"/>
  <c r="N58" i="5" a="1"/>
  <c r="N58" i="5" s="1"/>
  <c r="AG58" i="5" a="1"/>
  <c r="AG58" i="5" s="1"/>
  <c r="M58" i="5" a="1"/>
  <c r="M58" i="5" s="1"/>
  <c r="S58" i="5" a="1"/>
  <c r="S58" i="5" s="1"/>
  <c r="AV58" i="5" a="1"/>
  <c r="AV58" i="5" s="1"/>
  <c r="AT58" i="5" a="1"/>
  <c r="AT58" i="5" s="1"/>
  <c r="P58" i="5" a="1"/>
  <c r="P58" i="5" s="1"/>
  <c r="AS58" i="5" a="1"/>
  <c r="AS58" i="5" s="1"/>
  <c r="AD58" i="5" a="1"/>
  <c r="AD58" i="5" s="1"/>
  <c r="J58" i="5" a="1"/>
  <c r="J58" i="5" s="1"/>
  <c r="G58" i="5" a="1"/>
  <c r="G58" i="5" s="1"/>
  <c r="V58" i="5" a="1"/>
  <c r="V58" i="5" s="1"/>
  <c r="I58" i="5" a="1"/>
  <c r="I58" i="5" s="1"/>
  <c r="Y58" i="5" a="1"/>
  <c r="Y58" i="5" s="1"/>
  <c r="BD58" i="5" a="1"/>
  <c r="BD58" i="5" s="1"/>
  <c r="AL58" i="5" a="1"/>
  <c r="AL58" i="5" s="1"/>
  <c r="BC77" i="5" a="1"/>
  <c r="BC77" i="5" s="1"/>
  <c r="AY77" i="5" a="1"/>
  <c r="AY77" i="5" s="1"/>
  <c r="K77" i="5" a="1"/>
  <c r="K77" i="5" s="1"/>
  <c r="BM77" i="5" a="1"/>
  <c r="BM77" i="5" s="1"/>
  <c r="AW77" i="5" a="1"/>
  <c r="AW77" i="5" s="1"/>
  <c r="BB77" i="5" a="1"/>
  <c r="BB77" i="5" s="1"/>
  <c r="AV77" i="5" a="1"/>
  <c r="AV77" i="5" s="1"/>
  <c r="Z77" i="5" a="1"/>
  <c r="Z77" i="5" s="1"/>
  <c r="BL77" i="5" a="1"/>
  <c r="BL77" i="5" s="1"/>
  <c r="AZ77" i="5" a="1"/>
  <c r="AZ77" i="5" s="1"/>
  <c r="BH77" i="5" a="1"/>
  <c r="BH77" i="5" s="1"/>
  <c r="N77" i="5" a="1"/>
  <c r="N77" i="5" s="1"/>
  <c r="BG77" i="5" a="1"/>
  <c r="BG77" i="5" s="1"/>
  <c r="AX77" i="5" a="1"/>
  <c r="AX77" i="5" s="1"/>
  <c r="BN77" i="5" a="1"/>
  <c r="BN77" i="5" s="1"/>
  <c r="BD77" i="5" a="1"/>
  <c r="BD77" i="5" s="1"/>
  <c r="AI77" i="5" a="1"/>
  <c r="AI77" i="5" s="1"/>
  <c r="AL77" i="5" a="1"/>
  <c r="AL77" i="5" s="1"/>
  <c r="X77" i="5" a="1"/>
  <c r="X77" i="5" s="1"/>
  <c r="U77" i="5" a="1"/>
  <c r="U77" i="5" s="1"/>
  <c r="Y77" i="5" a="1"/>
  <c r="Y77" i="5" s="1"/>
  <c r="AF77" i="5" a="1"/>
  <c r="AF77" i="5" s="1"/>
  <c r="AD77" i="5" a="1"/>
  <c r="AD77" i="5" s="1"/>
  <c r="O77" i="5" a="1"/>
  <c r="O77" i="5" s="1"/>
  <c r="AH77" i="5" a="1"/>
  <c r="AH77" i="5" s="1"/>
  <c r="AE77" i="5" a="1"/>
  <c r="AE77" i="5" s="1"/>
  <c r="J77" i="5" a="1"/>
  <c r="J77" i="5" s="1"/>
  <c r="AO77" i="5" a="1"/>
  <c r="AO77" i="5" s="1"/>
  <c r="AN77" i="5" a="1"/>
  <c r="AN77" i="5" s="1"/>
  <c r="BE77" i="5" a="1"/>
  <c r="BE77" i="5" s="1"/>
  <c r="W77" i="5" a="1"/>
  <c r="W77" i="5" s="1"/>
  <c r="AC77" i="5" a="1"/>
  <c r="AC77" i="5" s="1"/>
  <c r="Q77" i="5" a="1"/>
  <c r="Q77" i="5" s="1"/>
  <c r="R77" i="5" a="1"/>
  <c r="R77" i="5" s="1"/>
  <c r="AA77" i="5" a="1"/>
  <c r="AA77" i="5" s="1"/>
  <c r="AK77" i="5" a="1"/>
  <c r="AK77" i="5" s="1"/>
  <c r="P77" i="5" a="1"/>
  <c r="P77" i="5" s="1"/>
  <c r="G77" i="5" a="1"/>
  <c r="G77" i="5" s="1"/>
  <c r="AU77" i="5" a="1"/>
  <c r="AU77" i="5" s="1"/>
  <c r="H77" i="5" a="1"/>
  <c r="H77" i="5" s="1"/>
  <c r="M77" i="5" a="1"/>
  <c r="M77" i="5" s="1"/>
  <c r="BA77" i="5" a="1"/>
  <c r="BA77" i="5" s="1"/>
  <c r="AR77" i="5" a="1"/>
  <c r="AR77" i="5" s="1"/>
  <c r="AM77" i="5" a="1"/>
  <c r="AM77" i="5" s="1"/>
  <c r="AG77" i="5" a="1"/>
  <c r="AG77" i="5" s="1"/>
  <c r="BJ77" i="5" a="1"/>
  <c r="BJ77" i="5" s="1"/>
  <c r="L77" i="5" a="1"/>
  <c r="L77" i="5" s="1"/>
  <c r="AT77" i="5" a="1"/>
  <c r="AT77" i="5" s="1"/>
  <c r="BI77" i="5" a="1"/>
  <c r="BI77" i="5" s="1"/>
  <c r="AB77" i="5" a="1"/>
  <c r="AB77" i="5" s="1"/>
  <c r="AQ77" i="5" a="1"/>
  <c r="AQ77" i="5" s="1"/>
  <c r="AS77" i="5" a="1"/>
  <c r="AS77" i="5" s="1"/>
  <c r="AP77" i="5" a="1"/>
  <c r="AP77" i="5" s="1"/>
  <c r="T77" i="5" a="1"/>
  <c r="T77" i="5" s="1"/>
  <c r="AJ77" i="5" a="1"/>
  <c r="AJ77" i="5" s="1"/>
  <c r="V77" i="5" a="1"/>
  <c r="V77" i="5" s="1"/>
  <c r="BK77" i="5" a="1"/>
  <c r="BK77" i="5" s="1"/>
  <c r="S77" i="5" a="1"/>
  <c r="S77" i="5" s="1"/>
  <c r="I77" i="5" a="1"/>
  <c r="I77" i="5" s="1"/>
  <c r="BF77" i="5" a="1"/>
  <c r="BF77" i="5" s="1"/>
  <c r="AW95" i="5" a="1"/>
  <c r="AW95" i="5" s="1"/>
  <c r="BG95" i="5" a="1"/>
  <c r="BG95" i="5" s="1"/>
  <c r="BD95" i="5" a="1"/>
  <c r="BD95" i="5" s="1"/>
  <c r="BF95" i="5" a="1"/>
  <c r="BF95" i="5" s="1"/>
  <c r="AT95" i="5" a="1"/>
  <c r="AT95" i="5" s="1"/>
  <c r="BE95" i="5" a="1"/>
  <c r="BE95" i="5" s="1"/>
  <c r="BC95" i="5" a="1"/>
  <c r="BC95" i="5" s="1"/>
  <c r="AX95" i="5" a="1"/>
  <c r="AX95" i="5" s="1"/>
  <c r="BK95" i="5" a="1"/>
  <c r="BK95" i="5" s="1"/>
  <c r="BI95" i="5" a="1"/>
  <c r="BI95" i="5" s="1"/>
  <c r="AP95" i="5" a="1"/>
  <c r="AP95" i="5" s="1"/>
  <c r="AO95" i="5" a="1"/>
  <c r="AO95" i="5" s="1"/>
  <c r="BH95" i="5" a="1"/>
  <c r="BH95" i="5" s="1"/>
  <c r="BA95" i="5" a="1"/>
  <c r="BA95" i="5" s="1"/>
  <c r="AQ95" i="5" a="1"/>
  <c r="AQ95" i="5" s="1"/>
  <c r="I95" i="5" a="1"/>
  <c r="I95" i="5" s="1"/>
  <c r="S95" i="5" a="1"/>
  <c r="S95" i="5" s="1"/>
  <c r="Y95" i="5" a="1"/>
  <c r="Y95" i="5" s="1"/>
  <c r="AN95" i="5" a="1"/>
  <c r="AN95" i="5" s="1"/>
  <c r="BJ95" i="5" a="1"/>
  <c r="BJ95" i="5" s="1"/>
  <c r="AD95" i="5" a="1"/>
  <c r="AD95" i="5" s="1"/>
  <c r="AZ95" i="5" a="1"/>
  <c r="AZ95" i="5" s="1"/>
  <c r="U95" i="5" a="1"/>
  <c r="U95" i="5" s="1"/>
  <c r="M95" i="5" a="1"/>
  <c r="M95" i="5" s="1"/>
  <c r="AS95" i="5" a="1"/>
  <c r="AS95" i="5" s="1"/>
  <c r="Q95" i="5" a="1"/>
  <c r="Q95" i="5" s="1"/>
  <c r="AF95" i="5" a="1"/>
  <c r="AF95" i="5" s="1"/>
  <c r="AM95" i="5" a="1"/>
  <c r="AM95" i="5" s="1"/>
  <c r="BN95" i="5" a="1"/>
  <c r="BN95" i="5" s="1"/>
  <c r="N95" i="5" a="1"/>
  <c r="N95" i="5" s="1"/>
  <c r="Z95" i="5" a="1"/>
  <c r="Z95" i="5" s="1"/>
  <c r="AJ95" i="5" a="1"/>
  <c r="AJ95" i="5" s="1"/>
  <c r="O95" i="5" a="1"/>
  <c r="O95" i="5" s="1"/>
  <c r="AH95" i="5" a="1"/>
  <c r="AH95" i="5" s="1"/>
  <c r="J95" i="5" a="1"/>
  <c r="J95" i="5" s="1"/>
  <c r="AY95" i="5" a="1"/>
  <c r="AY95" i="5" s="1"/>
  <c r="AR95" i="5" a="1"/>
  <c r="AR95" i="5" s="1"/>
  <c r="X95" i="5" a="1"/>
  <c r="X95" i="5" s="1"/>
  <c r="BL95" i="5" a="1"/>
  <c r="BL95" i="5" s="1"/>
  <c r="T95" i="5" a="1"/>
  <c r="T95" i="5" s="1"/>
  <c r="W95" i="5" a="1"/>
  <c r="W95" i="5" s="1"/>
  <c r="K95" i="5" a="1"/>
  <c r="K95" i="5" s="1"/>
  <c r="AL95" i="5" a="1"/>
  <c r="AL95" i="5" s="1"/>
  <c r="L95" i="5" a="1"/>
  <c r="L95" i="5" s="1"/>
  <c r="BM95" i="5" a="1"/>
  <c r="BM95" i="5" s="1"/>
  <c r="AC95" i="5" a="1"/>
  <c r="AC95" i="5" s="1"/>
  <c r="H95" i="5" a="1"/>
  <c r="H95" i="5" s="1"/>
  <c r="AI95" i="5" a="1"/>
  <c r="AI95" i="5" s="1"/>
  <c r="R95" i="5" a="1"/>
  <c r="R95" i="5" s="1"/>
  <c r="P95" i="5" a="1"/>
  <c r="P95" i="5" s="1"/>
  <c r="AU95" i="5" a="1"/>
  <c r="AU95" i="5" s="1"/>
  <c r="BB95" i="5" a="1"/>
  <c r="BB95" i="5" s="1"/>
  <c r="G95" i="5" a="1"/>
  <c r="G95" i="5" s="1"/>
  <c r="AV95" i="5" a="1"/>
  <c r="AV95" i="5" s="1"/>
  <c r="AK95" i="5" a="1"/>
  <c r="AK95" i="5" s="1"/>
  <c r="AB95" i="5" a="1"/>
  <c r="AB95" i="5" s="1"/>
  <c r="AE95" i="5" a="1"/>
  <c r="AE95" i="5" s="1"/>
  <c r="V95" i="5" a="1"/>
  <c r="V95" i="5" s="1"/>
  <c r="AG95" i="5" a="1"/>
  <c r="AG95" i="5" s="1"/>
  <c r="AA95" i="5" a="1"/>
  <c r="AA95" i="5" s="1"/>
  <c r="BB23" i="5" a="1"/>
  <c r="BB23" i="5" s="1"/>
  <c r="BN23" i="5" a="1"/>
  <c r="BN23" i="5" s="1"/>
  <c r="AD23" i="5" a="1"/>
  <c r="AD23" i="5" s="1"/>
  <c r="AS23" i="5" a="1"/>
  <c r="AS23" i="5" s="1"/>
  <c r="U23" i="5" a="1"/>
  <c r="U23" i="5" s="1"/>
  <c r="BK23" i="5" a="1"/>
  <c r="BK23" i="5" s="1"/>
  <c r="O23" i="5" a="1"/>
  <c r="O23" i="5" s="1"/>
  <c r="BL23" i="5" a="1"/>
  <c r="BL23" i="5" s="1"/>
  <c r="AU23" i="5" a="1"/>
  <c r="AU23" i="5" s="1"/>
  <c r="AC23" i="5" a="1"/>
  <c r="AC23" i="5" s="1"/>
  <c r="T23" i="5" a="1"/>
  <c r="T23" i="5" s="1"/>
  <c r="AA23" i="5" a="1"/>
  <c r="AA23" i="5" s="1"/>
  <c r="S23" i="5" a="1"/>
  <c r="S23" i="5" s="1"/>
  <c r="J23" i="5" a="1"/>
  <c r="J23" i="5" s="1"/>
  <c r="I23" i="5" a="1"/>
  <c r="I23" i="5" s="1"/>
  <c r="X23" i="5" a="1"/>
  <c r="X23" i="5" s="1"/>
  <c r="M23" i="5" a="1"/>
  <c r="M23" i="5" s="1"/>
  <c r="P23" i="5" a="1"/>
  <c r="P23" i="5" s="1"/>
  <c r="AO23" i="5" a="1"/>
  <c r="AO23" i="5" s="1"/>
  <c r="V23" i="5" a="1"/>
  <c r="V23" i="5" s="1"/>
  <c r="AV23" i="5" a="1"/>
  <c r="AV23" i="5" s="1"/>
  <c r="AH23" i="5" a="1"/>
  <c r="AH23" i="5" s="1"/>
  <c r="AN23" i="5" a="1"/>
  <c r="AN23" i="5" s="1"/>
  <c r="AI23" i="5" a="1"/>
  <c r="AI23" i="5" s="1"/>
  <c r="Z23" i="5" a="1"/>
  <c r="Z23" i="5" s="1"/>
  <c r="Q23" i="5" a="1"/>
  <c r="Q23" i="5" s="1"/>
  <c r="L23" i="5" a="1"/>
  <c r="L23" i="5" s="1"/>
  <c r="AW23" i="5" a="1"/>
  <c r="AW23" i="5" s="1"/>
  <c r="BD23" i="5" a="1"/>
  <c r="BD23" i="5" s="1"/>
  <c r="AL23" i="5" a="1"/>
  <c r="AL23" i="5" s="1"/>
  <c r="AJ23" i="5" a="1"/>
  <c r="AJ23" i="5" s="1"/>
  <c r="AM23" i="5" a="1"/>
  <c r="AM23" i="5" s="1"/>
  <c r="AK23" i="5" a="1"/>
  <c r="AK23" i="5" s="1"/>
  <c r="AR23" i="5" a="1"/>
  <c r="AR23" i="5" s="1"/>
  <c r="N23" i="5" a="1"/>
  <c r="N23" i="5" s="1"/>
  <c r="R23" i="5" a="1"/>
  <c r="R23" i="5" s="1"/>
  <c r="AP23" i="5" a="1"/>
  <c r="AP23" i="5" s="1"/>
  <c r="BE23" i="5" a="1"/>
  <c r="BE23" i="5" s="1"/>
  <c r="AG23" i="5" a="1"/>
  <c r="AG23" i="5" s="1"/>
  <c r="Y23" i="5" a="1"/>
  <c r="Y23" i="5" s="1"/>
  <c r="AE23" i="5" a="1"/>
  <c r="AE23" i="5" s="1"/>
  <c r="AF23" i="5" a="1"/>
  <c r="AF23" i="5" s="1"/>
  <c r="H23" i="5" a="1"/>
  <c r="H23" i="5" s="1"/>
  <c r="BA23" i="5" a="1"/>
  <c r="BA23" i="5" s="1"/>
  <c r="AB23" i="5" a="1"/>
  <c r="AB23" i="5" s="1"/>
  <c r="AQ23" i="5" a="1"/>
  <c r="AQ23" i="5" s="1"/>
  <c r="AT23" i="5" a="1"/>
  <c r="AT23" i="5" s="1"/>
  <c r="G23" i="5" a="1"/>
  <c r="G23" i="5" s="1"/>
  <c r="BM23" i="5" a="1"/>
  <c r="BM23" i="5" s="1"/>
  <c r="AY23" i="5" a="1"/>
  <c r="AY23" i="5" s="1"/>
  <c r="W23" i="5" a="1"/>
  <c r="W23" i="5" s="1"/>
  <c r="BC23" i="5" a="1"/>
  <c r="BC23" i="5" s="1"/>
  <c r="BI23" i="5" a="1"/>
  <c r="BI23" i="5" s="1"/>
  <c r="BG23" i="5" a="1"/>
  <c r="BG23" i="5" s="1"/>
  <c r="BJ23" i="5" a="1"/>
  <c r="BJ23" i="5" s="1"/>
  <c r="BH23" i="5" a="1"/>
  <c r="BH23" i="5" s="1"/>
  <c r="AZ23" i="5" a="1"/>
  <c r="AZ23" i="5" s="1"/>
  <c r="BF23" i="5" a="1"/>
  <c r="BF23" i="5" s="1"/>
  <c r="AX23" i="5" a="1"/>
  <c r="AX23" i="5" s="1"/>
  <c r="K23" i="5" a="1"/>
  <c r="K23" i="5" s="1"/>
  <c r="AZ65" i="5" a="1"/>
  <c r="AZ65" i="5" s="1"/>
  <c r="BF65" i="5" a="1"/>
  <c r="BF65" i="5" s="1"/>
  <c r="AP65" i="5" a="1"/>
  <c r="AP65" i="5" s="1"/>
  <c r="AY65" i="5" a="1"/>
  <c r="AY65" i="5" s="1"/>
  <c r="BN65" i="5" a="1"/>
  <c r="BN65" i="5" s="1"/>
  <c r="BB65" i="5" a="1"/>
  <c r="BB65" i="5" s="1"/>
  <c r="BI65" i="5" a="1"/>
  <c r="BI65" i="5" s="1"/>
  <c r="BK65" i="5" a="1"/>
  <c r="BK65" i="5" s="1"/>
  <c r="BH65" i="5" a="1"/>
  <c r="BH65" i="5" s="1"/>
  <c r="BA65" i="5" a="1"/>
  <c r="BA65" i="5" s="1"/>
  <c r="AM65" i="5" a="1"/>
  <c r="AM65" i="5" s="1"/>
  <c r="K65" i="5" a="1"/>
  <c r="K65" i="5" s="1"/>
  <c r="AA65" i="5" a="1"/>
  <c r="AA65" i="5" s="1"/>
  <c r="AV65" i="5" a="1"/>
  <c r="AV65" i="5" s="1"/>
  <c r="V65" i="5" a="1"/>
  <c r="V65" i="5" s="1"/>
  <c r="P65" i="5" a="1"/>
  <c r="P65" i="5" s="1"/>
  <c r="AN65" i="5" a="1"/>
  <c r="AN65" i="5" s="1"/>
  <c r="G65" i="5" a="1"/>
  <c r="G65" i="5" s="1"/>
  <c r="S65" i="5" a="1"/>
  <c r="S65" i="5" s="1"/>
  <c r="AC65" i="5" a="1"/>
  <c r="AC65" i="5" s="1"/>
  <c r="AD65" i="5" a="1"/>
  <c r="AD65" i="5" s="1"/>
  <c r="AS65" i="5" a="1"/>
  <c r="AS65" i="5" s="1"/>
  <c r="X65" i="5" a="1"/>
  <c r="X65" i="5" s="1"/>
  <c r="L65" i="5" a="1"/>
  <c r="L65" i="5" s="1"/>
  <c r="AT65" i="5" a="1"/>
  <c r="AT65" i="5" s="1"/>
  <c r="T65" i="5" a="1"/>
  <c r="T65" i="5" s="1"/>
  <c r="H65" i="5" a="1"/>
  <c r="H65" i="5" s="1"/>
  <c r="AU65" i="5" a="1"/>
  <c r="AU65" i="5" s="1"/>
  <c r="U65" i="5" a="1"/>
  <c r="U65" i="5" s="1"/>
  <c r="AB65" i="5" a="1"/>
  <c r="AB65" i="5" s="1"/>
  <c r="Q65" i="5" a="1"/>
  <c r="Q65" i="5" s="1"/>
  <c r="AI65" i="5" a="1"/>
  <c r="AI65" i="5" s="1"/>
  <c r="AL65" i="5" a="1"/>
  <c r="AL65" i="5" s="1"/>
  <c r="BG65" i="5" a="1"/>
  <c r="BG65" i="5" s="1"/>
  <c r="AG65" i="5" a="1"/>
  <c r="AG65" i="5" s="1"/>
  <c r="AJ65" i="5" a="1"/>
  <c r="AJ65" i="5" s="1"/>
  <c r="BL65" i="5" a="1"/>
  <c r="BL65" i="5" s="1"/>
  <c r="I65" i="5" a="1"/>
  <c r="I65" i="5" s="1"/>
  <c r="AK65" i="5" a="1"/>
  <c r="AK65" i="5" s="1"/>
  <c r="AO65" i="5" a="1"/>
  <c r="AO65" i="5" s="1"/>
  <c r="BC65" i="5" a="1"/>
  <c r="BC65" i="5" s="1"/>
  <c r="BM65" i="5" a="1"/>
  <c r="BM65" i="5" s="1"/>
  <c r="BE65" i="5" a="1"/>
  <c r="BE65" i="5" s="1"/>
  <c r="AW65" i="5" a="1"/>
  <c r="AW65" i="5" s="1"/>
  <c r="AF65" i="5" a="1"/>
  <c r="AF65" i="5" s="1"/>
  <c r="BD65" i="5" a="1"/>
  <c r="BD65" i="5" s="1"/>
  <c r="AQ65" i="5" a="1"/>
  <c r="AQ65" i="5" s="1"/>
  <c r="M65" i="5" a="1"/>
  <c r="M65" i="5" s="1"/>
  <c r="Y65" i="5" a="1"/>
  <c r="Y65" i="5" s="1"/>
  <c r="Z65" i="5" a="1"/>
  <c r="Z65" i="5" s="1"/>
  <c r="BJ65" i="5" a="1"/>
  <c r="BJ65" i="5" s="1"/>
  <c r="R65" i="5" a="1"/>
  <c r="R65" i="5" s="1"/>
  <c r="AX65" i="5" a="1"/>
  <c r="AX65" i="5" s="1"/>
  <c r="AE65" i="5" a="1"/>
  <c r="AE65" i="5" s="1"/>
  <c r="O65" i="5" a="1"/>
  <c r="O65" i="5" s="1"/>
  <c r="W65" i="5" a="1"/>
  <c r="W65" i="5" s="1"/>
  <c r="AR65" i="5" a="1"/>
  <c r="AR65" i="5" s="1"/>
  <c r="N65" i="5" a="1"/>
  <c r="N65" i="5" s="1"/>
  <c r="AH65" i="5" a="1"/>
  <c r="AH65" i="5" s="1"/>
  <c r="J65" i="5" a="1"/>
  <c r="J65" i="5" s="1"/>
  <c r="AD25" i="5" a="1"/>
  <c r="AD25" i="5" s="1"/>
  <c r="AP25" i="5" a="1"/>
  <c r="AP25" i="5" s="1"/>
  <c r="AS25" i="5" a="1"/>
  <c r="AS25" i="5" s="1"/>
  <c r="BE25" i="5" a="1"/>
  <c r="BE25" i="5" s="1"/>
  <c r="BB25" i="5" a="1"/>
  <c r="BB25" i="5" s="1"/>
  <c r="U25" i="5" a="1"/>
  <c r="U25" i="5" s="1"/>
  <c r="AY25" i="5" a="1"/>
  <c r="AY25" i="5" s="1"/>
  <c r="Y25" i="5" a="1"/>
  <c r="Y25" i="5" s="1"/>
  <c r="M25" i="5" a="1"/>
  <c r="M25" i="5" s="1"/>
  <c r="G25" i="5" a="1"/>
  <c r="G25" i="5" s="1"/>
  <c r="J25" i="5" a="1"/>
  <c r="J25" i="5" s="1"/>
  <c r="AG25" i="5" a="1"/>
  <c r="AG25" i="5" s="1"/>
  <c r="AZ25" i="5" a="1"/>
  <c r="AZ25" i="5" s="1"/>
  <c r="AK25" i="5" a="1"/>
  <c r="AK25" i="5" s="1"/>
  <c r="AH25" i="5" a="1"/>
  <c r="AH25" i="5" s="1"/>
  <c r="AQ25" i="5" a="1"/>
  <c r="AQ25" i="5" s="1"/>
  <c r="AL25" i="5" a="1"/>
  <c r="AL25" i="5" s="1"/>
  <c r="N25" i="5" a="1"/>
  <c r="N25" i="5" s="1"/>
  <c r="Q25" i="5" a="1"/>
  <c r="Q25" i="5" s="1"/>
  <c r="BF25" i="5" a="1"/>
  <c r="BF25" i="5" s="1"/>
  <c r="AX25" i="5" a="1"/>
  <c r="AX25" i="5" s="1"/>
  <c r="Z25" i="5" a="1"/>
  <c r="Z25" i="5" s="1"/>
  <c r="R25" i="5" a="1"/>
  <c r="R25" i="5" s="1"/>
  <c r="L25" i="5" a="1"/>
  <c r="L25" i="5" s="1"/>
  <c r="BK25" i="5" a="1"/>
  <c r="BK25" i="5" s="1"/>
  <c r="V25" i="5" a="1"/>
  <c r="V25" i="5" s="1"/>
  <c r="AR25" i="5" a="1"/>
  <c r="AR25" i="5" s="1"/>
  <c r="AF25" i="5" a="1"/>
  <c r="AF25" i="5" s="1"/>
  <c r="I25" i="5" a="1"/>
  <c r="I25" i="5" s="1"/>
  <c r="X25" i="5" a="1"/>
  <c r="X25" i="5" s="1"/>
  <c r="BC25" i="5" a="1"/>
  <c r="BC25" i="5" s="1"/>
  <c r="W25" i="5" a="1"/>
  <c r="W25" i="5" s="1"/>
  <c r="BA25" i="5" a="1"/>
  <c r="BA25" i="5" s="1"/>
  <c r="AO25" i="5" a="1"/>
  <c r="AO25" i="5" s="1"/>
  <c r="BN25" i="5" a="1"/>
  <c r="BN25" i="5" s="1"/>
  <c r="AW25" i="5" a="1"/>
  <c r="AW25" i="5" s="1"/>
  <c r="BI25" i="5" a="1"/>
  <c r="BI25" i="5" s="1"/>
  <c r="AE25" i="5" a="1"/>
  <c r="AE25" i="5" s="1"/>
  <c r="P25" i="5" a="1"/>
  <c r="P25" i="5" s="1"/>
  <c r="H25" i="5" a="1"/>
  <c r="H25" i="5" s="1"/>
  <c r="AI25" i="5" a="1"/>
  <c r="AI25" i="5" s="1"/>
  <c r="AJ25" i="5" a="1"/>
  <c r="AJ25" i="5" s="1"/>
  <c r="BJ25" i="5" a="1"/>
  <c r="BJ25" i="5" s="1"/>
  <c r="AM25" i="5" a="1"/>
  <c r="AM25" i="5" s="1"/>
  <c r="O25" i="5" a="1"/>
  <c r="O25" i="5" s="1"/>
  <c r="AT25" i="5" a="1"/>
  <c r="AT25" i="5" s="1"/>
  <c r="AU25" i="5" a="1"/>
  <c r="AU25" i="5" s="1"/>
  <c r="BL25" i="5" a="1"/>
  <c r="BL25" i="5" s="1"/>
  <c r="AC25" i="5" a="1"/>
  <c r="AC25" i="5" s="1"/>
  <c r="BM25" i="5" a="1"/>
  <c r="BM25" i="5" s="1"/>
  <c r="BH25" i="5" a="1"/>
  <c r="BH25" i="5" s="1"/>
  <c r="AB25" i="5" a="1"/>
  <c r="AB25" i="5" s="1"/>
  <c r="AN25" i="5" a="1"/>
  <c r="AN25" i="5" s="1"/>
  <c r="BD25" i="5" a="1"/>
  <c r="BD25" i="5" s="1"/>
  <c r="AV25" i="5" a="1"/>
  <c r="AV25" i="5" s="1"/>
  <c r="AA25" i="5" a="1"/>
  <c r="AA25" i="5" s="1"/>
  <c r="BG25" i="5" a="1"/>
  <c r="BG25" i="5" s="1"/>
  <c r="K25" i="5" a="1"/>
  <c r="K25" i="5" s="1"/>
  <c r="S25" i="5" a="1"/>
  <c r="S25" i="5" s="1"/>
  <c r="T25" i="5" a="1"/>
  <c r="T25" i="5" s="1"/>
  <c r="BE67" i="5" a="1"/>
  <c r="BE67" i="5" s="1"/>
  <c r="BD67" i="5" a="1"/>
  <c r="BD67" i="5" s="1"/>
  <c r="BN67" i="5" a="1"/>
  <c r="BN67" i="5" s="1"/>
  <c r="AZ67" i="5" a="1"/>
  <c r="AZ67" i="5" s="1"/>
  <c r="R67" i="5" a="1"/>
  <c r="R67" i="5" s="1"/>
  <c r="U67" i="5" a="1"/>
  <c r="U67" i="5" s="1"/>
  <c r="BF67" i="5" a="1"/>
  <c r="BF67" i="5" s="1"/>
  <c r="BJ67" i="5" a="1"/>
  <c r="BJ67" i="5" s="1"/>
  <c r="BH67" i="5" a="1"/>
  <c r="BH67" i="5" s="1"/>
  <c r="O67" i="5" a="1"/>
  <c r="O67" i="5" s="1"/>
  <c r="AY67" i="5" a="1"/>
  <c r="AY67" i="5" s="1"/>
  <c r="AP67" i="5" a="1"/>
  <c r="AP67" i="5" s="1"/>
  <c r="AD67" i="5" a="1"/>
  <c r="AD67" i="5" s="1"/>
  <c r="BG67" i="5" a="1"/>
  <c r="BG67" i="5" s="1"/>
  <c r="BK67" i="5" a="1"/>
  <c r="BK67" i="5" s="1"/>
  <c r="I67" i="5" a="1"/>
  <c r="I67" i="5" s="1"/>
  <c r="X67" i="5" a="1"/>
  <c r="X67" i="5" s="1"/>
  <c r="N67" i="5" a="1"/>
  <c r="N67" i="5" s="1"/>
  <c r="BA67" i="5" a="1"/>
  <c r="BA67" i="5" s="1"/>
  <c r="BI67" i="5" a="1"/>
  <c r="BI67" i="5" s="1"/>
  <c r="AI67" i="5" a="1"/>
  <c r="AI67" i="5" s="1"/>
  <c r="P67" i="5" a="1"/>
  <c r="P67" i="5" s="1"/>
  <c r="AF67" i="5" a="1"/>
  <c r="AF67" i="5" s="1"/>
  <c r="BM67" i="5" a="1"/>
  <c r="BM67" i="5" s="1"/>
  <c r="AA67" i="5" a="1"/>
  <c r="AA67" i="5" s="1"/>
  <c r="AV67" i="5" a="1"/>
  <c r="AV67" i="5" s="1"/>
  <c r="H67" i="5" a="1"/>
  <c r="H67" i="5" s="1"/>
  <c r="K67" i="5" a="1"/>
  <c r="K67" i="5" s="1"/>
  <c r="AJ67" i="5" a="1"/>
  <c r="AJ67" i="5" s="1"/>
  <c r="AQ67" i="5" a="1"/>
  <c r="AQ67" i="5" s="1"/>
  <c r="AO67" i="5" a="1"/>
  <c r="AO67" i="5" s="1"/>
  <c r="AC67" i="5" a="1"/>
  <c r="AC67" i="5" s="1"/>
  <c r="W67" i="5" a="1"/>
  <c r="W67" i="5" s="1"/>
  <c r="AH67" i="5" a="1"/>
  <c r="AH67" i="5" s="1"/>
  <c r="AE67" i="5" a="1"/>
  <c r="AE67" i="5" s="1"/>
  <c r="Y67" i="5" a="1"/>
  <c r="Y67" i="5" s="1"/>
  <c r="AU67" i="5" a="1"/>
  <c r="AU67" i="5" s="1"/>
  <c r="AS67" i="5" a="1"/>
  <c r="AS67" i="5" s="1"/>
  <c r="M67" i="5" a="1"/>
  <c r="M67" i="5" s="1"/>
  <c r="BC67" i="5" a="1"/>
  <c r="BC67" i="5" s="1"/>
  <c r="AM67" i="5" a="1"/>
  <c r="AM67" i="5" s="1"/>
  <c r="S67" i="5" a="1"/>
  <c r="S67" i="5" s="1"/>
  <c r="Z67" i="5" a="1"/>
  <c r="Z67" i="5" s="1"/>
  <c r="BL67" i="5" a="1"/>
  <c r="BL67" i="5" s="1"/>
  <c r="AB67" i="5" a="1"/>
  <c r="AB67" i="5" s="1"/>
  <c r="T67" i="5" a="1"/>
  <c r="T67" i="5" s="1"/>
  <c r="L67" i="5" a="1"/>
  <c r="L67" i="5" s="1"/>
  <c r="V67" i="5" a="1"/>
  <c r="V67" i="5" s="1"/>
  <c r="BB67" i="5" a="1"/>
  <c r="BB67" i="5" s="1"/>
  <c r="AG67" i="5" a="1"/>
  <c r="AG67" i="5" s="1"/>
  <c r="AT67" i="5" a="1"/>
  <c r="AT67" i="5" s="1"/>
  <c r="AL67" i="5" a="1"/>
  <c r="AL67" i="5" s="1"/>
  <c r="AX67" i="5" a="1"/>
  <c r="AX67" i="5" s="1"/>
  <c r="AR67" i="5" a="1"/>
  <c r="AR67" i="5" s="1"/>
  <c r="AK67" i="5" a="1"/>
  <c r="AK67" i="5" s="1"/>
  <c r="G67" i="5" a="1"/>
  <c r="G67" i="5" s="1"/>
  <c r="J67" i="5" a="1"/>
  <c r="J67" i="5" s="1"/>
  <c r="Q67" i="5" a="1"/>
  <c r="Q67" i="5" s="1"/>
  <c r="AN67" i="5" a="1"/>
  <c r="AN67" i="5" s="1"/>
  <c r="AW67" i="5" a="1"/>
  <c r="AW67" i="5" s="1"/>
  <c r="Q139" i="5" a="1"/>
  <c r="Q139" i="5" s="1"/>
  <c r="BN139" i="5" a="1"/>
  <c r="BN139" i="5" s="1"/>
  <c r="AK139" i="5" a="1"/>
  <c r="AK139" i="5" s="1"/>
  <c r="AS139" i="5" a="1"/>
  <c r="AS139" i="5" s="1"/>
  <c r="BJ139" i="5" a="1"/>
  <c r="BJ139" i="5" s="1"/>
  <c r="BB139" i="5" a="1"/>
  <c r="BB139" i="5" s="1"/>
  <c r="S139" i="5" a="1"/>
  <c r="S139" i="5" s="1"/>
  <c r="AD139" i="5" a="1"/>
  <c r="AD139" i="5" s="1"/>
  <c r="AX139" i="5" a="1"/>
  <c r="AX139" i="5" s="1"/>
  <c r="AF139" i="5" a="1"/>
  <c r="AF139" i="5" s="1"/>
  <c r="AJ139" i="5" a="1"/>
  <c r="AJ139" i="5" s="1"/>
  <c r="AE139" i="5" a="1"/>
  <c r="AE139" i="5" s="1"/>
  <c r="G139" i="5" a="1"/>
  <c r="G139" i="5" s="1"/>
  <c r="AM139" i="5" a="1"/>
  <c r="AM139" i="5" s="1"/>
  <c r="AT139" i="5" a="1"/>
  <c r="AT139" i="5" s="1"/>
  <c r="R139" i="5" a="1"/>
  <c r="R139" i="5" s="1"/>
  <c r="X139" i="5" a="1"/>
  <c r="X139" i="5" s="1"/>
  <c r="AY139" i="5" a="1"/>
  <c r="AY139" i="5" s="1"/>
  <c r="AA139" i="5" a="1"/>
  <c r="AA139" i="5" s="1"/>
  <c r="AO139" i="5" a="1"/>
  <c r="AO139" i="5" s="1"/>
  <c r="AU139" i="5" a="1"/>
  <c r="AU139" i="5" s="1"/>
  <c r="AN139" i="5" a="1"/>
  <c r="AN139" i="5" s="1"/>
  <c r="BH139" i="5" a="1"/>
  <c r="BH139" i="5" s="1"/>
  <c r="T139" i="5" a="1"/>
  <c r="T139" i="5" s="1"/>
  <c r="AQ139" i="5" a="1"/>
  <c r="AQ139" i="5" s="1"/>
  <c r="AC139" i="5" a="1"/>
  <c r="AC139" i="5" s="1"/>
  <c r="Z139" i="5" a="1"/>
  <c r="Z139" i="5" s="1"/>
  <c r="BE139" i="5" a="1"/>
  <c r="BE139" i="5" s="1"/>
  <c r="AI139" i="5" a="1"/>
  <c r="AI139" i="5" s="1"/>
  <c r="BC139" i="5" a="1"/>
  <c r="BC139" i="5" s="1"/>
  <c r="U139" i="5" a="1"/>
  <c r="U139" i="5" s="1"/>
  <c r="AR139" i="5" a="1"/>
  <c r="AR139" i="5" s="1"/>
  <c r="BF139" i="5" a="1"/>
  <c r="BF139" i="5" s="1"/>
  <c r="J139" i="5" a="1"/>
  <c r="J139" i="5" s="1"/>
  <c r="AH139" i="5" a="1"/>
  <c r="AH139" i="5" s="1"/>
  <c r="AZ139" i="5" a="1"/>
  <c r="AZ139" i="5" s="1"/>
  <c r="H139" i="5" a="1"/>
  <c r="H139" i="5" s="1"/>
  <c r="L139" i="5" a="1"/>
  <c r="L139" i="5" s="1"/>
  <c r="W139" i="5" a="1"/>
  <c r="W139" i="5" s="1"/>
  <c r="AG139" i="5" a="1"/>
  <c r="AG139" i="5" s="1"/>
  <c r="AB139" i="5" a="1"/>
  <c r="AB139" i="5" s="1"/>
  <c r="BD139" i="5" a="1"/>
  <c r="BD139" i="5" s="1"/>
  <c r="M139" i="5" a="1"/>
  <c r="M139" i="5" s="1"/>
  <c r="AW139" i="5" a="1"/>
  <c r="AW139" i="5" s="1"/>
  <c r="V139" i="5" a="1"/>
  <c r="V139" i="5" s="1"/>
  <c r="P139" i="5" a="1"/>
  <c r="P139" i="5" s="1"/>
  <c r="BA139" i="5" a="1"/>
  <c r="BA139" i="5" s="1"/>
  <c r="BI139" i="5" a="1"/>
  <c r="BI139" i="5" s="1"/>
  <c r="AV139" i="5" a="1"/>
  <c r="AV139" i="5" s="1"/>
  <c r="N139" i="5" a="1"/>
  <c r="N139" i="5" s="1"/>
  <c r="Y139" i="5" a="1"/>
  <c r="Y139" i="5" s="1"/>
  <c r="BK139" i="5" a="1"/>
  <c r="BK139" i="5" s="1"/>
  <c r="O139" i="5" a="1"/>
  <c r="O139" i="5" s="1"/>
  <c r="BG139" i="5" a="1"/>
  <c r="BG139" i="5" s="1"/>
  <c r="K139" i="5" a="1"/>
  <c r="K139" i="5" s="1"/>
  <c r="I139" i="5" a="1"/>
  <c r="I139" i="5" s="1"/>
  <c r="BM139" i="5" a="1"/>
  <c r="BM139" i="5" s="1"/>
  <c r="BL139" i="5" a="1"/>
  <c r="BL139" i="5" s="1"/>
  <c r="AL139" i="5" a="1"/>
  <c r="AL139" i="5" s="1"/>
  <c r="AP139" i="5" a="1"/>
  <c r="AP139" i="5" s="1"/>
  <c r="X34" i="5" a="1"/>
  <c r="X34" i="5" s="1"/>
  <c r="AJ34" i="5" a="1"/>
  <c r="AJ34" i="5" s="1"/>
  <c r="U34" i="5" a="1"/>
  <c r="U34" i="5" s="1"/>
  <c r="BE34" i="5" a="1"/>
  <c r="BE34" i="5" s="1"/>
  <c r="AV34" i="5" a="1"/>
  <c r="AV34" i="5" s="1"/>
  <c r="P34" i="5" a="1"/>
  <c r="P34" i="5" s="1"/>
  <c r="K34" i="5" a="1"/>
  <c r="K34" i="5" s="1"/>
  <c r="BD34" i="5" a="1"/>
  <c r="BD34" i="5" s="1"/>
  <c r="I34" i="5" a="1"/>
  <c r="I34" i="5" s="1"/>
  <c r="AS34" i="5" a="1"/>
  <c r="AS34" i="5" s="1"/>
  <c r="BF34" i="5" a="1"/>
  <c r="BF34" i="5" s="1"/>
  <c r="J34" i="5" a="1"/>
  <c r="J34" i="5" s="1"/>
  <c r="Z34" i="5" a="1"/>
  <c r="Z34" i="5" s="1"/>
  <c r="AL34" i="5" a="1"/>
  <c r="AL34" i="5" s="1"/>
  <c r="H34" i="5" a="1"/>
  <c r="H34" i="5" s="1"/>
  <c r="M34" i="5" a="1"/>
  <c r="M34" i="5" s="1"/>
  <c r="BC34" i="5" a="1"/>
  <c r="BC34" i="5" s="1"/>
  <c r="AZ34" i="5" a="1"/>
  <c r="AZ34" i="5" s="1"/>
  <c r="AQ34" i="5" a="1"/>
  <c r="AQ34" i="5" s="1"/>
  <c r="AE34" i="5" a="1"/>
  <c r="AE34" i="5" s="1"/>
  <c r="T34" i="5" a="1"/>
  <c r="T34" i="5" s="1"/>
  <c r="AY34" i="5" a="1"/>
  <c r="AY34" i="5" s="1"/>
  <c r="AP34" i="5" a="1"/>
  <c r="AP34" i="5" s="1"/>
  <c r="AW34" i="5" a="1"/>
  <c r="AW34" i="5" s="1"/>
  <c r="BM34" i="5" a="1"/>
  <c r="BM34" i="5" s="1"/>
  <c r="BH34" i="5" a="1"/>
  <c r="BH34" i="5" s="1"/>
  <c r="BK34" i="5" a="1"/>
  <c r="BK34" i="5" s="1"/>
  <c r="R34" i="5" a="1"/>
  <c r="R34" i="5" s="1"/>
  <c r="Y34" i="5" a="1"/>
  <c r="Y34" i="5" s="1"/>
  <c r="AU34" i="5" a="1"/>
  <c r="AU34" i="5" s="1"/>
  <c r="AA34" i="5" a="1"/>
  <c r="AA34" i="5" s="1"/>
  <c r="BB34" i="5" a="1"/>
  <c r="BB34" i="5" s="1"/>
  <c r="BL34" i="5" a="1"/>
  <c r="BL34" i="5" s="1"/>
  <c r="V34" i="5" a="1"/>
  <c r="V34" i="5" s="1"/>
  <c r="S34" i="5" a="1"/>
  <c r="S34" i="5" s="1"/>
  <c r="BG34" i="5" a="1"/>
  <c r="BG34" i="5" s="1"/>
  <c r="Q34" i="5" a="1"/>
  <c r="Q34" i="5" s="1"/>
  <c r="BA34" i="5" a="1"/>
  <c r="BA34" i="5" s="1"/>
  <c r="AN34" i="5" a="1"/>
  <c r="AN34" i="5" s="1"/>
  <c r="AH34" i="5" a="1"/>
  <c r="AH34" i="5" s="1"/>
  <c r="AF34" i="5" a="1"/>
  <c r="AF34" i="5" s="1"/>
  <c r="AR34" i="5" a="1"/>
  <c r="AR34" i="5" s="1"/>
  <c r="BN34" i="5" a="1"/>
  <c r="BN34" i="5" s="1"/>
  <c r="G34" i="5" a="1"/>
  <c r="G34" i="5" s="1"/>
  <c r="AM34" i="5" a="1"/>
  <c r="AM34" i="5" s="1"/>
  <c r="BJ34" i="5" a="1"/>
  <c r="BJ34" i="5" s="1"/>
  <c r="AC34" i="5" a="1"/>
  <c r="AC34" i="5" s="1"/>
  <c r="AO34" i="5" a="1"/>
  <c r="AO34" i="5" s="1"/>
  <c r="BI34" i="5" a="1"/>
  <c r="BI34" i="5" s="1"/>
  <c r="W34" i="5" a="1"/>
  <c r="W34" i="5" s="1"/>
  <c r="AG34" i="5" a="1"/>
  <c r="AG34" i="5" s="1"/>
  <c r="O34" i="5" a="1"/>
  <c r="O34" i="5" s="1"/>
  <c r="AI34" i="5" a="1"/>
  <c r="AI34" i="5" s="1"/>
  <c r="AX34" i="5" a="1"/>
  <c r="AX34" i="5" s="1"/>
  <c r="N34" i="5" a="1"/>
  <c r="N34" i="5" s="1"/>
  <c r="AD34" i="5" a="1"/>
  <c r="AD34" i="5" s="1"/>
  <c r="AK34" i="5" a="1"/>
  <c r="AK34" i="5" s="1"/>
  <c r="AT34" i="5" a="1"/>
  <c r="AT34" i="5" s="1"/>
  <c r="L34" i="5" a="1"/>
  <c r="L34" i="5" s="1"/>
  <c r="AB34" i="5" a="1"/>
  <c r="AB34" i="5" s="1"/>
  <c r="BD101" i="5" a="1"/>
  <c r="BD101" i="5" s="1"/>
  <c r="BJ101" i="5" a="1"/>
  <c r="BJ101" i="5" s="1"/>
  <c r="AR101" i="5" a="1"/>
  <c r="AR101" i="5" s="1"/>
  <c r="BL101" i="5" a="1"/>
  <c r="BL101" i="5" s="1"/>
  <c r="AQ101" i="5" a="1"/>
  <c r="AQ101" i="5" s="1"/>
  <c r="BK101" i="5" a="1"/>
  <c r="BK101" i="5" s="1"/>
  <c r="BN101" i="5" a="1"/>
  <c r="BN101" i="5" s="1"/>
  <c r="BB101" i="5" a="1"/>
  <c r="BB101" i="5" s="1"/>
  <c r="BG101" i="5" a="1"/>
  <c r="BG101" i="5" s="1"/>
  <c r="AV101" i="5" a="1"/>
  <c r="AV101" i="5" s="1"/>
  <c r="AY101" i="5" a="1"/>
  <c r="AY101" i="5" s="1"/>
  <c r="BE101" i="5" a="1"/>
  <c r="BE101" i="5" s="1"/>
  <c r="AX101" i="5" a="1"/>
  <c r="AX101" i="5" s="1"/>
  <c r="P101" i="5" a="1"/>
  <c r="P101" i="5" s="1"/>
  <c r="AS101" i="5" a="1"/>
  <c r="AS101" i="5" s="1"/>
  <c r="AU101" i="5" a="1"/>
  <c r="AU101" i="5" s="1"/>
  <c r="AP101" i="5" a="1"/>
  <c r="AP101" i="5" s="1"/>
  <c r="W101" i="5" a="1"/>
  <c r="W101" i="5" s="1"/>
  <c r="H101" i="5" a="1"/>
  <c r="H101" i="5" s="1"/>
  <c r="I101" i="5" a="1"/>
  <c r="I101" i="5" s="1"/>
  <c r="AJ101" i="5" a="1"/>
  <c r="AJ101" i="5" s="1"/>
  <c r="L101" i="5" a="1"/>
  <c r="L101" i="5" s="1"/>
  <c r="BA101" i="5" a="1"/>
  <c r="BA101" i="5" s="1"/>
  <c r="AE101" i="5" a="1"/>
  <c r="AE101" i="5" s="1"/>
  <c r="AH101" i="5" a="1"/>
  <c r="AH101" i="5" s="1"/>
  <c r="AF101" i="5" a="1"/>
  <c r="AF101" i="5" s="1"/>
  <c r="BM101" i="5" a="1"/>
  <c r="BM101" i="5" s="1"/>
  <c r="AB101" i="5" a="1"/>
  <c r="AB101" i="5" s="1"/>
  <c r="O101" i="5" a="1"/>
  <c r="O101" i="5" s="1"/>
  <c r="AO101" i="5" a="1"/>
  <c r="AO101" i="5" s="1"/>
  <c r="J101" i="5" a="1"/>
  <c r="J101" i="5" s="1"/>
  <c r="AZ101" i="5" a="1"/>
  <c r="AZ101" i="5" s="1"/>
  <c r="Q101" i="5" a="1"/>
  <c r="Q101" i="5" s="1"/>
  <c r="Z101" i="5" a="1"/>
  <c r="Z101" i="5" s="1"/>
  <c r="N101" i="5" a="1"/>
  <c r="N101" i="5" s="1"/>
  <c r="AA101" i="5" a="1"/>
  <c r="AA101" i="5" s="1"/>
  <c r="BC101" i="5" a="1"/>
  <c r="BC101" i="5" s="1"/>
  <c r="BF101" i="5" a="1"/>
  <c r="BF101" i="5" s="1"/>
  <c r="U101" i="5" a="1"/>
  <c r="U101" i="5" s="1"/>
  <c r="AN101" i="5" a="1"/>
  <c r="AN101" i="5" s="1"/>
  <c r="Y101" i="5" a="1"/>
  <c r="Y101" i="5" s="1"/>
  <c r="AC101" i="5" a="1"/>
  <c r="AC101" i="5" s="1"/>
  <c r="AL101" i="5" a="1"/>
  <c r="AL101" i="5" s="1"/>
  <c r="BH101" i="5" a="1"/>
  <c r="BH101" i="5" s="1"/>
  <c r="G101" i="5" a="1"/>
  <c r="G101" i="5" s="1"/>
  <c r="AW101" i="5" a="1"/>
  <c r="AW101" i="5" s="1"/>
  <c r="R101" i="5" a="1"/>
  <c r="R101" i="5" s="1"/>
  <c r="AI101" i="5" a="1"/>
  <c r="AI101" i="5" s="1"/>
  <c r="AD101" i="5" a="1"/>
  <c r="AD101" i="5" s="1"/>
  <c r="AM101" i="5" a="1"/>
  <c r="AM101" i="5" s="1"/>
  <c r="V101" i="5" a="1"/>
  <c r="V101" i="5" s="1"/>
  <c r="X101" i="5" a="1"/>
  <c r="X101" i="5" s="1"/>
  <c r="AT101" i="5" a="1"/>
  <c r="AT101" i="5" s="1"/>
  <c r="K101" i="5" a="1"/>
  <c r="K101" i="5" s="1"/>
  <c r="AG101" i="5" a="1"/>
  <c r="AG101" i="5" s="1"/>
  <c r="BI101" i="5" a="1"/>
  <c r="BI101" i="5" s="1"/>
  <c r="S101" i="5" a="1"/>
  <c r="S101" i="5" s="1"/>
  <c r="M101" i="5" a="1"/>
  <c r="M101" i="5" s="1"/>
  <c r="T101" i="5" a="1"/>
  <c r="T101" i="5" s="1"/>
  <c r="AK101" i="5" a="1"/>
  <c r="AK101" i="5" s="1"/>
  <c r="AK141" i="5" a="1"/>
  <c r="AK141" i="5" s="1"/>
  <c r="AM141" i="5" a="1"/>
  <c r="AM141" i="5" s="1"/>
  <c r="AF141" i="5" a="1"/>
  <c r="AF141" i="5" s="1"/>
  <c r="AW141" i="5" a="1"/>
  <c r="AW141" i="5" s="1"/>
  <c r="BM141" i="5" a="1"/>
  <c r="BM141" i="5" s="1"/>
  <c r="Y141" i="5" a="1"/>
  <c r="Y141" i="5" s="1"/>
  <c r="Z141" i="5" a="1"/>
  <c r="Z141" i="5" s="1"/>
  <c r="AX141" i="5" a="1"/>
  <c r="AX141" i="5" s="1"/>
  <c r="AQ141" i="5" a="1"/>
  <c r="AQ141" i="5" s="1"/>
  <c r="AS141" i="5" a="1"/>
  <c r="AS141" i="5" s="1"/>
  <c r="BE141" i="5" a="1"/>
  <c r="BE141" i="5" s="1"/>
  <c r="AU141" i="5" a="1"/>
  <c r="AU141" i="5" s="1"/>
  <c r="X141" i="5" a="1"/>
  <c r="X141" i="5" s="1"/>
  <c r="AL141" i="5" a="1"/>
  <c r="AL141" i="5" s="1"/>
  <c r="AI141" i="5" a="1"/>
  <c r="AI141" i="5" s="1"/>
  <c r="AP141" i="5" a="1"/>
  <c r="AP141" i="5" s="1"/>
  <c r="AE141" i="5" a="1"/>
  <c r="AE141" i="5" s="1"/>
  <c r="AD141" i="5" a="1"/>
  <c r="AD141" i="5" s="1"/>
  <c r="AZ141" i="5" a="1"/>
  <c r="AZ141" i="5" s="1"/>
  <c r="BB141" i="5" a="1"/>
  <c r="BB141" i="5" s="1"/>
  <c r="BD141" i="5" a="1"/>
  <c r="BD141" i="5" s="1"/>
  <c r="BG141" i="5" a="1"/>
  <c r="BG141" i="5" s="1"/>
  <c r="S141" i="5" a="1"/>
  <c r="S141" i="5" s="1"/>
  <c r="BJ141" i="5" a="1"/>
  <c r="BJ141" i="5" s="1"/>
  <c r="AN141" i="5" a="1"/>
  <c r="AN141" i="5" s="1"/>
  <c r="AG141" i="5" a="1"/>
  <c r="AG141" i="5" s="1"/>
  <c r="U141" i="5" a="1"/>
  <c r="U141" i="5" s="1"/>
  <c r="AY141" i="5" a="1"/>
  <c r="AY141" i="5" s="1"/>
  <c r="P141" i="5" a="1"/>
  <c r="P141" i="5" s="1"/>
  <c r="BF141" i="5" a="1"/>
  <c r="BF141" i="5" s="1"/>
  <c r="AV141" i="5" a="1"/>
  <c r="AV141" i="5" s="1"/>
  <c r="G141" i="5" a="1"/>
  <c r="G141" i="5" s="1"/>
  <c r="T141" i="5" a="1"/>
  <c r="T141" i="5" s="1"/>
  <c r="AT141" i="5" a="1"/>
  <c r="AT141" i="5" s="1"/>
  <c r="BL141" i="5" a="1"/>
  <c r="BL141" i="5" s="1"/>
  <c r="BI141" i="5" a="1"/>
  <c r="BI141" i="5" s="1"/>
  <c r="J141" i="5" a="1"/>
  <c r="J141" i="5" s="1"/>
  <c r="N141" i="5" a="1"/>
  <c r="N141" i="5" s="1"/>
  <c r="BC141" i="5" a="1"/>
  <c r="BC141" i="5" s="1"/>
  <c r="BH141" i="5" a="1"/>
  <c r="BH141" i="5" s="1"/>
  <c r="AR141" i="5" a="1"/>
  <c r="AR141" i="5" s="1"/>
  <c r="AJ141" i="5" a="1"/>
  <c r="AJ141" i="5" s="1"/>
  <c r="H141" i="5" a="1"/>
  <c r="H141" i="5" s="1"/>
  <c r="O141" i="5" a="1"/>
  <c r="O141" i="5" s="1"/>
  <c r="AB141" i="5" a="1"/>
  <c r="AB141" i="5" s="1"/>
  <c r="W141" i="5" a="1"/>
  <c r="W141" i="5" s="1"/>
  <c r="AH141" i="5" a="1"/>
  <c r="AH141" i="5" s="1"/>
  <c r="BA141" i="5" a="1"/>
  <c r="BA141" i="5" s="1"/>
  <c r="BK141" i="5" a="1"/>
  <c r="BK141" i="5" s="1"/>
  <c r="AC141" i="5" a="1"/>
  <c r="AC141" i="5" s="1"/>
  <c r="L141" i="5" a="1"/>
  <c r="L141" i="5" s="1"/>
  <c r="AO141" i="5" a="1"/>
  <c r="AO141" i="5" s="1"/>
  <c r="BN141" i="5" a="1"/>
  <c r="BN141" i="5" s="1"/>
  <c r="AA141" i="5" a="1"/>
  <c r="AA141" i="5" s="1"/>
  <c r="V141" i="5" a="1"/>
  <c r="V141" i="5" s="1"/>
  <c r="I141" i="5" a="1"/>
  <c r="I141" i="5" s="1"/>
  <c r="M141" i="5" a="1"/>
  <c r="M141" i="5" s="1"/>
  <c r="R141" i="5" a="1"/>
  <c r="R141" i="5" s="1"/>
  <c r="Q141" i="5" a="1"/>
  <c r="Q141" i="5" s="1"/>
  <c r="K141" i="5" a="1"/>
  <c r="K141" i="5" s="1"/>
  <c r="BK81" i="5" a="1"/>
  <c r="BK81" i="5" s="1"/>
  <c r="V81" i="5" a="1"/>
  <c r="V81" i="5" s="1"/>
  <c r="BN81" i="5" a="1"/>
  <c r="BN81" i="5" s="1"/>
  <c r="AT81" i="5" a="1"/>
  <c r="AT81" i="5" s="1"/>
  <c r="BC81" i="5" a="1"/>
  <c r="BC81" i="5" s="1"/>
  <c r="AY81" i="5" a="1"/>
  <c r="AY81" i="5" s="1"/>
  <c r="Y81" i="5" a="1"/>
  <c r="Y81" i="5" s="1"/>
  <c r="M81" i="5" a="1"/>
  <c r="M81" i="5" s="1"/>
  <c r="BF81" i="5" a="1"/>
  <c r="BF81" i="5" s="1"/>
  <c r="AX81" i="5" a="1"/>
  <c r="AX81" i="5" s="1"/>
  <c r="BA81" i="5" a="1"/>
  <c r="BA81" i="5" s="1"/>
  <c r="BE81" i="5" a="1"/>
  <c r="BE81" i="5" s="1"/>
  <c r="J81" i="5" a="1"/>
  <c r="J81" i="5" s="1"/>
  <c r="AZ81" i="5" a="1"/>
  <c r="AZ81" i="5" s="1"/>
  <c r="BL81" i="5" a="1"/>
  <c r="BL81" i="5" s="1"/>
  <c r="BG81" i="5" a="1"/>
  <c r="BG81" i="5" s="1"/>
  <c r="AG81" i="5" a="1"/>
  <c r="AG81" i="5" s="1"/>
  <c r="BJ81" i="5" a="1"/>
  <c r="BJ81" i="5" s="1"/>
  <c r="AO81" i="5" a="1"/>
  <c r="AO81" i="5" s="1"/>
  <c r="Z81" i="5" a="1"/>
  <c r="Z81" i="5" s="1"/>
  <c r="AR81" i="5" a="1"/>
  <c r="AR81" i="5" s="1"/>
  <c r="BI81" i="5" a="1"/>
  <c r="BI81" i="5" s="1"/>
  <c r="P81" i="5" a="1"/>
  <c r="P81" i="5" s="1"/>
  <c r="G81" i="5" a="1"/>
  <c r="G81" i="5" s="1"/>
  <c r="U81" i="5" a="1"/>
  <c r="U81" i="5" s="1"/>
  <c r="I81" i="5" a="1"/>
  <c r="I81" i="5" s="1"/>
  <c r="AF81" i="5" a="1"/>
  <c r="AF81" i="5" s="1"/>
  <c r="N81" i="5" a="1"/>
  <c r="N81" i="5" s="1"/>
  <c r="AS81" i="5" a="1"/>
  <c r="AS81" i="5" s="1"/>
  <c r="AV81" i="5" a="1"/>
  <c r="AV81" i="5" s="1"/>
  <c r="AU81" i="5" a="1"/>
  <c r="AU81" i="5" s="1"/>
  <c r="AK81" i="5" a="1"/>
  <c r="AK81" i="5" s="1"/>
  <c r="S81" i="5" a="1"/>
  <c r="S81" i="5" s="1"/>
  <c r="AJ81" i="5" a="1"/>
  <c r="AJ81" i="5" s="1"/>
  <c r="BH81" i="5" a="1"/>
  <c r="BH81" i="5" s="1"/>
  <c r="AQ81" i="5" a="1"/>
  <c r="AQ81" i="5" s="1"/>
  <c r="H81" i="5" a="1"/>
  <c r="H81" i="5" s="1"/>
  <c r="L81" i="5" a="1"/>
  <c r="L81" i="5" s="1"/>
  <c r="BB81" i="5" a="1"/>
  <c r="BB81" i="5" s="1"/>
  <c r="AC81" i="5" a="1"/>
  <c r="AC81" i="5" s="1"/>
  <c r="AA81" i="5" a="1"/>
  <c r="AA81" i="5" s="1"/>
  <c r="R81" i="5" a="1"/>
  <c r="R81" i="5" s="1"/>
  <c r="BM81" i="5" a="1"/>
  <c r="BM81" i="5" s="1"/>
  <c r="AH81" i="5" a="1"/>
  <c r="AH81" i="5" s="1"/>
  <c r="BD81" i="5" a="1"/>
  <c r="BD81" i="5" s="1"/>
  <c r="AB81" i="5" a="1"/>
  <c r="AB81" i="5" s="1"/>
  <c r="AD81" i="5" a="1"/>
  <c r="AD81" i="5" s="1"/>
  <c r="AW81" i="5" a="1"/>
  <c r="AW81" i="5" s="1"/>
  <c r="W81" i="5" a="1"/>
  <c r="W81" i="5" s="1"/>
  <c r="T81" i="5" a="1"/>
  <c r="T81" i="5" s="1"/>
  <c r="AE81" i="5" a="1"/>
  <c r="AE81" i="5" s="1"/>
  <c r="X81" i="5" a="1"/>
  <c r="X81" i="5" s="1"/>
  <c r="AN81" i="5" a="1"/>
  <c r="AN81" i="5" s="1"/>
  <c r="Q81" i="5" a="1"/>
  <c r="Q81" i="5" s="1"/>
  <c r="AP81" i="5" a="1"/>
  <c r="AP81" i="5" s="1"/>
  <c r="K81" i="5" a="1"/>
  <c r="K81" i="5" s="1"/>
  <c r="AL81" i="5" a="1"/>
  <c r="AL81" i="5" s="1"/>
  <c r="O81" i="5" a="1"/>
  <c r="O81" i="5" s="1"/>
  <c r="AM81" i="5" a="1"/>
  <c r="AM81" i="5" s="1"/>
  <c r="AI81" i="5" a="1"/>
  <c r="AI81" i="5" s="1"/>
  <c r="BJ146" i="5" a="1"/>
  <c r="BJ146" i="5" s="1"/>
  <c r="BD146" i="5" a="1"/>
  <c r="BD146" i="5" s="1"/>
  <c r="X146" i="5" a="1"/>
  <c r="X146" i="5" s="1"/>
  <c r="BG146" i="5" a="1"/>
  <c r="BG146" i="5" s="1"/>
  <c r="BL146" i="5" a="1"/>
  <c r="BL146" i="5" s="1"/>
  <c r="AY146" i="5" a="1"/>
  <c r="AY146" i="5" s="1"/>
  <c r="AN146" i="5" a="1"/>
  <c r="AN146" i="5" s="1"/>
  <c r="T146" i="5" a="1"/>
  <c r="T146" i="5" s="1"/>
  <c r="AW146" i="5" a="1"/>
  <c r="AW146" i="5" s="1"/>
  <c r="AZ146" i="5" a="1"/>
  <c r="AZ146" i="5" s="1"/>
  <c r="AO146" i="5" a="1"/>
  <c r="AO146" i="5" s="1"/>
  <c r="Z146" i="5" a="1"/>
  <c r="Z146" i="5" s="1"/>
  <c r="AU146" i="5" a="1"/>
  <c r="AU146" i="5" s="1"/>
  <c r="AX146" i="5" a="1"/>
  <c r="AX146" i="5" s="1"/>
  <c r="AQ146" i="5" a="1"/>
  <c r="AQ146" i="5" s="1"/>
  <c r="AF146" i="5" a="1"/>
  <c r="AF146" i="5" s="1"/>
  <c r="BB146" i="5" a="1"/>
  <c r="BB146" i="5" s="1"/>
  <c r="S146" i="5" a="1"/>
  <c r="S146" i="5" s="1"/>
  <c r="AI146" i="5" a="1"/>
  <c r="AI146" i="5" s="1"/>
  <c r="AG146" i="5" a="1"/>
  <c r="AG146" i="5" s="1"/>
  <c r="AR146" i="5" a="1"/>
  <c r="AR146" i="5" s="1"/>
  <c r="AE146" i="5" a="1"/>
  <c r="AE146" i="5" s="1"/>
  <c r="AS146" i="5" a="1"/>
  <c r="AS146" i="5" s="1"/>
  <c r="V146" i="5" a="1"/>
  <c r="V146" i="5" s="1"/>
  <c r="AA146" i="5" a="1"/>
  <c r="AA146" i="5" s="1"/>
  <c r="BF146" i="5" a="1"/>
  <c r="BF146" i="5" s="1"/>
  <c r="Q146" i="5" a="1"/>
  <c r="Q146" i="5" s="1"/>
  <c r="L146" i="5" a="1"/>
  <c r="L146" i="5" s="1"/>
  <c r="N146" i="5" a="1"/>
  <c r="N146" i="5" s="1"/>
  <c r="AV146" i="5" a="1"/>
  <c r="AV146" i="5" s="1"/>
  <c r="BI146" i="5" a="1"/>
  <c r="BI146" i="5" s="1"/>
  <c r="P146" i="5" a="1"/>
  <c r="P146" i="5" s="1"/>
  <c r="AL146" i="5" a="1"/>
  <c r="AL146" i="5" s="1"/>
  <c r="BE146" i="5" a="1"/>
  <c r="BE146" i="5" s="1"/>
  <c r="AJ146" i="5" a="1"/>
  <c r="AJ146" i="5" s="1"/>
  <c r="AM146" i="5" a="1"/>
  <c r="AM146" i="5" s="1"/>
  <c r="AD146" i="5" a="1"/>
  <c r="AD146" i="5" s="1"/>
  <c r="K146" i="5" a="1"/>
  <c r="K146" i="5" s="1"/>
  <c r="BA146" i="5" a="1"/>
  <c r="BA146" i="5" s="1"/>
  <c r="AC146" i="5" a="1"/>
  <c r="AC146" i="5" s="1"/>
  <c r="G146" i="5" a="1"/>
  <c r="G146" i="5" s="1"/>
  <c r="AH146" i="5" a="1"/>
  <c r="AH146" i="5" s="1"/>
  <c r="Y146" i="5" a="1"/>
  <c r="Y146" i="5" s="1"/>
  <c r="H146" i="5" a="1"/>
  <c r="H146" i="5" s="1"/>
  <c r="BK146" i="5" a="1"/>
  <c r="BK146" i="5" s="1"/>
  <c r="BM146" i="5" a="1"/>
  <c r="BM146" i="5" s="1"/>
  <c r="W146" i="5" a="1"/>
  <c r="W146" i="5" s="1"/>
  <c r="BH146" i="5" a="1"/>
  <c r="BH146" i="5" s="1"/>
  <c r="M146" i="5" a="1"/>
  <c r="M146" i="5" s="1"/>
  <c r="AT146" i="5" a="1"/>
  <c r="AT146" i="5" s="1"/>
  <c r="I146" i="5" a="1"/>
  <c r="I146" i="5" s="1"/>
  <c r="U146" i="5" a="1"/>
  <c r="U146" i="5" s="1"/>
  <c r="O146" i="5" a="1"/>
  <c r="O146" i="5" s="1"/>
  <c r="BC146" i="5" a="1"/>
  <c r="BC146" i="5" s="1"/>
  <c r="BN146" i="5" a="1"/>
  <c r="BN146" i="5" s="1"/>
  <c r="AK146" i="5" a="1"/>
  <c r="AK146" i="5" s="1"/>
  <c r="R146" i="5" a="1"/>
  <c r="R146" i="5" s="1"/>
  <c r="J146" i="5" a="1"/>
  <c r="J146" i="5" s="1"/>
  <c r="AB146" i="5" a="1"/>
  <c r="AB146" i="5" s="1"/>
  <c r="AP146" i="5" a="1"/>
  <c r="AP146" i="5" s="1"/>
  <c r="Q45" i="5" a="1"/>
  <c r="Q45" i="5" s="1"/>
  <c r="BK45" i="5" a="1"/>
  <c r="BK45" i="5" s="1"/>
  <c r="BN45" i="5" a="1"/>
  <c r="BN45" i="5" s="1"/>
  <c r="BJ45" i="5" a="1"/>
  <c r="BJ45" i="5" s="1"/>
  <c r="Z45" i="5" a="1"/>
  <c r="Z45" i="5" s="1"/>
  <c r="AO45" i="5" a="1"/>
  <c r="AO45" i="5" s="1"/>
  <c r="BA45" i="5" a="1"/>
  <c r="BA45" i="5" s="1"/>
  <c r="AF45" i="5" a="1"/>
  <c r="AF45" i="5" s="1"/>
  <c r="L45" i="5" a="1"/>
  <c r="L45" i="5" s="1"/>
  <c r="BD45" i="5" a="1"/>
  <c r="BD45" i="5" s="1"/>
  <c r="AS45" i="5" a="1"/>
  <c r="AS45" i="5" s="1"/>
  <c r="X45" i="5" a="1"/>
  <c r="X45" i="5" s="1"/>
  <c r="AZ45" i="5" a="1"/>
  <c r="AZ45" i="5" s="1"/>
  <c r="AT45" i="5" a="1"/>
  <c r="AT45" i="5" s="1"/>
  <c r="AA45" i="5" a="1"/>
  <c r="AA45" i="5" s="1"/>
  <c r="BB45" i="5" a="1"/>
  <c r="BB45" i="5" s="1"/>
  <c r="K45" i="5" a="1"/>
  <c r="K45" i="5" s="1"/>
  <c r="AH45" i="5" a="1"/>
  <c r="AH45" i="5" s="1"/>
  <c r="AM45" i="5" a="1"/>
  <c r="AM45" i="5" s="1"/>
  <c r="R45" i="5" a="1"/>
  <c r="R45" i="5" s="1"/>
  <c r="P45" i="5" a="1"/>
  <c r="P45" i="5" s="1"/>
  <c r="AW45" i="5" a="1"/>
  <c r="AW45" i="5" s="1"/>
  <c r="Y45" i="5" a="1"/>
  <c r="Y45" i="5" s="1"/>
  <c r="BM45" i="5" a="1"/>
  <c r="BM45" i="5" s="1"/>
  <c r="AL45" i="5" a="1"/>
  <c r="AL45" i="5" s="1"/>
  <c r="AC45" i="5" a="1"/>
  <c r="AC45" i="5" s="1"/>
  <c r="H45" i="5" a="1"/>
  <c r="H45" i="5" s="1"/>
  <c r="AJ45" i="5" a="1"/>
  <c r="AJ45" i="5" s="1"/>
  <c r="S45" i="5" a="1"/>
  <c r="S45" i="5" s="1"/>
  <c r="BI45" i="5" a="1"/>
  <c r="BI45" i="5" s="1"/>
  <c r="BL45" i="5" a="1"/>
  <c r="BL45" i="5" s="1"/>
  <c r="N45" i="5" a="1"/>
  <c r="N45" i="5" s="1"/>
  <c r="T45" i="5" a="1"/>
  <c r="T45" i="5" s="1"/>
  <c r="AP45" i="5" a="1"/>
  <c r="AP45" i="5" s="1"/>
  <c r="BH45" i="5" a="1"/>
  <c r="BH45" i="5" s="1"/>
  <c r="U45" i="5" a="1"/>
  <c r="U45" i="5" s="1"/>
  <c r="BC45" i="5" a="1"/>
  <c r="BC45" i="5" s="1"/>
  <c r="M45" i="5" a="1"/>
  <c r="M45" i="5" s="1"/>
  <c r="AK45" i="5" a="1"/>
  <c r="AK45" i="5" s="1"/>
  <c r="W45" i="5" a="1"/>
  <c r="W45" i="5" s="1"/>
  <c r="AN45" i="5" a="1"/>
  <c r="AN45" i="5" s="1"/>
  <c r="I45" i="5" a="1"/>
  <c r="I45" i="5" s="1"/>
  <c r="AQ45" i="5" a="1"/>
  <c r="AQ45" i="5" s="1"/>
  <c r="V45" i="5" a="1"/>
  <c r="V45" i="5" s="1"/>
  <c r="AY45" i="5" a="1"/>
  <c r="AY45" i="5" s="1"/>
  <c r="BF45" i="5" a="1"/>
  <c r="BF45" i="5" s="1"/>
  <c r="O45" i="5" a="1"/>
  <c r="O45" i="5" s="1"/>
  <c r="AV45" i="5" a="1"/>
  <c r="AV45" i="5" s="1"/>
  <c r="J45" i="5" a="1"/>
  <c r="J45" i="5" s="1"/>
  <c r="AX45" i="5" a="1"/>
  <c r="AX45" i="5" s="1"/>
  <c r="AR45" i="5" a="1"/>
  <c r="AR45" i="5" s="1"/>
  <c r="BG45" i="5" a="1"/>
  <c r="BG45" i="5" s="1"/>
  <c r="AU45" i="5" a="1"/>
  <c r="AU45" i="5" s="1"/>
  <c r="BE45" i="5" a="1"/>
  <c r="BE45" i="5" s="1"/>
  <c r="AG45" i="5" a="1"/>
  <c r="AG45" i="5" s="1"/>
  <c r="AB45" i="5" a="1"/>
  <c r="AB45" i="5" s="1"/>
  <c r="G45" i="5" a="1"/>
  <c r="G45" i="5" s="1"/>
  <c r="AD45" i="5" a="1"/>
  <c r="AD45" i="5" s="1"/>
  <c r="AI45" i="5" a="1"/>
  <c r="AI45" i="5" s="1"/>
  <c r="AE45" i="5" a="1"/>
  <c r="AE45" i="5" s="1"/>
  <c r="AD24" i="5" a="1"/>
  <c r="AD24" i="5" s="1"/>
  <c r="R24" i="5" a="1"/>
  <c r="R24" i="5" s="1"/>
  <c r="AP24" i="5" a="1"/>
  <c r="AP24" i="5" s="1"/>
  <c r="U24" i="5" a="1"/>
  <c r="U24" i="5" s="1"/>
  <c r="AG24" i="5" a="1"/>
  <c r="AG24" i="5" s="1"/>
  <c r="BH24" i="5" a="1"/>
  <c r="BH24" i="5" s="1"/>
  <c r="BN24" i="5" a="1"/>
  <c r="BN24" i="5" s="1"/>
  <c r="X24" i="5" a="1"/>
  <c r="X24" i="5" s="1"/>
  <c r="AQ24" i="5" a="1"/>
  <c r="AQ24" i="5" s="1"/>
  <c r="AE24" i="5" a="1"/>
  <c r="AE24" i="5" s="1"/>
  <c r="Z24" i="5" a="1"/>
  <c r="Z24" i="5" s="1"/>
  <c r="AL24" i="5" a="1"/>
  <c r="AL24" i="5" s="1"/>
  <c r="AO24" i="5" a="1"/>
  <c r="AO24" i="5" s="1"/>
  <c r="AS24" i="5" a="1"/>
  <c r="AS24" i="5" s="1"/>
  <c r="BF24" i="5" a="1"/>
  <c r="BF24" i="5" s="1"/>
  <c r="AZ24" i="5" a="1"/>
  <c r="AZ24" i="5" s="1"/>
  <c r="BG24" i="5" a="1"/>
  <c r="BG24" i="5" s="1"/>
  <c r="K24" i="5" a="1"/>
  <c r="K24" i="5" s="1"/>
  <c r="I24" i="5" a="1"/>
  <c r="I24" i="5" s="1"/>
  <c r="L24" i="5" a="1"/>
  <c r="L24" i="5" s="1"/>
  <c r="AW24" i="5" a="1"/>
  <c r="AW24" i="5" s="1"/>
  <c r="BK24" i="5" a="1"/>
  <c r="BK24" i="5" s="1"/>
  <c r="AK24" i="5" a="1"/>
  <c r="AK24" i="5" s="1"/>
  <c r="S24" i="5" a="1"/>
  <c r="S24" i="5" s="1"/>
  <c r="AT24" i="5" a="1"/>
  <c r="AT24" i="5" s="1"/>
  <c r="BJ24" i="5" a="1"/>
  <c r="BJ24" i="5" s="1"/>
  <c r="Q24" i="5" a="1"/>
  <c r="Q24" i="5" s="1"/>
  <c r="AC24" i="5" a="1"/>
  <c r="AC24" i="5" s="1"/>
  <c r="BB24" i="5" a="1"/>
  <c r="BB24" i="5" s="1"/>
  <c r="AM24" i="5" a="1"/>
  <c r="AM24" i="5" s="1"/>
  <c r="O24" i="5" a="1"/>
  <c r="O24" i="5" s="1"/>
  <c r="M24" i="5" a="1"/>
  <c r="M24" i="5" s="1"/>
  <c r="Y24" i="5" a="1"/>
  <c r="Y24" i="5" s="1"/>
  <c r="AH24" i="5" a="1"/>
  <c r="AH24" i="5" s="1"/>
  <c r="T24" i="5" a="1"/>
  <c r="T24" i="5" s="1"/>
  <c r="AR24" i="5" a="1"/>
  <c r="AR24" i="5" s="1"/>
  <c r="BM24" i="5" a="1"/>
  <c r="BM24" i="5" s="1"/>
  <c r="AA24" i="5" a="1"/>
  <c r="AA24" i="5" s="1"/>
  <c r="BL24" i="5" a="1"/>
  <c r="BL24" i="5" s="1"/>
  <c r="H24" i="5" a="1"/>
  <c r="H24" i="5" s="1"/>
  <c r="AX24" i="5" a="1"/>
  <c r="AX24" i="5" s="1"/>
  <c r="AN24" i="5" a="1"/>
  <c r="AN24" i="5" s="1"/>
  <c r="AF24" i="5" a="1"/>
  <c r="AF24" i="5" s="1"/>
  <c r="W24" i="5" a="1"/>
  <c r="W24" i="5" s="1"/>
  <c r="AI24" i="5" a="1"/>
  <c r="AI24" i="5" s="1"/>
  <c r="AV24" i="5" a="1"/>
  <c r="AV24" i="5" s="1"/>
  <c r="AB24" i="5" a="1"/>
  <c r="AB24" i="5" s="1"/>
  <c r="G24" i="5" a="1"/>
  <c r="G24" i="5" s="1"/>
  <c r="BE24" i="5" a="1"/>
  <c r="BE24" i="5" s="1"/>
  <c r="P24" i="5" a="1"/>
  <c r="P24" i="5" s="1"/>
  <c r="AU24" i="5" a="1"/>
  <c r="AU24" i="5" s="1"/>
  <c r="V24" i="5" a="1"/>
  <c r="V24" i="5" s="1"/>
  <c r="BC24" i="5" a="1"/>
  <c r="BC24" i="5" s="1"/>
  <c r="N24" i="5" a="1"/>
  <c r="N24" i="5" s="1"/>
  <c r="AY24" i="5" a="1"/>
  <c r="AY24" i="5" s="1"/>
  <c r="AJ24" i="5" a="1"/>
  <c r="AJ24" i="5" s="1"/>
  <c r="BI24" i="5" a="1"/>
  <c r="BI24" i="5" s="1"/>
  <c r="BD24" i="5" a="1"/>
  <c r="BD24" i="5" s="1"/>
  <c r="BA24" i="5" a="1"/>
  <c r="BA24" i="5" s="1"/>
  <c r="J24" i="5" a="1"/>
  <c r="J24" i="5" s="1"/>
  <c r="BI73" i="5" a="1"/>
  <c r="BI73" i="5" s="1"/>
  <c r="BF73" i="5" a="1"/>
  <c r="BF73" i="5" s="1"/>
  <c r="BH73" i="5" a="1"/>
  <c r="BH73" i="5" s="1"/>
  <c r="AX73" i="5" a="1"/>
  <c r="AX73" i="5" s="1"/>
  <c r="AK73" i="5" a="1"/>
  <c r="AK73" i="5" s="1"/>
  <c r="BE73" i="5" a="1"/>
  <c r="BE73" i="5" s="1"/>
  <c r="BM73" i="5" a="1"/>
  <c r="BM73" i="5" s="1"/>
  <c r="BN73" i="5" a="1"/>
  <c r="BN73" i="5" s="1"/>
  <c r="BC73" i="5" a="1"/>
  <c r="BC73" i="5" s="1"/>
  <c r="BG73" i="5" a="1"/>
  <c r="BG73" i="5" s="1"/>
  <c r="M73" i="5" a="1"/>
  <c r="M73" i="5" s="1"/>
  <c r="AY73" i="5" a="1"/>
  <c r="AY73" i="5" s="1"/>
  <c r="BJ73" i="5" a="1"/>
  <c r="BJ73" i="5" s="1"/>
  <c r="P73" i="5" a="1"/>
  <c r="P73" i="5" s="1"/>
  <c r="AB73" i="5" a="1"/>
  <c r="AB73" i="5" s="1"/>
  <c r="AP73" i="5" a="1"/>
  <c r="AP73" i="5" s="1"/>
  <c r="I73" i="5" a="1"/>
  <c r="I73" i="5" s="1"/>
  <c r="AJ73" i="5" a="1"/>
  <c r="AJ73" i="5" s="1"/>
  <c r="BL73" i="5" a="1"/>
  <c r="BL73" i="5" s="1"/>
  <c r="N73" i="5" a="1"/>
  <c r="N73" i="5" s="1"/>
  <c r="BD73" i="5" a="1"/>
  <c r="BD73" i="5" s="1"/>
  <c r="AN73" i="5" a="1"/>
  <c r="AN73" i="5" s="1"/>
  <c r="AT73" i="5" a="1"/>
  <c r="AT73" i="5" s="1"/>
  <c r="AI73" i="5" a="1"/>
  <c r="AI73" i="5" s="1"/>
  <c r="BK73" i="5" a="1"/>
  <c r="BK73" i="5" s="1"/>
  <c r="Y73" i="5" a="1"/>
  <c r="Y73" i="5" s="1"/>
  <c r="V73" i="5" a="1"/>
  <c r="V73" i="5" s="1"/>
  <c r="AC73" i="5" a="1"/>
  <c r="AC73" i="5" s="1"/>
  <c r="AA73" i="5" a="1"/>
  <c r="AA73" i="5" s="1"/>
  <c r="AW73" i="5" a="1"/>
  <c r="AW73" i="5" s="1"/>
  <c r="AR73" i="5" a="1"/>
  <c r="AR73" i="5" s="1"/>
  <c r="AZ73" i="5" a="1"/>
  <c r="AZ73" i="5" s="1"/>
  <c r="BB73" i="5" a="1"/>
  <c r="BB73" i="5" s="1"/>
  <c r="AQ73" i="5" a="1"/>
  <c r="AQ73" i="5" s="1"/>
  <c r="AE73" i="5" a="1"/>
  <c r="AE73" i="5" s="1"/>
  <c r="T73" i="5" a="1"/>
  <c r="T73" i="5" s="1"/>
  <c r="Q73" i="5" a="1"/>
  <c r="Q73" i="5" s="1"/>
  <c r="O73" i="5" a="1"/>
  <c r="O73" i="5" s="1"/>
  <c r="AD73" i="5" a="1"/>
  <c r="AD73" i="5" s="1"/>
  <c r="L73" i="5" a="1"/>
  <c r="L73" i="5" s="1"/>
  <c r="BA73" i="5" a="1"/>
  <c r="BA73" i="5" s="1"/>
  <c r="S73" i="5" a="1"/>
  <c r="S73" i="5" s="1"/>
  <c r="G73" i="5" a="1"/>
  <c r="G73" i="5" s="1"/>
  <c r="AH73" i="5" a="1"/>
  <c r="AH73" i="5" s="1"/>
  <c r="AL73" i="5" a="1"/>
  <c r="AL73" i="5" s="1"/>
  <c r="AF73" i="5" a="1"/>
  <c r="AF73" i="5" s="1"/>
  <c r="AO73" i="5" a="1"/>
  <c r="AO73" i="5" s="1"/>
  <c r="AU73" i="5" a="1"/>
  <c r="AU73" i="5" s="1"/>
  <c r="AM73" i="5" a="1"/>
  <c r="AM73" i="5" s="1"/>
  <c r="AS73" i="5" a="1"/>
  <c r="AS73" i="5" s="1"/>
  <c r="AV73" i="5" a="1"/>
  <c r="AV73" i="5" s="1"/>
  <c r="H73" i="5" a="1"/>
  <c r="H73" i="5" s="1"/>
  <c r="K73" i="5" a="1"/>
  <c r="K73" i="5" s="1"/>
  <c r="W73" i="5" a="1"/>
  <c r="W73" i="5" s="1"/>
  <c r="R73" i="5" a="1"/>
  <c r="R73" i="5" s="1"/>
  <c r="AG73" i="5" a="1"/>
  <c r="AG73" i="5" s="1"/>
  <c r="Z73" i="5" a="1"/>
  <c r="Z73" i="5" s="1"/>
  <c r="X73" i="5" a="1"/>
  <c r="X73" i="5" s="1"/>
  <c r="J73" i="5" a="1"/>
  <c r="J73" i="5" s="1"/>
  <c r="U73" i="5" a="1"/>
  <c r="U73" i="5" s="1"/>
  <c r="E108" i="5"/>
  <c r="E108" i="15"/>
  <c r="E137" i="5"/>
  <c r="E137" i="15"/>
  <c r="E102" i="5"/>
  <c r="E102" i="15"/>
  <c r="E27" i="5"/>
  <c r="E27" i="15"/>
  <c r="E115" i="5"/>
  <c r="E115" i="15"/>
  <c r="E56" i="16"/>
  <c r="AT56" i="15"/>
  <c r="AW56" i="15"/>
  <c r="W56" i="15"/>
  <c r="AQ56" i="15"/>
  <c r="AA56" i="15"/>
  <c r="AZ56" i="15"/>
  <c r="U56" i="15"/>
  <c r="AG56" i="15"/>
  <c r="BE56" i="15"/>
  <c r="AM56" i="15"/>
  <c r="BM56" i="15"/>
  <c r="AH56" i="15"/>
  <c r="BG56" i="15"/>
  <c r="Q56" i="15"/>
  <c r="AY56" i="15"/>
  <c r="M56" i="15"/>
  <c r="AU56" i="15"/>
  <c r="J56" i="15"/>
  <c r="R56" i="15"/>
  <c r="BK56" i="15"/>
  <c r="Z56" i="15"/>
  <c r="BH56" i="15"/>
  <c r="AJ56" i="15"/>
  <c r="S56" i="15"/>
  <c r="K56" i="15"/>
  <c r="AN56" i="15"/>
  <c r="I56" i="15"/>
  <c r="BJ56" i="15"/>
  <c r="T56" i="15"/>
  <c r="X56" i="15"/>
  <c r="BA56" i="15"/>
  <c r="V56" i="15"/>
  <c r="P56" i="15"/>
  <c r="AS56" i="15"/>
  <c r="L56" i="15"/>
  <c r="AO56" i="15"/>
  <c r="AF56" i="15"/>
  <c r="AD56" i="15"/>
  <c r="Y56" i="15"/>
  <c r="BB56" i="15"/>
  <c r="BF56" i="15"/>
  <c r="BD56" i="15"/>
  <c r="AK56" i="15"/>
  <c r="AP56" i="15"/>
  <c r="AX56" i="15"/>
  <c r="AC56" i="15"/>
  <c r="BL56" i="15"/>
  <c r="BC56" i="15"/>
  <c r="AL56" i="15"/>
  <c r="AE56" i="15"/>
  <c r="BN56" i="15"/>
  <c r="AR56" i="15"/>
  <c r="N56" i="15"/>
  <c r="AB56" i="15"/>
  <c r="AV56" i="15"/>
  <c r="O56" i="15"/>
  <c r="H56" i="15"/>
  <c r="AI56" i="15"/>
  <c r="BI56" i="15"/>
  <c r="G56" i="15"/>
  <c r="E121" i="16"/>
  <c r="AD121" i="15"/>
  <c r="AR121" i="15"/>
  <c r="J121" i="15"/>
  <c r="F121" i="15" s="1"/>
  <c r="AH121" i="15"/>
  <c r="AY121" i="15"/>
  <c r="P121" i="15"/>
  <c r="AP121" i="15"/>
  <c r="BD121" i="15"/>
  <c r="AJ121" i="15"/>
  <c r="BH121" i="15"/>
  <c r="AB121" i="15"/>
  <c r="BB121" i="15"/>
  <c r="M121" i="15"/>
  <c r="K121" i="15"/>
  <c r="I121" i="15"/>
  <c r="AN121" i="15"/>
  <c r="BN121" i="15"/>
  <c r="Y121" i="15"/>
  <c r="AM121" i="15"/>
  <c r="AI121" i="15"/>
  <c r="AZ121" i="15"/>
  <c r="G121" i="15"/>
  <c r="AK121" i="15"/>
  <c r="L121" i="15"/>
  <c r="BK121" i="15"/>
  <c r="BL121" i="15"/>
  <c r="S121" i="15"/>
  <c r="AW121" i="15"/>
  <c r="AS121" i="15"/>
  <c r="W121" i="15"/>
  <c r="BA121" i="15"/>
  <c r="H121" i="15"/>
  <c r="AL121" i="15"/>
  <c r="AU121" i="15"/>
  <c r="V121" i="15"/>
  <c r="BM121" i="15"/>
  <c r="T121" i="15"/>
  <c r="AX121" i="15"/>
  <c r="AG121" i="15"/>
  <c r="BE121" i="15"/>
  <c r="R121" i="15"/>
  <c r="AF121" i="15"/>
  <c r="BJ121" i="15"/>
  <c r="BG121" i="15"/>
  <c r="BF121" i="15"/>
  <c r="AC121" i="15"/>
  <c r="AA121" i="15"/>
  <c r="AO121" i="15"/>
  <c r="AV121" i="15"/>
  <c r="AE121" i="15"/>
  <c r="AQ121" i="15"/>
  <c r="BC121" i="15"/>
  <c r="BI121" i="15"/>
  <c r="AT121" i="15"/>
  <c r="U121" i="15"/>
  <c r="Q121" i="15"/>
  <c r="X121" i="15"/>
  <c r="N121" i="15"/>
  <c r="Z121" i="15"/>
  <c r="O121" i="15"/>
  <c r="E5" i="16"/>
  <c r="BB5" i="15"/>
  <c r="BC5" i="15"/>
  <c r="AU5" i="15"/>
  <c r="AL5" i="15"/>
  <c r="BL5" i="15"/>
  <c r="S5" i="15"/>
  <c r="BN5" i="15"/>
  <c r="AG5" i="15"/>
  <c r="AX5" i="15"/>
  <c r="J5" i="15"/>
  <c r="AO5" i="15"/>
  <c r="AD5" i="15"/>
  <c r="Y5" i="15"/>
  <c r="P5" i="15"/>
  <c r="AJ5" i="15"/>
  <c r="AF5" i="15"/>
  <c r="AK5" i="15"/>
  <c r="AB5" i="15"/>
  <c r="BE5" i="15"/>
  <c r="AQ5" i="15"/>
  <c r="K5" i="15"/>
  <c r="AW5" i="15"/>
  <c r="AN5" i="15"/>
  <c r="BG5" i="15"/>
  <c r="G5" i="15"/>
  <c r="H5" i="15"/>
  <c r="BI5" i="15"/>
  <c r="AZ5" i="15"/>
  <c r="T5" i="15"/>
  <c r="AR5" i="15"/>
  <c r="N5" i="15"/>
  <c r="V5" i="15"/>
  <c r="AP5" i="15"/>
  <c r="L5" i="15"/>
  <c r="Z5" i="15"/>
  <c r="AH5" i="15"/>
  <c r="BH5" i="15"/>
  <c r="AV5" i="15"/>
  <c r="AM5" i="15"/>
  <c r="AI5" i="15"/>
  <c r="X5" i="15"/>
  <c r="AS5" i="15"/>
  <c r="AY5" i="15"/>
  <c r="BD5" i="15"/>
  <c r="BM5" i="15"/>
  <c r="M5" i="15"/>
  <c r="BK5" i="15"/>
  <c r="R5" i="15"/>
  <c r="AC5" i="15"/>
  <c r="AA5" i="15"/>
  <c r="AT5" i="15"/>
  <c r="BF5" i="15"/>
  <c r="Q5" i="15"/>
  <c r="I5" i="15"/>
  <c r="AE5" i="15"/>
  <c r="BA5" i="15"/>
  <c r="W5" i="15"/>
  <c r="BJ5" i="15"/>
  <c r="O5" i="15"/>
  <c r="U5" i="15"/>
  <c r="E107" i="16"/>
  <c r="BA107" i="15"/>
  <c r="AU107" i="15"/>
  <c r="Y107" i="15"/>
  <c r="H107" i="15"/>
  <c r="AQ107" i="15"/>
  <c r="BM107" i="15"/>
  <c r="BI107" i="15"/>
  <c r="AM107" i="15"/>
  <c r="AL107" i="15"/>
  <c r="AS107" i="15"/>
  <c r="N107" i="15"/>
  <c r="T107" i="15"/>
  <c r="BC107" i="15"/>
  <c r="V107" i="15"/>
  <c r="AX107" i="15"/>
  <c r="AD107" i="15"/>
  <c r="AH107" i="15"/>
  <c r="L107" i="15"/>
  <c r="BB107" i="15"/>
  <c r="X107" i="15"/>
  <c r="P107" i="15"/>
  <c r="AR107" i="15"/>
  <c r="AV107" i="15"/>
  <c r="Z107" i="15"/>
  <c r="W107" i="15"/>
  <c r="AB107" i="15"/>
  <c r="BF107" i="15"/>
  <c r="BJ107" i="15"/>
  <c r="AP107" i="15"/>
  <c r="BE107" i="15"/>
  <c r="Q107" i="15"/>
  <c r="BH107" i="15"/>
  <c r="AW107" i="15"/>
  <c r="AE107" i="15"/>
  <c r="O107" i="15"/>
  <c r="AC107" i="15"/>
  <c r="S107" i="15"/>
  <c r="BK107" i="15"/>
  <c r="AJ107" i="15"/>
  <c r="AY107" i="15"/>
  <c r="AO107" i="15"/>
  <c r="AG107" i="15"/>
  <c r="K107" i="15"/>
  <c r="AK107" i="15"/>
  <c r="BG107" i="15"/>
  <c r="BD107" i="15"/>
  <c r="AA107" i="15"/>
  <c r="BN107" i="15"/>
  <c r="AN107" i="15"/>
  <c r="I107" i="15"/>
  <c r="AZ107" i="15"/>
  <c r="J107" i="15"/>
  <c r="BL107" i="15"/>
  <c r="M107" i="15"/>
  <c r="G107" i="15"/>
  <c r="U107" i="15"/>
  <c r="AI107" i="15"/>
  <c r="R107" i="15"/>
  <c r="AF107" i="15"/>
  <c r="AT107" i="15"/>
  <c r="E94" i="16"/>
  <c r="AB94" i="15"/>
  <c r="BB94" i="15"/>
  <c r="BJ94" i="15"/>
  <c r="S94" i="15"/>
  <c r="T94" i="15"/>
  <c r="AN94" i="15"/>
  <c r="BN94" i="15"/>
  <c r="W94" i="15"/>
  <c r="AJ94" i="15"/>
  <c r="BD94" i="15"/>
  <c r="AZ94" i="15"/>
  <c r="M94" i="15"/>
  <c r="AS94" i="15"/>
  <c r="BF94" i="15"/>
  <c r="K94" i="15"/>
  <c r="BL94" i="15"/>
  <c r="Y94" i="15"/>
  <c r="G94" i="15"/>
  <c r="AL94" i="15"/>
  <c r="L94" i="15"/>
  <c r="Q94" i="15"/>
  <c r="AK94" i="15"/>
  <c r="X94" i="15"/>
  <c r="AV94" i="15"/>
  <c r="AE94" i="15"/>
  <c r="AY94" i="15"/>
  <c r="R94" i="15"/>
  <c r="BH94" i="15"/>
  <c r="N94" i="15"/>
  <c r="AG94" i="15"/>
  <c r="BK94" i="15"/>
  <c r="AD94" i="15"/>
  <c r="V94" i="15"/>
  <c r="AI94" i="15"/>
  <c r="AH94" i="15"/>
  <c r="P94" i="15"/>
  <c r="AP94" i="15"/>
  <c r="AR94" i="15"/>
  <c r="BE94" i="15"/>
  <c r="BG94" i="15"/>
  <c r="BI94" i="15"/>
  <c r="U94" i="15"/>
  <c r="AQ94" i="15"/>
  <c r="AT94" i="15"/>
  <c r="O94" i="15"/>
  <c r="H94" i="15"/>
  <c r="AA94" i="15"/>
  <c r="Z94" i="15"/>
  <c r="AM94" i="15"/>
  <c r="AU94" i="15"/>
  <c r="BA94" i="15"/>
  <c r="BC94" i="15"/>
  <c r="BM94" i="15"/>
  <c r="AF94" i="15"/>
  <c r="AC94" i="15"/>
  <c r="AX94" i="15"/>
  <c r="I94" i="15"/>
  <c r="AO94" i="15"/>
  <c r="AW94" i="15"/>
  <c r="J94" i="15"/>
  <c r="E92" i="16"/>
  <c r="P92" i="15"/>
  <c r="AP92" i="15"/>
  <c r="BI92" i="15"/>
  <c r="S92" i="15"/>
  <c r="BE92" i="15"/>
  <c r="AB92" i="15"/>
  <c r="BB92" i="15"/>
  <c r="N92" i="15"/>
  <c r="AS92" i="15"/>
  <c r="W92" i="15"/>
  <c r="AN92" i="15"/>
  <c r="BN92" i="15"/>
  <c r="Z92" i="15"/>
  <c r="T92" i="15"/>
  <c r="AE92" i="15"/>
  <c r="AZ92" i="15"/>
  <c r="L92" i="15"/>
  <c r="AL92" i="15"/>
  <c r="AT92" i="15"/>
  <c r="AH92" i="15"/>
  <c r="BL92" i="15"/>
  <c r="X92" i="15"/>
  <c r="AX92" i="15"/>
  <c r="AF92" i="15"/>
  <c r="V92" i="15"/>
  <c r="Q92" i="15"/>
  <c r="AJ92" i="15"/>
  <c r="BJ92" i="15"/>
  <c r="BF92" i="15"/>
  <c r="H92" i="15"/>
  <c r="AM92" i="15"/>
  <c r="BM92" i="15"/>
  <c r="Y92" i="15"/>
  <c r="AQ92" i="15"/>
  <c r="AU92" i="15"/>
  <c r="AY92" i="15"/>
  <c r="R92" i="15"/>
  <c r="AK92" i="15"/>
  <c r="K92" i="15"/>
  <c r="BC92" i="15"/>
  <c r="BK92" i="15"/>
  <c r="AD92" i="15"/>
  <c r="AW92" i="15"/>
  <c r="AR92" i="15"/>
  <c r="BD92" i="15"/>
  <c r="AV92" i="15"/>
  <c r="BH92" i="15"/>
  <c r="M92" i="15"/>
  <c r="I92" i="15"/>
  <c r="AI92" i="15"/>
  <c r="J92" i="15"/>
  <c r="AC92" i="15"/>
  <c r="U92" i="15"/>
  <c r="AO92" i="15"/>
  <c r="BA92" i="15"/>
  <c r="O92" i="15"/>
  <c r="AA92" i="15"/>
  <c r="G92" i="15"/>
  <c r="AG92" i="15"/>
  <c r="BG92" i="15"/>
  <c r="E128" i="16"/>
  <c r="AS128" i="15"/>
  <c r="S128" i="15"/>
  <c r="L128" i="15"/>
  <c r="AE128" i="15"/>
  <c r="AM128" i="15"/>
  <c r="BE128" i="15"/>
  <c r="AH128" i="15"/>
  <c r="AA128" i="15"/>
  <c r="BH128" i="15"/>
  <c r="AQ128" i="15"/>
  <c r="N128" i="15"/>
  <c r="AV128" i="15"/>
  <c r="AO128" i="15"/>
  <c r="H128" i="15"/>
  <c r="AR128" i="15"/>
  <c r="Z128" i="15"/>
  <c r="BK128" i="15"/>
  <c r="BC128" i="15"/>
  <c r="AK128" i="15"/>
  <c r="BM128" i="15"/>
  <c r="AL128" i="15"/>
  <c r="T128" i="15"/>
  <c r="M128" i="15"/>
  <c r="BN128" i="15"/>
  <c r="O128" i="15"/>
  <c r="AX128" i="15"/>
  <c r="AI128" i="15"/>
  <c r="AB128" i="15"/>
  <c r="V128" i="15"/>
  <c r="G128" i="15"/>
  <c r="BJ128" i="15"/>
  <c r="AW128" i="15"/>
  <c r="AP128" i="15"/>
  <c r="AY128" i="15"/>
  <c r="J128" i="15"/>
  <c r="F128" i="15" s="1"/>
  <c r="I128" i="15"/>
  <c r="AF128" i="15"/>
  <c r="Y128" i="15"/>
  <c r="BF128" i="15"/>
  <c r="X128" i="15"/>
  <c r="AT128" i="15"/>
  <c r="U128" i="15"/>
  <c r="AU128" i="15"/>
  <c r="AN128" i="15"/>
  <c r="AD128" i="15"/>
  <c r="BA128" i="15"/>
  <c r="AC128" i="15"/>
  <c r="BG128" i="15"/>
  <c r="W128" i="15"/>
  <c r="AZ128" i="15"/>
  <c r="AG128" i="15"/>
  <c r="AJ128" i="15"/>
  <c r="P128" i="15"/>
  <c r="R128" i="15"/>
  <c r="Q128" i="15"/>
  <c r="K128" i="15"/>
  <c r="BB128" i="15"/>
  <c r="BD128" i="15"/>
  <c r="BI128" i="15"/>
  <c r="BL128" i="15"/>
  <c r="E60" i="16"/>
  <c r="AN60" i="15"/>
  <c r="T60" i="15"/>
  <c r="AV60" i="15"/>
  <c r="N60" i="15"/>
  <c r="AA60" i="15"/>
  <c r="BH60" i="15"/>
  <c r="M60" i="15"/>
  <c r="AB60" i="15"/>
  <c r="BL60" i="15"/>
  <c r="H60" i="15"/>
  <c r="L60" i="15"/>
  <c r="BN60" i="15"/>
  <c r="S60" i="15"/>
  <c r="U60" i="15"/>
  <c r="AE60" i="15"/>
  <c r="J60" i="15"/>
  <c r="AL60" i="15"/>
  <c r="AH60" i="15"/>
  <c r="AZ60" i="15"/>
  <c r="AW60" i="15"/>
  <c r="W60" i="15"/>
  <c r="AU60" i="15"/>
  <c r="AF60" i="15"/>
  <c r="K60" i="15"/>
  <c r="AO60" i="15"/>
  <c r="O60" i="15"/>
  <c r="I60" i="15"/>
  <c r="BA60" i="15"/>
  <c r="AC60" i="15"/>
  <c r="BM60" i="15"/>
  <c r="AM60" i="15"/>
  <c r="V60" i="15"/>
  <c r="AJ60" i="15"/>
  <c r="AX60" i="15"/>
  <c r="AY60" i="15"/>
  <c r="AI60" i="15"/>
  <c r="BB60" i="15"/>
  <c r="AP60" i="15"/>
  <c r="Y60" i="15"/>
  <c r="AG60" i="15"/>
  <c r="AD60" i="15"/>
  <c r="BC60" i="15"/>
  <c r="BF60" i="15"/>
  <c r="AT60" i="15"/>
  <c r="AQ60" i="15"/>
  <c r="Z60" i="15"/>
  <c r="R60" i="15"/>
  <c r="AS60" i="15"/>
  <c r="AR60" i="15"/>
  <c r="BE60" i="15"/>
  <c r="BJ60" i="15"/>
  <c r="BK60" i="15"/>
  <c r="G60" i="15"/>
  <c r="BG60" i="15"/>
  <c r="BD60" i="15"/>
  <c r="P60" i="15"/>
  <c r="BI60" i="15"/>
  <c r="Q60" i="15"/>
  <c r="AK60" i="15"/>
  <c r="X60" i="15"/>
  <c r="E110" i="16"/>
  <c r="AB110" i="15"/>
  <c r="AX110" i="15"/>
  <c r="AP110" i="15"/>
  <c r="AT110" i="15"/>
  <c r="AE110" i="15"/>
  <c r="AN110" i="15"/>
  <c r="BN110" i="15"/>
  <c r="BD110" i="15"/>
  <c r="U110" i="15"/>
  <c r="AF110" i="15"/>
  <c r="AZ110" i="15"/>
  <c r="J110" i="15"/>
  <c r="M110" i="15"/>
  <c r="AU110" i="15"/>
  <c r="AG110" i="15"/>
  <c r="BL110" i="15"/>
  <c r="X110" i="15"/>
  <c r="AA110" i="15"/>
  <c r="W110" i="15"/>
  <c r="AK110" i="15"/>
  <c r="Q110" i="15"/>
  <c r="AL110" i="15"/>
  <c r="AQ110" i="15"/>
  <c r="AV110" i="15"/>
  <c r="BJ110" i="15"/>
  <c r="AC110" i="15"/>
  <c r="BB110" i="15"/>
  <c r="BE110" i="15"/>
  <c r="I110" i="15"/>
  <c r="G110" i="15"/>
  <c r="H110" i="15"/>
  <c r="BC110" i="15"/>
  <c r="S110" i="15"/>
  <c r="AI110" i="15"/>
  <c r="BG110" i="15"/>
  <c r="V110" i="15"/>
  <c r="L110" i="15"/>
  <c r="AS110" i="15"/>
  <c r="BI110" i="15"/>
  <c r="AW110" i="15"/>
  <c r="AM110" i="15"/>
  <c r="BF110" i="15"/>
  <c r="Z110" i="15"/>
  <c r="R110" i="15"/>
  <c r="AR110" i="15"/>
  <c r="BK110" i="15"/>
  <c r="P110" i="15"/>
  <c r="T110" i="15"/>
  <c r="AO110" i="15"/>
  <c r="AH110" i="15"/>
  <c r="AJ110" i="15"/>
  <c r="AD110" i="15"/>
  <c r="AY110" i="15"/>
  <c r="BH110" i="15"/>
  <c r="BA110" i="15"/>
  <c r="BM110" i="15"/>
  <c r="K110" i="15"/>
  <c r="O110" i="15"/>
  <c r="Y110" i="15"/>
  <c r="N110" i="15"/>
  <c r="E69" i="16"/>
  <c r="BI69" i="15"/>
  <c r="X69" i="15"/>
  <c r="AC69" i="15"/>
  <c r="Y69" i="15"/>
  <c r="AA69" i="15"/>
  <c r="BK69" i="15"/>
  <c r="AW69" i="15"/>
  <c r="T69" i="15"/>
  <c r="AZ69" i="15"/>
  <c r="AM69" i="15"/>
  <c r="J69" i="15"/>
  <c r="AF69" i="15"/>
  <c r="BL69" i="15"/>
  <c r="BG69" i="15"/>
  <c r="AT69" i="15"/>
  <c r="AR69" i="15"/>
  <c r="Q69" i="15"/>
  <c r="N69" i="15"/>
  <c r="K69" i="15"/>
  <c r="BD69" i="15"/>
  <c r="AJ69" i="15"/>
  <c r="AH69" i="15"/>
  <c r="AU69" i="15"/>
  <c r="I69" i="15"/>
  <c r="BA69" i="15"/>
  <c r="AX69" i="15"/>
  <c r="L69" i="15"/>
  <c r="U69" i="15"/>
  <c r="R69" i="15"/>
  <c r="O69" i="15"/>
  <c r="AV69" i="15"/>
  <c r="AQ69" i="15"/>
  <c r="P69" i="15"/>
  <c r="AL69" i="15"/>
  <c r="BN69" i="15"/>
  <c r="M69" i="15"/>
  <c r="BC69" i="15"/>
  <c r="AB69" i="15"/>
  <c r="BF69" i="15"/>
  <c r="AO69" i="15"/>
  <c r="BH69" i="15"/>
  <c r="W69" i="15"/>
  <c r="G69" i="15"/>
  <c r="AI69" i="15"/>
  <c r="S69" i="15"/>
  <c r="AY69" i="15"/>
  <c r="AE69" i="15"/>
  <c r="AD69" i="15"/>
  <c r="H69" i="15"/>
  <c r="AP69" i="15"/>
  <c r="AG69" i="15"/>
  <c r="Z69" i="15"/>
  <c r="AS69" i="15"/>
  <c r="BJ69" i="15"/>
  <c r="AK69" i="15"/>
  <c r="BE69" i="15"/>
  <c r="AN69" i="15"/>
  <c r="BM69" i="15"/>
  <c r="BB69" i="15"/>
  <c r="V69" i="15"/>
  <c r="E99" i="16"/>
  <c r="BG99" i="15"/>
  <c r="AC99" i="15"/>
  <c r="AW99" i="15"/>
  <c r="AH99" i="15"/>
  <c r="AR99" i="15"/>
  <c r="O99" i="15"/>
  <c r="AO99" i="15"/>
  <c r="BI99" i="15"/>
  <c r="BD99" i="15"/>
  <c r="AU99" i="15"/>
  <c r="AA99" i="15"/>
  <c r="BA99" i="15"/>
  <c r="I99" i="15"/>
  <c r="N99" i="15"/>
  <c r="V99" i="15"/>
  <c r="AM99" i="15"/>
  <c r="BM99" i="15"/>
  <c r="AE99" i="15"/>
  <c r="AI99" i="15"/>
  <c r="Z99" i="15"/>
  <c r="AY99" i="15"/>
  <c r="R99" i="15"/>
  <c r="AV99" i="15"/>
  <c r="BE99" i="15"/>
  <c r="AJ99" i="15"/>
  <c r="BK99" i="15"/>
  <c r="AD99" i="15"/>
  <c r="J99" i="15"/>
  <c r="W99" i="15"/>
  <c r="H99" i="15"/>
  <c r="AZ99" i="15"/>
  <c r="M99" i="15"/>
  <c r="AG99" i="15"/>
  <c r="AT99" i="15"/>
  <c r="BF99" i="15"/>
  <c r="BL99" i="15"/>
  <c r="Y99" i="15"/>
  <c r="BC99" i="15"/>
  <c r="AL99" i="15"/>
  <c r="BH99" i="15"/>
  <c r="AF99" i="15"/>
  <c r="AX99" i="15"/>
  <c r="K99" i="15"/>
  <c r="L99" i="15"/>
  <c r="P99" i="15"/>
  <c r="AS99" i="15"/>
  <c r="AB99" i="15"/>
  <c r="G99" i="15"/>
  <c r="AN99" i="15"/>
  <c r="X99" i="15"/>
  <c r="BB99" i="15"/>
  <c r="T99" i="15"/>
  <c r="U99" i="15"/>
  <c r="BJ99" i="15"/>
  <c r="Q99" i="15"/>
  <c r="AK99" i="15"/>
  <c r="AQ99" i="15"/>
  <c r="S99" i="15"/>
  <c r="BN99" i="15"/>
  <c r="AP99" i="15"/>
  <c r="E26" i="16"/>
  <c r="I26" i="15"/>
  <c r="AE26" i="15"/>
  <c r="AV26" i="15"/>
  <c r="AH26" i="15"/>
  <c r="O26" i="15"/>
  <c r="AF26" i="15"/>
  <c r="BB26" i="15"/>
  <c r="Q26" i="15"/>
  <c r="BD26" i="15"/>
  <c r="P26" i="15"/>
  <c r="AG26" i="15"/>
  <c r="BC26" i="15"/>
  <c r="S26" i="15"/>
  <c r="AO26" i="15"/>
  <c r="BF26" i="15"/>
  <c r="AB26" i="15"/>
  <c r="U26" i="15"/>
  <c r="BG26" i="15"/>
  <c r="V26" i="15"/>
  <c r="BH26" i="15"/>
  <c r="AR26" i="15"/>
  <c r="AC26" i="15"/>
  <c r="BJ26" i="15"/>
  <c r="AD26" i="15"/>
  <c r="AI26" i="15"/>
  <c r="AP26" i="15"/>
  <c r="AQ26" i="15"/>
  <c r="AS26" i="15"/>
  <c r="G26" i="15"/>
  <c r="H26" i="15"/>
  <c r="AT26" i="15"/>
  <c r="AU26" i="15"/>
  <c r="T26" i="15"/>
  <c r="R26" i="15"/>
  <c r="BE26" i="15"/>
  <c r="K26" i="15"/>
  <c r="AM26" i="15"/>
  <c r="Y26" i="15"/>
  <c r="J26" i="15"/>
  <c r="Z26" i="15"/>
  <c r="AK26" i="15"/>
  <c r="BN26" i="15"/>
  <c r="L26" i="15"/>
  <c r="AW26" i="15"/>
  <c r="BA26" i="15"/>
  <c r="BI26" i="15"/>
  <c r="AN26" i="15"/>
  <c r="AA26" i="15"/>
  <c r="X26" i="15"/>
  <c r="AX26" i="15"/>
  <c r="BM26" i="15"/>
  <c r="AJ26" i="15"/>
  <c r="N26" i="15"/>
  <c r="BL26" i="15"/>
  <c r="AZ26" i="15"/>
  <c r="AY26" i="15"/>
  <c r="M26" i="15"/>
  <c r="AL26" i="15"/>
  <c r="BK26" i="15"/>
  <c r="W26" i="15"/>
  <c r="E73" i="16"/>
  <c r="N73" i="15"/>
  <c r="BJ73" i="15"/>
  <c r="O73" i="15"/>
  <c r="R73" i="15"/>
  <c r="AD73" i="15"/>
  <c r="AK73" i="15"/>
  <c r="H73" i="15"/>
  <c r="BF73" i="15"/>
  <c r="BI73" i="15"/>
  <c r="AH73" i="15"/>
  <c r="U73" i="15"/>
  <c r="T73" i="15"/>
  <c r="K73" i="15"/>
  <c r="W73" i="15"/>
  <c r="BL73" i="15"/>
  <c r="AF73" i="15"/>
  <c r="Z73" i="15"/>
  <c r="AL73" i="15"/>
  <c r="AI73" i="15"/>
  <c r="AR73" i="15"/>
  <c r="AP73" i="15"/>
  <c r="BB73" i="15"/>
  <c r="BM73" i="15"/>
  <c r="BD73" i="15"/>
  <c r="BG73" i="15"/>
  <c r="I73" i="15"/>
  <c r="AJ73" i="15"/>
  <c r="P73" i="15"/>
  <c r="L73" i="15"/>
  <c r="X73" i="15"/>
  <c r="BN73" i="15"/>
  <c r="AE73" i="15"/>
  <c r="J73" i="15"/>
  <c r="M73" i="15"/>
  <c r="BA73" i="15"/>
  <c r="AV73" i="15"/>
  <c r="AQ73" i="15"/>
  <c r="Y73" i="15"/>
  <c r="AC73" i="15"/>
  <c r="AG73" i="15"/>
  <c r="AX73" i="15"/>
  <c r="AS73" i="15"/>
  <c r="BH73" i="15"/>
  <c r="AT73" i="15"/>
  <c r="AM73" i="15"/>
  <c r="G73" i="15"/>
  <c r="BE73" i="15"/>
  <c r="S73" i="15"/>
  <c r="V73" i="15"/>
  <c r="BC73" i="15"/>
  <c r="BK73" i="15"/>
  <c r="AZ73" i="15"/>
  <c r="AU73" i="15"/>
  <c r="AB73" i="15"/>
  <c r="AN73" i="15"/>
  <c r="AO73" i="15"/>
  <c r="AA73" i="15"/>
  <c r="Q73" i="15"/>
  <c r="AW73" i="15"/>
  <c r="AY73" i="15"/>
  <c r="E114" i="16"/>
  <c r="BJ114" i="15"/>
  <c r="AO114" i="15"/>
  <c r="AR114" i="15"/>
  <c r="Q114" i="15"/>
  <c r="I114" i="15"/>
  <c r="P114" i="15"/>
  <c r="BC114" i="15"/>
  <c r="BF114" i="15"/>
  <c r="AU114" i="15"/>
  <c r="AT114" i="15"/>
  <c r="AB114" i="15"/>
  <c r="L114" i="15"/>
  <c r="G114" i="15"/>
  <c r="R114" i="15"/>
  <c r="BK114" i="15"/>
  <c r="AN114" i="15"/>
  <c r="AA114" i="15"/>
  <c r="U114" i="15"/>
  <c r="AV114" i="15"/>
  <c r="AG114" i="15"/>
  <c r="AZ114" i="15"/>
  <c r="AP114" i="15"/>
  <c r="AI114" i="15"/>
  <c r="S114" i="15"/>
  <c r="AH114" i="15"/>
  <c r="BL114" i="15"/>
  <c r="BD114" i="15"/>
  <c r="AW114" i="15"/>
  <c r="BA114" i="15"/>
  <c r="BI114" i="15"/>
  <c r="Z114" i="15"/>
  <c r="BB114" i="15"/>
  <c r="BE114" i="15"/>
  <c r="AJ114" i="15"/>
  <c r="BH114" i="15"/>
  <c r="AL114" i="15"/>
  <c r="K114" i="15"/>
  <c r="O114" i="15"/>
  <c r="AY114" i="15"/>
  <c r="AK114" i="15"/>
  <c r="AX114" i="15"/>
  <c r="Y114" i="15"/>
  <c r="AD114" i="15"/>
  <c r="BN114" i="15"/>
  <c r="AS114" i="15"/>
  <c r="V114" i="15"/>
  <c r="T114" i="15"/>
  <c r="BG114" i="15"/>
  <c r="N114" i="15"/>
  <c r="W114" i="15"/>
  <c r="J114" i="15"/>
  <c r="F114" i="15" s="1"/>
  <c r="AE114" i="15"/>
  <c r="X114" i="15"/>
  <c r="AF114" i="15"/>
  <c r="AM114" i="15"/>
  <c r="AQ114" i="15"/>
  <c r="BM114" i="15"/>
  <c r="M114" i="15"/>
  <c r="AC114" i="15"/>
  <c r="H114" i="15"/>
  <c r="E28" i="16"/>
  <c r="AX28" i="15"/>
  <c r="AA28" i="15"/>
  <c r="AG28" i="15"/>
  <c r="U28" i="15"/>
  <c r="R28" i="15"/>
  <c r="BJ28" i="15"/>
  <c r="AO28" i="15"/>
  <c r="AU28" i="15"/>
  <c r="AY28" i="15"/>
  <c r="T28" i="15"/>
  <c r="H28" i="15"/>
  <c r="BC28" i="15"/>
  <c r="BK28" i="15"/>
  <c r="AS28" i="15"/>
  <c r="W28" i="15"/>
  <c r="V28" i="15"/>
  <c r="L28" i="15"/>
  <c r="AE28" i="15"/>
  <c r="P28" i="15"/>
  <c r="AR28" i="15"/>
  <c r="M28" i="15"/>
  <c r="AJ28" i="15"/>
  <c r="AB28" i="15"/>
  <c r="BG28" i="15"/>
  <c r="AT28" i="15"/>
  <c r="Y28" i="15"/>
  <c r="AZ28" i="15"/>
  <c r="AP28" i="15"/>
  <c r="AF28" i="15"/>
  <c r="BF28" i="15"/>
  <c r="N28" i="15"/>
  <c r="AN28" i="15"/>
  <c r="AQ28" i="15"/>
  <c r="G28" i="15"/>
  <c r="AD28" i="15"/>
  <c r="Z28" i="15"/>
  <c r="BB28" i="15"/>
  <c r="BE28" i="15"/>
  <c r="AI28" i="15"/>
  <c r="AM28" i="15"/>
  <c r="AL28" i="15"/>
  <c r="K28" i="15"/>
  <c r="S28" i="15"/>
  <c r="BM28" i="15"/>
  <c r="Q28" i="15"/>
  <c r="BI28" i="15"/>
  <c r="BA28" i="15"/>
  <c r="BN28" i="15"/>
  <c r="J28" i="15"/>
  <c r="X28" i="15"/>
  <c r="BD28" i="15"/>
  <c r="O28" i="15"/>
  <c r="BL28" i="15"/>
  <c r="AK28" i="15"/>
  <c r="AV28" i="15"/>
  <c r="AW28" i="15"/>
  <c r="I28" i="15"/>
  <c r="AC28" i="15"/>
  <c r="BH28" i="15"/>
  <c r="AH28" i="15"/>
  <c r="E117" i="16"/>
  <c r="AF117" i="15"/>
  <c r="U117" i="15"/>
  <c r="BE117" i="15"/>
  <c r="BA117" i="15"/>
  <c r="X117" i="15"/>
  <c r="AT117" i="15"/>
  <c r="AI117" i="15"/>
  <c r="O117" i="15"/>
  <c r="Q117" i="15"/>
  <c r="Y117" i="15"/>
  <c r="N117" i="15"/>
  <c r="BH117" i="15"/>
  <c r="AW117" i="15"/>
  <c r="AD117" i="15"/>
  <c r="BB117" i="15"/>
  <c r="Z117" i="15"/>
  <c r="S117" i="15"/>
  <c r="BK117" i="15"/>
  <c r="AR117" i="15"/>
  <c r="AE117" i="15"/>
  <c r="AL117" i="15"/>
  <c r="AG117" i="15"/>
  <c r="H117" i="15"/>
  <c r="BF117" i="15"/>
  <c r="AK117" i="15"/>
  <c r="AX117" i="15"/>
  <c r="AU117" i="15"/>
  <c r="V117" i="15"/>
  <c r="I117" i="15"/>
  <c r="AM117" i="15"/>
  <c r="AZ117" i="15"/>
  <c r="AV117" i="15"/>
  <c r="M117" i="15"/>
  <c r="K117" i="15"/>
  <c r="BD117" i="15"/>
  <c r="BL117" i="15"/>
  <c r="BJ117" i="15"/>
  <c r="AC117" i="15"/>
  <c r="AS117" i="15"/>
  <c r="AA117" i="15"/>
  <c r="AJ117" i="15"/>
  <c r="AY117" i="15"/>
  <c r="BM117" i="15"/>
  <c r="AQ117" i="15"/>
  <c r="P117" i="15"/>
  <c r="AO117" i="15"/>
  <c r="AB117" i="15"/>
  <c r="J117" i="15"/>
  <c r="F117" i="15" s="1"/>
  <c r="AN117" i="15"/>
  <c r="AP117" i="15"/>
  <c r="T117" i="15"/>
  <c r="BG117" i="15"/>
  <c r="R117" i="15"/>
  <c r="W117" i="15"/>
  <c r="G117" i="15"/>
  <c r="L117" i="15"/>
  <c r="BN117" i="15"/>
  <c r="BC117" i="15"/>
  <c r="AH117" i="15"/>
  <c r="BI117" i="15"/>
  <c r="E11" i="16"/>
  <c r="Y11" i="15"/>
  <c r="AY11" i="15"/>
  <c r="BC11" i="15"/>
  <c r="AB11" i="15"/>
  <c r="AS11" i="15"/>
  <c r="Q11" i="15"/>
  <c r="AK11" i="15"/>
  <c r="BK11" i="15"/>
  <c r="T11" i="15"/>
  <c r="BG11" i="15"/>
  <c r="K11" i="15"/>
  <c r="AW11" i="15"/>
  <c r="J11" i="15"/>
  <c r="F11" i="15" s="1"/>
  <c r="AN11" i="15"/>
  <c r="AC11" i="15"/>
  <c r="AF11" i="15"/>
  <c r="BI11" i="15"/>
  <c r="V11" i="15"/>
  <c r="BD11" i="15"/>
  <c r="BH11" i="15"/>
  <c r="W11" i="15"/>
  <c r="N11" i="15"/>
  <c r="AH11" i="15"/>
  <c r="U11" i="15"/>
  <c r="AD11" i="15"/>
  <c r="Z11" i="15"/>
  <c r="AT11" i="15"/>
  <c r="AO11" i="15"/>
  <c r="BL11" i="15"/>
  <c r="O11" i="15"/>
  <c r="BB11" i="15"/>
  <c r="AV11" i="15"/>
  <c r="H11" i="15"/>
  <c r="BM11" i="15"/>
  <c r="AA11" i="15"/>
  <c r="S11" i="15"/>
  <c r="X11" i="15"/>
  <c r="AP11" i="15"/>
  <c r="M11" i="15"/>
  <c r="AM11" i="15"/>
  <c r="AJ11" i="15"/>
  <c r="BA11" i="15"/>
  <c r="P11" i="15"/>
  <c r="BE11" i="15"/>
  <c r="L11" i="15"/>
  <c r="I11" i="15"/>
  <c r="AE11" i="15"/>
  <c r="G11" i="15"/>
  <c r="AU11" i="15"/>
  <c r="AG11" i="15"/>
  <c r="BN11" i="15"/>
  <c r="AZ11" i="15"/>
  <c r="BF11" i="15"/>
  <c r="R11" i="15"/>
  <c r="AI11" i="15"/>
  <c r="AR11" i="15"/>
  <c r="AL11" i="15"/>
  <c r="AX11" i="15"/>
  <c r="BJ11" i="15"/>
  <c r="AQ11" i="15"/>
  <c r="E74" i="16"/>
  <c r="BK74" i="15"/>
  <c r="L74" i="15"/>
  <c r="O74" i="15"/>
  <c r="AD74" i="15"/>
  <c r="AM74" i="15"/>
  <c r="BL74" i="15"/>
  <c r="Z74" i="15"/>
  <c r="AC74" i="15"/>
  <c r="AY74" i="15"/>
  <c r="AU74" i="15"/>
  <c r="G74" i="15"/>
  <c r="AN74" i="15"/>
  <c r="AS74" i="15"/>
  <c r="AG74" i="15"/>
  <c r="AV74" i="15"/>
  <c r="S74" i="15"/>
  <c r="BB74" i="15"/>
  <c r="BG74" i="15"/>
  <c r="BA74" i="15"/>
  <c r="V74" i="15"/>
  <c r="AE74" i="15"/>
  <c r="M74" i="15"/>
  <c r="J74" i="15"/>
  <c r="AH74" i="15"/>
  <c r="Q74" i="15"/>
  <c r="AQ74" i="15"/>
  <c r="AA74" i="15"/>
  <c r="X74" i="15"/>
  <c r="BH74" i="15"/>
  <c r="U74" i="15"/>
  <c r="AF74" i="15"/>
  <c r="AB74" i="15"/>
  <c r="K74" i="15"/>
  <c r="AT74" i="15"/>
  <c r="I74" i="15"/>
  <c r="AR74" i="15"/>
  <c r="AP74" i="15"/>
  <c r="W74" i="15"/>
  <c r="BM74" i="15"/>
  <c r="BJ74" i="15"/>
  <c r="BD74" i="15"/>
  <c r="BF74" i="15"/>
  <c r="AW74" i="15"/>
  <c r="AK74" i="15"/>
  <c r="BI74" i="15"/>
  <c r="R74" i="15"/>
  <c r="BC74" i="15"/>
  <c r="Y74" i="15"/>
  <c r="H74" i="15"/>
  <c r="AX74" i="15"/>
  <c r="T74" i="15"/>
  <c r="AJ74" i="15"/>
  <c r="AO74" i="15"/>
  <c r="BE74" i="15"/>
  <c r="AZ74" i="15"/>
  <c r="BN74" i="15"/>
  <c r="N74" i="15"/>
  <c r="AL74" i="15"/>
  <c r="AI74" i="15"/>
  <c r="P74" i="15"/>
  <c r="E97" i="16"/>
  <c r="AY97" i="15"/>
  <c r="R97" i="15"/>
  <c r="AT97" i="15"/>
  <c r="BC97" i="15"/>
  <c r="T97" i="15"/>
  <c r="BK97" i="15"/>
  <c r="AD97" i="15"/>
  <c r="H97" i="15"/>
  <c r="U97" i="15"/>
  <c r="AS97" i="15"/>
  <c r="P97" i="15"/>
  <c r="AP97" i="15"/>
  <c r="Z97" i="15"/>
  <c r="AQ97" i="15"/>
  <c r="BD97" i="15"/>
  <c r="AB97" i="15"/>
  <c r="BB97" i="15"/>
  <c r="AU97" i="15"/>
  <c r="BH97" i="15"/>
  <c r="BE97" i="15"/>
  <c r="AN97" i="15"/>
  <c r="AZ97" i="15"/>
  <c r="M97" i="15"/>
  <c r="AE97" i="15"/>
  <c r="AR97" i="15"/>
  <c r="AH97" i="15"/>
  <c r="BL97" i="15"/>
  <c r="Y97" i="15"/>
  <c r="AV97" i="15"/>
  <c r="BJ97" i="15"/>
  <c r="AI97" i="15"/>
  <c r="O97" i="15"/>
  <c r="AO97" i="15"/>
  <c r="BI97" i="15"/>
  <c r="AX97" i="15"/>
  <c r="N97" i="15"/>
  <c r="AA97" i="15"/>
  <c r="BA97" i="15"/>
  <c r="G97" i="15"/>
  <c r="K97" i="15"/>
  <c r="BG97" i="15"/>
  <c r="I97" i="15"/>
  <c r="J97" i="15"/>
  <c r="AF97" i="15"/>
  <c r="AG97" i="15"/>
  <c r="AM97" i="15"/>
  <c r="V97" i="15"/>
  <c r="Q97" i="15"/>
  <c r="L97" i="15"/>
  <c r="AC97" i="15"/>
  <c r="BF97" i="15"/>
  <c r="AK97" i="15"/>
  <c r="AJ97" i="15"/>
  <c r="AW97" i="15"/>
  <c r="AL97" i="15"/>
  <c r="BM97" i="15"/>
  <c r="S97" i="15"/>
  <c r="BN97" i="15"/>
  <c r="X97" i="15"/>
  <c r="W97" i="15"/>
  <c r="E113" i="5"/>
  <c r="E113" i="15"/>
  <c r="BD121" i="5" a="1"/>
  <c r="BD121" i="5" s="1"/>
  <c r="AM121" i="5" a="1"/>
  <c r="AM121" i="5" s="1"/>
  <c r="AL121" i="5" a="1"/>
  <c r="AL121" i="5" s="1"/>
  <c r="AT121" i="5" a="1"/>
  <c r="AT121" i="5" s="1"/>
  <c r="AW121" i="5" a="1"/>
  <c r="AW121" i="5" s="1"/>
  <c r="AK121" i="5" a="1"/>
  <c r="AK121" i="5" s="1"/>
  <c r="BM121" i="5" a="1"/>
  <c r="BM121" i="5" s="1"/>
  <c r="AG121" i="5" a="1"/>
  <c r="AG121" i="5" s="1"/>
  <c r="AI121" i="5" a="1"/>
  <c r="AI121" i="5" s="1"/>
  <c r="BA121" i="5" a="1"/>
  <c r="BA121" i="5" s="1"/>
  <c r="BI121" i="5" a="1"/>
  <c r="BI121" i="5" s="1"/>
  <c r="AH121" i="5" a="1"/>
  <c r="AH121" i="5" s="1"/>
  <c r="AN121" i="5" a="1"/>
  <c r="AN121" i="5" s="1"/>
  <c r="AQ121" i="5" a="1"/>
  <c r="AQ121" i="5" s="1"/>
  <c r="AU121" i="5" a="1"/>
  <c r="AU121" i="5" s="1"/>
  <c r="K121" i="5" a="1"/>
  <c r="K121" i="5" s="1"/>
  <c r="BJ121" i="5" a="1"/>
  <c r="BJ121" i="5" s="1"/>
  <c r="BB121" i="5" a="1"/>
  <c r="BB121" i="5" s="1"/>
  <c r="BC121" i="5" a="1"/>
  <c r="BC121" i="5" s="1"/>
  <c r="AY121" i="5" a="1"/>
  <c r="AY121" i="5" s="1"/>
  <c r="AJ121" i="5" a="1"/>
  <c r="AJ121" i="5" s="1"/>
  <c r="H121" i="5" a="1"/>
  <c r="H121" i="5" s="1"/>
  <c r="BN121" i="5" a="1"/>
  <c r="BN121" i="5" s="1"/>
  <c r="I121" i="5" a="1"/>
  <c r="I121" i="5" s="1"/>
  <c r="J121" i="5" a="1"/>
  <c r="J121" i="5" s="1"/>
  <c r="BE121" i="5" a="1"/>
  <c r="BE121" i="5" s="1"/>
  <c r="AP121" i="5" a="1"/>
  <c r="AP121" i="5" s="1"/>
  <c r="AF121" i="5" a="1"/>
  <c r="AF121" i="5" s="1"/>
  <c r="T121" i="5" a="1"/>
  <c r="T121" i="5" s="1"/>
  <c r="O121" i="5" a="1"/>
  <c r="O121" i="5" s="1"/>
  <c r="AE121" i="5" a="1"/>
  <c r="AE121" i="5" s="1"/>
  <c r="BL121" i="5" a="1"/>
  <c r="BL121" i="5" s="1"/>
  <c r="AX121" i="5" a="1"/>
  <c r="AX121" i="5" s="1"/>
  <c r="N121" i="5" a="1"/>
  <c r="N121" i="5" s="1"/>
  <c r="AZ121" i="5" a="1"/>
  <c r="AZ121" i="5" s="1"/>
  <c r="AV121" i="5" a="1"/>
  <c r="AV121" i="5" s="1"/>
  <c r="AO121" i="5" a="1"/>
  <c r="AO121" i="5" s="1"/>
  <c r="AA121" i="5" a="1"/>
  <c r="AA121" i="5" s="1"/>
  <c r="R121" i="5" a="1"/>
  <c r="R121" i="5" s="1"/>
  <c r="AB121" i="5" a="1"/>
  <c r="AB121" i="5" s="1"/>
  <c r="BK121" i="5" a="1"/>
  <c r="BK121" i="5" s="1"/>
  <c r="AC121" i="5" a="1"/>
  <c r="AC121" i="5" s="1"/>
  <c r="Y121" i="5" a="1"/>
  <c r="Y121" i="5" s="1"/>
  <c r="BG121" i="5" a="1"/>
  <c r="BG121" i="5" s="1"/>
  <c r="AR121" i="5" a="1"/>
  <c r="AR121" i="5" s="1"/>
  <c r="V121" i="5" a="1"/>
  <c r="V121" i="5" s="1"/>
  <c r="AS121" i="5" a="1"/>
  <c r="AS121" i="5" s="1"/>
  <c r="Z121" i="5" a="1"/>
  <c r="Z121" i="5" s="1"/>
  <c r="U121" i="5" a="1"/>
  <c r="U121" i="5" s="1"/>
  <c r="M121" i="5" a="1"/>
  <c r="M121" i="5" s="1"/>
  <c r="P121" i="5" a="1"/>
  <c r="P121" i="5" s="1"/>
  <c r="BH121" i="5" a="1"/>
  <c r="BH121" i="5" s="1"/>
  <c r="BF121" i="5" a="1"/>
  <c r="BF121" i="5" s="1"/>
  <c r="X121" i="5" a="1"/>
  <c r="X121" i="5" s="1"/>
  <c r="G121" i="5" a="1"/>
  <c r="G121" i="5" s="1"/>
  <c r="Q121" i="5" a="1"/>
  <c r="Q121" i="5" s="1"/>
  <c r="S121" i="5" a="1"/>
  <c r="S121" i="5" s="1"/>
  <c r="L121" i="5" a="1"/>
  <c r="L121" i="5" s="1"/>
  <c r="AD121" i="5" a="1"/>
  <c r="AD121" i="5" s="1"/>
  <c r="W121" i="5" a="1"/>
  <c r="W121" i="5" s="1"/>
  <c r="AV107" i="5" a="1"/>
  <c r="AV107" i="5" s="1"/>
  <c r="BD107" i="5" a="1"/>
  <c r="BD107" i="5" s="1"/>
  <c r="BA107" i="5" a="1"/>
  <c r="BA107" i="5" s="1"/>
  <c r="AL107" i="5" a="1"/>
  <c r="AL107" i="5" s="1"/>
  <c r="AS107" i="5" a="1"/>
  <c r="AS107" i="5" s="1"/>
  <c r="AY107" i="5" a="1"/>
  <c r="AY107" i="5" s="1"/>
  <c r="BL107" i="5" a="1"/>
  <c r="BL107" i="5" s="1"/>
  <c r="BN107" i="5" a="1"/>
  <c r="BN107" i="5" s="1"/>
  <c r="Y107" i="5" a="1"/>
  <c r="Y107" i="5" s="1"/>
  <c r="AB107" i="5" a="1"/>
  <c r="AB107" i="5" s="1"/>
  <c r="AZ107" i="5" a="1"/>
  <c r="AZ107" i="5" s="1"/>
  <c r="BB107" i="5" a="1"/>
  <c r="BB107" i="5" s="1"/>
  <c r="BF107" i="5" a="1"/>
  <c r="BF107" i="5" s="1"/>
  <c r="AU107" i="5" a="1"/>
  <c r="AU107" i="5" s="1"/>
  <c r="BM107" i="5" a="1"/>
  <c r="BM107" i="5" s="1"/>
  <c r="M107" i="5" a="1"/>
  <c r="M107" i="5" s="1"/>
  <c r="AW107" i="5" a="1"/>
  <c r="AW107" i="5" s="1"/>
  <c r="BH107" i="5" a="1"/>
  <c r="BH107" i="5" s="1"/>
  <c r="AO107" i="5" a="1"/>
  <c r="AO107" i="5" s="1"/>
  <c r="BE107" i="5" a="1"/>
  <c r="BE107" i="5" s="1"/>
  <c r="AT107" i="5" a="1"/>
  <c r="AT107" i="5" s="1"/>
  <c r="AM107" i="5" a="1"/>
  <c r="AM107" i="5" s="1"/>
  <c r="BI107" i="5" a="1"/>
  <c r="BI107" i="5" s="1"/>
  <c r="AG107" i="5" a="1"/>
  <c r="AG107" i="5" s="1"/>
  <c r="AP107" i="5" a="1"/>
  <c r="AP107" i="5" s="1"/>
  <c r="AE107" i="5" a="1"/>
  <c r="AE107" i="5" s="1"/>
  <c r="V107" i="5" a="1"/>
  <c r="V107" i="5" s="1"/>
  <c r="T107" i="5" a="1"/>
  <c r="T107" i="5" s="1"/>
  <c r="H107" i="5" a="1"/>
  <c r="H107" i="5" s="1"/>
  <c r="K107" i="5" a="1"/>
  <c r="K107" i="5" s="1"/>
  <c r="AR107" i="5" a="1"/>
  <c r="AR107" i="5" s="1"/>
  <c r="J107" i="5" a="1"/>
  <c r="J107" i="5" s="1"/>
  <c r="N107" i="5" a="1"/>
  <c r="N107" i="5" s="1"/>
  <c r="Q107" i="5" a="1"/>
  <c r="Q107" i="5" s="1"/>
  <c r="BK107" i="5" a="1"/>
  <c r="BK107" i="5" s="1"/>
  <c r="AF107" i="5" a="1"/>
  <c r="AF107" i="5" s="1"/>
  <c r="BC107" i="5" a="1"/>
  <c r="BC107" i="5" s="1"/>
  <c r="U107" i="5" a="1"/>
  <c r="U107" i="5" s="1"/>
  <c r="BG107" i="5" a="1"/>
  <c r="BG107" i="5" s="1"/>
  <c r="AQ107" i="5" a="1"/>
  <c r="AQ107" i="5" s="1"/>
  <c r="S107" i="5" a="1"/>
  <c r="S107" i="5" s="1"/>
  <c r="AI107" i="5" a="1"/>
  <c r="AI107" i="5" s="1"/>
  <c r="I107" i="5" a="1"/>
  <c r="I107" i="5" s="1"/>
  <c r="AJ107" i="5" a="1"/>
  <c r="AJ107" i="5" s="1"/>
  <c r="AA107" i="5" a="1"/>
  <c r="AA107" i="5" s="1"/>
  <c r="BJ107" i="5" a="1"/>
  <c r="BJ107" i="5" s="1"/>
  <c r="AH107" i="5" a="1"/>
  <c r="AH107" i="5" s="1"/>
  <c r="R107" i="5" a="1"/>
  <c r="R107" i="5" s="1"/>
  <c r="AX107" i="5" a="1"/>
  <c r="AX107" i="5" s="1"/>
  <c r="AC107" i="5" a="1"/>
  <c r="AC107" i="5" s="1"/>
  <c r="AN107" i="5" a="1"/>
  <c r="AN107" i="5" s="1"/>
  <c r="AD107" i="5" a="1"/>
  <c r="AD107" i="5" s="1"/>
  <c r="AK107" i="5" a="1"/>
  <c r="AK107" i="5" s="1"/>
  <c r="P107" i="5" a="1"/>
  <c r="P107" i="5" s="1"/>
  <c r="X107" i="5" a="1"/>
  <c r="X107" i="5" s="1"/>
  <c r="L107" i="5" a="1"/>
  <c r="L107" i="5" s="1"/>
  <c r="W107" i="5" a="1"/>
  <c r="W107" i="5" s="1"/>
  <c r="O107" i="5" a="1"/>
  <c r="O107" i="5" s="1"/>
  <c r="G107" i="5" a="1"/>
  <c r="G107" i="5" s="1"/>
  <c r="Z107" i="5" a="1"/>
  <c r="Z107" i="5" s="1"/>
  <c r="BM92" i="5" a="1"/>
  <c r="BM92" i="5" s="1"/>
  <c r="BB92" i="5" a="1"/>
  <c r="BB92" i="5" s="1"/>
  <c r="BA92" i="5" a="1"/>
  <c r="BA92" i="5" s="1"/>
  <c r="AZ92" i="5" a="1"/>
  <c r="AZ92" i="5" s="1"/>
  <c r="AG92" i="5" a="1"/>
  <c r="AG92" i="5" s="1"/>
  <c r="AP92" i="5" a="1"/>
  <c r="AP92" i="5" s="1"/>
  <c r="AY92" i="5" a="1"/>
  <c r="AY92" i="5" s="1"/>
  <c r="U92" i="5" a="1"/>
  <c r="U92" i="5" s="1"/>
  <c r="AV92" i="5" a="1"/>
  <c r="AV92" i="5" s="1"/>
  <c r="AX92" i="5" a="1"/>
  <c r="AX92" i="5" s="1"/>
  <c r="BF92" i="5" a="1"/>
  <c r="BF92" i="5" s="1"/>
  <c r="BC92" i="5" a="1"/>
  <c r="BC92" i="5" s="1"/>
  <c r="BL92" i="5" a="1"/>
  <c r="BL92" i="5" s="1"/>
  <c r="AW92" i="5" a="1"/>
  <c r="AW92" i="5" s="1"/>
  <c r="BN92" i="5" a="1"/>
  <c r="BN92" i="5" s="1"/>
  <c r="AD92" i="5" a="1"/>
  <c r="AD92" i="5" s="1"/>
  <c r="BJ92" i="5" a="1"/>
  <c r="BJ92" i="5" s="1"/>
  <c r="AT92" i="5" a="1"/>
  <c r="AT92" i="5" s="1"/>
  <c r="BE92" i="5" a="1"/>
  <c r="BE92" i="5" s="1"/>
  <c r="AM92" i="5" a="1"/>
  <c r="AM92" i="5" s="1"/>
  <c r="G92" i="5" a="1"/>
  <c r="G92" i="5" s="1"/>
  <c r="P92" i="5" a="1"/>
  <c r="P92" i="5" s="1"/>
  <c r="AQ92" i="5" a="1"/>
  <c r="AQ92" i="5" s="1"/>
  <c r="R92" i="5" a="1"/>
  <c r="R92" i="5" s="1"/>
  <c r="AJ92" i="5" a="1"/>
  <c r="AJ92" i="5" s="1"/>
  <c r="H92" i="5" a="1"/>
  <c r="H92" i="5" s="1"/>
  <c r="J92" i="5" a="1"/>
  <c r="J92" i="5" s="1"/>
  <c r="BH92" i="5" a="1"/>
  <c r="BH92" i="5" s="1"/>
  <c r="W92" i="5" a="1"/>
  <c r="W92" i="5" s="1"/>
  <c r="BG92" i="5" a="1"/>
  <c r="BG92" i="5" s="1"/>
  <c r="V92" i="5" a="1"/>
  <c r="V92" i="5" s="1"/>
  <c r="AN92" i="5" a="1"/>
  <c r="AN92" i="5" s="1"/>
  <c r="K92" i="5" a="1"/>
  <c r="K92" i="5" s="1"/>
  <c r="AC92" i="5" a="1"/>
  <c r="AC92" i="5" s="1"/>
  <c r="AU92" i="5" a="1"/>
  <c r="AU92" i="5" s="1"/>
  <c r="I92" i="5" a="1"/>
  <c r="I92" i="5" s="1"/>
  <c r="AA92" i="5" a="1"/>
  <c r="AA92" i="5" s="1"/>
  <c r="N92" i="5" a="1"/>
  <c r="N92" i="5" s="1"/>
  <c r="BI92" i="5" a="1"/>
  <c r="BI92" i="5" s="1"/>
  <c r="AK92" i="5" a="1"/>
  <c r="AK92" i="5" s="1"/>
  <c r="Z92" i="5" a="1"/>
  <c r="Z92" i="5" s="1"/>
  <c r="BK92" i="5" a="1"/>
  <c r="BK92" i="5" s="1"/>
  <c r="L92" i="5" a="1"/>
  <c r="L92" i="5" s="1"/>
  <c r="BD92" i="5" a="1"/>
  <c r="BD92" i="5" s="1"/>
  <c r="AL92" i="5" a="1"/>
  <c r="AL92" i="5" s="1"/>
  <c r="AS92" i="5" a="1"/>
  <c r="AS92" i="5" s="1"/>
  <c r="AR92" i="5" a="1"/>
  <c r="AR92" i="5" s="1"/>
  <c r="O92" i="5" a="1"/>
  <c r="O92" i="5" s="1"/>
  <c r="Y92" i="5" a="1"/>
  <c r="Y92" i="5" s="1"/>
  <c r="T92" i="5" a="1"/>
  <c r="T92" i="5" s="1"/>
  <c r="AO92" i="5" a="1"/>
  <c r="AO92" i="5" s="1"/>
  <c r="AI92" i="5" a="1"/>
  <c r="AI92" i="5" s="1"/>
  <c r="AE92" i="5" a="1"/>
  <c r="AE92" i="5" s="1"/>
  <c r="AB92" i="5" a="1"/>
  <c r="AB92" i="5" s="1"/>
  <c r="Q92" i="5" a="1"/>
  <c r="Q92" i="5" s="1"/>
  <c r="M92" i="5" a="1"/>
  <c r="M92" i="5" s="1"/>
  <c r="S92" i="5" a="1"/>
  <c r="S92" i="5" s="1"/>
  <c r="AF92" i="5" a="1"/>
  <c r="AF92" i="5" s="1"/>
  <c r="AH92" i="5" a="1"/>
  <c r="AH92" i="5" s="1"/>
  <c r="X92" i="5" a="1"/>
  <c r="X92" i="5" s="1"/>
  <c r="AU128" i="5" a="1"/>
  <c r="AU128" i="5" s="1"/>
  <c r="BL128" i="5" a="1"/>
  <c r="BL128" i="5" s="1"/>
  <c r="AV128" i="5" a="1"/>
  <c r="AV128" i="5" s="1"/>
  <c r="AL128" i="5" a="1"/>
  <c r="AL128" i="5" s="1"/>
  <c r="AK128" i="5" a="1"/>
  <c r="AK128" i="5" s="1"/>
  <c r="AZ128" i="5" a="1"/>
  <c r="AZ128" i="5" s="1"/>
  <c r="AF128" i="5" a="1"/>
  <c r="AF128" i="5" s="1"/>
  <c r="AJ128" i="5" a="1"/>
  <c r="AJ128" i="5" s="1"/>
  <c r="BC128" i="5" a="1"/>
  <c r="BC128" i="5" s="1"/>
  <c r="AO128" i="5" a="1"/>
  <c r="AO128" i="5" s="1"/>
  <c r="BI128" i="5" a="1"/>
  <c r="BI128" i="5" s="1"/>
  <c r="S128" i="5" a="1"/>
  <c r="S128" i="5" s="1"/>
  <c r="AE128" i="5" a="1"/>
  <c r="AE128" i="5" s="1"/>
  <c r="AB128" i="5" a="1"/>
  <c r="AB128" i="5" s="1"/>
  <c r="AS128" i="5" a="1"/>
  <c r="AS128" i="5" s="1"/>
  <c r="BA128" i="5" a="1"/>
  <c r="BA128" i="5" s="1"/>
  <c r="AH128" i="5" a="1"/>
  <c r="AH128" i="5" s="1"/>
  <c r="BE128" i="5" a="1"/>
  <c r="BE128" i="5" s="1"/>
  <c r="AP128" i="5" a="1"/>
  <c r="AP128" i="5" s="1"/>
  <c r="AW128" i="5" a="1"/>
  <c r="AW128" i="5" s="1"/>
  <c r="AN128" i="5" a="1"/>
  <c r="AN128" i="5" s="1"/>
  <c r="P128" i="5" a="1"/>
  <c r="P128" i="5" s="1"/>
  <c r="G128" i="5" a="1"/>
  <c r="G128" i="5" s="1"/>
  <c r="BG128" i="5" a="1"/>
  <c r="BG128" i="5" s="1"/>
  <c r="AC128" i="5" a="1"/>
  <c r="AC128" i="5" s="1"/>
  <c r="AG128" i="5" a="1"/>
  <c r="AG128" i="5" s="1"/>
  <c r="AR128" i="5" a="1"/>
  <c r="AR128" i="5" s="1"/>
  <c r="AI128" i="5" a="1"/>
  <c r="AI128" i="5" s="1"/>
  <c r="AX128" i="5" a="1"/>
  <c r="AX128" i="5" s="1"/>
  <c r="Q128" i="5" a="1"/>
  <c r="Q128" i="5" s="1"/>
  <c r="BK128" i="5" a="1"/>
  <c r="BK128" i="5" s="1"/>
  <c r="V128" i="5" a="1"/>
  <c r="V128" i="5" s="1"/>
  <c r="BJ128" i="5" a="1"/>
  <c r="BJ128" i="5" s="1"/>
  <c r="U128" i="5" a="1"/>
  <c r="U128" i="5" s="1"/>
  <c r="BN128" i="5" a="1"/>
  <c r="BN128" i="5" s="1"/>
  <c r="BH128" i="5" a="1"/>
  <c r="BH128" i="5" s="1"/>
  <c r="K128" i="5" a="1"/>
  <c r="K128" i="5" s="1"/>
  <c r="L128" i="5" a="1"/>
  <c r="L128" i="5" s="1"/>
  <c r="O128" i="5" a="1"/>
  <c r="O128" i="5" s="1"/>
  <c r="AD128" i="5" a="1"/>
  <c r="AD128" i="5" s="1"/>
  <c r="BB128" i="5" a="1"/>
  <c r="BB128" i="5" s="1"/>
  <c r="BD128" i="5" a="1"/>
  <c r="BD128" i="5" s="1"/>
  <c r="R128" i="5" a="1"/>
  <c r="R128" i="5" s="1"/>
  <c r="AQ128" i="5" a="1"/>
  <c r="AQ128" i="5" s="1"/>
  <c r="AT128" i="5" a="1"/>
  <c r="AT128" i="5" s="1"/>
  <c r="BF128" i="5" a="1"/>
  <c r="BF128" i="5" s="1"/>
  <c r="Y128" i="5" a="1"/>
  <c r="Y128" i="5" s="1"/>
  <c r="T128" i="5" a="1"/>
  <c r="T128" i="5" s="1"/>
  <c r="AM128" i="5" a="1"/>
  <c r="AM128" i="5" s="1"/>
  <c r="N128" i="5" a="1"/>
  <c r="N128" i="5" s="1"/>
  <c r="X128" i="5" a="1"/>
  <c r="X128" i="5" s="1"/>
  <c r="H128" i="5" a="1"/>
  <c r="H128" i="5" s="1"/>
  <c r="I128" i="5" a="1"/>
  <c r="I128" i="5" s="1"/>
  <c r="BM128" i="5" a="1"/>
  <c r="BM128" i="5" s="1"/>
  <c r="AY128" i="5" a="1"/>
  <c r="AY128" i="5" s="1"/>
  <c r="W128" i="5" a="1"/>
  <c r="W128" i="5" s="1"/>
  <c r="AA128" i="5" a="1"/>
  <c r="AA128" i="5" s="1"/>
  <c r="M128" i="5" a="1"/>
  <c r="M128" i="5" s="1"/>
  <c r="Z128" i="5" a="1"/>
  <c r="Z128" i="5" s="1"/>
  <c r="J128" i="5" a="1"/>
  <c r="J128" i="5" s="1"/>
  <c r="BJ110" i="5" a="1"/>
  <c r="BJ110" i="5" s="1"/>
  <c r="AP110" i="5" a="1"/>
  <c r="AP110" i="5" s="1"/>
  <c r="AL110" i="5" a="1"/>
  <c r="AL110" i="5" s="1"/>
  <c r="AX110" i="5" a="1"/>
  <c r="AX110" i="5" s="1"/>
  <c r="AZ110" i="5" a="1"/>
  <c r="AZ110" i="5" s="1"/>
  <c r="AM110" i="5" a="1"/>
  <c r="AM110" i="5" s="1"/>
  <c r="AK110" i="5" a="1"/>
  <c r="AK110" i="5" s="1"/>
  <c r="BI110" i="5" a="1"/>
  <c r="BI110" i="5" s="1"/>
  <c r="BC110" i="5" a="1"/>
  <c r="BC110" i="5" s="1"/>
  <c r="BK110" i="5" a="1"/>
  <c r="BK110" i="5" s="1"/>
  <c r="AQ110" i="5" a="1"/>
  <c r="AQ110" i="5" s="1"/>
  <c r="AJ110" i="5" a="1"/>
  <c r="AJ110" i="5" s="1"/>
  <c r="AY110" i="5" a="1"/>
  <c r="AY110" i="5" s="1"/>
  <c r="BE110" i="5" a="1"/>
  <c r="BE110" i="5" s="1"/>
  <c r="BL110" i="5" a="1"/>
  <c r="BL110" i="5" s="1"/>
  <c r="X110" i="5" a="1"/>
  <c r="X110" i="5" s="1"/>
  <c r="AN110" i="5" a="1"/>
  <c r="AN110" i="5" s="1"/>
  <c r="BD110" i="5" a="1"/>
  <c r="BD110" i="5" s="1"/>
  <c r="BH110" i="5" a="1"/>
  <c r="BH110" i="5" s="1"/>
  <c r="BF110" i="5" a="1"/>
  <c r="BF110" i="5" s="1"/>
  <c r="S110" i="5" a="1"/>
  <c r="S110" i="5" s="1"/>
  <c r="Y110" i="5" a="1"/>
  <c r="Y110" i="5" s="1"/>
  <c r="AO110" i="5" a="1"/>
  <c r="AO110" i="5" s="1"/>
  <c r="AE110" i="5" a="1"/>
  <c r="AE110" i="5" s="1"/>
  <c r="P110" i="5" a="1"/>
  <c r="P110" i="5" s="1"/>
  <c r="V110" i="5" a="1"/>
  <c r="V110" i="5" s="1"/>
  <c r="BA110" i="5" a="1"/>
  <c r="BA110" i="5" s="1"/>
  <c r="Q110" i="5" a="1"/>
  <c r="Q110" i="5" s="1"/>
  <c r="AV110" i="5" a="1"/>
  <c r="AV110" i="5" s="1"/>
  <c r="AG110" i="5" a="1"/>
  <c r="AG110" i="5" s="1"/>
  <c r="AT110" i="5" a="1"/>
  <c r="AT110" i="5" s="1"/>
  <c r="L110" i="5" a="1"/>
  <c r="L110" i="5" s="1"/>
  <c r="U110" i="5" a="1"/>
  <c r="U110" i="5" s="1"/>
  <c r="AH110" i="5" a="1"/>
  <c r="AH110" i="5" s="1"/>
  <c r="AI110" i="5" a="1"/>
  <c r="AI110" i="5" s="1"/>
  <c r="BM110" i="5" a="1"/>
  <c r="BM110" i="5" s="1"/>
  <c r="BN110" i="5" a="1"/>
  <c r="BN110" i="5" s="1"/>
  <c r="H110" i="5" a="1"/>
  <c r="H110" i="5" s="1"/>
  <c r="BB110" i="5" a="1"/>
  <c r="BB110" i="5" s="1"/>
  <c r="AA110" i="5" a="1"/>
  <c r="AA110" i="5" s="1"/>
  <c r="G110" i="5" a="1"/>
  <c r="G110" i="5" s="1"/>
  <c r="AC110" i="5" a="1"/>
  <c r="AC110" i="5" s="1"/>
  <c r="AU110" i="5" a="1"/>
  <c r="AU110" i="5" s="1"/>
  <c r="Z110" i="5" a="1"/>
  <c r="Z110" i="5" s="1"/>
  <c r="BG110" i="5" a="1"/>
  <c r="BG110" i="5" s="1"/>
  <c r="O110" i="5" a="1"/>
  <c r="O110" i="5" s="1"/>
  <c r="R110" i="5" a="1"/>
  <c r="R110" i="5" s="1"/>
  <c r="K110" i="5" a="1"/>
  <c r="K110" i="5" s="1"/>
  <c r="AB110" i="5" a="1"/>
  <c r="AB110" i="5" s="1"/>
  <c r="AF110" i="5" a="1"/>
  <c r="AF110" i="5" s="1"/>
  <c r="N110" i="5" a="1"/>
  <c r="N110" i="5" s="1"/>
  <c r="M110" i="5" a="1"/>
  <c r="M110" i="5" s="1"/>
  <c r="T110" i="5" a="1"/>
  <c r="T110" i="5" s="1"/>
  <c r="AR110" i="5" a="1"/>
  <c r="AR110" i="5" s="1"/>
  <c r="AW110" i="5" a="1"/>
  <c r="AW110" i="5" s="1"/>
  <c r="W110" i="5" a="1"/>
  <c r="W110" i="5" s="1"/>
  <c r="AS110" i="5" a="1"/>
  <c r="AS110" i="5" s="1"/>
  <c r="AD110" i="5" a="1"/>
  <c r="AD110" i="5" s="1"/>
  <c r="I110" i="5" a="1"/>
  <c r="I110" i="5" s="1"/>
  <c r="J110" i="5" a="1"/>
  <c r="J110" i="5" s="1"/>
  <c r="AZ99" i="5" a="1"/>
  <c r="AZ99" i="5" s="1"/>
  <c r="AS99" i="5" a="1"/>
  <c r="AS99" i="5" s="1"/>
  <c r="AO99" i="5" a="1"/>
  <c r="AO99" i="5" s="1"/>
  <c r="AV99" i="5" a="1"/>
  <c r="AV99" i="5" s="1"/>
  <c r="BG99" i="5" a="1"/>
  <c r="BG99" i="5" s="1"/>
  <c r="BI99" i="5" a="1"/>
  <c r="BI99" i="5" s="1"/>
  <c r="BL99" i="5" a="1"/>
  <c r="BL99" i="5" s="1"/>
  <c r="AE99" i="5" a="1"/>
  <c r="AE99" i="5" s="1"/>
  <c r="J99" i="5" a="1"/>
  <c r="J99" i="5" s="1"/>
  <c r="AY99" i="5" a="1"/>
  <c r="AY99" i="5" s="1"/>
  <c r="AX99" i="5" a="1"/>
  <c r="AX99" i="5" s="1"/>
  <c r="AT99" i="5" a="1"/>
  <c r="AT99" i="5" s="1"/>
  <c r="BK99" i="5" a="1"/>
  <c r="BK99" i="5" s="1"/>
  <c r="BD99" i="5" a="1"/>
  <c r="BD99" i="5" s="1"/>
  <c r="BA99" i="5" a="1"/>
  <c r="BA99" i="5" s="1"/>
  <c r="BC99" i="5" a="1"/>
  <c r="BC99" i="5" s="1"/>
  <c r="AB99" i="5" a="1"/>
  <c r="AB99" i="5" s="1"/>
  <c r="BJ99" i="5" a="1"/>
  <c r="BJ99" i="5" s="1"/>
  <c r="BN99" i="5" a="1"/>
  <c r="BN99" i="5" s="1"/>
  <c r="BE99" i="5" a="1"/>
  <c r="BE99" i="5" s="1"/>
  <c r="W99" i="5" a="1"/>
  <c r="W99" i="5" s="1"/>
  <c r="AL99" i="5" a="1"/>
  <c r="AL99" i="5" s="1"/>
  <c r="L99" i="5" a="1"/>
  <c r="L99" i="5" s="1"/>
  <c r="AU99" i="5" a="1"/>
  <c r="AU99" i="5" s="1"/>
  <c r="M99" i="5" a="1"/>
  <c r="M99" i="5" s="1"/>
  <c r="K99" i="5" a="1"/>
  <c r="K99" i="5" s="1"/>
  <c r="BH99" i="5" a="1"/>
  <c r="BH99" i="5" s="1"/>
  <c r="S99" i="5" a="1"/>
  <c r="S99" i="5" s="1"/>
  <c r="V99" i="5" a="1"/>
  <c r="V99" i="5" s="1"/>
  <c r="AD99" i="5" a="1"/>
  <c r="AD99" i="5" s="1"/>
  <c r="R99" i="5" a="1"/>
  <c r="R99" i="5" s="1"/>
  <c r="AA99" i="5" a="1"/>
  <c r="AA99" i="5" s="1"/>
  <c r="BB99" i="5" a="1"/>
  <c r="BB99" i="5" s="1"/>
  <c r="AI99" i="5" a="1"/>
  <c r="AI99" i="5" s="1"/>
  <c r="AJ99" i="5" a="1"/>
  <c r="AJ99" i="5" s="1"/>
  <c r="BF99" i="5" a="1"/>
  <c r="BF99" i="5" s="1"/>
  <c r="AQ99" i="5" a="1"/>
  <c r="AQ99" i="5" s="1"/>
  <c r="N99" i="5" a="1"/>
  <c r="N99" i="5" s="1"/>
  <c r="AN99" i="5" a="1"/>
  <c r="AN99" i="5" s="1"/>
  <c r="BM99" i="5" a="1"/>
  <c r="BM99" i="5" s="1"/>
  <c r="Y99" i="5" a="1"/>
  <c r="Y99" i="5" s="1"/>
  <c r="AG99" i="5" a="1"/>
  <c r="AG99" i="5" s="1"/>
  <c r="T99" i="5" a="1"/>
  <c r="T99" i="5" s="1"/>
  <c r="I99" i="5" a="1"/>
  <c r="I99" i="5" s="1"/>
  <c r="Q99" i="5" a="1"/>
  <c r="Q99" i="5" s="1"/>
  <c r="U99" i="5" a="1"/>
  <c r="U99" i="5" s="1"/>
  <c r="O99" i="5" a="1"/>
  <c r="O99" i="5" s="1"/>
  <c r="AK99" i="5" a="1"/>
  <c r="AK99" i="5" s="1"/>
  <c r="AR99" i="5" a="1"/>
  <c r="AR99" i="5" s="1"/>
  <c r="H99" i="5" a="1"/>
  <c r="H99" i="5" s="1"/>
  <c r="AC99" i="5" a="1"/>
  <c r="AC99" i="5" s="1"/>
  <c r="AF99" i="5" a="1"/>
  <c r="AF99" i="5" s="1"/>
  <c r="P99" i="5" a="1"/>
  <c r="P99" i="5" s="1"/>
  <c r="G99" i="5" a="1"/>
  <c r="G99" i="5" s="1"/>
  <c r="AP99" i="5" a="1"/>
  <c r="AP99" i="5" s="1"/>
  <c r="Z99" i="5" a="1"/>
  <c r="Z99" i="5" s="1"/>
  <c r="X99" i="5" a="1"/>
  <c r="X99" i="5" s="1"/>
  <c r="AM99" i="5" a="1"/>
  <c r="AM99" i="5" s="1"/>
  <c r="AW99" i="5" a="1"/>
  <c r="AW99" i="5" s="1"/>
  <c r="AH99" i="5" a="1"/>
  <c r="AH99" i="5" s="1"/>
  <c r="BF114" i="5" a="1"/>
  <c r="BF114" i="5" s="1"/>
  <c r="AX114" i="5" a="1"/>
  <c r="AX114" i="5" s="1"/>
  <c r="BB114" i="5" a="1"/>
  <c r="BB114" i="5" s="1"/>
  <c r="Z114" i="5" a="1"/>
  <c r="Z114" i="5" s="1"/>
  <c r="AT114" i="5" a="1"/>
  <c r="AT114" i="5" s="1"/>
  <c r="AJ114" i="5" a="1"/>
  <c r="AJ114" i="5" s="1"/>
  <c r="BJ114" i="5" a="1"/>
  <c r="BJ114" i="5" s="1"/>
  <c r="AI114" i="5" a="1"/>
  <c r="AI114" i="5" s="1"/>
  <c r="BL114" i="5" a="1"/>
  <c r="BL114" i="5" s="1"/>
  <c r="BG114" i="5" a="1"/>
  <c r="BG114" i="5" s="1"/>
  <c r="BE114" i="5" a="1"/>
  <c r="BE114" i="5" s="1"/>
  <c r="AV114" i="5" a="1"/>
  <c r="AV114" i="5" s="1"/>
  <c r="AZ114" i="5" a="1"/>
  <c r="AZ114" i="5" s="1"/>
  <c r="BI114" i="5" a="1"/>
  <c r="BI114" i="5" s="1"/>
  <c r="BA114" i="5" a="1"/>
  <c r="BA114" i="5" s="1"/>
  <c r="AK114" i="5" a="1"/>
  <c r="AK114" i="5" s="1"/>
  <c r="AW114" i="5" a="1"/>
  <c r="AW114" i="5" s="1"/>
  <c r="AM114" i="5" a="1"/>
  <c r="AM114" i="5" s="1"/>
  <c r="AO114" i="5" a="1"/>
  <c r="AO114" i="5" s="1"/>
  <c r="AN114" i="5" a="1"/>
  <c r="AN114" i="5" s="1"/>
  <c r="BM114" i="5" a="1"/>
  <c r="BM114" i="5" s="1"/>
  <c r="AL114" i="5" a="1"/>
  <c r="AL114" i="5" s="1"/>
  <c r="AQ114" i="5" a="1"/>
  <c r="AQ114" i="5" s="1"/>
  <c r="W114" i="5" a="1"/>
  <c r="W114" i="5" s="1"/>
  <c r="N114" i="5" a="1"/>
  <c r="N114" i="5" s="1"/>
  <c r="AC114" i="5" a="1"/>
  <c r="AC114" i="5" s="1"/>
  <c r="Q114" i="5" a="1"/>
  <c r="Q114" i="5" s="1"/>
  <c r="L114" i="5" a="1"/>
  <c r="L114" i="5" s="1"/>
  <c r="AY114" i="5" a="1"/>
  <c r="AY114" i="5" s="1"/>
  <c r="H114" i="5" a="1"/>
  <c r="H114" i="5" s="1"/>
  <c r="AG114" i="5" a="1"/>
  <c r="AG114" i="5" s="1"/>
  <c r="U114" i="5" a="1"/>
  <c r="U114" i="5" s="1"/>
  <c r="Y114" i="5" a="1"/>
  <c r="Y114" i="5" s="1"/>
  <c r="AS114" i="5" a="1"/>
  <c r="AS114" i="5" s="1"/>
  <c r="K114" i="5" a="1"/>
  <c r="K114" i="5" s="1"/>
  <c r="BD114" i="5" a="1"/>
  <c r="BD114" i="5" s="1"/>
  <c r="BC114" i="5" a="1"/>
  <c r="BC114" i="5" s="1"/>
  <c r="AR114" i="5" a="1"/>
  <c r="AR114" i="5" s="1"/>
  <c r="BN114" i="5" a="1"/>
  <c r="BN114" i="5" s="1"/>
  <c r="R114" i="5" a="1"/>
  <c r="R114" i="5" s="1"/>
  <c r="X114" i="5" a="1"/>
  <c r="X114" i="5" s="1"/>
  <c r="AA114" i="5" a="1"/>
  <c r="AA114" i="5" s="1"/>
  <c r="O114" i="5" a="1"/>
  <c r="O114" i="5" s="1"/>
  <c r="S114" i="5" a="1"/>
  <c r="S114" i="5" s="1"/>
  <c r="AE114" i="5" a="1"/>
  <c r="AE114" i="5" s="1"/>
  <c r="AU114" i="5" a="1"/>
  <c r="AU114" i="5" s="1"/>
  <c r="P114" i="5" a="1"/>
  <c r="P114" i="5" s="1"/>
  <c r="G114" i="5" a="1"/>
  <c r="G114" i="5" s="1"/>
  <c r="BH114" i="5" a="1"/>
  <c r="BH114" i="5" s="1"/>
  <c r="AB114" i="5" a="1"/>
  <c r="AB114" i="5" s="1"/>
  <c r="J114" i="5" a="1"/>
  <c r="J114" i="5" s="1"/>
  <c r="V114" i="5" a="1"/>
  <c r="V114" i="5" s="1"/>
  <c r="M114" i="5" a="1"/>
  <c r="M114" i="5" s="1"/>
  <c r="AF114" i="5" a="1"/>
  <c r="AF114" i="5" s="1"/>
  <c r="AH114" i="5" a="1"/>
  <c r="AH114" i="5" s="1"/>
  <c r="BK114" i="5" a="1"/>
  <c r="BK114" i="5" s="1"/>
  <c r="AP114" i="5" a="1"/>
  <c r="AP114" i="5" s="1"/>
  <c r="I114" i="5" a="1"/>
  <c r="I114" i="5" s="1"/>
  <c r="T114" i="5" a="1"/>
  <c r="T114" i="5" s="1"/>
  <c r="AD114" i="5" a="1"/>
  <c r="AD114" i="5" s="1"/>
  <c r="E13" i="5"/>
  <c r="E13" i="15"/>
  <c r="E83" i="16"/>
  <c r="BM83" i="15"/>
  <c r="R83" i="15"/>
  <c r="BL83" i="15"/>
  <c r="AH83" i="15"/>
  <c r="AA83" i="15"/>
  <c r="AR83" i="15"/>
  <c r="AL83" i="15"/>
  <c r="W83" i="15"/>
  <c r="S83" i="15"/>
  <c r="AU83" i="15"/>
  <c r="AY83" i="15"/>
  <c r="Y83" i="15"/>
  <c r="N83" i="15"/>
  <c r="AF83" i="15"/>
  <c r="BH83" i="15"/>
  <c r="J83" i="15"/>
  <c r="AW83" i="15"/>
  <c r="Q83" i="15"/>
  <c r="AS83" i="15"/>
  <c r="I83" i="15"/>
  <c r="AD83" i="15"/>
  <c r="Z83" i="15"/>
  <c r="AM83" i="15"/>
  <c r="BF83" i="15"/>
  <c r="V83" i="15"/>
  <c r="BA83" i="15"/>
  <c r="AX83" i="15"/>
  <c r="BN83" i="15"/>
  <c r="G83" i="15"/>
  <c r="AI83" i="15"/>
  <c r="K83" i="15"/>
  <c r="AO83" i="15"/>
  <c r="AB83" i="15"/>
  <c r="BG83" i="15"/>
  <c r="AC83" i="15"/>
  <c r="AJ83" i="15"/>
  <c r="M83" i="15"/>
  <c r="AN83" i="15"/>
  <c r="H83" i="15"/>
  <c r="AP83" i="15"/>
  <c r="BD83" i="15"/>
  <c r="BK83" i="15"/>
  <c r="BB83" i="15"/>
  <c r="P83" i="15"/>
  <c r="L83" i="15"/>
  <c r="AZ83" i="15"/>
  <c r="X83" i="15"/>
  <c r="T83" i="15"/>
  <c r="AQ83" i="15"/>
  <c r="AG83" i="15"/>
  <c r="BE83" i="15"/>
  <c r="AT83" i="15"/>
  <c r="BJ83" i="15"/>
  <c r="U83" i="15"/>
  <c r="AK83" i="15"/>
  <c r="O83" i="15"/>
  <c r="AV83" i="15"/>
  <c r="BI83" i="15"/>
  <c r="AE83" i="15"/>
  <c r="BC83" i="15"/>
  <c r="E133" i="16"/>
  <c r="AA133" i="15"/>
  <c r="I133" i="15"/>
  <c r="AT133" i="15"/>
  <c r="BG133" i="15"/>
  <c r="M133" i="15"/>
  <c r="AM133" i="15"/>
  <c r="U133" i="15"/>
  <c r="BM133" i="15"/>
  <c r="S133" i="15"/>
  <c r="AJ133" i="15"/>
  <c r="AZ133" i="15"/>
  <c r="AR133" i="15"/>
  <c r="AP133" i="15"/>
  <c r="AC133" i="15"/>
  <c r="N133" i="15"/>
  <c r="BL133" i="15"/>
  <c r="BI133" i="15"/>
  <c r="AQ133" i="15"/>
  <c r="AE133" i="15"/>
  <c r="Z133" i="15"/>
  <c r="H133" i="15"/>
  <c r="X133" i="15"/>
  <c r="AV133" i="15"/>
  <c r="BD133" i="15"/>
  <c r="AL133" i="15"/>
  <c r="T133" i="15"/>
  <c r="Y133" i="15"/>
  <c r="BA133" i="15"/>
  <c r="AX133" i="15"/>
  <c r="AF133" i="15"/>
  <c r="AU133" i="15"/>
  <c r="BB133" i="15"/>
  <c r="BJ133" i="15"/>
  <c r="AG133" i="15"/>
  <c r="BN133" i="15"/>
  <c r="G133" i="15"/>
  <c r="O133" i="15"/>
  <c r="AS133" i="15"/>
  <c r="AD133" i="15"/>
  <c r="BC133" i="15"/>
  <c r="P133" i="15"/>
  <c r="V133" i="15"/>
  <c r="AO133" i="15"/>
  <c r="AI133" i="15"/>
  <c r="AB133" i="15"/>
  <c r="AH133" i="15"/>
  <c r="BF133" i="15"/>
  <c r="K133" i="15"/>
  <c r="BK133" i="15"/>
  <c r="AN133" i="15"/>
  <c r="BE133" i="15"/>
  <c r="J133" i="15"/>
  <c r="W133" i="15"/>
  <c r="AW133" i="15"/>
  <c r="Q133" i="15"/>
  <c r="BH133" i="15"/>
  <c r="AK133" i="15"/>
  <c r="AY133" i="15"/>
  <c r="R133" i="15"/>
  <c r="L133" i="15"/>
  <c r="E17" i="16"/>
  <c r="I17" i="15"/>
  <c r="AQ17" i="15"/>
  <c r="BL17" i="15"/>
  <c r="Q17" i="15"/>
  <c r="AT17" i="15"/>
  <c r="AB17" i="15"/>
  <c r="BE17" i="15"/>
  <c r="AV17" i="15"/>
  <c r="AZ17" i="15"/>
  <c r="W17" i="15"/>
  <c r="BF17" i="15"/>
  <c r="BG17" i="15"/>
  <c r="BM17" i="15"/>
  <c r="X17" i="15"/>
  <c r="K17" i="15"/>
  <c r="AC17" i="15"/>
  <c r="AD17" i="15"/>
  <c r="AR17" i="15"/>
  <c r="BI17" i="15"/>
  <c r="R17" i="15"/>
  <c r="BD17" i="15"/>
  <c r="N17" i="15"/>
  <c r="AI17" i="15"/>
  <c r="L17" i="15"/>
  <c r="J17" i="15"/>
  <c r="AO17" i="15"/>
  <c r="M17" i="15"/>
  <c r="V17" i="15"/>
  <c r="AE17" i="15"/>
  <c r="Y17" i="15"/>
  <c r="AH17" i="15"/>
  <c r="AU17" i="15"/>
  <c r="AK17" i="15"/>
  <c r="BA17" i="15"/>
  <c r="AW17" i="15"/>
  <c r="BN17" i="15"/>
  <c r="Z17" i="15"/>
  <c r="S17" i="15"/>
  <c r="AL17" i="15"/>
  <c r="AJ17" i="15"/>
  <c r="AA17" i="15"/>
  <c r="AN17" i="15"/>
  <c r="AM17" i="15"/>
  <c r="BC17" i="15"/>
  <c r="AY17" i="15"/>
  <c r="G17" i="15"/>
  <c r="BB17" i="15"/>
  <c r="T17" i="15"/>
  <c r="U17" i="15"/>
  <c r="AP17" i="15"/>
  <c r="AX17" i="15"/>
  <c r="H17" i="15"/>
  <c r="BJ17" i="15"/>
  <c r="O17" i="15"/>
  <c r="BK17" i="15"/>
  <c r="BH17" i="15"/>
  <c r="AF17" i="15"/>
  <c r="AG17" i="15"/>
  <c r="P17" i="15"/>
  <c r="AS17" i="15"/>
  <c r="E122" i="16"/>
  <c r="AB122" i="15"/>
  <c r="BB122" i="15"/>
  <c r="M122" i="15"/>
  <c r="BK122" i="15"/>
  <c r="BG122" i="15"/>
  <c r="AN122" i="15"/>
  <c r="BN122" i="15"/>
  <c r="Y122" i="15"/>
  <c r="J122" i="15"/>
  <c r="AH122" i="15"/>
  <c r="AZ122" i="15"/>
  <c r="G122" i="15"/>
  <c r="AK122" i="15"/>
  <c r="AJ122" i="15"/>
  <c r="BH122" i="15"/>
  <c r="BL122" i="15"/>
  <c r="S122" i="15"/>
  <c r="AW122" i="15"/>
  <c r="K122" i="15"/>
  <c r="AV122" i="15"/>
  <c r="Q122" i="15"/>
  <c r="AE122" i="15"/>
  <c r="BI122" i="15"/>
  <c r="AM122" i="15"/>
  <c r="AY122" i="15"/>
  <c r="AC122" i="15"/>
  <c r="AQ122" i="15"/>
  <c r="N122" i="15"/>
  <c r="L122" i="15"/>
  <c r="BE122" i="15"/>
  <c r="R122" i="15"/>
  <c r="AF122" i="15"/>
  <c r="BJ122" i="15"/>
  <c r="AA122" i="15"/>
  <c r="V122" i="15"/>
  <c r="AD122" i="15"/>
  <c r="AR122" i="15"/>
  <c r="I122" i="15"/>
  <c r="BF122" i="15"/>
  <c r="U122" i="15"/>
  <c r="P122" i="15"/>
  <c r="AP122" i="15"/>
  <c r="BD122" i="15"/>
  <c r="AI122" i="15"/>
  <c r="AG122" i="15"/>
  <c r="AX122" i="15"/>
  <c r="AS122" i="15"/>
  <c r="O122" i="15"/>
  <c r="AT122" i="15"/>
  <c r="AO122" i="15"/>
  <c r="W122" i="15"/>
  <c r="BA122" i="15"/>
  <c r="X122" i="15"/>
  <c r="T122" i="15"/>
  <c r="Z122" i="15"/>
  <c r="AL122" i="15"/>
  <c r="BM122" i="15"/>
  <c r="BC122" i="15"/>
  <c r="H122" i="15"/>
  <c r="AU122" i="15"/>
  <c r="E127" i="16"/>
  <c r="I127" i="15"/>
  <c r="AE127" i="15"/>
  <c r="AY127" i="15"/>
  <c r="AC127" i="15"/>
  <c r="BK127" i="15"/>
  <c r="AN127" i="15"/>
  <c r="U127" i="15"/>
  <c r="AT127" i="15"/>
  <c r="BM127" i="15"/>
  <c r="AQ127" i="15"/>
  <c r="AA127" i="15"/>
  <c r="AG127" i="15"/>
  <c r="BH127" i="15"/>
  <c r="H127" i="15"/>
  <c r="BF127" i="15"/>
  <c r="AH127" i="15"/>
  <c r="AS127" i="15"/>
  <c r="R127" i="15"/>
  <c r="W127" i="15"/>
  <c r="P127" i="15"/>
  <c r="J127" i="15"/>
  <c r="BE127" i="15"/>
  <c r="AF127" i="15"/>
  <c r="AK127" i="15"/>
  <c r="AD127" i="15"/>
  <c r="AV127" i="15"/>
  <c r="T127" i="15"/>
  <c r="AZ127" i="15"/>
  <c r="AR127" i="15"/>
  <c r="K127" i="15"/>
  <c r="AX127" i="15"/>
  <c r="G127" i="15"/>
  <c r="AP127" i="15"/>
  <c r="X127" i="15"/>
  <c r="AM127" i="15"/>
  <c r="BJ127" i="15"/>
  <c r="V127" i="15"/>
  <c r="BD127" i="15"/>
  <c r="BI127" i="15"/>
  <c r="AO127" i="15"/>
  <c r="Z127" i="15"/>
  <c r="S127" i="15"/>
  <c r="AL127" i="15"/>
  <c r="BC127" i="15"/>
  <c r="Q127" i="15"/>
  <c r="Y127" i="15"/>
  <c r="AI127" i="15"/>
  <c r="BA127" i="15"/>
  <c r="AW127" i="15"/>
  <c r="L127" i="15"/>
  <c r="BL127" i="15"/>
  <c r="BB127" i="15"/>
  <c r="AJ127" i="15"/>
  <c r="AU127" i="15"/>
  <c r="AB127" i="15"/>
  <c r="N127" i="15"/>
  <c r="BN127" i="15"/>
  <c r="M127" i="15"/>
  <c r="O127" i="15"/>
  <c r="BG127" i="15"/>
  <c r="E123" i="16"/>
  <c r="AC123" i="15"/>
  <c r="T123" i="15"/>
  <c r="AX123" i="15"/>
  <c r="BM123" i="15"/>
  <c r="AY123" i="15"/>
  <c r="AO123" i="15"/>
  <c r="AF123" i="15"/>
  <c r="BJ123" i="15"/>
  <c r="L123" i="15"/>
  <c r="U123" i="15"/>
  <c r="BA123" i="15"/>
  <c r="AR123" i="15"/>
  <c r="AH123" i="15"/>
  <c r="AS123" i="15"/>
  <c r="V123" i="15"/>
  <c r="R123" i="15"/>
  <c r="BD123" i="15"/>
  <c r="BG123" i="15"/>
  <c r="BN123" i="15"/>
  <c r="W123" i="15"/>
  <c r="AD123" i="15"/>
  <c r="M123" i="15"/>
  <c r="I123" i="15"/>
  <c r="X123" i="15"/>
  <c r="AT123" i="15"/>
  <c r="AP123" i="15"/>
  <c r="Y123" i="15"/>
  <c r="AI123" i="15"/>
  <c r="BB123" i="15"/>
  <c r="AU123" i="15"/>
  <c r="AZ123" i="15"/>
  <c r="AQ123" i="15"/>
  <c r="N123" i="15"/>
  <c r="BK123" i="15"/>
  <c r="BF123" i="15"/>
  <c r="BL123" i="15"/>
  <c r="BC123" i="15"/>
  <c r="Z123" i="15"/>
  <c r="K123" i="15"/>
  <c r="O123" i="15"/>
  <c r="BI123" i="15"/>
  <c r="AL123" i="15"/>
  <c r="P123" i="15"/>
  <c r="BH123" i="15"/>
  <c r="AB123" i="15"/>
  <c r="J123" i="15"/>
  <c r="AN123" i="15"/>
  <c r="AJ123" i="15"/>
  <c r="Q123" i="15"/>
  <c r="AM123" i="15"/>
  <c r="G123" i="15"/>
  <c r="AA123" i="15"/>
  <c r="H123" i="15"/>
  <c r="AV123" i="15"/>
  <c r="S123" i="15"/>
  <c r="AE123" i="15"/>
  <c r="AK123" i="15"/>
  <c r="AW123" i="15"/>
  <c r="BE123" i="15"/>
  <c r="AG123" i="15"/>
  <c r="E7" i="16"/>
  <c r="R7" i="15"/>
  <c r="BB7" i="15"/>
  <c r="AD7" i="15"/>
  <c r="BN7" i="15"/>
  <c r="BD7" i="15"/>
  <c r="G7" i="15"/>
  <c r="H7" i="15"/>
  <c r="X7" i="15"/>
  <c r="AE7" i="15"/>
  <c r="AF7" i="15"/>
  <c r="AS7" i="15"/>
  <c r="AJ7" i="15"/>
  <c r="AI7" i="15"/>
  <c r="AX7" i="15"/>
  <c r="V7" i="15"/>
  <c r="BL7" i="15"/>
  <c r="BJ7" i="15"/>
  <c r="AH7" i="15"/>
  <c r="W7" i="15"/>
  <c r="AW7" i="15"/>
  <c r="AN7" i="15"/>
  <c r="AQ7" i="15"/>
  <c r="BI7" i="15"/>
  <c r="AZ7" i="15"/>
  <c r="AR7" i="15"/>
  <c r="N7" i="15"/>
  <c r="J7" i="15"/>
  <c r="BM7" i="15"/>
  <c r="Z7" i="15"/>
  <c r="AT7" i="15"/>
  <c r="L7" i="15"/>
  <c r="AL7" i="15"/>
  <c r="BF7" i="15"/>
  <c r="AG7" i="15"/>
  <c r="O7" i="15"/>
  <c r="S7" i="15"/>
  <c r="BC7" i="15"/>
  <c r="AA7" i="15"/>
  <c r="AO7" i="15"/>
  <c r="M7" i="15"/>
  <c r="BK7" i="15"/>
  <c r="AP7" i="15"/>
  <c r="Y7" i="15"/>
  <c r="P7" i="15"/>
  <c r="BH7" i="15"/>
  <c r="BE7" i="15"/>
  <c r="AC7" i="15"/>
  <c r="BA7" i="15"/>
  <c r="AK7" i="15"/>
  <c r="Q7" i="15"/>
  <c r="AM7" i="15"/>
  <c r="AV7" i="15"/>
  <c r="AY7" i="15"/>
  <c r="K7" i="15"/>
  <c r="T7" i="15"/>
  <c r="U7" i="15"/>
  <c r="AB7" i="15"/>
  <c r="AU7" i="15"/>
  <c r="I7" i="15"/>
  <c r="BG7" i="15"/>
  <c r="E96" i="16"/>
  <c r="AR96" i="15"/>
  <c r="Q96" i="15"/>
  <c r="AK96" i="15"/>
  <c r="AE96" i="15"/>
  <c r="V96" i="15"/>
  <c r="AC96" i="15"/>
  <c r="AW96" i="15"/>
  <c r="AV96" i="15"/>
  <c r="AG96" i="15"/>
  <c r="O96" i="15"/>
  <c r="AO96" i="15"/>
  <c r="BI96" i="15"/>
  <c r="J96" i="15"/>
  <c r="AH96" i="15"/>
  <c r="AA96" i="15"/>
  <c r="BA96" i="15"/>
  <c r="W96" i="15"/>
  <c r="AF96" i="15"/>
  <c r="K96" i="15"/>
  <c r="AM96" i="15"/>
  <c r="BM96" i="15"/>
  <c r="AS96" i="15"/>
  <c r="AX96" i="15"/>
  <c r="BE96" i="15"/>
  <c r="AJ96" i="15"/>
  <c r="AY96" i="15"/>
  <c r="R96" i="15"/>
  <c r="G96" i="15"/>
  <c r="T96" i="15"/>
  <c r="L96" i="15"/>
  <c r="AN96" i="15"/>
  <c r="BN96" i="15"/>
  <c r="Z96" i="15"/>
  <c r="AQ96" i="15"/>
  <c r="BC96" i="15"/>
  <c r="AZ96" i="15"/>
  <c r="M96" i="15"/>
  <c r="AU96" i="15"/>
  <c r="BH96" i="15"/>
  <c r="BD96" i="15"/>
  <c r="AP96" i="15"/>
  <c r="N96" i="15"/>
  <c r="BB96" i="15"/>
  <c r="BJ96" i="15"/>
  <c r="Y96" i="15"/>
  <c r="AI96" i="15"/>
  <c r="X96" i="15"/>
  <c r="AT96" i="15"/>
  <c r="H96" i="15"/>
  <c r="I96" i="15"/>
  <c r="AB96" i="15"/>
  <c r="U96" i="15"/>
  <c r="AD96" i="15"/>
  <c r="AL96" i="15"/>
  <c r="BG96" i="15"/>
  <c r="S96" i="15"/>
  <c r="BF96" i="15"/>
  <c r="BK96" i="15"/>
  <c r="BL96" i="15"/>
  <c r="P96" i="15"/>
  <c r="E61" i="16"/>
  <c r="S61" i="15"/>
  <c r="AZ61" i="15"/>
  <c r="V61" i="15"/>
  <c r="BC61" i="15"/>
  <c r="AU61" i="15"/>
  <c r="BH61" i="15"/>
  <c r="BM61" i="15"/>
  <c r="AI61" i="15"/>
  <c r="Q61" i="15"/>
  <c r="AJ61" i="15"/>
  <c r="R61" i="15"/>
  <c r="M61" i="15"/>
  <c r="AV61" i="15"/>
  <c r="AH61" i="15"/>
  <c r="AK61" i="15"/>
  <c r="U61" i="15"/>
  <c r="Z61" i="15"/>
  <c r="BI61" i="15"/>
  <c r="BD61" i="15"/>
  <c r="AP61" i="15"/>
  <c r="O61" i="15"/>
  <c r="AN61" i="15"/>
  <c r="J61" i="15"/>
  <c r="F61" i="15" s="1"/>
  <c r="X61" i="15"/>
  <c r="AQ61" i="15"/>
  <c r="AA61" i="15"/>
  <c r="BA61" i="15"/>
  <c r="AE61" i="15"/>
  <c r="AS61" i="15"/>
  <c r="AR61" i="15"/>
  <c r="AM61" i="15"/>
  <c r="BN61" i="15"/>
  <c r="AW61" i="15"/>
  <c r="BL61" i="15"/>
  <c r="BE61" i="15"/>
  <c r="L61" i="15"/>
  <c r="AO61" i="15"/>
  <c r="AX61" i="15"/>
  <c r="AT61" i="15"/>
  <c r="W61" i="15"/>
  <c r="Y61" i="15"/>
  <c r="BB61" i="15"/>
  <c r="P61" i="15"/>
  <c r="H61" i="15"/>
  <c r="BF61" i="15"/>
  <c r="AB61" i="15"/>
  <c r="I61" i="15"/>
  <c r="K61" i="15"/>
  <c r="AF61" i="15"/>
  <c r="AG61" i="15"/>
  <c r="G61" i="15"/>
  <c r="AC61" i="15"/>
  <c r="BK61" i="15"/>
  <c r="BJ61" i="15"/>
  <c r="AL61" i="15"/>
  <c r="BG61" i="15"/>
  <c r="T61" i="15"/>
  <c r="AY61" i="15"/>
  <c r="AD61" i="15"/>
  <c r="N61" i="15"/>
  <c r="E104" i="16"/>
  <c r="BL104" i="15"/>
  <c r="AX104" i="15"/>
  <c r="BD104" i="15"/>
  <c r="BI104" i="15"/>
  <c r="AA104" i="15"/>
  <c r="Q104" i="15"/>
  <c r="BN104" i="15"/>
  <c r="J104" i="15"/>
  <c r="O104" i="15"/>
  <c r="AT104" i="15"/>
  <c r="AC104" i="15"/>
  <c r="V104" i="15"/>
  <c r="Y104" i="15"/>
  <c r="AG104" i="15"/>
  <c r="AW104" i="15"/>
  <c r="AO104" i="15"/>
  <c r="AK104" i="15"/>
  <c r="AP104" i="15"/>
  <c r="AV104" i="15"/>
  <c r="AY104" i="15"/>
  <c r="BA104" i="15"/>
  <c r="BB104" i="15"/>
  <c r="BE104" i="15"/>
  <c r="BJ104" i="15"/>
  <c r="AD104" i="15"/>
  <c r="BM104" i="15"/>
  <c r="H104" i="15"/>
  <c r="K104" i="15"/>
  <c r="L104" i="15"/>
  <c r="AH104" i="15"/>
  <c r="G104" i="15"/>
  <c r="W104" i="15"/>
  <c r="Z104" i="15"/>
  <c r="BG104" i="15"/>
  <c r="AJ104" i="15"/>
  <c r="AB104" i="15"/>
  <c r="AQ104" i="15"/>
  <c r="I104" i="15"/>
  <c r="N104" i="15"/>
  <c r="R104" i="15"/>
  <c r="AN104" i="15"/>
  <c r="T104" i="15"/>
  <c r="X104" i="15"/>
  <c r="AF104" i="15"/>
  <c r="BK104" i="15"/>
  <c r="AE104" i="15"/>
  <c r="AI104" i="15"/>
  <c r="AL104" i="15"/>
  <c r="BC104" i="15"/>
  <c r="AM104" i="15"/>
  <c r="AR104" i="15"/>
  <c r="BF104" i="15"/>
  <c r="P104" i="15"/>
  <c r="BH104" i="15"/>
  <c r="AZ104" i="15"/>
  <c r="U104" i="15"/>
  <c r="S104" i="15"/>
  <c r="AU104" i="15"/>
  <c r="M104" i="15"/>
  <c r="AS104" i="15"/>
  <c r="E112" i="16"/>
  <c r="P112" i="15"/>
  <c r="U112" i="15"/>
  <c r="S112" i="15"/>
  <c r="L112" i="15"/>
  <c r="AC112" i="15"/>
  <c r="AB112" i="15"/>
  <c r="AH112" i="15"/>
  <c r="AL112" i="15"/>
  <c r="AE112" i="15"/>
  <c r="AD112" i="15"/>
  <c r="AN112" i="15"/>
  <c r="AU112" i="15"/>
  <c r="BC112" i="15"/>
  <c r="AX112" i="15"/>
  <c r="H112" i="15"/>
  <c r="AZ112" i="15"/>
  <c r="BH112" i="15"/>
  <c r="V112" i="15"/>
  <c r="M112" i="15"/>
  <c r="AV112" i="15"/>
  <c r="Q112" i="15"/>
  <c r="W112" i="15"/>
  <c r="BD112" i="15"/>
  <c r="AY112" i="15"/>
  <c r="BA112" i="15"/>
  <c r="R112" i="15"/>
  <c r="AJ112" i="15"/>
  <c r="X112" i="15"/>
  <c r="N112" i="15"/>
  <c r="K112" i="15"/>
  <c r="AT112" i="15"/>
  <c r="BG112" i="15"/>
  <c r="AK112" i="15"/>
  <c r="AP112" i="15"/>
  <c r="AA112" i="15"/>
  <c r="AI112" i="15"/>
  <c r="AG112" i="15"/>
  <c r="AF112" i="15"/>
  <c r="G112" i="15"/>
  <c r="BK112" i="15"/>
  <c r="I112" i="15"/>
  <c r="Z112" i="15"/>
  <c r="AW112" i="15"/>
  <c r="BM112" i="15"/>
  <c r="BJ112" i="15"/>
  <c r="BN112" i="15"/>
  <c r="O112" i="15"/>
  <c r="J112" i="15"/>
  <c r="F112" i="15" s="1"/>
  <c r="BB112" i="15"/>
  <c r="BI112" i="15"/>
  <c r="BE112" i="15"/>
  <c r="AQ112" i="15"/>
  <c r="BL112" i="15"/>
  <c r="Y112" i="15"/>
  <c r="AR112" i="15"/>
  <c r="AS112" i="15"/>
  <c r="AM112" i="15"/>
  <c r="BF112" i="15"/>
  <c r="T112" i="15"/>
  <c r="AO112" i="15"/>
  <c r="E41" i="16"/>
  <c r="Z41" i="15"/>
  <c r="AS41" i="15"/>
  <c r="AW41" i="15"/>
  <c r="R41" i="15"/>
  <c r="AL41" i="15"/>
  <c r="BE41" i="15"/>
  <c r="O41" i="15"/>
  <c r="AR41" i="15"/>
  <c r="BI41" i="15"/>
  <c r="AX41" i="15"/>
  <c r="J41" i="15"/>
  <c r="F41" i="15" s="1"/>
  <c r="AF41" i="15"/>
  <c r="S41" i="15"/>
  <c r="AK41" i="15"/>
  <c r="P41" i="15"/>
  <c r="AT41" i="15"/>
  <c r="AB41" i="15"/>
  <c r="BM41" i="15"/>
  <c r="AP41" i="15"/>
  <c r="AV41" i="15"/>
  <c r="I41" i="15"/>
  <c r="BN41" i="15"/>
  <c r="Q41" i="15"/>
  <c r="BD41" i="15"/>
  <c r="BH41" i="15"/>
  <c r="U41" i="15"/>
  <c r="M41" i="15"/>
  <c r="AQ41" i="15"/>
  <c r="N41" i="15"/>
  <c r="AG41" i="15"/>
  <c r="AE41" i="15"/>
  <c r="AU41" i="15"/>
  <c r="Y41" i="15"/>
  <c r="AY41" i="15"/>
  <c r="AA41" i="15"/>
  <c r="L41" i="15"/>
  <c r="W41" i="15"/>
  <c r="AH41" i="15"/>
  <c r="BF41" i="15"/>
  <c r="X41" i="15"/>
  <c r="BG41" i="15"/>
  <c r="AM41" i="15"/>
  <c r="AJ41" i="15"/>
  <c r="H41" i="15"/>
  <c r="BC41" i="15"/>
  <c r="BJ41" i="15"/>
  <c r="AO41" i="15"/>
  <c r="AC41" i="15"/>
  <c r="AI41" i="15"/>
  <c r="K41" i="15"/>
  <c r="BK41" i="15"/>
  <c r="AD41" i="15"/>
  <c r="V41" i="15"/>
  <c r="G41" i="15"/>
  <c r="AZ41" i="15"/>
  <c r="BL41" i="15"/>
  <c r="BB41" i="15"/>
  <c r="BA41" i="15"/>
  <c r="T41" i="15"/>
  <c r="AN41" i="15"/>
  <c r="E109" i="16"/>
  <c r="AO109" i="15"/>
  <c r="AA109" i="15"/>
  <c r="Q109" i="15"/>
  <c r="M109" i="15"/>
  <c r="AX109" i="15"/>
  <c r="U109" i="15"/>
  <c r="S109" i="15"/>
  <c r="AC109" i="15"/>
  <c r="AQ109" i="15"/>
  <c r="AF109" i="15"/>
  <c r="AU109" i="15"/>
  <c r="BJ109" i="15"/>
  <c r="BA109" i="15"/>
  <c r="BE109" i="15"/>
  <c r="AY109" i="15"/>
  <c r="V109" i="15"/>
  <c r="BK109" i="15"/>
  <c r="BM109" i="15"/>
  <c r="N109" i="15"/>
  <c r="G109" i="15"/>
  <c r="AV109" i="15"/>
  <c r="AT109" i="15"/>
  <c r="J109" i="15"/>
  <c r="AD109" i="15"/>
  <c r="AG109" i="15"/>
  <c r="T109" i="15"/>
  <c r="AW109" i="15"/>
  <c r="X109" i="15"/>
  <c r="AR109" i="15"/>
  <c r="BC109" i="15"/>
  <c r="W109" i="15"/>
  <c r="AL109" i="15"/>
  <c r="BF109" i="15"/>
  <c r="H109" i="15"/>
  <c r="AJ109" i="15"/>
  <c r="AN109" i="15"/>
  <c r="Z109" i="15"/>
  <c r="AS109" i="15"/>
  <c r="I109" i="15"/>
  <c r="K109" i="15"/>
  <c r="AZ109" i="15"/>
  <c r="AP109" i="15"/>
  <c r="BG109" i="15"/>
  <c r="AI109" i="15"/>
  <c r="BN109" i="15"/>
  <c r="P109" i="15"/>
  <c r="AK109" i="15"/>
  <c r="AB109" i="15"/>
  <c r="AM109" i="15"/>
  <c r="BL109" i="15"/>
  <c r="R109" i="15"/>
  <c r="BB109" i="15"/>
  <c r="L109" i="15"/>
  <c r="BD109" i="15"/>
  <c r="O109" i="15"/>
  <c r="AH109" i="15"/>
  <c r="AE109" i="15"/>
  <c r="Y109" i="15"/>
  <c r="BH109" i="15"/>
  <c r="BI109" i="15"/>
  <c r="E144" i="16"/>
  <c r="Q144" i="15"/>
  <c r="AS144" i="15"/>
  <c r="AV144" i="15"/>
  <c r="H144" i="15"/>
  <c r="Z144" i="15"/>
  <c r="AC144" i="15"/>
  <c r="BH144" i="15"/>
  <c r="BK144" i="15"/>
  <c r="AL144" i="15"/>
  <c r="BG144" i="15"/>
  <c r="AO144" i="15"/>
  <c r="M144" i="15"/>
  <c r="T144" i="15"/>
  <c r="J144" i="15"/>
  <c r="V144" i="15"/>
  <c r="BA144" i="15"/>
  <c r="AE144" i="15"/>
  <c r="AI144" i="15"/>
  <c r="AQ144" i="15"/>
  <c r="W144" i="15"/>
  <c r="BM144" i="15"/>
  <c r="AT144" i="15"/>
  <c r="AX144" i="15"/>
  <c r="K144" i="15"/>
  <c r="AH144" i="15"/>
  <c r="R144" i="15"/>
  <c r="BI144" i="15"/>
  <c r="I144" i="15"/>
  <c r="AR144" i="15"/>
  <c r="BC144" i="15"/>
  <c r="AN144" i="15"/>
  <c r="BN144" i="15"/>
  <c r="BJ144" i="15"/>
  <c r="AJ144" i="15"/>
  <c r="AY144" i="15"/>
  <c r="AZ144" i="15"/>
  <c r="L144" i="15"/>
  <c r="O144" i="15"/>
  <c r="G144" i="15"/>
  <c r="Y144" i="15"/>
  <c r="BL144" i="15"/>
  <c r="AA144" i="15"/>
  <c r="AG144" i="15"/>
  <c r="AK144" i="15"/>
  <c r="BF144" i="15"/>
  <c r="BE144" i="15"/>
  <c r="S144" i="15"/>
  <c r="P144" i="15"/>
  <c r="AW144" i="15"/>
  <c r="AB144" i="15"/>
  <c r="U144" i="15"/>
  <c r="AD144" i="15"/>
  <c r="BD144" i="15"/>
  <c r="AP144" i="15"/>
  <c r="BB144" i="15"/>
  <c r="AU144" i="15"/>
  <c r="X144" i="15"/>
  <c r="N144" i="15"/>
  <c r="AF144" i="15"/>
  <c r="AM144" i="15"/>
  <c r="E87" i="16"/>
  <c r="BB87" i="15"/>
  <c r="BE87" i="15"/>
  <c r="I87" i="15"/>
  <c r="BI87" i="15"/>
  <c r="AH87" i="15"/>
  <c r="O87" i="15"/>
  <c r="W87" i="15"/>
  <c r="Z87" i="15"/>
  <c r="K87" i="15"/>
  <c r="AY87" i="15"/>
  <c r="AC87" i="15"/>
  <c r="AS87" i="15"/>
  <c r="AV87" i="15"/>
  <c r="BA87" i="15"/>
  <c r="AI87" i="15"/>
  <c r="AP87" i="15"/>
  <c r="BJ87" i="15"/>
  <c r="BN87" i="15"/>
  <c r="L87" i="15"/>
  <c r="AJ87" i="15"/>
  <c r="P87" i="15"/>
  <c r="BC87" i="15"/>
  <c r="G87" i="15"/>
  <c r="T87" i="15"/>
  <c r="BF87" i="15"/>
  <c r="AB87" i="15"/>
  <c r="Q87" i="15"/>
  <c r="X87" i="15"/>
  <c r="AK87" i="15"/>
  <c r="M87" i="15"/>
  <c r="N87" i="15"/>
  <c r="R87" i="15"/>
  <c r="Y87" i="15"/>
  <c r="BH87" i="15"/>
  <c r="AX87" i="15"/>
  <c r="AA87" i="15"/>
  <c r="AE87" i="15"/>
  <c r="AU87" i="15"/>
  <c r="V87" i="15"/>
  <c r="J87" i="15"/>
  <c r="F87" i="15" s="1"/>
  <c r="AO87" i="15"/>
  <c r="AR87" i="15"/>
  <c r="BM87" i="15"/>
  <c r="AM87" i="15"/>
  <c r="AG87" i="15"/>
  <c r="H87" i="15"/>
  <c r="BG87" i="15"/>
  <c r="U87" i="15"/>
  <c r="AL87" i="15"/>
  <c r="AN87" i="15"/>
  <c r="S87" i="15"/>
  <c r="AZ87" i="15"/>
  <c r="AF87" i="15"/>
  <c r="BD87" i="15"/>
  <c r="AT87" i="15"/>
  <c r="BK87" i="15"/>
  <c r="BL87" i="15"/>
  <c r="AD87" i="15"/>
  <c r="AQ87" i="15"/>
  <c r="AW87" i="15"/>
  <c r="E2" i="16"/>
  <c r="AQ2" i="15"/>
  <c r="BC2" i="15"/>
  <c r="BD2" i="15"/>
  <c r="I2" i="15"/>
  <c r="AL2" i="15"/>
  <c r="AG2" i="15"/>
  <c r="X2" i="15"/>
  <c r="V2" i="15"/>
  <c r="AP2" i="15"/>
  <c r="AX2" i="15"/>
  <c r="AT2" i="15"/>
  <c r="AV2" i="15"/>
  <c r="BI2" i="15"/>
  <c r="BJ2" i="15"/>
  <c r="BG2" i="15"/>
  <c r="Y2" i="15"/>
  <c r="W2" i="15"/>
  <c r="R2" i="15"/>
  <c r="G2" i="15"/>
  <c r="AW2" i="15"/>
  <c r="BK2" i="15"/>
  <c r="AE2" i="15"/>
  <c r="U2" i="15"/>
  <c r="AA2" i="15"/>
  <c r="AD2" i="15"/>
  <c r="AR2" i="15"/>
  <c r="AH2" i="15"/>
  <c r="AY2" i="15"/>
  <c r="BM2" i="15"/>
  <c r="L2" i="15"/>
  <c r="AS2" i="15"/>
  <c r="AB2" i="15"/>
  <c r="Q2" i="15"/>
  <c r="AM2" i="15"/>
  <c r="N2" i="15"/>
  <c r="BF2" i="15"/>
  <c r="AO2" i="15"/>
  <c r="AN2" i="15"/>
  <c r="K2" i="15"/>
  <c r="Z2" i="15"/>
  <c r="T2" i="15"/>
  <c r="BB2" i="15"/>
  <c r="BL2" i="15"/>
  <c r="BA2" i="15"/>
  <c r="S2" i="15"/>
  <c r="AF2" i="15"/>
  <c r="AU2" i="15"/>
  <c r="BH2" i="15"/>
  <c r="M2" i="15"/>
  <c r="O2" i="15"/>
  <c r="H2" i="15"/>
  <c r="BN2" i="15"/>
  <c r="AK2" i="15"/>
  <c r="AJ2" i="15"/>
  <c r="BE2" i="15"/>
  <c r="AZ2" i="15"/>
  <c r="AI2" i="15"/>
  <c r="P2" i="15"/>
  <c r="J2" i="15"/>
  <c r="AC2" i="15"/>
  <c r="E37" i="16"/>
  <c r="U37" i="15"/>
  <c r="BI37" i="15"/>
  <c r="AP37" i="15"/>
  <c r="AU37" i="15"/>
  <c r="AN37" i="15"/>
  <c r="BK37" i="15"/>
  <c r="L37" i="15"/>
  <c r="BC37" i="15"/>
  <c r="AA37" i="15"/>
  <c r="J37" i="15"/>
  <c r="BN37" i="15"/>
  <c r="Z37" i="15"/>
  <c r="Q37" i="15"/>
  <c r="AX37" i="15"/>
  <c r="AS37" i="15"/>
  <c r="S37" i="15"/>
  <c r="AJ37" i="15"/>
  <c r="AM37" i="15"/>
  <c r="AD37" i="15"/>
  <c r="G37" i="15"/>
  <c r="K37" i="15"/>
  <c r="AG37" i="15"/>
  <c r="AL37" i="15"/>
  <c r="AZ37" i="15"/>
  <c r="AQ37" i="15"/>
  <c r="AE37" i="15"/>
  <c r="AT37" i="15"/>
  <c r="BM37" i="15"/>
  <c r="BD37" i="15"/>
  <c r="AY37" i="15"/>
  <c r="R37" i="15"/>
  <c r="Y37" i="15"/>
  <c r="BB37" i="15"/>
  <c r="AV37" i="15"/>
  <c r="T37" i="15"/>
  <c r="AH37" i="15"/>
  <c r="AK37" i="15"/>
  <c r="P37" i="15"/>
  <c r="BJ37" i="15"/>
  <c r="AR37" i="15"/>
  <c r="BG37" i="15"/>
  <c r="W37" i="15"/>
  <c r="AW37" i="15"/>
  <c r="AC37" i="15"/>
  <c r="X37" i="15"/>
  <c r="BL37" i="15"/>
  <c r="BH37" i="15"/>
  <c r="AO37" i="15"/>
  <c r="I37" i="15"/>
  <c r="V37" i="15"/>
  <c r="AI37" i="15"/>
  <c r="H37" i="15"/>
  <c r="AF37" i="15"/>
  <c r="M37" i="15"/>
  <c r="BF37" i="15"/>
  <c r="O37" i="15"/>
  <c r="AB37" i="15"/>
  <c r="BA37" i="15"/>
  <c r="N37" i="15"/>
  <c r="BE37" i="15"/>
  <c r="E131" i="16"/>
  <c r="AL131" i="15"/>
  <c r="BL131" i="15"/>
  <c r="BF131" i="15"/>
  <c r="P131" i="15"/>
  <c r="H131" i="15"/>
  <c r="AX131" i="15"/>
  <c r="R131" i="15"/>
  <c r="V131" i="15"/>
  <c r="AP131" i="15"/>
  <c r="AC131" i="15"/>
  <c r="BJ131" i="15"/>
  <c r="AF131" i="15"/>
  <c r="AU131" i="15"/>
  <c r="BN131" i="15"/>
  <c r="AK131" i="15"/>
  <c r="L131" i="15"/>
  <c r="AR131" i="15"/>
  <c r="W131" i="15"/>
  <c r="Q131" i="15"/>
  <c r="BA131" i="15"/>
  <c r="AA131" i="15"/>
  <c r="BD131" i="15"/>
  <c r="AV131" i="15"/>
  <c r="AQ131" i="15"/>
  <c r="AE131" i="15"/>
  <c r="AM131" i="15"/>
  <c r="S131" i="15"/>
  <c r="X131" i="15"/>
  <c r="BC131" i="15"/>
  <c r="AI131" i="15"/>
  <c r="Z131" i="15"/>
  <c r="AB131" i="15"/>
  <c r="T131" i="15"/>
  <c r="O131" i="15"/>
  <c r="BI131" i="15"/>
  <c r="K131" i="15"/>
  <c r="AN131" i="15"/>
  <c r="AH131" i="15"/>
  <c r="AO131" i="15"/>
  <c r="J131" i="15"/>
  <c r="I131" i="15"/>
  <c r="AW131" i="15"/>
  <c r="U131" i="15"/>
  <c r="AD131" i="15"/>
  <c r="N131" i="15"/>
  <c r="BB131" i="15"/>
  <c r="Y131" i="15"/>
  <c r="BM131" i="15"/>
  <c r="AY131" i="15"/>
  <c r="BG131" i="15"/>
  <c r="BK131" i="15"/>
  <c r="BH131" i="15"/>
  <c r="M131" i="15"/>
  <c r="G131" i="15"/>
  <c r="AS131" i="15"/>
  <c r="BE131" i="15"/>
  <c r="AT131" i="15"/>
  <c r="AJ131" i="15"/>
  <c r="AZ131" i="15"/>
  <c r="AG131" i="15"/>
  <c r="E20" i="5"/>
  <c r="E20" i="15"/>
  <c r="E148" i="5"/>
  <c r="E148" i="15"/>
  <c r="E31" i="5"/>
  <c r="E31" i="15"/>
  <c r="E32" i="5"/>
  <c r="E32" i="15"/>
  <c r="E26" i="6"/>
  <c r="BB83" i="5" a="1"/>
  <c r="BB83" i="5" s="1"/>
  <c r="BE83" i="5" a="1"/>
  <c r="BE83" i="5" s="1"/>
  <c r="I83" i="5" a="1"/>
  <c r="I83" i="5" s="1"/>
  <c r="AG83" i="5" a="1"/>
  <c r="AG83" i="5" s="1"/>
  <c r="L83" i="5" a="1"/>
  <c r="L83" i="5" s="1"/>
  <c r="AX83" i="5" a="1"/>
  <c r="AX83" i="5" s="1"/>
  <c r="BG83" i="5" a="1"/>
  <c r="BG83" i="5" s="1"/>
  <c r="X83" i="5" a="1"/>
  <c r="X83" i="5" s="1"/>
  <c r="AW83" i="5" a="1"/>
  <c r="AW83" i="5" s="1"/>
  <c r="AZ83" i="5" a="1"/>
  <c r="AZ83" i="5" s="1"/>
  <c r="BI83" i="5" a="1"/>
  <c r="BI83" i="5" s="1"/>
  <c r="BC83" i="5" a="1"/>
  <c r="BC83" i="5" s="1"/>
  <c r="BH83" i="5" a="1"/>
  <c r="BH83" i="5" s="1"/>
  <c r="BK83" i="5" a="1"/>
  <c r="BK83" i="5" s="1"/>
  <c r="AV83" i="5" a="1"/>
  <c r="AV83" i="5" s="1"/>
  <c r="AS83" i="5" a="1"/>
  <c r="AS83" i="5" s="1"/>
  <c r="BM83" i="5" a="1"/>
  <c r="BM83" i="5" s="1"/>
  <c r="BJ83" i="5" a="1"/>
  <c r="BJ83" i="5" s="1"/>
  <c r="U83" i="5" a="1"/>
  <c r="U83" i="5" s="1"/>
  <c r="AT83" i="5" a="1"/>
  <c r="AT83" i="5" s="1"/>
  <c r="AQ83" i="5" a="1"/>
  <c r="AQ83" i="5" s="1"/>
  <c r="AY83" i="5" a="1"/>
  <c r="AY83" i="5" s="1"/>
  <c r="AM83" i="5" a="1"/>
  <c r="AM83" i="5" s="1"/>
  <c r="BD83" i="5" a="1"/>
  <c r="BD83" i="5" s="1"/>
  <c r="AC83" i="5" a="1"/>
  <c r="AC83" i="5" s="1"/>
  <c r="M83" i="5" a="1"/>
  <c r="M83" i="5" s="1"/>
  <c r="S83" i="5" a="1"/>
  <c r="S83" i="5" s="1"/>
  <c r="AP83" i="5" a="1"/>
  <c r="AP83" i="5" s="1"/>
  <c r="P83" i="5" a="1"/>
  <c r="P83" i="5" s="1"/>
  <c r="Y83" i="5" a="1"/>
  <c r="Y83" i="5" s="1"/>
  <c r="AR83" i="5" a="1"/>
  <c r="AR83" i="5" s="1"/>
  <c r="AJ83" i="5" a="1"/>
  <c r="AJ83" i="5" s="1"/>
  <c r="AA83" i="5" a="1"/>
  <c r="AA83" i="5" s="1"/>
  <c r="AI83" i="5" a="1"/>
  <c r="AI83" i="5" s="1"/>
  <c r="AD83" i="5" a="1"/>
  <c r="AD83" i="5" s="1"/>
  <c r="AE83" i="5" a="1"/>
  <c r="AE83" i="5" s="1"/>
  <c r="K83" i="5" a="1"/>
  <c r="K83" i="5" s="1"/>
  <c r="Q83" i="5" a="1"/>
  <c r="Q83" i="5" s="1"/>
  <c r="AB83" i="5" a="1"/>
  <c r="AB83" i="5" s="1"/>
  <c r="AN83" i="5" a="1"/>
  <c r="AN83" i="5" s="1"/>
  <c r="BN83" i="5" a="1"/>
  <c r="BN83" i="5" s="1"/>
  <c r="AL83" i="5" a="1"/>
  <c r="AL83" i="5" s="1"/>
  <c r="AF83" i="5" a="1"/>
  <c r="AF83" i="5" s="1"/>
  <c r="BF83" i="5" a="1"/>
  <c r="BF83" i="5" s="1"/>
  <c r="V83" i="5" a="1"/>
  <c r="V83" i="5" s="1"/>
  <c r="Z83" i="5" a="1"/>
  <c r="Z83" i="5" s="1"/>
  <c r="W83" i="5" a="1"/>
  <c r="W83" i="5" s="1"/>
  <c r="J83" i="5" a="1"/>
  <c r="J83" i="5" s="1"/>
  <c r="AH83" i="5" a="1"/>
  <c r="AH83" i="5" s="1"/>
  <c r="T83" i="5" a="1"/>
  <c r="T83" i="5" s="1"/>
  <c r="BA83" i="5" a="1"/>
  <c r="BA83" i="5" s="1"/>
  <c r="O83" i="5" a="1"/>
  <c r="O83" i="5" s="1"/>
  <c r="AU83" i="5" a="1"/>
  <c r="AU83" i="5" s="1"/>
  <c r="R83" i="5" a="1"/>
  <c r="R83" i="5" s="1"/>
  <c r="G83" i="5" a="1"/>
  <c r="G83" i="5" s="1"/>
  <c r="AO83" i="5" a="1"/>
  <c r="AO83" i="5" s="1"/>
  <c r="AK83" i="5" a="1"/>
  <c r="AK83" i="5" s="1"/>
  <c r="BL83" i="5" a="1"/>
  <c r="BL83" i="5" s="1"/>
  <c r="N83" i="5" a="1"/>
  <c r="N83" i="5" s="1"/>
  <c r="H83" i="5" a="1"/>
  <c r="H83" i="5" s="1"/>
  <c r="AS133" i="5" a="1"/>
  <c r="AS133" i="5" s="1"/>
  <c r="BE133" i="5" a="1"/>
  <c r="BE133" i="5" s="1"/>
  <c r="BJ133" i="5" a="1"/>
  <c r="BJ133" i="5" s="1"/>
  <c r="AT133" i="5" a="1"/>
  <c r="AT133" i="5" s="1"/>
  <c r="BL133" i="5" a="1"/>
  <c r="BL133" i="5" s="1"/>
  <c r="AM133" i="5" a="1"/>
  <c r="AM133" i="5" s="1"/>
  <c r="AD133" i="5" a="1"/>
  <c r="AD133" i="5" s="1"/>
  <c r="AK133" i="5" a="1"/>
  <c r="AK133" i="5" s="1"/>
  <c r="BA133" i="5" a="1"/>
  <c r="BA133" i="5" s="1"/>
  <c r="Z133" i="5" a="1"/>
  <c r="Z133" i="5" s="1"/>
  <c r="BH133" i="5" a="1"/>
  <c r="BH133" i="5" s="1"/>
  <c r="M133" i="5" a="1"/>
  <c r="M133" i="5" s="1"/>
  <c r="AR133" i="5" a="1"/>
  <c r="AR133" i="5" s="1"/>
  <c r="AX133" i="5" a="1"/>
  <c r="AX133" i="5" s="1"/>
  <c r="AC133" i="5" a="1"/>
  <c r="AC133" i="5" s="1"/>
  <c r="AP133" i="5" a="1"/>
  <c r="AP133" i="5" s="1"/>
  <c r="AY133" i="5" a="1"/>
  <c r="AY133" i="5" s="1"/>
  <c r="AH133" i="5" a="1"/>
  <c r="AH133" i="5" s="1"/>
  <c r="AN133" i="5" a="1"/>
  <c r="AN133" i="5" s="1"/>
  <c r="BM133" i="5" a="1"/>
  <c r="BM133" i="5" s="1"/>
  <c r="AO133" i="5" a="1"/>
  <c r="AO133" i="5" s="1"/>
  <c r="BG133" i="5" a="1"/>
  <c r="BG133" i="5" s="1"/>
  <c r="AL133" i="5" a="1"/>
  <c r="AL133" i="5" s="1"/>
  <c r="BB133" i="5" a="1"/>
  <c r="BB133" i="5" s="1"/>
  <c r="AE133" i="5" a="1"/>
  <c r="AE133" i="5" s="1"/>
  <c r="AB133" i="5" a="1"/>
  <c r="AB133" i="5" s="1"/>
  <c r="AU133" i="5" a="1"/>
  <c r="AU133" i="5" s="1"/>
  <c r="AG133" i="5" a="1"/>
  <c r="AG133" i="5" s="1"/>
  <c r="BC133" i="5" a="1"/>
  <c r="BC133" i="5" s="1"/>
  <c r="V133" i="5" a="1"/>
  <c r="V133" i="5" s="1"/>
  <c r="K133" i="5" a="1"/>
  <c r="K133" i="5" s="1"/>
  <c r="R133" i="5" a="1"/>
  <c r="R133" i="5" s="1"/>
  <c r="AZ133" i="5" a="1"/>
  <c r="AZ133" i="5" s="1"/>
  <c r="BD133" i="5" a="1"/>
  <c r="BD133" i="5" s="1"/>
  <c r="W133" i="5" a="1"/>
  <c r="W133" i="5" s="1"/>
  <c r="AQ133" i="5" a="1"/>
  <c r="AQ133" i="5" s="1"/>
  <c r="Y133" i="5" a="1"/>
  <c r="Y133" i="5" s="1"/>
  <c r="G133" i="5" a="1"/>
  <c r="G133" i="5" s="1"/>
  <c r="J133" i="5" a="1"/>
  <c r="J133" i="5" s="1"/>
  <c r="O133" i="5" a="1"/>
  <c r="O133" i="5" s="1"/>
  <c r="AF133" i="5" a="1"/>
  <c r="AF133" i="5" s="1"/>
  <c r="I133" i="5" a="1"/>
  <c r="I133" i="5" s="1"/>
  <c r="BK133" i="5" a="1"/>
  <c r="BK133" i="5" s="1"/>
  <c r="L133" i="5" a="1"/>
  <c r="L133" i="5" s="1"/>
  <c r="AI133" i="5" a="1"/>
  <c r="AI133" i="5" s="1"/>
  <c r="AJ133" i="5" a="1"/>
  <c r="AJ133" i="5" s="1"/>
  <c r="H133" i="5" a="1"/>
  <c r="H133" i="5" s="1"/>
  <c r="X133" i="5" a="1"/>
  <c r="X133" i="5" s="1"/>
  <c r="AW133" i="5" a="1"/>
  <c r="AW133" i="5" s="1"/>
  <c r="S133" i="5" a="1"/>
  <c r="S133" i="5" s="1"/>
  <c r="AV133" i="5" a="1"/>
  <c r="AV133" i="5" s="1"/>
  <c r="N133" i="5" a="1"/>
  <c r="N133" i="5" s="1"/>
  <c r="BF133" i="5" a="1"/>
  <c r="BF133" i="5" s="1"/>
  <c r="BI133" i="5" a="1"/>
  <c r="BI133" i="5" s="1"/>
  <c r="T133" i="5" a="1"/>
  <c r="T133" i="5" s="1"/>
  <c r="BN133" i="5" a="1"/>
  <c r="BN133" i="5" s="1"/>
  <c r="U133" i="5" a="1"/>
  <c r="U133" i="5" s="1"/>
  <c r="AA133" i="5" a="1"/>
  <c r="AA133" i="5" s="1"/>
  <c r="P133" i="5" a="1"/>
  <c r="P133" i="5" s="1"/>
  <c r="Q133" i="5" a="1"/>
  <c r="Q133" i="5" s="1"/>
  <c r="J17" i="5" a="1"/>
  <c r="J17" i="5" s="1"/>
  <c r="AQ17" i="5" a="1"/>
  <c r="AQ17" i="5" s="1"/>
  <c r="G17" i="5" a="1"/>
  <c r="G17" i="5" s="1"/>
  <c r="BC17" i="5" a="1"/>
  <c r="BC17" i="5" s="1"/>
  <c r="AB17" i="5" a="1"/>
  <c r="AB17" i="5" s="1"/>
  <c r="Z17" i="5" a="1"/>
  <c r="Z17" i="5" s="1"/>
  <c r="BM17" i="5" a="1"/>
  <c r="BM17" i="5" s="1"/>
  <c r="AG17" i="5" a="1"/>
  <c r="AG17" i="5" s="1"/>
  <c r="U17" i="5" a="1"/>
  <c r="U17" i="5" s="1"/>
  <c r="I17" i="5" a="1"/>
  <c r="I17" i="5" s="1"/>
  <c r="N17" i="5" a="1"/>
  <c r="N17" i="5" s="1"/>
  <c r="AO17" i="5" a="1"/>
  <c r="AO17" i="5" s="1"/>
  <c r="AC17" i="5" a="1"/>
  <c r="AC17" i="5" s="1"/>
  <c r="AL17" i="5" a="1"/>
  <c r="AL17" i="5" s="1"/>
  <c r="AI17" i="5" a="1"/>
  <c r="AI17" i="5" s="1"/>
  <c r="O17" i="5" a="1"/>
  <c r="O17" i="5" s="1"/>
  <c r="AU17" i="5" a="1"/>
  <c r="AU17" i="5" s="1"/>
  <c r="AZ17" i="5" a="1"/>
  <c r="AZ17" i="5" s="1"/>
  <c r="AN17" i="5" a="1"/>
  <c r="AN17" i="5" s="1"/>
  <c r="BB17" i="5" a="1"/>
  <c r="BB17" i="5" s="1"/>
  <c r="P17" i="5" a="1"/>
  <c r="P17" i="5" s="1"/>
  <c r="AX17" i="5" a="1"/>
  <c r="AX17" i="5" s="1"/>
  <c r="BA17" i="5" a="1"/>
  <c r="BA17" i="5" s="1"/>
  <c r="BE17" i="5" a="1"/>
  <c r="BE17" i="5" s="1"/>
  <c r="L17" i="5" a="1"/>
  <c r="L17" i="5" s="1"/>
  <c r="R17" i="5" a="1"/>
  <c r="R17" i="5" s="1"/>
  <c r="AD17" i="5" a="1"/>
  <c r="AD17" i="5" s="1"/>
  <c r="AE17" i="5" a="1"/>
  <c r="AE17" i="5" s="1"/>
  <c r="BF17" i="5" a="1"/>
  <c r="BF17" i="5" s="1"/>
  <c r="BI17" i="5" a="1"/>
  <c r="BI17" i="5" s="1"/>
  <c r="AK17" i="5" a="1"/>
  <c r="AK17" i="5" s="1"/>
  <c r="BG17" i="5" a="1"/>
  <c r="BG17" i="5" s="1"/>
  <c r="Q17" i="5" a="1"/>
  <c r="Q17" i="5" s="1"/>
  <c r="AM17" i="5" a="1"/>
  <c r="AM17" i="5" s="1"/>
  <c r="V17" i="5" a="1"/>
  <c r="V17" i="5" s="1"/>
  <c r="AW17" i="5" a="1"/>
  <c r="AW17" i="5" s="1"/>
  <c r="W17" i="5" a="1"/>
  <c r="W17" i="5" s="1"/>
  <c r="BH17" i="5" a="1"/>
  <c r="BH17" i="5" s="1"/>
  <c r="S17" i="5" a="1"/>
  <c r="S17" i="5" s="1"/>
  <c r="AR17" i="5" a="1"/>
  <c r="AR17" i="5" s="1"/>
  <c r="AS17" i="5" a="1"/>
  <c r="AS17" i="5" s="1"/>
  <c r="AV17" i="5" a="1"/>
  <c r="AV17" i="5" s="1"/>
  <c r="BK17" i="5" a="1"/>
  <c r="BK17" i="5" s="1"/>
  <c r="AP17" i="5" a="1"/>
  <c r="AP17" i="5" s="1"/>
  <c r="AF17" i="5" a="1"/>
  <c r="AF17" i="5" s="1"/>
  <c r="AT17" i="5" a="1"/>
  <c r="AT17" i="5" s="1"/>
  <c r="AJ17" i="5" a="1"/>
  <c r="AJ17" i="5" s="1"/>
  <c r="AH17" i="5" a="1"/>
  <c r="AH17" i="5" s="1"/>
  <c r="M17" i="5" a="1"/>
  <c r="M17" i="5" s="1"/>
  <c r="T17" i="5" a="1"/>
  <c r="T17" i="5" s="1"/>
  <c r="BN17" i="5" a="1"/>
  <c r="BN17" i="5" s="1"/>
  <c r="H17" i="5" a="1"/>
  <c r="H17" i="5" s="1"/>
  <c r="K17" i="5" a="1"/>
  <c r="K17" i="5" s="1"/>
  <c r="BD17" i="5" a="1"/>
  <c r="BD17" i="5" s="1"/>
  <c r="X17" i="5" a="1"/>
  <c r="X17" i="5" s="1"/>
  <c r="BL17" i="5" a="1"/>
  <c r="BL17" i="5" s="1"/>
  <c r="AY17" i="5" a="1"/>
  <c r="AY17" i="5" s="1"/>
  <c r="BJ17" i="5" a="1"/>
  <c r="BJ17" i="5" s="1"/>
  <c r="AA17" i="5" a="1"/>
  <c r="AA17" i="5" s="1"/>
  <c r="Y17" i="5" a="1"/>
  <c r="Y17" i="5" s="1"/>
  <c r="BA122" i="5" a="1"/>
  <c r="BA122" i="5" s="1"/>
  <c r="AS122" i="5" a="1"/>
  <c r="AS122" i="5" s="1"/>
  <c r="AW122" i="5" a="1"/>
  <c r="AW122" i="5" s="1"/>
  <c r="H122" i="5" a="1"/>
  <c r="H122" i="5" s="1"/>
  <c r="AN122" i="5" a="1"/>
  <c r="AN122" i="5" s="1"/>
  <c r="BH122" i="5" a="1"/>
  <c r="BH122" i="5" s="1"/>
  <c r="AV122" i="5" a="1"/>
  <c r="AV122" i="5" s="1"/>
  <c r="BL122" i="5" a="1"/>
  <c r="BL122" i="5" s="1"/>
  <c r="AQ122" i="5" a="1"/>
  <c r="AQ122" i="5" s="1"/>
  <c r="BN122" i="5" a="1"/>
  <c r="BN122" i="5" s="1"/>
  <c r="AZ122" i="5" a="1"/>
  <c r="AZ122" i="5" s="1"/>
  <c r="BF122" i="5" a="1"/>
  <c r="BF122" i="5" s="1"/>
  <c r="BB122" i="5" a="1"/>
  <c r="BB122" i="5" s="1"/>
  <c r="BJ122" i="5" a="1"/>
  <c r="BJ122" i="5" s="1"/>
  <c r="AY122" i="5" a="1"/>
  <c r="AY122" i="5" s="1"/>
  <c r="K122" i="5" a="1"/>
  <c r="K122" i="5" s="1"/>
  <c r="AO122" i="5" a="1"/>
  <c r="AO122" i="5" s="1"/>
  <c r="AT122" i="5" a="1"/>
  <c r="AT122" i="5" s="1"/>
  <c r="BE122" i="5" a="1"/>
  <c r="BE122" i="5" s="1"/>
  <c r="BM122" i="5" a="1"/>
  <c r="BM122" i="5" s="1"/>
  <c r="BI122" i="5" a="1"/>
  <c r="BI122" i="5" s="1"/>
  <c r="BG122" i="5" a="1"/>
  <c r="BG122" i="5" s="1"/>
  <c r="BK122" i="5" a="1"/>
  <c r="BK122" i="5" s="1"/>
  <c r="AU122" i="5" a="1"/>
  <c r="AU122" i="5" s="1"/>
  <c r="W122" i="5" a="1"/>
  <c r="W122" i="5" s="1"/>
  <c r="AC122" i="5" a="1"/>
  <c r="AC122" i="5" s="1"/>
  <c r="U122" i="5" a="1"/>
  <c r="U122" i="5" s="1"/>
  <c r="J122" i="5" a="1"/>
  <c r="J122" i="5" s="1"/>
  <c r="AJ122" i="5" a="1"/>
  <c r="AJ122" i="5" s="1"/>
  <c r="L122" i="5" a="1"/>
  <c r="L122" i="5" s="1"/>
  <c r="AL122" i="5" a="1"/>
  <c r="AL122" i="5" s="1"/>
  <c r="Z122" i="5" a="1"/>
  <c r="Z122" i="5" s="1"/>
  <c r="BD122" i="5" a="1"/>
  <c r="BD122" i="5" s="1"/>
  <c r="AK122" i="5" a="1"/>
  <c r="AK122" i="5" s="1"/>
  <c r="N122" i="5" a="1"/>
  <c r="N122" i="5" s="1"/>
  <c r="AE122" i="5" a="1"/>
  <c r="AE122" i="5" s="1"/>
  <c r="BC122" i="5" a="1"/>
  <c r="BC122" i="5" s="1"/>
  <c r="AR122" i="5" a="1"/>
  <c r="AR122" i="5" s="1"/>
  <c r="AI122" i="5" a="1"/>
  <c r="AI122" i="5" s="1"/>
  <c r="Q122" i="5" a="1"/>
  <c r="Q122" i="5" s="1"/>
  <c r="AA122" i="5" a="1"/>
  <c r="AA122" i="5" s="1"/>
  <c r="I122" i="5" a="1"/>
  <c r="I122" i="5" s="1"/>
  <c r="X122" i="5" a="1"/>
  <c r="X122" i="5" s="1"/>
  <c r="Y122" i="5" a="1"/>
  <c r="Y122" i="5" s="1"/>
  <c r="AG122" i="5" a="1"/>
  <c r="AG122" i="5" s="1"/>
  <c r="AF122" i="5" a="1"/>
  <c r="AF122" i="5" s="1"/>
  <c r="R122" i="5" a="1"/>
  <c r="R122" i="5" s="1"/>
  <c r="AD122" i="5" a="1"/>
  <c r="AD122" i="5" s="1"/>
  <c r="V122" i="5" a="1"/>
  <c r="V122" i="5" s="1"/>
  <c r="AM122" i="5" a="1"/>
  <c r="AM122" i="5" s="1"/>
  <c r="AB122" i="5" a="1"/>
  <c r="AB122" i="5" s="1"/>
  <c r="AX122" i="5" a="1"/>
  <c r="AX122" i="5" s="1"/>
  <c r="O122" i="5" a="1"/>
  <c r="O122" i="5" s="1"/>
  <c r="S122" i="5" a="1"/>
  <c r="S122" i="5" s="1"/>
  <c r="G122" i="5" a="1"/>
  <c r="G122" i="5" s="1"/>
  <c r="M122" i="5" a="1"/>
  <c r="M122" i="5" s="1"/>
  <c r="P122" i="5" a="1"/>
  <c r="P122" i="5" s="1"/>
  <c r="AP122" i="5" a="1"/>
  <c r="AP122" i="5" s="1"/>
  <c r="AH122" i="5" a="1"/>
  <c r="AH122" i="5" s="1"/>
  <c r="T122" i="5" a="1"/>
  <c r="T122" i="5" s="1"/>
  <c r="BG127" i="5" a="1"/>
  <c r="BG127" i="5" s="1"/>
  <c r="BB127" i="5" a="1"/>
  <c r="BB127" i="5" s="1"/>
  <c r="AE127" i="5" a="1"/>
  <c r="AE127" i="5" s="1"/>
  <c r="AU127" i="5" a="1"/>
  <c r="AU127" i="5" s="1"/>
  <c r="AN127" i="5" a="1"/>
  <c r="AN127" i="5" s="1"/>
  <c r="BL127" i="5" a="1"/>
  <c r="BL127" i="5" s="1"/>
  <c r="AJ127" i="5" a="1"/>
  <c r="AJ127" i="5" s="1"/>
  <c r="BA127" i="5" a="1"/>
  <c r="BA127" i="5" s="1"/>
  <c r="AC127" i="5" a="1"/>
  <c r="AC127" i="5" s="1"/>
  <c r="K127" i="5" a="1"/>
  <c r="K127" i="5" s="1"/>
  <c r="BF127" i="5" a="1"/>
  <c r="BF127" i="5" s="1"/>
  <c r="AM127" i="5" a="1"/>
  <c r="AM127" i="5" s="1"/>
  <c r="BK127" i="5" a="1"/>
  <c r="BK127" i="5" s="1"/>
  <c r="AH127" i="5" a="1"/>
  <c r="AH127" i="5" s="1"/>
  <c r="BJ127" i="5" a="1"/>
  <c r="BJ127" i="5" s="1"/>
  <c r="AF127" i="5" a="1"/>
  <c r="AF127" i="5" s="1"/>
  <c r="AP127" i="5" a="1"/>
  <c r="AP127" i="5" s="1"/>
  <c r="AV127" i="5" a="1"/>
  <c r="AV127" i="5" s="1"/>
  <c r="BD127" i="5" a="1"/>
  <c r="BD127" i="5" s="1"/>
  <c r="AY127" i="5" a="1"/>
  <c r="AY127" i="5" s="1"/>
  <c r="AK127" i="5" a="1"/>
  <c r="AK127" i="5" s="1"/>
  <c r="AO127" i="5" a="1"/>
  <c r="AO127" i="5" s="1"/>
  <c r="BN127" i="5" a="1"/>
  <c r="BN127" i="5" s="1"/>
  <c r="AT127" i="5" a="1"/>
  <c r="AT127" i="5" s="1"/>
  <c r="AR127" i="5" a="1"/>
  <c r="AR127" i="5" s="1"/>
  <c r="AI127" i="5" a="1"/>
  <c r="AI127" i="5" s="1"/>
  <c r="AW127" i="5" a="1"/>
  <c r="AW127" i="5" s="1"/>
  <c r="Q127" i="5" a="1"/>
  <c r="Q127" i="5" s="1"/>
  <c r="I127" i="5" a="1"/>
  <c r="I127" i="5" s="1"/>
  <c r="O127" i="5" a="1"/>
  <c r="O127" i="5" s="1"/>
  <c r="BE127" i="5" a="1"/>
  <c r="BE127" i="5" s="1"/>
  <c r="AQ127" i="5" a="1"/>
  <c r="AQ127" i="5" s="1"/>
  <c r="L127" i="5" a="1"/>
  <c r="L127" i="5" s="1"/>
  <c r="AS127" i="5" a="1"/>
  <c r="AS127" i="5" s="1"/>
  <c r="N127" i="5" a="1"/>
  <c r="N127" i="5" s="1"/>
  <c r="AG127" i="5" a="1"/>
  <c r="AG127" i="5" s="1"/>
  <c r="H127" i="5" a="1"/>
  <c r="H127" i="5" s="1"/>
  <c r="V127" i="5" a="1"/>
  <c r="V127" i="5" s="1"/>
  <c r="AZ127" i="5" a="1"/>
  <c r="AZ127" i="5" s="1"/>
  <c r="Z127" i="5" a="1"/>
  <c r="Z127" i="5" s="1"/>
  <c r="J127" i="5" a="1"/>
  <c r="J127" i="5" s="1"/>
  <c r="AL127" i="5" a="1"/>
  <c r="AL127" i="5" s="1"/>
  <c r="G127" i="5" a="1"/>
  <c r="G127" i="5" s="1"/>
  <c r="AD127" i="5" a="1"/>
  <c r="AD127" i="5" s="1"/>
  <c r="T127" i="5" a="1"/>
  <c r="T127" i="5" s="1"/>
  <c r="AA127" i="5" a="1"/>
  <c r="AA127" i="5" s="1"/>
  <c r="BH127" i="5" a="1"/>
  <c r="BH127" i="5" s="1"/>
  <c r="S127" i="5" a="1"/>
  <c r="S127" i="5" s="1"/>
  <c r="BC127" i="5" a="1"/>
  <c r="BC127" i="5" s="1"/>
  <c r="Y127" i="5" a="1"/>
  <c r="Y127" i="5" s="1"/>
  <c r="BM127" i="5" a="1"/>
  <c r="BM127" i="5" s="1"/>
  <c r="P127" i="5" a="1"/>
  <c r="P127" i="5" s="1"/>
  <c r="AX127" i="5" a="1"/>
  <c r="AX127" i="5" s="1"/>
  <c r="X127" i="5" a="1"/>
  <c r="X127" i="5" s="1"/>
  <c r="BI127" i="5" a="1"/>
  <c r="BI127" i="5" s="1"/>
  <c r="M127" i="5" a="1"/>
  <c r="M127" i="5" s="1"/>
  <c r="W127" i="5" a="1"/>
  <c r="W127" i="5" s="1"/>
  <c r="R127" i="5" a="1"/>
  <c r="R127" i="5" s="1"/>
  <c r="AB127" i="5" a="1"/>
  <c r="AB127" i="5" s="1"/>
  <c r="U127" i="5" a="1"/>
  <c r="U127" i="5" s="1"/>
  <c r="BN123" i="5" a="1"/>
  <c r="BN123" i="5" s="1"/>
  <c r="AV123" i="5" a="1"/>
  <c r="AV123" i="5" s="1"/>
  <c r="AJ123" i="5" a="1"/>
  <c r="AJ123" i="5" s="1"/>
  <c r="BA123" i="5" a="1"/>
  <c r="BA123" i="5" s="1"/>
  <c r="BI123" i="5" a="1"/>
  <c r="BI123" i="5" s="1"/>
  <c r="AI123" i="5" a="1"/>
  <c r="AI123" i="5" s="1"/>
  <c r="AP123" i="5" a="1"/>
  <c r="AP123" i="5" s="1"/>
  <c r="AT123" i="5" a="1"/>
  <c r="AT123" i="5" s="1"/>
  <c r="AH123" i="5" a="1"/>
  <c r="AH123" i="5" s="1"/>
  <c r="AE123" i="5" a="1"/>
  <c r="AE123" i="5" s="1"/>
  <c r="BH123" i="5" a="1"/>
  <c r="BH123" i="5" s="1"/>
  <c r="AF123" i="5" a="1"/>
  <c r="AF123" i="5" s="1"/>
  <c r="G123" i="5" a="1"/>
  <c r="G123" i="5" s="1"/>
  <c r="BJ123" i="5" a="1"/>
  <c r="BJ123" i="5" s="1"/>
  <c r="BK123" i="5" a="1"/>
  <c r="BK123" i="5" s="1"/>
  <c r="BC123" i="5" a="1"/>
  <c r="BC123" i="5" s="1"/>
  <c r="AY123" i="5" a="1"/>
  <c r="AY123" i="5" s="1"/>
  <c r="AX123" i="5" a="1"/>
  <c r="AX123" i="5" s="1"/>
  <c r="AK123" i="5" a="1"/>
  <c r="AK123" i="5" s="1"/>
  <c r="AN123" i="5" a="1"/>
  <c r="AN123" i="5" s="1"/>
  <c r="AL123" i="5" a="1"/>
  <c r="AL123" i="5" s="1"/>
  <c r="BE123" i="5" a="1"/>
  <c r="BE123" i="5" s="1"/>
  <c r="J123" i="5" a="1"/>
  <c r="J123" i="5" s="1"/>
  <c r="AO123" i="5" a="1"/>
  <c r="AO123" i="5" s="1"/>
  <c r="AU123" i="5" a="1"/>
  <c r="AU123" i="5" s="1"/>
  <c r="BL123" i="5" a="1"/>
  <c r="BL123" i="5" s="1"/>
  <c r="W123" i="5" a="1"/>
  <c r="W123" i="5" s="1"/>
  <c r="I123" i="5" a="1"/>
  <c r="I123" i="5" s="1"/>
  <c r="AM123" i="5" a="1"/>
  <c r="AM123" i="5" s="1"/>
  <c r="V123" i="5" a="1"/>
  <c r="V123" i="5" s="1"/>
  <c r="AB123" i="5" a="1"/>
  <c r="AB123" i="5" s="1"/>
  <c r="N123" i="5" a="1"/>
  <c r="N123" i="5" s="1"/>
  <c r="AC123" i="5" a="1"/>
  <c r="AC123" i="5" s="1"/>
  <c r="Q123" i="5" a="1"/>
  <c r="Q123" i="5" s="1"/>
  <c r="O123" i="5" a="1"/>
  <c r="O123" i="5" s="1"/>
  <c r="R123" i="5" a="1"/>
  <c r="R123" i="5" s="1"/>
  <c r="AS123" i="5" a="1"/>
  <c r="AS123" i="5" s="1"/>
  <c r="Y123" i="5" a="1"/>
  <c r="Y123" i="5" s="1"/>
  <c r="P123" i="5" a="1"/>
  <c r="P123" i="5" s="1"/>
  <c r="BG123" i="5" a="1"/>
  <c r="BG123" i="5" s="1"/>
  <c r="M123" i="5" a="1"/>
  <c r="M123" i="5" s="1"/>
  <c r="T123" i="5" a="1"/>
  <c r="T123" i="5" s="1"/>
  <c r="AQ123" i="5" a="1"/>
  <c r="AQ123" i="5" s="1"/>
  <c r="AR123" i="5" a="1"/>
  <c r="AR123" i="5" s="1"/>
  <c r="U123" i="5" a="1"/>
  <c r="U123" i="5" s="1"/>
  <c r="BF123" i="5" a="1"/>
  <c r="BF123" i="5" s="1"/>
  <c r="AW123" i="5" a="1"/>
  <c r="AW123" i="5" s="1"/>
  <c r="S123" i="5" a="1"/>
  <c r="S123" i="5" s="1"/>
  <c r="AA123" i="5" a="1"/>
  <c r="AA123" i="5" s="1"/>
  <c r="BM123" i="5" a="1"/>
  <c r="BM123" i="5" s="1"/>
  <c r="BD123" i="5" a="1"/>
  <c r="BD123" i="5" s="1"/>
  <c r="AZ123" i="5" a="1"/>
  <c r="AZ123" i="5" s="1"/>
  <c r="Z123" i="5" a="1"/>
  <c r="Z123" i="5" s="1"/>
  <c r="AG123" i="5" a="1"/>
  <c r="AG123" i="5" s="1"/>
  <c r="BB123" i="5" a="1"/>
  <c r="BB123" i="5" s="1"/>
  <c r="AD123" i="5" a="1"/>
  <c r="AD123" i="5" s="1"/>
  <c r="K123" i="5" a="1"/>
  <c r="K123" i="5" s="1"/>
  <c r="L123" i="5" a="1"/>
  <c r="L123" i="5" s="1"/>
  <c r="H123" i="5" a="1"/>
  <c r="H123" i="5" s="1"/>
  <c r="X123" i="5" a="1"/>
  <c r="X123" i="5" s="1"/>
  <c r="AA7" i="5" a="1"/>
  <c r="AA7" i="5" s="1"/>
  <c r="BN7" i="5" a="1"/>
  <c r="BN7" i="5" s="1"/>
  <c r="AS7" i="5" a="1"/>
  <c r="AS7" i="5" s="1"/>
  <c r="AH7" i="5" a="1"/>
  <c r="AH7" i="5" s="1"/>
  <c r="AE7" i="5" a="1"/>
  <c r="AE7" i="5" s="1"/>
  <c r="S7" i="5" a="1"/>
  <c r="S7" i="5" s="1"/>
  <c r="AW7" i="5" a="1"/>
  <c r="AW7" i="5" s="1"/>
  <c r="BA7" i="5" a="1"/>
  <c r="BA7" i="5" s="1"/>
  <c r="T7" i="5" a="1"/>
  <c r="T7" i="5" s="1"/>
  <c r="BM7" i="5" a="1"/>
  <c r="BM7" i="5" s="1"/>
  <c r="BK7" i="5" a="1"/>
  <c r="BK7" i="5" s="1"/>
  <c r="AM7" i="5" a="1"/>
  <c r="AM7" i="5" s="1"/>
  <c r="AZ7" i="5" a="1"/>
  <c r="AZ7" i="5" s="1"/>
  <c r="P7" i="5" a="1"/>
  <c r="P7" i="5" s="1"/>
  <c r="O7" i="5" a="1"/>
  <c r="O7" i="5" s="1"/>
  <c r="BE7" i="5" a="1"/>
  <c r="BE7" i="5" s="1"/>
  <c r="BH7" i="5" a="1"/>
  <c r="BH7" i="5" s="1"/>
  <c r="I7" i="5" a="1"/>
  <c r="I7" i="5" s="1"/>
  <c r="AV7" i="5" a="1"/>
  <c r="AV7" i="5" s="1"/>
  <c r="AB7" i="5" a="1"/>
  <c r="AB7" i="5" s="1"/>
  <c r="Y7" i="5" a="1"/>
  <c r="Y7" i="5" s="1"/>
  <c r="Q7" i="5" a="1"/>
  <c r="Q7" i="5" s="1"/>
  <c r="Z7" i="5" a="1"/>
  <c r="Z7" i="5" s="1"/>
  <c r="BJ7" i="5" a="1"/>
  <c r="BJ7" i="5" s="1"/>
  <c r="AL7" i="5" a="1"/>
  <c r="AL7" i="5" s="1"/>
  <c r="AX7" i="5" a="1"/>
  <c r="AX7" i="5" s="1"/>
  <c r="AG7" i="5" a="1"/>
  <c r="AG7" i="5" s="1"/>
  <c r="AR7" i="5" a="1"/>
  <c r="AR7" i="5" s="1"/>
  <c r="W7" i="5" a="1"/>
  <c r="W7" i="5" s="1"/>
  <c r="BB7" i="5" a="1"/>
  <c r="BB7" i="5" s="1"/>
  <c r="U7" i="5" a="1"/>
  <c r="U7" i="5" s="1"/>
  <c r="J7" i="5" a="1"/>
  <c r="J7" i="5" s="1"/>
  <c r="M7" i="5" a="1"/>
  <c r="M7" i="5" s="1"/>
  <c r="H7" i="5" a="1"/>
  <c r="H7" i="5" s="1"/>
  <c r="AY7" i="5" a="1"/>
  <c r="AY7" i="5" s="1"/>
  <c r="X7" i="5" a="1"/>
  <c r="X7" i="5" s="1"/>
  <c r="BL7" i="5" a="1"/>
  <c r="BL7" i="5" s="1"/>
  <c r="AQ7" i="5" a="1"/>
  <c r="AQ7" i="5" s="1"/>
  <c r="BI7" i="5" a="1"/>
  <c r="BI7" i="5" s="1"/>
  <c r="AO7" i="5" a="1"/>
  <c r="AO7" i="5" s="1"/>
  <c r="AF7" i="5" a="1"/>
  <c r="AF7" i="5" s="1"/>
  <c r="BD7" i="5" a="1"/>
  <c r="BD7" i="5" s="1"/>
  <c r="BG7" i="5" a="1"/>
  <c r="BG7" i="5" s="1"/>
  <c r="R7" i="5" a="1"/>
  <c r="R7" i="5" s="1"/>
  <c r="BC7" i="5" a="1"/>
  <c r="BC7" i="5" s="1"/>
  <c r="AK7" i="5" a="1"/>
  <c r="AK7" i="5" s="1"/>
  <c r="AI7" i="5" a="1"/>
  <c r="AI7" i="5" s="1"/>
  <c r="K7" i="5" a="1"/>
  <c r="K7" i="5" s="1"/>
  <c r="AU7" i="5" a="1"/>
  <c r="AU7" i="5" s="1"/>
  <c r="AT7" i="5" a="1"/>
  <c r="AT7" i="5" s="1"/>
  <c r="AJ7" i="5" a="1"/>
  <c r="AJ7" i="5" s="1"/>
  <c r="N7" i="5" a="1"/>
  <c r="N7" i="5" s="1"/>
  <c r="G7" i="5" a="1"/>
  <c r="G7" i="5" s="1"/>
  <c r="BF7" i="5" a="1"/>
  <c r="BF7" i="5" s="1"/>
  <c r="AN7" i="5" a="1"/>
  <c r="AN7" i="5" s="1"/>
  <c r="AC7" i="5" a="1"/>
  <c r="AC7" i="5" s="1"/>
  <c r="AP7" i="5" a="1"/>
  <c r="AP7" i="5" s="1"/>
  <c r="V7" i="5" a="1"/>
  <c r="V7" i="5" s="1"/>
  <c r="L7" i="5" a="1"/>
  <c r="L7" i="5" s="1"/>
  <c r="AD7" i="5" a="1"/>
  <c r="AD7" i="5" s="1"/>
  <c r="AS96" i="5" a="1"/>
  <c r="AS96" i="5" s="1"/>
  <c r="AX96" i="5" a="1"/>
  <c r="AX96" i="5" s="1"/>
  <c r="BM96" i="5" a="1"/>
  <c r="BM96" i="5" s="1"/>
  <c r="AV96" i="5" a="1"/>
  <c r="AV96" i="5" s="1"/>
  <c r="BA96" i="5" a="1"/>
  <c r="BA96" i="5" s="1"/>
  <c r="BH96" i="5" a="1"/>
  <c r="BH96" i="5" s="1"/>
  <c r="AC96" i="5" a="1"/>
  <c r="AC96" i="5" s="1"/>
  <c r="AO96" i="5" a="1"/>
  <c r="AO96" i="5" s="1"/>
  <c r="BK96" i="5" a="1"/>
  <c r="BK96" i="5" s="1"/>
  <c r="AT96" i="5" a="1"/>
  <c r="AT96" i="5" s="1"/>
  <c r="AR96" i="5" a="1"/>
  <c r="AR96" i="5" s="1"/>
  <c r="AU96" i="5" a="1"/>
  <c r="AU96" i="5" s="1"/>
  <c r="BB96" i="5" a="1"/>
  <c r="BB96" i="5" s="1"/>
  <c r="T96" i="5" a="1"/>
  <c r="T96" i="5" s="1"/>
  <c r="BF96" i="5" a="1"/>
  <c r="BF96" i="5" s="1"/>
  <c r="AY96" i="5" a="1"/>
  <c r="AY96" i="5" s="1"/>
  <c r="BI96" i="5" a="1"/>
  <c r="BI96" i="5" s="1"/>
  <c r="Q96" i="5" a="1"/>
  <c r="Q96" i="5" s="1"/>
  <c r="V96" i="5" a="1"/>
  <c r="V96" i="5" s="1"/>
  <c r="AW96" i="5" a="1"/>
  <c r="AW96" i="5" s="1"/>
  <c r="H96" i="5" a="1"/>
  <c r="H96" i="5" s="1"/>
  <c r="BC96" i="5" a="1"/>
  <c r="BC96" i="5" s="1"/>
  <c r="AF96" i="5" a="1"/>
  <c r="AF96" i="5" s="1"/>
  <c r="K96" i="5" a="1"/>
  <c r="K96" i="5" s="1"/>
  <c r="X96" i="5" a="1"/>
  <c r="X96" i="5" s="1"/>
  <c r="S96" i="5" a="1"/>
  <c r="S96" i="5" s="1"/>
  <c r="BJ96" i="5" a="1"/>
  <c r="BJ96" i="5" s="1"/>
  <c r="N96" i="5" a="1"/>
  <c r="N96" i="5" s="1"/>
  <c r="AL96" i="5" a="1"/>
  <c r="AL96" i="5" s="1"/>
  <c r="Z96" i="5" a="1"/>
  <c r="Z96" i="5" s="1"/>
  <c r="L96" i="5" a="1"/>
  <c r="L96" i="5" s="1"/>
  <c r="O96" i="5" a="1"/>
  <c r="O96" i="5" s="1"/>
  <c r="P96" i="5" a="1"/>
  <c r="P96" i="5" s="1"/>
  <c r="BG96" i="5" a="1"/>
  <c r="BG96" i="5" s="1"/>
  <c r="AB96" i="5" a="1"/>
  <c r="AB96" i="5" s="1"/>
  <c r="AP96" i="5" a="1"/>
  <c r="AP96" i="5" s="1"/>
  <c r="BE96" i="5" a="1"/>
  <c r="BE96" i="5" s="1"/>
  <c r="U96" i="5" a="1"/>
  <c r="U96" i="5" s="1"/>
  <c r="AG96" i="5" a="1"/>
  <c r="AG96" i="5" s="1"/>
  <c r="I96" i="5" a="1"/>
  <c r="I96" i="5" s="1"/>
  <c r="G96" i="5" a="1"/>
  <c r="G96" i="5" s="1"/>
  <c r="AQ96" i="5" a="1"/>
  <c r="AQ96" i="5" s="1"/>
  <c r="BD96" i="5" a="1"/>
  <c r="BD96" i="5" s="1"/>
  <c r="AK96" i="5" a="1"/>
  <c r="AK96" i="5" s="1"/>
  <c r="AZ96" i="5" a="1"/>
  <c r="AZ96" i="5" s="1"/>
  <c r="AA96" i="5" a="1"/>
  <c r="AA96" i="5" s="1"/>
  <c r="AE96" i="5" a="1"/>
  <c r="AE96" i="5" s="1"/>
  <c r="Y96" i="5" a="1"/>
  <c r="Y96" i="5" s="1"/>
  <c r="AH96" i="5" a="1"/>
  <c r="AH96" i="5" s="1"/>
  <c r="M96" i="5" a="1"/>
  <c r="M96" i="5" s="1"/>
  <c r="AI96" i="5" a="1"/>
  <c r="AI96" i="5" s="1"/>
  <c r="AD96" i="5" a="1"/>
  <c r="AD96" i="5" s="1"/>
  <c r="AN96" i="5" a="1"/>
  <c r="AN96" i="5" s="1"/>
  <c r="R96" i="5" a="1"/>
  <c r="R96" i="5" s="1"/>
  <c r="J96" i="5" a="1"/>
  <c r="J96" i="5" s="1"/>
  <c r="BN96" i="5" a="1"/>
  <c r="BN96" i="5" s="1"/>
  <c r="AM96" i="5" a="1"/>
  <c r="AM96" i="5" s="1"/>
  <c r="BL96" i="5" a="1"/>
  <c r="BL96" i="5" s="1"/>
  <c r="W96" i="5" a="1"/>
  <c r="W96" i="5" s="1"/>
  <c r="AJ96" i="5" a="1"/>
  <c r="AJ96" i="5" s="1"/>
  <c r="BK61" i="5" a="1"/>
  <c r="BK61" i="5" s="1"/>
  <c r="G61" i="5" a="1"/>
  <c r="G61" i="5" s="1"/>
  <c r="BF61" i="5" a="1"/>
  <c r="BF61" i="5" s="1"/>
  <c r="AN61" i="5" a="1"/>
  <c r="AN61" i="5" s="1"/>
  <c r="BD61" i="5" a="1"/>
  <c r="BD61" i="5" s="1"/>
  <c r="BJ61" i="5" a="1"/>
  <c r="BJ61" i="5" s="1"/>
  <c r="BH61" i="5" a="1"/>
  <c r="BH61" i="5" s="1"/>
  <c r="BN61" i="5" a="1"/>
  <c r="BN61" i="5" s="1"/>
  <c r="BI61" i="5" a="1"/>
  <c r="BI61" i="5" s="1"/>
  <c r="BB61" i="5" a="1"/>
  <c r="BB61" i="5" s="1"/>
  <c r="BG61" i="5" a="1"/>
  <c r="BG61" i="5" s="1"/>
  <c r="BL61" i="5" a="1"/>
  <c r="BL61" i="5" s="1"/>
  <c r="P61" i="5" a="1"/>
  <c r="P61" i="5" s="1"/>
  <c r="AW61" i="5" a="1"/>
  <c r="AW61" i="5" s="1"/>
  <c r="AL61" i="5" a="1"/>
  <c r="AL61" i="5" s="1"/>
  <c r="AP61" i="5" a="1"/>
  <c r="AP61" i="5" s="1"/>
  <c r="AR61" i="5" a="1"/>
  <c r="AR61" i="5" s="1"/>
  <c r="Z61" i="5" a="1"/>
  <c r="Z61" i="5" s="1"/>
  <c r="AQ61" i="5" a="1"/>
  <c r="AQ61" i="5" s="1"/>
  <c r="AU61" i="5" a="1"/>
  <c r="AU61" i="5" s="1"/>
  <c r="AO61" i="5" a="1"/>
  <c r="AO61" i="5" s="1"/>
  <c r="H61" i="5" a="1"/>
  <c r="H61" i="5" s="1"/>
  <c r="AD61" i="5" a="1"/>
  <c r="AD61" i="5" s="1"/>
  <c r="AE61" i="5" a="1"/>
  <c r="AE61" i="5" s="1"/>
  <c r="AK61" i="5" a="1"/>
  <c r="AK61" i="5" s="1"/>
  <c r="K61" i="5" a="1"/>
  <c r="K61" i="5" s="1"/>
  <c r="AI61" i="5" a="1"/>
  <c r="AI61" i="5" s="1"/>
  <c r="Q61" i="5" a="1"/>
  <c r="Q61" i="5" s="1"/>
  <c r="AB61" i="5" a="1"/>
  <c r="AB61" i="5" s="1"/>
  <c r="T61" i="5" a="1"/>
  <c r="T61" i="5" s="1"/>
  <c r="U61" i="5" a="1"/>
  <c r="U61" i="5" s="1"/>
  <c r="AV61" i="5" a="1"/>
  <c r="AV61" i="5" s="1"/>
  <c r="AA61" i="5" a="1"/>
  <c r="AA61" i="5" s="1"/>
  <c r="BM61" i="5" a="1"/>
  <c r="BM61" i="5" s="1"/>
  <c r="BC61" i="5" a="1"/>
  <c r="BC61" i="5" s="1"/>
  <c r="M61" i="5" a="1"/>
  <c r="M61" i="5" s="1"/>
  <c r="L61" i="5" a="1"/>
  <c r="L61" i="5" s="1"/>
  <c r="AY61" i="5" a="1"/>
  <c r="AY61" i="5" s="1"/>
  <c r="O61" i="5" a="1"/>
  <c r="O61" i="5" s="1"/>
  <c r="BE61" i="5" a="1"/>
  <c r="BE61" i="5" s="1"/>
  <c r="Y61" i="5" a="1"/>
  <c r="Y61" i="5" s="1"/>
  <c r="AC61" i="5" a="1"/>
  <c r="AC61" i="5" s="1"/>
  <c r="N61" i="5" a="1"/>
  <c r="N61" i="5" s="1"/>
  <c r="R61" i="5" a="1"/>
  <c r="R61" i="5" s="1"/>
  <c r="AG61" i="5" a="1"/>
  <c r="AG61" i="5" s="1"/>
  <c r="AJ61" i="5" a="1"/>
  <c r="AJ61" i="5" s="1"/>
  <c r="AZ61" i="5" a="1"/>
  <c r="AZ61" i="5" s="1"/>
  <c r="J61" i="5" a="1"/>
  <c r="J61" i="5" s="1"/>
  <c r="AF61" i="5" a="1"/>
  <c r="AF61" i="5" s="1"/>
  <c r="AS61" i="5" a="1"/>
  <c r="AS61" i="5" s="1"/>
  <c r="AM61" i="5" a="1"/>
  <c r="AM61" i="5" s="1"/>
  <c r="W61" i="5" a="1"/>
  <c r="W61" i="5" s="1"/>
  <c r="AH61" i="5" a="1"/>
  <c r="AH61" i="5" s="1"/>
  <c r="AT61" i="5" a="1"/>
  <c r="AT61" i="5" s="1"/>
  <c r="S61" i="5" a="1"/>
  <c r="S61" i="5" s="1"/>
  <c r="X61" i="5" a="1"/>
  <c r="X61" i="5" s="1"/>
  <c r="BA61" i="5" a="1"/>
  <c r="BA61" i="5" s="1"/>
  <c r="AX61" i="5" a="1"/>
  <c r="AX61" i="5" s="1"/>
  <c r="I61" i="5" a="1"/>
  <c r="I61" i="5" s="1"/>
  <c r="V61" i="5" a="1"/>
  <c r="V61" i="5" s="1"/>
  <c r="BH104" i="5" a="1"/>
  <c r="BH104" i="5" s="1"/>
  <c r="BM104" i="5" a="1"/>
  <c r="BM104" i="5" s="1"/>
  <c r="AX104" i="5" a="1"/>
  <c r="AX104" i="5" s="1"/>
  <c r="O104" i="5" a="1"/>
  <c r="O104" i="5" s="1"/>
  <c r="AO104" i="5" a="1"/>
  <c r="AO104" i="5" s="1"/>
  <c r="AZ104" i="5" a="1"/>
  <c r="AZ104" i="5" s="1"/>
  <c r="AV104" i="5" a="1"/>
  <c r="AV104" i="5" s="1"/>
  <c r="AA104" i="5" a="1"/>
  <c r="AA104" i="5" s="1"/>
  <c r="BJ104" i="5" a="1"/>
  <c r="BJ104" i="5" s="1"/>
  <c r="AP104" i="5" a="1"/>
  <c r="AP104" i="5" s="1"/>
  <c r="AT104" i="5" a="1"/>
  <c r="AT104" i="5" s="1"/>
  <c r="AY104" i="5" a="1"/>
  <c r="AY104" i="5" s="1"/>
  <c r="BI104" i="5" a="1"/>
  <c r="BI104" i="5" s="1"/>
  <c r="AS104" i="5" a="1"/>
  <c r="AS104" i="5" s="1"/>
  <c r="AQ104" i="5" a="1"/>
  <c r="AQ104" i="5" s="1"/>
  <c r="BG104" i="5" a="1"/>
  <c r="BG104" i="5" s="1"/>
  <c r="BN104" i="5" a="1"/>
  <c r="BN104" i="5" s="1"/>
  <c r="BE104" i="5" a="1"/>
  <c r="BE104" i="5" s="1"/>
  <c r="R104" i="5" a="1"/>
  <c r="R104" i="5" s="1"/>
  <c r="BA104" i="5" a="1"/>
  <c r="BA104" i="5" s="1"/>
  <c r="AU104" i="5" a="1"/>
  <c r="AU104" i="5" s="1"/>
  <c r="BL104" i="5" a="1"/>
  <c r="BL104" i="5" s="1"/>
  <c r="AD104" i="5" a="1"/>
  <c r="AD104" i="5" s="1"/>
  <c r="X104" i="5" a="1"/>
  <c r="X104" i="5" s="1"/>
  <c r="Y104" i="5" a="1"/>
  <c r="Y104" i="5" s="1"/>
  <c r="BD104" i="5" a="1"/>
  <c r="BD104" i="5" s="1"/>
  <c r="AJ104" i="5" a="1"/>
  <c r="AJ104" i="5" s="1"/>
  <c r="BK104" i="5" a="1"/>
  <c r="BK104" i="5" s="1"/>
  <c r="P104" i="5" a="1"/>
  <c r="P104" i="5" s="1"/>
  <c r="AE104" i="5" a="1"/>
  <c r="AE104" i="5" s="1"/>
  <c r="AM104" i="5" a="1"/>
  <c r="AM104" i="5" s="1"/>
  <c r="AL104" i="5" a="1"/>
  <c r="AL104" i="5" s="1"/>
  <c r="Z104" i="5" a="1"/>
  <c r="Z104" i="5" s="1"/>
  <c r="AG104" i="5" a="1"/>
  <c r="AG104" i="5" s="1"/>
  <c r="L104" i="5" a="1"/>
  <c r="L104" i="5" s="1"/>
  <c r="G104" i="5" a="1"/>
  <c r="G104" i="5" s="1"/>
  <c r="W104" i="5" a="1"/>
  <c r="W104" i="5" s="1"/>
  <c r="AI104" i="5" a="1"/>
  <c r="AI104" i="5" s="1"/>
  <c r="AN104" i="5" a="1"/>
  <c r="AN104" i="5" s="1"/>
  <c r="AH104" i="5" a="1"/>
  <c r="AH104" i="5" s="1"/>
  <c r="S104" i="5" a="1"/>
  <c r="S104" i="5" s="1"/>
  <c r="AK104" i="5" a="1"/>
  <c r="AK104" i="5" s="1"/>
  <c r="Q104" i="5" a="1"/>
  <c r="Q104" i="5" s="1"/>
  <c r="AR104" i="5" a="1"/>
  <c r="AR104" i="5" s="1"/>
  <c r="AB104" i="5" a="1"/>
  <c r="AB104" i="5" s="1"/>
  <c r="M104" i="5" a="1"/>
  <c r="M104" i="5" s="1"/>
  <c r="BB104" i="5" a="1"/>
  <c r="BB104" i="5" s="1"/>
  <c r="AF104" i="5" a="1"/>
  <c r="AF104" i="5" s="1"/>
  <c r="K104" i="5" a="1"/>
  <c r="K104" i="5" s="1"/>
  <c r="U104" i="5" a="1"/>
  <c r="U104" i="5" s="1"/>
  <c r="J104" i="5" a="1"/>
  <c r="J104" i="5" s="1"/>
  <c r="H104" i="5" a="1"/>
  <c r="H104" i="5" s="1"/>
  <c r="T104" i="5" a="1"/>
  <c r="T104" i="5" s="1"/>
  <c r="BF104" i="5" a="1"/>
  <c r="BF104" i="5" s="1"/>
  <c r="V104" i="5" a="1"/>
  <c r="V104" i="5" s="1"/>
  <c r="BC104" i="5" a="1"/>
  <c r="BC104" i="5" s="1"/>
  <c r="I104" i="5" a="1"/>
  <c r="I104" i="5" s="1"/>
  <c r="AW104" i="5" a="1"/>
  <c r="AW104" i="5" s="1"/>
  <c r="N104" i="5" a="1"/>
  <c r="N104" i="5" s="1"/>
  <c r="AC104" i="5" a="1"/>
  <c r="AC104" i="5" s="1"/>
  <c r="AO112" i="5" a="1"/>
  <c r="AO112" i="5" s="1"/>
  <c r="AK112" i="5" a="1"/>
  <c r="AK112" i="5" s="1"/>
  <c r="BH112" i="5" a="1"/>
  <c r="BH112" i="5" s="1"/>
  <c r="BC112" i="5" a="1"/>
  <c r="BC112" i="5" s="1"/>
  <c r="AY112" i="5" a="1"/>
  <c r="AY112" i="5" s="1"/>
  <c r="BI112" i="5" a="1"/>
  <c r="BI112" i="5" s="1"/>
  <c r="O112" i="5" a="1"/>
  <c r="O112" i="5" s="1"/>
  <c r="AQ112" i="5" a="1"/>
  <c r="AQ112" i="5" s="1"/>
  <c r="BJ112" i="5" a="1"/>
  <c r="BJ112" i="5" s="1"/>
  <c r="BF112" i="5" a="1"/>
  <c r="BF112" i="5" s="1"/>
  <c r="AP112" i="5" a="1"/>
  <c r="AP112" i="5" s="1"/>
  <c r="AV112" i="5" a="1"/>
  <c r="AV112" i="5" s="1"/>
  <c r="BE112" i="5" a="1"/>
  <c r="BE112" i="5" s="1"/>
  <c r="BB112" i="5" a="1"/>
  <c r="BB112" i="5" s="1"/>
  <c r="AU112" i="5" a="1"/>
  <c r="AU112" i="5" s="1"/>
  <c r="BL112" i="5" a="1"/>
  <c r="BL112" i="5" s="1"/>
  <c r="AL112" i="5" a="1"/>
  <c r="AL112" i="5" s="1"/>
  <c r="AT112" i="5" a="1"/>
  <c r="AT112" i="5" s="1"/>
  <c r="BA112" i="5" a="1"/>
  <c r="BA112" i="5" s="1"/>
  <c r="AZ112" i="5" a="1"/>
  <c r="AZ112" i="5" s="1"/>
  <c r="AR112" i="5" a="1"/>
  <c r="AR112" i="5" s="1"/>
  <c r="AA112" i="5" a="1"/>
  <c r="AA112" i="5" s="1"/>
  <c r="BK112" i="5" a="1"/>
  <c r="BK112" i="5" s="1"/>
  <c r="J112" i="5" a="1"/>
  <c r="J112" i="5" s="1"/>
  <c r="L112" i="5" a="1"/>
  <c r="L112" i="5" s="1"/>
  <c r="R112" i="5" a="1"/>
  <c r="R112" i="5" s="1"/>
  <c r="M112" i="5" a="1"/>
  <c r="M112" i="5" s="1"/>
  <c r="AB112" i="5" a="1"/>
  <c r="AB112" i="5" s="1"/>
  <c r="BN112" i="5" a="1"/>
  <c r="BN112" i="5" s="1"/>
  <c r="Z112" i="5" a="1"/>
  <c r="Z112" i="5" s="1"/>
  <c r="AN112" i="5" a="1"/>
  <c r="AN112" i="5" s="1"/>
  <c r="I112" i="5" a="1"/>
  <c r="I112" i="5" s="1"/>
  <c r="AF112" i="5" a="1"/>
  <c r="AF112" i="5" s="1"/>
  <c r="BG112" i="5" a="1"/>
  <c r="BG112" i="5" s="1"/>
  <c r="AE112" i="5" a="1"/>
  <c r="AE112" i="5" s="1"/>
  <c r="K112" i="5" a="1"/>
  <c r="K112" i="5" s="1"/>
  <c r="AX112" i="5" a="1"/>
  <c r="AX112" i="5" s="1"/>
  <c r="AS112" i="5" a="1"/>
  <c r="AS112" i="5" s="1"/>
  <c r="V112" i="5" a="1"/>
  <c r="V112" i="5" s="1"/>
  <c r="T112" i="5" a="1"/>
  <c r="T112" i="5" s="1"/>
  <c r="W112" i="5" a="1"/>
  <c r="W112" i="5" s="1"/>
  <c r="BD112" i="5" a="1"/>
  <c r="BD112" i="5" s="1"/>
  <c r="AD112" i="5" a="1"/>
  <c r="AD112" i="5" s="1"/>
  <c r="N112" i="5" a="1"/>
  <c r="N112" i="5" s="1"/>
  <c r="BM112" i="5" a="1"/>
  <c r="BM112" i="5" s="1"/>
  <c r="Y112" i="5" a="1"/>
  <c r="Y112" i="5" s="1"/>
  <c r="Q112" i="5" a="1"/>
  <c r="Q112" i="5" s="1"/>
  <c r="H112" i="5" a="1"/>
  <c r="H112" i="5" s="1"/>
  <c r="AJ112" i="5" a="1"/>
  <c r="AJ112" i="5" s="1"/>
  <c r="P112" i="5" a="1"/>
  <c r="P112" i="5" s="1"/>
  <c r="X112" i="5" a="1"/>
  <c r="X112" i="5" s="1"/>
  <c r="AG112" i="5" a="1"/>
  <c r="AG112" i="5" s="1"/>
  <c r="AI112" i="5" a="1"/>
  <c r="AI112" i="5" s="1"/>
  <c r="AM112" i="5" a="1"/>
  <c r="AM112" i="5" s="1"/>
  <c r="G112" i="5" a="1"/>
  <c r="G112" i="5" s="1"/>
  <c r="AH112" i="5" a="1"/>
  <c r="AH112" i="5" s="1"/>
  <c r="AW112" i="5" a="1"/>
  <c r="AW112" i="5" s="1"/>
  <c r="U112" i="5" a="1"/>
  <c r="U112" i="5" s="1"/>
  <c r="AC112" i="5" a="1"/>
  <c r="AC112" i="5" s="1"/>
  <c r="S112" i="5" a="1"/>
  <c r="S112" i="5" s="1"/>
  <c r="BM41" i="5" a="1"/>
  <c r="BM41" i="5" s="1"/>
  <c r="AZ41" i="5" a="1"/>
  <c r="AZ41" i="5" s="1"/>
  <c r="AQ41" i="5" a="1"/>
  <c r="AQ41" i="5" s="1"/>
  <c r="AB41" i="5" a="1"/>
  <c r="AB41" i="5" s="1"/>
  <c r="AE41" i="5" a="1"/>
  <c r="AE41" i="5" s="1"/>
  <c r="P41" i="5" a="1"/>
  <c r="P41" i="5" s="1"/>
  <c r="G41" i="5" a="1"/>
  <c r="G41" i="5" s="1"/>
  <c r="BL41" i="5" a="1"/>
  <c r="BL41" i="5" s="1"/>
  <c r="S41" i="5" a="1"/>
  <c r="S41" i="5" s="1"/>
  <c r="BN41" i="5" a="1"/>
  <c r="BN41" i="5" s="1"/>
  <c r="BI41" i="5" a="1"/>
  <c r="BI41" i="5" s="1"/>
  <c r="H41" i="5" a="1"/>
  <c r="H41" i="5" s="1"/>
  <c r="AG41" i="5" a="1"/>
  <c r="AG41" i="5" s="1"/>
  <c r="U41" i="5" a="1"/>
  <c r="U41" i="5" s="1"/>
  <c r="BH41" i="5" a="1"/>
  <c r="BH41" i="5" s="1"/>
  <c r="AK41" i="5" a="1"/>
  <c r="AK41" i="5" s="1"/>
  <c r="K41" i="5" a="1"/>
  <c r="K41" i="5" s="1"/>
  <c r="Q41" i="5" a="1"/>
  <c r="Q41" i="5" s="1"/>
  <c r="AR41" i="5" a="1"/>
  <c r="AR41" i="5" s="1"/>
  <c r="M41" i="5" a="1"/>
  <c r="M41" i="5" s="1"/>
  <c r="AD41" i="5" a="1"/>
  <c r="AD41" i="5" s="1"/>
  <c r="AY41" i="5" a="1"/>
  <c r="AY41" i="5" s="1"/>
  <c r="Z41" i="5" a="1"/>
  <c r="Z41" i="5" s="1"/>
  <c r="BF41" i="5" a="1"/>
  <c r="BF41" i="5" s="1"/>
  <c r="AU41" i="5" a="1"/>
  <c r="AU41" i="5" s="1"/>
  <c r="N41" i="5" a="1"/>
  <c r="N41" i="5" s="1"/>
  <c r="R41" i="5" a="1"/>
  <c r="R41" i="5" s="1"/>
  <c r="AS41" i="5" a="1"/>
  <c r="AS41" i="5" s="1"/>
  <c r="AV41" i="5" a="1"/>
  <c r="AV41" i="5" s="1"/>
  <c r="AH41" i="5" a="1"/>
  <c r="AH41" i="5" s="1"/>
  <c r="AW41" i="5" a="1"/>
  <c r="AW41" i="5" s="1"/>
  <c r="W41" i="5" a="1"/>
  <c r="W41" i="5" s="1"/>
  <c r="T41" i="5" a="1"/>
  <c r="T41" i="5" s="1"/>
  <c r="X41" i="5" a="1"/>
  <c r="X41" i="5" s="1"/>
  <c r="AN41" i="5" a="1"/>
  <c r="AN41" i="5" s="1"/>
  <c r="J41" i="5" a="1"/>
  <c r="J41" i="5" s="1"/>
  <c r="Y41" i="5" a="1"/>
  <c r="Y41" i="5" s="1"/>
  <c r="AO41" i="5" a="1"/>
  <c r="AO41" i="5" s="1"/>
  <c r="BJ41" i="5" a="1"/>
  <c r="BJ41" i="5" s="1"/>
  <c r="BE41" i="5" a="1"/>
  <c r="BE41" i="5" s="1"/>
  <c r="L41" i="5" a="1"/>
  <c r="L41" i="5" s="1"/>
  <c r="BG41" i="5" a="1"/>
  <c r="BG41" i="5" s="1"/>
  <c r="AP41" i="5" a="1"/>
  <c r="AP41" i="5" s="1"/>
  <c r="V41" i="5" a="1"/>
  <c r="V41" i="5" s="1"/>
  <c r="AF41" i="5" a="1"/>
  <c r="AF41" i="5" s="1"/>
  <c r="AM41" i="5" a="1"/>
  <c r="AM41" i="5" s="1"/>
  <c r="BC41" i="5" a="1"/>
  <c r="BC41" i="5" s="1"/>
  <c r="AC41" i="5" a="1"/>
  <c r="AC41" i="5" s="1"/>
  <c r="BD41" i="5" a="1"/>
  <c r="BD41" i="5" s="1"/>
  <c r="AL41" i="5" a="1"/>
  <c r="AL41" i="5" s="1"/>
  <c r="AJ41" i="5" a="1"/>
  <c r="AJ41" i="5" s="1"/>
  <c r="BB41" i="5" a="1"/>
  <c r="BB41" i="5" s="1"/>
  <c r="I41" i="5" a="1"/>
  <c r="I41" i="5" s="1"/>
  <c r="AT41" i="5" a="1"/>
  <c r="AT41" i="5" s="1"/>
  <c r="AI41" i="5" a="1"/>
  <c r="AI41" i="5" s="1"/>
  <c r="AX41" i="5" a="1"/>
  <c r="AX41" i="5" s="1"/>
  <c r="BK41" i="5" a="1"/>
  <c r="BK41" i="5" s="1"/>
  <c r="BA41" i="5" a="1"/>
  <c r="BA41" i="5" s="1"/>
  <c r="AA41" i="5" a="1"/>
  <c r="AA41" i="5" s="1"/>
  <c r="O41" i="5" a="1"/>
  <c r="O41" i="5" s="1"/>
  <c r="AW109" i="5" a="1"/>
  <c r="AW109" i="5" s="1"/>
  <c r="BG109" i="5" a="1"/>
  <c r="BG109" i="5" s="1"/>
  <c r="AN109" i="5" a="1"/>
  <c r="AN109" i="5" s="1"/>
  <c r="AA109" i="5" a="1"/>
  <c r="AA109" i="5" s="1"/>
  <c r="AM109" i="5" a="1"/>
  <c r="AM109" i="5" s="1"/>
  <c r="BD109" i="5" a="1"/>
  <c r="BD109" i="5" s="1"/>
  <c r="X109" i="5" a="1"/>
  <c r="X109" i="5" s="1"/>
  <c r="BM109" i="5" a="1"/>
  <c r="BM109" i="5" s="1"/>
  <c r="AQ109" i="5" a="1"/>
  <c r="AQ109" i="5" s="1"/>
  <c r="BA109" i="5" a="1"/>
  <c r="BA109" i="5" s="1"/>
  <c r="BF109" i="5" a="1"/>
  <c r="BF109" i="5" s="1"/>
  <c r="BI109" i="5" a="1"/>
  <c r="BI109" i="5" s="1"/>
  <c r="AJ109" i="5" a="1"/>
  <c r="AJ109" i="5" s="1"/>
  <c r="AP109" i="5" a="1"/>
  <c r="AP109" i="5" s="1"/>
  <c r="AX109" i="5" a="1"/>
  <c r="AX109" i="5" s="1"/>
  <c r="BJ109" i="5" a="1"/>
  <c r="BJ109" i="5" s="1"/>
  <c r="BL109" i="5" a="1"/>
  <c r="BL109" i="5" s="1"/>
  <c r="BH109" i="5" a="1"/>
  <c r="BH109" i="5" s="1"/>
  <c r="AU109" i="5" a="1"/>
  <c r="AU109" i="5" s="1"/>
  <c r="AR109" i="5" a="1"/>
  <c r="AR109" i="5" s="1"/>
  <c r="AS109" i="5" a="1"/>
  <c r="AS109" i="5" s="1"/>
  <c r="R109" i="5" a="1"/>
  <c r="R109" i="5" s="1"/>
  <c r="Z109" i="5" a="1"/>
  <c r="Z109" i="5" s="1"/>
  <c r="BE109" i="5" a="1"/>
  <c r="BE109" i="5" s="1"/>
  <c r="AD109" i="5" a="1"/>
  <c r="AD109" i="5" s="1"/>
  <c r="M109" i="5" a="1"/>
  <c r="M109" i="5" s="1"/>
  <c r="BB109" i="5" a="1"/>
  <c r="BB109" i="5" s="1"/>
  <c r="S109" i="5" a="1"/>
  <c r="S109" i="5" s="1"/>
  <c r="AB109" i="5" a="1"/>
  <c r="AB109" i="5" s="1"/>
  <c r="AZ109" i="5" a="1"/>
  <c r="AZ109" i="5" s="1"/>
  <c r="Y109" i="5" a="1"/>
  <c r="Y109" i="5" s="1"/>
  <c r="T109" i="5" a="1"/>
  <c r="T109" i="5" s="1"/>
  <c r="AF109" i="5" a="1"/>
  <c r="AF109" i="5" s="1"/>
  <c r="BC109" i="5" a="1"/>
  <c r="BC109" i="5" s="1"/>
  <c r="BN109" i="5" a="1"/>
  <c r="BN109" i="5" s="1"/>
  <c r="K109" i="5" a="1"/>
  <c r="K109" i="5" s="1"/>
  <c r="AT109" i="5" a="1"/>
  <c r="AT109" i="5" s="1"/>
  <c r="L109" i="5" a="1"/>
  <c r="L109" i="5" s="1"/>
  <c r="I109" i="5" a="1"/>
  <c r="I109" i="5" s="1"/>
  <c r="V109" i="5" a="1"/>
  <c r="V109" i="5" s="1"/>
  <c r="AK109" i="5" a="1"/>
  <c r="AK109" i="5" s="1"/>
  <c r="O109" i="5" a="1"/>
  <c r="O109" i="5" s="1"/>
  <c r="P109" i="5" a="1"/>
  <c r="P109" i="5" s="1"/>
  <c r="AH109" i="5" a="1"/>
  <c r="AH109" i="5" s="1"/>
  <c r="AC109" i="5" a="1"/>
  <c r="AC109" i="5" s="1"/>
  <c r="H109" i="5" a="1"/>
  <c r="H109" i="5" s="1"/>
  <c r="AY109" i="5" a="1"/>
  <c r="AY109" i="5" s="1"/>
  <c r="AI109" i="5" a="1"/>
  <c r="AI109" i="5" s="1"/>
  <c r="AL109" i="5" a="1"/>
  <c r="AL109" i="5" s="1"/>
  <c r="AE109" i="5" a="1"/>
  <c r="AE109" i="5" s="1"/>
  <c r="AO109" i="5" a="1"/>
  <c r="AO109" i="5" s="1"/>
  <c r="BK109" i="5" a="1"/>
  <c r="BK109" i="5" s="1"/>
  <c r="J109" i="5" a="1"/>
  <c r="J109" i="5" s="1"/>
  <c r="AV109" i="5" a="1"/>
  <c r="AV109" i="5" s="1"/>
  <c r="AG109" i="5" a="1"/>
  <c r="AG109" i="5" s="1"/>
  <c r="Q109" i="5" a="1"/>
  <c r="Q109" i="5" s="1"/>
  <c r="G109" i="5" a="1"/>
  <c r="G109" i="5" s="1"/>
  <c r="N109" i="5" a="1"/>
  <c r="N109" i="5" s="1"/>
  <c r="W109" i="5" a="1"/>
  <c r="W109" i="5" s="1"/>
  <c r="U109" i="5" a="1"/>
  <c r="U109" i="5" s="1"/>
  <c r="S144" i="5" a="1"/>
  <c r="S144" i="5" s="1"/>
  <c r="Q144" i="5" a="1"/>
  <c r="Q144" i="5" s="1"/>
  <c r="BM144" i="5" a="1"/>
  <c r="BM144" i="5" s="1"/>
  <c r="BA144" i="5" a="1"/>
  <c r="BA144" i="5" s="1"/>
  <c r="BG144" i="5" a="1"/>
  <c r="BG144" i="5" s="1"/>
  <c r="BJ144" i="5" a="1"/>
  <c r="BJ144" i="5" s="1"/>
  <c r="AM144" i="5" a="1"/>
  <c r="AM144" i="5" s="1"/>
  <c r="W144" i="5" a="1"/>
  <c r="W144" i="5" s="1"/>
  <c r="AX144" i="5" a="1"/>
  <c r="AX144" i="5" s="1"/>
  <c r="AU144" i="5" a="1"/>
  <c r="AU144" i="5" s="1"/>
  <c r="BE144" i="5" a="1"/>
  <c r="BE144" i="5" s="1"/>
  <c r="T144" i="5" a="1"/>
  <c r="T144" i="5" s="1"/>
  <c r="AC144" i="5" a="1"/>
  <c r="AC144" i="5" s="1"/>
  <c r="AG144" i="5" a="1"/>
  <c r="AG144" i="5" s="1"/>
  <c r="AI144" i="5" a="1"/>
  <c r="AI144" i="5" s="1"/>
  <c r="BF144" i="5" a="1"/>
  <c r="BF144" i="5" s="1"/>
  <c r="AY144" i="5" a="1"/>
  <c r="AY144" i="5" s="1"/>
  <c r="BK144" i="5" a="1"/>
  <c r="BK144" i="5" s="1"/>
  <c r="BN144" i="5" a="1"/>
  <c r="BN144" i="5" s="1"/>
  <c r="AS144" i="5" a="1"/>
  <c r="AS144" i="5" s="1"/>
  <c r="AW144" i="5" a="1"/>
  <c r="AW144" i="5" s="1"/>
  <c r="AN144" i="5" a="1"/>
  <c r="AN144" i="5" s="1"/>
  <c r="AV144" i="5" a="1"/>
  <c r="AV144" i="5" s="1"/>
  <c r="AK144" i="5" a="1"/>
  <c r="AK144" i="5" s="1"/>
  <c r="U144" i="5" a="1"/>
  <c r="U144" i="5" s="1"/>
  <c r="AD144" i="5" a="1"/>
  <c r="AD144" i="5" s="1"/>
  <c r="AH144" i="5" a="1"/>
  <c r="AH144" i="5" s="1"/>
  <c r="V144" i="5" a="1"/>
  <c r="V144" i="5" s="1"/>
  <c r="X144" i="5" a="1"/>
  <c r="X144" i="5" s="1"/>
  <c r="AZ144" i="5" a="1"/>
  <c r="AZ144" i="5" s="1"/>
  <c r="AF144" i="5" a="1"/>
  <c r="AF144" i="5" s="1"/>
  <c r="AO144" i="5" a="1"/>
  <c r="AO144" i="5" s="1"/>
  <c r="AA144" i="5" a="1"/>
  <c r="AA144" i="5" s="1"/>
  <c r="AE144" i="5" a="1"/>
  <c r="AE144" i="5" s="1"/>
  <c r="BC144" i="5" a="1"/>
  <c r="BC144" i="5" s="1"/>
  <c r="R144" i="5" a="1"/>
  <c r="R144" i="5" s="1"/>
  <c r="Z144" i="5" a="1"/>
  <c r="Z144" i="5" s="1"/>
  <c r="L144" i="5" a="1"/>
  <c r="L144" i="5" s="1"/>
  <c r="BD144" i="5" a="1"/>
  <c r="BD144" i="5" s="1"/>
  <c r="BB144" i="5" a="1"/>
  <c r="BB144" i="5" s="1"/>
  <c r="I144" i="5" a="1"/>
  <c r="I144" i="5" s="1"/>
  <c r="AR144" i="5" a="1"/>
  <c r="AR144" i="5" s="1"/>
  <c r="Y144" i="5" a="1"/>
  <c r="Y144" i="5" s="1"/>
  <c r="AB144" i="5" a="1"/>
  <c r="AB144" i="5" s="1"/>
  <c r="BL144" i="5" a="1"/>
  <c r="BL144" i="5" s="1"/>
  <c r="J144" i="5" a="1"/>
  <c r="J144" i="5" s="1"/>
  <c r="BI144" i="5" a="1"/>
  <c r="BI144" i="5" s="1"/>
  <c r="AL144" i="5" a="1"/>
  <c r="AL144" i="5" s="1"/>
  <c r="O144" i="5" a="1"/>
  <c r="O144" i="5" s="1"/>
  <c r="AJ144" i="5" a="1"/>
  <c r="AJ144" i="5" s="1"/>
  <c r="AP144" i="5" a="1"/>
  <c r="AP144" i="5" s="1"/>
  <c r="AQ144" i="5" a="1"/>
  <c r="AQ144" i="5" s="1"/>
  <c r="M144" i="5" a="1"/>
  <c r="M144" i="5" s="1"/>
  <c r="H144" i="5" a="1"/>
  <c r="H144" i="5" s="1"/>
  <c r="BH144" i="5" a="1"/>
  <c r="BH144" i="5" s="1"/>
  <c r="AT144" i="5" a="1"/>
  <c r="AT144" i="5" s="1"/>
  <c r="K144" i="5" a="1"/>
  <c r="K144" i="5" s="1"/>
  <c r="G144" i="5" a="1"/>
  <c r="G144" i="5" s="1"/>
  <c r="N144" i="5" a="1"/>
  <c r="N144" i="5" s="1"/>
  <c r="P144" i="5" a="1"/>
  <c r="P144" i="5" s="1"/>
  <c r="BC87" i="5" a="1"/>
  <c r="BC87" i="5" s="1"/>
  <c r="AX87" i="5" a="1"/>
  <c r="AX87" i="5" s="1"/>
  <c r="J87" i="5" a="1"/>
  <c r="J87" i="5" s="1"/>
  <c r="AR87" i="5" a="1"/>
  <c r="AR87" i="5" s="1"/>
  <c r="BG87" i="5" a="1"/>
  <c r="BG87" i="5" s="1"/>
  <c r="AU87" i="5" a="1"/>
  <c r="AU87" i="5" s="1"/>
  <c r="BJ87" i="5" a="1"/>
  <c r="BJ87" i="5" s="1"/>
  <c r="G87" i="5" a="1"/>
  <c r="G87" i="5" s="1"/>
  <c r="M87" i="5" a="1"/>
  <c r="M87" i="5" s="1"/>
  <c r="BH87" i="5" a="1"/>
  <c r="BH87" i="5" s="1"/>
  <c r="AV87" i="5" a="1"/>
  <c r="AV87" i="5" s="1"/>
  <c r="BM87" i="5" a="1"/>
  <c r="BM87" i="5" s="1"/>
  <c r="BA87" i="5" a="1"/>
  <c r="BA87" i="5" s="1"/>
  <c r="BB87" i="5" a="1"/>
  <c r="BB87" i="5" s="1"/>
  <c r="AY87" i="5" a="1"/>
  <c r="AY87" i="5" s="1"/>
  <c r="AE87" i="5" a="1"/>
  <c r="AE87" i="5" s="1"/>
  <c r="BK87" i="5" a="1"/>
  <c r="BK87" i="5" s="1"/>
  <c r="BL87" i="5" a="1"/>
  <c r="BL87" i="5" s="1"/>
  <c r="V87" i="5" a="1"/>
  <c r="V87" i="5" s="1"/>
  <c r="BF87" i="5" a="1"/>
  <c r="BF87" i="5" s="1"/>
  <c r="AB87" i="5" a="1"/>
  <c r="AB87" i="5" s="1"/>
  <c r="AL87" i="5" a="1"/>
  <c r="AL87" i="5" s="1"/>
  <c r="T87" i="5" a="1"/>
  <c r="T87" i="5" s="1"/>
  <c r="AO87" i="5" a="1"/>
  <c r="AO87" i="5" s="1"/>
  <c r="AH87" i="5" a="1"/>
  <c r="AH87" i="5" s="1"/>
  <c r="AA87" i="5" a="1"/>
  <c r="AA87" i="5" s="1"/>
  <c r="AW87" i="5" a="1"/>
  <c r="AW87" i="5" s="1"/>
  <c r="BE87" i="5" a="1"/>
  <c r="BE87" i="5" s="1"/>
  <c r="N87" i="5" a="1"/>
  <c r="N87" i="5" s="1"/>
  <c r="Z87" i="5" a="1"/>
  <c r="Z87" i="5" s="1"/>
  <c r="X87" i="5" a="1"/>
  <c r="X87" i="5" s="1"/>
  <c r="O87" i="5" a="1"/>
  <c r="O87" i="5" s="1"/>
  <c r="R87" i="5" a="1"/>
  <c r="R87" i="5" s="1"/>
  <c r="AD87" i="5" a="1"/>
  <c r="AD87" i="5" s="1"/>
  <c r="AQ87" i="5" a="1"/>
  <c r="AQ87" i="5" s="1"/>
  <c r="AF87" i="5" a="1"/>
  <c r="AF87" i="5" s="1"/>
  <c r="U87" i="5" a="1"/>
  <c r="U87" i="5" s="1"/>
  <c r="L87" i="5" a="1"/>
  <c r="L87" i="5" s="1"/>
  <c r="AP87" i="5" a="1"/>
  <c r="AP87" i="5" s="1"/>
  <c r="BN87" i="5" a="1"/>
  <c r="BN87" i="5" s="1"/>
  <c r="AN87" i="5" a="1"/>
  <c r="AN87" i="5" s="1"/>
  <c r="AI87" i="5" a="1"/>
  <c r="AI87" i="5" s="1"/>
  <c r="Q87" i="5" a="1"/>
  <c r="Q87" i="5" s="1"/>
  <c r="BI87" i="5" a="1"/>
  <c r="BI87" i="5" s="1"/>
  <c r="P87" i="5" a="1"/>
  <c r="P87" i="5" s="1"/>
  <c r="H87" i="5" a="1"/>
  <c r="H87" i="5" s="1"/>
  <c r="AC87" i="5" a="1"/>
  <c r="AC87" i="5" s="1"/>
  <c r="AG87" i="5" a="1"/>
  <c r="AG87" i="5" s="1"/>
  <c r="AS87" i="5" a="1"/>
  <c r="AS87" i="5" s="1"/>
  <c r="AZ87" i="5" a="1"/>
  <c r="AZ87" i="5" s="1"/>
  <c r="I87" i="5" a="1"/>
  <c r="I87" i="5" s="1"/>
  <c r="W87" i="5" a="1"/>
  <c r="W87" i="5" s="1"/>
  <c r="AJ87" i="5" a="1"/>
  <c r="AJ87" i="5" s="1"/>
  <c r="BD87" i="5" a="1"/>
  <c r="BD87" i="5" s="1"/>
  <c r="AM87" i="5" a="1"/>
  <c r="AM87" i="5" s="1"/>
  <c r="S87" i="5" a="1"/>
  <c r="S87" i="5" s="1"/>
  <c r="AT87" i="5" a="1"/>
  <c r="AT87" i="5" s="1"/>
  <c r="AK87" i="5" a="1"/>
  <c r="AK87" i="5" s="1"/>
  <c r="K87" i="5" a="1"/>
  <c r="K87" i="5" s="1"/>
  <c r="Y87" i="5" a="1"/>
  <c r="Y87" i="5" s="1"/>
  <c r="BK2" i="5" a="1"/>
  <c r="BK2" i="5" s="1"/>
  <c r="AY2" i="5" a="1"/>
  <c r="AY2" i="5" s="1"/>
  <c r="AD2" i="5" a="1"/>
  <c r="AD2" i="5" s="1"/>
  <c r="AM2" i="5" a="1"/>
  <c r="AM2" i="5" s="1"/>
  <c r="J2" i="5" a="1"/>
  <c r="J2" i="5" s="1"/>
  <c r="AW2" i="5" a="1"/>
  <c r="AW2" i="5" s="1"/>
  <c r="M2" i="5" a="1"/>
  <c r="M2" i="5" s="1"/>
  <c r="U2" i="5" a="1"/>
  <c r="U2" i="5" s="1"/>
  <c r="X2" i="5" a="1"/>
  <c r="X2" i="5" s="1"/>
  <c r="AT2" i="5" a="1"/>
  <c r="AT2" i="5" s="1"/>
  <c r="S2" i="5" a="1"/>
  <c r="S2" i="5" s="1"/>
  <c r="AF2" i="5" a="1"/>
  <c r="AF2" i="5" s="1"/>
  <c r="AL2" i="5" a="1"/>
  <c r="AL2" i="5" s="1"/>
  <c r="AA2" i="5" a="1"/>
  <c r="AA2" i="5" s="1"/>
  <c r="AN2" i="5" a="1"/>
  <c r="AN2" i="5" s="1"/>
  <c r="AS2" i="5" a="1"/>
  <c r="AS2" i="5" s="1"/>
  <c r="V2" i="5" a="1"/>
  <c r="V2" i="5" s="1"/>
  <c r="P2" i="5" a="1"/>
  <c r="P2" i="5" s="1"/>
  <c r="BL2" i="5" a="1"/>
  <c r="BL2" i="5" s="1"/>
  <c r="BD2" i="5" a="1"/>
  <c r="BD2" i="5" s="1"/>
  <c r="O2" i="5" a="1"/>
  <c r="O2" i="5" s="1"/>
  <c r="R2" i="5" a="1"/>
  <c r="R2" i="5" s="1"/>
  <c r="G2" i="5" a="1"/>
  <c r="G2" i="5" s="1"/>
  <c r="AO2" i="5" a="1"/>
  <c r="AO2" i="5" s="1"/>
  <c r="BA2" i="5" a="1"/>
  <c r="BA2" i="5" s="1"/>
  <c r="T2" i="5" a="1"/>
  <c r="T2" i="5" s="1"/>
  <c r="BG2" i="5" a="1"/>
  <c r="BG2" i="5" s="1"/>
  <c r="AI2" i="5" a="1"/>
  <c r="AI2" i="5" s="1"/>
  <c r="BC2" i="5" a="1"/>
  <c r="BC2" i="5" s="1"/>
  <c r="AR2" i="5" a="1"/>
  <c r="AR2" i="5" s="1"/>
  <c r="BB2" i="5" a="1"/>
  <c r="BB2" i="5" s="1"/>
  <c r="L2" i="5" a="1"/>
  <c r="L2" i="5" s="1"/>
  <c r="AH2" i="5" a="1"/>
  <c r="AH2" i="5" s="1"/>
  <c r="BH2" i="5" a="1"/>
  <c r="BH2" i="5" s="1"/>
  <c r="BF2" i="5" a="1"/>
  <c r="BF2" i="5" s="1"/>
  <c r="BN2" i="5" a="1"/>
  <c r="BN2" i="5" s="1"/>
  <c r="W2" i="5" a="1"/>
  <c r="W2" i="5" s="1"/>
  <c r="AV2" i="5" a="1"/>
  <c r="AV2" i="5" s="1"/>
  <c r="AU2" i="5" a="1"/>
  <c r="AU2" i="5" s="1"/>
  <c r="BJ2" i="5" a="1"/>
  <c r="BJ2" i="5" s="1"/>
  <c r="Z2" i="5" a="1"/>
  <c r="Z2" i="5" s="1"/>
  <c r="AP2" i="5" a="1"/>
  <c r="AP2" i="5" s="1"/>
  <c r="Q2" i="5" a="1"/>
  <c r="Q2" i="5" s="1"/>
  <c r="I2" i="5" a="1"/>
  <c r="I2" i="5" s="1"/>
  <c r="AE2" i="5" a="1"/>
  <c r="AE2" i="5" s="1"/>
  <c r="AK2" i="5" a="1"/>
  <c r="AK2" i="5" s="1"/>
  <c r="BM2" i="5" a="1"/>
  <c r="BM2" i="5" s="1"/>
  <c r="AC2" i="5" a="1"/>
  <c r="AC2" i="5" s="1"/>
  <c r="Y2" i="5" a="1"/>
  <c r="Y2" i="5" s="1"/>
  <c r="H2" i="5" a="1"/>
  <c r="H2" i="5" s="1"/>
  <c r="AQ2" i="5" a="1"/>
  <c r="AQ2" i="5" s="1"/>
  <c r="AB2" i="5" a="1"/>
  <c r="AB2" i="5" s="1"/>
  <c r="BI2" i="5" a="1"/>
  <c r="BI2" i="5" s="1"/>
  <c r="AX2" i="5" a="1"/>
  <c r="AX2" i="5" s="1"/>
  <c r="AG2" i="5" a="1"/>
  <c r="AG2" i="5" s="1"/>
  <c r="AJ2" i="5" a="1"/>
  <c r="AJ2" i="5" s="1"/>
  <c r="AZ2" i="5" a="1"/>
  <c r="AZ2" i="5" s="1"/>
  <c r="K2" i="5" a="1"/>
  <c r="K2" i="5" s="1"/>
  <c r="N2" i="5" a="1"/>
  <c r="N2" i="5" s="1"/>
  <c r="BE2" i="5" a="1"/>
  <c r="BE2" i="5" s="1"/>
  <c r="BN37" i="5" a="1"/>
  <c r="BN37" i="5" s="1"/>
  <c r="AO37" i="5" a="1"/>
  <c r="AO37" i="5" s="1"/>
  <c r="BM37" i="5" a="1"/>
  <c r="BM37" i="5" s="1"/>
  <c r="AC37" i="5" a="1"/>
  <c r="AC37" i="5" s="1"/>
  <c r="Q37" i="5" a="1"/>
  <c r="Q37" i="5" s="1"/>
  <c r="T37" i="5" a="1"/>
  <c r="T37" i="5" s="1"/>
  <c r="BA37" i="5" a="1"/>
  <c r="BA37" i="5" s="1"/>
  <c r="AF37" i="5" a="1"/>
  <c r="AF37" i="5" s="1"/>
  <c r="AH37" i="5" a="1"/>
  <c r="AH37" i="5" s="1"/>
  <c r="J37" i="5" a="1"/>
  <c r="J37" i="5" s="1"/>
  <c r="AK37" i="5" a="1"/>
  <c r="AK37" i="5" s="1"/>
  <c r="BG37" i="5" a="1"/>
  <c r="BG37" i="5" s="1"/>
  <c r="N37" i="5" a="1"/>
  <c r="N37" i="5" s="1"/>
  <c r="X37" i="5" a="1"/>
  <c r="X37" i="5" s="1"/>
  <c r="G37" i="5" a="1"/>
  <c r="G37" i="5" s="1"/>
  <c r="AQ37" i="5" a="1"/>
  <c r="AQ37" i="5" s="1"/>
  <c r="AT37" i="5" a="1"/>
  <c r="AT37" i="5" s="1"/>
  <c r="BJ37" i="5" a="1"/>
  <c r="BJ37" i="5" s="1"/>
  <c r="Z37" i="5" a="1"/>
  <c r="Z37" i="5" s="1"/>
  <c r="BB37" i="5" a="1"/>
  <c r="BB37" i="5" s="1"/>
  <c r="AS37" i="5" a="1"/>
  <c r="AS37" i="5" s="1"/>
  <c r="V37" i="5" a="1"/>
  <c r="V37" i="5" s="1"/>
  <c r="BF37" i="5" a="1"/>
  <c r="BF37" i="5" s="1"/>
  <c r="BI37" i="5" a="1"/>
  <c r="BI37" i="5" s="1"/>
  <c r="AZ37" i="5" a="1"/>
  <c r="AZ37" i="5" s="1"/>
  <c r="AV37" i="5" a="1"/>
  <c r="AV37" i="5" s="1"/>
  <c r="AG37" i="5" a="1"/>
  <c r="AG37" i="5" s="1"/>
  <c r="AM37" i="5" a="1"/>
  <c r="AM37" i="5" s="1"/>
  <c r="BK37" i="5" a="1"/>
  <c r="BK37" i="5" s="1"/>
  <c r="P37" i="5" a="1"/>
  <c r="P37" i="5" s="1"/>
  <c r="AP37" i="5" a="1"/>
  <c r="AP37" i="5" s="1"/>
  <c r="I37" i="5" a="1"/>
  <c r="I37" i="5" s="1"/>
  <c r="BD37" i="5" a="1"/>
  <c r="BD37" i="5" s="1"/>
  <c r="W37" i="5" a="1"/>
  <c r="W37" i="5" s="1"/>
  <c r="AI37" i="5" a="1"/>
  <c r="AI37" i="5" s="1"/>
  <c r="AJ37" i="5" a="1"/>
  <c r="AJ37" i="5" s="1"/>
  <c r="AB37" i="5" a="1"/>
  <c r="AB37" i="5" s="1"/>
  <c r="M37" i="5" a="1"/>
  <c r="M37" i="5" s="1"/>
  <c r="BL37" i="5" a="1"/>
  <c r="BL37" i="5" s="1"/>
  <c r="AE37" i="5" a="1"/>
  <c r="AE37" i="5" s="1"/>
  <c r="AX37" i="5" a="1"/>
  <c r="AX37" i="5" s="1"/>
  <c r="BH37" i="5" a="1"/>
  <c r="BH37" i="5" s="1"/>
  <c r="AD37" i="5" a="1"/>
  <c r="AD37" i="5" s="1"/>
  <c r="S37" i="5" a="1"/>
  <c r="S37" i="5" s="1"/>
  <c r="AN37" i="5" a="1"/>
  <c r="AN37" i="5" s="1"/>
  <c r="AU37" i="5" a="1"/>
  <c r="AU37" i="5" s="1"/>
  <c r="R37" i="5" a="1"/>
  <c r="R37" i="5" s="1"/>
  <c r="U37" i="5" a="1"/>
  <c r="U37" i="5" s="1"/>
  <c r="H37" i="5" a="1"/>
  <c r="H37" i="5" s="1"/>
  <c r="BC37" i="5" a="1"/>
  <c r="BC37" i="5" s="1"/>
  <c r="Y37" i="5" a="1"/>
  <c r="Y37" i="5" s="1"/>
  <c r="AY37" i="5" a="1"/>
  <c r="AY37" i="5" s="1"/>
  <c r="L37" i="5" a="1"/>
  <c r="L37" i="5" s="1"/>
  <c r="AR37" i="5" a="1"/>
  <c r="AR37" i="5" s="1"/>
  <c r="O37" i="5" a="1"/>
  <c r="O37" i="5" s="1"/>
  <c r="AL37" i="5" a="1"/>
  <c r="AL37" i="5" s="1"/>
  <c r="BE37" i="5" a="1"/>
  <c r="BE37" i="5" s="1"/>
  <c r="AA37" i="5" a="1"/>
  <c r="AA37" i="5" s="1"/>
  <c r="AW37" i="5" a="1"/>
  <c r="AW37" i="5" s="1"/>
  <c r="K37" i="5" a="1"/>
  <c r="K37" i="5" s="1"/>
  <c r="AP89" i="5" a="1"/>
  <c r="AP89" i="5" s="1"/>
  <c r="BE89" i="5" a="1"/>
  <c r="BE89" i="5" s="1"/>
  <c r="BN89" i="5" a="1"/>
  <c r="BN89" i="5" s="1"/>
  <c r="BH89" i="5" a="1"/>
  <c r="BH89" i="5" s="1"/>
  <c r="AG89" i="5" a="1"/>
  <c r="AG89" i="5" s="1"/>
  <c r="BA89" i="5" a="1"/>
  <c r="BA89" i="5" s="1"/>
  <c r="BG89" i="5" a="1"/>
  <c r="BG89" i="5" s="1"/>
  <c r="BL89" i="5" a="1"/>
  <c r="BL89" i="5" s="1"/>
  <c r="BD89" i="5" a="1"/>
  <c r="BD89" i="5" s="1"/>
  <c r="BF89" i="5" a="1"/>
  <c r="BF89" i="5" s="1"/>
  <c r="AW89" i="5" a="1"/>
  <c r="AW89" i="5" s="1"/>
  <c r="AT89" i="5" a="1"/>
  <c r="AT89" i="5" s="1"/>
  <c r="AV89" i="5" a="1"/>
  <c r="AV89" i="5" s="1"/>
  <c r="R89" i="5" a="1"/>
  <c r="R89" i="5" s="1"/>
  <c r="BB89" i="5" a="1"/>
  <c r="BB89" i="5" s="1"/>
  <c r="AU89" i="5" a="1"/>
  <c r="AU89" i="5" s="1"/>
  <c r="AD89" i="5" a="1"/>
  <c r="AD89" i="5" s="1"/>
  <c r="BM89" i="5" a="1"/>
  <c r="BM89" i="5" s="1"/>
  <c r="AK89" i="5" a="1"/>
  <c r="AK89" i="5" s="1"/>
  <c r="S89" i="5" a="1"/>
  <c r="S89" i="5" s="1"/>
  <c r="Q89" i="5" a="1"/>
  <c r="Q89" i="5" s="1"/>
  <c r="BC89" i="5" a="1"/>
  <c r="BC89" i="5" s="1"/>
  <c r="P89" i="5" a="1"/>
  <c r="P89" i="5" s="1"/>
  <c r="AR89" i="5" a="1"/>
  <c r="AR89" i="5" s="1"/>
  <c r="L89" i="5" a="1"/>
  <c r="L89" i="5" s="1"/>
  <c r="T89" i="5" a="1"/>
  <c r="T89" i="5" s="1"/>
  <c r="H89" i="5" a="1"/>
  <c r="H89" i="5" s="1"/>
  <c r="AH89" i="5" a="1"/>
  <c r="AH89" i="5" s="1"/>
  <c r="N89" i="5" a="1"/>
  <c r="N89" i="5" s="1"/>
  <c r="BK89" i="5" a="1"/>
  <c r="BK89" i="5" s="1"/>
  <c r="X89" i="5" a="1"/>
  <c r="X89" i="5" s="1"/>
  <c r="AM89" i="5" a="1"/>
  <c r="AM89" i="5" s="1"/>
  <c r="M89" i="5" a="1"/>
  <c r="M89" i="5" s="1"/>
  <c r="W89" i="5" a="1"/>
  <c r="W89" i="5" s="1"/>
  <c r="AZ89" i="5" a="1"/>
  <c r="AZ89" i="5" s="1"/>
  <c r="AA89" i="5" a="1"/>
  <c r="AA89" i="5" s="1"/>
  <c r="K89" i="5" a="1"/>
  <c r="K89" i="5" s="1"/>
  <c r="AS89" i="5" a="1"/>
  <c r="AS89" i="5" s="1"/>
  <c r="AY89" i="5" a="1"/>
  <c r="AY89" i="5" s="1"/>
  <c r="I89" i="5" a="1"/>
  <c r="I89" i="5" s="1"/>
  <c r="Y89" i="5" a="1"/>
  <c r="Y89" i="5" s="1"/>
  <c r="AN89" i="5" a="1"/>
  <c r="AN89" i="5" s="1"/>
  <c r="BJ89" i="5" a="1"/>
  <c r="BJ89" i="5" s="1"/>
  <c r="AE89" i="5" a="1"/>
  <c r="AE89" i="5" s="1"/>
  <c r="AX89" i="5" a="1"/>
  <c r="AX89" i="5" s="1"/>
  <c r="AJ89" i="5" a="1"/>
  <c r="AJ89" i="5" s="1"/>
  <c r="J89" i="5" a="1"/>
  <c r="J89" i="5" s="1"/>
  <c r="AF89" i="5" a="1"/>
  <c r="AF89" i="5" s="1"/>
  <c r="AI89" i="5" a="1"/>
  <c r="AI89" i="5" s="1"/>
  <c r="AQ89" i="5" a="1"/>
  <c r="AQ89" i="5" s="1"/>
  <c r="G89" i="5" a="1"/>
  <c r="G89" i="5" s="1"/>
  <c r="AO89" i="5" a="1"/>
  <c r="AO89" i="5" s="1"/>
  <c r="O89" i="5" a="1"/>
  <c r="O89" i="5" s="1"/>
  <c r="AC89" i="5" a="1"/>
  <c r="AC89" i="5" s="1"/>
  <c r="BI89" i="5" a="1"/>
  <c r="BI89" i="5" s="1"/>
  <c r="V89" i="5" a="1"/>
  <c r="V89" i="5" s="1"/>
  <c r="AL89" i="5" a="1"/>
  <c r="AL89" i="5" s="1"/>
  <c r="Z89" i="5" a="1"/>
  <c r="Z89" i="5" s="1"/>
  <c r="U89" i="5" a="1"/>
  <c r="U89" i="5" s="1"/>
  <c r="AB89" i="5" a="1"/>
  <c r="AB89" i="5" s="1"/>
  <c r="BE131" i="5" a="1"/>
  <c r="BE131" i="5" s="1"/>
  <c r="BN131" i="5" a="1"/>
  <c r="BN131" i="5" s="1"/>
  <c r="AP131" i="5" a="1"/>
  <c r="AP131" i="5" s="1"/>
  <c r="AI131" i="5" a="1"/>
  <c r="AI131" i="5" s="1"/>
  <c r="AV131" i="5" a="1"/>
  <c r="AV131" i="5" s="1"/>
  <c r="AM131" i="5" a="1"/>
  <c r="AM131" i="5" s="1"/>
  <c r="BD131" i="5" a="1"/>
  <c r="BD131" i="5" s="1"/>
  <c r="AF131" i="5" a="1"/>
  <c r="AF131" i="5" s="1"/>
  <c r="AL131" i="5" a="1"/>
  <c r="AL131" i="5" s="1"/>
  <c r="AS131" i="5" a="1"/>
  <c r="AS131" i="5" s="1"/>
  <c r="BM131" i="5" a="1"/>
  <c r="BM131" i="5" s="1"/>
  <c r="AJ131" i="5" a="1"/>
  <c r="AJ131" i="5" s="1"/>
  <c r="AW131" i="5" a="1"/>
  <c r="AW131" i="5" s="1"/>
  <c r="AQ131" i="5" a="1"/>
  <c r="AQ131" i="5" s="1"/>
  <c r="BG131" i="5" a="1"/>
  <c r="BG131" i="5" s="1"/>
  <c r="AA131" i="5" a="1"/>
  <c r="AA131" i="5" s="1"/>
  <c r="AN131" i="5" a="1"/>
  <c r="AN131" i="5" s="1"/>
  <c r="AZ131" i="5" a="1"/>
  <c r="AZ131" i="5" s="1"/>
  <c r="AO131" i="5" a="1"/>
  <c r="AO131" i="5" s="1"/>
  <c r="AX131" i="5" a="1"/>
  <c r="AX131" i="5" s="1"/>
  <c r="AE131" i="5" a="1"/>
  <c r="AE131" i="5" s="1"/>
  <c r="AK131" i="5" a="1"/>
  <c r="AK131" i="5" s="1"/>
  <c r="AC131" i="5" a="1"/>
  <c r="AC131" i="5" s="1"/>
  <c r="AB131" i="5" a="1"/>
  <c r="AB131" i="5" s="1"/>
  <c r="O131" i="5" a="1"/>
  <c r="O131" i="5" s="1"/>
  <c r="BL131" i="5" a="1"/>
  <c r="BL131" i="5" s="1"/>
  <c r="K131" i="5" a="1"/>
  <c r="K131" i="5" s="1"/>
  <c r="AU131" i="5" a="1"/>
  <c r="AU131" i="5" s="1"/>
  <c r="AD131" i="5" a="1"/>
  <c r="AD131" i="5" s="1"/>
  <c r="L131" i="5" a="1"/>
  <c r="L131" i="5" s="1"/>
  <c r="P131" i="5" a="1"/>
  <c r="P131" i="5" s="1"/>
  <c r="H131" i="5" a="1"/>
  <c r="H131" i="5" s="1"/>
  <c r="T131" i="5" a="1"/>
  <c r="T131" i="5" s="1"/>
  <c r="G131" i="5" a="1"/>
  <c r="G131" i="5" s="1"/>
  <c r="BK131" i="5" a="1"/>
  <c r="BK131" i="5" s="1"/>
  <c r="V131" i="5" a="1"/>
  <c r="V131" i="5" s="1"/>
  <c r="M131" i="5" a="1"/>
  <c r="M131" i="5" s="1"/>
  <c r="AT131" i="5" a="1"/>
  <c r="AT131" i="5" s="1"/>
  <c r="BJ131" i="5" a="1"/>
  <c r="BJ131" i="5" s="1"/>
  <c r="BI131" i="5" a="1"/>
  <c r="BI131" i="5" s="1"/>
  <c r="BA131" i="5" a="1"/>
  <c r="BA131" i="5" s="1"/>
  <c r="R131" i="5" a="1"/>
  <c r="R131" i="5" s="1"/>
  <c r="S131" i="5" a="1"/>
  <c r="S131" i="5" s="1"/>
  <c r="AR131" i="5" a="1"/>
  <c r="AR131" i="5" s="1"/>
  <c r="AY131" i="5" a="1"/>
  <c r="AY131" i="5" s="1"/>
  <c r="X131" i="5" a="1"/>
  <c r="X131" i="5" s="1"/>
  <c r="Y131" i="5" a="1"/>
  <c r="Y131" i="5" s="1"/>
  <c r="AG131" i="5" a="1"/>
  <c r="AG131" i="5" s="1"/>
  <c r="U131" i="5" a="1"/>
  <c r="U131" i="5" s="1"/>
  <c r="Q131" i="5" a="1"/>
  <c r="Q131" i="5" s="1"/>
  <c r="W131" i="5" a="1"/>
  <c r="W131" i="5" s="1"/>
  <c r="I131" i="5" a="1"/>
  <c r="I131" i="5" s="1"/>
  <c r="J131" i="5" a="1"/>
  <c r="J131" i="5" s="1"/>
  <c r="Z131" i="5" a="1"/>
  <c r="Z131" i="5" s="1"/>
  <c r="BF131" i="5" a="1"/>
  <c r="BF131" i="5" s="1"/>
  <c r="N131" i="5" a="1"/>
  <c r="N131" i="5" s="1"/>
  <c r="AH131" i="5" a="1"/>
  <c r="AH131" i="5" s="1"/>
  <c r="BC131" i="5" a="1"/>
  <c r="BC131" i="5" s="1"/>
  <c r="BB131" i="5" a="1"/>
  <c r="BB131" i="5" s="1"/>
  <c r="BH131" i="5" a="1"/>
  <c r="BH131" i="5" s="1"/>
  <c r="BL11" i="5" a="1"/>
  <c r="BL11" i="5" s="1"/>
  <c r="BH11" i="5" a="1"/>
  <c r="BH11" i="5" s="1"/>
  <c r="BJ11" i="5" a="1"/>
  <c r="BJ11" i="5" s="1"/>
  <c r="AV11" i="5" a="1"/>
  <c r="AV11" i="5" s="1"/>
  <c r="AY11" i="5" a="1"/>
  <c r="AY11" i="5" s="1"/>
  <c r="G11" i="5" a="1"/>
  <c r="G11" i="5" s="1"/>
  <c r="AB11" i="5" a="1"/>
  <c r="AB11" i="5" s="1"/>
  <c r="AC11" i="5" a="1"/>
  <c r="AC11" i="5" s="1"/>
  <c r="AO11" i="5" a="1"/>
  <c r="AO11" i="5" s="1"/>
  <c r="K11" i="5" a="1"/>
  <c r="K11" i="5" s="1"/>
  <c r="AM11" i="5" a="1"/>
  <c r="AM11" i="5" s="1"/>
  <c r="R11" i="5" a="1"/>
  <c r="R11" i="5" s="1"/>
  <c r="M11" i="5" a="1"/>
  <c r="M11" i="5" s="1"/>
  <c r="AA11" i="5" a="1"/>
  <c r="AA11" i="5" s="1"/>
  <c r="BE11" i="5" a="1"/>
  <c r="BE11" i="5" s="1"/>
  <c r="AX11" i="5" a="1"/>
  <c r="AX11" i="5" s="1"/>
  <c r="N11" i="5" a="1"/>
  <c r="N11" i="5" s="1"/>
  <c r="Z11" i="5" a="1"/>
  <c r="Z11" i="5" s="1"/>
  <c r="BA11" i="5" a="1"/>
  <c r="BA11" i="5" s="1"/>
  <c r="AJ11" i="5" a="1"/>
  <c r="AJ11" i="5" s="1"/>
  <c r="AK11" i="5" a="1"/>
  <c r="AK11" i="5" s="1"/>
  <c r="BD11" i="5" a="1"/>
  <c r="BD11" i="5" s="1"/>
  <c r="AI11" i="5" a="1"/>
  <c r="AI11" i="5" s="1"/>
  <c r="AQ11" i="5" a="1"/>
  <c r="AQ11" i="5" s="1"/>
  <c r="BF11" i="5" a="1"/>
  <c r="BF11" i="5" s="1"/>
  <c r="AR11" i="5" a="1"/>
  <c r="AR11" i="5" s="1"/>
  <c r="BK11" i="5" a="1"/>
  <c r="BK11" i="5" s="1"/>
  <c r="I11" i="5" a="1"/>
  <c r="I11" i="5" s="1"/>
  <c r="S11" i="5" a="1"/>
  <c r="S11" i="5" s="1"/>
  <c r="BI11" i="5" a="1"/>
  <c r="BI11" i="5" s="1"/>
  <c r="AS11" i="5" a="1"/>
  <c r="AS11" i="5" s="1"/>
  <c r="U11" i="5" a="1"/>
  <c r="U11" i="5" s="1"/>
  <c r="J11" i="5" a="1"/>
  <c r="J11" i="5" s="1"/>
  <c r="V11" i="5" a="1"/>
  <c r="V11" i="5" s="1"/>
  <c r="T11" i="5" a="1"/>
  <c r="T11" i="5" s="1"/>
  <c r="AF11" i="5" a="1"/>
  <c r="AF11" i="5" s="1"/>
  <c r="BC11" i="5" a="1"/>
  <c r="BC11" i="5" s="1"/>
  <c r="Y11" i="5" a="1"/>
  <c r="Y11" i="5" s="1"/>
  <c r="AN11" i="5" a="1"/>
  <c r="AN11" i="5" s="1"/>
  <c r="AH11" i="5" a="1"/>
  <c r="AH11" i="5" s="1"/>
  <c r="AL11" i="5" a="1"/>
  <c r="AL11" i="5" s="1"/>
  <c r="W11" i="5" a="1"/>
  <c r="W11" i="5" s="1"/>
  <c r="AP11" i="5" a="1"/>
  <c r="AP11" i="5" s="1"/>
  <c r="P11" i="5" a="1"/>
  <c r="P11" i="5" s="1"/>
  <c r="Q11" i="5" a="1"/>
  <c r="Q11" i="5" s="1"/>
  <c r="AT11" i="5" a="1"/>
  <c r="AT11" i="5" s="1"/>
  <c r="AU11" i="5" a="1"/>
  <c r="AU11" i="5" s="1"/>
  <c r="O11" i="5" a="1"/>
  <c r="O11" i="5" s="1"/>
  <c r="BN11" i="5" a="1"/>
  <c r="BN11" i="5" s="1"/>
  <c r="AG11" i="5" a="1"/>
  <c r="AG11" i="5" s="1"/>
  <c r="H11" i="5" a="1"/>
  <c r="H11" i="5" s="1"/>
  <c r="BM11" i="5" a="1"/>
  <c r="BM11" i="5" s="1"/>
  <c r="AE11" i="5" a="1"/>
  <c r="AE11" i="5" s="1"/>
  <c r="AZ11" i="5" a="1"/>
  <c r="AZ11" i="5" s="1"/>
  <c r="BG11" i="5" a="1"/>
  <c r="BG11" i="5" s="1"/>
  <c r="AD11" i="5" a="1"/>
  <c r="AD11" i="5" s="1"/>
  <c r="AW11" i="5" a="1"/>
  <c r="AW11" i="5" s="1"/>
  <c r="X11" i="5" a="1"/>
  <c r="X11" i="5" s="1"/>
  <c r="BB11" i="5" a="1"/>
  <c r="BB11" i="5" s="1"/>
  <c r="L11" i="5" a="1"/>
  <c r="L11" i="5" s="1"/>
  <c r="E43" i="5"/>
  <c r="E43" i="15"/>
  <c r="E128" i="6"/>
  <c r="E89" i="16"/>
  <c r="X89" i="15"/>
  <c r="S89" i="15"/>
  <c r="O89" i="15"/>
  <c r="AA89" i="15"/>
  <c r="AN89" i="15"/>
  <c r="AJ89" i="15"/>
  <c r="AH89" i="15"/>
  <c r="AC89" i="15"/>
  <c r="BN89" i="15"/>
  <c r="AO89" i="15"/>
  <c r="AV89" i="15"/>
  <c r="AW89" i="15"/>
  <c r="AQ89" i="15"/>
  <c r="AK89" i="15"/>
  <c r="H89" i="15"/>
  <c r="BH89" i="15"/>
  <c r="BK89" i="15"/>
  <c r="BF89" i="15"/>
  <c r="AL89" i="15"/>
  <c r="W89" i="15"/>
  <c r="I89" i="15"/>
  <c r="Q89" i="15"/>
  <c r="T89" i="15"/>
  <c r="P89" i="15"/>
  <c r="M89" i="15"/>
  <c r="U89" i="15"/>
  <c r="AE89" i="15"/>
  <c r="AI89" i="15"/>
  <c r="AD89" i="15"/>
  <c r="AZ89" i="15"/>
  <c r="J89" i="15"/>
  <c r="AF89" i="15"/>
  <c r="AB89" i="15"/>
  <c r="BC89" i="15"/>
  <c r="AY89" i="15"/>
  <c r="K89" i="15"/>
  <c r="AU89" i="15"/>
  <c r="AP89" i="15"/>
  <c r="Z89" i="15"/>
  <c r="BB89" i="15"/>
  <c r="BI89" i="15"/>
  <c r="BA89" i="15"/>
  <c r="R89" i="15"/>
  <c r="G89" i="15"/>
  <c r="BJ89" i="15"/>
  <c r="AM89" i="15"/>
  <c r="AX89" i="15"/>
  <c r="BL89" i="15"/>
  <c r="N89" i="15"/>
  <c r="BD89" i="15"/>
  <c r="BE89" i="15"/>
  <c r="Y89" i="15"/>
  <c r="AG89" i="15"/>
  <c r="AS89" i="15"/>
  <c r="L89" i="15"/>
  <c r="V89" i="15"/>
  <c r="AR89" i="15"/>
  <c r="AT89" i="15"/>
  <c r="BG89" i="15"/>
  <c r="BM89" i="15"/>
  <c r="E135" i="5"/>
  <c r="E135" i="15"/>
  <c r="E48" i="5"/>
  <c r="E48" i="15"/>
  <c r="E49" i="5"/>
  <c r="E49" i="15"/>
  <c r="E73" i="6"/>
  <c r="E119" i="16"/>
  <c r="R119" i="15"/>
  <c r="AF119" i="15"/>
  <c r="BJ119" i="15"/>
  <c r="AI119" i="15"/>
  <c r="X119" i="15"/>
  <c r="AD119" i="15"/>
  <c r="AR119" i="15"/>
  <c r="L119" i="15"/>
  <c r="BK119" i="15"/>
  <c r="AA119" i="15"/>
  <c r="P119" i="15"/>
  <c r="AP119" i="15"/>
  <c r="BD119" i="15"/>
  <c r="AS119" i="15"/>
  <c r="J119" i="15"/>
  <c r="AB119" i="15"/>
  <c r="BB119" i="15"/>
  <c r="M119" i="15"/>
  <c r="O119" i="15"/>
  <c r="AJ119" i="15"/>
  <c r="AN119" i="15"/>
  <c r="BN119" i="15"/>
  <c r="Y119" i="15"/>
  <c r="AT119" i="15"/>
  <c r="K119" i="15"/>
  <c r="AZ119" i="15"/>
  <c r="G119" i="15"/>
  <c r="AK119" i="15"/>
  <c r="U119" i="15"/>
  <c r="AM119" i="15"/>
  <c r="AO119" i="15"/>
  <c r="BC119" i="15"/>
  <c r="Z119" i="15"/>
  <c r="W119" i="15"/>
  <c r="AG119" i="15"/>
  <c r="BA119" i="15"/>
  <c r="H119" i="15"/>
  <c r="AL119" i="15"/>
  <c r="AY119" i="15"/>
  <c r="AH119" i="15"/>
  <c r="BM119" i="15"/>
  <c r="T119" i="15"/>
  <c r="AX119" i="15"/>
  <c r="I119" i="15"/>
  <c r="BE119" i="15"/>
  <c r="AW119" i="15"/>
  <c r="BI119" i="15"/>
  <c r="N119" i="15"/>
  <c r="AU119" i="15"/>
  <c r="V119" i="15"/>
  <c r="AV119" i="15"/>
  <c r="BL119" i="15"/>
  <c r="BF119" i="15"/>
  <c r="S119" i="15"/>
  <c r="AE119" i="15"/>
  <c r="AQ119" i="15"/>
  <c r="BG119" i="15"/>
  <c r="Q119" i="15"/>
  <c r="AC119" i="15"/>
  <c r="BH119" i="15"/>
  <c r="E15" i="16"/>
  <c r="G15" i="15"/>
  <c r="X15" i="15"/>
  <c r="AQ15" i="15"/>
  <c r="BH15" i="15"/>
  <c r="AC15" i="15"/>
  <c r="BG15" i="15"/>
  <c r="AN15" i="15"/>
  <c r="AI15" i="15"/>
  <c r="BL15" i="15"/>
  <c r="AJ15" i="15"/>
  <c r="BM15" i="15"/>
  <c r="I15" i="15"/>
  <c r="AP15" i="15"/>
  <c r="R15" i="15"/>
  <c r="AR15" i="15"/>
  <c r="U15" i="15"/>
  <c r="BC15" i="15"/>
  <c r="T15" i="15"/>
  <c r="BD15" i="15"/>
  <c r="W15" i="15"/>
  <c r="AB15" i="15"/>
  <c r="BB15" i="15"/>
  <c r="BE15" i="15"/>
  <c r="AO15" i="15"/>
  <c r="AS15" i="15"/>
  <c r="S15" i="15"/>
  <c r="H15" i="15"/>
  <c r="L15" i="15"/>
  <c r="Q15" i="15"/>
  <c r="AE15" i="15"/>
  <c r="BI15" i="15"/>
  <c r="V15" i="15"/>
  <c r="N15" i="15"/>
  <c r="AH15" i="15"/>
  <c r="Z15" i="15"/>
  <c r="AT15" i="15"/>
  <c r="AL15" i="15"/>
  <c r="BF15" i="15"/>
  <c r="BN15" i="15"/>
  <c r="AX15" i="15"/>
  <c r="AU15" i="15"/>
  <c r="AZ15" i="15"/>
  <c r="BJ15" i="15"/>
  <c r="AD15" i="15"/>
  <c r="Y15" i="15"/>
  <c r="AY15" i="15"/>
  <c r="BA15" i="15"/>
  <c r="AK15" i="15"/>
  <c r="BK15" i="15"/>
  <c r="K15" i="15"/>
  <c r="M15" i="15"/>
  <c r="AA15" i="15"/>
  <c r="AG15" i="15"/>
  <c r="AF15" i="15"/>
  <c r="P15" i="15"/>
  <c r="AV15" i="15"/>
  <c r="J15" i="15"/>
  <c r="O15" i="15"/>
  <c r="AW15" i="15"/>
  <c r="AM15" i="15"/>
  <c r="E47" i="16"/>
  <c r="AH47" i="15"/>
  <c r="Q47" i="15"/>
  <c r="AQ47" i="15"/>
  <c r="AI47" i="15"/>
  <c r="AK47" i="15"/>
  <c r="AM47" i="15"/>
  <c r="AO47" i="15"/>
  <c r="BA47" i="15"/>
  <c r="BI47" i="15"/>
  <c r="H47" i="15"/>
  <c r="G47" i="15"/>
  <c r="R47" i="15"/>
  <c r="S47" i="15"/>
  <c r="AR47" i="15"/>
  <c r="BK47" i="15"/>
  <c r="BF47" i="15"/>
  <c r="X47" i="15"/>
  <c r="AZ47" i="15"/>
  <c r="AU47" i="15"/>
  <c r="V47" i="15"/>
  <c r="AA47" i="15"/>
  <c r="AJ47" i="15"/>
  <c r="I47" i="15"/>
  <c r="BM47" i="15"/>
  <c r="Y47" i="15"/>
  <c r="AV47" i="15"/>
  <c r="U47" i="15"/>
  <c r="M47" i="15"/>
  <c r="BH47" i="15"/>
  <c r="AG47" i="15"/>
  <c r="AE47" i="15"/>
  <c r="N47" i="15"/>
  <c r="AS47" i="15"/>
  <c r="AW47" i="15"/>
  <c r="Z47" i="15"/>
  <c r="BE47" i="15"/>
  <c r="BN47" i="15"/>
  <c r="P47" i="15"/>
  <c r="BL47" i="15"/>
  <c r="W47" i="15"/>
  <c r="T47" i="15"/>
  <c r="AB47" i="15"/>
  <c r="K47" i="15"/>
  <c r="AP47" i="15"/>
  <c r="AL47" i="15"/>
  <c r="AX47" i="15"/>
  <c r="BJ47" i="15"/>
  <c r="BD47" i="15"/>
  <c r="AN47" i="15"/>
  <c r="BC47" i="15"/>
  <c r="J47" i="15"/>
  <c r="AC47" i="15"/>
  <c r="AT47" i="15"/>
  <c r="BB47" i="15"/>
  <c r="AF47" i="15"/>
  <c r="AD47" i="15"/>
  <c r="O47" i="15"/>
  <c r="AY47" i="15"/>
  <c r="BG47" i="15"/>
  <c r="L47" i="15"/>
  <c r="E134" i="16"/>
  <c r="AX134" i="15"/>
  <c r="I134" i="15"/>
  <c r="AP134" i="15"/>
  <c r="Y134" i="15"/>
  <c r="L134" i="15"/>
  <c r="BJ134" i="15"/>
  <c r="U134" i="15"/>
  <c r="BG134" i="15"/>
  <c r="BC134" i="15"/>
  <c r="M134" i="15"/>
  <c r="O134" i="15"/>
  <c r="AG134" i="15"/>
  <c r="Q134" i="15"/>
  <c r="AC134" i="15"/>
  <c r="AD134" i="15"/>
  <c r="AA134" i="15"/>
  <c r="AS134" i="15"/>
  <c r="AH134" i="15"/>
  <c r="BH134" i="15"/>
  <c r="AF134" i="15"/>
  <c r="AM134" i="15"/>
  <c r="BE134" i="15"/>
  <c r="BA134" i="15"/>
  <c r="AE134" i="15"/>
  <c r="AT134" i="15"/>
  <c r="AY134" i="15"/>
  <c r="T134" i="15"/>
  <c r="R134" i="15"/>
  <c r="BM134" i="15"/>
  <c r="AU134" i="15"/>
  <c r="N134" i="15"/>
  <c r="AN134" i="15"/>
  <c r="AO134" i="15"/>
  <c r="AV134" i="15"/>
  <c r="BN134" i="15"/>
  <c r="Z134" i="15"/>
  <c r="AZ134" i="15"/>
  <c r="BF134" i="15"/>
  <c r="X134" i="15"/>
  <c r="H134" i="15"/>
  <c r="S134" i="15"/>
  <c r="AL134" i="15"/>
  <c r="AW134" i="15"/>
  <c r="BK134" i="15"/>
  <c r="K134" i="15"/>
  <c r="P134" i="15"/>
  <c r="AR134" i="15"/>
  <c r="AB134" i="15"/>
  <c r="G134" i="15"/>
  <c r="BL134" i="15"/>
  <c r="J134" i="15"/>
  <c r="AK134" i="15"/>
  <c r="AJ134" i="15"/>
  <c r="W134" i="15"/>
  <c r="V134" i="15"/>
  <c r="AI134" i="15"/>
  <c r="BB134" i="15"/>
  <c r="AQ134" i="15"/>
  <c r="BI134" i="15"/>
  <c r="BD134" i="15"/>
  <c r="E6" i="16"/>
  <c r="W6" i="15"/>
  <c r="X6" i="15"/>
  <c r="I6" i="15"/>
  <c r="AE6" i="15"/>
  <c r="BD6" i="15"/>
  <c r="AL6" i="15"/>
  <c r="BL6" i="15"/>
  <c r="T6" i="15"/>
  <c r="AR6" i="15"/>
  <c r="AX6" i="15"/>
  <c r="J6" i="15"/>
  <c r="F6" i="15" s="1"/>
  <c r="AP6" i="15"/>
  <c r="H6" i="15"/>
  <c r="AD6" i="15"/>
  <c r="BJ6" i="15"/>
  <c r="V6" i="15"/>
  <c r="BH6" i="15"/>
  <c r="AS6" i="15"/>
  <c r="O6" i="15"/>
  <c r="AH6" i="15"/>
  <c r="U6" i="15"/>
  <c r="L6" i="15"/>
  <c r="AA6" i="15"/>
  <c r="AT6" i="15"/>
  <c r="AQ6" i="15"/>
  <c r="AV6" i="15"/>
  <c r="AU6" i="15"/>
  <c r="BI6" i="15"/>
  <c r="AB6" i="15"/>
  <c r="S6" i="15"/>
  <c r="AG6" i="15"/>
  <c r="N6" i="15"/>
  <c r="AN6" i="15"/>
  <c r="AO6" i="15"/>
  <c r="AI6" i="15"/>
  <c r="Z6" i="15"/>
  <c r="AZ6" i="15"/>
  <c r="BG6" i="15"/>
  <c r="G6" i="15"/>
  <c r="BE6" i="15"/>
  <c r="M6" i="15"/>
  <c r="BM6" i="15"/>
  <c r="Y6" i="15"/>
  <c r="K6" i="15"/>
  <c r="AK6" i="15"/>
  <c r="AF6" i="15"/>
  <c r="AW6" i="15"/>
  <c r="BB6" i="15"/>
  <c r="AM6" i="15"/>
  <c r="Q6" i="15"/>
  <c r="AY6" i="15"/>
  <c r="BA6" i="15"/>
  <c r="BF6" i="15"/>
  <c r="R6" i="15"/>
  <c r="AJ6" i="15"/>
  <c r="AC6" i="15"/>
  <c r="BN6" i="15"/>
  <c r="BK6" i="15"/>
  <c r="BC6" i="15"/>
  <c r="P6" i="15"/>
  <c r="E150" i="16"/>
  <c r="AZ150" i="15"/>
  <c r="H150" i="15"/>
  <c r="K150" i="15"/>
  <c r="N150" i="15"/>
  <c r="AK150" i="15"/>
  <c r="BL150" i="15"/>
  <c r="W150" i="15"/>
  <c r="Z150" i="15"/>
  <c r="AF150" i="15"/>
  <c r="AV150" i="15"/>
  <c r="Q150" i="15"/>
  <c r="AL150" i="15"/>
  <c r="AR150" i="15"/>
  <c r="AU150" i="15"/>
  <c r="AW150" i="15"/>
  <c r="AC150" i="15"/>
  <c r="BD150" i="15"/>
  <c r="BG150" i="15"/>
  <c r="BJ150" i="15"/>
  <c r="O150" i="15"/>
  <c r="AO150" i="15"/>
  <c r="I150" i="15"/>
  <c r="L150" i="15"/>
  <c r="T150" i="15"/>
  <c r="R150" i="15"/>
  <c r="BA150" i="15"/>
  <c r="X150" i="15"/>
  <c r="AA150" i="15"/>
  <c r="AI150" i="15"/>
  <c r="V150" i="15"/>
  <c r="P150" i="15"/>
  <c r="AE150" i="15"/>
  <c r="Y150" i="15"/>
  <c r="AD150" i="15"/>
  <c r="AY150" i="15"/>
  <c r="AB150" i="15"/>
  <c r="AQ150" i="15"/>
  <c r="AP150" i="15"/>
  <c r="AT150" i="15"/>
  <c r="AG150" i="15"/>
  <c r="AN150" i="15"/>
  <c r="BC150" i="15"/>
  <c r="BF150" i="15"/>
  <c r="BI150" i="15"/>
  <c r="AH150" i="15"/>
  <c r="J150" i="15"/>
  <c r="AS150" i="15"/>
  <c r="BH150" i="15"/>
  <c r="M150" i="15"/>
  <c r="AX150" i="15"/>
  <c r="U150" i="15"/>
  <c r="AJ150" i="15"/>
  <c r="S150" i="15"/>
  <c r="BN150" i="15"/>
  <c r="AM150" i="15"/>
  <c r="BM150" i="15"/>
  <c r="G150" i="15"/>
  <c r="BK150" i="15"/>
  <c r="BE150" i="15"/>
  <c r="BB150" i="15"/>
  <c r="E19" i="16"/>
  <c r="X19" i="15"/>
  <c r="BA19" i="15"/>
  <c r="V19" i="15"/>
  <c r="P19" i="15"/>
  <c r="BK19" i="15"/>
  <c r="AL19" i="15"/>
  <c r="BN19" i="15"/>
  <c r="BJ19" i="15"/>
  <c r="AG19" i="15"/>
  <c r="R19" i="15"/>
  <c r="AY19" i="15"/>
  <c r="O19" i="15"/>
  <c r="U19" i="15"/>
  <c r="BC19" i="15"/>
  <c r="BL19" i="15"/>
  <c r="AB19" i="15"/>
  <c r="AQ19" i="15"/>
  <c r="L19" i="15"/>
  <c r="AO19" i="15"/>
  <c r="BH19" i="15"/>
  <c r="I19" i="15"/>
  <c r="Z19" i="15"/>
  <c r="BB19" i="15"/>
  <c r="AR19" i="15"/>
  <c r="AS19" i="15"/>
  <c r="AW19" i="15"/>
  <c r="N19" i="15"/>
  <c r="T19" i="15"/>
  <c r="H19" i="15"/>
  <c r="J19" i="15"/>
  <c r="BI19" i="15"/>
  <c r="AA19" i="15"/>
  <c r="AP19" i="15"/>
  <c r="AD19" i="15"/>
  <c r="Q19" i="15"/>
  <c r="K19" i="15"/>
  <c r="AN19" i="15"/>
  <c r="BG19" i="15"/>
  <c r="AU19" i="15"/>
  <c r="BF19" i="15"/>
  <c r="AH19" i="15"/>
  <c r="G19" i="15"/>
  <c r="AF19" i="15"/>
  <c r="AC19" i="15"/>
  <c r="AT19" i="15"/>
  <c r="AX19" i="15"/>
  <c r="M19" i="15"/>
  <c r="AI19" i="15"/>
  <c r="Y19" i="15"/>
  <c r="BM19" i="15"/>
  <c r="AE19" i="15"/>
  <c r="S19" i="15"/>
  <c r="BE19" i="15"/>
  <c r="BD19" i="15"/>
  <c r="AJ19" i="15"/>
  <c r="AK19" i="15"/>
  <c r="AM19" i="15"/>
  <c r="AZ19" i="15"/>
  <c r="W19" i="15"/>
  <c r="AV19" i="15"/>
  <c r="E129" i="16"/>
  <c r="AG129" i="15"/>
  <c r="BG129" i="15"/>
  <c r="AZ129" i="15"/>
  <c r="AB129" i="15"/>
  <c r="AO129" i="15"/>
  <c r="AS129" i="15"/>
  <c r="Q129" i="15"/>
  <c r="BN129" i="15"/>
  <c r="BD129" i="15"/>
  <c r="AP129" i="15"/>
  <c r="BE129" i="15"/>
  <c r="AE129" i="15"/>
  <c r="J129" i="15"/>
  <c r="F129" i="15" s="1"/>
  <c r="AC129" i="15"/>
  <c r="AQ129" i="15"/>
  <c r="AT129" i="15"/>
  <c r="X129" i="15"/>
  <c r="BF129" i="15"/>
  <c r="BK129" i="15"/>
  <c r="N129" i="15"/>
  <c r="BH129" i="15"/>
  <c r="AM129" i="15"/>
  <c r="AI129" i="15"/>
  <c r="O129" i="15"/>
  <c r="Z129" i="15"/>
  <c r="R129" i="15"/>
  <c r="BA129" i="15"/>
  <c r="BL129" i="15"/>
  <c r="G129" i="15"/>
  <c r="P129" i="15"/>
  <c r="H129" i="15"/>
  <c r="BB129" i="15"/>
  <c r="AW129" i="15"/>
  <c r="M129" i="15"/>
  <c r="I129" i="15"/>
  <c r="AD129" i="15"/>
  <c r="W129" i="15"/>
  <c r="AA129" i="15"/>
  <c r="V129" i="15"/>
  <c r="BM129" i="15"/>
  <c r="U129" i="15"/>
  <c r="AR129" i="15"/>
  <c r="AK129" i="15"/>
  <c r="BC129" i="15"/>
  <c r="AY129" i="15"/>
  <c r="AV129" i="15"/>
  <c r="T129" i="15"/>
  <c r="AL129" i="15"/>
  <c r="AH129" i="15"/>
  <c r="AX129" i="15"/>
  <c r="AJ129" i="15"/>
  <c r="BJ129" i="15"/>
  <c r="L129" i="15"/>
  <c r="AF129" i="15"/>
  <c r="Y129" i="15"/>
  <c r="AN129" i="15"/>
  <c r="S129" i="15"/>
  <c r="AU129" i="15"/>
  <c r="BI129" i="15"/>
  <c r="K129" i="15"/>
  <c r="E9" i="16"/>
  <c r="BG9" i="15"/>
  <c r="AR9" i="15"/>
  <c r="AS9" i="15"/>
  <c r="Y9" i="15"/>
  <c r="AY9" i="15"/>
  <c r="AE9" i="15"/>
  <c r="T9" i="15"/>
  <c r="I9" i="15"/>
  <c r="AK9" i="15"/>
  <c r="BK9" i="15"/>
  <c r="AV9" i="15"/>
  <c r="BB9" i="15"/>
  <c r="AP9" i="15"/>
  <c r="AW9" i="15"/>
  <c r="J9" i="15"/>
  <c r="P9" i="15"/>
  <c r="U9" i="15"/>
  <c r="BI9" i="15"/>
  <c r="V9" i="15"/>
  <c r="AF9" i="15"/>
  <c r="BC9" i="15"/>
  <c r="N9" i="15"/>
  <c r="AH9" i="15"/>
  <c r="AZ9" i="15"/>
  <c r="W9" i="15"/>
  <c r="Z9" i="15"/>
  <c r="AT9" i="15"/>
  <c r="Q9" i="15"/>
  <c r="BD9" i="15"/>
  <c r="O9" i="15"/>
  <c r="AU9" i="15"/>
  <c r="X9" i="15"/>
  <c r="BL9" i="15"/>
  <c r="AA9" i="15"/>
  <c r="BN9" i="15"/>
  <c r="AQ9" i="15"/>
  <c r="AJ9" i="15"/>
  <c r="AN9" i="15"/>
  <c r="M9" i="15"/>
  <c r="AM9" i="15"/>
  <c r="L9" i="15"/>
  <c r="BH9" i="15"/>
  <c r="BM9" i="15"/>
  <c r="AI9" i="15"/>
  <c r="R9" i="15"/>
  <c r="AL9" i="15"/>
  <c r="AX9" i="15"/>
  <c r="BJ9" i="15"/>
  <c r="BF9" i="15"/>
  <c r="S9" i="15"/>
  <c r="K9" i="15"/>
  <c r="G9" i="15"/>
  <c r="AO9" i="15"/>
  <c r="AB9" i="15"/>
  <c r="BE9" i="15"/>
  <c r="AD9" i="15"/>
  <c r="AG9" i="15"/>
  <c r="H9" i="15"/>
  <c r="BA9" i="15"/>
  <c r="AC9" i="15"/>
  <c r="E138" i="16"/>
  <c r="U138" i="15"/>
  <c r="AW138" i="15"/>
  <c r="Q138" i="15"/>
  <c r="J138" i="15"/>
  <c r="X138" i="15"/>
  <c r="AH138" i="15"/>
  <c r="BJ138" i="15"/>
  <c r="AG138" i="15"/>
  <c r="AR138" i="15"/>
  <c r="Y138" i="15"/>
  <c r="AU138" i="15"/>
  <c r="L138" i="15"/>
  <c r="BA138" i="15"/>
  <c r="K138" i="15"/>
  <c r="BF138" i="15"/>
  <c r="BH138" i="15"/>
  <c r="AD138" i="15"/>
  <c r="S138" i="15"/>
  <c r="AS138" i="15"/>
  <c r="AK138" i="15"/>
  <c r="H138" i="15"/>
  <c r="AT138" i="15"/>
  <c r="AL138" i="15"/>
  <c r="R138" i="15"/>
  <c r="BE138" i="15"/>
  <c r="N138" i="15"/>
  <c r="V138" i="15"/>
  <c r="BN138" i="15"/>
  <c r="BC138" i="15"/>
  <c r="BB138" i="15"/>
  <c r="AY138" i="15"/>
  <c r="I138" i="15"/>
  <c r="P138" i="15"/>
  <c r="AN138" i="15"/>
  <c r="BL138" i="15"/>
  <c r="BK138" i="15"/>
  <c r="W138" i="15"/>
  <c r="AF138" i="15"/>
  <c r="AO138" i="15"/>
  <c r="AC138" i="15"/>
  <c r="G138" i="15"/>
  <c r="AJ138" i="15"/>
  <c r="AZ138" i="15"/>
  <c r="AP138" i="15"/>
  <c r="BM138" i="15"/>
  <c r="BG138" i="15"/>
  <c r="O138" i="15"/>
  <c r="T138" i="15"/>
  <c r="AA138" i="15"/>
  <c r="BD138" i="15"/>
  <c r="AM138" i="15"/>
  <c r="AB138" i="15"/>
  <c r="AI138" i="15"/>
  <c r="AV138" i="15"/>
  <c r="AX138" i="15"/>
  <c r="Z138" i="15"/>
  <c r="AQ138" i="15"/>
  <c r="BI138" i="15"/>
  <c r="M138" i="15"/>
  <c r="AE138" i="15"/>
  <c r="E33" i="16"/>
  <c r="AB33" i="15"/>
  <c r="BK33" i="15"/>
  <c r="AM33" i="15"/>
  <c r="I33" i="15"/>
  <c r="AX33" i="15"/>
  <c r="AE33" i="15"/>
  <c r="AI33" i="15"/>
  <c r="AL33" i="15"/>
  <c r="AY33" i="15"/>
  <c r="J33" i="15"/>
  <c r="F33" i="15" s="1"/>
  <c r="AC33" i="15"/>
  <c r="O33" i="15"/>
  <c r="BC33" i="15"/>
  <c r="BD33" i="15"/>
  <c r="AH33" i="15"/>
  <c r="AP33" i="15"/>
  <c r="P33" i="15"/>
  <c r="S33" i="15"/>
  <c r="AU33" i="15"/>
  <c r="BM33" i="15"/>
  <c r="AF33" i="15"/>
  <c r="BH33" i="15"/>
  <c r="W33" i="15"/>
  <c r="AS33" i="15"/>
  <c r="N33" i="15"/>
  <c r="AR33" i="15"/>
  <c r="BB33" i="15"/>
  <c r="M33" i="15"/>
  <c r="BF33" i="15"/>
  <c r="AA33" i="15"/>
  <c r="X33" i="15"/>
  <c r="AZ33" i="15"/>
  <c r="Y33" i="15"/>
  <c r="G33" i="15"/>
  <c r="AN33" i="15"/>
  <c r="AV33" i="15"/>
  <c r="K33" i="15"/>
  <c r="Q33" i="15"/>
  <c r="BG33" i="15"/>
  <c r="AO33" i="15"/>
  <c r="AD33" i="15"/>
  <c r="H33" i="15"/>
  <c r="BL33" i="15"/>
  <c r="BN33" i="15"/>
  <c r="R33" i="15"/>
  <c r="V33" i="15"/>
  <c r="AK33" i="15"/>
  <c r="L33" i="15"/>
  <c r="AW33" i="15"/>
  <c r="AJ33" i="15"/>
  <c r="BJ33" i="15"/>
  <c r="BI33" i="15"/>
  <c r="BE33" i="15"/>
  <c r="Z33" i="15"/>
  <c r="AQ33" i="15"/>
  <c r="AT33" i="15"/>
  <c r="T33" i="15"/>
  <c r="AG33" i="15"/>
  <c r="U33" i="15"/>
  <c r="BA33" i="15"/>
  <c r="E53" i="16"/>
  <c r="AU53" i="15"/>
  <c r="AV53" i="15"/>
  <c r="AC53" i="15"/>
  <c r="V53" i="15"/>
  <c r="Y53" i="15"/>
  <c r="AJ53" i="15"/>
  <c r="O53" i="15"/>
  <c r="AO53" i="15"/>
  <c r="AL53" i="15"/>
  <c r="AS53" i="15"/>
  <c r="M53" i="15"/>
  <c r="AA53" i="15"/>
  <c r="BA53" i="15"/>
  <c r="BF53" i="15"/>
  <c r="BI53" i="15"/>
  <c r="BJ53" i="15"/>
  <c r="AM53" i="15"/>
  <c r="BM53" i="15"/>
  <c r="G53" i="15"/>
  <c r="N53" i="15"/>
  <c r="T53" i="15"/>
  <c r="AY53" i="15"/>
  <c r="R53" i="15"/>
  <c r="W53" i="15"/>
  <c r="AH53" i="15"/>
  <c r="Z53" i="15"/>
  <c r="BK53" i="15"/>
  <c r="AD53" i="15"/>
  <c r="AQ53" i="15"/>
  <c r="AX53" i="15"/>
  <c r="J53" i="15"/>
  <c r="AZ53" i="15"/>
  <c r="U53" i="15"/>
  <c r="AR53" i="15"/>
  <c r="AE53" i="15"/>
  <c r="BD53" i="15"/>
  <c r="BL53" i="15"/>
  <c r="AK53" i="15"/>
  <c r="BH53" i="15"/>
  <c r="AF53" i="15"/>
  <c r="AT53" i="15"/>
  <c r="I53" i="15"/>
  <c r="P53" i="15"/>
  <c r="S53" i="15"/>
  <c r="AB53" i="15"/>
  <c r="AI53" i="15"/>
  <c r="AN53" i="15"/>
  <c r="BC53" i="15"/>
  <c r="Q53" i="15"/>
  <c r="AG53" i="15"/>
  <c r="AP53" i="15"/>
  <c r="K53" i="15"/>
  <c r="BB53" i="15"/>
  <c r="L53" i="15"/>
  <c r="BG53" i="15"/>
  <c r="BN53" i="15"/>
  <c r="BE53" i="15"/>
  <c r="AW53" i="15"/>
  <c r="H53" i="15"/>
  <c r="X53" i="15"/>
  <c r="E140" i="16"/>
  <c r="BA140" i="15"/>
  <c r="AE140" i="15"/>
  <c r="AI140" i="15"/>
  <c r="Y140" i="15"/>
  <c r="S140" i="15"/>
  <c r="BM140" i="15"/>
  <c r="AT140" i="15"/>
  <c r="AX140" i="15"/>
  <c r="BF140" i="15"/>
  <c r="AK140" i="15"/>
  <c r="R140" i="15"/>
  <c r="BI140" i="15"/>
  <c r="I140" i="15"/>
  <c r="Z140" i="15"/>
  <c r="AL140" i="15"/>
  <c r="AD140" i="15"/>
  <c r="N140" i="15"/>
  <c r="X140" i="15"/>
  <c r="BG140" i="15"/>
  <c r="AW140" i="15"/>
  <c r="P140" i="15"/>
  <c r="AP140" i="15"/>
  <c r="AF140" i="15"/>
  <c r="AM140" i="15"/>
  <c r="AH140" i="15"/>
  <c r="AB140" i="15"/>
  <c r="BB140" i="15"/>
  <c r="AU140" i="15"/>
  <c r="BE140" i="15"/>
  <c r="AJ140" i="15"/>
  <c r="Q140" i="15"/>
  <c r="AS140" i="15"/>
  <c r="AV140" i="15"/>
  <c r="BC140" i="15"/>
  <c r="AR140" i="15"/>
  <c r="AC140" i="15"/>
  <c r="BH140" i="15"/>
  <c r="BK140" i="15"/>
  <c r="W140" i="15"/>
  <c r="G140" i="15"/>
  <c r="BL140" i="15"/>
  <c r="V140" i="15"/>
  <c r="AO140" i="15"/>
  <c r="BD140" i="15"/>
  <c r="BN140" i="15"/>
  <c r="J140" i="15"/>
  <c r="L140" i="15"/>
  <c r="AQ140" i="15"/>
  <c r="AA140" i="15"/>
  <c r="K140" i="15"/>
  <c r="M140" i="15"/>
  <c r="H140" i="15"/>
  <c r="BJ140" i="15"/>
  <c r="T140" i="15"/>
  <c r="AG140" i="15"/>
  <c r="U140" i="15"/>
  <c r="AY140" i="15"/>
  <c r="AN140" i="15"/>
  <c r="AZ140" i="15"/>
  <c r="O140" i="15"/>
  <c r="E35" i="16"/>
  <c r="AT35" i="15"/>
  <c r="AC35" i="15"/>
  <c r="BM35" i="15"/>
  <c r="BN35" i="15"/>
  <c r="M35" i="15"/>
  <c r="BD35" i="15"/>
  <c r="AY35" i="15"/>
  <c r="AM35" i="15"/>
  <c r="V35" i="15"/>
  <c r="Q35" i="15"/>
  <c r="X35" i="15"/>
  <c r="P35" i="15"/>
  <c r="AD35" i="15"/>
  <c r="AL35" i="15"/>
  <c r="BJ35" i="15"/>
  <c r="AQ35" i="15"/>
  <c r="BL35" i="15"/>
  <c r="R35" i="15"/>
  <c r="Y35" i="15"/>
  <c r="AK35" i="15"/>
  <c r="AR35" i="15"/>
  <c r="BC35" i="15"/>
  <c r="AW35" i="15"/>
  <c r="BE35" i="15"/>
  <c r="L35" i="15"/>
  <c r="AU35" i="15"/>
  <c r="AB35" i="15"/>
  <c r="AS35" i="15"/>
  <c r="AO35" i="15"/>
  <c r="BF35" i="15"/>
  <c r="AJ35" i="15"/>
  <c r="N35" i="15"/>
  <c r="BA35" i="15"/>
  <c r="BI35" i="15"/>
  <c r="BH35" i="15"/>
  <c r="AN35" i="15"/>
  <c r="O35" i="15"/>
  <c r="G35" i="15"/>
  <c r="AP35" i="15"/>
  <c r="BB35" i="15"/>
  <c r="AA35" i="15"/>
  <c r="AE35" i="15"/>
  <c r="AX35" i="15"/>
  <c r="AG35" i="15"/>
  <c r="S35" i="15"/>
  <c r="H35" i="15"/>
  <c r="AF35" i="15"/>
  <c r="I35" i="15"/>
  <c r="AH35" i="15"/>
  <c r="T35" i="15"/>
  <c r="Z35" i="15"/>
  <c r="AI35" i="15"/>
  <c r="AZ35" i="15"/>
  <c r="AV35" i="15"/>
  <c r="BK35" i="15"/>
  <c r="U35" i="15"/>
  <c r="W35" i="15"/>
  <c r="K35" i="15"/>
  <c r="J35" i="15"/>
  <c r="BG35" i="15"/>
  <c r="E145" i="16"/>
  <c r="AN145" i="15"/>
  <c r="BN145" i="15"/>
  <c r="AJ145" i="15"/>
  <c r="J145" i="15"/>
  <c r="AE145" i="15"/>
  <c r="AZ145" i="15"/>
  <c r="O145" i="15"/>
  <c r="AY145" i="15"/>
  <c r="AQ145" i="15"/>
  <c r="BI145" i="15"/>
  <c r="BL145" i="15"/>
  <c r="AG145" i="15"/>
  <c r="H145" i="15"/>
  <c r="K145" i="15"/>
  <c r="AF145" i="15"/>
  <c r="Q145" i="15"/>
  <c r="AV145" i="15"/>
  <c r="W145" i="15"/>
  <c r="AR145" i="15"/>
  <c r="BJ145" i="15"/>
  <c r="AC145" i="15"/>
  <c r="BK145" i="15"/>
  <c r="AL145" i="15"/>
  <c r="M145" i="15"/>
  <c r="BF145" i="15"/>
  <c r="AO145" i="15"/>
  <c r="S145" i="15"/>
  <c r="BD145" i="15"/>
  <c r="AT145" i="15"/>
  <c r="BG145" i="15"/>
  <c r="BA145" i="15"/>
  <c r="AH145" i="15"/>
  <c r="L145" i="15"/>
  <c r="N145" i="15"/>
  <c r="Z145" i="15"/>
  <c r="AD145" i="15"/>
  <c r="AI145" i="15"/>
  <c r="BH145" i="15"/>
  <c r="BC145" i="15"/>
  <c r="Y145" i="15"/>
  <c r="P145" i="15"/>
  <c r="AP145" i="15"/>
  <c r="AX145" i="15"/>
  <c r="I145" i="15"/>
  <c r="X145" i="15"/>
  <c r="AS145" i="15"/>
  <c r="AM145" i="15"/>
  <c r="AU145" i="15"/>
  <c r="V145" i="15"/>
  <c r="AB145" i="15"/>
  <c r="BE145" i="15"/>
  <c r="BM145" i="15"/>
  <c r="AK145" i="15"/>
  <c r="R145" i="15"/>
  <c r="G145" i="15"/>
  <c r="T145" i="15"/>
  <c r="U145" i="15"/>
  <c r="AA145" i="15"/>
  <c r="AW145" i="15"/>
  <c r="BB145" i="15"/>
  <c r="E29" i="16"/>
  <c r="AT29" i="15"/>
  <c r="U29" i="15"/>
  <c r="BM29" i="15"/>
  <c r="G29" i="15"/>
  <c r="L29" i="15"/>
  <c r="AB29" i="15"/>
  <c r="O29" i="15"/>
  <c r="P29" i="15"/>
  <c r="AY29" i="15"/>
  <c r="BD29" i="15"/>
  <c r="AQ29" i="15"/>
  <c r="Z29" i="15"/>
  <c r="BN29" i="15"/>
  <c r="BC29" i="15"/>
  <c r="BK29" i="15"/>
  <c r="AL29" i="15"/>
  <c r="I29" i="15"/>
  <c r="Q29" i="15"/>
  <c r="S29" i="15"/>
  <c r="AX29" i="15"/>
  <c r="W29" i="15"/>
  <c r="AE29" i="15"/>
  <c r="AU29" i="15"/>
  <c r="BJ29" i="15"/>
  <c r="AM29" i="15"/>
  <c r="AS29" i="15"/>
  <c r="T29" i="15"/>
  <c r="BA29" i="15"/>
  <c r="BG29" i="15"/>
  <c r="AH29" i="15"/>
  <c r="J29" i="15"/>
  <c r="AC29" i="15"/>
  <c r="AP29" i="15"/>
  <c r="AW29" i="15"/>
  <c r="V29" i="15"/>
  <c r="K29" i="15"/>
  <c r="AF29" i="15"/>
  <c r="AR29" i="15"/>
  <c r="BI29" i="15"/>
  <c r="AJ29" i="15"/>
  <c r="AA29" i="15"/>
  <c r="BH29" i="15"/>
  <c r="BL29" i="15"/>
  <c r="H29" i="15"/>
  <c r="AZ29" i="15"/>
  <c r="X29" i="15"/>
  <c r="R29" i="15"/>
  <c r="AN29" i="15"/>
  <c r="BB29" i="15"/>
  <c r="AO29" i="15"/>
  <c r="AK29" i="15"/>
  <c r="BF29" i="15"/>
  <c r="AI29" i="15"/>
  <c r="M29" i="15"/>
  <c r="Y29" i="15"/>
  <c r="N29" i="15"/>
  <c r="AD29" i="15"/>
  <c r="AV29" i="15"/>
  <c r="BE29" i="15"/>
  <c r="AG29" i="15"/>
  <c r="E82" i="16"/>
  <c r="P82" i="15"/>
  <c r="AO82" i="15"/>
  <c r="W82" i="15"/>
  <c r="AU82" i="15"/>
  <c r="AY82" i="15"/>
  <c r="AB82" i="15"/>
  <c r="BB82" i="15"/>
  <c r="AJ82" i="15"/>
  <c r="Y82" i="15"/>
  <c r="BE82" i="15"/>
  <c r="AN82" i="15"/>
  <c r="O82" i="15"/>
  <c r="AW82" i="15"/>
  <c r="AV82" i="15"/>
  <c r="BF82" i="15"/>
  <c r="AZ82" i="15"/>
  <c r="AC82" i="15"/>
  <c r="BJ82" i="15"/>
  <c r="I82" i="15"/>
  <c r="BG82" i="15"/>
  <c r="BL82" i="15"/>
  <c r="AP82" i="15"/>
  <c r="K82" i="15"/>
  <c r="AK82" i="15"/>
  <c r="G82" i="15"/>
  <c r="M82" i="15"/>
  <c r="BC82" i="15"/>
  <c r="X82" i="15"/>
  <c r="BH82" i="15"/>
  <c r="AH82" i="15"/>
  <c r="BN82" i="15"/>
  <c r="BD82" i="15"/>
  <c r="U82" i="15"/>
  <c r="S82" i="15"/>
  <c r="H82" i="15"/>
  <c r="N82" i="15"/>
  <c r="R82" i="15"/>
  <c r="AT82" i="15"/>
  <c r="AR82" i="15"/>
  <c r="AE82" i="15"/>
  <c r="AA82" i="15"/>
  <c r="BK82" i="15"/>
  <c r="Q82" i="15"/>
  <c r="AI82" i="15"/>
  <c r="AD82" i="15"/>
  <c r="AG82" i="15"/>
  <c r="AQ82" i="15"/>
  <c r="AX82" i="15"/>
  <c r="J82" i="15"/>
  <c r="AF82" i="15"/>
  <c r="T82" i="15"/>
  <c r="AS82" i="15"/>
  <c r="Z82" i="15"/>
  <c r="L82" i="15"/>
  <c r="BA82" i="15"/>
  <c r="BM82" i="15"/>
  <c r="V82" i="15"/>
  <c r="AL82" i="15"/>
  <c r="BI82" i="15"/>
  <c r="AM82" i="15"/>
  <c r="E132" i="16"/>
  <c r="Z132" i="15"/>
  <c r="AZ132" i="15"/>
  <c r="J132" i="15"/>
  <c r="AK132" i="15"/>
  <c r="AV132" i="15"/>
  <c r="AL132" i="15"/>
  <c r="BL132" i="15"/>
  <c r="V132" i="15"/>
  <c r="BI132" i="15"/>
  <c r="AW132" i="15"/>
  <c r="AX132" i="15"/>
  <c r="H132" i="15"/>
  <c r="AH132" i="15"/>
  <c r="R132" i="15"/>
  <c r="BM132" i="15"/>
  <c r="BJ132" i="15"/>
  <c r="T132" i="15"/>
  <c r="AT132" i="15"/>
  <c r="AP132" i="15"/>
  <c r="S132" i="15"/>
  <c r="O132" i="15"/>
  <c r="AF132" i="15"/>
  <c r="BF132" i="15"/>
  <c r="BN132" i="15"/>
  <c r="AO132" i="15"/>
  <c r="AA132" i="15"/>
  <c r="AR132" i="15"/>
  <c r="K132" i="15"/>
  <c r="AC132" i="15"/>
  <c r="W132" i="15"/>
  <c r="AM132" i="15"/>
  <c r="BD132" i="15"/>
  <c r="AI132" i="15"/>
  <c r="BA132" i="15"/>
  <c r="X132" i="15"/>
  <c r="P132" i="15"/>
  <c r="AG132" i="15"/>
  <c r="AJ132" i="15"/>
  <c r="G132" i="15"/>
  <c r="AU132" i="15"/>
  <c r="AB132" i="15"/>
  <c r="AS132" i="15"/>
  <c r="BH132" i="15"/>
  <c r="AE132" i="15"/>
  <c r="Q132" i="15"/>
  <c r="I132" i="15"/>
  <c r="U132" i="15"/>
  <c r="BE132" i="15"/>
  <c r="BG132" i="15"/>
  <c r="L132" i="15"/>
  <c r="M132" i="15"/>
  <c r="AD132" i="15"/>
  <c r="AY132" i="15"/>
  <c r="Y132" i="15"/>
  <c r="BK132" i="15"/>
  <c r="AQ132" i="15"/>
  <c r="N132" i="15"/>
  <c r="AN132" i="15"/>
  <c r="BB132" i="15"/>
  <c r="BC132" i="15"/>
  <c r="E21" i="16"/>
  <c r="Q21" i="15"/>
  <c r="AH21" i="15"/>
  <c r="BD21" i="15"/>
  <c r="AP21" i="15"/>
  <c r="R21" i="15"/>
  <c r="AN21" i="15"/>
  <c r="BE21" i="15"/>
  <c r="T21" i="15"/>
  <c r="S21" i="15"/>
  <c r="AO21" i="15"/>
  <c r="BF21" i="15"/>
  <c r="BG21" i="15"/>
  <c r="AA21" i="15"/>
  <c r="AR21" i="15"/>
  <c r="BN21" i="15"/>
  <c r="AB21" i="15"/>
  <c r="AS21" i="15"/>
  <c r="N21" i="15"/>
  <c r="AE21" i="15"/>
  <c r="BA21" i="15"/>
  <c r="AT21" i="15"/>
  <c r="U21" i="15"/>
  <c r="AU21" i="15"/>
  <c r="G21" i="15"/>
  <c r="BB21" i="15"/>
  <c r="H21" i="15"/>
  <c r="BC21" i="15"/>
  <c r="O21" i="15"/>
  <c r="BH21" i="15"/>
  <c r="P21" i="15"/>
  <c r="AC21" i="15"/>
  <c r="AD21" i="15"/>
  <c r="AF21" i="15"/>
  <c r="AG21" i="15"/>
  <c r="AQ21" i="15"/>
  <c r="J21" i="15"/>
  <c r="BM21" i="15"/>
  <c r="K21" i="15"/>
  <c r="BI21" i="15"/>
  <c r="AZ21" i="15"/>
  <c r="AM21" i="15"/>
  <c r="BK21" i="15"/>
  <c r="Z21" i="15"/>
  <c r="AX21" i="15"/>
  <c r="L21" i="15"/>
  <c r="AJ21" i="15"/>
  <c r="W21" i="15"/>
  <c r="AY21" i="15"/>
  <c r="Y21" i="15"/>
  <c r="V21" i="15"/>
  <c r="AL21" i="15"/>
  <c r="AK21" i="15"/>
  <c r="I21" i="15"/>
  <c r="M21" i="15"/>
  <c r="AW21" i="15"/>
  <c r="X21" i="15"/>
  <c r="AV21" i="15"/>
  <c r="BL21" i="15"/>
  <c r="BJ21" i="15"/>
  <c r="AI21" i="15"/>
  <c r="AH119" i="5" a="1"/>
  <c r="AH119" i="5" s="1"/>
  <c r="BM119" i="5" a="1"/>
  <c r="BM119" i="5" s="1"/>
  <c r="AL119" i="5" a="1"/>
  <c r="AL119" i="5" s="1"/>
  <c r="X119" i="5" a="1"/>
  <c r="X119" i="5" s="1"/>
  <c r="BF119" i="5" a="1"/>
  <c r="BF119" i="5" s="1"/>
  <c r="AX119" i="5" a="1"/>
  <c r="AX119" i="5" s="1"/>
  <c r="AI119" i="5" a="1"/>
  <c r="AI119" i="5" s="1"/>
  <c r="I119" i="5" a="1"/>
  <c r="I119" i="5" s="1"/>
  <c r="AT119" i="5" a="1"/>
  <c r="AT119" i="5" s="1"/>
  <c r="BL119" i="5" a="1"/>
  <c r="BL119" i="5" s="1"/>
  <c r="AJ119" i="5" a="1"/>
  <c r="AJ119" i="5" s="1"/>
  <c r="U119" i="5" a="1"/>
  <c r="U119" i="5" s="1"/>
  <c r="BE119" i="5" a="1"/>
  <c r="BE119" i="5" s="1"/>
  <c r="AW119" i="5" a="1"/>
  <c r="AW119" i="5" s="1"/>
  <c r="BB119" i="5" a="1"/>
  <c r="BB119" i="5" s="1"/>
  <c r="AP119" i="5" a="1"/>
  <c r="AP119" i="5" s="1"/>
  <c r="AN119" i="5" a="1"/>
  <c r="AN119" i="5" s="1"/>
  <c r="BN119" i="5" a="1"/>
  <c r="BN119" i="5" s="1"/>
  <c r="BA119" i="5" a="1"/>
  <c r="BA119" i="5" s="1"/>
  <c r="AO119" i="5" a="1"/>
  <c r="AO119" i="5" s="1"/>
  <c r="AS119" i="5" a="1"/>
  <c r="AS119" i="5" s="1"/>
  <c r="AK119" i="5" a="1"/>
  <c r="AK119" i="5" s="1"/>
  <c r="AM119" i="5" a="1"/>
  <c r="AM119" i="5" s="1"/>
  <c r="L119" i="5" a="1"/>
  <c r="L119" i="5" s="1"/>
  <c r="AV119" i="5" a="1"/>
  <c r="AV119" i="5" s="1"/>
  <c r="N119" i="5" a="1"/>
  <c r="N119" i="5" s="1"/>
  <c r="T119" i="5" a="1"/>
  <c r="T119" i="5" s="1"/>
  <c r="BJ119" i="5" a="1"/>
  <c r="BJ119" i="5" s="1"/>
  <c r="AU119" i="5" a="1"/>
  <c r="AU119" i="5" s="1"/>
  <c r="G119" i="5" a="1"/>
  <c r="G119" i="5" s="1"/>
  <c r="Z119" i="5" a="1"/>
  <c r="Z119" i="5" s="1"/>
  <c r="V119" i="5" a="1"/>
  <c r="V119" i="5" s="1"/>
  <c r="S119" i="5" a="1"/>
  <c r="S119" i="5" s="1"/>
  <c r="BH119" i="5" a="1"/>
  <c r="BH119" i="5" s="1"/>
  <c r="AZ119" i="5" a="1"/>
  <c r="AZ119" i="5" s="1"/>
  <c r="J119" i="5" a="1"/>
  <c r="J119" i="5" s="1"/>
  <c r="M119" i="5" a="1"/>
  <c r="M119" i="5" s="1"/>
  <c r="K119" i="5" a="1"/>
  <c r="K119" i="5" s="1"/>
  <c r="AG119" i="5" a="1"/>
  <c r="AG119" i="5" s="1"/>
  <c r="BG119" i="5" a="1"/>
  <c r="BG119" i="5" s="1"/>
  <c r="AY119" i="5" a="1"/>
  <c r="AY119" i="5" s="1"/>
  <c r="O119" i="5" a="1"/>
  <c r="O119" i="5" s="1"/>
  <c r="AR119" i="5" a="1"/>
  <c r="AR119" i="5" s="1"/>
  <c r="BI119" i="5" a="1"/>
  <c r="BI119" i="5" s="1"/>
  <c r="AE119" i="5" a="1"/>
  <c r="AE119" i="5" s="1"/>
  <c r="Q119" i="5" a="1"/>
  <c r="Q119" i="5" s="1"/>
  <c r="AQ119" i="5" a="1"/>
  <c r="AQ119" i="5" s="1"/>
  <c r="AB119" i="5" a="1"/>
  <c r="AB119" i="5" s="1"/>
  <c r="P119" i="5" a="1"/>
  <c r="P119" i="5" s="1"/>
  <c r="AF119" i="5" a="1"/>
  <c r="AF119" i="5" s="1"/>
  <c r="BC119" i="5" a="1"/>
  <c r="BC119" i="5" s="1"/>
  <c r="R119" i="5" a="1"/>
  <c r="R119" i="5" s="1"/>
  <c r="H119" i="5" a="1"/>
  <c r="H119" i="5" s="1"/>
  <c r="AA119" i="5" a="1"/>
  <c r="AA119" i="5" s="1"/>
  <c r="AD119" i="5" a="1"/>
  <c r="AD119" i="5" s="1"/>
  <c r="W119" i="5" a="1"/>
  <c r="W119" i="5" s="1"/>
  <c r="Y119" i="5" a="1"/>
  <c r="Y119" i="5" s="1"/>
  <c r="AC119" i="5" a="1"/>
  <c r="AC119" i="5" s="1"/>
  <c r="BD119" i="5" a="1"/>
  <c r="BD119" i="5" s="1"/>
  <c r="BK119" i="5" a="1"/>
  <c r="BK119" i="5" s="1"/>
  <c r="AV15" i="5" a="1"/>
  <c r="AV15" i="5" s="1"/>
  <c r="AU15" i="5" a="1"/>
  <c r="AU15" i="5" s="1"/>
  <c r="BD15" i="5" a="1"/>
  <c r="BD15" i="5" s="1"/>
  <c r="AE15" i="5" a="1"/>
  <c r="AE15" i="5" s="1"/>
  <c r="Y15" i="5" a="1"/>
  <c r="Y15" i="5" s="1"/>
  <c r="AH15" i="5" a="1"/>
  <c r="AH15" i="5" s="1"/>
  <c r="AQ15" i="5" a="1"/>
  <c r="AQ15" i="5" s="1"/>
  <c r="BN15" i="5" a="1"/>
  <c r="BN15" i="5" s="1"/>
  <c r="BM15" i="5" a="1"/>
  <c r="BM15" i="5" s="1"/>
  <c r="BH15" i="5" a="1"/>
  <c r="BH15" i="5" s="1"/>
  <c r="AD15" i="5" a="1"/>
  <c r="AD15" i="5" s="1"/>
  <c r="BF15" i="5" a="1"/>
  <c r="BF15" i="5" s="1"/>
  <c r="AZ15" i="5" a="1"/>
  <c r="AZ15" i="5" s="1"/>
  <c r="AT15" i="5" a="1"/>
  <c r="AT15" i="5" s="1"/>
  <c r="BE15" i="5" a="1"/>
  <c r="BE15" i="5" s="1"/>
  <c r="AB15" i="5" a="1"/>
  <c r="AB15" i="5" s="1"/>
  <c r="AW15" i="5" a="1"/>
  <c r="AW15" i="5" s="1"/>
  <c r="V15" i="5" a="1"/>
  <c r="V15" i="5" s="1"/>
  <c r="X15" i="5" a="1"/>
  <c r="X15" i="5" s="1"/>
  <c r="AO15" i="5" a="1"/>
  <c r="AO15" i="5" s="1"/>
  <c r="AK15" i="5" a="1"/>
  <c r="AK15" i="5" s="1"/>
  <c r="AI15" i="5" a="1"/>
  <c r="AI15" i="5" s="1"/>
  <c r="BI15" i="5" a="1"/>
  <c r="BI15" i="5" s="1"/>
  <c r="AC15" i="5" a="1"/>
  <c r="AC15" i="5" s="1"/>
  <c r="Z15" i="5" a="1"/>
  <c r="Z15" i="5" s="1"/>
  <c r="U15" i="5" a="1"/>
  <c r="U15" i="5" s="1"/>
  <c r="T15" i="5" a="1"/>
  <c r="T15" i="5" s="1"/>
  <c r="AF15" i="5" a="1"/>
  <c r="AF15" i="5" s="1"/>
  <c r="AG15" i="5" a="1"/>
  <c r="AG15" i="5" s="1"/>
  <c r="BL15" i="5" a="1"/>
  <c r="BL15" i="5" s="1"/>
  <c r="J15" i="5" a="1"/>
  <c r="J15" i="5" s="1"/>
  <c r="BK15" i="5" a="1"/>
  <c r="BK15" i="5" s="1"/>
  <c r="AM15" i="5" a="1"/>
  <c r="AM15" i="5" s="1"/>
  <c r="N15" i="5" a="1"/>
  <c r="N15" i="5" s="1"/>
  <c r="BA15" i="5" a="1"/>
  <c r="BA15" i="5" s="1"/>
  <c r="AY15" i="5" a="1"/>
  <c r="AY15" i="5" s="1"/>
  <c r="P15" i="5" a="1"/>
  <c r="P15" i="5" s="1"/>
  <c r="AR15" i="5" a="1"/>
  <c r="AR15" i="5" s="1"/>
  <c r="AL15" i="5" a="1"/>
  <c r="AL15" i="5" s="1"/>
  <c r="O15" i="5" a="1"/>
  <c r="O15" i="5" s="1"/>
  <c r="Q15" i="5" a="1"/>
  <c r="Q15" i="5" s="1"/>
  <c r="AN15" i="5" a="1"/>
  <c r="AN15" i="5" s="1"/>
  <c r="BB15" i="5" a="1"/>
  <c r="BB15" i="5" s="1"/>
  <c r="W15" i="5" a="1"/>
  <c r="W15" i="5" s="1"/>
  <c r="R15" i="5" a="1"/>
  <c r="R15" i="5" s="1"/>
  <c r="BG15" i="5" a="1"/>
  <c r="BG15" i="5" s="1"/>
  <c r="BC15" i="5" a="1"/>
  <c r="BC15" i="5" s="1"/>
  <c r="L15" i="5" a="1"/>
  <c r="L15" i="5" s="1"/>
  <c r="BJ15" i="5" a="1"/>
  <c r="BJ15" i="5" s="1"/>
  <c r="AP15" i="5" a="1"/>
  <c r="AP15" i="5" s="1"/>
  <c r="G15" i="5" a="1"/>
  <c r="G15" i="5" s="1"/>
  <c r="AX15" i="5" a="1"/>
  <c r="AX15" i="5" s="1"/>
  <c r="S15" i="5" a="1"/>
  <c r="S15" i="5" s="1"/>
  <c r="H15" i="5" a="1"/>
  <c r="H15" i="5" s="1"/>
  <c r="AA15" i="5" a="1"/>
  <c r="AA15" i="5" s="1"/>
  <c r="AJ15" i="5" a="1"/>
  <c r="AJ15" i="5" s="1"/>
  <c r="M15" i="5" a="1"/>
  <c r="M15" i="5" s="1"/>
  <c r="K15" i="5" a="1"/>
  <c r="K15" i="5" s="1"/>
  <c r="AS15" i="5" a="1"/>
  <c r="AS15" i="5" s="1"/>
  <c r="I15" i="5" a="1"/>
  <c r="I15" i="5" s="1"/>
  <c r="AX47" i="5" a="1"/>
  <c r="AX47" i="5" s="1"/>
  <c r="AC47" i="5" a="1"/>
  <c r="AC47" i="5" s="1"/>
  <c r="BN47" i="5" a="1"/>
  <c r="BN47" i="5" s="1"/>
  <c r="AL47" i="5" a="1"/>
  <c r="AL47" i="5" s="1"/>
  <c r="BM47" i="5" a="1"/>
  <c r="BM47" i="5" s="1"/>
  <c r="BA47" i="5" a="1"/>
  <c r="BA47" i="5" s="1"/>
  <c r="T47" i="5" a="1"/>
  <c r="T47" i="5" s="1"/>
  <c r="BD47" i="5" a="1"/>
  <c r="BD47" i="5" s="1"/>
  <c r="AF47" i="5" a="1"/>
  <c r="AF47" i="5" s="1"/>
  <c r="AG47" i="5" a="1"/>
  <c r="AG47" i="5" s="1"/>
  <c r="AO47" i="5" a="1"/>
  <c r="AO47" i="5" s="1"/>
  <c r="AU47" i="5" a="1"/>
  <c r="AU47" i="5" s="1"/>
  <c r="I47" i="5" a="1"/>
  <c r="I47" i="5" s="1"/>
  <c r="O47" i="5" a="1"/>
  <c r="O47" i="5" s="1"/>
  <c r="BB47" i="5" a="1"/>
  <c r="BB47" i="5" s="1"/>
  <c r="AB47" i="5" a="1"/>
  <c r="AB47" i="5" s="1"/>
  <c r="M47" i="5" a="1"/>
  <c r="M47" i="5" s="1"/>
  <c r="Z47" i="5" a="1"/>
  <c r="Z47" i="5" s="1"/>
  <c r="W47" i="5" a="1"/>
  <c r="W47" i="5" s="1"/>
  <c r="U47" i="5" a="1"/>
  <c r="U47" i="5" s="1"/>
  <c r="AN47" i="5" a="1"/>
  <c r="AN47" i="5" s="1"/>
  <c r="N47" i="5" a="1"/>
  <c r="N47" i="5" s="1"/>
  <c r="AR47" i="5" a="1"/>
  <c r="AR47" i="5" s="1"/>
  <c r="R47" i="5" a="1"/>
  <c r="R47" i="5" s="1"/>
  <c r="BC47" i="5" a="1"/>
  <c r="BC47" i="5" s="1"/>
  <c r="AW47" i="5" a="1"/>
  <c r="AW47" i="5" s="1"/>
  <c r="AK47" i="5" a="1"/>
  <c r="AK47" i="5" s="1"/>
  <c r="Q47" i="5" a="1"/>
  <c r="Q47" i="5" s="1"/>
  <c r="AM47" i="5" a="1"/>
  <c r="AM47" i="5" s="1"/>
  <c r="BH47" i="5" a="1"/>
  <c r="BH47" i="5" s="1"/>
  <c r="P47" i="5" a="1"/>
  <c r="P47" i="5" s="1"/>
  <c r="AE47" i="5" a="1"/>
  <c r="AE47" i="5" s="1"/>
  <c r="BG47" i="5" a="1"/>
  <c r="BG47" i="5" s="1"/>
  <c r="J47" i="5" a="1"/>
  <c r="J47" i="5" s="1"/>
  <c r="BL47" i="5" a="1"/>
  <c r="BL47" i="5" s="1"/>
  <c r="AI47" i="5" a="1"/>
  <c r="AI47" i="5" s="1"/>
  <c r="BF47" i="5" a="1"/>
  <c r="BF47" i="5" s="1"/>
  <c r="AT47" i="5" a="1"/>
  <c r="AT47" i="5" s="1"/>
  <c r="V47" i="5" a="1"/>
  <c r="V47" i="5" s="1"/>
  <c r="BJ47" i="5" a="1"/>
  <c r="BJ47" i="5" s="1"/>
  <c r="BK47" i="5" a="1"/>
  <c r="BK47" i="5" s="1"/>
  <c r="AS47" i="5" a="1"/>
  <c r="AS47" i="5" s="1"/>
  <c r="AD47" i="5" a="1"/>
  <c r="AD47" i="5" s="1"/>
  <c r="X47" i="5" a="1"/>
  <c r="X47" i="5" s="1"/>
  <c r="S47" i="5" a="1"/>
  <c r="S47" i="5" s="1"/>
  <c r="AH47" i="5" a="1"/>
  <c r="AH47" i="5" s="1"/>
  <c r="AP47" i="5" a="1"/>
  <c r="AP47" i="5" s="1"/>
  <c r="L47" i="5" a="1"/>
  <c r="L47" i="5" s="1"/>
  <c r="G47" i="5" a="1"/>
  <c r="G47" i="5" s="1"/>
  <c r="BI47" i="5" a="1"/>
  <c r="BI47" i="5" s="1"/>
  <c r="K47" i="5" a="1"/>
  <c r="K47" i="5" s="1"/>
  <c r="Y47" i="5" a="1"/>
  <c r="Y47" i="5" s="1"/>
  <c r="BE47" i="5" a="1"/>
  <c r="BE47" i="5" s="1"/>
  <c r="AV47" i="5" a="1"/>
  <c r="AV47" i="5" s="1"/>
  <c r="AQ47" i="5" a="1"/>
  <c r="AQ47" i="5" s="1"/>
  <c r="AA47" i="5" a="1"/>
  <c r="AA47" i="5" s="1"/>
  <c r="AJ47" i="5" a="1"/>
  <c r="AJ47" i="5" s="1"/>
  <c r="H47" i="5" a="1"/>
  <c r="H47" i="5" s="1"/>
  <c r="AZ47" i="5" a="1"/>
  <c r="AZ47" i="5" s="1"/>
  <c r="AY47" i="5" a="1"/>
  <c r="AY47" i="5" s="1"/>
  <c r="BB134" i="5" a="1"/>
  <c r="BB134" i="5" s="1"/>
  <c r="Y134" i="5" a="1"/>
  <c r="Y134" i="5" s="1"/>
  <c r="AS134" i="5" a="1"/>
  <c r="AS134" i="5" s="1"/>
  <c r="AV134" i="5" a="1"/>
  <c r="AV134" i="5" s="1"/>
  <c r="AF134" i="5" a="1"/>
  <c r="AF134" i="5" s="1"/>
  <c r="AM134" i="5" a="1"/>
  <c r="AM134" i="5" s="1"/>
  <c r="BJ134" i="5" a="1"/>
  <c r="BJ134" i="5" s="1"/>
  <c r="L134" i="5" a="1"/>
  <c r="L134" i="5" s="1"/>
  <c r="AL134" i="5" a="1"/>
  <c r="AL134" i="5" s="1"/>
  <c r="BA134" i="5" a="1"/>
  <c r="BA134" i="5" s="1"/>
  <c r="X134" i="5" a="1"/>
  <c r="X134" i="5" s="1"/>
  <c r="AD134" i="5" a="1"/>
  <c r="AD134" i="5" s="1"/>
  <c r="AC134" i="5" a="1"/>
  <c r="AC134" i="5" s="1"/>
  <c r="AP134" i="5" a="1"/>
  <c r="AP134" i="5" s="1"/>
  <c r="BE134" i="5" a="1"/>
  <c r="BE134" i="5" s="1"/>
  <c r="BN134" i="5" a="1"/>
  <c r="BN134" i="5" s="1"/>
  <c r="BC134" i="5" a="1"/>
  <c r="BC134" i="5" s="1"/>
  <c r="Z134" i="5" a="1"/>
  <c r="Z134" i="5" s="1"/>
  <c r="AY134" i="5" a="1"/>
  <c r="AY134" i="5" s="1"/>
  <c r="O134" i="5" a="1"/>
  <c r="O134" i="5" s="1"/>
  <c r="AQ134" i="5" a="1"/>
  <c r="AQ134" i="5" s="1"/>
  <c r="BF134" i="5" a="1"/>
  <c r="BF134" i="5" s="1"/>
  <c r="AW134" i="5" a="1"/>
  <c r="AW134" i="5" s="1"/>
  <c r="BK134" i="5" a="1"/>
  <c r="BK134" i="5" s="1"/>
  <c r="AN134" i="5" a="1"/>
  <c r="AN134" i="5" s="1"/>
  <c r="AU134" i="5" a="1"/>
  <c r="AU134" i="5" s="1"/>
  <c r="AK134" i="5" a="1"/>
  <c r="AK134" i="5" s="1"/>
  <c r="I134" i="5" a="1"/>
  <c r="I134" i="5" s="1"/>
  <c r="P134" i="5" a="1"/>
  <c r="P134" i="5" s="1"/>
  <c r="V134" i="5" a="1"/>
  <c r="V134" i="5" s="1"/>
  <c r="AX134" i="5" a="1"/>
  <c r="AX134" i="5" s="1"/>
  <c r="BM134" i="5" a="1"/>
  <c r="BM134" i="5" s="1"/>
  <c r="AH134" i="5" a="1"/>
  <c r="AH134" i="5" s="1"/>
  <c r="W134" i="5" a="1"/>
  <c r="W134" i="5" s="1"/>
  <c r="BD134" i="5" a="1"/>
  <c r="BD134" i="5" s="1"/>
  <c r="AZ134" i="5" a="1"/>
  <c r="AZ134" i="5" s="1"/>
  <c r="Q134" i="5" a="1"/>
  <c r="Q134" i="5" s="1"/>
  <c r="AR134" i="5" a="1"/>
  <c r="AR134" i="5" s="1"/>
  <c r="AJ134" i="5" a="1"/>
  <c r="AJ134" i="5" s="1"/>
  <c r="AE134" i="5" a="1"/>
  <c r="AE134" i="5" s="1"/>
  <c r="AB134" i="5" a="1"/>
  <c r="AB134" i="5" s="1"/>
  <c r="AG134" i="5" a="1"/>
  <c r="AG134" i="5" s="1"/>
  <c r="BH134" i="5" a="1"/>
  <c r="BH134" i="5" s="1"/>
  <c r="M134" i="5" a="1"/>
  <c r="M134" i="5" s="1"/>
  <c r="BL134" i="5" a="1"/>
  <c r="BL134" i="5" s="1"/>
  <c r="AI134" i="5" a="1"/>
  <c r="AI134" i="5" s="1"/>
  <c r="AT134" i="5" a="1"/>
  <c r="AT134" i="5" s="1"/>
  <c r="R134" i="5" a="1"/>
  <c r="R134" i="5" s="1"/>
  <c r="BG134" i="5" a="1"/>
  <c r="BG134" i="5" s="1"/>
  <c r="N134" i="5" a="1"/>
  <c r="N134" i="5" s="1"/>
  <c r="T134" i="5" a="1"/>
  <c r="T134" i="5" s="1"/>
  <c r="G134" i="5" a="1"/>
  <c r="G134" i="5" s="1"/>
  <c r="J134" i="5" a="1"/>
  <c r="J134" i="5" s="1"/>
  <c r="H134" i="5" a="1"/>
  <c r="H134" i="5" s="1"/>
  <c r="BI134" i="5" a="1"/>
  <c r="BI134" i="5" s="1"/>
  <c r="K134" i="5" a="1"/>
  <c r="K134" i="5" s="1"/>
  <c r="S134" i="5" a="1"/>
  <c r="S134" i="5" s="1"/>
  <c r="AO134" i="5" a="1"/>
  <c r="AO134" i="5" s="1"/>
  <c r="U134" i="5" a="1"/>
  <c r="U134" i="5" s="1"/>
  <c r="AA134" i="5" a="1"/>
  <c r="AA134" i="5" s="1"/>
  <c r="AW6" i="5" a="1"/>
  <c r="AW6" i="5" s="1"/>
  <c r="BI6" i="5" a="1"/>
  <c r="BI6" i="5" s="1"/>
  <c r="AK6" i="5" a="1"/>
  <c r="AK6" i="5" s="1"/>
  <c r="AN6" i="5" a="1"/>
  <c r="AN6" i="5" s="1"/>
  <c r="AB6" i="5" a="1"/>
  <c r="AB6" i="5" s="1"/>
  <c r="M6" i="5" a="1"/>
  <c r="M6" i="5" s="1"/>
  <c r="P6" i="5" a="1"/>
  <c r="P6" i="5" s="1"/>
  <c r="J6" i="5" a="1"/>
  <c r="J6" i="5" s="1"/>
  <c r="AR6" i="5" a="1"/>
  <c r="AR6" i="5" s="1"/>
  <c r="H6" i="5" a="1"/>
  <c r="H6" i="5" s="1"/>
  <c r="BJ6" i="5" a="1"/>
  <c r="BJ6" i="5" s="1"/>
  <c r="AC6" i="5" a="1"/>
  <c r="AC6" i="5" s="1"/>
  <c r="BB6" i="5" a="1"/>
  <c r="BB6" i="5" s="1"/>
  <c r="AE6" i="5" a="1"/>
  <c r="AE6" i="5" s="1"/>
  <c r="BD6" i="5" a="1"/>
  <c r="BD6" i="5" s="1"/>
  <c r="AO6" i="5" a="1"/>
  <c r="AO6" i="5" s="1"/>
  <c r="AI6" i="5" a="1"/>
  <c r="AI6" i="5" s="1"/>
  <c r="G6" i="5" a="1"/>
  <c r="G6" i="5" s="1"/>
  <c r="N6" i="5" a="1"/>
  <c r="N6" i="5" s="1"/>
  <c r="AL6" i="5" a="1"/>
  <c r="AL6" i="5" s="1"/>
  <c r="BM6" i="5" a="1"/>
  <c r="BM6" i="5" s="1"/>
  <c r="BK6" i="5" a="1"/>
  <c r="BK6" i="5" s="1"/>
  <c r="U6" i="5" a="1"/>
  <c r="U6" i="5" s="1"/>
  <c r="AG6" i="5" a="1"/>
  <c r="AG6" i="5" s="1"/>
  <c r="AQ6" i="5" a="1"/>
  <c r="AQ6" i="5" s="1"/>
  <c r="AT6" i="5" a="1"/>
  <c r="AT6" i="5" s="1"/>
  <c r="AA6" i="5" a="1"/>
  <c r="AA6" i="5" s="1"/>
  <c r="BN6" i="5" a="1"/>
  <c r="BN6" i="5" s="1"/>
  <c r="I6" i="5" a="1"/>
  <c r="I6" i="5" s="1"/>
  <c r="L6" i="5" a="1"/>
  <c r="L6" i="5" s="1"/>
  <c r="BL6" i="5" a="1"/>
  <c r="BL6" i="5" s="1"/>
  <c r="BA6" i="5" a="1"/>
  <c r="BA6" i="5" s="1"/>
  <c r="AY6" i="5" a="1"/>
  <c r="AY6" i="5" s="1"/>
  <c r="AH6" i="5" a="1"/>
  <c r="AH6" i="5" s="1"/>
  <c r="T6" i="5" a="1"/>
  <c r="T6" i="5" s="1"/>
  <c r="Z6" i="5" a="1"/>
  <c r="Z6" i="5" s="1"/>
  <c r="Q6" i="5" a="1"/>
  <c r="Q6" i="5" s="1"/>
  <c r="AM6" i="5" a="1"/>
  <c r="AM6" i="5" s="1"/>
  <c r="O6" i="5" a="1"/>
  <c r="O6" i="5" s="1"/>
  <c r="AV6" i="5" a="1"/>
  <c r="AV6" i="5" s="1"/>
  <c r="AJ6" i="5" a="1"/>
  <c r="AJ6" i="5" s="1"/>
  <c r="Y6" i="5" a="1"/>
  <c r="Y6" i="5" s="1"/>
  <c r="V6" i="5" a="1"/>
  <c r="V6" i="5" s="1"/>
  <c r="S6" i="5" a="1"/>
  <c r="S6" i="5" s="1"/>
  <c r="AD6" i="5" a="1"/>
  <c r="AD6" i="5" s="1"/>
  <c r="X6" i="5" a="1"/>
  <c r="X6" i="5" s="1"/>
  <c r="BF6" i="5" a="1"/>
  <c r="BF6" i="5" s="1"/>
  <c r="BE6" i="5" a="1"/>
  <c r="BE6" i="5" s="1"/>
  <c r="BC6" i="5" a="1"/>
  <c r="BC6" i="5" s="1"/>
  <c r="AU6" i="5" a="1"/>
  <c r="AU6" i="5" s="1"/>
  <c r="BH6" i="5" a="1"/>
  <c r="BH6" i="5" s="1"/>
  <c r="K6" i="5" a="1"/>
  <c r="K6" i="5" s="1"/>
  <c r="AP6" i="5" a="1"/>
  <c r="AP6" i="5" s="1"/>
  <c r="AS6" i="5" a="1"/>
  <c r="AS6" i="5" s="1"/>
  <c r="AX6" i="5" a="1"/>
  <c r="AX6" i="5" s="1"/>
  <c r="BG6" i="5" a="1"/>
  <c r="BG6" i="5" s="1"/>
  <c r="AZ6" i="5" a="1"/>
  <c r="AZ6" i="5" s="1"/>
  <c r="AF6" i="5" a="1"/>
  <c r="AF6" i="5" s="1"/>
  <c r="W6" i="5" a="1"/>
  <c r="W6" i="5" s="1"/>
  <c r="R6" i="5" a="1"/>
  <c r="R6" i="5" s="1"/>
  <c r="BK150" i="5" a="1"/>
  <c r="BK150" i="5" s="1"/>
  <c r="AW150" i="5" a="1"/>
  <c r="AW150" i="5" s="1"/>
  <c r="I150" i="5" a="1"/>
  <c r="I150" i="5" s="1"/>
  <c r="AX150" i="5" a="1"/>
  <c r="AX150" i="5" s="1"/>
  <c r="BM150" i="5" a="1"/>
  <c r="BM150" i="5" s="1"/>
  <c r="BA150" i="5" a="1"/>
  <c r="BA150" i="5" s="1"/>
  <c r="AK150" i="5" a="1"/>
  <c r="AK150" i="5" s="1"/>
  <c r="AY150" i="5" a="1"/>
  <c r="AY150" i="5" s="1"/>
  <c r="AB150" i="5" a="1"/>
  <c r="AB150" i="5" s="1"/>
  <c r="O150" i="5" a="1"/>
  <c r="O150" i="5" s="1"/>
  <c r="AR150" i="5" a="1"/>
  <c r="AR150" i="5" s="1"/>
  <c r="BE150" i="5" a="1"/>
  <c r="BE150" i="5" s="1"/>
  <c r="AM150" i="5" a="1"/>
  <c r="AM150" i="5" s="1"/>
  <c r="AA150" i="5" a="1"/>
  <c r="AA150" i="5" s="1"/>
  <c r="BN150" i="5" a="1"/>
  <c r="BN150" i="5" s="1"/>
  <c r="AG150" i="5" a="1"/>
  <c r="AG150" i="5" s="1"/>
  <c r="AO150" i="5" a="1"/>
  <c r="AO150" i="5" s="1"/>
  <c r="W150" i="5" a="1"/>
  <c r="W150" i="5" s="1"/>
  <c r="AV150" i="5" a="1"/>
  <c r="AV150" i="5" s="1"/>
  <c r="R150" i="5" a="1"/>
  <c r="R150" i="5" s="1"/>
  <c r="AH150" i="5" a="1"/>
  <c r="AH150" i="5" s="1"/>
  <c r="U150" i="5" a="1"/>
  <c r="U150" i="5" s="1"/>
  <c r="BC150" i="5" a="1"/>
  <c r="BC150" i="5" s="1"/>
  <c r="AJ150" i="5" a="1"/>
  <c r="AJ150" i="5" s="1"/>
  <c r="AL150" i="5" a="1"/>
  <c r="AL150" i="5" s="1"/>
  <c r="V150" i="5" a="1"/>
  <c r="V150" i="5" s="1"/>
  <c r="L150" i="5" a="1"/>
  <c r="L150" i="5" s="1"/>
  <c r="AN150" i="5" a="1"/>
  <c r="AN150" i="5" s="1"/>
  <c r="BF150" i="5" a="1"/>
  <c r="BF150" i="5" s="1"/>
  <c r="AE150" i="5" a="1"/>
  <c r="AE150" i="5" s="1"/>
  <c r="N150" i="5" a="1"/>
  <c r="N150" i="5" s="1"/>
  <c r="BI150" i="5" a="1"/>
  <c r="BI150" i="5" s="1"/>
  <c r="X150" i="5" a="1"/>
  <c r="X150" i="5" s="1"/>
  <c r="AD150" i="5" a="1"/>
  <c r="AD150" i="5" s="1"/>
  <c r="AI150" i="5" a="1"/>
  <c r="AI150" i="5" s="1"/>
  <c r="BB150" i="5" a="1"/>
  <c r="BB150" i="5" s="1"/>
  <c r="BG150" i="5" a="1"/>
  <c r="BG150" i="5" s="1"/>
  <c r="AS150" i="5" a="1"/>
  <c r="AS150" i="5" s="1"/>
  <c r="AT150" i="5" a="1"/>
  <c r="AT150" i="5" s="1"/>
  <c r="M150" i="5" a="1"/>
  <c r="M150" i="5" s="1"/>
  <c r="AC150" i="5" a="1"/>
  <c r="AC150" i="5" s="1"/>
  <c r="BJ150" i="5" a="1"/>
  <c r="BJ150" i="5" s="1"/>
  <c r="P150" i="5" a="1"/>
  <c r="P150" i="5" s="1"/>
  <c r="AZ150" i="5" a="1"/>
  <c r="AZ150" i="5" s="1"/>
  <c r="BH150" i="5" a="1"/>
  <c r="BH150" i="5" s="1"/>
  <c r="AQ150" i="5" a="1"/>
  <c r="AQ150" i="5" s="1"/>
  <c r="T150" i="5" a="1"/>
  <c r="T150" i="5" s="1"/>
  <c r="H150" i="5" a="1"/>
  <c r="H150" i="5" s="1"/>
  <c r="AF150" i="5" a="1"/>
  <c r="AF150" i="5" s="1"/>
  <c r="Q150" i="5" a="1"/>
  <c r="Q150" i="5" s="1"/>
  <c r="BD150" i="5" a="1"/>
  <c r="BD150" i="5" s="1"/>
  <c r="AP150" i="5" a="1"/>
  <c r="AP150" i="5" s="1"/>
  <c r="Y150" i="5" a="1"/>
  <c r="Y150" i="5" s="1"/>
  <c r="BL150" i="5" a="1"/>
  <c r="BL150" i="5" s="1"/>
  <c r="Z150" i="5" a="1"/>
  <c r="Z150" i="5" s="1"/>
  <c r="K150" i="5" a="1"/>
  <c r="K150" i="5" s="1"/>
  <c r="J150" i="5" a="1"/>
  <c r="J150" i="5" s="1"/>
  <c r="AU150" i="5" a="1"/>
  <c r="AU150" i="5" s="1"/>
  <c r="S150" i="5" a="1"/>
  <c r="S150" i="5" s="1"/>
  <c r="G150" i="5" a="1"/>
  <c r="G150" i="5" s="1"/>
  <c r="L19" i="5" a="1"/>
  <c r="L19" i="5" s="1"/>
  <c r="AJ19" i="5" a="1"/>
  <c r="AJ19" i="5" s="1"/>
  <c r="AP19" i="5" a="1"/>
  <c r="AP19" i="5" s="1"/>
  <c r="BK19" i="5" a="1"/>
  <c r="BK19" i="5" s="1"/>
  <c r="AA19" i="5" a="1"/>
  <c r="AA19" i="5" s="1"/>
  <c r="AS19" i="5" a="1"/>
  <c r="AS19" i="5" s="1"/>
  <c r="AZ19" i="5" a="1"/>
  <c r="AZ19" i="5" s="1"/>
  <c r="J19" i="5" a="1"/>
  <c r="J19" i="5" s="1"/>
  <c r="AF19" i="5" a="1"/>
  <c r="AF19" i="5" s="1"/>
  <c r="BJ19" i="5" a="1"/>
  <c r="BJ19" i="5" s="1"/>
  <c r="AM19" i="5" a="1"/>
  <c r="AM19" i="5" s="1"/>
  <c r="P19" i="5" a="1"/>
  <c r="P19" i="5" s="1"/>
  <c r="AB19" i="5" a="1"/>
  <c r="AB19" i="5" s="1"/>
  <c r="R19" i="5" a="1"/>
  <c r="R19" i="5" s="1"/>
  <c r="Z19" i="5" a="1"/>
  <c r="Z19" i="5" s="1"/>
  <c r="AU19" i="5" a="1"/>
  <c r="AU19" i="5" s="1"/>
  <c r="AC19" i="5" a="1"/>
  <c r="AC19" i="5" s="1"/>
  <c r="O19" i="5" a="1"/>
  <c r="O19" i="5" s="1"/>
  <c r="I19" i="5" a="1"/>
  <c r="I19" i="5" s="1"/>
  <c r="AN19" i="5" a="1"/>
  <c r="AN19" i="5" s="1"/>
  <c r="AH19" i="5" a="1"/>
  <c r="AH19" i="5" s="1"/>
  <c r="AL19" i="5" a="1"/>
  <c r="AL19" i="5" s="1"/>
  <c r="BB19" i="5" a="1"/>
  <c r="BB19" i="5" s="1"/>
  <c r="W19" i="5" a="1"/>
  <c r="W19" i="5" s="1"/>
  <c r="BA19" i="5" a="1"/>
  <c r="BA19" i="5" s="1"/>
  <c r="BN19" i="5" a="1"/>
  <c r="BN19" i="5" s="1"/>
  <c r="BL19" i="5" a="1"/>
  <c r="BL19" i="5" s="1"/>
  <c r="AT19" i="5" a="1"/>
  <c r="AT19" i="5" s="1"/>
  <c r="BF19" i="5" a="1"/>
  <c r="BF19" i="5" s="1"/>
  <c r="AO19" i="5" a="1"/>
  <c r="AO19" i="5" s="1"/>
  <c r="BM19" i="5" a="1"/>
  <c r="BM19" i="5" s="1"/>
  <c r="U19" i="5" a="1"/>
  <c r="U19" i="5" s="1"/>
  <c r="S19" i="5" a="1"/>
  <c r="S19" i="5" s="1"/>
  <c r="AE19" i="5" a="1"/>
  <c r="AE19" i="5" s="1"/>
  <c r="AK19" i="5" a="1"/>
  <c r="AK19" i="5" s="1"/>
  <c r="H19" i="5" a="1"/>
  <c r="H19" i="5" s="1"/>
  <c r="BI19" i="5" a="1"/>
  <c r="BI19" i="5" s="1"/>
  <c r="T19" i="5" a="1"/>
  <c r="T19" i="5" s="1"/>
  <c r="AG19" i="5" a="1"/>
  <c r="AG19" i="5" s="1"/>
  <c r="AI19" i="5" a="1"/>
  <c r="AI19" i="5" s="1"/>
  <c r="BH19" i="5" a="1"/>
  <c r="BH19" i="5" s="1"/>
  <c r="AR19" i="5" a="1"/>
  <c r="AR19" i="5" s="1"/>
  <c r="V19" i="5" a="1"/>
  <c r="V19" i="5" s="1"/>
  <c r="AV19" i="5" a="1"/>
  <c r="AV19" i="5" s="1"/>
  <c r="AY19" i="5" a="1"/>
  <c r="AY19" i="5" s="1"/>
  <c r="AD19" i="5" a="1"/>
  <c r="AD19" i="5" s="1"/>
  <c r="BC19" i="5" a="1"/>
  <c r="BC19" i="5" s="1"/>
  <c r="BD19" i="5" a="1"/>
  <c r="BD19" i="5" s="1"/>
  <c r="BG19" i="5" a="1"/>
  <c r="BG19" i="5" s="1"/>
  <c r="X19" i="5" a="1"/>
  <c r="X19" i="5" s="1"/>
  <c r="Q19" i="5" a="1"/>
  <c r="Q19" i="5" s="1"/>
  <c r="BE19" i="5" a="1"/>
  <c r="BE19" i="5" s="1"/>
  <c r="AQ19" i="5" a="1"/>
  <c r="AQ19" i="5" s="1"/>
  <c r="AW19" i="5" a="1"/>
  <c r="AW19" i="5" s="1"/>
  <c r="G19" i="5" a="1"/>
  <c r="G19" i="5" s="1"/>
  <c r="Y19" i="5" a="1"/>
  <c r="Y19" i="5" s="1"/>
  <c r="AX19" i="5" a="1"/>
  <c r="AX19" i="5" s="1"/>
  <c r="K19" i="5" a="1"/>
  <c r="K19" i="5" s="1"/>
  <c r="M19" i="5" a="1"/>
  <c r="M19" i="5" s="1"/>
  <c r="N19" i="5" a="1"/>
  <c r="N19" i="5" s="1"/>
  <c r="AB129" i="5" a="1"/>
  <c r="AB129" i="5" s="1"/>
  <c r="AF129" i="5" a="1"/>
  <c r="AF129" i="5" s="1"/>
  <c r="BD129" i="5" a="1"/>
  <c r="BD129" i="5" s="1"/>
  <c r="P129" i="5" a="1"/>
  <c r="P129" i="5" s="1"/>
  <c r="BJ129" i="5" a="1"/>
  <c r="BJ129" i="5" s="1"/>
  <c r="AE129" i="5" a="1"/>
  <c r="AE129" i="5" s="1"/>
  <c r="BC129" i="5" a="1"/>
  <c r="BC129" i="5" s="1"/>
  <c r="AX129" i="5" a="1"/>
  <c r="AX129" i="5" s="1"/>
  <c r="BN129" i="5" a="1"/>
  <c r="BN129" i="5" s="1"/>
  <c r="AZ129" i="5" a="1"/>
  <c r="AZ129" i="5" s="1"/>
  <c r="AM129" i="5" a="1"/>
  <c r="AM129" i="5" s="1"/>
  <c r="AU129" i="5" a="1"/>
  <c r="AU129" i="5" s="1"/>
  <c r="BA129" i="5" a="1"/>
  <c r="BA129" i="5" s="1"/>
  <c r="BL129" i="5" a="1"/>
  <c r="BL129" i="5" s="1"/>
  <c r="BB129" i="5" a="1"/>
  <c r="BB129" i="5" s="1"/>
  <c r="BG129" i="5" a="1"/>
  <c r="BG129" i="5" s="1"/>
  <c r="S129" i="5" a="1"/>
  <c r="S129" i="5" s="1"/>
  <c r="AY129" i="5" a="1"/>
  <c r="AY129" i="5" s="1"/>
  <c r="AI129" i="5" a="1"/>
  <c r="AI129" i="5" s="1"/>
  <c r="AS129" i="5" a="1"/>
  <c r="AS129" i="5" s="1"/>
  <c r="AN129" i="5" a="1"/>
  <c r="AN129" i="5" s="1"/>
  <c r="AV129" i="5" a="1"/>
  <c r="AV129" i="5" s="1"/>
  <c r="BF129" i="5" a="1"/>
  <c r="BF129" i="5" s="1"/>
  <c r="AD129" i="5" a="1"/>
  <c r="AD129" i="5" s="1"/>
  <c r="AR129" i="5" a="1"/>
  <c r="AR129" i="5" s="1"/>
  <c r="I129" i="5" a="1"/>
  <c r="I129" i="5" s="1"/>
  <c r="BI129" i="5" a="1"/>
  <c r="BI129" i="5" s="1"/>
  <c r="AO129" i="5" a="1"/>
  <c r="AO129" i="5" s="1"/>
  <c r="T129" i="5" a="1"/>
  <c r="T129" i="5" s="1"/>
  <c r="AW129" i="5" a="1"/>
  <c r="AW129" i="5" s="1"/>
  <c r="AH129" i="5" a="1"/>
  <c r="AH129" i="5" s="1"/>
  <c r="AA129" i="5" a="1"/>
  <c r="AA129" i="5" s="1"/>
  <c r="AL129" i="5" a="1"/>
  <c r="AL129" i="5" s="1"/>
  <c r="AG129" i="5" a="1"/>
  <c r="AG129" i="5" s="1"/>
  <c r="BH129" i="5" a="1"/>
  <c r="BH129" i="5" s="1"/>
  <c r="H129" i="5" a="1"/>
  <c r="H129" i="5" s="1"/>
  <c r="Z129" i="5" a="1"/>
  <c r="Z129" i="5" s="1"/>
  <c r="AT129" i="5" a="1"/>
  <c r="AT129" i="5" s="1"/>
  <c r="AK129" i="5" a="1"/>
  <c r="AK129" i="5" s="1"/>
  <c r="U129" i="5" a="1"/>
  <c r="U129" i="5" s="1"/>
  <c r="BM129" i="5" a="1"/>
  <c r="BM129" i="5" s="1"/>
  <c r="Y129" i="5" a="1"/>
  <c r="Y129" i="5" s="1"/>
  <c r="Q129" i="5" a="1"/>
  <c r="Q129" i="5" s="1"/>
  <c r="BE129" i="5" a="1"/>
  <c r="BE129" i="5" s="1"/>
  <c r="J129" i="5" a="1"/>
  <c r="J129" i="5" s="1"/>
  <c r="K129" i="5" a="1"/>
  <c r="K129" i="5" s="1"/>
  <c r="W129" i="5" a="1"/>
  <c r="W129" i="5" s="1"/>
  <c r="N129" i="5" a="1"/>
  <c r="N129" i="5" s="1"/>
  <c r="X129" i="5" a="1"/>
  <c r="X129" i="5" s="1"/>
  <c r="BK129" i="5" a="1"/>
  <c r="BK129" i="5" s="1"/>
  <c r="AQ129" i="5" a="1"/>
  <c r="AQ129" i="5" s="1"/>
  <c r="V129" i="5" a="1"/>
  <c r="V129" i="5" s="1"/>
  <c r="L129" i="5" a="1"/>
  <c r="L129" i="5" s="1"/>
  <c r="R129" i="5" a="1"/>
  <c r="R129" i="5" s="1"/>
  <c r="M129" i="5" a="1"/>
  <c r="M129" i="5" s="1"/>
  <c r="AC129" i="5" a="1"/>
  <c r="AC129" i="5" s="1"/>
  <c r="G129" i="5" a="1"/>
  <c r="G129" i="5" s="1"/>
  <c r="AP129" i="5" a="1"/>
  <c r="AP129" i="5" s="1"/>
  <c r="AJ129" i="5" a="1"/>
  <c r="AJ129" i="5" s="1"/>
  <c r="O129" i="5" a="1"/>
  <c r="O129" i="5" s="1"/>
  <c r="AA9" i="5" a="1"/>
  <c r="AA9" i="5" s="1"/>
  <c r="Z9" i="5" a="1"/>
  <c r="Z9" i="5" s="1"/>
  <c r="L9" i="5" a="1"/>
  <c r="L9" i="5" s="1"/>
  <c r="Q9" i="5" a="1"/>
  <c r="Q9" i="5" s="1"/>
  <c r="AF9" i="5" a="1"/>
  <c r="AF9" i="5" s="1"/>
  <c r="J9" i="5" a="1"/>
  <c r="J9" i="5" s="1"/>
  <c r="G9" i="5" a="1"/>
  <c r="G9" i="5" s="1"/>
  <c r="R9" i="5" a="1"/>
  <c r="R9" i="5" s="1"/>
  <c r="AD9" i="5" a="1"/>
  <c r="AD9" i="5" s="1"/>
  <c r="AE9" i="5" a="1"/>
  <c r="AE9" i="5" s="1"/>
  <c r="U9" i="5" a="1"/>
  <c r="U9" i="5" s="1"/>
  <c r="W9" i="5" a="1"/>
  <c r="W9" i="5" s="1"/>
  <c r="BC9" i="5" a="1"/>
  <c r="BC9" i="5" s="1"/>
  <c r="AB9" i="5" a="1"/>
  <c r="AB9" i="5" s="1"/>
  <c r="V9" i="5" a="1"/>
  <c r="V9" i="5" s="1"/>
  <c r="O9" i="5" a="1"/>
  <c r="O9" i="5" s="1"/>
  <c r="M9" i="5" a="1"/>
  <c r="M9" i="5" s="1"/>
  <c r="AT9" i="5" a="1"/>
  <c r="AT9" i="5" s="1"/>
  <c r="BK9" i="5" a="1"/>
  <c r="BK9" i="5" s="1"/>
  <c r="BN9" i="5" a="1"/>
  <c r="BN9" i="5" s="1"/>
  <c r="T9" i="5" a="1"/>
  <c r="T9" i="5" s="1"/>
  <c r="BL9" i="5" a="1"/>
  <c r="BL9" i="5" s="1"/>
  <c r="I9" i="5" a="1"/>
  <c r="I9" i="5" s="1"/>
  <c r="BF9" i="5" a="1"/>
  <c r="BF9" i="5" s="1"/>
  <c r="AK9" i="5" a="1"/>
  <c r="AK9" i="5" s="1"/>
  <c r="AZ9" i="5" a="1"/>
  <c r="AZ9" i="5" s="1"/>
  <c r="BA9" i="5" a="1"/>
  <c r="BA9" i="5" s="1"/>
  <c r="AM9" i="5" a="1"/>
  <c r="AM9" i="5" s="1"/>
  <c r="AS9" i="5" a="1"/>
  <c r="AS9" i="5" s="1"/>
  <c r="AP9" i="5" a="1"/>
  <c r="AP9" i="5" s="1"/>
  <c r="AC9" i="5" a="1"/>
  <c r="AC9" i="5" s="1"/>
  <c r="AL9" i="5" a="1"/>
  <c r="AL9" i="5" s="1"/>
  <c r="AU9" i="5" a="1"/>
  <c r="AU9" i="5" s="1"/>
  <c r="AJ9" i="5" a="1"/>
  <c r="AJ9" i="5" s="1"/>
  <c r="BH9" i="5" a="1"/>
  <c r="BH9" i="5" s="1"/>
  <c r="S9" i="5" a="1"/>
  <c r="S9" i="5" s="1"/>
  <c r="AX9" i="5" a="1"/>
  <c r="AX9" i="5" s="1"/>
  <c r="AG9" i="5" a="1"/>
  <c r="AG9" i="5" s="1"/>
  <c r="AV9" i="5" a="1"/>
  <c r="AV9" i="5" s="1"/>
  <c r="N9" i="5" a="1"/>
  <c r="N9" i="5" s="1"/>
  <c r="H9" i="5" a="1"/>
  <c r="H9" i="5" s="1"/>
  <c r="AW9" i="5" a="1"/>
  <c r="AW9" i="5" s="1"/>
  <c r="BD9" i="5" a="1"/>
  <c r="BD9" i="5" s="1"/>
  <c r="BG9" i="5" a="1"/>
  <c r="BG9" i="5" s="1"/>
  <c r="AI9" i="5" a="1"/>
  <c r="AI9" i="5" s="1"/>
  <c r="P9" i="5" a="1"/>
  <c r="P9" i="5" s="1"/>
  <c r="BM9" i="5" a="1"/>
  <c r="BM9" i="5" s="1"/>
  <c r="K9" i="5" a="1"/>
  <c r="K9" i="5" s="1"/>
  <c r="BI9" i="5" a="1"/>
  <c r="BI9" i="5" s="1"/>
  <c r="Y9" i="5" a="1"/>
  <c r="Y9" i="5" s="1"/>
  <c r="BJ9" i="5" a="1"/>
  <c r="BJ9" i="5" s="1"/>
  <c r="BE9" i="5" a="1"/>
  <c r="BE9" i="5" s="1"/>
  <c r="X9" i="5" a="1"/>
  <c r="X9" i="5" s="1"/>
  <c r="AH9" i="5" a="1"/>
  <c r="AH9" i="5" s="1"/>
  <c r="AR9" i="5" a="1"/>
  <c r="AR9" i="5" s="1"/>
  <c r="BB9" i="5" a="1"/>
  <c r="BB9" i="5" s="1"/>
  <c r="AQ9" i="5" a="1"/>
  <c r="AQ9" i="5" s="1"/>
  <c r="AN9" i="5" a="1"/>
  <c r="AN9" i="5" s="1"/>
  <c r="AO9" i="5" a="1"/>
  <c r="AO9" i="5" s="1"/>
  <c r="AY9" i="5" a="1"/>
  <c r="AY9" i="5" s="1"/>
  <c r="BA138" i="5" a="1"/>
  <c r="BA138" i="5" s="1"/>
  <c r="AR138" i="5" a="1"/>
  <c r="AR138" i="5" s="1"/>
  <c r="AY138" i="5" a="1"/>
  <c r="AY138" i="5" s="1"/>
  <c r="AA138" i="5" a="1"/>
  <c r="AA138" i="5" s="1"/>
  <c r="AK138" i="5" a="1"/>
  <c r="AK138" i="5" s="1"/>
  <c r="AQ138" i="5" a="1"/>
  <c r="AQ138" i="5" s="1"/>
  <c r="AG138" i="5" a="1"/>
  <c r="AG138" i="5" s="1"/>
  <c r="AE138" i="5" a="1"/>
  <c r="AE138" i="5" s="1"/>
  <c r="BJ138" i="5" a="1"/>
  <c r="BJ138" i="5" s="1"/>
  <c r="AH138" i="5" a="1"/>
  <c r="AH138" i="5" s="1"/>
  <c r="V138" i="5" a="1"/>
  <c r="V138" i="5" s="1"/>
  <c r="AX138" i="5" a="1"/>
  <c r="AX138" i="5" s="1"/>
  <c r="BI138" i="5" a="1"/>
  <c r="BI138" i="5" s="1"/>
  <c r="BE138" i="5" a="1"/>
  <c r="BE138" i="5" s="1"/>
  <c r="BB138" i="5" a="1"/>
  <c r="BB138" i="5" s="1"/>
  <c r="AD138" i="5" a="1"/>
  <c r="AD138" i="5" s="1"/>
  <c r="U138" i="5" a="1"/>
  <c r="U138" i="5" s="1"/>
  <c r="W138" i="5" a="1"/>
  <c r="W138" i="5" s="1"/>
  <c r="BG138" i="5" a="1"/>
  <c r="BG138" i="5" s="1"/>
  <c r="AB138" i="5" a="1"/>
  <c r="AB138" i="5" s="1"/>
  <c r="AT138" i="5" a="1"/>
  <c r="AT138" i="5" s="1"/>
  <c r="BN138" i="5" a="1"/>
  <c r="BN138" i="5" s="1"/>
  <c r="T138" i="5" a="1"/>
  <c r="T138" i="5" s="1"/>
  <c r="AU138" i="5" a="1"/>
  <c r="AU138" i="5" s="1"/>
  <c r="AN138" i="5" a="1"/>
  <c r="AN138" i="5" s="1"/>
  <c r="BL138" i="5" a="1"/>
  <c r="BL138" i="5" s="1"/>
  <c r="BC138" i="5" a="1"/>
  <c r="BC138" i="5" s="1"/>
  <c r="Q138" i="5" a="1"/>
  <c r="Q138" i="5" s="1"/>
  <c r="BK138" i="5" a="1"/>
  <c r="BK138" i="5" s="1"/>
  <c r="AL138" i="5" a="1"/>
  <c r="AL138" i="5" s="1"/>
  <c r="AJ138" i="5" a="1"/>
  <c r="AJ138" i="5" s="1"/>
  <c r="AO138" i="5" a="1"/>
  <c r="AO138" i="5" s="1"/>
  <c r="N138" i="5" a="1"/>
  <c r="N138" i="5" s="1"/>
  <c r="L138" i="5" a="1"/>
  <c r="L138" i="5" s="1"/>
  <c r="O138" i="5" a="1"/>
  <c r="O138" i="5" s="1"/>
  <c r="X138" i="5" a="1"/>
  <c r="X138" i="5" s="1"/>
  <c r="Y138" i="5" a="1"/>
  <c r="Y138" i="5" s="1"/>
  <c r="BD138" i="5" a="1"/>
  <c r="BD138" i="5" s="1"/>
  <c r="BM138" i="5" a="1"/>
  <c r="BM138" i="5" s="1"/>
  <c r="J138" i="5" a="1"/>
  <c r="J138" i="5" s="1"/>
  <c r="AS138" i="5" a="1"/>
  <c r="AS138" i="5" s="1"/>
  <c r="AZ138" i="5" a="1"/>
  <c r="AZ138" i="5" s="1"/>
  <c r="P138" i="5" a="1"/>
  <c r="P138" i="5" s="1"/>
  <c r="AI138" i="5" a="1"/>
  <c r="AI138" i="5" s="1"/>
  <c r="R138" i="5" a="1"/>
  <c r="R138" i="5" s="1"/>
  <c r="AP138" i="5" a="1"/>
  <c r="AP138" i="5" s="1"/>
  <c r="BF138" i="5" a="1"/>
  <c r="BF138" i="5" s="1"/>
  <c r="G138" i="5" a="1"/>
  <c r="G138" i="5" s="1"/>
  <c r="AF138" i="5" a="1"/>
  <c r="AF138" i="5" s="1"/>
  <c r="S138" i="5" a="1"/>
  <c r="S138" i="5" s="1"/>
  <c r="Z138" i="5" a="1"/>
  <c r="Z138" i="5" s="1"/>
  <c r="AW138" i="5" a="1"/>
  <c r="AW138" i="5" s="1"/>
  <c r="BH138" i="5" a="1"/>
  <c r="BH138" i="5" s="1"/>
  <c r="AV138" i="5" a="1"/>
  <c r="AV138" i="5" s="1"/>
  <c r="M138" i="5" a="1"/>
  <c r="M138" i="5" s="1"/>
  <c r="AC138" i="5" a="1"/>
  <c r="AC138" i="5" s="1"/>
  <c r="K138" i="5" a="1"/>
  <c r="K138" i="5" s="1"/>
  <c r="AM138" i="5" a="1"/>
  <c r="AM138" i="5" s="1"/>
  <c r="H138" i="5" a="1"/>
  <c r="H138" i="5" s="1"/>
  <c r="I138" i="5" a="1"/>
  <c r="I138" i="5" s="1"/>
  <c r="M33" i="5" a="1"/>
  <c r="M33" i="5" s="1"/>
  <c r="Y33" i="5" a="1"/>
  <c r="Y33" i="5" s="1"/>
  <c r="P33" i="5" a="1"/>
  <c r="P33" i="5" s="1"/>
  <c r="AT33" i="5" a="1"/>
  <c r="AT33" i="5" s="1"/>
  <c r="AB33" i="5" a="1"/>
  <c r="AB33" i="5" s="1"/>
  <c r="BM33" i="5" a="1"/>
  <c r="BM33" i="5" s="1"/>
  <c r="N33" i="5" a="1"/>
  <c r="N33" i="5" s="1"/>
  <c r="H33" i="5" a="1"/>
  <c r="H33" i="5" s="1"/>
  <c r="AY33" i="5" a="1"/>
  <c r="AY33" i="5" s="1"/>
  <c r="AO33" i="5" a="1"/>
  <c r="AO33" i="5" s="1"/>
  <c r="BJ33" i="5" a="1"/>
  <c r="BJ33" i="5" s="1"/>
  <c r="BF33" i="5" a="1"/>
  <c r="BF33" i="5" s="1"/>
  <c r="AK33" i="5" a="1"/>
  <c r="AK33" i="5" s="1"/>
  <c r="AW33" i="5" a="1"/>
  <c r="AW33" i="5" s="1"/>
  <c r="BL33" i="5" a="1"/>
  <c r="BL33" i="5" s="1"/>
  <c r="S33" i="5" a="1"/>
  <c r="S33" i="5" s="1"/>
  <c r="T33" i="5" a="1"/>
  <c r="T33" i="5" s="1"/>
  <c r="AZ33" i="5" a="1"/>
  <c r="AZ33" i="5" s="1"/>
  <c r="AC33" i="5" a="1"/>
  <c r="AC33" i="5" s="1"/>
  <c r="W33" i="5" a="1"/>
  <c r="W33" i="5" s="1"/>
  <c r="AJ33" i="5" a="1"/>
  <c r="AJ33" i="5" s="1"/>
  <c r="AS33" i="5" a="1"/>
  <c r="AS33" i="5" s="1"/>
  <c r="BI33" i="5" a="1"/>
  <c r="BI33" i="5" s="1"/>
  <c r="AQ33" i="5" a="1"/>
  <c r="AQ33" i="5" s="1"/>
  <c r="K33" i="5" a="1"/>
  <c r="K33" i="5" s="1"/>
  <c r="AN33" i="5" a="1"/>
  <c r="AN33" i="5" s="1"/>
  <c r="Z33" i="5" a="1"/>
  <c r="Z33" i="5" s="1"/>
  <c r="AM33" i="5" a="1"/>
  <c r="AM33" i="5" s="1"/>
  <c r="BN33" i="5" a="1"/>
  <c r="BN33" i="5" s="1"/>
  <c r="BA33" i="5" a="1"/>
  <c r="BA33" i="5" s="1"/>
  <c r="AI33" i="5" a="1"/>
  <c r="AI33" i="5" s="1"/>
  <c r="X33" i="5" a="1"/>
  <c r="X33" i="5" s="1"/>
  <c r="O33" i="5" a="1"/>
  <c r="O33" i="5" s="1"/>
  <c r="BB33" i="5" a="1"/>
  <c r="BB33" i="5" s="1"/>
  <c r="AP33" i="5" a="1"/>
  <c r="AP33" i="5" s="1"/>
  <c r="V33" i="5" a="1"/>
  <c r="V33" i="5" s="1"/>
  <c r="AE33" i="5" a="1"/>
  <c r="AE33" i="5" s="1"/>
  <c r="G33" i="5" a="1"/>
  <c r="G33" i="5" s="1"/>
  <c r="AU33" i="5" a="1"/>
  <c r="AU33" i="5" s="1"/>
  <c r="AX33" i="5" a="1"/>
  <c r="AX33" i="5" s="1"/>
  <c r="U33" i="5" a="1"/>
  <c r="U33" i="5" s="1"/>
  <c r="AA33" i="5" a="1"/>
  <c r="AA33" i="5" s="1"/>
  <c r="BE33" i="5" a="1"/>
  <c r="BE33" i="5" s="1"/>
  <c r="BD33" i="5" a="1"/>
  <c r="BD33" i="5" s="1"/>
  <c r="R33" i="5" a="1"/>
  <c r="R33" i="5" s="1"/>
  <c r="BC33" i="5" a="1"/>
  <c r="BC33" i="5" s="1"/>
  <c r="AL33" i="5" a="1"/>
  <c r="AL33" i="5" s="1"/>
  <c r="AR33" i="5" a="1"/>
  <c r="AR33" i="5" s="1"/>
  <c r="AV33" i="5" a="1"/>
  <c r="AV33" i="5" s="1"/>
  <c r="AF33" i="5" a="1"/>
  <c r="AF33" i="5" s="1"/>
  <c r="BG33" i="5" a="1"/>
  <c r="BG33" i="5" s="1"/>
  <c r="J33" i="5" a="1"/>
  <c r="J33" i="5" s="1"/>
  <c r="L33" i="5" a="1"/>
  <c r="L33" i="5" s="1"/>
  <c r="I33" i="5" a="1"/>
  <c r="I33" i="5" s="1"/>
  <c r="AD33" i="5" a="1"/>
  <c r="AD33" i="5" s="1"/>
  <c r="BK33" i="5" a="1"/>
  <c r="BK33" i="5" s="1"/>
  <c r="AH33" i="5" a="1"/>
  <c r="AH33" i="5" s="1"/>
  <c r="Q33" i="5" a="1"/>
  <c r="Q33" i="5" s="1"/>
  <c r="BH33" i="5" a="1"/>
  <c r="BH33" i="5" s="1"/>
  <c r="AG33" i="5" a="1"/>
  <c r="AG33" i="5" s="1"/>
  <c r="BM53" i="5" a="1"/>
  <c r="BM53" i="5" s="1"/>
  <c r="L53" i="5" a="1"/>
  <c r="L53" i="5" s="1"/>
  <c r="BN53" i="5" a="1"/>
  <c r="BN53" i="5" s="1"/>
  <c r="BL53" i="5" a="1"/>
  <c r="BL53" i="5" s="1"/>
  <c r="AS53" i="5" a="1"/>
  <c r="AS53" i="5" s="1"/>
  <c r="AV53" i="5" a="1"/>
  <c r="AV53" i="5" s="1"/>
  <c r="BI53" i="5" a="1"/>
  <c r="BI53" i="5" s="1"/>
  <c r="BE53" i="5" a="1"/>
  <c r="BE53" i="5" s="1"/>
  <c r="I53" i="5" a="1"/>
  <c r="I53" i="5" s="1"/>
  <c r="AG53" i="5" a="1"/>
  <c r="AG53" i="5" s="1"/>
  <c r="AD53" i="5" a="1"/>
  <c r="AD53" i="5" s="1"/>
  <c r="AB53" i="5" a="1"/>
  <c r="AB53" i="5" s="1"/>
  <c r="BA53" i="5" a="1"/>
  <c r="BA53" i="5" s="1"/>
  <c r="U53" i="5" a="1"/>
  <c r="U53" i="5" s="1"/>
  <c r="AJ53" i="5" a="1"/>
  <c r="AJ53" i="5" s="1"/>
  <c r="AA53" i="5" a="1"/>
  <c r="AA53" i="5" s="1"/>
  <c r="AE53" i="5" a="1"/>
  <c r="AE53" i="5" s="1"/>
  <c r="W53" i="5" a="1"/>
  <c r="W53" i="5" s="1"/>
  <c r="BG53" i="5" a="1"/>
  <c r="BG53" i="5" s="1"/>
  <c r="X53" i="5" a="1"/>
  <c r="X53" i="5" s="1"/>
  <c r="O53" i="5" a="1"/>
  <c r="O53" i="5" s="1"/>
  <c r="J53" i="5" a="1"/>
  <c r="J53" i="5" s="1"/>
  <c r="AW53" i="5" a="1"/>
  <c r="AW53" i="5" s="1"/>
  <c r="AK53" i="5" a="1"/>
  <c r="AK53" i="5" s="1"/>
  <c r="AC53" i="5" a="1"/>
  <c r="AC53" i="5" s="1"/>
  <c r="BF53" i="5" a="1"/>
  <c r="BF53" i="5" s="1"/>
  <c r="Y53" i="5" a="1"/>
  <c r="Y53" i="5" s="1"/>
  <c r="AX53" i="5" a="1"/>
  <c r="AX53" i="5" s="1"/>
  <c r="BK53" i="5" a="1"/>
  <c r="BK53" i="5" s="1"/>
  <c r="AL53" i="5" a="1"/>
  <c r="AL53" i="5" s="1"/>
  <c r="BJ53" i="5" a="1"/>
  <c r="BJ53" i="5" s="1"/>
  <c r="P53" i="5" a="1"/>
  <c r="P53" i="5" s="1"/>
  <c r="AT53" i="5" a="1"/>
  <c r="AT53" i="5" s="1"/>
  <c r="K53" i="5" a="1"/>
  <c r="K53" i="5" s="1"/>
  <c r="Z53" i="5" a="1"/>
  <c r="Z53" i="5" s="1"/>
  <c r="H53" i="5" a="1"/>
  <c r="H53" i="5" s="1"/>
  <c r="BH53" i="5" a="1"/>
  <c r="BH53" i="5" s="1"/>
  <c r="AH53" i="5" a="1"/>
  <c r="AH53" i="5" s="1"/>
  <c r="AQ53" i="5" a="1"/>
  <c r="AQ53" i="5" s="1"/>
  <c r="S53" i="5" a="1"/>
  <c r="S53" i="5" s="1"/>
  <c r="AU53" i="5" a="1"/>
  <c r="AU53" i="5" s="1"/>
  <c r="AR53" i="5" a="1"/>
  <c r="AR53" i="5" s="1"/>
  <c r="BC53" i="5" a="1"/>
  <c r="BC53" i="5" s="1"/>
  <c r="BD53" i="5" a="1"/>
  <c r="BD53" i="5" s="1"/>
  <c r="AM53" i="5" a="1"/>
  <c r="AM53" i="5" s="1"/>
  <c r="AF53" i="5" a="1"/>
  <c r="AF53" i="5" s="1"/>
  <c r="T53" i="5" a="1"/>
  <c r="T53" i="5" s="1"/>
  <c r="AO53" i="5" a="1"/>
  <c r="AO53" i="5" s="1"/>
  <c r="M53" i="5" a="1"/>
  <c r="M53" i="5" s="1"/>
  <c r="G53" i="5" a="1"/>
  <c r="G53" i="5" s="1"/>
  <c r="V53" i="5" a="1"/>
  <c r="V53" i="5" s="1"/>
  <c r="AI53" i="5" a="1"/>
  <c r="AI53" i="5" s="1"/>
  <c r="AZ53" i="5" a="1"/>
  <c r="AZ53" i="5" s="1"/>
  <c r="AY53" i="5" a="1"/>
  <c r="AY53" i="5" s="1"/>
  <c r="BB53" i="5" a="1"/>
  <c r="BB53" i="5" s="1"/>
  <c r="Q53" i="5" a="1"/>
  <c r="Q53" i="5" s="1"/>
  <c r="AP53" i="5" a="1"/>
  <c r="AP53" i="5" s="1"/>
  <c r="N53" i="5" a="1"/>
  <c r="N53" i="5" s="1"/>
  <c r="R53" i="5" a="1"/>
  <c r="R53" i="5" s="1"/>
  <c r="AN53" i="5" a="1"/>
  <c r="AN53" i="5" s="1"/>
  <c r="Z140" i="5" a="1"/>
  <c r="Z140" i="5" s="1"/>
  <c r="BB140" i="5" a="1"/>
  <c r="BB140" i="5" s="1"/>
  <c r="AC140" i="5" a="1"/>
  <c r="AC140" i="5" s="1"/>
  <c r="Y140" i="5" a="1"/>
  <c r="Y140" i="5" s="1"/>
  <c r="BE140" i="5" a="1"/>
  <c r="BE140" i="5" s="1"/>
  <c r="AF140" i="5" a="1"/>
  <c r="AF140" i="5" s="1"/>
  <c r="BL140" i="5" a="1"/>
  <c r="BL140" i="5" s="1"/>
  <c r="AO140" i="5" a="1"/>
  <c r="AO140" i="5" s="1"/>
  <c r="G140" i="5" a="1"/>
  <c r="G140" i="5" s="1"/>
  <c r="AT140" i="5" a="1"/>
  <c r="AT140" i="5" s="1"/>
  <c r="U140" i="5" a="1"/>
  <c r="U140" i="5" s="1"/>
  <c r="AU140" i="5" a="1"/>
  <c r="AU140" i="5" s="1"/>
  <c r="AM140" i="5" a="1"/>
  <c r="AM140" i="5" s="1"/>
  <c r="AI140" i="5" a="1"/>
  <c r="AI140" i="5" s="1"/>
  <c r="BH140" i="5" a="1"/>
  <c r="BH140" i="5" s="1"/>
  <c r="AB140" i="5" a="1"/>
  <c r="AB140" i="5" s="1"/>
  <c r="BJ140" i="5" a="1"/>
  <c r="BJ140" i="5" s="1"/>
  <c r="BN140" i="5" a="1"/>
  <c r="BN140" i="5" s="1"/>
  <c r="AR140" i="5" a="1"/>
  <c r="AR140" i="5" s="1"/>
  <c r="AX140" i="5" a="1"/>
  <c r="AX140" i="5" s="1"/>
  <c r="S140" i="5" a="1"/>
  <c r="S140" i="5" s="1"/>
  <c r="AY140" i="5" a="1"/>
  <c r="AY140" i="5" s="1"/>
  <c r="AS140" i="5" a="1"/>
  <c r="AS140" i="5" s="1"/>
  <c r="AG140" i="5" a="1"/>
  <c r="AG140" i="5" s="1"/>
  <c r="BM140" i="5" a="1"/>
  <c r="BM140" i="5" s="1"/>
  <c r="AP140" i="5" a="1"/>
  <c r="AP140" i="5" s="1"/>
  <c r="T140" i="5" a="1"/>
  <c r="T140" i="5" s="1"/>
  <c r="AJ140" i="5" a="1"/>
  <c r="AJ140" i="5" s="1"/>
  <c r="V140" i="5" a="1"/>
  <c r="V140" i="5" s="1"/>
  <c r="AV140" i="5" a="1"/>
  <c r="AV140" i="5" s="1"/>
  <c r="AD140" i="5" a="1"/>
  <c r="AD140" i="5" s="1"/>
  <c r="R140" i="5" a="1"/>
  <c r="R140" i="5" s="1"/>
  <c r="AZ140" i="5" a="1"/>
  <c r="AZ140" i="5" s="1"/>
  <c r="BF140" i="5" a="1"/>
  <c r="BF140" i="5" s="1"/>
  <c r="I140" i="5" a="1"/>
  <c r="I140" i="5" s="1"/>
  <c r="AK140" i="5" a="1"/>
  <c r="AK140" i="5" s="1"/>
  <c r="P140" i="5" a="1"/>
  <c r="P140" i="5" s="1"/>
  <c r="H140" i="5" a="1"/>
  <c r="H140" i="5" s="1"/>
  <c r="BK140" i="5" a="1"/>
  <c r="BK140" i="5" s="1"/>
  <c r="AQ140" i="5" a="1"/>
  <c r="AQ140" i="5" s="1"/>
  <c r="M140" i="5" a="1"/>
  <c r="M140" i="5" s="1"/>
  <c r="AH140" i="5" a="1"/>
  <c r="AH140" i="5" s="1"/>
  <c r="AN140" i="5" a="1"/>
  <c r="AN140" i="5" s="1"/>
  <c r="X140" i="5" a="1"/>
  <c r="X140" i="5" s="1"/>
  <c r="AA140" i="5" a="1"/>
  <c r="AA140" i="5" s="1"/>
  <c r="K140" i="5" a="1"/>
  <c r="K140" i="5" s="1"/>
  <c r="BD140" i="5" a="1"/>
  <c r="BD140" i="5" s="1"/>
  <c r="BG140" i="5" a="1"/>
  <c r="BG140" i="5" s="1"/>
  <c r="N140" i="5" a="1"/>
  <c r="N140" i="5" s="1"/>
  <c r="BC140" i="5" a="1"/>
  <c r="BC140" i="5" s="1"/>
  <c r="BA140" i="5" a="1"/>
  <c r="BA140" i="5" s="1"/>
  <c r="AW140" i="5" a="1"/>
  <c r="AW140" i="5" s="1"/>
  <c r="Q140" i="5" a="1"/>
  <c r="Q140" i="5" s="1"/>
  <c r="W140" i="5" a="1"/>
  <c r="W140" i="5" s="1"/>
  <c r="O140" i="5" a="1"/>
  <c r="O140" i="5" s="1"/>
  <c r="AL140" i="5" a="1"/>
  <c r="AL140" i="5" s="1"/>
  <c r="AE140" i="5" a="1"/>
  <c r="AE140" i="5" s="1"/>
  <c r="BI140" i="5" a="1"/>
  <c r="BI140" i="5" s="1"/>
  <c r="J140" i="5" a="1"/>
  <c r="J140" i="5" s="1"/>
  <c r="L140" i="5" a="1"/>
  <c r="L140" i="5" s="1"/>
  <c r="AV35" i="5" a="1"/>
  <c r="AV35" i="5" s="1"/>
  <c r="AS35" i="5" a="1"/>
  <c r="AS35" i="5" s="1"/>
  <c r="X35" i="5" a="1"/>
  <c r="X35" i="5" s="1"/>
  <c r="AY35" i="5" a="1"/>
  <c r="AY35" i="5" s="1"/>
  <c r="BK35" i="5" a="1"/>
  <c r="BK35" i="5" s="1"/>
  <c r="I35" i="5" a="1"/>
  <c r="I35" i="5" s="1"/>
  <c r="L35" i="5" a="1"/>
  <c r="L35" i="5" s="1"/>
  <c r="U35" i="5" a="1"/>
  <c r="U35" i="5" s="1"/>
  <c r="V35" i="5" a="1"/>
  <c r="V35" i="5" s="1"/>
  <c r="BF35" i="5" a="1"/>
  <c r="BF35" i="5" s="1"/>
  <c r="M35" i="5" a="1"/>
  <c r="M35" i="5" s="1"/>
  <c r="BM35" i="5" a="1"/>
  <c r="BM35" i="5" s="1"/>
  <c r="AO35" i="5" a="1"/>
  <c r="AO35" i="5" s="1"/>
  <c r="T35" i="5" a="1"/>
  <c r="T35" i="5" s="1"/>
  <c r="H35" i="5" a="1"/>
  <c r="H35" i="5" s="1"/>
  <c r="BE35" i="5" a="1"/>
  <c r="BE35" i="5" s="1"/>
  <c r="AG35" i="5" a="1"/>
  <c r="AG35" i="5" s="1"/>
  <c r="BN35" i="5" a="1"/>
  <c r="BN35" i="5" s="1"/>
  <c r="AN35" i="5" a="1"/>
  <c r="AN35" i="5" s="1"/>
  <c r="AH35" i="5" a="1"/>
  <c r="AH35" i="5" s="1"/>
  <c r="AW35" i="5" a="1"/>
  <c r="AW35" i="5" s="1"/>
  <c r="BC35" i="5" a="1"/>
  <c r="BC35" i="5" s="1"/>
  <c r="AP35" i="5" a="1"/>
  <c r="AP35" i="5" s="1"/>
  <c r="J35" i="5" a="1"/>
  <c r="J35" i="5" s="1"/>
  <c r="Y35" i="5" a="1"/>
  <c r="Y35" i="5" s="1"/>
  <c r="AE35" i="5" a="1"/>
  <c r="AE35" i="5" s="1"/>
  <c r="AA35" i="5" a="1"/>
  <c r="AA35" i="5" s="1"/>
  <c r="BG35" i="5" a="1"/>
  <c r="BG35" i="5" s="1"/>
  <c r="AM35" i="5" a="1"/>
  <c r="AM35" i="5" s="1"/>
  <c r="AZ35" i="5" a="1"/>
  <c r="AZ35" i="5" s="1"/>
  <c r="BL35" i="5" a="1"/>
  <c r="BL35" i="5" s="1"/>
  <c r="K35" i="5" a="1"/>
  <c r="K35" i="5" s="1"/>
  <c r="AI35" i="5" a="1"/>
  <c r="AI35" i="5" s="1"/>
  <c r="AB35" i="5" a="1"/>
  <c r="AB35" i="5" s="1"/>
  <c r="P35" i="5" a="1"/>
  <c r="P35" i="5" s="1"/>
  <c r="S35" i="5" a="1"/>
  <c r="S35" i="5" s="1"/>
  <c r="BH35" i="5" a="1"/>
  <c r="BH35" i="5" s="1"/>
  <c r="BB35" i="5" a="1"/>
  <c r="BB35" i="5" s="1"/>
  <c r="N35" i="5" a="1"/>
  <c r="N35" i="5" s="1"/>
  <c r="G35" i="5" a="1"/>
  <c r="G35" i="5" s="1"/>
  <c r="O35" i="5" a="1"/>
  <c r="O35" i="5" s="1"/>
  <c r="AU35" i="5" a="1"/>
  <c r="AU35" i="5" s="1"/>
  <c r="AD35" i="5" a="1"/>
  <c r="AD35" i="5" s="1"/>
  <c r="AT35" i="5" a="1"/>
  <c r="AT35" i="5" s="1"/>
  <c r="W35" i="5" a="1"/>
  <c r="W35" i="5" s="1"/>
  <c r="Q35" i="5" a="1"/>
  <c r="Q35" i="5" s="1"/>
  <c r="BD35" i="5" a="1"/>
  <c r="BD35" i="5" s="1"/>
  <c r="AR35" i="5" a="1"/>
  <c r="AR35" i="5" s="1"/>
  <c r="BA35" i="5" a="1"/>
  <c r="BA35" i="5" s="1"/>
  <c r="AF35" i="5" a="1"/>
  <c r="AF35" i="5" s="1"/>
  <c r="AX35" i="5" a="1"/>
  <c r="AX35" i="5" s="1"/>
  <c r="AK35" i="5" a="1"/>
  <c r="AK35" i="5" s="1"/>
  <c r="AL35" i="5" a="1"/>
  <c r="AL35" i="5" s="1"/>
  <c r="BI35" i="5" a="1"/>
  <c r="BI35" i="5" s="1"/>
  <c r="BJ35" i="5" a="1"/>
  <c r="BJ35" i="5" s="1"/>
  <c r="AC35" i="5" a="1"/>
  <c r="AC35" i="5" s="1"/>
  <c r="AJ35" i="5" a="1"/>
  <c r="AJ35" i="5" s="1"/>
  <c r="AQ35" i="5" a="1"/>
  <c r="AQ35" i="5" s="1"/>
  <c r="Z35" i="5" a="1"/>
  <c r="Z35" i="5" s="1"/>
  <c r="R35" i="5" a="1"/>
  <c r="R35" i="5" s="1"/>
  <c r="AK145" i="5" a="1"/>
  <c r="AK145" i="5" s="1"/>
  <c r="BC145" i="5" a="1"/>
  <c r="BC145" i="5" s="1"/>
  <c r="AI145" i="5" a="1"/>
  <c r="AI145" i="5" s="1"/>
  <c r="AQ145" i="5" a="1"/>
  <c r="AQ145" i="5" s="1"/>
  <c r="AG145" i="5" a="1"/>
  <c r="AG145" i="5" s="1"/>
  <c r="AB145" i="5" a="1"/>
  <c r="AB145" i="5" s="1"/>
  <c r="AP145" i="5" a="1"/>
  <c r="AP145" i="5" s="1"/>
  <c r="AX145" i="5" a="1"/>
  <c r="AX145" i="5" s="1"/>
  <c r="R145" i="5" a="1"/>
  <c r="R145" i="5" s="1"/>
  <c r="AR145" i="5" a="1"/>
  <c r="AR145" i="5" s="1"/>
  <c r="Q145" i="5" a="1"/>
  <c r="Q145" i="5" s="1"/>
  <c r="AE145" i="5" a="1"/>
  <c r="AE145" i="5" s="1"/>
  <c r="U145" i="5" a="1"/>
  <c r="U145" i="5" s="1"/>
  <c r="T145" i="5" a="1"/>
  <c r="T145" i="5" s="1"/>
  <c r="AF145" i="5" a="1"/>
  <c r="AF145" i="5" s="1"/>
  <c r="BE145" i="5" a="1"/>
  <c r="BE145" i="5" s="1"/>
  <c r="O145" i="5" a="1"/>
  <c r="O145" i="5" s="1"/>
  <c r="BG145" i="5" a="1"/>
  <c r="BG145" i="5" s="1"/>
  <c r="S145" i="5" a="1"/>
  <c r="S145" i="5" s="1"/>
  <c r="AT145" i="5" a="1"/>
  <c r="AT145" i="5" s="1"/>
  <c r="V145" i="5" a="1"/>
  <c r="V145" i="5" s="1"/>
  <c r="Y145" i="5" a="1"/>
  <c r="Y145" i="5" s="1"/>
  <c r="BI145" i="5" a="1"/>
  <c r="BI145" i="5" s="1"/>
  <c r="BF145" i="5" a="1"/>
  <c r="BF145" i="5" s="1"/>
  <c r="Z145" i="5" a="1"/>
  <c r="Z145" i="5" s="1"/>
  <c r="BM145" i="5" a="1"/>
  <c r="BM145" i="5" s="1"/>
  <c r="AW145" i="5" a="1"/>
  <c r="AW145" i="5" s="1"/>
  <c r="AN145" i="5" a="1"/>
  <c r="AN145" i="5" s="1"/>
  <c r="AV145" i="5" a="1"/>
  <c r="AV145" i="5" s="1"/>
  <c r="P145" i="5" a="1"/>
  <c r="P145" i="5" s="1"/>
  <c r="AY145" i="5" a="1"/>
  <c r="AY145" i="5" s="1"/>
  <c r="X145" i="5" a="1"/>
  <c r="X145" i="5" s="1"/>
  <c r="AO145" i="5" a="1"/>
  <c r="AO145" i="5" s="1"/>
  <c r="AC145" i="5" a="1"/>
  <c r="AC145" i="5" s="1"/>
  <c r="BJ145" i="5" a="1"/>
  <c r="BJ145" i="5" s="1"/>
  <c r="AU145" i="5" a="1"/>
  <c r="AU145" i="5" s="1"/>
  <c r="AH145" i="5" a="1"/>
  <c r="AH145" i="5" s="1"/>
  <c r="M145" i="5" a="1"/>
  <c r="M145" i="5" s="1"/>
  <c r="AJ145" i="5" a="1"/>
  <c r="AJ145" i="5" s="1"/>
  <c r="BB145" i="5" a="1"/>
  <c r="BB145" i="5" s="1"/>
  <c r="H145" i="5" a="1"/>
  <c r="H145" i="5" s="1"/>
  <c r="AA145" i="5" a="1"/>
  <c r="AA145" i="5" s="1"/>
  <c r="AD145" i="5" a="1"/>
  <c r="AD145" i="5" s="1"/>
  <c r="BA145" i="5" a="1"/>
  <c r="BA145" i="5" s="1"/>
  <c r="N145" i="5" a="1"/>
  <c r="N145" i="5" s="1"/>
  <c r="BN145" i="5" a="1"/>
  <c r="BN145" i="5" s="1"/>
  <c r="BL145" i="5" a="1"/>
  <c r="BL145" i="5" s="1"/>
  <c r="J145" i="5" a="1"/>
  <c r="J145" i="5" s="1"/>
  <c r="BD145" i="5" a="1"/>
  <c r="BD145" i="5" s="1"/>
  <c r="BK145" i="5" a="1"/>
  <c r="BK145" i="5" s="1"/>
  <c r="I145" i="5" a="1"/>
  <c r="I145" i="5" s="1"/>
  <c r="W145" i="5" a="1"/>
  <c r="W145" i="5" s="1"/>
  <c r="AS145" i="5" a="1"/>
  <c r="AS145" i="5" s="1"/>
  <c r="L145" i="5" a="1"/>
  <c r="L145" i="5" s="1"/>
  <c r="G145" i="5" a="1"/>
  <c r="G145" i="5" s="1"/>
  <c r="AZ145" i="5" a="1"/>
  <c r="AZ145" i="5" s="1"/>
  <c r="AM145" i="5" a="1"/>
  <c r="AM145" i="5" s="1"/>
  <c r="AL145" i="5" a="1"/>
  <c r="AL145" i="5" s="1"/>
  <c r="K145" i="5" a="1"/>
  <c r="K145" i="5" s="1"/>
  <c r="BH145" i="5" a="1"/>
  <c r="BH145" i="5" s="1"/>
  <c r="AC29" i="5" a="1"/>
  <c r="AC29" i="5" s="1"/>
  <c r="BA29" i="5" a="1"/>
  <c r="BA29" i="5" s="1"/>
  <c r="AX29" i="5" a="1"/>
  <c r="AX29" i="5" s="1"/>
  <c r="Q29" i="5" a="1"/>
  <c r="Q29" i="5" s="1"/>
  <c r="BJ29" i="5" a="1"/>
  <c r="BJ29" i="5" s="1"/>
  <c r="N29" i="5" a="1"/>
  <c r="N29" i="5" s="1"/>
  <c r="BM29" i="5" a="1"/>
  <c r="BM29" i="5" s="1"/>
  <c r="AF29" i="5" a="1"/>
  <c r="AF29" i="5" s="1"/>
  <c r="AV29" i="5" a="1"/>
  <c r="AV29" i="5" s="1"/>
  <c r="AZ29" i="5" a="1"/>
  <c r="AZ29" i="5" s="1"/>
  <c r="AQ29" i="5" a="1"/>
  <c r="AQ29" i="5" s="1"/>
  <c r="T29" i="5" a="1"/>
  <c r="T29" i="5" s="1"/>
  <c r="BD29" i="5" a="1"/>
  <c r="BD29" i="5" s="1"/>
  <c r="AG29" i="5" a="1"/>
  <c r="AG29" i="5" s="1"/>
  <c r="AS29" i="5" a="1"/>
  <c r="AS29" i="5" s="1"/>
  <c r="AA29" i="5" a="1"/>
  <c r="AA29" i="5" s="1"/>
  <c r="AP29" i="5" a="1"/>
  <c r="AP29" i="5" s="1"/>
  <c r="H29" i="5" a="1"/>
  <c r="H29" i="5" s="1"/>
  <c r="AU29" i="5" a="1"/>
  <c r="AU29" i="5" s="1"/>
  <c r="R29" i="5" a="1"/>
  <c r="R29" i="5" s="1"/>
  <c r="L29" i="5" a="1"/>
  <c r="L29" i="5" s="1"/>
  <c r="AB29" i="5" a="1"/>
  <c r="AB29" i="5" s="1"/>
  <c r="AE29" i="5" a="1"/>
  <c r="AE29" i="5" s="1"/>
  <c r="G29" i="5" a="1"/>
  <c r="G29" i="5" s="1"/>
  <c r="AH29" i="5" a="1"/>
  <c r="AH29" i="5" s="1"/>
  <c r="V29" i="5" a="1"/>
  <c r="V29" i="5" s="1"/>
  <c r="O29" i="5" a="1"/>
  <c r="O29" i="5" s="1"/>
  <c r="AJ29" i="5" a="1"/>
  <c r="AJ29" i="5" s="1"/>
  <c r="AK29" i="5" a="1"/>
  <c r="AK29" i="5" s="1"/>
  <c r="AR29" i="5" a="1"/>
  <c r="AR29" i="5" s="1"/>
  <c r="W29" i="5" a="1"/>
  <c r="W29" i="5" s="1"/>
  <c r="AI29" i="5" a="1"/>
  <c r="AI29" i="5" s="1"/>
  <c r="BG29" i="5" a="1"/>
  <c r="BG29" i="5" s="1"/>
  <c r="BK29" i="5" a="1"/>
  <c r="BK29" i="5" s="1"/>
  <c r="BL29" i="5" a="1"/>
  <c r="BL29" i="5" s="1"/>
  <c r="AO29" i="5" a="1"/>
  <c r="AO29" i="5" s="1"/>
  <c r="AY29" i="5" a="1"/>
  <c r="AY29" i="5" s="1"/>
  <c r="BH29" i="5" a="1"/>
  <c r="BH29" i="5" s="1"/>
  <c r="K29" i="5" a="1"/>
  <c r="K29" i="5" s="1"/>
  <c r="BE29" i="5" a="1"/>
  <c r="BE29" i="5" s="1"/>
  <c r="AW29" i="5" a="1"/>
  <c r="AW29" i="5" s="1"/>
  <c r="Z29" i="5" a="1"/>
  <c r="Z29" i="5" s="1"/>
  <c r="BC29" i="5" a="1"/>
  <c r="BC29" i="5" s="1"/>
  <c r="S29" i="5" a="1"/>
  <c r="S29" i="5" s="1"/>
  <c r="BI29" i="5" a="1"/>
  <c r="BI29" i="5" s="1"/>
  <c r="BN29" i="5" a="1"/>
  <c r="BN29" i="5" s="1"/>
  <c r="X29" i="5" a="1"/>
  <c r="X29" i="5" s="1"/>
  <c r="M29" i="5" a="1"/>
  <c r="M29" i="5" s="1"/>
  <c r="Y29" i="5" a="1"/>
  <c r="Y29" i="5" s="1"/>
  <c r="AT29" i="5" a="1"/>
  <c r="AT29" i="5" s="1"/>
  <c r="AM29" i="5" a="1"/>
  <c r="AM29" i="5" s="1"/>
  <c r="AD29" i="5" a="1"/>
  <c r="AD29" i="5" s="1"/>
  <c r="P29" i="5" a="1"/>
  <c r="P29" i="5" s="1"/>
  <c r="BF29" i="5" a="1"/>
  <c r="BF29" i="5" s="1"/>
  <c r="J29" i="5" a="1"/>
  <c r="J29" i="5" s="1"/>
  <c r="U29" i="5" a="1"/>
  <c r="U29" i="5" s="1"/>
  <c r="I29" i="5" a="1"/>
  <c r="I29" i="5" s="1"/>
  <c r="BB29" i="5" a="1"/>
  <c r="BB29" i="5" s="1"/>
  <c r="AN29" i="5" a="1"/>
  <c r="AN29" i="5" s="1"/>
  <c r="AL29" i="5" a="1"/>
  <c r="AL29" i="5" s="1"/>
  <c r="AS82" i="5" a="1"/>
  <c r="AS82" i="5" s="1"/>
  <c r="AY82" i="5" a="1"/>
  <c r="AY82" i="5" s="1"/>
  <c r="L82" i="5" a="1"/>
  <c r="L82" i="5" s="1"/>
  <c r="BM82" i="5" a="1"/>
  <c r="BM82" i="5" s="1"/>
  <c r="BJ82" i="5" a="1"/>
  <c r="BJ82" i="5" s="1"/>
  <c r="O82" i="5" a="1"/>
  <c r="O82" i="5" s="1"/>
  <c r="BB82" i="5" a="1"/>
  <c r="BB82" i="5" s="1"/>
  <c r="AW82" i="5" a="1"/>
  <c r="AW82" i="5" s="1"/>
  <c r="BF82" i="5" a="1"/>
  <c r="BF82" i="5" s="1"/>
  <c r="BD82" i="5" a="1"/>
  <c r="BD82" i="5" s="1"/>
  <c r="AT82" i="5" a="1"/>
  <c r="AT82" i="5" s="1"/>
  <c r="BA82" i="5" a="1"/>
  <c r="BA82" i="5" s="1"/>
  <c r="BE82" i="5" a="1"/>
  <c r="BE82" i="5" s="1"/>
  <c r="AZ82" i="5" a="1"/>
  <c r="AZ82" i="5" s="1"/>
  <c r="U82" i="5" a="1"/>
  <c r="U82" i="5" s="1"/>
  <c r="AJ82" i="5" a="1"/>
  <c r="AJ82" i="5" s="1"/>
  <c r="AV82" i="5" a="1"/>
  <c r="AV82" i="5" s="1"/>
  <c r="K82" i="5" a="1"/>
  <c r="K82" i="5" s="1"/>
  <c r="AO82" i="5" a="1"/>
  <c r="AO82" i="5" s="1"/>
  <c r="BL82" i="5" a="1"/>
  <c r="BL82" i="5" s="1"/>
  <c r="AK82" i="5" a="1"/>
  <c r="AK82" i="5" s="1"/>
  <c r="BC82" i="5" a="1"/>
  <c r="BC82" i="5" s="1"/>
  <c r="X82" i="5" a="1"/>
  <c r="X82" i="5" s="1"/>
  <c r="AE82" i="5" a="1"/>
  <c r="AE82" i="5" s="1"/>
  <c r="AR82" i="5" a="1"/>
  <c r="AR82" i="5" s="1"/>
  <c r="H82" i="5" a="1"/>
  <c r="H82" i="5" s="1"/>
  <c r="BI82" i="5" a="1"/>
  <c r="BI82" i="5" s="1"/>
  <c r="R82" i="5" a="1"/>
  <c r="R82" i="5" s="1"/>
  <c r="J82" i="5" a="1"/>
  <c r="J82" i="5" s="1"/>
  <c r="Y82" i="5" a="1"/>
  <c r="Y82" i="5" s="1"/>
  <c r="G82" i="5" a="1"/>
  <c r="G82" i="5" s="1"/>
  <c r="AL82" i="5" a="1"/>
  <c r="AL82" i="5" s="1"/>
  <c r="I82" i="5" a="1"/>
  <c r="I82" i="5" s="1"/>
  <c r="AM82" i="5" a="1"/>
  <c r="AM82" i="5" s="1"/>
  <c r="BG82" i="5" a="1"/>
  <c r="BG82" i="5" s="1"/>
  <c r="AG82" i="5" a="1"/>
  <c r="AG82" i="5" s="1"/>
  <c r="AA82" i="5" a="1"/>
  <c r="AA82" i="5" s="1"/>
  <c r="AQ82" i="5" a="1"/>
  <c r="AQ82" i="5" s="1"/>
  <c r="BH82" i="5" a="1"/>
  <c r="BH82" i="5" s="1"/>
  <c r="AD82" i="5" a="1"/>
  <c r="AD82" i="5" s="1"/>
  <c r="M82" i="5" a="1"/>
  <c r="M82" i="5" s="1"/>
  <c r="S82" i="5" a="1"/>
  <c r="S82" i="5" s="1"/>
  <c r="AC82" i="5" a="1"/>
  <c r="AC82" i="5" s="1"/>
  <c r="AU82" i="5" a="1"/>
  <c r="AU82" i="5" s="1"/>
  <c r="AF82" i="5" a="1"/>
  <c r="AF82" i="5" s="1"/>
  <c r="Z82" i="5" a="1"/>
  <c r="Z82" i="5" s="1"/>
  <c r="W82" i="5" a="1"/>
  <c r="W82" i="5" s="1"/>
  <c r="T82" i="5" a="1"/>
  <c r="T82" i="5" s="1"/>
  <c r="AB82" i="5" a="1"/>
  <c r="AB82" i="5" s="1"/>
  <c r="V82" i="5" a="1"/>
  <c r="V82" i="5" s="1"/>
  <c r="AN82" i="5" a="1"/>
  <c r="AN82" i="5" s="1"/>
  <c r="N82" i="5" a="1"/>
  <c r="N82" i="5" s="1"/>
  <c r="BK82" i="5" a="1"/>
  <c r="BK82" i="5" s="1"/>
  <c r="AX82" i="5" a="1"/>
  <c r="AX82" i="5" s="1"/>
  <c r="AI82" i="5" a="1"/>
  <c r="AI82" i="5" s="1"/>
  <c r="BN82" i="5" a="1"/>
  <c r="BN82" i="5" s="1"/>
  <c r="Q82" i="5" a="1"/>
  <c r="Q82" i="5" s="1"/>
  <c r="AH82" i="5" a="1"/>
  <c r="AH82" i="5" s="1"/>
  <c r="AP82" i="5" a="1"/>
  <c r="AP82" i="5" s="1"/>
  <c r="P82" i="5" a="1"/>
  <c r="P82" i="5" s="1"/>
  <c r="AM132" i="5" a="1"/>
  <c r="AM132" i="5" s="1"/>
  <c r="BI132" i="5" a="1"/>
  <c r="BI132" i="5" s="1"/>
  <c r="AD132" i="5" a="1"/>
  <c r="AD132" i="5" s="1"/>
  <c r="AB132" i="5" a="1"/>
  <c r="AB132" i="5" s="1"/>
  <c r="AR132" i="5" a="1"/>
  <c r="AR132" i="5" s="1"/>
  <c r="AE132" i="5" a="1"/>
  <c r="AE132" i="5" s="1"/>
  <c r="N132" i="5" a="1"/>
  <c r="N132" i="5" s="1"/>
  <c r="BM132" i="5" a="1"/>
  <c r="BM132" i="5" s="1"/>
  <c r="BK132" i="5" a="1"/>
  <c r="BK132" i="5" s="1"/>
  <c r="BH132" i="5" a="1"/>
  <c r="BH132" i="5" s="1"/>
  <c r="AW132" i="5" a="1"/>
  <c r="AW132" i="5" s="1"/>
  <c r="BB132" i="5" a="1"/>
  <c r="BB132" i="5" s="1"/>
  <c r="AY132" i="5" a="1"/>
  <c r="AY132" i="5" s="1"/>
  <c r="AQ132" i="5" a="1"/>
  <c r="AQ132" i="5" s="1"/>
  <c r="BC132" i="5" a="1"/>
  <c r="BC132" i="5" s="1"/>
  <c r="AC132" i="5" a="1"/>
  <c r="AC132" i="5" s="1"/>
  <c r="AV132" i="5" a="1"/>
  <c r="AV132" i="5" s="1"/>
  <c r="BF132" i="5" a="1"/>
  <c r="BF132" i="5" s="1"/>
  <c r="BL132" i="5" a="1"/>
  <c r="BL132" i="5" s="1"/>
  <c r="AG132" i="5" a="1"/>
  <c r="AG132" i="5" s="1"/>
  <c r="AJ132" i="5" a="1"/>
  <c r="AJ132" i="5" s="1"/>
  <c r="AZ132" i="5" a="1"/>
  <c r="AZ132" i="5" s="1"/>
  <c r="AS132" i="5" a="1"/>
  <c r="AS132" i="5" s="1"/>
  <c r="AH132" i="5" a="1"/>
  <c r="AH132" i="5" s="1"/>
  <c r="BA132" i="5" a="1"/>
  <c r="BA132" i="5" s="1"/>
  <c r="AU132" i="5" a="1"/>
  <c r="AU132" i="5" s="1"/>
  <c r="K132" i="5" a="1"/>
  <c r="K132" i="5" s="1"/>
  <c r="G132" i="5" a="1"/>
  <c r="G132" i="5" s="1"/>
  <c r="AN132" i="5" a="1"/>
  <c r="AN132" i="5" s="1"/>
  <c r="AT132" i="5" a="1"/>
  <c r="AT132" i="5" s="1"/>
  <c r="AL132" i="5" a="1"/>
  <c r="AL132" i="5" s="1"/>
  <c r="BE132" i="5" a="1"/>
  <c r="BE132" i="5" s="1"/>
  <c r="R132" i="5" a="1"/>
  <c r="R132" i="5" s="1"/>
  <c r="M132" i="5" a="1"/>
  <c r="M132" i="5" s="1"/>
  <c r="AA132" i="5" a="1"/>
  <c r="AA132" i="5" s="1"/>
  <c r="T132" i="5" a="1"/>
  <c r="T132" i="5" s="1"/>
  <c r="BJ132" i="5" a="1"/>
  <c r="BJ132" i="5" s="1"/>
  <c r="V132" i="5" a="1"/>
  <c r="V132" i="5" s="1"/>
  <c r="AX132" i="5" a="1"/>
  <c r="AX132" i="5" s="1"/>
  <c r="W132" i="5" a="1"/>
  <c r="W132" i="5" s="1"/>
  <c r="Z132" i="5" a="1"/>
  <c r="Z132" i="5" s="1"/>
  <c r="U132" i="5" a="1"/>
  <c r="U132" i="5" s="1"/>
  <c r="AP132" i="5" a="1"/>
  <c r="AP132" i="5" s="1"/>
  <c r="BD132" i="5" a="1"/>
  <c r="BD132" i="5" s="1"/>
  <c r="Y132" i="5" a="1"/>
  <c r="Y132" i="5" s="1"/>
  <c r="AF132" i="5" a="1"/>
  <c r="AF132" i="5" s="1"/>
  <c r="AI132" i="5" a="1"/>
  <c r="AI132" i="5" s="1"/>
  <c r="O132" i="5" a="1"/>
  <c r="O132" i="5" s="1"/>
  <c r="X132" i="5" a="1"/>
  <c r="X132" i="5" s="1"/>
  <c r="J132" i="5" a="1"/>
  <c r="J132" i="5" s="1"/>
  <c r="L132" i="5" a="1"/>
  <c r="L132" i="5" s="1"/>
  <c r="P132" i="5" a="1"/>
  <c r="P132" i="5" s="1"/>
  <c r="AK132" i="5" a="1"/>
  <c r="AK132" i="5" s="1"/>
  <c r="I132" i="5" a="1"/>
  <c r="I132" i="5" s="1"/>
  <c r="BN132" i="5" a="1"/>
  <c r="BN132" i="5" s="1"/>
  <c r="S132" i="5" a="1"/>
  <c r="S132" i="5" s="1"/>
  <c r="BG132" i="5" a="1"/>
  <c r="BG132" i="5" s="1"/>
  <c r="Q132" i="5" a="1"/>
  <c r="Q132" i="5" s="1"/>
  <c r="H132" i="5" a="1"/>
  <c r="H132" i="5" s="1"/>
  <c r="AO132" i="5" a="1"/>
  <c r="AO132" i="5" s="1"/>
  <c r="O21" i="5" a="1"/>
  <c r="O21" i="5" s="1"/>
  <c r="AV21" i="5" a="1"/>
  <c r="AV21" i="5" s="1"/>
  <c r="L21" i="5" a="1"/>
  <c r="L21" i="5" s="1"/>
  <c r="AJ21" i="5" a="1"/>
  <c r="AJ21" i="5" s="1"/>
  <c r="AY21" i="5" a="1"/>
  <c r="AY21" i="5" s="1"/>
  <c r="AP21" i="5" a="1"/>
  <c r="AP21" i="5" s="1"/>
  <c r="BB21" i="5" a="1"/>
  <c r="BB21" i="5" s="1"/>
  <c r="AA21" i="5" a="1"/>
  <c r="AA21" i="5" s="1"/>
  <c r="BK21" i="5" a="1"/>
  <c r="BK21" i="5" s="1"/>
  <c r="P21" i="5" a="1"/>
  <c r="P21" i="5" s="1"/>
  <c r="AH21" i="5" a="1"/>
  <c r="AH21" i="5" s="1"/>
  <c r="AL21" i="5" a="1"/>
  <c r="AL21" i="5" s="1"/>
  <c r="Z21" i="5" a="1"/>
  <c r="Z21" i="5" s="1"/>
  <c r="BH21" i="5" a="1"/>
  <c r="BH21" i="5" s="1"/>
  <c r="AW21" i="5" a="1"/>
  <c r="AW21" i="5" s="1"/>
  <c r="X21" i="5" a="1"/>
  <c r="X21" i="5" s="1"/>
  <c r="BI21" i="5" a="1"/>
  <c r="BI21" i="5" s="1"/>
  <c r="M21" i="5" a="1"/>
  <c r="M21" i="5" s="1"/>
  <c r="Q21" i="5" a="1"/>
  <c r="Q21" i="5" s="1"/>
  <c r="W21" i="5" a="1"/>
  <c r="W21" i="5" s="1"/>
  <c r="AK21" i="5" a="1"/>
  <c r="AK21" i="5" s="1"/>
  <c r="BF21" i="5" a="1"/>
  <c r="BF21" i="5" s="1"/>
  <c r="AM21" i="5" a="1"/>
  <c r="AM21" i="5" s="1"/>
  <c r="AQ21" i="5" a="1"/>
  <c r="AQ21" i="5" s="1"/>
  <c r="R21" i="5" a="1"/>
  <c r="R21" i="5" s="1"/>
  <c r="G21" i="5" a="1"/>
  <c r="G21" i="5" s="1"/>
  <c r="AN21" i="5" a="1"/>
  <c r="AN21" i="5" s="1"/>
  <c r="AZ21" i="5" a="1"/>
  <c r="AZ21" i="5" s="1"/>
  <c r="V21" i="5" a="1"/>
  <c r="V21" i="5" s="1"/>
  <c r="AB21" i="5" a="1"/>
  <c r="AB21" i="5" s="1"/>
  <c r="AT21" i="5" a="1"/>
  <c r="AT21" i="5" s="1"/>
  <c r="BM21" i="5" a="1"/>
  <c r="BM21" i="5" s="1"/>
  <c r="BD21" i="5" a="1"/>
  <c r="BD21" i="5" s="1"/>
  <c r="AE21" i="5" a="1"/>
  <c r="AE21" i="5" s="1"/>
  <c r="AO21" i="5" a="1"/>
  <c r="AO21" i="5" s="1"/>
  <c r="T21" i="5" a="1"/>
  <c r="T21" i="5" s="1"/>
  <c r="I21" i="5" a="1"/>
  <c r="I21" i="5" s="1"/>
  <c r="AR21" i="5" a="1"/>
  <c r="AR21" i="5" s="1"/>
  <c r="AG21" i="5" a="1"/>
  <c r="AG21" i="5" s="1"/>
  <c r="BC21" i="5" a="1"/>
  <c r="BC21" i="5" s="1"/>
  <c r="J21" i="5" a="1"/>
  <c r="J21" i="5" s="1"/>
  <c r="AF21" i="5" a="1"/>
  <c r="AF21" i="5" s="1"/>
  <c r="BA21" i="5" a="1"/>
  <c r="BA21" i="5" s="1"/>
  <c r="H21" i="5" a="1"/>
  <c r="H21" i="5" s="1"/>
  <c r="AU21" i="5" a="1"/>
  <c r="AU21" i="5" s="1"/>
  <c r="K21" i="5" a="1"/>
  <c r="K21" i="5" s="1"/>
  <c r="AS21" i="5" a="1"/>
  <c r="AS21" i="5" s="1"/>
  <c r="BL21" i="5" a="1"/>
  <c r="BL21" i="5" s="1"/>
  <c r="AC21" i="5" a="1"/>
  <c r="AC21" i="5" s="1"/>
  <c r="AX21" i="5" a="1"/>
  <c r="AX21" i="5" s="1"/>
  <c r="AI21" i="5" a="1"/>
  <c r="AI21" i="5" s="1"/>
  <c r="BN21" i="5" a="1"/>
  <c r="BN21" i="5" s="1"/>
  <c r="BJ21" i="5" a="1"/>
  <c r="BJ21" i="5" s="1"/>
  <c r="N21" i="5" a="1"/>
  <c r="N21" i="5" s="1"/>
  <c r="AD21" i="5" a="1"/>
  <c r="AD21" i="5" s="1"/>
  <c r="BE21" i="5" a="1"/>
  <c r="BE21" i="5" s="1"/>
  <c r="Y21" i="5" a="1"/>
  <c r="Y21" i="5" s="1"/>
  <c r="BG21" i="5" a="1"/>
  <c r="BG21" i="5" s="1"/>
  <c r="U21" i="5" a="1"/>
  <c r="U21" i="5" s="1"/>
  <c r="S21" i="5" a="1"/>
  <c r="S21" i="5" s="1"/>
  <c r="E46" i="16"/>
  <c r="BM46" i="15"/>
  <c r="AX46" i="15"/>
  <c r="Q46" i="15"/>
  <c r="K46" i="15"/>
  <c r="AA46" i="15"/>
  <c r="BJ46" i="15"/>
  <c r="AH46" i="15"/>
  <c r="AD46" i="15"/>
  <c r="BG46" i="15"/>
  <c r="O46" i="15"/>
  <c r="P46" i="15"/>
  <c r="BA46" i="15"/>
  <c r="AU46" i="15"/>
  <c r="J46" i="15"/>
  <c r="AR46" i="15"/>
  <c r="AB46" i="15"/>
  <c r="R46" i="15"/>
  <c r="BN46" i="15"/>
  <c r="AQ46" i="15"/>
  <c r="L46" i="15"/>
  <c r="AN46" i="15"/>
  <c r="AI46" i="15"/>
  <c r="V46" i="15"/>
  <c r="AE46" i="15"/>
  <c r="X46" i="15"/>
  <c r="AZ46" i="15"/>
  <c r="BB46" i="15"/>
  <c r="AW46" i="15"/>
  <c r="AF46" i="15"/>
  <c r="N46" i="15"/>
  <c r="AG46" i="15"/>
  <c r="T46" i="15"/>
  <c r="AC46" i="15"/>
  <c r="BK46" i="15"/>
  <c r="Z46" i="15"/>
  <c r="AS46" i="15"/>
  <c r="AM46" i="15"/>
  <c r="Y46" i="15"/>
  <c r="H46" i="15"/>
  <c r="AL46" i="15"/>
  <c r="BE46" i="15"/>
  <c r="BD46" i="15"/>
  <c r="BF46" i="15"/>
  <c r="W46" i="15"/>
  <c r="AY46" i="15"/>
  <c r="AJ46" i="15"/>
  <c r="AO46" i="15"/>
  <c r="AV46" i="15"/>
  <c r="AP46" i="15"/>
  <c r="BH46" i="15"/>
  <c r="AT46" i="15"/>
  <c r="BL46" i="15"/>
  <c r="G46" i="15"/>
  <c r="AK46" i="15"/>
  <c r="BC46" i="15"/>
  <c r="M46" i="15"/>
  <c r="BI46" i="15"/>
  <c r="I46" i="15"/>
  <c r="U46" i="15"/>
  <c r="S46" i="15"/>
  <c r="E57" i="16"/>
  <c r="BJ57" i="15"/>
  <c r="BD57" i="15"/>
  <c r="AT57" i="15"/>
  <c r="AX57" i="15"/>
  <c r="W57" i="15"/>
  <c r="AK57" i="15"/>
  <c r="R57" i="15"/>
  <c r="BG57" i="15"/>
  <c r="Y57" i="15"/>
  <c r="AW57" i="15"/>
  <c r="AL57" i="15"/>
  <c r="AE57" i="15"/>
  <c r="M57" i="15"/>
  <c r="AZ57" i="15"/>
  <c r="I57" i="15"/>
  <c r="BI57" i="15"/>
  <c r="AR57" i="15"/>
  <c r="Z57" i="15"/>
  <c r="AC57" i="15"/>
  <c r="BL57" i="15"/>
  <c r="O57" i="15"/>
  <c r="BE57" i="15"/>
  <c r="AN57" i="15"/>
  <c r="BC57" i="15"/>
  <c r="J57" i="15"/>
  <c r="AA57" i="15"/>
  <c r="S57" i="15"/>
  <c r="BA57" i="15"/>
  <c r="H57" i="15"/>
  <c r="BM57" i="15"/>
  <c r="AM57" i="15"/>
  <c r="AF57" i="15"/>
  <c r="BN57" i="15"/>
  <c r="AH57" i="15"/>
  <c r="K57" i="15"/>
  <c r="Q57" i="15"/>
  <c r="G57" i="15"/>
  <c r="AO57" i="15"/>
  <c r="AU57" i="15"/>
  <c r="AI57" i="15"/>
  <c r="AD57" i="15"/>
  <c r="T57" i="15"/>
  <c r="BB57" i="15"/>
  <c r="V57" i="15"/>
  <c r="AP57" i="15"/>
  <c r="X57" i="15"/>
  <c r="BH57" i="15"/>
  <c r="U57" i="15"/>
  <c r="AV57" i="15"/>
  <c r="AY57" i="15"/>
  <c r="L57" i="15"/>
  <c r="BK57" i="15"/>
  <c r="P57" i="15"/>
  <c r="AQ57" i="15"/>
  <c r="AJ57" i="15"/>
  <c r="AG57" i="15"/>
  <c r="N57" i="15"/>
  <c r="AS57" i="15"/>
  <c r="BF57" i="15"/>
  <c r="AB57" i="15"/>
  <c r="E62" i="16"/>
  <c r="AP62" i="15"/>
  <c r="BI62" i="15"/>
  <c r="BC62" i="15"/>
  <c r="P62" i="15"/>
  <c r="AR62" i="15"/>
  <c r="AB62" i="15"/>
  <c r="M62" i="15"/>
  <c r="AV62" i="15"/>
  <c r="BE62" i="15"/>
  <c r="AO62" i="15"/>
  <c r="AI62" i="15"/>
  <c r="BN62" i="15"/>
  <c r="S62" i="15"/>
  <c r="BB62" i="15"/>
  <c r="BA62" i="15"/>
  <c r="U62" i="15"/>
  <c r="Q62" i="15"/>
  <c r="AF62" i="15"/>
  <c r="J62" i="15"/>
  <c r="X62" i="15"/>
  <c r="BJ62" i="15"/>
  <c r="AS62" i="15"/>
  <c r="AC62" i="15"/>
  <c r="AQ62" i="15"/>
  <c r="V62" i="15"/>
  <c r="O62" i="15"/>
  <c r="BF62" i="15"/>
  <c r="AW62" i="15"/>
  <c r="BL62" i="15"/>
  <c r="W62" i="15"/>
  <c r="BK62" i="15"/>
  <c r="AT62" i="15"/>
  <c r="L62" i="15"/>
  <c r="BM62" i="15"/>
  <c r="BD62" i="15"/>
  <c r="R62" i="15"/>
  <c r="BG62" i="15"/>
  <c r="AH62" i="15"/>
  <c r="I62" i="15"/>
  <c r="BH62" i="15"/>
  <c r="T62" i="15"/>
  <c r="AK62" i="15"/>
  <c r="AG62" i="15"/>
  <c r="AL62" i="15"/>
  <c r="N62" i="15"/>
  <c r="K62" i="15"/>
  <c r="AD62" i="15"/>
  <c r="AX62" i="15"/>
  <c r="AZ62" i="15"/>
  <c r="AY62" i="15"/>
  <c r="AU62" i="15"/>
  <c r="AA62" i="15"/>
  <c r="AN62" i="15"/>
  <c r="AM62" i="15"/>
  <c r="AE62" i="15"/>
  <c r="G62" i="15"/>
  <c r="Y62" i="15"/>
  <c r="Z62" i="15"/>
  <c r="AJ62" i="15"/>
  <c r="H62" i="15"/>
  <c r="E149" i="16"/>
  <c r="Q149" i="15"/>
  <c r="AX149" i="15"/>
  <c r="X149" i="15"/>
  <c r="AF149" i="15"/>
  <c r="L149" i="15"/>
  <c r="AC149" i="15"/>
  <c r="U149" i="15"/>
  <c r="AM149" i="15"/>
  <c r="AU149" i="15"/>
  <c r="M149" i="15"/>
  <c r="AO149" i="15"/>
  <c r="AJ149" i="15"/>
  <c r="BE149" i="15"/>
  <c r="BJ149" i="15"/>
  <c r="BN149" i="15"/>
  <c r="BA149" i="15"/>
  <c r="AY149" i="15"/>
  <c r="J149" i="15"/>
  <c r="O149" i="15"/>
  <c r="AW149" i="15"/>
  <c r="BM149" i="15"/>
  <c r="V149" i="15"/>
  <c r="Y149" i="15"/>
  <c r="AG149" i="15"/>
  <c r="BH149" i="15"/>
  <c r="G149" i="15"/>
  <c r="AK149" i="15"/>
  <c r="AP149" i="15"/>
  <c r="AV149" i="15"/>
  <c r="BI149" i="15"/>
  <c r="AN149" i="15"/>
  <c r="BC149" i="15"/>
  <c r="AL149" i="15"/>
  <c r="AR149" i="15"/>
  <c r="AH149" i="15"/>
  <c r="AZ149" i="15"/>
  <c r="T149" i="15"/>
  <c r="BD149" i="15"/>
  <c r="BG149" i="15"/>
  <c r="AS149" i="15"/>
  <c r="BL149" i="15"/>
  <c r="AI149" i="15"/>
  <c r="I149" i="15"/>
  <c r="N149" i="15"/>
  <c r="AT149" i="15"/>
  <c r="H149" i="15"/>
  <c r="W149" i="15"/>
  <c r="BF149" i="15"/>
  <c r="K149" i="15"/>
  <c r="Z149" i="15"/>
  <c r="BK149" i="15"/>
  <c r="AE149" i="15"/>
  <c r="AQ149" i="15"/>
  <c r="BB149" i="15"/>
  <c r="AD149" i="15"/>
  <c r="R149" i="15"/>
  <c r="AB149" i="15"/>
  <c r="S149" i="15"/>
  <c r="P149" i="15"/>
  <c r="AA149" i="15"/>
  <c r="E18" i="16"/>
  <c r="R18" i="15"/>
  <c r="AN18" i="15"/>
  <c r="BE18" i="15"/>
  <c r="W18" i="15"/>
  <c r="AO18" i="15"/>
  <c r="BK18" i="15"/>
  <c r="X18" i="15"/>
  <c r="AP18" i="15"/>
  <c r="BL18" i="15"/>
  <c r="Z18" i="15"/>
  <c r="AQ18" i="15"/>
  <c r="BM18" i="15"/>
  <c r="J18" i="15"/>
  <c r="AB18" i="15"/>
  <c r="AX18" i="15"/>
  <c r="K18" i="15"/>
  <c r="AC18" i="15"/>
  <c r="AY18" i="15"/>
  <c r="O18" i="15"/>
  <c r="AJ18" i="15"/>
  <c r="BB18" i="15"/>
  <c r="AL18" i="15"/>
  <c r="L18" i="15"/>
  <c r="AM18" i="15"/>
  <c r="BC18" i="15"/>
  <c r="AR18" i="15"/>
  <c r="AZ18" i="15"/>
  <c r="N18" i="15"/>
  <c r="Q18" i="15"/>
  <c r="BN18" i="15"/>
  <c r="BA18" i="15"/>
  <c r="BD18" i="15"/>
  <c r="P18" i="15"/>
  <c r="AA18" i="15"/>
  <c r="AE18" i="15"/>
  <c r="AD18" i="15"/>
  <c r="H18" i="15"/>
  <c r="AS18" i="15"/>
  <c r="BH18" i="15"/>
  <c r="M18" i="15"/>
  <c r="AF18" i="15"/>
  <c r="AU18" i="15"/>
  <c r="Y18" i="15"/>
  <c r="S18" i="15"/>
  <c r="AH18" i="15"/>
  <c r="AK18" i="15"/>
  <c r="U18" i="15"/>
  <c r="AW18" i="15"/>
  <c r="BJ18" i="15"/>
  <c r="BI18" i="15"/>
  <c r="I18" i="15"/>
  <c r="T18" i="15"/>
  <c r="G18" i="15"/>
  <c r="AI18" i="15"/>
  <c r="AT18" i="15"/>
  <c r="V18" i="15"/>
  <c r="BG18" i="15"/>
  <c r="BF18" i="15"/>
  <c r="AG18" i="15"/>
  <c r="AV18" i="15"/>
  <c r="E22" i="16"/>
  <c r="U22" i="15"/>
  <c r="BH22" i="15"/>
  <c r="AM22" i="15"/>
  <c r="G22" i="15"/>
  <c r="J22" i="15"/>
  <c r="AF22" i="15"/>
  <c r="AX22" i="15"/>
  <c r="AA22" i="15"/>
  <c r="BN22" i="15"/>
  <c r="AG22" i="15"/>
  <c r="AU22" i="15"/>
  <c r="K22" i="15"/>
  <c r="AZ22" i="15"/>
  <c r="AH22" i="15"/>
  <c r="AN22" i="15"/>
  <c r="H22" i="15"/>
  <c r="I22" i="15"/>
  <c r="AY22" i="15"/>
  <c r="AT22" i="15"/>
  <c r="AV22" i="15"/>
  <c r="L22" i="15"/>
  <c r="V22" i="15"/>
  <c r="BJ22" i="15"/>
  <c r="BL22" i="15"/>
  <c r="Z22" i="15"/>
  <c r="X22" i="15"/>
  <c r="BM22" i="15"/>
  <c r="S22" i="15"/>
  <c r="BK22" i="15"/>
  <c r="AS22" i="15"/>
  <c r="BG22" i="15"/>
  <c r="BI22" i="15"/>
  <c r="BD22" i="15"/>
  <c r="W22" i="15"/>
  <c r="AL22" i="15"/>
  <c r="O22" i="15"/>
  <c r="R22" i="15"/>
  <c r="AJ22" i="15"/>
  <c r="T22" i="15"/>
  <c r="Y22" i="15"/>
  <c r="AQ22" i="15"/>
  <c r="N22" i="15"/>
  <c r="AK22" i="15"/>
  <c r="AE22" i="15"/>
  <c r="AW22" i="15"/>
  <c r="AR22" i="15"/>
  <c r="AB22" i="15"/>
  <c r="BE22" i="15"/>
  <c r="BF22" i="15"/>
  <c r="AO22" i="15"/>
  <c r="BB22" i="15"/>
  <c r="P22" i="15"/>
  <c r="BC22" i="15"/>
  <c r="Q22" i="15"/>
  <c r="BA22" i="15"/>
  <c r="AI22" i="15"/>
  <c r="M22" i="15"/>
  <c r="AC22" i="15"/>
  <c r="AP22" i="15"/>
  <c r="AD22" i="15"/>
  <c r="E64" i="16"/>
  <c r="AC64" i="15"/>
  <c r="Y64" i="15"/>
  <c r="J64" i="15"/>
  <c r="G64" i="15"/>
  <c r="AH64" i="15"/>
  <c r="AP64" i="15"/>
  <c r="AL64" i="15"/>
  <c r="AF64" i="15"/>
  <c r="X64" i="15"/>
  <c r="BH64" i="15"/>
  <c r="BC64" i="15"/>
  <c r="AZ64" i="15"/>
  <c r="AW64" i="15"/>
  <c r="AT64" i="15"/>
  <c r="AJ64" i="15"/>
  <c r="Q64" i="15"/>
  <c r="BL64" i="15"/>
  <c r="K64" i="15"/>
  <c r="BK64" i="15"/>
  <c r="T64" i="15"/>
  <c r="AD64" i="15"/>
  <c r="H64" i="15"/>
  <c r="AG64" i="15"/>
  <c r="AK64" i="15"/>
  <c r="U64" i="15"/>
  <c r="AQ64" i="15"/>
  <c r="Z64" i="15"/>
  <c r="AX64" i="15"/>
  <c r="AN64" i="15"/>
  <c r="AI64" i="15"/>
  <c r="AM64" i="15"/>
  <c r="AR64" i="15"/>
  <c r="AB64" i="15"/>
  <c r="W64" i="15"/>
  <c r="BF64" i="15"/>
  <c r="AY64" i="15"/>
  <c r="BE64" i="15"/>
  <c r="AV64" i="15"/>
  <c r="AS64" i="15"/>
  <c r="N64" i="15"/>
  <c r="P64" i="15"/>
  <c r="L64" i="15"/>
  <c r="BN64" i="15"/>
  <c r="BJ64" i="15"/>
  <c r="BG64" i="15"/>
  <c r="AU64" i="15"/>
  <c r="BM64" i="15"/>
  <c r="I64" i="15"/>
  <c r="V64" i="15"/>
  <c r="AO64" i="15"/>
  <c r="S64" i="15"/>
  <c r="BI64" i="15"/>
  <c r="BD64" i="15"/>
  <c r="R64" i="15"/>
  <c r="AE64" i="15"/>
  <c r="BA64" i="15"/>
  <c r="BB64" i="15"/>
  <c r="O64" i="15"/>
  <c r="AA64" i="15"/>
  <c r="M64" i="15"/>
  <c r="E38" i="16"/>
  <c r="AP38" i="15"/>
  <c r="BA38" i="15"/>
  <c r="AZ38" i="15"/>
  <c r="AQ38" i="15"/>
  <c r="R38" i="15"/>
  <c r="AU38" i="15"/>
  <c r="AF38" i="15"/>
  <c r="AY38" i="15"/>
  <c r="AN38" i="15"/>
  <c r="AE38" i="15"/>
  <c r="BH38" i="15"/>
  <c r="BC38" i="15"/>
  <c r="W38" i="15"/>
  <c r="AS38" i="15"/>
  <c r="AR38" i="15"/>
  <c r="I38" i="15"/>
  <c r="L38" i="15"/>
  <c r="BL38" i="15"/>
  <c r="BE38" i="15"/>
  <c r="V38" i="15"/>
  <c r="AJ38" i="15"/>
  <c r="X38" i="15"/>
  <c r="G38" i="15"/>
  <c r="AI38" i="15"/>
  <c r="BD38" i="15"/>
  <c r="BM38" i="15"/>
  <c r="AK38" i="15"/>
  <c r="H38" i="15"/>
  <c r="AO38" i="15"/>
  <c r="AM38" i="15"/>
  <c r="J38" i="15"/>
  <c r="AW38" i="15"/>
  <c r="U38" i="15"/>
  <c r="BB38" i="15"/>
  <c r="BK38" i="15"/>
  <c r="AX38" i="15"/>
  <c r="BI38" i="15"/>
  <c r="AH38" i="15"/>
  <c r="K38" i="15"/>
  <c r="AA38" i="15"/>
  <c r="S38" i="15"/>
  <c r="O38" i="15"/>
  <c r="AB38" i="15"/>
  <c r="Q38" i="15"/>
  <c r="N38" i="15"/>
  <c r="AL38" i="15"/>
  <c r="M38" i="15"/>
  <c r="BF38" i="15"/>
  <c r="Y38" i="15"/>
  <c r="P38" i="15"/>
  <c r="T38" i="15"/>
  <c r="AD38" i="15"/>
  <c r="BG38" i="15"/>
  <c r="AC38" i="15"/>
  <c r="AV38" i="15"/>
  <c r="AG38" i="15"/>
  <c r="AT38" i="15"/>
  <c r="BJ38" i="15"/>
  <c r="Z38" i="15"/>
  <c r="BN38" i="15"/>
  <c r="E39" i="16"/>
  <c r="BA39" i="15"/>
  <c r="AE39" i="15"/>
  <c r="BC39" i="15"/>
  <c r="BN39" i="15"/>
  <c r="W39" i="15"/>
  <c r="O39" i="15"/>
  <c r="BF39" i="15"/>
  <c r="BB39" i="15"/>
  <c r="X39" i="15"/>
  <c r="AJ39" i="15"/>
  <c r="AB39" i="15"/>
  <c r="S39" i="15"/>
  <c r="AI39" i="15"/>
  <c r="AC39" i="15"/>
  <c r="AV39" i="15"/>
  <c r="AN39" i="15"/>
  <c r="AP39" i="15"/>
  <c r="AK39" i="15"/>
  <c r="AF39" i="15"/>
  <c r="BH39" i="15"/>
  <c r="AZ39" i="15"/>
  <c r="BG39" i="15"/>
  <c r="AW39" i="15"/>
  <c r="AY39" i="15"/>
  <c r="L39" i="15"/>
  <c r="BL39" i="15"/>
  <c r="U39" i="15"/>
  <c r="AT39" i="15"/>
  <c r="BD39" i="15"/>
  <c r="Z39" i="15"/>
  <c r="G39" i="15"/>
  <c r="AQ39" i="15"/>
  <c r="I39" i="15"/>
  <c r="M39" i="15"/>
  <c r="N39" i="15"/>
  <c r="BE39" i="15"/>
  <c r="BK39" i="15"/>
  <c r="BM39" i="15"/>
  <c r="Y39" i="15"/>
  <c r="AA39" i="15"/>
  <c r="R39" i="15"/>
  <c r="K39" i="15"/>
  <c r="P39" i="15"/>
  <c r="J39" i="15"/>
  <c r="AM39" i="15"/>
  <c r="AO39" i="15"/>
  <c r="AH39" i="15"/>
  <c r="Q39" i="15"/>
  <c r="AS39" i="15"/>
  <c r="BI39" i="15"/>
  <c r="V39" i="15"/>
  <c r="AR39" i="15"/>
  <c r="H39" i="15"/>
  <c r="AU39" i="15"/>
  <c r="AD39" i="15"/>
  <c r="BJ39" i="15"/>
  <c r="T39" i="15"/>
  <c r="AL39" i="15"/>
  <c r="AX39" i="15"/>
  <c r="AG39" i="15"/>
  <c r="E40" i="16"/>
  <c r="BG40" i="15"/>
  <c r="BM40" i="15"/>
  <c r="G40" i="15"/>
  <c r="BF40" i="15"/>
  <c r="AF40" i="15"/>
  <c r="Y40" i="15"/>
  <c r="BI40" i="15"/>
  <c r="L40" i="15"/>
  <c r="AN40" i="15"/>
  <c r="AI40" i="15"/>
  <c r="H40" i="15"/>
  <c r="X40" i="15"/>
  <c r="AZ40" i="15"/>
  <c r="BB40" i="15"/>
  <c r="AP40" i="15"/>
  <c r="AY40" i="15"/>
  <c r="AJ40" i="15"/>
  <c r="BL40" i="15"/>
  <c r="S40" i="15"/>
  <c r="V40" i="15"/>
  <c r="AO40" i="15"/>
  <c r="AV40" i="15"/>
  <c r="I40" i="15"/>
  <c r="AK40" i="15"/>
  <c r="J40" i="15"/>
  <c r="BH40" i="15"/>
  <c r="U40" i="15"/>
  <c r="BC40" i="15"/>
  <c r="AQ40" i="15"/>
  <c r="N40" i="15"/>
  <c r="AG40" i="15"/>
  <c r="T40" i="15"/>
  <c r="AW40" i="15"/>
  <c r="AA40" i="15"/>
  <c r="Z40" i="15"/>
  <c r="AS40" i="15"/>
  <c r="AM40" i="15"/>
  <c r="M40" i="15"/>
  <c r="BJ40" i="15"/>
  <c r="AH40" i="15"/>
  <c r="AD40" i="15"/>
  <c r="AT40" i="15"/>
  <c r="P40" i="15"/>
  <c r="BA40" i="15"/>
  <c r="AU40" i="15"/>
  <c r="AE40" i="15"/>
  <c r="AC40" i="15"/>
  <c r="BE40" i="15"/>
  <c r="Q40" i="15"/>
  <c r="R40" i="15"/>
  <c r="BD40" i="15"/>
  <c r="K40" i="15"/>
  <c r="BN40" i="15"/>
  <c r="AR40" i="15"/>
  <c r="AL40" i="15"/>
  <c r="W40" i="15"/>
  <c r="AX40" i="15"/>
  <c r="BK40" i="15"/>
  <c r="AB40" i="15"/>
  <c r="O40" i="15"/>
  <c r="E70" i="16"/>
  <c r="AE70" i="15"/>
  <c r="AN70" i="15"/>
  <c r="AG70" i="15"/>
  <c r="AA70" i="15"/>
  <c r="X70" i="15"/>
  <c r="AQ70" i="15"/>
  <c r="AZ70" i="15"/>
  <c r="AV70" i="15"/>
  <c r="AS70" i="15"/>
  <c r="BE70" i="15"/>
  <c r="BC70" i="15"/>
  <c r="BL70" i="15"/>
  <c r="BK70" i="15"/>
  <c r="BH70" i="15"/>
  <c r="AK70" i="15"/>
  <c r="H70" i="15"/>
  <c r="L70" i="15"/>
  <c r="O70" i="15"/>
  <c r="AO70" i="15"/>
  <c r="Y70" i="15"/>
  <c r="T70" i="15"/>
  <c r="AC70" i="15"/>
  <c r="AH70" i="15"/>
  <c r="Q70" i="15"/>
  <c r="AI70" i="15"/>
  <c r="AF70" i="15"/>
  <c r="AT70" i="15"/>
  <c r="AW70" i="15"/>
  <c r="AX70" i="15"/>
  <c r="AJ70" i="15"/>
  <c r="U70" i="15"/>
  <c r="AU70" i="15"/>
  <c r="AP70" i="15"/>
  <c r="BA70" i="15"/>
  <c r="BN70" i="15"/>
  <c r="G70" i="15"/>
  <c r="P70" i="15"/>
  <c r="BJ70" i="15"/>
  <c r="BG70" i="15"/>
  <c r="W70" i="15"/>
  <c r="S70" i="15"/>
  <c r="AB70" i="15"/>
  <c r="N70" i="15"/>
  <c r="K70" i="15"/>
  <c r="BB70" i="15"/>
  <c r="BD70" i="15"/>
  <c r="AM70" i="15"/>
  <c r="I70" i="15"/>
  <c r="BF70" i="15"/>
  <c r="BI70" i="15"/>
  <c r="M70" i="15"/>
  <c r="AD70" i="15"/>
  <c r="BM70" i="15"/>
  <c r="J70" i="15"/>
  <c r="AY70" i="15"/>
  <c r="V70" i="15"/>
  <c r="Z70" i="15"/>
  <c r="R70" i="15"/>
  <c r="AL70" i="15"/>
  <c r="AR70" i="15"/>
  <c r="E68" i="16"/>
  <c r="T68" i="15"/>
  <c r="AZ68" i="15"/>
  <c r="K68" i="15"/>
  <c r="O68" i="15"/>
  <c r="AY68" i="15"/>
  <c r="AF68" i="15"/>
  <c r="X68" i="15"/>
  <c r="BK68" i="15"/>
  <c r="AC68" i="15"/>
  <c r="AV68" i="15"/>
  <c r="AR68" i="15"/>
  <c r="AO68" i="15"/>
  <c r="R68" i="15"/>
  <c r="BN68" i="15"/>
  <c r="BD68" i="15"/>
  <c r="BH68" i="15"/>
  <c r="AK68" i="15"/>
  <c r="AD68" i="15"/>
  <c r="I68" i="15"/>
  <c r="Y68" i="15"/>
  <c r="V68" i="15"/>
  <c r="AH68" i="15"/>
  <c r="U68" i="15"/>
  <c r="AP68" i="15"/>
  <c r="AL68" i="15"/>
  <c r="AI68" i="15"/>
  <c r="AG68" i="15"/>
  <c r="BI68" i="15"/>
  <c r="BF68" i="15"/>
  <c r="L68" i="15"/>
  <c r="G68" i="15"/>
  <c r="AS68" i="15"/>
  <c r="J68" i="15"/>
  <c r="W68" i="15"/>
  <c r="AX68" i="15"/>
  <c r="AQ68" i="15"/>
  <c r="AB68" i="15"/>
  <c r="BJ68" i="15"/>
  <c r="BB68" i="15"/>
  <c r="N68" i="15"/>
  <c r="BC68" i="15"/>
  <c r="AN68" i="15"/>
  <c r="AA68" i="15"/>
  <c r="Q68" i="15"/>
  <c r="M68" i="15"/>
  <c r="AT68" i="15"/>
  <c r="AU68" i="15"/>
  <c r="AM68" i="15"/>
  <c r="BG68" i="15"/>
  <c r="BM68" i="15"/>
  <c r="S68" i="15"/>
  <c r="AW68" i="15"/>
  <c r="AE68" i="15"/>
  <c r="BA68" i="15"/>
  <c r="P68" i="15"/>
  <c r="BL68" i="15"/>
  <c r="H68" i="15"/>
  <c r="BE68" i="15"/>
  <c r="Z68" i="15"/>
  <c r="AJ68" i="15"/>
  <c r="E71" i="16"/>
  <c r="L71" i="15"/>
  <c r="T71" i="15"/>
  <c r="BM71" i="15"/>
  <c r="AD71" i="15"/>
  <c r="Y71" i="15"/>
  <c r="K71" i="15"/>
  <c r="AF71" i="15"/>
  <c r="R71" i="15"/>
  <c r="AU71" i="15"/>
  <c r="BF71" i="15"/>
  <c r="I71" i="15"/>
  <c r="AR71" i="15"/>
  <c r="AI71" i="15"/>
  <c r="BJ71" i="15"/>
  <c r="Z71" i="15"/>
  <c r="AC71" i="15"/>
  <c r="BD71" i="15"/>
  <c r="AX71" i="15"/>
  <c r="O71" i="15"/>
  <c r="BG71" i="15"/>
  <c r="BB71" i="15"/>
  <c r="P71" i="15"/>
  <c r="BN71" i="15"/>
  <c r="AG71" i="15"/>
  <c r="AA71" i="15"/>
  <c r="BI71" i="15"/>
  <c r="AB71" i="15"/>
  <c r="U71" i="15"/>
  <c r="AV71" i="15"/>
  <c r="BH71" i="15"/>
  <c r="AQ71" i="15"/>
  <c r="Q71" i="15"/>
  <c r="AK71" i="15"/>
  <c r="W71" i="15"/>
  <c r="AM71" i="15"/>
  <c r="BC71" i="15"/>
  <c r="AH71" i="15"/>
  <c r="BA71" i="15"/>
  <c r="X71" i="15"/>
  <c r="AP71" i="15"/>
  <c r="H71" i="15"/>
  <c r="AW71" i="15"/>
  <c r="N71" i="15"/>
  <c r="BE71" i="15"/>
  <c r="AS71" i="15"/>
  <c r="AY71" i="15"/>
  <c r="V71" i="15"/>
  <c r="BK71" i="15"/>
  <c r="M71" i="15"/>
  <c r="AT71" i="15"/>
  <c r="G71" i="15"/>
  <c r="J71" i="15"/>
  <c r="AZ71" i="15"/>
  <c r="BL71" i="15"/>
  <c r="AJ71" i="15"/>
  <c r="S71" i="15"/>
  <c r="AE71" i="15"/>
  <c r="AN71" i="15"/>
  <c r="AL71" i="15"/>
  <c r="AO71" i="15"/>
  <c r="E80" i="16"/>
  <c r="AC80" i="15"/>
  <c r="AF80" i="15"/>
  <c r="BM80" i="15"/>
  <c r="AK80" i="15"/>
  <c r="AW80" i="15"/>
  <c r="AP80" i="15"/>
  <c r="AS80" i="15"/>
  <c r="M80" i="15"/>
  <c r="H80" i="15"/>
  <c r="I80" i="15"/>
  <c r="BC80" i="15"/>
  <c r="BF80" i="15"/>
  <c r="Z80" i="15"/>
  <c r="AU80" i="15"/>
  <c r="J80" i="15"/>
  <c r="Q80" i="15"/>
  <c r="G80" i="15"/>
  <c r="AM80" i="15"/>
  <c r="W80" i="15"/>
  <c r="AX80" i="15"/>
  <c r="AD80" i="15"/>
  <c r="T80" i="15"/>
  <c r="BA80" i="15"/>
  <c r="BJ80" i="15"/>
  <c r="BH80" i="15"/>
  <c r="AQ80" i="15"/>
  <c r="AG80" i="15"/>
  <c r="BN80" i="15"/>
  <c r="X80" i="15"/>
  <c r="BI80" i="15"/>
  <c r="AZ80" i="15"/>
  <c r="AR80" i="15"/>
  <c r="Y80" i="15"/>
  <c r="BB80" i="15"/>
  <c r="U80" i="15"/>
  <c r="BL80" i="15"/>
  <c r="BE80" i="15"/>
  <c r="AL80" i="15"/>
  <c r="AI80" i="15"/>
  <c r="V80" i="15"/>
  <c r="O80" i="15"/>
  <c r="S80" i="15"/>
  <c r="AY80" i="15"/>
  <c r="AJ80" i="15"/>
  <c r="AV80" i="15"/>
  <c r="AA80" i="15"/>
  <c r="AO80" i="15"/>
  <c r="P80" i="15"/>
  <c r="BK80" i="15"/>
  <c r="AB80" i="15"/>
  <c r="AH80" i="15"/>
  <c r="AN80" i="15"/>
  <c r="K80" i="15"/>
  <c r="BD80" i="15"/>
  <c r="BG80" i="15"/>
  <c r="L80" i="15"/>
  <c r="N80" i="15"/>
  <c r="AE80" i="15"/>
  <c r="AT80" i="15"/>
  <c r="R80" i="15"/>
  <c r="E3" i="16"/>
  <c r="AW3" i="15"/>
  <c r="M3" i="15"/>
  <c r="BB3" i="15"/>
  <c r="AP3" i="15"/>
  <c r="V3" i="15"/>
  <c r="BI3" i="15"/>
  <c r="AA3" i="15"/>
  <c r="I3" i="15"/>
  <c r="AQ3" i="15"/>
  <c r="K3" i="15"/>
  <c r="AN3" i="15"/>
  <c r="AF3" i="15"/>
  <c r="AR3" i="15"/>
  <c r="U3" i="15"/>
  <c r="X3" i="15"/>
  <c r="AZ3" i="15"/>
  <c r="BC3" i="15"/>
  <c r="AS3" i="15"/>
  <c r="AK3" i="15"/>
  <c r="BL3" i="15"/>
  <c r="O3" i="15"/>
  <c r="R3" i="15"/>
  <c r="AX3" i="15"/>
  <c r="G3" i="15"/>
  <c r="AH3" i="15"/>
  <c r="BA3" i="15"/>
  <c r="J3" i="15"/>
  <c r="AM3" i="15"/>
  <c r="BF3" i="15"/>
  <c r="BE3" i="15"/>
  <c r="BN3" i="15"/>
  <c r="W3" i="15"/>
  <c r="AY3" i="15"/>
  <c r="H3" i="15"/>
  <c r="AB3" i="15"/>
  <c r="AJ3" i="15"/>
  <c r="BK3" i="15"/>
  <c r="AE3" i="15"/>
  <c r="AU3" i="15"/>
  <c r="P3" i="15"/>
  <c r="AI3" i="15"/>
  <c r="N3" i="15"/>
  <c r="S3" i="15"/>
  <c r="AV3" i="15"/>
  <c r="Z3" i="15"/>
  <c r="BG3" i="15"/>
  <c r="AL3" i="15"/>
  <c r="AC3" i="15"/>
  <c r="BJ3" i="15"/>
  <c r="AG3" i="15"/>
  <c r="AD3" i="15"/>
  <c r="BM3" i="15"/>
  <c r="AT3" i="15"/>
  <c r="BD3" i="15"/>
  <c r="Y3" i="15"/>
  <c r="AO3" i="15"/>
  <c r="T3" i="15"/>
  <c r="Q3" i="15"/>
  <c r="BH3" i="15"/>
  <c r="L3" i="15"/>
  <c r="E44" i="16"/>
  <c r="BD44" i="15"/>
  <c r="Y44" i="15"/>
  <c r="G44" i="15"/>
  <c r="AM44" i="15"/>
  <c r="AA44" i="15"/>
  <c r="AH44" i="15"/>
  <c r="AI44" i="15"/>
  <c r="AK44" i="15"/>
  <c r="AQ44" i="15"/>
  <c r="BF44" i="15"/>
  <c r="Q44" i="15"/>
  <c r="AO44" i="15"/>
  <c r="BK44" i="15"/>
  <c r="H44" i="15"/>
  <c r="BI44" i="15"/>
  <c r="T44" i="15"/>
  <c r="AX44" i="15"/>
  <c r="J44" i="15"/>
  <c r="AF44" i="15"/>
  <c r="BJ44" i="15"/>
  <c r="AC44" i="15"/>
  <c r="AY44" i="15"/>
  <c r="BA44" i="15"/>
  <c r="BC44" i="15"/>
  <c r="P44" i="15"/>
  <c r="AT44" i="15"/>
  <c r="W44" i="15"/>
  <c r="S44" i="15"/>
  <c r="V44" i="15"/>
  <c r="AB44" i="15"/>
  <c r="BM44" i="15"/>
  <c r="AP44" i="15"/>
  <c r="L44" i="15"/>
  <c r="AN44" i="15"/>
  <c r="K44" i="15"/>
  <c r="BG44" i="15"/>
  <c r="X44" i="15"/>
  <c r="AZ44" i="15"/>
  <c r="AD44" i="15"/>
  <c r="N44" i="15"/>
  <c r="AG44" i="15"/>
  <c r="AE44" i="15"/>
  <c r="Z44" i="15"/>
  <c r="AS44" i="15"/>
  <c r="AW44" i="15"/>
  <c r="AR44" i="15"/>
  <c r="AJ44" i="15"/>
  <c r="AV44" i="15"/>
  <c r="BH44" i="15"/>
  <c r="AL44" i="15"/>
  <c r="BB44" i="15"/>
  <c r="BL44" i="15"/>
  <c r="I44" i="15"/>
  <c r="U44" i="15"/>
  <c r="BN44" i="15"/>
  <c r="BE44" i="15"/>
  <c r="AU44" i="15"/>
  <c r="M44" i="15"/>
  <c r="O44" i="15"/>
  <c r="R44" i="15"/>
  <c r="E118" i="16"/>
  <c r="AN118" i="15"/>
  <c r="AC118" i="15"/>
  <c r="J118" i="15"/>
  <c r="S118" i="15"/>
  <c r="I118" i="15"/>
  <c r="M118" i="15"/>
  <c r="AP118" i="15"/>
  <c r="W118" i="15"/>
  <c r="AU118" i="15"/>
  <c r="AS118" i="15"/>
  <c r="Z118" i="15"/>
  <c r="BB118" i="15"/>
  <c r="AJ118" i="15"/>
  <c r="T118" i="15"/>
  <c r="AF118" i="15"/>
  <c r="AM118" i="15"/>
  <c r="BN118" i="15"/>
  <c r="AW118" i="15"/>
  <c r="AV118" i="15"/>
  <c r="AG118" i="15"/>
  <c r="AZ118" i="15"/>
  <c r="Q118" i="15"/>
  <c r="BI118" i="15"/>
  <c r="U118" i="15"/>
  <c r="AH118" i="15"/>
  <c r="BL118" i="15"/>
  <c r="AD118" i="15"/>
  <c r="K118" i="15"/>
  <c r="AY118" i="15"/>
  <c r="BF118" i="15"/>
  <c r="BA118" i="15"/>
  <c r="AE118" i="15"/>
  <c r="BJ118" i="15"/>
  <c r="AI118" i="15"/>
  <c r="BH118" i="15"/>
  <c r="P118" i="15"/>
  <c r="BM118" i="15"/>
  <c r="AR118" i="15"/>
  <c r="L118" i="15"/>
  <c r="H118" i="15"/>
  <c r="AB118" i="15"/>
  <c r="O118" i="15"/>
  <c r="BD118" i="15"/>
  <c r="AT118" i="15"/>
  <c r="AL118" i="15"/>
  <c r="N118" i="15"/>
  <c r="Y118" i="15"/>
  <c r="AA118" i="15"/>
  <c r="BK118" i="15"/>
  <c r="AO118" i="15"/>
  <c r="BG118" i="15"/>
  <c r="AQ118" i="15"/>
  <c r="BC118" i="15"/>
  <c r="R118" i="15"/>
  <c r="V118" i="15"/>
  <c r="BE118" i="15"/>
  <c r="G118" i="15"/>
  <c r="X118" i="15"/>
  <c r="AK118" i="15"/>
  <c r="AX118" i="15"/>
  <c r="E147" i="16"/>
  <c r="AL147" i="15"/>
  <c r="BN147" i="15"/>
  <c r="AR147" i="15"/>
  <c r="AF147" i="15"/>
  <c r="AQ147" i="15"/>
  <c r="AY147" i="15"/>
  <c r="L147" i="15"/>
  <c r="BK147" i="15"/>
  <c r="BD147" i="15"/>
  <c r="BJ147" i="15"/>
  <c r="BL147" i="15"/>
  <c r="AA147" i="15"/>
  <c r="S147" i="15"/>
  <c r="G147" i="15"/>
  <c r="M147" i="15"/>
  <c r="P147" i="15"/>
  <c r="J147" i="15"/>
  <c r="AP147" i="15"/>
  <c r="AS147" i="15"/>
  <c r="AJ147" i="15"/>
  <c r="AB147" i="15"/>
  <c r="Y147" i="15"/>
  <c r="BC147" i="15"/>
  <c r="T147" i="15"/>
  <c r="BG147" i="15"/>
  <c r="AN147" i="15"/>
  <c r="AM147" i="15"/>
  <c r="N147" i="15"/>
  <c r="AT147" i="15"/>
  <c r="H147" i="15"/>
  <c r="R147" i="15"/>
  <c r="Z147" i="15"/>
  <c r="AV147" i="15"/>
  <c r="AW147" i="15"/>
  <c r="BF147" i="15"/>
  <c r="I147" i="15"/>
  <c r="AO147" i="15"/>
  <c r="BI147" i="15"/>
  <c r="AD147" i="15"/>
  <c r="AG147" i="15"/>
  <c r="X147" i="15"/>
  <c r="BB147" i="15"/>
  <c r="O147" i="15"/>
  <c r="AX147" i="15"/>
  <c r="AH147" i="15"/>
  <c r="Q147" i="15"/>
  <c r="BH147" i="15"/>
  <c r="AC147" i="15"/>
  <c r="BE147" i="15"/>
  <c r="BA147" i="15"/>
  <c r="BM147" i="15"/>
  <c r="K147" i="15"/>
  <c r="AE147" i="15"/>
  <c r="AU147" i="15"/>
  <c r="W147" i="15"/>
  <c r="AZ147" i="15"/>
  <c r="AK147" i="15"/>
  <c r="U147" i="15"/>
  <c r="AI147" i="15"/>
  <c r="V147" i="15"/>
  <c r="E51" i="16"/>
  <c r="T51" i="15"/>
  <c r="AA51" i="15"/>
  <c r="V51" i="15"/>
  <c r="BA51" i="15"/>
  <c r="AC51" i="15"/>
  <c r="Z51" i="15"/>
  <c r="BL51" i="15"/>
  <c r="K51" i="15"/>
  <c r="J51" i="15"/>
  <c r="W51" i="15"/>
  <c r="AL51" i="15"/>
  <c r="Q51" i="15"/>
  <c r="AB51" i="15"/>
  <c r="AN51" i="15"/>
  <c r="AX51" i="15"/>
  <c r="AF51" i="15"/>
  <c r="AQ51" i="15"/>
  <c r="Y51" i="15"/>
  <c r="BJ51" i="15"/>
  <c r="AW51" i="15"/>
  <c r="BG51" i="15"/>
  <c r="BB51" i="15"/>
  <c r="I51" i="15"/>
  <c r="BM51" i="15"/>
  <c r="AD51" i="15"/>
  <c r="AO51" i="15"/>
  <c r="AV51" i="15"/>
  <c r="P51" i="15"/>
  <c r="S51" i="15"/>
  <c r="H51" i="15"/>
  <c r="BC51" i="15"/>
  <c r="BH51" i="15"/>
  <c r="AE51" i="15"/>
  <c r="AI51" i="15"/>
  <c r="AM51" i="15"/>
  <c r="O51" i="15"/>
  <c r="N51" i="15"/>
  <c r="AU51" i="15"/>
  <c r="AZ51" i="15"/>
  <c r="BK51" i="15"/>
  <c r="BD51" i="15"/>
  <c r="BE51" i="15"/>
  <c r="M51" i="15"/>
  <c r="R51" i="15"/>
  <c r="AH51" i="15"/>
  <c r="AY51" i="15"/>
  <c r="BN51" i="15"/>
  <c r="BF51" i="15"/>
  <c r="L51" i="15"/>
  <c r="G51" i="15"/>
  <c r="U51" i="15"/>
  <c r="AP51" i="15"/>
  <c r="AG51" i="15"/>
  <c r="AR51" i="15"/>
  <c r="X51" i="15"/>
  <c r="AJ51" i="15"/>
  <c r="AS51" i="15"/>
  <c r="AK51" i="15"/>
  <c r="BI51" i="15"/>
  <c r="AT51" i="15"/>
  <c r="BG97" i="5" a="1"/>
  <c r="BG97" i="5" s="1"/>
  <c r="BK97" i="5" a="1"/>
  <c r="BK97" i="5" s="1"/>
  <c r="AE97" i="5" a="1"/>
  <c r="AE97" i="5" s="1"/>
  <c r="G97" i="5" a="1"/>
  <c r="G97" i="5" s="1"/>
  <c r="BE97" i="5" a="1"/>
  <c r="BE97" i="5" s="1"/>
  <c r="AW97" i="5" a="1"/>
  <c r="AW97" i="5" s="1"/>
  <c r="BB97" i="5" a="1"/>
  <c r="BB97" i="5" s="1"/>
  <c r="AV97" i="5" a="1"/>
  <c r="AV97" i="5" s="1"/>
  <c r="BF97" i="5" a="1"/>
  <c r="BF97" i="5" s="1"/>
  <c r="AZ97" i="5" a="1"/>
  <c r="AZ97" i="5" s="1"/>
  <c r="V97" i="5" a="1"/>
  <c r="V97" i="5" s="1"/>
  <c r="BJ97" i="5" a="1"/>
  <c r="BJ97" i="5" s="1"/>
  <c r="AU97" i="5" a="1"/>
  <c r="AU97" i="5" s="1"/>
  <c r="BD97" i="5" a="1"/>
  <c r="BD97" i="5" s="1"/>
  <c r="BI97" i="5" a="1"/>
  <c r="BI97" i="5" s="1"/>
  <c r="AR97" i="5" a="1"/>
  <c r="AR97" i="5" s="1"/>
  <c r="P97" i="5" a="1"/>
  <c r="P97" i="5" s="1"/>
  <c r="AX97" i="5" a="1"/>
  <c r="AX97" i="5" s="1"/>
  <c r="BM97" i="5" a="1"/>
  <c r="BM97" i="5" s="1"/>
  <c r="BH97" i="5" a="1"/>
  <c r="BH97" i="5" s="1"/>
  <c r="AQ97" i="5" a="1"/>
  <c r="AQ97" i="5" s="1"/>
  <c r="AP97" i="5" a="1"/>
  <c r="AP97" i="5" s="1"/>
  <c r="AC97" i="5" a="1"/>
  <c r="AC97" i="5" s="1"/>
  <c r="Q97" i="5" a="1"/>
  <c r="Q97" i="5" s="1"/>
  <c r="O97" i="5" a="1"/>
  <c r="O97" i="5" s="1"/>
  <c r="BC97" i="5" a="1"/>
  <c r="BC97" i="5" s="1"/>
  <c r="J97" i="5" a="1"/>
  <c r="J97" i="5" s="1"/>
  <c r="W97" i="5" a="1"/>
  <c r="W97" i="5" s="1"/>
  <c r="AS97" i="5" a="1"/>
  <c r="AS97" i="5" s="1"/>
  <c r="AK97" i="5" a="1"/>
  <c r="AK97" i="5" s="1"/>
  <c r="K97" i="5" a="1"/>
  <c r="K97" i="5" s="1"/>
  <c r="R97" i="5" a="1"/>
  <c r="R97" i="5" s="1"/>
  <c r="X97" i="5" a="1"/>
  <c r="X97" i="5" s="1"/>
  <c r="AT97" i="5" a="1"/>
  <c r="AT97" i="5" s="1"/>
  <c r="S97" i="5" a="1"/>
  <c r="S97" i="5" s="1"/>
  <c r="AG97" i="5" a="1"/>
  <c r="AG97" i="5" s="1"/>
  <c r="AN97" i="5" a="1"/>
  <c r="AN97" i="5" s="1"/>
  <c r="Z97" i="5" a="1"/>
  <c r="Z97" i="5" s="1"/>
  <c r="AD97" i="5" a="1"/>
  <c r="AD97" i="5" s="1"/>
  <c r="BN97" i="5" a="1"/>
  <c r="BN97" i="5" s="1"/>
  <c r="AH97" i="5" a="1"/>
  <c r="AH97" i="5" s="1"/>
  <c r="AO97" i="5" a="1"/>
  <c r="AO97" i="5" s="1"/>
  <c r="AF97" i="5" a="1"/>
  <c r="AF97" i="5" s="1"/>
  <c r="AL97" i="5" a="1"/>
  <c r="AL97" i="5" s="1"/>
  <c r="I97" i="5" a="1"/>
  <c r="I97" i="5" s="1"/>
  <c r="BL97" i="5" a="1"/>
  <c r="BL97" i="5" s="1"/>
  <c r="M97" i="5" a="1"/>
  <c r="M97" i="5" s="1"/>
  <c r="Y97" i="5" a="1"/>
  <c r="Y97" i="5" s="1"/>
  <c r="H97" i="5" a="1"/>
  <c r="H97" i="5" s="1"/>
  <c r="AJ97" i="5" a="1"/>
  <c r="AJ97" i="5" s="1"/>
  <c r="AI97" i="5" a="1"/>
  <c r="AI97" i="5" s="1"/>
  <c r="AY97" i="5" a="1"/>
  <c r="AY97" i="5" s="1"/>
  <c r="T97" i="5" a="1"/>
  <c r="T97" i="5" s="1"/>
  <c r="AA97" i="5" a="1"/>
  <c r="AA97" i="5" s="1"/>
  <c r="BA97" i="5" a="1"/>
  <c r="BA97" i="5" s="1"/>
  <c r="U97" i="5" a="1"/>
  <c r="U97" i="5" s="1"/>
  <c r="AM97" i="5" a="1"/>
  <c r="AM97" i="5" s="1"/>
  <c r="AB97" i="5" a="1"/>
  <c r="AB97" i="5" s="1"/>
  <c r="L97" i="5" a="1"/>
  <c r="L97" i="5" s="1"/>
  <c r="N97" i="5" a="1"/>
  <c r="N97" i="5" s="1"/>
  <c r="E136" i="5"/>
  <c r="E136" i="15"/>
  <c r="E130" i="5"/>
  <c r="E130" i="15"/>
  <c r="E79" i="5"/>
  <c r="E79" i="15"/>
  <c r="E42" i="5"/>
  <c r="E42" i="15"/>
  <c r="E4" i="5"/>
  <c r="E4" i="15"/>
  <c r="E117" i="6"/>
  <c r="O46" i="5" a="1"/>
  <c r="O46" i="5" s="1"/>
  <c r="BN46" i="5" a="1"/>
  <c r="BN46" i="5" s="1"/>
  <c r="AY46" i="5" a="1"/>
  <c r="AY46" i="5" s="1"/>
  <c r="BM46" i="5" a="1"/>
  <c r="BM46" i="5" s="1"/>
  <c r="AS46" i="5" a="1"/>
  <c r="AS46" i="5" s="1"/>
  <c r="U46" i="5" a="1"/>
  <c r="U46" i="5" s="1"/>
  <c r="BL46" i="5" a="1"/>
  <c r="BL46" i="5" s="1"/>
  <c r="AM46" i="5" a="1"/>
  <c r="AM46" i="5" s="1"/>
  <c r="AP46" i="5" a="1"/>
  <c r="AP46" i="5" s="1"/>
  <c r="AJ46" i="5" a="1"/>
  <c r="AJ46" i="5" s="1"/>
  <c r="Y46" i="5" a="1"/>
  <c r="Y46" i="5" s="1"/>
  <c r="BI46" i="5" a="1"/>
  <c r="BI46" i="5" s="1"/>
  <c r="AW46" i="5" a="1"/>
  <c r="AW46" i="5" s="1"/>
  <c r="T46" i="5" a="1"/>
  <c r="T46" i="5" s="1"/>
  <c r="AL46" i="5" a="1"/>
  <c r="AL46" i="5" s="1"/>
  <c r="AG46" i="5" a="1"/>
  <c r="AG46" i="5" s="1"/>
  <c r="I46" i="5" a="1"/>
  <c r="I46" i="5" s="1"/>
  <c r="BB46" i="5" a="1"/>
  <c r="BB46" i="5" s="1"/>
  <c r="BC46" i="5" a="1"/>
  <c r="BC46" i="5" s="1"/>
  <c r="K46" i="5" a="1"/>
  <c r="K46" i="5" s="1"/>
  <c r="G46" i="5" a="1"/>
  <c r="G46" i="5" s="1"/>
  <c r="AD46" i="5" a="1"/>
  <c r="AD46" i="5" s="1"/>
  <c r="BF46" i="5" a="1"/>
  <c r="BF46" i="5" s="1"/>
  <c r="P46" i="5" a="1"/>
  <c r="P46" i="5" s="1"/>
  <c r="AB46" i="5" a="1"/>
  <c r="AB46" i="5" s="1"/>
  <c r="AR46" i="5" a="1"/>
  <c r="AR46" i="5" s="1"/>
  <c r="L46" i="5" a="1"/>
  <c r="L46" i="5" s="1"/>
  <c r="M46" i="5" a="1"/>
  <c r="M46" i="5" s="1"/>
  <c r="AC46" i="5" a="1"/>
  <c r="AC46" i="5" s="1"/>
  <c r="H46" i="5" a="1"/>
  <c r="H46" i="5" s="1"/>
  <c r="BK46" i="5" a="1"/>
  <c r="BK46" i="5" s="1"/>
  <c r="AV46" i="5" a="1"/>
  <c r="AV46" i="5" s="1"/>
  <c r="S46" i="5" a="1"/>
  <c r="S46" i="5" s="1"/>
  <c r="AI46" i="5" a="1"/>
  <c r="AI46" i="5" s="1"/>
  <c r="Z46" i="5" a="1"/>
  <c r="Z46" i="5" s="1"/>
  <c r="N46" i="5" a="1"/>
  <c r="N46" i="5" s="1"/>
  <c r="R46" i="5" a="1"/>
  <c r="R46" i="5" s="1"/>
  <c r="AN46" i="5" a="1"/>
  <c r="AN46" i="5" s="1"/>
  <c r="AK46" i="5" a="1"/>
  <c r="AK46" i="5" s="1"/>
  <c r="Q46" i="5" a="1"/>
  <c r="Q46" i="5" s="1"/>
  <c r="BA46" i="5" a="1"/>
  <c r="BA46" i="5" s="1"/>
  <c r="BG46" i="5" a="1"/>
  <c r="BG46" i="5" s="1"/>
  <c r="X46" i="5" a="1"/>
  <c r="X46" i="5" s="1"/>
  <c r="AQ46" i="5" a="1"/>
  <c r="AQ46" i="5" s="1"/>
  <c r="AU46" i="5" a="1"/>
  <c r="AU46" i="5" s="1"/>
  <c r="BJ46" i="5" a="1"/>
  <c r="BJ46" i="5" s="1"/>
  <c r="AT46" i="5" a="1"/>
  <c r="AT46" i="5" s="1"/>
  <c r="AE46" i="5" a="1"/>
  <c r="AE46" i="5" s="1"/>
  <c r="V46" i="5" a="1"/>
  <c r="V46" i="5" s="1"/>
  <c r="BD46" i="5" a="1"/>
  <c r="BD46" i="5" s="1"/>
  <c r="AX46" i="5" a="1"/>
  <c r="AX46" i="5" s="1"/>
  <c r="AF46" i="5" a="1"/>
  <c r="AF46" i="5" s="1"/>
  <c r="W46" i="5" a="1"/>
  <c r="W46" i="5" s="1"/>
  <c r="BH46" i="5" a="1"/>
  <c r="BH46" i="5" s="1"/>
  <c r="J46" i="5" a="1"/>
  <c r="J46" i="5" s="1"/>
  <c r="AZ46" i="5" a="1"/>
  <c r="AZ46" i="5" s="1"/>
  <c r="AH46" i="5" a="1"/>
  <c r="AH46" i="5" s="1"/>
  <c r="AO46" i="5" a="1"/>
  <c r="AO46" i="5" s="1"/>
  <c r="BE46" i="5" a="1"/>
  <c r="BE46" i="5" s="1"/>
  <c r="AA46" i="5" a="1"/>
  <c r="AA46" i="5" s="1"/>
  <c r="BH57" i="5" a="1"/>
  <c r="BH57" i="5" s="1"/>
  <c r="BE57" i="5" a="1"/>
  <c r="BE57" i="5" s="1"/>
  <c r="BI57" i="5" a="1"/>
  <c r="BI57" i="5" s="1"/>
  <c r="BF57" i="5" a="1"/>
  <c r="BF57" i="5" s="1"/>
  <c r="BK57" i="5" a="1"/>
  <c r="BK57" i="5" s="1"/>
  <c r="BA57" i="5" a="1"/>
  <c r="BA57" i="5" s="1"/>
  <c r="BJ57" i="5" a="1"/>
  <c r="BJ57" i="5" s="1"/>
  <c r="T57" i="5" a="1"/>
  <c r="T57" i="5" s="1"/>
  <c r="BC57" i="5" a="1"/>
  <c r="BC57" i="5" s="1"/>
  <c r="AI57" i="5" a="1"/>
  <c r="AI57" i="5" s="1"/>
  <c r="M57" i="5" a="1"/>
  <c r="M57" i="5" s="1"/>
  <c r="BL57" i="5" a="1"/>
  <c r="BL57" i="5" s="1"/>
  <c r="AP57" i="5" a="1"/>
  <c r="AP57" i="5" s="1"/>
  <c r="AA57" i="5" a="1"/>
  <c r="AA57" i="5" s="1"/>
  <c r="O57" i="5" a="1"/>
  <c r="O57" i="5" s="1"/>
  <c r="BB57" i="5" a="1"/>
  <c r="BB57" i="5" s="1"/>
  <c r="Z57" i="5" a="1"/>
  <c r="Z57" i="5" s="1"/>
  <c r="N57" i="5" a="1"/>
  <c r="N57" i="5" s="1"/>
  <c r="X57" i="5" a="1"/>
  <c r="X57" i="5" s="1"/>
  <c r="AY57" i="5" a="1"/>
  <c r="AY57" i="5" s="1"/>
  <c r="AM57" i="5" a="1"/>
  <c r="AM57" i="5" s="1"/>
  <c r="BG57" i="5" a="1"/>
  <c r="BG57" i="5" s="1"/>
  <c r="AV57" i="5" a="1"/>
  <c r="AV57" i="5" s="1"/>
  <c r="BN57" i="5" a="1"/>
  <c r="BN57" i="5" s="1"/>
  <c r="K57" i="5" a="1"/>
  <c r="K57" i="5" s="1"/>
  <c r="AZ57" i="5" a="1"/>
  <c r="AZ57" i="5" s="1"/>
  <c r="BM57" i="5" a="1"/>
  <c r="BM57" i="5" s="1"/>
  <c r="AO57" i="5" a="1"/>
  <c r="AO57" i="5" s="1"/>
  <c r="AR57" i="5" a="1"/>
  <c r="AR57" i="5" s="1"/>
  <c r="L57" i="5" a="1"/>
  <c r="L57" i="5" s="1"/>
  <c r="U57" i="5" a="1"/>
  <c r="U57" i="5" s="1"/>
  <c r="AT57" i="5" a="1"/>
  <c r="AT57" i="5" s="1"/>
  <c r="BD57" i="5" a="1"/>
  <c r="BD57" i="5" s="1"/>
  <c r="AC57" i="5" a="1"/>
  <c r="AC57" i="5" s="1"/>
  <c r="Q57" i="5" a="1"/>
  <c r="Q57" i="5" s="1"/>
  <c r="R57" i="5" a="1"/>
  <c r="R57" i="5" s="1"/>
  <c r="H57" i="5" a="1"/>
  <c r="H57" i="5" s="1"/>
  <c r="W57" i="5" a="1"/>
  <c r="W57" i="5" s="1"/>
  <c r="AJ57" i="5" a="1"/>
  <c r="AJ57" i="5" s="1"/>
  <c r="AD57" i="5" a="1"/>
  <c r="AD57" i="5" s="1"/>
  <c r="S57" i="5" a="1"/>
  <c r="S57" i="5" s="1"/>
  <c r="AW57" i="5" a="1"/>
  <c r="AW57" i="5" s="1"/>
  <c r="AF57" i="5" a="1"/>
  <c r="AF57" i="5" s="1"/>
  <c r="Y57" i="5" a="1"/>
  <c r="Y57" i="5" s="1"/>
  <c r="AX57" i="5" a="1"/>
  <c r="AX57" i="5" s="1"/>
  <c r="V57" i="5" a="1"/>
  <c r="V57" i="5" s="1"/>
  <c r="P57" i="5" a="1"/>
  <c r="P57" i="5" s="1"/>
  <c r="I57" i="5" a="1"/>
  <c r="I57" i="5" s="1"/>
  <c r="J57" i="5" a="1"/>
  <c r="J57" i="5" s="1"/>
  <c r="AN57" i="5" a="1"/>
  <c r="AN57" i="5" s="1"/>
  <c r="AL57" i="5" a="1"/>
  <c r="AL57" i="5" s="1"/>
  <c r="G57" i="5" a="1"/>
  <c r="G57" i="5" s="1"/>
  <c r="AU57" i="5" a="1"/>
  <c r="AU57" i="5" s="1"/>
  <c r="AQ57" i="5" a="1"/>
  <c r="AQ57" i="5" s="1"/>
  <c r="AG57" i="5" a="1"/>
  <c r="AG57" i="5" s="1"/>
  <c r="AS57" i="5" a="1"/>
  <c r="AS57" i="5" s="1"/>
  <c r="AE57" i="5" a="1"/>
  <c r="AE57" i="5" s="1"/>
  <c r="AH57" i="5" a="1"/>
  <c r="AH57" i="5" s="1"/>
  <c r="AK57" i="5" a="1"/>
  <c r="AK57" i="5" s="1"/>
  <c r="AB57" i="5" a="1"/>
  <c r="AB57" i="5" s="1"/>
  <c r="BB62" i="5" a="1"/>
  <c r="BB62" i="5" s="1"/>
  <c r="BA62" i="5" a="1"/>
  <c r="BA62" i="5" s="1"/>
  <c r="S62" i="5" a="1"/>
  <c r="S62" i="5" s="1"/>
  <c r="BI62" i="5" a="1"/>
  <c r="BI62" i="5" s="1"/>
  <c r="P62" i="5" a="1"/>
  <c r="P62" i="5" s="1"/>
  <c r="BH62" i="5" a="1"/>
  <c r="BH62" i="5" s="1"/>
  <c r="BE62" i="5" a="1"/>
  <c r="BE62" i="5" s="1"/>
  <c r="AZ62" i="5" a="1"/>
  <c r="AZ62" i="5" s="1"/>
  <c r="G62" i="5" a="1"/>
  <c r="G62" i="5" s="1"/>
  <c r="BD62" i="5" a="1"/>
  <c r="BD62" i="5" s="1"/>
  <c r="AN62" i="5" a="1"/>
  <c r="AN62" i="5" s="1"/>
  <c r="BN62" i="5" a="1"/>
  <c r="BN62" i="5" s="1"/>
  <c r="AB62" i="5" a="1"/>
  <c r="AB62" i="5" s="1"/>
  <c r="H62" i="5" a="1"/>
  <c r="H62" i="5" s="1"/>
  <c r="AX62" i="5" a="1"/>
  <c r="AX62" i="5" s="1"/>
  <c r="AG62" i="5" a="1"/>
  <c r="AG62" i="5" s="1"/>
  <c r="Y62" i="5" a="1"/>
  <c r="Y62" i="5" s="1"/>
  <c r="AC62" i="5" a="1"/>
  <c r="AC62" i="5" s="1"/>
  <c r="T62" i="5" a="1"/>
  <c r="T62" i="5" s="1"/>
  <c r="AL62" i="5" a="1"/>
  <c r="AL62" i="5" s="1"/>
  <c r="Z62" i="5" a="1"/>
  <c r="Z62" i="5" s="1"/>
  <c r="V62" i="5" a="1"/>
  <c r="V62" i="5" s="1"/>
  <c r="AU62" i="5" a="1"/>
  <c r="AU62" i="5" s="1"/>
  <c r="R62" i="5" a="1"/>
  <c r="R62" i="5" s="1"/>
  <c r="AA62" i="5" a="1"/>
  <c r="AA62" i="5" s="1"/>
  <c r="AK62" i="5" a="1"/>
  <c r="AK62" i="5" s="1"/>
  <c r="AM62" i="5" a="1"/>
  <c r="AM62" i="5" s="1"/>
  <c r="BG62" i="5" a="1"/>
  <c r="BG62" i="5" s="1"/>
  <c r="BM62" i="5" a="1"/>
  <c r="BM62" i="5" s="1"/>
  <c r="AT62" i="5" a="1"/>
  <c r="AT62" i="5" s="1"/>
  <c r="AW62" i="5" a="1"/>
  <c r="AW62" i="5" s="1"/>
  <c r="W62" i="5" a="1"/>
  <c r="W62" i="5" s="1"/>
  <c r="AY62" i="5" a="1"/>
  <c r="AY62" i="5" s="1"/>
  <c r="BC62" i="5" a="1"/>
  <c r="BC62" i="5" s="1"/>
  <c r="K62" i="5" a="1"/>
  <c r="K62" i="5" s="1"/>
  <c r="AO62" i="5" a="1"/>
  <c r="AO62" i="5" s="1"/>
  <c r="AR62" i="5" a="1"/>
  <c r="AR62" i="5" s="1"/>
  <c r="AP62" i="5" a="1"/>
  <c r="AP62" i="5" s="1"/>
  <c r="AV62" i="5" a="1"/>
  <c r="AV62" i="5" s="1"/>
  <c r="BL62" i="5" a="1"/>
  <c r="BL62" i="5" s="1"/>
  <c r="AQ62" i="5" a="1"/>
  <c r="AQ62" i="5" s="1"/>
  <c r="AI62" i="5" a="1"/>
  <c r="AI62" i="5" s="1"/>
  <c r="AF62" i="5" a="1"/>
  <c r="AF62" i="5" s="1"/>
  <c r="U62" i="5" a="1"/>
  <c r="U62" i="5" s="1"/>
  <c r="BK62" i="5" a="1"/>
  <c r="BK62" i="5" s="1"/>
  <c r="J62" i="5" a="1"/>
  <c r="J62" i="5" s="1"/>
  <c r="L62" i="5" a="1"/>
  <c r="L62" i="5" s="1"/>
  <c r="AE62" i="5" a="1"/>
  <c r="AE62" i="5" s="1"/>
  <c r="I62" i="5" a="1"/>
  <c r="I62" i="5" s="1"/>
  <c r="AD62" i="5" a="1"/>
  <c r="AD62" i="5" s="1"/>
  <c r="X62" i="5" a="1"/>
  <c r="X62" i="5" s="1"/>
  <c r="BF62" i="5" a="1"/>
  <c r="BF62" i="5" s="1"/>
  <c r="M62" i="5" a="1"/>
  <c r="M62" i="5" s="1"/>
  <c r="Q62" i="5" a="1"/>
  <c r="Q62" i="5" s="1"/>
  <c r="O62" i="5" a="1"/>
  <c r="O62" i="5" s="1"/>
  <c r="BJ62" i="5" a="1"/>
  <c r="BJ62" i="5" s="1"/>
  <c r="AH62" i="5" a="1"/>
  <c r="AH62" i="5" s="1"/>
  <c r="N62" i="5" a="1"/>
  <c r="N62" i="5" s="1"/>
  <c r="AS62" i="5" a="1"/>
  <c r="AS62" i="5" s="1"/>
  <c r="AJ62" i="5" a="1"/>
  <c r="AJ62" i="5" s="1"/>
  <c r="BG149" i="5" a="1"/>
  <c r="BG149" i="5" s="1"/>
  <c r="BA149" i="5" a="1"/>
  <c r="BA149" i="5" s="1"/>
  <c r="Z149" i="5" a="1"/>
  <c r="Z149" i="5" s="1"/>
  <c r="X149" i="5" a="1"/>
  <c r="X149" i="5" s="1"/>
  <c r="M149" i="5" a="1"/>
  <c r="M149" i="5" s="1"/>
  <c r="AU149" i="5" a="1"/>
  <c r="AU149" i="5" s="1"/>
  <c r="AI149" i="5" a="1"/>
  <c r="AI149" i="5" s="1"/>
  <c r="L149" i="5" a="1"/>
  <c r="L149" i="5" s="1"/>
  <c r="BC149" i="5" a="1"/>
  <c r="BC149" i="5" s="1"/>
  <c r="AK149" i="5" a="1"/>
  <c r="AK149" i="5" s="1"/>
  <c r="V149" i="5" a="1"/>
  <c r="V149" i="5" s="1"/>
  <c r="AQ149" i="5" a="1"/>
  <c r="AQ149" i="5" s="1"/>
  <c r="AT149" i="5" a="1"/>
  <c r="AT149" i="5" s="1"/>
  <c r="BI149" i="5" a="1"/>
  <c r="BI149" i="5" s="1"/>
  <c r="AA149" i="5" a="1"/>
  <c r="AA149" i="5" s="1"/>
  <c r="AY149" i="5" a="1"/>
  <c r="AY149" i="5" s="1"/>
  <c r="BJ149" i="5" a="1"/>
  <c r="BJ149" i="5" s="1"/>
  <c r="AR149" i="5" a="1"/>
  <c r="AR149" i="5" s="1"/>
  <c r="AV149" i="5" a="1"/>
  <c r="AV149" i="5" s="1"/>
  <c r="J149" i="5" a="1"/>
  <c r="J149" i="5" s="1"/>
  <c r="T149" i="5" a="1"/>
  <c r="T149" i="5" s="1"/>
  <c r="AD149" i="5" a="1"/>
  <c r="AD149" i="5" s="1"/>
  <c r="BK149" i="5" a="1"/>
  <c r="BK149" i="5" s="1"/>
  <c r="AL149" i="5" a="1"/>
  <c r="AL149" i="5" s="1"/>
  <c r="BB149" i="5" a="1"/>
  <c r="BB149" i="5" s="1"/>
  <c r="BE149" i="5" a="1"/>
  <c r="BE149" i="5" s="1"/>
  <c r="BD149" i="5" a="1"/>
  <c r="BD149" i="5" s="1"/>
  <c r="S149" i="5" a="1"/>
  <c r="S149" i="5" s="1"/>
  <c r="Q149" i="5" a="1"/>
  <c r="Q149" i="5" s="1"/>
  <c r="AN149" i="5" a="1"/>
  <c r="AN149" i="5" s="1"/>
  <c r="AP149" i="5" a="1"/>
  <c r="AP149" i="5" s="1"/>
  <c r="AS149" i="5" a="1"/>
  <c r="AS149" i="5" s="1"/>
  <c r="N149" i="5" a="1"/>
  <c r="N149" i="5" s="1"/>
  <c r="AZ149" i="5" a="1"/>
  <c r="AZ149" i="5" s="1"/>
  <c r="BF149" i="5" a="1"/>
  <c r="BF149" i="5" s="1"/>
  <c r="H149" i="5" a="1"/>
  <c r="H149" i="5" s="1"/>
  <c r="AJ149" i="5" a="1"/>
  <c r="AJ149" i="5" s="1"/>
  <c r="AO149" i="5" a="1"/>
  <c r="AO149" i="5" s="1"/>
  <c r="W149" i="5" a="1"/>
  <c r="W149" i="5" s="1"/>
  <c r="AC149" i="5" a="1"/>
  <c r="AC149" i="5" s="1"/>
  <c r="AH149" i="5" a="1"/>
  <c r="AH149" i="5" s="1"/>
  <c r="O149" i="5" a="1"/>
  <c r="O149" i="5" s="1"/>
  <c r="U149" i="5" a="1"/>
  <c r="U149" i="5" s="1"/>
  <c r="Y149" i="5" a="1"/>
  <c r="Y149" i="5" s="1"/>
  <c r="AW149" i="5" a="1"/>
  <c r="AW149" i="5" s="1"/>
  <c r="BM149" i="5" a="1"/>
  <c r="BM149" i="5" s="1"/>
  <c r="BL149" i="5" a="1"/>
  <c r="BL149" i="5" s="1"/>
  <c r="AM149" i="5" a="1"/>
  <c r="AM149" i="5" s="1"/>
  <c r="AX149" i="5" a="1"/>
  <c r="AX149" i="5" s="1"/>
  <c r="BH149" i="5" a="1"/>
  <c r="BH149" i="5" s="1"/>
  <c r="K149" i="5" a="1"/>
  <c r="K149" i="5" s="1"/>
  <c r="P149" i="5" a="1"/>
  <c r="P149" i="5" s="1"/>
  <c r="AE149" i="5" a="1"/>
  <c r="AE149" i="5" s="1"/>
  <c r="AB149" i="5" a="1"/>
  <c r="AB149" i="5" s="1"/>
  <c r="G149" i="5" a="1"/>
  <c r="G149" i="5" s="1"/>
  <c r="R149" i="5" a="1"/>
  <c r="R149" i="5" s="1"/>
  <c r="BN149" i="5" a="1"/>
  <c r="BN149" i="5" s="1"/>
  <c r="AG149" i="5" a="1"/>
  <c r="AG149" i="5" s="1"/>
  <c r="AF149" i="5" a="1"/>
  <c r="AF149" i="5" s="1"/>
  <c r="I149" i="5" a="1"/>
  <c r="I149" i="5" s="1"/>
  <c r="AA18" i="5" a="1"/>
  <c r="AA18" i="5" s="1"/>
  <c r="BK18" i="5" a="1"/>
  <c r="BK18" i="5" s="1"/>
  <c r="AP18" i="5" a="1"/>
  <c r="AP18" i="5" s="1"/>
  <c r="AY18" i="5" a="1"/>
  <c r="AY18" i="5" s="1"/>
  <c r="AD18" i="5" a="1"/>
  <c r="AD18" i="5" s="1"/>
  <c r="BF18" i="5" a="1"/>
  <c r="BF18" i="5" s="1"/>
  <c r="BL18" i="5" a="1"/>
  <c r="BL18" i="5" s="1"/>
  <c r="AV18" i="5" a="1"/>
  <c r="AV18" i="5" s="1"/>
  <c r="I18" i="5" a="1"/>
  <c r="I18" i="5" s="1"/>
  <c r="L18" i="5" a="1"/>
  <c r="L18" i="5" s="1"/>
  <c r="AB18" i="5" a="1"/>
  <c r="AB18" i="5" s="1"/>
  <c r="AK18" i="5" a="1"/>
  <c r="AK18" i="5" s="1"/>
  <c r="H18" i="5" a="1"/>
  <c r="H18" i="5" s="1"/>
  <c r="AL18" i="5" a="1"/>
  <c r="AL18" i="5" s="1"/>
  <c r="AO18" i="5" a="1"/>
  <c r="AO18" i="5" s="1"/>
  <c r="BJ18" i="5" a="1"/>
  <c r="BJ18" i="5" s="1"/>
  <c r="AG18" i="5" a="1"/>
  <c r="AG18" i="5" s="1"/>
  <c r="P18" i="5" a="1"/>
  <c r="P18" i="5" s="1"/>
  <c r="M18" i="5" a="1"/>
  <c r="M18" i="5" s="1"/>
  <c r="BA18" i="5" a="1"/>
  <c r="BA18" i="5" s="1"/>
  <c r="AC18" i="5" a="1"/>
  <c r="AC18" i="5" s="1"/>
  <c r="AI18" i="5" a="1"/>
  <c r="AI18" i="5" s="1"/>
  <c r="R18" i="5" a="1"/>
  <c r="R18" i="5" s="1"/>
  <c r="BH18" i="5" a="1"/>
  <c r="BH18" i="5" s="1"/>
  <c r="AZ18" i="5" a="1"/>
  <c r="AZ18" i="5" s="1"/>
  <c r="S18" i="5" a="1"/>
  <c r="S18" i="5" s="1"/>
  <c r="AW18" i="5" a="1"/>
  <c r="AW18" i="5" s="1"/>
  <c r="Q18" i="5" a="1"/>
  <c r="Q18" i="5" s="1"/>
  <c r="W18" i="5" a="1"/>
  <c r="W18" i="5" s="1"/>
  <c r="AX18" i="5" a="1"/>
  <c r="AX18" i="5" s="1"/>
  <c r="X18" i="5" a="1"/>
  <c r="X18" i="5" s="1"/>
  <c r="J18" i="5" a="1"/>
  <c r="J18" i="5" s="1"/>
  <c r="BC18" i="5" a="1"/>
  <c r="BC18" i="5" s="1"/>
  <c r="Y18" i="5" a="1"/>
  <c r="Y18" i="5" s="1"/>
  <c r="BI18" i="5" a="1"/>
  <c r="BI18" i="5" s="1"/>
  <c r="T18" i="5" a="1"/>
  <c r="T18" i="5" s="1"/>
  <c r="AT18" i="5" a="1"/>
  <c r="AT18" i="5" s="1"/>
  <c r="AN18" i="5" a="1"/>
  <c r="AN18" i="5" s="1"/>
  <c r="BM18" i="5" a="1"/>
  <c r="BM18" i="5" s="1"/>
  <c r="BE18" i="5" a="1"/>
  <c r="BE18" i="5" s="1"/>
  <c r="U18" i="5" a="1"/>
  <c r="U18" i="5" s="1"/>
  <c r="AQ18" i="5" a="1"/>
  <c r="AQ18" i="5" s="1"/>
  <c r="AU18" i="5" a="1"/>
  <c r="AU18" i="5" s="1"/>
  <c r="N18" i="5" a="1"/>
  <c r="N18" i="5" s="1"/>
  <c r="Z18" i="5" a="1"/>
  <c r="Z18" i="5" s="1"/>
  <c r="AE18" i="5" a="1"/>
  <c r="AE18" i="5" s="1"/>
  <c r="BG18" i="5" a="1"/>
  <c r="BG18" i="5" s="1"/>
  <c r="O18" i="5" a="1"/>
  <c r="O18" i="5" s="1"/>
  <c r="AF18" i="5" a="1"/>
  <c r="AF18" i="5" s="1"/>
  <c r="AH18" i="5" a="1"/>
  <c r="AH18" i="5" s="1"/>
  <c r="AR18" i="5" a="1"/>
  <c r="AR18" i="5" s="1"/>
  <c r="BN18" i="5" a="1"/>
  <c r="BN18" i="5" s="1"/>
  <c r="BD18" i="5" a="1"/>
  <c r="BD18" i="5" s="1"/>
  <c r="G18" i="5" a="1"/>
  <c r="G18" i="5" s="1"/>
  <c r="K18" i="5" a="1"/>
  <c r="K18" i="5" s="1"/>
  <c r="AS18" i="5" a="1"/>
  <c r="AS18" i="5" s="1"/>
  <c r="AJ18" i="5" a="1"/>
  <c r="AJ18" i="5" s="1"/>
  <c r="AM18" i="5" a="1"/>
  <c r="AM18" i="5" s="1"/>
  <c r="V18" i="5" a="1"/>
  <c r="V18" i="5" s="1"/>
  <c r="BB18" i="5" a="1"/>
  <c r="BB18" i="5" s="1"/>
  <c r="I22" i="5" a="1"/>
  <c r="I22" i="5" s="1"/>
  <c r="AG22" i="5" a="1"/>
  <c r="AG22" i="5" s="1"/>
  <c r="AS22" i="5" a="1"/>
  <c r="AS22" i="5" s="1"/>
  <c r="L22" i="5" a="1"/>
  <c r="L22" i="5" s="1"/>
  <c r="X22" i="5" a="1"/>
  <c r="X22" i="5" s="1"/>
  <c r="AV22" i="5" a="1"/>
  <c r="AV22" i="5" s="1"/>
  <c r="U22" i="5" a="1"/>
  <c r="U22" i="5" s="1"/>
  <c r="BK22" i="5" a="1"/>
  <c r="BK22" i="5" s="1"/>
  <c r="K22" i="5" a="1"/>
  <c r="K22" i="5" s="1"/>
  <c r="AL22" i="5" a="1"/>
  <c r="AL22" i="5" s="1"/>
  <c r="AY22" i="5" a="1"/>
  <c r="AY22" i="5" s="1"/>
  <c r="AD22" i="5" a="1"/>
  <c r="AD22" i="5" s="1"/>
  <c r="AB22" i="5" a="1"/>
  <c r="AB22" i="5" s="1"/>
  <c r="V22" i="5" a="1"/>
  <c r="V22" i="5" s="1"/>
  <c r="AQ22" i="5" a="1"/>
  <c r="AQ22" i="5" s="1"/>
  <c r="AP22" i="5" a="1"/>
  <c r="AP22" i="5" s="1"/>
  <c r="P22" i="5" a="1"/>
  <c r="P22" i="5" s="1"/>
  <c r="AZ22" i="5" a="1"/>
  <c r="AZ22" i="5" s="1"/>
  <c r="BI22" i="5" a="1"/>
  <c r="BI22" i="5" s="1"/>
  <c r="Z22" i="5" a="1"/>
  <c r="Z22" i="5" s="1"/>
  <c r="AR22" i="5" a="1"/>
  <c r="AR22" i="5" s="1"/>
  <c r="Y22" i="5" a="1"/>
  <c r="Y22" i="5" s="1"/>
  <c r="G22" i="5" a="1"/>
  <c r="G22" i="5" s="1"/>
  <c r="AM22" i="5" a="1"/>
  <c r="AM22" i="5" s="1"/>
  <c r="AT22" i="5" a="1"/>
  <c r="AT22" i="5" s="1"/>
  <c r="AX22" i="5" a="1"/>
  <c r="AX22" i="5" s="1"/>
  <c r="N22" i="5" a="1"/>
  <c r="N22" i="5" s="1"/>
  <c r="AC22" i="5" a="1"/>
  <c r="AC22" i="5" s="1"/>
  <c r="AF22" i="5" a="1"/>
  <c r="AF22" i="5" s="1"/>
  <c r="BF22" i="5" a="1"/>
  <c r="BF22" i="5" s="1"/>
  <c r="J22" i="5" a="1"/>
  <c r="J22" i="5" s="1"/>
  <c r="H22" i="5" a="1"/>
  <c r="H22" i="5" s="1"/>
  <c r="BD22" i="5" a="1"/>
  <c r="BD22" i="5" s="1"/>
  <c r="T22" i="5" a="1"/>
  <c r="T22" i="5" s="1"/>
  <c r="BH22" i="5" a="1"/>
  <c r="BH22" i="5" s="1"/>
  <c r="AA22" i="5" a="1"/>
  <c r="AA22" i="5" s="1"/>
  <c r="BN22" i="5" a="1"/>
  <c r="BN22" i="5" s="1"/>
  <c r="AW22" i="5" a="1"/>
  <c r="AW22" i="5" s="1"/>
  <c r="BA22" i="5" a="1"/>
  <c r="BA22" i="5" s="1"/>
  <c r="BL22" i="5" a="1"/>
  <c r="BL22" i="5" s="1"/>
  <c r="S22" i="5" a="1"/>
  <c r="S22" i="5" s="1"/>
  <c r="AI22" i="5" a="1"/>
  <c r="AI22" i="5" s="1"/>
  <c r="AJ22" i="5" a="1"/>
  <c r="AJ22" i="5" s="1"/>
  <c r="AN22" i="5" a="1"/>
  <c r="AN22" i="5" s="1"/>
  <c r="AE22" i="5" a="1"/>
  <c r="AE22" i="5" s="1"/>
  <c r="Q22" i="5" a="1"/>
  <c r="Q22" i="5" s="1"/>
  <c r="BM22" i="5" a="1"/>
  <c r="BM22" i="5" s="1"/>
  <c r="BG22" i="5" a="1"/>
  <c r="BG22" i="5" s="1"/>
  <c r="BJ22" i="5" a="1"/>
  <c r="BJ22" i="5" s="1"/>
  <c r="W22" i="5" a="1"/>
  <c r="W22" i="5" s="1"/>
  <c r="BC22" i="5" a="1"/>
  <c r="BC22" i="5" s="1"/>
  <c r="AO22" i="5" a="1"/>
  <c r="AO22" i="5" s="1"/>
  <c r="BE22" i="5" a="1"/>
  <c r="BE22" i="5" s="1"/>
  <c r="AU22" i="5" a="1"/>
  <c r="AU22" i="5" s="1"/>
  <c r="M22" i="5" a="1"/>
  <c r="M22" i="5" s="1"/>
  <c r="AK22" i="5" a="1"/>
  <c r="AK22" i="5" s="1"/>
  <c r="BB22" i="5" a="1"/>
  <c r="BB22" i="5" s="1"/>
  <c r="AH22" i="5" a="1"/>
  <c r="AH22" i="5" s="1"/>
  <c r="O22" i="5" a="1"/>
  <c r="O22" i="5" s="1"/>
  <c r="R22" i="5" a="1"/>
  <c r="R22" i="5" s="1"/>
  <c r="BM64" i="5" a="1"/>
  <c r="BM64" i="5" s="1"/>
  <c r="BL64" i="5" a="1"/>
  <c r="BL64" i="5" s="1"/>
  <c r="AM64" i="5" a="1"/>
  <c r="AM64" i="5" s="1"/>
  <c r="BB64" i="5" a="1"/>
  <c r="BB64" i="5" s="1"/>
  <c r="BJ64" i="5" a="1"/>
  <c r="BJ64" i="5" s="1"/>
  <c r="BG64" i="5" a="1"/>
  <c r="BG64" i="5" s="1"/>
  <c r="BI64" i="5" a="1"/>
  <c r="BI64" i="5" s="1"/>
  <c r="AA64" i="5" a="1"/>
  <c r="AA64" i="5" s="1"/>
  <c r="BE64" i="5" a="1"/>
  <c r="BE64" i="5" s="1"/>
  <c r="AY64" i="5" a="1"/>
  <c r="AY64" i="5" s="1"/>
  <c r="BD64" i="5" a="1"/>
  <c r="BD64" i="5" s="1"/>
  <c r="O64" i="5" a="1"/>
  <c r="O64" i="5" s="1"/>
  <c r="BC64" i="5" a="1"/>
  <c r="BC64" i="5" s="1"/>
  <c r="AD64" i="5" a="1"/>
  <c r="AD64" i="5" s="1"/>
  <c r="BK64" i="5" a="1"/>
  <c r="BK64" i="5" s="1"/>
  <c r="R64" i="5" a="1"/>
  <c r="R64" i="5" s="1"/>
  <c r="BF64" i="5" a="1"/>
  <c r="BF64" i="5" s="1"/>
  <c r="X64" i="5" a="1"/>
  <c r="X64" i="5" s="1"/>
  <c r="AT64" i="5" a="1"/>
  <c r="AT64" i="5" s="1"/>
  <c r="AB64" i="5" a="1"/>
  <c r="AB64" i="5" s="1"/>
  <c r="Y64" i="5" a="1"/>
  <c r="Y64" i="5" s="1"/>
  <c r="H64" i="5" a="1"/>
  <c r="H64" i="5" s="1"/>
  <c r="AP64" i="5" a="1"/>
  <c r="AP64" i="5" s="1"/>
  <c r="J64" i="5" a="1"/>
  <c r="J64" i="5" s="1"/>
  <c r="AH64" i="5" a="1"/>
  <c r="AH64" i="5" s="1"/>
  <c r="AN64" i="5" a="1"/>
  <c r="AN64" i="5" s="1"/>
  <c r="Z64" i="5" a="1"/>
  <c r="Z64" i="5" s="1"/>
  <c r="AU64" i="5" a="1"/>
  <c r="AU64" i="5" s="1"/>
  <c r="AS64" i="5" a="1"/>
  <c r="AS64" i="5" s="1"/>
  <c r="I64" i="5" a="1"/>
  <c r="I64" i="5" s="1"/>
  <c r="L64" i="5" a="1"/>
  <c r="L64" i="5" s="1"/>
  <c r="V64" i="5" a="1"/>
  <c r="V64" i="5" s="1"/>
  <c r="Q64" i="5" a="1"/>
  <c r="Q64" i="5" s="1"/>
  <c r="AF64" i="5" a="1"/>
  <c r="AF64" i="5" s="1"/>
  <c r="AX64" i="5" a="1"/>
  <c r="AX64" i="5" s="1"/>
  <c r="AI64" i="5" a="1"/>
  <c r="AI64" i="5" s="1"/>
  <c r="AJ64" i="5" a="1"/>
  <c r="AJ64" i="5" s="1"/>
  <c r="T64" i="5" a="1"/>
  <c r="T64" i="5" s="1"/>
  <c r="BN64" i="5" a="1"/>
  <c r="BN64" i="5" s="1"/>
  <c r="U64" i="5" a="1"/>
  <c r="U64" i="5" s="1"/>
  <c r="P64" i="5" a="1"/>
  <c r="P64" i="5" s="1"/>
  <c r="AQ64" i="5" a="1"/>
  <c r="AQ64" i="5" s="1"/>
  <c r="AC64" i="5" a="1"/>
  <c r="AC64" i="5" s="1"/>
  <c r="AL64" i="5" a="1"/>
  <c r="AL64" i="5" s="1"/>
  <c r="N64" i="5" a="1"/>
  <c r="N64" i="5" s="1"/>
  <c r="AZ64" i="5" a="1"/>
  <c r="AZ64" i="5" s="1"/>
  <c r="BH64" i="5" a="1"/>
  <c r="BH64" i="5" s="1"/>
  <c r="AG64" i="5" a="1"/>
  <c r="AG64" i="5" s="1"/>
  <c r="W64" i="5" a="1"/>
  <c r="W64" i="5" s="1"/>
  <c r="AV64" i="5" a="1"/>
  <c r="AV64" i="5" s="1"/>
  <c r="G64" i="5" a="1"/>
  <c r="G64" i="5" s="1"/>
  <c r="K64" i="5" a="1"/>
  <c r="K64" i="5" s="1"/>
  <c r="AR64" i="5" a="1"/>
  <c r="AR64" i="5" s="1"/>
  <c r="AE64" i="5" a="1"/>
  <c r="AE64" i="5" s="1"/>
  <c r="M64" i="5" a="1"/>
  <c r="M64" i="5" s="1"/>
  <c r="AO64" i="5" a="1"/>
  <c r="AO64" i="5" s="1"/>
  <c r="BA64" i="5" a="1"/>
  <c r="BA64" i="5" s="1"/>
  <c r="AW64" i="5" a="1"/>
  <c r="AW64" i="5" s="1"/>
  <c r="AK64" i="5" a="1"/>
  <c r="AK64" i="5" s="1"/>
  <c r="S64" i="5" a="1"/>
  <c r="S64" i="5" s="1"/>
  <c r="AD38" i="5" a="1"/>
  <c r="AD38" i="5" s="1"/>
  <c r="I38" i="5" a="1"/>
  <c r="I38" i="5" s="1"/>
  <c r="BH38" i="5" a="1"/>
  <c r="BH38" i="5" s="1"/>
  <c r="BN38" i="5" a="1"/>
  <c r="BN38" i="5" s="1"/>
  <c r="BE38" i="5" a="1"/>
  <c r="BE38" i="5" s="1"/>
  <c r="U38" i="5" a="1"/>
  <c r="U38" i="5" s="1"/>
  <c r="AG38" i="5" a="1"/>
  <c r="AG38" i="5" s="1"/>
  <c r="BK38" i="5" a="1"/>
  <c r="BK38" i="5" s="1"/>
  <c r="AY38" i="5" a="1"/>
  <c r="AY38" i="5" s="1"/>
  <c r="AW38" i="5" a="1"/>
  <c r="AW38" i="5" s="1"/>
  <c r="BF38" i="5" a="1"/>
  <c r="BF38" i="5" s="1"/>
  <c r="AZ38" i="5" a="1"/>
  <c r="AZ38" i="5" s="1"/>
  <c r="AM38" i="5" a="1"/>
  <c r="AM38" i="5" s="1"/>
  <c r="AH38" i="5" a="1"/>
  <c r="AH38" i="5" s="1"/>
  <c r="AN38" i="5" a="1"/>
  <c r="AN38" i="5" s="1"/>
  <c r="T38" i="5" a="1"/>
  <c r="T38" i="5" s="1"/>
  <c r="AV38" i="5" a="1"/>
  <c r="AV38" i="5" s="1"/>
  <c r="BG38" i="5" a="1"/>
  <c r="BG38" i="5" s="1"/>
  <c r="AL38" i="5" a="1"/>
  <c r="AL38" i="5" s="1"/>
  <c r="X38" i="5" a="1"/>
  <c r="X38" i="5" s="1"/>
  <c r="AO38" i="5" a="1"/>
  <c r="AO38" i="5" s="1"/>
  <c r="AJ38" i="5" a="1"/>
  <c r="AJ38" i="5" s="1"/>
  <c r="V38" i="5" a="1"/>
  <c r="V38" i="5" s="1"/>
  <c r="J38" i="5" a="1"/>
  <c r="J38" i="5" s="1"/>
  <c r="N38" i="5" a="1"/>
  <c r="N38" i="5" s="1"/>
  <c r="BA38" i="5" a="1"/>
  <c r="BA38" i="5" s="1"/>
  <c r="BB38" i="5" a="1"/>
  <c r="BB38" i="5" s="1"/>
  <c r="AS38" i="5" a="1"/>
  <c r="AS38" i="5" s="1"/>
  <c r="L38" i="5" a="1"/>
  <c r="L38" i="5" s="1"/>
  <c r="BD38" i="5" a="1"/>
  <c r="BD38" i="5" s="1"/>
  <c r="AU38" i="5" a="1"/>
  <c r="AU38" i="5" s="1"/>
  <c r="BC38" i="5" a="1"/>
  <c r="BC38" i="5" s="1"/>
  <c r="P38" i="5" a="1"/>
  <c r="P38" i="5" s="1"/>
  <c r="AF38" i="5" a="1"/>
  <c r="AF38" i="5" s="1"/>
  <c r="W38" i="5" a="1"/>
  <c r="W38" i="5" s="1"/>
  <c r="AA38" i="5" a="1"/>
  <c r="AA38" i="5" s="1"/>
  <c r="AE38" i="5" a="1"/>
  <c r="AE38" i="5" s="1"/>
  <c r="AP38" i="5" a="1"/>
  <c r="AP38" i="5" s="1"/>
  <c r="AQ38" i="5" a="1"/>
  <c r="AQ38" i="5" s="1"/>
  <c r="AC38" i="5" a="1"/>
  <c r="AC38" i="5" s="1"/>
  <c r="O38" i="5" a="1"/>
  <c r="O38" i="5" s="1"/>
  <c r="Y38" i="5" a="1"/>
  <c r="Y38" i="5" s="1"/>
  <c r="R38" i="5" a="1"/>
  <c r="R38" i="5" s="1"/>
  <c r="AX38" i="5" a="1"/>
  <c r="AX38" i="5" s="1"/>
  <c r="BM38" i="5" a="1"/>
  <c r="BM38" i="5" s="1"/>
  <c r="G38" i="5" a="1"/>
  <c r="G38" i="5" s="1"/>
  <c r="K38" i="5" a="1"/>
  <c r="K38" i="5" s="1"/>
  <c r="AT38" i="5" a="1"/>
  <c r="AT38" i="5" s="1"/>
  <c r="H38" i="5" a="1"/>
  <c r="H38" i="5" s="1"/>
  <c r="AB38" i="5" a="1"/>
  <c r="AB38" i="5" s="1"/>
  <c r="M38" i="5" a="1"/>
  <c r="M38" i="5" s="1"/>
  <c r="S38" i="5" a="1"/>
  <c r="S38" i="5" s="1"/>
  <c r="BI38" i="5" a="1"/>
  <c r="BI38" i="5" s="1"/>
  <c r="AR38" i="5" a="1"/>
  <c r="AR38" i="5" s="1"/>
  <c r="Z38" i="5" a="1"/>
  <c r="Z38" i="5" s="1"/>
  <c r="AI38" i="5" a="1"/>
  <c r="AI38" i="5" s="1"/>
  <c r="Q38" i="5" a="1"/>
  <c r="Q38" i="5" s="1"/>
  <c r="AK38" i="5" a="1"/>
  <c r="AK38" i="5" s="1"/>
  <c r="BL38" i="5" a="1"/>
  <c r="BL38" i="5" s="1"/>
  <c r="BJ38" i="5" a="1"/>
  <c r="BJ38" i="5" s="1"/>
  <c r="BN39" i="5" a="1"/>
  <c r="BN39" i="5" s="1"/>
  <c r="I39" i="5" a="1"/>
  <c r="I39" i="5" s="1"/>
  <c r="AD39" i="5" a="1"/>
  <c r="AD39" i="5" s="1"/>
  <c r="R39" i="5" a="1"/>
  <c r="R39" i="5" s="1"/>
  <c r="U39" i="5" a="1"/>
  <c r="U39" i="5" s="1"/>
  <c r="BC39" i="5" a="1"/>
  <c r="BC39" i="5" s="1"/>
  <c r="T39" i="5" a="1"/>
  <c r="T39" i="5" s="1"/>
  <c r="BA39" i="5" a="1"/>
  <c r="BA39" i="5" s="1"/>
  <c r="AS39" i="5" a="1"/>
  <c r="AS39" i="5" s="1"/>
  <c r="G39" i="5" a="1"/>
  <c r="G39" i="5" s="1"/>
  <c r="S39" i="5" a="1"/>
  <c r="S39" i="5" s="1"/>
  <c r="L39" i="5" a="1"/>
  <c r="L39" i="5" s="1"/>
  <c r="W39" i="5" a="1"/>
  <c r="W39" i="5" s="1"/>
  <c r="AX39" i="5" a="1"/>
  <c r="AX39" i="5" s="1"/>
  <c r="Z39" i="5" a="1"/>
  <c r="Z39" i="5" s="1"/>
  <c r="BH39" i="5" a="1"/>
  <c r="BH39" i="5" s="1"/>
  <c r="BK39" i="5" a="1"/>
  <c r="BK39" i="5" s="1"/>
  <c r="AY39" i="5" a="1"/>
  <c r="AY39" i="5" s="1"/>
  <c r="BF39" i="5" a="1"/>
  <c r="BF39" i="5" s="1"/>
  <c r="AV39" i="5" a="1"/>
  <c r="AV39" i="5" s="1"/>
  <c r="AJ39" i="5" a="1"/>
  <c r="AJ39" i="5" s="1"/>
  <c r="O39" i="5" a="1"/>
  <c r="O39" i="5" s="1"/>
  <c r="AW39" i="5" a="1"/>
  <c r="AW39" i="5" s="1"/>
  <c r="M39" i="5" a="1"/>
  <c r="M39" i="5" s="1"/>
  <c r="BI39" i="5" a="1"/>
  <c r="BI39" i="5" s="1"/>
  <c r="Q39" i="5" a="1"/>
  <c r="Q39" i="5" s="1"/>
  <c r="X39" i="5" a="1"/>
  <c r="X39" i="5" s="1"/>
  <c r="Y39" i="5" a="1"/>
  <c r="Y39" i="5" s="1"/>
  <c r="BL39" i="5" a="1"/>
  <c r="BL39" i="5" s="1"/>
  <c r="BJ39" i="5" a="1"/>
  <c r="BJ39" i="5" s="1"/>
  <c r="K39" i="5" a="1"/>
  <c r="K39" i="5" s="1"/>
  <c r="AL39" i="5" a="1"/>
  <c r="AL39" i="5" s="1"/>
  <c r="J39" i="5" a="1"/>
  <c r="J39" i="5" s="1"/>
  <c r="AN39" i="5" a="1"/>
  <c r="AN39" i="5" s="1"/>
  <c r="P39" i="5" a="1"/>
  <c r="P39" i="5" s="1"/>
  <c r="H39" i="5" a="1"/>
  <c r="H39" i="5" s="1"/>
  <c r="BB39" i="5" a="1"/>
  <c r="BB39" i="5" s="1"/>
  <c r="BD39" i="5" a="1"/>
  <c r="BD39" i="5" s="1"/>
  <c r="N39" i="5" a="1"/>
  <c r="N39" i="5" s="1"/>
  <c r="AC39" i="5" a="1"/>
  <c r="AC39" i="5" s="1"/>
  <c r="AA39" i="5" a="1"/>
  <c r="AA39" i="5" s="1"/>
  <c r="AZ39" i="5" a="1"/>
  <c r="AZ39" i="5" s="1"/>
  <c r="BG39" i="5" a="1"/>
  <c r="BG39" i="5" s="1"/>
  <c r="AH39" i="5" a="1"/>
  <c r="AH39" i="5" s="1"/>
  <c r="AU39" i="5" a="1"/>
  <c r="AU39" i="5" s="1"/>
  <c r="AO39" i="5" a="1"/>
  <c r="AO39" i="5" s="1"/>
  <c r="V39" i="5" a="1"/>
  <c r="V39" i="5" s="1"/>
  <c r="AF39" i="5" a="1"/>
  <c r="AF39" i="5" s="1"/>
  <c r="AI39" i="5" a="1"/>
  <c r="AI39" i="5" s="1"/>
  <c r="BE39" i="5" a="1"/>
  <c r="BE39" i="5" s="1"/>
  <c r="AP39" i="5" a="1"/>
  <c r="AP39" i="5" s="1"/>
  <c r="AE39" i="5" a="1"/>
  <c r="AE39" i="5" s="1"/>
  <c r="AQ39" i="5" a="1"/>
  <c r="AQ39" i="5" s="1"/>
  <c r="AT39" i="5" a="1"/>
  <c r="AT39" i="5" s="1"/>
  <c r="AB39" i="5" a="1"/>
  <c r="AB39" i="5" s="1"/>
  <c r="AR39" i="5" a="1"/>
  <c r="AR39" i="5" s="1"/>
  <c r="BM39" i="5" a="1"/>
  <c r="BM39" i="5" s="1"/>
  <c r="AK39" i="5" a="1"/>
  <c r="AK39" i="5" s="1"/>
  <c r="AG39" i="5" a="1"/>
  <c r="AG39" i="5" s="1"/>
  <c r="AM39" i="5" a="1"/>
  <c r="AM39" i="5" s="1"/>
  <c r="AD40" i="5" a="1"/>
  <c r="AD40" i="5" s="1"/>
  <c r="AP40" i="5" a="1"/>
  <c r="AP40" i="5" s="1"/>
  <c r="AS40" i="5" a="1"/>
  <c r="AS40" i="5" s="1"/>
  <c r="R40" i="5" a="1"/>
  <c r="R40" i="5" s="1"/>
  <c r="AK40" i="5" a="1"/>
  <c r="AK40" i="5" s="1"/>
  <c r="P40" i="5" a="1"/>
  <c r="P40" i="5" s="1"/>
  <c r="AC40" i="5" a="1"/>
  <c r="AC40" i="5" s="1"/>
  <c r="M40" i="5" a="1"/>
  <c r="M40" i="5" s="1"/>
  <c r="F40" i="5" s="1"/>
  <c r="BL40" i="5" a="1"/>
  <c r="BL40" i="5" s="1"/>
  <c r="AY40" i="5" a="1"/>
  <c r="AY40" i="5" s="1"/>
  <c r="BF40" i="5" a="1"/>
  <c r="BF40" i="5" s="1"/>
  <c r="N40" i="5" a="1"/>
  <c r="N40" i="5" s="1"/>
  <c r="AO40" i="5" a="1"/>
  <c r="AO40" i="5" s="1"/>
  <c r="O40" i="5" a="1"/>
  <c r="O40" i="5" s="1"/>
  <c r="Y40" i="5" a="1"/>
  <c r="Y40" i="5" s="1"/>
  <c r="T40" i="5" a="1"/>
  <c r="T40" i="5" s="1"/>
  <c r="AX40" i="5" a="1"/>
  <c r="AX40" i="5" s="1"/>
  <c r="I40" i="5" a="1"/>
  <c r="I40" i="5" s="1"/>
  <c r="AW40" i="5" a="1"/>
  <c r="AW40" i="5" s="1"/>
  <c r="BC40" i="5" a="1"/>
  <c r="BC40" i="5" s="1"/>
  <c r="AZ40" i="5" a="1"/>
  <c r="AZ40" i="5" s="1"/>
  <c r="Z40" i="5" a="1"/>
  <c r="Z40" i="5" s="1"/>
  <c r="BE40" i="5" a="1"/>
  <c r="BE40" i="5" s="1"/>
  <c r="AE40" i="5" a="1"/>
  <c r="AE40" i="5" s="1"/>
  <c r="BJ40" i="5" a="1"/>
  <c r="BJ40" i="5" s="1"/>
  <c r="Q40" i="5" a="1"/>
  <c r="Q40" i="5" s="1"/>
  <c r="AH40" i="5" a="1"/>
  <c r="AH40" i="5" s="1"/>
  <c r="BD40" i="5" a="1"/>
  <c r="BD40" i="5" s="1"/>
  <c r="BG40" i="5" a="1"/>
  <c r="BG40" i="5" s="1"/>
  <c r="AL40" i="5" a="1"/>
  <c r="AL40" i="5" s="1"/>
  <c r="BN40" i="5" a="1"/>
  <c r="BN40" i="5" s="1"/>
  <c r="U40" i="5" a="1"/>
  <c r="U40" i="5" s="1"/>
  <c r="L40" i="5" a="1"/>
  <c r="L40" i="5" s="1"/>
  <c r="AV40" i="5" a="1"/>
  <c r="AV40" i="5" s="1"/>
  <c r="BK40" i="5" a="1"/>
  <c r="BK40" i="5" s="1"/>
  <c r="G40" i="5" a="1"/>
  <c r="G40" i="5" s="1"/>
  <c r="BM40" i="5" a="1"/>
  <c r="BM40" i="5" s="1"/>
  <c r="BB40" i="5" a="1"/>
  <c r="BB40" i="5" s="1"/>
  <c r="BH40" i="5" a="1"/>
  <c r="BH40" i="5" s="1"/>
  <c r="AJ40" i="5" a="1"/>
  <c r="AJ40" i="5" s="1"/>
  <c r="AT40" i="5" a="1"/>
  <c r="AT40" i="5" s="1"/>
  <c r="AG40" i="5" a="1"/>
  <c r="AG40" i="5" s="1"/>
  <c r="AA40" i="5" a="1"/>
  <c r="AA40" i="5" s="1"/>
  <c r="AF40" i="5" a="1"/>
  <c r="AF40" i="5" s="1"/>
  <c r="S40" i="5" a="1"/>
  <c r="S40" i="5" s="1"/>
  <c r="H40" i="5" a="1"/>
  <c r="H40" i="5" s="1"/>
  <c r="AI40" i="5" a="1"/>
  <c r="AI40" i="5" s="1"/>
  <c r="AU40" i="5" a="1"/>
  <c r="AU40" i="5" s="1"/>
  <c r="AM40" i="5" a="1"/>
  <c r="AM40" i="5" s="1"/>
  <c r="BA40" i="5" a="1"/>
  <c r="BA40" i="5" s="1"/>
  <c r="J40" i="5" a="1"/>
  <c r="J40" i="5" s="1"/>
  <c r="K40" i="5" a="1"/>
  <c r="K40" i="5" s="1"/>
  <c r="W40" i="5" a="1"/>
  <c r="W40" i="5" s="1"/>
  <c r="AN40" i="5" a="1"/>
  <c r="AN40" i="5" s="1"/>
  <c r="AR40" i="5" a="1"/>
  <c r="AR40" i="5" s="1"/>
  <c r="V40" i="5" a="1"/>
  <c r="V40" i="5" s="1"/>
  <c r="AQ40" i="5" a="1"/>
  <c r="AQ40" i="5" s="1"/>
  <c r="BI40" i="5" a="1"/>
  <c r="BI40" i="5" s="1"/>
  <c r="AB40" i="5" a="1"/>
  <c r="AB40" i="5" s="1"/>
  <c r="X40" i="5" a="1"/>
  <c r="X40" i="5" s="1"/>
  <c r="BG70" i="5" a="1"/>
  <c r="BG70" i="5" s="1"/>
  <c r="BI70" i="5" a="1"/>
  <c r="BI70" i="5" s="1"/>
  <c r="AO70" i="5" a="1"/>
  <c r="AO70" i="5" s="1"/>
  <c r="BF70" i="5" a="1"/>
  <c r="BF70" i="5" s="1"/>
  <c r="AX70" i="5" a="1"/>
  <c r="AX70" i="5" s="1"/>
  <c r="AC70" i="5" a="1"/>
  <c r="AC70" i="5" s="1"/>
  <c r="BC70" i="5" a="1"/>
  <c r="BC70" i="5" s="1"/>
  <c r="BN70" i="5" a="1"/>
  <c r="BN70" i="5" s="1"/>
  <c r="BK70" i="5" a="1"/>
  <c r="BK70" i="5" s="1"/>
  <c r="BJ70" i="5" a="1"/>
  <c r="BJ70" i="5" s="1"/>
  <c r="BA70" i="5" a="1"/>
  <c r="BA70" i="5" s="1"/>
  <c r="BL70" i="5" a="1"/>
  <c r="BL70" i="5" s="1"/>
  <c r="BH70" i="5" a="1"/>
  <c r="BH70" i="5" s="1"/>
  <c r="BM70" i="5" a="1"/>
  <c r="BM70" i="5" s="1"/>
  <c r="AL70" i="5" a="1"/>
  <c r="AL70" i="5" s="1"/>
  <c r="H70" i="5" a="1"/>
  <c r="H70" i="5" s="1"/>
  <c r="AA70" i="5" a="1"/>
  <c r="AA70" i="5" s="1"/>
  <c r="S70" i="5" a="1"/>
  <c r="S70" i="5" s="1"/>
  <c r="AT70" i="5" a="1"/>
  <c r="AT70" i="5" s="1"/>
  <c r="AM70" i="5" a="1"/>
  <c r="AM70" i="5" s="1"/>
  <c r="AJ70" i="5" a="1"/>
  <c r="AJ70" i="5" s="1"/>
  <c r="AY70" i="5" a="1"/>
  <c r="AY70" i="5" s="1"/>
  <c r="Q70" i="5" a="1"/>
  <c r="Q70" i="5" s="1"/>
  <c r="AF70" i="5" a="1"/>
  <c r="AF70" i="5" s="1"/>
  <c r="K70" i="5" a="1"/>
  <c r="K70" i="5" s="1"/>
  <c r="O70" i="5" a="1"/>
  <c r="O70" i="5" s="1"/>
  <c r="J70" i="5" a="1"/>
  <c r="J70" i="5" s="1"/>
  <c r="M70" i="5" a="1"/>
  <c r="M70" i="5" s="1"/>
  <c r="BE70" i="5" a="1"/>
  <c r="BE70" i="5" s="1"/>
  <c r="Z70" i="5" a="1"/>
  <c r="Z70" i="5" s="1"/>
  <c r="AR70" i="5" a="1"/>
  <c r="AR70" i="5" s="1"/>
  <c r="AD70" i="5" a="1"/>
  <c r="AD70" i="5" s="1"/>
  <c r="AN70" i="5" a="1"/>
  <c r="AN70" i="5" s="1"/>
  <c r="Y70" i="5" a="1"/>
  <c r="Y70" i="5" s="1"/>
  <c r="AW70" i="5" a="1"/>
  <c r="AW70" i="5" s="1"/>
  <c r="BD70" i="5" a="1"/>
  <c r="BD70" i="5" s="1"/>
  <c r="AS70" i="5" a="1"/>
  <c r="AS70" i="5" s="1"/>
  <c r="AG70" i="5" a="1"/>
  <c r="AG70" i="5" s="1"/>
  <c r="X70" i="5" a="1"/>
  <c r="X70" i="5" s="1"/>
  <c r="BB70" i="5" a="1"/>
  <c r="BB70" i="5" s="1"/>
  <c r="W70" i="5" a="1"/>
  <c r="W70" i="5" s="1"/>
  <c r="U70" i="5" a="1"/>
  <c r="U70" i="5" s="1"/>
  <c r="AQ70" i="5" a="1"/>
  <c r="AQ70" i="5" s="1"/>
  <c r="AP70" i="5" a="1"/>
  <c r="AP70" i="5" s="1"/>
  <c r="L70" i="5" a="1"/>
  <c r="L70" i="5" s="1"/>
  <c r="V70" i="5" a="1"/>
  <c r="V70" i="5" s="1"/>
  <c r="AZ70" i="5" a="1"/>
  <c r="AZ70" i="5" s="1"/>
  <c r="R70" i="5" a="1"/>
  <c r="R70" i="5" s="1"/>
  <c r="G70" i="5" a="1"/>
  <c r="G70" i="5" s="1"/>
  <c r="AE70" i="5" a="1"/>
  <c r="AE70" i="5" s="1"/>
  <c r="AH70" i="5" a="1"/>
  <c r="AH70" i="5" s="1"/>
  <c r="P70" i="5" a="1"/>
  <c r="P70" i="5" s="1"/>
  <c r="AB70" i="5" a="1"/>
  <c r="AB70" i="5" s="1"/>
  <c r="AU70" i="5" a="1"/>
  <c r="AU70" i="5" s="1"/>
  <c r="AK70" i="5" a="1"/>
  <c r="AK70" i="5" s="1"/>
  <c r="N70" i="5" a="1"/>
  <c r="N70" i="5" s="1"/>
  <c r="T70" i="5" a="1"/>
  <c r="T70" i="5" s="1"/>
  <c r="AI70" i="5" a="1"/>
  <c r="AI70" i="5" s="1"/>
  <c r="AV70" i="5" a="1"/>
  <c r="AV70" i="5" s="1"/>
  <c r="I70" i="5" a="1"/>
  <c r="I70" i="5" s="1"/>
  <c r="BH68" i="5" a="1"/>
  <c r="BH68" i="5" s="1"/>
  <c r="BG68" i="5" a="1"/>
  <c r="BG68" i="5" s="1"/>
  <c r="AD68" i="5" a="1"/>
  <c r="AD68" i="5" s="1"/>
  <c r="BF68" i="5" a="1"/>
  <c r="BF68" i="5" s="1"/>
  <c r="R68" i="5" a="1"/>
  <c r="R68" i="5" s="1"/>
  <c r="AY68" i="5" a="1"/>
  <c r="AY68" i="5" s="1"/>
  <c r="BM68" i="5" a="1"/>
  <c r="BM68" i="5" s="1"/>
  <c r="BN68" i="5" a="1"/>
  <c r="BN68" i="5" s="1"/>
  <c r="AP68" i="5" a="1"/>
  <c r="AP68" i="5" s="1"/>
  <c r="BA68" i="5" a="1"/>
  <c r="BA68" i="5" s="1"/>
  <c r="BL68" i="5" a="1"/>
  <c r="BL68" i="5" s="1"/>
  <c r="BI68" i="5" a="1"/>
  <c r="BI68" i="5" s="1"/>
  <c r="BK68" i="5" a="1"/>
  <c r="BK68" i="5" s="1"/>
  <c r="BD68" i="5" a="1"/>
  <c r="BD68" i="5" s="1"/>
  <c r="AJ68" i="5" a="1"/>
  <c r="AJ68" i="5" s="1"/>
  <c r="AN68" i="5" a="1"/>
  <c r="AN68" i="5" s="1"/>
  <c r="G68" i="5" a="1"/>
  <c r="G68" i="5" s="1"/>
  <c r="M68" i="5" a="1"/>
  <c r="M68" i="5" s="1"/>
  <c r="BC68" i="5" a="1"/>
  <c r="BC68" i="5" s="1"/>
  <c r="AA68" i="5" a="1"/>
  <c r="AA68" i="5" s="1"/>
  <c r="AG68" i="5" a="1"/>
  <c r="AG68" i="5" s="1"/>
  <c r="AZ68" i="5" a="1"/>
  <c r="AZ68" i="5" s="1"/>
  <c r="AS68" i="5" a="1"/>
  <c r="AS68" i="5" s="1"/>
  <c r="P68" i="5" a="1"/>
  <c r="P68" i="5" s="1"/>
  <c r="S68" i="5" a="1"/>
  <c r="S68" i="5" s="1"/>
  <c r="AF68" i="5" a="1"/>
  <c r="AF68" i="5" s="1"/>
  <c r="Z68" i="5" a="1"/>
  <c r="Z68" i="5" s="1"/>
  <c r="AQ68" i="5" a="1"/>
  <c r="AQ68" i="5" s="1"/>
  <c r="BB68" i="5" a="1"/>
  <c r="BB68" i="5" s="1"/>
  <c r="AE68" i="5" a="1"/>
  <c r="AE68" i="5" s="1"/>
  <c r="Y68" i="5" a="1"/>
  <c r="Y68" i="5" s="1"/>
  <c r="AK68" i="5" a="1"/>
  <c r="AK68" i="5" s="1"/>
  <c r="O68" i="5" a="1"/>
  <c r="O68" i="5" s="1"/>
  <c r="AV68" i="5" a="1"/>
  <c r="AV68" i="5" s="1"/>
  <c r="J68" i="5" a="1"/>
  <c r="J68" i="5" s="1"/>
  <c r="AW68" i="5" a="1"/>
  <c r="AW68" i="5" s="1"/>
  <c r="AC68" i="5" a="1"/>
  <c r="AC68" i="5" s="1"/>
  <c r="AX68" i="5" a="1"/>
  <c r="AX68" i="5" s="1"/>
  <c r="AH68" i="5" a="1"/>
  <c r="AH68" i="5" s="1"/>
  <c r="AR68" i="5" a="1"/>
  <c r="AR68" i="5" s="1"/>
  <c r="L68" i="5" a="1"/>
  <c r="L68" i="5" s="1"/>
  <c r="V68" i="5" a="1"/>
  <c r="V68" i="5" s="1"/>
  <c r="BJ68" i="5" a="1"/>
  <c r="BJ68" i="5" s="1"/>
  <c r="AL68" i="5" a="1"/>
  <c r="AL68" i="5" s="1"/>
  <c r="K68" i="5" a="1"/>
  <c r="K68" i="5" s="1"/>
  <c r="X68" i="5" a="1"/>
  <c r="X68" i="5" s="1"/>
  <c r="I68" i="5" a="1"/>
  <c r="I68" i="5" s="1"/>
  <c r="W68" i="5" a="1"/>
  <c r="W68" i="5" s="1"/>
  <c r="AM68" i="5" a="1"/>
  <c r="AM68" i="5" s="1"/>
  <c r="T68" i="5" a="1"/>
  <c r="T68" i="5" s="1"/>
  <c r="AU68" i="5" a="1"/>
  <c r="AU68" i="5" s="1"/>
  <c r="N68" i="5" a="1"/>
  <c r="N68" i="5" s="1"/>
  <c r="H68" i="5" a="1"/>
  <c r="H68" i="5" s="1"/>
  <c r="AO68" i="5" a="1"/>
  <c r="AO68" i="5" s="1"/>
  <c r="BE68" i="5" a="1"/>
  <c r="BE68" i="5" s="1"/>
  <c r="AT68" i="5" a="1"/>
  <c r="AT68" i="5" s="1"/>
  <c r="Q68" i="5" a="1"/>
  <c r="Q68" i="5" s="1"/>
  <c r="AI68" i="5" a="1"/>
  <c r="AI68" i="5" s="1"/>
  <c r="AB68" i="5" a="1"/>
  <c r="AB68" i="5" s="1"/>
  <c r="U68" i="5" a="1"/>
  <c r="U68" i="5" s="1"/>
  <c r="AX71" i="5" a="1"/>
  <c r="AX71" i="5" s="1"/>
  <c r="BM71" i="5" a="1"/>
  <c r="BM71" i="5" s="1"/>
  <c r="BE71" i="5" a="1"/>
  <c r="BE71" i="5" s="1"/>
  <c r="BD71" i="5" a="1"/>
  <c r="BD71" i="5" s="1"/>
  <c r="BA71" i="5" a="1"/>
  <c r="BA71" i="5" s="1"/>
  <c r="AZ71" i="5" a="1"/>
  <c r="AZ71" i="5" s="1"/>
  <c r="BN71" i="5" a="1"/>
  <c r="BN71" i="5" s="1"/>
  <c r="Z71" i="5" a="1"/>
  <c r="Z71" i="5" s="1"/>
  <c r="BH71" i="5" a="1"/>
  <c r="BH71" i="5" s="1"/>
  <c r="AR71" i="5" a="1"/>
  <c r="AR71" i="5" s="1"/>
  <c r="AS71" i="5" a="1"/>
  <c r="AS71" i="5" s="1"/>
  <c r="AN71" i="5" a="1"/>
  <c r="AN71" i="5" s="1"/>
  <c r="S71" i="5" a="1"/>
  <c r="S71" i="5" s="1"/>
  <c r="AT71" i="5" a="1"/>
  <c r="AT71" i="5" s="1"/>
  <c r="BF71" i="5" a="1"/>
  <c r="BF71" i="5" s="1"/>
  <c r="T71" i="5" a="1"/>
  <c r="T71" i="5" s="1"/>
  <c r="U71" i="5" a="1"/>
  <c r="U71" i="5" s="1"/>
  <c r="P71" i="5" a="1"/>
  <c r="P71" i="5" s="1"/>
  <c r="BK71" i="5" a="1"/>
  <c r="BK71" i="5" s="1"/>
  <c r="AF71" i="5" a="1"/>
  <c r="AF71" i="5" s="1"/>
  <c r="AP71" i="5" a="1"/>
  <c r="AP71" i="5" s="1"/>
  <c r="AD71" i="5" a="1"/>
  <c r="AD71" i="5" s="1"/>
  <c r="AJ71" i="5" a="1"/>
  <c r="AJ71" i="5" s="1"/>
  <c r="AW71" i="5" a="1"/>
  <c r="AW71" i="5" s="1"/>
  <c r="BB71" i="5" a="1"/>
  <c r="BB71" i="5" s="1"/>
  <c r="H71" i="5" a="1"/>
  <c r="H71" i="5" s="1"/>
  <c r="AU71" i="5" a="1"/>
  <c r="AU71" i="5" s="1"/>
  <c r="R71" i="5" a="1"/>
  <c r="R71" i="5" s="1"/>
  <c r="AV71" i="5" a="1"/>
  <c r="AV71" i="5" s="1"/>
  <c r="L71" i="5" a="1"/>
  <c r="L71" i="5" s="1"/>
  <c r="BJ71" i="5" a="1"/>
  <c r="BJ71" i="5" s="1"/>
  <c r="W71" i="5" a="1"/>
  <c r="W71" i="5" s="1"/>
  <c r="AM71" i="5" a="1"/>
  <c r="AM71" i="5" s="1"/>
  <c r="X71" i="5" a="1"/>
  <c r="X71" i="5" s="1"/>
  <c r="AE71" i="5" a="1"/>
  <c r="AE71" i="5" s="1"/>
  <c r="Y71" i="5" a="1"/>
  <c r="Y71" i="5" s="1"/>
  <c r="BC71" i="5" a="1"/>
  <c r="BC71" i="5" s="1"/>
  <c r="O71" i="5" a="1"/>
  <c r="O71" i="5" s="1"/>
  <c r="G71" i="5" a="1"/>
  <c r="G71" i="5" s="1"/>
  <c r="AQ71" i="5" a="1"/>
  <c r="AQ71" i="5" s="1"/>
  <c r="AY71" i="5" a="1"/>
  <c r="AY71" i="5" s="1"/>
  <c r="BG71" i="5" a="1"/>
  <c r="BG71" i="5" s="1"/>
  <c r="AG71" i="5" a="1"/>
  <c r="AG71" i="5" s="1"/>
  <c r="AK71" i="5" a="1"/>
  <c r="AK71" i="5" s="1"/>
  <c r="BL71" i="5" a="1"/>
  <c r="BL71" i="5" s="1"/>
  <c r="J71" i="5" a="1"/>
  <c r="J71" i="5" s="1"/>
  <c r="BI71" i="5" a="1"/>
  <c r="BI71" i="5" s="1"/>
  <c r="AL71" i="5" a="1"/>
  <c r="AL71" i="5" s="1"/>
  <c r="N71" i="5" a="1"/>
  <c r="N71" i="5" s="1"/>
  <c r="AA71" i="5" a="1"/>
  <c r="AA71" i="5" s="1"/>
  <c r="AO71" i="5" a="1"/>
  <c r="AO71" i="5" s="1"/>
  <c r="AB71" i="5" a="1"/>
  <c r="AB71" i="5" s="1"/>
  <c r="AH71" i="5" a="1"/>
  <c r="AH71" i="5" s="1"/>
  <c r="K71" i="5" a="1"/>
  <c r="K71" i="5" s="1"/>
  <c r="V71" i="5" a="1"/>
  <c r="V71" i="5" s="1"/>
  <c r="Q71" i="5" a="1"/>
  <c r="Q71" i="5" s="1"/>
  <c r="AC71" i="5" a="1"/>
  <c r="AC71" i="5" s="1"/>
  <c r="AI71" i="5" a="1"/>
  <c r="AI71" i="5" s="1"/>
  <c r="I71" i="5" a="1"/>
  <c r="I71" i="5" s="1"/>
  <c r="M71" i="5" a="1"/>
  <c r="M71" i="5" s="1"/>
  <c r="BG80" i="5" a="1"/>
  <c r="BG80" i="5" s="1"/>
  <c r="AW80" i="5" a="1"/>
  <c r="AW80" i="5" s="1"/>
  <c r="V80" i="5" a="1"/>
  <c r="V80" i="5" s="1"/>
  <c r="AV80" i="5" a="1"/>
  <c r="AV80" i="5" s="1"/>
  <c r="M80" i="5" a="1"/>
  <c r="M80" i="5" s="1"/>
  <c r="BN80" i="5" a="1"/>
  <c r="BN80" i="5" s="1"/>
  <c r="BC80" i="5" a="1"/>
  <c r="BC80" i="5" s="1"/>
  <c r="AZ80" i="5" a="1"/>
  <c r="AZ80" i="5" s="1"/>
  <c r="BH80" i="5" a="1"/>
  <c r="BH80" i="5" s="1"/>
  <c r="BK80" i="5" a="1"/>
  <c r="BK80" i="5" s="1"/>
  <c r="AU80" i="5" a="1"/>
  <c r="AU80" i="5" s="1"/>
  <c r="Y80" i="5" a="1"/>
  <c r="Y80" i="5" s="1"/>
  <c r="AY80" i="5" a="1"/>
  <c r="AY80" i="5" s="1"/>
  <c r="BM80" i="5" a="1"/>
  <c r="BM80" i="5" s="1"/>
  <c r="AN80" i="5" a="1"/>
  <c r="AN80" i="5" s="1"/>
  <c r="AR80" i="5" a="1"/>
  <c r="AR80" i="5" s="1"/>
  <c r="AM80" i="5" a="1"/>
  <c r="AM80" i="5" s="1"/>
  <c r="X80" i="5" a="1"/>
  <c r="X80" i="5" s="1"/>
  <c r="BD80" i="5" a="1"/>
  <c r="BD80" i="5" s="1"/>
  <c r="AH80" i="5" a="1"/>
  <c r="AH80" i="5" s="1"/>
  <c r="L80" i="5" a="1"/>
  <c r="L80" i="5" s="1"/>
  <c r="AA80" i="5" a="1"/>
  <c r="AA80" i="5" s="1"/>
  <c r="AT80" i="5" a="1"/>
  <c r="AT80" i="5" s="1"/>
  <c r="J80" i="5" a="1"/>
  <c r="J80" i="5" s="1"/>
  <c r="S80" i="5" a="1"/>
  <c r="S80" i="5" s="1"/>
  <c r="Q80" i="5" a="1"/>
  <c r="Q80" i="5" s="1"/>
  <c r="W80" i="5" a="1"/>
  <c r="W80" i="5" s="1"/>
  <c r="BE80" i="5" a="1"/>
  <c r="BE80" i="5" s="1"/>
  <c r="AB80" i="5" a="1"/>
  <c r="AB80" i="5" s="1"/>
  <c r="AI80" i="5" a="1"/>
  <c r="AI80" i="5" s="1"/>
  <c r="AF80" i="5" a="1"/>
  <c r="AF80" i="5" s="1"/>
  <c r="AJ80" i="5" a="1"/>
  <c r="AJ80" i="5" s="1"/>
  <c r="AP80" i="5" a="1"/>
  <c r="AP80" i="5" s="1"/>
  <c r="AS80" i="5" a="1"/>
  <c r="AS80" i="5" s="1"/>
  <c r="BB80" i="5" a="1"/>
  <c r="BB80" i="5" s="1"/>
  <c r="BF80" i="5" a="1"/>
  <c r="BF80" i="5" s="1"/>
  <c r="R80" i="5" a="1"/>
  <c r="R80" i="5" s="1"/>
  <c r="BL80" i="5" a="1"/>
  <c r="BL80" i="5" s="1"/>
  <c r="AL80" i="5" a="1"/>
  <c r="AL80" i="5" s="1"/>
  <c r="AX80" i="5" a="1"/>
  <c r="AX80" i="5" s="1"/>
  <c r="AE80" i="5" a="1"/>
  <c r="AE80" i="5" s="1"/>
  <c r="K80" i="5" a="1"/>
  <c r="K80" i="5" s="1"/>
  <c r="U80" i="5" a="1"/>
  <c r="U80" i="5" s="1"/>
  <c r="BI80" i="5" a="1"/>
  <c r="BI80" i="5" s="1"/>
  <c r="BA80" i="5" a="1"/>
  <c r="BA80" i="5" s="1"/>
  <c r="Z80" i="5" a="1"/>
  <c r="Z80" i="5" s="1"/>
  <c r="BJ80" i="5" a="1"/>
  <c r="BJ80" i="5" s="1"/>
  <c r="AK80" i="5" a="1"/>
  <c r="AK80" i="5" s="1"/>
  <c r="AQ80" i="5" a="1"/>
  <c r="AQ80" i="5" s="1"/>
  <c r="AO80" i="5" a="1"/>
  <c r="AO80" i="5" s="1"/>
  <c r="T80" i="5" a="1"/>
  <c r="T80" i="5" s="1"/>
  <c r="AD80" i="5" a="1"/>
  <c r="AD80" i="5" s="1"/>
  <c r="G80" i="5" a="1"/>
  <c r="G80" i="5" s="1"/>
  <c r="I80" i="5" a="1"/>
  <c r="I80" i="5" s="1"/>
  <c r="AC80" i="5" a="1"/>
  <c r="AC80" i="5" s="1"/>
  <c r="P80" i="5" a="1"/>
  <c r="P80" i="5" s="1"/>
  <c r="O80" i="5" a="1"/>
  <c r="O80" i="5" s="1"/>
  <c r="N80" i="5" a="1"/>
  <c r="N80" i="5" s="1"/>
  <c r="H80" i="5" a="1"/>
  <c r="H80" i="5" s="1"/>
  <c r="AG80" i="5" a="1"/>
  <c r="AG80" i="5" s="1"/>
  <c r="AH3" i="5" a="1"/>
  <c r="AH3" i="5" s="1"/>
  <c r="V3" i="5" a="1"/>
  <c r="V3" i="5" s="1"/>
  <c r="AW3" i="5" a="1"/>
  <c r="AW3" i="5" s="1"/>
  <c r="BF3" i="5" a="1"/>
  <c r="BF3" i="5" s="1"/>
  <c r="AK3" i="5" a="1"/>
  <c r="AK3" i="5" s="1"/>
  <c r="AZ3" i="5" a="1"/>
  <c r="AZ3" i="5" s="1"/>
  <c r="AM3" i="5" a="1"/>
  <c r="AM3" i="5" s="1"/>
  <c r="R3" i="5" a="1"/>
  <c r="R3" i="5" s="1"/>
  <c r="AB3" i="5" a="1"/>
  <c r="AB3" i="5" s="1"/>
  <c r="AU3" i="5" a="1"/>
  <c r="AU3" i="5" s="1"/>
  <c r="N3" i="5" a="1"/>
  <c r="N3" i="5" s="1"/>
  <c r="BJ3" i="5" a="1"/>
  <c r="BJ3" i="5" s="1"/>
  <c r="T3" i="5" a="1"/>
  <c r="T3" i="5" s="1"/>
  <c r="J3" i="5" a="1"/>
  <c r="J3" i="5" s="1"/>
  <c r="M3" i="5" a="1"/>
  <c r="M3" i="5" s="1"/>
  <c r="BA3" i="5" a="1"/>
  <c r="BA3" i="5" s="1"/>
  <c r="BH3" i="5" a="1"/>
  <c r="BH3" i="5" s="1"/>
  <c r="AD3" i="5" a="1"/>
  <c r="AD3" i="5" s="1"/>
  <c r="BE3" i="5" a="1"/>
  <c r="BE3" i="5" s="1"/>
  <c r="BL3" i="5" a="1"/>
  <c r="BL3" i="5" s="1"/>
  <c r="S3" i="5" a="1"/>
  <c r="S3" i="5" s="1"/>
  <c r="AR3" i="5" a="1"/>
  <c r="AR3" i="5" s="1"/>
  <c r="AT3" i="5" a="1"/>
  <c r="AT3" i="5" s="1"/>
  <c r="AO3" i="5" a="1"/>
  <c r="AO3" i="5" s="1"/>
  <c r="AX3" i="5" a="1"/>
  <c r="AX3" i="5" s="1"/>
  <c r="AA3" i="5" a="1"/>
  <c r="AA3" i="5" s="1"/>
  <c r="BN3" i="5" a="1"/>
  <c r="BN3" i="5" s="1"/>
  <c r="P3" i="5" a="1"/>
  <c r="P3" i="5" s="1"/>
  <c r="AL3" i="5" a="1"/>
  <c r="AL3" i="5" s="1"/>
  <c r="AF3" i="5" a="1"/>
  <c r="AF3" i="5" s="1"/>
  <c r="Y3" i="5" a="1"/>
  <c r="Y3" i="5" s="1"/>
  <c r="H3" i="5" a="1"/>
  <c r="H3" i="5" s="1"/>
  <c r="L3" i="5" a="1"/>
  <c r="L3" i="5" s="1"/>
  <c r="BB3" i="5" a="1"/>
  <c r="BB3" i="5" s="1"/>
  <c r="BI3" i="5" a="1"/>
  <c r="BI3" i="5" s="1"/>
  <c r="AN3" i="5" a="1"/>
  <c r="AN3" i="5" s="1"/>
  <c r="G3" i="5" a="1"/>
  <c r="G3" i="5" s="1"/>
  <c r="AQ3" i="5" a="1"/>
  <c r="AQ3" i="5" s="1"/>
  <c r="X3" i="5" a="1"/>
  <c r="X3" i="5" s="1"/>
  <c r="AJ3" i="5" a="1"/>
  <c r="AJ3" i="5" s="1"/>
  <c r="AP3" i="5" a="1"/>
  <c r="AP3" i="5" s="1"/>
  <c r="AS3" i="5" a="1"/>
  <c r="AS3" i="5" s="1"/>
  <c r="BD3" i="5" a="1"/>
  <c r="BD3" i="5" s="1"/>
  <c r="AE3" i="5" a="1"/>
  <c r="AE3" i="5" s="1"/>
  <c r="W3" i="5" a="1"/>
  <c r="W3" i="5" s="1"/>
  <c r="U3" i="5" a="1"/>
  <c r="U3" i="5" s="1"/>
  <c r="AC3" i="5" a="1"/>
  <c r="AC3" i="5" s="1"/>
  <c r="BC3" i="5" a="1"/>
  <c r="BC3" i="5" s="1"/>
  <c r="AY3" i="5" a="1"/>
  <c r="AY3" i="5" s="1"/>
  <c r="AI3" i="5" a="1"/>
  <c r="AI3" i="5" s="1"/>
  <c r="AV3" i="5" a="1"/>
  <c r="AV3" i="5" s="1"/>
  <c r="I3" i="5" a="1"/>
  <c r="I3" i="5" s="1"/>
  <c r="O3" i="5" a="1"/>
  <c r="O3" i="5" s="1"/>
  <c r="BG3" i="5" a="1"/>
  <c r="BG3" i="5" s="1"/>
  <c r="AG3" i="5" a="1"/>
  <c r="AG3" i="5" s="1"/>
  <c r="K3" i="5" a="1"/>
  <c r="K3" i="5" s="1"/>
  <c r="Q3" i="5" a="1"/>
  <c r="Q3" i="5" s="1"/>
  <c r="Z3" i="5" a="1"/>
  <c r="Z3" i="5" s="1"/>
  <c r="BK3" i="5" a="1"/>
  <c r="BK3" i="5" s="1"/>
  <c r="BM3" i="5" a="1"/>
  <c r="BM3" i="5" s="1"/>
  <c r="AE44" i="5" a="1"/>
  <c r="AE44" i="5" s="1"/>
  <c r="AK44" i="5" a="1"/>
  <c r="AK44" i="5" s="1"/>
  <c r="AH44" i="5" a="1"/>
  <c r="AH44" i="5" s="1"/>
  <c r="BC44" i="5" a="1"/>
  <c r="BC44" i="5" s="1"/>
  <c r="G44" i="5" a="1"/>
  <c r="G44" i="5" s="1"/>
  <c r="AN44" i="5" a="1"/>
  <c r="AN44" i="5" s="1"/>
  <c r="BJ44" i="5" a="1"/>
  <c r="BJ44" i="5" s="1"/>
  <c r="AF44" i="5" a="1"/>
  <c r="AF44" i="5" s="1"/>
  <c r="AI44" i="5" a="1"/>
  <c r="AI44" i="5" s="1"/>
  <c r="AS44" i="5" a="1"/>
  <c r="AS44" i="5" s="1"/>
  <c r="AJ44" i="5" a="1"/>
  <c r="AJ44" i="5" s="1"/>
  <c r="O44" i="5" a="1"/>
  <c r="O44" i="5" s="1"/>
  <c r="AQ44" i="5" a="1"/>
  <c r="AQ44" i="5" s="1"/>
  <c r="AW44" i="5" a="1"/>
  <c r="AW44" i="5" s="1"/>
  <c r="BA44" i="5" a="1"/>
  <c r="BA44" i="5" s="1"/>
  <c r="U44" i="5" a="1"/>
  <c r="U44" i="5" s="1"/>
  <c r="M44" i="5" a="1"/>
  <c r="M44" i="5" s="1"/>
  <c r="Y44" i="5" a="1"/>
  <c r="Y44" i="5" s="1"/>
  <c r="AR44" i="5" a="1"/>
  <c r="AR44" i="5" s="1"/>
  <c r="AC44" i="5" a="1"/>
  <c r="AC44" i="5" s="1"/>
  <c r="K44" i="5" a="1"/>
  <c r="K44" i="5" s="1"/>
  <c r="AG44" i="5" a="1"/>
  <c r="AG44" i="5" s="1"/>
  <c r="AP44" i="5" a="1"/>
  <c r="AP44" i="5" s="1"/>
  <c r="V44" i="5" a="1"/>
  <c r="V44" i="5" s="1"/>
  <c r="Q44" i="5" a="1"/>
  <c r="Q44" i="5" s="1"/>
  <c r="BH44" i="5" a="1"/>
  <c r="BH44" i="5" s="1"/>
  <c r="J44" i="5" a="1"/>
  <c r="J44" i="5" s="1"/>
  <c r="AZ44" i="5" a="1"/>
  <c r="AZ44" i="5" s="1"/>
  <c r="AL44" i="5" a="1"/>
  <c r="AL44" i="5" s="1"/>
  <c r="Z44" i="5" a="1"/>
  <c r="Z44" i="5" s="1"/>
  <c r="T44" i="5" a="1"/>
  <c r="T44" i="5" s="1"/>
  <c r="BG44" i="5" a="1"/>
  <c r="BG44" i="5" s="1"/>
  <c r="S44" i="5" a="1"/>
  <c r="S44" i="5" s="1"/>
  <c r="N44" i="5" a="1"/>
  <c r="N44" i="5" s="1"/>
  <c r="I44" i="5" a="1"/>
  <c r="I44" i="5" s="1"/>
  <c r="AT44" i="5" a="1"/>
  <c r="AT44" i="5" s="1"/>
  <c r="BF44" i="5" a="1"/>
  <c r="BF44" i="5" s="1"/>
  <c r="BI44" i="5" a="1"/>
  <c r="BI44" i="5" s="1"/>
  <c r="BD44" i="5" a="1"/>
  <c r="BD44" i="5" s="1"/>
  <c r="BK44" i="5" a="1"/>
  <c r="BK44" i="5" s="1"/>
  <c r="BL44" i="5" a="1"/>
  <c r="BL44" i="5" s="1"/>
  <c r="AX44" i="5" a="1"/>
  <c r="AX44" i="5" s="1"/>
  <c r="W44" i="5" a="1"/>
  <c r="W44" i="5" s="1"/>
  <c r="AY44" i="5" a="1"/>
  <c r="AY44" i="5" s="1"/>
  <c r="BB44" i="5" a="1"/>
  <c r="BB44" i="5" s="1"/>
  <c r="BE44" i="5" a="1"/>
  <c r="BE44" i="5" s="1"/>
  <c r="AM44" i="5" a="1"/>
  <c r="AM44" i="5" s="1"/>
  <c r="AB44" i="5" a="1"/>
  <c r="AB44" i="5" s="1"/>
  <c r="AD44" i="5" a="1"/>
  <c r="AD44" i="5" s="1"/>
  <c r="AA44" i="5" a="1"/>
  <c r="AA44" i="5" s="1"/>
  <c r="AO44" i="5" a="1"/>
  <c r="AO44" i="5" s="1"/>
  <c r="R44" i="5" a="1"/>
  <c r="R44" i="5" s="1"/>
  <c r="L44" i="5" a="1"/>
  <c r="L44" i="5" s="1"/>
  <c r="X44" i="5" a="1"/>
  <c r="X44" i="5" s="1"/>
  <c r="P44" i="5" a="1"/>
  <c r="P44" i="5" s="1"/>
  <c r="AV44" i="5" a="1"/>
  <c r="AV44" i="5" s="1"/>
  <c r="BN44" i="5" a="1"/>
  <c r="BN44" i="5" s="1"/>
  <c r="H44" i="5" a="1"/>
  <c r="H44" i="5" s="1"/>
  <c r="AU44" i="5" a="1"/>
  <c r="AU44" i="5" s="1"/>
  <c r="BM44" i="5" a="1"/>
  <c r="BM44" i="5" s="1"/>
  <c r="AM118" i="5" a="1"/>
  <c r="AM118" i="5" s="1"/>
  <c r="AL118" i="5" a="1"/>
  <c r="AL118" i="5" s="1"/>
  <c r="AN118" i="5" a="1"/>
  <c r="AN118" i="5" s="1"/>
  <c r="BD118" i="5" a="1"/>
  <c r="BD118" i="5" s="1"/>
  <c r="BL118" i="5" a="1"/>
  <c r="BL118" i="5" s="1"/>
  <c r="AJ118" i="5" a="1"/>
  <c r="AJ118" i="5" s="1"/>
  <c r="AT118" i="5" a="1"/>
  <c r="AT118" i="5" s="1"/>
  <c r="AX118" i="5" a="1"/>
  <c r="AX118" i="5" s="1"/>
  <c r="BH118" i="5" a="1"/>
  <c r="BH118" i="5" s="1"/>
  <c r="AI118" i="5" a="1"/>
  <c r="AI118" i="5" s="1"/>
  <c r="BK118" i="5" a="1"/>
  <c r="BK118" i="5" s="1"/>
  <c r="AK118" i="5" a="1"/>
  <c r="AK118" i="5" s="1"/>
  <c r="BB118" i="5" a="1"/>
  <c r="BB118" i="5" s="1"/>
  <c r="AO118" i="5" a="1"/>
  <c r="AO118" i="5" s="1"/>
  <c r="J118" i="5" a="1"/>
  <c r="J118" i="5" s="1"/>
  <c r="BF118" i="5" a="1"/>
  <c r="BF118" i="5" s="1"/>
  <c r="AR118" i="5" a="1"/>
  <c r="AR118" i="5" s="1"/>
  <c r="AQ118" i="5" a="1"/>
  <c r="AQ118" i="5" s="1"/>
  <c r="AW118" i="5" a="1"/>
  <c r="AW118" i="5" s="1"/>
  <c r="BA118" i="5" a="1"/>
  <c r="BA118" i="5" s="1"/>
  <c r="AP118" i="5" a="1"/>
  <c r="AP118" i="5" s="1"/>
  <c r="V118" i="5" a="1"/>
  <c r="V118" i="5" s="1"/>
  <c r="BI118" i="5" a="1"/>
  <c r="BI118" i="5" s="1"/>
  <c r="AB118" i="5" a="1"/>
  <c r="AB118" i="5" s="1"/>
  <c r="AU118" i="5" a="1"/>
  <c r="AU118" i="5" s="1"/>
  <c r="P118" i="5" a="1"/>
  <c r="P118" i="5" s="1"/>
  <c r="K118" i="5" a="1"/>
  <c r="K118" i="5" s="1"/>
  <c r="L118" i="5" a="1"/>
  <c r="L118" i="5" s="1"/>
  <c r="BG118" i="5" a="1"/>
  <c r="BG118" i="5" s="1"/>
  <c r="W118" i="5" a="1"/>
  <c r="W118" i="5" s="1"/>
  <c r="AD118" i="5" a="1"/>
  <c r="AD118" i="5" s="1"/>
  <c r="BE118" i="5" a="1"/>
  <c r="BE118" i="5" s="1"/>
  <c r="AC118" i="5" a="1"/>
  <c r="AC118" i="5" s="1"/>
  <c r="AZ118" i="5" a="1"/>
  <c r="AZ118" i="5" s="1"/>
  <c r="AA118" i="5" a="1"/>
  <c r="AA118" i="5" s="1"/>
  <c r="BN118" i="5" a="1"/>
  <c r="BN118" i="5" s="1"/>
  <c r="AS118" i="5" a="1"/>
  <c r="AS118" i="5" s="1"/>
  <c r="AY118" i="5" a="1"/>
  <c r="AY118" i="5" s="1"/>
  <c r="Y118" i="5" a="1"/>
  <c r="Y118" i="5" s="1"/>
  <c r="AE118" i="5" a="1"/>
  <c r="AE118" i="5" s="1"/>
  <c r="N118" i="5" a="1"/>
  <c r="N118" i="5" s="1"/>
  <c r="AF118" i="5" a="1"/>
  <c r="AF118" i="5" s="1"/>
  <c r="AH118" i="5" a="1"/>
  <c r="AH118" i="5" s="1"/>
  <c r="BM118" i="5" a="1"/>
  <c r="BM118" i="5" s="1"/>
  <c r="G118" i="5" a="1"/>
  <c r="G118" i="5" s="1"/>
  <c r="I118" i="5" a="1"/>
  <c r="I118" i="5" s="1"/>
  <c r="BJ118" i="5" a="1"/>
  <c r="BJ118" i="5" s="1"/>
  <c r="AV118" i="5" a="1"/>
  <c r="AV118" i="5" s="1"/>
  <c r="Z118" i="5" a="1"/>
  <c r="Z118" i="5" s="1"/>
  <c r="H118" i="5" a="1"/>
  <c r="H118" i="5" s="1"/>
  <c r="U118" i="5" a="1"/>
  <c r="U118" i="5" s="1"/>
  <c r="M118" i="5" a="1"/>
  <c r="M118" i="5" s="1"/>
  <c r="R118" i="5" a="1"/>
  <c r="R118" i="5" s="1"/>
  <c r="AG118" i="5" a="1"/>
  <c r="AG118" i="5" s="1"/>
  <c r="O118" i="5" a="1"/>
  <c r="O118" i="5" s="1"/>
  <c r="X118" i="5" a="1"/>
  <c r="X118" i="5" s="1"/>
  <c r="BC118" i="5" a="1"/>
  <c r="BC118" i="5" s="1"/>
  <c r="Q118" i="5" a="1"/>
  <c r="Q118" i="5" s="1"/>
  <c r="T118" i="5" a="1"/>
  <c r="T118" i="5" s="1"/>
  <c r="S118" i="5" a="1"/>
  <c r="S118" i="5" s="1"/>
  <c r="BF147" i="5" a="1"/>
  <c r="BF147" i="5" s="1"/>
  <c r="BI147" i="5" a="1"/>
  <c r="BI147" i="5" s="1"/>
  <c r="AY147" i="5" a="1"/>
  <c r="AY147" i="5" s="1"/>
  <c r="BD147" i="5" a="1"/>
  <c r="BD147" i="5" s="1"/>
  <c r="AV147" i="5" a="1"/>
  <c r="AV147" i="5" s="1"/>
  <c r="AS147" i="5" a="1"/>
  <c r="AS147" i="5" s="1"/>
  <c r="AH147" i="5" a="1"/>
  <c r="AH147" i="5" s="1"/>
  <c r="AG147" i="5" a="1"/>
  <c r="AG147" i="5" s="1"/>
  <c r="AK147" i="5" a="1"/>
  <c r="AK147" i="5" s="1"/>
  <c r="AD147" i="5" a="1"/>
  <c r="AD147" i="5" s="1"/>
  <c r="S147" i="5" a="1"/>
  <c r="S147" i="5" s="1"/>
  <c r="BL147" i="5" a="1"/>
  <c r="BL147" i="5" s="1"/>
  <c r="BG147" i="5" a="1"/>
  <c r="BG147" i="5" s="1"/>
  <c r="Y147" i="5" a="1"/>
  <c r="Y147" i="5" s="1"/>
  <c r="BH147" i="5" a="1"/>
  <c r="BH147" i="5" s="1"/>
  <c r="BA147" i="5" a="1"/>
  <c r="BA147" i="5" s="1"/>
  <c r="AJ147" i="5" a="1"/>
  <c r="AJ147" i="5" s="1"/>
  <c r="AL147" i="5" a="1"/>
  <c r="AL147" i="5" s="1"/>
  <c r="AT147" i="5" a="1"/>
  <c r="AT147" i="5" s="1"/>
  <c r="AB147" i="5" a="1"/>
  <c r="AB147" i="5" s="1"/>
  <c r="Q147" i="5" a="1"/>
  <c r="Q147" i="5" s="1"/>
  <c r="V147" i="5" a="1"/>
  <c r="V147" i="5" s="1"/>
  <c r="Z147" i="5" a="1"/>
  <c r="Z147" i="5" s="1"/>
  <c r="AE147" i="5" a="1"/>
  <c r="AE147" i="5" s="1"/>
  <c r="K147" i="5" a="1"/>
  <c r="K147" i="5" s="1"/>
  <c r="BN147" i="5" a="1"/>
  <c r="BN147" i="5" s="1"/>
  <c r="U147" i="5" a="1"/>
  <c r="U147" i="5" s="1"/>
  <c r="O147" i="5" a="1"/>
  <c r="O147" i="5" s="1"/>
  <c r="N147" i="5" a="1"/>
  <c r="N147" i="5" s="1"/>
  <c r="BM147" i="5" a="1"/>
  <c r="BM147" i="5" s="1"/>
  <c r="J147" i="5" a="1"/>
  <c r="J147" i="5" s="1"/>
  <c r="AI147" i="5" a="1"/>
  <c r="AI147" i="5" s="1"/>
  <c r="AX147" i="5" a="1"/>
  <c r="AX147" i="5" s="1"/>
  <c r="M147" i="5" a="1"/>
  <c r="M147" i="5" s="1"/>
  <c r="AF147" i="5" a="1"/>
  <c r="AF147" i="5" s="1"/>
  <c r="I147" i="5" a="1"/>
  <c r="I147" i="5" s="1"/>
  <c r="AM147" i="5" a="1"/>
  <c r="AM147" i="5" s="1"/>
  <c r="BE147" i="5" a="1"/>
  <c r="BE147" i="5" s="1"/>
  <c r="AA147" i="5" a="1"/>
  <c r="AA147" i="5" s="1"/>
  <c r="AQ147" i="5" a="1"/>
  <c r="AQ147" i="5" s="1"/>
  <c r="P147" i="5" a="1"/>
  <c r="P147" i="5" s="1"/>
  <c r="AU147" i="5" a="1"/>
  <c r="AU147" i="5" s="1"/>
  <c r="AW147" i="5" a="1"/>
  <c r="AW147" i="5" s="1"/>
  <c r="T147" i="5" a="1"/>
  <c r="T147" i="5" s="1"/>
  <c r="X147" i="5" a="1"/>
  <c r="X147" i="5" s="1"/>
  <c r="AN147" i="5" a="1"/>
  <c r="AN147" i="5" s="1"/>
  <c r="BC147" i="5" a="1"/>
  <c r="BC147" i="5" s="1"/>
  <c r="AP147" i="5" a="1"/>
  <c r="AP147" i="5" s="1"/>
  <c r="AO147" i="5" a="1"/>
  <c r="AO147" i="5" s="1"/>
  <c r="R147" i="5" a="1"/>
  <c r="R147" i="5" s="1"/>
  <c r="BJ147" i="5" a="1"/>
  <c r="BJ147" i="5" s="1"/>
  <c r="BB147" i="5" a="1"/>
  <c r="BB147" i="5" s="1"/>
  <c r="AR147" i="5" a="1"/>
  <c r="AR147" i="5" s="1"/>
  <c r="AZ147" i="5" a="1"/>
  <c r="AZ147" i="5" s="1"/>
  <c r="L147" i="5" a="1"/>
  <c r="L147" i="5" s="1"/>
  <c r="H147" i="5" a="1"/>
  <c r="H147" i="5" s="1"/>
  <c r="AC147" i="5" a="1"/>
  <c r="AC147" i="5" s="1"/>
  <c r="BK147" i="5" a="1"/>
  <c r="BK147" i="5" s="1"/>
  <c r="W147" i="5" a="1"/>
  <c r="W147" i="5" s="1"/>
  <c r="G147" i="5" a="1"/>
  <c r="G147" i="5" s="1"/>
  <c r="BI51" i="5" a="1"/>
  <c r="BI51" i="5" s="1"/>
  <c r="V51" i="5" a="1"/>
  <c r="V51" i="5" s="1"/>
  <c r="Y51" i="5" a="1"/>
  <c r="Y51" i="5" s="1"/>
  <c r="BJ51" i="5" a="1"/>
  <c r="BJ51" i="5" s="1"/>
  <c r="J51" i="5" a="1"/>
  <c r="J51" i="5" s="1"/>
  <c r="M51" i="5" a="1"/>
  <c r="M51" i="5" s="1"/>
  <c r="BH51" i="5" a="1"/>
  <c r="BH51" i="5" s="1"/>
  <c r="AW51" i="5" a="1"/>
  <c r="AW51" i="5" s="1"/>
  <c r="BM51" i="5" a="1"/>
  <c r="BM51" i="5" s="1"/>
  <c r="AT51" i="5" a="1"/>
  <c r="AT51" i="5" s="1"/>
  <c r="AH51" i="5" a="1"/>
  <c r="AH51" i="5" s="1"/>
  <c r="AQ51" i="5" a="1"/>
  <c r="AQ51" i="5" s="1"/>
  <c r="X51" i="5" a="1"/>
  <c r="X51" i="5" s="1"/>
  <c r="G51" i="5" a="1"/>
  <c r="G51" i="5" s="1"/>
  <c r="L51" i="5" a="1"/>
  <c r="L51" i="5" s="1"/>
  <c r="AL51" i="5" a="1"/>
  <c r="AL51" i="5" s="1"/>
  <c r="AV51" i="5" a="1"/>
  <c r="AV51" i="5" s="1"/>
  <c r="AK51" i="5" a="1"/>
  <c r="AK51" i="5" s="1"/>
  <c r="AJ51" i="5" a="1"/>
  <c r="AJ51" i="5" s="1"/>
  <c r="AA51" i="5" a="1"/>
  <c r="AA51" i="5" s="1"/>
  <c r="AU51" i="5" a="1"/>
  <c r="AU51" i="5" s="1"/>
  <c r="O51" i="5" a="1"/>
  <c r="O51" i="5" s="1"/>
  <c r="BB51" i="5" a="1"/>
  <c r="BB51" i="5" s="1"/>
  <c r="BG51" i="5" a="1"/>
  <c r="BG51" i="5" s="1"/>
  <c r="AE51" i="5" a="1"/>
  <c r="AE51" i="5" s="1"/>
  <c r="AR51" i="5" a="1"/>
  <c r="AR51" i="5" s="1"/>
  <c r="AY51" i="5" a="1"/>
  <c r="AY51" i="5" s="1"/>
  <c r="S51" i="5" a="1"/>
  <c r="S51" i="5" s="1"/>
  <c r="AC51" i="5" a="1"/>
  <c r="AC51" i="5" s="1"/>
  <c r="AO51" i="5" a="1"/>
  <c r="AO51" i="5" s="1"/>
  <c r="AX51" i="5" a="1"/>
  <c r="AX51" i="5" s="1"/>
  <c r="AF51" i="5" a="1"/>
  <c r="AF51" i="5" s="1"/>
  <c r="H51" i="5" a="1"/>
  <c r="H51" i="5" s="1"/>
  <c r="BK51" i="5" a="1"/>
  <c r="BK51" i="5" s="1"/>
  <c r="BC51" i="5" a="1"/>
  <c r="BC51" i="5" s="1"/>
  <c r="W51" i="5" a="1"/>
  <c r="W51" i="5" s="1"/>
  <c r="Z51" i="5" a="1"/>
  <c r="Z51" i="5" s="1"/>
  <c r="AM51" i="5" a="1"/>
  <c r="AM51" i="5" s="1"/>
  <c r="AD51" i="5" a="1"/>
  <c r="AD51" i="5" s="1"/>
  <c r="BE51" i="5" a="1"/>
  <c r="BE51" i="5" s="1"/>
  <c r="BL51" i="5" a="1"/>
  <c r="BL51" i="5" s="1"/>
  <c r="AS51" i="5" a="1"/>
  <c r="AS51" i="5" s="1"/>
  <c r="AG51" i="5" a="1"/>
  <c r="AG51" i="5" s="1"/>
  <c r="AP51" i="5" a="1"/>
  <c r="AP51" i="5" s="1"/>
  <c r="Q51" i="5" a="1"/>
  <c r="Q51" i="5" s="1"/>
  <c r="U51" i="5" a="1"/>
  <c r="U51" i="5" s="1"/>
  <c r="R51" i="5" a="1"/>
  <c r="R51" i="5" s="1"/>
  <c r="BN51" i="5" a="1"/>
  <c r="BN51" i="5" s="1"/>
  <c r="I51" i="5" a="1"/>
  <c r="I51" i="5" s="1"/>
  <c r="AB51" i="5" a="1"/>
  <c r="AB51" i="5" s="1"/>
  <c r="T51" i="5" a="1"/>
  <c r="T51" i="5" s="1"/>
  <c r="BF51" i="5" a="1"/>
  <c r="BF51" i="5" s="1"/>
  <c r="P51" i="5" a="1"/>
  <c r="P51" i="5" s="1"/>
  <c r="AZ51" i="5" a="1"/>
  <c r="AZ51" i="5" s="1"/>
  <c r="AN51" i="5" a="1"/>
  <c r="AN51" i="5" s="1"/>
  <c r="BD51" i="5" a="1"/>
  <c r="BD51" i="5" s="1"/>
  <c r="N51" i="5" a="1"/>
  <c r="N51" i="5" s="1"/>
  <c r="BA51" i="5" a="1"/>
  <c r="BA51" i="5" s="1"/>
  <c r="AI51" i="5" a="1"/>
  <c r="AI51" i="5" s="1"/>
  <c r="K51" i="5" a="1"/>
  <c r="K51" i="5" s="1"/>
  <c r="BE56" i="5" a="1"/>
  <c r="BE56" i="5" s="1"/>
  <c r="R56" i="5" a="1"/>
  <c r="R56" i="5" s="1"/>
  <c r="BD56" i="5" a="1"/>
  <c r="BD56" i="5" s="1"/>
  <c r="BF56" i="5" a="1"/>
  <c r="BF56" i="5" s="1"/>
  <c r="AJ56" i="5" a="1"/>
  <c r="AJ56" i="5" s="1"/>
  <c r="BJ56" i="5" a="1"/>
  <c r="BJ56" i="5" s="1"/>
  <c r="BL56" i="5" a="1"/>
  <c r="BL56" i="5" s="1"/>
  <c r="BM56" i="5" a="1"/>
  <c r="BM56" i="5" s="1"/>
  <c r="U56" i="5" a="1"/>
  <c r="U56" i="5" s="1"/>
  <c r="I56" i="5" a="1"/>
  <c r="I56" i="5" s="1"/>
  <c r="BK56" i="5" a="1"/>
  <c r="BK56" i="5" s="1"/>
  <c r="BB56" i="5" a="1"/>
  <c r="BB56" i="5" s="1"/>
  <c r="AT56" i="5" a="1"/>
  <c r="AT56" i="5" s="1"/>
  <c r="H56" i="5" a="1"/>
  <c r="H56" i="5" s="1"/>
  <c r="K56" i="5" a="1"/>
  <c r="K56" i="5" s="1"/>
  <c r="BA56" i="5" a="1"/>
  <c r="BA56" i="5" s="1"/>
  <c r="BI56" i="5" a="1"/>
  <c r="BI56" i="5" s="1"/>
  <c r="AS56" i="5" a="1"/>
  <c r="AS56" i="5" s="1"/>
  <c r="G56" i="5" a="1"/>
  <c r="G56" i="5" s="1"/>
  <c r="AH56" i="5" a="1"/>
  <c r="AH56" i="5" s="1"/>
  <c r="BH56" i="5" a="1"/>
  <c r="BH56" i="5" s="1"/>
  <c r="AP56" i="5" a="1"/>
  <c r="AP56" i="5" s="1"/>
  <c r="AD56" i="5" a="1"/>
  <c r="AD56" i="5" s="1"/>
  <c r="AA56" i="5" a="1"/>
  <c r="AA56" i="5" s="1"/>
  <c r="AK56" i="5" a="1"/>
  <c r="AK56" i="5" s="1"/>
  <c r="J56" i="5" a="1"/>
  <c r="J56" i="5" s="1"/>
  <c r="AU56" i="5" a="1"/>
  <c r="AU56" i="5" s="1"/>
  <c r="AI56" i="5" a="1"/>
  <c r="AI56" i="5" s="1"/>
  <c r="AO56" i="5" a="1"/>
  <c r="AO56" i="5" s="1"/>
  <c r="BC56" i="5" a="1"/>
  <c r="BC56" i="5" s="1"/>
  <c r="AQ56" i="5" a="1"/>
  <c r="AQ56" i="5" s="1"/>
  <c r="AN56" i="5" a="1"/>
  <c r="AN56" i="5" s="1"/>
  <c r="N56" i="5" a="1"/>
  <c r="N56" i="5" s="1"/>
  <c r="BG56" i="5" a="1"/>
  <c r="BG56" i="5" s="1"/>
  <c r="AW56" i="5" a="1"/>
  <c r="AW56" i="5" s="1"/>
  <c r="P56" i="5" a="1"/>
  <c r="P56" i="5" s="1"/>
  <c r="AZ56" i="5" a="1"/>
  <c r="AZ56" i="5" s="1"/>
  <c r="AC56" i="5" a="1"/>
  <c r="AC56" i="5" s="1"/>
  <c r="BN56" i="5" a="1"/>
  <c r="BN56" i="5" s="1"/>
  <c r="AG56" i="5" a="1"/>
  <c r="AG56" i="5" s="1"/>
  <c r="AF56" i="5" a="1"/>
  <c r="AF56" i="5" s="1"/>
  <c r="V56" i="5" a="1"/>
  <c r="V56" i="5" s="1"/>
  <c r="O56" i="5" a="1"/>
  <c r="O56" i="5" s="1"/>
  <c r="M56" i="5" a="1"/>
  <c r="M56" i="5" s="1"/>
  <c r="F56" i="5" s="1"/>
  <c r="AB56" i="5" a="1"/>
  <c r="AB56" i="5" s="1"/>
  <c r="AL56" i="5" a="1"/>
  <c r="AL56" i="5" s="1"/>
  <c r="AY56" i="5" a="1"/>
  <c r="AY56" i="5" s="1"/>
  <c r="AR56" i="5" a="1"/>
  <c r="AR56" i="5" s="1"/>
  <c r="W56" i="5" a="1"/>
  <c r="W56" i="5" s="1"/>
  <c r="AV56" i="5" a="1"/>
  <c r="AV56" i="5" s="1"/>
  <c r="AM56" i="5" a="1"/>
  <c r="AM56" i="5" s="1"/>
  <c r="AE56" i="5" a="1"/>
  <c r="AE56" i="5" s="1"/>
  <c r="Q56" i="5" a="1"/>
  <c r="Q56" i="5" s="1"/>
  <c r="L56" i="5" a="1"/>
  <c r="L56" i="5" s="1"/>
  <c r="AX56" i="5" a="1"/>
  <c r="AX56" i="5" s="1"/>
  <c r="Z56" i="5" a="1"/>
  <c r="Z56" i="5" s="1"/>
  <c r="X56" i="5" a="1"/>
  <c r="X56" i="5" s="1"/>
  <c r="S56" i="5" a="1"/>
  <c r="S56" i="5" s="1"/>
  <c r="T56" i="5" a="1"/>
  <c r="T56" i="5" s="1"/>
  <c r="Y56" i="5" a="1"/>
  <c r="Y56" i="5" s="1"/>
  <c r="AV94" i="5" a="1"/>
  <c r="AV94" i="5" s="1"/>
  <c r="BL94" i="5" a="1"/>
  <c r="BL94" i="5" s="1"/>
  <c r="AU94" i="5" a="1"/>
  <c r="AU94" i="5" s="1"/>
  <c r="AQ94" i="5" a="1"/>
  <c r="AQ94" i="5" s="1"/>
  <c r="Q94" i="5" a="1"/>
  <c r="Q94" i="5" s="1"/>
  <c r="BF94" i="5" a="1"/>
  <c r="BF94" i="5" s="1"/>
  <c r="AO94" i="5" a="1"/>
  <c r="AO94" i="5" s="1"/>
  <c r="AS94" i="5" a="1"/>
  <c r="AS94" i="5" s="1"/>
  <c r="BJ94" i="5" a="1"/>
  <c r="BJ94" i="5" s="1"/>
  <c r="BK94" i="5" a="1"/>
  <c r="BK94" i="5" s="1"/>
  <c r="BD94" i="5" a="1"/>
  <c r="BD94" i="5" s="1"/>
  <c r="AZ94" i="5" a="1"/>
  <c r="AZ94" i="5" s="1"/>
  <c r="BM94" i="5" a="1"/>
  <c r="BM94" i="5" s="1"/>
  <c r="BH94" i="5" a="1"/>
  <c r="BH94" i="5" s="1"/>
  <c r="AR94" i="5" a="1"/>
  <c r="AR94" i="5" s="1"/>
  <c r="T94" i="5" a="1"/>
  <c r="T94" i="5" s="1"/>
  <c r="H94" i="5" a="1"/>
  <c r="H94" i="5" s="1"/>
  <c r="BI94" i="5" a="1"/>
  <c r="BI94" i="5" s="1"/>
  <c r="Z94" i="5" a="1"/>
  <c r="Z94" i="5" s="1"/>
  <c r="AJ94" i="5" a="1"/>
  <c r="AJ94" i="5" s="1"/>
  <c r="AM94" i="5" a="1"/>
  <c r="AM94" i="5" s="1"/>
  <c r="AB94" i="5" a="1"/>
  <c r="AB94" i="5" s="1"/>
  <c r="BA94" i="5" a="1"/>
  <c r="BA94" i="5" s="1"/>
  <c r="AG94" i="5" a="1"/>
  <c r="AG94" i="5" s="1"/>
  <c r="BB94" i="5" a="1"/>
  <c r="BB94" i="5" s="1"/>
  <c r="AD94" i="5" a="1"/>
  <c r="AD94" i="5" s="1"/>
  <c r="AY94" i="5" a="1"/>
  <c r="AY94" i="5" s="1"/>
  <c r="K94" i="5" a="1"/>
  <c r="K94" i="5" s="1"/>
  <c r="F94" i="5" s="1"/>
  <c r="X94" i="5" a="1"/>
  <c r="X94" i="5" s="1"/>
  <c r="Y94" i="5" a="1"/>
  <c r="Y94" i="5" s="1"/>
  <c r="AX94" i="5" a="1"/>
  <c r="AX94" i="5" s="1"/>
  <c r="AL94" i="5" a="1"/>
  <c r="AL94" i="5" s="1"/>
  <c r="L94" i="5" a="1"/>
  <c r="L94" i="5" s="1"/>
  <c r="R94" i="5" a="1"/>
  <c r="R94" i="5" s="1"/>
  <c r="O94" i="5" a="1"/>
  <c r="O94" i="5" s="1"/>
  <c r="BG94" i="5" a="1"/>
  <c r="BG94" i="5" s="1"/>
  <c r="BE94" i="5" a="1"/>
  <c r="BE94" i="5" s="1"/>
  <c r="I94" i="5" a="1"/>
  <c r="I94" i="5" s="1"/>
  <c r="AH94" i="5" a="1"/>
  <c r="AH94" i="5" s="1"/>
  <c r="BC94" i="5" a="1"/>
  <c r="BC94" i="5" s="1"/>
  <c r="W94" i="5" a="1"/>
  <c r="W94" i="5" s="1"/>
  <c r="U94" i="5" a="1"/>
  <c r="U94" i="5" s="1"/>
  <c r="AE94" i="5" a="1"/>
  <c r="AE94" i="5" s="1"/>
  <c r="G94" i="5" a="1"/>
  <c r="G94" i="5" s="1"/>
  <c r="P94" i="5" a="1"/>
  <c r="P94" i="5" s="1"/>
  <c r="AP94" i="5" a="1"/>
  <c r="AP94" i="5" s="1"/>
  <c r="AC94" i="5" a="1"/>
  <c r="AC94" i="5" s="1"/>
  <c r="AT94" i="5" a="1"/>
  <c r="AT94" i="5" s="1"/>
  <c r="N94" i="5" a="1"/>
  <c r="N94" i="5" s="1"/>
  <c r="J94" i="5" a="1"/>
  <c r="J94" i="5" s="1"/>
  <c r="BN94" i="5" a="1"/>
  <c r="BN94" i="5" s="1"/>
  <c r="AW94" i="5" a="1"/>
  <c r="AW94" i="5" s="1"/>
  <c r="V94" i="5" a="1"/>
  <c r="V94" i="5" s="1"/>
  <c r="AK94" i="5" a="1"/>
  <c r="AK94" i="5" s="1"/>
  <c r="S94" i="5" a="1"/>
  <c r="S94" i="5" s="1"/>
  <c r="AA94" i="5" a="1"/>
  <c r="AA94" i="5" s="1"/>
  <c r="AI94" i="5" a="1"/>
  <c r="AI94" i="5" s="1"/>
  <c r="M94" i="5" a="1"/>
  <c r="M94" i="5" s="1"/>
  <c r="AF94" i="5" a="1"/>
  <c r="AF94" i="5" s="1"/>
  <c r="AN94" i="5" a="1"/>
  <c r="AN94" i="5" s="1"/>
  <c r="BL69" i="5" a="1"/>
  <c r="BL69" i="5" s="1"/>
  <c r="N69" i="5" a="1"/>
  <c r="N69" i="5" s="1"/>
  <c r="AL69" i="5" a="1"/>
  <c r="AL69" i="5" s="1"/>
  <c r="AZ69" i="5" a="1"/>
  <c r="AZ69" i="5" s="1"/>
  <c r="AY69" i="5" a="1"/>
  <c r="AY69" i="5" s="1"/>
  <c r="BF69" i="5" a="1"/>
  <c r="BF69" i="5" s="1"/>
  <c r="BN69" i="5" a="1"/>
  <c r="BN69" i="5" s="1"/>
  <c r="BH69" i="5" a="1"/>
  <c r="BH69" i="5" s="1"/>
  <c r="BD69" i="5" a="1"/>
  <c r="BD69" i="5" s="1"/>
  <c r="AX69" i="5" a="1"/>
  <c r="AX69" i="5" s="1"/>
  <c r="BB69" i="5" a="1"/>
  <c r="BB69" i="5" s="1"/>
  <c r="BC69" i="5" a="1"/>
  <c r="BC69" i="5" s="1"/>
  <c r="AI69" i="5" a="1"/>
  <c r="AI69" i="5" s="1"/>
  <c r="AM69" i="5" a="1"/>
  <c r="AM69" i="5" s="1"/>
  <c r="AJ69" i="5" a="1"/>
  <c r="AJ69" i="5" s="1"/>
  <c r="V69" i="5" a="1"/>
  <c r="V69" i="5" s="1"/>
  <c r="BG69" i="5" a="1"/>
  <c r="BG69" i="5" s="1"/>
  <c r="K69" i="5" a="1"/>
  <c r="K69" i="5" s="1"/>
  <c r="F69" i="5" s="1"/>
  <c r="AS69" i="5" a="1"/>
  <c r="AS69" i="5" s="1"/>
  <c r="AA69" i="5" a="1"/>
  <c r="AA69" i="5" s="1"/>
  <c r="AD69" i="5" a="1"/>
  <c r="AD69" i="5" s="1"/>
  <c r="BE69" i="5" a="1"/>
  <c r="BE69" i="5" s="1"/>
  <c r="AF69" i="5" a="1"/>
  <c r="AF69" i="5" s="1"/>
  <c r="I69" i="5" a="1"/>
  <c r="I69" i="5" s="1"/>
  <c r="AK69" i="5" a="1"/>
  <c r="AK69" i="5" s="1"/>
  <c r="AP69" i="5" a="1"/>
  <c r="AP69" i="5" s="1"/>
  <c r="BA69" i="5" a="1"/>
  <c r="BA69" i="5" s="1"/>
  <c r="BJ69" i="5" a="1"/>
  <c r="BJ69" i="5" s="1"/>
  <c r="Q69" i="5" a="1"/>
  <c r="Q69" i="5" s="1"/>
  <c r="AC69" i="5" a="1"/>
  <c r="AC69" i="5" s="1"/>
  <c r="AU69" i="5" a="1"/>
  <c r="AU69" i="5" s="1"/>
  <c r="W69" i="5" a="1"/>
  <c r="W69" i="5" s="1"/>
  <c r="O69" i="5" a="1"/>
  <c r="O69" i="5" s="1"/>
  <c r="AV69" i="5" a="1"/>
  <c r="AV69" i="5" s="1"/>
  <c r="M69" i="5" a="1"/>
  <c r="M69" i="5" s="1"/>
  <c r="BK69" i="5" a="1"/>
  <c r="BK69" i="5" s="1"/>
  <c r="BI69" i="5" a="1"/>
  <c r="BI69" i="5" s="1"/>
  <c r="Z69" i="5" a="1"/>
  <c r="Z69" i="5" s="1"/>
  <c r="T69" i="5" a="1"/>
  <c r="T69" i="5" s="1"/>
  <c r="H69" i="5" a="1"/>
  <c r="H69" i="5" s="1"/>
  <c r="AB69" i="5" a="1"/>
  <c r="AB69" i="5" s="1"/>
  <c r="S69" i="5" a="1"/>
  <c r="S69" i="5" s="1"/>
  <c r="AQ69" i="5" a="1"/>
  <c r="AQ69" i="5" s="1"/>
  <c r="AT69" i="5" a="1"/>
  <c r="AT69" i="5" s="1"/>
  <c r="AH69" i="5" a="1"/>
  <c r="AH69" i="5" s="1"/>
  <c r="AN69" i="5" a="1"/>
  <c r="AN69" i="5" s="1"/>
  <c r="X69" i="5" a="1"/>
  <c r="X69" i="5" s="1"/>
  <c r="AE69" i="5" a="1"/>
  <c r="AE69" i="5" s="1"/>
  <c r="AG69" i="5" a="1"/>
  <c r="AG69" i="5" s="1"/>
  <c r="AW69" i="5" a="1"/>
  <c r="AW69" i="5" s="1"/>
  <c r="R69" i="5" a="1"/>
  <c r="R69" i="5" s="1"/>
  <c r="BM69" i="5" a="1"/>
  <c r="BM69" i="5" s="1"/>
  <c r="AR69" i="5" a="1"/>
  <c r="AR69" i="5" s="1"/>
  <c r="L69" i="5" a="1"/>
  <c r="L69" i="5" s="1"/>
  <c r="U69" i="5" a="1"/>
  <c r="U69" i="5" s="1"/>
  <c r="P69" i="5" a="1"/>
  <c r="P69" i="5" s="1"/>
  <c r="AO69" i="5" a="1"/>
  <c r="AO69" i="5" s="1"/>
  <c r="J69" i="5" a="1"/>
  <c r="J69" i="5" s="1"/>
  <c r="G69" i="5" a="1"/>
  <c r="G69" i="5" s="1"/>
  <c r="Y69" i="5" a="1"/>
  <c r="Y69" i="5" s="1"/>
  <c r="AC28" i="5" a="1"/>
  <c r="AC28" i="5" s="1"/>
  <c r="BM28" i="5" a="1"/>
  <c r="BM28" i="5" s="1"/>
  <c r="AL28" i="5" a="1"/>
  <c r="AL28" i="5" s="1"/>
  <c r="AX28" i="5" a="1"/>
  <c r="AX28" i="5" s="1"/>
  <c r="AO28" i="5" a="1"/>
  <c r="AO28" i="5" s="1"/>
  <c r="X28" i="5" a="1"/>
  <c r="X28" i="5" s="1"/>
  <c r="AN28" i="5" a="1"/>
  <c r="AN28" i="5" s="1"/>
  <c r="AS28" i="5" a="1"/>
  <c r="AS28" i="5" s="1"/>
  <c r="AZ28" i="5" a="1"/>
  <c r="AZ28" i="5" s="1"/>
  <c r="N28" i="5" a="1"/>
  <c r="N28" i="5" s="1"/>
  <c r="AF28" i="5" a="1"/>
  <c r="AF28" i="5" s="1"/>
  <c r="K28" i="5" a="1"/>
  <c r="K28" i="5" s="1"/>
  <c r="BE28" i="5" a="1"/>
  <c r="BE28" i="5" s="1"/>
  <c r="AA28" i="5" a="1"/>
  <c r="AA28" i="5" s="1"/>
  <c r="AP28" i="5" a="1"/>
  <c r="AP28" i="5" s="1"/>
  <c r="P28" i="5" a="1"/>
  <c r="P28" i="5" s="1"/>
  <c r="AE28" i="5" a="1"/>
  <c r="AE28" i="5" s="1"/>
  <c r="AT28" i="5" a="1"/>
  <c r="AT28" i="5" s="1"/>
  <c r="O28" i="5" a="1"/>
  <c r="O28" i="5" s="1"/>
  <c r="BL28" i="5" a="1"/>
  <c r="BL28" i="5" s="1"/>
  <c r="AH28" i="5" a="1"/>
  <c r="AH28" i="5" s="1"/>
  <c r="BA28" i="5" a="1"/>
  <c r="BA28" i="5" s="1"/>
  <c r="AU28" i="5" a="1"/>
  <c r="AU28" i="5" s="1"/>
  <c r="AM28" i="5" a="1"/>
  <c r="AM28" i="5" s="1"/>
  <c r="BJ28" i="5" a="1"/>
  <c r="BJ28" i="5" s="1"/>
  <c r="Q28" i="5" a="1"/>
  <c r="Q28" i="5" s="1"/>
  <c r="BD28" i="5" a="1"/>
  <c r="BD28" i="5" s="1"/>
  <c r="AI28" i="5" a="1"/>
  <c r="AI28" i="5" s="1"/>
  <c r="I28" i="5" a="1"/>
  <c r="I28" i="5" s="1"/>
  <c r="AY28" i="5" a="1"/>
  <c r="AY28" i="5" s="1"/>
  <c r="AJ28" i="5" a="1"/>
  <c r="AJ28" i="5" s="1"/>
  <c r="L28" i="5" a="1"/>
  <c r="L28" i="5" s="1"/>
  <c r="BC28" i="5" a="1"/>
  <c r="BC28" i="5" s="1"/>
  <c r="Z28" i="5" a="1"/>
  <c r="Z28" i="5" s="1"/>
  <c r="BH28" i="5" a="1"/>
  <c r="BH28" i="5" s="1"/>
  <c r="S28" i="5" a="1"/>
  <c r="S28" i="5" s="1"/>
  <c r="H28" i="5" a="1"/>
  <c r="H28" i="5" s="1"/>
  <c r="AR28" i="5" a="1"/>
  <c r="AR28" i="5" s="1"/>
  <c r="BK28" i="5" a="1"/>
  <c r="BK28" i="5" s="1"/>
  <c r="R28" i="5" a="1"/>
  <c r="R28" i="5" s="1"/>
  <c r="AD28" i="5" a="1"/>
  <c r="AD28" i="5" s="1"/>
  <c r="BN28" i="5" a="1"/>
  <c r="BN28" i="5" s="1"/>
  <c r="AV28" i="5" a="1"/>
  <c r="AV28" i="5" s="1"/>
  <c r="G28" i="5" a="1"/>
  <c r="G28" i="5" s="1"/>
  <c r="J28" i="5" a="1"/>
  <c r="J28" i="5" s="1"/>
  <c r="BF28" i="5" a="1"/>
  <c r="BF28" i="5" s="1"/>
  <c r="BI28" i="5" a="1"/>
  <c r="BI28" i="5" s="1"/>
  <c r="AK28" i="5" a="1"/>
  <c r="AK28" i="5" s="1"/>
  <c r="M28" i="5" a="1"/>
  <c r="M28" i="5" s="1"/>
  <c r="BB28" i="5" a="1"/>
  <c r="BB28" i="5" s="1"/>
  <c r="BG28" i="5" a="1"/>
  <c r="BG28" i="5" s="1"/>
  <c r="AB28" i="5" a="1"/>
  <c r="AB28" i="5" s="1"/>
  <c r="AW28" i="5" a="1"/>
  <c r="AW28" i="5" s="1"/>
  <c r="U28" i="5" a="1"/>
  <c r="U28" i="5" s="1"/>
  <c r="AG28" i="5" a="1"/>
  <c r="AG28" i="5" s="1"/>
  <c r="Y28" i="5" a="1"/>
  <c r="Y28" i="5" s="1"/>
  <c r="V28" i="5" a="1"/>
  <c r="V28" i="5" s="1"/>
  <c r="T28" i="5" a="1"/>
  <c r="T28" i="5" s="1"/>
  <c r="AQ28" i="5" a="1"/>
  <c r="AQ28" i="5" s="1"/>
  <c r="W28" i="5" a="1"/>
  <c r="W28" i="5" s="1"/>
  <c r="E5" i="6"/>
  <c r="E54" i="5"/>
  <c r="E54" i="15"/>
  <c r="E84" i="5"/>
  <c r="E84" i="15"/>
  <c r="E110" i="6"/>
  <c r="R100" i="7" a="1"/>
  <c r="R100" i="7" s="1"/>
  <c r="N100" i="7"/>
  <c r="L101" i="7"/>
  <c r="S100" i="7"/>
  <c r="X100" i="7"/>
  <c r="T100" i="7" a="1"/>
  <c r="T100" i="7" s="1"/>
  <c r="E75" i="16"/>
  <c r="G75" i="15"/>
  <c r="AL75" i="15"/>
  <c r="AA75" i="15"/>
  <c r="AT75" i="15"/>
  <c r="AI75" i="15"/>
  <c r="S75" i="15"/>
  <c r="AZ75" i="15"/>
  <c r="AO75" i="15"/>
  <c r="BL75" i="15"/>
  <c r="N75" i="15"/>
  <c r="AE75" i="15"/>
  <c r="BN75" i="15"/>
  <c r="BE75" i="15"/>
  <c r="U75" i="15"/>
  <c r="BH75" i="15"/>
  <c r="AQ75" i="15"/>
  <c r="K75" i="15"/>
  <c r="V75" i="15"/>
  <c r="AU75" i="15"/>
  <c r="AW75" i="15"/>
  <c r="BC75" i="15"/>
  <c r="Y75" i="15"/>
  <c r="AJ75" i="15"/>
  <c r="BM75" i="15"/>
  <c r="BJ75" i="15"/>
  <c r="BD75" i="15"/>
  <c r="AN75" i="15"/>
  <c r="AS75" i="15"/>
  <c r="AC75" i="15"/>
  <c r="AB75" i="15"/>
  <c r="J75" i="15"/>
  <c r="BB75" i="15"/>
  <c r="BK75" i="15"/>
  <c r="AD75" i="15"/>
  <c r="I75" i="15"/>
  <c r="X75" i="15"/>
  <c r="M75" i="15"/>
  <c r="R75" i="15"/>
  <c r="AH75" i="15"/>
  <c r="AP75" i="15"/>
  <c r="Z75" i="15"/>
  <c r="P75" i="15"/>
  <c r="O75" i="15"/>
  <c r="AK75" i="15"/>
  <c r="BI75" i="15"/>
  <c r="Q75" i="15"/>
  <c r="H75" i="15"/>
  <c r="W75" i="15"/>
  <c r="T75" i="15"/>
  <c r="AV75" i="15"/>
  <c r="AM75" i="15"/>
  <c r="AX75" i="15"/>
  <c r="BA75" i="15"/>
  <c r="AY75" i="15"/>
  <c r="AF75" i="15"/>
  <c r="AR75" i="15"/>
  <c r="BF75" i="15"/>
  <c r="BG75" i="15"/>
  <c r="L75" i="15"/>
  <c r="AG75" i="15"/>
  <c r="E93" i="16"/>
  <c r="BK93" i="15"/>
  <c r="AD93" i="15"/>
  <c r="Z93" i="15"/>
  <c r="BH93" i="15"/>
  <c r="AG93" i="15"/>
  <c r="P93" i="15"/>
  <c r="AP93" i="15"/>
  <c r="AL93" i="15"/>
  <c r="K93" i="15"/>
  <c r="AS93" i="15"/>
  <c r="AB93" i="15"/>
  <c r="BB93" i="15"/>
  <c r="AX93" i="15"/>
  <c r="AQ93" i="15"/>
  <c r="AT93" i="15"/>
  <c r="AN93" i="15"/>
  <c r="BN93" i="15"/>
  <c r="BJ93" i="15"/>
  <c r="S93" i="15"/>
  <c r="G93" i="15"/>
  <c r="AZ93" i="15"/>
  <c r="L93" i="15"/>
  <c r="H93" i="15"/>
  <c r="AR93" i="15"/>
  <c r="T93" i="15"/>
  <c r="BL93" i="15"/>
  <c r="X93" i="15"/>
  <c r="AH93" i="15"/>
  <c r="AE93" i="15"/>
  <c r="U93" i="15"/>
  <c r="AA93" i="15"/>
  <c r="BA93" i="15"/>
  <c r="AW93" i="15"/>
  <c r="BG93" i="15"/>
  <c r="AU93" i="15"/>
  <c r="AM93" i="15"/>
  <c r="BM93" i="15"/>
  <c r="BI93" i="15"/>
  <c r="J93" i="15"/>
  <c r="AV93" i="15"/>
  <c r="M93" i="15"/>
  <c r="V93" i="15"/>
  <c r="Y93" i="15"/>
  <c r="W93" i="15"/>
  <c r="AK93" i="15"/>
  <c r="N93" i="15"/>
  <c r="BF93" i="15"/>
  <c r="I93" i="15"/>
  <c r="O93" i="15"/>
  <c r="AI93" i="15"/>
  <c r="AC93" i="15"/>
  <c r="AF93" i="15"/>
  <c r="BD93" i="15"/>
  <c r="BE93" i="15"/>
  <c r="R93" i="15"/>
  <c r="BC93" i="15"/>
  <c r="Q93" i="15"/>
  <c r="AY93" i="15"/>
  <c r="AO93" i="15"/>
  <c r="AJ93" i="15"/>
  <c r="E76" i="16"/>
  <c r="AI76" i="15"/>
  <c r="AO76" i="15"/>
  <c r="M76" i="15"/>
  <c r="Z76" i="15"/>
  <c r="AG76" i="15"/>
  <c r="AH76" i="15"/>
  <c r="AT76" i="15"/>
  <c r="S76" i="15"/>
  <c r="BL76" i="15"/>
  <c r="U76" i="15"/>
  <c r="AD76" i="15"/>
  <c r="BH76" i="15"/>
  <c r="AE76" i="15"/>
  <c r="I76" i="15"/>
  <c r="AS76" i="15"/>
  <c r="AZ76" i="15"/>
  <c r="AP76" i="15"/>
  <c r="AQ76" i="15"/>
  <c r="W76" i="15"/>
  <c r="BI76" i="15"/>
  <c r="P76" i="15"/>
  <c r="BC76" i="15"/>
  <c r="AK76" i="15"/>
  <c r="AA76" i="15"/>
  <c r="AN76" i="15"/>
  <c r="H76" i="15"/>
  <c r="AY76" i="15"/>
  <c r="AU76" i="15"/>
  <c r="BF76" i="15"/>
  <c r="T76" i="15"/>
  <c r="BM76" i="15"/>
  <c r="BK76" i="15"/>
  <c r="N76" i="15"/>
  <c r="V76" i="15"/>
  <c r="K76" i="15"/>
  <c r="AC76" i="15"/>
  <c r="Q76" i="15"/>
  <c r="AJ76" i="15"/>
  <c r="Y76" i="15"/>
  <c r="AW76" i="15"/>
  <c r="BG76" i="15"/>
  <c r="X76" i="15"/>
  <c r="AL76" i="15"/>
  <c r="AM76" i="15"/>
  <c r="AB76" i="15"/>
  <c r="AV76" i="15"/>
  <c r="BJ76" i="15"/>
  <c r="BN76" i="15"/>
  <c r="G76" i="15"/>
  <c r="L76" i="15"/>
  <c r="BD76" i="15"/>
  <c r="BE76" i="15"/>
  <c r="BB76" i="15"/>
  <c r="O76" i="15"/>
  <c r="R76" i="15"/>
  <c r="AR76" i="15"/>
  <c r="AF76" i="15"/>
  <c r="J76" i="15"/>
  <c r="BA76" i="15"/>
  <c r="AX76" i="15"/>
  <c r="E16" i="16"/>
  <c r="Z16" i="15"/>
  <c r="AT16" i="15"/>
  <c r="BL16" i="15"/>
  <c r="AD16" i="15"/>
  <c r="AL16" i="15"/>
  <c r="BF16" i="15"/>
  <c r="I16" i="15"/>
  <c r="AN16" i="15"/>
  <c r="L16" i="15"/>
  <c r="BA16" i="15"/>
  <c r="R16" i="15"/>
  <c r="T16" i="15"/>
  <c r="O16" i="15"/>
  <c r="X16" i="15"/>
  <c r="AF16" i="15"/>
  <c r="AA16" i="15"/>
  <c r="AQ16" i="15"/>
  <c r="BN16" i="15"/>
  <c r="AM16" i="15"/>
  <c r="BH16" i="15"/>
  <c r="AG16" i="15"/>
  <c r="AZ16" i="15"/>
  <c r="AY16" i="15"/>
  <c r="H16" i="15"/>
  <c r="K16" i="15"/>
  <c r="M16" i="15"/>
  <c r="BK16" i="15"/>
  <c r="AB16" i="15"/>
  <c r="AI16" i="15"/>
  <c r="BD16" i="15"/>
  <c r="Y16" i="15"/>
  <c r="J16" i="15"/>
  <c r="AR16" i="15"/>
  <c r="P16" i="15"/>
  <c r="N16" i="15"/>
  <c r="AP16" i="15"/>
  <c r="S16" i="15"/>
  <c r="U16" i="15"/>
  <c r="AX16" i="15"/>
  <c r="BG16" i="15"/>
  <c r="AJ16" i="15"/>
  <c r="BB16" i="15"/>
  <c r="AO16" i="15"/>
  <c r="BJ16" i="15"/>
  <c r="G16" i="15"/>
  <c r="BC16" i="15"/>
  <c r="AW16" i="15"/>
  <c r="BI16" i="15"/>
  <c r="V16" i="15"/>
  <c r="AH16" i="15"/>
  <c r="W16" i="15"/>
  <c r="AC16" i="15"/>
  <c r="AS16" i="15"/>
  <c r="AE16" i="15"/>
  <c r="BE16" i="15"/>
  <c r="Q16" i="15"/>
  <c r="AV16" i="15"/>
  <c r="AK16" i="15"/>
  <c r="BM16" i="15"/>
  <c r="AU16" i="15"/>
  <c r="E63" i="16"/>
  <c r="AH63" i="15"/>
  <c r="AW63" i="15"/>
  <c r="G63" i="15"/>
  <c r="AE63" i="15"/>
  <c r="AS63" i="15"/>
  <c r="AN63" i="15"/>
  <c r="BJ63" i="15"/>
  <c r="T63" i="15"/>
  <c r="BA63" i="15"/>
  <c r="BD63" i="15"/>
  <c r="AP63" i="15"/>
  <c r="K63" i="15"/>
  <c r="AG63" i="15"/>
  <c r="N63" i="15"/>
  <c r="P63" i="15"/>
  <c r="BC63" i="15"/>
  <c r="X63" i="15"/>
  <c r="AT63" i="15"/>
  <c r="AF63" i="15"/>
  <c r="BE63" i="15"/>
  <c r="O63" i="15"/>
  <c r="AK63" i="15"/>
  <c r="BG63" i="15"/>
  <c r="BB63" i="15"/>
  <c r="Q63" i="15"/>
  <c r="AA63" i="15"/>
  <c r="AX63" i="15"/>
  <c r="H63" i="15"/>
  <c r="V63" i="15"/>
  <c r="BF63" i="15"/>
  <c r="J63" i="15"/>
  <c r="AL63" i="15"/>
  <c r="AD63" i="15"/>
  <c r="AR63" i="15"/>
  <c r="U63" i="15"/>
  <c r="W63" i="15"/>
  <c r="AZ63" i="15"/>
  <c r="AV63" i="15"/>
  <c r="BN63" i="15"/>
  <c r="AO63" i="15"/>
  <c r="AM63" i="15"/>
  <c r="AQ63" i="15"/>
  <c r="AY63" i="15"/>
  <c r="BI63" i="15"/>
  <c r="BK63" i="15"/>
  <c r="Z63" i="15"/>
  <c r="AJ63" i="15"/>
  <c r="AB63" i="15"/>
  <c r="BL63" i="15"/>
  <c r="R63" i="15"/>
  <c r="L63" i="15"/>
  <c r="BH63" i="15"/>
  <c r="Y63" i="15"/>
  <c r="S63" i="15"/>
  <c r="AU63" i="15"/>
  <c r="M63" i="15"/>
  <c r="BM63" i="15"/>
  <c r="AC63" i="15"/>
  <c r="I63" i="15"/>
  <c r="AI63" i="15"/>
  <c r="E59" i="16"/>
  <c r="AJ59" i="15"/>
  <c r="AL59" i="15"/>
  <c r="BK59" i="15"/>
  <c r="BD59" i="15"/>
  <c r="I59" i="15"/>
  <c r="Y59" i="15"/>
  <c r="U59" i="15"/>
  <c r="N59" i="15"/>
  <c r="R59" i="15"/>
  <c r="AG59" i="15"/>
  <c r="AV59" i="15"/>
  <c r="V59" i="15"/>
  <c r="AB59" i="15"/>
  <c r="AE59" i="15"/>
  <c r="BA59" i="15"/>
  <c r="G59" i="15"/>
  <c r="AS59" i="15"/>
  <c r="AO59" i="15"/>
  <c r="AR59" i="15"/>
  <c r="J59" i="15"/>
  <c r="Z59" i="15"/>
  <c r="AN59" i="15"/>
  <c r="BB59" i="15"/>
  <c r="K59" i="15"/>
  <c r="AH59" i="15"/>
  <c r="AW59" i="15"/>
  <c r="AT59" i="15"/>
  <c r="P59" i="15"/>
  <c r="X59" i="15"/>
  <c r="BE59" i="15"/>
  <c r="BH59" i="15"/>
  <c r="BG59" i="15"/>
  <c r="AA59" i="15"/>
  <c r="Q59" i="15"/>
  <c r="H59" i="15"/>
  <c r="W59" i="15"/>
  <c r="BJ59" i="15"/>
  <c r="AM59" i="15"/>
  <c r="AD59" i="15"/>
  <c r="AF59" i="15"/>
  <c r="AU59" i="15"/>
  <c r="T59" i="15"/>
  <c r="AK59" i="15"/>
  <c r="AX59" i="15"/>
  <c r="BL59" i="15"/>
  <c r="AZ59" i="15"/>
  <c r="L59" i="15"/>
  <c r="AI59" i="15"/>
  <c r="O59" i="15"/>
  <c r="BF59" i="15"/>
  <c r="AP59" i="15"/>
  <c r="BI59" i="15"/>
  <c r="AQ59" i="15"/>
  <c r="BN59" i="15"/>
  <c r="M59" i="15"/>
  <c r="S59" i="15"/>
  <c r="BM59" i="15"/>
  <c r="AY59" i="15"/>
  <c r="AC59" i="15"/>
  <c r="BC59" i="15"/>
  <c r="E124" i="16"/>
  <c r="AZ124" i="15"/>
  <c r="AG124" i="15"/>
  <c r="AJ124" i="15"/>
  <c r="BI124" i="15"/>
  <c r="AP124" i="15"/>
  <c r="BL124" i="15"/>
  <c r="AV124" i="15"/>
  <c r="BA124" i="15"/>
  <c r="O124" i="15"/>
  <c r="AQ124" i="15"/>
  <c r="H124" i="15"/>
  <c r="BK124" i="15"/>
  <c r="V124" i="15"/>
  <c r="AE124" i="15"/>
  <c r="G124" i="15"/>
  <c r="T124" i="15"/>
  <c r="R124" i="15"/>
  <c r="AK124" i="15"/>
  <c r="AU124" i="15"/>
  <c r="BC124" i="15"/>
  <c r="AF124" i="15"/>
  <c r="AH124" i="15"/>
  <c r="BB124" i="15"/>
  <c r="BJ124" i="15"/>
  <c r="AM124" i="15"/>
  <c r="AR124" i="15"/>
  <c r="AW124" i="15"/>
  <c r="L124" i="15"/>
  <c r="I124" i="15"/>
  <c r="AO124" i="15"/>
  <c r="BD124" i="15"/>
  <c r="BM124" i="15"/>
  <c r="AC124" i="15"/>
  <c r="BE124" i="15"/>
  <c r="X124" i="15"/>
  <c r="P124" i="15"/>
  <c r="AL124" i="15"/>
  <c r="AY124" i="15"/>
  <c r="M124" i="15"/>
  <c r="K124" i="15"/>
  <c r="AB124" i="15"/>
  <c r="AX124" i="15"/>
  <c r="BN124" i="15"/>
  <c r="AD124" i="15"/>
  <c r="BG124" i="15"/>
  <c r="BF124" i="15"/>
  <c r="AN124" i="15"/>
  <c r="W124" i="15"/>
  <c r="N124" i="15"/>
  <c r="Y124" i="15"/>
  <c r="Z124" i="15"/>
  <c r="AA124" i="15"/>
  <c r="Q124" i="15"/>
  <c r="S124" i="15"/>
  <c r="AI124" i="15"/>
  <c r="BH124" i="15"/>
  <c r="AT124" i="15"/>
  <c r="U124" i="15"/>
  <c r="AS124" i="15"/>
  <c r="J124" i="15"/>
  <c r="E50" i="16"/>
  <c r="AF50" i="15"/>
  <c r="BD50" i="15"/>
  <c r="AZ50" i="15"/>
  <c r="BA50" i="15"/>
  <c r="BB50" i="15"/>
  <c r="S50" i="15"/>
  <c r="BF50" i="15"/>
  <c r="V50" i="15"/>
  <c r="Y50" i="15"/>
  <c r="AI50" i="15"/>
  <c r="T50" i="15"/>
  <c r="AA50" i="15"/>
  <c r="BM50" i="15"/>
  <c r="AH50" i="15"/>
  <c r="AW50" i="15"/>
  <c r="AY50" i="15"/>
  <c r="Q50" i="15"/>
  <c r="N50" i="15"/>
  <c r="AQ50" i="15"/>
  <c r="AU50" i="15"/>
  <c r="Z50" i="15"/>
  <c r="BG50" i="15"/>
  <c r="BL50" i="15"/>
  <c r="AL50" i="15"/>
  <c r="M50" i="15"/>
  <c r="G50" i="15"/>
  <c r="AX50" i="15"/>
  <c r="AC50" i="15"/>
  <c r="W50" i="15"/>
  <c r="BJ50" i="15"/>
  <c r="AR50" i="15"/>
  <c r="AN50" i="15"/>
  <c r="I50" i="15"/>
  <c r="BI50" i="15"/>
  <c r="BC50" i="15"/>
  <c r="BN50" i="15"/>
  <c r="AJ50" i="15"/>
  <c r="BE50" i="15"/>
  <c r="BK50" i="15"/>
  <c r="AM50" i="15"/>
  <c r="AP50" i="15"/>
  <c r="AV50" i="15"/>
  <c r="K50" i="15"/>
  <c r="P50" i="15"/>
  <c r="J50" i="15"/>
  <c r="AD50" i="15"/>
  <c r="AT50" i="15"/>
  <c r="AO50" i="15"/>
  <c r="AE50" i="15"/>
  <c r="R50" i="15"/>
  <c r="L50" i="15"/>
  <c r="AK50" i="15"/>
  <c r="X50" i="15"/>
  <c r="H50" i="15"/>
  <c r="BH50" i="15"/>
  <c r="AS50" i="15"/>
  <c r="AG50" i="15"/>
  <c r="AB50" i="15"/>
  <c r="U50" i="15"/>
  <c r="O50" i="15"/>
  <c r="E111" i="16"/>
  <c r="BM111" i="15"/>
  <c r="AK111" i="15"/>
  <c r="G111" i="15"/>
  <c r="Z111" i="15"/>
  <c r="AT111" i="15"/>
  <c r="T111" i="15"/>
  <c r="AY111" i="15"/>
  <c r="AF111" i="15"/>
  <c r="AU111" i="15"/>
  <c r="BD111" i="15"/>
  <c r="AH111" i="15"/>
  <c r="J111" i="15"/>
  <c r="BF111" i="15"/>
  <c r="AA111" i="15"/>
  <c r="BK111" i="15"/>
  <c r="P111" i="15"/>
  <c r="AV111" i="15"/>
  <c r="X111" i="15"/>
  <c r="L111" i="15"/>
  <c r="AW111" i="15"/>
  <c r="AB111" i="15"/>
  <c r="BJ111" i="15"/>
  <c r="AL111" i="15"/>
  <c r="AG111" i="15"/>
  <c r="S111" i="15"/>
  <c r="AN111" i="15"/>
  <c r="H111" i="15"/>
  <c r="BB111" i="15"/>
  <c r="BG111" i="15"/>
  <c r="U111" i="15"/>
  <c r="AZ111" i="15"/>
  <c r="V111" i="15"/>
  <c r="K111" i="15"/>
  <c r="M111" i="15"/>
  <c r="AD111" i="15"/>
  <c r="AC111" i="15"/>
  <c r="BN111" i="15"/>
  <c r="BC111" i="15"/>
  <c r="N111" i="15"/>
  <c r="O111" i="15"/>
  <c r="AO111" i="15"/>
  <c r="I111" i="15"/>
  <c r="AE111" i="15"/>
  <c r="AP111" i="15"/>
  <c r="R111" i="15"/>
  <c r="Q111" i="15"/>
  <c r="AR111" i="15"/>
  <c r="BA111" i="15"/>
  <c r="AS111" i="15"/>
  <c r="AJ111" i="15"/>
  <c r="AX111" i="15"/>
  <c r="W111" i="15"/>
  <c r="Y111" i="15"/>
  <c r="AM111" i="15"/>
  <c r="BH111" i="15"/>
  <c r="BI111" i="15"/>
  <c r="BL111" i="15"/>
  <c r="BE111" i="15"/>
  <c r="AI111" i="15"/>
  <c r="AQ111" i="15"/>
  <c r="E52" i="16"/>
  <c r="AC52" i="15"/>
  <c r="BI52" i="15"/>
  <c r="AG52" i="15"/>
  <c r="BC52" i="15"/>
  <c r="S52" i="15"/>
  <c r="O52" i="15"/>
  <c r="AO52" i="15"/>
  <c r="J52" i="15"/>
  <c r="AW52" i="15"/>
  <c r="N52" i="15"/>
  <c r="AA52" i="15"/>
  <c r="BA52" i="15"/>
  <c r="Z52" i="15"/>
  <c r="V52" i="15"/>
  <c r="BD52" i="15"/>
  <c r="AM52" i="15"/>
  <c r="BM52" i="15"/>
  <c r="AT52" i="15"/>
  <c r="AL52" i="15"/>
  <c r="AI52" i="15"/>
  <c r="AY52" i="15"/>
  <c r="R52" i="15"/>
  <c r="BJ52" i="15"/>
  <c r="BF52" i="15"/>
  <c r="AJ52" i="15"/>
  <c r="BK52" i="15"/>
  <c r="AD52" i="15"/>
  <c r="K52" i="15"/>
  <c r="G52" i="15"/>
  <c r="AK52" i="15"/>
  <c r="AZ52" i="15"/>
  <c r="I52" i="15"/>
  <c r="AF52" i="15"/>
  <c r="AR52" i="15"/>
  <c r="T52" i="15"/>
  <c r="BL52" i="15"/>
  <c r="Y52" i="15"/>
  <c r="AV52" i="15"/>
  <c r="AX52" i="15"/>
  <c r="U52" i="15"/>
  <c r="Q52" i="15"/>
  <c r="AS52" i="15"/>
  <c r="M52" i="15"/>
  <c r="H52" i="15"/>
  <c r="X52" i="15"/>
  <c r="BN52" i="15"/>
  <c r="AE52" i="15"/>
  <c r="AU52" i="15"/>
  <c r="L52" i="15"/>
  <c r="W52" i="15"/>
  <c r="AQ52" i="15"/>
  <c r="AN52" i="15"/>
  <c r="BH52" i="15"/>
  <c r="AP52" i="15"/>
  <c r="BB52" i="15"/>
  <c r="BG52" i="15"/>
  <c r="AH52" i="15"/>
  <c r="P52" i="15"/>
  <c r="AB52" i="15"/>
  <c r="BE52" i="15"/>
  <c r="E105" i="16"/>
  <c r="Q105" i="15"/>
  <c r="AX105" i="15"/>
  <c r="AM105" i="15"/>
  <c r="AT105" i="15"/>
  <c r="AA105" i="15"/>
  <c r="AC105" i="15"/>
  <c r="BN105" i="15"/>
  <c r="BC105" i="15"/>
  <c r="BH105" i="15"/>
  <c r="AI105" i="15"/>
  <c r="AO105" i="15"/>
  <c r="I105" i="15"/>
  <c r="L105" i="15"/>
  <c r="AQ105" i="15"/>
  <c r="BF105" i="15"/>
  <c r="BA105" i="15"/>
  <c r="W105" i="15"/>
  <c r="Z105" i="15"/>
  <c r="AR105" i="15"/>
  <c r="BI105" i="15"/>
  <c r="BM105" i="15"/>
  <c r="AK105" i="15"/>
  <c r="AP105" i="15"/>
  <c r="AU105" i="15"/>
  <c r="N105" i="15"/>
  <c r="T105" i="15"/>
  <c r="AY105" i="15"/>
  <c r="BD105" i="15"/>
  <c r="G105" i="15"/>
  <c r="S105" i="15"/>
  <c r="AN105" i="15"/>
  <c r="H105" i="15"/>
  <c r="BB105" i="15"/>
  <c r="BG105" i="15"/>
  <c r="AD105" i="15"/>
  <c r="AZ105" i="15"/>
  <c r="V105" i="15"/>
  <c r="K105" i="15"/>
  <c r="R105" i="15"/>
  <c r="AG105" i="15"/>
  <c r="BL105" i="15"/>
  <c r="AJ105" i="15"/>
  <c r="Y105" i="15"/>
  <c r="AF105" i="15"/>
  <c r="U105" i="15"/>
  <c r="X105" i="15"/>
  <c r="AL105" i="15"/>
  <c r="O105" i="15"/>
  <c r="AE105" i="15"/>
  <c r="AS105" i="15"/>
  <c r="AW105" i="15"/>
  <c r="AV105" i="15"/>
  <c r="BJ105" i="15"/>
  <c r="J105" i="15"/>
  <c r="F105" i="15" s="1"/>
  <c r="P105" i="15"/>
  <c r="AB105" i="15"/>
  <c r="AH105" i="15"/>
  <c r="M105" i="15"/>
  <c r="BE105" i="15"/>
  <c r="BK105" i="15"/>
  <c r="E100" i="16"/>
  <c r="P100" i="15"/>
  <c r="AP100" i="15"/>
  <c r="AG100" i="15"/>
  <c r="X100" i="15"/>
  <c r="V100" i="15"/>
  <c r="AB100" i="15"/>
  <c r="BB100" i="15"/>
  <c r="BC100" i="15"/>
  <c r="AT100" i="15"/>
  <c r="AV100" i="15"/>
  <c r="AN100" i="15"/>
  <c r="BN100" i="15"/>
  <c r="L100" i="15"/>
  <c r="H100" i="15"/>
  <c r="BG100" i="15"/>
  <c r="AZ100" i="15"/>
  <c r="M100" i="15"/>
  <c r="AH100" i="15"/>
  <c r="Z100" i="15"/>
  <c r="BH100" i="15"/>
  <c r="BL100" i="15"/>
  <c r="Y100" i="15"/>
  <c r="BD100" i="15"/>
  <c r="AU100" i="15"/>
  <c r="I100" i="15"/>
  <c r="Q100" i="15"/>
  <c r="AK100" i="15"/>
  <c r="N100" i="15"/>
  <c r="W100" i="15"/>
  <c r="AR100" i="15"/>
  <c r="AC100" i="15"/>
  <c r="AW100" i="15"/>
  <c r="AI100" i="15"/>
  <c r="AE100" i="15"/>
  <c r="AS100" i="15"/>
  <c r="AM100" i="15"/>
  <c r="BM100" i="15"/>
  <c r="AF100" i="15"/>
  <c r="AJ100" i="15"/>
  <c r="T100" i="15"/>
  <c r="AY100" i="15"/>
  <c r="R100" i="15"/>
  <c r="AX100" i="15"/>
  <c r="BF100" i="15"/>
  <c r="BJ100" i="15"/>
  <c r="J100" i="15"/>
  <c r="K100" i="15"/>
  <c r="BE100" i="15"/>
  <c r="S100" i="15"/>
  <c r="G100" i="15"/>
  <c r="O100" i="15"/>
  <c r="AL100" i="15"/>
  <c r="AA100" i="15"/>
  <c r="AQ100" i="15"/>
  <c r="BA100" i="15"/>
  <c r="AD100" i="15"/>
  <c r="AO100" i="15"/>
  <c r="BK100" i="15"/>
  <c r="BI100" i="15"/>
  <c r="U100" i="15"/>
  <c r="E86" i="16"/>
  <c r="V86" i="15"/>
  <c r="AX86" i="15"/>
  <c r="G86" i="15"/>
  <c r="U86" i="15"/>
  <c r="BB86" i="15"/>
  <c r="AI86" i="15"/>
  <c r="BK86" i="15"/>
  <c r="AC86" i="15"/>
  <c r="AQ86" i="15"/>
  <c r="BC86" i="15"/>
  <c r="AV86" i="15"/>
  <c r="L86" i="15"/>
  <c r="AT86" i="15"/>
  <c r="BH86" i="15"/>
  <c r="Q86" i="15"/>
  <c r="BI86" i="15"/>
  <c r="Y86" i="15"/>
  <c r="H86" i="15"/>
  <c r="R86" i="15"/>
  <c r="AM86" i="15"/>
  <c r="J86" i="15"/>
  <c r="AL86" i="15"/>
  <c r="AD86" i="15"/>
  <c r="AE86" i="15"/>
  <c r="BA86" i="15"/>
  <c r="W86" i="15"/>
  <c r="AY86" i="15"/>
  <c r="AU86" i="15"/>
  <c r="AF86" i="15"/>
  <c r="M86" i="15"/>
  <c r="AZ86" i="15"/>
  <c r="K86" i="15"/>
  <c r="BN86" i="15"/>
  <c r="T86" i="15"/>
  <c r="BD86" i="15"/>
  <c r="BL86" i="15"/>
  <c r="X86" i="15"/>
  <c r="AA86" i="15"/>
  <c r="AP86" i="15"/>
  <c r="O86" i="15"/>
  <c r="AJ86" i="15"/>
  <c r="AG86" i="15"/>
  <c r="AW86" i="15"/>
  <c r="AH86" i="15"/>
  <c r="BJ86" i="15"/>
  <c r="N86" i="15"/>
  <c r="AK86" i="15"/>
  <c r="BE86" i="15"/>
  <c r="BM86" i="15"/>
  <c r="Z86" i="15"/>
  <c r="AR86" i="15"/>
  <c r="AB86" i="15"/>
  <c r="AO86" i="15"/>
  <c r="AS86" i="15"/>
  <c r="S86" i="15"/>
  <c r="BF86" i="15"/>
  <c r="BG86" i="15"/>
  <c r="P86" i="15"/>
  <c r="AN86" i="15"/>
  <c r="I86" i="15"/>
  <c r="E116" i="16"/>
  <c r="AB116" i="15"/>
  <c r="BM116" i="15"/>
  <c r="AM116" i="15"/>
  <c r="AO116" i="15"/>
  <c r="BD116" i="15"/>
  <c r="AN116" i="15"/>
  <c r="H116" i="15"/>
  <c r="BB116" i="15"/>
  <c r="AP116" i="15"/>
  <c r="O116" i="15"/>
  <c r="AZ116" i="15"/>
  <c r="V116" i="15"/>
  <c r="Q116" i="15"/>
  <c r="K116" i="15"/>
  <c r="S116" i="15"/>
  <c r="BL116" i="15"/>
  <c r="AJ116" i="15"/>
  <c r="AE116" i="15"/>
  <c r="AQ116" i="15"/>
  <c r="AR116" i="15"/>
  <c r="T116" i="15"/>
  <c r="AY116" i="15"/>
  <c r="AS116" i="15"/>
  <c r="Y116" i="15"/>
  <c r="L116" i="15"/>
  <c r="AH116" i="15"/>
  <c r="BN116" i="15"/>
  <c r="BG116" i="15"/>
  <c r="BE116" i="15"/>
  <c r="M116" i="15"/>
  <c r="N116" i="15"/>
  <c r="AV116" i="15"/>
  <c r="I116" i="15"/>
  <c r="R116" i="15"/>
  <c r="AA116" i="15"/>
  <c r="AX116" i="15"/>
  <c r="U116" i="15"/>
  <c r="BA116" i="15"/>
  <c r="BH116" i="15"/>
  <c r="BI116" i="15"/>
  <c r="BJ116" i="15"/>
  <c r="AI116" i="15"/>
  <c r="J116" i="15"/>
  <c r="AD116" i="15"/>
  <c r="AU116" i="15"/>
  <c r="X116" i="15"/>
  <c r="AF116" i="15"/>
  <c r="AT116" i="15"/>
  <c r="AG116" i="15"/>
  <c r="Z116" i="15"/>
  <c r="BF116" i="15"/>
  <c r="AL116" i="15"/>
  <c r="AC116" i="15"/>
  <c r="P116" i="15"/>
  <c r="BC116" i="15"/>
  <c r="AW116" i="15"/>
  <c r="W116" i="15"/>
  <c r="AK116" i="15"/>
  <c r="BK116" i="15"/>
  <c r="G116" i="15"/>
  <c r="E36" i="16"/>
  <c r="AM36" i="15"/>
  <c r="O36" i="15"/>
  <c r="BB36" i="15"/>
  <c r="P36" i="15"/>
  <c r="AN36" i="15"/>
  <c r="AU36" i="15"/>
  <c r="AZ36" i="15"/>
  <c r="BA36" i="15"/>
  <c r="BF36" i="15"/>
  <c r="H36" i="15"/>
  <c r="L36" i="15"/>
  <c r="BC36" i="15"/>
  <c r="AA36" i="15"/>
  <c r="AC36" i="15"/>
  <c r="BG36" i="15"/>
  <c r="X36" i="15"/>
  <c r="AP36" i="15"/>
  <c r="I36" i="15"/>
  <c r="AL36" i="15"/>
  <c r="BN36" i="15"/>
  <c r="V36" i="15"/>
  <c r="AY36" i="15"/>
  <c r="U36" i="15"/>
  <c r="BH36" i="15"/>
  <c r="M36" i="15"/>
  <c r="AI36" i="15"/>
  <c r="BL36" i="15"/>
  <c r="AR36" i="15"/>
  <c r="AB36" i="15"/>
  <c r="Y36" i="15"/>
  <c r="AV36" i="15"/>
  <c r="Q36" i="15"/>
  <c r="Z36" i="15"/>
  <c r="AK36" i="15"/>
  <c r="BJ36" i="15"/>
  <c r="AD36" i="15"/>
  <c r="AS36" i="15"/>
  <c r="T36" i="15"/>
  <c r="AX36" i="15"/>
  <c r="AO36" i="15"/>
  <c r="AG36" i="15"/>
  <c r="BK36" i="15"/>
  <c r="BM36" i="15"/>
  <c r="AJ36" i="15"/>
  <c r="K36" i="15"/>
  <c r="AQ36" i="15"/>
  <c r="BD36" i="15"/>
  <c r="AF36" i="15"/>
  <c r="R36" i="15"/>
  <c r="AE36" i="15"/>
  <c r="S36" i="15"/>
  <c r="AW36" i="15"/>
  <c r="N36" i="15"/>
  <c r="AT36" i="15"/>
  <c r="BE36" i="15"/>
  <c r="J36" i="15"/>
  <c r="AH36" i="15"/>
  <c r="BI36" i="15"/>
  <c r="W36" i="15"/>
  <c r="G36" i="15"/>
  <c r="E88" i="16"/>
  <c r="AT88" i="15"/>
  <c r="X88" i="15"/>
  <c r="Q88" i="15"/>
  <c r="AY88" i="15"/>
  <c r="AD88" i="15"/>
  <c r="BF88" i="15"/>
  <c r="AO88" i="15"/>
  <c r="AL88" i="15"/>
  <c r="L88" i="15"/>
  <c r="N88" i="15"/>
  <c r="BE88" i="15"/>
  <c r="AV88" i="15"/>
  <c r="BB88" i="15"/>
  <c r="BA88" i="15"/>
  <c r="H88" i="15"/>
  <c r="BH88" i="15"/>
  <c r="R88" i="15"/>
  <c r="AE88" i="15"/>
  <c r="U88" i="15"/>
  <c r="BI88" i="15"/>
  <c r="AM88" i="15"/>
  <c r="AF88" i="15"/>
  <c r="AH88" i="15"/>
  <c r="Y88" i="15"/>
  <c r="BC88" i="15"/>
  <c r="AK88" i="15"/>
  <c r="I88" i="15"/>
  <c r="AP88" i="15"/>
  <c r="S88" i="15"/>
  <c r="BM88" i="15"/>
  <c r="V88" i="15"/>
  <c r="BJ88" i="15"/>
  <c r="AN88" i="15"/>
  <c r="BN88" i="15"/>
  <c r="T88" i="15"/>
  <c r="J88" i="15"/>
  <c r="AA88" i="15"/>
  <c r="K88" i="15"/>
  <c r="AG88" i="15"/>
  <c r="W88" i="15"/>
  <c r="AR88" i="15"/>
  <c r="AZ88" i="15"/>
  <c r="AS88" i="15"/>
  <c r="AJ88" i="15"/>
  <c r="BL88" i="15"/>
  <c r="M88" i="15"/>
  <c r="Z88" i="15"/>
  <c r="AQ88" i="15"/>
  <c r="BK88" i="15"/>
  <c r="BD88" i="15"/>
  <c r="AW88" i="15"/>
  <c r="AX88" i="15"/>
  <c r="P88" i="15"/>
  <c r="O88" i="15"/>
  <c r="AI88" i="15"/>
  <c r="AU88" i="15"/>
  <c r="G88" i="15"/>
  <c r="BG88" i="15"/>
  <c r="AB88" i="15"/>
  <c r="AC88" i="15"/>
  <c r="E30" i="16"/>
  <c r="AO30" i="15"/>
  <c r="K30" i="15"/>
  <c r="BK30" i="15"/>
  <c r="L30" i="15"/>
  <c r="J30" i="15"/>
  <c r="P30" i="15"/>
  <c r="AP30" i="15"/>
  <c r="AR30" i="15"/>
  <c r="AU30" i="15"/>
  <c r="BB30" i="15"/>
  <c r="X30" i="15"/>
  <c r="AL30" i="15"/>
  <c r="U30" i="15"/>
  <c r="BA30" i="15"/>
  <c r="BG30" i="15"/>
  <c r="AX30" i="15"/>
  <c r="AI30" i="15"/>
  <c r="O30" i="15"/>
  <c r="Q30" i="15"/>
  <c r="AG30" i="15"/>
  <c r="BJ30" i="15"/>
  <c r="AY30" i="15"/>
  <c r="AC30" i="15"/>
  <c r="AS30" i="15"/>
  <c r="R30" i="15"/>
  <c r="BM30" i="15"/>
  <c r="AQ30" i="15"/>
  <c r="AF30" i="15"/>
  <c r="H30" i="15"/>
  <c r="BE30" i="15"/>
  <c r="M30" i="15"/>
  <c r="AT30" i="15"/>
  <c r="V30" i="15"/>
  <c r="AA30" i="15"/>
  <c r="AN30" i="15"/>
  <c r="BI30" i="15"/>
  <c r="AV30" i="15"/>
  <c r="I30" i="15"/>
  <c r="AD30" i="15"/>
  <c r="N30" i="15"/>
  <c r="BL30" i="15"/>
  <c r="W30" i="15"/>
  <c r="BF30" i="15"/>
  <c r="AW30" i="15"/>
  <c r="BD30" i="15"/>
  <c r="Z30" i="15"/>
  <c r="AE30" i="15"/>
  <c r="BH30" i="15"/>
  <c r="T30" i="15"/>
  <c r="AH30" i="15"/>
  <c r="G30" i="15"/>
  <c r="AJ30" i="15"/>
  <c r="AM30" i="15"/>
  <c r="BN30" i="15"/>
  <c r="BC30" i="15"/>
  <c r="AB30" i="15"/>
  <c r="S30" i="15"/>
  <c r="Y30" i="15"/>
  <c r="AK30" i="15"/>
  <c r="AZ30" i="15"/>
  <c r="E125" i="16"/>
  <c r="AZ125" i="15"/>
  <c r="AH125" i="15"/>
  <c r="I125" i="15"/>
  <c r="BG125" i="15"/>
  <c r="AL125" i="15"/>
  <c r="BL125" i="15"/>
  <c r="AV125" i="15"/>
  <c r="W125" i="15"/>
  <c r="Q125" i="15"/>
  <c r="L125" i="15"/>
  <c r="H125" i="15"/>
  <c r="BJ125" i="15"/>
  <c r="AK125" i="15"/>
  <c r="AE125" i="15"/>
  <c r="M125" i="15"/>
  <c r="T125" i="15"/>
  <c r="U125" i="15"/>
  <c r="AY125" i="15"/>
  <c r="AT125" i="15"/>
  <c r="X125" i="15"/>
  <c r="AF125" i="15"/>
  <c r="AI125" i="15"/>
  <c r="BN125" i="15"/>
  <c r="BH125" i="15"/>
  <c r="Y125" i="15"/>
  <c r="AR125" i="15"/>
  <c r="AW125" i="15"/>
  <c r="N125" i="15"/>
  <c r="AM125" i="15"/>
  <c r="BB125" i="15"/>
  <c r="P125" i="15"/>
  <c r="AU125" i="15"/>
  <c r="AJ125" i="15"/>
  <c r="O125" i="15"/>
  <c r="BA125" i="15"/>
  <c r="AB125" i="15"/>
  <c r="BI125" i="15"/>
  <c r="AX125" i="15"/>
  <c r="AD125" i="15"/>
  <c r="Z125" i="15"/>
  <c r="AN125" i="15"/>
  <c r="S125" i="15"/>
  <c r="BM125" i="15"/>
  <c r="AS125" i="15"/>
  <c r="AA125" i="15"/>
  <c r="AO125" i="15"/>
  <c r="AP125" i="15"/>
  <c r="J125" i="15"/>
  <c r="BD125" i="15"/>
  <c r="K125" i="15"/>
  <c r="R125" i="15"/>
  <c r="BC125" i="15"/>
  <c r="AG125" i="15"/>
  <c r="BE125" i="15"/>
  <c r="AC125" i="15"/>
  <c r="AQ125" i="15"/>
  <c r="BF125" i="15"/>
  <c r="BK125" i="15"/>
  <c r="G125" i="15"/>
  <c r="V125" i="15"/>
  <c r="E98" i="16"/>
  <c r="P98" i="15"/>
  <c r="AB98" i="15"/>
  <c r="BB98" i="15"/>
  <c r="AV98" i="15"/>
  <c r="BJ98" i="15"/>
  <c r="BH98" i="15"/>
  <c r="AN98" i="15"/>
  <c r="BN98" i="15"/>
  <c r="J98" i="15"/>
  <c r="W98" i="15"/>
  <c r="U98" i="15"/>
  <c r="BL98" i="15"/>
  <c r="AM98" i="15"/>
  <c r="BM98" i="15"/>
  <c r="Z98" i="15"/>
  <c r="AH98" i="15"/>
  <c r="AY98" i="15"/>
  <c r="R98" i="15"/>
  <c r="AU98" i="15"/>
  <c r="BD98" i="15"/>
  <c r="BK98" i="15"/>
  <c r="AD98" i="15"/>
  <c r="I98" i="15"/>
  <c r="V98" i="15"/>
  <c r="AW98" i="15"/>
  <c r="AT98" i="15"/>
  <c r="O98" i="15"/>
  <c r="BI98" i="15"/>
  <c r="BE98" i="15"/>
  <c r="AA98" i="15"/>
  <c r="H98" i="15"/>
  <c r="G98" i="15"/>
  <c r="AZ98" i="15"/>
  <c r="AE98" i="15"/>
  <c r="BF98" i="15"/>
  <c r="AI98" i="15"/>
  <c r="Q98" i="15"/>
  <c r="AF98" i="15"/>
  <c r="N98" i="15"/>
  <c r="AC98" i="15"/>
  <c r="AX98" i="15"/>
  <c r="BG98" i="15"/>
  <c r="AO98" i="15"/>
  <c r="K98" i="15"/>
  <c r="AJ98" i="15"/>
  <c r="M98" i="15"/>
  <c r="L98" i="15"/>
  <c r="X98" i="15"/>
  <c r="Y98" i="15"/>
  <c r="AR98" i="15"/>
  <c r="S98" i="15"/>
  <c r="BA98" i="15"/>
  <c r="AP98" i="15"/>
  <c r="AK98" i="15"/>
  <c r="AG98" i="15"/>
  <c r="BC98" i="15"/>
  <c r="AS98" i="15"/>
  <c r="T98" i="15"/>
  <c r="AL98" i="15"/>
  <c r="AQ98" i="15"/>
  <c r="AW74" i="5" a="1"/>
  <c r="AW74" i="5" s="1"/>
  <c r="BF74" i="5" a="1"/>
  <c r="BF74" i="5" s="1"/>
  <c r="BJ74" i="5" a="1"/>
  <c r="BJ74" i="5" s="1"/>
  <c r="Y74" i="5" a="1"/>
  <c r="Y74" i="5" s="1"/>
  <c r="AN74" i="5" a="1"/>
  <c r="AN74" i="5" s="1"/>
  <c r="BG74" i="5" a="1"/>
  <c r="BG74" i="5" s="1"/>
  <c r="BL74" i="5" a="1"/>
  <c r="BL74" i="5" s="1"/>
  <c r="AK74" i="5" a="1"/>
  <c r="AK74" i="5" s="1"/>
  <c r="AQ74" i="5" a="1"/>
  <c r="AQ74" i="5" s="1"/>
  <c r="BC74" i="5" a="1"/>
  <c r="BC74" i="5" s="1"/>
  <c r="BI74" i="5" a="1"/>
  <c r="BI74" i="5" s="1"/>
  <c r="BK74" i="5" a="1"/>
  <c r="BK74" i="5" s="1"/>
  <c r="AY74" i="5" a="1"/>
  <c r="AY74" i="5" s="1"/>
  <c r="P74" i="5" a="1"/>
  <c r="P74" i="5" s="1"/>
  <c r="AX74" i="5" a="1"/>
  <c r="AX74" i="5" s="1"/>
  <c r="BN74" i="5" a="1"/>
  <c r="BN74" i="5" s="1"/>
  <c r="AB74" i="5" a="1"/>
  <c r="AB74" i="5" s="1"/>
  <c r="J74" i="5" a="1"/>
  <c r="J74" i="5" s="1"/>
  <c r="W74" i="5" a="1"/>
  <c r="W74" i="5" s="1"/>
  <c r="BB74" i="5" a="1"/>
  <c r="BB74" i="5" s="1"/>
  <c r="M74" i="5" a="1"/>
  <c r="M74" i="5" s="1"/>
  <c r="O74" i="5" a="1"/>
  <c r="O74" i="5" s="1"/>
  <c r="BM74" i="5" a="1"/>
  <c r="BM74" i="5" s="1"/>
  <c r="AF74" i="5" a="1"/>
  <c r="AF74" i="5" s="1"/>
  <c r="AR74" i="5" a="1"/>
  <c r="AR74" i="5" s="1"/>
  <c r="H74" i="5" a="1"/>
  <c r="H74" i="5" s="1"/>
  <c r="BA74" i="5" a="1"/>
  <c r="BA74" i="5" s="1"/>
  <c r="T74" i="5" a="1"/>
  <c r="T74" i="5" s="1"/>
  <c r="AI74" i="5" a="1"/>
  <c r="AI74" i="5" s="1"/>
  <c r="BE74" i="5" a="1"/>
  <c r="BE74" i="5" s="1"/>
  <c r="AZ74" i="5" a="1"/>
  <c r="AZ74" i="5" s="1"/>
  <c r="V74" i="5" a="1"/>
  <c r="V74" i="5" s="1"/>
  <c r="Z74" i="5" a="1"/>
  <c r="Z74" i="5" s="1"/>
  <c r="AJ74" i="5" a="1"/>
  <c r="AJ74" i="5" s="1"/>
  <c r="BH74" i="5" a="1"/>
  <c r="BH74" i="5" s="1"/>
  <c r="N74" i="5" a="1"/>
  <c r="N74" i="5" s="1"/>
  <c r="AS74" i="5" a="1"/>
  <c r="AS74" i="5" s="1"/>
  <c r="AG74" i="5" a="1"/>
  <c r="AG74" i="5" s="1"/>
  <c r="R74" i="5" a="1"/>
  <c r="R74" i="5" s="1"/>
  <c r="U74" i="5" a="1"/>
  <c r="U74" i="5" s="1"/>
  <c r="AE74" i="5" a="1"/>
  <c r="AE74" i="5" s="1"/>
  <c r="AT74" i="5" a="1"/>
  <c r="AT74" i="5" s="1"/>
  <c r="K74" i="5" a="1"/>
  <c r="K74" i="5" s="1"/>
  <c r="G74" i="5" a="1"/>
  <c r="G74" i="5" s="1"/>
  <c r="AC74" i="5" a="1"/>
  <c r="AC74" i="5" s="1"/>
  <c r="BD74" i="5" a="1"/>
  <c r="BD74" i="5" s="1"/>
  <c r="AD74" i="5" a="1"/>
  <c r="AD74" i="5" s="1"/>
  <c r="AM74" i="5" a="1"/>
  <c r="AM74" i="5" s="1"/>
  <c r="L74" i="5" a="1"/>
  <c r="L74" i="5" s="1"/>
  <c r="F74" i="5" s="1"/>
  <c r="Q74" i="5" a="1"/>
  <c r="Q74" i="5" s="1"/>
  <c r="AH74" i="5" a="1"/>
  <c r="AH74" i="5" s="1"/>
  <c r="X74" i="5" a="1"/>
  <c r="X74" i="5" s="1"/>
  <c r="AP74" i="5" a="1"/>
  <c r="AP74" i="5" s="1"/>
  <c r="I74" i="5" a="1"/>
  <c r="I74" i="5" s="1"/>
  <c r="AU74" i="5" a="1"/>
  <c r="AU74" i="5" s="1"/>
  <c r="AL74" i="5" a="1"/>
  <c r="AL74" i="5" s="1"/>
  <c r="AO74" i="5" a="1"/>
  <c r="AO74" i="5" s="1"/>
  <c r="AA74" i="5" a="1"/>
  <c r="AA74" i="5" s="1"/>
  <c r="AV74" i="5" a="1"/>
  <c r="AV74" i="5" s="1"/>
  <c r="S74" i="5" a="1"/>
  <c r="S74" i="5" s="1"/>
  <c r="E142" i="5"/>
  <c r="E142" i="6" s="1"/>
  <c r="E142" i="15"/>
  <c r="E66" i="5"/>
  <c r="E66" i="15"/>
  <c r="E126" i="5"/>
  <c r="E126" i="15"/>
  <c r="E14" i="5"/>
  <c r="E14" i="15"/>
  <c r="AX75" i="5" a="1"/>
  <c r="AX75" i="5" s="1"/>
  <c r="BK75" i="5" a="1"/>
  <c r="BK75" i="5" s="1"/>
  <c r="AB75" i="5" a="1"/>
  <c r="AB75" i="5" s="1"/>
  <c r="AZ75" i="5" a="1"/>
  <c r="AZ75" i="5" s="1"/>
  <c r="BD75" i="5" a="1"/>
  <c r="BD75" i="5" s="1"/>
  <c r="Y75" i="5" a="1"/>
  <c r="Y75" i="5" s="1"/>
  <c r="BG75" i="5" a="1"/>
  <c r="BG75" i="5" s="1"/>
  <c r="BE75" i="5" a="1"/>
  <c r="BE75" i="5" s="1"/>
  <c r="AQ75" i="5" a="1"/>
  <c r="AQ75" i="5" s="1"/>
  <c r="BF75" i="5" a="1"/>
  <c r="BF75" i="5" s="1"/>
  <c r="BC75" i="5" a="1"/>
  <c r="BC75" i="5" s="1"/>
  <c r="BM75" i="5" a="1"/>
  <c r="BM75" i="5" s="1"/>
  <c r="M75" i="5" a="1"/>
  <c r="M75" i="5" s="1"/>
  <c r="P75" i="5" a="1"/>
  <c r="P75" i="5" s="1"/>
  <c r="BL75" i="5" a="1"/>
  <c r="BL75" i="5" s="1"/>
  <c r="BH75" i="5" a="1"/>
  <c r="BH75" i="5" s="1"/>
  <c r="AW75" i="5" a="1"/>
  <c r="AW75" i="5" s="1"/>
  <c r="S75" i="5" a="1"/>
  <c r="S75" i="5" s="1"/>
  <c r="AC75" i="5" a="1"/>
  <c r="AC75" i="5" s="1"/>
  <c r="AP75" i="5" a="1"/>
  <c r="AP75" i="5" s="1"/>
  <c r="L75" i="5" a="1"/>
  <c r="L75" i="5" s="1"/>
  <c r="AE75" i="5" a="1"/>
  <c r="AE75" i="5" s="1"/>
  <c r="AU75" i="5" a="1"/>
  <c r="AU75" i="5" s="1"/>
  <c r="AM75" i="5" a="1"/>
  <c r="AM75" i="5" s="1"/>
  <c r="T75" i="5" a="1"/>
  <c r="T75" i="5" s="1"/>
  <c r="H75" i="5" a="1"/>
  <c r="H75" i="5" s="1"/>
  <c r="AO75" i="5" a="1"/>
  <c r="AO75" i="5" s="1"/>
  <c r="O75" i="5" a="1"/>
  <c r="O75" i="5" s="1"/>
  <c r="Q75" i="5" a="1"/>
  <c r="Q75" i="5" s="1"/>
  <c r="AS75" i="5" a="1"/>
  <c r="AS75" i="5" s="1"/>
  <c r="BA75" i="5" a="1"/>
  <c r="BA75" i="5" s="1"/>
  <c r="AR75" i="5" a="1"/>
  <c r="AR75" i="5" s="1"/>
  <c r="N75" i="5" a="1"/>
  <c r="N75" i="5" s="1"/>
  <c r="AG75" i="5" a="1"/>
  <c r="AG75" i="5" s="1"/>
  <c r="X75" i="5" a="1"/>
  <c r="X75" i="5" s="1"/>
  <c r="BN75" i="5" a="1"/>
  <c r="BN75" i="5" s="1"/>
  <c r="BJ75" i="5" a="1"/>
  <c r="BJ75" i="5" s="1"/>
  <c r="AK75" i="5" a="1"/>
  <c r="AK75" i="5" s="1"/>
  <c r="I75" i="5" a="1"/>
  <c r="I75" i="5" s="1"/>
  <c r="U75" i="5" a="1"/>
  <c r="U75" i="5" s="1"/>
  <c r="BI75" i="5" a="1"/>
  <c r="BI75" i="5" s="1"/>
  <c r="AN75" i="5" a="1"/>
  <c r="AN75" i="5" s="1"/>
  <c r="V75" i="5" a="1"/>
  <c r="V75" i="5" s="1"/>
  <c r="AA75" i="5" a="1"/>
  <c r="AA75" i="5" s="1"/>
  <c r="BB75" i="5" a="1"/>
  <c r="BB75" i="5" s="1"/>
  <c r="G75" i="5" a="1"/>
  <c r="G75" i="5" s="1"/>
  <c r="AH75" i="5" a="1"/>
  <c r="AH75" i="5" s="1"/>
  <c r="AT75" i="5" a="1"/>
  <c r="AT75" i="5" s="1"/>
  <c r="AI75" i="5" a="1"/>
  <c r="AI75" i="5" s="1"/>
  <c r="AD75" i="5" a="1"/>
  <c r="AD75" i="5" s="1"/>
  <c r="W75" i="5" a="1"/>
  <c r="W75" i="5" s="1"/>
  <c r="AF75" i="5" a="1"/>
  <c r="AF75" i="5" s="1"/>
  <c r="AY75" i="5" a="1"/>
  <c r="AY75" i="5" s="1"/>
  <c r="AL75" i="5" a="1"/>
  <c r="AL75" i="5" s="1"/>
  <c r="K75" i="5" a="1"/>
  <c r="K75" i="5" s="1"/>
  <c r="J75" i="5" a="1"/>
  <c r="J75" i="5" s="1"/>
  <c r="Z75" i="5" a="1"/>
  <c r="Z75" i="5" s="1"/>
  <c r="R75" i="5" a="1"/>
  <c r="R75" i="5" s="1"/>
  <c r="AV75" i="5" a="1"/>
  <c r="AV75" i="5" s="1"/>
  <c r="AJ75" i="5" a="1"/>
  <c r="AJ75" i="5" s="1"/>
  <c r="BI93" i="5" a="1"/>
  <c r="BI93" i="5" s="1"/>
  <c r="AT93" i="5" a="1"/>
  <c r="AT93" i="5" s="1"/>
  <c r="AD93" i="5" a="1"/>
  <c r="AD93" i="5" s="1"/>
  <c r="U93" i="5" a="1"/>
  <c r="U93" i="5" s="1"/>
  <c r="AW93" i="5" a="1"/>
  <c r="AW93" i="5" s="1"/>
  <c r="AS93" i="5" a="1"/>
  <c r="AS93" i="5" s="1"/>
  <c r="BG93" i="5" a="1"/>
  <c r="BG93" i="5" s="1"/>
  <c r="BE93" i="5" a="1"/>
  <c r="BE93" i="5" s="1"/>
  <c r="R93" i="5" a="1"/>
  <c r="R93" i="5" s="1"/>
  <c r="X93" i="5" a="1"/>
  <c r="X93" i="5" s="1"/>
  <c r="AV93" i="5" a="1"/>
  <c r="AV93" i="5" s="1"/>
  <c r="BJ93" i="5" a="1"/>
  <c r="BJ93" i="5" s="1"/>
  <c r="AX93" i="5" a="1"/>
  <c r="AX93" i="5" s="1"/>
  <c r="AP93" i="5" a="1"/>
  <c r="AP93" i="5" s="1"/>
  <c r="BN93" i="5" a="1"/>
  <c r="BN93" i="5" s="1"/>
  <c r="BK93" i="5" a="1"/>
  <c r="BK93" i="5" s="1"/>
  <c r="BA93" i="5" a="1"/>
  <c r="BA93" i="5" s="1"/>
  <c r="AY93" i="5" a="1"/>
  <c r="AY93" i="5" s="1"/>
  <c r="AZ93" i="5" a="1"/>
  <c r="AZ93" i="5" s="1"/>
  <c r="I93" i="5" a="1"/>
  <c r="I93" i="5" s="1"/>
  <c r="W93" i="5" a="1"/>
  <c r="W93" i="5" s="1"/>
  <c r="K93" i="5" a="1"/>
  <c r="K93" i="5" s="1"/>
  <c r="BL93" i="5" a="1"/>
  <c r="BL93" i="5" s="1"/>
  <c r="AK93" i="5" a="1"/>
  <c r="AK93" i="5" s="1"/>
  <c r="BD93" i="5" a="1"/>
  <c r="BD93" i="5" s="1"/>
  <c r="L93" i="5" a="1"/>
  <c r="L93" i="5" s="1"/>
  <c r="Q93" i="5" a="1"/>
  <c r="Q93" i="5" s="1"/>
  <c r="AC93" i="5" a="1"/>
  <c r="AC93" i="5" s="1"/>
  <c r="BB93" i="5" a="1"/>
  <c r="BB93" i="5" s="1"/>
  <c r="AE93" i="5" a="1"/>
  <c r="AE93" i="5" s="1"/>
  <c r="N93" i="5" a="1"/>
  <c r="N93" i="5" s="1"/>
  <c r="AG93" i="5" a="1"/>
  <c r="AG93" i="5" s="1"/>
  <c r="AA93" i="5" a="1"/>
  <c r="AA93" i="5" s="1"/>
  <c r="V93" i="5" a="1"/>
  <c r="V93" i="5" s="1"/>
  <c r="AO93" i="5" a="1"/>
  <c r="AO93" i="5" s="1"/>
  <c r="BM93" i="5" a="1"/>
  <c r="BM93" i="5" s="1"/>
  <c r="J93" i="5" a="1"/>
  <c r="J93" i="5" s="1"/>
  <c r="AB93" i="5" a="1"/>
  <c r="AB93" i="5" s="1"/>
  <c r="AF93" i="5" a="1"/>
  <c r="AF93" i="5" s="1"/>
  <c r="AL93" i="5" a="1"/>
  <c r="AL93" i="5" s="1"/>
  <c r="BC93" i="5" a="1"/>
  <c r="BC93" i="5" s="1"/>
  <c r="Y93" i="5" a="1"/>
  <c r="Y93" i="5" s="1"/>
  <c r="AN93" i="5" a="1"/>
  <c r="AN93" i="5" s="1"/>
  <c r="H93" i="5" a="1"/>
  <c r="H93" i="5" s="1"/>
  <c r="BF93" i="5" a="1"/>
  <c r="BF93" i="5" s="1"/>
  <c r="O93" i="5" a="1"/>
  <c r="O93" i="5" s="1"/>
  <c r="AU93" i="5" a="1"/>
  <c r="AU93" i="5" s="1"/>
  <c r="AM93" i="5" a="1"/>
  <c r="AM93" i="5" s="1"/>
  <c r="G93" i="5" a="1"/>
  <c r="G93" i="5" s="1"/>
  <c r="AJ93" i="5" a="1"/>
  <c r="AJ93" i="5" s="1"/>
  <c r="M93" i="5" a="1"/>
  <c r="M93" i="5" s="1"/>
  <c r="AH93" i="5" a="1"/>
  <c r="AH93" i="5" s="1"/>
  <c r="AQ93" i="5" a="1"/>
  <c r="AQ93" i="5" s="1"/>
  <c r="P93" i="5" a="1"/>
  <c r="P93" i="5" s="1"/>
  <c r="Z93" i="5" a="1"/>
  <c r="Z93" i="5" s="1"/>
  <c r="T93" i="5" a="1"/>
  <c r="T93" i="5" s="1"/>
  <c r="AR93" i="5" a="1"/>
  <c r="AR93" i="5" s="1"/>
  <c r="AI93" i="5" a="1"/>
  <c r="AI93" i="5" s="1"/>
  <c r="BH93" i="5" a="1"/>
  <c r="BH93" i="5" s="1"/>
  <c r="S93" i="5" a="1"/>
  <c r="S93" i="5" s="1"/>
  <c r="BM76" i="5" a="1"/>
  <c r="BM76" i="5" s="1"/>
  <c r="BD76" i="5" a="1"/>
  <c r="BD76" i="5" s="1"/>
  <c r="BL76" i="5" a="1"/>
  <c r="BL76" i="5" s="1"/>
  <c r="X76" i="5" a="1"/>
  <c r="X76" i="5" s="1"/>
  <c r="BI76" i="5" a="1"/>
  <c r="BI76" i="5" s="1"/>
  <c r="BF76" i="5" a="1"/>
  <c r="BF76" i="5" s="1"/>
  <c r="AA76" i="5" a="1"/>
  <c r="AA76" i="5" s="1"/>
  <c r="BN76" i="5" a="1"/>
  <c r="BN76" i="5" s="1"/>
  <c r="BG76" i="5" a="1"/>
  <c r="BG76" i="5" s="1"/>
  <c r="BH76" i="5" a="1"/>
  <c r="BH76" i="5" s="1"/>
  <c r="AV76" i="5" a="1"/>
  <c r="AV76" i="5" s="1"/>
  <c r="AJ76" i="5" a="1"/>
  <c r="AJ76" i="5" s="1"/>
  <c r="BE76" i="5" a="1"/>
  <c r="BE76" i="5" s="1"/>
  <c r="L76" i="5" a="1"/>
  <c r="L76" i="5" s="1"/>
  <c r="BC76" i="5" a="1"/>
  <c r="BC76" i="5" s="1"/>
  <c r="AE76" i="5" a="1"/>
  <c r="AE76" i="5" s="1"/>
  <c r="AN76" i="5" a="1"/>
  <c r="AN76" i="5" s="1"/>
  <c r="AU76" i="5" a="1"/>
  <c r="AU76" i="5" s="1"/>
  <c r="AY76" i="5" a="1"/>
  <c r="AY76" i="5" s="1"/>
  <c r="AG76" i="5" a="1"/>
  <c r="AG76" i="5" s="1"/>
  <c r="P76" i="5" a="1"/>
  <c r="P76" i="5" s="1"/>
  <c r="AB76" i="5" a="1"/>
  <c r="AB76" i="5" s="1"/>
  <c r="AT76" i="5" a="1"/>
  <c r="AT76" i="5" s="1"/>
  <c r="I76" i="5" a="1"/>
  <c r="I76" i="5" s="1"/>
  <c r="V76" i="5" a="1"/>
  <c r="V76" i="5" s="1"/>
  <c r="AL76" i="5" a="1"/>
  <c r="AL76" i="5" s="1"/>
  <c r="AR76" i="5" a="1"/>
  <c r="AR76" i="5" s="1"/>
  <c r="K76" i="5" a="1"/>
  <c r="K76" i="5" s="1"/>
  <c r="F76" i="5" s="1"/>
  <c r="Y76" i="5" a="1"/>
  <c r="Y76" i="5" s="1"/>
  <c r="AO76" i="5" a="1"/>
  <c r="AO76" i="5" s="1"/>
  <c r="N76" i="5" a="1"/>
  <c r="N76" i="5" s="1"/>
  <c r="AP76" i="5" a="1"/>
  <c r="AP76" i="5" s="1"/>
  <c r="Q76" i="5" a="1"/>
  <c r="Q76" i="5" s="1"/>
  <c r="BA76" i="5" a="1"/>
  <c r="BA76" i="5" s="1"/>
  <c r="R76" i="5" a="1"/>
  <c r="R76" i="5" s="1"/>
  <c r="S76" i="5" a="1"/>
  <c r="S76" i="5" s="1"/>
  <c r="AF76" i="5" a="1"/>
  <c r="AF76" i="5" s="1"/>
  <c r="BK76" i="5" a="1"/>
  <c r="BK76" i="5" s="1"/>
  <c r="Z76" i="5" a="1"/>
  <c r="Z76" i="5" s="1"/>
  <c r="H76" i="5" a="1"/>
  <c r="H76" i="5" s="1"/>
  <c r="AW76" i="5" a="1"/>
  <c r="AW76" i="5" s="1"/>
  <c r="O76" i="5" a="1"/>
  <c r="O76" i="5" s="1"/>
  <c r="U76" i="5" a="1"/>
  <c r="U76" i="5" s="1"/>
  <c r="AQ76" i="5" a="1"/>
  <c r="AQ76" i="5" s="1"/>
  <c r="AZ76" i="5" a="1"/>
  <c r="AZ76" i="5" s="1"/>
  <c r="BJ76" i="5" a="1"/>
  <c r="BJ76" i="5" s="1"/>
  <c r="BB76" i="5" a="1"/>
  <c r="BB76" i="5" s="1"/>
  <c r="AI76" i="5" a="1"/>
  <c r="AI76" i="5" s="1"/>
  <c r="AS76" i="5" a="1"/>
  <c r="AS76" i="5" s="1"/>
  <c r="AM76" i="5" a="1"/>
  <c r="AM76" i="5" s="1"/>
  <c r="AH76" i="5" a="1"/>
  <c r="AH76" i="5" s="1"/>
  <c r="W76" i="5" a="1"/>
  <c r="W76" i="5" s="1"/>
  <c r="AD76" i="5" a="1"/>
  <c r="AD76" i="5" s="1"/>
  <c r="J76" i="5" a="1"/>
  <c r="J76" i="5" s="1"/>
  <c r="AC76" i="5" a="1"/>
  <c r="AC76" i="5" s="1"/>
  <c r="AX76" i="5" a="1"/>
  <c r="AX76" i="5" s="1"/>
  <c r="M76" i="5" a="1"/>
  <c r="M76" i="5" s="1"/>
  <c r="T76" i="5" a="1"/>
  <c r="T76" i="5" s="1"/>
  <c r="G76" i="5" a="1"/>
  <c r="G76" i="5" s="1"/>
  <c r="AK76" i="5" a="1"/>
  <c r="AK76" i="5" s="1"/>
  <c r="BC16" i="5" a="1"/>
  <c r="BC16" i="5" s="1"/>
  <c r="J16" i="5" a="1"/>
  <c r="J16" i="5" s="1"/>
  <c r="F16" i="5" s="1"/>
  <c r="AT16" i="5" a="1"/>
  <c r="AT16" i="5" s="1"/>
  <c r="AK16" i="5" a="1"/>
  <c r="AK16" i="5" s="1"/>
  <c r="AE16" i="5" a="1"/>
  <c r="AE16" i="5" s="1"/>
  <c r="V16" i="5" a="1"/>
  <c r="V16" i="5" s="1"/>
  <c r="G16" i="5" a="1"/>
  <c r="G16" i="5" s="1"/>
  <c r="S16" i="5" a="1"/>
  <c r="S16" i="5" s="1"/>
  <c r="BF16" i="5" a="1"/>
  <c r="BF16" i="5" s="1"/>
  <c r="AW16" i="5" a="1"/>
  <c r="AW16" i="5" s="1"/>
  <c r="M16" i="5" a="1"/>
  <c r="M16" i="5" s="1"/>
  <c r="AU16" i="5" a="1"/>
  <c r="AU16" i="5" s="1"/>
  <c r="AI16" i="5" a="1"/>
  <c r="AI16" i="5" s="1"/>
  <c r="AY16" i="5" a="1"/>
  <c r="AY16" i="5" s="1"/>
  <c r="U16" i="5" a="1"/>
  <c r="U16" i="5" s="1"/>
  <c r="I16" i="5" a="1"/>
  <c r="I16" i="5" s="1"/>
  <c r="AB16" i="5" a="1"/>
  <c r="AB16" i="5" s="1"/>
  <c r="AX16" i="5" a="1"/>
  <c r="AX16" i="5" s="1"/>
  <c r="BM16" i="5" a="1"/>
  <c r="BM16" i="5" s="1"/>
  <c r="AC16" i="5" a="1"/>
  <c r="AC16" i="5" s="1"/>
  <c r="AZ16" i="5" a="1"/>
  <c r="AZ16" i="5" s="1"/>
  <c r="BJ16" i="5" a="1"/>
  <c r="BJ16" i="5" s="1"/>
  <c r="AV16" i="5" a="1"/>
  <c r="AV16" i="5" s="1"/>
  <c r="BD16" i="5" a="1"/>
  <c r="BD16" i="5" s="1"/>
  <c r="AD16" i="5" a="1"/>
  <c r="AD16" i="5" s="1"/>
  <c r="R16" i="5" a="1"/>
  <c r="R16" i="5" s="1"/>
  <c r="Q16" i="5" a="1"/>
  <c r="Q16" i="5" s="1"/>
  <c r="L16" i="5" a="1"/>
  <c r="L16" i="5" s="1"/>
  <c r="AP16" i="5" a="1"/>
  <c r="AP16" i="5" s="1"/>
  <c r="Y16" i="5" a="1"/>
  <c r="Y16" i="5" s="1"/>
  <c r="AL16" i="5" a="1"/>
  <c r="AL16" i="5" s="1"/>
  <c r="O16" i="5" a="1"/>
  <c r="O16" i="5" s="1"/>
  <c r="AQ16" i="5" a="1"/>
  <c r="AQ16" i="5" s="1"/>
  <c r="BI16" i="5" a="1"/>
  <c r="BI16" i="5" s="1"/>
  <c r="K16" i="5" a="1"/>
  <c r="K16" i="5" s="1"/>
  <c r="AO16" i="5" a="1"/>
  <c r="AO16" i="5" s="1"/>
  <c r="AG16" i="5" a="1"/>
  <c r="AG16" i="5" s="1"/>
  <c r="AJ16" i="5" a="1"/>
  <c r="AJ16" i="5" s="1"/>
  <c r="AM16" i="5" a="1"/>
  <c r="AM16" i="5" s="1"/>
  <c r="X16" i="5" a="1"/>
  <c r="X16" i="5" s="1"/>
  <c r="AF16" i="5" a="1"/>
  <c r="AF16" i="5" s="1"/>
  <c r="BG16" i="5" a="1"/>
  <c r="BG16" i="5" s="1"/>
  <c r="P16" i="5" a="1"/>
  <c r="P16" i="5" s="1"/>
  <c r="N16" i="5" a="1"/>
  <c r="N16" i="5" s="1"/>
  <c r="BL16" i="5" a="1"/>
  <c r="BL16" i="5" s="1"/>
  <c r="BA16" i="5" a="1"/>
  <c r="BA16" i="5" s="1"/>
  <c r="BN16" i="5" a="1"/>
  <c r="BN16" i="5" s="1"/>
  <c r="AN16" i="5" a="1"/>
  <c r="AN16" i="5" s="1"/>
  <c r="BE16" i="5" a="1"/>
  <c r="BE16" i="5" s="1"/>
  <c r="BK16" i="5" a="1"/>
  <c r="BK16" i="5" s="1"/>
  <c r="T16" i="5" a="1"/>
  <c r="T16" i="5" s="1"/>
  <c r="W16" i="5" a="1"/>
  <c r="W16" i="5" s="1"/>
  <c r="AS16" i="5" a="1"/>
  <c r="AS16" i="5" s="1"/>
  <c r="AH16" i="5" a="1"/>
  <c r="AH16" i="5" s="1"/>
  <c r="Z16" i="5" a="1"/>
  <c r="Z16" i="5" s="1"/>
  <c r="H16" i="5" a="1"/>
  <c r="H16" i="5" s="1"/>
  <c r="AA16" i="5" a="1"/>
  <c r="AA16" i="5" s="1"/>
  <c r="BB16" i="5" a="1"/>
  <c r="BB16" i="5" s="1"/>
  <c r="AR16" i="5" a="1"/>
  <c r="AR16" i="5" s="1"/>
  <c r="BH16" i="5" a="1"/>
  <c r="BH16" i="5" s="1"/>
  <c r="BN63" i="5" a="1"/>
  <c r="BN63" i="5" s="1"/>
  <c r="AP63" i="5" a="1"/>
  <c r="AP63" i="5" s="1"/>
  <c r="BG63" i="5" a="1"/>
  <c r="BG63" i="5" s="1"/>
  <c r="BL63" i="5" a="1"/>
  <c r="BL63" i="5" s="1"/>
  <c r="O63" i="5" a="1"/>
  <c r="O63" i="5" s="1"/>
  <c r="BJ63" i="5" a="1"/>
  <c r="BJ63" i="5" s="1"/>
  <c r="BA63" i="5" a="1"/>
  <c r="BA63" i="5" s="1"/>
  <c r="AY63" i="5" a="1"/>
  <c r="AY63" i="5" s="1"/>
  <c r="BK63" i="5" a="1"/>
  <c r="BK63" i="5" s="1"/>
  <c r="BE63" i="5" a="1"/>
  <c r="BE63" i="5" s="1"/>
  <c r="AM63" i="5" a="1"/>
  <c r="AM63" i="5" s="1"/>
  <c r="BD63" i="5" a="1"/>
  <c r="BD63" i="5" s="1"/>
  <c r="BM63" i="5" a="1"/>
  <c r="BM63" i="5" s="1"/>
  <c r="AD63" i="5" a="1"/>
  <c r="AD63" i="5" s="1"/>
  <c r="R63" i="5" a="1"/>
  <c r="R63" i="5" s="1"/>
  <c r="S63" i="5" a="1"/>
  <c r="S63" i="5" s="1"/>
  <c r="AW63" i="5" a="1"/>
  <c r="AW63" i="5" s="1"/>
  <c r="AK63" i="5" a="1"/>
  <c r="AK63" i="5" s="1"/>
  <c r="AU63" i="5" a="1"/>
  <c r="AU63" i="5" s="1"/>
  <c r="AI63" i="5" a="1"/>
  <c r="AI63" i="5" s="1"/>
  <c r="U63" i="5" a="1"/>
  <c r="U63" i="5" s="1"/>
  <c r="J63" i="5" a="1"/>
  <c r="J63" i="5" s="1"/>
  <c r="AN63" i="5" a="1"/>
  <c r="AN63" i="5" s="1"/>
  <c r="AE63" i="5" a="1"/>
  <c r="AE63" i="5" s="1"/>
  <c r="AC63" i="5" a="1"/>
  <c r="AC63" i="5" s="1"/>
  <c r="Q63" i="5" a="1"/>
  <c r="Q63" i="5" s="1"/>
  <c r="AL63" i="5" a="1"/>
  <c r="AL63" i="5" s="1"/>
  <c r="Z63" i="5" a="1"/>
  <c r="Z63" i="5" s="1"/>
  <c r="N63" i="5" a="1"/>
  <c r="N63" i="5" s="1"/>
  <c r="X63" i="5" a="1"/>
  <c r="X63" i="5" s="1"/>
  <c r="AJ63" i="5" a="1"/>
  <c r="AJ63" i="5" s="1"/>
  <c r="AR63" i="5" a="1"/>
  <c r="AR63" i="5" s="1"/>
  <c r="K63" i="5" a="1"/>
  <c r="K63" i="5" s="1"/>
  <c r="F63" i="5" s="1"/>
  <c r="BI63" i="6" s="1"/>
  <c r="BC63" i="5" a="1"/>
  <c r="BC63" i="5" s="1"/>
  <c r="BI63" i="5" a="1"/>
  <c r="BI63" i="5" s="1"/>
  <c r="AV63" i="5" a="1"/>
  <c r="AV63" i="5" s="1"/>
  <c r="P63" i="5" a="1"/>
  <c r="P63" i="5" s="1"/>
  <c r="AB63" i="5" a="1"/>
  <c r="AB63" i="5" s="1"/>
  <c r="AQ63" i="5" a="1"/>
  <c r="AQ63" i="5" s="1"/>
  <c r="M63" i="5" a="1"/>
  <c r="M63" i="5" s="1"/>
  <c r="AO63" i="5" a="1"/>
  <c r="AO63" i="5" s="1"/>
  <c r="AF63" i="5" a="1"/>
  <c r="AF63" i="5" s="1"/>
  <c r="BH63" i="5" a="1"/>
  <c r="BH63" i="5" s="1"/>
  <c r="I63" i="5" a="1"/>
  <c r="I63" i="5" s="1"/>
  <c r="AT63" i="5" a="1"/>
  <c r="AT63" i="5" s="1"/>
  <c r="Y63" i="5" a="1"/>
  <c r="Y63" i="5" s="1"/>
  <c r="H63" i="5" a="1"/>
  <c r="H63" i="5" s="1"/>
  <c r="BF63" i="5" a="1"/>
  <c r="BF63" i="5" s="1"/>
  <c r="AS63" i="5" a="1"/>
  <c r="AS63" i="5" s="1"/>
  <c r="V63" i="5" a="1"/>
  <c r="V63" i="5" s="1"/>
  <c r="W63" i="5" a="1"/>
  <c r="W63" i="5" s="1"/>
  <c r="AZ63" i="5" a="1"/>
  <c r="AZ63" i="5" s="1"/>
  <c r="AA63" i="5" a="1"/>
  <c r="AA63" i="5" s="1"/>
  <c r="AG63" i="5" a="1"/>
  <c r="AG63" i="5" s="1"/>
  <c r="G63" i="5" a="1"/>
  <c r="G63" i="5" s="1"/>
  <c r="T63" i="5" a="1"/>
  <c r="T63" i="5" s="1"/>
  <c r="AX63" i="5" a="1"/>
  <c r="AX63" i="5" s="1"/>
  <c r="L63" i="5" a="1"/>
  <c r="L63" i="5" s="1"/>
  <c r="BB63" i="5" a="1"/>
  <c r="BB63" i="5" s="1"/>
  <c r="AH63" i="5" a="1"/>
  <c r="AH63" i="5" s="1"/>
  <c r="BC59" i="5" a="1"/>
  <c r="BC59" i="5" s="1"/>
  <c r="AF59" i="5" a="1"/>
  <c r="AF59" i="5" s="1"/>
  <c r="BN59" i="5" a="1"/>
  <c r="BN59" i="5" s="1"/>
  <c r="AC59" i="5" a="1"/>
  <c r="AC59" i="5" s="1"/>
  <c r="BA59" i="5" a="1"/>
  <c r="BA59" i="5" s="1"/>
  <c r="W59" i="5" a="1"/>
  <c r="W59" i="5" s="1"/>
  <c r="BM59" i="5" a="1"/>
  <c r="BM59" i="5" s="1"/>
  <c r="BJ59" i="5" a="1"/>
  <c r="BJ59" i="5" s="1"/>
  <c r="BI59" i="5" a="1"/>
  <c r="BI59" i="5" s="1"/>
  <c r="T59" i="5" a="1"/>
  <c r="T59" i="5" s="1"/>
  <c r="BG59" i="5" a="1"/>
  <c r="BG59" i="5" s="1"/>
  <c r="BK59" i="5" a="1"/>
  <c r="BK59" i="5" s="1"/>
  <c r="AD59" i="5" a="1"/>
  <c r="AD59" i="5" s="1"/>
  <c r="AE59" i="5" a="1"/>
  <c r="AE59" i="5" s="1"/>
  <c r="J59" i="5" a="1"/>
  <c r="J59" i="5" s="1"/>
  <c r="F59" i="5" s="1"/>
  <c r="BH59" i="5" a="1"/>
  <c r="BH59" i="5" s="1"/>
  <c r="AO59" i="5" a="1"/>
  <c r="AO59" i="5" s="1"/>
  <c r="Z59" i="5" a="1"/>
  <c r="Z59" i="5" s="1"/>
  <c r="L59" i="5" a="1"/>
  <c r="L59" i="5" s="1"/>
  <c r="BF59" i="5" a="1"/>
  <c r="BF59" i="5" s="1"/>
  <c r="AT59" i="5" a="1"/>
  <c r="AT59" i="5" s="1"/>
  <c r="AN59" i="5" a="1"/>
  <c r="AN59" i="5" s="1"/>
  <c r="BL59" i="5" a="1"/>
  <c r="BL59" i="5" s="1"/>
  <c r="AI59" i="5" a="1"/>
  <c r="AI59" i="5" s="1"/>
  <c r="AU59" i="5" a="1"/>
  <c r="AU59" i="5" s="1"/>
  <c r="U59" i="5" a="1"/>
  <c r="U59" i="5" s="1"/>
  <c r="AY59" i="5" a="1"/>
  <c r="AY59" i="5" s="1"/>
  <c r="BB59" i="5" a="1"/>
  <c r="BB59" i="5" s="1"/>
  <c r="H59" i="5" a="1"/>
  <c r="H59" i="5" s="1"/>
  <c r="AL59" i="5" a="1"/>
  <c r="AL59" i="5" s="1"/>
  <c r="N59" i="5" a="1"/>
  <c r="N59" i="5" s="1"/>
  <c r="AV59" i="5" a="1"/>
  <c r="AV59" i="5" s="1"/>
  <c r="AB59" i="5" a="1"/>
  <c r="AB59" i="5" s="1"/>
  <c r="P59" i="5" a="1"/>
  <c r="P59" i="5" s="1"/>
  <c r="R59" i="5" a="1"/>
  <c r="R59" i="5" s="1"/>
  <c r="K59" i="5" a="1"/>
  <c r="K59" i="5" s="1"/>
  <c r="AX59" i="5" a="1"/>
  <c r="AX59" i="5" s="1"/>
  <c r="AJ59" i="5" a="1"/>
  <c r="AJ59" i="5" s="1"/>
  <c r="AQ59" i="5" a="1"/>
  <c r="AQ59" i="5" s="1"/>
  <c r="AW59" i="5" a="1"/>
  <c r="AW59" i="5" s="1"/>
  <c r="Q59" i="5" a="1"/>
  <c r="Q59" i="5" s="1"/>
  <c r="AA59" i="5" a="1"/>
  <c r="AA59" i="5" s="1"/>
  <c r="O59" i="5" a="1"/>
  <c r="O59" i="5" s="1"/>
  <c r="G59" i="5" a="1"/>
  <c r="G59" i="5" s="1"/>
  <c r="V59" i="5" a="1"/>
  <c r="V59" i="5" s="1"/>
  <c r="Y59" i="5" a="1"/>
  <c r="Y59" i="5" s="1"/>
  <c r="BE59" i="5" a="1"/>
  <c r="BE59" i="5" s="1"/>
  <c r="AG59" i="5" a="1"/>
  <c r="AG59" i="5" s="1"/>
  <c r="AM59" i="5" a="1"/>
  <c r="AM59" i="5" s="1"/>
  <c r="AP59" i="5" a="1"/>
  <c r="AP59" i="5" s="1"/>
  <c r="AS59" i="5" a="1"/>
  <c r="AS59" i="5" s="1"/>
  <c r="AK59" i="5" a="1"/>
  <c r="AK59" i="5" s="1"/>
  <c r="AZ59" i="5" a="1"/>
  <c r="AZ59" i="5" s="1"/>
  <c r="AH59" i="5" a="1"/>
  <c r="AH59" i="5" s="1"/>
  <c r="AR59" i="5" a="1"/>
  <c r="AR59" i="5" s="1"/>
  <c r="BD59" i="5" a="1"/>
  <c r="BD59" i="5" s="1"/>
  <c r="X59" i="5" a="1"/>
  <c r="X59" i="5" s="1"/>
  <c r="I59" i="5" a="1"/>
  <c r="I59" i="5" s="1"/>
  <c r="M59" i="5" a="1"/>
  <c r="M59" i="5" s="1"/>
  <c r="S59" i="5" a="1"/>
  <c r="S59" i="5" s="1"/>
  <c r="BL124" i="5" a="1"/>
  <c r="BL124" i="5" s="1"/>
  <c r="BH124" i="5" a="1"/>
  <c r="BH124" i="5" s="1"/>
  <c r="AY124" i="5" a="1"/>
  <c r="AY124" i="5" s="1"/>
  <c r="BA124" i="5" a="1"/>
  <c r="BA124" i="5" s="1"/>
  <c r="AR124" i="5" a="1"/>
  <c r="AR124" i="5" s="1"/>
  <c r="BD124" i="5" a="1"/>
  <c r="BD124" i="5" s="1"/>
  <c r="AN124" i="5" a="1"/>
  <c r="AN124" i="5" s="1"/>
  <c r="BG124" i="5" a="1"/>
  <c r="BG124" i="5" s="1"/>
  <c r="AV124" i="5" a="1"/>
  <c r="AV124" i="5" s="1"/>
  <c r="BK124" i="5" a="1"/>
  <c r="BK124" i="5" s="1"/>
  <c r="AQ124" i="5" a="1"/>
  <c r="AQ124" i="5" s="1"/>
  <c r="AU124" i="5" a="1"/>
  <c r="AU124" i="5" s="1"/>
  <c r="BM124" i="5" a="1"/>
  <c r="BM124" i="5" s="1"/>
  <c r="AT124" i="5" a="1"/>
  <c r="AT124" i="5" s="1"/>
  <c r="AG124" i="5" a="1"/>
  <c r="AG124" i="5" s="1"/>
  <c r="BB124" i="5" a="1"/>
  <c r="BB124" i="5" s="1"/>
  <c r="BI124" i="5" a="1"/>
  <c r="BI124" i="5" s="1"/>
  <c r="AD124" i="5" a="1"/>
  <c r="AD124" i="5" s="1"/>
  <c r="AO124" i="5" a="1"/>
  <c r="AO124" i="5" s="1"/>
  <c r="AS124" i="5" a="1"/>
  <c r="AS124" i="5" s="1"/>
  <c r="AE124" i="5" a="1"/>
  <c r="AE124" i="5" s="1"/>
  <c r="U124" i="5" a="1"/>
  <c r="U124" i="5" s="1"/>
  <c r="AZ124" i="5" a="1"/>
  <c r="AZ124" i="5" s="1"/>
  <c r="S124" i="5" a="1"/>
  <c r="S124" i="5" s="1"/>
  <c r="AC124" i="5" a="1"/>
  <c r="AC124" i="5" s="1"/>
  <c r="AM124" i="5" a="1"/>
  <c r="AM124" i="5" s="1"/>
  <c r="I124" i="5" a="1"/>
  <c r="I124" i="5" s="1"/>
  <c r="AX124" i="5" a="1"/>
  <c r="AX124" i="5" s="1"/>
  <c r="Q124" i="5" a="1"/>
  <c r="Q124" i="5" s="1"/>
  <c r="T124" i="5" a="1"/>
  <c r="T124" i="5" s="1"/>
  <c r="AF124" i="5" a="1"/>
  <c r="AF124" i="5" s="1"/>
  <c r="G124" i="5" a="1"/>
  <c r="G124" i="5" s="1"/>
  <c r="K124" i="5" a="1"/>
  <c r="K124" i="5" s="1"/>
  <c r="BJ124" i="5" a="1"/>
  <c r="BJ124" i="5" s="1"/>
  <c r="M124" i="5" a="1"/>
  <c r="M124" i="5" s="1"/>
  <c r="N124" i="5" a="1"/>
  <c r="N124" i="5" s="1"/>
  <c r="AW124" i="5" a="1"/>
  <c r="AW124" i="5" s="1"/>
  <c r="AL124" i="5" a="1"/>
  <c r="AL124" i="5" s="1"/>
  <c r="BE124" i="5" a="1"/>
  <c r="BE124" i="5" s="1"/>
  <c r="AI124" i="5" a="1"/>
  <c r="AI124" i="5" s="1"/>
  <c r="AB124" i="5" a="1"/>
  <c r="AB124" i="5" s="1"/>
  <c r="P124" i="5" a="1"/>
  <c r="P124" i="5" s="1"/>
  <c r="Z124" i="5" a="1"/>
  <c r="Z124" i="5" s="1"/>
  <c r="BN124" i="5" a="1"/>
  <c r="BN124" i="5" s="1"/>
  <c r="AH124" i="5" a="1"/>
  <c r="AH124" i="5" s="1"/>
  <c r="X124" i="5" a="1"/>
  <c r="X124" i="5" s="1"/>
  <c r="BC124" i="5" a="1"/>
  <c r="BC124" i="5" s="1"/>
  <c r="BF124" i="5" a="1"/>
  <c r="BF124" i="5" s="1"/>
  <c r="AA124" i="5" a="1"/>
  <c r="AA124" i="5" s="1"/>
  <c r="J124" i="5" a="1"/>
  <c r="J124" i="5" s="1"/>
  <c r="F124" i="5" s="1"/>
  <c r="AK124" i="5" a="1"/>
  <c r="AK124" i="5" s="1"/>
  <c r="H124" i="5" a="1"/>
  <c r="H124" i="5" s="1"/>
  <c r="AP124" i="5" a="1"/>
  <c r="AP124" i="5" s="1"/>
  <c r="Y124" i="5" a="1"/>
  <c r="Y124" i="5" s="1"/>
  <c r="O124" i="5" a="1"/>
  <c r="O124" i="5" s="1"/>
  <c r="AJ124" i="5" a="1"/>
  <c r="AJ124" i="5" s="1"/>
  <c r="V124" i="5" a="1"/>
  <c r="V124" i="5" s="1"/>
  <c r="R124" i="5" a="1"/>
  <c r="R124" i="5" s="1"/>
  <c r="W124" i="5" a="1"/>
  <c r="W124" i="5" s="1"/>
  <c r="L124" i="5" a="1"/>
  <c r="L124" i="5" s="1"/>
  <c r="AK50" i="5" a="1"/>
  <c r="AK50" i="5" s="1"/>
  <c r="BF50" i="5" a="1"/>
  <c r="BF50" i="5" s="1"/>
  <c r="BL50" i="5" a="1"/>
  <c r="BL50" i="5" s="1"/>
  <c r="Y50" i="5" a="1"/>
  <c r="Y50" i="5" s="1"/>
  <c r="BN50" i="5" a="1"/>
  <c r="BN50" i="5" s="1"/>
  <c r="AT50" i="5" a="1"/>
  <c r="AT50" i="5" s="1"/>
  <c r="M50" i="5" a="1"/>
  <c r="M50" i="5" s="1"/>
  <c r="BK50" i="5" a="1"/>
  <c r="BK50" i="5" s="1"/>
  <c r="AH50" i="5" a="1"/>
  <c r="AH50" i="5" s="1"/>
  <c r="P50" i="5" a="1"/>
  <c r="P50" i="5" s="1"/>
  <c r="AO50" i="5" a="1"/>
  <c r="AO50" i="5" s="1"/>
  <c r="Z50" i="5" a="1"/>
  <c r="Z50" i="5" s="1"/>
  <c r="AD50" i="5" a="1"/>
  <c r="AD50" i="5" s="1"/>
  <c r="BE50" i="5" a="1"/>
  <c r="BE50" i="5" s="1"/>
  <c r="BJ50" i="5" a="1"/>
  <c r="BJ50" i="5" s="1"/>
  <c r="AC50" i="5" a="1"/>
  <c r="AC50" i="5" s="1"/>
  <c r="N50" i="5" a="1"/>
  <c r="N50" i="5" s="1"/>
  <c r="BG50" i="5" a="1"/>
  <c r="BG50" i="5" s="1"/>
  <c r="BC50" i="5" a="1"/>
  <c r="BC50" i="5" s="1"/>
  <c r="T50" i="5" a="1"/>
  <c r="T50" i="5" s="1"/>
  <c r="U50" i="5" a="1"/>
  <c r="U50" i="5" s="1"/>
  <c r="AX50" i="5" a="1"/>
  <c r="AX50" i="5" s="1"/>
  <c r="H50" i="5" a="1"/>
  <c r="H50" i="5" s="1"/>
  <c r="O50" i="5" a="1"/>
  <c r="O50" i="5" s="1"/>
  <c r="I50" i="5" a="1"/>
  <c r="I50" i="5" s="1"/>
  <c r="BI50" i="5" a="1"/>
  <c r="BI50" i="5" s="1"/>
  <c r="S50" i="5" a="1"/>
  <c r="S50" i="5" s="1"/>
  <c r="BH50" i="5" a="1"/>
  <c r="BH50" i="5" s="1"/>
  <c r="AW50" i="5" a="1"/>
  <c r="AW50" i="5" s="1"/>
  <c r="BM50" i="5" a="1"/>
  <c r="BM50" i="5" s="1"/>
  <c r="AN50" i="5" a="1"/>
  <c r="AN50" i="5" s="1"/>
  <c r="AQ50" i="5" a="1"/>
  <c r="AQ50" i="5" s="1"/>
  <c r="W50" i="5" a="1"/>
  <c r="W50" i="5" s="1"/>
  <c r="X50" i="5" a="1"/>
  <c r="X50" i="5" s="1"/>
  <c r="AM50" i="5" a="1"/>
  <c r="AM50" i="5" s="1"/>
  <c r="AS50" i="5" a="1"/>
  <c r="AS50" i="5" s="1"/>
  <c r="AB50" i="5" a="1"/>
  <c r="AB50" i="5" s="1"/>
  <c r="AE50" i="5" a="1"/>
  <c r="AE50" i="5" s="1"/>
  <c r="G50" i="5" a="1"/>
  <c r="G50" i="5" s="1"/>
  <c r="Q50" i="5" a="1"/>
  <c r="Q50" i="5" s="1"/>
  <c r="K50" i="5" a="1"/>
  <c r="K50" i="5" s="1"/>
  <c r="F50" i="5" s="1"/>
  <c r="L50" i="5" a="1"/>
  <c r="L50" i="5" s="1"/>
  <c r="AA50" i="5" a="1"/>
  <c r="AA50" i="5" s="1"/>
  <c r="V50" i="5" a="1"/>
  <c r="V50" i="5" s="1"/>
  <c r="AL50" i="5" a="1"/>
  <c r="AL50" i="5" s="1"/>
  <c r="AR50" i="5" a="1"/>
  <c r="AR50" i="5" s="1"/>
  <c r="J50" i="5" a="1"/>
  <c r="J50" i="5" s="1"/>
  <c r="AU50" i="5" a="1"/>
  <c r="AU50" i="5" s="1"/>
  <c r="AI50" i="5" a="1"/>
  <c r="AI50" i="5" s="1"/>
  <c r="AF50" i="5" a="1"/>
  <c r="AF50" i="5" s="1"/>
  <c r="AY50" i="5" a="1"/>
  <c r="AY50" i="5" s="1"/>
  <c r="AV50" i="5" a="1"/>
  <c r="AV50" i="5" s="1"/>
  <c r="AP50" i="5" a="1"/>
  <c r="AP50" i="5" s="1"/>
  <c r="AJ50" i="5" a="1"/>
  <c r="AJ50" i="5" s="1"/>
  <c r="BD50" i="5" a="1"/>
  <c r="BD50" i="5" s="1"/>
  <c r="AG50" i="5" a="1"/>
  <c r="AG50" i="5" s="1"/>
  <c r="BA50" i="5" a="1"/>
  <c r="BA50" i="5" s="1"/>
  <c r="BB50" i="5" a="1"/>
  <c r="BB50" i="5" s="1"/>
  <c r="AZ50" i="5" a="1"/>
  <c r="AZ50" i="5" s="1"/>
  <c r="R50" i="5" a="1"/>
  <c r="R50" i="5" s="1"/>
  <c r="AV111" i="5" a="1"/>
  <c r="AV111" i="5" s="1"/>
  <c r="AZ111" i="5" a="1"/>
  <c r="AZ111" i="5" s="1"/>
  <c r="AS111" i="5" a="1"/>
  <c r="AS111" i="5" s="1"/>
  <c r="AX111" i="5" a="1"/>
  <c r="AX111" i="5" s="1"/>
  <c r="BE111" i="5" a="1"/>
  <c r="BE111" i="5" s="1"/>
  <c r="AW111" i="5" a="1"/>
  <c r="AW111" i="5" s="1"/>
  <c r="AA111" i="5" a="1"/>
  <c r="AA111" i="5" s="1"/>
  <c r="AD111" i="5" a="1"/>
  <c r="AD111" i="5" s="1"/>
  <c r="AR111" i="5" a="1"/>
  <c r="AR111" i="5" s="1"/>
  <c r="AU111" i="5" a="1"/>
  <c r="AU111" i="5" s="1"/>
  <c r="BJ111" i="5" a="1"/>
  <c r="BJ111" i="5" s="1"/>
  <c r="AK111" i="5" a="1"/>
  <c r="AK111" i="5" s="1"/>
  <c r="AL111" i="5" a="1"/>
  <c r="AL111" i="5" s="1"/>
  <c r="X111" i="5" a="1"/>
  <c r="X111" i="5" s="1"/>
  <c r="AO111" i="5" a="1"/>
  <c r="AO111" i="5" s="1"/>
  <c r="AT111" i="5" a="1"/>
  <c r="AT111" i="5" s="1"/>
  <c r="AJ111" i="5" a="1"/>
  <c r="AJ111" i="5" s="1"/>
  <c r="BH111" i="5" a="1"/>
  <c r="BH111" i="5" s="1"/>
  <c r="AM111" i="5" a="1"/>
  <c r="AM111" i="5" s="1"/>
  <c r="BA111" i="5" a="1"/>
  <c r="BA111" i="5" s="1"/>
  <c r="AC111" i="5" a="1"/>
  <c r="AC111" i="5" s="1"/>
  <c r="H111" i="5" a="1"/>
  <c r="H111" i="5" s="1"/>
  <c r="AI111" i="5" a="1"/>
  <c r="AI111" i="5" s="1"/>
  <c r="AP111" i="5" a="1"/>
  <c r="AP111" i="5" s="1"/>
  <c r="G111" i="5" a="1"/>
  <c r="G111" i="5" s="1"/>
  <c r="BD111" i="5" a="1"/>
  <c r="BD111" i="5" s="1"/>
  <c r="L111" i="5" a="1"/>
  <c r="L111" i="5" s="1"/>
  <c r="F111" i="5" s="1"/>
  <c r="AF111" i="6" s="1"/>
  <c r="R111" i="5" a="1"/>
  <c r="R111" i="5" s="1"/>
  <c r="Q111" i="5" a="1"/>
  <c r="Q111" i="5" s="1"/>
  <c r="N111" i="5" a="1"/>
  <c r="N111" i="5" s="1"/>
  <c r="AN111" i="5" a="1"/>
  <c r="AN111" i="5" s="1"/>
  <c r="U111" i="5" a="1"/>
  <c r="U111" i="5" s="1"/>
  <c r="BC111" i="5" a="1"/>
  <c r="BC111" i="5" s="1"/>
  <c r="AB111" i="5" a="1"/>
  <c r="AB111" i="5" s="1"/>
  <c r="J111" i="5" a="1"/>
  <c r="J111" i="5" s="1"/>
  <c r="Z111" i="5" a="1"/>
  <c r="Z111" i="5" s="1"/>
  <c r="AF111" i="5" a="1"/>
  <c r="AF111" i="5" s="1"/>
  <c r="BI111" i="5" a="1"/>
  <c r="BI111" i="5" s="1"/>
  <c r="BM111" i="5" a="1"/>
  <c r="BM111" i="5" s="1"/>
  <c r="I111" i="5" a="1"/>
  <c r="I111" i="5" s="1"/>
  <c r="AE111" i="5" a="1"/>
  <c r="AE111" i="5" s="1"/>
  <c r="K111" i="5" a="1"/>
  <c r="K111" i="5" s="1"/>
  <c r="AY111" i="5" a="1"/>
  <c r="AY111" i="5" s="1"/>
  <c r="BK111" i="5" a="1"/>
  <c r="BK111" i="5" s="1"/>
  <c r="BL111" i="5" a="1"/>
  <c r="BL111" i="5" s="1"/>
  <c r="AG111" i="5" a="1"/>
  <c r="AG111" i="5" s="1"/>
  <c r="AH111" i="5" a="1"/>
  <c r="AH111" i="5" s="1"/>
  <c r="W111" i="5" a="1"/>
  <c r="W111" i="5" s="1"/>
  <c r="BB111" i="5" a="1"/>
  <c r="BB111" i="5" s="1"/>
  <c r="BG111" i="5" a="1"/>
  <c r="BG111" i="5" s="1"/>
  <c r="M111" i="5" a="1"/>
  <c r="M111" i="5" s="1"/>
  <c r="S111" i="5" a="1"/>
  <c r="S111" i="5" s="1"/>
  <c r="T111" i="5" a="1"/>
  <c r="T111" i="5" s="1"/>
  <c r="P111" i="5" a="1"/>
  <c r="P111" i="5" s="1"/>
  <c r="V111" i="5" a="1"/>
  <c r="V111" i="5" s="1"/>
  <c r="BF111" i="5" a="1"/>
  <c r="BF111" i="5" s="1"/>
  <c r="AQ111" i="5" a="1"/>
  <c r="AQ111" i="5" s="1"/>
  <c r="BN111" i="5" a="1"/>
  <c r="BN111" i="5" s="1"/>
  <c r="O111" i="5" a="1"/>
  <c r="O111" i="5" s="1"/>
  <c r="Y111" i="5" a="1"/>
  <c r="Y111" i="5" s="1"/>
  <c r="BE52" i="5" a="1"/>
  <c r="BE52" i="5" s="1"/>
  <c r="I52" i="5" a="1"/>
  <c r="I52" i="5" s="1"/>
  <c r="AV52" i="5" a="1"/>
  <c r="AV52" i="5" s="1"/>
  <c r="BI52" i="5" a="1"/>
  <c r="BI52" i="5" s="1"/>
  <c r="AJ52" i="5" a="1"/>
  <c r="AJ52" i="5" s="1"/>
  <c r="BN52" i="5" a="1"/>
  <c r="BN52" i="5" s="1"/>
  <c r="BH52" i="5" a="1"/>
  <c r="BH52" i="5" s="1"/>
  <c r="BL52" i="5" a="1"/>
  <c r="BL52" i="5" s="1"/>
  <c r="L52" i="5" a="1"/>
  <c r="L52" i="5" s="1"/>
  <c r="BJ52" i="5" a="1"/>
  <c r="BJ52" i="5" s="1"/>
  <c r="BF52" i="5" a="1"/>
  <c r="BF52" i="5" s="1"/>
  <c r="X52" i="5" a="1"/>
  <c r="X52" i="5" s="1"/>
  <c r="Y52" i="5" a="1"/>
  <c r="Y52" i="5" s="1"/>
  <c r="M52" i="5" a="1"/>
  <c r="M52" i="5" s="1"/>
  <c r="AI52" i="5" a="1"/>
  <c r="AI52" i="5" s="1"/>
  <c r="AX52" i="5" a="1"/>
  <c r="AX52" i="5" s="1"/>
  <c r="BD52" i="5" a="1"/>
  <c r="BD52" i="5" s="1"/>
  <c r="G52" i="5" a="1"/>
  <c r="G52" i="5" s="1"/>
  <c r="W52" i="5" a="1"/>
  <c r="W52" i="5" s="1"/>
  <c r="BC52" i="5" a="1"/>
  <c r="BC52" i="5" s="1"/>
  <c r="AH52" i="5" a="1"/>
  <c r="AH52" i="5" s="1"/>
  <c r="AQ52" i="5" a="1"/>
  <c r="AQ52" i="5" s="1"/>
  <c r="AS52" i="5" a="1"/>
  <c r="AS52" i="5" s="1"/>
  <c r="AM52" i="5" a="1"/>
  <c r="AM52" i="5" s="1"/>
  <c r="AY52" i="5" a="1"/>
  <c r="AY52" i="5" s="1"/>
  <c r="BB52" i="5" a="1"/>
  <c r="BB52" i="5" s="1"/>
  <c r="Q52" i="5" a="1"/>
  <c r="Q52" i="5" s="1"/>
  <c r="AP52" i="5" a="1"/>
  <c r="AP52" i="5" s="1"/>
  <c r="V52" i="5" a="1"/>
  <c r="V52" i="5" s="1"/>
  <c r="AE52" i="5" a="1"/>
  <c r="AE52" i="5" s="1"/>
  <c r="AU52" i="5" a="1"/>
  <c r="AU52" i="5" s="1"/>
  <c r="H52" i="5" a="1"/>
  <c r="H52" i="5" s="1"/>
  <c r="BG52" i="5" a="1"/>
  <c r="BG52" i="5" s="1"/>
  <c r="BK52" i="5" a="1"/>
  <c r="BK52" i="5" s="1"/>
  <c r="AB52" i="5" a="1"/>
  <c r="AB52" i="5" s="1"/>
  <c r="AK52" i="5" a="1"/>
  <c r="AK52" i="5" s="1"/>
  <c r="S52" i="5" a="1"/>
  <c r="S52" i="5" s="1"/>
  <c r="BM52" i="5" a="1"/>
  <c r="BM52" i="5" s="1"/>
  <c r="AN52" i="5" a="1"/>
  <c r="AN52" i="5" s="1"/>
  <c r="P52" i="5" a="1"/>
  <c r="P52" i="5" s="1"/>
  <c r="AC52" i="5" a="1"/>
  <c r="AC52" i="5" s="1"/>
  <c r="AA52" i="5" a="1"/>
  <c r="AA52" i="5" s="1"/>
  <c r="AZ52" i="5" a="1"/>
  <c r="AZ52" i="5" s="1"/>
  <c r="N52" i="5" a="1"/>
  <c r="N52" i="5" s="1"/>
  <c r="AG52" i="5" a="1"/>
  <c r="AG52" i="5" s="1"/>
  <c r="AT52" i="5" a="1"/>
  <c r="AT52" i="5" s="1"/>
  <c r="K52" i="5" a="1"/>
  <c r="K52" i="5" s="1"/>
  <c r="AO52" i="5" a="1"/>
  <c r="AO52" i="5" s="1"/>
  <c r="O52" i="5" a="1"/>
  <c r="O52" i="5" s="1"/>
  <c r="J52" i="5" a="1"/>
  <c r="J52" i="5" s="1"/>
  <c r="AW52" i="5" a="1"/>
  <c r="AW52" i="5" s="1"/>
  <c r="AD52" i="5" a="1"/>
  <c r="AD52" i="5" s="1"/>
  <c r="AF52" i="5" a="1"/>
  <c r="AF52" i="5" s="1"/>
  <c r="AL52" i="5" a="1"/>
  <c r="AL52" i="5" s="1"/>
  <c r="R52" i="5" a="1"/>
  <c r="R52" i="5" s="1"/>
  <c r="BA52" i="5" a="1"/>
  <c r="BA52" i="5" s="1"/>
  <c r="Z52" i="5" a="1"/>
  <c r="Z52" i="5" s="1"/>
  <c r="T52" i="5" a="1"/>
  <c r="T52" i="5" s="1"/>
  <c r="U52" i="5" a="1"/>
  <c r="U52" i="5" s="1"/>
  <c r="AR52" i="5" a="1"/>
  <c r="AR52" i="5" s="1"/>
  <c r="BH105" i="5" a="1"/>
  <c r="BH105" i="5" s="1"/>
  <c r="AU105" i="5" a="1"/>
  <c r="AU105" i="5" s="1"/>
  <c r="AP105" i="5" a="1"/>
  <c r="AP105" i="5" s="1"/>
  <c r="AX105" i="5" a="1"/>
  <c r="AX105" i="5" s="1"/>
  <c r="BE105" i="5" a="1"/>
  <c r="BE105" i="5" s="1"/>
  <c r="AN105" i="5" a="1"/>
  <c r="AN105" i="5" s="1"/>
  <c r="AO105" i="5" a="1"/>
  <c r="AO105" i="5" s="1"/>
  <c r="AT105" i="5" a="1"/>
  <c r="AT105" i="5" s="1"/>
  <c r="BM105" i="5" a="1"/>
  <c r="BM105" i="5" s="1"/>
  <c r="Q105" i="5" a="1"/>
  <c r="Q105" i="5" s="1"/>
  <c r="BL105" i="5" a="1"/>
  <c r="BL105" i="5" s="1"/>
  <c r="BN105" i="5" a="1"/>
  <c r="BN105" i="5" s="1"/>
  <c r="BJ105" i="5" a="1"/>
  <c r="BJ105" i="5" s="1"/>
  <c r="BG105" i="5" a="1"/>
  <c r="BG105" i="5" s="1"/>
  <c r="BB105" i="5" a="1"/>
  <c r="BB105" i="5" s="1"/>
  <c r="AL105" i="5" a="1"/>
  <c r="AL105" i="5" s="1"/>
  <c r="AZ105" i="5" a="1"/>
  <c r="AZ105" i="5" s="1"/>
  <c r="BF105" i="5" a="1"/>
  <c r="BF105" i="5" s="1"/>
  <c r="AY105" i="5" a="1"/>
  <c r="AY105" i="5" s="1"/>
  <c r="N105" i="5" a="1"/>
  <c r="N105" i="5" s="1"/>
  <c r="AW105" i="5" a="1"/>
  <c r="AW105" i="5" s="1"/>
  <c r="AS105" i="5" a="1"/>
  <c r="AS105" i="5" s="1"/>
  <c r="BC105" i="5" a="1"/>
  <c r="BC105" i="5" s="1"/>
  <c r="H105" i="5" a="1"/>
  <c r="H105" i="5" s="1"/>
  <c r="S105" i="5" a="1"/>
  <c r="S105" i="5" s="1"/>
  <c r="BI105" i="5" a="1"/>
  <c r="BI105" i="5" s="1"/>
  <c r="X105" i="5" a="1"/>
  <c r="X105" i="5" s="1"/>
  <c r="Z105" i="5" a="1"/>
  <c r="Z105" i="5" s="1"/>
  <c r="AC105" i="5" a="1"/>
  <c r="AC105" i="5" s="1"/>
  <c r="T105" i="5" a="1"/>
  <c r="T105" i="5" s="1"/>
  <c r="K105" i="5" a="1"/>
  <c r="K105" i="5" s="1"/>
  <c r="I105" i="5" a="1"/>
  <c r="I105" i="5" s="1"/>
  <c r="AE105" i="5" a="1"/>
  <c r="AE105" i="5" s="1"/>
  <c r="M105" i="5" a="1"/>
  <c r="M105" i="5" s="1"/>
  <c r="BA105" i="5" a="1"/>
  <c r="BA105" i="5" s="1"/>
  <c r="W105" i="5" a="1"/>
  <c r="W105" i="5" s="1"/>
  <c r="AA105" i="5" a="1"/>
  <c r="AA105" i="5" s="1"/>
  <c r="P105" i="5" a="1"/>
  <c r="P105" i="5" s="1"/>
  <c r="AQ105" i="5" a="1"/>
  <c r="AQ105" i="5" s="1"/>
  <c r="O105" i="5" a="1"/>
  <c r="O105" i="5" s="1"/>
  <c r="AJ105" i="5" a="1"/>
  <c r="AJ105" i="5" s="1"/>
  <c r="AM105" i="5" a="1"/>
  <c r="AM105" i="5" s="1"/>
  <c r="AG105" i="5" a="1"/>
  <c r="AG105" i="5" s="1"/>
  <c r="R105" i="5" a="1"/>
  <c r="R105" i="5" s="1"/>
  <c r="G105" i="5" a="1"/>
  <c r="G105" i="5" s="1"/>
  <c r="AR105" i="5" a="1"/>
  <c r="AR105" i="5" s="1"/>
  <c r="L105" i="5" a="1"/>
  <c r="L105" i="5" s="1"/>
  <c r="AD105" i="5" a="1"/>
  <c r="AD105" i="5" s="1"/>
  <c r="AB105" i="5" a="1"/>
  <c r="AB105" i="5" s="1"/>
  <c r="U105" i="5" a="1"/>
  <c r="U105" i="5" s="1"/>
  <c r="J105" i="5" a="1"/>
  <c r="J105" i="5" s="1"/>
  <c r="F105" i="5" s="1"/>
  <c r="Y105" i="5" a="1"/>
  <c r="Y105" i="5" s="1"/>
  <c r="AK105" i="5" a="1"/>
  <c r="AK105" i="5" s="1"/>
  <c r="AF105" i="5" a="1"/>
  <c r="AF105" i="5" s="1"/>
  <c r="AH105" i="5" a="1"/>
  <c r="AH105" i="5" s="1"/>
  <c r="BK105" i="5" a="1"/>
  <c r="BK105" i="5" s="1"/>
  <c r="AV105" i="5" a="1"/>
  <c r="AV105" i="5" s="1"/>
  <c r="V105" i="5" a="1"/>
  <c r="V105" i="5" s="1"/>
  <c r="BD105" i="5" a="1"/>
  <c r="BD105" i="5" s="1"/>
  <c r="AI105" i="5" a="1"/>
  <c r="AI105" i="5" s="1"/>
  <c r="BI100" i="5" a="1"/>
  <c r="BI100" i="5" s="1"/>
  <c r="AS100" i="5" a="1"/>
  <c r="AS100" i="5" s="1"/>
  <c r="AN100" i="5" a="1"/>
  <c r="AN100" i="5" s="1"/>
  <c r="AZ100" i="5" a="1"/>
  <c r="AZ100" i="5" s="1"/>
  <c r="BE100" i="5" a="1"/>
  <c r="BE100" i="5" s="1"/>
  <c r="BM100" i="5" a="1"/>
  <c r="BM100" i="5" s="1"/>
  <c r="AO100" i="5" a="1"/>
  <c r="AO100" i="5" s="1"/>
  <c r="AR100" i="5" a="1"/>
  <c r="AR100" i="5" s="1"/>
  <c r="BH100" i="5" a="1"/>
  <c r="BH100" i="5" s="1"/>
  <c r="BL100" i="5" a="1"/>
  <c r="BL100" i="5" s="1"/>
  <c r="BN100" i="5" a="1"/>
  <c r="BN100" i="5" s="1"/>
  <c r="AU100" i="5" a="1"/>
  <c r="AU100" i="5" s="1"/>
  <c r="AY100" i="5" a="1"/>
  <c r="AY100" i="5" s="1"/>
  <c r="AB100" i="5" a="1"/>
  <c r="AB100" i="5" s="1"/>
  <c r="BF100" i="5" a="1"/>
  <c r="BF100" i="5" s="1"/>
  <c r="AW100" i="5" a="1"/>
  <c r="AW100" i="5" s="1"/>
  <c r="AT100" i="5" a="1"/>
  <c r="AT100" i="5" s="1"/>
  <c r="BK100" i="5" a="1"/>
  <c r="BK100" i="5" s="1"/>
  <c r="M100" i="5" a="1"/>
  <c r="M100" i="5" s="1"/>
  <c r="AI100" i="5" a="1"/>
  <c r="AI100" i="5" s="1"/>
  <c r="R100" i="5" a="1"/>
  <c r="R100" i="5" s="1"/>
  <c r="AM100" i="5" a="1"/>
  <c r="AM100" i="5" s="1"/>
  <c r="BA100" i="5" a="1"/>
  <c r="BA100" i="5" s="1"/>
  <c r="AP100" i="5" a="1"/>
  <c r="AP100" i="5" s="1"/>
  <c r="AL100" i="5" a="1"/>
  <c r="AL100" i="5" s="1"/>
  <c r="T100" i="5" a="1"/>
  <c r="T100" i="5" s="1"/>
  <c r="H100" i="5" a="1"/>
  <c r="H100" i="5" s="1"/>
  <c r="U100" i="5" a="1"/>
  <c r="U100" i="5" s="1"/>
  <c r="BJ100" i="5" a="1"/>
  <c r="BJ100" i="5" s="1"/>
  <c r="Y100" i="5" a="1"/>
  <c r="Y100" i="5" s="1"/>
  <c r="W100" i="5" a="1"/>
  <c r="W100" i="5" s="1"/>
  <c r="AX100" i="5" a="1"/>
  <c r="AX100" i="5" s="1"/>
  <c r="AH100" i="5" a="1"/>
  <c r="AH100" i="5" s="1"/>
  <c r="L100" i="5" a="1"/>
  <c r="L100" i="5" s="1"/>
  <c r="AA100" i="5" a="1"/>
  <c r="AA100" i="5" s="1"/>
  <c r="BD100" i="5" a="1"/>
  <c r="BD100" i="5" s="1"/>
  <c r="BG100" i="5" a="1"/>
  <c r="BG100" i="5" s="1"/>
  <c r="P100" i="5" a="1"/>
  <c r="P100" i="5" s="1"/>
  <c r="S100" i="5" a="1"/>
  <c r="S100" i="5" s="1"/>
  <c r="V100" i="5" a="1"/>
  <c r="V100" i="5" s="1"/>
  <c r="J100" i="5" a="1"/>
  <c r="J100" i="5" s="1"/>
  <c r="F100" i="5" s="1"/>
  <c r="K100" i="5" a="1"/>
  <c r="K100" i="5" s="1"/>
  <c r="BB100" i="5" a="1"/>
  <c r="BB100" i="5" s="1"/>
  <c r="AK100" i="5" a="1"/>
  <c r="AK100" i="5" s="1"/>
  <c r="Q100" i="5" a="1"/>
  <c r="Q100" i="5" s="1"/>
  <c r="X100" i="5" a="1"/>
  <c r="X100" i="5" s="1"/>
  <c r="AQ100" i="5" a="1"/>
  <c r="AQ100" i="5" s="1"/>
  <c r="AC100" i="5" a="1"/>
  <c r="AC100" i="5" s="1"/>
  <c r="Z100" i="5" a="1"/>
  <c r="Z100" i="5" s="1"/>
  <c r="BC100" i="5" a="1"/>
  <c r="BC100" i="5" s="1"/>
  <c r="AV100" i="5" a="1"/>
  <c r="AV100" i="5" s="1"/>
  <c r="AE100" i="5" a="1"/>
  <c r="AE100" i="5" s="1"/>
  <c r="AJ100" i="5" a="1"/>
  <c r="AJ100" i="5" s="1"/>
  <c r="N100" i="5" a="1"/>
  <c r="N100" i="5" s="1"/>
  <c r="O100" i="5" a="1"/>
  <c r="O100" i="5" s="1"/>
  <c r="AG100" i="5" a="1"/>
  <c r="AG100" i="5" s="1"/>
  <c r="I100" i="5" a="1"/>
  <c r="I100" i="5" s="1"/>
  <c r="AD100" i="5" a="1"/>
  <c r="AD100" i="5" s="1"/>
  <c r="G100" i="5" a="1"/>
  <c r="G100" i="5" s="1"/>
  <c r="AF100" i="5" a="1"/>
  <c r="AF100" i="5" s="1"/>
  <c r="BB86" i="5" a="1"/>
  <c r="BB86" i="5" s="1"/>
  <c r="AW86" i="5" a="1"/>
  <c r="AW86" i="5" s="1"/>
  <c r="BN86" i="5" a="1"/>
  <c r="BN86" i="5" s="1"/>
  <c r="BF86" i="5" a="1"/>
  <c r="BF86" i="5" s="1"/>
  <c r="BA86" i="5" a="1"/>
  <c r="BA86" i="5" s="1"/>
  <c r="BI86" i="5" a="1"/>
  <c r="BI86" i="5" s="1"/>
  <c r="Z86" i="5" a="1"/>
  <c r="Z86" i="5" s="1"/>
  <c r="BM86" i="5" a="1"/>
  <c r="BM86" i="5" s="1"/>
  <c r="BD86" i="5" a="1"/>
  <c r="BD86" i="5" s="1"/>
  <c r="BG86" i="5" a="1"/>
  <c r="BG86" i="5" s="1"/>
  <c r="AS86" i="5" a="1"/>
  <c r="AS86" i="5" s="1"/>
  <c r="AV86" i="5" a="1"/>
  <c r="AV86" i="5" s="1"/>
  <c r="AX86" i="5" a="1"/>
  <c r="AX86" i="5" s="1"/>
  <c r="AI86" i="5" a="1"/>
  <c r="AI86" i="5" s="1"/>
  <c r="BH86" i="5" a="1"/>
  <c r="BH86" i="5" s="1"/>
  <c r="BL86" i="5" a="1"/>
  <c r="BL86" i="5" s="1"/>
  <c r="AF86" i="5" a="1"/>
  <c r="AF86" i="5" s="1"/>
  <c r="AT86" i="5" a="1"/>
  <c r="AT86" i="5" s="1"/>
  <c r="AN86" i="5" a="1"/>
  <c r="AN86" i="5" s="1"/>
  <c r="BJ86" i="5" a="1"/>
  <c r="BJ86" i="5" s="1"/>
  <c r="AC86" i="5" a="1"/>
  <c r="AC86" i="5" s="1"/>
  <c r="O86" i="5" a="1"/>
  <c r="O86" i="5" s="1"/>
  <c r="AA86" i="5" a="1"/>
  <c r="AA86" i="5" s="1"/>
  <c r="AJ86" i="5" a="1"/>
  <c r="AJ86" i="5" s="1"/>
  <c r="BC86" i="5" a="1"/>
  <c r="BC86" i="5" s="1"/>
  <c r="AP86" i="5" a="1"/>
  <c r="AP86" i="5" s="1"/>
  <c r="AR86" i="5" a="1"/>
  <c r="AR86" i="5" s="1"/>
  <c r="X86" i="5" a="1"/>
  <c r="X86" i="5" s="1"/>
  <c r="AQ86" i="5" a="1"/>
  <c r="AQ86" i="5" s="1"/>
  <c r="BE86" i="5" a="1"/>
  <c r="BE86" i="5" s="1"/>
  <c r="P86" i="5" a="1"/>
  <c r="P86" i="5" s="1"/>
  <c r="G86" i="5" a="1"/>
  <c r="G86" i="5" s="1"/>
  <c r="S86" i="5" a="1"/>
  <c r="S86" i="5" s="1"/>
  <c r="H86" i="5" a="1"/>
  <c r="H86" i="5" s="1"/>
  <c r="K86" i="5" a="1"/>
  <c r="K86" i="5" s="1"/>
  <c r="AL86" i="5" a="1"/>
  <c r="AL86" i="5" s="1"/>
  <c r="AG86" i="5" a="1"/>
  <c r="AG86" i="5" s="1"/>
  <c r="V86" i="5" a="1"/>
  <c r="V86" i="5" s="1"/>
  <c r="AB86" i="5" a="1"/>
  <c r="AB86" i="5" s="1"/>
  <c r="AZ86" i="5" a="1"/>
  <c r="AZ86" i="5" s="1"/>
  <c r="T86" i="5" a="1"/>
  <c r="T86" i="5" s="1"/>
  <c r="W86" i="5" a="1"/>
  <c r="W86" i="5" s="1"/>
  <c r="AM86" i="5" a="1"/>
  <c r="AM86" i="5" s="1"/>
  <c r="U86" i="5" a="1"/>
  <c r="U86" i="5" s="1"/>
  <c r="AY86" i="5" a="1"/>
  <c r="AY86" i="5" s="1"/>
  <c r="N86" i="5" a="1"/>
  <c r="N86" i="5" s="1"/>
  <c r="I86" i="5" a="1"/>
  <c r="I86" i="5" s="1"/>
  <c r="Q86" i="5" a="1"/>
  <c r="Q86" i="5" s="1"/>
  <c r="J86" i="5" a="1"/>
  <c r="J86" i="5" s="1"/>
  <c r="F86" i="5" s="1"/>
  <c r="M86" i="5" a="1"/>
  <c r="M86" i="5" s="1"/>
  <c r="AU86" i="5" a="1"/>
  <c r="AU86" i="5" s="1"/>
  <c r="Y86" i="5" a="1"/>
  <c r="Y86" i="5" s="1"/>
  <c r="R86" i="5" a="1"/>
  <c r="R86" i="5" s="1"/>
  <c r="AO86" i="5" a="1"/>
  <c r="AO86" i="5" s="1"/>
  <c r="AD86" i="5" a="1"/>
  <c r="AD86" i="5" s="1"/>
  <c r="AK86" i="5" a="1"/>
  <c r="AK86" i="5" s="1"/>
  <c r="AH86" i="5" a="1"/>
  <c r="AH86" i="5" s="1"/>
  <c r="L86" i="5" a="1"/>
  <c r="L86" i="5" s="1"/>
  <c r="AE86" i="5" a="1"/>
  <c r="AE86" i="5" s="1"/>
  <c r="BK86" i="5" a="1"/>
  <c r="BK86" i="5" s="1"/>
  <c r="AS116" i="5" a="1"/>
  <c r="AS116" i="5" s="1"/>
  <c r="BJ116" i="5" a="1"/>
  <c r="BJ116" i="5" s="1"/>
  <c r="AI116" i="5" a="1"/>
  <c r="AI116" i="5" s="1"/>
  <c r="BC116" i="5" a="1"/>
  <c r="BC116" i="5" s="1"/>
  <c r="BI116" i="5" a="1"/>
  <c r="BI116" i="5" s="1"/>
  <c r="AY116" i="5" a="1"/>
  <c r="AY116" i="5" s="1"/>
  <c r="BN116" i="5" a="1"/>
  <c r="BN116" i="5" s="1"/>
  <c r="AU116" i="5" a="1"/>
  <c r="AU116" i="5" s="1"/>
  <c r="BE116" i="5" a="1"/>
  <c r="BE116" i="5" s="1"/>
  <c r="BB116" i="5" a="1"/>
  <c r="BB116" i="5" s="1"/>
  <c r="BH116" i="5" a="1"/>
  <c r="BH116" i="5" s="1"/>
  <c r="BF116" i="5" a="1"/>
  <c r="BF116" i="5" s="1"/>
  <c r="AZ116" i="5" a="1"/>
  <c r="AZ116" i="5" s="1"/>
  <c r="AJ116" i="5" a="1"/>
  <c r="AJ116" i="5" s="1"/>
  <c r="AL116" i="5" a="1"/>
  <c r="AL116" i="5" s="1"/>
  <c r="AQ116" i="5" a="1"/>
  <c r="AQ116" i="5" s="1"/>
  <c r="BL116" i="5" a="1"/>
  <c r="BL116" i="5" s="1"/>
  <c r="AK116" i="5" a="1"/>
  <c r="AK116" i="5" s="1"/>
  <c r="V116" i="5" a="1"/>
  <c r="V116" i="5" s="1"/>
  <c r="Y116" i="5" a="1"/>
  <c r="Y116" i="5" s="1"/>
  <c r="BD116" i="5" a="1"/>
  <c r="BD116" i="5" s="1"/>
  <c r="AV116" i="5" a="1"/>
  <c r="AV116" i="5" s="1"/>
  <c r="BG116" i="5" a="1"/>
  <c r="BG116" i="5" s="1"/>
  <c r="AO116" i="5" a="1"/>
  <c r="AO116" i="5" s="1"/>
  <c r="S116" i="5" a="1"/>
  <c r="S116" i="5" s="1"/>
  <c r="AC116" i="5" a="1"/>
  <c r="AC116" i="5" s="1"/>
  <c r="N116" i="5" a="1"/>
  <c r="N116" i="5" s="1"/>
  <c r="F116" i="5" s="1"/>
  <c r="R116" i="5" a="1"/>
  <c r="R116" i="5" s="1"/>
  <c r="AH116" i="5" a="1"/>
  <c r="AH116" i="5" s="1"/>
  <c r="AE116" i="5" a="1"/>
  <c r="AE116" i="5" s="1"/>
  <c r="AN116" i="5" a="1"/>
  <c r="AN116" i="5" s="1"/>
  <c r="M116" i="5" a="1"/>
  <c r="M116" i="5" s="1"/>
  <c r="G116" i="5" a="1"/>
  <c r="G116" i="5" s="1"/>
  <c r="W116" i="5" a="1"/>
  <c r="W116" i="5" s="1"/>
  <c r="T116" i="5" a="1"/>
  <c r="T116" i="5" s="1"/>
  <c r="X116" i="5" a="1"/>
  <c r="X116" i="5" s="1"/>
  <c r="U116" i="5" a="1"/>
  <c r="U116" i="5" s="1"/>
  <c r="AW116" i="5" a="1"/>
  <c r="AW116" i="5" s="1"/>
  <c r="BK116" i="5" a="1"/>
  <c r="BK116" i="5" s="1"/>
  <c r="Q116" i="5" a="1"/>
  <c r="Q116" i="5" s="1"/>
  <c r="AG116" i="5" a="1"/>
  <c r="AG116" i="5" s="1"/>
  <c r="AR116" i="5" a="1"/>
  <c r="AR116" i="5" s="1"/>
  <c r="AB116" i="5" a="1"/>
  <c r="AB116" i="5" s="1"/>
  <c r="O116" i="5" a="1"/>
  <c r="O116" i="5" s="1"/>
  <c r="BM116" i="5" a="1"/>
  <c r="BM116" i="5" s="1"/>
  <c r="AA116" i="5" a="1"/>
  <c r="AA116" i="5" s="1"/>
  <c r="AX116" i="5" a="1"/>
  <c r="AX116" i="5" s="1"/>
  <c r="Z116" i="5" a="1"/>
  <c r="Z116" i="5" s="1"/>
  <c r="H116" i="5" a="1"/>
  <c r="H116" i="5" s="1"/>
  <c r="AT116" i="5" a="1"/>
  <c r="AT116" i="5" s="1"/>
  <c r="BA116" i="5" a="1"/>
  <c r="BA116" i="5" s="1"/>
  <c r="I116" i="5" a="1"/>
  <c r="I116" i="5" s="1"/>
  <c r="AP116" i="5" a="1"/>
  <c r="AP116" i="5" s="1"/>
  <c r="AM116" i="5" a="1"/>
  <c r="AM116" i="5" s="1"/>
  <c r="J116" i="5" a="1"/>
  <c r="J116" i="5" s="1"/>
  <c r="AF116" i="5" a="1"/>
  <c r="AF116" i="5" s="1"/>
  <c r="AD116" i="5" a="1"/>
  <c r="AD116" i="5" s="1"/>
  <c r="P116" i="5" a="1"/>
  <c r="P116" i="5" s="1"/>
  <c r="K116" i="5" a="1"/>
  <c r="K116" i="5" s="1"/>
  <c r="L116" i="5" a="1"/>
  <c r="L116" i="5" s="1"/>
  <c r="L36" i="5" a="1"/>
  <c r="L36" i="5" s="1"/>
  <c r="I36" i="5" a="1"/>
  <c r="I36" i="5" s="1"/>
  <c r="AS36" i="5" a="1"/>
  <c r="AS36" i="5" s="1"/>
  <c r="BE36" i="5" a="1"/>
  <c r="BE36" i="5" s="1"/>
  <c r="AG36" i="5" a="1"/>
  <c r="AG36" i="5" s="1"/>
  <c r="AV36" i="5" a="1"/>
  <c r="AV36" i="5" s="1"/>
  <c r="U36" i="5" a="1"/>
  <c r="U36" i="5" s="1"/>
  <c r="AJ36" i="5" a="1"/>
  <c r="AJ36" i="5" s="1"/>
  <c r="AD36" i="5" a="1"/>
  <c r="AD36" i="5" s="1"/>
  <c r="AB36" i="5" a="1"/>
  <c r="AB36" i="5" s="1"/>
  <c r="M36" i="5" a="1"/>
  <c r="M36" i="5" s="1"/>
  <c r="AQ36" i="5" a="1"/>
  <c r="AQ36" i="5" s="1"/>
  <c r="AX36" i="5" a="1"/>
  <c r="AX36" i="5" s="1"/>
  <c r="BB36" i="5" a="1"/>
  <c r="BB36" i="5" s="1"/>
  <c r="BL36" i="5" a="1"/>
  <c r="BL36" i="5" s="1"/>
  <c r="S36" i="5" a="1"/>
  <c r="S36" i="5" s="1"/>
  <c r="BN36" i="5" a="1"/>
  <c r="BN36" i="5" s="1"/>
  <c r="AN36" i="5" a="1"/>
  <c r="AN36" i="5" s="1"/>
  <c r="AT36" i="5" a="1"/>
  <c r="AT36" i="5" s="1"/>
  <c r="V36" i="5" a="1"/>
  <c r="V36" i="5" s="1"/>
  <c r="AE36" i="5" a="1"/>
  <c r="AE36" i="5" s="1"/>
  <c r="AO36" i="5" a="1"/>
  <c r="AO36" i="5" s="1"/>
  <c r="BA36" i="5" a="1"/>
  <c r="BA36" i="5" s="1"/>
  <c r="BD36" i="5" a="1"/>
  <c r="BD36" i="5" s="1"/>
  <c r="BG36" i="5" a="1"/>
  <c r="BG36" i="5" s="1"/>
  <c r="BK36" i="5" a="1"/>
  <c r="BK36" i="5" s="1"/>
  <c r="AP36" i="5" a="1"/>
  <c r="AP36" i="5" s="1"/>
  <c r="W36" i="5" a="1"/>
  <c r="W36" i="5" s="1"/>
  <c r="H36" i="5" a="1"/>
  <c r="H36" i="5" s="1"/>
  <c r="AA36" i="5" a="1"/>
  <c r="AA36" i="5" s="1"/>
  <c r="R36" i="5" a="1"/>
  <c r="R36" i="5" s="1"/>
  <c r="AI36" i="5" a="1"/>
  <c r="AI36" i="5" s="1"/>
  <c r="AZ36" i="5" a="1"/>
  <c r="AZ36" i="5" s="1"/>
  <c r="BF36" i="5" a="1"/>
  <c r="BF36" i="5" s="1"/>
  <c r="AW36" i="5" a="1"/>
  <c r="AW36" i="5" s="1"/>
  <c r="AR36" i="5" a="1"/>
  <c r="AR36" i="5" s="1"/>
  <c r="AH36" i="5" a="1"/>
  <c r="AH36" i="5" s="1"/>
  <c r="Y36" i="5" a="1"/>
  <c r="Y36" i="5" s="1"/>
  <c r="N36" i="5" a="1"/>
  <c r="N36" i="5" s="1"/>
  <c r="O36" i="5" a="1"/>
  <c r="O36" i="5" s="1"/>
  <c r="G36" i="5" a="1"/>
  <c r="G36" i="5" s="1"/>
  <c r="K36" i="5" a="1"/>
  <c r="K36" i="5" s="1"/>
  <c r="P36" i="5" a="1"/>
  <c r="P36" i="5" s="1"/>
  <c r="T36" i="5" a="1"/>
  <c r="T36" i="5" s="1"/>
  <c r="AY36" i="5" a="1"/>
  <c r="AY36" i="5" s="1"/>
  <c r="AC36" i="5" a="1"/>
  <c r="AC36" i="5" s="1"/>
  <c r="AU36" i="5" a="1"/>
  <c r="AU36" i="5" s="1"/>
  <c r="BJ36" i="5" a="1"/>
  <c r="BJ36" i="5" s="1"/>
  <c r="J36" i="5" a="1"/>
  <c r="J36" i="5" s="1"/>
  <c r="F36" i="5" s="1"/>
  <c r="Q36" i="5" a="1"/>
  <c r="Q36" i="5" s="1"/>
  <c r="AF36" i="5" a="1"/>
  <c r="AF36" i="5" s="1"/>
  <c r="BM36" i="5" a="1"/>
  <c r="BM36" i="5" s="1"/>
  <c r="AM36" i="5" a="1"/>
  <c r="AM36" i="5" s="1"/>
  <c r="Z36" i="5" a="1"/>
  <c r="Z36" i="5" s="1"/>
  <c r="BH36" i="5" a="1"/>
  <c r="BH36" i="5" s="1"/>
  <c r="BI36" i="5" a="1"/>
  <c r="BI36" i="5" s="1"/>
  <c r="AK36" i="5" a="1"/>
  <c r="AK36" i="5" s="1"/>
  <c r="X36" i="5" a="1"/>
  <c r="X36" i="5" s="1"/>
  <c r="BC36" i="5" a="1"/>
  <c r="BC36" i="5" s="1"/>
  <c r="AL36" i="5" a="1"/>
  <c r="AL36" i="5" s="1"/>
  <c r="AU88" i="5" a="1"/>
  <c r="AU88" i="5" s="1"/>
  <c r="AT88" i="5" a="1"/>
  <c r="AT88" i="5" s="1"/>
  <c r="BB88" i="5" a="1"/>
  <c r="BB88" i="5" s="1"/>
  <c r="AV88" i="5" a="1"/>
  <c r="AV88" i="5" s="1"/>
  <c r="AP88" i="5" a="1"/>
  <c r="AP88" i="5" s="1"/>
  <c r="AS88" i="5" a="1"/>
  <c r="AS88" i="5" s="1"/>
  <c r="X88" i="5" a="1"/>
  <c r="X88" i="5" s="1"/>
  <c r="BN88" i="5" a="1"/>
  <c r="BN88" i="5" s="1"/>
  <c r="AR88" i="5" a="1"/>
  <c r="AR88" i="5" s="1"/>
  <c r="BA88" i="5" a="1"/>
  <c r="BA88" i="5" s="1"/>
  <c r="BC88" i="5" a="1"/>
  <c r="BC88" i="5" s="1"/>
  <c r="AD88" i="5" a="1"/>
  <c r="AD88" i="5" s="1"/>
  <c r="AQ88" i="5" a="1"/>
  <c r="AQ88" i="5" s="1"/>
  <c r="AX88" i="5" a="1"/>
  <c r="AX88" i="5" s="1"/>
  <c r="U88" i="5" a="1"/>
  <c r="U88" i="5" s="1"/>
  <c r="BF88" i="5" a="1"/>
  <c r="BF88" i="5" s="1"/>
  <c r="BJ88" i="5" a="1"/>
  <c r="BJ88" i="5" s="1"/>
  <c r="I88" i="5" a="1"/>
  <c r="I88" i="5" s="1"/>
  <c r="AY88" i="5" a="1"/>
  <c r="AY88" i="5" s="1"/>
  <c r="AH88" i="5" a="1"/>
  <c r="AH88" i="5" s="1"/>
  <c r="J88" i="5" a="1"/>
  <c r="J88" i="5" s="1"/>
  <c r="AN88" i="5" a="1"/>
  <c r="AN88" i="5" s="1"/>
  <c r="BE88" i="5" a="1"/>
  <c r="BE88" i="5" s="1"/>
  <c r="AG88" i="5" a="1"/>
  <c r="AG88" i="5" s="1"/>
  <c r="Y88" i="5" a="1"/>
  <c r="Y88" i="5" s="1"/>
  <c r="BD88" i="5" a="1"/>
  <c r="BD88" i="5" s="1"/>
  <c r="S88" i="5" a="1"/>
  <c r="S88" i="5" s="1"/>
  <c r="V88" i="5" a="1"/>
  <c r="V88" i="5" s="1"/>
  <c r="AL88" i="5" a="1"/>
  <c r="AL88" i="5" s="1"/>
  <c r="BK88" i="5" a="1"/>
  <c r="BK88" i="5" s="1"/>
  <c r="AI88" i="5" a="1"/>
  <c r="AI88" i="5" s="1"/>
  <c r="Q88" i="5" a="1"/>
  <c r="Q88" i="5" s="1"/>
  <c r="BI88" i="5" a="1"/>
  <c r="BI88" i="5" s="1"/>
  <c r="AE88" i="5" a="1"/>
  <c r="AE88" i="5" s="1"/>
  <c r="T88" i="5" a="1"/>
  <c r="T88" i="5" s="1"/>
  <c r="AO88" i="5" a="1"/>
  <c r="AO88" i="5" s="1"/>
  <c r="BH88" i="5" a="1"/>
  <c r="BH88" i="5" s="1"/>
  <c r="L88" i="5" a="1"/>
  <c r="L88" i="5" s="1"/>
  <c r="F88" i="5" s="1"/>
  <c r="AM88" i="5" a="1"/>
  <c r="AM88" i="5" s="1"/>
  <c r="AK88" i="5" a="1"/>
  <c r="AK88" i="5" s="1"/>
  <c r="P88" i="5" a="1"/>
  <c r="P88" i="5" s="1"/>
  <c r="K88" i="5" a="1"/>
  <c r="K88" i="5" s="1"/>
  <c r="AC88" i="5" a="1"/>
  <c r="AC88" i="5" s="1"/>
  <c r="BM88" i="5" a="1"/>
  <c r="BM88" i="5" s="1"/>
  <c r="H88" i="5" a="1"/>
  <c r="H88" i="5" s="1"/>
  <c r="AZ88" i="5" a="1"/>
  <c r="AZ88" i="5" s="1"/>
  <c r="AJ88" i="5" a="1"/>
  <c r="AJ88" i="5" s="1"/>
  <c r="AA88" i="5" a="1"/>
  <c r="AA88" i="5" s="1"/>
  <c r="Z88" i="5" a="1"/>
  <c r="Z88" i="5" s="1"/>
  <c r="BG88" i="5" a="1"/>
  <c r="BG88" i="5" s="1"/>
  <c r="G88" i="5" a="1"/>
  <c r="G88" i="5" s="1"/>
  <c r="AW88" i="5" a="1"/>
  <c r="AW88" i="5" s="1"/>
  <c r="O88" i="5" a="1"/>
  <c r="O88" i="5" s="1"/>
  <c r="BL88" i="5" a="1"/>
  <c r="BL88" i="5" s="1"/>
  <c r="N88" i="5" a="1"/>
  <c r="N88" i="5" s="1"/>
  <c r="AB88" i="5" a="1"/>
  <c r="AB88" i="5" s="1"/>
  <c r="AF88" i="5" a="1"/>
  <c r="AF88" i="5" s="1"/>
  <c r="M88" i="5" a="1"/>
  <c r="M88" i="5" s="1"/>
  <c r="W88" i="5" a="1"/>
  <c r="W88" i="5" s="1"/>
  <c r="R88" i="5" a="1"/>
  <c r="R88" i="5" s="1"/>
  <c r="AB30" i="5" a="1"/>
  <c r="AB30" i="5" s="1"/>
  <c r="P30" i="5" a="1"/>
  <c r="P30" i="5" s="1"/>
  <c r="BI30" i="5" a="1"/>
  <c r="BI30" i="5" s="1"/>
  <c r="BC30" i="5" a="1"/>
  <c r="BC30" i="5" s="1"/>
  <c r="Z30" i="5" a="1"/>
  <c r="Z30" i="5" s="1"/>
  <c r="BM30" i="5" a="1"/>
  <c r="BM30" i="5" s="1"/>
  <c r="AM30" i="5" a="1"/>
  <c r="AM30" i="5" s="1"/>
  <c r="AS30" i="5" a="1"/>
  <c r="AS30" i="5" s="1"/>
  <c r="BE30" i="5" a="1"/>
  <c r="BE30" i="5" s="1"/>
  <c r="AV30" i="5" a="1"/>
  <c r="AV30" i="5" s="1"/>
  <c r="BL30" i="5" a="1"/>
  <c r="BL30" i="5" s="1"/>
  <c r="AC30" i="5" a="1"/>
  <c r="AC30" i="5" s="1"/>
  <c r="AW30" i="5" a="1"/>
  <c r="AW30" i="5" s="1"/>
  <c r="AF30" i="5" a="1"/>
  <c r="AF30" i="5" s="1"/>
  <c r="AU30" i="5" a="1"/>
  <c r="AU30" i="5" s="1"/>
  <c r="AK30" i="5" a="1"/>
  <c r="AK30" i="5" s="1"/>
  <c r="AN30" i="5" a="1"/>
  <c r="AN30" i="5" s="1"/>
  <c r="BA30" i="5" a="1"/>
  <c r="BA30" i="5" s="1"/>
  <c r="X30" i="5" a="1"/>
  <c r="X30" i="5" s="1"/>
  <c r="H30" i="5" a="1"/>
  <c r="H30" i="5" s="1"/>
  <c r="AL30" i="5" a="1"/>
  <c r="AL30" i="5" s="1"/>
  <c r="BJ30" i="5" a="1"/>
  <c r="BJ30" i="5" s="1"/>
  <c r="W30" i="5" a="1"/>
  <c r="W30" i="5" s="1"/>
  <c r="BK30" i="5" a="1"/>
  <c r="BK30" i="5" s="1"/>
  <c r="AJ30" i="5" a="1"/>
  <c r="AJ30" i="5" s="1"/>
  <c r="BF30" i="5" a="1"/>
  <c r="BF30" i="5" s="1"/>
  <c r="V30" i="5" a="1"/>
  <c r="V30" i="5" s="1"/>
  <c r="AX30" i="5" a="1"/>
  <c r="AX30" i="5" s="1"/>
  <c r="BB30" i="5" a="1"/>
  <c r="BB30" i="5" s="1"/>
  <c r="BH30" i="5" a="1"/>
  <c r="BH30" i="5" s="1"/>
  <c r="Y30" i="5" a="1"/>
  <c r="Y30" i="5" s="1"/>
  <c r="M30" i="5" a="1"/>
  <c r="M30" i="5" s="1"/>
  <c r="F30" i="5" s="1"/>
  <c r="AZ30" i="5" a="1"/>
  <c r="AZ30" i="5" s="1"/>
  <c r="AE30" i="5" a="1"/>
  <c r="AE30" i="5" s="1"/>
  <c r="AH30" i="5" a="1"/>
  <c r="AH30" i="5" s="1"/>
  <c r="AO30" i="5" a="1"/>
  <c r="AO30" i="5" s="1"/>
  <c r="AQ30" i="5" a="1"/>
  <c r="AQ30" i="5" s="1"/>
  <c r="BG30" i="5" a="1"/>
  <c r="BG30" i="5" s="1"/>
  <c r="O30" i="5" a="1"/>
  <c r="O30" i="5" s="1"/>
  <c r="BN30" i="5" a="1"/>
  <c r="BN30" i="5" s="1"/>
  <c r="S30" i="5" a="1"/>
  <c r="S30" i="5" s="1"/>
  <c r="AP30" i="5" a="1"/>
  <c r="AP30" i="5" s="1"/>
  <c r="K30" i="5" a="1"/>
  <c r="K30" i="5" s="1"/>
  <c r="T30" i="5" a="1"/>
  <c r="T30" i="5" s="1"/>
  <c r="AD30" i="5" a="1"/>
  <c r="AD30" i="5" s="1"/>
  <c r="J30" i="5" a="1"/>
  <c r="J30" i="5" s="1"/>
  <c r="AT30" i="5" a="1"/>
  <c r="AT30" i="5" s="1"/>
  <c r="AR30" i="5" a="1"/>
  <c r="AR30" i="5" s="1"/>
  <c r="N30" i="5" a="1"/>
  <c r="N30" i="5" s="1"/>
  <c r="I30" i="5" a="1"/>
  <c r="I30" i="5" s="1"/>
  <c r="U30" i="5" a="1"/>
  <c r="U30" i="5" s="1"/>
  <c r="AY30" i="5" a="1"/>
  <c r="AY30" i="5" s="1"/>
  <c r="R30" i="5" a="1"/>
  <c r="R30" i="5" s="1"/>
  <c r="AI30" i="5" a="1"/>
  <c r="AI30" i="5" s="1"/>
  <c r="L30" i="5" a="1"/>
  <c r="L30" i="5" s="1"/>
  <c r="Q30" i="5" a="1"/>
  <c r="Q30" i="5" s="1"/>
  <c r="AA30" i="5" a="1"/>
  <c r="AA30" i="5" s="1"/>
  <c r="AG30" i="5" a="1"/>
  <c r="AG30" i="5" s="1"/>
  <c r="BD30" i="5" a="1"/>
  <c r="BD30" i="5" s="1"/>
  <c r="G30" i="5" a="1"/>
  <c r="G30" i="5" s="1"/>
  <c r="BH125" i="5" a="1"/>
  <c r="BH125" i="5" s="1"/>
  <c r="AR125" i="5" a="1"/>
  <c r="AR125" i="5" s="1"/>
  <c r="AF125" i="5" a="1"/>
  <c r="AF125" i="5" s="1"/>
  <c r="T125" i="5" a="1"/>
  <c r="T125" i="5" s="1"/>
  <c r="AW125" i="5" a="1"/>
  <c r="AW125" i="5" s="1"/>
  <c r="AP125" i="5" a="1"/>
  <c r="AP125" i="5" s="1"/>
  <c r="BJ125" i="5" a="1"/>
  <c r="BJ125" i="5" s="1"/>
  <c r="AL125" i="5" a="1"/>
  <c r="AL125" i="5" s="1"/>
  <c r="BE125" i="5" a="1"/>
  <c r="BE125" i="5" s="1"/>
  <c r="AC125" i="5" a="1"/>
  <c r="AC125" i="5" s="1"/>
  <c r="AV125" i="5" a="1"/>
  <c r="AV125" i="5" s="1"/>
  <c r="AO125" i="5" a="1"/>
  <c r="AO125" i="5" s="1"/>
  <c r="BL125" i="5" a="1"/>
  <c r="BL125" i="5" s="1"/>
  <c r="BI125" i="5" a="1"/>
  <c r="BI125" i="5" s="1"/>
  <c r="AT125" i="5" a="1"/>
  <c r="AT125" i="5" s="1"/>
  <c r="AH125" i="5" a="1"/>
  <c r="AH125" i="5" s="1"/>
  <c r="AX125" i="5" a="1"/>
  <c r="AX125" i="5" s="1"/>
  <c r="AE125" i="5" a="1"/>
  <c r="AE125" i="5" s="1"/>
  <c r="AG125" i="5" a="1"/>
  <c r="AG125" i="5" s="1"/>
  <c r="AM125" i="5" a="1"/>
  <c r="AM125" i="5" s="1"/>
  <c r="BF125" i="5" a="1"/>
  <c r="BF125" i="5" s="1"/>
  <c r="BN125" i="5" a="1"/>
  <c r="BN125" i="5" s="1"/>
  <c r="AK125" i="5" a="1"/>
  <c r="AK125" i="5" s="1"/>
  <c r="BB125" i="5" a="1"/>
  <c r="BB125" i="5" s="1"/>
  <c r="BG125" i="5" a="1"/>
  <c r="BG125" i="5" s="1"/>
  <c r="AY125" i="5" a="1"/>
  <c r="AY125" i="5" s="1"/>
  <c r="AU125" i="5" a="1"/>
  <c r="AU125" i="5" s="1"/>
  <c r="V125" i="5" a="1"/>
  <c r="V125" i="5" s="1"/>
  <c r="AJ125" i="5" a="1"/>
  <c r="AJ125" i="5" s="1"/>
  <c r="M125" i="5" a="1"/>
  <c r="M125" i="5" s="1"/>
  <c r="BM125" i="5" a="1"/>
  <c r="BM125" i="5" s="1"/>
  <c r="H125" i="5" a="1"/>
  <c r="H125" i="5" s="1"/>
  <c r="N125" i="5" a="1"/>
  <c r="N125" i="5" s="1"/>
  <c r="X125" i="5" a="1"/>
  <c r="X125" i="5" s="1"/>
  <c r="S125" i="5" a="1"/>
  <c r="S125" i="5" s="1"/>
  <c r="AB125" i="5" a="1"/>
  <c r="AB125" i="5" s="1"/>
  <c r="AZ125" i="5" a="1"/>
  <c r="AZ125" i="5" s="1"/>
  <c r="BD125" i="5" a="1"/>
  <c r="BD125" i="5" s="1"/>
  <c r="O125" i="5" a="1"/>
  <c r="O125" i="5" s="1"/>
  <c r="J125" i="5" a="1"/>
  <c r="J125" i="5" s="1"/>
  <c r="F125" i="5" s="1"/>
  <c r="AN125" i="5" a="1"/>
  <c r="AN125" i="5" s="1"/>
  <c r="W125" i="5" a="1"/>
  <c r="W125" i="5" s="1"/>
  <c r="U125" i="5" a="1"/>
  <c r="U125" i="5" s="1"/>
  <c r="BK125" i="5" a="1"/>
  <c r="BK125" i="5" s="1"/>
  <c r="BC125" i="5" a="1"/>
  <c r="BC125" i="5" s="1"/>
  <c r="L125" i="5" a="1"/>
  <c r="L125" i="5" s="1"/>
  <c r="G125" i="5" a="1"/>
  <c r="G125" i="5" s="1"/>
  <c r="Y125" i="5" a="1"/>
  <c r="Y125" i="5" s="1"/>
  <c r="BA125" i="5" a="1"/>
  <c r="BA125" i="5" s="1"/>
  <c r="AD125" i="5" a="1"/>
  <c r="AD125" i="5" s="1"/>
  <c r="Q125" i="5" a="1"/>
  <c r="Q125" i="5" s="1"/>
  <c r="I125" i="5" a="1"/>
  <c r="I125" i="5" s="1"/>
  <c r="AQ125" i="5" a="1"/>
  <c r="AQ125" i="5" s="1"/>
  <c r="Z125" i="5" a="1"/>
  <c r="Z125" i="5" s="1"/>
  <c r="AI125" i="5" a="1"/>
  <c r="AI125" i="5" s="1"/>
  <c r="K125" i="5" a="1"/>
  <c r="K125" i="5" s="1"/>
  <c r="R125" i="5" a="1"/>
  <c r="R125" i="5" s="1"/>
  <c r="AS125" i="5" a="1"/>
  <c r="AS125" i="5" s="1"/>
  <c r="P125" i="5" a="1"/>
  <c r="P125" i="5" s="1"/>
  <c r="AA125" i="5" a="1"/>
  <c r="AA125" i="5" s="1"/>
  <c r="AU98" i="5" a="1"/>
  <c r="AU98" i="5" s="1"/>
  <c r="AP98" i="5" a="1"/>
  <c r="AP98" i="5" s="1"/>
  <c r="AS98" i="5" a="1"/>
  <c r="AS98" i="5" s="1"/>
  <c r="BK98" i="5" a="1"/>
  <c r="BK98" i="5" s="1"/>
  <c r="AR98" i="5" a="1"/>
  <c r="AR98" i="5" s="1"/>
  <c r="BI98" i="5" a="1"/>
  <c r="BI98" i="5" s="1"/>
  <c r="BD98" i="5" a="1"/>
  <c r="BD98" i="5" s="1"/>
  <c r="AY98" i="5" a="1"/>
  <c r="AY98" i="5" s="1"/>
  <c r="AT98" i="5" a="1"/>
  <c r="AT98" i="5" s="1"/>
  <c r="BG98" i="5" a="1"/>
  <c r="BG98" i="5" s="1"/>
  <c r="P98" i="5" a="1"/>
  <c r="P98" i="5" s="1"/>
  <c r="BJ98" i="5" a="1"/>
  <c r="BJ98" i="5" s="1"/>
  <c r="BC98" i="5" a="1"/>
  <c r="BC98" i="5" s="1"/>
  <c r="BF98" i="5" a="1"/>
  <c r="BF98" i="5" s="1"/>
  <c r="BM98" i="5" a="1"/>
  <c r="BM98" i="5" s="1"/>
  <c r="AB98" i="5" a="1"/>
  <c r="AB98" i="5" s="1"/>
  <c r="G98" i="5" a="1"/>
  <c r="G98" i="5" s="1"/>
  <c r="AZ98" i="5" a="1"/>
  <c r="AZ98" i="5" s="1"/>
  <c r="J98" i="5" a="1"/>
  <c r="J98" i="5" s="1"/>
  <c r="BB98" i="5" a="1"/>
  <c r="BB98" i="5" s="1"/>
  <c r="AE98" i="5" a="1"/>
  <c r="AE98" i="5" s="1"/>
  <c r="AK98" i="5" a="1"/>
  <c r="AK98" i="5" s="1"/>
  <c r="BH98" i="5" a="1"/>
  <c r="BH98" i="5" s="1"/>
  <c r="AV98" i="5" a="1"/>
  <c r="AV98" i="5" s="1"/>
  <c r="M98" i="5" a="1"/>
  <c r="M98" i="5" s="1"/>
  <c r="AL98" i="5" a="1"/>
  <c r="AL98" i="5" s="1"/>
  <c r="N98" i="5" a="1"/>
  <c r="N98" i="5" s="1"/>
  <c r="AG98" i="5" a="1"/>
  <c r="AG98" i="5" s="1"/>
  <c r="AD98" i="5" a="1"/>
  <c r="AD98" i="5" s="1"/>
  <c r="AX98" i="5" a="1"/>
  <c r="AX98" i="5" s="1"/>
  <c r="Q98" i="5" a="1"/>
  <c r="Q98" i="5" s="1"/>
  <c r="Z98" i="5" a="1"/>
  <c r="Z98" i="5" s="1"/>
  <c r="AN98" i="5" a="1"/>
  <c r="AN98" i="5" s="1"/>
  <c r="T98" i="5" a="1"/>
  <c r="T98" i="5" s="1"/>
  <c r="AF98" i="5" a="1"/>
  <c r="AF98" i="5" s="1"/>
  <c r="BE98" i="5" a="1"/>
  <c r="BE98" i="5" s="1"/>
  <c r="BL98" i="5" a="1"/>
  <c r="BL98" i="5" s="1"/>
  <c r="V98" i="5" a="1"/>
  <c r="V98" i="5" s="1"/>
  <c r="L98" i="5" a="1"/>
  <c r="L98" i="5" s="1"/>
  <c r="BN98" i="5" a="1"/>
  <c r="BN98" i="5" s="1"/>
  <c r="K98" i="5" a="1"/>
  <c r="K98" i="5" s="1"/>
  <c r="F98" i="5" s="1"/>
  <c r="AI98" i="5" a="1"/>
  <c r="AI98" i="5" s="1"/>
  <c r="R98" i="5" a="1"/>
  <c r="R98" i="5" s="1"/>
  <c r="AA98" i="5" a="1"/>
  <c r="AA98" i="5" s="1"/>
  <c r="AQ98" i="5" a="1"/>
  <c r="AQ98" i="5" s="1"/>
  <c r="AW98" i="5" a="1"/>
  <c r="AW98" i="5" s="1"/>
  <c r="AJ98" i="5" a="1"/>
  <c r="AJ98" i="5" s="1"/>
  <c r="AH98" i="5" a="1"/>
  <c r="AH98" i="5" s="1"/>
  <c r="U98" i="5" a="1"/>
  <c r="U98" i="5" s="1"/>
  <c r="S98" i="5" a="1"/>
  <c r="S98" i="5" s="1"/>
  <c r="O98" i="5" a="1"/>
  <c r="O98" i="5" s="1"/>
  <c r="H98" i="5" a="1"/>
  <c r="H98" i="5" s="1"/>
  <c r="X98" i="5" a="1"/>
  <c r="X98" i="5" s="1"/>
  <c r="AM98" i="5" a="1"/>
  <c r="AM98" i="5" s="1"/>
  <c r="AO98" i="5" a="1"/>
  <c r="AO98" i="5" s="1"/>
  <c r="AC98" i="5" a="1"/>
  <c r="AC98" i="5" s="1"/>
  <c r="Y98" i="5" a="1"/>
  <c r="Y98" i="5" s="1"/>
  <c r="I98" i="5" a="1"/>
  <c r="I98" i="5" s="1"/>
  <c r="BA98" i="5" a="1"/>
  <c r="BA98" i="5" s="1"/>
  <c r="W98" i="5" a="1"/>
  <c r="W98" i="5" s="1"/>
  <c r="R101" i="17" a="1"/>
  <c r="R101" i="17" s="1"/>
  <c r="L102" i="17"/>
  <c r="N101" i="17"/>
  <c r="X101" i="17"/>
  <c r="S101" i="17"/>
  <c r="T101" i="17" a="1"/>
  <c r="T101" i="17" s="1"/>
  <c r="BH48" i="5" a="1"/>
  <c r="BH48" i="5" s="1"/>
  <c r="AV48" i="5" a="1"/>
  <c r="AV48" i="5" s="1"/>
  <c r="AB48" i="5" a="1"/>
  <c r="AB48" i="5" s="1"/>
  <c r="P48" i="5" a="1"/>
  <c r="P48" i="5" s="1"/>
  <c r="BG48" i="5" a="1"/>
  <c r="BG48" i="5" s="1"/>
  <c r="AU48" i="5" a="1"/>
  <c r="AU48" i="5" s="1"/>
  <c r="AK48" i="5" a="1"/>
  <c r="AK48" i="5" s="1"/>
  <c r="AA48" i="5" a="1"/>
  <c r="AA48" i="5" s="1"/>
  <c r="BF48" i="5" a="1"/>
  <c r="BF48" i="5" s="1"/>
  <c r="AT48" i="5" a="1"/>
  <c r="AT48" i="5" s="1"/>
  <c r="AJ48" i="5" a="1"/>
  <c r="AJ48" i="5" s="1"/>
  <c r="Z48" i="5" a="1"/>
  <c r="Z48" i="5" s="1"/>
  <c r="O48" i="5" a="1"/>
  <c r="O48" i="5" s="1"/>
  <c r="BE48" i="5" a="1"/>
  <c r="BE48" i="5" s="1"/>
  <c r="AS48" i="5" a="1"/>
  <c r="AS48" i="5" s="1"/>
  <c r="AI48" i="5" a="1"/>
  <c r="AI48" i="5" s="1"/>
  <c r="Y48" i="5" a="1"/>
  <c r="Y48" i="5" s="1"/>
  <c r="N48" i="5" a="1"/>
  <c r="N48" i="5" s="1"/>
  <c r="BD48" i="5" a="1"/>
  <c r="BD48" i="5" s="1"/>
  <c r="AH48" i="5" a="1"/>
  <c r="AH48" i="5" s="1"/>
  <c r="X48" i="5" a="1"/>
  <c r="X48" i="5" s="1"/>
  <c r="M48" i="5" a="1"/>
  <c r="M48" i="5" s="1"/>
  <c r="BC48" i="5" a="1"/>
  <c r="BC48" i="5" s="1"/>
  <c r="AR48" i="5" a="1"/>
  <c r="AR48" i="5" s="1"/>
  <c r="BB48" i="5" a="1"/>
  <c r="BB48" i="5" s="1"/>
  <c r="AG48" i="5" a="1"/>
  <c r="AG48" i="5" s="1"/>
  <c r="R48" i="5" a="1"/>
  <c r="R48" i="5" s="1"/>
  <c r="AP48" i="5" a="1"/>
  <c r="AP48" i="5" s="1"/>
  <c r="BA48" i="5" a="1"/>
  <c r="BA48" i="5" s="1"/>
  <c r="AF48" i="5" a="1"/>
  <c r="AF48" i="5" s="1"/>
  <c r="Q48" i="5" a="1"/>
  <c r="Q48" i="5" s="1"/>
  <c r="AW48" i="5" a="1"/>
  <c r="AW48" i="5" s="1"/>
  <c r="AD48" i="5" a="1"/>
  <c r="AD48" i="5" s="1"/>
  <c r="AO48" i="5" a="1"/>
  <c r="AO48" i="5" s="1"/>
  <c r="AZ48" i="5" a="1"/>
  <c r="AZ48" i="5" s="1"/>
  <c r="L48" i="5" a="1"/>
  <c r="L48" i="5" s="1"/>
  <c r="AX48" i="5" a="1"/>
  <c r="AX48" i="5" s="1"/>
  <c r="BM48" i="5" a="1"/>
  <c r="BM48" i="5" s="1"/>
  <c r="BL48" i="5" a="1"/>
  <c r="BL48" i="5" s="1"/>
  <c r="V48" i="5" a="1"/>
  <c r="V48" i="5" s="1"/>
  <c r="AY48" i="5" a="1"/>
  <c r="AY48" i="5" s="1"/>
  <c r="AE48" i="5" a="1"/>
  <c r="AE48" i="5" s="1"/>
  <c r="K48" i="5" a="1"/>
  <c r="K48" i="5" s="1"/>
  <c r="J48" i="5" a="1"/>
  <c r="J48" i="5" s="1"/>
  <c r="BN48" i="5" a="1"/>
  <c r="BN48" i="5" s="1"/>
  <c r="AC48" i="5" a="1"/>
  <c r="AC48" i="5" s="1"/>
  <c r="I48" i="5" a="1"/>
  <c r="I48" i="5" s="1"/>
  <c r="W48" i="5" a="1"/>
  <c r="W48" i="5" s="1"/>
  <c r="G48" i="5" a="1"/>
  <c r="G48" i="5" s="1"/>
  <c r="AQ48" i="5" a="1"/>
  <c r="AQ48" i="5" s="1"/>
  <c r="BI48" i="5" a="1"/>
  <c r="BI48" i="5" s="1"/>
  <c r="H48" i="5" a="1"/>
  <c r="H48" i="5" s="1"/>
  <c r="AL48" i="5" a="1"/>
  <c r="AL48" i="5" s="1"/>
  <c r="BK48" i="5" a="1"/>
  <c r="BK48" i="5" s="1"/>
  <c r="AN48" i="5" a="1"/>
  <c r="AN48" i="5" s="1"/>
  <c r="U48" i="5" a="1"/>
  <c r="U48" i="5" s="1"/>
  <c r="BJ48" i="5" a="1"/>
  <c r="BJ48" i="5" s="1"/>
  <c r="AM48" i="5" a="1"/>
  <c r="AM48" i="5" s="1"/>
  <c r="T48" i="5" a="1"/>
  <c r="T48" i="5" s="1"/>
  <c r="S48" i="5" a="1"/>
  <c r="S48" i="5" s="1"/>
  <c r="F150" i="5"/>
  <c r="K150" i="6" s="1"/>
  <c r="F37" i="5"/>
  <c r="AZ37" i="6" s="1"/>
  <c r="F11" i="5"/>
  <c r="F38" i="5"/>
  <c r="F17" i="5"/>
  <c r="F17" i="6" s="1"/>
  <c r="F21" i="5"/>
  <c r="M21" i="6" s="1"/>
  <c r="F34" i="5"/>
  <c r="AV34" i="6" s="1"/>
  <c r="F75" i="5"/>
  <c r="AJ75" i="6" s="1"/>
  <c r="F7" i="5"/>
  <c r="AC7" i="6" s="1"/>
  <c r="F104" i="5"/>
  <c r="X104" i="6" s="1"/>
  <c r="F73" i="5"/>
  <c r="AD73" i="6" s="1"/>
  <c r="F91" i="5"/>
  <c r="AR91" i="6" s="1"/>
  <c r="F26" i="5"/>
  <c r="BE26" i="6" s="1"/>
  <c r="F87" i="5"/>
  <c r="BA87" i="6" s="1"/>
  <c r="F58" i="5"/>
  <c r="BJ58" i="6" s="1"/>
  <c r="F39" i="5"/>
  <c r="AZ39" i="6" s="1"/>
  <c r="F146" i="5"/>
  <c r="BE146" i="6" s="1"/>
  <c r="F25" i="5"/>
  <c r="P25" i="6" s="1"/>
  <c r="E79" i="6"/>
  <c r="F77" i="5"/>
  <c r="E143" i="6"/>
  <c r="F114" i="5"/>
  <c r="F46" i="5"/>
  <c r="F64" i="5"/>
  <c r="F138" i="5"/>
  <c r="F112" i="5"/>
  <c r="R37" i="6"/>
  <c r="K37" i="6"/>
  <c r="X37" i="6"/>
  <c r="AH37" i="6"/>
  <c r="Y37" i="6"/>
  <c r="E126" i="6"/>
  <c r="U150" i="6"/>
  <c r="Z150" i="6"/>
  <c r="W150" i="6"/>
  <c r="F150" i="6"/>
  <c r="AE150" i="6"/>
  <c r="AX150" i="6"/>
  <c r="I150" i="6"/>
  <c r="N150" i="6"/>
  <c r="G150" i="6"/>
  <c r="AC150" i="6"/>
  <c r="P150" i="6"/>
  <c r="BD150" i="6"/>
  <c r="J150" i="6"/>
  <c r="AN150" i="6"/>
  <c r="F47" i="5"/>
  <c r="F127" i="5"/>
  <c r="E10" i="6"/>
  <c r="F145" i="5"/>
  <c r="AQ145" i="6" s="1"/>
  <c r="F60" i="5"/>
  <c r="F106" i="5"/>
  <c r="BH106" i="6" s="1"/>
  <c r="F61" i="5"/>
  <c r="AF26" i="6"/>
  <c r="AI26" i="6"/>
  <c r="AE26" i="6"/>
  <c r="AH26" i="6"/>
  <c r="J26" i="6"/>
  <c r="U26" i="6"/>
  <c r="E102" i="6"/>
  <c r="E115" i="6"/>
  <c r="F3" i="5"/>
  <c r="F57" i="5"/>
  <c r="F93" i="5"/>
  <c r="F123" i="5"/>
  <c r="F45" i="5"/>
  <c r="F132" i="5"/>
  <c r="F131" i="5"/>
  <c r="F133" i="5"/>
  <c r="E66" i="6"/>
  <c r="E14" i="6"/>
  <c r="F129" i="5"/>
  <c r="E85" i="6"/>
  <c r="F71" i="5"/>
  <c r="F121" i="5"/>
  <c r="F12" i="5"/>
  <c r="F149" i="5"/>
  <c r="F19" i="5"/>
  <c r="F9" i="5"/>
  <c r="F139" i="5"/>
  <c r="F29" i="5"/>
  <c r="F120" i="5"/>
  <c r="F18" i="5"/>
  <c r="F22" i="5"/>
  <c r="BA22" i="6" s="1"/>
  <c r="F41" i="5"/>
  <c r="AJ41" i="6" s="1"/>
  <c r="F118" i="5"/>
  <c r="F53" i="5"/>
  <c r="E103" i="6"/>
  <c r="F35" i="5"/>
  <c r="F81" i="5"/>
  <c r="E27" i="6"/>
  <c r="E113" i="6"/>
  <c r="E8" i="6"/>
  <c r="E136" i="6"/>
  <c r="E108" i="6"/>
  <c r="E13" i="6"/>
  <c r="E43" i="6"/>
  <c r="E20" i="6"/>
  <c r="E148" i="6"/>
  <c r="E31" i="6"/>
  <c r="E32" i="6"/>
  <c r="F28" i="5"/>
  <c r="F44" i="5"/>
  <c r="F23" i="5"/>
  <c r="F99" i="5"/>
  <c r="F15" i="5"/>
  <c r="F97" i="5"/>
  <c r="F83" i="5"/>
  <c r="F52" i="5"/>
  <c r="BM52" i="6" s="1"/>
  <c r="AP87" i="6"/>
  <c r="AV87" i="6"/>
  <c r="AH87" i="6"/>
  <c r="BD87" i="6"/>
  <c r="V87" i="6"/>
  <c r="U87" i="6"/>
  <c r="H87" i="6"/>
  <c r="AS87" i="6"/>
  <c r="AJ87" i="6"/>
  <c r="AY87" i="6"/>
  <c r="F62" i="5"/>
  <c r="AL62" i="6" s="1"/>
  <c r="F95" i="5"/>
  <c r="E78" i="6"/>
  <c r="E55" i="6"/>
  <c r="E90" i="6"/>
  <c r="E72" i="6"/>
  <c r="E135" i="6"/>
  <c r="E48" i="6"/>
  <c r="E49" i="6"/>
  <c r="F140" i="5"/>
  <c r="F147" i="5"/>
  <c r="F80" i="5"/>
  <c r="E137" i="6"/>
  <c r="E130" i="6"/>
  <c r="F109" i="5"/>
  <c r="F82" i="5"/>
  <c r="F119" i="5"/>
  <c r="F5" i="5"/>
  <c r="F107" i="5"/>
  <c r="F122" i="5"/>
  <c r="F92" i="5"/>
  <c r="F65" i="5"/>
  <c r="F128" i="5"/>
  <c r="BD128" i="6" s="1"/>
  <c r="F24" i="5"/>
  <c r="F67" i="5"/>
  <c r="F70" i="5"/>
  <c r="E42" i="6"/>
  <c r="E4" i="6"/>
  <c r="F101" i="5"/>
  <c r="F144" i="5"/>
  <c r="F134" i="5"/>
  <c r="F6" i="5"/>
  <c r="F110" i="5"/>
  <c r="F51" i="5"/>
  <c r="BF51" i="6" s="1"/>
  <c r="F33" i="5"/>
  <c r="F68" i="5"/>
  <c r="G68" i="6" s="1"/>
  <c r="E54" i="6"/>
  <c r="F141" i="5"/>
  <c r="F117" i="5"/>
  <c r="F96" i="5"/>
  <c r="F89" i="5"/>
  <c r="F125" i="15" l="1"/>
  <c r="AJ26" i="6"/>
  <c r="BE150" i="6"/>
  <c r="AH150" i="6"/>
  <c r="E66" i="16"/>
  <c r="AU66" i="15"/>
  <c r="AA66" i="15"/>
  <c r="AC66" i="15"/>
  <c r="AT66" i="15"/>
  <c r="G66" i="15"/>
  <c r="AG66" i="15"/>
  <c r="AK66" i="15"/>
  <c r="N66" i="15"/>
  <c r="X66" i="15"/>
  <c r="S66" i="15"/>
  <c r="AS66" i="15"/>
  <c r="BB66" i="15"/>
  <c r="AH66" i="15"/>
  <c r="BJ66" i="15"/>
  <c r="AE66" i="15"/>
  <c r="BE66" i="15"/>
  <c r="V66" i="15"/>
  <c r="AX66" i="15"/>
  <c r="Y66" i="15"/>
  <c r="AQ66" i="15"/>
  <c r="P66" i="15"/>
  <c r="AL66" i="15"/>
  <c r="O66" i="15"/>
  <c r="BK66" i="15"/>
  <c r="BC66" i="15"/>
  <c r="AB66" i="15"/>
  <c r="BF66" i="15"/>
  <c r="AI66" i="15"/>
  <c r="Z66" i="15"/>
  <c r="H66" i="15"/>
  <c r="AN66" i="15"/>
  <c r="W66" i="15"/>
  <c r="AY66" i="15"/>
  <c r="BM66" i="15"/>
  <c r="BD66" i="15"/>
  <c r="AJ66" i="15"/>
  <c r="AD66" i="15"/>
  <c r="BH66" i="15"/>
  <c r="I66" i="15"/>
  <c r="BA66" i="15"/>
  <c r="AW66" i="15"/>
  <c r="L66" i="15"/>
  <c r="U66" i="15"/>
  <c r="BI66" i="15"/>
  <c r="AZ66" i="15"/>
  <c r="AP66" i="15"/>
  <c r="BL66" i="15"/>
  <c r="AO66" i="15"/>
  <c r="Q66" i="15"/>
  <c r="R66" i="15"/>
  <c r="AM66" i="15"/>
  <c r="BG66" i="15"/>
  <c r="T66" i="15"/>
  <c r="J66" i="15"/>
  <c r="F66" i="15" s="1"/>
  <c r="AR66" i="15"/>
  <c r="M66" i="15"/>
  <c r="BN66" i="15"/>
  <c r="AV66" i="15"/>
  <c r="K66" i="15"/>
  <c r="AF66" i="15"/>
  <c r="F36" i="15"/>
  <c r="E4" i="16"/>
  <c r="H4" i="15"/>
  <c r="AD4" i="15"/>
  <c r="AV4" i="15"/>
  <c r="K4" i="15"/>
  <c r="AU4" i="15"/>
  <c r="T4" i="15"/>
  <c r="BA4" i="15"/>
  <c r="U4" i="15"/>
  <c r="BB4" i="15"/>
  <c r="W4" i="15"/>
  <c r="BH4" i="15"/>
  <c r="AC4" i="15"/>
  <c r="BN4" i="15"/>
  <c r="AE4" i="15"/>
  <c r="AQ4" i="15"/>
  <c r="X4" i="15"/>
  <c r="I4" i="15"/>
  <c r="G4" i="15"/>
  <c r="AP4" i="15"/>
  <c r="AF4" i="15"/>
  <c r="AR4" i="15"/>
  <c r="BM4" i="15"/>
  <c r="AS4" i="15"/>
  <c r="Q4" i="15"/>
  <c r="AL4" i="15"/>
  <c r="BL4" i="15"/>
  <c r="AX4" i="15"/>
  <c r="J4" i="15"/>
  <c r="BJ4" i="15"/>
  <c r="V4" i="15"/>
  <c r="BC4" i="15"/>
  <c r="BE4" i="15"/>
  <c r="O4" i="15"/>
  <c r="AH4" i="15"/>
  <c r="AG4" i="15"/>
  <c r="AJ4" i="15"/>
  <c r="AA4" i="15"/>
  <c r="AT4" i="15"/>
  <c r="L4" i="15"/>
  <c r="R4" i="15"/>
  <c r="M4" i="15"/>
  <c r="AM4" i="15"/>
  <c r="BF4" i="15"/>
  <c r="S4" i="15"/>
  <c r="BI4" i="15"/>
  <c r="AB4" i="15"/>
  <c r="N4" i="15"/>
  <c r="AN4" i="15"/>
  <c r="BG4" i="15"/>
  <c r="BD4" i="15"/>
  <c r="AO4" i="15"/>
  <c r="AI4" i="15"/>
  <c r="Y4" i="15"/>
  <c r="AK4" i="15"/>
  <c r="AW4" i="15"/>
  <c r="BK4" i="15"/>
  <c r="AY4" i="15"/>
  <c r="P4" i="15"/>
  <c r="AZ4" i="15"/>
  <c r="Z4" i="15"/>
  <c r="F80" i="15"/>
  <c r="F71" i="15"/>
  <c r="F70" i="15"/>
  <c r="F39" i="15"/>
  <c r="F9" i="15"/>
  <c r="F89" i="15"/>
  <c r="E32" i="16"/>
  <c r="AV32" i="15"/>
  <c r="AZ32" i="15"/>
  <c r="BD32" i="15"/>
  <c r="V32" i="15"/>
  <c r="T32" i="15"/>
  <c r="BK32" i="15"/>
  <c r="M32" i="15"/>
  <c r="AN32" i="15"/>
  <c r="U32" i="15"/>
  <c r="BG32" i="15"/>
  <c r="W32" i="15"/>
  <c r="Y32" i="15"/>
  <c r="BA32" i="15"/>
  <c r="AH32" i="15"/>
  <c r="R32" i="15"/>
  <c r="BM32" i="15"/>
  <c r="AK32" i="15"/>
  <c r="BN32" i="15"/>
  <c r="AU32" i="15"/>
  <c r="AM32" i="15"/>
  <c r="Z32" i="15"/>
  <c r="AW32" i="15"/>
  <c r="O32" i="15"/>
  <c r="BH32" i="15"/>
  <c r="BJ32" i="15"/>
  <c r="BI32" i="15"/>
  <c r="AB32" i="15"/>
  <c r="J32" i="15"/>
  <c r="AD32" i="15"/>
  <c r="AE32" i="15"/>
  <c r="K32" i="15"/>
  <c r="AO32" i="15"/>
  <c r="AG32" i="15"/>
  <c r="AX32" i="15"/>
  <c r="X32" i="15"/>
  <c r="BB32" i="15"/>
  <c r="BE32" i="15"/>
  <c r="AF32" i="15"/>
  <c r="BL32" i="15"/>
  <c r="AP32" i="15"/>
  <c r="BF32" i="15"/>
  <c r="AT32" i="15"/>
  <c r="N32" i="15"/>
  <c r="BC32" i="15"/>
  <c r="Q32" i="15"/>
  <c r="AR32" i="15"/>
  <c r="AY32" i="15"/>
  <c r="AA32" i="15"/>
  <c r="P32" i="15"/>
  <c r="AC32" i="15"/>
  <c r="H32" i="15"/>
  <c r="S32" i="15"/>
  <c r="L32" i="15"/>
  <c r="AI32" i="15"/>
  <c r="G32" i="15"/>
  <c r="AS32" i="15"/>
  <c r="I32" i="15"/>
  <c r="AJ32" i="15"/>
  <c r="AL32" i="15"/>
  <c r="AQ32" i="15"/>
  <c r="F127" i="15"/>
  <c r="F5" i="15"/>
  <c r="BA72" i="5" a="1"/>
  <c r="BA72" i="5" s="1"/>
  <c r="AB72" i="5" a="1"/>
  <c r="AB72" i="5" s="1"/>
  <c r="AY72" i="5" a="1"/>
  <c r="AY72" i="5" s="1"/>
  <c r="BL72" i="5" a="1"/>
  <c r="BL72" i="5" s="1"/>
  <c r="AX72" i="5" a="1"/>
  <c r="AX72" i="5" s="1"/>
  <c r="AQ72" i="5" a="1"/>
  <c r="AQ72" i="5" s="1"/>
  <c r="G72" i="5" a="1"/>
  <c r="G72" i="5" s="1"/>
  <c r="AZ72" i="5" a="1"/>
  <c r="AZ72" i="5" s="1"/>
  <c r="BI72" i="5" a="1"/>
  <c r="BI72" i="5" s="1"/>
  <c r="BC72" i="5" a="1"/>
  <c r="BC72" i="5" s="1"/>
  <c r="BN72" i="5" a="1"/>
  <c r="BN72" i="5" s="1"/>
  <c r="BB72" i="5" a="1"/>
  <c r="BB72" i="5" s="1"/>
  <c r="BK72" i="5" a="1"/>
  <c r="BK72" i="5" s="1"/>
  <c r="AK72" i="5" a="1"/>
  <c r="AK72" i="5" s="1"/>
  <c r="H72" i="5" a="1"/>
  <c r="H72" i="5" s="1"/>
  <c r="AL72" i="5" a="1"/>
  <c r="AL72" i="5" s="1"/>
  <c r="R72" i="5" a="1"/>
  <c r="R72" i="5" s="1"/>
  <c r="BH72" i="5" a="1"/>
  <c r="BH72" i="5" s="1"/>
  <c r="M72" i="5" a="1"/>
  <c r="M72" i="5" s="1"/>
  <c r="N72" i="5" a="1"/>
  <c r="N72" i="5" s="1"/>
  <c r="BG72" i="5" a="1"/>
  <c r="BG72" i="5" s="1"/>
  <c r="Y72" i="5" a="1"/>
  <c r="Y72" i="5" s="1"/>
  <c r="AH72" i="5" a="1"/>
  <c r="AH72" i="5" s="1"/>
  <c r="Z72" i="5" a="1"/>
  <c r="Z72" i="5" s="1"/>
  <c r="U72" i="5" a="1"/>
  <c r="U72" i="5" s="1"/>
  <c r="AI72" i="5" a="1"/>
  <c r="AI72" i="5" s="1"/>
  <c r="BM72" i="5" a="1"/>
  <c r="BM72" i="5" s="1"/>
  <c r="Q72" i="5" a="1"/>
  <c r="Q72" i="5" s="1"/>
  <c r="K72" i="5" a="1"/>
  <c r="K72" i="5" s="1"/>
  <c r="AJ72" i="5" a="1"/>
  <c r="AJ72" i="5" s="1"/>
  <c r="BJ72" i="5" a="1"/>
  <c r="BJ72" i="5" s="1"/>
  <c r="AR72" i="5" a="1"/>
  <c r="AR72" i="5" s="1"/>
  <c r="AG72" i="5" a="1"/>
  <c r="AG72" i="5" s="1"/>
  <c r="L72" i="5" a="1"/>
  <c r="L72" i="5" s="1"/>
  <c r="AV72" i="5" a="1"/>
  <c r="AV72" i="5" s="1"/>
  <c r="J72" i="5" a="1"/>
  <c r="J72" i="5" s="1"/>
  <c r="T72" i="5" a="1"/>
  <c r="T72" i="5" s="1"/>
  <c r="AC72" i="5" a="1"/>
  <c r="AC72" i="5" s="1"/>
  <c r="AA72" i="5" a="1"/>
  <c r="AA72" i="5" s="1"/>
  <c r="AP72" i="5" a="1"/>
  <c r="AP72" i="5" s="1"/>
  <c r="I72" i="5" a="1"/>
  <c r="I72" i="5" s="1"/>
  <c r="BF72" i="5" a="1"/>
  <c r="BF72" i="5" s="1"/>
  <c r="AN72" i="5" a="1"/>
  <c r="AN72" i="5" s="1"/>
  <c r="AT72" i="5" a="1"/>
  <c r="AT72" i="5" s="1"/>
  <c r="AU72" i="5" a="1"/>
  <c r="AU72" i="5" s="1"/>
  <c r="AD72" i="5" a="1"/>
  <c r="AD72" i="5" s="1"/>
  <c r="BE72" i="5" a="1"/>
  <c r="BE72" i="5" s="1"/>
  <c r="AM72" i="5" a="1"/>
  <c r="AM72" i="5" s="1"/>
  <c r="AE72" i="5" a="1"/>
  <c r="AE72" i="5" s="1"/>
  <c r="AO72" i="5" a="1"/>
  <c r="AO72" i="5" s="1"/>
  <c r="W72" i="5" a="1"/>
  <c r="W72" i="5" s="1"/>
  <c r="O72" i="5" a="1"/>
  <c r="O72" i="5" s="1"/>
  <c r="X72" i="5" a="1"/>
  <c r="X72" i="5" s="1"/>
  <c r="AW72" i="5" a="1"/>
  <c r="AW72" i="5" s="1"/>
  <c r="AF72" i="5" a="1"/>
  <c r="AF72" i="5" s="1"/>
  <c r="P72" i="5" a="1"/>
  <c r="P72" i="5" s="1"/>
  <c r="AS72" i="5" a="1"/>
  <c r="AS72" i="5" s="1"/>
  <c r="S72" i="5" a="1"/>
  <c r="S72" i="5" s="1"/>
  <c r="V72" i="5" a="1"/>
  <c r="V72" i="5" s="1"/>
  <c r="BD72" i="5" a="1"/>
  <c r="BD72" i="5" s="1"/>
  <c r="F45" i="15"/>
  <c r="BI39" i="6"/>
  <c r="S26" i="6"/>
  <c r="BL150" i="6"/>
  <c r="BC150" i="6"/>
  <c r="AY66" i="5" a="1"/>
  <c r="AY66" i="5" s="1"/>
  <c r="BM66" i="5" a="1"/>
  <c r="BM66" i="5" s="1"/>
  <c r="BG66" i="5" a="1"/>
  <c r="BG66" i="5" s="1"/>
  <c r="AM66" i="5" a="1"/>
  <c r="AM66" i="5" s="1"/>
  <c r="BF66" i="5" a="1"/>
  <c r="BF66" i="5" s="1"/>
  <c r="BE66" i="5" a="1"/>
  <c r="BE66" i="5" s="1"/>
  <c r="BK66" i="5" a="1"/>
  <c r="BK66" i="5" s="1"/>
  <c r="BJ66" i="5" a="1"/>
  <c r="BJ66" i="5" s="1"/>
  <c r="AZ66" i="5" a="1"/>
  <c r="AZ66" i="5" s="1"/>
  <c r="BI66" i="5" a="1"/>
  <c r="BI66" i="5" s="1"/>
  <c r="BL66" i="5" a="1"/>
  <c r="BL66" i="5" s="1"/>
  <c r="BH66" i="5" a="1"/>
  <c r="BH66" i="5" s="1"/>
  <c r="O66" i="5" a="1"/>
  <c r="O66" i="5" s="1"/>
  <c r="AP66" i="5" a="1"/>
  <c r="AP66" i="5" s="1"/>
  <c r="AO66" i="5" a="1"/>
  <c r="AO66" i="5" s="1"/>
  <c r="AU66" i="5" a="1"/>
  <c r="AU66" i="5" s="1"/>
  <c r="AH66" i="5" a="1"/>
  <c r="AH66" i="5" s="1"/>
  <c r="AE66" i="5" a="1"/>
  <c r="AE66" i="5" s="1"/>
  <c r="AR66" i="5" a="1"/>
  <c r="AR66" i="5" s="1"/>
  <c r="N66" i="5" a="1"/>
  <c r="N66" i="5" s="1"/>
  <c r="AS66" i="5" a="1"/>
  <c r="AS66" i="5" s="1"/>
  <c r="K66" i="5" a="1"/>
  <c r="K66" i="5" s="1"/>
  <c r="AX66" i="5" a="1"/>
  <c r="AX66" i="5" s="1"/>
  <c r="Z66" i="5" a="1"/>
  <c r="Z66" i="5" s="1"/>
  <c r="I66" i="5" a="1"/>
  <c r="I66" i="5" s="1"/>
  <c r="Y66" i="5" a="1"/>
  <c r="Y66" i="5" s="1"/>
  <c r="AF66" i="5" a="1"/>
  <c r="AF66" i="5" s="1"/>
  <c r="AI66" i="5" a="1"/>
  <c r="AI66" i="5" s="1"/>
  <c r="U66" i="5" a="1"/>
  <c r="U66" i="5" s="1"/>
  <c r="X66" i="5" a="1"/>
  <c r="X66" i="5" s="1"/>
  <c r="AQ66" i="5" a="1"/>
  <c r="AQ66" i="5" s="1"/>
  <c r="M66" i="5" a="1"/>
  <c r="M66" i="5" s="1"/>
  <c r="Q66" i="5" a="1"/>
  <c r="Q66" i="5" s="1"/>
  <c r="W66" i="5" a="1"/>
  <c r="W66" i="5" s="1"/>
  <c r="BD66" i="5" a="1"/>
  <c r="BD66" i="5" s="1"/>
  <c r="AV66" i="5" a="1"/>
  <c r="AV66" i="5" s="1"/>
  <c r="V66" i="5" a="1"/>
  <c r="V66" i="5" s="1"/>
  <c r="G66" i="5" a="1"/>
  <c r="G66" i="5" s="1"/>
  <c r="AW66" i="5" a="1"/>
  <c r="AW66" i="5" s="1"/>
  <c r="BN66" i="5" a="1"/>
  <c r="BN66" i="5" s="1"/>
  <c r="AG66" i="5" a="1"/>
  <c r="AG66" i="5" s="1"/>
  <c r="AJ66" i="5" a="1"/>
  <c r="AJ66" i="5" s="1"/>
  <c r="P66" i="5" a="1"/>
  <c r="P66" i="5" s="1"/>
  <c r="BA66" i="5" a="1"/>
  <c r="BA66" i="5" s="1"/>
  <c r="R66" i="5" a="1"/>
  <c r="R66" i="5" s="1"/>
  <c r="H66" i="5" a="1"/>
  <c r="H66" i="5" s="1"/>
  <c r="AL66" i="5" a="1"/>
  <c r="AL66" i="5" s="1"/>
  <c r="AB66" i="5" a="1"/>
  <c r="AB66" i="5" s="1"/>
  <c r="J66" i="5" a="1"/>
  <c r="J66" i="5" s="1"/>
  <c r="AK66" i="5" a="1"/>
  <c r="AK66" i="5" s="1"/>
  <c r="BC66" i="5" a="1"/>
  <c r="BC66" i="5" s="1"/>
  <c r="AA66" i="5" a="1"/>
  <c r="AA66" i="5" s="1"/>
  <c r="S66" i="5" a="1"/>
  <c r="S66" i="5" s="1"/>
  <c r="BB66" i="5" a="1"/>
  <c r="BB66" i="5" s="1"/>
  <c r="AT66" i="5" a="1"/>
  <c r="AT66" i="5" s="1"/>
  <c r="T66" i="5" a="1"/>
  <c r="T66" i="5" s="1"/>
  <c r="AC66" i="5" a="1"/>
  <c r="AC66" i="5" s="1"/>
  <c r="AN66" i="5" a="1"/>
  <c r="AN66" i="5" s="1"/>
  <c r="AD66" i="5" a="1"/>
  <c r="AD66" i="5" s="1"/>
  <c r="L66" i="5" a="1"/>
  <c r="L66" i="5" s="1"/>
  <c r="F30" i="15"/>
  <c r="F86" i="15"/>
  <c r="F100" i="15"/>
  <c r="W4" i="5" a="1"/>
  <c r="W4" i="5" s="1"/>
  <c r="K4" i="5" a="1"/>
  <c r="K4" i="5" s="1"/>
  <c r="H4" i="5" a="1"/>
  <c r="H4" i="5" s="1"/>
  <c r="AR4" i="5" a="1"/>
  <c r="AR4" i="5" s="1"/>
  <c r="Z4" i="5" a="1"/>
  <c r="Z4" i="5" s="1"/>
  <c r="AG4" i="5" a="1"/>
  <c r="AG4" i="5" s="1"/>
  <c r="U4" i="5" a="1"/>
  <c r="U4" i="5" s="1"/>
  <c r="AN4" i="5" a="1"/>
  <c r="AN4" i="5" s="1"/>
  <c r="BF4" i="5" a="1"/>
  <c r="BF4" i="5" s="1"/>
  <c r="AO4" i="5" a="1"/>
  <c r="AO4" i="5" s="1"/>
  <c r="AS4" i="5" a="1"/>
  <c r="AS4" i="5" s="1"/>
  <c r="N4" i="5" a="1"/>
  <c r="N4" i="5" s="1"/>
  <c r="BA4" i="5" a="1"/>
  <c r="BA4" i="5" s="1"/>
  <c r="I4" i="5" a="1"/>
  <c r="I4" i="5" s="1"/>
  <c r="R4" i="5" a="1"/>
  <c r="R4" i="5" s="1"/>
  <c r="AK4" i="5" a="1"/>
  <c r="AK4" i="5" s="1"/>
  <c r="BH4" i="5" a="1"/>
  <c r="BH4" i="5" s="1"/>
  <c r="AU4" i="5" a="1"/>
  <c r="AU4" i="5" s="1"/>
  <c r="BM4" i="5" a="1"/>
  <c r="BM4" i="5" s="1"/>
  <c r="AM4" i="5" a="1"/>
  <c r="AM4" i="5" s="1"/>
  <c r="AB4" i="5" a="1"/>
  <c r="AB4" i="5" s="1"/>
  <c r="AF4" i="5" a="1"/>
  <c r="AF4" i="5" s="1"/>
  <c r="AI4" i="5" a="1"/>
  <c r="AI4" i="5" s="1"/>
  <c r="AX4" i="5" a="1"/>
  <c r="AX4" i="5" s="1"/>
  <c r="AV4" i="5" a="1"/>
  <c r="AV4" i="5" s="1"/>
  <c r="J4" i="5" a="1"/>
  <c r="J4" i="5" s="1"/>
  <c r="AE4" i="5" a="1"/>
  <c r="AE4" i="5" s="1"/>
  <c r="G4" i="5" a="1"/>
  <c r="G4" i="5" s="1"/>
  <c r="BG4" i="5" a="1"/>
  <c r="BG4" i="5" s="1"/>
  <c r="AC4" i="5" a="1"/>
  <c r="AC4" i="5" s="1"/>
  <c r="AA4" i="5" a="1"/>
  <c r="AA4" i="5" s="1"/>
  <c r="Q4" i="5" a="1"/>
  <c r="Q4" i="5" s="1"/>
  <c r="O4" i="5" a="1"/>
  <c r="O4" i="5" s="1"/>
  <c r="BK4" i="5" a="1"/>
  <c r="BK4" i="5" s="1"/>
  <c r="V4" i="5" a="1"/>
  <c r="V4" i="5" s="1"/>
  <c r="AJ4" i="5" a="1"/>
  <c r="AJ4" i="5" s="1"/>
  <c r="AP4" i="5" a="1"/>
  <c r="AP4" i="5" s="1"/>
  <c r="BB4" i="5" a="1"/>
  <c r="BB4" i="5" s="1"/>
  <c r="AQ4" i="5" a="1"/>
  <c r="AQ4" i="5" s="1"/>
  <c r="BD4" i="5" a="1"/>
  <c r="BD4" i="5" s="1"/>
  <c r="T4" i="5" a="1"/>
  <c r="T4" i="5" s="1"/>
  <c r="AL4" i="5" a="1"/>
  <c r="AL4" i="5" s="1"/>
  <c r="AH4" i="5" a="1"/>
  <c r="AH4" i="5" s="1"/>
  <c r="AZ4" i="5" a="1"/>
  <c r="AZ4" i="5" s="1"/>
  <c r="X4" i="5" a="1"/>
  <c r="X4" i="5" s="1"/>
  <c r="AD4" i="5" a="1"/>
  <c r="AD4" i="5" s="1"/>
  <c r="BI4" i="5" a="1"/>
  <c r="BI4" i="5" s="1"/>
  <c r="BL4" i="5" a="1"/>
  <c r="BL4" i="5" s="1"/>
  <c r="S4" i="5" a="1"/>
  <c r="S4" i="5" s="1"/>
  <c r="BJ4" i="5" a="1"/>
  <c r="BJ4" i="5" s="1"/>
  <c r="BE4" i="5" a="1"/>
  <c r="BE4" i="5" s="1"/>
  <c r="P4" i="5" a="1"/>
  <c r="P4" i="5" s="1"/>
  <c r="BC4" i="5" a="1"/>
  <c r="BC4" i="5" s="1"/>
  <c r="AT4" i="5" a="1"/>
  <c r="AT4" i="5" s="1"/>
  <c r="AW4" i="5" a="1"/>
  <c r="AW4" i="5" s="1"/>
  <c r="Y4" i="5" a="1"/>
  <c r="Y4" i="5" s="1"/>
  <c r="BN4" i="5" a="1"/>
  <c r="BN4" i="5" s="1"/>
  <c r="AY4" i="5" a="1"/>
  <c r="AY4" i="5" s="1"/>
  <c r="L4" i="5" a="1"/>
  <c r="L4" i="5" s="1"/>
  <c r="M4" i="5" a="1"/>
  <c r="M4" i="5" s="1"/>
  <c r="F51" i="15"/>
  <c r="F29" i="15"/>
  <c r="F140" i="15"/>
  <c r="F15" i="15"/>
  <c r="E49" i="16"/>
  <c r="AM49" i="15"/>
  <c r="AE49" i="15"/>
  <c r="BI49" i="15"/>
  <c r="AL49" i="15"/>
  <c r="H49" i="15"/>
  <c r="S49" i="15"/>
  <c r="BL49" i="15"/>
  <c r="BB49" i="15"/>
  <c r="AX49" i="15"/>
  <c r="Y49" i="15"/>
  <c r="AI49" i="15"/>
  <c r="O49" i="15"/>
  <c r="BJ49" i="15"/>
  <c r="AO49" i="15"/>
  <c r="AZ49" i="15"/>
  <c r="BK49" i="15"/>
  <c r="AY49" i="15"/>
  <c r="I49" i="15"/>
  <c r="BD49" i="15"/>
  <c r="P49" i="15"/>
  <c r="V49" i="15"/>
  <c r="U49" i="15"/>
  <c r="J49" i="15"/>
  <c r="AR49" i="15"/>
  <c r="BM49" i="15"/>
  <c r="L49" i="15"/>
  <c r="AG49" i="15"/>
  <c r="AA49" i="15"/>
  <c r="Q49" i="15"/>
  <c r="AC49" i="15"/>
  <c r="BH49" i="15"/>
  <c r="W49" i="15"/>
  <c r="AB49" i="15"/>
  <c r="T49" i="15"/>
  <c r="AK49" i="15"/>
  <c r="M49" i="15"/>
  <c r="N49" i="15"/>
  <c r="AN49" i="15"/>
  <c r="AQ49" i="15"/>
  <c r="AW49" i="15"/>
  <c r="BA49" i="15"/>
  <c r="Z49" i="15"/>
  <c r="BC49" i="15"/>
  <c r="BG49" i="15"/>
  <c r="AH49" i="15"/>
  <c r="X49" i="15"/>
  <c r="BN49" i="15"/>
  <c r="AJ49" i="15"/>
  <c r="AD49" i="15"/>
  <c r="AV49" i="15"/>
  <c r="AF49" i="15"/>
  <c r="AS49" i="15"/>
  <c r="BE49" i="15"/>
  <c r="G49" i="15"/>
  <c r="AT49" i="15"/>
  <c r="R49" i="15"/>
  <c r="AU49" i="15"/>
  <c r="AP49" i="15"/>
  <c r="BF49" i="15"/>
  <c r="K49" i="15"/>
  <c r="AK32" i="5" a="1"/>
  <c r="AK32" i="5" s="1"/>
  <c r="M32" i="5" a="1"/>
  <c r="M32" i="5" s="1"/>
  <c r="BI32" i="5" a="1"/>
  <c r="BI32" i="5" s="1"/>
  <c r="BL32" i="5" a="1"/>
  <c r="BL32" i="5" s="1"/>
  <c r="BF32" i="5" a="1"/>
  <c r="BF32" i="5" s="1"/>
  <c r="AW32" i="5" a="1"/>
  <c r="AW32" i="5" s="1"/>
  <c r="Y32" i="5" a="1"/>
  <c r="Y32" i="5" s="1"/>
  <c r="BG32" i="5" a="1"/>
  <c r="BG32" i="5" s="1"/>
  <c r="AQ32" i="5" a="1"/>
  <c r="AQ32" i="5" s="1"/>
  <c r="AR32" i="5" a="1"/>
  <c r="AR32" i="5" s="1"/>
  <c r="X32" i="5" a="1"/>
  <c r="X32" i="5" s="1"/>
  <c r="V32" i="5" a="1"/>
  <c r="V32" i="5" s="1"/>
  <c r="AO32" i="5" a="1"/>
  <c r="AO32" i="5" s="1"/>
  <c r="AM32" i="5" a="1"/>
  <c r="AM32" i="5" s="1"/>
  <c r="I32" i="5" a="1"/>
  <c r="I32" i="5" s="1"/>
  <c r="W32" i="5" a="1"/>
  <c r="W32" i="5" s="1"/>
  <c r="K32" i="5" a="1"/>
  <c r="K32" i="5" s="1"/>
  <c r="BH32" i="5" a="1"/>
  <c r="BH32" i="5" s="1"/>
  <c r="AH32" i="5" a="1"/>
  <c r="AH32" i="5" s="1"/>
  <c r="O32" i="5" a="1"/>
  <c r="O32" i="5" s="1"/>
  <c r="AA32" i="5" a="1"/>
  <c r="AA32" i="5" s="1"/>
  <c r="BB32" i="5" a="1"/>
  <c r="BB32" i="5" s="1"/>
  <c r="AP32" i="5" a="1"/>
  <c r="AP32" i="5" s="1"/>
  <c r="BC32" i="5" a="1"/>
  <c r="BC32" i="5" s="1"/>
  <c r="AD32" i="5" a="1"/>
  <c r="AD32" i="5" s="1"/>
  <c r="U32" i="5" a="1"/>
  <c r="U32" i="5" s="1"/>
  <c r="J32" i="5" a="1"/>
  <c r="J32" i="5" s="1"/>
  <c r="AZ32" i="5" a="1"/>
  <c r="AZ32" i="5" s="1"/>
  <c r="AE32" i="5" a="1"/>
  <c r="AE32" i="5" s="1"/>
  <c r="Z32" i="5" a="1"/>
  <c r="Z32" i="5" s="1"/>
  <c r="T32" i="5" a="1"/>
  <c r="T32" i="5" s="1"/>
  <c r="BK32" i="5" a="1"/>
  <c r="BK32" i="5" s="1"/>
  <c r="BE32" i="5" a="1"/>
  <c r="BE32" i="5" s="1"/>
  <c r="AG32" i="5" a="1"/>
  <c r="AG32" i="5" s="1"/>
  <c r="AN32" i="5" a="1"/>
  <c r="AN32" i="5" s="1"/>
  <c r="P32" i="5" a="1"/>
  <c r="P32" i="5" s="1"/>
  <c r="BM32" i="5" a="1"/>
  <c r="BM32" i="5" s="1"/>
  <c r="BD32" i="5" a="1"/>
  <c r="BD32" i="5" s="1"/>
  <c r="L32" i="5" a="1"/>
  <c r="L32" i="5" s="1"/>
  <c r="AJ32" i="5" a="1"/>
  <c r="AJ32" i="5" s="1"/>
  <c r="Q32" i="5" a="1"/>
  <c r="Q32" i="5" s="1"/>
  <c r="AX32" i="5" a="1"/>
  <c r="AX32" i="5" s="1"/>
  <c r="AY32" i="5" a="1"/>
  <c r="AY32" i="5" s="1"/>
  <c r="S32" i="5" a="1"/>
  <c r="S32" i="5" s="1"/>
  <c r="AI32" i="5" a="1"/>
  <c r="AI32" i="5" s="1"/>
  <c r="BJ32" i="5" a="1"/>
  <c r="BJ32" i="5" s="1"/>
  <c r="G32" i="5" a="1"/>
  <c r="G32" i="5" s="1"/>
  <c r="BA32" i="5" a="1"/>
  <c r="BA32" i="5" s="1"/>
  <c r="H32" i="5" a="1"/>
  <c r="H32" i="5" s="1"/>
  <c r="AC32" i="5" a="1"/>
  <c r="AC32" i="5" s="1"/>
  <c r="R32" i="5" a="1"/>
  <c r="R32" i="5" s="1"/>
  <c r="N32" i="5" a="1"/>
  <c r="N32" i="5" s="1"/>
  <c r="AV32" i="5" a="1"/>
  <c r="AV32" i="5" s="1"/>
  <c r="AU32" i="5" a="1"/>
  <c r="AU32" i="5" s="1"/>
  <c r="AB32" i="5" a="1"/>
  <c r="AB32" i="5" s="1"/>
  <c r="AT32" i="5" a="1"/>
  <c r="AT32" i="5" s="1"/>
  <c r="BN32" i="5" a="1"/>
  <c r="BN32" i="5" s="1"/>
  <c r="AS32" i="5" a="1"/>
  <c r="AS32" i="5" s="1"/>
  <c r="AF32" i="5" a="1"/>
  <c r="AF32" i="5" s="1"/>
  <c r="AL32" i="5" a="1"/>
  <c r="AL32" i="5" s="1"/>
  <c r="F122" i="15"/>
  <c r="F60" i="15"/>
  <c r="E115" i="16"/>
  <c r="AZ115" i="15"/>
  <c r="X115" i="15"/>
  <c r="AG115" i="15"/>
  <c r="BH115" i="15"/>
  <c r="AI115" i="15"/>
  <c r="BL115" i="15"/>
  <c r="AM115" i="15"/>
  <c r="AU115" i="15"/>
  <c r="AE115" i="15"/>
  <c r="AQ115" i="15"/>
  <c r="H115" i="15"/>
  <c r="BB115" i="15"/>
  <c r="BI115" i="15"/>
  <c r="BM115" i="15"/>
  <c r="AR115" i="15"/>
  <c r="V115" i="15"/>
  <c r="K115" i="15"/>
  <c r="T115" i="15"/>
  <c r="AF115" i="15"/>
  <c r="AS115" i="15"/>
  <c r="N115" i="15"/>
  <c r="AJ115" i="15"/>
  <c r="Y115" i="15"/>
  <c r="AH115" i="15"/>
  <c r="O115" i="15"/>
  <c r="Z115" i="15"/>
  <c r="AY115" i="15"/>
  <c r="AO115" i="15"/>
  <c r="AV115" i="15"/>
  <c r="AT115" i="15"/>
  <c r="AL115" i="15"/>
  <c r="BN115" i="15"/>
  <c r="BC115" i="15"/>
  <c r="BK115" i="15"/>
  <c r="Q115" i="15"/>
  <c r="P115" i="15"/>
  <c r="AK115" i="15"/>
  <c r="AP115" i="15"/>
  <c r="AC115" i="15"/>
  <c r="BE115" i="15"/>
  <c r="AB115" i="15"/>
  <c r="BA115" i="15"/>
  <c r="BD115" i="15"/>
  <c r="BG115" i="15"/>
  <c r="G115" i="15"/>
  <c r="U115" i="15"/>
  <c r="BF115" i="15"/>
  <c r="AD115" i="15"/>
  <c r="AX115" i="15"/>
  <c r="AW115" i="15"/>
  <c r="BJ115" i="15"/>
  <c r="R115" i="15"/>
  <c r="AN115" i="15"/>
  <c r="M115" i="15"/>
  <c r="I115" i="15"/>
  <c r="L115" i="15"/>
  <c r="AA115" i="15"/>
  <c r="W115" i="15"/>
  <c r="J115" i="15"/>
  <c r="S115" i="15"/>
  <c r="E10" i="16"/>
  <c r="S10" i="15"/>
  <c r="AJ10" i="15"/>
  <c r="BC10" i="15"/>
  <c r="T10" i="15"/>
  <c r="BA10" i="15"/>
  <c r="U10" i="15"/>
  <c r="BB10" i="15"/>
  <c r="AD10" i="15"/>
  <c r="BD10" i="15"/>
  <c r="AE10" i="15"/>
  <c r="BE10" i="15"/>
  <c r="AG10" i="15"/>
  <c r="AI10" i="15"/>
  <c r="P10" i="15"/>
  <c r="AU10" i="15"/>
  <c r="R10" i="15"/>
  <c r="BN10" i="15"/>
  <c r="AF10" i="15"/>
  <c r="AN10" i="15"/>
  <c r="AO10" i="15"/>
  <c r="AV10" i="15"/>
  <c r="AZ10" i="15"/>
  <c r="K10" i="15"/>
  <c r="Q10" i="15"/>
  <c r="L10" i="15"/>
  <c r="G10" i="15"/>
  <c r="AR10" i="15"/>
  <c r="N10" i="15"/>
  <c r="AH10" i="15"/>
  <c r="AP10" i="15"/>
  <c r="AB10" i="15"/>
  <c r="Z10" i="15"/>
  <c r="AT10" i="15"/>
  <c r="W10" i="15"/>
  <c r="H10" i="15"/>
  <c r="AL10" i="15"/>
  <c r="BF10" i="15"/>
  <c r="BM10" i="15"/>
  <c r="AX10" i="15"/>
  <c r="AS10" i="15"/>
  <c r="BH10" i="15"/>
  <c r="BJ10" i="15"/>
  <c r="AC10" i="15"/>
  <c r="AQ10" i="15"/>
  <c r="O10" i="15"/>
  <c r="AK10" i="15"/>
  <c r="BK10" i="15"/>
  <c r="AW10" i="15"/>
  <c r="J10" i="15"/>
  <c r="I10" i="15"/>
  <c r="X10" i="15"/>
  <c r="BL10" i="15"/>
  <c r="M10" i="15"/>
  <c r="Y10" i="15"/>
  <c r="BI10" i="15"/>
  <c r="BG10" i="15"/>
  <c r="AA10" i="15"/>
  <c r="AM10" i="15"/>
  <c r="AY10" i="15"/>
  <c r="V10" i="15"/>
  <c r="AO26" i="6"/>
  <c r="BB150" i="6"/>
  <c r="BM150" i="6"/>
  <c r="E142" i="16"/>
  <c r="R142" i="15"/>
  <c r="H142" i="15"/>
  <c r="O142" i="15"/>
  <c r="J142" i="15"/>
  <c r="AU142" i="15"/>
  <c r="AC142" i="15"/>
  <c r="V142" i="15"/>
  <c r="AR142" i="15"/>
  <c r="AI142" i="15"/>
  <c r="BF142" i="15"/>
  <c r="AO142" i="15"/>
  <c r="AK142" i="15"/>
  <c r="BG142" i="15"/>
  <c r="AQ142" i="15"/>
  <c r="BA142" i="15"/>
  <c r="BC142" i="15"/>
  <c r="AG142" i="15"/>
  <c r="L142" i="15"/>
  <c r="BM142" i="15"/>
  <c r="W142" i="15"/>
  <c r="AV142" i="15"/>
  <c r="AS142" i="15"/>
  <c r="AD142" i="15"/>
  <c r="AL142" i="15"/>
  <c r="BK142" i="15"/>
  <c r="S142" i="15"/>
  <c r="AP142" i="15"/>
  <c r="BD142" i="15"/>
  <c r="AA142" i="15"/>
  <c r="AW142" i="15"/>
  <c r="AZ142" i="15"/>
  <c r="AJ142" i="15"/>
  <c r="BE142" i="15"/>
  <c r="AF142" i="15"/>
  <c r="N142" i="15"/>
  <c r="BL142" i="15"/>
  <c r="AY142" i="15"/>
  <c r="K142" i="15"/>
  <c r="BJ142" i="15"/>
  <c r="Y142" i="15"/>
  <c r="Q142" i="15"/>
  <c r="G142" i="15"/>
  <c r="Z142" i="15"/>
  <c r="AH142" i="15"/>
  <c r="AT142" i="15"/>
  <c r="X142" i="15"/>
  <c r="AM142" i="15"/>
  <c r="BH142" i="15"/>
  <c r="AE142" i="15"/>
  <c r="BI142" i="15"/>
  <c r="P142" i="15"/>
  <c r="T142" i="15"/>
  <c r="AB142" i="15"/>
  <c r="AX142" i="15"/>
  <c r="BN142" i="15"/>
  <c r="U142" i="15"/>
  <c r="AN142" i="15"/>
  <c r="M142" i="15"/>
  <c r="I142" i="15"/>
  <c r="BB142" i="15"/>
  <c r="F116" i="15"/>
  <c r="F111" i="15"/>
  <c r="N101" i="7"/>
  <c r="L102" i="7"/>
  <c r="S101" i="7"/>
  <c r="R101" i="7" a="1"/>
  <c r="R101" i="7" s="1"/>
  <c r="X101" i="7"/>
  <c r="T101" i="7" a="1"/>
  <c r="T101" i="7" s="1"/>
  <c r="E42" i="16"/>
  <c r="T42" i="15"/>
  <c r="BA42" i="15"/>
  <c r="AH42" i="15"/>
  <c r="AC42" i="15"/>
  <c r="AD42" i="15"/>
  <c r="AE42" i="15"/>
  <c r="AF42" i="15"/>
  <c r="AM42" i="15"/>
  <c r="BC42" i="15"/>
  <c r="BN42" i="15"/>
  <c r="AK42" i="15"/>
  <c r="J42" i="15"/>
  <c r="K42" i="15"/>
  <c r="BD42" i="15"/>
  <c r="BM42" i="15"/>
  <c r="O42" i="15"/>
  <c r="AJ42" i="15"/>
  <c r="BL42" i="15"/>
  <c r="G42" i="15"/>
  <c r="AT42" i="15"/>
  <c r="AV42" i="15"/>
  <c r="I42" i="15"/>
  <c r="Y42" i="15"/>
  <c r="M42" i="15"/>
  <c r="BH42" i="15"/>
  <c r="U42" i="15"/>
  <c r="AQ42" i="15"/>
  <c r="AU42" i="15"/>
  <c r="N42" i="15"/>
  <c r="AG42" i="15"/>
  <c r="BI42" i="15"/>
  <c r="AY42" i="15"/>
  <c r="Z42" i="15"/>
  <c r="AS42" i="15"/>
  <c r="H42" i="15"/>
  <c r="S42" i="15"/>
  <c r="AL42" i="15"/>
  <c r="BE42" i="15"/>
  <c r="AA42" i="15"/>
  <c r="AW42" i="15"/>
  <c r="AB42" i="15"/>
  <c r="W42" i="15"/>
  <c r="AI42" i="15"/>
  <c r="Q42" i="15"/>
  <c r="L42" i="15"/>
  <c r="AN42" i="15"/>
  <c r="AP42" i="15"/>
  <c r="BB42" i="15"/>
  <c r="V42" i="15"/>
  <c r="AO42" i="15"/>
  <c r="BF42" i="15"/>
  <c r="BG42" i="15"/>
  <c r="AR42" i="15"/>
  <c r="BK42" i="15"/>
  <c r="R42" i="15"/>
  <c r="BJ42" i="15"/>
  <c r="AZ42" i="15"/>
  <c r="X42" i="15"/>
  <c r="P42" i="15"/>
  <c r="AX42" i="15"/>
  <c r="F38" i="15"/>
  <c r="F57" i="15"/>
  <c r="F46" i="15"/>
  <c r="BN49" i="5" a="1"/>
  <c r="BN49" i="5" s="1"/>
  <c r="AU49" i="5" a="1"/>
  <c r="AU49" i="5" s="1"/>
  <c r="BM49" i="5" a="1"/>
  <c r="BM49" i="5" s="1"/>
  <c r="BL49" i="5" a="1"/>
  <c r="BL49" i="5" s="1"/>
  <c r="BK49" i="5" a="1"/>
  <c r="BK49" i="5" s="1"/>
  <c r="AL49" i="5" a="1"/>
  <c r="AL49" i="5" s="1"/>
  <c r="AC49" i="5" a="1"/>
  <c r="AC49" i="5" s="1"/>
  <c r="Q49" i="5" a="1"/>
  <c r="Q49" i="5" s="1"/>
  <c r="AP49" i="5" a="1"/>
  <c r="AP49" i="5" s="1"/>
  <c r="BB49" i="5" a="1"/>
  <c r="BB49" i="5" s="1"/>
  <c r="AT49" i="5" a="1"/>
  <c r="AT49" i="5" s="1"/>
  <c r="AX49" i="5" a="1"/>
  <c r="AX49" i="5" s="1"/>
  <c r="N49" i="5" a="1"/>
  <c r="N49" i="5" s="1"/>
  <c r="H49" i="5" a="1"/>
  <c r="H49" i="5" s="1"/>
  <c r="O49" i="5" a="1"/>
  <c r="O49" i="5" s="1"/>
  <c r="L49" i="5" a="1"/>
  <c r="L49" i="5" s="1"/>
  <c r="X49" i="5" a="1"/>
  <c r="X49" i="5" s="1"/>
  <c r="AK49" i="5" a="1"/>
  <c r="AK49" i="5" s="1"/>
  <c r="M49" i="5" a="1"/>
  <c r="M49" i="5" s="1"/>
  <c r="AN49" i="5" a="1"/>
  <c r="AN49" i="5" s="1"/>
  <c r="AM49" i="5" a="1"/>
  <c r="AM49" i="5" s="1"/>
  <c r="U49" i="5" a="1"/>
  <c r="U49" i="5" s="1"/>
  <c r="AI49" i="5" a="1"/>
  <c r="AI49" i="5" s="1"/>
  <c r="AG49" i="5" a="1"/>
  <c r="AG49" i="5" s="1"/>
  <c r="BE49" i="5" a="1"/>
  <c r="BE49" i="5" s="1"/>
  <c r="S49" i="5" a="1"/>
  <c r="S49" i="5" s="1"/>
  <c r="BF49" i="5" a="1"/>
  <c r="BF49" i="5" s="1"/>
  <c r="W49" i="5" a="1"/>
  <c r="W49" i="5" s="1"/>
  <c r="AF49" i="5" a="1"/>
  <c r="AF49" i="5" s="1"/>
  <c r="AS49" i="5" a="1"/>
  <c r="AS49" i="5" s="1"/>
  <c r="Y49" i="5" a="1"/>
  <c r="Y49" i="5" s="1"/>
  <c r="BC49" i="5" a="1"/>
  <c r="BC49" i="5" s="1"/>
  <c r="K49" i="5" a="1"/>
  <c r="K49" i="5" s="1"/>
  <c r="AD49" i="5" a="1"/>
  <c r="AD49" i="5" s="1"/>
  <c r="AA49" i="5" a="1"/>
  <c r="AA49" i="5" s="1"/>
  <c r="AZ49" i="5" a="1"/>
  <c r="AZ49" i="5" s="1"/>
  <c r="BH49" i="5" a="1"/>
  <c r="BH49" i="5" s="1"/>
  <c r="AV49" i="5" a="1"/>
  <c r="AV49" i="5" s="1"/>
  <c r="AJ49" i="5" a="1"/>
  <c r="AJ49" i="5" s="1"/>
  <c r="P49" i="5" a="1"/>
  <c r="P49" i="5" s="1"/>
  <c r="AQ49" i="5" a="1"/>
  <c r="AQ49" i="5" s="1"/>
  <c r="V49" i="5" a="1"/>
  <c r="V49" i="5" s="1"/>
  <c r="BI49" i="5" a="1"/>
  <c r="BI49" i="5" s="1"/>
  <c r="AB49" i="5" a="1"/>
  <c r="AB49" i="5" s="1"/>
  <c r="AE49" i="5" a="1"/>
  <c r="AE49" i="5" s="1"/>
  <c r="AH49" i="5" a="1"/>
  <c r="AH49" i="5" s="1"/>
  <c r="T49" i="5" a="1"/>
  <c r="T49" i="5" s="1"/>
  <c r="I49" i="5" a="1"/>
  <c r="I49" i="5" s="1"/>
  <c r="AW49" i="5" a="1"/>
  <c r="AW49" i="5" s="1"/>
  <c r="BJ49" i="5" a="1"/>
  <c r="BJ49" i="5" s="1"/>
  <c r="AO49" i="5" a="1"/>
  <c r="AO49" i="5" s="1"/>
  <c r="Z49" i="5" a="1"/>
  <c r="Z49" i="5" s="1"/>
  <c r="BG49" i="5" a="1"/>
  <c r="BG49" i="5" s="1"/>
  <c r="BA49" i="5" a="1"/>
  <c r="BA49" i="5" s="1"/>
  <c r="BD49" i="5" a="1"/>
  <c r="BD49" i="5" s="1"/>
  <c r="AR49" i="5" a="1"/>
  <c r="AR49" i="5" s="1"/>
  <c r="AY49" i="5" a="1"/>
  <c r="AY49" i="5" s="1"/>
  <c r="G49" i="5" a="1"/>
  <c r="G49" i="5" s="1"/>
  <c r="J49" i="5" a="1"/>
  <c r="J49" i="5" s="1"/>
  <c r="R49" i="5" a="1"/>
  <c r="R49" i="5" s="1"/>
  <c r="E31" i="16"/>
  <c r="I31" i="15"/>
  <c r="AI31" i="15"/>
  <c r="AM31" i="15"/>
  <c r="AN31" i="15"/>
  <c r="AL31" i="15"/>
  <c r="AU31" i="15"/>
  <c r="W31" i="15"/>
  <c r="BE31" i="15"/>
  <c r="BF31" i="15"/>
  <c r="G31" i="15"/>
  <c r="BB31" i="15"/>
  <c r="AQ31" i="15"/>
  <c r="M31" i="15"/>
  <c r="R31" i="15"/>
  <c r="U31" i="15"/>
  <c r="O31" i="15"/>
  <c r="H31" i="15"/>
  <c r="Y31" i="15"/>
  <c r="AF31" i="15"/>
  <c r="K31" i="15"/>
  <c r="AP31" i="15"/>
  <c r="AS31" i="15"/>
  <c r="AK31" i="15"/>
  <c r="AT31" i="15"/>
  <c r="AA31" i="15"/>
  <c r="BN31" i="15"/>
  <c r="AW31" i="15"/>
  <c r="BH31" i="15"/>
  <c r="AO31" i="15"/>
  <c r="J31" i="15"/>
  <c r="AJ31" i="15"/>
  <c r="BI31" i="15"/>
  <c r="S31" i="15"/>
  <c r="BC31" i="15"/>
  <c r="L31" i="15"/>
  <c r="N31" i="15"/>
  <c r="AG31" i="15"/>
  <c r="AY31" i="15"/>
  <c r="BG31" i="15"/>
  <c r="P31" i="15"/>
  <c r="AH31" i="15"/>
  <c r="AB31" i="15"/>
  <c r="V31" i="15"/>
  <c r="AD31" i="15"/>
  <c r="AV31" i="15"/>
  <c r="BA31" i="15"/>
  <c r="BM31" i="15"/>
  <c r="Z31" i="15"/>
  <c r="AX31" i="15"/>
  <c r="AR31" i="15"/>
  <c r="BJ31" i="15"/>
  <c r="T31" i="15"/>
  <c r="BK31" i="15"/>
  <c r="X31" i="15"/>
  <c r="Q31" i="15"/>
  <c r="BL31" i="15"/>
  <c r="AZ31" i="15"/>
  <c r="AC31" i="15"/>
  <c r="BD31" i="15"/>
  <c r="AE31" i="15"/>
  <c r="F109" i="15"/>
  <c r="E13" i="16"/>
  <c r="AI13" i="15"/>
  <c r="AU13" i="15"/>
  <c r="BB13" i="15"/>
  <c r="BA13" i="15"/>
  <c r="U13" i="15"/>
  <c r="AV13" i="15"/>
  <c r="Z13" i="15"/>
  <c r="AT13" i="15"/>
  <c r="BL13" i="15"/>
  <c r="AF13" i="15"/>
  <c r="AL13" i="15"/>
  <c r="BF13" i="15"/>
  <c r="I13" i="15"/>
  <c r="BN13" i="15"/>
  <c r="T13" i="15"/>
  <c r="AX13" i="15"/>
  <c r="W13" i="15"/>
  <c r="AC13" i="15"/>
  <c r="AG13" i="15"/>
  <c r="BJ13" i="15"/>
  <c r="AP13" i="15"/>
  <c r="AS13" i="15"/>
  <c r="K13" i="15"/>
  <c r="P13" i="15"/>
  <c r="O13" i="15"/>
  <c r="BG13" i="15"/>
  <c r="BM13" i="15"/>
  <c r="AN13" i="15"/>
  <c r="AW13" i="15"/>
  <c r="J13" i="15"/>
  <c r="H13" i="15"/>
  <c r="BD13" i="15"/>
  <c r="BI13" i="15"/>
  <c r="V13" i="15"/>
  <c r="AB13" i="15"/>
  <c r="AE13" i="15"/>
  <c r="N13" i="15"/>
  <c r="AH13" i="15"/>
  <c r="AR13" i="15"/>
  <c r="BE13" i="15"/>
  <c r="AY13" i="15"/>
  <c r="R13" i="15"/>
  <c r="BK13" i="15"/>
  <c r="AZ13" i="15"/>
  <c r="Q13" i="15"/>
  <c r="G13" i="15"/>
  <c r="X13" i="15"/>
  <c r="AQ13" i="15"/>
  <c r="BH13" i="15"/>
  <c r="S13" i="15"/>
  <c r="AK13" i="15"/>
  <c r="AD13" i="15"/>
  <c r="AA13" i="15"/>
  <c r="L13" i="15"/>
  <c r="BC13" i="15"/>
  <c r="AO13" i="15"/>
  <c r="Y13" i="15"/>
  <c r="AM13" i="15"/>
  <c r="M13" i="15"/>
  <c r="AJ13" i="15"/>
  <c r="BN115" i="5" a="1"/>
  <c r="BN115" i="5" s="1"/>
  <c r="BK115" i="5" a="1"/>
  <c r="BK115" i="5" s="1"/>
  <c r="AZ115" i="5" a="1"/>
  <c r="AZ115" i="5" s="1"/>
  <c r="BD115" i="5" a="1"/>
  <c r="BD115" i="5" s="1"/>
  <c r="AW115" i="5" a="1"/>
  <c r="AW115" i="5" s="1"/>
  <c r="BE115" i="5" a="1"/>
  <c r="BE115" i="5" s="1"/>
  <c r="AT115" i="5" a="1"/>
  <c r="AT115" i="5" s="1"/>
  <c r="BJ115" i="5" a="1"/>
  <c r="BJ115" i="5" s="1"/>
  <c r="AY115" i="5" a="1"/>
  <c r="AY115" i="5" s="1"/>
  <c r="AC115" i="5" a="1"/>
  <c r="AC115" i="5" s="1"/>
  <c r="AJ115" i="5" a="1"/>
  <c r="AJ115" i="5" s="1"/>
  <c r="AV115" i="5" a="1"/>
  <c r="AV115" i="5" s="1"/>
  <c r="AX115" i="5" a="1"/>
  <c r="AX115" i="5" s="1"/>
  <c r="BM115" i="5" a="1"/>
  <c r="BM115" i="5" s="1"/>
  <c r="BA115" i="5" a="1"/>
  <c r="BA115" i="5" s="1"/>
  <c r="AK115" i="5" a="1"/>
  <c r="AK115" i="5" s="1"/>
  <c r="BC115" i="5" a="1"/>
  <c r="BC115" i="5" s="1"/>
  <c r="AQ115" i="5" a="1"/>
  <c r="AQ115" i="5" s="1"/>
  <c r="AP115" i="5" a="1"/>
  <c r="AP115" i="5" s="1"/>
  <c r="N115" i="5" a="1"/>
  <c r="N115" i="5" s="1"/>
  <c r="AL115" i="5" a="1"/>
  <c r="AL115" i="5" s="1"/>
  <c r="AM115" i="5" a="1"/>
  <c r="AM115" i="5" s="1"/>
  <c r="AN115" i="5" a="1"/>
  <c r="AN115" i="5" s="1"/>
  <c r="BF115" i="5" a="1"/>
  <c r="BF115" i="5" s="1"/>
  <c r="M115" i="5" a="1"/>
  <c r="M115" i="5" s="1"/>
  <c r="AO115" i="5" a="1"/>
  <c r="AO115" i="5" s="1"/>
  <c r="BG115" i="5" a="1"/>
  <c r="BG115" i="5" s="1"/>
  <c r="AE115" i="5" a="1"/>
  <c r="AE115" i="5" s="1"/>
  <c r="S115" i="5" a="1"/>
  <c r="S115" i="5" s="1"/>
  <c r="U115" i="5" a="1"/>
  <c r="U115" i="5" s="1"/>
  <c r="AH115" i="5" a="1"/>
  <c r="AH115" i="5" s="1"/>
  <c r="AD115" i="5" a="1"/>
  <c r="AD115" i="5" s="1"/>
  <c r="O115" i="5" a="1"/>
  <c r="O115" i="5" s="1"/>
  <c r="G115" i="5" a="1"/>
  <c r="G115" i="5" s="1"/>
  <c r="AS115" i="5" a="1"/>
  <c r="AS115" i="5" s="1"/>
  <c r="W115" i="5" a="1"/>
  <c r="W115" i="5" s="1"/>
  <c r="AA115" i="5" a="1"/>
  <c r="AA115" i="5" s="1"/>
  <c r="V115" i="5" a="1"/>
  <c r="V115" i="5" s="1"/>
  <c r="AI115" i="5" a="1"/>
  <c r="AI115" i="5" s="1"/>
  <c r="L115" i="5" a="1"/>
  <c r="L115" i="5" s="1"/>
  <c r="BB115" i="5" a="1"/>
  <c r="BB115" i="5" s="1"/>
  <c r="K115" i="5" a="1"/>
  <c r="K115" i="5" s="1"/>
  <c r="H115" i="5" a="1"/>
  <c r="H115" i="5" s="1"/>
  <c r="AB115" i="5" a="1"/>
  <c r="AB115" i="5" s="1"/>
  <c r="BI115" i="5" a="1"/>
  <c r="BI115" i="5" s="1"/>
  <c r="AF115" i="5" a="1"/>
  <c r="AF115" i="5" s="1"/>
  <c r="Y115" i="5" a="1"/>
  <c r="Y115" i="5" s="1"/>
  <c r="BH115" i="5" a="1"/>
  <c r="BH115" i="5" s="1"/>
  <c r="BL115" i="5" a="1"/>
  <c r="BL115" i="5" s="1"/>
  <c r="AU115" i="5" a="1"/>
  <c r="AU115" i="5" s="1"/>
  <c r="T115" i="5" a="1"/>
  <c r="T115" i="5" s="1"/>
  <c r="I115" i="5" a="1"/>
  <c r="I115" i="5" s="1"/>
  <c r="X115" i="5" a="1"/>
  <c r="X115" i="5" s="1"/>
  <c r="AG115" i="5" a="1"/>
  <c r="AG115" i="5" s="1"/>
  <c r="J115" i="5" a="1"/>
  <c r="J115" i="5" s="1"/>
  <c r="Z115" i="5" a="1"/>
  <c r="Z115" i="5" s="1"/>
  <c r="Q115" i="5" a="1"/>
  <c r="Q115" i="5" s="1"/>
  <c r="P115" i="5" a="1"/>
  <c r="P115" i="5" s="1"/>
  <c r="AR115" i="5" a="1"/>
  <c r="AR115" i="5" s="1"/>
  <c r="R115" i="5" a="1"/>
  <c r="R115" i="5" s="1"/>
  <c r="AL10" i="5" a="1"/>
  <c r="AL10" i="5" s="1"/>
  <c r="BA10" i="5" a="1"/>
  <c r="BA10" i="5" s="1"/>
  <c r="AX10" i="5" a="1"/>
  <c r="AX10" i="5" s="1"/>
  <c r="N10" i="5" a="1"/>
  <c r="N10" i="5" s="1"/>
  <c r="BM10" i="5" a="1"/>
  <c r="BM10" i="5" s="1"/>
  <c r="BJ10" i="5" a="1"/>
  <c r="BJ10" i="5" s="1"/>
  <c r="AY10" i="5" a="1"/>
  <c r="AY10" i="5" s="1"/>
  <c r="AN10" i="5" a="1"/>
  <c r="AN10" i="5" s="1"/>
  <c r="Y10" i="5" a="1"/>
  <c r="Y10" i="5" s="1"/>
  <c r="BL10" i="5" a="1"/>
  <c r="BL10" i="5" s="1"/>
  <c r="Q10" i="5" a="1"/>
  <c r="Q10" i="5" s="1"/>
  <c r="AG10" i="5" a="1"/>
  <c r="AG10" i="5" s="1"/>
  <c r="BE10" i="5" a="1"/>
  <c r="BE10" i="5" s="1"/>
  <c r="AA10" i="5" a="1"/>
  <c r="AA10" i="5" s="1"/>
  <c r="BB10" i="5" a="1"/>
  <c r="BB10" i="5" s="1"/>
  <c r="AV10" i="5" a="1"/>
  <c r="AV10" i="5" s="1"/>
  <c r="U10" i="5" a="1"/>
  <c r="U10" i="5" s="1"/>
  <c r="BK10" i="5" a="1"/>
  <c r="BK10" i="5" s="1"/>
  <c r="AP10" i="5" a="1"/>
  <c r="AP10" i="5" s="1"/>
  <c r="AB10" i="5" a="1"/>
  <c r="AB10" i="5" s="1"/>
  <c r="AK10" i="5" a="1"/>
  <c r="AK10" i="5" s="1"/>
  <c r="I10" i="5" a="1"/>
  <c r="I10" i="5" s="1"/>
  <c r="BN10" i="5" a="1"/>
  <c r="BN10" i="5" s="1"/>
  <c r="BH10" i="5" a="1"/>
  <c r="BH10" i="5" s="1"/>
  <c r="BI10" i="5" a="1"/>
  <c r="BI10" i="5" s="1"/>
  <c r="Z10" i="5" a="1"/>
  <c r="Z10" i="5" s="1"/>
  <c r="AS10" i="5" a="1"/>
  <c r="AS10" i="5" s="1"/>
  <c r="L10" i="5" a="1"/>
  <c r="L10" i="5" s="1"/>
  <c r="AZ10" i="5" a="1"/>
  <c r="AZ10" i="5" s="1"/>
  <c r="AC10" i="5" a="1"/>
  <c r="AC10" i="5" s="1"/>
  <c r="BD10" i="5" a="1"/>
  <c r="BD10" i="5" s="1"/>
  <c r="AI10" i="5" a="1"/>
  <c r="AI10" i="5" s="1"/>
  <c r="AU10" i="5" a="1"/>
  <c r="AU10" i="5" s="1"/>
  <c r="O10" i="5" a="1"/>
  <c r="O10" i="5" s="1"/>
  <c r="P10" i="5" a="1"/>
  <c r="P10" i="5" s="1"/>
  <c r="AO10" i="5" a="1"/>
  <c r="AO10" i="5" s="1"/>
  <c r="AH10" i="5" a="1"/>
  <c r="AH10" i="5" s="1"/>
  <c r="AR10" i="5" a="1"/>
  <c r="AR10" i="5" s="1"/>
  <c r="AQ10" i="5" a="1"/>
  <c r="AQ10" i="5" s="1"/>
  <c r="S10" i="5" a="1"/>
  <c r="S10" i="5" s="1"/>
  <c r="BC10" i="5" a="1"/>
  <c r="BC10" i="5" s="1"/>
  <c r="J10" i="5" a="1"/>
  <c r="J10" i="5" s="1"/>
  <c r="V10" i="5" a="1"/>
  <c r="V10" i="5" s="1"/>
  <c r="AW10" i="5" a="1"/>
  <c r="AW10" i="5" s="1"/>
  <c r="G10" i="5" a="1"/>
  <c r="G10" i="5" s="1"/>
  <c r="R10" i="5" a="1"/>
  <c r="R10" i="5" s="1"/>
  <c r="M10" i="5" a="1"/>
  <c r="M10" i="5" s="1"/>
  <c r="K10" i="5" a="1"/>
  <c r="K10" i="5" s="1"/>
  <c r="AF10" i="5" a="1"/>
  <c r="AF10" i="5" s="1"/>
  <c r="X10" i="5" a="1"/>
  <c r="X10" i="5" s="1"/>
  <c r="BF10" i="5" a="1"/>
  <c r="BF10" i="5" s="1"/>
  <c r="BG10" i="5" a="1"/>
  <c r="BG10" i="5" s="1"/>
  <c r="AD10" i="5" a="1"/>
  <c r="AD10" i="5" s="1"/>
  <c r="AE10" i="5" a="1"/>
  <c r="AE10" i="5" s="1"/>
  <c r="AT10" i="5" a="1"/>
  <c r="AT10" i="5" s="1"/>
  <c r="T10" i="5" a="1"/>
  <c r="T10" i="5" s="1"/>
  <c r="AJ10" i="5" a="1"/>
  <c r="AJ10" i="5" s="1"/>
  <c r="H10" i="5" a="1"/>
  <c r="H10" i="5" s="1"/>
  <c r="AM10" i="5" a="1"/>
  <c r="AM10" i="5" s="1"/>
  <c r="W10" i="5" a="1"/>
  <c r="W10" i="5" s="1"/>
  <c r="F24" i="15"/>
  <c r="F141" i="15"/>
  <c r="AY34" i="16"/>
  <c r="AS34" i="16"/>
  <c r="AH34" i="16"/>
  <c r="AO34" i="16"/>
  <c r="V34" i="16"/>
  <c r="BK34" i="16"/>
  <c r="BG34" i="16"/>
  <c r="AV34" i="16"/>
  <c r="I34" i="16"/>
  <c r="AB34" i="16"/>
  <c r="AC34" i="16"/>
  <c r="AF34" i="16"/>
  <c r="J34" i="16"/>
  <c r="K34" i="16"/>
  <c r="BC34" i="16"/>
  <c r="N34" i="16"/>
  <c r="AQ34" i="16"/>
  <c r="AT34" i="16"/>
  <c r="X34" i="16"/>
  <c r="AW34" i="16"/>
  <c r="BN34" i="16"/>
  <c r="Z34" i="16"/>
  <c r="BE34" i="16"/>
  <c r="BH34" i="16"/>
  <c r="AN34" i="16"/>
  <c r="L34" i="16"/>
  <c r="AL34" i="16"/>
  <c r="P34" i="16"/>
  <c r="S34" i="16"/>
  <c r="BB34" i="16"/>
  <c r="AZ34" i="16"/>
  <c r="AX34" i="16"/>
  <c r="AD34" i="16"/>
  <c r="AG34" i="16"/>
  <c r="AI34" i="16"/>
  <c r="W34" i="16"/>
  <c r="O34" i="16"/>
  <c r="BF34" i="16"/>
  <c r="BI34" i="16"/>
  <c r="G34" i="16"/>
  <c r="Y34" i="16"/>
  <c r="AA34" i="16"/>
  <c r="Q34" i="16"/>
  <c r="F34" i="16"/>
  <c r="AK34" i="16"/>
  <c r="BM34" i="16"/>
  <c r="BL34" i="16"/>
  <c r="AJ34" i="16"/>
  <c r="H34" i="16"/>
  <c r="AP34" i="16"/>
  <c r="T34" i="16"/>
  <c r="BJ34" i="16"/>
  <c r="BD34" i="16"/>
  <c r="AM34" i="16"/>
  <c r="U34" i="16"/>
  <c r="M34" i="16"/>
  <c r="BA34" i="16"/>
  <c r="AR34" i="16"/>
  <c r="AE34" i="16"/>
  <c r="R34" i="16"/>
  <c r="AU34" i="16"/>
  <c r="S42" i="5" a="1"/>
  <c r="S42" i="5" s="1"/>
  <c r="AB42" i="5" a="1"/>
  <c r="AB42" i="5" s="1"/>
  <c r="BL42" i="5" a="1"/>
  <c r="BL42" i="5" s="1"/>
  <c r="AZ42" i="5" a="1"/>
  <c r="AZ42" i="5" s="1"/>
  <c r="P42" i="5" a="1"/>
  <c r="P42" i="5" s="1"/>
  <c r="BN42" i="5" a="1"/>
  <c r="BN42" i="5" s="1"/>
  <c r="G42" i="5" a="1"/>
  <c r="G42" i="5" s="1"/>
  <c r="BI42" i="5" a="1"/>
  <c r="BI42" i="5" s="1"/>
  <c r="AF42" i="5" a="1"/>
  <c r="AF42" i="5" s="1"/>
  <c r="Z42" i="5" a="1"/>
  <c r="Z42" i="5" s="1"/>
  <c r="AP42" i="5" a="1"/>
  <c r="AP42" i="5" s="1"/>
  <c r="AK42" i="5" a="1"/>
  <c r="AK42" i="5" s="1"/>
  <c r="BJ42" i="5" a="1"/>
  <c r="BJ42" i="5" s="1"/>
  <c r="BB42" i="5" a="1"/>
  <c r="BB42" i="5" s="1"/>
  <c r="AJ42" i="5" a="1"/>
  <c r="AJ42" i="5" s="1"/>
  <c r="R42" i="5" a="1"/>
  <c r="R42" i="5" s="1"/>
  <c r="I42" i="5" a="1"/>
  <c r="I42" i="5" s="1"/>
  <c r="L42" i="5" a="1"/>
  <c r="L42" i="5" s="1"/>
  <c r="AH42" i="5" a="1"/>
  <c r="AH42" i="5" s="1"/>
  <c r="AU42" i="5" a="1"/>
  <c r="AU42" i="5" s="1"/>
  <c r="K42" i="5" a="1"/>
  <c r="K42" i="5" s="1"/>
  <c r="AY42" i="5" a="1"/>
  <c r="AY42" i="5" s="1"/>
  <c r="M42" i="5" a="1"/>
  <c r="M42" i="5" s="1"/>
  <c r="AR42" i="5" a="1"/>
  <c r="AR42" i="5" s="1"/>
  <c r="AS42" i="5" a="1"/>
  <c r="AS42" i="5" s="1"/>
  <c r="AV42" i="5" a="1"/>
  <c r="AV42" i="5" s="1"/>
  <c r="AC42" i="5" a="1"/>
  <c r="AC42" i="5" s="1"/>
  <c r="Q42" i="5" a="1"/>
  <c r="Q42" i="5" s="1"/>
  <c r="T42" i="5" a="1"/>
  <c r="T42" i="5" s="1"/>
  <c r="AX42" i="5" a="1"/>
  <c r="AX42" i="5" s="1"/>
  <c r="U42" i="5" a="1"/>
  <c r="U42" i="5" s="1"/>
  <c r="BK42" i="5" a="1"/>
  <c r="BK42" i="5" s="1"/>
  <c r="BE42" i="5" a="1"/>
  <c r="BE42" i="5" s="1"/>
  <c r="AT42" i="5" a="1"/>
  <c r="AT42" i="5" s="1"/>
  <c r="H42" i="5" a="1"/>
  <c r="H42" i="5" s="1"/>
  <c r="AL42" i="5" a="1"/>
  <c r="AL42" i="5" s="1"/>
  <c r="BM42" i="5" a="1"/>
  <c r="BM42" i="5" s="1"/>
  <c r="AQ42" i="5" a="1"/>
  <c r="AQ42" i="5" s="1"/>
  <c r="J42" i="5" a="1"/>
  <c r="J42" i="5" s="1"/>
  <c r="AD42" i="5" a="1"/>
  <c r="AD42" i="5" s="1"/>
  <c r="AE42" i="5" a="1"/>
  <c r="AE42" i="5" s="1"/>
  <c r="BD42" i="5" a="1"/>
  <c r="BD42" i="5" s="1"/>
  <c r="X42" i="5" a="1"/>
  <c r="X42" i="5" s="1"/>
  <c r="W42" i="5" a="1"/>
  <c r="W42" i="5" s="1"/>
  <c r="BA42" i="5" a="1"/>
  <c r="BA42" i="5" s="1"/>
  <c r="N42" i="5" a="1"/>
  <c r="N42" i="5" s="1"/>
  <c r="AM42" i="5" a="1"/>
  <c r="AM42" i="5" s="1"/>
  <c r="AA42" i="5" a="1"/>
  <c r="AA42" i="5" s="1"/>
  <c r="AN42" i="5" a="1"/>
  <c r="AN42" i="5" s="1"/>
  <c r="BG42" i="5" a="1"/>
  <c r="BG42" i="5" s="1"/>
  <c r="O42" i="5" a="1"/>
  <c r="O42" i="5" s="1"/>
  <c r="AI42" i="5" a="1"/>
  <c r="AI42" i="5" s="1"/>
  <c r="BH42" i="5" a="1"/>
  <c r="BH42" i="5" s="1"/>
  <c r="BC42" i="5" a="1"/>
  <c r="BC42" i="5" s="1"/>
  <c r="BF42" i="5" a="1"/>
  <c r="BF42" i="5" s="1"/>
  <c r="AW42" i="5" a="1"/>
  <c r="AW42" i="5" s="1"/>
  <c r="AO42" i="5" a="1"/>
  <c r="AO42" i="5" s="1"/>
  <c r="AG42" i="5" a="1"/>
  <c r="AG42" i="5" s="1"/>
  <c r="V42" i="5" a="1"/>
  <c r="V42" i="5" s="1"/>
  <c r="Y42" i="5" a="1"/>
  <c r="Y42" i="5" s="1"/>
  <c r="F132" i="15"/>
  <c r="K33" i="16"/>
  <c r="N33" i="16"/>
  <c r="F33" i="16"/>
  <c r="AZ33" i="16"/>
  <c r="AU33" i="16"/>
  <c r="Y33" i="16"/>
  <c r="AB33" i="16"/>
  <c r="V33" i="16"/>
  <c r="W33" i="16"/>
  <c r="BM33" i="16"/>
  <c r="H33" i="16"/>
  <c r="AM33" i="16"/>
  <c r="AP33" i="16"/>
  <c r="AJ33" i="16"/>
  <c r="BI33" i="16"/>
  <c r="BN33" i="16"/>
  <c r="T33" i="16"/>
  <c r="BA33" i="16"/>
  <c r="BF33" i="16"/>
  <c r="AX33" i="16"/>
  <c r="X33" i="16"/>
  <c r="AF33" i="16"/>
  <c r="L33" i="16"/>
  <c r="O33" i="16"/>
  <c r="BL33" i="16"/>
  <c r="BJ33" i="16"/>
  <c r="AR33" i="16"/>
  <c r="Z33" i="16"/>
  <c r="AC33" i="16"/>
  <c r="AE33" i="16"/>
  <c r="BD33" i="16"/>
  <c r="AV33" i="16"/>
  <c r="J33" i="16"/>
  <c r="AN33" i="16"/>
  <c r="BC33" i="16"/>
  <c r="BK33" i="16"/>
  <c r="AQ33" i="16"/>
  <c r="AK33" i="16"/>
  <c r="BG33" i="16"/>
  <c r="AL33" i="16"/>
  <c r="BH33" i="16"/>
  <c r="AO33" i="16"/>
  <c r="I33" i="16"/>
  <c r="P33" i="16"/>
  <c r="G33" i="16"/>
  <c r="U33" i="16"/>
  <c r="AD33" i="16"/>
  <c r="AH33" i="16"/>
  <c r="AS33" i="16"/>
  <c r="AY33" i="16"/>
  <c r="AG33" i="16"/>
  <c r="AT33" i="16"/>
  <c r="AI33" i="16"/>
  <c r="BE33" i="16"/>
  <c r="Q33" i="16"/>
  <c r="BB33" i="16"/>
  <c r="AW33" i="16"/>
  <c r="AA33" i="16"/>
  <c r="S33" i="16"/>
  <c r="M33" i="16"/>
  <c r="R33" i="16"/>
  <c r="Z129" i="16"/>
  <c r="AP129" i="16"/>
  <c r="AY129" i="16"/>
  <c r="BK129" i="16"/>
  <c r="AG129" i="16"/>
  <c r="AL129" i="16"/>
  <c r="BB129" i="16"/>
  <c r="S129" i="16"/>
  <c r="U129" i="16"/>
  <c r="AJ129" i="16"/>
  <c r="AX129" i="16"/>
  <c r="BN129" i="16"/>
  <c r="AI129" i="16"/>
  <c r="AQ129" i="16"/>
  <c r="AU129" i="16"/>
  <c r="BJ129" i="16"/>
  <c r="M129" i="16"/>
  <c r="AZ129" i="16"/>
  <c r="BL129" i="16"/>
  <c r="AW129" i="16"/>
  <c r="Q129" i="16"/>
  <c r="AE129" i="16"/>
  <c r="K129" i="16"/>
  <c r="V129" i="16"/>
  <c r="BC129" i="16"/>
  <c r="BI129" i="16"/>
  <c r="G129" i="16"/>
  <c r="AC129" i="16"/>
  <c r="AT129" i="16"/>
  <c r="AK129" i="16"/>
  <c r="AR129" i="16"/>
  <c r="BE129" i="16"/>
  <c r="AO129" i="16"/>
  <c r="BG129" i="16"/>
  <c r="W129" i="16"/>
  <c r="F129" i="16"/>
  <c r="AV129" i="16"/>
  <c r="BH129" i="16"/>
  <c r="AB129" i="16"/>
  <c r="X129" i="16"/>
  <c r="P129" i="16"/>
  <c r="BF129" i="16"/>
  <c r="AH129" i="16"/>
  <c r="Y129" i="16"/>
  <c r="O129" i="16"/>
  <c r="L129" i="16"/>
  <c r="AM129" i="16"/>
  <c r="J129" i="16"/>
  <c r="T129" i="16"/>
  <c r="BA129" i="16"/>
  <c r="N129" i="16"/>
  <c r="AN129" i="16"/>
  <c r="AS129" i="16"/>
  <c r="H129" i="16"/>
  <c r="BD129" i="16"/>
  <c r="AF129" i="16"/>
  <c r="BM129" i="16"/>
  <c r="R129" i="16"/>
  <c r="AD129" i="16"/>
  <c r="AA129" i="16"/>
  <c r="I129" i="16"/>
  <c r="E48" i="16"/>
  <c r="BM48" i="15"/>
  <c r="H48" i="15"/>
  <c r="N48" i="15"/>
  <c r="AZ48" i="15"/>
  <c r="AE48" i="15"/>
  <c r="BD48" i="15"/>
  <c r="Z48" i="15"/>
  <c r="T48" i="15"/>
  <c r="AU48" i="15"/>
  <c r="M48" i="15"/>
  <c r="BI48" i="15"/>
  <c r="AL48" i="15"/>
  <c r="AK48" i="15"/>
  <c r="BL48" i="15"/>
  <c r="AP48" i="15"/>
  <c r="AX48" i="15"/>
  <c r="BA48" i="15"/>
  <c r="R48" i="15"/>
  <c r="BN48" i="15"/>
  <c r="BJ48" i="15"/>
  <c r="V48" i="15"/>
  <c r="AT48" i="15"/>
  <c r="Q48" i="15"/>
  <c r="I48" i="15"/>
  <c r="AM48" i="15"/>
  <c r="BF48" i="15"/>
  <c r="AD48" i="15"/>
  <c r="AJ48" i="15"/>
  <c r="BE48" i="15"/>
  <c r="AN48" i="15"/>
  <c r="AY48" i="15"/>
  <c r="AR48" i="15"/>
  <c r="AV48" i="15"/>
  <c r="S48" i="15"/>
  <c r="BC48" i="15"/>
  <c r="AC48" i="15"/>
  <c r="J48" i="15"/>
  <c r="BH48" i="15"/>
  <c r="AI48" i="15"/>
  <c r="P48" i="15"/>
  <c r="AB48" i="15"/>
  <c r="BK48" i="15"/>
  <c r="Y48" i="15"/>
  <c r="AW48" i="15"/>
  <c r="AA48" i="15"/>
  <c r="AF48" i="15"/>
  <c r="L48" i="15"/>
  <c r="AH48" i="15"/>
  <c r="O48" i="15"/>
  <c r="X48" i="15"/>
  <c r="AQ48" i="15"/>
  <c r="BB48" i="15"/>
  <c r="AO48" i="15"/>
  <c r="G48" i="15"/>
  <c r="W48" i="15"/>
  <c r="BG48" i="15"/>
  <c r="U48" i="15"/>
  <c r="AG48" i="15"/>
  <c r="AS48" i="15"/>
  <c r="K48" i="15"/>
  <c r="W31" i="5" a="1"/>
  <c r="W31" i="5" s="1"/>
  <c r="BJ31" i="5" a="1"/>
  <c r="BJ31" i="5" s="1"/>
  <c r="BG31" i="5" a="1"/>
  <c r="BG31" i="5" s="1"/>
  <c r="AX31" i="5" a="1"/>
  <c r="AX31" i="5" s="1"/>
  <c r="AC31" i="5" a="1"/>
  <c r="AC31" i="5" s="1"/>
  <c r="AK31" i="5" a="1"/>
  <c r="AK31" i="5" s="1"/>
  <c r="BI31" i="5" a="1"/>
  <c r="BI31" i="5" s="1"/>
  <c r="BM31" i="5" a="1"/>
  <c r="BM31" i="5" s="1"/>
  <c r="BH31" i="5" a="1"/>
  <c r="BH31" i="5" s="1"/>
  <c r="AM31" i="5" a="1"/>
  <c r="AM31" i="5" s="1"/>
  <c r="AR31" i="5" a="1"/>
  <c r="AR31" i="5" s="1"/>
  <c r="O31" i="5" a="1"/>
  <c r="O31" i="5" s="1"/>
  <c r="I31" i="5" a="1"/>
  <c r="I31" i="5" s="1"/>
  <c r="AS31" i="5" a="1"/>
  <c r="AS31" i="5" s="1"/>
  <c r="K31" i="5" a="1"/>
  <c r="K31" i="5" s="1"/>
  <c r="BB31" i="5" a="1"/>
  <c r="BB31" i="5" s="1"/>
  <c r="AP31" i="5" a="1"/>
  <c r="AP31" i="5" s="1"/>
  <c r="U31" i="5" a="1"/>
  <c r="U31" i="5" s="1"/>
  <c r="AI31" i="5" a="1"/>
  <c r="AI31" i="5" s="1"/>
  <c r="T31" i="5" a="1"/>
  <c r="T31" i="5" s="1"/>
  <c r="R31" i="5" a="1"/>
  <c r="R31" i="5" s="1"/>
  <c r="L31" i="5" a="1"/>
  <c r="L31" i="5" s="1"/>
  <c r="AA31" i="5" a="1"/>
  <c r="AA31" i="5" s="1"/>
  <c r="P31" i="5" a="1"/>
  <c r="P31" i="5" s="1"/>
  <c r="AQ31" i="5" a="1"/>
  <c r="AQ31" i="5" s="1"/>
  <c r="V31" i="5" a="1"/>
  <c r="V31" i="5" s="1"/>
  <c r="N31" i="5" a="1"/>
  <c r="N31" i="5" s="1"/>
  <c r="AV31" i="5" a="1"/>
  <c r="AV31" i="5" s="1"/>
  <c r="Y31" i="5" a="1"/>
  <c r="Y31" i="5" s="1"/>
  <c r="BC31" i="5" a="1"/>
  <c r="BC31" i="5" s="1"/>
  <c r="S31" i="5" a="1"/>
  <c r="S31" i="5" s="1"/>
  <c r="BA31" i="5" a="1"/>
  <c r="BA31" i="5" s="1"/>
  <c r="BD31" i="5" a="1"/>
  <c r="BD31" i="5" s="1"/>
  <c r="BK31" i="5" a="1"/>
  <c r="BK31" i="5" s="1"/>
  <c r="AE31" i="5" a="1"/>
  <c r="AE31" i="5" s="1"/>
  <c r="AU31" i="5" a="1"/>
  <c r="AU31" i="5" s="1"/>
  <c r="AD31" i="5" a="1"/>
  <c r="AD31" i="5" s="1"/>
  <c r="AG31" i="5" a="1"/>
  <c r="AG31" i="5" s="1"/>
  <c r="AW31" i="5" a="1"/>
  <c r="AW31" i="5" s="1"/>
  <c r="M31" i="5" a="1"/>
  <c r="M31" i="5" s="1"/>
  <c r="AB31" i="5" a="1"/>
  <c r="AB31" i="5" s="1"/>
  <c r="AT31" i="5" a="1"/>
  <c r="AT31" i="5" s="1"/>
  <c r="J31" i="5" a="1"/>
  <c r="J31" i="5" s="1"/>
  <c r="BE31" i="5" a="1"/>
  <c r="BE31" i="5" s="1"/>
  <c r="AJ31" i="5" a="1"/>
  <c r="AJ31" i="5" s="1"/>
  <c r="BL31" i="5" a="1"/>
  <c r="BL31" i="5" s="1"/>
  <c r="AZ31" i="5" a="1"/>
  <c r="AZ31" i="5" s="1"/>
  <c r="AO31" i="5" a="1"/>
  <c r="AO31" i="5" s="1"/>
  <c r="Q31" i="5" a="1"/>
  <c r="Q31" i="5" s="1"/>
  <c r="AF31" i="5" a="1"/>
  <c r="AF31" i="5" s="1"/>
  <c r="H31" i="5" a="1"/>
  <c r="H31" i="5" s="1"/>
  <c r="X31" i="5" a="1"/>
  <c r="X31" i="5" s="1"/>
  <c r="AY31" i="5" a="1"/>
  <c r="AY31" i="5" s="1"/>
  <c r="AH31" i="5" a="1"/>
  <c r="AH31" i="5" s="1"/>
  <c r="Z31" i="5" a="1"/>
  <c r="Z31" i="5" s="1"/>
  <c r="AL31" i="5" a="1"/>
  <c r="AL31" i="5" s="1"/>
  <c r="AN31" i="5" a="1"/>
  <c r="AN31" i="5" s="1"/>
  <c r="G31" i="5" a="1"/>
  <c r="G31" i="5" s="1"/>
  <c r="BF31" i="5" a="1"/>
  <c r="BF31" i="5" s="1"/>
  <c r="BN31" i="5" a="1"/>
  <c r="BN31" i="5" s="1"/>
  <c r="AM41" i="16"/>
  <c r="P41" i="16"/>
  <c r="J41" i="16"/>
  <c r="AX41" i="16"/>
  <c r="BI41" i="16"/>
  <c r="N41" i="16"/>
  <c r="BC41" i="16"/>
  <c r="AW41" i="16"/>
  <c r="X41" i="16"/>
  <c r="AF41" i="16"/>
  <c r="AA41" i="16"/>
  <c r="Q41" i="16"/>
  <c r="BJ41" i="16"/>
  <c r="BG41" i="16"/>
  <c r="AH41" i="16"/>
  <c r="I41" i="16"/>
  <c r="AN41" i="16"/>
  <c r="AD41" i="16"/>
  <c r="K41" i="16"/>
  <c r="Y41" i="16"/>
  <c r="AL41" i="16"/>
  <c r="AS41" i="16"/>
  <c r="O41" i="16"/>
  <c r="R41" i="16"/>
  <c r="AU41" i="16"/>
  <c r="AI41" i="16"/>
  <c r="AG41" i="16"/>
  <c r="AP41" i="16"/>
  <c r="T41" i="16"/>
  <c r="BE41" i="16"/>
  <c r="AQ41" i="16"/>
  <c r="V41" i="16"/>
  <c r="M41" i="16"/>
  <c r="BD41" i="16"/>
  <c r="AY41" i="16"/>
  <c r="Z41" i="16"/>
  <c r="AE41" i="16"/>
  <c r="BH41" i="16"/>
  <c r="U41" i="16"/>
  <c r="AC41" i="16"/>
  <c r="AV41" i="16"/>
  <c r="AZ41" i="16"/>
  <c r="AR41" i="16"/>
  <c r="F41" i="16"/>
  <c r="BM41" i="16"/>
  <c r="BF41" i="16"/>
  <c r="BL41" i="16"/>
  <c r="AB41" i="16"/>
  <c r="BK41" i="16"/>
  <c r="BA41" i="16"/>
  <c r="W41" i="16"/>
  <c r="G41" i="16"/>
  <c r="BN41" i="16"/>
  <c r="AJ41" i="16"/>
  <c r="AK41" i="16"/>
  <c r="AT41" i="16"/>
  <c r="AO41" i="16"/>
  <c r="L41" i="16"/>
  <c r="H41" i="16"/>
  <c r="BB41" i="16"/>
  <c r="S41" i="16"/>
  <c r="BJ112" i="16"/>
  <c r="AQ112" i="16"/>
  <c r="AT112" i="16"/>
  <c r="S112" i="16"/>
  <c r="H112" i="16"/>
  <c r="P112" i="16"/>
  <c r="BF112" i="16"/>
  <c r="BK112" i="16"/>
  <c r="BC112" i="16"/>
  <c r="AH112" i="16"/>
  <c r="AB112" i="16"/>
  <c r="L112" i="16"/>
  <c r="R112" i="16"/>
  <c r="T112" i="16"/>
  <c r="AM112" i="16"/>
  <c r="K112" i="16"/>
  <c r="AN112" i="16"/>
  <c r="AC112" i="16"/>
  <c r="AG112" i="16"/>
  <c r="BD112" i="16"/>
  <c r="AV112" i="16"/>
  <c r="W112" i="16"/>
  <c r="AZ112" i="16"/>
  <c r="AR112" i="16"/>
  <c r="AW112" i="16"/>
  <c r="V112" i="16"/>
  <c r="AI112" i="16"/>
  <c r="BL112" i="16"/>
  <c r="BH112" i="16"/>
  <c r="BN112" i="16"/>
  <c r="BM112" i="16"/>
  <c r="AU112" i="16"/>
  <c r="I112" i="16"/>
  <c r="M112" i="16"/>
  <c r="F112" i="16"/>
  <c r="X112" i="16"/>
  <c r="Z112" i="16"/>
  <c r="BE112" i="16"/>
  <c r="BI112" i="16"/>
  <c r="BB112" i="16"/>
  <c r="AY112" i="16"/>
  <c r="AL112" i="16"/>
  <c r="Q112" i="16"/>
  <c r="AX112" i="16"/>
  <c r="BA112" i="16"/>
  <c r="Y112" i="16"/>
  <c r="AF112" i="16"/>
  <c r="AP112" i="16"/>
  <c r="AO112" i="16"/>
  <c r="J112" i="16"/>
  <c r="AJ112" i="16"/>
  <c r="AS112" i="16"/>
  <c r="N112" i="16"/>
  <c r="AK112" i="16"/>
  <c r="AA112" i="16"/>
  <c r="G112" i="16"/>
  <c r="AD112" i="16"/>
  <c r="O112" i="16"/>
  <c r="AE112" i="16"/>
  <c r="BG112" i="16"/>
  <c r="U112" i="16"/>
  <c r="BE13" i="5" a="1"/>
  <c r="BE13" i="5" s="1"/>
  <c r="BA13" i="5" a="1"/>
  <c r="BA13" i="5" s="1"/>
  <c r="BJ13" i="5" a="1"/>
  <c r="BJ13" i="5" s="1"/>
  <c r="S13" i="5" a="1"/>
  <c r="S13" i="5" s="1"/>
  <c r="AU13" i="5" a="1"/>
  <c r="AU13" i="5" s="1"/>
  <c r="AO13" i="5" a="1"/>
  <c r="AO13" i="5" s="1"/>
  <c r="AH13" i="5" a="1"/>
  <c r="AH13" i="5" s="1"/>
  <c r="AK13" i="5" a="1"/>
  <c r="AK13" i="5" s="1"/>
  <c r="BL13" i="5" a="1"/>
  <c r="BL13" i="5" s="1"/>
  <c r="AX13" i="5" a="1"/>
  <c r="AX13" i="5" s="1"/>
  <c r="BD13" i="5" a="1"/>
  <c r="BD13" i="5" s="1"/>
  <c r="BC13" i="5" a="1"/>
  <c r="BC13" i="5" s="1"/>
  <c r="BG13" i="5" a="1"/>
  <c r="BG13" i="5" s="1"/>
  <c r="AY13" i="5" a="1"/>
  <c r="AY13" i="5" s="1"/>
  <c r="BN13" i="5" a="1"/>
  <c r="BN13" i="5" s="1"/>
  <c r="AI13" i="5" a="1"/>
  <c r="AI13" i="5" s="1"/>
  <c r="AN13" i="5" a="1"/>
  <c r="AN13" i="5" s="1"/>
  <c r="BB13" i="5" a="1"/>
  <c r="BB13" i="5" s="1"/>
  <c r="AM13" i="5" a="1"/>
  <c r="AM13" i="5" s="1"/>
  <c r="AE13" i="5" a="1"/>
  <c r="AE13" i="5" s="1"/>
  <c r="BM13" i="5" a="1"/>
  <c r="BM13" i="5" s="1"/>
  <c r="AL13" i="5" a="1"/>
  <c r="AL13" i="5" s="1"/>
  <c r="G13" i="5" a="1"/>
  <c r="G13" i="5" s="1"/>
  <c r="AT13" i="5" a="1"/>
  <c r="AT13" i="5" s="1"/>
  <c r="BK13" i="5" a="1"/>
  <c r="BK13" i="5" s="1"/>
  <c r="V13" i="5" a="1"/>
  <c r="V13" i="5" s="1"/>
  <c r="T13" i="5" a="1"/>
  <c r="T13" i="5" s="1"/>
  <c r="I13" i="5" a="1"/>
  <c r="I13" i="5" s="1"/>
  <c r="AJ13" i="5" a="1"/>
  <c r="AJ13" i="5" s="1"/>
  <c r="AV13" i="5" a="1"/>
  <c r="AV13" i="5" s="1"/>
  <c r="P13" i="5" a="1"/>
  <c r="P13" i="5" s="1"/>
  <c r="W13" i="5" a="1"/>
  <c r="W13" i="5" s="1"/>
  <c r="BF13" i="5" a="1"/>
  <c r="BF13" i="5" s="1"/>
  <c r="U13" i="5" a="1"/>
  <c r="U13" i="5" s="1"/>
  <c r="L13" i="5" a="1"/>
  <c r="L13" i="5" s="1"/>
  <c r="AD13" i="5" a="1"/>
  <c r="AD13" i="5" s="1"/>
  <c r="AR13" i="5" a="1"/>
  <c r="AR13" i="5" s="1"/>
  <c r="Y13" i="5" a="1"/>
  <c r="Y13" i="5" s="1"/>
  <c r="Z13" i="5" a="1"/>
  <c r="Z13" i="5" s="1"/>
  <c r="K13" i="5" a="1"/>
  <c r="K13" i="5" s="1"/>
  <c r="AG13" i="5" a="1"/>
  <c r="AG13" i="5" s="1"/>
  <c r="AB13" i="5" a="1"/>
  <c r="AB13" i="5" s="1"/>
  <c r="Q13" i="5" a="1"/>
  <c r="Q13" i="5" s="1"/>
  <c r="X13" i="5" a="1"/>
  <c r="X13" i="5" s="1"/>
  <c r="AP13" i="5" a="1"/>
  <c r="AP13" i="5" s="1"/>
  <c r="AQ13" i="5" a="1"/>
  <c r="AQ13" i="5" s="1"/>
  <c r="AA13" i="5" a="1"/>
  <c r="AA13" i="5" s="1"/>
  <c r="AF13" i="5" a="1"/>
  <c r="AF13" i="5" s="1"/>
  <c r="AW13" i="5" a="1"/>
  <c r="AW13" i="5" s="1"/>
  <c r="AZ13" i="5" a="1"/>
  <c r="AZ13" i="5" s="1"/>
  <c r="AS13" i="5" a="1"/>
  <c r="AS13" i="5" s="1"/>
  <c r="H13" i="5" a="1"/>
  <c r="H13" i="5" s="1"/>
  <c r="M13" i="5" a="1"/>
  <c r="M13" i="5" s="1"/>
  <c r="AC13" i="5" a="1"/>
  <c r="AC13" i="5" s="1"/>
  <c r="O13" i="5" a="1"/>
  <c r="O13" i="5" s="1"/>
  <c r="R13" i="5" a="1"/>
  <c r="R13" i="5" s="1"/>
  <c r="N13" i="5" a="1"/>
  <c r="N13" i="5" s="1"/>
  <c r="BI13" i="5" a="1"/>
  <c r="BI13" i="5" s="1"/>
  <c r="J13" i="5" a="1"/>
  <c r="J13" i="5" s="1"/>
  <c r="BH13" i="5" a="1"/>
  <c r="BH13" i="5" s="1"/>
  <c r="F73" i="15"/>
  <c r="E27" i="16"/>
  <c r="AH27" i="15"/>
  <c r="BD27" i="15"/>
  <c r="N27" i="15"/>
  <c r="AZ27" i="15"/>
  <c r="AV27" i="15"/>
  <c r="X27" i="15"/>
  <c r="AD27" i="15"/>
  <c r="AY27" i="15"/>
  <c r="G27" i="15"/>
  <c r="BI27" i="15"/>
  <c r="AN27" i="15"/>
  <c r="AX27" i="15"/>
  <c r="BB27" i="15"/>
  <c r="S27" i="15"/>
  <c r="U27" i="15"/>
  <c r="BE27" i="15"/>
  <c r="BM27" i="15"/>
  <c r="M27" i="15"/>
  <c r="AE27" i="15"/>
  <c r="AI27" i="15"/>
  <c r="I27" i="15"/>
  <c r="AB27" i="15"/>
  <c r="K27" i="15"/>
  <c r="O27" i="15"/>
  <c r="AQ27" i="15"/>
  <c r="AW27" i="15"/>
  <c r="Y27" i="15"/>
  <c r="BK27" i="15"/>
  <c r="BH27" i="15"/>
  <c r="AU27" i="15"/>
  <c r="AF27" i="15"/>
  <c r="BA27" i="15"/>
  <c r="Z27" i="15"/>
  <c r="BN27" i="15"/>
  <c r="AA27" i="15"/>
  <c r="AR27" i="15"/>
  <c r="W27" i="15"/>
  <c r="AP27" i="15"/>
  <c r="AJ27" i="15"/>
  <c r="R27" i="15"/>
  <c r="AM27" i="15"/>
  <c r="BG27" i="15"/>
  <c r="P27" i="15"/>
  <c r="AK27" i="15"/>
  <c r="AO27" i="15"/>
  <c r="BF27" i="15"/>
  <c r="J27" i="15"/>
  <c r="F27" i="15" s="1"/>
  <c r="AC27" i="15"/>
  <c r="BL27" i="15"/>
  <c r="T27" i="15"/>
  <c r="AT27" i="15"/>
  <c r="AL27" i="15"/>
  <c r="BJ27" i="15"/>
  <c r="V27" i="15"/>
  <c r="Q27" i="15"/>
  <c r="BC27" i="15"/>
  <c r="H27" i="15"/>
  <c r="AG27" i="15"/>
  <c r="AS27" i="15"/>
  <c r="L27" i="15"/>
  <c r="E90" i="16"/>
  <c r="U90" i="15"/>
  <c r="BF90" i="15"/>
  <c r="BJ90" i="15"/>
  <c r="BD90" i="15"/>
  <c r="BL90" i="15"/>
  <c r="AG90" i="15"/>
  <c r="P90" i="15"/>
  <c r="K90" i="15"/>
  <c r="AI90" i="15"/>
  <c r="S90" i="15"/>
  <c r="AS90" i="15"/>
  <c r="AD90" i="15"/>
  <c r="Z90" i="15"/>
  <c r="BN90" i="15"/>
  <c r="T90" i="15"/>
  <c r="BE90" i="15"/>
  <c r="AR90" i="15"/>
  <c r="AN90" i="15"/>
  <c r="AK90" i="15"/>
  <c r="V90" i="15"/>
  <c r="L90" i="15"/>
  <c r="BG90" i="15"/>
  <c r="BB90" i="15"/>
  <c r="AL90" i="15"/>
  <c r="AH90" i="15"/>
  <c r="X90" i="15"/>
  <c r="Q90" i="15"/>
  <c r="M90" i="15"/>
  <c r="G90" i="15"/>
  <c r="J90" i="15"/>
  <c r="O90" i="15"/>
  <c r="R90" i="15"/>
  <c r="N90" i="15"/>
  <c r="W90" i="15"/>
  <c r="BA90" i="15"/>
  <c r="AC90" i="15"/>
  <c r="AF90" i="15"/>
  <c r="AB90" i="15"/>
  <c r="BK90" i="15"/>
  <c r="BM90" i="15"/>
  <c r="I90" i="15"/>
  <c r="AQ90" i="15"/>
  <c r="AU90" i="15"/>
  <c r="AP90" i="15"/>
  <c r="Y90" i="15"/>
  <c r="AJ90" i="15"/>
  <c r="AX90" i="15"/>
  <c r="AV90" i="15"/>
  <c r="AY90" i="15"/>
  <c r="BH90" i="15"/>
  <c r="AZ90" i="15"/>
  <c r="AE90" i="15"/>
  <c r="AT90" i="15"/>
  <c r="BI90" i="15"/>
  <c r="AA90" i="15"/>
  <c r="AM90" i="15"/>
  <c r="H90" i="15"/>
  <c r="AO90" i="15"/>
  <c r="BC90" i="15"/>
  <c r="AW90" i="15"/>
  <c r="F139" i="15"/>
  <c r="F67" i="15"/>
  <c r="F95" i="15"/>
  <c r="F124" i="15"/>
  <c r="E79" i="16"/>
  <c r="AW79" i="15"/>
  <c r="L79" i="15"/>
  <c r="BG79" i="15"/>
  <c r="Q79" i="15"/>
  <c r="AP79" i="15"/>
  <c r="BJ79" i="15"/>
  <c r="Z79" i="15"/>
  <c r="U79" i="15"/>
  <c r="BE79" i="15"/>
  <c r="AD79" i="15"/>
  <c r="P79" i="15"/>
  <c r="J79" i="15"/>
  <c r="AM79" i="15"/>
  <c r="AH79" i="15"/>
  <c r="R79" i="15"/>
  <c r="AB79" i="15"/>
  <c r="X79" i="15"/>
  <c r="BA79" i="15"/>
  <c r="AU79" i="15"/>
  <c r="BF79" i="15"/>
  <c r="AN79" i="15"/>
  <c r="AK79" i="15"/>
  <c r="BN79" i="15"/>
  <c r="BH79" i="15"/>
  <c r="AC79" i="15"/>
  <c r="AZ79" i="15"/>
  <c r="AX79" i="15"/>
  <c r="M79" i="15"/>
  <c r="G79" i="15"/>
  <c r="AR79" i="15"/>
  <c r="I79" i="15"/>
  <c r="AL79" i="15"/>
  <c r="S79" i="15"/>
  <c r="BI79" i="15"/>
  <c r="AQ79" i="15"/>
  <c r="W79" i="15"/>
  <c r="AY79" i="15"/>
  <c r="AG79" i="15"/>
  <c r="O79" i="15"/>
  <c r="AE79" i="15"/>
  <c r="BL79" i="15"/>
  <c r="V79" i="15"/>
  <c r="H79" i="15"/>
  <c r="AI79" i="15"/>
  <c r="T79" i="15"/>
  <c r="AV79" i="15"/>
  <c r="AJ79" i="15"/>
  <c r="BD79" i="15"/>
  <c r="BK79" i="15"/>
  <c r="AS79" i="15"/>
  <c r="K79" i="15"/>
  <c r="N79" i="15"/>
  <c r="Y79" i="15"/>
  <c r="BC79" i="15"/>
  <c r="AO79" i="15"/>
  <c r="AT79" i="15"/>
  <c r="AF79" i="15"/>
  <c r="BM79" i="15"/>
  <c r="BB79" i="15"/>
  <c r="AA79" i="15"/>
  <c r="E148" i="16"/>
  <c r="R148" i="15"/>
  <c r="X148" i="15"/>
  <c r="AF148" i="15"/>
  <c r="AM148" i="15"/>
  <c r="BE148" i="15"/>
  <c r="AD148" i="15"/>
  <c r="AT148" i="15"/>
  <c r="AX148" i="15"/>
  <c r="BG148" i="15"/>
  <c r="BF148" i="15"/>
  <c r="P148" i="15"/>
  <c r="AP148" i="15"/>
  <c r="BJ148" i="15"/>
  <c r="K148" i="15"/>
  <c r="V148" i="15"/>
  <c r="AB148" i="15"/>
  <c r="G148" i="15"/>
  <c r="H148" i="15"/>
  <c r="AG148" i="15"/>
  <c r="AR148" i="15"/>
  <c r="AN148" i="15"/>
  <c r="S148" i="15"/>
  <c r="Z148" i="15"/>
  <c r="AY148" i="15"/>
  <c r="BH148" i="15"/>
  <c r="AZ148" i="15"/>
  <c r="AE148" i="15"/>
  <c r="AU148" i="15"/>
  <c r="L148" i="15"/>
  <c r="O148" i="15"/>
  <c r="AO148" i="15"/>
  <c r="Y148" i="15"/>
  <c r="AV148" i="15"/>
  <c r="AI148" i="15"/>
  <c r="AL148" i="15"/>
  <c r="BA148" i="15"/>
  <c r="AK148" i="15"/>
  <c r="BN148" i="15"/>
  <c r="BD148" i="15"/>
  <c r="AS148" i="15"/>
  <c r="AQ148" i="15"/>
  <c r="T148" i="15"/>
  <c r="BC148" i="15"/>
  <c r="W148" i="15"/>
  <c r="M148" i="15"/>
  <c r="AJ148" i="15"/>
  <c r="AW148" i="15"/>
  <c r="BI148" i="15"/>
  <c r="BK148" i="15"/>
  <c r="I148" i="15"/>
  <c r="AA148" i="15"/>
  <c r="Q148" i="15"/>
  <c r="BB148" i="15"/>
  <c r="BL148" i="15"/>
  <c r="AC148" i="15"/>
  <c r="BM148" i="15"/>
  <c r="J148" i="15"/>
  <c r="U148" i="15"/>
  <c r="N148" i="15"/>
  <c r="AH148" i="15"/>
  <c r="F131" i="15"/>
  <c r="F7" i="15"/>
  <c r="E113" i="16"/>
  <c r="M113" i="15"/>
  <c r="AP113" i="15"/>
  <c r="AS113" i="15"/>
  <c r="AM113" i="15"/>
  <c r="BN113" i="15"/>
  <c r="Z113" i="15"/>
  <c r="BD113" i="15"/>
  <c r="BG113" i="15"/>
  <c r="BB113" i="15"/>
  <c r="AI113" i="15"/>
  <c r="AL113" i="15"/>
  <c r="K113" i="15"/>
  <c r="R113" i="15"/>
  <c r="AJ113" i="15"/>
  <c r="U113" i="15"/>
  <c r="AX113" i="15"/>
  <c r="AC113" i="15"/>
  <c r="AF113" i="15"/>
  <c r="AO113" i="15"/>
  <c r="V113" i="15"/>
  <c r="BJ113" i="15"/>
  <c r="AQ113" i="15"/>
  <c r="AT113" i="15"/>
  <c r="AU113" i="15"/>
  <c r="Y113" i="15"/>
  <c r="O113" i="15"/>
  <c r="BE113" i="15"/>
  <c r="BH113" i="15"/>
  <c r="I113" i="15"/>
  <c r="AY113" i="15"/>
  <c r="BL113" i="15"/>
  <c r="BF113" i="15"/>
  <c r="BA113" i="15"/>
  <c r="AG113" i="15"/>
  <c r="BI113" i="15"/>
  <c r="P113" i="15"/>
  <c r="J113" i="15"/>
  <c r="Q113" i="15"/>
  <c r="H113" i="15"/>
  <c r="BM113" i="15"/>
  <c r="L113" i="15"/>
  <c r="X113" i="15"/>
  <c r="AB113" i="15"/>
  <c r="AV113" i="15"/>
  <c r="AN113" i="15"/>
  <c r="S113" i="15"/>
  <c r="AZ113" i="15"/>
  <c r="AW113" i="15"/>
  <c r="AA113" i="15"/>
  <c r="AH113" i="15"/>
  <c r="N113" i="15"/>
  <c r="T113" i="15"/>
  <c r="AD113" i="15"/>
  <c r="BK113" i="15"/>
  <c r="G113" i="15"/>
  <c r="AR113" i="15"/>
  <c r="AE113" i="15"/>
  <c r="BC113" i="15"/>
  <c r="AK113" i="15"/>
  <c r="W113" i="15"/>
  <c r="F69" i="15"/>
  <c r="F110" i="15"/>
  <c r="F92" i="15"/>
  <c r="S27" i="5" a="1"/>
  <c r="S27" i="5" s="1"/>
  <c r="AQ27" i="5" a="1"/>
  <c r="AQ27" i="5" s="1"/>
  <c r="G27" i="5" a="1"/>
  <c r="G27" i="5" s="1"/>
  <c r="BC27" i="5" a="1"/>
  <c r="BC27" i="5" s="1"/>
  <c r="AE27" i="5" a="1"/>
  <c r="AE27" i="5" s="1"/>
  <c r="P27" i="5" a="1"/>
  <c r="P27" i="5" s="1"/>
  <c r="AB27" i="5" a="1"/>
  <c r="AB27" i="5" s="1"/>
  <c r="AI27" i="5" a="1"/>
  <c r="AI27" i="5" s="1"/>
  <c r="BD27" i="5" a="1"/>
  <c r="BD27" i="5" s="1"/>
  <c r="BH27" i="5" a="1"/>
  <c r="BH27" i="5" s="1"/>
  <c r="R27" i="5" a="1"/>
  <c r="R27" i="5" s="1"/>
  <c r="AX27" i="5" a="1"/>
  <c r="AX27" i="5" s="1"/>
  <c r="AL27" i="5" a="1"/>
  <c r="AL27" i="5" s="1"/>
  <c r="J27" i="5" a="1"/>
  <c r="J27" i="5" s="1"/>
  <c r="AK27" i="5" a="1"/>
  <c r="AK27" i="5" s="1"/>
  <c r="BK27" i="5" a="1"/>
  <c r="BK27" i="5" s="1"/>
  <c r="O27" i="5" a="1"/>
  <c r="O27" i="5" s="1"/>
  <c r="AS27" i="5" a="1"/>
  <c r="AS27" i="5" s="1"/>
  <c r="BL27" i="5" a="1"/>
  <c r="BL27" i="5" s="1"/>
  <c r="AT27" i="5" a="1"/>
  <c r="AT27" i="5" s="1"/>
  <c r="AA27" i="5" a="1"/>
  <c r="AA27" i="5" s="1"/>
  <c r="AH27" i="5" a="1"/>
  <c r="AH27" i="5" s="1"/>
  <c r="BG27" i="5" a="1"/>
  <c r="BG27" i="5" s="1"/>
  <c r="BM27" i="5" a="1"/>
  <c r="BM27" i="5" s="1"/>
  <c r="AF27" i="5" a="1"/>
  <c r="AF27" i="5" s="1"/>
  <c r="AP27" i="5" a="1"/>
  <c r="AP27" i="5" s="1"/>
  <c r="BE27" i="5" a="1"/>
  <c r="BE27" i="5" s="1"/>
  <c r="AV27" i="5" a="1"/>
  <c r="AV27" i="5" s="1"/>
  <c r="AY27" i="5" a="1"/>
  <c r="AY27" i="5" s="1"/>
  <c r="W27" i="5" a="1"/>
  <c r="W27" i="5" s="1"/>
  <c r="Q27" i="5" a="1"/>
  <c r="Q27" i="5" s="1"/>
  <c r="N27" i="5" a="1"/>
  <c r="N27" i="5" s="1"/>
  <c r="U27" i="5" a="1"/>
  <c r="U27" i="5" s="1"/>
  <c r="L27" i="5" a="1"/>
  <c r="L27" i="5" s="1"/>
  <c r="BI27" i="5" a="1"/>
  <c r="BI27" i="5" s="1"/>
  <c r="AC27" i="5" a="1"/>
  <c r="AC27" i="5" s="1"/>
  <c r="T27" i="5" a="1"/>
  <c r="T27" i="5" s="1"/>
  <c r="M27" i="5" a="1"/>
  <c r="M27" i="5" s="1"/>
  <c r="AU27" i="5" a="1"/>
  <c r="AU27" i="5" s="1"/>
  <c r="AN27" i="5" a="1"/>
  <c r="AN27" i="5" s="1"/>
  <c r="AO27" i="5" a="1"/>
  <c r="AO27" i="5" s="1"/>
  <c r="I27" i="5" a="1"/>
  <c r="I27" i="5" s="1"/>
  <c r="AJ27" i="5" a="1"/>
  <c r="AJ27" i="5" s="1"/>
  <c r="BF27" i="5" a="1"/>
  <c r="BF27" i="5" s="1"/>
  <c r="AW27" i="5" a="1"/>
  <c r="AW27" i="5" s="1"/>
  <c r="V27" i="5" a="1"/>
  <c r="V27" i="5" s="1"/>
  <c r="K27" i="5" a="1"/>
  <c r="K27" i="5" s="1"/>
  <c r="Z27" i="5" a="1"/>
  <c r="Z27" i="5" s="1"/>
  <c r="H27" i="5" a="1"/>
  <c r="H27" i="5" s="1"/>
  <c r="AR27" i="5" a="1"/>
  <c r="AR27" i="5" s="1"/>
  <c r="BB27" i="5" a="1"/>
  <c r="BB27" i="5" s="1"/>
  <c r="BJ27" i="5" a="1"/>
  <c r="BJ27" i="5" s="1"/>
  <c r="BN27" i="5" a="1"/>
  <c r="BN27" i="5" s="1"/>
  <c r="AD27" i="5" a="1"/>
  <c r="AD27" i="5" s="1"/>
  <c r="Y27" i="5" a="1"/>
  <c r="Y27" i="5" s="1"/>
  <c r="BA27" i="5" a="1"/>
  <c r="BA27" i="5" s="1"/>
  <c r="AM27" i="5" a="1"/>
  <c r="AM27" i="5" s="1"/>
  <c r="AZ27" i="5" a="1"/>
  <c r="AZ27" i="5" s="1"/>
  <c r="AG27" i="5" a="1"/>
  <c r="AG27" i="5" s="1"/>
  <c r="X27" i="5" a="1"/>
  <c r="X27" i="5" s="1"/>
  <c r="BH90" i="5" a="1"/>
  <c r="BH90" i="5" s="1"/>
  <c r="BF90" i="5" a="1"/>
  <c r="BF90" i="5" s="1"/>
  <c r="AX90" i="5" a="1"/>
  <c r="AX90" i="5" s="1"/>
  <c r="BD90" i="5" a="1"/>
  <c r="BD90" i="5" s="1"/>
  <c r="BE90" i="5" a="1"/>
  <c r="BE90" i="5" s="1"/>
  <c r="BN90" i="5" a="1"/>
  <c r="BN90" i="5" s="1"/>
  <c r="AT90" i="5" a="1"/>
  <c r="AT90" i="5" s="1"/>
  <c r="AS90" i="5" a="1"/>
  <c r="AS90" i="5" s="1"/>
  <c r="BJ90" i="5" a="1"/>
  <c r="BJ90" i="5" s="1"/>
  <c r="BC90" i="5" a="1"/>
  <c r="BC90" i="5" s="1"/>
  <c r="I90" i="5" a="1"/>
  <c r="I90" i="5" s="1"/>
  <c r="BI90" i="5" a="1"/>
  <c r="BI90" i="5" s="1"/>
  <c r="AW90" i="5" a="1"/>
  <c r="AW90" i="5" s="1"/>
  <c r="AV90" i="5" a="1"/>
  <c r="AV90" i="5" s="1"/>
  <c r="AD90" i="5" a="1"/>
  <c r="AD90" i="5" s="1"/>
  <c r="U90" i="5" a="1"/>
  <c r="U90" i="5" s="1"/>
  <c r="AY90" i="5" a="1"/>
  <c r="AY90" i="5" s="1"/>
  <c r="AU90" i="5" a="1"/>
  <c r="AU90" i="5" s="1"/>
  <c r="BL90" i="5" a="1"/>
  <c r="BL90" i="5" s="1"/>
  <c r="AN90" i="5" a="1"/>
  <c r="AN90" i="5" s="1"/>
  <c r="AI90" i="5" a="1"/>
  <c r="AI90" i="5" s="1"/>
  <c r="BA90" i="5" a="1"/>
  <c r="BA90" i="5" s="1"/>
  <c r="AJ90" i="5" a="1"/>
  <c r="AJ90" i="5" s="1"/>
  <c r="S90" i="5" a="1"/>
  <c r="S90" i="5" s="1"/>
  <c r="G90" i="5" a="1"/>
  <c r="G90" i="5" s="1"/>
  <c r="P90" i="5" a="1"/>
  <c r="P90" i="5" s="1"/>
  <c r="AF90" i="5" a="1"/>
  <c r="AF90" i="5" s="1"/>
  <c r="BK90" i="5" a="1"/>
  <c r="BK90" i="5" s="1"/>
  <c r="R90" i="5" a="1"/>
  <c r="R90" i="5" s="1"/>
  <c r="L90" i="5" a="1"/>
  <c r="L90" i="5" s="1"/>
  <c r="AA90" i="5" a="1"/>
  <c r="AA90" i="5" s="1"/>
  <c r="AK90" i="5" a="1"/>
  <c r="AK90" i="5" s="1"/>
  <c r="T90" i="5" a="1"/>
  <c r="T90" i="5" s="1"/>
  <c r="K90" i="5" a="1"/>
  <c r="K90" i="5" s="1"/>
  <c r="W90" i="5" a="1"/>
  <c r="W90" i="5" s="1"/>
  <c r="AL90" i="5" a="1"/>
  <c r="AL90" i="5" s="1"/>
  <c r="AR90" i="5" a="1"/>
  <c r="AR90" i="5" s="1"/>
  <c r="AG90" i="5" a="1"/>
  <c r="AG90" i="5" s="1"/>
  <c r="AO90" i="5" a="1"/>
  <c r="AO90" i="5" s="1"/>
  <c r="AQ90" i="5" a="1"/>
  <c r="AQ90" i="5" s="1"/>
  <c r="X90" i="5" a="1"/>
  <c r="X90" i="5" s="1"/>
  <c r="BG90" i="5" a="1"/>
  <c r="BG90" i="5" s="1"/>
  <c r="H90" i="5" a="1"/>
  <c r="H90" i="5" s="1"/>
  <c r="AZ90" i="5" a="1"/>
  <c r="AZ90" i="5" s="1"/>
  <c r="AB90" i="5" a="1"/>
  <c r="AB90" i="5" s="1"/>
  <c r="Z90" i="5" a="1"/>
  <c r="Z90" i="5" s="1"/>
  <c r="BM90" i="5" a="1"/>
  <c r="BM90" i="5" s="1"/>
  <c r="J90" i="5" a="1"/>
  <c r="J90" i="5" s="1"/>
  <c r="AP90" i="5" a="1"/>
  <c r="AP90" i="5" s="1"/>
  <c r="V90" i="5" a="1"/>
  <c r="V90" i="5" s="1"/>
  <c r="AC90" i="5" a="1"/>
  <c r="AC90" i="5" s="1"/>
  <c r="AM90" i="5" a="1"/>
  <c r="AM90" i="5" s="1"/>
  <c r="Y90" i="5" a="1"/>
  <c r="Y90" i="5" s="1"/>
  <c r="AE90" i="5" a="1"/>
  <c r="AE90" i="5" s="1"/>
  <c r="O90" i="5" a="1"/>
  <c r="O90" i="5" s="1"/>
  <c r="N90" i="5" a="1"/>
  <c r="N90" i="5" s="1"/>
  <c r="M90" i="5" a="1"/>
  <c r="M90" i="5" s="1"/>
  <c r="AH90" i="5" a="1"/>
  <c r="AH90" i="5" s="1"/>
  <c r="Q90" i="5" a="1"/>
  <c r="Q90" i="5" s="1"/>
  <c r="BB90" i="5" a="1"/>
  <c r="BB90" i="5" s="1"/>
  <c r="E55" i="16"/>
  <c r="AO55" i="15"/>
  <c r="K55" i="15"/>
  <c r="BC55" i="15"/>
  <c r="AH55" i="15"/>
  <c r="AZ55" i="15"/>
  <c r="R55" i="15"/>
  <c r="AE55" i="15"/>
  <c r="G55" i="15"/>
  <c r="BL55" i="15"/>
  <c r="BA55" i="15"/>
  <c r="O55" i="15"/>
  <c r="AD55" i="15"/>
  <c r="AU55" i="15"/>
  <c r="W55" i="15"/>
  <c r="AI55" i="15"/>
  <c r="AA55" i="15"/>
  <c r="AP55" i="15"/>
  <c r="BH55" i="15"/>
  <c r="AQ55" i="15"/>
  <c r="BM55" i="15"/>
  <c r="AM55" i="15"/>
  <c r="I55" i="15"/>
  <c r="L55" i="15"/>
  <c r="BD55" i="15"/>
  <c r="BB55" i="15"/>
  <c r="AN55" i="15"/>
  <c r="Z55" i="15"/>
  <c r="AG55" i="15"/>
  <c r="AW55" i="15"/>
  <c r="S55" i="15"/>
  <c r="Q55" i="15"/>
  <c r="AT55" i="15"/>
  <c r="V55" i="15"/>
  <c r="X55" i="15"/>
  <c r="T55" i="15"/>
  <c r="AC55" i="15"/>
  <c r="BG55" i="15"/>
  <c r="AL55" i="15"/>
  <c r="BJ55" i="15"/>
  <c r="U55" i="15"/>
  <c r="BI55" i="15"/>
  <c r="M55" i="15"/>
  <c r="AY55" i="15"/>
  <c r="AJ55" i="15"/>
  <c r="BK55" i="15"/>
  <c r="BN55" i="15"/>
  <c r="P55" i="15"/>
  <c r="AK55" i="15"/>
  <c r="AB55" i="15"/>
  <c r="AR55" i="15"/>
  <c r="Y55" i="15"/>
  <c r="BE55" i="15"/>
  <c r="J55" i="15"/>
  <c r="AX55" i="15"/>
  <c r="AF55" i="15"/>
  <c r="AV55" i="15"/>
  <c r="H55" i="15"/>
  <c r="AS55" i="15"/>
  <c r="BF55" i="15"/>
  <c r="N55" i="15"/>
  <c r="F75" i="15"/>
  <c r="F52" i="15"/>
  <c r="BM79" i="5" a="1"/>
  <c r="BM79" i="5" s="1"/>
  <c r="BB79" i="5" a="1"/>
  <c r="BB79" i="5" s="1"/>
  <c r="BA79" i="5" a="1"/>
  <c r="BA79" i="5" s="1"/>
  <c r="BL79" i="5" a="1"/>
  <c r="BL79" i="5" s="1"/>
  <c r="BI79" i="5" a="1"/>
  <c r="BI79" i="5" s="1"/>
  <c r="AT79" i="5" a="1"/>
  <c r="AT79" i="5" s="1"/>
  <c r="AH79" i="5" a="1"/>
  <c r="AH79" i="5" s="1"/>
  <c r="V79" i="5" a="1"/>
  <c r="V79" i="5" s="1"/>
  <c r="AW79" i="5" a="1"/>
  <c r="AW79" i="5" s="1"/>
  <c r="BK79" i="5" a="1"/>
  <c r="BK79" i="5" s="1"/>
  <c r="BD79" i="5" a="1"/>
  <c r="BD79" i="5" s="1"/>
  <c r="BF79" i="5" a="1"/>
  <c r="BF79" i="5" s="1"/>
  <c r="AU79" i="5" a="1"/>
  <c r="AU79" i="5" s="1"/>
  <c r="BE79" i="5" a="1"/>
  <c r="BE79" i="5" s="1"/>
  <c r="BN79" i="5" a="1"/>
  <c r="BN79" i="5" s="1"/>
  <c r="BC79" i="5" a="1"/>
  <c r="BC79" i="5" s="1"/>
  <c r="P79" i="5" a="1"/>
  <c r="P79" i="5" s="1"/>
  <c r="X79" i="5" a="1"/>
  <c r="X79" i="5" s="1"/>
  <c r="AQ79" i="5" a="1"/>
  <c r="AQ79" i="5" s="1"/>
  <c r="G79" i="5" a="1"/>
  <c r="G79" i="5" s="1"/>
  <c r="L79" i="5" a="1"/>
  <c r="L79" i="5" s="1"/>
  <c r="AN79" i="5" a="1"/>
  <c r="AN79" i="5" s="1"/>
  <c r="S79" i="5" a="1"/>
  <c r="S79" i="5" s="1"/>
  <c r="AC79" i="5" a="1"/>
  <c r="AC79" i="5" s="1"/>
  <c r="AF79" i="5" a="1"/>
  <c r="AF79" i="5" s="1"/>
  <c r="AM79" i="5" a="1"/>
  <c r="AM79" i="5" s="1"/>
  <c r="AD79" i="5" a="1"/>
  <c r="AD79" i="5" s="1"/>
  <c r="AJ79" i="5" a="1"/>
  <c r="AJ79" i="5" s="1"/>
  <c r="AI79" i="5" a="1"/>
  <c r="AI79" i="5" s="1"/>
  <c r="R79" i="5" a="1"/>
  <c r="R79" i="5" s="1"/>
  <c r="I79" i="5" a="1"/>
  <c r="I79" i="5" s="1"/>
  <c r="M79" i="5" a="1"/>
  <c r="M79" i="5" s="1"/>
  <c r="W79" i="5" a="1"/>
  <c r="W79" i="5" s="1"/>
  <c r="N79" i="5" a="1"/>
  <c r="N79" i="5" s="1"/>
  <c r="AA79" i="5" a="1"/>
  <c r="AA79" i="5" s="1"/>
  <c r="AG79" i="5" a="1"/>
  <c r="AG79" i="5" s="1"/>
  <c r="BG79" i="5" a="1"/>
  <c r="BG79" i="5" s="1"/>
  <c r="BH79" i="5" a="1"/>
  <c r="BH79" i="5" s="1"/>
  <c r="K79" i="5" a="1"/>
  <c r="K79" i="5" s="1"/>
  <c r="AL79" i="5" a="1"/>
  <c r="AL79" i="5" s="1"/>
  <c r="AV79" i="5" a="1"/>
  <c r="AV79" i="5" s="1"/>
  <c r="Z79" i="5" a="1"/>
  <c r="Z79" i="5" s="1"/>
  <c r="AY79" i="5" a="1"/>
  <c r="AY79" i="5" s="1"/>
  <c r="H79" i="5" a="1"/>
  <c r="H79" i="5" s="1"/>
  <c r="AS79" i="5" a="1"/>
  <c r="AS79" i="5" s="1"/>
  <c r="BJ79" i="5" a="1"/>
  <c r="BJ79" i="5" s="1"/>
  <c r="U79" i="5" a="1"/>
  <c r="U79" i="5" s="1"/>
  <c r="AP79" i="5" a="1"/>
  <c r="AP79" i="5" s="1"/>
  <c r="T79" i="5" a="1"/>
  <c r="T79" i="5" s="1"/>
  <c r="O79" i="5" a="1"/>
  <c r="O79" i="5" s="1"/>
  <c r="AX79" i="5" a="1"/>
  <c r="AX79" i="5" s="1"/>
  <c r="Q79" i="5" a="1"/>
  <c r="Q79" i="5" s="1"/>
  <c r="AR79" i="5" a="1"/>
  <c r="AR79" i="5" s="1"/>
  <c r="J79" i="5" a="1"/>
  <c r="J79" i="5" s="1"/>
  <c r="AK79" i="5" a="1"/>
  <c r="AK79" i="5" s="1"/>
  <c r="AB79" i="5" a="1"/>
  <c r="AB79" i="5" s="1"/>
  <c r="AO79" i="5" a="1"/>
  <c r="AO79" i="5" s="1"/>
  <c r="AZ79" i="5" a="1"/>
  <c r="AZ79" i="5" s="1"/>
  <c r="Y79" i="5" a="1"/>
  <c r="Y79" i="5" s="1"/>
  <c r="AE79" i="5" a="1"/>
  <c r="AE79" i="5" s="1"/>
  <c r="F21" i="15"/>
  <c r="F145" i="15"/>
  <c r="F53" i="15"/>
  <c r="F134" i="15"/>
  <c r="E135" i="16"/>
  <c r="BJ135" i="15"/>
  <c r="M135" i="15"/>
  <c r="J135" i="15"/>
  <c r="AB135" i="15"/>
  <c r="S135" i="15"/>
  <c r="AD135" i="15"/>
  <c r="T135" i="15"/>
  <c r="AW135" i="15"/>
  <c r="BI135" i="15"/>
  <c r="O135" i="15"/>
  <c r="AR135" i="15"/>
  <c r="AO135" i="15"/>
  <c r="K135" i="15"/>
  <c r="Y135" i="15"/>
  <c r="AA135" i="15"/>
  <c r="BF135" i="15"/>
  <c r="BL135" i="15"/>
  <c r="AI135" i="15"/>
  <c r="AF135" i="15"/>
  <c r="AM135" i="15"/>
  <c r="Q135" i="15"/>
  <c r="U135" i="15"/>
  <c r="BD135" i="15"/>
  <c r="AJ135" i="15"/>
  <c r="AY135" i="15"/>
  <c r="AE135" i="15"/>
  <c r="AP135" i="15"/>
  <c r="AZ135" i="15"/>
  <c r="AK135" i="15"/>
  <c r="BK135" i="15"/>
  <c r="AS135" i="15"/>
  <c r="BM135" i="15"/>
  <c r="G135" i="15"/>
  <c r="AG135" i="15"/>
  <c r="Z135" i="15"/>
  <c r="AC135" i="15"/>
  <c r="X135" i="15"/>
  <c r="BN135" i="15"/>
  <c r="BC135" i="15"/>
  <c r="AL135" i="15"/>
  <c r="AQ135" i="15"/>
  <c r="AN135" i="15"/>
  <c r="W135" i="15"/>
  <c r="R135" i="15"/>
  <c r="BH135" i="15"/>
  <c r="P135" i="15"/>
  <c r="AH135" i="15"/>
  <c r="L135" i="15"/>
  <c r="AV135" i="15"/>
  <c r="BE135" i="15"/>
  <c r="BG135" i="15"/>
  <c r="I135" i="15"/>
  <c r="BB135" i="15"/>
  <c r="AU135" i="15"/>
  <c r="N135" i="15"/>
  <c r="BA135" i="15"/>
  <c r="AX135" i="15"/>
  <c r="V135" i="15"/>
  <c r="AT135" i="15"/>
  <c r="H135" i="15"/>
  <c r="BK148" i="5" a="1"/>
  <c r="BK148" i="5" s="1"/>
  <c r="BJ148" i="5" a="1"/>
  <c r="BJ148" i="5" s="1"/>
  <c r="Z148" i="5" a="1"/>
  <c r="Z148" i="5" s="1"/>
  <c r="AD148" i="5" a="1"/>
  <c r="AD148" i="5" s="1"/>
  <c r="BM148" i="5" a="1"/>
  <c r="BM148" i="5" s="1"/>
  <c r="AZ148" i="5" a="1"/>
  <c r="AZ148" i="5" s="1"/>
  <c r="AK148" i="5" a="1"/>
  <c r="AK148" i="5" s="1"/>
  <c r="AU148" i="5" a="1"/>
  <c r="AU148" i="5" s="1"/>
  <c r="BF148" i="5" a="1"/>
  <c r="BF148" i="5" s="1"/>
  <c r="BB148" i="5" a="1"/>
  <c r="BB148" i="5" s="1"/>
  <c r="AR148" i="5" a="1"/>
  <c r="AR148" i="5" s="1"/>
  <c r="S148" i="5" a="1"/>
  <c r="S148" i="5" s="1"/>
  <c r="V148" i="5" a="1"/>
  <c r="V148" i="5" s="1"/>
  <c r="AF148" i="5" a="1"/>
  <c r="AF148" i="5" s="1"/>
  <c r="AS148" i="5" a="1"/>
  <c r="AS148" i="5" s="1"/>
  <c r="W148" i="5" a="1"/>
  <c r="W148" i="5" s="1"/>
  <c r="AW148" i="5" a="1"/>
  <c r="AW148" i="5" s="1"/>
  <c r="AQ148" i="5" a="1"/>
  <c r="AQ148" i="5" s="1"/>
  <c r="BE148" i="5" a="1"/>
  <c r="BE148" i="5" s="1"/>
  <c r="AI148" i="5" a="1"/>
  <c r="AI148" i="5" s="1"/>
  <c r="AX148" i="5" a="1"/>
  <c r="AX148" i="5" s="1"/>
  <c r="Q148" i="5" a="1"/>
  <c r="Q148" i="5" s="1"/>
  <c r="I148" i="5" a="1"/>
  <c r="I148" i="5" s="1"/>
  <c r="AE148" i="5" a="1"/>
  <c r="AE148" i="5" s="1"/>
  <c r="X148" i="5" a="1"/>
  <c r="X148" i="5" s="1"/>
  <c r="AL148" i="5" a="1"/>
  <c r="AL148" i="5" s="1"/>
  <c r="BC148" i="5" a="1"/>
  <c r="BC148" i="5" s="1"/>
  <c r="BG148" i="5" a="1"/>
  <c r="BG148" i="5" s="1"/>
  <c r="P148" i="5" a="1"/>
  <c r="P148" i="5" s="1"/>
  <c r="L148" i="5" a="1"/>
  <c r="L148" i="5" s="1"/>
  <c r="T148" i="5" a="1"/>
  <c r="T148" i="5" s="1"/>
  <c r="AN148" i="5" a="1"/>
  <c r="AN148" i="5" s="1"/>
  <c r="BD148" i="5" a="1"/>
  <c r="BD148" i="5" s="1"/>
  <c r="R148" i="5" a="1"/>
  <c r="R148" i="5" s="1"/>
  <c r="AC148" i="5" a="1"/>
  <c r="AC148" i="5" s="1"/>
  <c r="AJ148" i="5" a="1"/>
  <c r="AJ148" i="5" s="1"/>
  <c r="BI148" i="5" a="1"/>
  <c r="BI148" i="5" s="1"/>
  <c r="U148" i="5" a="1"/>
  <c r="U148" i="5" s="1"/>
  <c r="Y148" i="5" a="1"/>
  <c r="Y148" i="5" s="1"/>
  <c r="AV148" i="5" a="1"/>
  <c r="AV148" i="5" s="1"/>
  <c r="M148" i="5" a="1"/>
  <c r="M148" i="5" s="1"/>
  <c r="AG148" i="5" a="1"/>
  <c r="AG148" i="5" s="1"/>
  <c r="BL148" i="5" a="1"/>
  <c r="BL148" i="5" s="1"/>
  <c r="O148" i="5" a="1"/>
  <c r="O148" i="5" s="1"/>
  <c r="AO148" i="5" a="1"/>
  <c r="AO148" i="5" s="1"/>
  <c r="BA148" i="5" a="1"/>
  <c r="BA148" i="5" s="1"/>
  <c r="AP148" i="5" a="1"/>
  <c r="AP148" i="5" s="1"/>
  <c r="K148" i="5" a="1"/>
  <c r="K148" i="5" s="1"/>
  <c r="N148" i="5" a="1"/>
  <c r="N148" i="5" s="1"/>
  <c r="J148" i="5" a="1"/>
  <c r="J148" i="5" s="1"/>
  <c r="AY148" i="5" a="1"/>
  <c r="AY148" i="5" s="1"/>
  <c r="BN148" i="5" a="1"/>
  <c r="BN148" i="5" s="1"/>
  <c r="AT148" i="5" a="1"/>
  <c r="AT148" i="5" s="1"/>
  <c r="AB148" i="5" a="1"/>
  <c r="AB148" i="5" s="1"/>
  <c r="AH148" i="5" a="1"/>
  <c r="AH148" i="5" s="1"/>
  <c r="G148" i="5" a="1"/>
  <c r="G148" i="5" s="1"/>
  <c r="BH148" i="5" a="1"/>
  <c r="BH148" i="5" s="1"/>
  <c r="AM148" i="5" a="1"/>
  <c r="AM148" i="5" s="1"/>
  <c r="H148" i="5" a="1"/>
  <c r="H148" i="5" s="1"/>
  <c r="AA148" i="5" a="1"/>
  <c r="AA148" i="5" s="1"/>
  <c r="F96" i="15"/>
  <c r="BN113" i="5" a="1"/>
  <c r="BN113" i="5" s="1"/>
  <c r="AW113" i="5" a="1"/>
  <c r="AW113" i="5" s="1"/>
  <c r="BG113" i="5" a="1"/>
  <c r="BG113" i="5" s="1"/>
  <c r="BC113" i="5" a="1"/>
  <c r="BC113" i="5" s="1"/>
  <c r="AJ113" i="5" a="1"/>
  <c r="AJ113" i="5" s="1"/>
  <c r="BI113" i="5" a="1"/>
  <c r="BI113" i="5" s="1"/>
  <c r="Z113" i="5" a="1"/>
  <c r="Z113" i="5" s="1"/>
  <c r="AR113" i="5" a="1"/>
  <c r="AR113" i="5" s="1"/>
  <c r="BH113" i="5" a="1"/>
  <c r="BH113" i="5" s="1"/>
  <c r="N113" i="5" a="1"/>
  <c r="N113" i="5" s="1"/>
  <c r="BM113" i="5" a="1"/>
  <c r="BM113" i="5" s="1"/>
  <c r="AT113" i="5" a="1"/>
  <c r="AT113" i="5" s="1"/>
  <c r="BD113" i="5" a="1"/>
  <c r="BD113" i="5" s="1"/>
  <c r="BL113" i="5" a="1"/>
  <c r="BL113" i="5" s="1"/>
  <c r="AN113" i="5" a="1"/>
  <c r="AN113" i="5" s="1"/>
  <c r="AS113" i="5" a="1"/>
  <c r="AS113" i="5" s="1"/>
  <c r="AX113" i="5" a="1"/>
  <c r="AX113" i="5" s="1"/>
  <c r="BF113" i="5" a="1"/>
  <c r="BF113" i="5" s="1"/>
  <c r="AI113" i="5" a="1"/>
  <c r="AI113" i="5" s="1"/>
  <c r="AK113" i="5" a="1"/>
  <c r="AK113" i="5" s="1"/>
  <c r="BB113" i="5" a="1"/>
  <c r="BB113" i="5" s="1"/>
  <c r="BJ113" i="5" a="1"/>
  <c r="BJ113" i="5" s="1"/>
  <c r="AP113" i="5" a="1"/>
  <c r="AP113" i="5" s="1"/>
  <c r="K113" i="5" a="1"/>
  <c r="K113" i="5" s="1"/>
  <c r="AD113" i="5" a="1"/>
  <c r="AD113" i="5" s="1"/>
  <c r="AZ113" i="5" a="1"/>
  <c r="AZ113" i="5" s="1"/>
  <c r="AO113" i="5" a="1"/>
  <c r="AO113" i="5" s="1"/>
  <c r="H113" i="5" a="1"/>
  <c r="H113" i="5" s="1"/>
  <c r="AF113" i="5" a="1"/>
  <c r="AF113" i="5" s="1"/>
  <c r="Y113" i="5" a="1"/>
  <c r="Y113" i="5" s="1"/>
  <c r="AB113" i="5" a="1"/>
  <c r="AB113" i="5" s="1"/>
  <c r="AQ113" i="5" a="1"/>
  <c r="AQ113" i="5" s="1"/>
  <c r="AC113" i="5" a="1"/>
  <c r="AC113" i="5" s="1"/>
  <c r="AG113" i="5" a="1"/>
  <c r="AG113" i="5" s="1"/>
  <c r="AH113" i="5" a="1"/>
  <c r="AH113" i="5" s="1"/>
  <c r="BE113" i="5" a="1"/>
  <c r="BE113" i="5" s="1"/>
  <c r="U113" i="5" a="1"/>
  <c r="U113" i="5" s="1"/>
  <c r="S113" i="5" a="1"/>
  <c r="S113" i="5" s="1"/>
  <c r="V113" i="5" a="1"/>
  <c r="V113" i="5" s="1"/>
  <c r="AL113" i="5" a="1"/>
  <c r="AL113" i="5" s="1"/>
  <c r="BA113" i="5" a="1"/>
  <c r="BA113" i="5" s="1"/>
  <c r="M113" i="5" a="1"/>
  <c r="M113" i="5" s="1"/>
  <c r="J113" i="5" a="1"/>
  <c r="J113" i="5" s="1"/>
  <c r="AY113" i="5" a="1"/>
  <c r="AY113" i="5" s="1"/>
  <c r="Q113" i="5" a="1"/>
  <c r="Q113" i="5" s="1"/>
  <c r="L113" i="5" a="1"/>
  <c r="L113" i="5" s="1"/>
  <c r="AM113" i="5" a="1"/>
  <c r="AM113" i="5" s="1"/>
  <c r="O113" i="5" a="1"/>
  <c r="O113" i="5" s="1"/>
  <c r="BK113" i="5" a="1"/>
  <c r="BK113" i="5" s="1"/>
  <c r="R113" i="5" a="1"/>
  <c r="R113" i="5" s="1"/>
  <c r="AE113" i="5" a="1"/>
  <c r="AE113" i="5" s="1"/>
  <c r="W113" i="5" a="1"/>
  <c r="W113" i="5" s="1"/>
  <c r="T113" i="5" a="1"/>
  <c r="T113" i="5" s="1"/>
  <c r="P113" i="5" a="1"/>
  <c r="P113" i="5" s="1"/>
  <c r="G113" i="5" a="1"/>
  <c r="G113" i="5" s="1"/>
  <c r="I113" i="5" a="1"/>
  <c r="I113" i="5" s="1"/>
  <c r="AA113" i="5" a="1"/>
  <c r="AA113" i="5" s="1"/>
  <c r="AV113" i="5" a="1"/>
  <c r="AV113" i="5" s="1"/>
  <c r="X113" i="5" a="1"/>
  <c r="X113" i="5" s="1"/>
  <c r="AU113" i="5" a="1"/>
  <c r="AU113" i="5" s="1"/>
  <c r="F107" i="15"/>
  <c r="E102" i="16"/>
  <c r="S102" i="15"/>
  <c r="AT102" i="15"/>
  <c r="AW102" i="15"/>
  <c r="BE102" i="15"/>
  <c r="J102" i="15"/>
  <c r="P102" i="15"/>
  <c r="AE102" i="15"/>
  <c r="BI102" i="15"/>
  <c r="BN102" i="15"/>
  <c r="AJ102" i="15"/>
  <c r="AB102" i="15"/>
  <c r="AQ102" i="15"/>
  <c r="N102" i="15"/>
  <c r="T102" i="15"/>
  <c r="AK102" i="15"/>
  <c r="AN102" i="15"/>
  <c r="BC102" i="15"/>
  <c r="AF102" i="15"/>
  <c r="AI102" i="15"/>
  <c r="AP102" i="15"/>
  <c r="AZ102" i="15"/>
  <c r="K102" i="15"/>
  <c r="AU102" i="15"/>
  <c r="AX102" i="15"/>
  <c r="AS102" i="15"/>
  <c r="BL102" i="15"/>
  <c r="Z102" i="15"/>
  <c r="BJ102" i="15"/>
  <c r="H102" i="15"/>
  <c r="AY102" i="15"/>
  <c r="BA102" i="15"/>
  <c r="AA102" i="15"/>
  <c r="BK102" i="15"/>
  <c r="I102" i="15"/>
  <c r="Y102" i="15"/>
  <c r="BM102" i="15"/>
  <c r="M102" i="15"/>
  <c r="R102" i="15"/>
  <c r="X102" i="15"/>
  <c r="BB102" i="15"/>
  <c r="AH102" i="15"/>
  <c r="Q102" i="15"/>
  <c r="W102" i="15"/>
  <c r="AC102" i="15"/>
  <c r="AL102" i="15"/>
  <c r="AO102" i="15"/>
  <c r="BD102" i="15"/>
  <c r="G102" i="15"/>
  <c r="AM102" i="15"/>
  <c r="AR102" i="15"/>
  <c r="U102" i="15"/>
  <c r="BG102" i="15"/>
  <c r="V102" i="15"/>
  <c r="O102" i="15"/>
  <c r="L102" i="15"/>
  <c r="AD102" i="15"/>
  <c r="AG102" i="15"/>
  <c r="AV102" i="15"/>
  <c r="BH102" i="15"/>
  <c r="BF102" i="15"/>
  <c r="E103" i="16"/>
  <c r="G103" i="15"/>
  <c r="BN103" i="15"/>
  <c r="AL103" i="15"/>
  <c r="AD103" i="15"/>
  <c r="I103" i="15"/>
  <c r="S103" i="15"/>
  <c r="T103" i="15"/>
  <c r="BD103" i="15"/>
  <c r="AG103" i="15"/>
  <c r="O103" i="15"/>
  <c r="P103" i="15"/>
  <c r="AE103" i="15"/>
  <c r="AI103" i="15"/>
  <c r="K103" i="15"/>
  <c r="AM103" i="15"/>
  <c r="AB103" i="15"/>
  <c r="AQ103" i="15"/>
  <c r="AX103" i="15"/>
  <c r="Z103" i="15"/>
  <c r="J103" i="15"/>
  <c r="AN103" i="15"/>
  <c r="BC103" i="15"/>
  <c r="U103" i="15"/>
  <c r="AR103" i="15"/>
  <c r="BF103" i="15"/>
  <c r="AZ103" i="15"/>
  <c r="N103" i="15"/>
  <c r="AJ103" i="15"/>
  <c r="BG103" i="15"/>
  <c r="M103" i="15"/>
  <c r="BL103" i="15"/>
  <c r="AF103" i="15"/>
  <c r="AY103" i="15"/>
  <c r="L103" i="15"/>
  <c r="BI103" i="15"/>
  <c r="AO103" i="15"/>
  <c r="R103" i="15"/>
  <c r="BB103" i="15"/>
  <c r="BH103" i="15"/>
  <c r="AV103" i="15"/>
  <c r="BA103" i="15"/>
  <c r="AH103" i="15"/>
  <c r="H103" i="15"/>
  <c r="X103" i="15"/>
  <c r="BE103" i="15"/>
  <c r="AW103" i="15"/>
  <c r="V103" i="15"/>
  <c r="AK103" i="15"/>
  <c r="W103" i="15"/>
  <c r="AA103" i="15"/>
  <c r="AS103" i="15"/>
  <c r="Y103" i="15"/>
  <c r="BM103" i="15"/>
  <c r="BK103" i="15"/>
  <c r="AU103" i="15"/>
  <c r="BJ103" i="15"/>
  <c r="AP103" i="15"/>
  <c r="AT103" i="15"/>
  <c r="Q103" i="15"/>
  <c r="AC103" i="15"/>
  <c r="F106" i="15"/>
  <c r="BN55" i="5" a="1"/>
  <c r="BN55" i="5" s="1"/>
  <c r="BF55" i="5" a="1"/>
  <c r="BF55" i="5" s="1"/>
  <c r="AR55" i="5" a="1"/>
  <c r="AR55" i="5" s="1"/>
  <c r="N55" i="5" a="1"/>
  <c r="N55" i="5" s="1"/>
  <c r="BE55" i="5" a="1"/>
  <c r="BE55" i="5" s="1"/>
  <c r="BM55" i="5" a="1"/>
  <c r="BM55" i="5" s="1"/>
  <c r="AI55" i="5" a="1"/>
  <c r="AI55" i="5" s="1"/>
  <c r="BK55" i="5" a="1"/>
  <c r="BK55" i="5" s="1"/>
  <c r="W55" i="5" a="1"/>
  <c r="W55" i="5" s="1"/>
  <c r="BJ55" i="5" a="1"/>
  <c r="BJ55" i="5" s="1"/>
  <c r="K55" i="5" a="1"/>
  <c r="K55" i="5" s="1"/>
  <c r="BD55" i="5" a="1"/>
  <c r="BD55" i="5" s="1"/>
  <c r="BA55" i="5" a="1"/>
  <c r="BA55" i="5" s="1"/>
  <c r="I55" i="5" a="1"/>
  <c r="I55" i="5" s="1"/>
  <c r="S55" i="5" a="1"/>
  <c r="S55" i="5" s="1"/>
  <c r="BH55" i="5" a="1"/>
  <c r="BH55" i="5" s="1"/>
  <c r="AL55" i="5" a="1"/>
  <c r="AL55" i="5" s="1"/>
  <c r="AT55" i="5" a="1"/>
  <c r="AT55" i="5" s="1"/>
  <c r="BG55" i="5" a="1"/>
  <c r="BG55" i="5" s="1"/>
  <c r="AS55" i="5" a="1"/>
  <c r="AS55" i="5" s="1"/>
  <c r="AD55" i="5" a="1"/>
  <c r="AD55" i="5" s="1"/>
  <c r="M55" i="5" a="1"/>
  <c r="M55" i="5" s="1"/>
  <c r="BC55" i="5" a="1"/>
  <c r="BC55" i="5" s="1"/>
  <c r="AV55" i="5" a="1"/>
  <c r="AV55" i="5" s="1"/>
  <c r="R55" i="5" a="1"/>
  <c r="R55" i="5" s="1"/>
  <c r="BL55" i="5" a="1"/>
  <c r="BL55" i="5" s="1"/>
  <c r="AC55" i="5" a="1"/>
  <c r="AC55" i="5" s="1"/>
  <c r="AA55" i="5" a="1"/>
  <c r="AA55" i="5" s="1"/>
  <c r="Q55" i="5" a="1"/>
  <c r="Q55" i="5" s="1"/>
  <c r="O55" i="5" a="1"/>
  <c r="O55" i="5" s="1"/>
  <c r="AZ55" i="5" a="1"/>
  <c r="AZ55" i="5" s="1"/>
  <c r="G55" i="5" a="1"/>
  <c r="G55" i="5" s="1"/>
  <c r="Z55" i="5" a="1"/>
  <c r="Z55" i="5" s="1"/>
  <c r="BB55" i="5" a="1"/>
  <c r="BB55" i="5" s="1"/>
  <c r="AB55" i="5" a="1"/>
  <c r="AB55" i="5" s="1"/>
  <c r="AJ55" i="5" a="1"/>
  <c r="AJ55" i="5" s="1"/>
  <c r="Y55" i="5" a="1"/>
  <c r="Y55" i="5" s="1"/>
  <c r="P55" i="5" a="1"/>
  <c r="P55" i="5" s="1"/>
  <c r="H55" i="5" a="1"/>
  <c r="H55" i="5" s="1"/>
  <c r="AH55" i="5" a="1"/>
  <c r="AH55" i="5" s="1"/>
  <c r="AK55" i="5" a="1"/>
  <c r="AK55" i="5" s="1"/>
  <c r="BI55" i="5" a="1"/>
  <c r="BI55" i="5" s="1"/>
  <c r="AY55" i="5" a="1"/>
  <c r="AY55" i="5" s="1"/>
  <c r="X55" i="5" a="1"/>
  <c r="X55" i="5" s="1"/>
  <c r="AO55" i="5" a="1"/>
  <c r="AO55" i="5" s="1"/>
  <c r="L55" i="5" a="1"/>
  <c r="L55" i="5" s="1"/>
  <c r="J55" i="5" a="1"/>
  <c r="J55" i="5" s="1"/>
  <c r="AF55" i="5" a="1"/>
  <c r="AF55" i="5" s="1"/>
  <c r="AM55" i="5" a="1"/>
  <c r="AM55" i="5" s="1"/>
  <c r="AW55" i="5" a="1"/>
  <c r="AW55" i="5" s="1"/>
  <c r="T55" i="5" a="1"/>
  <c r="T55" i="5" s="1"/>
  <c r="V55" i="5" a="1"/>
  <c r="V55" i="5" s="1"/>
  <c r="AE55" i="5" a="1"/>
  <c r="AE55" i="5" s="1"/>
  <c r="AG55" i="5" a="1"/>
  <c r="AG55" i="5" s="1"/>
  <c r="AN55" i="5" a="1"/>
  <c r="AN55" i="5" s="1"/>
  <c r="U55" i="5" a="1"/>
  <c r="U55" i="5" s="1"/>
  <c r="AQ55" i="5" a="1"/>
  <c r="AQ55" i="5" s="1"/>
  <c r="AX55" i="5" a="1"/>
  <c r="AX55" i="5" s="1"/>
  <c r="AP55" i="5" a="1"/>
  <c r="AP55" i="5" s="1"/>
  <c r="AU55" i="5" a="1"/>
  <c r="AU55" i="5" s="1"/>
  <c r="G105" i="16"/>
  <c r="AG105" i="16"/>
  <c r="BG105" i="16"/>
  <c r="BJ105" i="16"/>
  <c r="AL105" i="16"/>
  <c r="Q105" i="16"/>
  <c r="S105" i="16"/>
  <c r="AS105" i="16"/>
  <c r="P105" i="16"/>
  <c r="M105" i="16"/>
  <c r="O105" i="16"/>
  <c r="AC105" i="16"/>
  <c r="AE105" i="16"/>
  <c r="BE105" i="16"/>
  <c r="AW105" i="16"/>
  <c r="AM105" i="16"/>
  <c r="AO105" i="16"/>
  <c r="AQ105" i="16"/>
  <c r="J105" i="16"/>
  <c r="X105" i="16"/>
  <c r="AN105" i="16"/>
  <c r="BA105" i="16"/>
  <c r="BC105" i="16"/>
  <c r="V105" i="16"/>
  <c r="AX105" i="16"/>
  <c r="AV105" i="16"/>
  <c r="BM105" i="16"/>
  <c r="H105" i="16"/>
  <c r="AH105" i="16"/>
  <c r="Y105" i="16"/>
  <c r="BI105" i="16"/>
  <c r="F105" i="16"/>
  <c r="T105" i="16"/>
  <c r="AT105" i="16"/>
  <c r="AY105" i="16"/>
  <c r="BK105" i="16"/>
  <c r="AP105" i="16"/>
  <c r="BD105" i="16"/>
  <c r="W105" i="16"/>
  <c r="AA105" i="16"/>
  <c r="AK105" i="16"/>
  <c r="I105" i="16"/>
  <c r="L105" i="16"/>
  <c r="U105" i="16"/>
  <c r="N105" i="16"/>
  <c r="BF105" i="16"/>
  <c r="K105" i="16"/>
  <c r="AI105" i="16"/>
  <c r="AD105" i="16"/>
  <c r="AZ105" i="16"/>
  <c r="AR105" i="16"/>
  <c r="AB105" i="16"/>
  <c r="AU105" i="16"/>
  <c r="BB105" i="16"/>
  <c r="R105" i="16"/>
  <c r="Z105" i="16"/>
  <c r="BH105" i="16"/>
  <c r="BN105" i="16"/>
  <c r="AJ105" i="16"/>
  <c r="AF105" i="16"/>
  <c r="BL105" i="16"/>
  <c r="F50" i="15"/>
  <c r="F93" i="15"/>
  <c r="E84" i="16"/>
  <c r="AX84" i="15"/>
  <c r="N84" i="15"/>
  <c r="Q84" i="15"/>
  <c r="I84" i="15"/>
  <c r="AC84" i="15"/>
  <c r="L84" i="15"/>
  <c r="BB84" i="15"/>
  <c r="AP84" i="15"/>
  <c r="BE84" i="15"/>
  <c r="Y84" i="15"/>
  <c r="H84" i="15"/>
  <c r="BI84" i="15"/>
  <c r="AR84" i="15"/>
  <c r="AL84" i="15"/>
  <c r="U84" i="15"/>
  <c r="S84" i="15"/>
  <c r="AS84" i="15"/>
  <c r="P84" i="15"/>
  <c r="AY84" i="15"/>
  <c r="AH84" i="15"/>
  <c r="AQ84" i="15"/>
  <c r="AT84" i="15"/>
  <c r="AB84" i="15"/>
  <c r="BM84" i="15"/>
  <c r="AU84" i="15"/>
  <c r="BJ84" i="15"/>
  <c r="AV84" i="15"/>
  <c r="AN84" i="15"/>
  <c r="M84" i="15"/>
  <c r="BH84" i="15"/>
  <c r="G84" i="15"/>
  <c r="AW84" i="15"/>
  <c r="X84" i="15"/>
  <c r="BN84" i="15"/>
  <c r="AJ84" i="15"/>
  <c r="BD84" i="15"/>
  <c r="AD84" i="15"/>
  <c r="AK84" i="15"/>
  <c r="AA84" i="15"/>
  <c r="BG84" i="15"/>
  <c r="J84" i="15"/>
  <c r="F84" i="15" s="1"/>
  <c r="BK84" i="15"/>
  <c r="AO84" i="15"/>
  <c r="R84" i="15"/>
  <c r="AG84" i="15"/>
  <c r="Z84" i="15"/>
  <c r="AM84" i="15"/>
  <c r="BA84" i="15"/>
  <c r="O84" i="15"/>
  <c r="AI84" i="15"/>
  <c r="BF84" i="15"/>
  <c r="AE84" i="15"/>
  <c r="AZ84" i="15"/>
  <c r="W84" i="15"/>
  <c r="BL84" i="15"/>
  <c r="T84" i="15"/>
  <c r="BC84" i="15"/>
  <c r="AF84" i="15"/>
  <c r="V84" i="15"/>
  <c r="K84" i="15"/>
  <c r="E130" i="16"/>
  <c r="AG130" i="15"/>
  <c r="O130" i="15"/>
  <c r="BL130" i="15"/>
  <c r="BA130" i="15"/>
  <c r="AV130" i="15"/>
  <c r="AS130" i="15"/>
  <c r="AC130" i="15"/>
  <c r="G130" i="15"/>
  <c r="Y130" i="15"/>
  <c r="AO130" i="15"/>
  <c r="BE130" i="15"/>
  <c r="AQ130" i="15"/>
  <c r="V130" i="15"/>
  <c r="BB130" i="15"/>
  <c r="BH130" i="15"/>
  <c r="N130" i="15"/>
  <c r="BF130" i="15"/>
  <c r="AJ130" i="15"/>
  <c r="AA130" i="15"/>
  <c r="BK130" i="15"/>
  <c r="Z130" i="15"/>
  <c r="P130" i="15"/>
  <c r="AY130" i="15"/>
  <c r="BC130" i="15"/>
  <c r="J130" i="15"/>
  <c r="AL130" i="15"/>
  <c r="AD130" i="15"/>
  <c r="BM130" i="15"/>
  <c r="AF130" i="15"/>
  <c r="AH130" i="15"/>
  <c r="AX130" i="15"/>
  <c r="AR130" i="15"/>
  <c r="AB130" i="15"/>
  <c r="T130" i="15"/>
  <c r="AZ130" i="15"/>
  <c r="R130" i="15"/>
  <c r="AM130" i="15"/>
  <c r="I130" i="15"/>
  <c r="AP130" i="15"/>
  <c r="AI130" i="15"/>
  <c r="BN130" i="15"/>
  <c r="AU130" i="15"/>
  <c r="AN130" i="15"/>
  <c r="BJ130" i="15"/>
  <c r="AT130" i="15"/>
  <c r="M130" i="15"/>
  <c r="S130" i="15"/>
  <c r="BD130" i="15"/>
  <c r="K130" i="15"/>
  <c r="BG130" i="15"/>
  <c r="L130" i="15"/>
  <c r="AE130" i="15"/>
  <c r="AW130" i="15"/>
  <c r="H130" i="15"/>
  <c r="X130" i="15"/>
  <c r="U130" i="15"/>
  <c r="AK130" i="15"/>
  <c r="BI130" i="15"/>
  <c r="W130" i="15"/>
  <c r="Q130" i="15"/>
  <c r="F147" i="15"/>
  <c r="F40" i="15"/>
  <c r="F22" i="15"/>
  <c r="F82" i="15"/>
  <c r="F47" i="15"/>
  <c r="AL135" i="5" a="1"/>
  <c r="AL135" i="5" s="1"/>
  <c r="AS135" i="5" a="1"/>
  <c r="AS135" i="5" s="1"/>
  <c r="AH135" i="5" a="1"/>
  <c r="AH135" i="5" s="1"/>
  <c r="AR135" i="5" a="1"/>
  <c r="AR135" i="5" s="1"/>
  <c r="AC135" i="5" a="1"/>
  <c r="AC135" i="5" s="1"/>
  <c r="AQ135" i="5" a="1"/>
  <c r="AQ135" i="5" s="1"/>
  <c r="U135" i="5" a="1"/>
  <c r="U135" i="5" s="1"/>
  <c r="BA135" i="5" a="1"/>
  <c r="BA135" i="5" s="1"/>
  <c r="BI135" i="5" a="1"/>
  <c r="BI135" i="5" s="1"/>
  <c r="Z135" i="5" a="1"/>
  <c r="Z135" i="5" s="1"/>
  <c r="AI135" i="5" a="1"/>
  <c r="AI135" i="5" s="1"/>
  <c r="W135" i="5" a="1"/>
  <c r="W135" i="5" s="1"/>
  <c r="AV135" i="5" a="1"/>
  <c r="AV135" i="5" s="1"/>
  <c r="BE135" i="5" a="1"/>
  <c r="BE135" i="5" s="1"/>
  <c r="BN135" i="5" a="1"/>
  <c r="BN135" i="5" s="1"/>
  <c r="I135" i="5" a="1"/>
  <c r="I135" i="5" s="1"/>
  <c r="V135" i="5" a="1"/>
  <c r="V135" i="5" s="1"/>
  <c r="AJ135" i="5" a="1"/>
  <c r="AJ135" i="5" s="1"/>
  <c r="AN135" i="5" a="1"/>
  <c r="AN135" i="5" s="1"/>
  <c r="AF135" i="5" a="1"/>
  <c r="AF135" i="5" s="1"/>
  <c r="BJ135" i="5" a="1"/>
  <c r="BJ135" i="5" s="1"/>
  <c r="AA135" i="5" a="1"/>
  <c r="AA135" i="5" s="1"/>
  <c r="X135" i="5" a="1"/>
  <c r="X135" i="5" s="1"/>
  <c r="AT135" i="5" a="1"/>
  <c r="AT135" i="5" s="1"/>
  <c r="AX135" i="5" a="1"/>
  <c r="AX135" i="5" s="1"/>
  <c r="BL135" i="5" a="1"/>
  <c r="BL135" i="5" s="1"/>
  <c r="AZ135" i="5" a="1"/>
  <c r="AZ135" i="5" s="1"/>
  <c r="AY135" i="5" a="1"/>
  <c r="AY135" i="5" s="1"/>
  <c r="AW135" i="5" a="1"/>
  <c r="AW135" i="5" s="1"/>
  <c r="BC135" i="5" a="1"/>
  <c r="BC135" i="5" s="1"/>
  <c r="M135" i="5" a="1"/>
  <c r="M135" i="5" s="1"/>
  <c r="Q135" i="5" a="1"/>
  <c r="Q135" i="5" s="1"/>
  <c r="AM135" i="5" a="1"/>
  <c r="AM135" i="5" s="1"/>
  <c r="BM135" i="5" a="1"/>
  <c r="BM135" i="5" s="1"/>
  <c r="O135" i="5" a="1"/>
  <c r="O135" i="5" s="1"/>
  <c r="R135" i="5" a="1"/>
  <c r="R135" i="5" s="1"/>
  <c r="P135" i="5" a="1"/>
  <c r="P135" i="5" s="1"/>
  <c r="AE135" i="5" a="1"/>
  <c r="AE135" i="5" s="1"/>
  <c r="AG135" i="5" a="1"/>
  <c r="AG135" i="5" s="1"/>
  <c r="AK135" i="5" a="1"/>
  <c r="AK135" i="5" s="1"/>
  <c r="AD135" i="5" a="1"/>
  <c r="AD135" i="5" s="1"/>
  <c r="BG135" i="5" a="1"/>
  <c r="BG135" i="5" s="1"/>
  <c r="BB135" i="5" a="1"/>
  <c r="BB135" i="5" s="1"/>
  <c r="AU135" i="5" a="1"/>
  <c r="AU135" i="5" s="1"/>
  <c r="AB135" i="5" a="1"/>
  <c r="AB135" i="5" s="1"/>
  <c r="BK135" i="5" a="1"/>
  <c r="BK135" i="5" s="1"/>
  <c r="BF135" i="5" a="1"/>
  <c r="BF135" i="5" s="1"/>
  <c r="J135" i="5" a="1"/>
  <c r="J135" i="5" s="1"/>
  <c r="N135" i="5" a="1"/>
  <c r="N135" i="5" s="1"/>
  <c r="Y135" i="5" a="1"/>
  <c r="Y135" i="5" s="1"/>
  <c r="BD135" i="5" a="1"/>
  <c r="BD135" i="5" s="1"/>
  <c r="H135" i="5" a="1"/>
  <c r="H135" i="5" s="1"/>
  <c r="BH135" i="5" a="1"/>
  <c r="BH135" i="5" s="1"/>
  <c r="AP135" i="5" a="1"/>
  <c r="AP135" i="5" s="1"/>
  <c r="AO135" i="5" a="1"/>
  <c r="AO135" i="5" s="1"/>
  <c r="S135" i="5" a="1"/>
  <c r="S135" i="5" s="1"/>
  <c r="K135" i="5" a="1"/>
  <c r="K135" i="5" s="1"/>
  <c r="T135" i="5" a="1"/>
  <c r="T135" i="5" s="1"/>
  <c r="L135" i="5" a="1"/>
  <c r="L135" i="5" s="1"/>
  <c r="G135" i="5" a="1"/>
  <c r="G135" i="5" s="1"/>
  <c r="F2" i="5"/>
  <c r="G2" i="6" s="1"/>
  <c r="E20" i="16"/>
  <c r="O20" i="15"/>
  <c r="J20" i="15"/>
  <c r="AP20" i="15"/>
  <c r="AB20" i="15"/>
  <c r="AY20" i="15"/>
  <c r="AE20" i="15"/>
  <c r="P20" i="15"/>
  <c r="H20" i="15"/>
  <c r="AC20" i="15"/>
  <c r="AJ20" i="15"/>
  <c r="AR20" i="15"/>
  <c r="AL20" i="15"/>
  <c r="Z20" i="15"/>
  <c r="M20" i="15"/>
  <c r="BE20" i="15"/>
  <c r="BC20" i="15"/>
  <c r="AU20" i="15"/>
  <c r="Y20" i="15"/>
  <c r="S20" i="15"/>
  <c r="W20" i="15"/>
  <c r="BM20" i="15"/>
  <c r="AI20" i="15"/>
  <c r="AK20" i="15"/>
  <c r="AF20" i="15"/>
  <c r="U20" i="15"/>
  <c r="I20" i="15"/>
  <c r="AW20" i="15"/>
  <c r="AS20" i="15"/>
  <c r="AM20" i="15"/>
  <c r="AA20" i="15"/>
  <c r="AX20" i="15"/>
  <c r="AQ20" i="15"/>
  <c r="AG20" i="15"/>
  <c r="AN20" i="15"/>
  <c r="AH20" i="15"/>
  <c r="BD20" i="15"/>
  <c r="AT20" i="15"/>
  <c r="BJ20" i="15"/>
  <c r="AZ20" i="15"/>
  <c r="X20" i="15"/>
  <c r="R20" i="15"/>
  <c r="BG20" i="15"/>
  <c r="AO20" i="15"/>
  <c r="Q20" i="15"/>
  <c r="AD20" i="15"/>
  <c r="BF20" i="15"/>
  <c r="G20" i="15"/>
  <c r="BB20" i="15"/>
  <c r="T20" i="15"/>
  <c r="K20" i="15"/>
  <c r="BH20" i="15"/>
  <c r="BL20" i="15"/>
  <c r="BK20" i="15"/>
  <c r="N20" i="15"/>
  <c r="BN20" i="15"/>
  <c r="L20" i="15"/>
  <c r="BI20" i="15"/>
  <c r="BA20" i="15"/>
  <c r="AV20" i="15"/>
  <c r="V20" i="15"/>
  <c r="Q61" i="16"/>
  <c r="AU61" i="16"/>
  <c r="V61" i="16"/>
  <c r="AZ61" i="16"/>
  <c r="BF61" i="16"/>
  <c r="AE61" i="16"/>
  <c r="AC61" i="16"/>
  <c r="BI61" i="16"/>
  <c r="AJ61" i="16"/>
  <c r="O61" i="16"/>
  <c r="L61" i="16"/>
  <c r="AO61" i="16"/>
  <c r="S61" i="16"/>
  <c r="AX61" i="16"/>
  <c r="AS61" i="16"/>
  <c r="AN61" i="16"/>
  <c r="BA61" i="16"/>
  <c r="AH61" i="16"/>
  <c r="BL61" i="16"/>
  <c r="P61" i="16"/>
  <c r="AM61" i="16"/>
  <c r="BM61" i="16"/>
  <c r="AV61" i="16"/>
  <c r="I61" i="16"/>
  <c r="AT61" i="16"/>
  <c r="AP61" i="16"/>
  <c r="H61" i="16"/>
  <c r="BJ61" i="16"/>
  <c r="W61" i="16"/>
  <c r="Y61" i="16"/>
  <c r="AQ61" i="16"/>
  <c r="BN61" i="16"/>
  <c r="T61" i="16"/>
  <c r="F61" i="16"/>
  <c r="AK61" i="16"/>
  <c r="BB61" i="16"/>
  <c r="BG61" i="16"/>
  <c r="AF61" i="16"/>
  <c r="U61" i="16"/>
  <c r="AY61" i="16"/>
  <c r="Z61" i="16"/>
  <c r="BH61" i="16"/>
  <c r="N61" i="16"/>
  <c r="AR61" i="16"/>
  <c r="AI61" i="16"/>
  <c r="BC61" i="16"/>
  <c r="BD61" i="16"/>
  <c r="AW61" i="16"/>
  <c r="J61" i="16"/>
  <c r="AA61" i="16"/>
  <c r="AD61" i="16"/>
  <c r="R61" i="16"/>
  <c r="BK61" i="16"/>
  <c r="X61" i="16"/>
  <c r="BE61" i="16"/>
  <c r="K61" i="16"/>
  <c r="G61" i="16"/>
  <c r="AG61" i="16"/>
  <c r="AL61" i="16"/>
  <c r="AB61" i="16"/>
  <c r="M61" i="16"/>
  <c r="F56" i="15"/>
  <c r="BC102" i="5" a="1"/>
  <c r="BC102" i="5" s="1"/>
  <c r="AN102" i="5" a="1"/>
  <c r="AN102" i="5" s="1"/>
  <c r="AR102" i="5" a="1"/>
  <c r="AR102" i="5" s="1"/>
  <c r="BI102" i="5" a="1"/>
  <c r="BI102" i="5" s="1"/>
  <c r="S102" i="5" a="1"/>
  <c r="S102" i="5" s="1"/>
  <c r="BF102" i="5" a="1"/>
  <c r="BF102" i="5" s="1"/>
  <c r="AQ102" i="5" a="1"/>
  <c r="AQ102" i="5" s="1"/>
  <c r="G102" i="5" a="1"/>
  <c r="G102" i="5" s="1"/>
  <c r="AT102" i="5" a="1"/>
  <c r="AT102" i="5" s="1"/>
  <c r="BK102" i="5" a="1"/>
  <c r="BK102" i="5" s="1"/>
  <c r="BH102" i="5" a="1"/>
  <c r="BH102" i="5" s="1"/>
  <c r="AO102" i="5" a="1"/>
  <c r="AO102" i="5" s="1"/>
  <c r="BE102" i="5" a="1"/>
  <c r="BE102" i="5" s="1"/>
  <c r="AW102" i="5" a="1"/>
  <c r="AW102" i="5" s="1"/>
  <c r="BL102" i="5" a="1"/>
  <c r="BL102" i="5" s="1"/>
  <c r="BD102" i="5" a="1"/>
  <c r="BD102" i="5" s="1"/>
  <c r="P102" i="5" a="1"/>
  <c r="P102" i="5" s="1"/>
  <c r="BN102" i="5" a="1"/>
  <c r="BN102" i="5" s="1"/>
  <c r="AY102" i="5" a="1"/>
  <c r="AY102" i="5" s="1"/>
  <c r="BJ102" i="5" a="1"/>
  <c r="BJ102" i="5" s="1"/>
  <c r="AE102" i="5" a="1"/>
  <c r="AE102" i="5" s="1"/>
  <c r="BA102" i="5" a="1"/>
  <c r="BA102" i="5" s="1"/>
  <c r="H102" i="5" a="1"/>
  <c r="H102" i="5" s="1"/>
  <c r="AZ102" i="5" a="1"/>
  <c r="AZ102" i="5" s="1"/>
  <c r="Z102" i="5" a="1"/>
  <c r="Z102" i="5" s="1"/>
  <c r="AD102" i="5" a="1"/>
  <c r="AD102" i="5" s="1"/>
  <c r="R102" i="5" a="1"/>
  <c r="R102" i="5" s="1"/>
  <c r="AX102" i="5" a="1"/>
  <c r="AX102" i="5" s="1"/>
  <c r="Y102" i="5" a="1"/>
  <c r="Y102" i="5" s="1"/>
  <c r="AJ102" i="5" a="1"/>
  <c r="AJ102" i="5" s="1"/>
  <c r="O102" i="5" a="1"/>
  <c r="O102" i="5" s="1"/>
  <c r="AV102" i="5" a="1"/>
  <c r="AV102" i="5" s="1"/>
  <c r="AU102" i="5" a="1"/>
  <c r="AU102" i="5" s="1"/>
  <c r="J102" i="5" a="1"/>
  <c r="J102" i="5" s="1"/>
  <c r="K102" i="5" a="1"/>
  <c r="K102" i="5" s="1"/>
  <c r="AS102" i="5" a="1"/>
  <c r="AS102" i="5" s="1"/>
  <c r="M102" i="5" a="1"/>
  <c r="M102" i="5" s="1"/>
  <c r="Q102" i="5" a="1"/>
  <c r="Q102" i="5" s="1"/>
  <c r="AA102" i="5" a="1"/>
  <c r="AA102" i="5" s="1"/>
  <c r="BG102" i="5" a="1"/>
  <c r="BG102" i="5" s="1"/>
  <c r="AF102" i="5" a="1"/>
  <c r="AF102" i="5" s="1"/>
  <c r="U102" i="5" a="1"/>
  <c r="U102" i="5" s="1"/>
  <c r="X102" i="5" a="1"/>
  <c r="X102" i="5" s="1"/>
  <c r="BB102" i="5" a="1"/>
  <c r="BB102" i="5" s="1"/>
  <c r="AK102" i="5" a="1"/>
  <c r="AK102" i="5" s="1"/>
  <c r="AC102" i="5" a="1"/>
  <c r="AC102" i="5" s="1"/>
  <c r="I102" i="5" a="1"/>
  <c r="I102" i="5" s="1"/>
  <c r="AM102" i="5" a="1"/>
  <c r="AM102" i="5" s="1"/>
  <c r="AP102" i="5" a="1"/>
  <c r="AP102" i="5" s="1"/>
  <c r="BM102" i="5" a="1"/>
  <c r="BM102" i="5" s="1"/>
  <c r="W102" i="5" a="1"/>
  <c r="W102" i="5" s="1"/>
  <c r="AI102" i="5" a="1"/>
  <c r="AI102" i="5" s="1"/>
  <c r="V102" i="5" a="1"/>
  <c r="V102" i="5" s="1"/>
  <c r="AL102" i="5" a="1"/>
  <c r="AL102" i="5" s="1"/>
  <c r="AB102" i="5" a="1"/>
  <c r="AB102" i="5" s="1"/>
  <c r="T102" i="5" a="1"/>
  <c r="T102" i="5" s="1"/>
  <c r="AG102" i="5" a="1"/>
  <c r="AG102" i="5" s="1"/>
  <c r="L102" i="5" a="1"/>
  <c r="L102" i="5" s="1"/>
  <c r="N102" i="5" a="1"/>
  <c r="N102" i="5" s="1"/>
  <c r="AH102" i="5" a="1"/>
  <c r="AH102" i="5" s="1"/>
  <c r="BI103" i="5" a="1"/>
  <c r="BI103" i="5" s="1"/>
  <c r="AU103" i="5" a="1"/>
  <c r="AU103" i="5" s="1"/>
  <c r="AO103" i="5" a="1"/>
  <c r="AO103" i="5" s="1"/>
  <c r="AY103" i="5" a="1"/>
  <c r="AY103" i="5" s="1"/>
  <c r="BN103" i="5" a="1"/>
  <c r="BN103" i="5" s="1"/>
  <c r="BB103" i="5" a="1"/>
  <c r="BB103" i="5" s="1"/>
  <c r="BG103" i="5" a="1"/>
  <c r="BG103" i="5" s="1"/>
  <c r="BD103" i="5" a="1"/>
  <c r="BD103" i="5" s="1"/>
  <c r="AZ103" i="5" a="1"/>
  <c r="AZ103" i="5" s="1"/>
  <c r="BA103" i="5" a="1"/>
  <c r="BA103" i="5" s="1"/>
  <c r="AS103" i="5" a="1"/>
  <c r="AS103" i="5" s="1"/>
  <c r="BC103" i="5" a="1"/>
  <c r="BC103" i="5" s="1"/>
  <c r="BH103" i="5" a="1"/>
  <c r="BH103" i="5" s="1"/>
  <c r="BM103" i="5" a="1"/>
  <c r="BM103" i="5" s="1"/>
  <c r="O103" i="5" a="1"/>
  <c r="O103" i="5" s="1"/>
  <c r="AD103" i="5" a="1"/>
  <c r="AD103" i="5" s="1"/>
  <c r="AV103" i="5" a="1"/>
  <c r="AV103" i="5" s="1"/>
  <c r="AQ103" i="5" a="1"/>
  <c r="AQ103" i="5" s="1"/>
  <c r="BF103" i="5" a="1"/>
  <c r="BF103" i="5" s="1"/>
  <c r="BL103" i="5" a="1"/>
  <c r="BL103" i="5" s="1"/>
  <c r="AR103" i="5" a="1"/>
  <c r="AR103" i="5" s="1"/>
  <c r="R103" i="5" a="1"/>
  <c r="R103" i="5" s="1"/>
  <c r="AG103" i="5" a="1"/>
  <c r="AG103" i="5" s="1"/>
  <c r="AC103" i="5" a="1"/>
  <c r="AC103" i="5" s="1"/>
  <c r="H103" i="5" a="1"/>
  <c r="H103" i="5" s="1"/>
  <c r="AA103" i="5" a="1"/>
  <c r="AA103" i="5" s="1"/>
  <c r="I103" i="5" a="1"/>
  <c r="I103" i="5" s="1"/>
  <c r="Y103" i="5" a="1"/>
  <c r="Y103" i="5" s="1"/>
  <c r="AH103" i="5" a="1"/>
  <c r="AH103" i="5" s="1"/>
  <c r="G103" i="5" a="1"/>
  <c r="G103" i="5" s="1"/>
  <c r="AP103" i="5" a="1"/>
  <c r="AP103" i="5" s="1"/>
  <c r="P103" i="5" a="1"/>
  <c r="P103" i="5" s="1"/>
  <c r="AX103" i="5" a="1"/>
  <c r="AX103" i="5" s="1"/>
  <c r="Q103" i="5" a="1"/>
  <c r="Q103" i="5" s="1"/>
  <c r="W103" i="5" a="1"/>
  <c r="W103" i="5" s="1"/>
  <c r="AM103" i="5" a="1"/>
  <c r="AM103" i="5" s="1"/>
  <c r="AK103" i="5" a="1"/>
  <c r="AK103" i="5" s="1"/>
  <c r="AF103" i="5" a="1"/>
  <c r="AF103" i="5" s="1"/>
  <c r="T103" i="5" a="1"/>
  <c r="T103" i="5" s="1"/>
  <c r="Z103" i="5" a="1"/>
  <c r="Z103" i="5" s="1"/>
  <c r="BJ103" i="5" a="1"/>
  <c r="BJ103" i="5" s="1"/>
  <c r="AE103" i="5" a="1"/>
  <c r="AE103" i="5" s="1"/>
  <c r="BK103" i="5" a="1"/>
  <c r="BK103" i="5" s="1"/>
  <c r="AJ103" i="5" a="1"/>
  <c r="AJ103" i="5" s="1"/>
  <c r="J103" i="5" a="1"/>
  <c r="J103" i="5" s="1"/>
  <c r="AB103" i="5" a="1"/>
  <c r="AB103" i="5" s="1"/>
  <c r="AL103" i="5" a="1"/>
  <c r="AL103" i="5" s="1"/>
  <c r="AN103" i="5" a="1"/>
  <c r="AN103" i="5" s="1"/>
  <c r="U103" i="5" a="1"/>
  <c r="U103" i="5" s="1"/>
  <c r="M103" i="5" a="1"/>
  <c r="M103" i="5" s="1"/>
  <c r="V103" i="5" a="1"/>
  <c r="V103" i="5" s="1"/>
  <c r="AI103" i="5" a="1"/>
  <c r="AI103" i="5" s="1"/>
  <c r="K103" i="5" a="1"/>
  <c r="K103" i="5" s="1"/>
  <c r="BE103" i="5" a="1"/>
  <c r="BE103" i="5" s="1"/>
  <c r="X103" i="5" a="1"/>
  <c r="X103" i="5" s="1"/>
  <c r="S103" i="5" a="1"/>
  <c r="S103" i="5" s="1"/>
  <c r="AW103" i="5" a="1"/>
  <c r="AW103" i="5" s="1"/>
  <c r="L103" i="5" a="1"/>
  <c r="L103" i="5" s="1"/>
  <c r="AT103" i="5" a="1"/>
  <c r="AT103" i="5" s="1"/>
  <c r="N103" i="5" a="1"/>
  <c r="N103" i="5" s="1"/>
  <c r="E143" i="16"/>
  <c r="AO143" i="15"/>
  <c r="J143" i="15"/>
  <c r="N143" i="15"/>
  <c r="AK143" i="15"/>
  <c r="AX143" i="15"/>
  <c r="BA143" i="15"/>
  <c r="Y143" i="15"/>
  <c r="AF143" i="15"/>
  <c r="H143" i="15"/>
  <c r="BI143" i="15"/>
  <c r="BM143" i="15"/>
  <c r="AQ143" i="15"/>
  <c r="AU143" i="15"/>
  <c r="AL143" i="15"/>
  <c r="S143" i="15"/>
  <c r="R143" i="15"/>
  <c r="BF143" i="15"/>
  <c r="BJ143" i="15"/>
  <c r="M143" i="15"/>
  <c r="T143" i="15"/>
  <c r="AD143" i="15"/>
  <c r="K143" i="15"/>
  <c r="U143" i="15"/>
  <c r="AT143" i="15"/>
  <c r="AE143" i="15"/>
  <c r="P143" i="15"/>
  <c r="AP143" i="15"/>
  <c r="Z143" i="15"/>
  <c r="AJ143" i="15"/>
  <c r="O143" i="15"/>
  <c r="BL143" i="15"/>
  <c r="X143" i="15"/>
  <c r="AA143" i="15"/>
  <c r="AH143" i="15"/>
  <c r="W143" i="15"/>
  <c r="Q143" i="15"/>
  <c r="AM143" i="15"/>
  <c r="AS143" i="15"/>
  <c r="AI143" i="15"/>
  <c r="BD143" i="15"/>
  <c r="BN143" i="15"/>
  <c r="V143" i="15"/>
  <c r="I143" i="15"/>
  <c r="BC143" i="15"/>
  <c r="BE143" i="15"/>
  <c r="AW143" i="15"/>
  <c r="AR143" i="15"/>
  <c r="BG143" i="15"/>
  <c r="L143" i="15"/>
  <c r="BH143" i="15"/>
  <c r="AZ143" i="15"/>
  <c r="BK143" i="15"/>
  <c r="AB143" i="15"/>
  <c r="AN143" i="15"/>
  <c r="AG143" i="15"/>
  <c r="AY143" i="15"/>
  <c r="G143" i="15"/>
  <c r="AV143" i="15"/>
  <c r="AC143" i="15"/>
  <c r="BB143" i="15"/>
  <c r="BJ84" i="5" a="1"/>
  <c r="BJ84" i="5" s="1"/>
  <c r="AT84" i="5" a="1"/>
  <c r="AT84" i="5" s="1"/>
  <c r="AW84" i="5" a="1"/>
  <c r="AW84" i="5" s="1"/>
  <c r="BM84" i="5" a="1"/>
  <c r="BM84" i="5" s="1"/>
  <c r="BI84" i="5" a="1"/>
  <c r="BI84" i="5" s="1"/>
  <c r="AZ84" i="5" a="1"/>
  <c r="AZ84" i="5" s="1"/>
  <c r="BB84" i="5" a="1"/>
  <c r="BB84" i="5" s="1"/>
  <c r="AS84" i="5" a="1"/>
  <c r="AS84" i="5" s="1"/>
  <c r="AY84" i="5" a="1"/>
  <c r="AY84" i="5" s="1"/>
  <c r="AU84" i="5" a="1"/>
  <c r="AU84" i="5" s="1"/>
  <c r="L84" i="5" a="1"/>
  <c r="L84" i="5" s="1"/>
  <c r="BK84" i="5" a="1"/>
  <c r="BK84" i="5" s="1"/>
  <c r="BN84" i="5" a="1"/>
  <c r="BN84" i="5" s="1"/>
  <c r="AX84" i="5" a="1"/>
  <c r="AX84" i="5" s="1"/>
  <c r="AV84" i="5" a="1"/>
  <c r="AV84" i="5" s="1"/>
  <c r="AJ84" i="5" a="1"/>
  <c r="AJ84" i="5" s="1"/>
  <c r="BG84" i="5" a="1"/>
  <c r="BG84" i="5" s="1"/>
  <c r="R84" i="5" a="1"/>
  <c r="R84" i="5" s="1"/>
  <c r="AP84" i="5" a="1"/>
  <c r="AP84" i="5" s="1"/>
  <c r="K84" i="5" a="1"/>
  <c r="K84" i="5" s="1"/>
  <c r="AR84" i="5" a="1"/>
  <c r="AR84" i="5" s="1"/>
  <c r="BC84" i="5" a="1"/>
  <c r="BC84" i="5" s="1"/>
  <c r="AA84" i="5" a="1"/>
  <c r="AA84" i="5" s="1"/>
  <c r="AD84" i="5" a="1"/>
  <c r="AD84" i="5" s="1"/>
  <c r="BL84" i="5" a="1"/>
  <c r="BL84" i="5" s="1"/>
  <c r="AN84" i="5" a="1"/>
  <c r="AN84" i="5" s="1"/>
  <c r="J84" i="5" a="1"/>
  <c r="J84" i="5" s="1"/>
  <c r="AK84" i="5" a="1"/>
  <c r="AK84" i="5" s="1"/>
  <c r="N84" i="5" a="1"/>
  <c r="N84" i="5" s="1"/>
  <c r="AH84" i="5" a="1"/>
  <c r="AH84" i="5" s="1"/>
  <c r="AE84" i="5" a="1"/>
  <c r="AE84" i="5" s="1"/>
  <c r="BA84" i="5" a="1"/>
  <c r="BA84" i="5" s="1"/>
  <c r="V84" i="5" a="1"/>
  <c r="V84" i="5" s="1"/>
  <c r="AC84" i="5" a="1"/>
  <c r="AC84" i="5" s="1"/>
  <c r="BH84" i="5" a="1"/>
  <c r="BH84" i="5" s="1"/>
  <c r="AG84" i="5" a="1"/>
  <c r="AG84" i="5" s="1"/>
  <c r="AO84" i="5" a="1"/>
  <c r="AO84" i="5" s="1"/>
  <c r="BD84" i="5" a="1"/>
  <c r="BD84" i="5" s="1"/>
  <c r="BF84" i="5" a="1"/>
  <c r="BF84" i="5" s="1"/>
  <c r="Y84" i="5" a="1"/>
  <c r="Y84" i="5" s="1"/>
  <c r="G84" i="5" a="1"/>
  <c r="G84" i="5" s="1"/>
  <c r="BE84" i="5" a="1"/>
  <c r="BE84" i="5" s="1"/>
  <c r="P84" i="5" a="1"/>
  <c r="P84" i="5" s="1"/>
  <c r="AB84" i="5" a="1"/>
  <c r="AB84" i="5" s="1"/>
  <c r="AL84" i="5" a="1"/>
  <c r="AL84" i="5" s="1"/>
  <c r="Q84" i="5" a="1"/>
  <c r="Q84" i="5" s="1"/>
  <c r="I84" i="5" a="1"/>
  <c r="I84" i="5" s="1"/>
  <c r="U84" i="5" a="1"/>
  <c r="U84" i="5" s="1"/>
  <c r="X84" i="5" a="1"/>
  <c r="X84" i="5" s="1"/>
  <c r="AQ84" i="5" a="1"/>
  <c r="AQ84" i="5" s="1"/>
  <c r="W84" i="5" a="1"/>
  <c r="W84" i="5" s="1"/>
  <c r="AF84" i="5" a="1"/>
  <c r="AF84" i="5" s="1"/>
  <c r="O84" i="5" a="1"/>
  <c r="O84" i="5" s="1"/>
  <c r="AM84" i="5" a="1"/>
  <c r="AM84" i="5" s="1"/>
  <c r="T84" i="5" a="1"/>
  <c r="T84" i="5" s="1"/>
  <c r="H84" i="5" a="1"/>
  <c r="H84" i="5" s="1"/>
  <c r="M84" i="5" a="1"/>
  <c r="M84" i="5" s="1"/>
  <c r="S84" i="5" a="1"/>
  <c r="S84" i="5" s="1"/>
  <c r="AI84" i="5" a="1"/>
  <c r="AI84" i="5" s="1"/>
  <c r="Z84" i="5" a="1"/>
  <c r="Z84" i="5" s="1"/>
  <c r="BD130" i="5" a="1"/>
  <c r="BD130" i="5" s="1"/>
  <c r="AD130" i="5" a="1"/>
  <c r="AD130" i="5" s="1"/>
  <c r="AT130" i="5" a="1"/>
  <c r="AT130" i="5" s="1"/>
  <c r="AS130" i="5" a="1"/>
  <c r="AS130" i="5" s="1"/>
  <c r="BH130" i="5" a="1"/>
  <c r="BH130" i="5" s="1"/>
  <c r="AL130" i="5" a="1"/>
  <c r="AL130" i="5" s="1"/>
  <c r="AH130" i="5" a="1"/>
  <c r="AH130" i="5" s="1"/>
  <c r="AO130" i="5" a="1"/>
  <c r="AO130" i="5" s="1"/>
  <c r="AU130" i="5" a="1"/>
  <c r="AU130" i="5" s="1"/>
  <c r="I130" i="5" a="1"/>
  <c r="I130" i="5" s="1"/>
  <c r="BM130" i="5" a="1"/>
  <c r="BM130" i="5" s="1"/>
  <c r="AA130" i="5" a="1"/>
  <c r="AA130" i="5" s="1"/>
  <c r="BK130" i="5" a="1"/>
  <c r="BK130" i="5" s="1"/>
  <c r="BN130" i="5" a="1"/>
  <c r="BN130" i="5" s="1"/>
  <c r="AF130" i="5" a="1"/>
  <c r="AF130" i="5" s="1"/>
  <c r="AZ130" i="5" a="1"/>
  <c r="AZ130" i="5" s="1"/>
  <c r="AK130" i="5" a="1"/>
  <c r="AK130" i="5" s="1"/>
  <c r="BE130" i="5" a="1"/>
  <c r="BE130" i="5" s="1"/>
  <c r="BJ130" i="5" a="1"/>
  <c r="BJ130" i="5" s="1"/>
  <c r="AY130" i="5" a="1"/>
  <c r="AY130" i="5" s="1"/>
  <c r="AI130" i="5" a="1"/>
  <c r="AI130" i="5" s="1"/>
  <c r="AV130" i="5" a="1"/>
  <c r="AV130" i="5" s="1"/>
  <c r="AW130" i="5" a="1"/>
  <c r="AW130" i="5" s="1"/>
  <c r="BA130" i="5" a="1"/>
  <c r="BA130" i="5" s="1"/>
  <c r="AX130" i="5" a="1"/>
  <c r="AX130" i="5" s="1"/>
  <c r="R130" i="5" a="1"/>
  <c r="R130" i="5" s="1"/>
  <c r="T130" i="5" a="1"/>
  <c r="T130" i="5" s="1"/>
  <c r="N130" i="5" a="1"/>
  <c r="N130" i="5" s="1"/>
  <c r="AQ130" i="5" a="1"/>
  <c r="AQ130" i="5" s="1"/>
  <c r="AE130" i="5" a="1"/>
  <c r="AE130" i="5" s="1"/>
  <c r="J130" i="5" a="1"/>
  <c r="J130" i="5" s="1"/>
  <c r="AG130" i="5" a="1"/>
  <c r="AG130" i="5" s="1"/>
  <c r="AJ130" i="5" a="1"/>
  <c r="AJ130" i="5" s="1"/>
  <c r="K130" i="5" a="1"/>
  <c r="K130" i="5" s="1"/>
  <c r="BC130" i="5" a="1"/>
  <c r="BC130" i="5" s="1"/>
  <c r="AC130" i="5" a="1"/>
  <c r="AC130" i="5" s="1"/>
  <c r="Z130" i="5" a="1"/>
  <c r="Z130" i="5" s="1"/>
  <c r="AR130" i="5" a="1"/>
  <c r="AR130" i="5" s="1"/>
  <c r="AB130" i="5" a="1"/>
  <c r="AB130" i="5" s="1"/>
  <c r="U130" i="5" a="1"/>
  <c r="U130" i="5" s="1"/>
  <c r="S130" i="5" a="1"/>
  <c r="S130" i="5" s="1"/>
  <c r="H130" i="5" a="1"/>
  <c r="H130" i="5" s="1"/>
  <c r="AP130" i="5" a="1"/>
  <c r="AP130" i="5" s="1"/>
  <c r="BL130" i="5" a="1"/>
  <c r="BL130" i="5" s="1"/>
  <c r="BI130" i="5" a="1"/>
  <c r="BI130" i="5" s="1"/>
  <c r="BB130" i="5" a="1"/>
  <c r="BB130" i="5" s="1"/>
  <c r="BG130" i="5" a="1"/>
  <c r="BG130" i="5" s="1"/>
  <c r="L130" i="5" a="1"/>
  <c r="L130" i="5" s="1"/>
  <c r="V130" i="5" a="1"/>
  <c r="V130" i="5" s="1"/>
  <c r="P130" i="5" a="1"/>
  <c r="P130" i="5" s="1"/>
  <c r="G130" i="5" a="1"/>
  <c r="G130" i="5" s="1"/>
  <c r="Y130" i="5" a="1"/>
  <c r="Y130" i="5" s="1"/>
  <c r="BF130" i="5" a="1"/>
  <c r="BF130" i="5" s="1"/>
  <c r="Q130" i="5" a="1"/>
  <c r="Q130" i="5" s="1"/>
  <c r="X130" i="5" a="1"/>
  <c r="X130" i="5" s="1"/>
  <c r="W130" i="5" a="1"/>
  <c r="W130" i="5" s="1"/>
  <c r="AM130" i="5" a="1"/>
  <c r="AM130" i="5" s="1"/>
  <c r="M130" i="5" a="1"/>
  <c r="M130" i="5" s="1"/>
  <c r="AN130" i="5" a="1"/>
  <c r="AN130" i="5" s="1"/>
  <c r="O130" i="5" a="1"/>
  <c r="O130" i="5" s="1"/>
  <c r="F44" i="15"/>
  <c r="F64" i="15"/>
  <c r="F149" i="15"/>
  <c r="F62" i="15"/>
  <c r="X20" i="5" a="1"/>
  <c r="X20" i="5" s="1"/>
  <c r="AA20" i="5" a="1"/>
  <c r="AA20" i="5" s="1"/>
  <c r="BH20" i="5" a="1"/>
  <c r="BH20" i="5" s="1"/>
  <c r="BB20" i="5" a="1"/>
  <c r="BB20" i="5" s="1"/>
  <c r="BE20" i="5" a="1"/>
  <c r="BE20" i="5" s="1"/>
  <c r="I20" i="5" a="1"/>
  <c r="I20" i="5" s="1"/>
  <c r="S20" i="5" a="1"/>
  <c r="S20" i="5" s="1"/>
  <c r="BA20" i="5" a="1"/>
  <c r="BA20" i="5" s="1"/>
  <c r="AG20" i="5" a="1"/>
  <c r="AG20" i="5" s="1"/>
  <c r="BF20" i="5" a="1"/>
  <c r="BF20" i="5" s="1"/>
  <c r="AX20" i="5" a="1"/>
  <c r="AX20" i="5" s="1"/>
  <c r="BD20" i="5" a="1"/>
  <c r="BD20" i="5" s="1"/>
  <c r="M20" i="5" a="1"/>
  <c r="M20" i="5" s="1"/>
  <c r="AD20" i="5" a="1"/>
  <c r="AD20" i="5" s="1"/>
  <c r="BC20" i="5" a="1"/>
  <c r="BC20" i="5" s="1"/>
  <c r="AO20" i="5" a="1"/>
  <c r="AO20" i="5" s="1"/>
  <c r="AY20" i="5" a="1"/>
  <c r="AY20" i="5" s="1"/>
  <c r="R20" i="5" a="1"/>
  <c r="R20" i="5" s="1"/>
  <c r="AH20" i="5" a="1"/>
  <c r="AH20" i="5" s="1"/>
  <c r="AC20" i="5" a="1"/>
  <c r="AC20" i="5" s="1"/>
  <c r="T20" i="5" a="1"/>
  <c r="T20" i="5" s="1"/>
  <c r="O20" i="5" a="1"/>
  <c r="O20" i="5" s="1"/>
  <c r="AP20" i="5" a="1"/>
  <c r="AP20" i="5" s="1"/>
  <c r="BI20" i="5" a="1"/>
  <c r="BI20" i="5" s="1"/>
  <c r="V20" i="5" a="1"/>
  <c r="V20" i="5" s="1"/>
  <c r="Q20" i="5" a="1"/>
  <c r="Q20" i="5" s="1"/>
  <c r="H20" i="5" a="1"/>
  <c r="H20" i="5" s="1"/>
  <c r="AU20" i="5" a="1"/>
  <c r="AU20" i="5" s="1"/>
  <c r="AK20" i="5" a="1"/>
  <c r="AK20" i="5" s="1"/>
  <c r="AW20" i="5" a="1"/>
  <c r="AW20" i="5" s="1"/>
  <c r="Y20" i="5" a="1"/>
  <c r="Y20" i="5" s="1"/>
  <c r="AZ20" i="5" a="1"/>
  <c r="AZ20" i="5" s="1"/>
  <c r="Z20" i="5" a="1"/>
  <c r="Z20" i="5" s="1"/>
  <c r="AE20" i="5" a="1"/>
  <c r="AE20" i="5" s="1"/>
  <c r="AN20" i="5" a="1"/>
  <c r="AN20" i="5" s="1"/>
  <c r="P20" i="5" a="1"/>
  <c r="P20" i="5" s="1"/>
  <c r="AI20" i="5" a="1"/>
  <c r="AI20" i="5" s="1"/>
  <c r="AV20" i="5" a="1"/>
  <c r="AV20" i="5" s="1"/>
  <c r="AJ20" i="5" a="1"/>
  <c r="AJ20" i="5" s="1"/>
  <c r="L20" i="5" a="1"/>
  <c r="L20" i="5" s="1"/>
  <c r="AS20" i="5" a="1"/>
  <c r="AS20" i="5" s="1"/>
  <c r="W20" i="5" a="1"/>
  <c r="W20" i="5" s="1"/>
  <c r="K20" i="5" a="1"/>
  <c r="K20" i="5" s="1"/>
  <c r="AM20" i="5" a="1"/>
  <c r="AM20" i="5" s="1"/>
  <c r="G20" i="5" a="1"/>
  <c r="G20" i="5" s="1"/>
  <c r="BL20" i="5" a="1"/>
  <c r="BL20" i="5" s="1"/>
  <c r="AF20" i="5" a="1"/>
  <c r="AF20" i="5" s="1"/>
  <c r="AL20" i="5" a="1"/>
  <c r="AL20" i="5" s="1"/>
  <c r="BK20" i="5" a="1"/>
  <c r="BK20" i="5" s="1"/>
  <c r="AB20" i="5" a="1"/>
  <c r="AB20" i="5" s="1"/>
  <c r="BN20" i="5" a="1"/>
  <c r="BN20" i="5" s="1"/>
  <c r="J20" i="5" a="1"/>
  <c r="J20" i="5" s="1"/>
  <c r="AR20" i="5" a="1"/>
  <c r="AR20" i="5" s="1"/>
  <c r="U20" i="5" a="1"/>
  <c r="U20" i="5" s="1"/>
  <c r="AQ20" i="5" a="1"/>
  <c r="AQ20" i="5" s="1"/>
  <c r="AT20" i="5" a="1"/>
  <c r="AT20" i="5" s="1"/>
  <c r="N20" i="5" a="1"/>
  <c r="N20" i="5" s="1"/>
  <c r="BJ20" i="5" a="1"/>
  <c r="BJ20" i="5" s="1"/>
  <c r="BM20" i="5" a="1"/>
  <c r="BM20" i="5" s="1"/>
  <c r="BG20" i="5" a="1"/>
  <c r="BG20" i="5" s="1"/>
  <c r="AM87" i="16"/>
  <c r="M87" i="16"/>
  <c r="F87" i="16"/>
  <c r="AT87" i="16"/>
  <c r="AY87" i="16"/>
  <c r="AZ87" i="16"/>
  <c r="AB87" i="16"/>
  <c r="T87" i="16"/>
  <c r="Q87" i="16"/>
  <c r="BF87" i="16"/>
  <c r="X87" i="16"/>
  <c r="J87" i="16"/>
  <c r="BC87" i="16"/>
  <c r="AV87" i="16"/>
  <c r="V87" i="16"/>
  <c r="AJ87" i="16"/>
  <c r="Y87" i="16"/>
  <c r="O87" i="16"/>
  <c r="BI87" i="16"/>
  <c r="BG87" i="16"/>
  <c r="N87" i="16"/>
  <c r="AN87" i="16"/>
  <c r="AC87" i="16"/>
  <c r="AG87" i="16"/>
  <c r="R87" i="16"/>
  <c r="Z87" i="16"/>
  <c r="BA87" i="16"/>
  <c r="AQ87" i="16"/>
  <c r="BL87" i="16"/>
  <c r="S87" i="16"/>
  <c r="AL87" i="16"/>
  <c r="BN87" i="16"/>
  <c r="BD87" i="16"/>
  <c r="AI87" i="16"/>
  <c r="U87" i="16"/>
  <c r="BJ87" i="16"/>
  <c r="AA87" i="16"/>
  <c r="AD87" i="16"/>
  <c r="G87" i="16"/>
  <c r="AF87" i="16"/>
  <c r="I87" i="16"/>
  <c r="AO87" i="16"/>
  <c r="AR87" i="16"/>
  <c r="AS87" i="16"/>
  <c r="AW87" i="16"/>
  <c r="BM87" i="16"/>
  <c r="BH87" i="16"/>
  <c r="K87" i="16"/>
  <c r="BB87" i="16"/>
  <c r="AP87" i="16"/>
  <c r="W87" i="16"/>
  <c r="BK87" i="16"/>
  <c r="P87" i="16"/>
  <c r="BE87" i="16"/>
  <c r="H87" i="16"/>
  <c r="AH87" i="16"/>
  <c r="AK87" i="16"/>
  <c r="L87" i="16"/>
  <c r="AU87" i="16"/>
  <c r="AX87" i="16"/>
  <c r="AE87" i="16"/>
  <c r="O11" i="16"/>
  <c r="N11" i="16"/>
  <c r="S11" i="16"/>
  <c r="BI11" i="16"/>
  <c r="K11" i="16"/>
  <c r="AK11" i="16"/>
  <c r="AA11" i="16"/>
  <c r="AC11" i="16"/>
  <c r="AG11" i="16"/>
  <c r="J11" i="16"/>
  <c r="AZ11" i="16"/>
  <c r="R11" i="16"/>
  <c r="BD11" i="16"/>
  <c r="BG11" i="16"/>
  <c r="AL11" i="16"/>
  <c r="BA11" i="16"/>
  <c r="AD11" i="16"/>
  <c r="P11" i="16"/>
  <c r="T11" i="16"/>
  <c r="AY11" i="16"/>
  <c r="V11" i="16"/>
  <c r="AP11" i="16"/>
  <c r="AE11" i="16"/>
  <c r="AH11" i="16"/>
  <c r="BL11" i="16"/>
  <c r="BJ11" i="16"/>
  <c r="BB11" i="16"/>
  <c r="AR11" i="16"/>
  <c r="AU11" i="16"/>
  <c r="AM11" i="16"/>
  <c r="W11" i="16"/>
  <c r="AB11" i="16"/>
  <c r="AF11" i="16"/>
  <c r="U11" i="16"/>
  <c r="AW11" i="16"/>
  <c r="BM11" i="16"/>
  <c r="AT11" i="16"/>
  <c r="Y11" i="16"/>
  <c r="BH11" i="16"/>
  <c r="Z11" i="16"/>
  <c r="F11" i="16"/>
  <c r="G11" i="16"/>
  <c r="AJ11" i="16"/>
  <c r="BN11" i="16"/>
  <c r="AI11" i="16"/>
  <c r="BF11" i="16"/>
  <c r="BK11" i="16"/>
  <c r="M11" i="16"/>
  <c r="AV11" i="16"/>
  <c r="AO11" i="16"/>
  <c r="X11" i="16"/>
  <c r="I11" i="16"/>
  <c r="BC11" i="16"/>
  <c r="AN11" i="16"/>
  <c r="AQ11" i="16"/>
  <c r="H11" i="16"/>
  <c r="BE11" i="16"/>
  <c r="Q11" i="16"/>
  <c r="AX11" i="16"/>
  <c r="AS11" i="16"/>
  <c r="L11" i="16"/>
  <c r="AI128" i="16"/>
  <c r="M128" i="16"/>
  <c r="BJ128" i="16"/>
  <c r="AW128" i="16"/>
  <c r="AD128" i="16"/>
  <c r="AU128" i="16"/>
  <c r="AC128" i="16"/>
  <c r="S128" i="16"/>
  <c r="I128" i="16"/>
  <c r="AL128" i="16"/>
  <c r="BG128" i="16"/>
  <c r="AT128" i="16"/>
  <c r="AO128" i="16"/>
  <c r="AK128" i="16"/>
  <c r="AM128" i="16"/>
  <c r="L128" i="16"/>
  <c r="BL128" i="16"/>
  <c r="BK128" i="16"/>
  <c r="BE128" i="16"/>
  <c r="BB128" i="16"/>
  <c r="X128" i="16"/>
  <c r="O128" i="16"/>
  <c r="U128" i="16"/>
  <c r="F128" i="16"/>
  <c r="BA128" i="16"/>
  <c r="H128" i="16"/>
  <c r="AJ128" i="16"/>
  <c r="AE128" i="16"/>
  <c r="BF128" i="16"/>
  <c r="BC128" i="16"/>
  <c r="AV128" i="16"/>
  <c r="BM128" i="16"/>
  <c r="AP128" i="16"/>
  <c r="T128" i="16"/>
  <c r="AX128" i="16"/>
  <c r="G128" i="16"/>
  <c r="K128" i="16"/>
  <c r="V128" i="16"/>
  <c r="W128" i="16"/>
  <c r="AQ128" i="16"/>
  <c r="BH128" i="16"/>
  <c r="Y128" i="16"/>
  <c r="AR128" i="16"/>
  <c r="R128" i="16"/>
  <c r="AS128" i="16"/>
  <c r="AH128" i="16"/>
  <c r="Z128" i="16"/>
  <c r="BN128" i="16"/>
  <c r="AY128" i="16"/>
  <c r="BI128" i="16"/>
  <c r="J128" i="16"/>
  <c r="N128" i="16"/>
  <c r="AN128" i="16"/>
  <c r="P128" i="16"/>
  <c r="AG128" i="16"/>
  <c r="AA128" i="16"/>
  <c r="Q128" i="16"/>
  <c r="BD128" i="16"/>
  <c r="AF128" i="16"/>
  <c r="AZ128" i="16"/>
  <c r="AB128" i="16"/>
  <c r="E137" i="16"/>
  <c r="AX137" i="15"/>
  <c r="J137" i="15"/>
  <c r="G137" i="15"/>
  <c r="Q137" i="15"/>
  <c r="AB137" i="15"/>
  <c r="BJ137" i="15"/>
  <c r="X137" i="15"/>
  <c r="AD137" i="15"/>
  <c r="AJ137" i="15"/>
  <c r="AC137" i="15"/>
  <c r="O137" i="15"/>
  <c r="AN137" i="15"/>
  <c r="AW137" i="15"/>
  <c r="BG137" i="15"/>
  <c r="AI137" i="15"/>
  <c r="AA137" i="15"/>
  <c r="BB137" i="15"/>
  <c r="H137" i="15"/>
  <c r="V137" i="15"/>
  <c r="AP137" i="15"/>
  <c r="AM137" i="15"/>
  <c r="K137" i="15"/>
  <c r="AE137" i="15"/>
  <c r="AS137" i="15"/>
  <c r="AT137" i="15"/>
  <c r="AY137" i="15"/>
  <c r="Y137" i="15"/>
  <c r="AZ137" i="15"/>
  <c r="BN137" i="15"/>
  <c r="AU137" i="15"/>
  <c r="N137" i="15"/>
  <c r="W137" i="15"/>
  <c r="AH137" i="15"/>
  <c r="M137" i="15"/>
  <c r="BI137" i="15"/>
  <c r="P137" i="15"/>
  <c r="Z137" i="15"/>
  <c r="AK137" i="15"/>
  <c r="AV137" i="15"/>
  <c r="AG137" i="15"/>
  <c r="U137" i="15"/>
  <c r="I137" i="15"/>
  <c r="S137" i="15"/>
  <c r="BA137" i="15"/>
  <c r="BM137" i="15"/>
  <c r="AO137" i="15"/>
  <c r="AQ137" i="15"/>
  <c r="BC137" i="15"/>
  <c r="AR137" i="15"/>
  <c r="T137" i="15"/>
  <c r="BF137" i="15"/>
  <c r="BL137" i="15"/>
  <c r="L137" i="15"/>
  <c r="AL137" i="15"/>
  <c r="BE137" i="15"/>
  <c r="BK137" i="15"/>
  <c r="R137" i="15"/>
  <c r="BH137" i="15"/>
  <c r="AF137" i="15"/>
  <c r="BD137" i="15"/>
  <c r="E85" i="16"/>
  <c r="R85" i="15"/>
  <c r="BG85" i="15"/>
  <c r="AV85" i="15"/>
  <c r="AH85" i="15"/>
  <c r="BB85" i="15"/>
  <c r="BD85" i="15"/>
  <c r="M85" i="15"/>
  <c r="AW85" i="15"/>
  <c r="AX85" i="15"/>
  <c r="AE85" i="15"/>
  <c r="Z85" i="15"/>
  <c r="N85" i="15"/>
  <c r="AY85" i="15"/>
  <c r="AR85" i="15"/>
  <c r="AM85" i="15"/>
  <c r="AK85" i="15"/>
  <c r="L85" i="15"/>
  <c r="BE85" i="15"/>
  <c r="BA85" i="15"/>
  <c r="BI85" i="15"/>
  <c r="AA85" i="15"/>
  <c r="P85" i="15"/>
  <c r="S85" i="15"/>
  <c r="V85" i="15"/>
  <c r="O85" i="15"/>
  <c r="H85" i="15"/>
  <c r="AB85" i="15"/>
  <c r="AF85" i="15"/>
  <c r="AP85" i="15"/>
  <c r="AL85" i="15"/>
  <c r="I85" i="15"/>
  <c r="Q85" i="15"/>
  <c r="T85" i="15"/>
  <c r="BN85" i="15"/>
  <c r="BK85" i="15"/>
  <c r="BC85" i="15"/>
  <c r="AD85" i="15"/>
  <c r="AG85" i="15"/>
  <c r="X85" i="15"/>
  <c r="AI85" i="15"/>
  <c r="BH85" i="15"/>
  <c r="AQ85" i="15"/>
  <c r="AT85" i="15"/>
  <c r="Y85" i="15"/>
  <c r="AJ85" i="15"/>
  <c r="AZ85" i="15"/>
  <c r="K85" i="15"/>
  <c r="BL85" i="15"/>
  <c r="AC85" i="15"/>
  <c r="AS85" i="15"/>
  <c r="BF85" i="15"/>
  <c r="G85" i="15"/>
  <c r="BM85" i="15"/>
  <c r="W85" i="15"/>
  <c r="U85" i="15"/>
  <c r="AO85" i="15"/>
  <c r="AN85" i="15"/>
  <c r="AU85" i="15"/>
  <c r="BJ85" i="15"/>
  <c r="J85" i="15"/>
  <c r="BG146" i="16"/>
  <c r="BI146" i="16"/>
  <c r="AK146" i="16"/>
  <c r="AN146" i="16"/>
  <c r="BH146" i="16"/>
  <c r="P146" i="16"/>
  <c r="S146" i="16"/>
  <c r="BB146" i="16"/>
  <c r="BN146" i="16"/>
  <c r="X146" i="16"/>
  <c r="AC146" i="16"/>
  <c r="AG146" i="16"/>
  <c r="T146" i="16"/>
  <c r="J146" i="16"/>
  <c r="BL146" i="16"/>
  <c r="AP146" i="16"/>
  <c r="AV146" i="16"/>
  <c r="AL146" i="16"/>
  <c r="AO146" i="16"/>
  <c r="AH146" i="16"/>
  <c r="BC146" i="16"/>
  <c r="BJ146" i="16"/>
  <c r="BD146" i="16"/>
  <c r="AW146" i="16"/>
  <c r="Y146" i="16"/>
  <c r="N146" i="16"/>
  <c r="L146" i="16"/>
  <c r="F146" i="16"/>
  <c r="G146" i="16"/>
  <c r="Z146" i="16"/>
  <c r="AB146" i="16"/>
  <c r="AE146" i="16"/>
  <c r="AD146" i="16"/>
  <c r="AX146" i="16"/>
  <c r="AA146" i="16"/>
  <c r="W146" i="16"/>
  <c r="R146" i="16"/>
  <c r="AJ146" i="16"/>
  <c r="AM146" i="16"/>
  <c r="U146" i="16"/>
  <c r="BA146" i="16"/>
  <c r="Q146" i="16"/>
  <c r="BK146" i="16"/>
  <c r="K146" i="16"/>
  <c r="H146" i="16"/>
  <c r="AI146" i="16"/>
  <c r="BM146" i="16"/>
  <c r="M146" i="16"/>
  <c r="BE146" i="16"/>
  <c r="AZ146" i="16"/>
  <c r="AS146" i="16"/>
  <c r="AU146" i="16"/>
  <c r="I146" i="16"/>
  <c r="BF146" i="16"/>
  <c r="AQ146" i="16"/>
  <c r="AF146" i="16"/>
  <c r="AT146" i="16"/>
  <c r="V146" i="16"/>
  <c r="AY146" i="16"/>
  <c r="AR146" i="16"/>
  <c r="O146" i="16"/>
  <c r="F77" i="15"/>
  <c r="F120" i="15"/>
  <c r="BH143" i="5" a="1"/>
  <c r="BH143" i="5" s="1"/>
  <c r="AL143" i="5" a="1"/>
  <c r="AL143" i="5" s="1"/>
  <c r="P143" i="5" a="1"/>
  <c r="P143" i="5" s="1"/>
  <c r="AU143" i="5" a="1"/>
  <c r="AU143" i="5" s="1"/>
  <c r="AW143" i="5" a="1"/>
  <c r="AW143" i="5" s="1"/>
  <c r="X143" i="5" a="1"/>
  <c r="X143" i="5" s="1"/>
  <c r="BG143" i="5" a="1"/>
  <c r="BG143" i="5" s="1"/>
  <c r="BM143" i="5" a="1"/>
  <c r="BM143" i="5" s="1"/>
  <c r="BJ143" i="5" a="1"/>
  <c r="BJ143" i="5" s="1"/>
  <c r="AN143" i="5" a="1"/>
  <c r="AN143" i="5" s="1"/>
  <c r="AZ143" i="5" a="1"/>
  <c r="AZ143" i="5" s="1"/>
  <c r="AH143" i="5" a="1"/>
  <c r="AH143" i="5" s="1"/>
  <c r="Q143" i="5" a="1"/>
  <c r="Q143" i="5" s="1"/>
  <c r="AY143" i="5" a="1"/>
  <c r="AY143" i="5" s="1"/>
  <c r="AD143" i="5" a="1"/>
  <c r="AD143" i="5" s="1"/>
  <c r="AK143" i="5" a="1"/>
  <c r="AK143" i="5" s="1"/>
  <c r="BE143" i="5" a="1"/>
  <c r="BE143" i="5" s="1"/>
  <c r="AR143" i="5" a="1"/>
  <c r="AR143" i="5" s="1"/>
  <c r="AO143" i="5" a="1"/>
  <c r="AO143" i="5" s="1"/>
  <c r="AQ143" i="5" a="1"/>
  <c r="AQ143" i="5" s="1"/>
  <c r="AC143" i="5" a="1"/>
  <c r="AC143" i="5" s="1"/>
  <c r="R143" i="5" a="1"/>
  <c r="R143" i="5" s="1"/>
  <c r="AE143" i="5" a="1"/>
  <c r="AE143" i="5" s="1"/>
  <c r="Y143" i="5" a="1"/>
  <c r="Y143" i="5" s="1"/>
  <c r="O143" i="5" a="1"/>
  <c r="O143" i="5" s="1"/>
  <c r="AA143" i="5" a="1"/>
  <c r="AA143" i="5" s="1"/>
  <c r="T143" i="5" a="1"/>
  <c r="T143" i="5" s="1"/>
  <c r="BB143" i="5" a="1"/>
  <c r="BB143" i="5" s="1"/>
  <c r="BL143" i="5" a="1"/>
  <c r="BL143" i="5" s="1"/>
  <c r="BK143" i="5" a="1"/>
  <c r="BK143" i="5" s="1"/>
  <c r="S143" i="5" a="1"/>
  <c r="S143" i="5" s="1"/>
  <c r="AV143" i="5" a="1"/>
  <c r="AV143" i="5" s="1"/>
  <c r="BA143" i="5" a="1"/>
  <c r="BA143" i="5" s="1"/>
  <c r="AB143" i="5" a="1"/>
  <c r="AB143" i="5" s="1"/>
  <c r="AM143" i="5" a="1"/>
  <c r="AM143" i="5" s="1"/>
  <c r="AT143" i="5" a="1"/>
  <c r="AT143" i="5" s="1"/>
  <c r="H143" i="5" a="1"/>
  <c r="H143" i="5" s="1"/>
  <c r="K143" i="5" a="1"/>
  <c r="K143" i="5" s="1"/>
  <c r="Z143" i="5" a="1"/>
  <c r="Z143" i="5" s="1"/>
  <c r="AS143" i="5" a="1"/>
  <c r="AS143" i="5" s="1"/>
  <c r="BC143" i="5" a="1"/>
  <c r="BC143" i="5" s="1"/>
  <c r="AI143" i="5" a="1"/>
  <c r="AI143" i="5" s="1"/>
  <c r="L143" i="5" a="1"/>
  <c r="L143" i="5" s="1"/>
  <c r="J143" i="5" a="1"/>
  <c r="J143" i="5" s="1"/>
  <c r="M143" i="5" a="1"/>
  <c r="M143" i="5" s="1"/>
  <c r="W143" i="5" a="1"/>
  <c r="W143" i="5" s="1"/>
  <c r="BN143" i="5" a="1"/>
  <c r="BN143" i="5" s="1"/>
  <c r="U143" i="5" a="1"/>
  <c r="U143" i="5" s="1"/>
  <c r="BF143" i="5" a="1"/>
  <c r="BF143" i="5" s="1"/>
  <c r="BI143" i="5" a="1"/>
  <c r="BI143" i="5" s="1"/>
  <c r="BD143" i="5" a="1"/>
  <c r="BD143" i="5" s="1"/>
  <c r="AJ143" i="5" a="1"/>
  <c r="AJ143" i="5" s="1"/>
  <c r="V143" i="5" a="1"/>
  <c r="V143" i="5" s="1"/>
  <c r="I143" i="5" a="1"/>
  <c r="I143" i="5" s="1"/>
  <c r="AG143" i="5" a="1"/>
  <c r="AG143" i="5" s="1"/>
  <c r="G143" i="5" a="1"/>
  <c r="G143" i="5" s="1"/>
  <c r="AX143" i="5" a="1"/>
  <c r="AX143" i="5" s="1"/>
  <c r="AP143" i="5" a="1"/>
  <c r="AP143" i="5" s="1"/>
  <c r="N143" i="5" a="1"/>
  <c r="N143" i="5" s="1"/>
  <c r="AF143" i="5" a="1"/>
  <c r="AF143" i="5" s="1"/>
  <c r="E136" i="16"/>
  <c r="K136" i="15"/>
  <c r="H136" i="15"/>
  <c r="AE136" i="15"/>
  <c r="AS136" i="15"/>
  <c r="AF136" i="15"/>
  <c r="Y136" i="15"/>
  <c r="V136" i="15"/>
  <c r="AW136" i="15"/>
  <c r="I136" i="15"/>
  <c r="R136" i="15"/>
  <c r="AX136" i="15"/>
  <c r="AB136" i="15"/>
  <c r="AY136" i="15"/>
  <c r="AZ136" i="15"/>
  <c r="S136" i="15"/>
  <c r="U136" i="15"/>
  <c r="BK136" i="15"/>
  <c r="BN136" i="15"/>
  <c r="AN136" i="15"/>
  <c r="BM136" i="15"/>
  <c r="AO136" i="15"/>
  <c r="W136" i="15"/>
  <c r="BI136" i="15"/>
  <c r="BG136" i="15"/>
  <c r="BC136" i="15"/>
  <c r="AT136" i="15"/>
  <c r="AH136" i="15"/>
  <c r="BH136" i="15"/>
  <c r="L136" i="15"/>
  <c r="X136" i="15"/>
  <c r="AI136" i="15"/>
  <c r="Q136" i="15"/>
  <c r="N136" i="15"/>
  <c r="AP136" i="15"/>
  <c r="AU136" i="15"/>
  <c r="AK136" i="15"/>
  <c r="Z136" i="15"/>
  <c r="BD136" i="15"/>
  <c r="AD136" i="15"/>
  <c r="AR136" i="15"/>
  <c r="O136" i="15"/>
  <c r="AQ136" i="15"/>
  <c r="J136" i="15"/>
  <c r="F136" i="15" s="1"/>
  <c r="BF136" i="15"/>
  <c r="AA136" i="15"/>
  <c r="BE136" i="15"/>
  <c r="AG136" i="15"/>
  <c r="T136" i="15"/>
  <c r="M136" i="15"/>
  <c r="AC136" i="15"/>
  <c r="AJ136" i="15"/>
  <c r="AV136" i="15"/>
  <c r="G136" i="15"/>
  <c r="BB136" i="15"/>
  <c r="BA136" i="15"/>
  <c r="AL136" i="15"/>
  <c r="AM136" i="15"/>
  <c r="BJ136" i="15"/>
  <c r="P136" i="15"/>
  <c r="BL136" i="15"/>
  <c r="F68" i="15"/>
  <c r="F150" i="15"/>
  <c r="V6" i="16"/>
  <c r="BH6" i="16"/>
  <c r="BJ6" i="16"/>
  <c r="H6" i="16"/>
  <c r="AE6" i="16"/>
  <c r="AH6" i="16"/>
  <c r="M6" i="16"/>
  <c r="AA6" i="16"/>
  <c r="AD6" i="16"/>
  <c r="AF6" i="16"/>
  <c r="BF6" i="16"/>
  <c r="AK6" i="16"/>
  <c r="BK6" i="16"/>
  <c r="BN6" i="16"/>
  <c r="AZ6" i="16"/>
  <c r="K6" i="16"/>
  <c r="S6" i="16"/>
  <c r="F6" i="16"/>
  <c r="P6" i="16"/>
  <c r="BA6" i="16"/>
  <c r="W6" i="16"/>
  <c r="AO6" i="16"/>
  <c r="AB6" i="16"/>
  <c r="AL6" i="16"/>
  <c r="BD6" i="16"/>
  <c r="I6" i="16"/>
  <c r="AI6" i="16"/>
  <c r="BG6" i="16"/>
  <c r="AW6" i="16"/>
  <c r="BB6" i="16"/>
  <c r="N6" i="16"/>
  <c r="U6" i="16"/>
  <c r="AU6" i="16"/>
  <c r="T6" i="16"/>
  <c r="BL6" i="16"/>
  <c r="Q6" i="16"/>
  <c r="AS6" i="16"/>
  <c r="X6" i="16"/>
  <c r="BI6" i="16"/>
  <c r="AC6" i="16"/>
  <c r="BC6" i="16"/>
  <c r="BE6" i="16"/>
  <c r="AJ6" i="16"/>
  <c r="Z6" i="16"/>
  <c r="AX6" i="16"/>
  <c r="O6" i="16"/>
  <c r="AT6" i="16"/>
  <c r="AN6" i="16"/>
  <c r="L6" i="16"/>
  <c r="AV6" i="16"/>
  <c r="Y6" i="16"/>
  <c r="J6" i="16"/>
  <c r="R6" i="16"/>
  <c r="AP6" i="16"/>
  <c r="AQ6" i="16"/>
  <c r="BM6" i="16"/>
  <c r="AR6" i="16"/>
  <c r="G6" i="16"/>
  <c r="AY6" i="16"/>
  <c r="AG6" i="16"/>
  <c r="AM6" i="16"/>
  <c r="F119" i="15"/>
  <c r="F104" i="15"/>
  <c r="F133" i="15"/>
  <c r="F74" i="15"/>
  <c r="AN114" i="16"/>
  <c r="AD114" i="16"/>
  <c r="J114" i="16"/>
  <c r="AW114" i="16"/>
  <c r="Z114" i="16"/>
  <c r="BA114" i="16"/>
  <c r="AQ114" i="16"/>
  <c r="X114" i="16"/>
  <c r="U114" i="16"/>
  <c r="F114" i="16"/>
  <c r="BN114" i="16"/>
  <c r="BD114" i="16"/>
  <c r="AK114" i="16"/>
  <c r="AY114" i="16"/>
  <c r="H114" i="16"/>
  <c r="O114" i="16"/>
  <c r="R114" i="16"/>
  <c r="AX114" i="16"/>
  <c r="V114" i="16"/>
  <c r="Y114" i="16"/>
  <c r="AB114" i="16"/>
  <c r="AE114" i="16"/>
  <c r="BK114" i="16"/>
  <c r="AZ114" i="16"/>
  <c r="AF114" i="16"/>
  <c r="W114" i="16"/>
  <c r="BB114" i="16"/>
  <c r="BE114" i="16"/>
  <c r="BL114" i="16"/>
  <c r="K114" i="16"/>
  <c r="AO114" i="16"/>
  <c r="AR114" i="16"/>
  <c r="I114" i="16"/>
  <c r="AH114" i="16"/>
  <c r="AJ114" i="16"/>
  <c r="AM114" i="16"/>
  <c r="BG114" i="16"/>
  <c r="AP114" i="16"/>
  <c r="AG114" i="16"/>
  <c r="M114" i="16"/>
  <c r="BI114" i="16"/>
  <c r="AT114" i="16"/>
  <c r="BH114" i="16"/>
  <c r="AI114" i="16"/>
  <c r="L114" i="16"/>
  <c r="AU114" i="16"/>
  <c r="AS114" i="16"/>
  <c r="BF114" i="16"/>
  <c r="N114" i="16"/>
  <c r="AV114" i="16"/>
  <c r="P114" i="16"/>
  <c r="AA114" i="16"/>
  <c r="S114" i="16"/>
  <c r="AL114" i="16"/>
  <c r="AC114" i="16"/>
  <c r="BJ114" i="16"/>
  <c r="BC114" i="16"/>
  <c r="Q114" i="16"/>
  <c r="BM114" i="16"/>
  <c r="T114" i="16"/>
  <c r="G114" i="16"/>
  <c r="F94" i="15"/>
  <c r="R121" i="16"/>
  <c r="I121" i="16"/>
  <c r="BF121" i="16"/>
  <c r="AV121" i="16"/>
  <c r="BK121" i="16"/>
  <c r="N121" i="16"/>
  <c r="AD121" i="16"/>
  <c r="X121" i="16"/>
  <c r="K121" i="16"/>
  <c r="AF121" i="16"/>
  <c r="BG121" i="16"/>
  <c r="Z121" i="16"/>
  <c r="AP121" i="16"/>
  <c r="AN121" i="16"/>
  <c r="AQ121" i="16"/>
  <c r="BI121" i="16"/>
  <c r="AL121" i="16"/>
  <c r="BB121" i="16"/>
  <c r="BE121" i="16"/>
  <c r="O121" i="16"/>
  <c r="BL121" i="16"/>
  <c r="AX121" i="16"/>
  <c r="BN121" i="16"/>
  <c r="J121" i="16"/>
  <c r="AR121" i="16"/>
  <c r="G121" i="16"/>
  <c r="BJ121" i="16"/>
  <c r="U121" i="16"/>
  <c r="AE121" i="16"/>
  <c r="P121" i="16"/>
  <c r="Y121" i="16"/>
  <c r="AW121" i="16"/>
  <c r="AA121" i="16"/>
  <c r="AJ121" i="16"/>
  <c r="AS121" i="16"/>
  <c r="Q121" i="16"/>
  <c r="L121" i="16"/>
  <c r="AK121" i="16"/>
  <c r="AG121" i="16"/>
  <c r="BH121" i="16"/>
  <c r="AC121" i="16"/>
  <c r="BC121" i="16"/>
  <c r="AY121" i="16"/>
  <c r="AB121" i="16"/>
  <c r="AO121" i="16"/>
  <c r="M121" i="16"/>
  <c r="AU121" i="16"/>
  <c r="BA121" i="16"/>
  <c r="AH121" i="16"/>
  <c r="F121" i="16"/>
  <c r="BM121" i="16"/>
  <c r="S121" i="16"/>
  <c r="AT121" i="16"/>
  <c r="AZ121" i="16"/>
  <c r="AI121" i="16"/>
  <c r="T121" i="16"/>
  <c r="H121" i="16"/>
  <c r="BD121" i="16"/>
  <c r="W121" i="16"/>
  <c r="V121" i="16"/>
  <c r="AM121" i="16"/>
  <c r="BJ137" i="5" a="1"/>
  <c r="BJ137" i="5" s="1"/>
  <c r="AL137" i="5" a="1"/>
  <c r="AL137" i="5" s="1"/>
  <c r="BL137" i="5" a="1"/>
  <c r="BL137" i="5" s="1"/>
  <c r="BF137" i="5" a="1"/>
  <c r="BF137" i="5" s="1"/>
  <c r="AY137" i="5" a="1"/>
  <c r="AY137" i="5" s="1"/>
  <c r="AA137" i="5" a="1"/>
  <c r="AA137" i="5" s="1"/>
  <c r="BG137" i="5" a="1"/>
  <c r="BG137" i="5" s="1"/>
  <c r="AE137" i="5" a="1"/>
  <c r="AE137" i="5" s="1"/>
  <c r="I137" i="5" a="1"/>
  <c r="I137" i="5" s="1"/>
  <c r="AN137" i="5" a="1"/>
  <c r="AN137" i="5" s="1"/>
  <c r="BN137" i="5" a="1"/>
  <c r="BN137" i="5" s="1"/>
  <c r="AP137" i="5" a="1"/>
  <c r="AP137" i="5" s="1"/>
  <c r="BA137" i="5" a="1"/>
  <c r="BA137" i="5" s="1"/>
  <c r="AC137" i="5" a="1"/>
  <c r="AC137" i="5" s="1"/>
  <c r="BB137" i="5" a="1"/>
  <c r="BB137" i="5" s="1"/>
  <c r="X137" i="5" a="1"/>
  <c r="X137" i="5" s="1"/>
  <c r="T137" i="5" a="1"/>
  <c r="T137" i="5" s="1"/>
  <c r="AQ137" i="5" a="1"/>
  <c r="AQ137" i="5" s="1"/>
  <c r="AM137" i="5" a="1"/>
  <c r="AM137" i="5" s="1"/>
  <c r="BM137" i="5" a="1"/>
  <c r="BM137" i="5" s="1"/>
  <c r="AK137" i="5" a="1"/>
  <c r="AK137" i="5" s="1"/>
  <c r="AG137" i="5" a="1"/>
  <c r="AG137" i="5" s="1"/>
  <c r="BH137" i="5" a="1"/>
  <c r="BH137" i="5" s="1"/>
  <c r="AS137" i="5" a="1"/>
  <c r="AS137" i="5" s="1"/>
  <c r="AI137" i="5" a="1"/>
  <c r="AI137" i="5" s="1"/>
  <c r="W137" i="5" a="1"/>
  <c r="W137" i="5" s="1"/>
  <c r="AW137" i="5" a="1"/>
  <c r="AW137" i="5" s="1"/>
  <c r="Y137" i="5" a="1"/>
  <c r="Y137" i="5" s="1"/>
  <c r="AD137" i="5" a="1"/>
  <c r="AD137" i="5" s="1"/>
  <c r="AX137" i="5" a="1"/>
  <c r="AX137" i="5" s="1"/>
  <c r="AV137" i="5" a="1"/>
  <c r="AV137" i="5" s="1"/>
  <c r="K137" i="5" a="1"/>
  <c r="K137" i="5" s="1"/>
  <c r="AR137" i="5" a="1"/>
  <c r="AR137" i="5" s="1"/>
  <c r="BE137" i="5" a="1"/>
  <c r="BE137" i="5" s="1"/>
  <c r="O137" i="5" a="1"/>
  <c r="O137" i="5" s="1"/>
  <c r="AF137" i="5" a="1"/>
  <c r="AF137" i="5" s="1"/>
  <c r="AU137" i="5" a="1"/>
  <c r="AU137" i="5" s="1"/>
  <c r="P137" i="5" a="1"/>
  <c r="P137" i="5" s="1"/>
  <c r="AH137" i="5" a="1"/>
  <c r="AH137" i="5" s="1"/>
  <c r="J137" i="5" a="1"/>
  <c r="J137" i="5" s="1"/>
  <c r="AT137" i="5" a="1"/>
  <c r="AT137" i="5" s="1"/>
  <c r="H137" i="5" a="1"/>
  <c r="H137" i="5" s="1"/>
  <c r="Q137" i="5" a="1"/>
  <c r="Q137" i="5" s="1"/>
  <c r="Z137" i="5" a="1"/>
  <c r="Z137" i="5" s="1"/>
  <c r="L137" i="5" a="1"/>
  <c r="L137" i="5" s="1"/>
  <c r="BK137" i="5" a="1"/>
  <c r="BK137" i="5" s="1"/>
  <c r="BD137" i="5" a="1"/>
  <c r="BD137" i="5" s="1"/>
  <c r="M137" i="5" a="1"/>
  <c r="M137" i="5" s="1"/>
  <c r="AB137" i="5" a="1"/>
  <c r="AB137" i="5" s="1"/>
  <c r="AO137" i="5" a="1"/>
  <c r="AO137" i="5" s="1"/>
  <c r="R137" i="5" a="1"/>
  <c r="R137" i="5" s="1"/>
  <c r="V137" i="5" a="1"/>
  <c r="V137" i="5" s="1"/>
  <c r="AZ137" i="5" a="1"/>
  <c r="AZ137" i="5" s="1"/>
  <c r="U137" i="5" a="1"/>
  <c r="U137" i="5" s="1"/>
  <c r="S137" i="5" a="1"/>
  <c r="S137" i="5" s="1"/>
  <c r="G137" i="5" a="1"/>
  <c r="G137" i="5" s="1"/>
  <c r="BI137" i="5" a="1"/>
  <c r="BI137" i="5" s="1"/>
  <c r="AJ137" i="5" a="1"/>
  <c r="AJ137" i="5" s="1"/>
  <c r="BC137" i="5" a="1"/>
  <c r="BC137" i="5" s="1"/>
  <c r="N137" i="5" a="1"/>
  <c r="N137" i="5" s="1"/>
  <c r="BI85" i="5" a="1"/>
  <c r="BI85" i="5" s="1"/>
  <c r="AY85" i="5" a="1"/>
  <c r="AY85" i="5" s="1"/>
  <c r="W85" i="5" a="1"/>
  <c r="W85" i="5" s="1"/>
  <c r="AX85" i="5" a="1"/>
  <c r="AX85" i="5" s="1"/>
  <c r="AW85" i="5" a="1"/>
  <c r="AW85" i="5" s="1"/>
  <c r="K85" i="5" a="1"/>
  <c r="K85" i="5" s="1"/>
  <c r="BH85" i="5" a="1"/>
  <c r="BH85" i="5" s="1"/>
  <c r="BF85" i="5" a="1"/>
  <c r="BF85" i="5" s="1"/>
  <c r="AV85" i="5" a="1"/>
  <c r="AV85" i="5" s="1"/>
  <c r="BE85" i="5" a="1"/>
  <c r="BE85" i="5" s="1"/>
  <c r="BB85" i="5" a="1"/>
  <c r="BB85" i="5" s="1"/>
  <c r="AU85" i="5" a="1"/>
  <c r="AU85" i="5" s="1"/>
  <c r="BL85" i="5" a="1"/>
  <c r="BL85" i="5" s="1"/>
  <c r="AT85" i="5" a="1"/>
  <c r="AT85" i="5" s="1"/>
  <c r="BA85" i="5" a="1"/>
  <c r="BA85" i="5" s="1"/>
  <c r="BM85" i="5" a="1"/>
  <c r="BM85" i="5" s="1"/>
  <c r="AL85" i="5" a="1"/>
  <c r="AL85" i="5" s="1"/>
  <c r="X85" i="5" a="1"/>
  <c r="X85" i="5" s="1"/>
  <c r="G85" i="5" a="1"/>
  <c r="G85" i="5" s="1"/>
  <c r="AE85" i="5" a="1"/>
  <c r="AE85" i="5" s="1"/>
  <c r="BD85" i="5" a="1"/>
  <c r="BD85" i="5" s="1"/>
  <c r="AM85" i="5" a="1"/>
  <c r="AM85" i="5" s="1"/>
  <c r="I85" i="5" a="1"/>
  <c r="I85" i="5" s="1"/>
  <c r="AZ85" i="5" a="1"/>
  <c r="AZ85" i="5" s="1"/>
  <c r="AG85" i="5" a="1"/>
  <c r="AG85" i="5" s="1"/>
  <c r="U85" i="5" a="1"/>
  <c r="U85" i="5" s="1"/>
  <c r="AD85" i="5" a="1"/>
  <c r="AD85" i="5" s="1"/>
  <c r="AB85" i="5" a="1"/>
  <c r="AB85" i="5" s="1"/>
  <c r="AH85" i="5" a="1"/>
  <c r="AH85" i="5" s="1"/>
  <c r="AR85" i="5" a="1"/>
  <c r="AR85" i="5" s="1"/>
  <c r="AF85" i="5" a="1"/>
  <c r="AF85" i="5" s="1"/>
  <c r="AI85" i="5" a="1"/>
  <c r="AI85" i="5" s="1"/>
  <c r="N85" i="5" a="1"/>
  <c r="N85" i="5" s="1"/>
  <c r="AN85" i="5" a="1"/>
  <c r="AN85" i="5" s="1"/>
  <c r="BK85" i="5" a="1"/>
  <c r="BK85" i="5" s="1"/>
  <c r="J85" i="5" a="1"/>
  <c r="J85" i="5" s="1"/>
  <c r="S85" i="5" a="1"/>
  <c r="S85" i="5" s="1"/>
  <c r="BJ85" i="5" a="1"/>
  <c r="BJ85" i="5" s="1"/>
  <c r="AC85" i="5" a="1"/>
  <c r="AC85" i="5" s="1"/>
  <c r="O85" i="5" a="1"/>
  <c r="O85" i="5" s="1"/>
  <c r="AA85" i="5" a="1"/>
  <c r="AA85" i="5" s="1"/>
  <c r="Y85" i="5" a="1"/>
  <c r="Y85" i="5" s="1"/>
  <c r="R85" i="5" a="1"/>
  <c r="R85" i="5" s="1"/>
  <c r="M85" i="5" a="1"/>
  <c r="M85" i="5" s="1"/>
  <c r="AS85" i="5" a="1"/>
  <c r="AS85" i="5" s="1"/>
  <c r="H85" i="5" a="1"/>
  <c r="H85" i="5" s="1"/>
  <c r="V85" i="5" a="1"/>
  <c r="V85" i="5" s="1"/>
  <c r="BN85" i="5" a="1"/>
  <c r="BN85" i="5" s="1"/>
  <c r="T85" i="5" a="1"/>
  <c r="T85" i="5" s="1"/>
  <c r="BG85" i="5" a="1"/>
  <c r="BG85" i="5" s="1"/>
  <c r="AQ85" i="5" a="1"/>
  <c r="AQ85" i="5" s="1"/>
  <c r="BC85" i="5" a="1"/>
  <c r="BC85" i="5" s="1"/>
  <c r="Q85" i="5" a="1"/>
  <c r="Q85" i="5" s="1"/>
  <c r="P85" i="5" a="1"/>
  <c r="P85" i="5" s="1"/>
  <c r="AK85" i="5" a="1"/>
  <c r="AK85" i="5" s="1"/>
  <c r="Z85" i="5" a="1"/>
  <c r="Z85" i="5" s="1"/>
  <c r="L85" i="5" a="1"/>
  <c r="L85" i="5" s="1"/>
  <c r="AO85" i="5" a="1"/>
  <c r="AO85" i="5" s="1"/>
  <c r="AP85" i="5" a="1"/>
  <c r="AP85" i="5" s="1"/>
  <c r="AJ85" i="5" a="1"/>
  <c r="AJ85" i="5" s="1"/>
  <c r="F25" i="15"/>
  <c r="E78" i="16"/>
  <c r="AN78" i="15"/>
  <c r="L78" i="15"/>
  <c r="O78" i="15"/>
  <c r="AY78" i="15"/>
  <c r="U78" i="15"/>
  <c r="AZ78" i="15"/>
  <c r="Z78" i="15"/>
  <c r="AD78" i="15"/>
  <c r="BN78" i="15"/>
  <c r="BK78" i="15"/>
  <c r="BL78" i="15"/>
  <c r="AO78" i="15"/>
  <c r="AS78" i="15"/>
  <c r="J78" i="15"/>
  <c r="AE78" i="15"/>
  <c r="H78" i="15"/>
  <c r="BC78" i="15"/>
  <c r="BG78" i="15"/>
  <c r="X78" i="15"/>
  <c r="AU78" i="15"/>
  <c r="T78" i="15"/>
  <c r="M78" i="15"/>
  <c r="G78" i="15"/>
  <c r="AL78" i="15"/>
  <c r="AV78" i="15"/>
  <c r="AF78" i="15"/>
  <c r="AA78" i="15"/>
  <c r="V78" i="15"/>
  <c r="BA78" i="15"/>
  <c r="AW78" i="15"/>
  <c r="Y78" i="15"/>
  <c r="AC78" i="15"/>
  <c r="I78" i="15"/>
  <c r="AT78" i="15"/>
  <c r="R78" i="15"/>
  <c r="P78" i="15"/>
  <c r="AM78" i="15"/>
  <c r="AQ78" i="15"/>
  <c r="W78" i="15"/>
  <c r="S78" i="15"/>
  <c r="AB78" i="15"/>
  <c r="BB78" i="15"/>
  <c r="BF78" i="15"/>
  <c r="AK78" i="15"/>
  <c r="BJ78" i="15"/>
  <c r="AX78" i="15"/>
  <c r="BM78" i="15"/>
  <c r="AG78" i="15"/>
  <c r="AH78" i="15"/>
  <c r="AI78" i="15"/>
  <c r="AR78" i="15"/>
  <c r="BH78" i="15"/>
  <c r="BE78" i="15"/>
  <c r="N78" i="15"/>
  <c r="AJ78" i="15"/>
  <c r="AP78" i="15"/>
  <c r="BI78" i="15"/>
  <c r="Q78" i="15"/>
  <c r="BD78" i="15"/>
  <c r="K78" i="15"/>
  <c r="AZ142" i="5" a="1"/>
  <c r="AZ142" i="5" s="1"/>
  <c r="AD142" i="5" a="1"/>
  <c r="AD142" i="5" s="1"/>
  <c r="BG142" i="5" a="1"/>
  <c r="BG142" i="5" s="1"/>
  <c r="BD142" i="5" a="1"/>
  <c r="BD142" i="5" s="1"/>
  <c r="AQ142" i="5" a="1"/>
  <c r="AQ142" i="5" s="1"/>
  <c r="AO142" i="5" a="1"/>
  <c r="AO142" i="5" s="1"/>
  <c r="U142" i="5" a="1"/>
  <c r="U142" i="5" s="1"/>
  <c r="AR142" i="5" a="1"/>
  <c r="AR142" i="5" s="1"/>
  <c r="AB142" i="5" a="1"/>
  <c r="AB142" i="5" s="1"/>
  <c r="AK142" i="5" a="1"/>
  <c r="AK142" i="5" s="1"/>
  <c r="AF142" i="5" a="1"/>
  <c r="AF142" i="5" s="1"/>
  <c r="BM142" i="5" a="1"/>
  <c r="BM142" i="5" s="1"/>
  <c r="Q142" i="5" a="1"/>
  <c r="Q142" i="5" s="1"/>
  <c r="BC142" i="5" a="1"/>
  <c r="BC142" i="5" s="1"/>
  <c r="AV142" i="5" a="1"/>
  <c r="AV142" i="5" s="1"/>
  <c r="W142" i="5" a="1"/>
  <c r="W142" i="5" s="1"/>
  <c r="AW142" i="5" a="1"/>
  <c r="AW142" i="5" s="1"/>
  <c r="BF142" i="5" a="1"/>
  <c r="BF142" i="5" s="1"/>
  <c r="AA142" i="5" a="1"/>
  <c r="AA142" i="5" s="1"/>
  <c r="AL142" i="5" a="1"/>
  <c r="AL142" i="5" s="1"/>
  <c r="BI142" i="5" a="1"/>
  <c r="BI142" i="5" s="1"/>
  <c r="BH142" i="5" a="1"/>
  <c r="BH142" i="5" s="1"/>
  <c r="O142" i="5" a="1"/>
  <c r="O142" i="5" s="1"/>
  <c r="BB142" i="5" a="1"/>
  <c r="BB142" i="5" s="1"/>
  <c r="AX142" i="5" a="1"/>
  <c r="AX142" i="5" s="1"/>
  <c r="AS142" i="5" a="1"/>
  <c r="AS142" i="5" s="1"/>
  <c r="BE142" i="5" a="1"/>
  <c r="BE142" i="5" s="1"/>
  <c r="BN142" i="5" a="1"/>
  <c r="BN142" i="5" s="1"/>
  <c r="AM142" i="5" a="1"/>
  <c r="AM142" i="5" s="1"/>
  <c r="R142" i="5" a="1"/>
  <c r="R142" i="5" s="1"/>
  <c r="AH142" i="5" a="1"/>
  <c r="AH142" i="5" s="1"/>
  <c r="AP142" i="5" a="1"/>
  <c r="AP142" i="5" s="1"/>
  <c r="S142" i="5" a="1"/>
  <c r="S142" i="5" s="1"/>
  <c r="I142" i="5" a="1"/>
  <c r="I142" i="5" s="1"/>
  <c r="AC142" i="5" a="1"/>
  <c r="AC142" i="5" s="1"/>
  <c r="P142" i="5" a="1"/>
  <c r="P142" i="5" s="1"/>
  <c r="J142" i="5" a="1"/>
  <c r="J142" i="5" s="1"/>
  <c r="BJ142" i="5" a="1"/>
  <c r="BJ142" i="5" s="1"/>
  <c r="BA142" i="5" a="1"/>
  <c r="BA142" i="5" s="1"/>
  <c r="AY142" i="5" a="1"/>
  <c r="AY142" i="5" s="1"/>
  <c r="AI142" i="5" a="1"/>
  <c r="AI142" i="5" s="1"/>
  <c r="V142" i="5" a="1"/>
  <c r="V142" i="5" s="1"/>
  <c r="Y142" i="5" a="1"/>
  <c r="Y142" i="5" s="1"/>
  <c r="AN142" i="5" a="1"/>
  <c r="AN142" i="5" s="1"/>
  <c r="X142" i="5" a="1"/>
  <c r="X142" i="5" s="1"/>
  <c r="AE142" i="5" a="1"/>
  <c r="AE142" i="5" s="1"/>
  <c r="AU142" i="5" a="1"/>
  <c r="AU142" i="5" s="1"/>
  <c r="BK142" i="5" a="1"/>
  <c r="BK142" i="5" s="1"/>
  <c r="T142" i="5" a="1"/>
  <c r="T142" i="5" s="1"/>
  <c r="N142" i="5" a="1"/>
  <c r="N142" i="5" s="1"/>
  <c r="AT142" i="5" a="1"/>
  <c r="AT142" i="5" s="1"/>
  <c r="BL142" i="5" a="1"/>
  <c r="BL142" i="5" s="1"/>
  <c r="L142" i="5" a="1"/>
  <c r="L142" i="5" s="1"/>
  <c r="K142" i="5" a="1"/>
  <c r="K142" i="5" s="1"/>
  <c r="AG142" i="5" a="1"/>
  <c r="AG142" i="5" s="1"/>
  <c r="H142" i="5" a="1"/>
  <c r="H142" i="5" s="1"/>
  <c r="M142" i="5" a="1"/>
  <c r="M142" i="5" s="1"/>
  <c r="AJ142" i="5" a="1"/>
  <c r="AJ142" i="5" s="1"/>
  <c r="Z142" i="5" a="1"/>
  <c r="Z142" i="5" s="1"/>
  <c r="G142" i="5" a="1"/>
  <c r="G142" i="5" s="1"/>
  <c r="E14" i="16"/>
  <c r="G14" i="15"/>
  <c r="AG14" i="15"/>
  <c r="BN14" i="15"/>
  <c r="K14" i="15"/>
  <c r="AR14" i="15"/>
  <c r="W14" i="15"/>
  <c r="AZ14" i="15"/>
  <c r="H14" i="15"/>
  <c r="P14" i="15"/>
  <c r="AP14" i="15"/>
  <c r="AS14" i="15"/>
  <c r="Q14" i="15"/>
  <c r="X14" i="15"/>
  <c r="BA14" i="15"/>
  <c r="AB14" i="15"/>
  <c r="AU14" i="15"/>
  <c r="BG14" i="15"/>
  <c r="BI14" i="15"/>
  <c r="V14" i="15"/>
  <c r="BD14" i="15"/>
  <c r="N14" i="15"/>
  <c r="AH14" i="15"/>
  <c r="U14" i="15"/>
  <c r="AL14" i="15"/>
  <c r="AI14" i="15"/>
  <c r="AX14" i="15"/>
  <c r="BB14" i="15"/>
  <c r="BJ14" i="15"/>
  <c r="S14" i="15"/>
  <c r="O14" i="15"/>
  <c r="AJ14" i="15"/>
  <c r="AA14" i="15"/>
  <c r="BC14" i="15"/>
  <c r="AM14" i="15"/>
  <c r="T14" i="15"/>
  <c r="AY14" i="15"/>
  <c r="AN14" i="15"/>
  <c r="AK14" i="15"/>
  <c r="AT14" i="15"/>
  <c r="L14" i="15"/>
  <c r="AW14" i="15"/>
  <c r="BF14" i="15"/>
  <c r="AE14" i="15"/>
  <c r="M14" i="15"/>
  <c r="AF14" i="15"/>
  <c r="Y14" i="15"/>
  <c r="BL14" i="15"/>
  <c r="Z14" i="15"/>
  <c r="AD14" i="15"/>
  <c r="BK14" i="15"/>
  <c r="J14" i="15"/>
  <c r="R14" i="15"/>
  <c r="AO14" i="15"/>
  <c r="BH14" i="15"/>
  <c r="AQ14" i="15"/>
  <c r="I14" i="15"/>
  <c r="BM14" i="15"/>
  <c r="AC14" i="15"/>
  <c r="BE14" i="15"/>
  <c r="AV14" i="15"/>
  <c r="E54" i="16"/>
  <c r="BL54" i="15"/>
  <c r="AG54" i="15"/>
  <c r="AK54" i="15"/>
  <c r="BG54" i="15"/>
  <c r="AL54" i="15"/>
  <c r="Q54" i="15"/>
  <c r="AW54" i="15"/>
  <c r="BE54" i="15"/>
  <c r="V54" i="15"/>
  <c r="AQ54" i="15"/>
  <c r="AC54" i="15"/>
  <c r="N54" i="15"/>
  <c r="J54" i="15"/>
  <c r="BH54" i="15"/>
  <c r="X54" i="15"/>
  <c r="O54" i="15"/>
  <c r="AO54" i="15"/>
  <c r="AH54" i="15"/>
  <c r="Z54" i="15"/>
  <c r="W54" i="15"/>
  <c r="AA54" i="15"/>
  <c r="BA54" i="15"/>
  <c r="AX54" i="15"/>
  <c r="AT54" i="15"/>
  <c r="BI54" i="15"/>
  <c r="AM54" i="15"/>
  <c r="BM54" i="15"/>
  <c r="S54" i="15"/>
  <c r="BJ54" i="15"/>
  <c r="AR54" i="15"/>
  <c r="AY54" i="15"/>
  <c r="R54" i="15"/>
  <c r="AI54" i="15"/>
  <c r="K54" i="15"/>
  <c r="G54" i="15"/>
  <c r="AB54" i="15"/>
  <c r="BB54" i="15"/>
  <c r="AJ54" i="15"/>
  <c r="I54" i="15"/>
  <c r="AV54" i="15"/>
  <c r="AN54" i="15"/>
  <c r="BN54" i="15"/>
  <c r="BD54" i="15"/>
  <c r="BF54" i="15"/>
  <c r="Y54" i="15"/>
  <c r="BK54" i="15"/>
  <c r="AS54" i="15"/>
  <c r="P54" i="15"/>
  <c r="H54" i="15"/>
  <c r="AZ54" i="15"/>
  <c r="AF54" i="15"/>
  <c r="AD54" i="15"/>
  <c r="AP54" i="15"/>
  <c r="M54" i="15"/>
  <c r="BC54" i="15"/>
  <c r="AE54" i="15"/>
  <c r="AU54" i="15"/>
  <c r="T54" i="15"/>
  <c r="U54" i="15"/>
  <c r="L54" i="15"/>
  <c r="AL26" i="6"/>
  <c r="BH150" i="6"/>
  <c r="BJ150" i="6"/>
  <c r="AD14" i="5" a="1"/>
  <c r="AD14" i="5" s="1"/>
  <c r="BE14" i="5" a="1"/>
  <c r="BE14" i="5" s="1"/>
  <c r="BN14" i="5" a="1"/>
  <c r="BN14" i="5" s="1"/>
  <c r="AK14" i="5" a="1"/>
  <c r="AK14" i="5" s="1"/>
  <c r="S14" i="5" a="1"/>
  <c r="S14" i="5" s="1"/>
  <c r="AR14" i="5" a="1"/>
  <c r="AR14" i="5" s="1"/>
  <c r="AY14" i="5" a="1"/>
  <c r="AY14" i="5" s="1"/>
  <c r="AA14" i="5" a="1"/>
  <c r="AA14" i="5" s="1"/>
  <c r="AZ14" i="5" a="1"/>
  <c r="AZ14" i="5" s="1"/>
  <c r="BJ14" i="5" a="1"/>
  <c r="BJ14" i="5" s="1"/>
  <c r="BD14" i="5" a="1"/>
  <c r="BD14" i="5" s="1"/>
  <c r="AL14" i="5" a="1"/>
  <c r="AL14" i="5" s="1"/>
  <c r="AO14" i="5" a="1"/>
  <c r="AO14" i="5" s="1"/>
  <c r="AW14" i="5" a="1"/>
  <c r="AW14" i="5" s="1"/>
  <c r="AQ14" i="5" a="1"/>
  <c r="AQ14" i="5" s="1"/>
  <c r="Z14" i="5" a="1"/>
  <c r="Z14" i="5" s="1"/>
  <c r="T14" i="5" a="1"/>
  <c r="T14" i="5" s="1"/>
  <c r="BF14" i="5" a="1"/>
  <c r="BF14" i="5" s="1"/>
  <c r="AU14" i="5" a="1"/>
  <c r="AU14" i="5" s="1"/>
  <c r="BB14" i="5" a="1"/>
  <c r="BB14" i="5" s="1"/>
  <c r="BL14" i="5" a="1"/>
  <c r="BL14" i="5" s="1"/>
  <c r="AS14" i="5" a="1"/>
  <c r="AS14" i="5" s="1"/>
  <c r="AC14" i="5" a="1"/>
  <c r="AC14" i="5" s="1"/>
  <c r="AM14" i="5" a="1"/>
  <c r="AM14" i="5" s="1"/>
  <c r="G14" i="5" a="1"/>
  <c r="G14" i="5" s="1"/>
  <c r="AN14" i="5" a="1"/>
  <c r="AN14" i="5" s="1"/>
  <c r="AG14" i="5" a="1"/>
  <c r="AG14" i="5" s="1"/>
  <c r="AB14" i="5" a="1"/>
  <c r="AB14" i="5" s="1"/>
  <c r="AX14" i="5" a="1"/>
  <c r="AX14" i="5" s="1"/>
  <c r="BA14" i="5" a="1"/>
  <c r="BA14" i="5" s="1"/>
  <c r="BH14" i="5" a="1"/>
  <c r="BH14" i="5" s="1"/>
  <c r="P14" i="5" a="1"/>
  <c r="P14" i="5" s="1"/>
  <c r="AP14" i="5" a="1"/>
  <c r="AP14" i="5" s="1"/>
  <c r="BM14" i="5" a="1"/>
  <c r="BM14" i="5" s="1"/>
  <c r="M14" i="5" a="1"/>
  <c r="M14" i="5" s="1"/>
  <c r="AE14" i="5" a="1"/>
  <c r="AE14" i="5" s="1"/>
  <c r="Y14" i="5" a="1"/>
  <c r="Y14" i="5" s="1"/>
  <c r="K14" i="5" a="1"/>
  <c r="K14" i="5" s="1"/>
  <c r="AJ14" i="5" a="1"/>
  <c r="AJ14" i="5" s="1"/>
  <c r="BK14" i="5" a="1"/>
  <c r="BK14" i="5" s="1"/>
  <c r="W14" i="5" a="1"/>
  <c r="W14" i="5" s="1"/>
  <c r="X14" i="5" a="1"/>
  <c r="X14" i="5" s="1"/>
  <c r="AH14" i="5" a="1"/>
  <c r="AH14" i="5" s="1"/>
  <c r="BG14" i="5" a="1"/>
  <c r="BG14" i="5" s="1"/>
  <c r="BC14" i="5" a="1"/>
  <c r="BC14" i="5" s="1"/>
  <c r="AT14" i="5" a="1"/>
  <c r="AT14" i="5" s="1"/>
  <c r="AV14" i="5" a="1"/>
  <c r="AV14" i="5" s="1"/>
  <c r="J14" i="5" a="1"/>
  <c r="J14" i="5" s="1"/>
  <c r="AF14" i="5" a="1"/>
  <c r="AF14" i="5" s="1"/>
  <c r="AI14" i="5" a="1"/>
  <c r="AI14" i="5" s="1"/>
  <c r="U14" i="5" a="1"/>
  <c r="U14" i="5" s="1"/>
  <c r="L14" i="5" a="1"/>
  <c r="L14" i="5" s="1"/>
  <c r="BI14" i="5" a="1"/>
  <c r="BI14" i="5" s="1"/>
  <c r="R14" i="5" a="1"/>
  <c r="R14" i="5" s="1"/>
  <c r="V14" i="5" a="1"/>
  <c r="V14" i="5" s="1"/>
  <c r="H14" i="5" a="1"/>
  <c r="H14" i="5" s="1"/>
  <c r="N14" i="5" a="1"/>
  <c r="N14" i="5" s="1"/>
  <c r="I14" i="5" a="1"/>
  <c r="I14" i="5" s="1"/>
  <c r="O14" i="5" a="1"/>
  <c r="O14" i="5" s="1"/>
  <c r="Q14" i="5" a="1"/>
  <c r="Q14" i="5" s="1"/>
  <c r="F59" i="15"/>
  <c r="BN54" i="5" a="1"/>
  <c r="BN54" i="5" s="1"/>
  <c r="BE54" i="5" a="1"/>
  <c r="BE54" i="5" s="1"/>
  <c r="AU54" i="5" a="1"/>
  <c r="AU54" i="5" s="1"/>
  <c r="BD54" i="5" a="1"/>
  <c r="BD54" i="5" s="1"/>
  <c r="BL54" i="5" a="1"/>
  <c r="BL54" i="5" s="1"/>
  <c r="BF54" i="5" a="1"/>
  <c r="BF54" i="5" s="1"/>
  <c r="H54" i="5" a="1"/>
  <c r="H54" i="5" s="1"/>
  <c r="BJ54" i="5" a="1"/>
  <c r="BJ54" i="5" s="1"/>
  <c r="N54" i="5" a="1"/>
  <c r="N54" i="5" s="1"/>
  <c r="BK54" i="5" a="1"/>
  <c r="BK54" i="5" s="1"/>
  <c r="BM54" i="5" a="1"/>
  <c r="BM54" i="5" s="1"/>
  <c r="AH54" i="5" a="1"/>
  <c r="AH54" i="5" s="1"/>
  <c r="AW54" i="5" a="1"/>
  <c r="AW54" i="5" s="1"/>
  <c r="AK54" i="5" a="1"/>
  <c r="AK54" i="5" s="1"/>
  <c r="V54" i="5" a="1"/>
  <c r="V54" i="5" s="1"/>
  <c r="BH54" i="5" a="1"/>
  <c r="BH54" i="5" s="1"/>
  <c r="AR54" i="5" a="1"/>
  <c r="AR54" i="5" s="1"/>
  <c r="O54" i="5" a="1"/>
  <c r="O54" i="5" s="1"/>
  <c r="BI54" i="5" a="1"/>
  <c r="BI54" i="5" s="1"/>
  <c r="AF54" i="5" a="1"/>
  <c r="AF54" i="5" s="1"/>
  <c r="AI54" i="5" a="1"/>
  <c r="AI54" i="5" s="1"/>
  <c r="AJ54" i="5" a="1"/>
  <c r="AJ54" i="5" s="1"/>
  <c r="J54" i="5" a="1"/>
  <c r="J54" i="5" s="1"/>
  <c r="AQ54" i="5" a="1"/>
  <c r="AQ54" i="5" s="1"/>
  <c r="BG54" i="5" a="1"/>
  <c r="BG54" i="5" s="1"/>
  <c r="T54" i="5" a="1"/>
  <c r="T54" i="5" s="1"/>
  <c r="W54" i="5" a="1"/>
  <c r="W54" i="5" s="1"/>
  <c r="X54" i="5" a="1"/>
  <c r="X54" i="5" s="1"/>
  <c r="AE54" i="5" a="1"/>
  <c r="AE54" i="5" s="1"/>
  <c r="S54" i="5" a="1"/>
  <c r="S54" i="5" s="1"/>
  <c r="K54" i="5" a="1"/>
  <c r="K54" i="5" s="1"/>
  <c r="L54" i="5" a="1"/>
  <c r="L54" i="5" s="1"/>
  <c r="AP54" i="5" a="1"/>
  <c r="AP54" i="5" s="1"/>
  <c r="BA54" i="5" a="1"/>
  <c r="BA54" i="5" s="1"/>
  <c r="Q54" i="5" a="1"/>
  <c r="Q54" i="5" s="1"/>
  <c r="AY54" i="5" a="1"/>
  <c r="AY54" i="5" s="1"/>
  <c r="AG54" i="5" a="1"/>
  <c r="AG54" i="5" s="1"/>
  <c r="Y54" i="5" a="1"/>
  <c r="Y54" i="5" s="1"/>
  <c r="P54" i="5" a="1"/>
  <c r="P54" i="5" s="1"/>
  <c r="BC54" i="5" a="1"/>
  <c r="BC54" i="5" s="1"/>
  <c r="AL54" i="5" a="1"/>
  <c r="AL54" i="5" s="1"/>
  <c r="Z54" i="5" a="1"/>
  <c r="Z54" i="5" s="1"/>
  <c r="AD54" i="5" a="1"/>
  <c r="AD54" i="5" s="1"/>
  <c r="AZ54" i="5" a="1"/>
  <c r="AZ54" i="5" s="1"/>
  <c r="R54" i="5" a="1"/>
  <c r="R54" i="5" s="1"/>
  <c r="AN54" i="5" a="1"/>
  <c r="AN54" i="5" s="1"/>
  <c r="G54" i="5" a="1"/>
  <c r="G54" i="5" s="1"/>
  <c r="AB54" i="5" a="1"/>
  <c r="AB54" i="5" s="1"/>
  <c r="AV54" i="5" a="1"/>
  <c r="AV54" i="5" s="1"/>
  <c r="AX54" i="5" a="1"/>
  <c r="AX54" i="5" s="1"/>
  <c r="AA54" i="5" a="1"/>
  <c r="AA54" i="5" s="1"/>
  <c r="AT54" i="5" a="1"/>
  <c r="AT54" i="5" s="1"/>
  <c r="BB54" i="5" a="1"/>
  <c r="BB54" i="5" s="1"/>
  <c r="M54" i="5" a="1"/>
  <c r="M54" i="5" s="1"/>
  <c r="AM54" i="5" a="1"/>
  <c r="AM54" i="5" s="1"/>
  <c r="I54" i="5" a="1"/>
  <c r="I54" i="5" s="1"/>
  <c r="AO54" i="5" a="1"/>
  <c r="AO54" i="5" s="1"/>
  <c r="AS54" i="5" a="1"/>
  <c r="AS54" i="5" s="1"/>
  <c r="AC54" i="5" a="1"/>
  <c r="AC54" i="5" s="1"/>
  <c r="U54" i="5" a="1"/>
  <c r="U54" i="5" s="1"/>
  <c r="AI136" i="5" a="1"/>
  <c r="AI136" i="5" s="1"/>
  <c r="AE136" i="5" a="1"/>
  <c r="AE136" i="5" s="1"/>
  <c r="AZ136" i="5" a="1"/>
  <c r="AZ136" i="5" s="1"/>
  <c r="BK136" i="5" a="1"/>
  <c r="BK136" i="5" s="1"/>
  <c r="I136" i="5" a="1"/>
  <c r="I136" i="5" s="1"/>
  <c r="X136" i="5" a="1"/>
  <c r="X136" i="5" s="1"/>
  <c r="BH136" i="5" a="1"/>
  <c r="BH136" i="5" s="1"/>
  <c r="R136" i="5" a="1"/>
  <c r="R136" i="5" s="1"/>
  <c r="AK136" i="5" a="1"/>
  <c r="AK136" i="5" s="1"/>
  <c r="BN136" i="5" a="1"/>
  <c r="BN136" i="5" s="1"/>
  <c r="AQ136" i="5" a="1"/>
  <c r="AQ136" i="5" s="1"/>
  <c r="BB136" i="5" a="1"/>
  <c r="BB136" i="5" s="1"/>
  <c r="BI136" i="5" a="1"/>
  <c r="BI136" i="5" s="1"/>
  <c r="BC136" i="5" a="1"/>
  <c r="BC136" i="5" s="1"/>
  <c r="BG136" i="5" a="1"/>
  <c r="BG136" i="5" s="1"/>
  <c r="T136" i="5" a="1"/>
  <c r="T136" i="5" s="1"/>
  <c r="AJ136" i="5" a="1"/>
  <c r="AJ136" i="5" s="1"/>
  <c r="AT136" i="5" a="1"/>
  <c r="AT136" i="5" s="1"/>
  <c r="AG136" i="5" a="1"/>
  <c r="AG136" i="5" s="1"/>
  <c r="BE136" i="5" a="1"/>
  <c r="BE136" i="5" s="1"/>
  <c r="AV136" i="5" a="1"/>
  <c r="AV136" i="5" s="1"/>
  <c r="Y136" i="5" a="1"/>
  <c r="Y136" i="5" s="1"/>
  <c r="U136" i="5" a="1"/>
  <c r="U136" i="5" s="1"/>
  <c r="AM136" i="5" a="1"/>
  <c r="AM136" i="5" s="1"/>
  <c r="BL136" i="5" a="1"/>
  <c r="BL136" i="5" s="1"/>
  <c r="BD136" i="5" a="1"/>
  <c r="BD136" i="5" s="1"/>
  <c r="AW136" i="5" a="1"/>
  <c r="AW136" i="5" s="1"/>
  <c r="Z136" i="5" a="1"/>
  <c r="Z136" i="5" s="1"/>
  <c r="AF136" i="5" a="1"/>
  <c r="AF136" i="5" s="1"/>
  <c r="BJ136" i="5" a="1"/>
  <c r="BJ136" i="5" s="1"/>
  <c r="AN136" i="5" a="1"/>
  <c r="AN136" i="5" s="1"/>
  <c r="P136" i="5" a="1"/>
  <c r="P136" i="5" s="1"/>
  <c r="H136" i="5" a="1"/>
  <c r="H136" i="5" s="1"/>
  <c r="BA136" i="5" a="1"/>
  <c r="BA136" i="5" s="1"/>
  <c r="AA136" i="5" a="1"/>
  <c r="AA136" i="5" s="1"/>
  <c r="AP136" i="5" a="1"/>
  <c r="AP136" i="5" s="1"/>
  <c r="AL136" i="5" a="1"/>
  <c r="AL136" i="5" s="1"/>
  <c r="M136" i="5" a="1"/>
  <c r="M136" i="5" s="1"/>
  <c r="V136" i="5" a="1"/>
  <c r="V136" i="5" s="1"/>
  <c r="S136" i="5" a="1"/>
  <c r="S136" i="5" s="1"/>
  <c r="AS136" i="5" a="1"/>
  <c r="AS136" i="5" s="1"/>
  <c r="AY136" i="5" a="1"/>
  <c r="AY136" i="5" s="1"/>
  <c r="BM136" i="5" a="1"/>
  <c r="BM136" i="5" s="1"/>
  <c r="AD136" i="5" a="1"/>
  <c r="AD136" i="5" s="1"/>
  <c r="AH136" i="5" a="1"/>
  <c r="AH136" i="5" s="1"/>
  <c r="AX136" i="5" a="1"/>
  <c r="AX136" i="5" s="1"/>
  <c r="O136" i="5" a="1"/>
  <c r="O136" i="5" s="1"/>
  <c r="W136" i="5" a="1"/>
  <c r="W136" i="5" s="1"/>
  <c r="AU136" i="5" a="1"/>
  <c r="AU136" i="5" s="1"/>
  <c r="Q136" i="5" a="1"/>
  <c r="Q136" i="5" s="1"/>
  <c r="AO136" i="5" a="1"/>
  <c r="AO136" i="5" s="1"/>
  <c r="AB136" i="5" a="1"/>
  <c r="AB136" i="5" s="1"/>
  <c r="BF136" i="5" a="1"/>
  <c r="BF136" i="5" s="1"/>
  <c r="AC136" i="5" a="1"/>
  <c r="AC136" i="5" s="1"/>
  <c r="L136" i="5" a="1"/>
  <c r="L136" i="5" s="1"/>
  <c r="J136" i="5" a="1"/>
  <c r="J136" i="5" s="1"/>
  <c r="N136" i="5" a="1"/>
  <c r="N136" i="5" s="1"/>
  <c r="G136" i="5" a="1"/>
  <c r="G136" i="5" s="1"/>
  <c r="K136" i="5" a="1"/>
  <c r="K136" i="5" s="1"/>
  <c r="AR136" i="5" a="1"/>
  <c r="AR136" i="5" s="1"/>
  <c r="F118" i="15"/>
  <c r="E43" i="16"/>
  <c r="BG43" i="15"/>
  <c r="J43" i="15"/>
  <c r="AP43" i="15"/>
  <c r="BI43" i="15"/>
  <c r="BK43" i="15"/>
  <c r="H43" i="15"/>
  <c r="AF43" i="15"/>
  <c r="BM43" i="15"/>
  <c r="AX43" i="15"/>
  <c r="Q43" i="15"/>
  <c r="K43" i="15"/>
  <c r="W43" i="15"/>
  <c r="BJ43" i="15"/>
  <c r="AH43" i="15"/>
  <c r="AD43" i="15"/>
  <c r="AY43" i="15"/>
  <c r="AQ43" i="15"/>
  <c r="P43" i="15"/>
  <c r="BA43" i="15"/>
  <c r="AU43" i="15"/>
  <c r="G43" i="15"/>
  <c r="AB43" i="15"/>
  <c r="R43" i="15"/>
  <c r="BN43" i="15"/>
  <c r="AO43" i="15"/>
  <c r="L43" i="15"/>
  <c r="AN43" i="15"/>
  <c r="AI43" i="15"/>
  <c r="M43" i="15"/>
  <c r="X43" i="15"/>
  <c r="AZ43" i="15"/>
  <c r="BB43" i="15"/>
  <c r="AR43" i="15"/>
  <c r="AE43" i="15"/>
  <c r="AJ43" i="15"/>
  <c r="BL43" i="15"/>
  <c r="S43" i="15"/>
  <c r="O43" i="15"/>
  <c r="N43" i="15"/>
  <c r="AG43" i="15"/>
  <c r="T43" i="15"/>
  <c r="BF43" i="15"/>
  <c r="Z43" i="15"/>
  <c r="AS43" i="15"/>
  <c r="AM43" i="15"/>
  <c r="V43" i="15"/>
  <c r="AV43" i="15"/>
  <c r="BH43" i="15"/>
  <c r="AL43" i="15"/>
  <c r="I43" i="15"/>
  <c r="U43" i="15"/>
  <c r="BE43" i="15"/>
  <c r="AK43" i="15"/>
  <c r="AC43" i="15"/>
  <c r="AT43" i="15"/>
  <c r="Y43" i="15"/>
  <c r="BC43" i="15"/>
  <c r="BD43" i="15"/>
  <c r="AW43" i="15"/>
  <c r="AA43" i="15"/>
  <c r="F83" i="15"/>
  <c r="AR117" i="16"/>
  <c r="O117" i="16"/>
  <c r="BF117" i="16"/>
  <c r="BM117" i="16"/>
  <c r="J117" i="16"/>
  <c r="BD117" i="16"/>
  <c r="AB117" i="16"/>
  <c r="L117" i="16"/>
  <c r="AD117" i="16"/>
  <c r="M117" i="16"/>
  <c r="K117" i="16"/>
  <c r="AO117" i="16"/>
  <c r="AH117" i="16"/>
  <c r="AE117" i="16"/>
  <c r="W117" i="16"/>
  <c r="X117" i="16"/>
  <c r="BB117" i="16"/>
  <c r="BH117" i="16"/>
  <c r="AG117" i="16"/>
  <c r="Z117" i="16"/>
  <c r="AK117" i="16"/>
  <c r="R117" i="16"/>
  <c r="P117" i="16"/>
  <c r="F117" i="16"/>
  <c r="AC117" i="16"/>
  <c r="AZ117" i="16"/>
  <c r="BJ117" i="16"/>
  <c r="G117" i="16"/>
  <c r="AX117" i="16"/>
  <c r="AI117" i="16"/>
  <c r="AP117" i="16"/>
  <c r="AJ117" i="16"/>
  <c r="AW117" i="16"/>
  <c r="BI117" i="16"/>
  <c r="BK117" i="16"/>
  <c r="H117" i="16"/>
  <c r="AN117" i="16"/>
  <c r="BE117" i="16"/>
  <c r="BL117" i="16"/>
  <c r="AU117" i="16"/>
  <c r="BG117" i="16"/>
  <c r="T117" i="16"/>
  <c r="S117" i="16"/>
  <c r="AF117" i="16"/>
  <c r="AS117" i="16"/>
  <c r="N117" i="16"/>
  <c r="AT117" i="16"/>
  <c r="AY117" i="16"/>
  <c r="AA117" i="16"/>
  <c r="I117" i="16"/>
  <c r="AL117" i="16"/>
  <c r="BA117" i="16"/>
  <c r="Y117" i="16"/>
  <c r="AV117" i="16"/>
  <c r="BN117" i="16"/>
  <c r="BC117" i="16"/>
  <c r="U117" i="16"/>
  <c r="V117" i="16"/>
  <c r="AQ117" i="16"/>
  <c r="AM117" i="16"/>
  <c r="Q117" i="16"/>
  <c r="F28" i="15"/>
  <c r="E108" i="16"/>
  <c r="BJ108" i="15"/>
  <c r="P108" i="15"/>
  <c r="AP108" i="15"/>
  <c r="AT108" i="15"/>
  <c r="BK108" i="15"/>
  <c r="AH108" i="15"/>
  <c r="AB108" i="15"/>
  <c r="BD108" i="15"/>
  <c r="BH108" i="15"/>
  <c r="G108" i="15"/>
  <c r="BE108" i="15"/>
  <c r="AN108" i="15"/>
  <c r="N108" i="15"/>
  <c r="S108" i="15"/>
  <c r="AL108" i="15"/>
  <c r="U108" i="15"/>
  <c r="AZ108" i="15"/>
  <c r="AD108" i="15"/>
  <c r="AG108" i="15"/>
  <c r="BN108" i="15"/>
  <c r="V108" i="15"/>
  <c r="Q108" i="15"/>
  <c r="BF108" i="15"/>
  <c r="BI108" i="15"/>
  <c r="AM108" i="15"/>
  <c r="AI108" i="15"/>
  <c r="AC108" i="15"/>
  <c r="O108" i="15"/>
  <c r="I108" i="15"/>
  <c r="K108" i="15"/>
  <c r="AW108" i="15"/>
  <c r="BM108" i="15"/>
  <c r="BG108" i="15"/>
  <c r="J108" i="15"/>
  <c r="AV108" i="15"/>
  <c r="AY108" i="15"/>
  <c r="L108" i="15"/>
  <c r="R108" i="15"/>
  <c r="X108" i="15"/>
  <c r="AA108" i="15"/>
  <c r="BB108" i="15"/>
  <c r="AK108" i="15"/>
  <c r="AJ108" i="15"/>
  <c r="BL108" i="15"/>
  <c r="H108" i="15"/>
  <c r="AO108" i="15"/>
  <c r="AQ108" i="15"/>
  <c r="BA108" i="15"/>
  <c r="M108" i="15"/>
  <c r="Z108" i="15"/>
  <c r="BC108" i="15"/>
  <c r="AR108" i="15"/>
  <c r="Y108" i="15"/>
  <c r="AF108" i="15"/>
  <c r="AU108" i="15"/>
  <c r="AE108" i="15"/>
  <c r="AS108" i="15"/>
  <c r="W108" i="15"/>
  <c r="T108" i="15"/>
  <c r="AX108" i="15"/>
  <c r="F23" i="15"/>
  <c r="BF78" i="5" a="1"/>
  <c r="BF78" i="5" s="1"/>
  <c r="AZ78" i="5" a="1"/>
  <c r="AZ78" i="5" s="1"/>
  <c r="AI78" i="5" a="1"/>
  <c r="AI78" i="5" s="1"/>
  <c r="BD78" i="5" a="1"/>
  <c r="BD78" i="5" s="1"/>
  <c r="AL78" i="5" a="1"/>
  <c r="AL78" i="5" s="1"/>
  <c r="BK78" i="5" a="1"/>
  <c r="BK78" i="5" s="1"/>
  <c r="BC78" i="5" a="1"/>
  <c r="BC78" i="5" s="1"/>
  <c r="BJ78" i="5" a="1"/>
  <c r="BJ78" i="5" s="1"/>
  <c r="AV78" i="5" a="1"/>
  <c r="AV78" i="5" s="1"/>
  <c r="AX78" i="5" a="1"/>
  <c r="AX78" i="5" s="1"/>
  <c r="BN78" i="5" a="1"/>
  <c r="BN78" i="5" s="1"/>
  <c r="K78" i="5" a="1"/>
  <c r="K78" i="5" s="1"/>
  <c r="F78" i="5" s="1"/>
  <c r="BG78" i="5" a="1"/>
  <c r="BG78" i="5" s="1"/>
  <c r="BL78" i="5" a="1"/>
  <c r="BL78" i="5" s="1"/>
  <c r="BB78" i="5" a="1"/>
  <c r="BB78" i="5" s="1"/>
  <c r="AR78" i="5" a="1"/>
  <c r="AR78" i="5" s="1"/>
  <c r="T78" i="5" a="1"/>
  <c r="T78" i="5" s="1"/>
  <c r="AM78" i="5" a="1"/>
  <c r="AM78" i="5" s="1"/>
  <c r="BA78" i="5" a="1"/>
  <c r="BA78" i="5" s="1"/>
  <c r="R78" i="5" a="1"/>
  <c r="R78" i="5" s="1"/>
  <c r="BI78" i="5" a="1"/>
  <c r="BI78" i="5" s="1"/>
  <c r="AF78" i="5" a="1"/>
  <c r="AF78" i="5" s="1"/>
  <c r="AJ78" i="5" a="1"/>
  <c r="AJ78" i="5" s="1"/>
  <c r="AS78" i="5" a="1"/>
  <c r="AS78" i="5" s="1"/>
  <c r="J78" i="5" a="1"/>
  <c r="J78" i="5" s="1"/>
  <c r="M78" i="5" a="1"/>
  <c r="M78" i="5" s="1"/>
  <c r="BH78" i="5" a="1"/>
  <c r="BH78" i="5" s="1"/>
  <c r="Q78" i="5" a="1"/>
  <c r="Q78" i="5" s="1"/>
  <c r="AW78" i="5" a="1"/>
  <c r="AW78" i="5" s="1"/>
  <c r="H78" i="5" a="1"/>
  <c r="H78" i="5" s="1"/>
  <c r="AQ78" i="5" a="1"/>
  <c r="AQ78" i="5" s="1"/>
  <c r="AY78" i="5" a="1"/>
  <c r="AY78" i="5" s="1"/>
  <c r="N78" i="5" a="1"/>
  <c r="N78" i="5" s="1"/>
  <c r="AO78" i="5" a="1"/>
  <c r="AO78" i="5" s="1"/>
  <c r="AD78" i="5" a="1"/>
  <c r="AD78" i="5" s="1"/>
  <c r="X78" i="5" a="1"/>
  <c r="X78" i="5" s="1"/>
  <c r="AK78" i="5" a="1"/>
  <c r="AK78" i="5" s="1"/>
  <c r="BE78" i="5" a="1"/>
  <c r="BE78" i="5" s="1"/>
  <c r="AC78" i="5" a="1"/>
  <c r="AC78" i="5" s="1"/>
  <c r="U78" i="5" a="1"/>
  <c r="U78" i="5" s="1"/>
  <c r="AU78" i="5" a="1"/>
  <c r="AU78" i="5" s="1"/>
  <c r="W78" i="5" a="1"/>
  <c r="W78" i="5" s="1"/>
  <c r="AA78" i="5" a="1"/>
  <c r="AA78" i="5" s="1"/>
  <c r="O78" i="5" a="1"/>
  <c r="O78" i="5" s="1"/>
  <c r="AB78" i="5" a="1"/>
  <c r="AB78" i="5" s="1"/>
  <c r="G78" i="5" a="1"/>
  <c r="G78" i="5" s="1"/>
  <c r="Z78" i="5" a="1"/>
  <c r="Z78" i="5" s="1"/>
  <c r="L78" i="5" a="1"/>
  <c r="L78" i="5" s="1"/>
  <c r="P78" i="5" a="1"/>
  <c r="P78" i="5" s="1"/>
  <c r="AH78" i="5" a="1"/>
  <c r="AH78" i="5" s="1"/>
  <c r="AT78" i="5" a="1"/>
  <c r="AT78" i="5" s="1"/>
  <c r="I78" i="5" a="1"/>
  <c r="I78" i="5" s="1"/>
  <c r="V78" i="5" a="1"/>
  <c r="V78" i="5" s="1"/>
  <c r="AE78" i="5" a="1"/>
  <c r="AE78" i="5" s="1"/>
  <c r="AN78" i="5" a="1"/>
  <c r="AN78" i="5" s="1"/>
  <c r="BM78" i="5" a="1"/>
  <c r="BM78" i="5" s="1"/>
  <c r="Y78" i="5" a="1"/>
  <c r="Y78" i="5" s="1"/>
  <c r="AP78" i="5" a="1"/>
  <c r="AP78" i="5" s="1"/>
  <c r="AG78" i="5" a="1"/>
  <c r="AG78" i="5" s="1"/>
  <c r="S78" i="5" a="1"/>
  <c r="S78" i="5" s="1"/>
  <c r="E84" i="6"/>
  <c r="W26" i="6"/>
  <c r="AO150" i="6"/>
  <c r="AD150" i="6"/>
  <c r="E126" i="16"/>
  <c r="BD126" i="15"/>
  <c r="BI126" i="15"/>
  <c r="BC126" i="15"/>
  <c r="Y126" i="15"/>
  <c r="G126" i="15"/>
  <c r="O126" i="15"/>
  <c r="S126" i="15"/>
  <c r="M126" i="15"/>
  <c r="AJ126" i="15"/>
  <c r="I126" i="15"/>
  <c r="AD126" i="15"/>
  <c r="AH126" i="15"/>
  <c r="AA126" i="15"/>
  <c r="J126" i="15"/>
  <c r="AM126" i="15"/>
  <c r="P126" i="15"/>
  <c r="AS126" i="15"/>
  <c r="AV126" i="15"/>
  <c r="AP126" i="15"/>
  <c r="BA126" i="15"/>
  <c r="AB126" i="15"/>
  <c r="BG126" i="15"/>
  <c r="BJ126" i="15"/>
  <c r="BE126" i="15"/>
  <c r="K126" i="15"/>
  <c r="AN126" i="15"/>
  <c r="Q126" i="15"/>
  <c r="U126" i="15"/>
  <c r="N126" i="15"/>
  <c r="BB126" i="15"/>
  <c r="T126" i="15"/>
  <c r="R126" i="15"/>
  <c r="L126" i="15"/>
  <c r="W126" i="15"/>
  <c r="AY126" i="15"/>
  <c r="AF126" i="15"/>
  <c r="AG126" i="15"/>
  <c r="Z126" i="15"/>
  <c r="BN126" i="15"/>
  <c r="AK126" i="15"/>
  <c r="AR126" i="15"/>
  <c r="AU126" i="15"/>
  <c r="AO126" i="15"/>
  <c r="X126" i="15"/>
  <c r="AL126" i="15"/>
  <c r="AT126" i="15"/>
  <c r="BH126" i="15"/>
  <c r="AI126" i="15"/>
  <c r="AW126" i="15"/>
  <c r="BK126" i="15"/>
  <c r="AC126" i="15"/>
  <c r="AQ126" i="15"/>
  <c r="BL126" i="15"/>
  <c r="BM126" i="15"/>
  <c r="H126" i="15"/>
  <c r="AX126" i="15"/>
  <c r="AZ126" i="15"/>
  <c r="V126" i="15"/>
  <c r="AE126" i="15"/>
  <c r="BF126" i="15"/>
  <c r="F76" i="15"/>
  <c r="F138" i="15"/>
  <c r="P43" i="5" a="1"/>
  <c r="P43" i="5" s="1"/>
  <c r="BC43" i="5" a="1"/>
  <c r="BC43" i="5" s="1"/>
  <c r="G43" i="5" a="1"/>
  <c r="G43" i="5" s="1"/>
  <c r="BF43" i="5" a="1"/>
  <c r="BF43" i="5" s="1"/>
  <c r="BN43" i="5" a="1"/>
  <c r="BN43" i="5" s="1"/>
  <c r="AQ43" i="5" a="1"/>
  <c r="AQ43" i="5" s="1"/>
  <c r="AB43" i="5" a="1"/>
  <c r="AB43" i="5" s="1"/>
  <c r="BA43" i="5" a="1"/>
  <c r="BA43" i="5" s="1"/>
  <c r="AP43" i="5" a="1"/>
  <c r="AP43" i="5" s="1"/>
  <c r="I43" i="5" a="1"/>
  <c r="I43" i="5" s="1"/>
  <c r="X43" i="5" a="1"/>
  <c r="X43" i="5" s="1"/>
  <c r="BK43" i="5" a="1"/>
  <c r="BK43" i="5" s="1"/>
  <c r="AT43" i="5" a="1"/>
  <c r="AT43" i="5" s="1"/>
  <c r="BI43" i="5" a="1"/>
  <c r="BI43" i="5" s="1"/>
  <c r="AI43" i="5" a="1"/>
  <c r="AI43" i="5" s="1"/>
  <c r="Z43" i="5" a="1"/>
  <c r="Z43" i="5" s="1"/>
  <c r="R43" i="5" a="1"/>
  <c r="R43" i="5" s="1"/>
  <c r="V43" i="5" a="1"/>
  <c r="V43" i="5" s="1"/>
  <c r="AK43" i="5" a="1"/>
  <c r="AK43" i="5" s="1"/>
  <c r="K43" i="5" a="1"/>
  <c r="K43" i="5" s="1"/>
  <c r="AS43" i="5" a="1"/>
  <c r="AS43" i="5" s="1"/>
  <c r="AJ43" i="5" a="1"/>
  <c r="AJ43" i="5" s="1"/>
  <c r="AM43" i="5" a="1"/>
  <c r="AM43" i="5" s="1"/>
  <c r="L43" i="5" a="1"/>
  <c r="L43" i="5" s="1"/>
  <c r="AH43" i="5" a="1"/>
  <c r="AH43" i="5" s="1"/>
  <c r="AX43" i="5" a="1"/>
  <c r="AX43" i="5" s="1"/>
  <c r="O43" i="5" a="1"/>
  <c r="O43" i="5" s="1"/>
  <c r="H43" i="5" a="1"/>
  <c r="H43" i="5" s="1"/>
  <c r="AA43" i="5" a="1"/>
  <c r="AA43" i="5" s="1"/>
  <c r="BM43" i="5" a="1"/>
  <c r="BM43" i="5" s="1"/>
  <c r="M43" i="5" a="1"/>
  <c r="M43" i="5" s="1"/>
  <c r="AC43" i="5" a="1"/>
  <c r="AC43" i="5" s="1"/>
  <c r="AD43" i="5" a="1"/>
  <c r="AD43" i="5" s="1"/>
  <c r="AZ43" i="5" a="1"/>
  <c r="AZ43" i="5" s="1"/>
  <c r="AE43" i="5" a="1"/>
  <c r="AE43" i="5" s="1"/>
  <c r="AW43" i="5" a="1"/>
  <c r="AW43" i="5" s="1"/>
  <c r="W43" i="5" a="1"/>
  <c r="W43" i="5" s="1"/>
  <c r="AO43" i="5" a="1"/>
  <c r="AO43" i="5" s="1"/>
  <c r="AF43" i="5" a="1"/>
  <c r="AF43" i="5" s="1"/>
  <c r="BJ43" i="5" a="1"/>
  <c r="BJ43" i="5" s="1"/>
  <c r="BB43" i="5" a="1"/>
  <c r="BB43" i="5" s="1"/>
  <c r="U43" i="5" a="1"/>
  <c r="U43" i="5" s="1"/>
  <c r="Y43" i="5" a="1"/>
  <c r="Y43" i="5" s="1"/>
  <c r="AU43" i="5" a="1"/>
  <c r="AU43" i="5" s="1"/>
  <c r="AR43" i="5" a="1"/>
  <c r="AR43" i="5" s="1"/>
  <c r="BE43" i="5" a="1"/>
  <c r="BE43" i="5" s="1"/>
  <c r="AY43" i="5" a="1"/>
  <c r="AY43" i="5" s="1"/>
  <c r="Q43" i="5" a="1"/>
  <c r="Q43" i="5" s="1"/>
  <c r="BD43" i="5" a="1"/>
  <c r="BD43" i="5" s="1"/>
  <c r="N43" i="5" a="1"/>
  <c r="N43" i="5" s="1"/>
  <c r="AG43" i="5" a="1"/>
  <c r="AG43" i="5" s="1"/>
  <c r="AN43" i="5" a="1"/>
  <c r="AN43" i="5" s="1"/>
  <c r="BL43" i="5" a="1"/>
  <c r="BL43" i="5" s="1"/>
  <c r="BG43" i="5" a="1"/>
  <c r="BG43" i="5" s="1"/>
  <c r="AL43" i="5" a="1"/>
  <c r="AL43" i="5" s="1"/>
  <c r="BH43" i="5" a="1"/>
  <c r="BH43" i="5" s="1"/>
  <c r="S43" i="5" a="1"/>
  <c r="S43" i="5" s="1"/>
  <c r="T43" i="5" a="1"/>
  <c r="T43" i="5" s="1"/>
  <c r="J43" i="5" a="1"/>
  <c r="J43" i="5" s="1"/>
  <c r="F43" i="5" s="1"/>
  <c r="AV43" i="5" a="1"/>
  <c r="AV43" i="5" s="1"/>
  <c r="F144" i="15"/>
  <c r="F123" i="15"/>
  <c r="F17" i="15"/>
  <c r="F26" i="15"/>
  <c r="F99" i="15"/>
  <c r="AW108" i="5" a="1"/>
  <c r="AW108" i="5" s="1"/>
  <c r="AN108" i="5" a="1"/>
  <c r="AN108" i="5" s="1"/>
  <c r="AK108" i="5" a="1"/>
  <c r="AK108" i="5" s="1"/>
  <c r="BK108" i="5" a="1"/>
  <c r="BK108" i="5" s="1"/>
  <c r="BG108" i="5" a="1"/>
  <c r="BG108" i="5" s="1"/>
  <c r="AY108" i="5" a="1"/>
  <c r="AY108" i="5" s="1"/>
  <c r="AE108" i="5" a="1"/>
  <c r="AE108" i="5" s="1"/>
  <c r="AT108" i="5" a="1"/>
  <c r="AT108" i="5" s="1"/>
  <c r="BD108" i="5" a="1"/>
  <c r="BD108" i="5" s="1"/>
  <c r="AX108" i="5" a="1"/>
  <c r="AX108" i="5" s="1"/>
  <c r="AO108" i="5" a="1"/>
  <c r="AO108" i="5" s="1"/>
  <c r="AS108" i="5" a="1"/>
  <c r="AS108" i="5" s="1"/>
  <c r="P108" i="5" a="1"/>
  <c r="P108" i="5" s="1"/>
  <c r="AM108" i="5" a="1"/>
  <c r="AM108" i="5" s="1"/>
  <c r="BM108" i="5" a="1"/>
  <c r="BM108" i="5" s="1"/>
  <c r="AR108" i="5" a="1"/>
  <c r="AR108" i="5" s="1"/>
  <c r="BH108" i="5" a="1"/>
  <c r="BH108" i="5" s="1"/>
  <c r="BA108" i="5" a="1"/>
  <c r="BA108" i="5" s="1"/>
  <c r="AZ108" i="5" a="1"/>
  <c r="AZ108" i="5" s="1"/>
  <c r="BJ108" i="5" a="1"/>
  <c r="BJ108" i="5" s="1"/>
  <c r="T108" i="5" a="1"/>
  <c r="T108" i="5" s="1"/>
  <c r="BI108" i="5" a="1"/>
  <c r="BI108" i="5" s="1"/>
  <c r="AC108" i="5" a="1"/>
  <c r="AC108" i="5" s="1"/>
  <c r="BE108" i="5" a="1"/>
  <c r="BE108" i="5" s="1"/>
  <c r="Q108" i="5" a="1"/>
  <c r="Q108" i="5" s="1"/>
  <c r="X108" i="5" a="1"/>
  <c r="X108" i="5" s="1"/>
  <c r="W108" i="5" a="1"/>
  <c r="W108" i="5" s="1"/>
  <c r="BF108" i="5" a="1"/>
  <c r="BF108" i="5" s="1"/>
  <c r="AU108" i="5" a="1"/>
  <c r="AU108" i="5" s="1"/>
  <c r="AB108" i="5" a="1"/>
  <c r="AB108" i="5" s="1"/>
  <c r="AV108" i="5" a="1"/>
  <c r="AV108" i="5" s="1"/>
  <c r="Z108" i="5" a="1"/>
  <c r="Z108" i="5" s="1"/>
  <c r="K108" i="5" a="1"/>
  <c r="K108" i="5" s="1"/>
  <c r="AG108" i="5" a="1"/>
  <c r="AG108" i="5" s="1"/>
  <c r="AQ108" i="5" a="1"/>
  <c r="AQ108" i="5" s="1"/>
  <c r="AL108" i="5" a="1"/>
  <c r="AL108" i="5" s="1"/>
  <c r="AF108" i="5" a="1"/>
  <c r="AF108" i="5" s="1"/>
  <c r="R108" i="5" a="1"/>
  <c r="R108" i="5" s="1"/>
  <c r="L108" i="5" a="1"/>
  <c r="L108" i="5" s="1"/>
  <c r="BC108" i="5" a="1"/>
  <c r="BC108" i="5" s="1"/>
  <c r="Y108" i="5" a="1"/>
  <c r="Y108" i="5" s="1"/>
  <c r="J108" i="5" a="1"/>
  <c r="J108" i="5" s="1"/>
  <c r="F108" i="5" s="1"/>
  <c r="V108" i="5" a="1"/>
  <c r="V108" i="5" s="1"/>
  <c r="I108" i="5" a="1"/>
  <c r="I108" i="5" s="1"/>
  <c r="AP108" i="5" a="1"/>
  <c r="AP108" i="5" s="1"/>
  <c r="BN108" i="5" a="1"/>
  <c r="BN108" i="5" s="1"/>
  <c r="AI108" i="5" a="1"/>
  <c r="AI108" i="5" s="1"/>
  <c r="N108" i="5" a="1"/>
  <c r="N108" i="5" s="1"/>
  <c r="AA108" i="5" a="1"/>
  <c r="AA108" i="5" s="1"/>
  <c r="S108" i="5" a="1"/>
  <c r="S108" i="5" s="1"/>
  <c r="AJ108" i="5" a="1"/>
  <c r="AJ108" i="5" s="1"/>
  <c r="AD108" i="5" a="1"/>
  <c r="AD108" i="5" s="1"/>
  <c r="G108" i="5" a="1"/>
  <c r="G108" i="5" s="1"/>
  <c r="O108" i="5" a="1"/>
  <c r="O108" i="5" s="1"/>
  <c r="M108" i="5" a="1"/>
  <c r="M108" i="5" s="1"/>
  <c r="AH108" i="5" a="1"/>
  <c r="AH108" i="5" s="1"/>
  <c r="H108" i="5" a="1"/>
  <c r="H108" i="5" s="1"/>
  <c r="U108" i="5" a="1"/>
  <c r="U108" i="5" s="1"/>
  <c r="BB108" i="5" a="1"/>
  <c r="BB108" i="5" s="1"/>
  <c r="BL108" i="5" a="1"/>
  <c r="BL108" i="5" s="1"/>
  <c r="F58" i="15"/>
  <c r="F91" i="15"/>
  <c r="F12" i="15"/>
  <c r="E8" i="16"/>
  <c r="AB8" i="15"/>
  <c r="BG8" i="15"/>
  <c r="AF8" i="15"/>
  <c r="BM8" i="15"/>
  <c r="G8" i="15"/>
  <c r="AC8" i="15"/>
  <c r="H8" i="15"/>
  <c r="AG8" i="15"/>
  <c r="K8" i="15"/>
  <c r="P8" i="15"/>
  <c r="AP8" i="15"/>
  <c r="AR8" i="15"/>
  <c r="AS8" i="15"/>
  <c r="BH8" i="15"/>
  <c r="BN8" i="15"/>
  <c r="AD8" i="15"/>
  <c r="AQ8" i="15"/>
  <c r="I8" i="15"/>
  <c r="M8" i="15"/>
  <c r="AM8" i="15"/>
  <c r="AJ8" i="15"/>
  <c r="Y8" i="15"/>
  <c r="AY8" i="15"/>
  <c r="BC8" i="15"/>
  <c r="BA8" i="15"/>
  <c r="AK8" i="15"/>
  <c r="BK8" i="15"/>
  <c r="T8" i="15"/>
  <c r="X8" i="15"/>
  <c r="AW8" i="15"/>
  <c r="J8" i="15"/>
  <c r="AN8" i="15"/>
  <c r="AZ8" i="15"/>
  <c r="BI8" i="15"/>
  <c r="V8" i="15"/>
  <c r="BD8" i="15"/>
  <c r="W8" i="15"/>
  <c r="N8" i="15"/>
  <c r="AH8" i="15"/>
  <c r="U8" i="15"/>
  <c r="Z8" i="15"/>
  <c r="AT8" i="15"/>
  <c r="AO8" i="15"/>
  <c r="BJ8" i="15"/>
  <c r="AI8" i="15"/>
  <c r="AE8" i="15"/>
  <c r="O8" i="15"/>
  <c r="BB8" i="15"/>
  <c r="AV8" i="15"/>
  <c r="AL8" i="15"/>
  <c r="AX8" i="15"/>
  <c r="AA8" i="15"/>
  <c r="AU8" i="15"/>
  <c r="BF8" i="15"/>
  <c r="Q8" i="15"/>
  <c r="R8" i="15"/>
  <c r="L8" i="15"/>
  <c r="BL8" i="15"/>
  <c r="S8" i="15"/>
  <c r="BE8" i="15"/>
  <c r="F98" i="15"/>
  <c r="F88" i="15"/>
  <c r="BJ126" i="5" a="1"/>
  <c r="BJ126" i="5" s="1"/>
  <c r="BM126" i="5" a="1"/>
  <c r="BM126" i="5" s="1"/>
  <c r="AE126" i="5" a="1"/>
  <c r="AE126" i="5" s="1"/>
  <c r="AX126" i="5" a="1"/>
  <c r="AX126" i="5" s="1"/>
  <c r="AR126" i="5" a="1"/>
  <c r="AR126" i="5" s="1"/>
  <c r="AC126" i="5" a="1"/>
  <c r="AC126" i="5" s="1"/>
  <c r="AJ126" i="5" a="1"/>
  <c r="AJ126" i="5" s="1"/>
  <c r="BE126" i="5" a="1"/>
  <c r="BE126" i="5" s="1"/>
  <c r="BN126" i="5" a="1"/>
  <c r="BN126" i="5" s="1"/>
  <c r="BI126" i="5" a="1"/>
  <c r="BI126" i="5" s="1"/>
  <c r="AO126" i="5" a="1"/>
  <c r="AO126" i="5" s="1"/>
  <c r="BB126" i="5" a="1"/>
  <c r="BB126" i="5" s="1"/>
  <c r="BH126" i="5" a="1"/>
  <c r="BH126" i="5" s="1"/>
  <c r="BF126" i="5" a="1"/>
  <c r="BF126" i="5" s="1"/>
  <c r="AZ126" i="5" a="1"/>
  <c r="AZ126" i="5" s="1"/>
  <c r="AQ126" i="5" a="1"/>
  <c r="AQ126" i="5" s="1"/>
  <c r="T126" i="5" a="1"/>
  <c r="T126" i="5" s="1"/>
  <c r="AW126" i="5" a="1"/>
  <c r="AW126" i="5" s="1"/>
  <c r="AT126" i="5" a="1"/>
  <c r="AT126" i="5" s="1"/>
  <c r="AD126" i="5" a="1"/>
  <c r="AD126" i="5" s="1"/>
  <c r="AP126" i="5" a="1"/>
  <c r="AP126" i="5" s="1"/>
  <c r="AK126" i="5" a="1"/>
  <c r="AK126" i="5" s="1"/>
  <c r="AG126" i="5" a="1"/>
  <c r="AG126" i="5" s="1"/>
  <c r="AF126" i="5" a="1"/>
  <c r="AF126" i="5" s="1"/>
  <c r="BG126" i="5" a="1"/>
  <c r="BG126" i="5" s="1"/>
  <c r="AY126" i="5" a="1"/>
  <c r="AY126" i="5" s="1"/>
  <c r="L126" i="5" a="1"/>
  <c r="L126" i="5" s="1"/>
  <c r="AU126" i="5" a="1"/>
  <c r="AU126" i="5" s="1"/>
  <c r="N126" i="5" a="1"/>
  <c r="N126" i="5" s="1"/>
  <c r="O126" i="5" a="1"/>
  <c r="O126" i="5" s="1"/>
  <c r="AH126" i="5" a="1"/>
  <c r="AH126" i="5" s="1"/>
  <c r="S126" i="5" a="1"/>
  <c r="S126" i="5" s="1"/>
  <c r="AN126" i="5" a="1"/>
  <c r="AN126" i="5" s="1"/>
  <c r="H126" i="5" a="1"/>
  <c r="H126" i="5" s="1"/>
  <c r="BD126" i="5" a="1"/>
  <c r="BD126" i="5" s="1"/>
  <c r="J126" i="5" a="1"/>
  <c r="J126" i="5" s="1"/>
  <c r="F126" i="5" s="1"/>
  <c r="AM126" i="5" a="1"/>
  <c r="AM126" i="5" s="1"/>
  <c r="W126" i="5" a="1"/>
  <c r="W126" i="5" s="1"/>
  <c r="U126" i="5" a="1"/>
  <c r="U126" i="5" s="1"/>
  <c r="AA126" i="5" a="1"/>
  <c r="AA126" i="5" s="1"/>
  <c r="Y126" i="5" a="1"/>
  <c r="Y126" i="5" s="1"/>
  <c r="BC126" i="5" a="1"/>
  <c r="BC126" i="5" s="1"/>
  <c r="Z126" i="5" a="1"/>
  <c r="Z126" i="5" s="1"/>
  <c r="G126" i="5" a="1"/>
  <c r="G126" i="5" s="1"/>
  <c r="BK126" i="5" a="1"/>
  <c r="BK126" i="5" s="1"/>
  <c r="Q126" i="5" a="1"/>
  <c r="Q126" i="5" s="1"/>
  <c r="K126" i="5" a="1"/>
  <c r="K126" i="5" s="1"/>
  <c r="AV126" i="5" a="1"/>
  <c r="AV126" i="5" s="1"/>
  <c r="AS126" i="5" a="1"/>
  <c r="AS126" i="5" s="1"/>
  <c r="I126" i="5" a="1"/>
  <c r="I126" i="5" s="1"/>
  <c r="P126" i="5" a="1"/>
  <c r="P126" i="5" s="1"/>
  <c r="R126" i="5" a="1"/>
  <c r="R126" i="5" s="1"/>
  <c r="V126" i="5" a="1"/>
  <c r="V126" i="5" s="1"/>
  <c r="AI126" i="5" a="1"/>
  <c r="AI126" i="5" s="1"/>
  <c r="BA126" i="5" a="1"/>
  <c r="BA126" i="5" s="1"/>
  <c r="X126" i="5" a="1"/>
  <c r="X126" i="5" s="1"/>
  <c r="AB126" i="5" a="1"/>
  <c r="AB126" i="5" s="1"/>
  <c r="AL126" i="5" a="1"/>
  <c r="AL126" i="5" s="1"/>
  <c r="M126" i="5" a="1"/>
  <c r="M126" i="5" s="1"/>
  <c r="BL126" i="5" a="1"/>
  <c r="BL126" i="5" s="1"/>
  <c r="F63" i="15"/>
  <c r="F16" i="15"/>
  <c r="F3" i="15"/>
  <c r="F18" i="15"/>
  <c r="F35" i="15"/>
  <c r="F19" i="15"/>
  <c r="F37" i="15"/>
  <c r="F2" i="15"/>
  <c r="F97" i="15"/>
  <c r="E72" i="16"/>
  <c r="H72" i="15"/>
  <c r="BA72" i="15"/>
  <c r="R72" i="15"/>
  <c r="BI72" i="15"/>
  <c r="Z72" i="15"/>
  <c r="AB72" i="15"/>
  <c r="BE72" i="15"/>
  <c r="AW72" i="15"/>
  <c r="AU72" i="15"/>
  <c r="AN72" i="15"/>
  <c r="J72" i="15"/>
  <c r="AA72" i="15"/>
  <c r="AV72" i="15"/>
  <c r="G72" i="15"/>
  <c r="AZ72" i="15"/>
  <c r="Y72" i="15"/>
  <c r="BH72" i="15"/>
  <c r="O72" i="15"/>
  <c r="S72" i="15"/>
  <c r="BL72" i="15"/>
  <c r="AO72" i="15"/>
  <c r="AC72" i="15"/>
  <c r="AH72" i="15"/>
  <c r="AE72" i="15"/>
  <c r="V72" i="15"/>
  <c r="BF72" i="15"/>
  <c r="AD72" i="15"/>
  <c r="BG72" i="15"/>
  <c r="AQ72" i="15"/>
  <c r="AK72" i="15"/>
  <c r="AI72" i="15"/>
  <c r="BJ72" i="15"/>
  <c r="BM72" i="15"/>
  <c r="BC72" i="15"/>
  <c r="W72" i="15"/>
  <c r="AX72" i="15"/>
  <c r="AG72" i="15"/>
  <c r="K72" i="15"/>
  <c r="AR72" i="15"/>
  <c r="I72" i="15"/>
  <c r="AJ72" i="15"/>
  <c r="AT72" i="15"/>
  <c r="BD72" i="15"/>
  <c r="X72" i="15"/>
  <c r="AY72" i="15"/>
  <c r="AP72" i="15"/>
  <c r="N72" i="15"/>
  <c r="AL72" i="15"/>
  <c r="BB72" i="15"/>
  <c r="AM72" i="15"/>
  <c r="BN72" i="15"/>
  <c r="U72" i="15"/>
  <c r="Q72" i="15"/>
  <c r="BK72" i="15"/>
  <c r="T72" i="15"/>
  <c r="L72" i="15"/>
  <c r="AF72" i="15"/>
  <c r="AS72" i="15"/>
  <c r="P72" i="15"/>
  <c r="M72" i="15"/>
  <c r="F81" i="15"/>
  <c r="F101" i="15"/>
  <c r="F65" i="15"/>
  <c r="BG8" i="5" a="1"/>
  <c r="BG8" i="5" s="1"/>
  <c r="W8" i="5" a="1"/>
  <c r="W8" i="5" s="1"/>
  <c r="BJ8" i="5" a="1"/>
  <c r="BJ8" i="5" s="1"/>
  <c r="K8" i="5" a="1"/>
  <c r="K8" i="5" s="1"/>
  <c r="AI8" i="5" a="1"/>
  <c r="AI8" i="5" s="1"/>
  <c r="AC8" i="5" a="1"/>
  <c r="AC8" i="5" s="1"/>
  <c r="BH8" i="5" a="1"/>
  <c r="BH8" i="5" s="1"/>
  <c r="AK8" i="5" a="1"/>
  <c r="AK8" i="5" s="1"/>
  <c r="N8" i="5" a="1"/>
  <c r="N8" i="5" s="1"/>
  <c r="Q8" i="5" a="1"/>
  <c r="Q8" i="5" s="1"/>
  <c r="BE8" i="5" a="1"/>
  <c r="BE8" i="5" s="1"/>
  <c r="AH8" i="5" a="1"/>
  <c r="AH8" i="5" s="1"/>
  <c r="U8" i="5" a="1"/>
  <c r="U8" i="5" s="1"/>
  <c r="BI8" i="5" a="1"/>
  <c r="BI8" i="5" s="1"/>
  <c r="P8" i="5" a="1"/>
  <c r="P8" i="5" s="1"/>
  <c r="AX8" i="5" a="1"/>
  <c r="AX8" i="5" s="1"/>
  <c r="BK8" i="5" a="1"/>
  <c r="BK8" i="5" s="1"/>
  <c r="I8" i="5" a="1"/>
  <c r="I8" i="5" s="1"/>
  <c r="M8" i="5" a="1"/>
  <c r="M8" i="5" s="1"/>
  <c r="BM8" i="5" a="1"/>
  <c r="BM8" i="5" s="1"/>
  <c r="S8" i="5" a="1"/>
  <c r="S8" i="5" s="1"/>
  <c r="AT8" i="5" a="1"/>
  <c r="AT8" i="5" s="1"/>
  <c r="BD8" i="5" a="1"/>
  <c r="BD8" i="5" s="1"/>
  <c r="AP8" i="5" a="1"/>
  <c r="AP8" i="5" s="1"/>
  <c r="AB8" i="5" a="1"/>
  <c r="AB8" i="5" s="1"/>
  <c r="AN8" i="5" a="1"/>
  <c r="AN8" i="5" s="1"/>
  <c r="G8" i="5" a="1"/>
  <c r="G8" i="5" s="1"/>
  <c r="AU8" i="5" a="1"/>
  <c r="AU8" i="5" s="1"/>
  <c r="L8" i="5" a="1"/>
  <c r="L8" i="5" s="1"/>
  <c r="AY8" i="5" a="1"/>
  <c r="AY8" i="5" s="1"/>
  <c r="AM8" i="5" a="1"/>
  <c r="AM8" i="5" s="1"/>
  <c r="Y8" i="5" a="1"/>
  <c r="Y8" i="5" s="1"/>
  <c r="AE8" i="5" a="1"/>
  <c r="AE8" i="5" s="1"/>
  <c r="AD8" i="5" a="1"/>
  <c r="AD8" i="5" s="1"/>
  <c r="R8" i="5" a="1"/>
  <c r="R8" i="5" s="1"/>
  <c r="AV8" i="5" a="1"/>
  <c r="AV8" i="5" s="1"/>
  <c r="X8" i="5" a="1"/>
  <c r="X8" i="5" s="1"/>
  <c r="AQ8" i="5" a="1"/>
  <c r="AQ8" i="5" s="1"/>
  <c r="J8" i="5" a="1"/>
  <c r="J8" i="5" s="1"/>
  <c r="BN8" i="5" a="1"/>
  <c r="BN8" i="5" s="1"/>
  <c r="AZ8" i="5" a="1"/>
  <c r="AZ8" i="5" s="1"/>
  <c r="BA8" i="5" a="1"/>
  <c r="BA8" i="5" s="1"/>
  <c r="T8" i="5" a="1"/>
  <c r="T8" i="5" s="1"/>
  <c r="BB8" i="5" a="1"/>
  <c r="BB8" i="5" s="1"/>
  <c r="AW8" i="5" a="1"/>
  <c r="AW8" i="5" s="1"/>
  <c r="BC8" i="5" a="1"/>
  <c r="BC8" i="5" s="1"/>
  <c r="O8" i="5" a="1"/>
  <c r="O8" i="5" s="1"/>
  <c r="AL8" i="5" a="1"/>
  <c r="AL8" i="5" s="1"/>
  <c r="AS8" i="5" a="1"/>
  <c r="AS8" i="5" s="1"/>
  <c r="V8" i="5" a="1"/>
  <c r="V8" i="5" s="1"/>
  <c r="AJ8" i="5" a="1"/>
  <c r="AJ8" i="5" s="1"/>
  <c r="BL8" i="5" a="1"/>
  <c r="BL8" i="5" s="1"/>
  <c r="Z8" i="5" a="1"/>
  <c r="Z8" i="5" s="1"/>
  <c r="AO8" i="5" a="1"/>
  <c r="AO8" i="5" s="1"/>
  <c r="H8" i="5" a="1"/>
  <c r="H8" i="5" s="1"/>
  <c r="AA8" i="5" a="1"/>
  <c r="AA8" i="5" s="1"/>
  <c r="AG8" i="5" a="1"/>
  <c r="AG8" i="5" s="1"/>
  <c r="AR8" i="5" a="1"/>
  <c r="AR8" i="5" s="1"/>
  <c r="BF8" i="5" a="1"/>
  <c r="BF8" i="5" s="1"/>
  <c r="AF8" i="5" a="1"/>
  <c r="AF8" i="5" s="1"/>
  <c r="L103" i="17"/>
  <c r="N102" i="17"/>
  <c r="R102" i="17" a="1"/>
  <c r="R102" i="17" s="1"/>
  <c r="S102" i="17"/>
  <c r="X102" i="17"/>
  <c r="T102" i="17" a="1"/>
  <c r="T102" i="17" s="1"/>
  <c r="BE39" i="6"/>
  <c r="BL87" i="6"/>
  <c r="Y26" i="6"/>
  <c r="O26" i="6"/>
  <c r="BN150" i="6"/>
  <c r="BF150" i="6"/>
  <c r="AP150" i="6"/>
  <c r="AO58" i="6"/>
  <c r="AM87" i="6"/>
  <c r="AH58" i="6"/>
  <c r="AN26" i="6"/>
  <c r="Z26" i="6"/>
  <c r="AZ26" i="6"/>
  <c r="G26" i="6"/>
  <c r="AD26" i="6"/>
  <c r="AC26" i="6"/>
  <c r="AK26" i="6"/>
  <c r="L26" i="6"/>
  <c r="AS26" i="6"/>
  <c r="BD26" i="6"/>
  <c r="Q146" i="6"/>
  <c r="BK26" i="6"/>
  <c r="AX37" i="6"/>
  <c r="AQ21" i="6"/>
  <c r="BJ26" i="6"/>
  <c r="I26" i="6"/>
  <c r="AR37" i="6"/>
  <c r="BM21" i="6"/>
  <c r="P26" i="6"/>
  <c r="BB26" i="6"/>
  <c r="Z17" i="6"/>
  <c r="BA52" i="6"/>
  <c r="AZ146" i="6"/>
  <c r="W17" i="6"/>
  <c r="X146" i="6"/>
  <c r="AK17" i="6"/>
  <c r="AC146" i="6"/>
  <c r="AE17" i="6"/>
  <c r="BC146" i="6"/>
  <c r="J17" i="6"/>
  <c r="AL146" i="6"/>
  <c r="T26" i="6"/>
  <c r="AV26" i="6"/>
  <c r="Q26" i="6"/>
  <c r="O150" i="6"/>
  <c r="V150" i="6"/>
  <c r="BG150" i="6"/>
  <c r="AI146" i="6"/>
  <c r="AY17" i="6"/>
  <c r="AT146" i="6"/>
  <c r="O17" i="6"/>
  <c r="AO146" i="6"/>
  <c r="BH17" i="6"/>
  <c r="BL41" i="6"/>
  <c r="AV17" i="6"/>
  <c r="Z34" i="6"/>
  <c r="AW26" i="6"/>
  <c r="AP26" i="6"/>
  <c r="F26" i="6"/>
  <c r="N26" i="6"/>
  <c r="M26" i="6"/>
  <c r="AZ150" i="6"/>
  <c r="AV150" i="6"/>
  <c r="AR150" i="6"/>
  <c r="AI150" i="6"/>
  <c r="BA150" i="6"/>
  <c r="AG146" i="6"/>
  <c r="AQ146" i="6"/>
  <c r="BA146" i="6"/>
  <c r="S37" i="6"/>
  <c r="K21" i="6"/>
  <c r="BF17" i="6"/>
  <c r="BJ17" i="6"/>
  <c r="X17" i="6"/>
  <c r="P21" i="6"/>
  <c r="AB146" i="6"/>
  <c r="J21" i="6"/>
  <c r="H17" i="6"/>
  <c r="I17" i="6"/>
  <c r="AJ17" i="6"/>
  <c r="AZ34" i="6"/>
  <c r="G146" i="6"/>
  <c r="O146" i="6"/>
  <c r="N146" i="6"/>
  <c r="AI87" i="6"/>
  <c r="AU21" i="6"/>
  <c r="AT17" i="6"/>
  <c r="BC17" i="6"/>
  <c r="BB17" i="6"/>
  <c r="AT25" i="6"/>
  <c r="F34" i="6"/>
  <c r="R87" i="6"/>
  <c r="Y87" i="6"/>
  <c r="F87" i="6"/>
  <c r="X26" i="6"/>
  <c r="BH26" i="6"/>
  <c r="BN26" i="6"/>
  <c r="AT26" i="6"/>
  <c r="R26" i="6"/>
  <c r="AY150" i="6"/>
  <c r="AJ150" i="6"/>
  <c r="AB150" i="6"/>
  <c r="AU150" i="6"/>
  <c r="AG150" i="6"/>
  <c r="AP146" i="6"/>
  <c r="S146" i="6"/>
  <c r="BM146" i="6"/>
  <c r="AV37" i="6"/>
  <c r="AC21" i="6"/>
  <c r="AS17" i="6"/>
  <c r="AL17" i="6"/>
  <c r="BM17" i="6"/>
  <c r="AM146" i="6"/>
  <c r="R146" i="6"/>
  <c r="AM21" i="6"/>
  <c r="N17" i="6"/>
  <c r="T17" i="6"/>
  <c r="BN17" i="6"/>
  <c r="AW34" i="6"/>
  <c r="W87" i="6"/>
  <c r="BF146" i="6"/>
  <c r="BH146" i="6"/>
  <c r="W146" i="6"/>
  <c r="AC37" i="6"/>
  <c r="BH25" i="6"/>
  <c r="AH34" i="6"/>
  <c r="X87" i="6"/>
  <c r="AR87" i="6"/>
  <c r="P87" i="6"/>
  <c r="AY26" i="6"/>
  <c r="BC26" i="6"/>
  <c r="AB26" i="6"/>
  <c r="AA26" i="6"/>
  <c r="BG26" i="6"/>
  <c r="BK150" i="6"/>
  <c r="R150" i="6"/>
  <c r="AL150" i="6"/>
  <c r="AQ150" i="6"/>
  <c r="AT150" i="6"/>
  <c r="F146" i="6"/>
  <c r="K146" i="6"/>
  <c r="AN146" i="6"/>
  <c r="N37" i="6"/>
  <c r="BB21" i="6"/>
  <c r="F21" i="6"/>
  <c r="AM17" i="6"/>
  <c r="V17" i="6"/>
  <c r="BA17" i="6"/>
  <c r="AB34" i="6"/>
  <c r="AJ25" i="6"/>
  <c r="BN34" i="6"/>
  <c r="T87" i="6"/>
  <c r="I87" i="6"/>
  <c r="AM26" i="6"/>
  <c r="BL26" i="6"/>
  <c r="AU26" i="6"/>
  <c r="BM26" i="6"/>
  <c r="AQ26" i="6"/>
  <c r="AW150" i="6"/>
  <c r="AS150" i="6"/>
  <c r="L150" i="6"/>
  <c r="Q150" i="6"/>
  <c r="AM150" i="6"/>
  <c r="AY146" i="6"/>
  <c r="BI146" i="6"/>
  <c r="BG146" i="6"/>
  <c r="W37" i="6"/>
  <c r="AS21" i="6"/>
  <c r="AT21" i="6"/>
  <c r="BE17" i="6"/>
  <c r="G17" i="6"/>
  <c r="AO17" i="6"/>
  <c r="Y34" i="6"/>
  <c r="AC25" i="6"/>
  <c r="AK39" i="6"/>
  <c r="AQ87" i="6"/>
  <c r="AO87" i="6"/>
  <c r="V26" i="6"/>
  <c r="AG26" i="6"/>
  <c r="K26" i="6"/>
  <c r="AR26" i="6"/>
  <c r="H26" i="6"/>
  <c r="Y150" i="6"/>
  <c r="BI150" i="6"/>
  <c r="X150" i="6"/>
  <c r="AA150" i="6"/>
  <c r="M150" i="6"/>
  <c r="H150" i="6"/>
  <c r="L146" i="6"/>
  <c r="BK146" i="6"/>
  <c r="J146" i="6"/>
  <c r="BN37" i="6"/>
  <c r="N21" i="6"/>
  <c r="BD21" i="6"/>
  <c r="K17" i="6"/>
  <c r="AW17" i="6"/>
  <c r="AC17" i="6"/>
  <c r="AK25" i="6"/>
  <c r="AE39" i="6"/>
  <c r="AE87" i="6"/>
  <c r="BH87" i="6"/>
  <c r="BI26" i="6"/>
  <c r="AX26" i="6"/>
  <c r="BF26" i="6"/>
  <c r="BA26" i="6"/>
  <c r="AF150" i="6"/>
  <c r="T150" i="6"/>
  <c r="AK150" i="6"/>
  <c r="S150" i="6"/>
  <c r="AD146" i="6"/>
  <c r="Y146" i="6"/>
  <c r="BK37" i="6"/>
  <c r="BL37" i="6"/>
  <c r="AZ21" i="6"/>
  <c r="AZ17" i="6"/>
  <c r="AG17" i="6"/>
  <c r="Q17" i="6"/>
  <c r="T39" i="6"/>
  <c r="BN39" i="6"/>
  <c r="AB39" i="6"/>
  <c r="I39" i="6"/>
  <c r="AA39" i="6"/>
  <c r="AC58" i="6"/>
  <c r="H37" i="6"/>
  <c r="BM37" i="6"/>
  <c r="AO37" i="6"/>
  <c r="AK37" i="6"/>
  <c r="AT37" i="6"/>
  <c r="BG39" i="6"/>
  <c r="BK39" i="6"/>
  <c r="AT39" i="6"/>
  <c r="BM39" i="6"/>
  <c r="AN39" i="6"/>
  <c r="V39" i="6"/>
  <c r="K39" i="6"/>
  <c r="W39" i="6"/>
  <c r="N39" i="6"/>
  <c r="Z58" i="6"/>
  <c r="AN37" i="6"/>
  <c r="AA37" i="6"/>
  <c r="BJ37" i="6"/>
  <c r="V37" i="6"/>
  <c r="M37" i="6"/>
  <c r="I37" i="6"/>
  <c r="BH39" i="6"/>
  <c r="AD39" i="6"/>
  <c r="BJ39" i="6"/>
  <c r="F39" i="6"/>
  <c r="AE58" i="6"/>
  <c r="AM37" i="6"/>
  <c r="F37" i="6"/>
  <c r="AP37" i="6"/>
  <c r="AY37" i="6"/>
  <c r="AG37" i="6"/>
  <c r="BD58" i="6"/>
  <c r="AQ58" i="6"/>
  <c r="AX39" i="6"/>
  <c r="Y39" i="6"/>
  <c r="AG39" i="6"/>
  <c r="H39" i="6"/>
  <c r="M39" i="6"/>
  <c r="BA39" i="6"/>
  <c r="BE58" i="6"/>
  <c r="L58" i="6"/>
  <c r="BG37" i="6"/>
  <c r="O37" i="6"/>
  <c r="AW37" i="6"/>
  <c r="BD37" i="6"/>
  <c r="BH37" i="6"/>
  <c r="BB39" i="6"/>
  <c r="AQ39" i="6"/>
  <c r="U39" i="6"/>
  <c r="AF39" i="6"/>
  <c r="AU39" i="6"/>
  <c r="AI39" i="6"/>
  <c r="BL58" i="6"/>
  <c r="AJ58" i="6"/>
  <c r="AQ37" i="6"/>
  <c r="T37" i="6"/>
  <c r="L37" i="6"/>
  <c r="BB37" i="6"/>
  <c r="U37" i="6"/>
  <c r="AR39" i="6"/>
  <c r="AW39" i="6"/>
  <c r="AS39" i="6"/>
  <c r="AM39" i="6"/>
  <c r="M58" i="6"/>
  <c r="BK58" i="6"/>
  <c r="AE37" i="6"/>
  <c r="BE37" i="6"/>
  <c r="BF37" i="6"/>
  <c r="AB37" i="6"/>
  <c r="AU37" i="6"/>
  <c r="J39" i="6"/>
  <c r="BL39" i="6"/>
  <c r="X39" i="6"/>
  <c r="AV39" i="6"/>
  <c r="G58" i="6"/>
  <c r="Q37" i="6"/>
  <c r="P37" i="6"/>
  <c r="G37" i="6"/>
  <c r="AS37" i="6"/>
  <c r="Z37" i="6"/>
  <c r="AH39" i="6"/>
  <c r="BF58" i="6"/>
  <c r="J37" i="6"/>
  <c r="BI37" i="6"/>
  <c r="AD37" i="6"/>
  <c r="AL37" i="6"/>
  <c r="BC37" i="6"/>
  <c r="G39" i="6"/>
  <c r="Q39" i="6"/>
  <c r="AP39" i="6"/>
  <c r="AY39" i="6"/>
  <c r="BC39" i="6"/>
  <c r="AL39" i="6"/>
  <c r="S39" i="6"/>
  <c r="R39" i="6"/>
  <c r="N58" i="6"/>
  <c r="AF37" i="6"/>
  <c r="BA37" i="6"/>
  <c r="AJ37" i="6"/>
  <c r="AI37" i="6"/>
  <c r="BI104" i="6"/>
  <c r="AI75" i="6"/>
  <c r="AO75" i="6"/>
  <c r="BL75" i="6"/>
  <c r="BH22" i="6"/>
  <c r="R7" i="6"/>
  <c r="S75" i="6"/>
  <c r="AJ146" i="6"/>
  <c r="AV146" i="6"/>
  <c r="V146" i="6"/>
  <c r="AX146" i="6"/>
  <c r="AH146" i="6"/>
  <c r="F7" i="6"/>
  <c r="AL21" i="6"/>
  <c r="Y21" i="6"/>
  <c r="Y17" i="6"/>
  <c r="AR17" i="6"/>
  <c r="AB17" i="6"/>
  <c r="BL17" i="6"/>
  <c r="L17" i="6"/>
  <c r="U25" i="6"/>
  <c r="I75" i="6"/>
  <c r="BJ146" i="6"/>
  <c r="AF146" i="6"/>
  <c r="AW21" i="6"/>
  <c r="AI17" i="6"/>
  <c r="P17" i="6"/>
  <c r="AP17" i="6"/>
  <c r="J25" i="6"/>
  <c r="AO39" i="6"/>
  <c r="Z39" i="6"/>
  <c r="BD39" i="6"/>
  <c r="L39" i="6"/>
  <c r="AC39" i="6"/>
  <c r="M146" i="6"/>
  <c r="U146" i="6"/>
  <c r="AU146" i="6"/>
  <c r="AK146" i="6"/>
  <c r="H146" i="6"/>
  <c r="AN21" i="6"/>
  <c r="BC21" i="6"/>
  <c r="AE21" i="6"/>
  <c r="BG17" i="6"/>
  <c r="M17" i="6"/>
  <c r="U17" i="6"/>
  <c r="BK17" i="6"/>
  <c r="AD17" i="6"/>
  <c r="BN25" i="6"/>
  <c r="V75" i="6"/>
  <c r="AI21" i="6"/>
  <c r="AD21" i="6"/>
  <c r="I146" i="6"/>
  <c r="P146" i="6"/>
  <c r="AA146" i="6"/>
  <c r="AF21" i="6"/>
  <c r="AA17" i="6"/>
  <c r="AQ17" i="6"/>
  <c r="L25" i="6"/>
  <c r="O39" i="6"/>
  <c r="P39" i="6"/>
  <c r="AJ39" i="6"/>
  <c r="BF39" i="6"/>
  <c r="BD146" i="6"/>
  <c r="AR146" i="6"/>
  <c r="AS146" i="6"/>
  <c r="BL146" i="6"/>
  <c r="AW146" i="6"/>
  <c r="BN146" i="6"/>
  <c r="V21" i="6"/>
  <c r="AA21" i="6"/>
  <c r="AB21" i="6"/>
  <c r="S17" i="6"/>
  <c r="BD17" i="6"/>
  <c r="BI17" i="6"/>
  <c r="AU17" i="6"/>
  <c r="R17" i="6"/>
  <c r="AE146" i="6"/>
  <c r="Z146" i="6"/>
  <c r="T146" i="6"/>
  <c r="BB146" i="6"/>
  <c r="BJ21" i="6"/>
  <c r="T21" i="6"/>
  <c r="R21" i="6"/>
  <c r="AX17" i="6"/>
  <c r="AH17" i="6"/>
  <c r="AN17" i="6"/>
  <c r="AF17" i="6"/>
  <c r="BE91" i="6"/>
  <c r="AZ91" i="6"/>
  <c r="AE91" i="6"/>
  <c r="AN58" i="6"/>
  <c r="AM58" i="6"/>
  <c r="X58" i="6"/>
  <c r="AK58" i="6"/>
  <c r="AR58" i="6"/>
  <c r="I91" i="6"/>
  <c r="S91" i="6"/>
  <c r="AS91" i="6"/>
  <c r="AL91" i="6"/>
  <c r="AV91" i="6"/>
  <c r="J73" i="6"/>
  <c r="Z73" i="6"/>
  <c r="AY73" i="6"/>
  <c r="G73" i="6"/>
  <c r="N73" i="6"/>
  <c r="AC91" i="6"/>
  <c r="T91" i="6"/>
  <c r="AK91" i="6"/>
  <c r="BK91" i="6"/>
  <c r="AI91" i="6"/>
  <c r="Q91" i="6"/>
  <c r="AG73" i="6"/>
  <c r="BH73" i="6"/>
  <c r="Q73" i="6"/>
  <c r="AF73" i="6"/>
  <c r="W73" i="6"/>
  <c r="F58" i="6"/>
  <c r="F142" i="5"/>
  <c r="G142" i="6" s="1"/>
  <c r="T58" i="6"/>
  <c r="BI58" i="6"/>
  <c r="AI58" i="6"/>
  <c r="P58" i="6"/>
  <c r="BB58" i="6"/>
  <c r="AP91" i="6"/>
  <c r="AW91" i="6"/>
  <c r="BD91" i="6"/>
  <c r="P91" i="6"/>
  <c r="V91" i="6"/>
  <c r="AX73" i="6"/>
  <c r="BB73" i="6"/>
  <c r="AQ73" i="6"/>
  <c r="P73" i="6"/>
  <c r="F73" i="6"/>
  <c r="AM91" i="6"/>
  <c r="L91" i="6"/>
  <c r="AZ58" i="6"/>
  <c r="BH58" i="6"/>
  <c r="BN58" i="6"/>
  <c r="J58" i="6"/>
  <c r="I58" i="6"/>
  <c r="X91" i="6"/>
  <c r="H91" i="6"/>
  <c r="AJ91" i="6"/>
  <c r="AG91" i="6"/>
  <c r="J91" i="6"/>
  <c r="U73" i="6"/>
  <c r="AT73" i="6"/>
  <c r="M73" i="6"/>
  <c r="BM73" i="6"/>
  <c r="BD73" i="6"/>
  <c r="AN91" i="6"/>
  <c r="K91" i="6"/>
  <c r="AX91" i="6"/>
  <c r="AT91" i="6"/>
  <c r="BK73" i="6"/>
  <c r="R73" i="6"/>
  <c r="S73" i="6"/>
  <c r="BN73" i="6"/>
  <c r="BN91" i="6"/>
  <c r="M91" i="6"/>
  <c r="BC91" i="6"/>
  <c r="BA73" i="6"/>
  <c r="BI73" i="6"/>
  <c r="AR73" i="6"/>
  <c r="AW73" i="6"/>
  <c r="AO73" i="6"/>
  <c r="O58" i="6"/>
  <c r="AL58" i="6"/>
  <c r="R58" i="6"/>
  <c r="U58" i="6"/>
  <c r="AX58" i="6"/>
  <c r="AV58" i="6"/>
  <c r="BA58" i="6"/>
  <c r="AB58" i="6"/>
  <c r="W58" i="6"/>
  <c r="BA91" i="6"/>
  <c r="BI91" i="6"/>
  <c r="BL91" i="6"/>
  <c r="W91" i="6"/>
  <c r="Y91" i="6"/>
  <c r="AO51" i="6"/>
  <c r="AM73" i="6"/>
  <c r="AB73" i="6"/>
  <c r="AP73" i="6"/>
  <c r="AV73" i="6"/>
  <c r="AN73" i="6"/>
  <c r="AP58" i="6"/>
  <c r="AU58" i="6"/>
  <c r="AA58" i="6"/>
  <c r="K58" i="6"/>
  <c r="BG58" i="6"/>
  <c r="O91" i="6"/>
  <c r="AB91" i="6"/>
  <c r="F91" i="6"/>
  <c r="BH91" i="6"/>
  <c r="BM91" i="6"/>
  <c r="X73" i="6"/>
  <c r="AA73" i="6"/>
  <c r="L73" i="6"/>
  <c r="AE73" i="6"/>
  <c r="V73" i="6"/>
  <c r="V58" i="6"/>
  <c r="AS58" i="6"/>
  <c r="AG58" i="6"/>
  <c r="BM58" i="6"/>
  <c r="H58" i="6"/>
  <c r="N91" i="6"/>
  <c r="AU91" i="6"/>
  <c r="BJ91" i="6"/>
  <c r="Z91" i="6"/>
  <c r="BG91" i="6"/>
  <c r="AK73" i="6"/>
  <c r="BG73" i="6"/>
  <c r="AL73" i="6"/>
  <c r="O73" i="6"/>
  <c r="AZ73" i="6"/>
  <c r="R91" i="6"/>
  <c r="BF73" i="6"/>
  <c r="AW58" i="6"/>
  <c r="AY58" i="6"/>
  <c r="Q58" i="6"/>
  <c r="AD58" i="6"/>
  <c r="S58" i="6"/>
  <c r="AY91" i="6"/>
  <c r="AA91" i="6"/>
  <c r="G91" i="6"/>
  <c r="AD91" i="6"/>
  <c r="AO91" i="6"/>
  <c r="K73" i="6"/>
  <c r="AH73" i="6"/>
  <c r="H73" i="6"/>
  <c r="BL73" i="6"/>
  <c r="AJ73" i="6"/>
  <c r="F11" i="6"/>
  <c r="G11" i="6"/>
  <c r="H11" i="6"/>
  <c r="AF91" i="6"/>
  <c r="BF91" i="6"/>
  <c r="I73" i="6"/>
  <c r="BE73" i="6"/>
  <c r="BC73" i="6"/>
  <c r="BJ73" i="6"/>
  <c r="AU73" i="6"/>
  <c r="T73" i="6"/>
  <c r="BF111" i="6"/>
  <c r="AT58" i="6"/>
  <c r="Y58" i="6"/>
  <c r="AF58" i="6"/>
  <c r="BC58" i="6"/>
  <c r="U91" i="6"/>
  <c r="BB91" i="6"/>
  <c r="AH91" i="6"/>
  <c r="AQ91" i="6"/>
  <c r="Y73" i="6"/>
  <c r="AS73" i="6"/>
  <c r="AC73" i="6"/>
  <c r="AI73" i="6"/>
  <c r="S34" i="6"/>
  <c r="BG34" i="6"/>
  <c r="AB75" i="6"/>
  <c r="Y7" i="6"/>
  <c r="BJ34" i="6"/>
  <c r="Q25" i="6"/>
  <c r="AN25" i="6"/>
  <c r="BJ63" i="6"/>
  <c r="BM25" i="6"/>
  <c r="AL25" i="6"/>
  <c r="BB63" i="6"/>
  <c r="AD34" i="6"/>
  <c r="AC34" i="6"/>
  <c r="BB34" i="6"/>
  <c r="G75" i="6"/>
  <c r="AR7" i="6"/>
  <c r="AJ104" i="6"/>
  <c r="AM75" i="6"/>
  <c r="N25" i="6"/>
  <c r="AD25" i="6"/>
  <c r="AA25" i="6"/>
  <c r="AY34" i="6"/>
  <c r="AU34" i="6"/>
  <c r="AY75" i="6"/>
  <c r="AY7" i="6"/>
  <c r="Q34" i="6"/>
  <c r="AG25" i="6"/>
  <c r="BI25" i="6"/>
  <c r="G34" i="6"/>
  <c r="AQ34" i="6"/>
  <c r="Q75" i="6"/>
  <c r="AB7" i="6"/>
  <c r="V104" i="6"/>
  <c r="U34" i="6"/>
  <c r="AP25" i="6"/>
  <c r="AG34" i="6"/>
  <c r="K34" i="6"/>
  <c r="BC75" i="6"/>
  <c r="N104" i="6"/>
  <c r="AU7" i="6"/>
  <c r="AX25" i="6"/>
  <c r="BG25" i="6"/>
  <c r="AW25" i="6"/>
  <c r="T25" i="6"/>
  <c r="AO34" i="6"/>
  <c r="X34" i="6"/>
  <c r="AP75" i="6"/>
  <c r="AW104" i="6"/>
  <c r="AF7" i="6"/>
  <c r="J34" i="6"/>
  <c r="O75" i="6"/>
  <c r="Z7" i="6"/>
  <c r="BE25" i="6"/>
  <c r="AI25" i="6"/>
  <c r="BF75" i="6"/>
  <c r="S7" i="6"/>
  <c r="BK104" i="6"/>
  <c r="AP104" i="6"/>
  <c r="W104" i="6"/>
  <c r="BJ104" i="6"/>
  <c r="AQ104" i="6"/>
  <c r="I104" i="6"/>
  <c r="K7" i="6"/>
  <c r="BJ7" i="6"/>
  <c r="BC7" i="6"/>
  <c r="BH7" i="6"/>
  <c r="BA7" i="6"/>
  <c r="AQ25" i="6"/>
  <c r="AZ25" i="6"/>
  <c r="AF25" i="6"/>
  <c r="AE25" i="6"/>
  <c r="Y25" i="6"/>
  <c r="BC25" i="6"/>
  <c r="W25" i="6"/>
  <c r="BF25" i="6"/>
  <c r="AM25" i="6"/>
  <c r="P34" i="6"/>
  <c r="BC34" i="6"/>
  <c r="BK34" i="6"/>
  <c r="AN34" i="6"/>
  <c r="AK34" i="6"/>
  <c r="F72" i="5"/>
  <c r="BD72" i="6" s="1"/>
  <c r="AU75" i="6"/>
  <c r="AG75" i="6"/>
  <c r="AR75" i="6"/>
  <c r="AX75" i="6"/>
  <c r="X75" i="6"/>
  <c r="L87" i="6"/>
  <c r="AU87" i="6"/>
  <c r="Z87" i="6"/>
  <c r="AL87" i="6"/>
  <c r="AD87" i="6"/>
  <c r="AV104" i="6"/>
  <c r="AZ104" i="6"/>
  <c r="AB104" i="6"/>
  <c r="AU104" i="6"/>
  <c r="AS104" i="6"/>
  <c r="BG7" i="6"/>
  <c r="H7" i="6"/>
  <c r="BI7" i="6"/>
  <c r="G7" i="6"/>
  <c r="X7" i="6"/>
  <c r="Q7" i="6"/>
  <c r="AG21" i="6"/>
  <c r="AY21" i="6"/>
  <c r="BL21" i="6"/>
  <c r="S21" i="6"/>
  <c r="O21" i="6"/>
  <c r="AM111" i="6"/>
  <c r="S104" i="6"/>
  <c r="F104" i="6"/>
  <c r="W7" i="6"/>
  <c r="O7" i="6"/>
  <c r="AN75" i="6"/>
  <c r="K75" i="6"/>
  <c r="AE75" i="6"/>
  <c r="L75" i="6"/>
  <c r="BN104" i="6"/>
  <c r="BH104" i="6"/>
  <c r="K104" i="6"/>
  <c r="BF7" i="6"/>
  <c r="AM7" i="6"/>
  <c r="BL7" i="6"/>
  <c r="BE34" i="6"/>
  <c r="W34" i="6"/>
  <c r="BI34" i="6"/>
  <c r="AI34" i="6"/>
  <c r="AX34" i="6"/>
  <c r="AL75" i="6"/>
  <c r="BM75" i="6"/>
  <c r="BA75" i="6"/>
  <c r="R75" i="6"/>
  <c r="W75" i="6"/>
  <c r="AA87" i="6"/>
  <c r="O87" i="6"/>
  <c r="N87" i="6"/>
  <c r="BM87" i="6"/>
  <c r="AC87" i="6"/>
  <c r="O104" i="6"/>
  <c r="T104" i="6"/>
  <c r="M104" i="6"/>
  <c r="AN104" i="6"/>
  <c r="BA104" i="6"/>
  <c r="BE7" i="6"/>
  <c r="AK7" i="6"/>
  <c r="T7" i="6"/>
  <c r="AW7" i="6"/>
  <c r="BN7" i="6"/>
  <c r="U21" i="6"/>
  <c r="Z21" i="6"/>
  <c r="W21" i="6"/>
  <c r="AO21" i="6"/>
  <c r="AJ21" i="6"/>
  <c r="J104" i="6"/>
  <c r="P104" i="6"/>
  <c r="F32" i="5"/>
  <c r="AM32" i="6" s="1"/>
  <c r="BF104" i="6"/>
  <c r="Y104" i="6"/>
  <c r="AD104" i="6"/>
  <c r="BD7" i="6"/>
  <c r="I7" i="6"/>
  <c r="BM7" i="6"/>
  <c r="BA25" i="6"/>
  <c r="H25" i="6"/>
  <c r="BK25" i="6"/>
  <c r="BJ25" i="6"/>
  <c r="AV25" i="6"/>
  <c r="M34" i="6"/>
  <c r="BM34" i="6"/>
  <c r="AL34" i="6"/>
  <c r="H34" i="6"/>
  <c r="N34" i="6"/>
  <c r="AS34" i="6"/>
  <c r="Z75" i="6"/>
  <c r="T75" i="6"/>
  <c r="AF75" i="6"/>
  <c r="BD75" i="6"/>
  <c r="J75" i="6"/>
  <c r="K87" i="6"/>
  <c r="AB87" i="6"/>
  <c r="AX87" i="6"/>
  <c r="BF87" i="6"/>
  <c r="AK87" i="6"/>
  <c r="BB104" i="6"/>
  <c r="AC104" i="6"/>
  <c r="AF104" i="6"/>
  <c r="AE104" i="6"/>
  <c r="AA104" i="6"/>
  <c r="AA7" i="6"/>
  <c r="AI7" i="6"/>
  <c r="AZ7" i="6"/>
  <c r="AG7" i="6"/>
  <c r="BB7" i="6"/>
  <c r="BA21" i="6"/>
  <c r="Q21" i="6"/>
  <c r="AR21" i="6"/>
  <c r="BF21" i="6"/>
  <c r="X21" i="6"/>
  <c r="BN75" i="6"/>
  <c r="F84" i="5"/>
  <c r="AJ84" i="6" s="1"/>
  <c r="R25" i="6"/>
  <c r="K25" i="6"/>
  <c r="BD25" i="6"/>
  <c r="AR25" i="6"/>
  <c r="BB25" i="6"/>
  <c r="T34" i="6"/>
  <c r="AR34" i="6"/>
  <c r="AT34" i="6"/>
  <c r="V34" i="6"/>
  <c r="AA34" i="6"/>
  <c r="AU52" i="6"/>
  <c r="Y75" i="6"/>
  <c r="AT75" i="6"/>
  <c r="H75" i="6"/>
  <c r="AQ75" i="6"/>
  <c r="BJ75" i="6"/>
  <c r="M87" i="6"/>
  <c r="AG87" i="6"/>
  <c r="BK87" i="6"/>
  <c r="BC87" i="6"/>
  <c r="AF87" i="6"/>
  <c r="F115" i="5"/>
  <c r="K115" i="6" s="1"/>
  <c r="AP41" i="6"/>
  <c r="BD104" i="6"/>
  <c r="BL104" i="6"/>
  <c r="R104" i="6"/>
  <c r="BG104" i="6"/>
  <c r="AI104" i="6"/>
  <c r="N7" i="6"/>
  <c r="AH7" i="6"/>
  <c r="AE7" i="6"/>
  <c r="P7" i="6"/>
  <c r="AP7" i="6"/>
  <c r="I21" i="6"/>
  <c r="AH21" i="6"/>
  <c r="AP21" i="6"/>
  <c r="AK21" i="6"/>
  <c r="BK21" i="6"/>
  <c r="AY104" i="6"/>
  <c r="AK104" i="6"/>
  <c r="AK75" i="6"/>
  <c r="G104" i="6"/>
  <c r="BE104" i="6"/>
  <c r="AN7" i="6"/>
  <c r="L7" i="6"/>
  <c r="AS25" i="6"/>
  <c r="AY25" i="6"/>
  <c r="V25" i="6"/>
  <c r="I25" i="6"/>
  <c r="AO25" i="6"/>
  <c r="X25" i="6"/>
  <c r="S25" i="6"/>
  <c r="F25" i="6"/>
  <c r="G25" i="6"/>
  <c r="Z25" i="6"/>
  <c r="BL34" i="6"/>
  <c r="I34" i="6"/>
  <c r="BD34" i="6"/>
  <c r="AE34" i="6"/>
  <c r="BF34" i="6"/>
  <c r="AS75" i="6"/>
  <c r="BI75" i="6"/>
  <c r="AZ75" i="6"/>
  <c r="AD75" i="6"/>
  <c r="AW75" i="6"/>
  <c r="AZ87" i="6"/>
  <c r="BI87" i="6"/>
  <c r="BB87" i="6"/>
  <c r="Q87" i="6"/>
  <c r="J87" i="6"/>
  <c r="AH104" i="6"/>
  <c r="AO104" i="6"/>
  <c r="BC104" i="6"/>
  <c r="BM104" i="6"/>
  <c r="L104" i="6"/>
  <c r="M7" i="6"/>
  <c r="AS7" i="6"/>
  <c r="J7" i="6"/>
  <c r="BK7" i="6"/>
  <c r="AD7" i="6"/>
  <c r="BI21" i="6"/>
  <c r="L21" i="6"/>
  <c r="AX21" i="6"/>
  <c r="BG21" i="6"/>
  <c r="BN21" i="6"/>
  <c r="BE21" i="6"/>
  <c r="BG75" i="6"/>
  <c r="AH75" i="6"/>
  <c r="AA75" i="6"/>
  <c r="AC75" i="6"/>
  <c r="BH75" i="6"/>
  <c r="F31" i="5"/>
  <c r="Q31" i="6" s="1"/>
  <c r="BL25" i="6"/>
  <c r="AU25" i="6"/>
  <c r="AH25" i="6"/>
  <c r="O25" i="6"/>
  <c r="AB25" i="6"/>
  <c r="M25" i="6"/>
  <c r="AS111" i="6"/>
  <c r="AF34" i="6"/>
  <c r="L34" i="6"/>
  <c r="AJ34" i="6"/>
  <c r="R34" i="6"/>
  <c r="O34" i="6"/>
  <c r="N75" i="6"/>
  <c r="M75" i="6"/>
  <c r="F75" i="6"/>
  <c r="P75" i="6"/>
  <c r="AV75" i="6"/>
  <c r="G87" i="6"/>
  <c r="BE87" i="6"/>
  <c r="S87" i="6"/>
  <c r="AT87" i="6"/>
  <c r="BN87" i="6"/>
  <c r="Q104" i="6"/>
  <c r="Z104" i="6"/>
  <c r="AL104" i="6"/>
  <c r="AG104" i="6"/>
  <c r="AX104" i="6"/>
  <c r="U104" i="6"/>
  <c r="AT7" i="6"/>
  <c r="AQ7" i="6"/>
  <c r="AL7" i="6"/>
  <c r="AV7" i="6"/>
  <c r="AO7" i="6"/>
  <c r="AP34" i="6"/>
  <c r="BH34" i="6"/>
  <c r="BA34" i="6"/>
  <c r="AM34" i="6"/>
  <c r="U75" i="6"/>
  <c r="BB75" i="6"/>
  <c r="BE75" i="6"/>
  <c r="BK75" i="6"/>
  <c r="BG87" i="6"/>
  <c r="BJ87" i="6"/>
  <c r="AW87" i="6"/>
  <c r="AN87" i="6"/>
  <c r="H104" i="6"/>
  <c r="AT104" i="6"/>
  <c r="AM104" i="6"/>
  <c r="AR104" i="6"/>
  <c r="AX7" i="6"/>
  <c r="U7" i="6"/>
  <c r="V7" i="6"/>
  <c r="AJ7" i="6"/>
  <c r="BH21" i="6"/>
  <c r="AV21" i="6"/>
  <c r="G21" i="6"/>
  <c r="H21" i="6"/>
  <c r="BJ81" i="6"/>
  <c r="BG81" i="6"/>
  <c r="Z81" i="6"/>
  <c r="P81" i="6"/>
  <c r="V81" i="6"/>
  <c r="O81" i="6"/>
  <c r="H81" i="6"/>
  <c r="BA81" i="6"/>
  <c r="AL81" i="6"/>
  <c r="AY81" i="6"/>
  <c r="AC81" i="6"/>
  <c r="AA81" i="6"/>
  <c r="AF81" i="6"/>
  <c r="BK81" i="6"/>
  <c r="AZ81" i="6"/>
  <c r="I81" i="6"/>
  <c r="AQ81" i="6"/>
  <c r="AU81" i="6"/>
  <c r="BB81" i="6"/>
  <c r="Q81" i="6"/>
  <c r="X81" i="6"/>
  <c r="AS81" i="6"/>
  <c r="AB81" i="6"/>
  <c r="AD81" i="6"/>
  <c r="F81" i="6"/>
  <c r="R81" i="6"/>
  <c r="BE81" i="6"/>
  <c r="AR81" i="6"/>
  <c r="AV81" i="6"/>
  <c r="AI81" i="6"/>
  <c r="S81" i="6"/>
  <c r="M81" i="6"/>
  <c r="BC81" i="6"/>
  <c r="AG81" i="6"/>
  <c r="K81" i="6"/>
  <c r="BL81" i="6"/>
  <c r="J81" i="6"/>
  <c r="BN81" i="6"/>
  <c r="AN81" i="6"/>
  <c r="W81" i="6"/>
  <c r="L81" i="6"/>
  <c r="AP81" i="6"/>
  <c r="AJ81" i="6"/>
  <c r="AE81" i="6"/>
  <c r="T81" i="6"/>
  <c r="AW81" i="6"/>
  <c r="AX81" i="6"/>
  <c r="AT81" i="6"/>
  <c r="N81" i="6"/>
  <c r="AK81" i="6"/>
  <c r="BI81" i="6"/>
  <c r="U81" i="6"/>
  <c r="AM81" i="6"/>
  <c r="BH81" i="6"/>
  <c r="G81" i="6"/>
  <c r="Y81" i="6"/>
  <c r="BM81" i="6"/>
  <c r="AH81" i="6"/>
  <c r="BF81" i="6"/>
  <c r="AO81" i="6"/>
  <c r="BD81" i="6"/>
  <c r="O50" i="6"/>
  <c r="X50" i="6"/>
  <c r="AG50" i="6"/>
  <c r="Y50" i="6"/>
  <c r="AN50" i="6"/>
  <c r="BE50" i="6"/>
  <c r="AA50" i="6"/>
  <c r="AL50" i="6"/>
  <c r="AW50" i="6"/>
  <c r="AT50" i="6"/>
  <c r="M50" i="6"/>
  <c r="AM50" i="6"/>
  <c r="BA50" i="6"/>
  <c r="BN50" i="6"/>
  <c r="AF50" i="6"/>
  <c r="AV50" i="6"/>
  <c r="AY50" i="6"/>
  <c r="L50" i="6"/>
  <c r="T50" i="6"/>
  <c r="BF50" i="6"/>
  <c r="Q50" i="6"/>
  <c r="AB50" i="6"/>
  <c r="BH50" i="6"/>
  <c r="U50" i="6"/>
  <c r="AI50" i="6"/>
  <c r="AZ50" i="6"/>
  <c r="AO50" i="6"/>
  <c r="K50" i="6"/>
  <c r="AQ50" i="6"/>
  <c r="F50" i="6"/>
  <c r="S50" i="6"/>
  <c r="AS50" i="6"/>
  <c r="BG50" i="6"/>
  <c r="N50" i="6"/>
  <c r="BI50" i="6"/>
  <c r="AX50" i="6"/>
  <c r="BB50" i="6"/>
  <c r="BJ50" i="6"/>
  <c r="BC50" i="6"/>
  <c r="H50" i="6"/>
  <c r="W50" i="6"/>
  <c r="BD50" i="6"/>
  <c r="V50" i="6"/>
  <c r="AR50" i="6"/>
  <c r="Z50" i="6"/>
  <c r="I50" i="6"/>
  <c r="BM50" i="6"/>
  <c r="AC50" i="6"/>
  <c r="G50" i="6"/>
  <c r="AK50" i="6"/>
  <c r="J50" i="6"/>
  <c r="BK50" i="6"/>
  <c r="R50" i="6"/>
  <c r="AE50" i="6"/>
  <c r="AU50" i="6"/>
  <c r="BL50" i="6"/>
  <c r="AD50" i="6"/>
  <c r="P50" i="6"/>
  <c r="AJ50" i="6"/>
  <c r="AP50" i="6"/>
  <c r="AH50" i="6"/>
  <c r="F55" i="5"/>
  <c r="F54" i="5"/>
  <c r="I35" i="6"/>
  <c r="AW35" i="6"/>
  <c r="V35" i="6"/>
  <c r="AX35" i="6"/>
  <c r="BG35" i="6"/>
  <c r="AJ35" i="6"/>
  <c r="U35" i="6"/>
  <c r="BK35" i="6"/>
  <c r="AN35" i="6"/>
  <c r="L35" i="6"/>
  <c r="AC35" i="6"/>
  <c r="AG35" i="6"/>
  <c r="K35" i="6"/>
  <c r="BH35" i="6"/>
  <c r="AP35" i="6"/>
  <c r="BI35" i="6"/>
  <c r="AS35" i="6"/>
  <c r="Z35" i="6"/>
  <c r="X35" i="6"/>
  <c r="M35" i="6"/>
  <c r="AE35" i="6"/>
  <c r="AD35" i="6"/>
  <c r="W35" i="6"/>
  <c r="Y35" i="6"/>
  <c r="AY35" i="6"/>
  <c r="BL35" i="6"/>
  <c r="AQ35" i="6"/>
  <c r="AM35" i="6"/>
  <c r="AU35" i="6"/>
  <c r="O35" i="6"/>
  <c r="AH35" i="6"/>
  <c r="F35" i="6"/>
  <c r="R35" i="6"/>
  <c r="AV35" i="6"/>
  <c r="P35" i="6"/>
  <c r="J35" i="6"/>
  <c r="Q35" i="6"/>
  <c r="G35" i="6"/>
  <c r="BC35" i="6"/>
  <c r="S35" i="6"/>
  <c r="AK35" i="6"/>
  <c r="AF35" i="6"/>
  <c r="BB35" i="6"/>
  <c r="BJ35" i="6"/>
  <c r="AT35" i="6"/>
  <c r="BM35" i="6"/>
  <c r="BN35" i="6"/>
  <c r="AL35" i="6"/>
  <c r="BE35" i="6"/>
  <c r="AA35" i="6"/>
  <c r="H35" i="6"/>
  <c r="AR35" i="6"/>
  <c r="N35" i="6"/>
  <c r="AZ35" i="6"/>
  <c r="BA35" i="6"/>
  <c r="BD35" i="6"/>
  <c r="T35" i="6"/>
  <c r="AI35" i="6"/>
  <c r="AO35" i="6"/>
  <c r="BF35" i="6"/>
  <c r="AB35" i="6"/>
  <c r="AO88" i="6"/>
  <c r="BC88" i="6"/>
  <c r="W88" i="6"/>
  <c r="H88" i="6"/>
  <c r="R88" i="6"/>
  <c r="BB88" i="6"/>
  <c r="I88" i="6"/>
  <c r="AW88" i="6"/>
  <c r="AH88" i="6"/>
  <c r="AP88" i="6"/>
  <c r="P88" i="6"/>
  <c r="Z88" i="6"/>
  <c r="X88" i="6"/>
  <c r="BG88" i="6"/>
  <c r="S88" i="6"/>
  <c r="AD88" i="6"/>
  <c r="AT88" i="6"/>
  <c r="AZ88" i="6"/>
  <c r="L88" i="6"/>
  <c r="AQ88" i="6"/>
  <c r="AA88" i="6"/>
  <c r="T88" i="6"/>
  <c r="AC88" i="6"/>
  <c r="F88" i="6"/>
  <c r="AL88" i="6"/>
  <c r="AM88" i="6"/>
  <c r="AI88" i="6"/>
  <c r="AU88" i="6"/>
  <c r="AF88" i="6"/>
  <c r="AN88" i="6"/>
  <c r="BK88" i="6"/>
  <c r="BN88" i="6"/>
  <c r="K88" i="6"/>
  <c r="G88" i="6"/>
  <c r="BI88" i="6"/>
  <c r="BL88" i="6"/>
  <c r="M88" i="6"/>
  <c r="AB88" i="6"/>
  <c r="BA88" i="6"/>
  <c r="AR88" i="6"/>
  <c r="BD88" i="6"/>
  <c r="BF88" i="6"/>
  <c r="AG88" i="6"/>
  <c r="AX88" i="6"/>
  <c r="BE88" i="6"/>
  <c r="U88" i="6"/>
  <c r="AJ88" i="6"/>
  <c r="AK88" i="6"/>
  <c r="BH88" i="6"/>
  <c r="AY88" i="6"/>
  <c r="N88" i="6"/>
  <c r="J88" i="6"/>
  <c r="BM88" i="6"/>
  <c r="AE88" i="6"/>
  <c r="AV88" i="6"/>
  <c r="Y88" i="6"/>
  <c r="Q88" i="6"/>
  <c r="O88" i="6"/>
  <c r="BJ88" i="6"/>
  <c r="AS88" i="6"/>
  <c r="V88" i="6"/>
  <c r="AL128" i="6"/>
  <c r="BM128" i="6"/>
  <c r="F128" i="6"/>
  <c r="AM128" i="6"/>
  <c r="BN128" i="6"/>
  <c r="U128" i="6"/>
  <c r="AW128" i="6"/>
  <c r="V128" i="6"/>
  <c r="BB128" i="6"/>
  <c r="W128" i="6"/>
  <c r="BC128" i="6"/>
  <c r="AK128" i="6"/>
  <c r="AN128" i="6"/>
  <c r="AO128" i="6"/>
  <c r="AP128" i="6"/>
  <c r="AQ128" i="6"/>
  <c r="H128" i="6"/>
  <c r="BK128" i="6"/>
  <c r="BL128" i="6"/>
  <c r="BE128" i="6"/>
  <c r="Z128" i="6"/>
  <c r="I128" i="6"/>
  <c r="O128" i="6"/>
  <c r="S128" i="6"/>
  <c r="Y128" i="6"/>
  <c r="L128" i="6"/>
  <c r="AR128" i="6"/>
  <c r="AZ128" i="6"/>
  <c r="AC128" i="6"/>
  <c r="AX128" i="6"/>
  <c r="BH128" i="6"/>
  <c r="X128" i="6"/>
  <c r="BF128" i="6"/>
  <c r="BA128" i="6"/>
  <c r="AH128" i="6"/>
  <c r="K128" i="6"/>
  <c r="AB128" i="6"/>
  <c r="AJ128" i="6"/>
  <c r="Q128" i="6"/>
  <c r="AI128" i="6"/>
  <c r="M128" i="6"/>
  <c r="J128" i="6"/>
  <c r="AV128" i="6"/>
  <c r="AE128" i="6"/>
  <c r="N128" i="6"/>
  <c r="AS128" i="6"/>
  <c r="AU128" i="6"/>
  <c r="G128" i="6"/>
  <c r="BG128" i="6"/>
  <c r="P128" i="6"/>
  <c r="T128" i="6"/>
  <c r="AD128" i="6"/>
  <c r="BJ128" i="6"/>
  <c r="BI128" i="6"/>
  <c r="AY128" i="6"/>
  <c r="R128" i="6"/>
  <c r="AF128" i="6"/>
  <c r="AG128" i="6"/>
  <c r="AT128" i="6"/>
  <c r="K15" i="6"/>
  <c r="AG15" i="6"/>
  <c r="AW15" i="6"/>
  <c r="AU15" i="6"/>
  <c r="AJ15" i="6"/>
  <c r="Y15" i="6"/>
  <c r="AX15" i="6"/>
  <c r="AC15" i="6"/>
  <c r="J15" i="6"/>
  <c r="AH15" i="6"/>
  <c r="P15" i="6"/>
  <c r="AO15" i="6"/>
  <c r="F15" i="6"/>
  <c r="BB15" i="6"/>
  <c r="AV15" i="6"/>
  <c r="AK15" i="6"/>
  <c r="AB15" i="6"/>
  <c r="BC15" i="6"/>
  <c r="X15" i="6"/>
  <c r="AD15" i="6"/>
  <c r="N15" i="6"/>
  <c r="BL15" i="6"/>
  <c r="AP15" i="6"/>
  <c r="T15" i="6"/>
  <c r="BF15" i="6"/>
  <c r="BH15" i="6"/>
  <c r="M15" i="6"/>
  <c r="BD15" i="6"/>
  <c r="AQ15" i="6"/>
  <c r="G15" i="6"/>
  <c r="R15" i="6"/>
  <c r="AA15" i="6"/>
  <c r="AE15" i="6"/>
  <c r="AZ15" i="6"/>
  <c r="BM15" i="6"/>
  <c r="Q15" i="6"/>
  <c r="Z15" i="6"/>
  <c r="BJ15" i="6"/>
  <c r="BI15" i="6"/>
  <c r="AM15" i="6"/>
  <c r="V15" i="6"/>
  <c r="BK15" i="6"/>
  <c r="BA15" i="6"/>
  <c r="AS15" i="6"/>
  <c r="U15" i="6"/>
  <c r="BN15" i="6"/>
  <c r="W15" i="6"/>
  <c r="AF15" i="6"/>
  <c r="L15" i="6"/>
  <c r="BE15" i="6"/>
  <c r="AY15" i="6"/>
  <c r="O15" i="6"/>
  <c r="AT15" i="6"/>
  <c r="AL15" i="6"/>
  <c r="H15" i="6"/>
  <c r="AR15" i="6"/>
  <c r="I15" i="6"/>
  <c r="BG15" i="6"/>
  <c r="AN15" i="6"/>
  <c r="S15" i="6"/>
  <c r="AI15" i="6"/>
  <c r="Z69" i="6"/>
  <c r="AH69" i="6"/>
  <c r="R69" i="6"/>
  <c r="AP69" i="6"/>
  <c r="Y69" i="6"/>
  <c r="I69" i="6"/>
  <c r="BC69" i="6"/>
  <c r="BN69" i="6"/>
  <c r="BG69" i="6"/>
  <c r="AQ69" i="6"/>
  <c r="BH69" i="6"/>
  <c r="BE69" i="6"/>
  <c r="BA69" i="6"/>
  <c r="M69" i="6"/>
  <c r="BJ69" i="6"/>
  <c r="AT69" i="6"/>
  <c r="O69" i="6"/>
  <c r="N69" i="6"/>
  <c r="AI69" i="6"/>
  <c r="AD69" i="6"/>
  <c r="T69" i="6"/>
  <c r="AE69" i="6"/>
  <c r="AK69" i="6"/>
  <c r="AU69" i="6"/>
  <c r="BB69" i="6"/>
  <c r="AF69" i="6"/>
  <c r="BM69" i="6"/>
  <c r="L69" i="6"/>
  <c r="AZ69" i="6"/>
  <c r="F69" i="6"/>
  <c r="AN69" i="6"/>
  <c r="BD69" i="6"/>
  <c r="H69" i="6"/>
  <c r="G69" i="6"/>
  <c r="P69" i="6"/>
  <c r="J69" i="6"/>
  <c r="W69" i="6"/>
  <c r="AJ69" i="6"/>
  <c r="AR69" i="6"/>
  <c r="Q69" i="6"/>
  <c r="X69" i="6"/>
  <c r="AX69" i="6"/>
  <c r="AY69" i="6"/>
  <c r="K69" i="6"/>
  <c r="BF69" i="6"/>
  <c r="BI69" i="6"/>
  <c r="V69" i="6"/>
  <c r="U69" i="6"/>
  <c r="AA69" i="6"/>
  <c r="AG69" i="6"/>
  <c r="AS69" i="6"/>
  <c r="AC69" i="6"/>
  <c r="S69" i="6"/>
  <c r="BL69" i="6"/>
  <c r="AB69" i="6"/>
  <c r="BK69" i="6"/>
  <c r="AL69" i="6"/>
  <c r="AV69" i="6"/>
  <c r="AO69" i="6"/>
  <c r="AM69" i="6"/>
  <c r="AW69" i="6"/>
  <c r="I53" i="6"/>
  <c r="AQ53" i="6"/>
  <c r="AW53" i="6"/>
  <c r="AO53" i="6"/>
  <c r="AP53" i="6"/>
  <c r="X53" i="6"/>
  <c r="U53" i="6"/>
  <c r="BF53" i="6"/>
  <c r="BM53" i="6"/>
  <c r="BI53" i="6"/>
  <c r="J53" i="6"/>
  <c r="AG53" i="6"/>
  <c r="G53" i="6"/>
  <c r="Q53" i="6"/>
  <c r="Z53" i="6"/>
  <c r="AR53" i="6"/>
  <c r="AS53" i="6"/>
  <c r="W53" i="6"/>
  <c r="AJ53" i="6"/>
  <c r="BC53" i="6"/>
  <c r="AV53" i="6"/>
  <c r="AA53" i="6"/>
  <c r="L53" i="6"/>
  <c r="AK53" i="6"/>
  <c r="AE53" i="6"/>
  <c r="M53" i="6"/>
  <c r="AN53" i="6"/>
  <c r="AD53" i="6"/>
  <c r="BG53" i="6"/>
  <c r="BL53" i="6"/>
  <c r="AX53" i="6"/>
  <c r="N53" i="6"/>
  <c r="R53" i="6"/>
  <c r="AT53" i="6"/>
  <c r="BB53" i="6"/>
  <c r="BJ53" i="6"/>
  <c r="AU53" i="6"/>
  <c r="AH53" i="6"/>
  <c r="BK53" i="6"/>
  <c r="F53" i="6"/>
  <c r="P53" i="6"/>
  <c r="AI53" i="6"/>
  <c r="AF53" i="6"/>
  <c r="H53" i="6"/>
  <c r="AM53" i="6"/>
  <c r="BH53" i="6"/>
  <c r="T53" i="6"/>
  <c r="AB53" i="6"/>
  <c r="BA53" i="6"/>
  <c r="V53" i="6"/>
  <c r="BN53" i="6"/>
  <c r="Y53" i="6"/>
  <c r="O53" i="6"/>
  <c r="AY53" i="6"/>
  <c r="BE53" i="6"/>
  <c r="AC53" i="6"/>
  <c r="BD53" i="6"/>
  <c r="AL53" i="6"/>
  <c r="S53" i="6"/>
  <c r="K53" i="6"/>
  <c r="AZ53" i="6"/>
  <c r="K29" i="6"/>
  <c r="W29" i="6"/>
  <c r="AI29" i="6"/>
  <c r="AU29" i="6"/>
  <c r="BG29" i="6"/>
  <c r="N29" i="6"/>
  <c r="AA29" i="6"/>
  <c r="AN29" i="6"/>
  <c r="BA29" i="6"/>
  <c r="BN29" i="6"/>
  <c r="O29" i="6"/>
  <c r="AB29" i="6"/>
  <c r="AO29" i="6"/>
  <c r="BB29" i="6"/>
  <c r="F29" i="6"/>
  <c r="S29" i="6"/>
  <c r="AF29" i="6"/>
  <c r="AS29" i="6"/>
  <c r="BF29" i="6"/>
  <c r="U29" i="6"/>
  <c r="AL29" i="6"/>
  <c r="BD29" i="6"/>
  <c r="V29" i="6"/>
  <c r="AM29" i="6"/>
  <c r="BE29" i="6"/>
  <c r="L29" i="6"/>
  <c r="AD29" i="6"/>
  <c r="AV29" i="6"/>
  <c r="BL29" i="6"/>
  <c r="M29" i="6"/>
  <c r="AE29" i="6"/>
  <c r="AW29" i="6"/>
  <c r="BM29" i="6"/>
  <c r="P29" i="6"/>
  <c r="AG29" i="6"/>
  <c r="AX29" i="6"/>
  <c r="Q29" i="6"/>
  <c r="AH29" i="6"/>
  <c r="AY29" i="6"/>
  <c r="R29" i="6"/>
  <c r="AZ29" i="6"/>
  <c r="T29" i="6"/>
  <c r="BC29" i="6"/>
  <c r="X29" i="6"/>
  <c r="BH29" i="6"/>
  <c r="Y29" i="6"/>
  <c r="BI29" i="6"/>
  <c r="BK29" i="6"/>
  <c r="Z29" i="6"/>
  <c r="BJ29" i="6"/>
  <c r="AC29" i="6"/>
  <c r="AJ29" i="6"/>
  <c r="AP29" i="6"/>
  <c r="AQ29" i="6"/>
  <c r="AR29" i="6"/>
  <c r="AT29" i="6"/>
  <c r="J29" i="6"/>
  <c r="AK29" i="6"/>
  <c r="G29" i="6"/>
  <c r="H29" i="6"/>
  <c r="I29" i="6"/>
  <c r="AR132" i="6"/>
  <c r="I132" i="6"/>
  <c r="AQ132" i="6"/>
  <c r="M132" i="6"/>
  <c r="Q132" i="6"/>
  <c r="BE132" i="6"/>
  <c r="W132" i="6"/>
  <c r="BJ132" i="6"/>
  <c r="AD132" i="6"/>
  <c r="AM132" i="6"/>
  <c r="G132" i="6"/>
  <c r="AL132" i="6"/>
  <c r="F132" i="6"/>
  <c r="AW132" i="6"/>
  <c r="AN132" i="6"/>
  <c r="U132" i="6"/>
  <c r="AZ132" i="6"/>
  <c r="AA132" i="6"/>
  <c r="BA132" i="6"/>
  <c r="BD132" i="6"/>
  <c r="X132" i="6"/>
  <c r="BL132" i="6"/>
  <c r="AO132" i="6"/>
  <c r="J132" i="6"/>
  <c r="N132" i="6"/>
  <c r="AJ132" i="6"/>
  <c r="H132" i="6"/>
  <c r="BG132" i="6"/>
  <c r="AB132" i="6"/>
  <c r="AF132" i="6"/>
  <c r="AX132" i="6"/>
  <c r="BK132" i="6"/>
  <c r="S132" i="6"/>
  <c r="L132" i="6"/>
  <c r="T132" i="6"/>
  <c r="BB132" i="6"/>
  <c r="AV132" i="6"/>
  <c r="Y132" i="6"/>
  <c r="AG132" i="6"/>
  <c r="BH132" i="6"/>
  <c r="AP132" i="6"/>
  <c r="P132" i="6"/>
  <c r="R132" i="6"/>
  <c r="BI132" i="6"/>
  <c r="AH132" i="6"/>
  <c r="AE132" i="6"/>
  <c r="Z132" i="6"/>
  <c r="BC132" i="6"/>
  <c r="AI132" i="6"/>
  <c r="AS132" i="6"/>
  <c r="BF132" i="6"/>
  <c r="AU132" i="6"/>
  <c r="O132" i="6"/>
  <c r="V132" i="6"/>
  <c r="AK132" i="6"/>
  <c r="AY132" i="6"/>
  <c r="BM132" i="6"/>
  <c r="BN132" i="6"/>
  <c r="AT132" i="6"/>
  <c r="K132" i="6"/>
  <c r="AC132" i="6"/>
  <c r="L111" i="6"/>
  <c r="Z111" i="6"/>
  <c r="AQ111" i="6"/>
  <c r="BG111" i="6"/>
  <c r="M111" i="6"/>
  <c r="AA111" i="6"/>
  <c r="AR111" i="6"/>
  <c r="BH111" i="6"/>
  <c r="S111" i="6"/>
  <c r="AH111" i="6"/>
  <c r="AY111" i="6"/>
  <c r="T111" i="6"/>
  <c r="AI111" i="6"/>
  <c r="AZ111" i="6"/>
  <c r="G111" i="6"/>
  <c r="U111" i="6"/>
  <c r="AK111" i="6"/>
  <c r="BA111" i="6"/>
  <c r="I111" i="6"/>
  <c r="AG111" i="6"/>
  <c r="BK111" i="6"/>
  <c r="K111" i="6"/>
  <c r="AL111" i="6"/>
  <c r="BL111" i="6"/>
  <c r="N111" i="6"/>
  <c r="AN111" i="6"/>
  <c r="BM111" i="6"/>
  <c r="O111" i="6"/>
  <c r="AO111" i="6"/>
  <c r="P111" i="6"/>
  <c r="AT111" i="6"/>
  <c r="V111" i="6"/>
  <c r="AV111" i="6"/>
  <c r="AC111" i="6"/>
  <c r="BC111" i="6"/>
  <c r="AE111" i="6"/>
  <c r="Y111" i="6"/>
  <c r="AU111" i="6"/>
  <c r="AX111" i="6"/>
  <c r="BD111" i="6"/>
  <c r="AB111" i="6"/>
  <c r="BE111" i="6"/>
  <c r="H111" i="6"/>
  <c r="BI111" i="6"/>
  <c r="Q111" i="6"/>
  <c r="X111" i="6"/>
  <c r="J111" i="6"/>
  <c r="BJ111" i="6"/>
  <c r="W111" i="6"/>
  <c r="AJ111" i="6"/>
  <c r="AW111" i="6"/>
  <c r="AD111" i="6"/>
  <c r="R111" i="6"/>
  <c r="BB111" i="6"/>
  <c r="F111" i="6"/>
  <c r="AP111" i="6"/>
  <c r="BN111" i="6"/>
  <c r="F10" i="5"/>
  <c r="F49" i="5"/>
  <c r="BI49" i="6" s="1"/>
  <c r="F135" i="5"/>
  <c r="S6" i="6"/>
  <c r="BH6" i="6"/>
  <c r="Q6" i="6"/>
  <c r="BC6" i="6"/>
  <c r="AN6" i="6"/>
  <c r="AF6" i="6"/>
  <c r="N6" i="6"/>
  <c r="AM6" i="6"/>
  <c r="Z6" i="6"/>
  <c r="AO6" i="6"/>
  <c r="AS6" i="6"/>
  <c r="AC6" i="6"/>
  <c r="BK6" i="6"/>
  <c r="BD6" i="6"/>
  <c r="G6" i="6"/>
  <c r="BG6" i="6"/>
  <c r="AR6" i="6"/>
  <c r="Y6" i="6"/>
  <c r="O6" i="6"/>
  <c r="AU6" i="6"/>
  <c r="J6" i="6"/>
  <c r="AJ6" i="6"/>
  <c r="AA6" i="6"/>
  <c r="BB6" i="6"/>
  <c r="BM6" i="6"/>
  <c r="BE6" i="6"/>
  <c r="V6" i="6"/>
  <c r="AW6" i="6"/>
  <c r="AV6" i="6"/>
  <c r="T6" i="6"/>
  <c r="R6" i="6"/>
  <c r="H6" i="6"/>
  <c r="P6" i="6"/>
  <c r="W6" i="6"/>
  <c r="AD6" i="6"/>
  <c r="K6" i="6"/>
  <c r="BJ6" i="6"/>
  <c r="AX6" i="6"/>
  <c r="M6" i="6"/>
  <c r="U6" i="6"/>
  <c r="AB6" i="6"/>
  <c r="AZ6" i="6"/>
  <c r="AQ6" i="6"/>
  <c r="X6" i="6"/>
  <c r="AT6" i="6"/>
  <c r="AI6" i="6"/>
  <c r="BF6" i="6"/>
  <c r="AK6" i="6"/>
  <c r="F6" i="6"/>
  <c r="AL6" i="6"/>
  <c r="I6" i="6"/>
  <c r="AP6" i="6"/>
  <c r="BN6" i="6"/>
  <c r="L6" i="6"/>
  <c r="AG6" i="6"/>
  <c r="AH6" i="6"/>
  <c r="BI6" i="6"/>
  <c r="BA6" i="6"/>
  <c r="AY6" i="6"/>
  <c r="BL6" i="6"/>
  <c r="AE6" i="6"/>
  <c r="AA128" i="6"/>
  <c r="AJ118" i="6"/>
  <c r="F118" i="6"/>
  <c r="BG118" i="6"/>
  <c r="AC118" i="6"/>
  <c r="P118" i="6"/>
  <c r="AV118" i="6"/>
  <c r="T118" i="6"/>
  <c r="Y118" i="6"/>
  <c r="AT118" i="6"/>
  <c r="AK118" i="6"/>
  <c r="BH118" i="6"/>
  <c r="AH118" i="6"/>
  <c r="AQ118" i="6"/>
  <c r="K118" i="6"/>
  <c r="Q118" i="6"/>
  <c r="M118" i="6"/>
  <c r="AW118" i="6"/>
  <c r="BI118" i="6"/>
  <c r="AD118" i="6"/>
  <c r="AL118" i="6"/>
  <c r="AZ118" i="6"/>
  <c r="U118" i="6"/>
  <c r="AR118" i="6"/>
  <c r="AE118" i="6"/>
  <c r="BE118" i="6"/>
  <c r="BM118" i="6"/>
  <c r="AI118" i="6"/>
  <c r="BN118" i="6"/>
  <c r="BA118" i="6"/>
  <c r="BF118" i="6"/>
  <c r="AG118" i="6"/>
  <c r="BL118" i="6"/>
  <c r="AB118" i="6"/>
  <c r="BC118" i="6"/>
  <c r="V118" i="6"/>
  <c r="S118" i="6"/>
  <c r="J118" i="6"/>
  <c r="W118" i="6"/>
  <c r="BD118" i="6"/>
  <c r="AP118" i="6"/>
  <c r="AN118" i="6"/>
  <c r="L118" i="6"/>
  <c r="H118" i="6"/>
  <c r="R118" i="6"/>
  <c r="X118" i="6"/>
  <c r="AA118" i="6"/>
  <c r="AO118" i="6"/>
  <c r="Z118" i="6"/>
  <c r="I118" i="6"/>
  <c r="AM118" i="6"/>
  <c r="AS118" i="6"/>
  <c r="AX118" i="6"/>
  <c r="AY118" i="6"/>
  <c r="N118" i="6"/>
  <c r="O118" i="6"/>
  <c r="AF118" i="6"/>
  <c r="BB118" i="6"/>
  <c r="AU118" i="6"/>
  <c r="BJ118" i="6"/>
  <c r="BK118" i="6"/>
  <c r="G118" i="6"/>
  <c r="AV139" i="6"/>
  <c r="M139" i="6"/>
  <c r="AP139" i="6"/>
  <c r="I139" i="6"/>
  <c r="P139" i="6"/>
  <c r="U139" i="6"/>
  <c r="AT139" i="6"/>
  <c r="BM139" i="6"/>
  <c r="BB139" i="6"/>
  <c r="W139" i="6"/>
  <c r="AH139" i="6"/>
  <c r="AQ139" i="6"/>
  <c r="K139" i="6"/>
  <c r="BN139" i="6"/>
  <c r="AK139" i="6"/>
  <c r="BD139" i="6"/>
  <c r="BH139" i="6"/>
  <c r="AC139" i="6"/>
  <c r="AR139" i="6"/>
  <c r="N139" i="6"/>
  <c r="AY139" i="6"/>
  <c r="Q139" i="6"/>
  <c r="Y139" i="6"/>
  <c r="AU139" i="6"/>
  <c r="AW139" i="6"/>
  <c r="AA139" i="6"/>
  <c r="AI139" i="6"/>
  <c r="BL139" i="6"/>
  <c r="T139" i="6"/>
  <c r="AS139" i="6"/>
  <c r="AN139" i="6"/>
  <c r="AG139" i="6"/>
  <c r="BK139" i="6"/>
  <c r="BA139" i="6"/>
  <c r="BC139" i="6"/>
  <c r="Z139" i="6"/>
  <c r="AO139" i="6"/>
  <c r="S139" i="6"/>
  <c r="BF139" i="6"/>
  <c r="J139" i="6"/>
  <c r="AL139" i="6"/>
  <c r="H139" i="6"/>
  <c r="BE139" i="6"/>
  <c r="BJ139" i="6"/>
  <c r="V139" i="6"/>
  <c r="AX139" i="6"/>
  <c r="BG139" i="6"/>
  <c r="R139" i="6"/>
  <c r="AB139" i="6"/>
  <c r="AE139" i="6"/>
  <c r="F139" i="6"/>
  <c r="AJ139" i="6"/>
  <c r="AM139" i="6"/>
  <c r="AF139" i="6"/>
  <c r="L139" i="6"/>
  <c r="X139" i="6"/>
  <c r="BI139" i="6"/>
  <c r="AZ139" i="6"/>
  <c r="AD139" i="6"/>
  <c r="O139" i="6"/>
  <c r="G139" i="6"/>
  <c r="AP121" i="6"/>
  <c r="BL121" i="6"/>
  <c r="AU121" i="6"/>
  <c r="BD121" i="6"/>
  <c r="BH121" i="6"/>
  <c r="BB121" i="6"/>
  <c r="H121" i="6"/>
  <c r="M121" i="6"/>
  <c r="Q121" i="6"/>
  <c r="Z121" i="6"/>
  <c r="BN121" i="6"/>
  <c r="V121" i="6"/>
  <c r="AE121" i="6"/>
  <c r="AM121" i="6"/>
  <c r="AR121" i="6"/>
  <c r="K121" i="6"/>
  <c r="AJ121" i="6"/>
  <c r="AV121" i="6"/>
  <c r="BE121" i="6"/>
  <c r="BI121" i="6"/>
  <c r="AX121" i="6"/>
  <c r="I121" i="6"/>
  <c r="BA121" i="6"/>
  <c r="BF121" i="6"/>
  <c r="AS121" i="6"/>
  <c r="BK121" i="6"/>
  <c r="W121" i="6"/>
  <c r="O121" i="6"/>
  <c r="AO121" i="6"/>
  <c r="J121" i="6"/>
  <c r="BM121" i="6"/>
  <c r="AN121" i="6"/>
  <c r="AK121" i="6"/>
  <c r="AF121" i="6"/>
  <c r="AB121" i="6"/>
  <c r="G121" i="6"/>
  <c r="AG121" i="6"/>
  <c r="AA121" i="6"/>
  <c r="U121" i="6"/>
  <c r="BC121" i="6"/>
  <c r="AT121" i="6"/>
  <c r="AI121" i="6"/>
  <c r="P121" i="6"/>
  <c r="AW121" i="6"/>
  <c r="AH121" i="6"/>
  <c r="AZ121" i="6"/>
  <c r="L121" i="6"/>
  <c r="AC121" i="6"/>
  <c r="N121" i="6"/>
  <c r="AQ121" i="6"/>
  <c r="F121" i="6"/>
  <c r="T121" i="6"/>
  <c r="R121" i="6"/>
  <c r="BG121" i="6"/>
  <c r="BJ121" i="6"/>
  <c r="AD121" i="6"/>
  <c r="Y121" i="6"/>
  <c r="X121" i="6"/>
  <c r="S121" i="6"/>
  <c r="AY121" i="6"/>
  <c r="AL121" i="6"/>
  <c r="BK45" i="6"/>
  <c r="H45" i="6"/>
  <c r="BI45" i="6"/>
  <c r="BG45" i="6"/>
  <c r="O45" i="6"/>
  <c r="S45" i="6"/>
  <c r="AB45" i="6"/>
  <c r="R45" i="6"/>
  <c r="AE45" i="6"/>
  <c r="W45" i="6"/>
  <c r="AH45" i="6"/>
  <c r="AT45" i="6"/>
  <c r="AP45" i="6"/>
  <c r="AF45" i="6"/>
  <c r="AZ45" i="6"/>
  <c r="I45" i="6"/>
  <c r="AV45" i="6"/>
  <c r="BM45" i="6"/>
  <c r="BL45" i="6"/>
  <c r="AI45" i="6"/>
  <c r="BA45" i="6"/>
  <c r="AS45" i="6"/>
  <c r="Z45" i="6"/>
  <c r="AW45" i="6"/>
  <c r="BN45" i="6"/>
  <c r="G45" i="6"/>
  <c r="BE45" i="6"/>
  <c r="AO45" i="6"/>
  <c r="P45" i="6"/>
  <c r="Y45" i="6"/>
  <c r="AR45" i="6"/>
  <c r="J45" i="6"/>
  <c r="AQ45" i="6"/>
  <c r="AG45" i="6"/>
  <c r="AD45" i="6"/>
  <c r="AJ45" i="6"/>
  <c r="K45" i="6"/>
  <c r="AM45" i="6"/>
  <c r="L45" i="6"/>
  <c r="X45" i="6"/>
  <c r="BH45" i="6"/>
  <c r="AU45" i="6"/>
  <c r="AK45" i="6"/>
  <c r="Q45" i="6"/>
  <c r="N45" i="6"/>
  <c r="AX45" i="6"/>
  <c r="AN45" i="6"/>
  <c r="AY45" i="6"/>
  <c r="BJ45" i="6"/>
  <c r="V45" i="6"/>
  <c r="F45" i="6"/>
  <c r="U45" i="6"/>
  <c r="BD45" i="6"/>
  <c r="T45" i="6"/>
  <c r="AL45" i="6"/>
  <c r="BB45" i="6"/>
  <c r="M45" i="6"/>
  <c r="BC45" i="6"/>
  <c r="AA45" i="6"/>
  <c r="BF45" i="6"/>
  <c r="AC45" i="6"/>
  <c r="AE61" i="6"/>
  <c r="L61" i="6"/>
  <c r="AP61" i="6"/>
  <c r="AJ61" i="6"/>
  <c r="BA61" i="6"/>
  <c r="AR61" i="6"/>
  <c r="AC61" i="6"/>
  <c r="BL61" i="6"/>
  <c r="H61" i="6"/>
  <c r="T61" i="6"/>
  <c r="BF61" i="6"/>
  <c r="AU61" i="6"/>
  <c r="Y61" i="6"/>
  <c r="AK61" i="6"/>
  <c r="BB61" i="6"/>
  <c r="I61" i="6"/>
  <c r="AZ61" i="6"/>
  <c r="AW61" i="6"/>
  <c r="AV61" i="6"/>
  <c r="AN61" i="6"/>
  <c r="AA61" i="6"/>
  <c r="U61" i="6"/>
  <c r="BN61" i="6"/>
  <c r="BM61" i="6"/>
  <c r="AH61" i="6"/>
  <c r="P61" i="6"/>
  <c r="M61" i="6"/>
  <c r="F61" i="6"/>
  <c r="AY61" i="6"/>
  <c r="AS61" i="6"/>
  <c r="AF61" i="6"/>
  <c r="K61" i="6"/>
  <c r="BE61" i="6"/>
  <c r="V61" i="6"/>
  <c r="AM61" i="6"/>
  <c r="R61" i="6"/>
  <c r="AO61" i="6"/>
  <c r="N61" i="6"/>
  <c r="J61" i="6"/>
  <c r="BJ61" i="6"/>
  <c r="AX61" i="6"/>
  <c r="X61" i="6"/>
  <c r="W61" i="6"/>
  <c r="S61" i="6"/>
  <c r="BK61" i="6"/>
  <c r="O61" i="6"/>
  <c r="BG61" i="6"/>
  <c r="AL61" i="6"/>
  <c r="BD61" i="6"/>
  <c r="AB61" i="6"/>
  <c r="AQ61" i="6"/>
  <c r="BH61" i="6"/>
  <c r="AD61" i="6"/>
  <c r="BC61" i="6"/>
  <c r="AT61" i="6"/>
  <c r="Z61" i="6"/>
  <c r="AI61" i="6"/>
  <c r="BI61" i="6"/>
  <c r="Q61" i="6"/>
  <c r="AG61" i="6"/>
  <c r="G61" i="6"/>
  <c r="AD110" i="6"/>
  <c r="BF110" i="6"/>
  <c r="AE110" i="6"/>
  <c r="BG110" i="6"/>
  <c r="O110" i="6"/>
  <c r="AP110" i="6"/>
  <c r="P110" i="6"/>
  <c r="AW110" i="6"/>
  <c r="Q110" i="6"/>
  <c r="AY110" i="6"/>
  <c r="AF110" i="6"/>
  <c r="AH110" i="6"/>
  <c r="AI110" i="6"/>
  <c r="AL110" i="6"/>
  <c r="AZ110" i="6"/>
  <c r="K110" i="6"/>
  <c r="BE110" i="6"/>
  <c r="AB110" i="6"/>
  <c r="AC110" i="6"/>
  <c r="BA110" i="6"/>
  <c r="BI110" i="6"/>
  <c r="R110" i="6"/>
  <c r="N110" i="6"/>
  <c r="F110" i="6"/>
  <c r="M110" i="6"/>
  <c r="J110" i="6"/>
  <c r="BB110" i="6"/>
  <c r="BK110" i="6"/>
  <c r="W110" i="6"/>
  <c r="H110" i="6"/>
  <c r="AK110" i="6"/>
  <c r="Y110" i="6"/>
  <c r="BC110" i="6"/>
  <c r="AX110" i="6"/>
  <c r="AN110" i="6"/>
  <c r="AM110" i="6"/>
  <c r="U110" i="6"/>
  <c r="S110" i="6"/>
  <c r="AG110" i="6"/>
  <c r="I110" i="6"/>
  <c r="BL110" i="6"/>
  <c r="AQ110" i="6"/>
  <c r="BN110" i="6"/>
  <c r="Z110" i="6"/>
  <c r="AU110" i="6"/>
  <c r="BJ110" i="6"/>
  <c r="AA110" i="6"/>
  <c r="X110" i="6"/>
  <c r="V110" i="6"/>
  <c r="AO110" i="6"/>
  <c r="AV110" i="6"/>
  <c r="T110" i="6"/>
  <c r="G110" i="6"/>
  <c r="AS110" i="6"/>
  <c r="BM110" i="6"/>
  <c r="AR110" i="6"/>
  <c r="L110" i="6"/>
  <c r="AJ110" i="6"/>
  <c r="BD110" i="6"/>
  <c r="BH110" i="6"/>
  <c r="BE97" i="6"/>
  <c r="AT97" i="6"/>
  <c r="F97" i="6"/>
  <c r="Y97" i="6"/>
  <c r="AI97" i="6"/>
  <c r="M97" i="6"/>
  <c r="BI97" i="6"/>
  <c r="X97" i="6"/>
  <c r="AX97" i="6"/>
  <c r="K97" i="6"/>
  <c r="Z97" i="6"/>
  <c r="J97" i="6"/>
  <c r="AQ97" i="6"/>
  <c r="AC97" i="6"/>
  <c r="BF97" i="6"/>
  <c r="AM97" i="6"/>
  <c r="AB97" i="6"/>
  <c r="BK97" i="6"/>
  <c r="AY97" i="6"/>
  <c r="BN97" i="6"/>
  <c r="L97" i="6"/>
  <c r="V97" i="6"/>
  <c r="R97" i="6"/>
  <c r="G97" i="6"/>
  <c r="BL97" i="6"/>
  <c r="AA97" i="6"/>
  <c r="AN97" i="6"/>
  <c r="AU97" i="6"/>
  <c r="BB97" i="6"/>
  <c r="P97" i="6"/>
  <c r="BM97" i="6"/>
  <c r="AL97" i="6"/>
  <c r="AK97" i="6"/>
  <c r="BJ97" i="6"/>
  <c r="BA97" i="6"/>
  <c r="I97" i="6"/>
  <c r="BG97" i="6"/>
  <c r="H97" i="6"/>
  <c r="U97" i="6"/>
  <c r="W97" i="6"/>
  <c r="BD97" i="6"/>
  <c r="AG97" i="6"/>
  <c r="AP97" i="6"/>
  <c r="AF97" i="6"/>
  <c r="AS97" i="6"/>
  <c r="BH97" i="6"/>
  <c r="AH97" i="6"/>
  <c r="AV97" i="6"/>
  <c r="T97" i="6"/>
  <c r="AW97" i="6"/>
  <c r="AE97" i="6"/>
  <c r="AO97" i="6"/>
  <c r="AJ97" i="6"/>
  <c r="BC97" i="6"/>
  <c r="O97" i="6"/>
  <c r="AD97" i="6"/>
  <c r="AR97" i="6"/>
  <c r="Q97" i="6"/>
  <c r="S97" i="6"/>
  <c r="N97" i="6"/>
  <c r="AZ97" i="6"/>
  <c r="I47" i="6"/>
  <c r="U47" i="6"/>
  <c r="AG47" i="6"/>
  <c r="AS47" i="6"/>
  <c r="BE47" i="6"/>
  <c r="H47" i="6"/>
  <c r="V47" i="6"/>
  <c r="AI47" i="6"/>
  <c r="AV47" i="6"/>
  <c r="BI47" i="6"/>
  <c r="J47" i="6"/>
  <c r="W47" i="6"/>
  <c r="AJ47" i="6"/>
  <c r="AW47" i="6"/>
  <c r="BJ47" i="6"/>
  <c r="N47" i="6"/>
  <c r="AA47" i="6"/>
  <c r="AN47" i="6"/>
  <c r="BA47" i="6"/>
  <c r="BN47" i="6"/>
  <c r="F47" i="6"/>
  <c r="Y47" i="6"/>
  <c r="AP47" i="6"/>
  <c r="BG47" i="6"/>
  <c r="G47" i="6"/>
  <c r="Z47" i="6"/>
  <c r="AQ47" i="6"/>
  <c r="BH47" i="6"/>
  <c r="P47" i="6"/>
  <c r="AF47" i="6"/>
  <c r="AY47" i="6"/>
  <c r="Q47" i="6"/>
  <c r="AH47" i="6"/>
  <c r="AZ47" i="6"/>
  <c r="R47" i="6"/>
  <c r="AK47" i="6"/>
  <c r="BB47" i="6"/>
  <c r="S47" i="6"/>
  <c r="AL47" i="6"/>
  <c r="BC47" i="6"/>
  <c r="AD47" i="6"/>
  <c r="BM47" i="6"/>
  <c r="AE47" i="6"/>
  <c r="AM47" i="6"/>
  <c r="AO47" i="6"/>
  <c r="L47" i="6"/>
  <c r="AT47" i="6"/>
  <c r="K47" i="6"/>
  <c r="AR47" i="6"/>
  <c r="M47" i="6"/>
  <c r="AU47" i="6"/>
  <c r="O47" i="6"/>
  <c r="AC47" i="6"/>
  <c r="T47" i="6"/>
  <c r="X47" i="6"/>
  <c r="AB47" i="6"/>
  <c r="AX47" i="6"/>
  <c r="BD47" i="6"/>
  <c r="BF47" i="6"/>
  <c r="BK47" i="6"/>
  <c r="BL47" i="6"/>
  <c r="AH84" i="6"/>
  <c r="AW84" i="6"/>
  <c r="P84" i="6"/>
  <c r="AC84" i="6"/>
  <c r="S84" i="6"/>
  <c r="AQ84" i="6"/>
  <c r="AV84" i="6"/>
  <c r="AL120" i="6"/>
  <c r="AF120" i="6"/>
  <c r="F120" i="6"/>
  <c r="I120" i="6"/>
  <c r="BB120" i="6"/>
  <c r="AY120" i="6"/>
  <c r="AT120" i="6"/>
  <c r="W120" i="6"/>
  <c r="AB120" i="6"/>
  <c r="AI120" i="6"/>
  <c r="BL120" i="6"/>
  <c r="BI120" i="6"/>
  <c r="AP120" i="6"/>
  <c r="AW120" i="6"/>
  <c r="O120" i="6"/>
  <c r="P120" i="6"/>
  <c r="T120" i="6"/>
  <c r="BK120" i="6"/>
  <c r="J120" i="6"/>
  <c r="S120" i="6"/>
  <c r="X120" i="6"/>
  <c r="BF120" i="6"/>
  <c r="U120" i="6"/>
  <c r="AQ120" i="6"/>
  <c r="AZ120" i="6"/>
  <c r="AJ120" i="6"/>
  <c r="Q120" i="6"/>
  <c r="AN120" i="6"/>
  <c r="BM120" i="6"/>
  <c r="AC120" i="6"/>
  <c r="L120" i="6"/>
  <c r="BD120" i="6"/>
  <c r="M120" i="6"/>
  <c r="AR120" i="6"/>
  <c r="Z120" i="6"/>
  <c r="BC120" i="6"/>
  <c r="AE120" i="6"/>
  <c r="H120" i="6"/>
  <c r="AS120" i="6"/>
  <c r="AA120" i="6"/>
  <c r="BG120" i="6"/>
  <c r="AU120" i="6"/>
  <c r="R120" i="6"/>
  <c r="BN120" i="6"/>
  <c r="AM120" i="6"/>
  <c r="AX120" i="6"/>
  <c r="Y120" i="6"/>
  <c r="AD120" i="6"/>
  <c r="BE120" i="6"/>
  <c r="V120" i="6"/>
  <c r="AO120" i="6"/>
  <c r="BJ120" i="6"/>
  <c r="G120" i="6"/>
  <c r="AG120" i="6"/>
  <c r="BA120" i="6"/>
  <c r="AK120" i="6"/>
  <c r="AV120" i="6"/>
  <c r="BH120" i="6"/>
  <c r="AH120" i="6"/>
  <c r="K120" i="6"/>
  <c r="N120" i="6"/>
  <c r="N12" i="6"/>
  <c r="Z12" i="6"/>
  <c r="AL12" i="6"/>
  <c r="AX12" i="6"/>
  <c r="BJ12" i="6"/>
  <c r="O12" i="6"/>
  <c r="AA12" i="6"/>
  <c r="AM12" i="6"/>
  <c r="AY12" i="6"/>
  <c r="BK12" i="6"/>
  <c r="I12" i="6"/>
  <c r="U12" i="6"/>
  <c r="AG12" i="6"/>
  <c r="AS12" i="6"/>
  <c r="BE12" i="6"/>
  <c r="L12" i="6"/>
  <c r="AC12" i="6"/>
  <c r="AR12" i="6"/>
  <c r="BH12" i="6"/>
  <c r="M12" i="6"/>
  <c r="AD12" i="6"/>
  <c r="AT12" i="6"/>
  <c r="BI12" i="6"/>
  <c r="S12" i="6"/>
  <c r="AI12" i="6"/>
  <c r="AZ12" i="6"/>
  <c r="J12" i="6"/>
  <c r="AF12" i="6"/>
  <c r="BB12" i="6"/>
  <c r="K12" i="6"/>
  <c r="AH12" i="6"/>
  <c r="BC12" i="6"/>
  <c r="V12" i="6"/>
  <c r="AP12" i="6"/>
  <c r="BM12" i="6"/>
  <c r="W12" i="6"/>
  <c r="AQ12" i="6"/>
  <c r="BN12" i="6"/>
  <c r="X12" i="6"/>
  <c r="AU12" i="6"/>
  <c r="F12" i="6"/>
  <c r="Y12" i="6"/>
  <c r="AV12" i="6"/>
  <c r="H12" i="6"/>
  <c r="BA12" i="6"/>
  <c r="P12" i="6"/>
  <c r="BD12" i="6"/>
  <c r="Q12" i="6"/>
  <c r="BF12" i="6"/>
  <c r="R12" i="6"/>
  <c r="BG12" i="6"/>
  <c r="AB12" i="6"/>
  <c r="T12" i="6"/>
  <c r="BL12" i="6"/>
  <c r="AE12" i="6"/>
  <c r="AK12" i="6"/>
  <c r="AN12" i="6"/>
  <c r="AJ12" i="6"/>
  <c r="AO12" i="6"/>
  <c r="AW12" i="6"/>
  <c r="G12" i="6"/>
  <c r="F14" i="5"/>
  <c r="AX14" i="6" s="1"/>
  <c r="BN131" i="6"/>
  <c r="BI131" i="6"/>
  <c r="AJ131" i="6"/>
  <c r="AN131" i="6"/>
  <c r="AR131" i="6"/>
  <c r="AF131" i="6"/>
  <c r="AH131" i="6"/>
  <c r="O131" i="6"/>
  <c r="AO131" i="6"/>
  <c r="AW131" i="6"/>
  <c r="AE131" i="6"/>
  <c r="AC131" i="6"/>
  <c r="AL131" i="6"/>
  <c r="X131" i="6"/>
  <c r="J131" i="6"/>
  <c r="F131" i="6"/>
  <c r="AT131" i="6"/>
  <c r="AY131" i="6"/>
  <c r="BD131" i="6"/>
  <c r="BK131" i="6"/>
  <c r="K131" i="6"/>
  <c r="R131" i="6"/>
  <c r="T131" i="6"/>
  <c r="V131" i="6"/>
  <c r="BM131" i="6"/>
  <c r="BF131" i="6"/>
  <c r="AZ131" i="6"/>
  <c r="AQ131" i="6"/>
  <c r="P131" i="6"/>
  <c r="N131" i="6"/>
  <c r="G131" i="6"/>
  <c r="BH131" i="6"/>
  <c r="BA131" i="6"/>
  <c r="Y131" i="6"/>
  <c r="Q131" i="6"/>
  <c r="AK131" i="6"/>
  <c r="BL131" i="6"/>
  <c r="AG131" i="6"/>
  <c r="BC131" i="6"/>
  <c r="I131" i="6"/>
  <c r="BB131" i="6"/>
  <c r="W131" i="6"/>
  <c r="AD131" i="6"/>
  <c r="S131" i="6"/>
  <c r="BG131" i="6"/>
  <c r="AM131" i="6"/>
  <c r="AS131" i="6"/>
  <c r="H131" i="6"/>
  <c r="AU131" i="6"/>
  <c r="Z131" i="6"/>
  <c r="BJ131" i="6"/>
  <c r="AV131" i="6"/>
  <c r="AX131" i="6"/>
  <c r="AA131" i="6"/>
  <c r="L131" i="6"/>
  <c r="AB131" i="6"/>
  <c r="AP131" i="6"/>
  <c r="M131" i="6"/>
  <c r="U131" i="6"/>
  <c r="AI131" i="6"/>
  <c r="BE131" i="6"/>
  <c r="R46" i="6"/>
  <c r="G46" i="6"/>
  <c r="H46" i="6"/>
  <c r="AS46" i="6"/>
  <c r="AT46" i="6"/>
  <c r="AR46" i="6"/>
  <c r="BK46" i="6"/>
  <c r="AZ46" i="6"/>
  <c r="BE46" i="6"/>
  <c r="M46" i="6"/>
  <c r="I46" i="6"/>
  <c r="S46" i="6"/>
  <c r="L46" i="6"/>
  <c r="V46" i="6"/>
  <c r="AK46" i="6"/>
  <c r="AH46" i="6"/>
  <c r="N46" i="6"/>
  <c r="BD46" i="6"/>
  <c r="AI46" i="6"/>
  <c r="BC46" i="6"/>
  <c r="BF46" i="6"/>
  <c r="BL46" i="6"/>
  <c r="AV46" i="6"/>
  <c r="BN46" i="6"/>
  <c r="AB46" i="6"/>
  <c r="AY46" i="6"/>
  <c r="BB46" i="6"/>
  <c r="BM46" i="6"/>
  <c r="AF46" i="6"/>
  <c r="Z46" i="6"/>
  <c r="T46" i="6"/>
  <c r="AO46" i="6"/>
  <c r="U46" i="6"/>
  <c r="AJ46" i="6"/>
  <c r="BH46" i="6"/>
  <c r="F46" i="6"/>
  <c r="AP46" i="6"/>
  <c r="AW46" i="6"/>
  <c r="AX46" i="6"/>
  <c r="K46" i="6"/>
  <c r="BG46" i="6"/>
  <c r="AG46" i="6"/>
  <c r="AC46" i="6"/>
  <c r="BJ46" i="6"/>
  <c r="AE46" i="6"/>
  <c r="O46" i="6"/>
  <c r="AM46" i="6"/>
  <c r="BI46" i="6"/>
  <c r="AQ46" i="6"/>
  <c r="X46" i="6"/>
  <c r="AA46" i="6"/>
  <c r="P46" i="6"/>
  <c r="W46" i="6"/>
  <c r="AD46" i="6"/>
  <c r="J46" i="6"/>
  <c r="AN46" i="6"/>
  <c r="AL46" i="6"/>
  <c r="Y46" i="6"/>
  <c r="AU46" i="6"/>
  <c r="Q46" i="6"/>
  <c r="BA46" i="6"/>
  <c r="T11" i="6"/>
  <c r="AF11" i="6"/>
  <c r="AR11" i="6"/>
  <c r="BD11" i="6"/>
  <c r="I11" i="6"/>
  <c r="U11" i="6"/>
  <c r="AG11" i="6"/>
  <c r="AS11" i="6"/>
  <c r="BE11" i="6"/>
  <c r="O11" i="6"/>
  <c r="AA11" i="6"/>
  <c r="AM11" i="6"/>
  <c r="AY11" i="6"/>
  <c r="BK11" i="6"/>
  <c r="N11" i="6"/>
  <c r="AD11" i="6"/>
  <c r="AU11" i="6"/>
  <c r="BJ11" i="6"/>
  <c r="P11" i="6"/>
  <c r="AE11" i="6"/>
  <c r="AV11" i="6"/>
  <c r="BL11" i="6"/>
  <c r="V11" i="6"/>
  <c r="AK11" i="6"/>
  <c r="BA11" i="6"/>
  <c r="L11" i="6"/>
  <c r="AI11" i="6"/>
  <c r="BC11" i="6"/>
  <c r="M11" i="6"/>
  <c r="AJ11" i="6"/>
  <c r="BF11" i="6"/>
  <c r="X11" i="6"/>
  <c r="AQ11" i="6"/>
  <c r="BN11" i="6"/>
  <c r="Y11" i="6"/>
  <c r="AT11" i="6"/>
  <c r="Z11" i="6"/>
  <c r="AW11" i="6"/>
  <c r="AB11" i="6"/>
  <c r="AX11" i="6"/>
  <c r="AH11" i="6"/>
  <c r="AL11" i="6"/>
  <c r="AN11" i="6"/>
  <c r="AO11" i="6"/>
  <c r="J11" i="6"/>
  <c r="AZ11" i="6"/>
  <c r="AP11" i="6"/>
  <c r="K11" i="6"/>
  <c r="BB11" i="6"/>
  <c r="W11" i="6"/>
  <c r="AC11" i="6"/>
  <c r="Q11" i="6"/>
  <c r="R11" i="6"/>
  <c r="S11" i="6"/>
  <c r="BG11" i="6"/>
  <c r="BH11" i="6"/>
  <c r="BI11" i="6"/>
  <c r="BM11" i="6"/>
  <c r="K36" i="6"/>
  <c r="W36" i="6"/>
  <c r="AI36" i="6"/>
  <c r="AU36" i="6"/>
  <c r="BG36" i="6"/>
  <c r="I36" i="6"/>
  <c r="V36" i="6"/>
  <c r="AJ36" i="6"/>
  <c r="AW36" i="6"/>
  <c r="BJ36" i="6"/>
  <c r="J36" i="6"/>
  <c r="X36" i="6"/>
  <c r="AK36" i="6"/>
  <c r="AX36" i="6"/>
  <c r="BK36" i="6"/>
  <c r="O36" i="6"/>
  <c r="AB36" i="6"/>
  <c r="AO36" i="6"/>
  <c r="BB36" i="6"/>
  <c r="M36" i="6"/>
  <c r="AD36" i="6"/>
  <c r="AT36" i="6"/>
  <c r="BM36" i="6"/>
  <c r="N36" i="6"/>
  <c r="AE36" i="6"/>
  <c r="AV36" i="6"/>
  <c r="BN36" i="6"/>
  <c r="T36" i="6"/>
  <c r="AM36" i="6"/>
  <c r="BD36" i="6"/>
  <c r="U36" i="6"/>
  <c r="AN36" i="6"/>
  <c r="BE36" i="6"/>
  <c r="F36" i="6"/>
  <c r="Y36" i="6"/>
  <c r="AP36" i="6"/>
  <c r="BF36" i="6"/>
  <c r="G36" i="6"/>
  <c r="Z36" i="6"/>
  <c r="AQ36" i="6"/>
  <c r="BH36" i="6"/>
  <c r="S36" i="6"/>
  <c r="BC36" i="6"/>
  <c r="AA36" i="6"/>
  <c r="BI36" i="6"/>
  <c r="AC36" i="6"/>
  <c r="BL36" i="6"/>
  <c r="AF36" i="6"/>
  <c r="AH36" i="6"/>
  <c r="AG36" i="6"/>
  <c r="AL36" i="6"/>
  <c r="L36" i="6"/>
  <c r="AR36" i="6"/>
  <c r="P36" i="6"/>
  <c r="AS36" i="6"/>
  <c r="H36" i="6"/>
  <c r="Q36" i="6"/>
  <c r="R36" i="6"/>
  <c r="AY36" i="6"/>
  <c r="AZ36" i="6"/>
  <c r="BA36" i="6"/>
  <c r="S114" i="6"/>
  <c r="AX114" i="6"/>
  <c r="AN114" i="6"/>
  <c r="AA114" i="6"/>
  <c r="M114" i="6"/>
  <c r="AG114" i="6"/>
  <c r="BL114" i="6"/>
  <c r="BF114" i="6"/>
  <c r="AC114" i="6"/>
  <c r="AE114" i="6"/>
  <c r="AU114" i="6"/>
  <c r="P114" i="6"/>
  <c r="W114" i="6"/>
  <c r="I114" i="6"/>
  <c r="AF114" i="6"/>
  <c r="AV114" i="6"/>
  <c r="AH114" i="6"/>
  <c r="AL114" i="6"/>
  <c r="AQ114" i="6"/>
  <c r="AT114" i="6"/>
  <c r="BH114" i="6"/>
  <c r="AW114" i="6"/>
  <c r="BD114" i="6"/>
  <c r="BI114" i="6"/>
  <c r="K114" i="6"/>
  <c r="AB114" i="6"/>
  <c r="Q114" i="6"/>
  <c r="AS114" i="6"/>
  <c r="BK114" i="6"/>
  <c r="BG114" i="6"/>
  <c r="N114" i="6"/>
  <c r="G114" i="6"/>
  <c r="Y114" i="6"/>
  <c r="BA114" i="6"/>
  <c r="L114" i="6"/>
  <c r="U114" i="6"/>
  <c r="H114" i="6"/>
  <c r="X114" i="6"/>
  <c r="AI114" i="6"/>
  <c r="Z114" i="6"/>
  <c r="AJ114" i="6"/>
  <c r="AK114" i="6"/>
  <c r="AR114" i="6"/>
  <c r="AM114" i="6"/>
  <c r="BE114" i="6"/>
  <c r="V114" i="6"/>
  <c r="AP114" i="6"/>
  <c r="AO114" i="6"/>
  <c r="BN114" i="6"/>
  <c r="BB114" i="6"/>
  <c r="J114" i="6"/>
  <c r="BJ114" i="6"/>
  <c r="AD114" i="6"/>
  <c r="O114" i="6"/>
  <c r="F114" i="6"/>
  <c r="T114" i="6"/>
  <c r="BC114" i="6"/>
  <c r="R114" i="6"/>
  <c r="BM114" i="6"/>
  <c r="AY114" i="6"/>
  <c r="AZ114" i="6"/>
  <c r="BM141" i="6"/>
  <c r="BJ141" i="6"/>
  <c r="AY141" i="6"/>
  <c r="U141" i="6"/>
  <c r="H141" i="6"/>
  <c r="Q141" i="6"/>
  <c r="I141" i="6"/>
  <c r="N141" i="6"/>
  <c r="BE141" i="6"/>
  <c r="Y141" i="6"/>
  <c r="F141" i="6"/>
  <c r="AF141" i="6"/>
  <c r="AA141" i="6"/>
  <c r="AI141" i="6"/>
  <c r="V141" i="6"/>
  <c r="BL141" i="6"/>
  <c r="R141" i="6"/>
  <c r="AT141" i="6"/>
  <c r="AS141" i="6"/>
  <c r="BA141" i="6"/>
  <c r="AN141" i="6"/>
  <c r="BB141" i="6"/>
  <c r="AG141" i="6"/>
  <c r="AW141" i="6"/>
  <c r="BC141" i="6"/>
  <c r="BG141" i="6"/>
  <c r="BN141" i="6"/>
  <c r="AU141" i="6"/>
  <c r="K141" i="6"/>
  <c r="P141" i="6"/>
  <c r="X141" i="6"/>
  <c r="M141" i="6"/>
  <c r="BI141" i="6"/>
  <c r="AC141" i="6"/>
  <c r="AK141" i="6"/>
  <c r="AQ141" i="6"/>
  <c r="Z141" i="6"/>
  <c r="T141" i="6"/>
  <c r="AX141" i="6"/>
  <c r="BD141" i="6"/>
  <c r="AR141" i="6"/>
  <c r="J141" i="6"/>
  <c r="AM141" i="6"/>
  <c r="AL141" i="6"/>
  <c r="AZ141" i="6"/>
  <c r="BF141" i="6"/>
  <c r="BH141" i="6"/>
  <c r="W141" i="6"/>
  <c r="S141" i="6"/>
  <c r="AO141" i="6"/>
  <c r="AH141" i="6"/>
  <c r="G141" i="6"/>
  <c r="AV141" i="6"/>
  <c r="BK141" i="6"/>
  <c r="AJ141" i="6"/>
  <c r="AD141" i="6"/>
  <c r="AP141" i="6"/>
  <c r="AB141" i="6"/>
  <c r="L141" i="6"/>
  <c r="AE141" i="6"/>
  <c r="O141" i="6"/>
  <c r="G65" i="6"/>
  <c r="S65" i="6"/>
  <c r="AE65" i="6"/>
  <c r="AQ65" i="6"/>
  <c r="BC65" i="6"/>
  <c r="K65" i="6"/>
  <c r="X65" i="6"/>
  <c r="AK65" i="6"/>
  <c r="AX65" i="6"/>
  <c r="BK65" i="6"/>
  <c r="L65" i="6"/>
  <c r="Y65" i="6"/>
  <c r="AL65" i="6"/>
  <c r="AY65" i="6"/>
  <c r="BL65" i="6"/>
  <c r="Q65" i="6"/>
  <c r="AD65" i="6"/>
  <c r="AR65" i="6"/>
  <c r="BE65" i="6"/>
  <c r="R65" i="6"/>
  <c r="AF65" i="6"/>
  <c r="AS65" i="6"/>
  <c r="BF65" i="6"/>
  <c r="F65" i="6"/>
  <c r="T65" i="6"/>
  <c r="AG65" i="6"/>
  <c r="AT65" i="6"/>
  <c r="BG65" i="6"/>
  <c r="W65" i="6"/>
  <c r="AU65" i="6"/>
  <c r="Z65" i="6"/>
  <c r="AV65" i="6"/>
  <c r="AA65" i="6"/>
  <c r="AW65" i="6"/>
  <c r="H65" i="6"/>
  <c r="AB65" i="6"/>
  <c r="AZ65" i="6"/>
  <c r="I65" i="6"/>
  <c r="AC65" i="6"/>
  <c r="BA65" i="6"/>
  <c r="M65" i="6"/>
  <c r="AI65" i="6"/>
  <c r="BD65" i="6"/>
  <c r="N65" i="6"/>
  <c r="BH65" i="6"/>
  <c r="V65" i="6"/>
  <c r="BN65" i="6"/>
  <c r="O65" i="6"/>
  <c r="BI65" i="6"/>
  <c r="AH65" i="6"/>
  <c r="J65" i="6"/>
  <c r="P65" i="6"/>
  <c r="BJ65" i="6"/>
  <c r="U65" i="6"/>
  <c r="BM65" i="6"/>
  <c r="AP65" i="6"/>
  <c r="BB65" i="6"/>
  <c r="AJ65" i="6"/>
  <c r="AM65" i="6"/>
  <c r="AN65" i="6"/>
  <c r="AO65" i="6"/>
  <c r="G92" i="6"/>
  <c r="BM92" i="6"/>
  <c r="Y92" i="6"/>
  <c r="BH92" i="6"/>
  <c r="W92" i="6"/>
  <c r="U92" i="6"/>
  <c r="S92" i="6"/>
  <c r="AX92" i="6"/>
  <c r="J92" i="6"/>
  <c r="AS92" i="6"/>
  <c r="AI92" i="6"/>
  <c r="AK92" i="6"/>
  <c r="AB92" i="6"/>
  <c r="AH92" i="6"/>
  <c r="AT92" i="6"/>
  <c r="O92" i="6"/>
  <c r="AW92" i="6"/>
  <c r="BC92" i="6"/>
  <c r="AZ92" i="6"/>
  <c r="BI92" i="6"/>
  <c r="Q92" i="6"/>
  <c r="AY92" i="6"/>
  <c r="Z92" i="6"/>
  <c r="BD92" i="6"/>
  <c r="BA92" i="6"/>
  <c r="N92" i="6"/>
  <c r="BK92" i="6"/>
  <c r="AP92" i="6"/>
  <c r="V92" i="6"/>
  <c r="H92" i="6"/>
  <c r="BN92" i="6"/>
  <c r="AE92" i="6"/>
  <c r="M92" i="6"/>
  <c r="BG92" i="6"/>
  <c r="BB92" i="6"/>
  <c r="AO92" i="6"/>
  <c r="AA92" i="6"/>
  <c r="AN92" i="6"/>
  <c r="P92" i="6"/>
  <c r="K92" i="6"/>
  <c r="I92" i="6"/>
  <c r="BF92" i="6"/>
  <c r="AG92" i="6"/>
  <c r="AD92" i="6"/>
  <c r="L92" i="6"/>
  <c r="AU92" i="6"/>
  <c r="BJ92" i="6"/>
  <c r="T92" i="6"/>
  <c r="AJ92" i="6"/>
  <c r="AL92" i="6"/>
  <c r="AQ92" i="6"/>
  <c r="AM92" i="6"/>
  <c r="R92" i="6"/>
  <c r="AR92" i="6"/>
  <c r="BE92" i="6"/>
  <c r="BL92" i="6"/>
  <c r="X92" i="6"/>
  <c r="AV92" i="6"/>
  <c r="AF92" i="6"/>
  <c r="AC92" i="6"/>
  <c r="F92" i="6"/>
  <c r="L80" i="6"/>
  <c r="AB80" i="6"/>
  <c r="AQ80" i="6"/>
  <c r="BF80" i="6"/>
  <c r="R80" i="6"/>
  <c r="AH80" i="6"/>
  <c r="AZ80" i="6"/>
  <c r="S80" i="6"/>
  <c r="AI80" i="6"/>
  <c r="BB80" i="6"/>
  <c r="H80" i="6"/>
  <c r="Z80" i="6"/>
  <c r="AR80" i="6"/>
  <c r="BH80" i="6"/>
  <c r="K80" i="6"/>
  <c r="AC80" i="6"/>
  <c r="AS80" i="6"/>
  <c r="BI80" i="6"/>
  <c r="M80" i="6"/>
  <c r="AD80" i="6"/>
  <c r="AT80" i="6"/>
  <c r="BL80" i="6"/>
  <c r="G80" i="6"/>
  <c r="AN80" i="6"/>
  <c r="N80" i="6"/>
  <c r="AO80" i="6"/>
  <c r="P80" i="6"/>
  <c r="AP80" i="6"/>
  <c r="Q80" i="6"/>
  <c r="AU80" i="6"/>
  <c r="T80" i="6"/>
  <c r="AV80" i="6"/>
  <c r="V80" i="6"/>
  <c r="BC80" i="6"/>
  <c r="BM80" i="6"/>
  <c r="AE80" i="6"/>
  <c r="F80" i="6"/>
  <c r="BN80" i="6"/>
  <c r="U80" i="6"/>
  <c r="Y80" i="6"/>
  <c r="AF80" i="6"/>
  <c r="BE80" i="6"/>
  <c r="BG80" i="6"/>
  <c r="AG80" i="6"/>
  <c r="AK80" i="6"/>
  <c r="AX80" i="6"/>
  <c r="BD80" i="6"/>
  <c r="J80" i="6"/>
  <c r="BJ80" i="6"/>
  <c r="W80" i="6"/>
  <c r="AJ80" i="6"/>
  <c r="AW80" i="6"/>
  <c r="BK80" i="6"/>
  <c r="X80" i="6"/>
  <c r="O80" i="6"/>
  <c r="AA80" i="6"/>
  <c r="AY80" i="6"/>
  <c r="I80" i="6"/>
  <c r="AL80" i="6"/>
  <c r="BA80" i="6"/>
  <c r="AM80" i="6"/>
  <c r="AK2" i="6"/>
  <c r="M2" i="6"/>
  <c r="BB2" i="6"/>
  <c r="Q2" i="6"/>
  <c r="BJ2" i="6"/>
  <c r="P2" i="6"/>
  <c r="BG2" i="6"/>
  <c r="AE2" i="6"/>
  <c r="L2" i="6"/>
  <c r="AL2" i="6"/>
  <c r="AI2" i="6"/>
  <c r="AR2" i="6"/>
  <c r="AF2" i="6"/>
  <c r="AW2" i="6"/>
  <c r="BE2" i="6"/>
  <c r="BK2" i="6"/>
  <c r="T2" i="6"/>
  <c r="AA2" i="6"/>
  <c r="J2" i="6"/>
  <c r="AS2" i="6"/>
  <c r="BN2" i="6"/>
  <c r="AB2" i="6"/>
  <c r="K2" i="6"/>
  <c r="V2" i="6"/>
  <c r="BH2" i="6"/>
  <c r="Y2" i="6"/>
  <c r="AX2" i="6"/>
  <c r="AN2" i="6"/>
  <c r="BA2" i="6"/>
  <c r="AQ2" i="6"/>
  <c r="O2" i="6"/>
  <c r="AC2" i="6"/>
  <c r="N2" i="6"/>
  <c r="BD2" i="6"/>
  <c r="AU2" i="6"/>
  <c r="W2" i="6"/>
  <c r="BL2" i="6"/>
  <c r="BM2" i="6"/>
  <c r="AO2" i="6"/>
  <c r="AD2" i="6"/>
  <c r="AP2" i="6"/>
  <c r="R2" i="6"/>
  <c r="F2" i="6"/>
  <c r="AV2" i="6"/>
  <c r="S2" i="6"/>
  <c r="AG2" i="6"/>
  <c r="U2" i="6"/>
  <c r="AY2" i="6"/>
  <c r="AT2" i="6"/>
  <c r="Z2" i="6"/>
  <c r="BF2" i="6"/>
  <c r="AJ2" i="6"/>
  <c r="H2" i="6"/>
  <c r="X2" i="6"/>
  <c r="BC2" i="6"/>
  <c r="BI2" i="6"/>
  <c r="AH2" i="6"/>
  <c r="AM2" i="6"/>
  <c r="AZ2" i="6"/>
  <c r="I2" i="6"/>
  <c r="N63" i="6"/>
  <c r="AA63" i="6"/>
  <c r="AM63" i="6"/>
  <c r="AY63" i="6"/>
  <c r="BN63" i="6"/>
  <c r="S63" i="6"/>
  <c r="AE63" i="6"/>
  <c r="AQ63" i="6"/>
  <c r="BD63" i="6"/>
  <c r="F63" i="6"/>
  <c r="V63" i="6"/>
  <c r="AJ63" i="6"/>
  <c r="AX63" i="6"/>
  <c r="G63" i="6"/>
  <c r="W63" i="6"/>
  <c r="AK63" i="6"/>
  <c r="AZ63" i="6"/>
  <c r="M63" i="6"/>
  <c r="AC63" i="6"/>
  <c r="AR63" i="6"/>
  <c r="BG63" i="6"/>
  <c r="O63" i="6"/>
  <c r="AD63" i="6"/>
  <c r="AS63" i="6"/>
  <c r="BH63" i="6"/>
  <c r="Q63" i="6"/>
  <c r="AF63" i="6"/>
  <c r="AT63" i="6"/>
  <c r="BK63" i="6"/>
  <c r="T63" i="6"/>
  <c r="AP63" i="6"/>
  <c r="U63" i="6"/>
  <c r="AU63" i="6"/>
  <c r="X63" i="6"/>
  <c r="AV63" i="6"/>
  <c r="Y63" i="6"/>
  <c r="AW63" i="6"/>
  <c r="Z63" i="6"/>
  <c r="BA63" i="6"/>
  <c r="AG63" i="6"/>
  <c r="BE63" i="6"/>
  <c r="AL63" i="6"/>
  <c r="I63" i="6"/>
  <c r="BF63" i="6"/>
  <c r="BL63" i="6"/>
  <c r="AN63" i="6"/>
  <c r="J63" i="6"/>
  <c r="AO63" i="6"/>
  <c r="BC63" i="6"/>
  <c r="AH63" i="6"/>
  <c r="AI63" i="6"/>
  <c r="K63" i="6"/>
  <c r="BM63" i="6"/>
  <c r="L63" i="6"/>
  <c r="R63" i="6"/>
  <c r="AB63" i="6"/>
  <c r="Q147" i="6"/>
  <c r="S147" i="6"/>
  <c r="AM147" i="6"/>
  <c r="BF147" i="6"/>
  <c r="AN147" i="6"/>
  <c r="BE147" i="6"/>
  <c r="AJ147" i="6"/>
  <c r="BM147" i="6"/>
  <c r="AR147" i="6"/>
  <c r="AE147" i="6"/>
  <c r="AW147" i="6"/>
  <c r="I147" i="6"/>
  <c r="BI147" i="6"/>
  <c r="AV147" i="6"/>
  <c r="BJ147" i="6"/>
  <c r="X147" i="6"/>
  <c r="AA147" i="6"/>
  <c r="N147" i="6"/>
  <c r="K147" i="6"/>
  <c r="G147" i="6"/>
  <c r="AL147" i="6"/>
  <c r="AS147" i="6"/>
  <c r="BC147" i="6"/>
  <c r="R147" i="6"/>
  <c r="F147" i="6"/>
  <c r="U147" i="6"/>
  <c r="AZ147" i="6"/>
  <c r="BK147" i="6"/>
  <c r="AF147" i="6"/>
  <c r="W147" i="6"/>
  <c r="AQ147" i="6"/>
  <c r="P147" i="6"/>
  <c r="AK147" i="6"/>
  <c r="AC147" i="6"/>
  <c r="AD147" i="6"/>
  <c r="AY147" i="6"/>
  <c r="AU147" i="6"/>
  <c r="AI147" i="6"/>
  <c r="AX147" i="6"/>
  <c r="AT147" i="6"/>
  <c r="BB147" i="6"/>
  <c r="BA147" i="6"/>
  <c r="J147" i="6"/>
  <c r="AG147" i="6"/>
  <c r="AH147" i="6"/>
  <c r="AB147" i="6"/>
  <c r="AP147" i="6"/>
  <c r="T147" i="6"/>
  <c r="M147" i="6"/>
  <c r="BH147" i="6"/>
  <c r="Z147" i="6"/>
  <c r="AO147" i="6"/>
  <c r="Y147" i="6"/>
  <c r="BL147" i="6"/>
  <c r="BN147" i="6"/>
  <c r="BG147" i="6"/>
  <c r="O147" i="6"/>
  <c r="BD147" i="6"/>
  <c r="H147" i="6"/>
  <c r="V147" i="6"/>
  <c r="L147" i="6"/>
  <c r="AB95" i="6"/>
  <c r="AA95" i="6"/>
  <c r="AE95" i="6"/>
  <c r="AN95" i="6"/>
  <c r="Z95" i="6"/>
  <c r="AO95" i="6"/>
  <c r="AR95" i="6"/>
  <c r="AX95" i="6"/>
  <c r="BL95" i="6"/>
  <c r="BA95" i="6"/>
  <c r="BB95" i="6"/>
  <c r="BJ95" i="6"/>
  <c r="G95" i="6"/>
  <c r="S95" i="6"/>
  <c r="AI95" i="6"/>
  <c r="R95" i="6"/>
  <c r="J95" i="6"/>
  <c r="AJ95" i="6"/>
  <c r="AP95" i="6"/>
  <c r="BD95" i="6"/>
  <c r="I95" i="6"/>
  <c r="BI95" i="6"/>
  <c r="BM95" i="6"/>
  <c r="AK95" i="6"/>
  <c r="V95" i="6"/>
  <c r="BF95" i="6"/>
  <c r="U95" i="6"/>
  <c r="H95" i="6"/>
  <c r="L95" i="6"/>
  <c r="BH95" i="6"/>
  <c r="AT95" i="6"/>
  <c r="AU95" i="6"/>
  <c r="N95" i="6"/>
  <c r="AH95" i="6"/>
  <c r="AV95" i="6"/>
  <c r="AQ95" i="6"/>
  <c r="AG95" i="6"/>
  <c r="AD95" i="6"/>
  <c r="Y95" i="6"/>
  <c r="AS95" i="6"/>
  <c r="AW95" i="6"/>
  <c r="AZ95" i="6"/>
  <c r="BE95" i="6"/>
  <c r="BN95" i="6"/>
  <c r="W95" i="6"/>
  <c r="O95" i="6"/>
  <c r="M95" i="6"/>
  <c r="AY95" i="6"/>
  <c r="AF95" i="6"/>
  <c r="BG95" i="6"/>
  <c r="F95" i="6"/>
  <c r="X95" i="6"/>
  <c r="AM95" i="6"/>
  <c r="BC95" i="6"/>
  <c r="K95" i="6"/>
  <c r="AC95" i="6"/>
  <c r="P95" i="6"/>
  <c r="AL95" i="6"/>
  <c r="BK95" i="6"/>
  <c r="Q95" i="6"/>
  <c r="T95" i="6"/>
  <c r="AX99" i="6"/>
  <c r="AR99" i="6"/>
  <c r="AV99" i="6"/>
  <c r="AF99" i="6"/>
  <c r="T99" i="6"/>
  <c r="BK99" i="6"/>
  <c r="BI99" i="6"/>
  <c r="AA99" i="6"/>
  <c r="BH99" i="6"/>
  <c r="W99" i="6"/>
  <c r="G99" i="6"/>
  <c r="P99" i="6"/>
  <c r="AW99" i="6"/>
  <c r="M99" i="6"/>
  <c r="AT99" i="6"/>
  <c r="V99" i="6"/>
  <c r="AH99" i="6"/>
  <c r="AC99" i="6"/>
  <c r="AN99" i="6"/>
  <c r="AU99" i="6"/>
  <c r="AG99" i="6"/>
  <c r="BM99" i="6"/>
  <c r="AL99" i="6"/>
  <c r="AD99" i="6"/>
  <c r="BL99" i="6"/>
  <c r="AS99" i="6"/>
  <c r="S99" i="6"/>
  <c r="BC99" i="6"/>
  <c r="BF99" i="6"/>
  <c r="AP99" i="6"/>
  <c r="U99" i="6"/>
  <c r="Q99" i="6"/>
  <c r="N99" i="6"/>
  <c r="AY99" i="6"/>
  <c r="F99" i="6"/>
  <c r="AI99" i="6"/>
  <c r="H99" i="6"/>
  <c r="AZ99" i="6"/>
  <c r="AE99" i="6"/>
  <c r="L99" i="6"/>
  <c r="BG99" i="6"/>
  <c r="AB99" i="6"/>
  <c r="J99" i="6"/>
  <c r="I99" i="6"/>
  <c r="BB99" i="6"/>
  <c r="BJ99" i="6"/>
  <c r="AO99" i="6"/>
  <c r="BE99" i="6"/>
  <c r="O99" i="6"/>
  <c r="K99" i="6"/>
  <c r="AQ99" i="6"/>
  <c r="X99" i="6"/>
  <c r="Y99" i="6"/>
  <c r="AK99" i="6"/>
  <c r="AJ99" i="6"/>
  <c r="R99" i="6"/>
  <c r="AM99" i="6"/>
  <c r="BA99" i="6"/>
  <c r="BN99" i="6"/>
  <c r="Z99" i="6"/>
  <c r="BD99" i="6"/>
  <c r="F148" i="5"/>
  <c r="F8" i="5"/>
  <c r="F113" i="5"/>
  <c r="H41" i="6"/>
  <c r="T41" i="6"/>
  <c r="AF41" i="6"/>
  <c r="AT41" i="6"/>
  <c r="BF41" i="6"/>
  <c r="F41" i="6"/>
  <c r="S41" i="6"/>
  <c r="AG41" i="6"/>
  <c r="AV41" i="6"/>
  <c r="BI41" i="6"/>
  <c r="G41" i="6"/>
  <c r="U41" i="6"/>
  <c r="AH41" i="6"/>
  <c r="AW41" i="6"/>
  <c r="BJ41" i="6"/>
  <c r="L41" i="6"/>
  <c r="Y41" i="6"/>
  <c r="AM41" i="6"/>
  <c r="BA41" i="6"/>
  <c r="W41" i="6"/>
  <c r="AO41" i="6"/>
  <c r="BG41" i="6"/>
  <c r="X41" i="6"/>
  <c r="AQ41" i="6"/>
  <c r="BH41" i="6"/>
  <c r="N41" i="6"/>
  <c r="AD41" i="6"/>
  <c r="AY41" i="6"/>
  <c r="O41" i="6"/>
  <c r="AE41" i="6"/>
  <c r="AZ41" i="6"/>
  <c r="P41" i="6"/>
  <c r="AI41" i="6"/>
  <c r="BB41" i="6"/>
  <c r="Q41" i="6"/>
  <c r="AK41" i="6"/>
  <c r="BC41" i="6"/>
  <c r="M41" i="6"/>
  <c r="AX41" i="6"/>
  <c r="R41" i="6"/>
  <c r="BD41" i="6"/>
  <c r="V41" i="6"/>
  <c r="BE41" i="6"/>
  <c r="Z41" i="6"/>
  <c r="BK41" i="6"/>
  <c r="AB41" i="6"/>
  <c r="BN41" i="6"/>
  <c r="AA41" i="6"/>
  <c r="BM41" i="6"/>
  <c r="AC41" i="6"/>
  <c r="I41" i="6"/>
  <c r="AN41" i="6"/>
  <c r="J41" i="6"/>
  <c r="AR41" i="6"/>
  <c r="K41" i="6"/>
  <c r="AL41" i="6"/>
  <c r="AS41" i="6"/>
  <c r="AU41" i="6"/>
  <c r="V100" i="6"/>
  <c r="J100" i="6"/>
  <c r="AQ100" i="6"/>
  <c r="K100" i="6"/>
  <c r="R100" i="6"/>
  <c r="AV100" i="6"/>
  <c r="AR100" i="6"/>
  <c r="AC100" i="6"/>
  <c r="BE100" i="6"/>
  <c r="AU100" i="6"/>
  <c r="O100" i="6"/>
  <c r="AO100" i="6"/>
  <c r="BF100" i="6"/>
  <c r="G100" i="6"/>
  <c r="N100" i="6"/>
  <c r="AW100" i="6"/>
  <c r="AA100" i="6"/>
  <c r="BC100" i="6"/>
  <c r="W100" i="6"/>
  <c r="AF100" i="6"/>
  <c r="AK100" i="6"/>
  <c r="AI100" i="6"/>
  <c r="AP100" i="6"/>
  <c r="AH100" i="6"/>
  <c r="AT100" i="6"/>
  <c r="AD100" i="6"/>
  <c r="AL100" i="6"/>
  <c r="BJ100" i="6"/>
  <c r="BA100" i="6"/>
  <c r="AS100" i="6"/>
  <c r="AM100" i="6"/>
  <c r="AB100" i="6"/>
  <c r="BB100" i="6"/>
  <c r="S100" i="6"/>
  <c r="AY100" i="6"/>
  <c r="BH100" i="6"/>
  <c r="H100" i="6"/>
  <c r="AX100" i="6"/>
  <c r="BK100" i="6"/>
  <c r="U100" i="6"/>
  <c r="AG100" i="6"/>
  <c r="T100" i="6"/>
  <c r="X100" i="6"/>
  <c r="BL100" i="6"/>
  <c r="F100" i="6"/>
  <c r="AZ100" i="6"/>
  <c r="I100" i="6"/>
  <c r="BD100" i="6"/>
  <c r="L100" i="6"/>
  <c r="BG100" i="6"/>
  <c r="BI100" i="6"/>
  <c r="M100" i="6"/>
  <c r="AJ100" i="6"/>
  <c r="Z100" i="6"/>
  <c r="BM100" i="6"/>
  <c r="Y100" i="6"/>
  <c r="P100" i="6"/>
  <c r="BN100" i="6"/>
  <c r="AE100" i="6"/>
  <c r="Q100" i="6"/>
  <c r="AN100" i="6"/>
  <c r="BC71" i="6"/>
  <c r="Y71" i="6"/>
  <c r="AA71" i="6"/>
  <c r="BB71" i="6"/>
  <c r="AC71" i="6"/>
  <c r="BA71" i="6"/>
  <c r="M71" i="6"/>
  <c r="AQ71" i="6"/>
  <c r="AN71" i="6"/>
  <c r="AV71" i="6"/>
  <c r="H71" i="6"/>
  <c r="AU71" i="6"/>
  <c r="X71" i="6"/>
  <c r="Z71" i="6"/>
  <c r="BG71" i="6"/>
  <c r="BF71" i="6"/>
  <c r="O71" i="6"/>
  <c r="BN71" i="6"/>
  <c r="AM71" i="6"/>
  <c r="N71" i="6"/>
  <c r="V71" i="6"/>
  <c r="AX71" i="6"/>
  <c r="AH71" i="6"/>
  <c r="BH71" i="6"/>
  <c r="Q71" i="6"/>
  <c r="BJ71" i="6"/>
  <c r="AZ71" i="6"/>
  <c r="AD71" i="6"/>
  <c r="AO71" i="6"/>
  <c r="AT71" i="6"/>
  <c r="BM71" i="6"/>
  <c r="U71" i="6"/>
  <c r="P71" i="6"/>
  <c r="AF71" i="6"/>
  <c r="AK71" i="6"/>
  <c r="F71" i="6"/>
  <c r="AI71" i="6"/>
  <c r="W71" i="6"/>
  <c r="AW71" i="6"/>
  <c r="AP71" i="6"/>
  <c r="AR71" i="6"/>
  <c r="BE71" i="6"/>
  <c r="G71" i="6"/>
  <c r="K71" i="6"/>
  <c r="L71" i="6"/>
  <c r="J71" i="6"/>
  <c r="I71" i="6"/>
  <c r="AG71" i="6"/>
  <c r="R71" i="6"/>
  <c r="AL71" i="6"/>
  <c r="BK71" i="6"/>
  <c r="BI71" i="6"/>
  <c r="AY71" i="6"/>
  <c r="AS71" i="6"/>
  <c r="AE71" i="6"/>
  <c r="AJ71" i="6"/>
  <c r="BD71" i="6"/>
  <c r="AB71" i="6"/>
  <c r="BL71" i="6"/>
  <c r="T71" i="6"/>
  <c r="S71" i="6"/>
  <c r="F66" i="5"/>
  <c r="AI125" i="6"/>
  <c r="AE125" i="6"/>
  <c r="BL125" i="6"/>
  <c r="AG125" i="6"/>
  <c r="U125" i="6"/>
  <c r="AV125" i="6"/>
  <c r="AS125" i="6"/>
  <c r="H125" i="6"/>
  <c r="AY125" i="6"/>
  <c r="BD125" i="6"/>
  <c r="BI125" i="6"/>
  <c r="BG125" i="6"/>
  <c r="Z125" i="6"/>
  <c r="AH125" i="6"/>
  <c r="BH125" i="6"/>
  <c r="N125" i="6"/>
  <c r="W125" i="6"/>
  <c r="AU125" i="6"/>
  <c r="Q125" i="6"/>
  <c r="AL125" i="6"/>
  <c r="AD125" i="6"/>
  <c r="BE125" i="6"/>
  <c r="X125" i="6"/>
  <c r="AA125" i="6"/>
  <c r="AJ125" i="6"/>
  <c r="AP125" i="6"/>
  <c r="O125" i="6"/>
  <c r="AO125" i="6"/>
  <c r="AW125" i="6"/>
  <c r="BA125" i="6"/>
  <c r="BN125" i="6"/>
  <c r="AR125" i="6"/>
  <c r="G125" i="6"/>
  <c r="AF125" i="6"/>
  <c r="AK125" i="6"/>
  <c r="BJ125" i="6"/>
  <c r="BC125" i="6"/>
  <c r="AB125" i="6"/>
  <c r="K125" i="6"/>
  <c r="AQ125" i="6"/>
  <c r="AX125" i="6"/>
  <c r="AC125" i="6"/>
  <c r="L125" i="6"/>
  <c r="BF125" i="6"/>
  <c r="M125" i="6"/>
  <c r="P125" i="6"/>
  <c r="AZ125" i="6"/>
  <c r="AN125" i="6"/>
  <c r="S125" i="6"/>
  <c r="R125" i="6"/>
  <c r="BB125" i="6"/>
  <c r="I125" i="6"/>
  <c r="V125" i="6"/>
  <c r="BK125" i="6"/>
  <c r="Y125" i="6"/>
  <c r="AT125" i="6"/>
  <c r="BM125" i="6"/>
  <c r="J125" i="6"/>
  <c r="F125" i="6"/>
  <c r="T125" i="6"/>
  <c r="AM125" i="6"/>
  <c r="F106" i="6"/>
  <c r="R106" i="6"/>
  <c r="AD106" i="6"/>
  <c r="AP106" i="6"/>
  <c r="BB106" i="6"/>
  <c r="N106" i="6"/>
  <c r="AA106" i="6"/>
  <c r="AN106" i="6"/>
  <c r="BA106" i="6"/>
  <c r="O106" i="6"/>
  <c r="AB106" i="6"/>
  <c r="AO106" i="6"/>
  <c r="BC106" i="6"/>
  <c r="H106" i="6"/>
  <c r="U106" i="6"/>
  <c r="AH106" i="6"/>
  <c r="AU106" i="6"/>
  <c r="BI106" i="6"/>
  <c r="I106" i="6"/>
  <c r="V106" i="6"/>
  <c r="AI106" i="6"/>
  <c r="AV106" i="6"/>
  <c r="BJ106" i="6"/>
  <c r="J106" i="6"/>
  <c r="W106" i="6"/>
  <c r="AJ106" i="6"/>
  <c r="AW106" i="6"/>
  <c r="BK106" i="6"/>
  <c r="Q106" i="6"/>
  <c r="AM106" i="6"/>
  <c r="BL106" i="6"/>
  <c r="S106" i="6"/>
  <c r="AQ106" i="6"/>
  <c r="BM106" i="6"/>
  <c r="T106" i="6"/>
  <c r="AR106" i="6"/>
  <c r="BN106" i="6"/>
  <c r="X106" i="6"/>
  <c r="AS106" i="6"/>
  <c r="Y106" i="6"/>
  <c r="AT106" i="6"/>
  <c r="AC106" i="6"/>
  <c r="AY106" i="6"/>
  <c r="Z106" i="6"/>
  <c r="AK106" i="6"/>
  <c r="AL106" i="6"/>
  <c r="AE106" i="6"/>
  <c r="BG106" i="6"/>
  <c r="AF106" i="6"/>
  <c r="AG106" i="6"/>
  <c r="M106" i="6"/>
  <c r="BF106" i="6"/>
  <c r="P106" i="6"/>
  <c r="AX106" i="6"/>
  <c r="G106" i="6"/>
  <c r="AZ106" i="6"/>
  <c r="K106" i="6"/>
  <c r="BD106" i="6"/>
  <c r="L106" i="6"/>
  <c r="BE106" i="6"/>
  <c r="N77" i="6"/>
  <c r="BL77" i="6"/>
  <c r="AJ77" i="6"/>
  <c r="BJ77" i="6"/>
  <c r="V77" i="6"/>
  <c r="AA77" i="6"/>
  <c r="M77" i="6"/>
  <c r="BC77" i="6"/>
  <c r="H77" i="6"/>
  <c r="AV77" i="6"/>
  <c r="AN77" i="6"/>
  <c r="AD77" i="6"/>
  <c r="S77" i="6"/>
  <c r="AO77" i="6"/>
  <c r="Y77" i="6"/>
  <c r="BA77" i="6"/>
  <c r="AU77" i="6"/>
  <c r="AK77" i="6"/>
  <c r="BM77" i="6"/>
  <c r="AX77" i="6"/>
  <c r="X77" i="6"/>
  <c r="AF77" i="6"/>
  <c r="BH77" i="6"/>
  <c r="L77" i="6"/>
  <c r="AB77" i="6"/>
  <c r="I77" i="6"/>
  <c r="AL77" i="6"/>
  <c r="AY77" i="6"/>
  <c r="F77" i="6"/>
  <c r="AQ77" i="6"/>
  <c r="BF77" i="6"/>
  <c r="O77" i="6"/>
  <c r="AP77" i="6"/>
  <c r="J77" i="6"/>
  <c r="AC77" i="6"/>
  <c r="BG77" i="6"/>
  <c r="AZ77" i="6"/>
  <c r="AE77" i="6"/>
  <c r="R77" i="6"/>
  <c r="BI77" i="6"/>
  <c r="AH77" i="6"/>
  <c r="G77" i="6"/>
  <c r="AW77" i="6"/>
  <c r="AM77" i="6"/>
  <c r="AG77" i="6"/>
  <c r="AR77" i="6"/>
  <c r="AS77" i="6"/>
  <c r="AT77" i="6"/>
  <c r="BE77" i="6"/>
  <c r="W77" i="6"/>
  <c r="BN77" i="6"/>
  <c r="Z77" i="6"/>
  <c r="P77" i="6"/>
  <c r="AI77" i="6"/>
  <c r="BB77" i="6"/>
  <c r="U77" i="6"/>
  <c r="T77" i="6"/>
  <c r="BK77" i="6"/>
  <c r="Q77" i="6"/>
  <c r="K77" i="6"/>
  <c r="BD77" i="6"/>
  <c r="AV149" i="6"/>
  <c r="AW149" i="6"/>
  <c r="AN149" i="6"/>
  <c r="BM149" i="6"/>
  <c r="AZ149" i="6"/>
  <c r="BI149" i="6"/>
  <c r="BK149" i="6"/>
  <c r="BF149" i="6"/>
  <c r="AA149" i="6"/>
  <c r="BA149" i="6"/>
  <c r="Q149" i="6"/>
  <c r="O149" i="6"/>
  <c r="X149" i="6"/>
  <c r="K149" i="6"/>
  <c r="M149" i="6"/>
  <c r="F149" i="6"/>
  <c r="AF149" i="6"/>
  <c r="AK149" i="6"/>
  <c r="AO149" i="6"/>
  <c r="AB149" i="6"/>
  <c r="AE149" i="6"/>
  <c r="AP149" i="6"/>
  <c r="S149" i="6"/>
  <c r="AL149" i="6"/>
  <c r="Y149" i="6"/>
  <c r="AX149" i="6"/>
  <c r="BB149" i="6"/>
  <c r="AG149" i="6"/>
  <c r="BD149" i="6"/>
  <c r="AQ149" i="6"/>
  <c r="L149" i="6"/>
  <c r="BH149" i="6"/>
  <c r="G149" i="6"/>
  <c r="AD149" i="6"/>
  <c r="P149" i="6"/>
  <c r="AS149" i="6"/>
  <c r="BN149" i="6"/>
  <c r="U149" i="6"/>
  <c r="AC149" i="6"/>
  <c r="I149" i="6"/>
  <c r="AM149" i="6"/>
  <c r="AY149" i="6"/>
  <c r="V149" i="6"/>
  <c r="BE149" i="6"/>
  <c r="N149" i="6"/>
  <c r="AI149" i="6"/>
  <c r="W149" i="6"/>
  <c r="AJ149" i="6"/>
  <c r="H149" i="6"/>
  <c r="Z149" i="6"/>
  <c r="AR149" i="6"/>
  <c r="R149" i="6"/>
  <c r="J149" i="6"/>
  <c r="AU149" i="6"/>
  <c r="BJ149" i="6"/>
  <c r="T149" i="6"/>
  <c r="BL149" i="6"/>
  <c r="BG149" i="6"/>
  <c r="AH149" i="6"/>
  <c r="BC149" i="6"/>
  <c r="AT149" i="6"/>
  <c r="Y68" i="6"/>
  <c r="AH68" i="6"/>
  <c r="AI68" i="6"/>
  <c r="F68" i="6"/>
  <c r="S68" i="6"/>
  <c r="BD68" i="6"/>
  <c r="BE68" i="6"/>
  <c r="BF68" i="6"/>
  <c r="Z68" i="6"/>
  <c r="AD68" i="6"/>
  <c r="AF68" i="6"/>
  <c r="BB68" i="6"/>
  <c r="P68" i="6"/>
  <c r="BG68" i="6"/>
  <c r="AO68" i="6"/>
  <c r="N68" i="6"/>
  <c r="AL68" i="6"/>
  <c r="BL68" i="6"/>
  <c r="I68" i="6"/>
  <c r="AC68" i="6"/>
  <c r="M68" i="6"/>
  <c r="BI68" i="6"/>
  <c r="AT68" i="6"/>
  <c r="J68" i="6"/>
  <c r="AP68" i="6"/>
  <c r="AE68" i="6"/>
  <c r="W68" i="6"/>
  <c r="K68" i="6"/>
  <c r="BJ68" i="6"/>
  <c r="BC68" i="6"/>
  <c r="AU68" i="6"/>
  <c r="AQ68" i="6"/>
  <c r="AK68" i="6"/>
  <c r="H68" i="6"/>
  <c r="AX68" i="6"/>
  <c r="X68" i="6"/>
  <c r="AB68" i="6"/>
  <c r="AR68" i="6"/>
  <c r="AA68" i="6"/>
  <c r="AG68" i="6"/>
  <c r="AM68" i="6"/>
  <c r="AW68" i="6"/>
  <c r="AN68" i="6"/>
  <c r="AJ68" i="6"/>
  <c r="AS68" i="6"/>
  <c r="BK68" i="6"/>
  <c r="U68" i="6"/>
  <c r="BN68" i="6"/>
  <c r="AY68" i="6"/>
  <c r="T68" i="6"/>
  <c r="AZ68" i="6"/>
  <c r="R68" i="6"/>
  <c r="L68" i="6"/>
  <c r="BM68" i="6"/>
  <c r="V68" i="6"/>
  <c r="BH68" i="6"/>
  <c r="AV68" i="6"/>
  <c r="O68" i="6"/>
  <c r="Q68" i="6"/>
  <c r="R116" i="6"/>
  <c r="BJ116" i="6"/>
  <c r="S116" i="6"/>
  <c r="AP116" i="6"/>
  <c r="AQ116" i="6"/>
  <c r="AR116" i="6"/>
  <c r="T116" i="6"/>
  <c r="U116" i="6"/>
  <c r="Z116" i="6"/>
  <c r="AO116" i="6"/>
  <c r="BF116" i="6"/>
  <c r="BI116" i="6"/>
  <c r="BG116" i="6"/>
  <c r="AA116" i="6"/>
  <c r="AZ116" i="6"/>
  <c r="AG116" i="6"/>
  <c r="F116" i="6"/>
  <c r="K116" i="6"/>
  <c r="AI116" i="6"/>
  <c r="AN116" i="6"/>
  <c r="J116" i="6"/>
  <c r="P116" i="6"/>
  <c r="BB116" i="6"/>
  <c r="BA116" i="6"/>
  <c r="Y116" i="6"/>
  <c r="BE116" i="6"/>
  <c r="AU116" i="6"/>
  <c r="H116" i="6"/>
  <c r="AX116" i="6"/>
  <c r="BN116" i="6"/>
  <c r="AM116" i="6"/>
  <c r="AW116" i="6"/>
  <c r="AD116" i="6"/>
  <c r="BL116" i="6"/>
  <c r="AE116" i="6"/>
  <c r="AT116" i="6"/>
  <c r="BH116" i="6"/>
  <c r="AC116" i="6"/>
  <c r="AS116" i="6"/>
  <c r="G116" i="6"/>
  <c r="AY116" i="6"/>
  <c r="I116" i="6"/>
  <c r="BC116" i="6"/>
  <c r="W116" i="6"/>
  <c r="N116" i="6"/>
  <c r="AK116" i="6"/>
  <c r="L116" i="6"/>
  <c r="AL116" i="6"/>
  <c r="BD116" i="6"/>
  <c r="M116" i="6"/>
  <c r="X116" i="6"/>
  <c r="AH116" i="6"/>
  <c r="AV116" i="6"/>
  <c r="AB116" i="6"/>
  <c r="AF116" i="6"/>
  <c r="AJ116" i="6"/>
  <c r="Q116" i="6"/>
  <c r="BK116" i="6"/>
  <c r="V116" i="6"/>
  <c r="BM116" i="6"/>
  <c r="O116" i="6"/>
  <c r="L94" i="6"/>
  <c r="AF94" i="6"/>
  <c r="AV94" i="6"/>
  <c r="BN94" i="6"/>
  <c r="G94" i="6"/>
  <c r="X94" i="6"/>
  <c r="AR94" i="6"/>
  <c r="BL94" i="6"/>
  <c r="H94" i="6"/>
  <c r="Y94" i="6"/>
  <c r="AS94" i="6"/>
  <c r="BM94" i="6"/>
  <c r="R94" i="6"/>
  <c r="AI94" i="6"/>
  <c r="BA94" i="6"/>
  <c r="S94" i="6"/>
  <c r="AJ94" i="6"/>
  <c r="BB94" i="6"/>
  <c r="T94" i="6"/>
  <c r="AK94" i="6"/>
  <c r="BD94" i="6"/>
  <c r="J94" i="6"/>
  <c r="AO94" i="6"/>
  <c r="K94" i="6"/>
  <c r="AU94" i="6"/>
  <c r="Q94" i="6"/>
  <c r="AW94" i="6"/>
  <c r="U94" i="6"/>
  <c r="AX94" i="6"/>
  <c r="V94" i="6"/>
  <c r="AZ94" i="6"/>
  <c r="Z94" i="6"/>
  <c r="BG94" i="6"/>
  <c r="BF94" i="6"/>
  <c r="F94" i="6"/>
  <c r="BJ94" i="6"/>
  <c r="I94" i="6"/>
  <c r="AN94" i="6"/>
  <c r="AL94" i="6"/>
  <c r="W94" i="6"/>
  <c r="AD94" i="6"/>
  <c r="AG94" i="6"/>
  <c r="AH94" i="6"/>
  <c r="AQ94" i="6"/>
  <c r="O94" i="6"/>
  <c r="BE94" i="6"/>
  <c r="AA94" i="6"/>
  <c r="N94" i="6"/>
  <c r="AT94" i="6"/>
  <c r="AM94" i="6"/>
  <c r="AE94" i="6"/>
  <c r="AY94" i="6"/>
  <c r="P94" i="6"/>
  <c r="BI94" i="6"/>
  <c r="AC94" i="6"/>
  <c r="M94" i="6"/>
  <c r="BK94" i="6"/>
  <c r="BC94" i="6"/>
  <c r="AP94" i="6"/>
  <c r="AB94" i="6"/>
  <c r="AY59" i="6"/>
  <c r="W59" i="6"/>
  <c r="AW59" i="6"/>
  <c r="AS59" i="6"/>
  <c r="X59" i="6"/>
  <c r="AK59" i="6"/>
  <c r="AZ59" i="6"/>
  <c r="J59" i="6"/>
  <c r="AT59" i="6"/>
  <c r="BE59" i="6"/>
  <c r="AM59" i="6"/>
  <c r="BD59" i="6"/>
  <c r="Z59" i="6"/>
  <c r="K59" i="6"/>
  <c r="G59" i="6"/>
  <c r="BB59" i="6"/>
  <c r="R59" i="6"/>
  <c r="BA59" i="6"/>
  <c r="AP59" i="6"/>
  <c r="AU59" i="6"/>
  <c r="T59" i="6"/>
  <c r="M59" i="6"/>
  <c r="AL59" i="6"/>
  <c r="AA59" i="6"/>
  <c r="AR59" i="6"/>
  <c r="S59" i="6"/>
  <c r="AH59" i="6"/>
  <c r="AD59" i="6"/>
  <c r="BG59" i="6"/>
  <c r="BC59" i="6"/>
  <c r="L59" i="6"/>
  <c r="AB59" i="6"/>
  <c r="AV59" i="6"/>
  <c r="H59" i="6"/>
  <c r="Y59" i="6"/>
  <c r="AG59" i="6"/>
  <c r="Q59" i="6"/>
  <c r="AJ59" i="6"/>
  <c r="BH59" i="6"/>
  <c r="AN59" i="6"/>
  <c r="N59" i="6"/>
  <c r="AE59" i="6"/>
  <c r="AC59" i="6"/>
  <c r="V59" i="6"/>
  <c r="BF59" i="6"/>
  <c r="BK59" i="6"/>
  <c r="O59" i="6"/>
  <c r="BI59" i="6"/>
  <c r="BJ59" i="6"/>
  <c r="BL59" i="6"/>
  <c r="BM59" i="6"/>
  <c r="AI59" i="6"/>
  <c r="AQ59" i="6"/>
  <c r="AO59" i="6"/>
  <c r="P59" i="6"/>
  <c r="AF59" i="6"/>
  <c r="I59" i="6"/>
  <c r="AX59" i="6"/>
  <c r="U59" i="6"/>
  <c r="BN59" i="6"/>
  <c r="F59" i="6"/>
  <c r="AD123" i="6"/>
  <c r="BH123" i="6"/>
  <c r="BL123" i="6"/>
  <c r="AC123" i="6"/>
  <c r="AL123" i="6"/>
  <c r="AP123" i="6"/>
  <c r="S123" i="6"/>
  <c r="H123" i="6"/>
  <c r="AY123" i="6"/>
  <c r="BD123" i="6"/>
  <c r="BB123" i="6"/>
  <c r="AG123" i="6"/>
  <c r="Z123" i="6"/>
  <c r="M123" i="6"/>
  <c r="U123" i="6"/>
  <c r="AJ123" i="6"/>
  <c r="AH123" i="6"/>
  <c r="AA123" i="6"/>
  <c r="AI123" i="6"/>
  <c r="BG123" i="6"/>
  <c r="AW123" i="6"/>
  <c r="AV123" i="6"/>
  <c r="AS123" i="6"/>
  <c r="BA123" i="6"/>
  <c r="AN123" i="6"/>
  <c r="AU123" i="6"/>
  <c r="AX123" i="6"/>
  <c r="AO123" i="6"/>
  <c r="J123" i="6"/>
  <c r="AQ123" i="6"/>
  <c r="O123" i="6"/>
  <c r="W123" i="6"/>
  <c r="AR123" i="6"/>
  <c r="BC123" i="6"/>
  <c r="BJ123" i="6"/>
  <c r="BM123" i="6"/>
  <c r="P123" i="6"/>
  <c r="Q123" i="6"/>
  <c r="I123" i="6"/>
  <c r="AM123" i="6"/>
  <c r="AF123" i="6"/>
  <c r="K123" i="6"/>
  <c r="BE123" i="6"/>
  <c r="BK123" i="6"/>
  <c r="T123" i="6"/>
  <c r="G123" i="6"/>
  <c r="V123" i="6"/>
  <c r="X123" i="6"/>
  <c r="Y123" i="6"/>
  <c r="AB123" i="6"/>
  <c r="BI123" i="6"/>
  <c r="L123" i="6"/>
  <c r="AE123" i="6"/>
  <c r="F123" i="6"/>
  <c r="AZ123" i="6"/>
  <c r="AT123" i="6"/>
  <c r="R123" i="6"/>
  <c r="N123" i="6"/>
  <c r="BF123" i="6"/>
  <c r="BN123" i="6"/>
  <c r="AK123" i="6"/>
  <c r="L30" i="6"/>
  <c r="AD30" i="6"/>
  <c r="AT30" i="6"/>
  <c r="BG30" i="6"/>
  <c r="AL30" i="6"/>
  <c r="Z30" i="6"/>
  <c r="AU30" i="6"/>
  <c r="AB30" i="6"/>
  <c r="AE30" i="6"/>
  <c r="M30" i="6"/>
  <c r="O30" i="6"/>
  <c r="AO30" i="6"/>
  <c r="BN30" i="6"/>
  <c r="AW30" i="6"/>
  <c r="BH30" i="6"/>
  <c r="AQ30" i="6"/>
  <c r="AA30" i="6"/>
  <c r="BC30" i="6"/>
  <c r="N30" i="6"/>
  <c r="P30" i="6"/>
  <c r="AG30" i="6"/>
  <c r="BK30" i="6"/>
  <c r="AZ30" i="6"/>
  <c r="U30" i="6"/>
  <c r="BB30" i="6"/>
  <c r="AK30" i="6"/>
  <c r="I30" i="6"/>
  <c r="F30" i="6"/>
  <c r="AR30" i="6"/>
  <c r="R30" i="6"/>
  <c r="AH30" i="6"/>
  <c r="AY30" i="6"/>
  <c r="AX30" i="6"/>
  <c r="BL30" i="6"/>
  <c r="AJ30" i="6"/>
  <c r="Q30" i="6"/>
  <c r="W30" i="6"/>
  <c r="BD30" i="6"/>
  <c r="AN30" i="6"/>
  <c r="S30" i="6"/>
  <c r="BE30" i="6"/>
  <c r="BF30" i="6"/>
  <c r="K30" i="6"/>
  <c r="AC30" i="6"/>
  <c r="AI30" i="6"/>
  <c r="J30" i="6"/>
  <c r="AV30" i="6"/>
  <c r="AP30" i="6"/>
  <c r="BI30" i="6"/>
  <c r="H30" i="6"/>
  <c r="T30" i="6"/>
  <c r="BM30" i="6"/>
  <c r="X30" i="6"/>
  <c r="AS30" i="6"/>
  <c r="AM30" i="6"/>
  <c r="V30" i="6"/>
  <c r="AF30" i="6"/>
  <c r="Y30" i="6"/>
  <c r="BA30" i="6"/>
  <c r="G30" i="6"/>
  <c r="BJ30" i="6"/>
  <c r="AC112" i="6"/>
  <c r="AA112" i="6"/>
  <c r="BL112" i="6"/>
  <c r="O112" i="6"/>
  <c r="BG112" i="6"/>
  <c r="AP112" i="6"/>
  <c r="AO112" i="6"/>
  <c r="G112" i="6"/>
  <c r="AG112" i="6"/>
  <c r="U112" i="6"/>
  <c r="BC112" i="6"/>
  <c r="BD112" i="6"/>
  <c r="AD112" i="6"/>
  <c r="AY112" i="6"/>
  <c r="AL112" i="6"/>
  <c r="J112" i="6"/>
  <c r="V112" i="6"/>
  <c r="AU112" i="6"/>
  <c r="AH112" i="6"/>
  <c r="T112" i="6"/>
  <c r="X112" i="6"/>
  <c r="BA112" i="6"/>
  <c r="W112" i="6"/>
  <c r="AE112" i="6"/>
  <c r="Q112" i="6"/>
  <c r="AJ112" i="6"/>
  <c r="K112" i="6"/>
  <c r="AS112" i="6"/>
  <c r="AW112" i="6"/>
  <c r="AZ112" i="6"/>
  <c r="BH112" i="6"/>
  <c r="AN112" i="6"/>
  <c r="F112" i="6"/>
  <c r="N112" i="6"/>
  <c r="AK112" i="6"/>
  <c r="BB112" i="6"/>
  <c r="R112" i="6"/>
  <c r="AV112" i="6"/>
  <c r="AT112" i="6"/>
  <c r="BI112" i="6"/>
  <c r="I112" i="6"/>
  <c r="BM112" i="6"/>
  <c r="P112" i="6"/>
  <c r="H112" i="6"/>
  <c r="Y112" i="6"/>
  <c r="BN112" i="6"/>
  <c r="AM112" i="6"/>
  <c r="AF112" i="6"/>
  <c r="Z112" i="6"/>
  <c r="AX112" i="6"/>
  <c r="L112" i="6"/>
  <c r="M112" i="6"/>
  <c r="AR112" i="6"/>
  <c r="BJ112" i="6"/>
  <c r="BK112" i="6"/>
  <c r="AB112" i="6"/>
  <c r="AI112" i="6"/>
  <c r="BE112" i="6"/>
  <c r="BF112" i="6"/>
  <c r="S112" i="6"/>
  <c r="AQ112" i="6"/>
  <c r="BA68" i="6"/>
  <c r="AC134" i="6"/>
  <c r="AI134" i="6"/>
  <c r="AN134" i="6"/>
  <c r="AA134" i="6"/>
  <c r="AZ134" i="6"/>
  <c r="AR134" i="6"/>
  <c r="BA134" i="6"/>
  <c r="BJ134" i="6"/>
  <c r="BN134" i="6"/>
  <c r="M134" i="6"/>
  <c r="L134" i="6"/>
  <c r="BF134" i="6"/>
  <c r="S134" i="6"/>
  <c r="F134" i="6"/>
  <c r="Z134" i="6"/>
  <c r="AG134" i="6"/>
  <c r="BH134" i="6"/>
  <c r="BG134" i="6"/>
  <c r="AL134" i="6"/>
  <c r="G134" i="6"/>
  <c r="J134" i="6"/>
  <c r="Q134" i="6"/>
  <c r="R134" i="6"/>
  <c r="BC134" i="6"/>
  <c r="Y134" i="6"/>
  <c r="AB134" i="6"/>
  <c r="O134" i="6"/>
  <c r="AM134" i="6"/>
  <c r="AW134" i="6"/>
  <c r="X134" i="6"/>
  <c r="BI134" i="6"/>
  <c r="AP134" i="6"/>
  <c r="AJ134" i="6"/>
  <c r="N134" i="6"/>
  <c r="BL134" i="6"/>
  <c r="AV134" i="6"/>
  <c r="AK134" i="6"/>
  <c r="H134" i="6"/>
  <c r="AD134" i="6"/>
  <c r="BB134" i="6"/>
  <c r="BM134" i="6"/>
  <c r="AQ134" i="6"/>
  <c r="T134" i="6"/>
  <c r="AU134" i="6"/>
  <c r="AE134" i="6"/>
  <c r="K134" i="6"/>
  <c r="AS134" i="6"/>
  <c r="AH134" i="6"/>
  <c r="AF134" i="6"/>
  <c r="AY134" i="6"/>
  <c r="AT134" i="6"/>
  <c r="V134" i="6"/>
  <c r="W134" i="6"/>
  <c r="BD134" i="6"/>
  <c r="P134" i="6"/>
  <c r="U134" i="6"/>
  <c r="BE134" i="6"/>
  <c r="AO134" i="6"/>
  <c r="AX134" i="6"/>
  <c r="BK134" i="6"/>
  <c r="I134" i="6"/>
  <c r="F4" i="5"/>
  <c r="F42" i="5"/>
  <c r="BN70" i="6"/>
  <c r="BI70" i="6"/>
  <c r="AT70" i="6"/>
  <c r="U70" i="6"/>
  <c r="K70" i="6"/>
  <c r="P70" i="6"/>
  <c r="L70" i="6"/>
  <c r="G70" i="6"/>
  <c r="BC70" i="6"/>
  <c r="AL70" i="6"/>
  <c r="AD70" i="6"/>
  <c r="AE70" i="6"/>
  <c r="Y70" i="6"/>
  <c r="AC70" i="6"/>
  <c r="I70" i="6"/>
  <c r="O70" i="6"/>
  <c r="AR70" i="6"/>
  <c r="AV70" i="6"/>
  <c r="AW70" i="6"/>
  <c r="BD70" i="6"/>
  <c r="AK70" i="6"/>
  <c r="AY70" i="6"/>
  <c r="AF70" i="6"/>
  <c r="AP70" i="6"/>
  <c r="R70" i="6"/>
  <c r="AH70" i="6"/>
  <c r="BK70" i="6"/>
  <c r="AU70" i="6"/>
  <c r="BL70" i="6"/>
  <c r="AX70" i="6"/>
  <c r="AI70" i="6"/>
  <c r="AM70" i="6"/>
  <c r="V70" i="6"/>
  <c r="BE70" i="6"/>
  <c r="Q70" i="6"/>
  <c r="AO70" i="6"/>
  <c r="BJ70" i="6"/>
  <c r="S70" i="6"/>
  <c r="J70" i="6"/>
  <c r="AZ70" i="6"/>
  <c r="AB70" i="6"/>
  <c r="T70" i="6"/>
  <c r="AS70" i="6"/>
  <c r="BB70" i="6"/>
  <c r="AA70" i="6"/>
  <c r="BM70" i="6"/>
  <c r="AG70" i="6"/>
  <c r="BF70" i="6"/>
  <c r="W70" i="6"/>
  <c r="AQ70" i="6"/>
  <c r="F70" i="6"/>
  <c r="X70" i="6"/>
  <c r="N70" i="6"/>
  <c r="BG70" i="6"/>
  <c r="BH70" i="6"/>
  <c r="AJ70" i="6"/>
  <c r="H70" i="6"/>
  <c r="AN70" i="6"/>
  <c r="BA70" i="6"/>
  <c r="Z70" i="6"/>
  <c r="M70" i="6"/>
  <c r="BH122" i="6"/>
  <c r="AP122" i="6"/>
  <c r="U122" i="6"/>
  <c r="AT122" i="6"/>
  <c r="P122" i="6"/>
  <c r="J122" i="6"/>
  <c r="BD122" i="6"/>
  <c r="AN122" i="6"/>
  <c r="BM122" i="6"/>
  <c r="AG122" i="6"/>
  <c r="W122" i="6"/>
  <c r="O122" i="6"/>
  <c r="BI122" i="6"/>
  <c r="H122" i="6"/>
  <c r="AZ122" i="6"/>
  <c r="AK122" i="6"/>
  <c r="AC122" i="6"/>
  <c r="V122" i="6"/>
  <c r="AD122" i="6"/>
  <c r="Q122" i="6"/>
  <c r="M122" i="6"/>
  <c r="S122" i="6"/>
  <c r="F122" i="6"/>
  <c r="I122" i="6"/>
  <c r="AI122" i="6"/>
  <c r="AA122" i="6"/>
  <c r="AL122" i="6"/>
  <c r="Y122" i="6"/>
  <c r="K122" i="6"/>
  <c r="BA122" i="6"/>
  <c r="BE122" i="6"/>
  <c r="BN122" i="6"/>
  <c r="BK122" i="6"/>
  <c r="BJ122" i="6"/>
  <c r="AH122" i="6"/>
  <c r="AO122" i="6"/>
  <c r="AS122" i="6"/>
  <c r="BB122" i="6"/>
  <c r="BC122" i="6"/>
  <c r="BL122" i="6"/>
  <c r="N122" i="6"/>
  <c r="G122" i="6"/>
  <c r="AB122" i="6"/>
  <c r="Z122" i="6"/>
  <c r="T122" i="6"/>
  <c r="AM122" i="6"/>
  <c r="BG122" i="6"/>
  <c r="AR122" i="6"/>
  <c r="L122" i="6"/>
  <c r="AY122" i="6"/>
  <c r="X122" i="6"/>
  <c r="AE122" i="6"/>
  <c r="AJ122" i="6"/>
  <c r="AW122" i="6"/>
  <c r="AF122" i="6"/>
  <c r="BF122" i="6"/>
  <c r="AU122" i="6"/>
  <c r="R122" i="6"/>
  <c r="AQ122" i="6"/>
  <c r="AV122" i="6"/>
  <c r="AX122" i="6"/>
  <c r="F90" i="5"/>
  <c r="W90" i="6" s="1"/>
  <c r="L38" i="6"/>
  <c r="X38" i="6"/>
  <c r="AJ38" i="6"/>
  <c r="AV38" i="6"/>
  <c r="BH38" i="6"/>
  <c r="Q38" i="6"/>
  <c r="AD38" i="6"/>
  <c r="AQ38" i="6"/>
  <c r="BD38" i="6"/>
  <c r="R38" i="6"/>
  <c r="AE38" i="6"/>
  <c r="AR38" i="6"/>
  <c r="BE38" i="6"/>
  <c r="I38" i="6"/>
  <c r="V38" i="6"/>
  <c r="AI38" i="6"/>
  <c r="AW38" i="6"/>
  <c r="BJ38" i="6"/>
  <c r="K38" i="6"/>
  <c r="AB38" i="6"/>
  <c r="AT38" i="6"/>
  <c r="BL38" i="6"/>
  <c r="M38" i="6"/>
  <c r="AC38" i="6"/>
  <c r="AU38" i="6"/>
  <c r="BM38" i="6"/>
  <c r="T38" i="6"/>
  <c r="AL38" i="6"/>
  <c r="BB38" i="6"/>
  <c r="U38" i="6"/>
  <c r="AM38" i="6"/>
  <c r="BC38" i="6"/>
  <c r="F38" i="6"/>
  <c r="W38" i="6"/>
  <c r="AN38" i="6"/>
  <c r="BF38" i="6"/>
  <c r="G38" i="6"/>
  <c r="Y38" i="6"/>
  <c r="AO38" i="6"/>
  <c r="BG38" i="6"/>
  <c r="S38" i="6"/>
  <c r="BA38" i="6"/>
  <c r="Z38" i="6"/>
  <c r="BI38" i="6"/>
  <c r="AA38" i="6"/>
  <c r="BK38" i="6"/>
  <c r="AF38" i="6"/>
  <c r="BN38" i="6"/>
  <c r="AH38" i="6"/>
  <c r="AG38" i="6"/>
  <c r="AK38" i="6"/>
  <c r="N38" i="6"/>
  <c r="AS38" i="6"/>
  <c r="O38" i="6"/>
  <c r="AX38" i="6"/>
  <c r="P38" i="6"/>
  <c r="AP38" i="6"/>
  <c r="H38" i="6"/>
  <c r="J38" i="6"/>
  <c r="AY38" i="6"/>
  <c r="AZ38" i="6"/>
  <c r="F13" i="5"/>
  <c r="F103" i="5"/>
  <c r="AN40" i="6"/>
  <c r="AJ40" i="6"/>
  <c r="AD40" i="6"/>
  <c r="X40" i="6"/>
  <c r="N40" i="6"/>
  <c r="BA40" i="6"/>
  <c r="BB40" i="6"/>
  <c r="BD40" i="6"/>
  <c r="BI40" i="6"/>
  <c r="AR40" i="6"/>
  <c r="BN40" i="6"/>
  <c r="L40" i="6"/>
  <c r="J40" i="6"/>
  <c r="Y40" i="6"/>
  <c r="Q40" i="6"/>
  <c r="R40" i="6"/>
  <c r="AE40" i="6"/>
  <c r="AG40" i="6"/>
  <c r="BJ40" i="6"/>
  <c r="S40" i="6"/>
  <c r="AA40" i="6"/>
  <c r="BH40" i="6"/>
  <c r="AH40" i="6"/>
  <c r="AI40" i="6"/>
  <c r="AK40" i="6"/>
  <c r="AM40" i="6"/>
  <c r="H40" i="6"/>
  <c r="AZ40" i="6"/>
  <c r="BF40" i="6"/>
  <c r="BM40" i="6"/>
  <c r="AT40" i="6"/>
  <c r="K40" i="6"/>
  <c r="AU40" i="6"/>
  <c r="O40" i="6"/>
  <c r="P40" i="6"/>
  <c r="BL40" i="6"/>
  <c r="AY40" i="6"/>
  <c r="G40" i="6"/>
  <c r="AO40" i="6"/>
  <c r="BK40" i="6"/>
  <c r="AC40" i="6"/>
  <c r="AP40" i="6"/>
  <c r="M40" i="6"/>
  <c r="AX40" i="6"/>
  <c r="F40" i="6"/>
  <c r="Z40" i="6"/>
  <c r="I40" i="6"/>
  <c r="AQ40" i="6"/>
  <c r="AL40" i="6"/>
  <c r="BC40" i="6"/>
  <c r="T40" i="6"/>
  <c r="AW40" i="6"/>
  <c r="U40" i="6"/>
  <c r="AV40" i="6"/>
  <c r="V40" i="6"/>
  <c r="AF40" i="6"/>
  <c r="W40" i="6"/>
  <c r="BE40" i="6"/>
  <c r="BG40" i="6"/>
  <c r="AB40" i="6"/>
  <c r="AS40" i="6"/>
  <c r="AW9" i="6"/>
  <c r="X9" i="6"/>
  <c r="O9" i="6"/>
  <c r="BN9" i="6"/>
  <c r="Z9" i="6"/>
  <c r="BJ9" i="6"/>
  <c r="AO9" i="6"/>
  <c r="AL9" i="6"/>
  <c r="AS9" i="6"/>
  <c r="AA9" i="6"/>
  <c r="S9" i="6"/>
  <c r="BE9" i="6"/>
  <c r="BH9" i="6"/>
  <c r="K9" i="6"/>
  <c r="AQ9" i="6"/>
  <c r="AG9" i="6"/>
  <c r="U9" i="6"/>
  <c r="AC9" i="6"/>
  <c r="AT9" i="6"/>
  <c r="AP9" i="6"/>
  <c r="AN9" i="6"/>
  <c r="F9" i="6"/>
  <c r="N9" i="6"/>
  <c r="BG9" i="6"/>
  <c r="Q9" i="6"/>
  <c r="AZ9" i="6"/>
  <c r="T9" i="6"/>
  <c r="AI9" i="6"/>
  <c r="H9" i="6"/>
  <c r="AY9" i="6"/>
  <c r="AB9" i="6"/>
  <c r="BF9" i="6"/>
  <c r="AX9" i="6"/>
  <c r="BI9" i="6"/>
  <c r="AD9" i="6"/>
  <c r="AH9" i="6"/>
  <c r="AE9" i="6"/>
  <c r="AV9" i="6"/>
  <c r="BM9" i="6"/>
  <c r="BK9" i="6"/>
  <c r="I9" i="6"/>
  <c r="G9" i="6"/>
  <c r="AK9" i="6"/>
  <c r="L9" i="6"/>
  <c r="AF9" i="6"/>
  <c r="BD9" i="6"/>
  <c r="BB9" i="6"/>
  <c r="BL9" i="6"/>
  <c r="R9" i="6"/>
  <c r="J9" i="6"/>
  <c r="BA9" i="6"/>
  <c r="W9" i="6"/>
  <c r="V9" i="6"/>
  <c r="P9" i="6"/>
  <c r="AJ9" i="6"/>
  <c r="AU9" i="6"/>
  <c r="BC9" i="6"/>
  <c r="AM9" i="6"/>
  <c r="M9" i="6"/>
  <c r="Y9" i="6"/>
  <c r="AR9" i="6"/>
  <c r="M74" i="6"/>
  <c r="Z74" i="6"/>
  <c r="AN74" i="6"/>
  <c r="BA74" i="6"/>
  <c r="BN74" i="6"/>
  <c r="S74" i="6"/>
  <c r="AG74" i="6"/>
  <c r="AU74" i="6"/>
  <c r="BI74" i="6"/>
  <c r="F74" i="6"/>
  <c r="T74" i="6"/>
  <c r="AH74" i="6"/>
  <c r="AV74" i="6"/>
  <c r="BJ74" i="6"/>
  <c r="K74" i="6"/>
  <c r="Y74" i="6"/>
  <c r="AO74" i="6"/>
  <c r="BC74" i="6"/>
  <c r="L74" i="6"/>
  <c r="AB74" i="6"/>
  <c r="AP74" i="6"/>
  <c r="BD74" i="6"/>
  <c r="N74" i="6"/>
  <c r="AC74" i="6"/>
  <c r="AQ74" i="6"/>
  <c r="BE74" i="6"/>
  <c r="V74" i="6"/>
  <c r="AT74" i="6"/>
  <c r="W74" i="6"/>
  <c r="AW74" i="6"/>
  <c r="X74" i="6"/>
  <c r="AX74" i="6"/>
  <c r="AD74" i="6"/>
  <c r="AZ74" i="6"/>
  <c r="G74" i="6"/>
  <c r="AE74" i="6"/>
  <c r="BB74" i="6"/>
  <c r="I74" i="6"/>
  <c r="AI74" i="6"/>
  <c r="BG74" i="6"/>
  <c r="R74" i="6"/>
  <c r="AK74" i="6"/>
  <c r="P74" i="6"/>
  <c r="U74" i="6"/>
  <c r="BM74" i="6"/>
  <c r="AF74" i="6"/>
  <c r="AJ74" i="6"/>
  <c r="AL74" i="6"/>
  <c r="BL74" i="6"/>
  <c r="Q74" i="6"/>
  <c r="AR74" i="6"/>
  <c r="AS74" i="6"/>
  <c r="H74" i="6"/>
  <c r="BF74" i="6"/>
  <c r="J74" i="6"/>
  <c r="BH74" i="6"/>
  <c r="O74" i="6"/>
  <c r="AA74" i="6"/>
  <c r="AY74" i="6"/>
  <c r="AM74" i="6"/>
  <c r="BK74" i="6"/>
  <c r="AM62" i="6"/>
  <c r="AM60" i="6"/>
  <c r="Q60" i="6"/>
  <c r="H60" i="6"/>
  <c r="P60" i="6"/>
  <c r="Y60" i="6"/>
  <c r="AY60" i="6"/>
  <c r="AG60" i="6"/>
  <c r="Z60" i="6"/>
  <c r="AP60" i="6"/>
  <c r="BG60" i="6"/>
  <c r="BK60" i="6"/>
  <c r="AW60" i="6"/>
  <c r="AX60" i="6"/>
  <c r="R60" i="6"/>
  <c r="BH60" i="6"/>
  <c r="F60" i="6"/>
  <c r="BM60" i="6"/>
  <c r="I60" i="6"/>
  <c r="AQ60" i="6"/>
  <c r="AK60" i="6"/>
  <c r="AS60" i="6"/>
  <c r="AR60" i="6"/>
  <c r="J60" i="6"/>
  <c r="V60" i="6"/>
  <c r="AL60" i="6"/>
  <c r="BF60" i="6"/>
  <c r="BI60" i="6"/>
  <c r="AE60" i="6"/>
  <c r="BC60" i="6"/>
  <c r="G60" i="6"/>
  <c r="AF60" i="6"/>
  <c r="AZ60" i="6"/>
  <c r="BL60" i="6"/>
  <c r="AB60" i="6"/>
  <c r="AT60" i="6"/>
  <c r="M60" i="6"/>
  <c r="W60" i="6"/>
  <c r="AD60" i="6"/>
  <c r="BD60" i="6"/>
  <c r="O60" i="6"/>
  <c r="AU60" i="6"/>
  <c r="X60" i="6"/>
  <c r="AA60" i="6"/>
  <c r="BN60" i="6"/>
  <c r="BE60" i="6"/>
  <c r="S60" i="6"/>
  <c r="AC60" i="6"/>
  <c r="AJ60" i="6"/>
  <c r="N60" i="6"/>
  <c r="T60" i="6"/>
  <c r="AN60" i="6"/>
  <c r="AH60" i="6"/>
  <c r="AV60" i="6"/>
  <c r="K60" i="6"/>
  <c r="BA60" i="6"/>
  <c r="L60" i="6"/>
  <c r="U60" i="6"/>
  <c r="AO60" i="6"/>
  <c r="AI60" i="6"/>
  <c r="BB60" i="6"/>
  <c r="BJ60" i="6"/>
  <c r="BG52" i="6"/>
  <c r="F79" i="5"/>
  <c r="W32" i="6"/>
  <c r="L24" i="6"/>
  <c r="X24" i="6"/>
  <c r="AJ24" i="6"/>
  <c r="AV24" i="6"/>
  <c r="BH24" i="6"/>
  <c r="O24" i="6"/>
  <c r="AB24" i="6"/>
  <c r="AO24" i="6"/>
  <c r="BB24" i="6"/>
  <c r="P24" i="6"/>
  <c r="AC24" i="6"/>
  <c r="AP24" i="6"/>
  <c r="BC24" i="6"/>
  <c r="G24" i="6"/>
  <c r="T24" i="6"/>
  <c r="AG24" i="6"/>
  <c r="AT24" i="6"/>
  <c r="BG24" i="6"/>
  <c r="I24" i="6"/>
  <c r="Z24" i="6"/>
  <c r="AR24" i="6"/>
  <c r="BJ24" i="6"/>
  <c r="J24" i="6"/>
  <c r="AA24" i="6"/>
  <c r="AS24" i="6"/>
  <c r="BK24" i="6"/>
  <c r="R24" i="6"/>
  <c r="AI24" i="6"/>
  <c r="AZ24" i="6"/>
  <c r="S24" i="6"/>
  <c r="AK24" i="6"/>
  <c r="BA24" i="6"/>
  <c r="U24" i="6"/>
  <c r="AL24" i="6"/>
  <c r="BD24" i="6"/>
  <c r="V24" i="6"/>
  <c r="AM24" i="6"/>
  <c r="BE24" i="6"/>
  <c r="W24" i="6"/>
  <c r="BF24" i="6"/>
  <c r="Y24" i="6"/>
  <c r="BI24" i="6"/>
  <c r="AD24" i="6"/>
  <c r="BL24" i="6"/>
  <c r="AE24" i="6"/>
  <c r="BM24" i="6"/>
  <c r="AH24" i="6"/>
  <c r="AF24" i="6"/>
  <c r="BN24" i="6"/>
  <c r="F24" i="6"/>
  <c r="AN24" i="6"/>
  <c r="M24" i="6"/>
  <c r="AU24" i="6"/>
  <c r="AW24" i="6"/>
  <c r="N24" i="6"/>
  <c r="Q24" i="6"/>
  <c r="AQ24" i="6"/>
  <c r="H24" i="6"/>
  <c r="K24" i="6"/>
  <c r="AX24" i="6"/>
  <c r="AY24" i="6"/>
  <c r="AT110" i="6"/>
  <c r="AJ140" i="6"/>
  <c r="M140" i="6"/>
  <c r="AR140" i="6"/>
  <c r="AU140" i="6"/>
  <c r="AY140" i="6"/>
  <c r="AV140" i="6"/>
  <c r="AB140" i="6"/>
  <c r="BJ140" i="6"/>
  <c r="BM140" i="6"/>
  <c r="Q140" i="6"/>
  <c r="BH140" i="6"/>
  <c r="AP140" i="6"/>
  <c r="F140" i="6"/>
  <c r="I140" i="6"/>
  <c r="R140" i="6"/>
  <c r="N140" i="6"/>
  <c r="BD140" i="6"/>
  <c r="W140" i="6"/>
  <c r="AE140" i="6"/>
  <c r="AI140" i="6"/>
  <c r="BA140" i="6"/>
  <c r="AQ140" i="6"/>
  <c r="G140" i="6"/>
  <c r="AF140" i="6"/>
  <c r="AL140" i="6"/>
  <c r="BN140" i="6"/>
  <c r="BE140" i="6"/>
  <c r="Y140" i="6"/>
  <c r="AX140" i="6"/>
  <c r="BF140" i="6"/>
  <c r="AN140" i="6"/>
  <c r="BK140" i="6"/>
  <c r="T140" i="6"/>
  <c r="AC140" i="6"/>
  <c r="J140" i="6"/>
  <c r="U140" i="6"/>
  <c r="AG140" i="6"/>
  <c r="AM140" i="6"/>
  <c r="AH140" i="6"/>
  <c r="L140" i="6"/>
  <c r="BI140" i="6"/>
  <c r="AZ140" i="6"/>
  <c r="X140" i="6"/>
  <c r="V140" i="6"/>
  <c r="P140" i="6"/>
  <c r="Z140" i="6"/>
  <c r="S140" i="6"/>
  <c r="AO140" i="6"/>
  <c r="AK140" i="6"/>
  <c r="BC140" i="6"/>
  <c r="O140" i="6"/>
  <c r="AT140" i="6"/>
  <c r="BL140" i="6"/>
  <c r="H140" i="6"/>
  <c r="AA140" i="6"/>
  <c r="K140" i="6"/>
  <c r="AS140" i="6"/>
  <c r="AD140" i="6"/>
  <c r="AW140" i="6"/>
  <c r="BB140" i="6"/>
  <c r="BG140" i="6"/>
  <c r="F137" i="5"/>
  <c r="F48" i="5"/>
  <c r="BI48" i="6" s="1"/>
  <c r="L23" i="6"/>
  <c r="H23" i="6"/>
  <c r="W23" i="6"/>
  <c r="N23" i="6"/>
  <c r="Z23" i="6"/>
  <c r="AW23" i="6"/>
  <c r="AS23" i="6"/>
  <c r="AD23" i="6"/>
  <c r="V23" i="6"/>
  <c r="AO23" i="6"/>
  <c r="AL23" i="6"/>
  <c r="BC23" i="6"/>
  <c r="I23" i="6"/>
  <c r="AI23" i="6"/>
  <c r="BG23" i="6"/>
  <c r="BK23" i="6"/>
  <c r="AB23" i="6"/>
  <c r="BL23" i="6"/>
  <c r="AZ23" i="6"/>
  <c r="U23" i="6"/>
  <c r="AV23" i="6"/>
  <c r="Y23" i="6"/>
  <c r="O23" i="6"/>
  <c r="BF23" i="6"/>
  <c r="R23" i="6"/>
  <c r="AG23" i="6"/>
  <c r="BI23" i="6"/>
  <c r="AQ23" i="6"/>
  <c r="AM23" i="6"/>
  <c r="AC23" i="6"/>
  <c r="BM23" i="6"/>
  <c r="BD23" i="6"/>
  <c r="BB23" i="6"/>
  <c r="BE23" i="6"/>
  <c r="K23" i="6"/>
  <c r="BH23" i="6"/>
  <c r="BJ23" i="6"/>
  <c r="J23" i="6"/>
  <c r="AJ23" i="6"/>
  <c r="P23" i="6"/>
  <c r="G23" i="6"/>
  <c r="BN23" i="6"/>
  <c r="F23" i="6"/>
  <c r="AF23" i="6"/>
  <c r="AT23" i="6"/>
  <c r="AY23" i="6"/>
  <c r="AP23" i="6"/>
  <c r="Q23" i="6"/>
  <c r="S23" i="6"/>
  <c r="T23" i="6"/>
  <c r="AR23" i="6"/>
  <c r="M23" i="6"/>
  <c r="X23" i="6"/>
  <c r="BA23" i="6"/>
  <c r="AN23" i="6"/>
  <c r="AE23" i="6"/>
  <c r="AA23" i="6"/>
  <c r="AH23" i="6"/>
  <c r="AK23" i="6"/>
  <c r="AX23" i="6"/>
  <c r="AU23" i="6"/>
  <c r="AY56" i="6"/>
  <c r="V56" i="6"/>
  <c r="AI56" i="6"/>
  <c r="BA56" i="6"/>
  <c r="AR56" i="6"/>
  <c r="BK56" i="6"/>
  <c r="AL56" i="6"/>
  <c r="BD56" i="6"/>
  <c r="Z56" i="6"/>
  <c r="K56" i="6"/>
  <c r="J56" i="6"/>
  <c r="BB56" i="6"/>
  <c r="R56" i="6"/>
  <c r="BC56" i="6"/>
  <c r="I56" i="6"/>
  <c r="BJ56" i="6"/>
  <c r="BL56" i="6"/>
  <c r="AN56" i="6"/>
  <c r="BM56" i="6"/>
  <c r="U56" i="6"/>
  <c r="N56" i="6"/>
  <c r="P56" i="6"/>
  <c r="BG56" i="6"/>
  <c r="AG56" i="6"/>
  <c r="AZ56" i="6"/>
  <c r="AJ56" i="6"/>
  <c r="Q56" i="6"/>
  <c r="AH56" i="6"/>
  <c r="L56" i="6"/>
  <c r="BH56" i="6"/>
  <c r="X56" i="6"/>
  <c r="AD56" i="6"/>
  <c r="Y56" i="6"/>
  <c r="AX56" i="6"/>
  <c r="O56" i="6"/>
  <c r="AT56" i="6"/>
  <c r="AB56" i="6"/>
  <c r="AA56" i="6"/>
  <c r="AF56" i="6"/>
  <c r="BI56" i="6"/>
  <c r="AM56" i="6"/>
  <c r="AV56" i="6"/>
  <c r="AE56" i="6"/>
  <c r="BF56" i="6"/>
  <c r="S56" i="6"/>
  <c r="T56" i="6"/>
  <c r="AO56" i="6"/>
  <c r="AW56" i="6"/>
  <c r="H56" i="6"/>
  <c r="AC56" i="6"/>
  <c r="AP56" i="6"/>
  <c r="AQ56" i="6"/>
  <c r="AS56" i="6"/>
  <c r="F56" i="6"/>
  <c r="BN56" i="6"/>
  <c r="AU56" i="6"/>
  <c r="M56" i="6"/>
  <c r="AK56" i="6"/>
  <c r="G56" i="6"/>
  <c r="W56" i="6"/>
  <c r="BE56" i="6"/>
  <c r="F19" i="6"/>
  <c r="R19" i="6"/>
  <c r="AD19" i="6"/>
  <c r="AP19" i="6"/>
  <c r="BB19" i="6"/>
  <c r="BN19" i="6"/>
  <c r="G19" i="6"/>
  <c r="S19" i="6"/>
  <c r="AE19" i="6"/>
  <c r="AQ19" i="6"/>
  <c r="BC19" i="6"/>
  <c r="M19" i="6"/>
  <c r="Y19" i="6"/>
  <c r="AK19" i="6"/>
  <c r="AW19" i="6"/>
  <c r="BI19" i="6"/>
  <c r="I19" i="6"/>
  <c r="X19" i="6"/>
  <c r="AN19" i="6"/>
  <c r="BE19" i="6"/>
  <c r="J19" i="6"/>
  <c r="Z19" i="6"/>
  <c r="AO19" i="6"/>
  <c r="BF19" i="6"/>
  <c r="O19" i="6"/>
  <c r="AF19" i="6"/>
  <c r="AU19" i="6"/>
  <c r="BK19" i="6"/>
  <c r="L19" i="6"/>
  <c r="AH19" i="6"/>
  <c r="BA19" i="6"/>
  <c r="N19" i="6"/>
  <c r="AI19" i="6"/>
  <c r="BD19" i="6"/>
  <c r="V19" i="6"/>
  <c r="AS19" i="6"/>
  <c r="BM19" i="6"/>
  <c r="W19" i="6"/>
  <c r="AT19" i="6"/>
  <c r="AA19" i="6"/>
  <c r="AV19" i="6"/>
  <c r="AB19" i="6"/>
  <c r="AX19" i="6"/>
  <c r="K19" i="6"/>
  <c r="AZ19" i="6"/>
  <c r="P19" i="6"/>
  <c r="BG19" i="6"/>
  <c r="Q19" i="6"/>
  <c r="BH19" i="6"/>
  <c r="T19" i="6"/>
  <c r="BJ19" i="6"/>
  <c r="AC19" i="6"/>
  <c r="U19" i="6"/>
  <c r="BL19" i="6"/>
  <c r="AG19" i="6"/>
  <c r="H19" i="6"/>
  <c r="AJ19" i="6"/>
  <c r="AL19" i="6"/>
  <c r="AM19" i="6"/>
  <c r="AR19" i="6"/>
  <c r="AY19" i="6"/>
  <c r="O129" i="6"/>
  <c r="P129" i="6"/>
  <c r="AH129" i="6"/>
  <c r="AI129" i="6"/>
  <c r="BC129" i="6"/>
  <c r="BD129" i="6"/>
  <c r="BN129" i="6"/>
  <c r="W129" i="6"/>
  <c r="AN129" i="6"/>
  <c r="AS129" i="6"/>
  <c r="AF129" i="6"/>
  <c r="AU129" i="6"/>
  <c r="G129" i="6"/>
  <c r="AK129" i="6"/>
  <c r="BF129" i="6"/>
  <c r="BK129" i="6"/>
  <c r="BA129" i="6"/>
  <c r="BH129" i="6"/>
  <c r="T129" i="6"/>
  <c r="AY129" i="6"/>
  <c r="U129" i="6"/>
  <c r="K129" i="6"/>
  <c r="J129" i="6"/>
  <c r="X129" i="6"/>
  <c r="AG129" i="6"/>
  <c r="BM129" i="6"/>
  <c r="AO129" i="6"/>
  <c r="AB129" i="6"/>
  <c r="AT129" i="6"/>
  <c r="BG129" i="6"/>
  <c r="Y129" i="6"/>
  <c r="AV129" i="6"/>
  <c r="BB129" i="6"/>
  <c r="S129" i="6"/>
  <c r="N129" i="6"/>
  <c r="BI129" i="6"/>
  <c r="Z129" i="6"/>
  <c r="I129" i="6"/>
  <c r="AA129" i="6"/>
  <c r="AL129" i="6"/>
  <c r="M129" i="6"/>
  <c r="R129" i="6"/>
  <c r="AE129" i="6"/>
  <c r="AQ129" i="6"/>
  <c r="AJ129" i="6"/>
  <c r="AX129" i="6"/>
  <c r="L129" i="6"/>
  <c r="AP129" i="6"/>
  <c r="BE129" i="6"/>
  <c r="F129" i="6"/>
  <c r="AZ129" i="6"/>
  <c r="AW129" i="6"/>
  <c r="V129" i="6"/>
  <c r="Q129" i="6"/>
  <c r="AD129" i="6"/>
  <c r="AM129" i="6"/>
  <c r="AC129" i="6"/>
  <c r="H129" i="6"/>
  <c r="AR129" i="6"/>
  <c r="BL129" i="6"/>
  <c r="BJ129" i="6"/>
  <c r="AQ93" i="6"/>
  <c r="AV93" i="6"/>
  <c r="AU93" i="6"/>
  <c r="O93" i="6"/>
  <c r="AX93" i="6"/>
  <c r="K93" i="6"/>
  <c r="G93" i="6"/>
  <c r="AF93" i="6"/>
  <c r="BI93" i="6"/>
  <c r="AY93" i="6"/>
  <c r="U93" i="6"/>
  <c r="F93" i="6"/>
  <c r="H93" i="6"/>
  <c r="L93" i="6"/>
  <c r="R93" i="6"/>
  <c r="AG93" i="6"/>
  <c r="V93" i="6"/>
  <c r="AA93" i="6"/>
  <c r="AI93" i="6"/>
  <c r="AO93" i="6"/>
  <c r="AK93" i="6"/>
  <c r="BM93" i="6"/>
  <c r="AP93" i="6"/>
  <c r="Q93" i="6"/>
  <c r="AR93" i="6"/>
  <c r="AJ93" i="6"/>
  <c r="AC93" i="6"/>
  <c r="AD93" i="6"/>
  <c r="BJ93" i="6"/>
  <c r="BH93" i="6"/>
  <c r="BB93" i="6"/>
  <c r="BD93" i="6"/>
  <c r="AT93" i="6"/>
  <c r="AL93" i="6"/>
  <c r="Y93" i="6"/>
  <c r="BK93" i="6"/>
  <c r="P93" i="6"/>
  <c r="AM93" i="6"/>
  <c r="J93" i="6"/>
  <c r="AN93" i="6"/>
  <c r="AE93" i="6"/>
  <c r="T93" i="6"/>
  <c r="BL93" i="6"/>
  <c r="W93" i="6"/>
  <c r="Z93" i="6"/>
  <c r="X93" i="6"/>
  <c r="AB93" i="6"/>
  <c r="S93" i="6"/>
  <c r="BC93" i="6"/>
  <c r="AH93" i="6"/>
  <c r="AW93" i="6"/>
  <c r="N93" i="6"/>
  <c r="I93" i="6"/>
  <c r="BF93" i="6"/>
  <c r="BA93" i="6"/>
  <c r="AS93" i="6"/>
  <c r="BG93" i="6"/>
  <c r="BN93" i="6"/>
  <c r="AZ93" i="6"/>
  <c r="BE93" i="6"/>
  <c r="M93" i="6"/>
  <c r="F102" i="5"/>
  <c r="U145" i="6"/>
  <c r="BH145" i="6"/>
  <c r="V145" i="6"/>
  <c r="AR145" i="6"/>
  <c r="BI145" i="6"/>
  <c r="R145" i="6"/>
  <c r="AM145" i="6"/>
  <c r="BJ145" i="6"/>
  <c r="N145" i="6"/>
  <c r="AI145" i="6"/>
  <c r="AD145" i="6"/>
  <c r="BA145" i="6"/>
  <c r="G145" i="6"/>
  <c r="AF145" i="6"/>
  <c r="BE145" i="6"/>
  <c r="AP145" i="6"/>
  <c r="L145" i="6"/>
  <c r="AB145" i="6"/>
  <c r="AW145" i="6"/>
  <c r="AJ145" i="6"/>
  <c r="BB145" i="6"/>
  <c r="Z145" i="6"/>
  <c r="AT145" i="6"/>
  <c r="O145" i="6"/>
  <c r="T145" i="6"/>
  <c r="BN145" i="6"/>
  <c r="AN145" i="6"/>
  <c r="BL145" i="6"/>
  <c r="AG145" i="6"/>
  <c r="AL145" i="6"/>
  <c r="M145" i="6"/>
  <c r="AV145" i="6"/>
  <c r="AO145" i="6"/>
  <c r="F145" i="6"/>
  <c r="AK145" i="6"/>
  <c r="H145" i="6"/>
  <c r="S145" i="6"/>
  <c r="AX145" i="6"/>
  <c r="AC145" i="6"/>
  <c r="BF145" i="6"/>
  <c r="AY145" i="6"/>
  <c r="P145" i="6"/>
  <c r="BD145" i="6"/>
  <c r="J145" i="6"/>
  <c r="AE145" i="6"/>
  <c r="BK145" i="6"/>
  <c r="AU145" i="6"/>
  <c r="BG145" i="6"/>
  <c r="BM145" i="6"/>
  <c r="BC145" i="6"/>
  <c r="AA145" i="6"/>
  <c r="W145" i="6"/>
  <c r="Y145" i="6"/>
  <c r="I145" i="6"/>
  <c r="AH145" i="6"/>
  <c r="K145" i="6"/>
  <c r="AZ145" i="6"/>
  <c r="X145" i="6"/>
  <c r="Q145" i="6"/>
  <c r="AS145" i="6"/>
  <c r="W138" i="6"/>
  <c r="AJ138" i="6"/>
  <c r="AG138" i="6"/>
  <c r="H138" i="6"/>
  <c r="AD138" i="6"/>
  <c r="Q138" i="6"/>
  <c r="I138" i="6"/>
  <c r="BG138" i="6"/>
  <c r="AV138" i="6"/>
  <c r="AU138" i="6"/>
  <c r="Z138" i="6"/>
  <c r="AY138" i="6"/>
  <c r="BD138" i="6"/>
  <c r="AP138" i="6"/>
  <c r="BH138" i="6"/>
  <c r="BJ138" i="6"/>
  <c r="AR138" i="6"/>
  <c r="M138" i="6"/>
  <c r="U138" i="6"/>
  <c r="BE138" i="6"/>
  <c r="O138" i="6"/>
  <c r="F138" i="6"/>
  <c r="BM138" i="6"/>
  <c r="AE138" i="6"/>
  <c r="AM138" i="6"/>
  <c r="AB138" i="6"/>
  <c r="T138" i="6"/>
  <c r="AZ138" i="6"/>
  <c r="BF138" i="6"/>
  <c r="AH138" i="6"/>
  <c r="AX138" i="6"/>
  <c r="AI138" i="6"/>
  <c r="BB138" i="6"/>
  <c r="BL138" i="6"/>
  <c r="AL138" i="6"/>
  <c r="V138" i="6"/>
  <c r="R138" i="6"/>
  <c r="AA138" i="6"/>
  <c r="P138" i="6"/>
  <c r="S138" i="6"/>
  <c r="K138" i="6"/>
  <c r="N138" i="6"/>
  <c r="X138" i="6"/>
  <c r="AT138" i="6"/>
  <c r="AF138" i="6"/>
  <c r="AS138" i="6"/>
  <c r="BC138" i="6"/>
  <c r="BN138" i="6"/>
  <c r="AC138" i="6"/>
  <c r="L138" i="6"/>
  <c r="G138" i="6"/>
  <c r="Y138" i="6"/>
  <c r="BI138" i="6"/>
  <c r="J138" i="6"/>
  <c r="AN138" i="6"/>
  <c r="AW138" i="6"/>
  <c r="BK138" i="6"/>
  <c r="BA138" i="6"/>
  <c r="AO138" i="6"/>
  <c r="AK138" i="6"/>
  <c r="AQ138" i="6"/>
  <c r="BB109" i="6"/>
  <c r="AA109" i="6"/>
  <c r="AU109" i="6"/>
  <c r="J109" i="6"/>
  <c r="AM109" i="6"/>
  <c r="BN109" i="6"/>
  <c r="AR109" i="6"/>
  <c r="Y109" i="6"/>
  <c r="AH109" i="6"/>
  <c r="T109" i="6"/>
  <c r="K109" i="6"/>
  <c r="BG109" i="6"/>
  <c r="AV109" i="6"/>
  <c r="BA109" i="6"/>
  <c r="BJ109" i="6"/>
  <c r="BK109" i="6"/>
  <c r="BH109" i="6"/>
  <c r="H109" i="6"/>
  <c r="AJ109" i="6"/>
  <c r="BL109" i="6"/>
  <c r="N109" i="6"/>
  <c r="O109" i="6"/>
  <c r="AF109" i="6"/>
  <c r="AL109" i="6"/>
  <c r="V109" i="6"/>
  <c r="BE109" i="6"/>
  <c r="AY109" i="6"/>
  <c r="AN109" i="6"/>
  <c r="AP109" i="6"/>
  <c r="AT109" i="6"/>
  <c r="BC109" i="6"/>
  <c r="X109" i="6"/>
  <c r="BI109" i="6"/>
  <c r="Q109" i="6"/>
  <c r="AK109" i="6"/>
  <c r="W109" i="6"/>
  <c r="BD109" i="6"/>
  <c r="AX109" i="6"/>
  <c r="G109" i="6"/>
  <c r="S109" i="6"/>
  <c r="AB109" i="6"/>
  <c r="Z109" i="6"/>
  <c r="BF109" i="6"/>
  <c r="AC109" i="6"/>
  <c r="AO109" i="6"/>
  <c r="AS109" i="6"/>
  <c r="AE109" i="6"/>
  <c r="L109" i="6"/>
  <c r="AW109" i="6"/>
  <c r="AG109" i="6"/>
  <c r="I109" i="6"/>
  <c r="BM109" i="6"/>
  <c r="F109" i="6"/>
  <c r="AZ109" i="6"/>
  <c r="U109" i="6"/>
  <c r="M109" i="6"/>
  <c r="R109" i="6"/>
  <c r="P109" i="6"/>
  <c r="AQ109" i="6"/>
  <c r="AD109" i="6"/>
  <c r="AI109" i="6"/>
  <c r="K133" i="6"/>
  <c r="J133" i="6"/>
  <c r="S133" i="6"/>
  <c r="V133" i="6"/>
  <c r="AU133" i="6"/>
  <c r="Y133" i="6"/>
  <c r="AF133" i="6"/>
  <c r="AJ133" i="6"/>
  <c r="BI133" i="6"/>
  <c r="AV133" i="6"/>
  <c r="F133" i="6"/>
  <c r="AM133" i="6"/>
  <c r="AW133" i="6"/>
  <c r="BF133" i="6"/>
  <c r="AS133" i="6"/>
  <c r="AB133" i="6"/>
  <c r="R133" i="6"/>
  <c r="BA133" i="6"/>
  <c r="N133" i="6"/>
  <c r="T133" i="6"/>
  <c r="G133" i="6"/>
  <c r="BB133" i="6"/>
  <c r="AN133" i="6"/>
  <c r="O133" i="6"/>
  <c r="U133" i="6"/>
  <c r="BK133" i="6"/>
  <c r="BN133" i="6"/>
  <c r="BC133" i="6"/>
  <c r="AH133" i="6"/>
  <c r="AL133" i="6"/>
  <c r="H133" i="6"/>
  <c r="AP133" i="6"/>
  <c r="AX133" i="6"/>
  <c r="AT133" i="6"/>
  <c r="Z133" i="6"/>
  <c r="BG133" i="6"/>
  <c r="M133" i="6"/>
  <c r="BH133" i="6"/>
  <c r="AA133" i="6"/>
  <c r="AQ133" i="6"/>
  <c r="AO133" i="6"/>
  <c r="W133" i="6"/>
  <c r="BD133" i="6"/>
  <c r="BJ133" i="6"/>
  <c r="AE133" i="6"/>
  <c r="BM133" i="6"/>
  <c r="AR133" i="6"/>
  <c r="I133" i="6"/>
  <c r="BE133" i="6"/>
  <c r="AC133" i="6"/>
  <c r="L133" i="6"/>
  <c r="AY133" i="6"/>
  <c r="P133" i="6"/>
  <c r="AI133" i="6"/>
  <c r="AD133" i="6"/>
  <c r="Q133" i="6"/>
  <c r="AG133" i="6"/>
  <c r="AZ133" i="6"/>
  <c r="AK133" i="6"/>
  <c r="X133" i="6"/>
  <c r="BL133" i="6"/>
  <c r="M105" i="6"/>
  <c r="J105" i="6"/>
  <c r="G105" i="6"/>
  <c r="Q105" i="6"/>
  <c r="AW105" i="6"/>
  <c r="F105" i="6"/>
  <c r="AA105" i="6"/>
  <c r="AB105" i="6"/>
  <c r="AG105" i="6"/>
  <c r="AL105" i="6"/>
  <c r="V105" i="6"/>
  <c r="R105" i="6"/>
  <c r="AO105" i="6"/>
  <c r="AT105" i="6"/>
  <c r="BA105" i="6"/>
  <c r="BG105" i="6"/>
  <c r="AD105" i="6"/>
  <c r="BD105" i="6"/>
  <c r="BJ105" i="6"/>
  <c r="H105" i="6"/>
  <c r="S105" i="6"/>
  <c r="BN105" i="6"/>
  <c r="AS105" i="6"/>
  <c r="AU105" i="6"/>
  <c r="O105" i="6"/>
  <c r="AN105" i="6"/>
  <c r="K105" i="6"/>
  <c r="BH105" i="6"/>
  <c r="BL105" i="6"/>
  <c r="AI105" i="6"/>
  <c r="T105" i="6"/>
  <c r="X105" i="6"/>
  <c r="I105" i="6"/>
  <c r="Y105" i="6"/>
  <c r="BE105" i="6"/>
  <c r="U105" i="6"/>
  <c r="AK105" i="6"/>
  <c r="Z105" i="6"/>
  <c r="AY105" i="6"/>
  <c r="P105" i="6"/>
  <c r="AQ105" i="6"/>
  <c r="N105" i="6"/>
  <c r="AM105" i="6"/>
  <c r="AF105" i="6"/>
  <c r="AZ105" i="6"/>
  <c r="AP105" i="6"/>
  <c r="AH105" i="6"/>
  <c r="BB105" i="6"/>
  <c r="BC105" i="6"/>
  <c r="AX105" i="6"/>
  <c r="AJ105" i="6"/>
  <c r="BK105" i="6"/>
  <c r="BF105" i="6"/>
  <c r="BI105" i="6"/>
  <c r="L105" i="6"/>
  <c r="AE105" i="6"/>
  <c r="BM105" i="6"/>
  <c r="W105" i="6"/>
  <c r="AV105" i="6"/>
  <c r="AC105" i="6"/>
  <c r="AR105" i="6"/>
  <c r="F130" i="5"/>
  <c r="AT33" i="6"/>
  <c r="AP33" i="6"/>
  <c r="O33" i="6"/>
  <c r="BN33" i="6"/>
  <c r="BB33" i="6"/>
  <c r="BG33" i="6"/>
  <c r="BH33" i="6"/>
  <c r="AJ33" i="6"/>
  <c r="AH33" i="6"/>
  <c r="V33" i="6"/>
  <c r="M33" i="6"/>
  <c r="K33" i="6"/>
  <c r="BF33" i="6"/>
  <c r="AN33" i="6"/>
  <c r="AZ33" i="6"/>
  <c r="AA33" i="6"/>
  <c r="AC33" i="6"/>
  <c r="P33" i="6"/>
  <c r="AQ33" i="6"/>
  <c r="BK33" i="6"/>
  <c r="AG33" i="6"/>
  <c r="G33" i="6"/>
  <c r="N33" i="6"/>
  <c r="Q33" i="6"/>
  <c r="AU33" i="6"/>
  <c r="AS33" i="6"/>
  <c r="W33" i="6"/>
  <c r="AE33" i="6"/>
  <c r="AM33" i="6"/>
  <c r="AW33" i="6"/>
  <c r="BC33" i="6"/>
  <c r="BI33" i="6"/>
  <c r="U33" i="6"/>
  <c r="BM33" i="6"/>
  <c r="J33" i="6"/>
  <c r="BE33" i="6"/>
  <c r="AX33" i="6"/>
  <c r="AY33" i="6"/>
  <c r="F33" i="6"/>
  <c r="L33" i="6"/>
  <c r="R33" i="6"/>
  <c r="S33" i="6"/>
  <c r="AI33" i="6"/>
  <c r="T33" i="6"/>
  <c r="AF33" i="6"/>
  <c r="BD33" i="6"/>
  <c r="X33" i="6"/>
  <c r="AO33" i="6"/>
  <c r="AK33" i="6"/>
  <c r="Z33" i="6"/>
  <c r="BA33" i="6"/>
  <c r="H33" i="6"/>
  <c r="Y33" i="6"/>
  <c r="AV33" i="6"/>
  <c r="BJ33" i="6"/>
  <c r="AB33" i="6"/>
  <c r="BL33" i="6"/>
  <c r="AD33" i="6"/>
  <c r="I33" i="6"/>
  <c r="AL33" i="6"/>
  <c r="AR33" i="6"/>
  <c r="F101" i="6"/>
  <c r="W101" i="6"/>
  <c r="AL101" i="6"/>
  <c r="BA101" i="6"/>
  <c r="J101" i="6"/>
  <c r="Z101" i="6"/>
  <c r="AP101" i="6"/>
  <c r="BG101" i="6"/>
  <c r="K101" i="6"/>
  <c r="AA101" i="6"/>
  <c r="AQ101" i="6"/>
  <c r="BJ101" i="6"/>
  <c r="P101" i="6"/>
  <c r="AH101" i="6"/>
  <c r="AY101" i="6"/>
  <c r="R101" i="6"/>
  <c r="AJ101" i="6"/>
  <c r="AZ101" i="6"/>
  <c r="S101" i="6"/>
  <c r="AK101" i="6"/>
  <c r="BB101" i="6"/>
  <c r="AB101" i="6"/>
  <c r="BD101" i="6"/>
  <c r="AC101" i="6"/>
  <c r="BF101" i="6"/>
  <c r="AD101" i="6"/>
  <c r="BK101" i="6"/>
  <c r="AF101" i="6"/>
  <c r="BL101" i="6"/>
  <c r="G101" i="6"/>
  <c r="AM101" i="6"/>
  <c r="BM101" i="6"/>
  <c r="M101" i="6"/>
  <c r="AO101" i="6"/>
  <c r="L101" i="6"/>
  <c r="BN101" i="6"/>
  <c r="X101" i="6"/>
  <c r="AX101" i="6"/>
  <c r="N101" i="6"/>
  <c r="O101" i="6"/>
  <c r="T101" i="6"/>
  <c r="Y101" i="6"/>
  <c r="AN101" i="6"/>
  <c r="AR101" i="6"/>
  <c r="BC101" i="6"/>
  <c r="AU101" i="6"/>
  <c r="AW101" i="6"/>
  <c r="BI101" i="6"/>
  <c r="BH101" i="6"/>
  <c r="Q101" i="6"/>
  <c r="U101" i="6"/>
  <c r="AE101" i="6"/>
  <c r="I101" i="6"/>
  <c r="AT101" i="6"/>
  <c r="H101" i="6"/>
  <c r="V101" i="6"/>
  <c r="AI101" i="6"/>
  <c r="AV101" i="6"/>
  <c r="AG101" i="6"/>
  <c r="AS101" i="6"/>
  <c r="BE101" i="6"/>
  <c r="L67" i="6"/>
  <c r="X67" i="6"/>
  <c r="AJ67" i="6"/>
  <c r="AV67" i="6"/>
  <c r="BJ67" i="6"/>
  <c r="J67" i="6"/>
  <c r="W67" i="6"/>
  <c r="AK67" i="6"/>
  <c r="AX67" i="6"/>
  <c r="BM67" i="6"/>
  <c r="K67" i="6"/>
  <c r="Y67" i="6"/>
  <c r="AL67" i="6"/>
  <c r="AY67" i="6"/>
  <c r="BN67" i="6"/>
  <c r="Q67" i="6"/>
  <c r="AD67" i="6"/>
  <c r="AQ67" i="6"/>
  <c r="BE67" i="6"/>
  <c r="R67" i="6"/>
  <c r="AE67" i="6"/>
  <c r="AR67" i="6"/>
  <c r="BF67" i="6"/>
  <c r="F67" i="6"/>
  <c r="S67" i="6"/>
  <c r="AF67" i="6"/>
  <c r="AS67" i="6"/>
  <c r="BH67" i="6"/>
  <c r="M67" i="6"/>
  <c r="AH67" i="6"/>
  <c r="BD67" i="6"/>
  <c r="N67" i="6"/>
  <c r="AI67" i="6"/>
  <c r="BI67" i="6"/>
  <c r="O67" i="6"/>
  <c r="AM67" i="6"/>
  <c r="BK67" i="6"/>
  <c r="P67" i="6"/>
  <c r="AN67" i="6"/>
  <c r="BL67" i="6"/>
  <c r="T67" i="6"/>
  <c r="AO67" i="6"/>
  <c r="V67" i="6"/>
  <c r="AT67" i="6"/>
  <c r="I67" i="6"/>
  <c r="BC67" i="6"/>
  <c r="AB67" i="6"/>
  <c r="AC67" i="6"/>
  <c r="U67" i="6"/>
  <c r="H67" i="6"/>
  <c r="Z67" i="6"/>
  <c r="AA67" i="6"/>
  <c r="G67" i="6"/>
  <c r="BA67" i="6"/>
  <c r="BB67" i="6"/>
  <c r="AG67" i="6"/>
  <c r="AP67" i="6"/>
  <c r="AU67" i="6"/>
  <c r="AW67" i="6"/>
  <c r="AG5" i="6"/>
  <c r="Q5" i="6"/>
  <c r="BH5" i="6"/>
  <c r="I5" i="6"/>
  <c r="Z5" i="6"/>
  <c r="AT5" i="6"/>
  <c r="AF5" i="6"/>
  <c r="U5" i="6"/>
  <c r="AO5" i="6"/>
  <c r="AA5" i="6"/>
  <c r="BG5" i="6"/>
  <c r="AV5" i="6"/>
  <c r="AQ5" i="6"/>
  <c r="AY5" i="6"/>
  <c r="AC5" i="6"/>
  <c r="J5" i="6"/>
  <c r="BM5" i="6"/>
  <c r="X5" i="6"/>
  <c r="K5" i="6"/>
  <c r="AR5" i="6"/>
  <c r="AB5" i="6"/>
  <c r="AW5" i="6"/>
  <c r="BD5" i="6"/>
  <c r="BI5" i="6"/>
  <c r="BB5" i="6"/>
  <c r="AN5" i="6"/>
  <c r="BJ5" i="6"/>
  <c r="N5" i="6"/>
  <c r="F5" i="6"/>
  <c r="R5" i="6"/>
  <c r="P5" i="6"/>
  <c r="AL5" i="6"/>
  <c r="L5" i="6"/>
  <c r="AJ5" i="6"/>
  <c r="AD5" i="6"/>
  <c r="AX5" i="6"/>
  <c r="O5" i="6"/>
  <c r="AH5" i="6"/>
  <c r="AE5" i="6"/>
  <c r="BN5" i="6"/>
  <c r="AU5" i="6"/>
  <c r="H5" i="6"/>
  <c r="BK5" i="6"/>
  <c r="AI5" i="6"/>
  <c r="BE5" i="6"/>
  <c r="M5" i="6"/>
  <c r="AM5" i="6"/>
  <c r="AS5" i="6"/>
  <c r="AZ5" i="6"/>
  <c r="BC5" i="6"/>
  <c r="BL5" i="6"/>
  <c r="V5" i="6"/>
  <c r="G5" i="6"/>
  <c r="BF5" i="6"/>
  <c r="AP5" i="6"/>
  <c r="W5" i="6"/>
  <c r="T5" i="6"/>
  <c r="S5" i="6"/>
  <c r="Y5" i="6"/>
  <c r="AK5" i="6"/>
  <c r="BA5" i="6"/>
  <c r="AA44" i="6"/>
  <c r="BE44" i="6"/>
  <c r="Y44" i="6"/>
  <c r="AU44" i="6"/>
  <c r="L44" i="6"/>
  <c r="AM44" i="6"/>
  <c r="P44" i="6"/>
  <c r="AR44" i="6"/>
  <c r="AF44" i="6"/>
  <c r="AW44" i="6"/>
  <c r="AY44" i="6"/>
  <c r="AE44" i="6"/>
  <c r="BJ44" i="6"/>
  <c r="BH44" i="6"/>
  <c r="M44" i="6"/>
  <c r="BK44" i="6"/>
  <c r="AT44" i="6"/>
  <c r="R44" i="6"/>
  <c r="AG44" i="6"/>
  <c r="BA44" i="6"/>
  <c r="AK44" i="6"/>
  <c r="AJ44" i="6"/>
  <c r="S44" i="6"/>
  <c r="H44" i="6"/>
  <c r="Z44" i="6"/>
  <c r="AX44" i="6"/>
  <c r="BB44" i="6"/>
  <c r="AP44" i="6"/>
  <c r="AI44" i="6"/>
  <c r="BC44" i="6"/>
  <c r="X44" i="6"/>
  <c r="BM44" i="6"/>
  <c r="Q44" i="6"/>
  <c r="T44" i="6"/>
  <c r="AH44" i="6"/>
  <c r="V44" i="6"/>
  <c r="I44" i="6"/>
  <c r="AO44" i="6"/>
  <c r="AL44" i="6"/>
  <c r="BG44" i="6"/>
  <c r="J44" i="6"/>
  <c r="O44" i="6"/>
  <c r="G44" i="6"/>
  <c r="AV44" i="6"/>
  <c r="N44" i="6"/>
  <c r="BF44" i="6"/>
  <c r="AC44" i="6"/>
  <c r="AB44" i="6"/>
  <c r="AQ44" i="6"/>
  <c r="AD44" i="6"/>
  <c r="BI44" i="6"/>
  <c r="BN44" i="6"/>
  <c r="U44" i="6"/>
  <c r="AS44" i="6"/>
  <c r="AN44" i="6"/>
  <c r="W44" i="6"/>
  <c r="F44" i="6"/>
  <c r="AZ44" i="6"/>
  <c r="K44" i="6"/>
  <c r="BD44" i="6"/>
  <c r="BL44" i="6"/>
  <c r="F20" i="5"/>
  <c r="F136" i="5"/>
  <c r="F27" i="5"/>
  <c r="Z27" i="6" s="1"/>
  <c r="N22" i="6"/>
  <c r="Z22" i="6"/>
  <c r="AL22" i="6"/>
  <c r="AX22" i="6"/>
  <c r="BL22" i="6"/>
  <c r="I22" i="6"/>
  <c r="U22" i="6"/>
  <c r="AG22" i="6"/>
  <c r="AS22" i="6"/>
  <c r="BF22" i="6"/>
  <c r="L22" i="6"/>
  <c r="AA22" i="6"/>
  <c r="AO22" i="6"/>
  <c r="BD22" i="6"/>
  <c r="M22" i="6"/>
  <c r="AB22" i="6"/>
  <c r="AP22" i="6"/>
  <c r="BE22" i="6"/>
  <c r="R22" i="6"/>
  <c r="AF22" i="6"/>
  <c r="AU22" i="6"/>
  <c r="BK22" i="6"/>
  <c r="T22" i="6"/>
  <c r="AM22" i="6"/>
  <c r="BI22" i="6"/>
  <c r="V22" i="6"/>
  <c r="AN22" i="6"/>
  <c r="BJ22" i="6"/>
  <c r="J22" i="6"/>
  <c r="AD22" i="6"/>
  <c r="AW22" i="6"/>
  <c r="K22" i="6"/>
  <c r="AE22" i="6"/>
  <c r="AY22" i="6"/>
  <c r="O22" i="6"/>
  <c r="AH22" i="6"/>
  <c r="AZ22" i="6"/>
  <c r="P22" i="6"/>
  <c r="AI22" i="6"/>
  <c r="BB22" i="6"/>
  <c r="Q22" i="6"/>
  <c r="BC22" i="6"/>
  <c r="S22" i="6"/>
  <c r="BG22" i="6"/>
  <c r="W22" i="6"/>
  <c r="BM22" i="6"/>
  <c r="X22" i="6"/>
  <c r="BN22" i="6"/>
  <c r="AC22" i="6"/>
  <c r="Y22" i="6"/>
  <c r="AJ22" i="6"/>
  <c r="AK22" i="6"/>
  <c r="F22" i="6"/>
  <c r="AQ22" i="6"/>
  <c r="G22" i="6"/>
  <c r="H22" i="6"/>
  <c r="AR22" i="6"/>
  <c r="AT22" i="6"/>
  <c r="AV22" i="6"/>
  <c r="AT16" i="6"/>
  <c r="AF16" i="6"/>
  <c r="L16" i="6"/>
  <c r="AD16" i="6"/>
  <c r="U16" i="6"/>
  <c r="BF16" i="6"/>
  <c r="AU16" i="6"/>
  <c r="AK16" i="6"/>
  <c r="BJ16" i="6"/>
  <c r="AY16" i="6"/>
  <c r="M16" i="6"/>
  <c r="BI16" i="6"/>
  <c r="BG16" i="6"/>
  <c r="H16" i="6"/>
  <c r="W16" i="6"/>
  <c r="Z16" i="6"/>
  <c r="S16" i="6"/>
  <c r="P16" i="6"/>
  <c r="AG16" i="6"/>
  <c r="BN16" i="6"/>
  <c r="BM16" i="6"/>
  <c r="T16" i="6"/>
  <c r="AB16" i="6"/>
  <c r="I16" i="6"/>
  <c r="AA16" i="6"/>
  <c r="Q16" i="6"/>
  <c r="AL16" i="6"/>
  <c r="BB16" i="6"/>
  <c r="AV16" i="6"/>
  <c r="AP16" i="6"/>
  <c r="BA16" i="6"/>
  <c r="AR16" i="6"/>
  <c r="AZ16" i="6"/>
  <c r="BK16" i="6"/>
  <c r="Y16" i="6"/>
  <c r="AE16" i="6"/>
  <c r="F16" i="6"/>
  <c r="AN16" i="6"/>
  <c r="AS16" i="6"/>
  <c r="AC16" i="6"/>
  <c r="AQ16" i="6"/>
  <c r="BH16" i="6"/>
  <c r="BE16" i="6"/>
  <c r="R16" i="6"/>
  <c r="G16" i="6"/>
  <c r="AJ16" i="6"/>
  <c r="BL16" i="6"/>
  <c r="V16" i="6"/>
  <c r="X16" i="6"/>
  <c r="AH16" i="6"/>
  <c r="AM16" i="6"/>
  <c r="BD16" i="6"/>
  <c r="AI16" i="6"/>
  <c r="BC16" i="6"/>
  <c r="AO16" i="6"/>
  <c r="J16" i="6"/>
  <c r="N16" i="6"/>
  <c r="K16" i="6"/>
  <c r="AW16" i="6"/>
  <c r="O16" i="6"/>
  <c r="AX16" i="6"/>
  <c r="BH94" i="6"/>
  <c r="AJ57" i="6"/>
  <c r="AB57" i="6"/>
  <c r="AZ57" i="6"/>
  <c r="BC57" i="6"/>
  <c r="F57" i="6"/>
  <c r="AW57" i="6"/>
  <c r="AR57" i="6"/>
  <c r="K57" i="6"/>
  <c r="X57" i="6"/>
  <c r="AN57" i="6"/>
  <c r="BJ57" i="6"/>
  <c r="BI57" i="6"/>
  <c r="AE57" i="6"/>
  <c r="BD57" i="6"/>
  <c r="P57" i="6"/>
  <c r="U57" i="6"/>
  <c r="BK57" i="6"/>
  <c r="BN57" i="6"/>
  <c r="BB57" i="6"/>
  <c r="BG57" i="6"/>
  <c r="AG57" i="6"/>
  <c r="Q57" i="6"/>
  <c r="G57" i="6"/>
  <c r="R57" i="6"/>
  <c r="AK57" i="6"/>
  <c r="AV57" i="6"/>
  <c r="BA57" i="6"/>
  <c r="AL57" i="6"/>
  <c r="AS57" i="6"/>
  <c r="AD57" i="6"/>
  <c r="V57" i="6"/>
  <c r="BE57" i="6"/>
  <c r="AU57" i="6"/>
  <c r="Y57" i="6"/>
  <c r="J57" i="6"/>
  <c r="AA57" i="6"/>
  <c r="BF57" i="6"/>
  <c r="W57" i="6"/>
  <c r="AY57" i="6"/>
  <c r="Z57" i="6"/>
  <c r="S57" i="6"/>
  <c r="H57" i="6"/>
  <c r="BH57" i="6"/>
  <c r="T57" i="6"/>
  <c r="I57" i="6"/>
  <c r="AT57" i="6"/>
  <c r="AX57" i="6"/>
  <c r="AO57" i="6"/>
  <c r="BM57" i="6"/>
  <c r="AH57" i="6"/>
  <c r="AF57" i="6"/>
  <c r="L57" i="6"/>
  <c r="N57" i="6"/>
  <c r="AC57" i="6"/>
  <c r="AI57" i="6"/>
  <c r="M57" i="6"/>
  <c r="AQ57" i="6"/>
  <c r="O57" i="6"/>
  <c r="BL57" i="6"/>
  <c r="AP57" i="6"/>
  <c r="AM57" i="6"/>
  <c r="F143" i="5"/>
  <c r="AZ67" i="6"/>
  <c r="AE18" i="6"/>
  <c r="Z18" i="6"/>
  <c r="X18" i="6"/>
  <c r="AF18" i="6"/>
  <c r="AW18" i="6"/>
  <c r="AR18" i="6"/>
  <c r="AS18" i="6"/>
  <c r="AV18" i="6"/>
  <c r="BN18" i="6"/>
  <c r="M18" i="6"/>
  <c r="BE18" i="6"/>
  <c r="BJ18" i="6"/>
  <c r="W18" i="6"/>
  <c r="AG18" i="6"/>
  <c r="BI18" i="6"/>
  <c r="N18" i="6"/>
  <c r="P18" i="6"/>
  <c r="AX18" i="6"/>
  <c r="AJ18" i="6"/>
  <c r="L18" i="6"/>
  <c r="J18" i="6"/>
  <c r="BD18" i="6"/>
  <c r="Q18" i="6"/>
  <c r="AA18" i="6"/>
  <c r="AM18" i="6"/>
  <c r="S18" i="6"/>
  <c r="V18" i="6"/>
  <c r="O18" i="6"/>
  <c r="AK18" i="6"/>
  <c r="BA18" i="6"/>
  <c r="G18" i="6"/>
  <c r="AP18" i="6"/>
  <c r="AY18" i="6"/>
  <c r="BK18" i="6"/>
  <c r="AZ18" i="6"/>
  <c r="F18" i="6"/>
  <c r="AH18" i="6"/>
  <c r="BC18" i="6"/>
  <c r="AN18" i="6"/>
  <c r="AT18" i="6"/>
  <c r="U18" i="6"/>
  <c r="H18" i="6"/>
  <c r="BF18" i="6"/>
  <c r="AO18" i="6"/>
  <c r="AU18" i="6"/>
  <c r="R18" i="6"/>
  <c r="BM18" i="6"/>
  <c r="K18" i="6"/>
  <c r="AQ18" i="6"/>
  <c r="BG18" i="6"/>
  <c r="I18" i="6"/>
  <c r="AI18" i="6"/>
  <c r="AD18" i="6"/>
  <c r="BB18" i="6"/>
  <c r="T18" i="6"/>
  <c r="AC18" i="6"/>
  <c r="Y18" i="6"/>
  <c r="BL18" i="6"/>
  <c r="AB18" i="6"/>
  <c r="AL18" i="6"/>
  <c r="BH18" i="6"/>
  <c r="AG144" i="6"/>
  <c r="BM144" i="6"/>
  <c r="BE144" i="6"/>
  <c r="I144" i="6"/>
  <c r="M144" i="6"/>
  <c r="L144" i="6"/>
  <c r="AU144" i="6"/>
  <c r="O144" i="6"/>
  <c r="V144" i="6"/>
  <c r="AS144" i="6"/>
  <c r="AZ144" i="6"/>
  <c r="X144" i="6"/>
  <c r="BJ144" i="6"/>
  <c r="AF144" i="6"/>
  <c r="AO144" i="6"/>
  <c r="AA144" i="6"/>
  <c r="K144" i="6"/>
  <c r="AW144" i="6"/>
  <c r="BC144" i="6"/>
  <c r="BG144" i="6"/>
  <c r="AC144" i="6"/>
  <c r="Y144" i="6"/>
  <c r="BK144" i="6"/>
  <c r="Q144" i="6"/>
  <c r="Z144" i="6"/>
  <c r="AT144" i="6"/>
  <c r="BL144" i="6"/>
  <c r="AM144" i="6"/>
  <c r="AB144" i="6"/>
  <c r="U144" i="6"/>
  <c r="AP144" i="6"/>
  <c r="AJ144" i="6"/>
  <c r="AI144" i="6"/>
  <c r="AQ144" i="6"/>
  <c r="AV144" i="6"/>
  <c r="AX144" i="6"/>
  <c r="BI144" i="6"/>
  <c r="BH144" i="6"/>
  <c r="BB144" i="6"/>
  <c r="H144" i="6"/>
  <c r="AL144" i="6"/>
  <c r="P144" i="6"/>
  <c r="AR144" i="6"/>
  <c r="R144" i="6"/>
  <c r="AN144" i="6"/>
  <c r="BF144" i="6"/>
  <c r="W144" i="6"/>
  <c r="F144" i="6"/>
  <c r="N144" i="6"/>
  <c r="T144" i="6"/>
  <c r="AD144" i="6"/>
  <c r="AE144" i="6"/>
  <c r="BA144" i="6"/>
  <c r="BN144" i="6"/>
  <c r="S144" i="6"/>
  <c r="AY144" i="6"/>
  <c r="AH144" i="6"/>
  <c r="J144" i="6"/>
  <c r="G144" i="6"/>
  <c r="BD144" i="6"/>
  <c r="AK144" i="6"/>
  <c r="AJ86" i="6"/>
  <c r="AK86" i="6"/>
  <c r="AR86" i="6"/>
  <c r="I86" i="6"/>
  <c r="L86" i="6"/>
  <c r="O86" i="6"/>
  <c r="AX86" i="6"/>
  <c r="BC86" i="6"/>
  <c r="R86" i="6"/>
  <c r="AE86" i="6"/>
  <c r="AH86" i="6"/>
  <c r="AA86" i="6"/>
  <c r="BM86" i="6"/>
  <c r="T86" i="6"/>
  <c r="AS86" i="6"/>
  <c r="G86" i="6"/>
  <c r="AM86" i="6"/>
  <c r="P86" i="6"/>
  <c r="AL86" i="6"/>
  <c r="X86" i="6"/>
  <c r="BA86" i="6"/>
  <c r="Q86" i="6"/>
  <c r="BJ86" i="6"/>
  <c r="AO86" i="6"/>
  <c r="AV86" i="6"/>
  <c r="J86" i="6"/>
  <c r="AD86" i="6"/>
  <c r="F86" i="6"/>
  <c r="BG86" i="6"/>
  <c r="Z86" i="6"/>
  <c r="AG86" i="6"/>
  <c r="BD86" i="6"/>
  <c r="AN86" i="6"/>
  <c r="AP86" i="6"/>
  <c r="AB86" i="6"/>
  <c r="K86" i="6"/>
  <c r="AY86" i="6"/>
  <c r="M86" i="6"/>
  <c r="BI86" i="6"/>
  <c r="AU86" i="6"/>
  <c r="AZ86" i="6"/>
  <c r="W86" i="6"/>
  <c r="AC86" i="6"/>
  <c r="BE86" i="6"/>
  <c r="BB86" i="6"/>
  <c r="S86" i="6"/>
  <c r="BH86" i="6"/>
  <c r="BF86" i="6"/>
  <c r="BL86" i="6"/>
  <c r="U86" i="6"/>
  <c r="AI86" i="6"/>
  <c r="Y86" i="6"/>
  <c r="AW86" i="6"/>
  <c r="BK86" i="6"/>
  <c r="AQ86" i="6"/>
  <c r="H86" i="6"/>
  <c r="V86" i="6"/>
  <c r="N86" i="6"/>
  <c r="AT86" i="6"/>
  <c r="BN86" i="6"/>
  <c r="AF86" i="6"/>
  <c r="AY119" i="6"/>
  <c r="AO119" i="6"/>
  <c r="AJ119" i="6"/>
  <c r="AB119" i="6"/>
  <c r="I119" i="6"/>
  <c r="BL119" i="6"/>
  <c r="BD119" i="6"/>
  <c r="BF119" i="6"/>
  <c r="W119" i="6"/>
  <c r="N119" i="6"/>
  <c r="J119" i="6"/>
  <c r="O119" i="6"/>
  <c r="T119" i="6"/>
  <c r="BJ119" i="6"/>
  <c r="AE119" i="6"/>
  <c r="F119" i="6"/>
  <c r="X119" i="6"/>
  <c r="AG119" i="6"/>
  <c r="AK119" i="6"/>
  <c r="G119" i="6"/>
  <c r="AV119" i="6"/>
  <c r="AP119" i="6"/>
  <c r="K119" i="6"/>
  <c r="AH119" i="6"/>
  <c r="AQ119" i="6"/>
  <c r="H119" i="6"/>
  <c r="BB119" i="6"/>
  <c r="Z119" i="6"/>
  <c r="AZ119" i="6"/>
  <c r="BH119" i="6"/>
  <c r="AC119" i="6"/>
  <c r="AD119" i="6"/>
  <c r="P119" i="6"/>
  <c r="BK119" i="6"/>
  <c r="BA119" i="6"/>
  <c r="U119" i="6"/>
  <c r="AN119" i="6"/>
  <c r="V119" i="6"/>
  <c r="BC119" i="6"/>
  <c r="AR119" i="6"/>
  <c r="M119" i="6"/>
  <c r="BI119" i="6"/>
  <c r="AA119" i="6"/>
  <c r="AS119" i="6"/>
  <c r="AI119" i="6"/>
  <c r="BE119" i="6"/>
  <c r="S119" i="6"/>
  <c r="BG119" i="6"/>
  <c r="BN119" i="6"/>
  <c r="AU119" i="6"/>
  <c r="L119" i="6"/>
  <c r="BM119" i="6"/>
  <c r="Y119" i="6"/>
  <c r="AF119" i="6"/>
  <c r="R119" i="6"/>
  <c r="AT119" i="6"/>
  <c r="AL119" i="6"/>
  <c r="AM119" i="6"/>
  <c r="Q119" i="6"/>
  <c r="AX119" i="6"/>
  <c r="AW119" i="6"/>
  <c r="P52" i="6"/>
  <c r="AB52" i="6"/>
  <c r="AN52" i="6"/>
  <c r="BB52" i="6"/>
  <c r="Q52" i="6"/>
  <c r="AC52" i="6"/>
  <c r="AO52" i="6"/>
  <c r="BC52" i="6"/>
  <c r="I52" i="6"/>
  <c r="U52" i="6"/>
  <c r="AG52" i="6"/>
  <c r="AS52" i="6"/>
  <c r="BH52" i="6"/>
  <c r="S52" i="6"/>
  <c r="AI52" i="6"/>
  <c r="AY52" i="6"/>
  <c r="T52" i="6"/>
  <c r="AJ52" i="6"/>
  <c r="AZ52" i="6"/>
  <c r="K52" i="6"/>
  <c r="Z52" i="6"/>
  <c r="AQ52" i="6"/>
  <c r="BJ52" i="6"/>
  <c r="L52" i="6"/>
  <c r="AA52" i="6"/>
  <c r="AR52" i="6"/>
  <c r="BK52" i="6"/>
  <c r="M52" i="6"/>
  <c r="AD52" i="6"/>
  <c r="AT52" i="6"/>
  <c r="BL52" i="6"/>
  <c r="AE52" i="6"/>
  <c r="BF52" i="6"/>
  <c r="F52" i="6"/>
  <c r="AF52" i="6"/>
  <c r="BI52" i="6"/>
  <c r="G52" i="6"/>
  <c r="AH52" i="6"/>
  <c r="BN52" i="6"/>
  <c r="H52" i="6"/>
  <c r="AK52" i="6"/>
  <c r="N52" i="6"/>
  <c r="J52" i="6"/>
  <c r="AL52" i="6"/>
  <c r="AM52" i="6"/>
  <c r="O52" i="6"/>
  <c r="AP52" i="6"/>
  <c r="AX52" i="6"/>
  <c r="BD52" i="6"/>
  <c r="R52" i="6"/>
  <c r="AW52" i="6"/>
  <c r="BE52" i="6"/>
  <c r="AV52" i="6"/>
  <c r="V52" i="6"/>
  <c r="W52" i="6"/>
  <c r="X52" i="6"/>
  <c r="Y52" i="6"/>
  <c r="N28" i="6"/>
  <c r="L28" i="6"/>
  <c r="T28" i="6"/>
  <c r="J28" i="6"/>
  <c r="AE28" i="6"/>
  <c r="AC28" i="6"/>
  <c r="AG28" i="6"/>
  <c r="AN28" i="6"/>
  <c r="AU28" i="6"/>
  <c r="AB28" i="6"/>
  <c r="AR28" i="6"/>
  <c r="AZ28" i="6"/>
  <c r="BI28" i="6"/>
  <c r="V28" i="6"/>
  <c r="AI28" i="6"/>
  <c r="AY28" i="6"/>
  <c r="AW28" i="6"/>
  <c r="K28" i="6"/>
  <c r="G28" i="6"/>
  <c r="X28" i="6"/>
  <c r="BK28" i="6"/>
  <c r="BM28" i="6"/>
  <c r="AK28" i="6"/>
  <c r="AP28" i="6"/>
  <c r="BC28" i="6"/>
  <c r="BF28" i="6"/>
  <c r="AL28" i="6"/>
  <c r="BE28" i="6"/>
  <c r="AA28" i="6"/>
  <c r="BN28" i="6"/>
  <c r="AS28" i="6"/>
  <c r="AM28" i="6"/>
  <c r="R28" i="6"/>
  <c r="I28" i="6"/>
  <c r="Q28" i="6"/>
  <c r="AJ28" i="6"/>
  <c r="AT28" i="6"/>
  <c r="AD28" i="6"/>
  <c r="BB28" i="6"/>
  <c r="AX28" i="6"/>
  <c r="AQ28" i="6"/>
  <c r="BG28" i="6"/>
  <c r="W28" i="6"/>
  <c r="U28" i="6"/>
  <c r="AO28" i="6"/>
  <c r="BJ28" i="6"/>
  <c r="O28" i="6"/>
  <c r="H28" i="6"/>
  <c r="AH28" i="6"/>
  <c r="Z28" i="6"/>
  <c r="M28" i="6"/>
  <c r="AF28" i="6"/>
  <c r="AV28" i="6"/>
  <c r="BD28" i="6"/>
  <c r="P28" i="6"/>
  <c r="S28" i="6"/>
  <c r="BH28" i="6"/>
  <c r="Y28" i="6"/>
  <c r="BA28" i="6"/>
  <c r="BL28" i="6"/>
  <c r="F28" i="6"/>
  <c r="L124" i="6"/>
  <c r="AL124" i="6"/>
  <c r="AG124" i="6"/>
  <c r="AP124" i="6"/>
  <c r="G124" i="6"/>
  <c r="O124" i="6"/>
  <c r="X124" i="6"/>
  <c r="AZ124" i="6"/>
  <c r="BC124" i="6"/>
  <c r="BG124" i="6"/>
  <c r="AC124" i="6"/>
  <c r="AJ124" i="6"/>
  <c r="BN124" i="6"/>
  <c r="Q124" i="6"/>
  <c r="U124" i="6"/>
  <c r="AT124" i="6"/>
  <c r="V124" i="6"/>
  <c r="BA124" i="6"/>
  <c r="AK124" i="6"/>
  <c r="AR124" i="6"/>
  <c r="AU124" i="6"/>
  <c r="AI124" i="6"/>
  <c r="K124" i="6"/>
  <c r="BE124" i="6"/>
  <c r="BK124" i="6"/>
  <c r="N124" i="6"/>
  <c r="BJ124" i="6"/>
  <c r="R124" i="6"/>
  <c r="BM124" i="6"/>
  <c r="Z124" i="6"/>
  <c r="BI124" i="6"/>
  <c r="AY124" i="6"/>
  <c r="AN124" i="6"/>
  <c r="AA124" i="6"/>
  <c r="AV124" i="6"/>
  <c r="BB124" i="6"/>
  <c r="F124" i="6"/>
  <c r="BH124" i="6"/>
  <c r="P124" i="6"/>
  <c r="BL124" i="6"/>
  <c r="I124" i="6"/>
  <c r="AH124" i="6"/>
  <c r="AB124" i="6"/>
  <c r="W124" i="6"/>
  <c r="AD124" i="6"/>
  <c r="J124" i="6"/>
  <c r="AE124" i="6"/>
  <c r="Y124" i="6"/>
  <c r="AF124" i="6"/>
  <c r="AM124" i="6"/>
  <c r="AX124" i="6"/>
  <c r="AO124" i="6"/>
  <c r="BF124" i="6"/>
  <c r="T124" i="6"/>
  <c r="AQ124" i="6"/>
  <c r="S124" i="6"/>
  <c r="AS124" i="6"/>
  <c r="M124" i="6"/>
  <c r="BD124" i="6"/>
  <c r="H124" i="6"/>
  <c r="AW124" i="6"/>
  <c r="AY76" i="6"/>
  <c r="W76" i="6"/>
  <c r="AC76" i="6"/>
  <c r="BA76" i="6"/>
  <c r="BI76" i="6"/>
  <c r="BK76" i="6"/>
  <c r="AL76" i="6"/>
  <c r="AT76" i="6"/>
  <c r="X76" i="6"/>
  <c r="AN76" i="6"/>
  <c r="N76" i="6"/>
  <c r="BC76" i="6"/>
  <c r="BN76" i="6"/>
  <c r="BD76" i="6"/>
  <c r="G76" i="6"/>
  <c r="AB76" i="6"/>
  <c r="M76" i="6"/>
  <c r="K76" i="6"/>
  <c r="Y76" i="6"/>
  <c r="P76" i="6"/>
  <c r="F76" i="6"/>
  <c r="BM76" i="6"/>
  <c r="L76" i="6"/>
  <c r="BF76" i="6"/>
  <c r="AQ76" i="6"/>
  <c r="T76" i="6"/>
  <c r="I76" i="6"/>
  <c r="AF76" i="6"/>
  <c r="AI76" i="6"/>
  <c r="R76" i="6"/>
  <c r="BB76" i="6"/>
  <c r="AW76" i="6"/>
  <c r="AP76" i="6"/>
  <c r="AU76" i="6"/>
  <c r="AG76" i="6"/>
  <c r="Z76" i="6"/>
  <c r="BG76" i="6"/>
  <c r="O76" i="6"/>
  <c r="AS76" i="6"/>
  <c r="AJ76" i="6"/>
  <c r="AA76" i="6"/>
  <c r="BL76" i="6"/>
  <c r="BH76" i="6"/>
  <c r="AM76" i="6"/>
  <c r="J76" i="6"/>
  <c r="AK76" i="6"/>
  <c r="AO76" i="6"/>
  <c r="AD76" i="6"/>
  <c r="Q76" i="6"/>
  <c r="U76" i="6"/>
  <c r="AZ76" i="6"/>
  <c r="V76" i="6"/>
  <c r="BE76" i="6"/>
  <c r="S76" i="6"/>
  <c r="AR76" i="6"/>
  <c r="AH76" i="6"/>
  <c r="AV76" i="6"/>
  <c r="BJ76" i="6"/>
  <c r="H76" i="6"/>
  <c r="AE76" i="6"/>
  <c r="AX76" i="6"/>
  <c r="F85" i="5"/>
  <c r="BL3" i="6"/>
  <c r="AH3" i="6"/>
  <c r="X3" i="6"/>
  <c r="W3" i="6"/>
  <c r="AJ3" i="6"/>
  <c r="I3" i="6"/>
  <c r="AX3" i="6"/>
  <c r="AS3" i="6"/>
  <c r="BC3" i="6"/>
  <c r="AO3" i="6"/>
  <c r="V3" i="6"/>
  <c r="N3" i="6"/>
  <c r="K3" i="6"/>
  <c r="Z3" i="6"/>
  <c r="AP3" i="6"/>
  <c r="L3" i="6"/>
  <c r="O3" i="6"/>
  <c r="BD3" i="6"/>
  <c r="J3" i="6"/>
  <c r="AR3" i="6"/>
  <c r="Y3" i="6"/>
  <c r="AF3" i="6"/>
  <c r="G3" i="6"/>
  <c r="BK3" i="6"/>
  <c r="H3" i="6"/>
  <c r="AI3" i="6"/>
  <c r="AK3" i="6"/>
  <c r="M3" i="6"/>
  <c r="S3" i="6"/>
  <c r="BG3" i="6"/>
  <c r="AT3" i="6"/>
  <c r="AE3" i="6"/>
  <c r="U3" i="6"/>
  <c r="BA3" i="6"/>
  <c r="P3" i="6"/>
  <c r="AU3" i="6"/>
  <c r="BB3" i="6"/>
  <c r="AB3" i="6"/>
  <c r="BN3" i="6"/>
  <c r="BF3" i="6"/>
  <c r="AN3" i="6"/>
  <c r="AW3" i="6"/>
  <c r="AA3" i="6"/>
  <c r="BI3" i="6"/>
  <c r="T3" i="6"/>
  <c r="AL3" i="6"/>
  <c r="AD3" i="6"/>
  <c r="AY3" i="6"/>
  <c r="AQ3" i="6"/>
  <c r="BM3" i="6"/>
  <c r="F3" i="6"/>
  <c r="BE3" i="6"/>
  <c r="AM3" i="6"/>
  <c r="BH3" i="6"/>
  <c r="AZ3" i="6"/>
  <c r="AV3" i="6"/>
  <c r="Q3" i="6"/>
  <c r="AC3" i="6"/>
  <c r="AG3" i="6"/>
  <c r="BJ3" i="6"/>
  <c r="R3" i="6"/>
  <c r="AP127" i="6"/>
  <c r="L127" i="6"/>
  <c r="AR127" i="6"/>
  <c r="BM127" i="6"/>
  <c r="AZ127" i="6"/>
  <c r="BB127" i="6"/>
  <c r="Z127" i="6"/>
  <c r="BJ127" i="6"/>
  <c r="J127" i="6"/>
  <c r="Q127" i="6"/>
  <c r="BN127" i="6"/>
  <c r="AN127" i="6"/>
  <c r="X127" i="6"/>
  <c r="AE127" i="6"/>
  <c r="AJ127" i="6"/>
  <c r="H127" i="6"/>
  <c r="BC127" i="6"/>
  <c r="AS127" i="6"/>
  <c r="AW127" i="6"/>
  <c r="BE127" i="6"/>
  <c r="AU127" i="6"/>
  <c r="AO127" i="6"/>
  <c r="AB127" i="6"/>
  <c r="AX127" i="6"/>
  <c r="AL127" i="6"/>
  <c r="BH127" i="6"/>
  <c r="BD127" i="6"/>
  <c r="AT127" i="6"/>
  <c r="AG127" i="6"/>
  <c r="BG127" i="6"/>
  <c r="AH127" i="6"/>
  <c r="G127" i="6"/>
  <c r="AK127" i="6"/>
  <c r="AA127" i="6"/>
  <c r="AF127" i="6"/>
  <c r="V127" i="6"/>
  <c r="AI127" i="6"/>
  <c r="F127" i="6"/>
  <c r="AQ127" i="6"/>
  <c r="O127" i="6"/>
  <c r="R127" i="6"/>
  <c r="BI127" i="6"/>
  <c r="AY127" i="6"/>
  <c r="AD127" i="6"/>
  <c r="W127" i="6"/>
  <c r="P127" i="6"/>
  <c r="Y127" i="6"/>
  <c r="BF127" i="6"/>
  <c r="AM127" i="6"/>
  <c r="BA127" i="6"/>
  <c r="M127" i="6"/>
  <c r="BL127" i="6"/>
  <c r="I127" i="6"/>
  <c r="AC127" i="6"/>
  <c r="U127" i="6"/>
  <c r="K127" i="6"/>
  <c r="BK127" i="6"/>
  <c r="AV127" i="6"/>
  <c r="N127" i="6"/>
  <c r="T127" i="6"/>
  <c r="S127" i="6"/>
  <c r="M64" i="6"/>
  <c r="Q64" i="6"/>
  <c r="V64" i="6"/>
  <c r="J64" i="6"/>
  <c r="AC64" i="6"/>
  <c r="AP64" i="6"/>
  <c r="AX64" i="6"/>
  <c r="BJ64" i="6"/>
  <c r="K64" i="6"/>
  <c r="BF64" i="6"/>
  <c r="AY64" i="6"/>
  <c r="AL64" i="6"/>
  <c r="T64" i="6"/>
  <c r="AG64" i="6"/>
  <c r="AW64" i="6"/>
  <c r="BK64" i="6"/>
  <c r="BB64" i="6"/>
  <c r="AN64" i="6"/>
  <c r="BN64" i="6"/>
  <c r="P64" i="6"/>
  <c r="AB64" i="6"/>
  <c r="BH64" i="6"/>
  <c r="AS64" i="6"/>
  <c r="AA64" i="6"/>
  <c r="AV64" i="6"/>
  <c r="BL64" i="6"/>
  <c r="BA64" i="6"/>
  <c r="AM64" i="6"/>
  <c r="BM64" i="6"/>
  <c r="F64" i="6"/>
  <c r="Y64" i="6"/>
  <c r="R64" i="6"/>
  <c r="AH64" i="6"/>
  <c r="G64" i="6"/>
  <c r="BC64" i="6"/>
  <c r="AE64" i="6"/>
  <c r="S64" i="6"/>
  <c r="AI64" i="6"/>
  <c r="Z64" i="6"/>
  <c r="AR64" i="6"/>
  <c r="AK64" i="6"/>
  <c r="I64" i="6"/>
  <c r="BI64" i="6"/>
  <c r="AQ64" i="6"/>
  <c r="U64" i="6"/>
  <c r="O64" i="6"/>
  <c r="AD64" i="6"/>
  <c r="AO64" i="6"/>
  <c r="BE64" i="6"/>
  <c r="AJ64" i="6"/>
  <c r="L64" i="6"/>
  <c r="BD64" i="6"/>
  <c r="AT64" i="6"/>
  <c r="H64" i="6"/>
  <c r="W64" i="6"/>
  <c r="AU64" i="6"/>
  <c r="N64" i="6"/>
  <c r="X64" i="6"/>
  <c r="BG64" i="6"/>
  <c r="AF64" i="6"/>
  <c r="AZ64" i="6"/>
  <c r="BG67" i="6"/>
  <c r="AM117" i="6"/>
  <c r="AE117" i="6"/>
  <c r="T117" i="6"/>
  <c r="AU117" i="6"/>
  <c r="AG117" i="6"/>
  <c r="AZ117" i="6"/>
  <c r="AS117" i="6"/>
  <c r="AK117" i="6"/>
  <c r="G117" i="6"/>
  <c r="AW117" i="6"/>
  <c r="BM117" i="6"/>
  <c r="BG117" i="6"/>
  <c r="BD117" i="6"/>
  <c r="X117" i="6"/>
  <c r="AX117" i="6"/>
  <c r="AD117" i="6"/>
  <c r="BE117" i="6"/>
  <c r="Q117" i="6"/>
  <c r="V117" i="6"/>
  <c r="Y117" i="6"/>
  <c r="AP117" i="6"/>
  <c r="O117" i="6"/>
  <c r="AI117" i="6"/>
  <c r="AN117" i="6"/>
  <c r="BL117" i="6"/>
  <c r="M117" i="6"/>
  <c r="BA117" i="6"/>
  <c r="BK117" i="6"/>
  <c r="AR117" i="6"/>
  <c r="BH117" i="6"/>
  <c r="J117" i="6"/>
  <c r="BF117" i="6"/>
  <c r="BI117" i="6"/>
  <c r="AF117" i="6"/>
  <c r="F117" i="6"/>
  <c r="P117" i="6"/>
  <c r="W117" i="6"/>
  <c r="R117" i="6"/>
  <c r="L117" i="6"/>
  <c r="AO117" i="6"/>
  <c r="BB117" i="6"/>
  <c r="AH117" i="6"/>
  <c r="BJ117" i="6"/>
  <c r="N117" i="6"/>
  <c r="I117" i="6"/>
  <c r="AB117" i="6"/>
  <c r="AA117" i="6"/>
  <c r="AQ117" i="6"/>
  <c r="AV117" i="6"/>
  <c r="AC117" i="6"/>
  <c r="K117" i="6"/>
  <c r="S117" i="6"/>
  <c r="AJ117" i="6"/>
  <c r="BC117" i="6"/>
  <c r="U117" i="6"/>
  <c r="AL117" i="6"/>
  <c r="AT117" i="6"/>
  <c r="H117" i="6"/>
  <c r="BN117" i="6"/>
  <c r="Z117" i="6"/>
  <c r="AY117" i="6"/>
  <c r="N62" i="6"/>
  <c r="AB62" i="6"/>
  <c r="AP62" i="6"/>
  <c r="BB62" i="6"/>
  <c r="O62" i="6"/>
  <c r="AC62" i="6"/>
  <c r="AQ62" i="6"/>
  <c r="BC62" i="6"/>
  <c r="G62" i="6"/>
  <c r="T62" i="6"/>
  <c r="AG62" i="6"/>
  <c r="AU62" i="6"/>
  <c r="BG62" i="6"/>
  <c r="V62" i="6"/>
  <c r="AN62" i="6"/>
  <c r="BE62" i="6"/>
  <c r="F62" i="6"/>
  <c r="W62" i="6"/>
  <c r="AO62" i="6"/>
  <c r="BF62" i="6"/>
  <c r="L62" i="6"/>
  <c r="AE62" i="6"/>
  <c r="AW62" i="6"/>
  <c r="BL62" i="6"/>
  <c r="M62" i="6"/>
  <c r="AF62" i="6"/>
  <c r="AX62" i="6"/>
  <c r="BM62" i="6"/>
  <c r="P62" i="6"/>
  <c r="AH62" i="6"/>
  <c r="AY62" i="6"/>
  <c r="BN62" i="6"/>
  <c r="AA62" i="6"/>
  <c r="BH62" i="6"/>
  <c r="AD62" i="6"/>
  <c r="BI62" i="6"/>
  <c r="AI62" i="6"/>
  <c r="BJ62" i="6"/>
  <c r="H62" i="6"/>
  <c r="AJ62" i="6"/>
  <c r="BK62" i="6"/>
  <c r="AR62" i="6"/>
  <c r="I62" i="6"/>
  <c r="AK62" i="6"/>
  <c r="K62" i="6"/>
  <c r="AS62" i="6"/>
  <c r="AZ62" i="6"/>
  <c r="J62" i="6"/>
  <c r="BA62" i="6"/>
  <c r="AV62" i="6"/>
  <c r="BD62" i="6"/>
  <c r="Q62" i="6"/>
  <c r="AT62" i="6"/>
  <c r="S62" i="6"/>
  <c r="U62" i="6"/>
  <c r="X62" i="6"/>
  <c r="Z62" i="6"/>
  <c r="N107" i="6"/>
  <c r="AG107" i="6"/>
  <c r="AH107" i="6"/>
  <c r="M107" i="6"/>
  <c r="BD107" i="6"/>
  <c r="BE107" i="6"/>
  <c r="BL107" i="6"/>
  <c r="V107" i="6"/>
  <c r="W107" i="6"/>
  <c r="I107" i="6"/>
  <c r="Q107" i="6"/>
  <c r="AK107" i="6"/>
  <c r="AQ107" i="6"/>
  <c r="AB107" i="6"/>
  <c r="F107" i="6"/>
  <c r="AF107" i="6"/>
  <c r="BA107" i="6"/>
  <c r="BJ107" i="6"/>
  <c r="J107" i="6"/>
  <c r="R107" i="6"/>
  <c r="AT107" i="6"/>
  <c r="O107" i="6"/>
  <c r="X107" i="6"/>
  <c r="AW107" i="6"/>
  <c r="AD107" i="6"/>
  <c r="BH107" i="6"/>
  <c r="AM107" i="6"/>
  <c r="AR107" i="6"/>
  <c r="AV107" i="6"/>
  <c r="AL107" i="6"/>
  <c r="BG107" i="6"/>
  <c r="K107" i="6"/>
  <c r="T107" i="6"/>
  <c r="AI107" i="6"/>
  <c r="AJ107" i="6"/>
  <c r="AS107" i="6"/>
  <c r="AP107" i="6"/>
  <c r="BM107" i="6"/>
  <c r="BN107" i="6"/>
  <c r="AY107" i="6"/>
  <c r="AO107" i="6"/>
  <c r="BI107" i="6"/>
  <c r="AZ107" i="6"/>
  <c r="AA107" i="6"/>
  <c r="AC107" i="6"/>
  <c r="BC107" i="6"/>
  <c r="BK107" i="6"/>
  <c r="BB107" i="6"/>
  <c r="G107" i="6"/>
  <c r="H107" i="6"/>
  <c r="Y107" i="6"/>
  <c r="AE107" i="6"/>
  <c r="BF107" i="6"/>
  <c r="AX107" i="6"/>
  <c r="L107" i="6"/>
  <c r="P107" i="6"/>
  <c r="AU107" i="6"/>
  <c r="AN107" i="6"/>
  <c r="S107" i="6"/>
  <c r="U107" i="6"/>
  <c r="Z107" i="6"/>
  <c r="BA89" i="6"/>
  <c r="BB89" i="6"/>
  <c r="Z89" i="6"/>
  <c r="AL89" i="6"/>
  <c r="V89" i="6"/>
  <c r="S89" i="6"/>
  <c r="AE89" i="6"/>
  <c r="F89" i="6"/>
  <c r="K89" i="6"/>
  <c r="W89" i="6"/>
  <c r="AG89" i="6"/>
  <c r="M89" i="6"/>
  <c r="AY89" i="6"/>
  <c r="AD89" i="6"/>
  <c r="BL89" i="6"/>
  <c r="AS89" i="6"/>
  <c r="AC89" i="6"/>
  <c r="P89" i="6"/>
  <c r="BF89" i="6"/>
  <c r="R89" i="6"/>
  <c r="BE89" i="6"/>
  <c r="L89" i="6"/>
  <c r="H89" i="6"/>
  <c r="AU89" i="6"/>
  <c r="AV89" i="6"/>
  <c r="Y89" i="6"/>
  <c r="BK89" i="6"/>
  <c r="BJ89" i="6"/>
  <c r="AW89" i="6"/>
  <c r="Q89" i="6"/>
  <c r="AR89" i="6"/>
  <c r="BC89" i="6"/>
  <c r="BM89" i="6"/>
  <c r="BH89" i="6"/>
  <c r="AB89" i="6"/>
  <c r="AO89" i="6"/>
  <c r="I89" i="6"/>
  <c r="T89" i="6"/>
  <c r="BD89" i="6"/>
  <c r="AP89" i="6"/>
  <c r="AN89" i="6"/>
  <c r="J89" i="6"/>
  <c r="N89" i="6"/>
  <c r="AA89" i="6"/>
  <c r="BN89" i="6"/>
  <c r="BI89" i="6"/>
  <c r="AH89" i="6"/>
  <c r="AM89" i="6"/>
  <c r="AJ89" i="6"/>
  <c r="AK89" i="6"/>
  <c r="AQ89" i="6"/>
  <c r="AT89" i="6"/>
  <c r="AX89" i="6"/>
  <c r="X89" i="6"/>
  <c r="O89" i="6"/>
  <c r="AF89" i="6"/>
  <c r="U89" i="6"/>
  <c r="AI89" i="6"/>
  <c r="G89" i="6"/>
  <c r="BG89" i="6"/>
  <c r="AZ89" i="6"/>
  <c r="U96" i="6"/>
  <c r="N96" i="6"/>
  <c r="L96" i="6"/>
  <c r="AU96" i="6"/>
  <c r="H96" i="6"/>
  <c r="O96" i="6"/>
  <c r="AI96" i="6"/>
  <c r="AF96" i="6"/>
  <c r="AO96" i="6"/>
  <c r="AB96" i="6"/>
  <c r="J96" i="6"/>
  <c r="AA96" i="6"/>
  <c r="AW96" i="6"/>
  <c r="AZ96" i="6"/>
  <c r="BJ96" i="6"/>
  <c r="AC96" i="6"/>
  <c r="AM96" i="6"/>
  <c r="BL96" i="6"/>
  <c r="P96" i="6"/>
  <c r="S96" i="6"/>
  <c r="AX96" i="6"/>
  <c r="M96" i="6"/>
  <c r="AV96" i="6"/>
  <c r="Q96" i="6"/>
  <c r="AR96" i="6"/>
  <c r="BE96" i="6"/>
  <c r="Z96" i="6"/>
  <c r="BM96" i="6"/>
  <c r="AJ96" i="6"/>
  <c r="V96" i="6"/>
  <c r="AD96" i="6"/>
  <c r="AG96" i="6"/>
  <c r="T96" i="6"/>
  <c r="BK96" i="6"/>
  <c r="BB96" i="6"/>
  <c r="F96" i="6"/>
  <c r="AN96" i="6"/>
  <c r="BC96" i="6"/>
  <c r="AE96" i="6"/>
  <c r="BA96" i="6"/>
  <c r="K96" i="6"/>
  <c r="AK96" i="6"/>
  <c r="BN96" i="6"/>
  <c r="AL96" i="6"/>
  <c r="BF96" i="6"/>
  <c r="G96" i="6"/>
  <c r="BI96" i="6"/>
  <c r="BH96" i="6"/>
  <c r="Y96" i="6"/>
  <c r="AQ96" i="6"/>
  <c r="BG96" i="6"/>
  <c r="AH96" i="6"/>
  <c r="AS96" i="6"/>
  <c r="W96" i="6"/>
  <c r="AT96" i="6"/>
  <c r="BD96" i="6"/>
  <c r="AP96" i="6"/>
  <c r="I96" i="6"/>
  <c r="X96" i="6"/>
  <c r="AY96" i="6"/>
  <c r="R96" i="6"/>
  <c r="H51" i="6"/>
  <c r="T51" i="6"/>
  <c r="AF51" i="6"/>
  <c r="AS51" i="6"/>
  <c r="BE51" i="6"/>
  <c r="I51" i="6"/>
  <c r="U51" i="6"/>
  <c r="AG51" i="6"/>
  <c r="AT51" i="6"/>
  <c r="BG51" i="6"/>
  <c r="M51" i="6"/>
  <c r="Y51" i="6"/>
  <c r="AK51" i="6"/>
  <c r="AX51" i="6"/>
  <c r="BK51" i="6"/>
  <c r="R51" i="6"/>
  <c r="AI51" i="6"/>
  <c r="AZ51" i="6"/>
  <c r="S51" i="6"/>
  <c r="AJ51" i="6"/>
  <c r="BA51" i="6"/>
  <c r="K51" i="6"/>
  <c r="AA51" i="6"/>
  <c r="AQ51" i="6"/>
  <c r="BI51" i="6"/>
  <c r="L51" i="6"/>
  <c r="AB51" i="6"/>
  <c r="AR51" i="6"/>
  <c r="BJ51" i="6"/>
  <c r="N51" i="6"/>
  <c r="AC51" i="6"/>
  <c r="AU51" i="6"/>
  <c r="BL51" i="6"/>
  <c r="O51" i="6"/>
  <c r="G51" i="6"/>
  <c r="AM51" i="6"/>
  <c r="J51" i="6"/>
  <c r="AN51" i="6"/>
  <c r="P51" i="6"/>
  <c r="AP51" i="6"/>
  <c r="Q51" i="6"/>
  <c r="AV51" i="6"/>
  <c r="W51" i="6"/>
  <c r="AY51" i="6"/>
  <c r="V51" i="6"/>
  <c r="AW51" i="6"/>
  <c r="X51" i="6"/>
  <c r="BB51" i="6"/>
  <c r="BD51" i="6"/>
  <c r="BH51" i="6"/>
  <c r="F51" i="6"/>
  <c r="BM51" i="6"/>
  <c r="BN51" i="6"/>
  <c r="AL51" i="6"/>
  <c r="BC51" i="6"/>
  <c r="Z51" i="6"/>
  <c r="AD51" i="6"/>
  <c r="AE51" i="6"/>
  <c r="AH51" i="6"/>
  <c r="AA98" i="6"/>
  <c r="BG98" i="6"/>
  <c r="BN98" i="6"/>
  <c r="BA98" i="6"/>
  <c r="AL98" i="6"/>
  <c r="AM98" i="6"/>
  <c r="H98" i="6"/>
  <c r="L98" i="6"/>
  <c r="Z98" i="6"/>
  <c r="N98" i="6"/>
  <c r="AY98" i="6"/>
  <c r="W98" i="6"/>
  <c r="AD98" i="6"/>
  <c r="BB98" i="6"/>
  <c r="BH98" i="6"/>
  <c r="BK98" i="6"/>
  <c r="AN98" i="6"/>
  <c r="AV98" i="6"/>
  <c r="AG98" i="6"/>
  <c r="P98" i="6"/>
  <c r="AK98" i="6"/>
  <c r="AB98" i="6"/>
  <c r="AW98" i="6"/>
  <c r="AH98" i="6"/>
  <c r="R98" i="6"/>
  <c r="AX98" i="6"/>
  <c r="AR98" i="6"/>
  <c r="U98" i="6"/>
  <c r="BE98" i="6"/>
  <c r="BM98" i="6"/>
  <c r="J98" i="6"/>
  <c r="F98" i="6"/>
  <c r="X98" i="6"/>
  <c r="AF98" i="6"/>
  <c r="AO98" i="6"/>
  <c r="BL98" i="6"/>
  <c r="AT98" i="6"/>
  <c r="S98" i="6"/>
  <c r="Q98" i="6"/>
  <c r="V98" i="6"/>
  <c r="T98" i="6"/>
  <c r="AE98" i="6"/>
  <c r="AZ98" i="6"/>
  <c r="AP98" i="6"/>
  <c r="AS98" i="6"/>
  <c r="Y98" i="6"/>
  <c r="AQ98" i="6"/>
  <c r="BC98" i="6"/>
  <c r="BD98" i="6"/>
  <c r="AJ98" i="6"/>
  <c r="BJ98" i="6"/>
  <c r="O98" i="6"/>
  <c r="K98" i="6"/>
  <c r="I98" i="6"/>
  <c r="AC98" i="6"/>
  <c r="AU98" i="6"/>
  <c r="BI98" i="6"/>
  <c r="M98" i="6"/>
  <c r="G98" i="6"/>
  <c r="AI98" i="6"/>
  <c r="BF98" i="6"/>
  <c r="S82" i="6"/>
  <c r="N82" i="6"/>
  <c r="J82" i="6"/>
  <c r="R82" i="6"/>
  <c r="AB82" i="6"/>
  <c r="AG82" i="6"/>
  <c r="AF82" i="6"/>
  <c r="AE82" i="6"/>
  <c r="AQ82" i="6"/>
  <c r="AC82" i="6"/>
  <c r="O82" i="6"/>
  <c r="AV82" i="6"/>
  <c r="AZ82" i="6"/>
  <c r="BG82" i="6"/>
  <c r="BN82" i="6"/>
  <c r="AX82" i="6"/>
  <c r="AA82" i="6"/>
  <c r="BJ82" i="6"/>
  <c r="P82" i="6"/>
  <c r="K82" i="6"/>
  <c r="T82" i="6"/>
  <c r="BK82" i="6"/>
  <c r="AL82" i="6"/>
  <c r="Q82" i="6"/>
  <c r="L82" i="6"/>
  <c r="X82" i="6"/>
  <c r="H82" i="6"/>
  <c r="BB82" i="6"/>
  <c r="AJ82" i="6"/>
  <c r="AN82" i="6"/>
  <c r="AS82" i="6"/>
  <c r="W82" i="6"/>
  <c r="BI82" i="6"/>
  <c r="AY82" i="6"/>
  <c r="BA82" i="6"/>
  <c r="V82" i="6"/>
  <c r="U82" i="6"/>
  <c r="BC82" i="6"/>
  <c r="AT82" i="6"/>
  <c r="AH82" i="6"/>
  <c r="F82" i="6"/>
  <c r="Z82" i="6"/>
  <c r="AU82" i="6"/>
  <c r="AD82" i="6"/>
  <c r="AW82" i="6"/>
  <c r="BH82" i="6"/>
  <c r="BE82" i="6"/>
  <c r="BD82" i="6"/>
  <c r="G82" i="6"/>
  <c r="M82" i="6"/>
  <c r="AO82" i="6"/>
  <c r="BM82" i="6"/>
  <c r="AR82" i="6"/>
  <c r="I82" i="6"/>
  <c r="Y82" i="6"/>
  <c r="AP82" i="6"/>
  <c r="AM82" i="6"/>
  <c r="BF82" i="6"/>
  <c r="AI82" i="6"/>
  <c r="AK82" i="6"/>
  <c r="BL82" i="6"/>
  <c r="AH83" i="6"/>
  <c r="Z83" i="6"/>
  <c r="J83" i="6"/>
  <c r="O83" i="6"/>
  <c r="AB83" i="6"/>
  <c r="AU83" i="6"/>
  <c r="AP83" i="6"/>
  <c r="AE83" i="6"/>
  <c r="AL83" i="6"/>
  <c r="AZ83" i="6"/>
  <c r="BH83" i="6"/>
  <c r="BG83" i="6"/>
  <c r="BC83" i="6"/>
  <c r="BN83" i="6"/>
  <c r="AC83" i="6"/>
  <c r="K83" i="6"/>
  <c r="V83" i="6"/>
  <c r="L83" i="6"/>
  <c r="P83" i="6"/>
  <c r="AD83" i="6"/>
  <c r="U83" i="6"/>
  <c r="BA83" i="6"/>
  <c r="W83" i="6"/>
  <c r="M83" i="6"/>
  <c r="AT83" i="6"/>
  <c r="AG83" i="6"/>
  <c r="R83" i="6"/>
  <c r="AO83" i="6"/>
  <c r="AJ83" i="6"/>
  <c r="AV83" i="6"/>
  <c r="AM83" i="6"/>
  <c r="BD83" i="6"/>
  <c r="F83" i="6"/>
  <c r="I83" i="6"/>
  <c r="BF83" i="6"/>
  <c r="Q83" i="6"/>
  <c r="AS83" i="6"/>
  <c r="BI83" i="6"/>
  <c r="AA83" i="6"/>
  <c r="BE83" i="6"/>
  <c r="X83" i="6"/>
  <c r="S83" i="6"/>
  <c r="G83" i="6"/>
  <c r="AQ83" i="6"/>
  <c r="AW83" i="6"/>
  <c r="T83" i="6"/>
  <c r="BJ83" i="6"/>
  <c r="AY83" i="6"/>
  <c r="AX83" i="6"/>
  <c r="BM83" i="6"/>
  <c r="H83" i="6"/>
  <c r="AN83" i="6"/>
  <c r="BK83" i="6"/>
  <c r="N83" i="6"/>
  <c r="AK83" i="6"/>
  <c r="BL83" i="6"/>
  <c r="AI83" i="6"/>
  <c r="AF83" i="6"/>
  <c r="AR83" i="6"/>
  <c r="BB83" i="6"/>
  <c r="Y83" i="6"/>
  <c r="P63" i="6"/>
  <c r="R62" i="6"/>
  <c r="Y62" i="6"/>
  <c r="H63" i="6"/>
  <c r="V2" i="16" l="1"/>
  <c r="AV2" i="16"/>
  <c r="BN2" i="16"/>
  <c r="AX2" i="16"/>
  <c r="G2" i="16"/>
  <c r="AH2" i="16"/>
  <c r="BH2" i="16"/>
  <c r="P2" i="16"/>
  <c r="AA2" i="16"/>
  <c r="O2" i="16"/>
  <c r="AT2" i="16"/>
  <c r="M2" i="16"/>
  <c r="AN2" i="16"/>
  <c r="AY2" i="16"/>
  <c r="AC2" i="16"/>
  <c r="BF2" i="16"/>
  <c r="Y2" i="16"/>
  <c r="BL2" i="16"/>
  <c r="AB2" i="16"/>
  <c r="AE2" i="16"/>
  <c r="K2" i="16"/>
  <c r="AK2" i="16"/>
  <c r="Q2" i="16"/>
  <c r="AZ2" i="16"/>
  <c r="AM2" i="16"/>
  <c r="W2" i="16"/>
  <c r="AW2" i="16"/>
  <c r="AO2" i="16"/>
  <c r="H2" i="16"/>
  <c r="BA2" i="16"/>
  <c r="I2" i="16"/>
  <c r="AI2" i="16"/>
  <c r="BI2" i="16"/>
  <c r="BM2" i="16"/>
  <c r="AF2" i="16"/>
  <c r="BC2" i="16"/>
  <c r="AS2" i="16"/>
  <c r="L2" i="16"/>
  <c r="AD2" i="16"/>
  <c r="T2" i="16"/>
  <c r="AL2" i="16"/>
  <c r="AP2" i="16"/>
  <c r="BB2" i="16"/>
  <c r="U2" i="16"/>
  <c r="S2" i="16"/>
  <c r="BG2" i="16"/>
  <c r="AG2" i="16"/>
  <c r="AQ2" i="16"/>
  <c r="N2" i="16"/>
  <c r="BE2" i="16"/>
  <c r="AR2" i="16"/>
  <c r="AU2" i="16"/>
  <c r="R2" i="16"/>
  <c r="J2" i="16"/>
  <c r="Z2" i="16"/>
  <c r="BD2" i="16"/>
  <c r="BJ2" i="16"/>
  <c r="X2" i="16"/>
  <c r="AJ2" i="16"/>
  <c r="BK2" i="16"/>
  <c r="F2" i="16"/>
  <c r="AL91" i="16"/>
  <c r="BI91" i="16"/>
  <c r="Y91" i="16"/>
  <c r="T91" i="16"/>
  <c r="AS91" i="16"/>
  <c r="AX91" i="16"/>
  <c r="J91" i="16"/>
  <c r="AM91" i="16"/>
  <c r="BC91" i="16"/>
  <c r="G91" i="16"/>
  <c r="BJ91" i="16"/>
  <c r="W91" i="16"/>
  <c r="AZ91" i="16"/>
  <c r="AB91" i="16"/>
  <c r="O91" i="16"/>
  <c r="H91" i="16"/>
  <c r="AJ91" i="16"/>
  <c r="BM91" i="16"/>
  <c r="BD91" i="16"/>
  <c r="Q91" i="16"/>
  <c r="U91" i="16"/>
  <c r="AW91" i="16"/>
  <c r="M91" i="16"/>
  <c r="AC91" i="16"/>
  <c r="S91" i="16"/>
  <c r="AH91" i="16"/>
  <c r="BK91" i="16"/>
  <c r="AA91" i="16"/>
  <c r="BF91" i="16"/>
  <c r="AO91" i="16"/>
  <c r="R91" i="16"/>
  <c r="AQ91" i="16"/>
  <c r="AU91" i="16"/>
  <c r="K91" i="16"/>
  <c r="AN91" i="16"/>
  <c r="AD91" i="16"/>
  <c r="AP91" i="16"/>
  <c r="BH91" i="16"/>
  <c r="X91" i="16"/>
  <c r="BA91" i="16"/>
  <c r="BG91" i="16"/>
  <c r="F91" i="16"/>
  <c r="I91" i="16"/>
  <c r="AK91" i="16"/>
  <c r="AF91" i="16"/>
  <c r="V91" i="16"/>
  <c r="AY91" i="16"/>
  <c r="AE91" i="16"/>
  <c r="BN91" i="16"/>
  <c r="AT91" i="16"/>
  <c r="N91" i="16"/>
  <c r="AI91" i="16"/>
  <c r="BL91" i="16"/>
  <c r="AR91" i="16"/>
  <c r="AG91" i="16"/>
  <c r="BB91" i="16"/>
  <c r="P91" i="16"/>
  <c r="AV91" i="16"/>
  <c r="L91" i="16"/>
  <c r="BE91" i="16"/>
  <c r="Z91" i="16"/>
  <c r="F54" i="15"/>
  <c r="V62" i="16"/>
  <c r="L62" i="16"/>
  <c r="AG62" i="16"/>
  <c r="R62" i="16"/>
  <c r="T62" i="16"/>
  <c r="K62" i="16"/>
  <c r="AK62" i="16"/>
  <c r="AA62" i="16"/>
  <c r="BK62" i="16"/>
  <c r="AT62" i="16"/>
  <c r="BI62" i="16"/>
  <c r="BJ62" i="16"/>
  <c r="AO62" i="16"/>
  <c r="BL62" i="16"/>
  <c r="AF62" i="16"/>
  <c r="H62" i="16"/>
  <c r="BC62" i="16"/>
  <c r="G62" i="16"/>
  <c r="AV62" i="16"/>
  <c r="AZ62" i="16"/>
  <c r="M62" i="16"/>
  <c r="AJ62" i="16"/>
  <c r="AW62" i="16"/>
  <c r="BN62" i="16"/>
  <c r="AB62" i="16"/>
  <c r="BM62" i="16"/>
  <c r="AY62" i="16"/>
  <c r="W62" i="16"/>
  <c r="I62" i="16"/>
  <c r="AP62" i="16"/>
  <c r="P62" i="16"/>
  <c r="BH62" i="16"/>
  <c r="AI62" i="16"/>
  <c r="X62" i="16"/>
  <c r="BD62" i="16"/>
  <c r="AR62" i="16"/>
  <c r="S62" i="16"/>
  <c r="J62" i="16"/>
  <c r="AQ62" i="16"/>
  <c r="AU62" i="16"/>
  <c r="AM62" i="16"/>
  <c r="O62" i="16"/>
  <c r="Q62" i="16"/>
  <c r="BG62" i="16"/>
  <c r="BA62" i="16"/>
  <c r="AC62" i="16"/>
  <c r="AS62" i="16"/>
  <c r="N62" i="16"/>
  <c r="AD62" i="16"/>
  <c r="Z62" i="16"/>
  <c r="Y62" i="16"/>
  <c r="BE62" i="16"/>
  <c r="BF62" i="16"/>
  <c r="AL62" i="16"/>
  <c r="AN62" i="16"/>
  <c r="F62" i="16"/>
  <c r="U62" i="16"/>
  <c r="AH62" i="16"/>
  <c r="AE62" i="16"/>
  <c r="AX62" i="16"/>
  <c r="BB62" i="16"/>
  <c r="M40" i="16"/>
  <c r="BC40" i="16"/>
  <c r="AS40" i="16"/>
  <c r="BL40" i="16"/>
  <c r="V40" i="16"/>
  <c r="Z40" i="16"/>
  <c r="Q40" i="16"/>
  <c r="BF40" i="16"/>
  <c r="G40" i="16"/>
  <c r="AZ40" i="16"/>
  <c r="AN40" i="16"/>
  <c r="AD40" i="16"/>
  <c r="J40" i="16"/>
  <c r="AI40" i="16"/>
  <c r="AU40" i="16"/>
  <c r="BA40" i="16"/>
  <c r="AQ40" i="16"/>
  <c r="W40" i="16"/>
  <c r="BM40" i="16"/>
  <c r="AV40" i="16"/>
  <c r="BN40" i="16"/>
  <c r="BD40" i="16"/>
  <c r="AJ40" i="16"/>
  <c r="H40" i="16"/>
  <c r="BG40" i="16"/>
  <c r="AB40" i="16"/>
  <c r="BJ40" i="16"/>
  <c r="I40" i="16"/>
  <c r="T40" i="16"/>
  <c r="N40" i="16"/>
  <c r="R40" i="16"/>
  <c r="AW40" i="16"/>
  <c r="AK40" i="16"/>
  <c r="L40" i="16"/>
  <c r="AE40" i="16"/>
  <c r="AM40" i="16"/>
  <c r="P40" i="16"/>
  <c r="F40" i="16"/>
  <c r="AG40" i="16"/>
  <c r="AT40" i="16"/>
  <c r="AC40" i="16"/>
  <c r="U40" i="16"/>
  <c r="AP40" i="16"/>
  <c r="AX40" i="16"/>
  <c r="AR40" i="16"/>
  <c r="X40" i="16"/>
  <c r="AA40" i="16"/>
  <c r="BE40" i="16"/>
  <c r="BH40" i="16"/>
  <c r="S40" i="16"/>
  <c r="Y40" i="16"/>
  <c r="BB40" i="16"/>
  <c r="AF40" i="16"/>
  <c r="O40" i="16"/>
  <c r="AY40" i="16"/>
  <c r="BI40" i="16"/>
  <c r="K40" i="16"/>
  <c r="BK40" i="16"/>
  <c r="AH40" i="16"/>
  <c r="AO40" i="16"/>
  <c r="AL40" i="16"/>
  <c r="F103" i="15"/>
  <c r="R7" i="16"/>
  <c r="AJ7" i="16"/>
  <c r="Y7" i="16"/>
  <c r="AF7" i="16"/>
  <c r="AE7" i="16"/>
  <c r="BB7" i="16"/>
  <c r="I7" i="16"/>
  <c r="L7" i="16"/>
  <c r="S7" i="16"/>
  <c r="AS7" i="16"/>
  <c r="BN7" i="16"/>
  <c r="W7" i="16"/>
  <c r="Z7" i="16"/>
  <c r="AG7" i="16"/>
  <c r="AV7" i="16"/>
  <c r="G7" i="16"/>
  <c r="AK7" i="16"/>
  <c r="AO7" i="16"/>
  <c r="AU7" i="16"/>
  <c r="BF7" i="16"/>
  <c r="AM7" i="16"/>
  <c r="AW7" i="16"/>
  <c r="X7" i="16"/>
  <c r="AB7" i="16"/>
  <c r="BJ7" i="16"/>
  <c r="AY7" i="16"/>
  <c r="AZ7" i="16"/>
  <c r="AT7" i="16"/>
  <c r="BK7" i="16"/>
  <c r="J7" i="16"/>
  <c r="BH7" i="16"/>
  <c r="F7" i="16"/>
  <c r="AL7" i="16"/>
  <c r="BI7" i="16"/>
  <c r="AD7" i="16"/>
  <c r="BA7" i="16"/>
  <c r="N7" i="16"/>
  <c r="AA7" i="16"/>
  <c r="BM7" i="16"/>
  <c r="AP7" i="16"/>
  <c r="K7" i="16"/>
  <c r="P7" i="16"/>
  <c r="Q7" i="16"/>
  <c r="U7" i="16"/>
  <c r="AN7" i="16"/>
  <c r="T7" i="16"/>
  <c r="AR7" i="16"/>
  <c r="AI7" i="16"/>
  <c r="BC7" i="16"/>
  <c r="AC7" i="16"/>
  <c r="BL7" i="16"/>
  <c r="BD7" i="16"/>
  <c r="AH7" i="16"/>
  <c r="H7" i="16"/>
  <c r="M7" i="16"/>
  <c r="V7" i="16"/>
  <c r="AQ7" i="16"/>
  <c r="BG7" i="16"/>
  <c r="O7" i="16"/>
  <c r="AX7" i="16"/>
  <c r="BE7" i="16"/>
  <c r="F48" i="15"/>
  <c r="F57" i="16"/>
  <c r="T57" i="16"/>
  <c r="P57" i="16"/>
  <c r="Y57" i="16"/>
  <c r="N57" i="16"/>
  <c r="R57" i="16"/>
  <c r="AF57" i="16"/>
  <c r="AL57" i="16"/>
  <c r="AU57" i="16"/>
  <c r="Z57" i="16"/>
  <c r="AD57" i="16"/>
  <c r="AR57" i="16"/>
  <c r="BH57" i="16"/>
  <c r="BL57" i="16"/>
  <c r="AJ57" i="16"/>
  <c r="AP57" i="16"/>
  <c r="BD57" i="16"/>
  <c r="V57" i="16"/>
  <c r="L57" i="16"/>
  <c r="AA57" i="16"/>
  <c r="BB57" i="16"/>
  <c r="I57" i="16"/>
  <c r="AM57" i="16"/>
  <c r="AH57" i="16"/>
  <c r="AB57" i="16"/>
  <c r="G57" i="16"/>
  <c r="W57" i="16"/>
  <c r="AX57" i="16"/>
  <c r="AV57" i="16"/>
  <c r="BN57" i="16"/>
  <c r="U57" i="16"/>
  <c r="BI57" i="16"/>
  <c r="AY57" i="16"/>
  <c r="AI57" i="16"/>
  <c r="AG57" i="16"/>
  <c r="AO57" i="16"/>
  <c r="AQ57" i="16"/>
  <c r="O57" i="16"/>
  <c r="X57" i="16"/>
  <c r="K57" i="16"/>
  <c r="AK57" i="16"/>
  <c r="BG57" i="16"/>
  <c r="Q57" i="16"/>
  <c r="AN57" i="16"/>
  <c r="AC57" i="16"/>
  <c r="BJ57" i="16"/>
  <c r="AE57" i="16"/>
  <c r="BA57" i="16"/>
  <c r="AT57" i="16"/>
  <c r="S57" i="16"/>
  <c r="AZ57" i="16"/>
  <c r="BM57" i="16"/>
  <c r="BK57" i="16"/>
  <c r="J57" i="16"/>
  <c r="BF57" i="16"/>
  <c r="BC57" i="16"/>
  <c r="H57" i="16"/>
  <c r="M57" i="16"/>
  <c r="AS57" i="16"/>
  <c r="AW57" i="16"/>
  <c r="BE57" i="16"/>
  <c r="AC100" i="16"/>
  <c r="H100" i="16"/>
  <c r="BN100" i="16"/>
  <c r="BA100" i="16"/>
  <c r="R100" i="16"/>
  <c r="AP100" i="16"/>
  <c r="V100" i="16"/>
  <c r="K100" i="16"/>
  <c r="O100" i="16"/>
  <c r="BG100" i="16"/>
  <c r="BE100" i="16"/>
  <c r="AI100" i="16"/>
  <c r="L100" i="16"/>
  <c r="AM100" i="16"/>
  <c r="P100" i="16"/>
  <c r="AV100" i="16"/>
  <c r="AE100" i="16"/>
  <c r="AN100" i="16"/>
  <c r="BC100" i="16"/>
  <c r="BI100" i="16"/>
  <c r="AY100" i="16"/>
  <c r="AO100" i="16"/>
  <c r="Q100" i="16"/>
  <c r="F100" i="16"/>
  <c r="M100" i="16"/>
  <c r="BF100" i="16"/>
  <c r="AS100" i="16"/>
  <c r="BH100" i="16"/>
  <c r="AL100" i="16"/>
  <c r="AD100" i="16"/>
  <c r="Z100" i="16"/>
  <c r="AF100" i="16"/>
  <c r="S100" i="16"/>
  <c r="AX100" i="16"/>
  <c r="AQ100" i="16"/>
  <c r="AT100" i="16"/>
  <c r="AZ100" i="16"/>
  <c r="BK100" i="16"/>
  <c r="I100" i="16"/>
  <c r="AK100" i="16"/>
  <c r="BD100" i="16"/>
  <c r="BM100" i="16"/>
  <c r="N100" i="16"/>
  <c r="AR100" i="16"/>
  <c r="G100" i="16"/>
  <c r="J100" i="16"/>
  <c r="AJ100" i="16"/>
  <c r="W100" i="16"/>
  <c r="T100" i="16"/>
  <c r="AA100" i="16"/>
  <c r="X100" i="16"/>
  <c r="U100" i="16"/>
  <c r="AH100" i="16"/>
  <c r="AW100" i="16"/>
  <c r="BB100" i="16"/>
  <c r="BJ100" i="16"/>
  <c r="AG100" i="16"/>
  <c r="AU100" i="16"/>
  <c r="AB100" i="16"/>
  <c r="Y100" i="16"/>
  <c r="BL100" i="16"/>
  <c r="Q9" i="16"/>
  <c r="G9" i="16"/>
  <c r="AK9" i="16"/>
  <c r="AN9" i="16"/>
  <c r="Y9" i="16"/>
  <c r="O9" i="16"/>
  <c r="AF9" i="16"/>
  <c r="U9" i="16"/>
  <c r="AZ9" i="16"/>
  <c r="AO9" i="16"/>
  <c r="Z9" i="16"/>
  <c r="AA9" i="16"/>
  <c r="AT9" i="16"/>
  <c r="AI9" i="16"/>
  <c r="J9" i="16"/>
  <c r="AR9" i="16"/>
  <c r="AM9" i="16"/>
  <c r="BH9" i="16"/>
  <c r="AW9" i="16"/>
  <c r="X9" i="16"/>
  <c r="AS9" i="16"/>
  <c r="AY9" i="16"/>
  <c r="S9" i="16"/>
  <c r="BL9" i="16"/>
  <c r="AL9" i="16"/>
  <c r="K9" i="16"/>
  <c r="F9" i="16"/>
  <c r="AU9" i="16"/>
  <c r="V9" i="16"/>
  <c r="L9" i="16"/>
  <c r="BK9" i="16"/>
  <c r="AG9" i="16"/>
  <c r="H9" i="16"/>
  <c r="BA9" i="16"/>
  <c r="BC9" i="16"/>
  <c r="M9" i="16"/>
  <c r="AP9" i="16"/>
  <c r="AH9" i="16"/>
  <c r="BM9" i="16"/>
  <c r="BE9" i="16"/>
  <c r="BF9" i="16"/>
  <c r="AV9" i="16"/>
  <c r="P9" i="16"/>
  <c r="BJ9" i="16"/>
  <c r="BG9" i="16"/>
  <c r="AJ9" i="16"/>
  <c r="AX9" i="16"/>
  <c r="BB9" i="16"/>
  <c r="I9" i="16"/>
  <c r="AB9" i="16"/>
  <c r="AQ9" i="16"/>
  <c r="T9" i="16"/>
  <c r="W9" i="16"/>
  <c r="R9" i="16"/>
  <c r="AD9" i="16"/>
  <c r="AC9" i="16"/>
  <c r="N9" i="16"/>
  <c r="BD9" i="16"/>
  <c r="BN9" i="16"/>
  <c r="AE9" i="16"/>
  <c r="BI9" i="16"/>
  <c r="AQ37" i="16"/>
  <c r="T37" i="16"/>
  <c r="AW37" i="16"/>
  <c r="AP37" i="16"/>
  <c r="BM37" i="16"/>
  <c r="BD37" i="16"/>
  <c r="AH37" i="16"/>
  <c r="BJ37" i="16"/>
  <c r="O37" i="16"/>
  <c r="Z37" i="16"/>
  <c r="R37" i="16"/>
  <c r="AU37" i="16"/>
  <c r="N37" i="16"/>
  <c r="AX37" i="16"/>
  <c r="AB37" i="16"/>
  <c r="AE37" i="16"/>
  <c r="BH37" i="16"/>
  <c r="AA37" i="16"/>
  <c r="P37" i="16"/>
  <c r="AL37" i="16"/>
  <c r="AI37" i="16"/>
  <c r="AR37" i="16"/>
  <c r="H37" i="16"/>
  <c r="AN37" i="16"/>
  <c r="AY37" i="16"/>
  <c r="BC37" i="16"/>
  <c r="F37" i="16"/>
  <c r="AZ37" i="16"/>
  <c r="I37" i="16"/>
  <c r="BF37" i="16"/>
  <c r="V37" i="16"/>
  <c r="BA37" i="16"/>
  <c r="X37" i="16"/>
  <c r="BK37" i="16"/>
  <c r="U37" i="16"/>
  <c r="BN37" i="16"/>
  <c r="BE37" i="16"/>
  <c r="AT37" i="16"/>
  <c r="J37" i="16"/>
  <c r="L37" i="16"/>
  <c r="AC37" i="16"/>
  <c r="Q37" i="16"/>
  <c r="AO37" i="16"/>
  <c r="AD37" i="16"/>
  <c r="M37" i="16"/>
  <c r="S37" i="16"/>
  <c r="Y37" i="16"/>
  <c r="AF37" i="16"/>
  <c r="BB37" i="16"/>
  <c r="BI37" i="16"/>
  <c r="AS37" i="16"/>
  <c r="BG37" i="16"/>
  <c r="BL37" i="16"/>
  <c r="AM37" i="16"/>
  <c r="G37" i="16"/>
  <c r="AK37" i="16"/>
  <c r="AV37" i="16"/>
  <c r="W37" i="16"/>
  <c r="AJ37" i="16"/>
  <c r="AG37" i="16"/>
  <c r="K37" i="16"/>
  <c r="BH58" i="16"/>
  <c r="H58" i="16"/>
  <c r="O58" i="16"/>
  <c r="V58" i="16"/>
  <c r="AY58" i="16"/>
  <c r="M58" i="16"/>
  <c r="AB58" i="16"/>
  <c r="AE58" i="16"/>
  <c r="BN58" i="16"/>
  <c r="AZ58" i="16"/>
  <c r="K58" i="16"/>
  <c r="N58" i="16"/>
  <c r="BF58" i="16"/>
  <c r="BL58" i="16"/>
  <c r="AH58" i="16"/>
  <c r="BC58" i="16"/>
  <c r="W58" i="16"/>
  <c r="Z58" i="16"/>
  <c r="I58" i="16"/>
  <c r="P58" i="16"/>
  <c r="AK58" i="16"/>
  <c r="AI58" i="16"/>
  <c r="AL58" i="16"/>
  <c r="AC58" i="16"/>
  <c r="AF58" i="16"/>
  <c r="AN58" i="16"/>
  <c r="AU58" i="16"/>
  <c r="AX58" i="16"/>
  <c r="AR58" i="16"/>
  <c r="AW58" i="16"/>
  <c r="Q58" i="16"/>
  <c r="BG58" i="16"/>
  <c r="BJ58" i="16"/>
  <c r="BI58" i="16"/>
  <c r="BM58" i="16"/>
  <c r="BA58" i="16"/>
  <c r="X58" i="16"/>
  <c r="AA58" i="16"/>
  <c r="AD58" i="16"/>
  <c r="AM58" i="16"/>
  <c r="R58" i="16"/>
  <c r="AJ58" i="16"/>
  <c r="AP58" i="16"/>
  <c r="AS58" i="16"/>
  <c r="U58" i="16"/>
  <c r="S58" i="16"/>
  <c r="Y58" i="16"/>
  <c r="BB58" i="16"/>
  <c r="G58" i="16"/>
  <c r="BE58" i="16"/>
  <c r="AQ58" i="16"/>
  <c r="AV58" i="16"/>
  <c r="AO58" i="16"/>
  <c r="J58" i="16"/>
  <c r="BK58" i="16"/>
  <c r="BD58" i="16"/>
  <c r="AT58" i="16"/>
  <c r="T58" i="16"/>
  <c r="AG58" i="16"/>
  <c r="L58" i="16"/>
  <c r="F58" i="16"/>
  <c r="F78" i="15"/>
  <c r="AE150" i="16"/>
  <c r="BM150" i="16"/>
  <c r="AC150" i="16"/>
  <c r="AM150" i="16"/>
  <c r="BA150" i="16"/>
  <c r="K150" i="16"/>
  <c r="AS150" i="16"/>
  <c r="X150" i="16"/>
  <c r="AV150" i="16"/>
  <c r="AN150" i="16"/>
  <c r="BB150" i="16"/>
  <c r="AI150" i="16"/>
  <c r="F150" i="16"/>
  <c r="BI150" i="16"/>
  <c r="BC150" i="16"/>
  <c r="AQ150" i="16"/>
  <c r="AU150" i="16"/>
  <c r="T150" i="16"/>
  <c r="H150" i="16"/>
  <c r="AF150" i="16"/>
  <c r="P150" i="16"/>
  <c r="BG150" i="16"/>
  <c r="AH150" i="16"/>
  <c r="AA150" i="16"/>
  <c r="BE150" i="16"/>
  <c r="BD150" i="16"/>
  <c r="L150" i="16"/>
  <c r="AW150" i="16"/>
  <c r="AR150" i="16"/>
  <c r="AG150" i="16"/>
  <c r="M150" i="16"/>
  <c r="AY150" i="16"/>
  <c r="U150" i="16"/>
  <c r="AB150" i="16"/>
  <c r="BJ150" i="16"/>
  <c r="R150" i="16"/>
  <c r="AX150" i="16"/>
  <c r="N150" i="16"/>
  <c r="AP150" i="16"/>
  <c r="O150" i="16"/>
  <c r="BN150" i="16"/>
  <c r="S150" i="16"/>
  <c r="W150" i="16"/>
  <c r="I150" i="16"/>
  <c r="AZ150" i="16"/>
  <c r="AJ150" i="16"/>
  <c r="Y150" i="16"/>
  <c r="AT150" i="16"/>
  <c r="AO150" i="16"/>
  <c r="AL150" i="16"/>
  <c r="J150" i="16"/>
  <c r="BL150" i="16"/>
  <c r="Z150" i="16"/>
  <c r="BH150" i="16"/>
  <c r="Q150" i="16"/>
  <c r="BF150" i="16"/>
  <c r="AK150" i="16"/>
  <c r="BK150" i="16"/>
  <c r="V150" i="16"/>
  <c r="G150" i="16"/>
  <c r="AD150" i="16"/>
  <c r="Q149" i="16"/>
  <c r="AN149" i="16"/>
  <c r="AZ149" i="16"/>
  <c r="M149" i="16"/>
  <c r="AQ149" i="16"/>
  <c r="F149" i="16"/>
  <c r="AC149" i="16"/>
  <c r="BC149" i="16"/>
  <c r="S149" i="16"/>
  <c r="AT149" i="16"/>
  <c r="J149" i="16"/>
  <c r="BA149" i="16"/>
  <c r="AD149" i="16"/>
  <c r="BD149" i="16"/>
  <c r="AU149" i="16"/>
  <c r="W149" i="16"/>
  <c r="BM149" i="16"/>
  <c r="AR149" i="16"/>
  <c r="T149" i="16"/>
  <c r="V149" i="16"/>
  <c r="X149" i="16"/>
  <c r="L149" i="16"/>
  <c r="BF149" i="16"/>
  <c r="AK149" i="16"/>
  <c r="AV149" i="16"/>
  <c r="AW149" i="16"/>
  <c r="Y149" i="16"/>
  <c r="P149" i="16"/>
  <c r="BE149" i="16"/>
  <c r="AA149" i="16"/>
  <c r="AX149" i="16"/>
  <c r="AL149" i="16"/>
  <c r="AE149" i="16"/>
  <c r="U149" i="16"/>
  <c r="BN149" i="16"/>
  <c r="BB149" i="16"/>
  <c r="BL149" i="16"/>
  <c r="BG149" i="16"/>
  <c r="BH149" i="16"/>
  <c r="AF149" i="16"/>
  <c r="BK149" i="16"/>
  <c r="K149" i="16"/>
  <c r="N149" i="16"/>
  <c r="I149" i="16"/>
  <c r="AG149" i="16"/>
  <c r="G149" i="16"/>
  <c r="R149" i="16"/>
  <c r="AB149" i="16"/>
  <c r="AI149" i="16"/>
  <c r="AO149" i="16"/>
  <c r="BI149" i="16"/>
  <c r="AY149" i="16"/>
  <c r="BJ149" i="16"/>
  <c r="AP149" i="16"/>
  <c r="Z149" i="16"/>
  <c r="H149" i="16"/>
  <c r="O149" i="16"/>
  <c r="AS149" i="16"/>
  <c r="AH149" i="16"/>
  <c r="AJ149" i="16"/>
  <c r="AM149" i="16"/>
  <c r="AT147" i="16"/>
  <c r="S147" i="16"/>
  <c r="BJ147" i="16"/>
  <c r="BD147" i="16"/>
  <c r="AE147" i="16"/>
  <c r="Q147" i="16"/>
  <c r="BH147" i="16"/>
  <c r="AL147" i="16"/>
  <c r="L147" i="16"/>
  <c r="M147" i="16"/>
  <c r="I147" i="16"/>
  <c r="AC147" i="16"/>
  <c r="G147" i="16"/>
  <c r="BE147" i="16"/>
  <c r="AM147" i="16"/>
  <c r="BF147" i="16"/>
  <c r="AO147" i="16"/>
  <c r="U147" i="16"/>
  <c r="W147" i="16"/>
  <c r="O147" i="16"/>
  <c r="Z147" i="16"/>
  <c r="BA147" i="16"/>
  <c r="AI147" i="16"/>
  <c r="AP147" i="16"/>
  <c r="AU147" i="16"/>
  <c r="BN147" i="16"/>
  <c r="BM147" i="16"/>
  <c r="AW147" i="16"/>
  <c r="BG147" i="16"/>
  <c r="P147" i="16"/>
  <c r="AB147" i="16"/>
  <c r="N147" i="16"/>
  <c r="BK147" i="16"/>
  <c r="X147" i="16"/>
  <c r="AV147" i="16"/>
  <c r="AD147" i="16"/>
  <c r="BB147" i="16"/>
  <c r="AJ147" i="16"/>
  <c r="F147" i="16"/>
  <c r="J147" i="16"/>
  <c r="AH147" i="16"/>
  <c r="R147" i="16"/>
  <c r="BC147" i="16"/>
  <c r="AF147" i="16"/>
  <c r="K147" i="16"/>
  <c r="H147" i="16"/>
  <c r="AK147" i="16"/>
  <c r="V147" i="16"/>
  <c r="AG147" i="16"/>
  <c r="AX147" i="16"/>
  <c r="AS147" i="16"/>
  <c r="BI147" i="16"/>
  <c r="AN147" i="16"/>
  <c r="BL147" i="16"/>
  <c r="AZ147" i="16"/>
  <c r="AQ147" i="16"/>
  <c r="Y147" i="16"/>
  <c r="AR147" i="16"/>
  <c r="AA147" i="16"/>
  <c r="T147" i="16"/>
  <c r="AY147" i="16"/>
  <c r="F130" i="15"/>
  <c r="X134" i="16"/>
  <c r="I134" i="16"/>
  <c r="AK134" i="16"/>
  <c r="N134" i="16"/>
  <c r="AP134" i="16"/>
  <c r="H134" i="16"/>
  <c r="AJ134" i="16"/>
  <c r="J134" i="16"/>
  <c r="BC134" i="16"/>
  <c r="BB134" i="16"/>
  <c r="AQ134" i="16"/>
  <c r="AF134" i="16"/>
  <c r="BH134" i="16"/>
  <c r="AS134" i="16"/>
  <c r="AL134" i="16"/>
  <c r="BJ134" i="16"/>
  <c r="AR134" i="16"/>
  <c r="O134" i="16"/>
  <c r="BL134" i="16"/>
  <c r="BE134" i="16"/>
  <c r="U134" i="16"/>
  <c r="BD134" i="16"/>
  <c r="AD134" i="16"/>
  <c r="G134" i="16"/>
  <c r="R134" i="16"/>
  <c r="BM134" i="16"/>
  <c r="K134" i="16"/>
  <c r="AT134" i="16"/>
  <c r="AE134" i="16"/>
  <c r="AM134" i="16"/>
  <c r="V134" i="16"/>
  <c r="W134" i="16"/>
  <c r="BK134" i="16"/>
  <c r="AZ134" i="16"/>
  <c r="BI134" i="16"/>
  <c r="BN134" i="16"/>
  <c r="AU134" i="16"/>
  <c r="Y134" i="16"/>
  <c r="AG134" i="16"/>
  <c r="AW134" i="16"/>
  <c r="AN134" i="16"/>
  <c r="BG134" i="16"/>
  <c r="AO134" i="16"/>
  <c r="BA134" i="16"/>
  <c r="AX134" i="16"/>
  <c r="AH134" i="16"/>
  <c r="AB134" i="16"/>
  <c r="M134" i="16"/>
  <c r="P134" i="16"/>
  <c r="Q134" i="16"/>
  <c r="BF134" i="16"/>
  <c r="Z134" i="16"/>
  <c r="AY134" i="16"/>
  <c r="L134" i="16"/>
  <c r="T134" i="16"/>
  <c r="S134" i="16"/>
  <c r="AI134" i="16"/>
  <c r="AA134" i="16"/>
  <c r="AC134" i="16"/>
  <c r="AV134" i="16"/>
  <c r="F134" i="16"/>
  <c r="BA131" i="16"/>
  <c r="S131" i="16"/>
  <c r="J131" i="16"/>
  <c r="O131" i="16"/>
  <c r="X131" i="16"/>
  <c r="BM131" i="16"/>
  <c r="AI131" i="16"/>
  <c r="AF131" i="16"/>
  <c r="AQ131" i="16"/>
  <c r="AA131" i="16"/>
  <c r="F131" i="16"/>
  <c r="AZ131" i="16"/>
  <c r="BC131" i="16"/>
  <c r="BK131" i="16"/>
  <c r="AB131" i="16"/>
  <c r="R131" i="16"/>
  <c r="U131" i="16"/>
  <c r="K131" i="16"/>
  <c r="Y131" i="16"/>
  <c r="T131" i="16"/>
  <c r="N131" i="16"/>
  <c r="AD131" i="16"/>
  <c r="AK131" i="16"/>
  <c r="AG131" i="16"/>
  <c r="AU131" i="16"/>
  <c r="P131" i="16"/>
  <c r="Z131" i="16"/>
  <c r="AP131" i="16"/>
  <c r="BE131" i="16"/>
  <c r="BG131" i="16"/>
  <c r="AR131" i="16"/>
  <c r="BB131" i="16"/>
  <c r="L131" i="16"/>
  <c r="AL131" i="16"/>
  <c r="V131" i="16"/>
  <c r="AS131" i="16"/>
  <c r="Q131" i="16"/>
  <c r="W131" i="16"/>
  <c r="I131" i="16"/>
  <c r="M131" i="16"/>
  <c r="AW131" i="16"/>
  <c r="AC131" i="16"/>
  <c r="AJ131" i="16"/>
  <c r="AO131" i="16"/>
  <c r="BI131" i="16"/>
  <c r="BN131" i="16"/>
  <c r="AT131" i="16"/>
  <c r="H131" i="16"/>
  <c r="AV131" i="16"/>
  <c r="AM131" i="16"/>
  <c r="BL131" i="16"/>
  <c r="AX131" i="16"/>
  <c r="BD131" i="16"/>
  <c r="G131" i="16"/>
  <c r="AN131" i="16"/>
  <c r="BJ131" i="16"/>
  <c r="BF131" i="16"/>
  <c r="AE131" i="16"/>
  <c r="AH131" i="16"/>
  <c r="BH131" i="16"/>
  <c r="AY131" i="16"/>
  <c r="BC38" i="16"/>
  <c r="AS38" i="16"/>
  <c r="L38" i="16"/>
  <c r="BN38" i="16"/>
  <c r="X38" i="16"/>
  <c r="AQ38" i="16"/>
  <c r="T38" i="16"/>
  <c r="AZ38" i="16"/>
  <c r="J38" i="16"/>
  <c r="BB38" i="16"/>
  <c r="O38" i="16"/>
  <c r="BD38" i="16"/>
  <c r="AG38" i="16"/>
  <c r="BM38" i="16"/>
  <c r="AN38" i="16"/>
  <c r="M38" i="16"/>
  <c r="AA38" i="16"/>
  <c r="R38" i="16"/>
  <c r="AT38" i="16"/>
  <c r="Z38" i="16"/>
  <c r="K38" i="16"/>
  <c r="BK38" i="16"/>
  <c r="BE38" i="16"/>
  <c r="U38" i="16"/>
  <c r="BJ38" i="16"/>
  <c r="AX38" i="16"/>
  <c r="AM38" i="16"/>
  <c r="BF38" i="16"/>
  <c r="BL38" i="16"/>
  <c r="AY38" i="16"/>
  <c r="G38" i="16"/>
  <c r="AJ38" i="16"/>
  <c r="P38" i="16"/>
  <c r="BG38" i="16"/>
  <c r="I38" i="16"/>
  <c r="AC38" i="16"/>
  <c r="H38" i="16"/>
  <c r="AK38" i="16"/>
  <c r="AF38" i="16"/>
  <c r="AP38" i="16"/>
  <c r="AH38" i="16"/>
  <c r="AO38" i="16"/>
  <c r="AI38" i="16"/>
  <c r="Q38" i="16"/>
  <c r="AU38" i="16"/>
  <c r="V38" i="16"/>
  <c r="AL38" i="16"/>
  <c r="AD38" i="16"/>
  <c r="BH38" i="16"/>
  <c r="W38" i="16"/>
  <c r="Y38" i="16"/>
  <c r="BA38" i="16"/>
  <c r="AE38" i="16"/>
  <c r="AR38" i="16"/>
  <c r="N38" i="16"/>
  <c r="F38" i="16"/>
  <c r="BI38" i="16"/>
  <c r="AV38" i="16"/>
  <c r="S38" i="16"/>
  <c r="AB38" i="16"/>
  <c r="AW38" i="16"/>
  <c r="BN86" i="16"/>
  <c r="AW86" i="16"/>
  <c r="J86" i="16"/>
  <c r="AN86" i="16"/>
  <c r="Z86" i="16"/>
  <c r="H86" i="16"/>
  <c r="BK86" i="16"/>
  <c r="X86" i="16"/>
  <c r="AO86" i="16"/>
  <c r="AA86" i="16"/>
  <c r="R86" i="16"/>
  <c r="U86" i="16"/>
  <c r="AL86" i="16"/>
  <c r="M86" i="16"/>
  <c r="Q86" i="16"/>
  <c r="AD86" i="16"/>
  <c r="AI86" i="16"/>
  <c r="AZ86" i="16"/>
  <c r="AT86" i="16"/>
  <c r="BH86" i="16"/>
  <c r="AP86" i="16"/>
  <c r="G86" i="16"/>
  <c r="K86" i="16"/>
  <c r="N86" i="16"/>
  <c r="BB86" i="16"/>
  <c r="V86" i="16"/>
  <c r="Y86" i="16"/>
  <c r="AU86" i="16"/>
  <c r="F86" i="16"/>
  <c r="BJ86" i="16"/>
  <c r="BM86" i="16"/>
  <c r="AQ86" i="16"/>
  <c r="BF86" i="16"/>
  <c r="T86" i="16"/>
  <c r="AJ86" i="16"/>
  <c r="AM86" i="16"/>
  <c r="P86" i="16"/>
  <c r="AF86" i="16"/>
  <c r="AX86" i="16"/>
  <c r="BA86" i="16"/>
  <c r="BC86" i="16"/>
  <c r="S86" i="16"/>
  <c r="AS86" i="16"/>
  <c r="AR86" i="16"/>
  <c r="BL86" i="16"/>
  <c r="O86" i="16"/>
  <c r="AB86" i="16"/>
  <c r="BD86" i="16"/>
  <c r="I86" i="16"/>
  <c r="AC86" i="16"/>
  <c r="BI86" i="16"/>
  <c r="W86" i="16"/>
  <c r="AE86" i="16"/>
  <c r="AH86" i="16"/>
  <c r="AK86" i="16"/>
  <c r="BG86" i="16"/>
  <c r="AG86" i="16"/>
  <c r="AV86" i="16"/>
  <c r="AY86" i="16"/>
  <c r="L86" i="16"/>
  <c r="BE86" i="16"/>
  <c r="U39" i="16"/>
  <c r="Q39" i="16"/>
  <c r="BG39" i="16"/>
  <c r="AV39" i="16"/>
  <c r="BJ39" i="16"/>
  <c r="AG39" i="16"/>
  <c r="AD39" i="16"/>
  <c r="G39" i="16"/>
  <c r="N39" i="16"/>
  <c r="H39" i="16"/>
  <c r="AS39" i="16"/>
  <c r="AQ39" i="16"/>
  <c r="T39" i="16"/>
  <c r="AW39" i="16"/>
  <c r="AK39" i="16"/>
  <c r="BE39" i="16"/>
  <c r="BD39" i="16"/>
  <c r="AH39" i="16"/>
  <c r="V39" i="16"/>
  <c r="BN39" i="16"/>
  <c r="O39" i="16"/>
  <c r="R39" i="16"/>
  <c r="AU39" i="16"/>
  <c r="AX39" i="16"/>
  <c r="J39" i="16"/>
  <c r="AB39" i="16"/>
  <c r="AE39" i="16"/>
  <c r="BH39" i="16"/>
  <c r="W39" i="16"/>
  <c r="AM39" i="16"/>
  <c r="AO39" i="16"/>
  <c r="AR39" i="16"/>
  <c r="L39" i="16"/>
  <c r="AZ39" i="16"/>
  <c r="AJ39" i="16"/>
  <c r="AC39" i="16"/>
  <c r="S39" i="16"/>
  <c r="AY39" i="16"/>
  <c r="Z39" i="16"/>
  <c r="BM39" i="16"/>
  <c r="AF39" i="16"/>
  <c r="K39" i="16"/>
  <c r="AT39" i="16"/>
  <c r="AI39" i="16"/>
  <c r="F39" i="16"/>
  <c r="Y39" i="16"/>
  <c r="AL39" i="16"/>
  <c r="BL39" i="16"/>
  <c r="BB39" i="16"/>
  <c r="P39" i="16"/>
  <c r="BA39" i="16"/>
  <c r="BK39" i="16"/>
  <c r="I39" i="16"/>
  <c r="M39" i="16"/>
  <c r="X39" i="16"/>
  <c r="AP39" i="16"/>
  <c r="BI39" i="16"/>
  <c r="BC39" i="16"/>
  <c r="AA39" i="16"/>
  <c r="BF39" i="16"/>
  <c r="AN39" i="16"/>
  <c r="F4" i="15"/>
  <c r="BM66" i="16"/>
  <c r="AP66" i="16"/>
  <c r="V66" i="16"/>
  <c r="L66" i="16"/>
  <c r="AT66" i="16"/>
  <c r="N66" i="16"/>
  <c r="BC66" i="16"/>
  <c r="AW66" i="16"/>
  <c r="AL66" i="16"/>
  <c r="AJ66" i="16"/>
  <c r="K66" i="16"/>
  <c r="AN66" i="16"/>
  <c r="AD66" i="16"/>
  <c r="AX66" i="16"/>
  <c r="BJ66" i="16"/>
  <c r="BI66" i="16"/>
  <c r="W66" i="16"/>
  <c r="BA66" i="16"/>
  <c r="AQ66" i="16"/>
  <c r="Y66" i="16"/>
  <c r="H66" i="16"/>
  <c r="AI66" i="16"/>
  <c r="BN66" i="16"/>
  <c r="BD66" i="16"/>
  <c r="AY66" i="16"/>
  <c r="BK66" i="16"/>
  <c r="AU66" i="16"/>
  <c r="O66" i="16"/>
  <c r="R66" i="16"/>
  <c r="F66" i="16"/>
  <c r="I66" i="16"/>
  <c r="BG66" i="16"/>
  <c r="AB66" i="16"/>
  <c r="AE66" i="16"/>
  <c r="AF66" i="16"/>
  <c r="J66" i="16"/>
  <c r="Z66" i="16"/>
  <c r="BB66" i="16"/>
  <c r="BE66" i="16"/>
  <c r="G66" i="16"/>
  <c r="T66" i="16"/>
  <c r="AM66" i="16"/>
  <c r="P66" i="16"/>
  <c r="U66" i="16"/>
  <c r="AG66" i="16"/>
  <c r="AH66" i="16"/>
  <c r="BL66" i="16"/>
  <c r="M66" i="16"/>
  <c r="S66" i="16"/>
  <c r="AZ66" i="16"/>
  <c r="AS66" i="16"/>
  <c r="AA66" i="16"/>
  <c r="AK66" i="16"/>
  <c r="AO66" i="16"/>
  <c r="BH66" i="16"/>
  <c r="AC66" i="16"/>
  <c r="AV66" i="16"/>
  <c r="Q66" i="16"/>
  <c r="AR66" i="16"/>
  <c r="X66" i="16"/>
  <c r="BF66" i="16"/>
  <c r="BL19" i="16"/>
  <c r="G19" i="16"/>
  <c r="AG19" i="16"/>
  <c r="W19" i="16"/>
  <c r="K19" i="16"/>
  <c r="Q19" i="16"/>
  <c r="S19" i="16"/>
  <c r="AS19" i="16"/>
  <c r="BG19" i="16"/>
  <c r="AU19" i="16"/>
  <c r="O19" i="16"/>
  <c r="AO19" i="16"/>
  <c r="AQ19" i="16"/>
  <c r="L19" i="16"/>
  <c r="BI19" i="16"/>
  <c r="AW19" i="16"/>
  <c r="AA19" i="16"/>
  <c r="BA19" i="16"/>
  <c r="BC19" i="16"/>
  <c r="X19" i="16"/>
  <c r="Z19" i="16"/>
  <c r="AM19" i="16"/>
  <c r="BM19" i="16"/>
  <c r="H19" i="16"/>
  <c r="AJ19" i="16"/>
  <c r="BJ19" i="16"/>
  <c r="AY19" i="16"/>
  <c r="F19" i="16"/>
  <c r="T19" i="16"/>
  <c r="AV19" i="16"/>
  <c r="AH19" i="16"/>
  <c r="BK19" i="16"/>
  <c r="R19" i="16"/>
  <c r="AF19" i="16"/>
  <c r="BH19" i="16"/>
  <c r="AI19" i="16"/>
  <c r="AB19" i="16"/>
  <c r="AP19" i="16"/>
  <c r="BD19" i="16"/>
  <c r="AX19" i="16"/>
  <c r="AL19" i="16"/>
  <c r="AN19" i="16"/>
  <c r="BB19" i="16"/>
  <c r="I19" i="16"/>
  <c r="V19" i="16"/>
  <c r="J19" i="16"/>
  <c r="Y19" i="16"/>
  <c r="P19" i="16"/>
  <c r="AK19" i="16"/>
  <c r="AZ19" i="16"/>
  <c r="AT19" i="16"/>
  <c r="AC19" i="16"/>
  <c r="M19" i="16"/>
  <c r="BF19" i="16"/>
  <c r="AD19" i="16"/>
  <c r="BN19" i="16"/>
  <c r="U19" i="16"/>
  <c r="AE19" i="16"/>
  <c r="AR19" i="16"/>
  <c r="BE19" i="16"/>
  <c r="N19" i="16"/>
  <c r="J68" i="16"/>
  <c r="AM68" i="16"/>
  <c r="AV68" i="16"/>
  <c r="BE68" i="16"/>
  <c r="V68" i="16"/>
  <c r="X68" i="16"/>
  <c r="AZ68" i="16"/>
  <c r="F68" i="16"/>
  <c r="N68" i="16"/>
  <c r="AJ68" i="16"/>
  <c r="AK68" i="16"/>
  <c r="BM68" i="16"/>
  <c r="AD68" i="16"/>
  <c r="AH68" i="16"/>
  <c r="AN68" i="16"/>
  <c r="AX68" i="16"/>
  <c r="O68" i="16"/>
  <c r="AW68" i="16"/>
  <c r="BF68" i="16"/>
  <c r="AT68" i="16"/>
  <c r="BK68" i="16"/>
  <c r="AB68" i="16"/>
  <c r="G68" i="16"/>
  <c r="T68" i="16"/>
  <c r="BH68" i="16"/>
  <c r="L68" i="16"/>
  <c r="AO68" i="16"/>
  <c r="AE68" i="16"/>
  <c r="AR68" i="16"/>
  <c r="AQ68" i="16"/>
  <c r="Y68" i="16"/>
  <c r="BB68" i="16"/>
  <c r="BA68" i="16"/>
  <c r="BN68" i="16"/>
  <c r="AS68" i="16"/>
  <c r="K68" i="16"/>
  <c r="AL68" i="16"/>
  <c r="P68" i="16"/>
  <c r="H68" i="16"/>
  <c r="Q68" i="16"/>
  <c r="BI68" i="16"/>
  <c r="AI68" i="16"/>
  <c r="BL68" i="16"/>
  <c r="AP68" i="16"/>
  <c r="BD68" i="16"/>
  <c r="R68" i="16"/>
  <c r="AU68" i="16"/>
  <c r="M68" i="16"/>
  <c r="BC68" i="16"/>
  <c r="I68" i="16"/>
  <c r="S68" i="16"/>
  <c r="BJ68" i="16"/>
  <c r="U68" i="16"/>
  <c r="AG68" i="16"/>
  <c r="W68" i="16"/>
  <c r="BG68" i="16"/>
  <c r="AC68" i="16"/>
  <c r="AY68" i="16"/>
  <c r="Z68" i="16"/>
  <c r="AA68" i="16"/>
  <c r="AF68" i="16"/>
  <c r="AL64" i="16"/>
  <c r="T64" i="16"/>
  <c r="AZ64" i="16"/>
  <c r="AE64" i="16"/>
  <c r="M64" i="16"/>
  <c r="AX64" i="16"/>
  <c r="AH64" i="16"/>
  <c r="BN64" i="16"/>
  <c r="BH64" i="16"/>
  <c r="Y64" i="16"/>
  <c r="BJ64" i="16"/>
  <c r="AW64" i="16"/>
  <c r="I64" i="16"/>
  <c r="J64" i="16"/>
  <c r="AA64" i="16"/>
  <c r="R64" i="16"/>
  <c r="BL64" i="16"/>
  <c r="X64" i="16"/>
  <c r="AN64" i="16"/>
  <c r="O64" i="16"/>
  <c r="AF64" i="16"/>
  <c r="G64" i="16"/>
  <c r="AM64" i="16"/>
  <c r="L64" i="16"/>
  <c r="P64" i="16"/>
  <c r="K64" i="16"/>
  <c r="AT64" i="16"/>
  <c r="U64" i="16"/>
  <c r="BA64" i="16"/>
  <c r="AO64" i="16"/>
  <c r="AP64" i="16"/>
  <c r="W64" i="16"/>
  <c r="BI64" i="16"/>
  <c r="AJ64" i="16"/>
  <c r="AB64" i="16"/>
  <c r="Q64" i="16"/>
  <c r="BG64" i="16"/>
  <c r="AV64" i="16"/>
  <c r="H64" i="16"/>
  <c r="BE64" i="16"/>
  <c r="AR64" i="16"/>
  <c r="BK64" i="16"/>
  <c r="BB64" i="16"/>
  <c r="F64" i="16"/>
  <c r="BC64" i="16"/>
  <c r="AG64" i="16"/>
  <c r="AY64" i="16"/>
  <c r="AU64" i="16"/>
  <c r="BM64" i="16"/>
  <c r="AC64" i="16"/>
  <c r="V64" i="16"/>
  <c r="AK64" i="16"/>
  <c r="AI64" i="16"/>
  <c r="AD64" i="16"/>
  <c r="BD64" i="16"/>
  <c r="N64" i="16"/>
  <c r="Z64" i="16"/>
  <c r="BF64" i="16"/>
  <c r="S64" i="16"/>
  <c r="AS64" i="16"/>
  <c r="AQ64" i="16"/>
  <c r="F143" i="15"/>
  <c r="BA53" i="16"/>
  <c r="BC53" i="16"/>
  <c r="AV53" i="16"/>
  <c r="AZ53" i="16"/>
  <c r="O53" i="16"/>
  <c r="BM53" i="16"/>
  <c r="H53" i="16"/>
  <c r="J53" i="16"/>
  <c r="N53" i="16"/>
  <c r="BI53" i="16"/>
  <c r="BB53" i="16"/>
  <c r="AG53" i="16"/>
  <c r="M53" i="16"/>
  <c r="Y53" i="16"/>
  <c r="BN53" i="16"/>
  <c r="AS53" i="16"/>
  <c r="AI53" i="16"/>
  <c r="P53" i="16"/>
  <c r="G53" i="16"/>
  <c r="BE53" i="16"/>
  <c r="AJ53" i="16"/>
  <c r="V53" i="16"/>
  <c r="S53" i="16"/>
  <c r="Z53" i="16"/>
  <c r="BF53" i="16"/>
  <c r="X53" i="16"/>
  <c r="AP53" i="16"/>
  <c r="U53" i="16"/>
  <c r="AY53" i="16"/>
  <c r="BH53" i="16"/>
  <c r="AE53" i="16"/>
  <c r="AA53" i="16"/>
  <c r="W53" i="16"/>
  <c r="BK53" i="16"/>
  <c r="Q53" i="16"/>
  <c r="AQ53" i="16"/>
  <c r="AW53" i="16"/>
  <c r="AN53" i="16"/>
  <c r="BL53" i="16"/>
  <c r="AR53" i="16"/>
  <c r="AT53" i="16"/>
  <c r="AC53" i="16"/>
  <c r="T53" i="16"/>
  <c r="K53" i="16"/>
  <c r="BJ53" i="16"/>
  <c r="AK53" i="16"/>
  <c r="AO53" i="16"/>
  <c r="AF53" i="16"/>
  <c r="AB53" i="16"/>
  <c r="AM53" i="16"/>
  <c r="AL53" i="16"/>
  <c r="F53" i="16"/>
  <c r="AX53" i="16"/>
  <c r="R53" i="16"/>
  <c r="BD53" i="16"/>
  <c r="L53" i="16"/>
  <c r="AU53" i="16"/>
  <c r="AD53" i="16"/>
  <c r="I53" i="16"/>
  <c r="AH53" i="16"/>
  <c r="BG53" i="16"/>
  <c r="F55" i="15"/>
  <c r="F90" i="15"/>
  <c r="F13" i="15"/>
  <c r="F42" i="15"/>
  <c r="F10" i="15"/>
  <c r="AY30" i="16"/>
  <c r="BC30" i="16"/>
  <c r="AH30" i="16"/>
  <c r="I30" i="16"/>
  <c r="AO30" i="16"/>
  <c r="BK30" i="16"/>
  <c r="K30" i="16"/>
  <c r="AZ30" i="16"/>
  <c r="BE30" i="16"/>
  <c r="AS30" i="16"/>
  <c r="F30" i="16"/>
  <c r="AC30" i="16"/>
  <c r="Q30" i="16"/>
  <c r="J30" i="16"/>
  <c r="AK30" i="16"/>
  <c r="R30" i="16"/>
  <c r="AU30" i="16"/>
  <c r="AI30" i="16"/>
  <c r="BF30" i="16"/>
  <c r="AN30" i="16"/>
  <c r="N30" i="16"/>
  <c r="AD30" i="16"/>
  <c r="BM30" i="16"/>
  <c r="BA30" i="16"/>
  <c r="U30" i="16"/>
  <c r="AT30" i="16"/>
  <c r="Z30" i="16"/>
  <c r="AP30" i="16"/>
  <c r="L30" i="16"/>
  <c r="T30" i="16"/>
  <c r="BG30" i="16"/>
  <c r="AL30" i="16"/>
  <c r="AF30" i="16"/>
  <c r="V30" i="16"/>
  <c r="BB30" i="16"/>
  <c r="AJ30" i="16"/>
  <c r="AM30" i="16"/>
  <c r="H30" i="16"/>
  <c r="BN30" i="16"/>
  <c r="X30" i="16"/>
  <c r="G30" i="16"/>
  <c r="AR30" i="16"/>
  <c r="S30" i="16"/>
  <c r="BH30" i="16"/>
  <c r="AE30" i="16"/>
  <c r="BI30" i="16"/>
  <c r="AV30" i="16"/>
  <c r="Y30" i="16"/>
  <c r="P30" i="16"/>
  <c r="AQ30" i="16"/>
  <c r="W30" i="16"/>
  <c r="BL30" i="16"/>
  <c r="M30" i="16"/>
  <c r="BD30" i="16"/>
  <c r="AX30" i="16"/>
  <c r="AG30" i="16"/>
  <c r="AB30" i="16"/>
  <c r="O30" i="16"/>
  <c r="AA30" i="16"/>
  <c r="BJ30" i="16"/>
  <c r="AW30" i="16"/>
  <c r="K70" i="16"/>
  <c r="AM70" i="16"/>
  <c r="P70" i="16"/>
  <c r="BI70" i="16"/>
  <c r="BF70" i="16"/>
  <c r="BK70" i="16"/>
  <c r="W70" i="16"/>
  <c r="AZ70" i="16"/>
  <c r="AC70" i="16"/>
  <c r="J70" i="16"/>
  <c r="F70" i="16"/>
  <c r="AI70" i="16"/>
  <c r="BM70" i="16"/>
  <c r="AP70" i="16"/>
  <c r="AS70" i="16"/>
  <c r="AJ70" i="16"/>
  <c r="AU70" i="16"/>
  <c r="N70" i="16"/>
  <c r="BC70" i="16"/>
  <c r="Q70" i="16"/>
  <c r="G70" i="16"/>
  <c r="BG70" i="16"/>
  <c r="AA70" i="16"/>
  <c r="R70" i="16"/>
  <c r="AT70" i="16"/>
  <c r="I70" i="16"/>
  <c r="L70" i="16"/>
  <c r="AE70" i="16"/>
  <c r="AD70" i="16"/>
  <c r="AN70" i="16"/>
  <c r="S70" i="16"/>
  <c r="AY70" i="16"/>
  <c r="H70" i="16"/>
  <c r="BJ70" i="16"/>
  <c r="BL70" i="16"/>
  <c r="U70" i="16"/>
  <c r="BH70" i="16"/>
  <c r="M70" i="16"/>
  <c r="AH70" i="16"/>
  <c r="AK70" i="16"/>
  <c r="AR70" i="16"/>
  <c r="Z70" i="16"/>
  <c r="AV70" i="16"/>
  <c r="AQ70" i="16"/>
  <c r="BA70" i="16"/>
  <c r="AG70" i="16"/>
  <c r="AW70" i="16"/>
  <c r="O70" i="16"/>
  <c r="AF70" i="16"/>
  <c r="AL70" i="16"/>
  <c r="BN70" i="16"/>
  <c r="T70" i="16"/>
  <c r="AX70" i="16"/>
  <c r="AB70" i="16"/>
  <c r="V70" i="16"/>
  <c r="AO70" i="16"/>
  <c r="BD70" i="16"/>
  <c r="Y70" i="16"/>
  <c r="BE70" i="16"/>
  <c r="BB70" i="16"/>
  <c r="X70" i="16"/>
  <c r="H35" i="16"/>
  <c r="AH35" i="16"/>
  <c r="BJ35" i="16"/>
  <c r="AC35" i="16"/>
  <c r="AO35" i="16"/>
  <c r="BD35" i="16"/>
  <c r="I35" i="16"/>
  <c r="AU35" i="16"/>
  <c r="K35" i="16"/>
  <c r="AP35" i="16"/>
  <c r="N35" i="16"/>
  <c r="AG35" i="16"/>
  <c r="G35" i="16"/>
  <c r="AK35" i="16"/>
  <c r="AB35" i="16"/>
  <c r="R35" i="16"/>
  <c r="AS35" i="16"/>
  <c r="V35" i="16"/>
  <c r="AX35" i="16"/>
  <c r="BF35" i="16"/>
  <c r="BA35" i="16"/>
  <c r="BE35" i="16"/>
  <c r="AI35" i="16"/>
  <c r="BK35" i="16"/>
  <c r="AD35" i="16"/>
  <c r="Z35" i="16"/>
  <c r="S35" i="16"/>
  <c r="AV35" i="16"/>
  <c r="L35" i="16"/>
  <c r="BM35" i="16"/>
  <c r="BB35" i="16"/>
  <c r="AF35" i="16"/>
  <c r="BI35" i="16"/>
  <c r="Y35" i="16"/>
  <c r="AE35" i="16"/>
  <c r="O35" i="16"/>
  <c r="BG35" i="16"/>
  <c r="W35" i="16"/>
  <c r="AY35" i="16"/>
  <c r="AM35" i="16"/>
  <c r="AA35" i="16"/>
  <c r="F35" i="16"/>
  <c r="AJ35" i="16"/>
  <c r="BL35" i="16"/>
  <c r="AN35" i="16"/>
  <c r="AR35" i="16"/>
  <c r="U35" i="16"/>
  <c r="AQ35" i="16"/>
  <c r="AT35" i="16"/>
  <c r="Q35" i="16"/>
  <c r="T35" i="16"/>
  <c r="AZ35" i="16"/>
  <c r="BH35" i="16"/>
  <c r="J35" i="16"/>
  <c r="M35" i="16"/>
  <c r="AW35" i="16"/>
  <c r="P35" i="16"/>
  <c r="X35" i="16"/>
  <c r="AL35" i="16"/>
  <c r="BC35" i="16"/>
  <c r="BN35" i="16"/>
  <c r="F8" i="15"/>
  <c r="Z26" i="16"/>
  <c r="AZ26" i="16"/>
  <c r="BC26" i="16"/>
  <c r="BG26" i="16"/>
  <c r="AU26" i="16"/>
  <c r="AL26" i="16"/>
  <c r="BL26" i="16"/>
  <c r="L26" i="16"/>
  <c r="U26" i="16"/>
  <c r="AW26" i="16"/>
  <c r="BJ26" i="16"/>
  <c r="R26" i="16"/>
  <c r="BD26" i="16"/>
  <c r="BH26" i="16"/>
  <c r="BA26" i="16"/>
  <c r="O26" i="16"/>
  <c r="AD26" i="16"/>
  <c r="M26" i="16"/>
  <c r="V26" i="16"/>
  <c r="J26" i="16"/>
  <c r="AA26" i="16"/>
  <c r="AP26" i="16"/>
  <c r="AI26" i="16"/>
  <c r="AR26" i="16"/>
  <c r="BM26" i="16"/>
  <c r="AM26" i="16"/>
  <c r="BB26" i="16"/>
  <c r="BE26" i="16"/>
  <c r="BI26" i="16"/>
  <c r="K26" i="16"/>
  <c r="P26" i="16"/>
  <c r="S26" i="16"/>
  <c r="BF26" i="16"/>
  <c r="AV26" i="16"/>
  <c r="W26" i="16"/>
  <c r="N26" i="16"/>
  <c r="Q26" i="16"/>
  <c r="X26" i="16"/>
  <c r="AX26" i="16"/>
  <c r="AJ26" i="16"/>
  <c r="AG26" i="16"/>
  <c r="AY26" i="16"/>
  <c r="T26" i="16"/>
  <c r="BK26" i="16"/>
  <c r="AK26" i="16"/>
  <c r="AH26" i="16"/>
  <c r="AB26" i="16"/>
  <c r="AO26" i="16"/>
  <c r="AF26" i="16"/>
  <c r="AN26" i="16"/>
  <c r="I26" i="16"/>
  <c r="AT26" i="16"/>
  <c r="F26" i="16"/>
  <c r="AC26" i="16"/>
  <c r="BN26" i="16"/>
  <c r="AS26" i="16"/>
  <c r="G26" i="16"/>
  <c r="AE26" i="16"/>
  <c r="H26" i="16"/>
  <c r="AQ26" i="16"/>
  <c r="Y26" i="16"/>
  <c r="Q44" i="16"/>
  <c r="S44" i="16"/>
  <c r="J44" i="16"/>
  <c r="T44" i="16"/>
  <c r="AT44" i="16"/>
  <c r="AC44" i="16"/>
  <c r="AE44" i="16"/>
  <c r="AH44" i="16"/>
  <c r="AR44" i="16"/>
  <c r="AU44" i="16"/>
  <c r="O44" i="16"/>
  <c r="AO44" i="16"/>
  <c r="AQ44" i="16"/>
  <c r="BF44" i="16"/>
  <c r="U44" i="16"/>
  <c r="BD44" i="16"/>
  <c r="AA44" i="16"/>
  <c r="BA44" i="16"/>
  <c r="BC44" i="16"/>
  <c r="K44" i="16"/>
  <c r="AS44" i="16"/>
  <c r="AM44" i="16"/>
  <c r="BM44" i="16"/>
  <c r="L44" i="16"/>
  <c r="AI44" i="16"/>
  <c r="Y44" i="16"/>
  <c r="Z44" i="16"/>
  <c r="AY44" i="16"/>
  <c r="F44" i="16"/>
  <c r="X44" i="16"/>
  <c r="BG44" i="16"/>
  <c r="AW44" i="16"/>
  <c r="BK44" i="16"/>
  <c r="R44" i="16"/>
  <c r="AJ44" i="16"/>
  <c r="M44" i="16"/>
  <c r="AN44" i="16"/>
  <c r="BB44" i="16"/>
  <c r="I44" i="16"/>
  <c r="N44" i="16"/>
  <c r="V44" i="16"/>
  <c r="AZ44" i="16"/>
  <c r="AL44" i="16"/>
  <c r="BL44" i="16"/>
  <c r="BJ44" i="16"/>
  <c r="AD44" i="16"/>
  <c r="AX44" i="16"/>
  <c r="BH44" i="16"/>
  <c r="AP44" i="16"/>
  <c r="H44" i="16"/>
  <c r="BN44" i="16"/>
  <c r="W44" i="16"/>
  <c r="G44" i="16"/>
  <c r="AF44" i="16"/>
  <c r="AV44" i="16"/>
  <c r="BI44" i="16"/>
  <c r="AG44" i="16"/>
  <c r="BE44" i="16"/>
  <c r="P44" i="16"/>
  <c r="AK44" i="16"/>
  <c r="AB44" i="16"/>
  <c r="BM145" i="16"/>
  <c r="BE145" i="16"/>
  <c r="L145" i="16"/>
  <c r="F145" i="16"/>
  <c r="BG145" i="16"/>
  <c r="P145" i="16"/>
  <c r="N145" i="16"/>
  <c r="AG145" i="16"/>
  <c r="AJ145" i="16"/>
  <c r="Y145" i="16"/>
  <c r="AD145" i="16"/>
  <c r="AB145" i="16"/>
  <c r="AX145" i="16"/>
  <c r="BJ145" i="16"/>
  <c r="T145" i="16"/>
  <c r="AQ145" i="16"/>
  <c r="AR145" i="16"/>
  <c r="O145" i="16"/>
  <c r="AN145" i="16"/>
  <c r="U145" i="16"/>
  <c r="BD145" i="16"/>
  <c r="BF145" i="16"/>
  <c r="AH145" i="16"/>
  <c r="AS145" i="16"/>
  <c r="V145" i="16"/>
  <c r="J145" i="16"/>
  <c r="H145" i="16"/>
  <c r="AY145" i="16"/>
  <c r="G145" i="16"/>
  <c r="AK145" i="16"/>
  <c r="X145" i="16"/>
  <c r="Z145" i="16"/>
  <c r="W145" i="16"/>
  <c r="AT145" i="16"/>
  <c r="AM145" i="16"/>
  <c r="AC145" i="16"/>
  <c r="M145" i="16"/>
  <c r="K145" i="16"/>
  <c r="BH145" i="16"/>
  <c r="R145" i="16"/>
  <c r="AO145" i="16"/>
  <c r="AI145" i="16"/>
  <c r="BA145" i="16"/>
  <c r="BI145" i="16"/>
  <c r="AE145" i="16"/>
  <c r="AL145" i="16"/>
  <c r="I145" i="16"/>
  <c r="AZ145" i="16"/>
  <c r="AV145" i="16"/>
  <c r="AF145" i="16"/>
  <c r="Q145" i="16"/>
  <c r="AA145" i="16"/>
  <c r="BB145" i="16"/>
  <c r="AU145" i="16"/>
  <c r="BN145" i="16"/>
  <c r="AP145" i="16"/>
  <c r="S145" i="16"/>
  <c r="BL145" i="16"/>
  <c r="BK145" i="16"/>
  <c r="AW145" i="16"/>
  <c r="BC145" i="16"/>
  <c r="F79" i="15"/>
  <c r="BM71" i="16"/>
  <c r="Y71" i="16"/>
  <c r="BB71" i="16"/>
  <c r="AH71" i="16"/>
  <c r="BH71" i="16"/>
  <c r="J71" i="16"/>
  <c r="AL71" i="16"/>
  <c r="P71" i="16"/>
  <c r="F71" i="16"/>
  <c r="R71" i="16"/>
  <c r="AK71" i="16"/>
  <c r="AA71" i="16"/>
  <c r="AI71" i="16"/>
  <c r="U71" i="16"/>
  <c r="AX71" i="16"/>
  <c r="AN71" i="16"/>
  <c r="H71" i="16"/>
  <c r="AB71" i="16"/>
  <c r="Q71" i="16"/>
  <c r="BK71" i="16"/>
  <c r="AD71" i="16"/>
  <c r="AP71" i="16"/>
  <c r="BC71" i="16"/>
  <c r="AC71" i="16"/>
  <c r="L71" i="16"/>
  <c r="AQ71" i="16"/>
  <c r="I71" i="16"/>
  <c r="AE71" i="16"/>
  <c r="X71" i="16"/>
  <c r="N71" i="16"/>
  <c r="AO71" i="16"/>
  <c r="AY71" i="16"/>
  <c r="BD71" i="16"/>
  <c r="AR71" i="16"/>
  <c r="AV71" i="16"/>
  <c r="AU71" i="16"/>
  <c r="BA71" i="16"/>
  <c r="BL71" i="16"/>
  <c r="G71" i="16"/>
  <c r="O71" i="16"/>
  <c r="AM71" i="16"/>
  <c r="BE71" i="16"/>
  <c r="W71" i="16"/>
  <c r="M71" i="16"/>
  <c r="T71" i="16"/>
  <c r="AS71" i="16"/>
  <c r="AJ71" i="16"/>
  <c r="Z71" i="16"/>
  <c r="AG71" i="16"/>
  <c r="V71" i="16"/>
  <c r="AW71" i="16"/>
  <c r="AT71" i="16"/>
  <c r="BJ71" i="16"/>
  <c r="AZ71" i="16"/>
  <c r="BG71" i="16"/>
  <c r="BF71" i="16"/>
  <c r="K71" i="16"/>
  <c r="BN71" i="16"/>
  <c r="AF71" i="16"/>
  <c r="S71" i="16"/>
  <c r="BI71" i="16"/>
  <c r="M17" i="16"/>
  <c r="AO17" i="16"/>
  <c r="AF17" i="16"/>
  <c r="X17" i="16"/>
  <c r="K17" i="16"/>
  <c r="Z17" i="16"/>
  <c r="BB17" i="16"/>
  <c r="AS17" i="16"/>
  <c r="BJ17" i="16"/>
  <c r="AX17" i="16"/>
  <c r="AP17" i="16"/>
  <c r="BA17" i="16"/>
  <c r="BD17" i="16"/>
  <c r="AG17" i="16"/>
  <c r="L17" i="16"/>
  <c r="BM17" i="16"/>
  <c r="S17" i="16"/>
  <c r="AH17" i="16"/>
  <c r="Y17" i="16"/>
  <c r="O17" i="16"/>
  <c r="BE17" i="16"/>
  <c r="AJ17" i="16"/>
  <c r="AL17" i="16"/>
  <c r="AB17" i="16"/>
  <c r="I17" i="16"/>
  <c r="AK17" i="16"/>
  <c r="AY17" i="16"/>
  <c r="BN17" i="16"/>
  <c r="V17" i="16"/>
  <c r="G17" i="16"/>
  <c r="BK17" i="16"/>
  <c r="P17" i="16"/>
  <c r="AI17" i="16"/>
  <c r="AT17" i="16"/>
  <c r="BL17" i="16"/>
  <c r="J17" i="16"/>
  <c r="AM17" i="16"/>
  <c r="AC17" i="16"/>
  <c r="AV17" i="16"/>
  <c r="H17" i="16"/>
  <c r="AZ17" i="16"/>
  <c r="AQ17" i="16"/>
  <c r="BH17" i="16"/>
  <c r="AU17" i="16"/>
  <c r="U17" i="16"/>
  <c r="BC17" i="16"/>
  <c r="F17" i="16"/>
  <c r="N17" i="16"/>
  <c r="Q17" i="16"/>
  <c r="BG17" i="16"/>
  <c r="AW17" i="16"/>
  <c r="R17" i="16"/>
  <c r="AA17" i="16"/>
  <c r="AE17" i="16"/>
  <c r="W17" i="16"/>
  <c r="T17" i="16"/>
  <c r="AN17" i="16"/>
  <c r="AD17" i="16"/>
  <c r="AR17" i="16"/>
  <c r="BI17" i="16"/>
  <c r="BF17" i="16"/>
  <c r="O28" i="16"/>
  <c r="BB28" i="16"/>
  <c r="BG28" i="16"/>
  <c r="AU28" i="16"/>
  <c r="K28" i="16"/>
  <c r="AA28" i="16"/>
  <c r="BN28" i="16"/>
  <c r="V28" i="16"/>
  <c r="BM28" i="16"/>
  <c r="BE28" i="16"/>
  <c r="AM28" i="16"/>
  <c r="G28" i="16"/>
  <c r="AR28" i="16"/>
  <c r="L28" i="16"/>
  <c r="M28" i="16"/>
  <c r="AY28" i="16"/>
  <c r="S28" i="16"/>
  <c r="BH28" i="16"/>
  <c r="AH28" i="16"/>
  <c r="Q28" i="16"/>
  <c r="BK28" i="16"/>
  <c r="AE28" i="16"/>
  <c r="W28" i="16"/>
  <c r="BA28" i="16"/>
  <c r="AZ28" i="16"/>
  <c r="P28" i="16"/>
  <c r="AQ28" i="16"/>
  <c r="AS28" i="16"/>
  <c r="AC28" i="16"/>
  <c r="BD28" i="16"/>
  <c r="AB28" i="16"/>
  <c r="BC28" i="16"/>
  <c r="BI28" i="16"/>
  <c r="AF28" i="16"/>
  <c r="I28" i="16"/>
  <c r="AL28" i="16"/>
  <c r="R28" i="16"/>
  <c r="BF28" i="16"/>
  <c r="BL28" i="16"/>
  <c r="AJ28" i="16"/>
  <c r="AD28" i="16"/>
  <c r="AV28" i="16"/>
  <c r="AP28" i="16"/>
  <c r="AW28" i="16"/>
  <c r="T28" i="16"/>
  <c r="J28" i="16"/>
  <c r="AK28" i="16"/>
  <c r="U28" i="16"/>
  <c r="Z28" i="16"/>
  <c r="AT28" i="16"/>
  <c r="F28" i="16"/>
  <c r="AI28" i="16"/>
  <c r="AO28" i="16"/>
  <c r="X28" i="16"/>
  <c r="H28" i="16"/>
  <c r="N28" i="16"/>
  <c r="AX28" i="16"/>
  <c r="BJ28" i="16"/>
  <c r="Y28" i="16"/>
  <c r="AN28" i="16"/>
  <c r="AG28" i="16"/>
  <c r="AG25" i="16"/>
  <c r="BH25" i="16"/>
  <c r="AA25" i="16"/>
  <c r="AM25" i="16"/>
  <c r="BK25" i="16"/>
  <c r="AS25" i="16"/>
  <c r="L25" i="16"/>
  <c r="AU25" i="16"/>
  <c r="BG25" i="16"/>
  <c r="M25" i="16"/>
  <c r="BE25" i="16"/>
  <c r="Y25" i="16"/>
  <c r="BN25" i="16"/>
  <c r="S25" i="16"/>
  <c r="R25" i="16"/>
  <c r="I25" i="16"/>
  <c r="AK25" i="16"/>
  <c r="AB25" i="16"/>
  <c r="AE25" i="16"/>
  <c r="BB25" i="16"/>
  <c r="Q25" i="16"/>
  <c r="V25" i="16"/>
  <c r="AW25" i="16"/>
  <c r="AX25" i="16"/>
  <c r="AI25" i="16"/>
  <c r="BC25" i="16"/>
  <c r="AN25" i="16"/>
  <c r="G25" i="16"/>
  <c r="AH25" i="16"/>
  <c r="BI25" i="16"/>
  <c r="F25" i="16"/>
  <c r="AL25" i="16"/>
  <c r="T25" i="16"/>
  <c r="AT25" i="16"/>
  <c r="W25" i="16"/>
  <c r="AC25" i="16"/>
  <c r="BD25" i="16"/>
  <c r="X25" i="16"/>
  <c r="Z25" i="16"/>
  <c r="AD25" i="16"/>
  <c r="N25" i="16"/>
  <c r="H25" i="16"/>
  <c r="AZ25" i="16"/>
  <c r="U25" i="16"/>
  <c r="P25" i="16"/>
  <c r="BF25" i="16"/>
  <c r="AO25" i="16"/>
  <c r="K25" i="16"/>
  <c r="BA25" i="16"/>
  <c r="BL25" i="16"/>
  <c r="AJ25" i="16"/>
  <c r="BJ25" i="16"/>
  <c r="AP25" i="16"/>
  <c r="AR25" i="16"/>
  <c r="AV25" i="16"/>
  <c r="O25" i="16"/>
  <c r="AQ25" i="16"/>
  <c r="J25" i="16"/>
  <c r="BM25" i="16"/>
  <c r="AF25" i="16"/>
  <c r="AY25" i="16"/>
  <c r="K120" i="16"/>
  <c r="BI120" i="16"/>
  <c r="AN120" i="16"/>
  <c r="AH120" i="16"/>
  <c r="F120" i="16"/>
  <c r="N120" i="16"/>
  <c r="X120" i="16"/>
  <c r="M120" i="16"/>
  <c r="BL120" i="16"/>
  <c r="BN120" i="16"/>
  <c r="AX120" i="16"/>
  <c r="G120" i="16"/>
  <c r="AJ120" i="16"/>
  <c r="AC120" i="16"/>
  <c r="Y120" i="16"/>
  <c r="Q120" i="16"/>
  <c r="T120" i="16"/>
  <c r="AV120" i="16"/>
  <c r="AS120" i="16"/>
  <c r="AZ120" i="16"/>
  <c r="AW120" i="16"/>
  <c r="AF120" i="16"/>
  <c r="BH120" i="16"/>
  <c r="BJ120" i="16"/>
  <c r="AA120" i="16"/>
  <c r="I120" i="16"/>
  <c r="AR120" i="16"/>
  <c r="H120" i="16"/>
  <c r="P120" i="16"/>
  <c r="BA120" i="16"/>
  <c r="O120" i="16"/>
  <c r="BD120" i="16"/>
  <c r="Z120" i="16"/>
  <c r="AK120" i="16"/>
  <c r="AD120" i="16"/>
  <c r="U120" i="16"/>
  <c r="AI120" i="16"/>
  <c r="L120" i="16"/>
  <c r="AM120" i="16"/>
  <c r="BF120" i="16"/>
  <c r="AP120" i="16"/>
  <c r="BK120" i="16"/>
  <c r="S120" i="16"/>
  <c r="J120" i="16"/>
  <c r="BB120" i="16"/>
  <c r="BE120" i="16"/>
  <c r="W120" i="16"/>
  <c r="AE120" i="16"/>
  <c r="AL120" i="16"/>
  <c r="AU120" i="16"/>
  <c r="AG120" i="16"/>
  <c r="V120" i="16"/>
  <c r="BG120" i="16"/>
  <c r="BM120" i="16"/>
  <c r="AT120" i="16"/>
  <c r="AO120" i="16"/>
  <c r="AB120" i="16"/>
  <c r="AQ120" i="16"/>
  <c r="AY120" i="16"/>
  <c r="R120" i="16"/>
  <c r="BC120" i="16"/>
  <c r="R93" i="16"/>
  <c r="BF93" i="16"/>
  <c r="BL93" i="16"/>
  <c r="AX93" i="16"/>
  <c r="AI93" i="16"/>
  <c r="AE93" i="16"/>
  <c r="L93" i="16"/>
  <c r="Q93" i="16"/>
  <c r="T93" i="16"/>
  <c r="AJ93" i="16"/>
  <c r="AR93" i="16"/>
  <c r="AB93" i="16"/>
  <c r="AG93" i="16"/>
  <c r="AZ93" i="16"/>
  <c r="AK93" i="16"/>
  <c r="BE93" i="16"/>
  <c r="AQ93" i="16"/>
  <c r="AW93" i="16"/>
  <c r="V93" i="16"/>
  <c r="AN93" i="16"/>
  <c r="H93" i="16"/>
  <c r="BG93" i="16"/>
  <c r="BM93" i="16"/>
  <c r="BA93" i="16"/>
  <c r="BN93" i="16"/>
  <c r="U93" i="16"/>
  <c r="N93" i="16"/>
  <c r="G93" i="16"/>
  <c r="X93" i="16"/>
  <c r="F93" i="16"/>
  <c r="AH93" i="16"/>
  <c r="AD93" i="16"/>
  <c r="W93" i="16"/>
  <c r="BC93" i="16"/>
  <c r="I93" i="16"/>
  <c r="AM93" i="16"/>
  <c r="K93" i="16"/>
  <c r="P93" i="16"/>
  <c r="M93" i="16"/>
  <c r="AC93" i="16"/>
  <c r="AF93" i="16"/>
  <c r="AV93" i="16"/>
  <c r="O93" i="16"/>
  <c r="AL93" i="16"/>
  <c r="AA93" i="16"/>
  <c r="BB93" i="16"/>
  <c r="Y93" i="16"/>
  <c r="AY93" i="16"/>
  <c r="AS93" i="16"/>
  <c r="BD93" i="16"/>
  <c r="BJ93" i="16"/>
  <c r="BK93" i="16"/>
  <c r="S93" i="16"/>
  <c r="AU93" i="16"/>
  <c r="BH93" i="16"/>
  <c r="BI93" i="16"/>
  <c r="Z93" i="16"/>
  <c r="AP93" i="16"/>
  <c r="J93" i="16"/>
  <c r="AT93" i="16"/>
  <c r="AO93" i="16"/>
  <c r="F102" i="15"/>
  <c r="P21" i="16"/>
  <c r="AD21" i="16"/>
  <c r="AR21" i="16"/>
  <c r="K21" i="16"/>
  <c r="Z21" i="16"/>
  <c r="AB21" i="16"/>
  <c r="AP21" i="16"/>
  <c r="BD21" i="16"/>
  <c r="AU21" i="16"/>
  <c r="BJ21" i="16"/>
  <c r="AN21" i="16"/>
  <c r="BB21" i="16"/>
  <c r="I21" i="16"/>
  <c r="M21" i="16"/>
  <c r="AH21" i="16"/>
  <c r="AZ21" i="16"/>
  <c r="BN21" i="16"/>
  <c r="U21" i="16"/>
  <c r="AW21" i="16"/>
  <c r="AI21" i="16"/>
  <c r="AC21" i="16"/>
  <c r="AE21" i="16"/>
  <c r="V21" i="16"/>
  <c r="J21" i="16"/>
  <c r="X21" i="16"/>
  <c r="BL21" i="16"/>
  <c r="G21" i="16"/>
  <c r="AG21" i="16"/>
  <c r="N21" i="16"/>
  <c r="AK21" i="16"/>
  <c r="BA21" i="16"/>
  <c r="Q21" i="16"/>
  <c r="S21" i="16"/>
  <c r="AS21" i="16"/>
  <c r="AX21" i="16"/>
  <c r="AL21" i="16"/>
  <c r="AA21" i="16"/>
  <c r="BE21" i="16"/>
  <c r="O21" i="16"/>
  <c r="AO21" i="16"/>
  <c r="AQ21" i="16"/>
  <c r="L21" i="16"/>
  <c r="BF21" i="16"/>
  <c r="AT21" i="16"/>
  <c r="BC21" i="16"/>
  <c r="W21" i="16"/>
  <c r="AM21" i="16"/>
  <c r="BM21" i="16"/>
  <c r="H21" i="16"/>
  <c r="AJ21" i="16"/>
  <c r="BG21" i="16"/>
  <c r="AY21" i="16"/>
  <c r="F21" i="16"/>
  <c r="T21" i="16"/>
  <c r="AV21" i="16"/>
  <c r="Y21" i="16"/>
  <c r="R21" i="16"/>
  <c r="AF21" i="16"/>
  <c r="BH21" i="16"/>
  <c r="BI21" i="16"/>
  <c r="BK21" i="16"/>
  <c r="L124" i="16"/>
  <c r="AN124" i="16"/>
  <c r="J124" i="16"/>
  <c r="R124" i="16"/>
  <c r="BA124" i="16"/>
  <c r="X124" i="16"/>
  <c r="BE124" i="16"/>
  <c r="AK124" i="16"/>
  <c r="AS124" i="16"/>
  <c r="AG124" i="16"/>
  <c r="T124" i="16"/>
  <c r="AV124" i="16"/>
  <c r="AP124" i="16"/>
  <c r="N124" i="16"/>
  <c r="AZ124" i="16"/>
  <c r="AF124" i="16"/>
  <c r="BH124" i="16"/>
  <c r="BI124" i="16"/>
  <c r="AL124" i="16"/>
  <c r="BB124" i="16"/>
  <c r="AR124" i="16"/>
  <c r="M124" i="16"/>
  <c r="F124" i="16"/>
  <c r="BK124" i="16"/>
  <c r="G124" i="16"/>
  <c r="BD124" i="16"/>
  <c r="AB124" i="16"/>
  <c r="Z124" i="16"/>
  <c r="O124" i="16"/>
  <c r="S124" i="16"/>
  <c r="AI124" i="16"/>
  <c r="AW124" i="16"/>
  <c r="I124" i="16"/>
  <c r="Q124" i="16"/>
  <c r="AD124" i="16"/>
  <c r="BL124" i="16"/>
  <c r="AC124" i="16"/>
  <c r="U124" i="16"/>
  <c r="V124" i="16"/>
  <c r="Y124" i="16"/>
  <c r="AA124" i="16"/>
  <c r="AQ124" i="16"/>
  <c r="AX124" i="16"/>
  <c r="AE124" i="16"/>
  <c r="BN124" i="16"/>
  <c r="H124" i="16"/>
  <c r="BJ124" i="16"/>
  <c r="AY124" i="16"/>
  <c r="K124" i="16"/>
  <c r="AH124" i="16"/>
  <c r="AT124" i="16"/>
  <c r="BG124" i="16"/>
  <c r="W124" i="16"/>
  <c r="BC124" i="16"/>
  <c r="AU124" i="16"/>
  <c r="BF124" i="16"/>
  <c r="AM124" i="16"/>
  <c r="AJ124" i="16"/>
  <c r="BM124" i="16"/>
  <c r="P124" i="16"/>
  <c r="AO124" i="16"/>
  <c r="AR132" i="16"/>
  <c r="U132" i="16"/>
  <c r="AP132" i="16"/>
  <c r="AK132" i="16"/>
  <c r="AB132" i="16"/>
  <c r="BD132" i="16"/>
  <c r="AL132" i="16"/>
  <c r="BI132" i="16"/>
  <c r="BK132" i="16"/>
  <c r="AC132" i="16"/>
  <c r="W132" i="16"/>
  <c r="S132" i="16"/>
  <c r="AD132" i="16"/>
  <c r="AN132" i="16"/>
  <c r="AQ132" i="16"/>
  <c r="AI132" i="16"/>
  <c r="AM132" i="16"/>
  <c r="AZ132" i="16"/>
  <c r="BL132" i="16"/>
  <c r="AY132" i="16"/>
  <c r="AU132" i="16"/>
  <c r="BC132" i="16"/>
  <c r="J132" i="16"/>
  <c r="AA132" i="16"/>
  <c r="BE132" i="16"/>
  <c r="BG132" i="16"/>
  <c r="F132" i="16"/>
  <c r="AE132" i="16"/>
  <c r="AW132" i="16"/>
  <c r="AS132" i="16"/>
  <c r="L132" i="16"/>
  <c r="Y132" i="16"/>
  <c r="BB132" i="16"/>
  <c r="Q132" i="16"/>
  <c r="M132" i="16"/>
  <c r="H132" i="16"/>
  <c r="AJ132" i="16"/>
  <c r="BF132" i="16"/>
  <c r="AH132" i="16"/>
  <c r="R132" i="16"/>
  <c r="AX132" i="16"/>
  <c r="T132" i="16"/>
  <c r="AV132" i="16"/>
  <c r="G132" i="16"/>
  <c r="BJ132" i="16"/>
  <c r="BN132" i="16"/>
  <c r="P132" i="16"/>
  <c r="BM132" i="16"/>
  <c r="AF132" i="16"/>
  <c r="V132" i="16"/>
  <c r="K132" i="16"/>
  <c r="AG132" i="16"/>
  <c r="O132" i="16"/>
  <c r="X132" i="16"/>
  <c r="AT132" i="16"/>
  <c r="BH132" i="16"/>
  <c r="BA132" i="16"/>
  <c r="AO132" i="16"/>
  <c r="Z132" i="16"/>
  <c r="I132" i="16"/>
  <c r="N132" i="16"/>
  <c r="F31" i="15"/>
  <c r="G80" i="16"/>
  <c r="AG80" i="16"/>
  <c r="AC80" i="16"/>
  <c r="X80" i="16"/>
  <c r="Z80" i="16"/>
  <c r="S80" i="16"/>
  <c r="AS80" i="16"/>
  <c r="AW80" i="16"/>
  <c r="AN80" i="16"/>
  <c r="AO80" i="16"/>
  <c r="AQ80" i="16"/>
  <c r="K80" i="16"/>
  <c r="N80" i="16"/>
  <c r="J80" i="16"/>
  <c r="AL80" i="16"/>
  <c r="BC80" i="16"/>
  <c r="AA80" i="16"/>
  <c r="AH80" i="16"/>
  <c r="BF80" i="16"/>
  <c r="AM80" i="16"/>
  <c r="H80" i="16"/>
  <c r="AU80" i="16"/>
  <c r="AX80" i="16"/>
  <c r="Q80" i="16"/>
  <c r="BA80" i="16"/>
  <c r="F80" i="16"/>
  <c r="T80" i="16"/>
  <c r="BK80" i="16"/>
  <c r="O80" i="16"/>
  <c r="BG80" i="16"/>
  <c r="AK80" i="16"/>
  <c r="R80" i="16"/>
  <c r="AF80" i="16"/>
  <c r="L80" i="16"/>
  <c r="AI80" i="16"/>
  <c r="V80" i="16"/>
  <c r="AP80" i="16"/>
  <c r="BD80" i="16"/>
  <c r="AV80" i="16"/>
  <c r="P80" i="16"/>
  <c r="W80" i="16"/>
  <c r="BB80" i="16"/>
  <c r="I80" i="16"/>
  <c r="BL80" i="16"/>
  <c r="AJ80" i="16"/>
  <c r="BJ80" i="16"/>
  <c r="BE80" i="16"/>
  <c r="AB80" i="16"/>
  <c r="M80" i="16"/>
  <c r="BM80" i="16"/>
  <c r="U80" i="16"/>
  <c r="AY80" i="16"/>
  <c r="AZ80" i="16"/>
  <c r="BH80" i="16"/>
  <c r="Y80" i="16"/>
  <c r="AD80" i="16"/>
  <c r="BI80" i="16"/>
  <c r="BN80" i="16"/>
  <c r="AE80" i="16"/>
  <c r="AT80" i="16"/>
  <c r="AR80" i="16"/>
  <c r="U18" i="16"/>
  <c r="AU18" i="16"/>
  <c r="N18" i="16"/>
  <c r="AD18" i="16"/>
  <c r="AE18" i="16"/>
  <c r="AG18" i="16"/>
  <c r="BG18" i="16"/>
  <c r="Z18" i="16"/>
  <c r="AP18" i="16"/>
  <c r="AF18" i="16"/>
  <c r="AS18" i="16"/>
  <c r="L18" i="16"/>
  <c r="AL18" i="16"/>
  <c r="BB18" i="16"/>
  <c r="AN18" i="16"/>
  <c r="BE18" i="16"/>
  <c r="X18" i="16"/>
  <c r="AX18" i="16"/>
  <c r="BN18" i="16"/>
  <c r="AO18" i="16"/>
  <c r="J18" i="16"/>
  <c r="AJ18" i="16"/>
  <c r="BJ18" i="16"/>
  <c r="S18" i="16"/>
  <c r="G18" i="16"/>
  <c r="V18" i="16"/>
  <c r="AV18" i="16"/>
  <c r="O18" i="16"/>
  <c r="BC18" i="16"/>
  <c r="AQ18" i="16"/>
  <c r="AH18" i="16"/>
  <c r="BH18" i="16"/>
  <c r="AA18" i="16"/>
  <c r="T18" i="16"/>
  <c r="H18" i="16"/>
  <c r="K18" i="16"/>
  <c r="AK18" i="16"/>
  <c r="BK18" i="16"/>
  <c r="BL18" i="16"/>
  <c r="AZ18" i="16"/>
  <c r="W18" i="16"/>
  <c r="AC18" i="16"/>
  <c r="AI18" i="16"/>
  <c r="BM18" i="16"/>
  <c r="BF18" i="16"/>
  <c r="M18" i="16"/>
  <c r="AR18" i="16"/>
  <c r="AY18" i="16"/>
  <c r="AB18" i="16"/>
  <c r="Y18" i="16"/>
  <c r="P18" i="16"/>
  <c r="AW18" i="16"/>
  <c r="Q18" i="16"/>
  <c r="BI18" i="16"/>
  <c r="BA18" i="16"/>
  <c r="AM18" i="16"/>
  <c r="F18" i="16"/>
  <c r="I18" i="16"/>
  <c r="R18" i="16"/>
  <c r="AT18" i="16"/>
  <c r="BD18" i="16"/>
  <c r="AG32" i="6"/>
  <c r="P3" i="16"/>
  <c r="AD3" i="16"/>
  <c r="AV3" i="16"/>
  <c r="AU3" i="16"/>
  <c r="BE3" i="16"/>
  <c r="AB3" i="16"/>
  <c r="AP3" i="16"/>
  <c r="N3" i="16"/>
  <c r="Y3" i="16"/>
  <c r="BH3" i="16"/>
  <c r="AZ3" i="16"/>
  <c r="BN3" i="16"/>
  <c r="BI3" i="16"/>
  <c r="Z3" i="16"/>
  <c r="I3" i="16"/>
  <c r="BL3" i="16"/>
  <c r="G3" i="16"/>
  <c r="T3" i="16"/>
  <c r="AX3" i="16"/>
  <c r="M3" i="16"/>
  <c r="Q3" i="16"/>
  <c r="S3" i="16"/>
  <c r="AR3" i="16"/>
  <c r="J3" i="16"/>
  <c r="AF3" i="16"/>
  <c r="AC3" i="16"/>
  <c r="AE3" i="16"/>
  <c r="BJ3" i="16"/>
  <c r="AH3" i="16"/>
  <c r="AG3" i="16"/>
  <c r="O3" i="16"/>
  <c r="AO3" i="16"/>
  <c r="AQ3" i="16"/>
  <c r="U3" i="16"/>
  <c r="BF3" i="16"/>
  <c r="AK3" i="16"/>
  <c r="AM3" i="16"/>
  <c r="BM3" i="16"/>
  <c r="L3" i="16"/>
  <c r="V3" i="16"/>
  <c r="AI3" i="16"/>
  <c r="AY3" i="16"/>
  <c r="F3" i="16"/>
  <c r="X3" i="16"/>
  <c r="AT3" i="16"/>
  <c r="BG3" i="16"/>
  <c r="AN3" i="16"/>
  <c r="H3" i="16"/>
  <c r="BA3" i="16"/>
  <c r="R3" i="16"/>
  <c r="BB3" i="16"/>
  <c r="BK3" i="16"/>
  <c r="BD3" i="16"/>
  <c r="BC3" i="16"/>
  <c r="AJ3" i="16"/>
  <c r="W3" i="16"/>
  <c r="AL3" i="16"/>
  <c r="AS3" i="16"/>
  <c r="AW3" i="16"/>
  <c r="AA3" i="16"/>
  <c r="K3" i="16"/>
  <c r="AC123" i="16"/>
  <c r="AT123" i="16"/>
  <c r="AJ123" i="16"/>
  <c r="BH123" i="16"/>
  <c r="Y123" i="16"/>
  <c r="AO123" i="16"/>
  <c r="BI123" i="16"/>
  <c r="BD123" i="16"/>
  <c r="J123" i="16"/>
  <c r="AQ123" i="16"/>
  <c r="BA123" i="16"/>
  <c r="S123" i="16"/>
  <c r="AA123" i="16"/>
  <c r="AM123" i="16"/>
  <c r="AR123" i="16"/>
  <c r="BM123" i="16"/>
  <c r="AH123" i="16"/>
  <c r="BE123" i="16"/>
  <c r="BK123" i="16"/>
  <c r="AS123" i="16"/>
  <c r="F123" i="16"/>
  <c r="AW123" i="16"/>
  <c r="G123" i="16"/>
  <c r="L123" i="16"/>
  <c r="T123" i="16"/>
  <c r="R123" i="16"/>
  <c r="K123" i="16"/>
  <c r="AB123" i="16"/>
  <c r="AN123" i="16"/>
  <c r="AV123" i="16"/>
  <c r="N123" i="16"/>
  <c r="AD123" i="16"/>
  <c r="AF123" i="16"/>
  <c r="BF123" i="16"/>
  <c r="BL123" i="16"/>
  <c r="AZ123" i="16"/>
  <c r="Z123" i="16"/>
  <c r="AP123" i="16"/>
  <c r="AY123" i="16"/>
  <c r="H123" i="16"/>
  <c r="W123" i="16"/>
  <c r="AX123" i="16"/>
  <c r="BN123" i="16"/>
  <c r="AI123" i="16"/>
  <c r="BG123" i="16"/>
  <c r="U123" i="16"/>
  <c r="BJ123" i="16"/>
  <c r="M123" i="16"/>
  <c r="BC123" i="16"/>
  <c r="I123" i="16"/>
  <c r="V123" i="16"/>
  <c r="AG123" i="16"/>
  <c r="AK123" i="16"/>
  <c r="AU123" i="16"/>
  <c r="X123" i="16"/>
  <c r="P123" i="16"/>
  <c r="BB123" i="16"/>
  <c r="AL123" i="16"/>
  <c r="Q123" i="16"/>
  <c r="AE123" i="16"/>
  <c r="O123" i="16"/>
  <c r="F108" i="15"/>
  <c r="F43" i="15"/>
  <c r="AQ77" i="16"/>
  <c r="T77" i="16"/>
  <c r="AW77" i="16"/>
  <c r="O77" i="16"/>
  <c r="BN77" i="16"/>
  <c r="BD77" i="16"/>
  <c r="AG77" i="16"/>
  <c r="BJ77" i="16"/>
  <c r="AX77" i="16"/>
  <c r="AA77" i="16"/>
  <c r="AE77" i="16"/>
  <c r="BG77" i="16"/>
  <c r="Z77" i="16"/>
  <c r="AY77" i="16"/>
  <c r="AB77" i="16"/>
  <c r="AR77" i="16"/>
  <c r="H77" i="16"/>
  <c r="AM77" i="16"/>
  <c r="X77" i="16"/>
  <c r="AK77" i="16"/>
  <c r="Q77" i="16"/>
  <c r="BE77" i="16"/>
  <c r="U77" i="16"/>
  <c r="AZ77" i="16"/>
  <c r="BB77" i="16"/>
  <c r="I77" i="16"/>
  <c r="AC77" i="16"/>
  <c r="F77" i="16"/>
  <c r="AH77" i="16"/>
  <c r="K77" i="16"/>
  <c r="AI77" i="16"/>
  <c r="AO77" i="16"/>
  <c r="S77" i="16"/>
  <c r="AU77" i="16"/>
  <c r="AN77" i="16"/>
  <c r="BL77" i="16"/>
  <c r="BM77" i="16"/>
  <c r="AS77" i="16"/>
  <c r="J77" i="16"/>
  <c r="AP77" i="16"/>
  <c r="BC77" i="16"/>
  <c r="P77" i="16"/>
  <c r="BF77" i="16"/>
  <c r="W77" i="16"/>
  <c r="N77" i="16"/>
  <c r="BI77" i="16"/>
  <c r="AT77" i="16"/>
  <c r="BH77" i="16"/>
  <c r="AJ77" i="16"/>
  <c r="M77" i="16"/>
  <c r="G77" i="16"/>
  <c r="L77" i="16"/>
  <c r="AV77" i="16"/>
  <c r="AD77" i="16"/>
  <c r="V77" i="16"/>
  <c r="BA77" i="16"/>
  <c r="AL77" i="16"/>
  <c r="BK77" i="16"/>
  <c r="R77" i="16"/>
  <c r="Y77" i="16"/>
  <c r="AF77" i="16"/>
  <c r="AI56" i="16"/>
  <c r="BI56" i="16"/>
  <c r="AQ56" i="16"/>
  <c r="AD56" i="16"/>
  <c r="BC56" i="16"/>
  <c r="AU56" i="16"/>
  <c r="N56" i="16"/>
  <c r="BM56" i="16"/>
  <c r="AZ56" i="16"/>
  <c r="J56" i="16"/>
  <c r="BG56" i="16"/>
  <c r="Z56" i="16"/>
  <c r="V56" i="16"/>
  <c r="I56" i="16"/>
  <c r="BD56" i="16"/>
  <c r="L56" i="16"/>
  <c r="AL56" i="16"/>
  <c r="AR56" i="16"/>
  <c r="AE56" i="16"/>
  <c r="T56" i="16"/>
  <c r="X56" i="16"/>
  <c r="AX56" i="16"/>
  <c r="BN56" i="16"/>
  <c r="BA56" i="16"/>
  <c r="P56" i="16"/>
  <c r="AJ56" i="16"/>
  <c r="BJ56" i="16"/>
  <c r="F56" i="16"/>
  <c r="R56" i="16"/>
  <c r="Q56" i="16"/>
  <c r="AV56" i="16"/>
  <c r="O56" i="16"/>
  <c r="AB56" i="16"/>
  <c r="AN56" i="16"/>
  <c r="S56" i="16"/>
  <c r="Y56" i="16"/>
  <c r="AY56" i="16"/>
  <c r="AC56" i="16"/>
  <c r="AO56" i="16"/>
  <c r="BF56" i="16"/>
  <c r="AK56" i="16"/>
  <c r="AP56" i="16"/>
  <c r="AW56" i="16"/>
  <c r="BB56" i="16"/>
  <c r="AA56" i="16"/>
  <c r="AF56" i="16"/>
  <c r="AM56" i="16"/>
  <c r="AG56" i="16"/>
  <c r="M56" i="16"/>
  <c r="BK56" i="16"/>
  <c r="BL56" i="16"/>
  <c r="G56" i="16"/>
  <c r="U56" i="16"/>
  <c r="K56" i="16"/>
  <c r="AH56" i="16"/>
  <c r="AS56" i="16"/>
  <c r="AT56" i="16"/>
  <c r="W56" i="16"/>
  <c r="H56" i="16"/>
  <c r="BH56" i="16"/>
  <c r="BE56" i="16"/>
  <c r="F20" i="15"/>
  <c r="BG50" i="16"/>
  <c r="Z50" i="16"/>
  <c r="H50" i="16"/>
  <c r="Q50" i="16"/>
  <c r="BF50" i="16"/>
  <c r="L50" i="16"/>
  <c r="AL50" i="16"/>
  <c r="AD50" i="16"/>
  <c r="AH50" i="16"/>
  <c r="V50" i="16"/>
  <c r="X50" i="16"/>
  <c r="AX50" i="16"/>
  <c r="AZ50" i="16"/>
  <c r="BD50" i="16"/>
  <c r="BN50" i="16"/>
  <c r="AJ50" i="16"/>
  <c r="BJ50" i="16"/>
  <c r="I50" i="16"/>
  <c r="U50" i="16"/>
  <c r="R50" i="16"/>
  <c r="AV50" i="16"/>
  <c r="O50" i="16"/>
  <c r="AE50" i="16"/>
  <c r="AQ50" i="16"/>
  <c r="AB50" i="16"/>
  <c r="BH50" i="16"/>
  <c r="AA50" i="16"/>
  <c r="BA50" i="16"/>
  <c r="BM50" i="16"/>
  <c r="AN50" i="16"/>
  <c r="M50" i="16"/>
  <c r="AM50" i="16"/>
  <c r="J50" i="16"/>
  <c r="AO50" i="16"/>
  <c r="S50" i="16"/>
  <c r="W50" i="16"/>
  <c r="AW50" i="16"/>
  <c r="G50" i="16"/>
  <c r="P50" i="16"/>
  <c r="AS50" i="16"/>
  <c r="BI50" i="16"/>
  <c r="BE50" i="16"/>
  <c r="N50" i="16"/>
  <c r="F50" i="16"/>
  <c r="AY50" i="16"/>
  <c r="T50" i="16"/>
  <c r="BK50" i="16"/>
  <c r="BL50" i="16"/>
  <c r="K50" i="16"/>
  <c r="AC50" i="16"/>
  <c r="AF50" i="16"/>
  <c r="BB50" i="16"/>
  <c r="AK50" i="16"/>
  <c r="AT50" i="16"/>
  <c r="AI50" i="16"/>
  <c r="AG50" i="16"/>
  <c r="AR50" i="16"/>
  <c r="AU50" i="16"/>
  <c r="BC50" i="16"/>
  <c r="Y50" i="16"/>
  <c r="AP50" i="16"/>
  <c r="AJ52" i="16"/>
  <c r="BJ52" i="16"/>
  <c r="Q52" i="16"/>
  <c r="G52" i="16"/>
  <c r="I52" i="16"/>
  <c r="AV52" i="16"/>
  <c r="O52" i="16"/>
  <c r="AH52" i="16"/>
  <c r="AC52" i="16"/>
  <c r="AR52" i="16"/>
  <c r="M52" i="16"/>
  <c r="AM52" i="16"/>
  <c r="R52" i="16"/>
  <c r="U52" i="16"/>
  <c r="BN52" i="16"/>
  <c r="Y52" i="16"/>
  <c r="AY52" i="16"/>
  <c r="AN52" i="16"/>
  <c r="V52" i="16"/>
  <c r="AS52" i="16"/>
  <c r="K52" i="16"/>
  <c r="AK52" i="16"/>
  <c r="BK52" i="16"/>
  <c r="BE52" i="16"/>
  <c r="AB52" i="16"/>
  <c r="AZ52" i="16"/>
  <c r="W52" i="16"/>
  <c r="AW52" i="16"/>
  <c r="J52" i="16"/>
  <c r="S52" i="16"/>
  <c r="AD52" i="16"/>
  <c r="AI52" i="16"/>
  <c r="BI52" i="16"/>
  <c r="AF52" i="16"/>
  <c r="AO52" i="16"/>
  <c r="AE52" i="16"/>
  <c r="BG52" i="16"/>
  <c r="Z52" i="16"/>
  <c r="P52" i="16"/>
  <c r="T52" i="16"/>
  <c r="F52" i="16"/>
  <c r="L52" i="16"/>
  <c r="AL52" i="16"/>
  <c r="AG52" i="16"/>
  <c r="AP52" i="16"/>
  <c r="BA52" i="16"/>
  <c r="AA52" i="16"/>
  <c r="BB52" i="16"/>
  <c r="BC52" i="16"/>
  <c r="BD52" i="16"/>
  <c r="BF52" i="16"/>
  <c r="AX52" i="16"/>
  <c r="BL52" i="16"/>
  <c r="AT52" i="16"/>
  <c r="H52" i="16"/>
  <c r="AU52" i="16"/>
  <c r="AQ52" i="16"/>
  <c r="X52" i="16"/>
  <c r="BH52" i="16"/>
  <c r="BM52" i="16"/>
  <c r="N52" i="16"/>
  <c r="F148" i="15"/>
  <c r="O95" i="16"/>
  <c r="AS95" i="16"/>
  <c r="AK95" i="16"/>
  <c r="AU95" i="16"/>
  <c r="BH95" i="16"/>
  <c r="T95" i="16"/>
  <c r="AA95" i="16"/>
  <c r="BF95" i="16"/>
  <c r="BA95" i="16"/>
  <c r="Z95" i="16"/>
  <c r="J95" i="16"/>
  <c r="AM95" i="16"/>
  <c r="Q95" i="16"/>
  <c r="H95" i="16"/>
  <c r="AX95" i="16"/>
  <c r="BI95" i="16"/>
  <c r="AY95" i="16"/>
  <c r="AG95" i="16"/>
  <c r="W95" i="16"/>
  <c r="AB95" i="16"/>
  <c r="K95" i="16"/>
  <c r="BK95" i="16"/>
  <c r="AV95" i="16"/>
  <c r="AL95" i="16"/>
  <c r="AZ95" i="16"/>
  <c r="BJ95" i="16"/>
  <c r="AC95" i="16"/>
  <c r="R95" i="16"/>
  <c r="BD95" i="16"/>
  <c r="AJ95" i="16"/>
  <c r="P95" i="16"/>
  <c r="BL95" i="16"/>
  <c r="BB95" i="16"/>
  <c r="AD95" i="16"/>
  <c r="N95" i="16"/>
  <c r="L95" i="16"/>
  <c r="F95" i="16"/>
  <c r="BM95" i="16"/>
  <c r="X95" i="16"/>
  <c r="BE95" i="16"/>
  <c r="AO95" i="16"/>
  <c r="S95" i="16"/>
  <c r="AQ95" i="16"/>
  <c r="AF95" i="16"/>
  <c r="BG95" i="16"/>
  <c r="AH95" i="16"/>
  <c r="AI95" i="16"/>
  <c r="AW95" i="16"/>
  <c r="AN95" i="16"/>
  <c r="AR95" i="16"/>
  <c r="G95" i="16"/>
  <c r="BN95" i="16"/>
  <c r="V95" i="16"/>
  <c r="M95" i="16"/>
  <c r="BC95" i="16"/>
  <c r="U95" i="16"/>
  <c r="AT95" i="16"/>
  <c r="Y95" i="16"/>
  <c r="AP95" i="16"/>
  <c r="I95" i="16"/>
  <c r="AE95" i="16"/>
  <c r="F115" i="15"/>
  <c r="AI60" i="16"/>
  <c r="O60" i="16"/>
  <c r="R60" i="16"/>
  <c r="AJ60" i="16"/>
  <c r="BA60" i="16"/>
  <c r="AU60" i="16"/>
  <c r="AC60" i="16"/>
  <c r="AF60" i="16"/>
  <c r="BM60" i="16"/>
  <c r="BB60" i="16"/>
  <c r="BG60" i="16"/>
  <c r="AQ60" i="16"/>
  <c r="AT60" i="16"/>
  <c r="H60" i="16"/>
  <c r="BC60" i="16"/>
  <c r="N60" i="16"/>
  <c r="BE60" i="16"/>
  <c r="BI60" i="16"/>
  <c r="AK60" i="16"/>
  <c r="T60" i="16"/>
  <c r="Z60" i="16"/>
  <c r="P60" i="16"/>
  <c r="S60" i="16"/>
  <c r="BN60" i="16"/>
  <c r="U60" i="16"/>
  <c r="AL60" i="16"/>
  <c r="AD60" i="16"/>
  <c r="AG60" i="16"/>
  <c r="I60" i="16"/>
  <c r="V60" i="16"/>
  <c r="AX60" i="16"/>
  <c r="AR60" i="16"/>
  <c r="AV60" i="16"/>
  <c r="AM60" i="16"/>
  <c r="AW60" i="16"/>
  <c r="BJ60" i="16"/>
  <c r="BF60" i="16"/>
  <c r="BK60" i="16"/>
  <c r="J60" i="16"/>
  <c r="AY60" i="16"/>
  <c r="AB60" i="16"/>
  <c r="AE60" i="16"/>
  <c r="AH60" i="16"/>
  <c r="L60" i="16"/>
  <c r="AA60" i="16"/>
  <c r="K60" i="16"/>
  <c r="AP60" i="16"/>
  <c r="AS60" i="16"/>
  <c r="BL60" i="16"/>
  <c r="AO60" i="16"/>
  <c r="AZ60" i="16"/>
  <c r="M60" i="16"/>
  <c r="BD60" i="16"/>
  <c r="Q60" i="16"/>
  <c r="BH60" i="16"/>
  <c r="W60" i="16"/>
  <c r="F60" i="16"/>
  <c r="G60" i="16"/>
  <c r="Y60" i="16"/>
  <c r="AN60" i="16"/>
  <c r="X60" i="16"/>
  <c r="AE99" i="16"/>
  <c r="BI99" i="16"/>
  <c r="BJ99" i="16"/>
  <c r="J99" i="16"/>
  <c r="AX99" i="16"/>
  <c r="AR99" i="16"/>
  <c r="P99" i="16"/>
  <c r="X99" i="16"/>
  <c r="AZ99" i="16"/>
  <c r="AB99" i="16"/>
  <c r="AA99" i="16"/>
  <c r="H99" i="16"/>
  <c r="BC99" i="16"/>
  <c r="BL99" i="16"/>
  <c r="BA99" i="16"/>
  <c r="AM99" i="16"/>
  <c r="U99" i="16"/>
  <c r="S99" i="16"/>
  <c r="F99" i="16"/>
  <c r="L99" i="16"/>
  <c r="AY99" i="16"/>
  <c r="AH99" i="16"/>
  <c r="AL99" i="16"/>
  <c r="Y99" i="16"/>
  <c r="BB99" i="16"/>
  <c r="BK99" i="16"/>
  <c r="AU99" i="16"/>
  <c r="BF99" i="16"/>
  <c r="AS99" i="16"/>
  <c r="M99" i="16"/>
  <c r="Q99" i="16"/>
  <c r="BH99" i="16"/>
  <c r="T99" i="16"/>
  <c r="BM99" i="16"/>
  <c r="N99" i="16"/>
  <c r="AQ99" i="16"/>
  <c r="V99" i="16"/>
  <c r="BG99" i="16"/>
  <c r="Z99" i="16"/>
  <c r="AJ99" i="16"/>
  <c r="BD99" i="16"/>
  <c r="AI99" i="16"/>
  <c r="W99" i="16"/>
  <c r="AT99" i="16"/>
  <c r="AG99" i="16"/>
  <c r="BE99" i="16"/>
  <c r="AF99" i="16"/>
  <c r="I99" i="16"/>
  <c r="AV99" i="16"/>
  <c r="AK99" i="16"/>
  <c r="R99" i="16"/>
  <c r="AW99" i="16"/>
  <c r="AN99" i="16"/>
  <c r="AO99" i="16"/>
  <c r="BN99" i="16"/>
  <c r="AP99" i="16"/>
  <c r="G99" i="16"/>
  <c r="O99" i="16"/>
  <c r="K99" i="16"/>
  <c r="AD99" i="16"/>
  <c r="AC99" i="16"/>
  <c r="AA23" i="16"/>
  <c r="BA23" i="16"/>
  <c r="BC23" i="16"/>
  <c r="X23" i="16"/>
  <c r="AX23" i="16"/>
  <c r="AM23" i="16"/>
  <c r="BM23" i="16"/>
  <c r="H23" i="16"/>
  <c r="AJ23" i="16"/>
  <c r="V23" i="16"/>
  <c r="AY23" i="16"/>
  <c r="F23" i="16"/>
  <c r="T23" i="16"/>
  <c r="AV23" i="16"/>
  <c r="BF23" i="16"/>
  <c r="BK23" i="16"/>
  <c r="R23" i="16"/>
  <c r="AF23" i="16"/>
  <c r="BH23" i="16"/>
  <c r="W23" i="16"/>
  <c r="P23" i="16"/>
  <c r="AD23" i="16"/>
  <c r="AR23" i="16"/>
  <c r="AL23" i="16"/>
  <c r="BG23" i="16"/>
  <c r="AB23" i="16"/>
  <c r="AP23" i="16"/>
  <c r="BD23" i="16"/>
  <c r="J23" i="16"/>
  <c r="Y23" i="16"/>
  <c r="AN23" i="16"/>
  <c r="BB23" i="16"/>
  <c r="I23" i="16"/>
  <c r="AT23" i="16"/>
  <c r="BI23" i="16"/>
  <c r="AZ23" i="16"/>
  <c r="BN23" i="16"/>
  <c r="U23" i="16"/>
  <c r="K23" i="16"/>
  <c r="Z23" i="16"/>
  <c r="Q23" i="16"/>
  <c r="S23" i="16"/>
  <c r="AS23" i="16"/>
  <c r="M23" i="16"/>
  <c r="AH23" i="16"/>
  <c r="AC23" i="16"/>
  <c r="AE23" i="16"/>
  <c r="BE23" i="16"/>
  <c r="AW23" i="16"/>
  <c r="AI23" i="16"/>
  <c r="G23" i="16"/>
  <c r="AQ23" i="16"/>
  <c r="AG23" i="16"/>
  <c r="L23" i="16"/>
  <c r="AO23" i="16"/>
  <c r="AU23" i="16"/>
  <c r="N23" i="16"/>
  <c r="BJ23" i="16"/>
  <c r="AK23" i="16"/>
  <c r="O23" i="16"/>
  <c r="BL23" i="16"/>
  <c r="BN84" i="6"/>
  <c r="BM16" i="16"/>
  <c r="AP16" i="16"/>
  <c r="AF16" i="16"/>
  <c r="AG16" i="16"/>
  <c r="T16" i="16"/>
  <c r="L16" i="16"/>
  <c r="AN16" i="16"/>
  <c r="AD16" i="16"/>
  <c r="I16" i="16"/>
  <c r="AL16" i="16"/>
  <c r="BI16" i="16"/>
  <c r="X16" i="16"/>
  <c r="BA16" i="16"/>
  <c r="AQ16" i="16"/>
  <c r="V16" i="16"/>
  <c r="G16" i="16"/>
  <c r="AJ16" i="16"/>
  <c r="BN16" i="16"/>
  <c r="BD16" i="16"/>
  <c r="AI16" i="16"/>
  <c r="AT16" i="16"/>
  <c r="M16" i="16"/>
  <c r="AO16" i="16"/>
  <c r="AR16" i="16"/>
  <c r="W16" i="16"/>
  <c r="J16" i="16"/>
  <c r="AC16" i="16"/>
  <c r="BK16" i="16"/>
  <c r="AV16" i="16"/>
  <c r="BC16" i="16"/>
  <c r="Y16" i="16"/>
  <c r="BH16" i="16"/>
  <c r="Q16" i="16"/>
  <c r="BL16" i="16"/>
  <c r="Z16" i="16"/>
  <c r="R16" i="16"/>
  <c r="AH16" i="16"/>
  <c r="P16" i="16"/>
  <c r="BJ16" i="16"/>
  <c r="U16" i="16"/>
  <c r="AM16" i="16"/>
  <c r="AE16" i="16"/>
  <c r="AK16" i="16"/>
  <c r="AZ16" i="16"/>
  <c r="BE16" i="16"/>
  <c r="H16" i="16"/>
  <c r="AS16" i="16"/>
  <c r="N16" i="16"/>
  <c r="F16" i="16"/>
  <c r="AU16" i="16"/>
  <c r="K16" i="16"/>
  <c r="AA16" i="16"/>
  <c r="S16" i="16"/>
  <c r="AX16" i="16"/>
  <c r="O16" i="16"/>
  <c r="AB16" i="16"/>
  <c r="BF16" i="16"/>
  <c r="AY16" i="16"/>
  <c r="BB16" i="16"/>
  <c r="AW16" i="16"/>
  <c r="BG16" i="16"/>
  <c r="BG144" i="16"/>
  <c r="AG144" i="16"/>
  <c r="V144" i="16"/>
  <c r="I144" i="16"/>
  <c r="S144" i="16"/>
  <c r="N144" i="16"/>
  <c r="AW144" i="16"/>
  <c r="AR144" i="16"/>
  <c r="AV144" i="16"/>
  <c r="AD144" i="16"/>
  <c r="Z144" i="16"/>
  <c r="BL144" i="16"/>
  <c r="BK144" i="16"/>
  <c r="M144" i="16"/>
  <c r="K144" i="16"/>
  <c r="Q144" i="16"/>
  <c r="BM144" i="16"/>
  <c r="BC144" i="16"/>
  <c r="W144" i="16"/>
  <c r="T144" i="16"/>
  <c r="Y144" i="16"/>
  <c r="BD144" i="16"/>
  <c r="AI144" i="16"/>
  <c r="AK144" i="16"/>
  <c r="AT144" i="16"/>
  <c r="AA144" i="16"/>
  <c r="AU144" i="16"/>
  <c r="BA144" i="16"/>
  <c r="BN144" i="16"/>
  <c r="O144" i="16"/>
  <c r="J144" i="16"/>
  <c r="BE144" i="16"/>
  <c r="AS144" i="16"/>
  <c r="AY144" i="16"/>
  <c r="P144" i="16"/>
  <c r="U144" i="16"/>
  <c r="AJ144" i="16"/>
  <c r="AE144" i="16"/>
  <c r="AB144" i="16"/>
  <c r="AL144" i="16"/>
  <c r="F144" i="16"/>
  <c r="BF144" i="16"/>
  <c r="AO144" i="16"/>
  <c r="AN144" i="16"/>
  <c r="BB144" i="16"/>
  <c r="AP144" i="16"/>
  <c r="BH144" i="16"/>
  <c r="AZ144" i="16"/>
  <c r="R144" i="16"/>
  <c r="AX144" i="16"/>
  <c r="BJ144" i="16"/>
  <c r="L144" i="16"/>
  <c r="AF144" i="16"/>
  <c r="G144" i="16"/>
  <c r="AC144" i="16"/>
  <c r="BI144" i="16"/>
  <c r="AH144" i="16"/>
  <c r="H144" i="16"/>
  <c r="AQ144" i="16"/>
  <c r="X144" i="16"/>
  <c r="AM144" i="16"/>
  <c r="X83" i="16"/>
  <c r="BG83" i="16"/>
  <c r="AW83" i="16"/>
  <c r="M83" i="16"/>
  <c r="AM83" i="16"/>
  <c r="AJ83" i="16"/>
  <c r="R83" i="16"/>
  <c r="BL83" i="16"/>
  <c r="AB83" i="16"/>
  <c r="K83" i="16"/>
  <c r="AV83" i="16"/>
  <c r="AF83" i="16"/>
  <c r="G83" i="16"/>
  <c r="AP83" i="16"/>
  <c r="AR83" i="16"/>
  <c r="BH83" i="16"/>
  <c r="AT83" i="16"/>
  <c r="U83" i="16"/>
  <c r="BD83" i="16"/>
  <c r="BA83" i="16"/>
  <c r="N83" i="16"/>
  <c r="BI83" i="16"/>
  <c r="AI83" i="16"/>
  <c r="W83" i="16"/>
  <c r="BB83" i="16"/>
  <c r="S83" i="16"/>
  <c r="BC83" i="16"/>
  <c r="Z83" i="16"/>
  <c r="AY83" i="16"/>
  <c r="I83" i="16"/>
  <c r="BK83" i="16"/>
  <c r="AA83" i="16"/>
  <c r="F83" i="16"/>
  <c r="BF83" i="16"/>
  <c r="T83" i="16"/>
  <c r="AC83" i="16"/>
  <c r="L83" i="16"/>
  <c r="AH83" i="16"/>
  <c r="AD83" i="16"/>
  <c r="BM83" i="16"/>
  <c r="P83" i="16"/>
  <c r="Y83" i="16"/>
  <c r="AL83" i="16"/>
  <c r="AN83" i="16"/>
  <c r="V83" i="16"/>
  <c r="AZ83" i="16"/>
  <c r="AG83" i="16"/>
  <c r="AX83" i="16"/>
  <c r="H83" i="16"/>
  <c r="J83" i="16"/>
  <c r="BJ83" i="16"/>
  <c r="O83" i="16"/>
  <c r="AK83" i="16"/>
  <c r="AU83" i="16"/>
  <c r="Q83" i="16"/>
  <c r="AE83" i="16"/>
  <c r="AO83" i="16"/>
  <c r="BE83" i="16"/>
  <c r="AS83" i="16"/>
  <c r="BN83" i="16"/>
  <c r="AQ83" i="16"/>
  <c r="AG94" i="16"/>
  <c r="F94" i="16"/>
  <c r="AA94" i="16"/>
  <c r="BN94" i="16"/>
  <c r="AZ94" i="16"/>
  <c r="Q94" i="16"/>
  <c r="BA94" i="16"/>
  <c r="M94" i="16"/>
  <c r="N94" i="16"/>
  <c r="AE94" i="16"/>
  <c r="AD94" i="16"/>
  <c r="H94" i="16"/>
  <c r="AB94" i="16"/>
  <c r="AT94" i="16"/>
  <c r="AF94" i="16"/>
  <c r="AQ94" i="16"/>
  <c r="X94" i="16"/>
  <c r="AR94" i="16"/>
  <c r="O94" i="16"/>
  <c r="AJ94" i="16"/>
  <c r="T94" i="16"/>
  <c r="K94" i="16"/>
  <c r="AI94" i="16"/>
  <c r="AW94" i="16"/>
  <c r="BE94" i="16"/>
  <c r="L94" i="16"/>
  <c r="S94" i="16"/>
  <c r="BD94" i="16"/>
  <c r="AP94" i="16"/>
  <c r="AY94" i="16"/>
  <c r="G94" i="16"/>
  <c r="BG94" i="16"/>
  <c r="V94" i="16"/>
  <c r="AH94" i="16"/>
  <c r="BI94" i="16"/>
  <c r="Y94" i="16"/>
  <c r="AS94" i="16"/>
  <c r="AO94" i="16"/>
  <c r="P94" i="16"/>
  <c r="AU94" i="16"/>
  <c r="R94" i="16"/>
  <c r="AC94" i="16"/>
  <c r="BH94" i="16"/>
  <c r="AX94" i="16"/>
  <c r="BF94" i="16"/>
  <c r="AM94" i="16"/>
  <c r="W94" i="16"/>
  <c r="BM94" i="16"/>
  <c r="BL94" i="16"/>
  <c r="AL94" i="16"/>
  <c r="AK94" i="16"/>
  <c r="BC94" i="16"/>
  <c r="J94" i="16"/>
  <c r="BJ94" i="16"/>
  <c r="I94" i="16"/>
  <c r="BB94" i="16"/>
  <c r="AN94" i="16"/>
  <c r="BK94" i="16"/>
  <c r="U94" i="16"/>
  <c r="Z94" i="16"/>
  <c r="AV94" i="16"/>
  <c r="F137" i="15"/>
  <c r="BM75" i="16"/>
  <c r="U75" i="16"/>
  <c r="AW75" i="16"/>
  <c r="BK75" i="16"/>
  <c r="P75" i="16"/>
  <c r="F75" i="16"/>
  <c r="AH75" i="16"/>
  <c r="BJ75" i="16"/>
  <c r="AE75" i="16"/>
  <c r="R75" i="16"/>
  <c r="AF75" i="16"/>
  <c r="BH75" i="16"/>
  <c r="Y75" i="16"/>
  <c r="AK75" i="16"/>
  <c r="AZ75" i="16"/>
  <c r="AS75" i="16"/>
  <c r="I75" i="16"/>
  <c r="AL75" i="16"/>
  <c r="AM75" i="16"/>
  <c r="AA75" i="16"/>
  <c r="BF75" i="16"/>
  <c r="V75" i="16"/>
  <c r="AY75" i="16"/>
  <c r="K75" i="16"/>
  <c r="AR75" i="16"/>
  <c r="G75" i="16"/>
  <c r="AI75" i="16"/>
  <c r="BL75" i="16"/>
  <c r="AN75" i="16"/>
  <c r="AX75" i="16"/>
  <c r="T75" i="16"/>
  <c r="AV75" i="16"/>
  <c r="O75" i="16"/>
  <c r="M75" i="16"/>
  <c r="BD75" i="16"/>
  <c r="AC75" i="16"/>
  <c r="AT75" i="16"/>
  <c r="J75" i="16"/>
  <c r="AP75" i="16"/>
  <c r="X75" i="16"/>
  <c r="H75" i="16"/>
  <c r="N75" i="16"/>
  <c r="AU75" i="16"/>
  <c r="Z75" i="16"/>
  <c r="BI75" i="16"/>
  <c r="BE75" i="16"/>
  <c r="W75" i="16"/>
  <c r="BG75" i="16"/>
  <c r="AJ75" i="16"/>
  <c r="BB75" i="16"/>
  <c r="L75" i="16"/>
  <c r="AD75" i="16"/>
  <c r="Q75" i="16"/>
  <c r="AB75" i="16"/>
  <c r="BA75" i="16"/>
  <c r="AO75" i="16"/>
  <c r="BC75" i="16"/>
  <c r="S75" i="16"/>
  <c r="BN75" i="16"/>
  <c r="AG75" i="16"/>
  <c r="AQ75" i="16"/>
  <c r="Y67" i="16"/>
  <c r="BB67" i="16"/>
  <c r="AW67" i="16"/>
  <c r="S67" i="16"/>
  <c r="U67" i="16"/>
  <c r="Q67" i="16"/>
  <c r="AL67" i="16"/>
  <c r="O67" i="16"/>
  <c r="AE67" i="16"/>
  <c r="AS67" i="16"/>
  <c r="I67" i="16"/>
  <c r="AC67" i="16"/>
  <c r="AY67" i="16"/>
  <c r="AB67" i="16"/>
  <c r="BE67" i="16"/>
  <c r="AI67" i="16"/>
  <c r="AO67" i="16"/>
  <c r="BL67" i="16"/>
  <c r="AP67" i="16"/>
  <c r="F67" i="16"/>
  <c r="AJ67" i="16"/>
  <c r="BA67" i="16"/>
  <c r="M67" i="16"/>
  <c r="BC67" i="16"/>
  <c r="AF67" i="16"/>
  <c r="AR67" i="16"/>
  <c r="BM67" i="16"/>
  <c r="Z67" i="16"/>
  <c r="P67" i="16"/>
  <c r="BF67" i="16"/>
  <c r="AT67" i="16"/>
  <c r="BN67" i="16"/>
  <c r="BG67" i="16"/>
  <c r="K67" i="16"/>
  <c r="AM67" i="16"/>
  <c r="AD67" i="16"/>
  <c r="G67" i="16"/>
  <c r="AU67" i="16"/>
  <c r="X67" i="16"/>
  <c r="AZ67" i="16"/>
  <c r="AQ67" i="16"/>
  <c r="AG67" i="16"/>
  <c r="BI67" i="16"/>
  <c r="AK67" i="16"/>
  <c r="BD67" i="16"/>
  <c r="BJ67" i="16"/>
  <c r="AX67" i="16"/>
  <c r="N67" i="16"/>
  <c r="V67" i="16"/>
  <c r="H67" i="16"/>
  <c r="R67" i="16"/>
  <c r="BK67" i="16"/>
  <c r="AA67" i="16"/>
  <c r="AV67" i="16"/>
  <c r="AH67" i="16"/>
  <c r="T67" i="16"/>
  <c r="L67" i="16"/>
  <c r="J67" i="16"/>
  <c r="AN67" i="16"/>
  <c r="W67" i="16"/>
  <c r="BH67" i="16"/>
  <c r="Y141" i="16"/>
  <c r="AZ141" i="16"/>
  <c r="AV141" i="16"/>
  <c r="AE141" i="16"/>
  <c r="Q141" i="16"/>
  <c r="AK141" i="16"/>
  <c r="BL141" i="16"/>
  <c r="L141" i="16"/>
  <c r="BM141" i="16"/>
  <c r="R141" i="16"/>
  <c r="AW141" i="16"/>
  <c r="O141" i="16"/>
  <c r="AP141" i="16"/>
  <c r="AG141" i="16"/>
  <c r="X141" i="16"/>
  <c r="BI141" i="16"/>
  <c r="AF141" i="16"/>
  <c r="BN141" i="16"/>
  <c r="F141" i="16"/>
  <c r="AM141" i="16"/>
  <c r="N141" i="16"/>
  <c r="AY141" i="16"/>
  <c r="T141" i="16"/>
  <c r="AH141" i="16"/>
  <c r="AQ141" i="16"/>
  <c r="Z141" i="16"/>
  <c r="S141" i="16"/>
  <c r="AS141" i="16"/>
  <c r="AR141" i="16"/>
  <c r="BA141" i="16"/>
  <c r="K141" i="16"/>
  <c r="AJ141" i="16"/>
  <c r="BB141" i="16"/>
  <c r="AL141" i="16"/>
  <c r="V141" i="16"/>
  <c r="I141" i="16"/>
  <c r="AU141" i="16"/>
  <c r="P141" i="16"/>
  <c r="AO141" i="16"/>
  <c r="BH141" i="16"/>
  <c r="H141" i="16"/>
  <c r="BE141" i="16"/>
  <c r="AA141" i="16"/>
  <c r="W141" i="16"/>
  <c r="AT141" i="16"/>
  <c r="AI141" i="16"/>
  <c r="AC141" i="16"/>
  <c r="BG141" i="16"/>
  <c r="AD141" i="16"/>
  <c r="AX141" i="16"/>
  <c r="BD141" i="16"/>
  <c r="M141" i="16"/>
  <c r="BK141" i="16"/>
  <c r="G141" i="16"/>
  <c r="BF141" i="16"/>
  <c r="BJ141" i="16"/>
  <c r="AB141" i="16"/>
  <c r="BC141" i="16"/>
  <c r="U141" i="16"/>
  <c r="AN141" i="16"/>
  <c r="J141" i="16"/>
  <c r="X122" i="16"/>
  <c r="BB122" i="16"/>
  <c r="AZ122" i="16"/>
  <c r="P122" i="16"/>
  <c r="S122" i="16"/>
  <c r="H122" i="16"/>
  <c r="AJ122" i="16"/>
  <c r="Z122" i="16"/>
  <c r="AA122" i="16"/>
  <c r="AP122" i="16"/>
  <c r="AL122" i="16"/>
  <c r="T122" i="16"/>
  <c r="AV122" i="16"/>
  <c r="AQ122" i="16"/>
  <c r="BA122" i="16"/>
  <c r="AN122" i="16"/>
  <c r="AF122" i="16"/>
  <c r="BH122" i="16"/>
  <c r="BK122" i="16"/>
  <c r="AD122" i="16"/>
  <c r="AO122" i="16"/>
  <c r="AR122" i="16"/>
  <c r="R122" i="16"/>
  <c r="G122" i="16"/>
  <c r="BC122" i="16"/>
  <c r="AS122" i="16"/>
  <c r="BD122" i="16"/>
  <c r="AH122" i="16"/>
  <c r="AB122" i="16"/>
  <c r="AE122" i="16"/>
  <c r="AX122" i="16"/>
  <c r="K122" i="16"/>
  <c r="AT122" i="16"/>
  <c r="BJ122" i="16"/>
  <c r="AY122" i="16"/>
  <c r="BE122" i="16"/>
  <c r="AU122" i="16"/>
  <c r="F122" i="16"/>
  <c r="AC122" i="16"/>
  <c r="J122" i="16"/>
  <c r="N122" i="16"/>
  <c r="BG122" i="16"/>
  <c r="AK122" i="16"/>
  <c r="L122" i="16"/>
  <c r="BI122" i="16"/>
  <c r="W122" i="16"/>
  <c r="BN122" i="16"/>
  <c r="BL122" i="16"/>
  <c r="BF122" i="16"/>
  <c r="U122" i="16"/>
  <c r="M122" i="16"/>
  <c r="V122" i="16"/>
  <c r="Q122" i="16"/>
  <c r="BM122" i="16"/>
  <c r="AI122" i="16"/>
  <c r="AM122" i="16"/>
  <c r="O122" i="16"/>
  <c r="I122" i="16"/>
  <c r="AW122" i="16"/>
  <c r="AG122" i="16"/>
  <c r="Y122" i="16"/>
  <c r="F32" i="15"/>
  <c r="BE36" i="16"/>
  <c r="U36" i="16"/>
  <c r="AW36" i="16"/>
  <c r="Z36" i="16"/>
  <c r="K36" i="16"/>
  <c r="F36" i="16"/>
  <c r="AH36" i="16"/>
  <c r="BJ36" i="16"/>
  <c r="BD36" i="16"/>
  <c r="P36" i="16"/>
  <c r="AF36" i="16"/>
  <c r="BH36" i="16"/>
  <c r="AB36" i="16"/>
  <c r="BL36" i="16"/>
  <c r="AN36" i="16"/>
  <c r="O36" i="16"/>
  <c r="AS36" i="16"/>
  <c r="I36" i="16"/>
  <c r="AO36" i="16"/>
  <c r="AD36" i="16"/>
  <c r="AX36" i="16"/>
  <c r="AA36" i="16"/>
  <c r="BF36" i="16"/>
  <c r="V36" i="16"/>
  <c r="BB36" i="16"/>
  <c r="BM36" i="16"/>
  <c r="AM36" i="16"/>
  <c r="G36" i="16"/>
  <c r="AI36" i="16"/>
  <c r="Q36" i="16"/>
  <c r="AK36" i="16"/>
  <c r="AY36" i="16"/>
  <c r="T36" i="16"/>
  <c r="AV36" i="16"/>
  <c r="AZ36" i="16"/>
  <c r="BN36" i="16"/>
  <c r="R36" i="16"/>
  <c r="AT36" i="16"/>
  <c r="J36" i="16"/>
  <c r="BA36" i="16"/>
  <c r="AP36" i="16"/>
  <c r="AE36" i="16"/>
  <c r="BG36" i="16"/>
  <c r="W36" i="16"/>
  <c r="Y36" i="16"/>
  <c r="M36" i="16"/>
  <c r="AC36" i="16"/>
  <c r="BK36" i="16"/>
  <c r="L36" i="16"/>
  <c r="AR36" i="16"/>
  <c r="AQ36" i="16"/>
  <c r="S36" i="16"/>
  <c r="AL36" i="16"/>
  <c r="BC36" i="16"/>
  <c r="AG36" i="16"/>
  <c r="H36" i="16"/>
  <c r="AU36" i="16"/>
  <c r="BI36" i="16"/>
  <c r="AJ36" i="16"/>
  <c r="N36" i="16"/>
  <c r="X36" i="16"/>
  <c r="T65" i="16"/>
  <c r="AZ65" i="16"/>
  <c r="BE65" i="16"/>
  <c r="AW65" i="16"/>
  <c r="BH65" i="16"/>
  <c r="AF65" i="16"/>
  <c r="K65" i="16"/>
  <c r="N65" i="16"/>
  <c r="V65" i="16"/>
  <c r="BI65" i="16"/>
  <c r="AR65" i="16"/>
  <c r="Y65" i="16"/>
  <c r="AB65" i="16"/>
  <c r="AX65" i="16"/>
  <c r="BJ65" i="16"/>
  <c r="BD65" i="16"/>
  <c r="AM65" i="16"/>
  <c r="AQ65" i="16"/>
  <c r="AD65" i="16"/>
  <c r="G65" i="16"/>
  <c r="I65" i="16"/>
  <c r="BB65" i="16"/>
  <c r="BF65" i="16"/>
  <c r="BG65" i="16"/>
  <c r="O65" i="16"/>
  <c r="Q65" i="16"/>
  <c r="AK65" i="16"/>
  <c r="Z65" i="16"/>
  <c r="AI65" i="16"/>
  <c r="BL65" i="16"/>
  <c r="W65" i="16"/>
  <c r="L65" i="16"/>
  <c r="P65" i="16"/>
  <c r="F65" i="16"/>
  <c r="AE65" i="16"/>
  <c r="AT65" i="16"/>
  <c r="BA65" i="16"/>
  <c r="J65" i="16"/>
  <c r="M65" i="16"/>
  <c r="S65" i="16"/>
  <c r="AH65" i="16"/>
  <c r="BM65" i="16"/>
  <c r="AV65" i="16"/>
  <c r="H65" i="16"/>
  <c r="U65" i="16"/>
  <c r="AY65" i="16"/>
  <c r="BK65" i="16"/>
  <c r="BN65" i="16"/>
  <c r="AG65" i="16"/>
  <c r="X65" i="16"/>
  <c r="AJ65" i="16"/>
  <c r="AN65" i="16"/>
  <c r="BC65" i="16"/>
  <c r="AO65" i="16"/>
  <c r="AL65" i="16"/>
  <c r="AS65" i="16"/>
  <c r="AU65" i="16"/>
  <c r="AA65" i="16"/>
  <c r="AP65" i="16"/>
  <c r="AC65" i="16"/>
  <c r="R65" i="16"/>
  <c r="Q63" i="16"/>
  <c r="AP63" i="16"/>
  <c r="AT63" i="16"/>
  <c r="L63" i="16"/>
  <c r="BL63" i="16"/>
  <c r="BK63" i="16"/>
  <c r="AC63" i="16"/>
  <c r="BE63" i="16"/>
  <c r="BH63" i="16"/>
  <c r="AN63" i="16"/>
  <c r="BN63" i="16"/>
  <c r="AO63" i="16"/>
  <c r="N63" i="16"/>
  <c r="R63" i="16"/>
  <c r="U63" i="16"/>
  <c r="F63" i="16"/>
  <c r="BA63" i="16"/>
  <c r="AB63" i="16"/>
  <c r="AG63" i="16"/>
  <c r="AW63" i="16"/>
  <c r="I63" i="16"/>
  <c r="BM63" i="16"/>
  <c r="AQ63" i="16"/>
  <c r="AU63" i="16"/>
  <c r="V63" i="16"/>
  <c r="J63" i="16"/>
  <c r="BF63" i="16"/>
  <c r="BI63" i="16"/>
  <c r="AX63" i="16"/>
  <c r="Y63" i="16"/>
  <c r="O63" i="16"/>
  <c r="W63" i="16"/>
  <c r="H63" i="16"/>
  <c r="T63" i="16"/>
  <c r="S63" i="16"/>
  <c r="Z63" i="16"/>
  <c r="BD63" i="16"/>
  <c r="BG63" i="16"/>
  <c r="BJ63" i="16"/>
  <c r="AZ63" i="16"/>
  <c r="BC63" i="16"/>
  <c r="K63" i="16"/>
  <c r="AM63" i="16"/>
  <c r="AF63" i="16"/>
  <c r="AY63" i="16"/>
  <c r="AR63" i="16"/>
  <c r="X63" i="16"/>
  <c r="BB63" i="16"/>
  <c r="M63" i="16"/>
  <c r="G63" i="16"/>
  <c r="AD63" i="16"/>
  <c r="AS63" i="16"/>
  <c r="AH63" i="16"/>
  <c r="AA63" i="16"/>
  <c r="AJ63" i="16"/>
  <c r="AI63" i="16"/>
  <c r="AK63" i="16"/>
  <c r="P63" i="16"/>
  <c r="AV63" i="16"/>
  <c r="AE63" i="16"/>
  <c r="AL63" i="16"/>
  <c r="AC138" i="16"/>
  <c r="AE138" i="16"/>
  <c r="I138" i="16"/>
  <c r="AL138" i="16"/>
  <c r="J138" i="16"/>
  <c r="AS138" i="16"/>
  <c r="AW138" i="16"/>
  <c r="Y138" i="16"/>
  <c r="F138" i="16"/>
  <c r="V138" i="16"/>
  <c r="H138" i="16"/>
  <c r="BG138" i="16"/>
  <c r="BM138" i="16"/>
  <c r="AO138" i="16"/>
  <c r="AM138" i="16"/>
  <c r="K138" i="16"/>
  <c r="T138" i="16"/>
  <c r="S138" i="16"/>
  <c r="P138" i="16"/>
  <c r="BH138" i="16"/>
  <c r="G138" i="16"/>
  <c r="AF138" i="16"/>
  <c r="AH138" i="16"/>
  <c r="AI138" i="16"/>
  <c r="X138" i="16"/>
  <c r="AN138" i="16"/>
  <c r="AR138" i="16"/>
  <c r="AV138" i="16"/>
  <c r="AY138" i="16"/>
  <c r="BF138" i="16"/>
  <c r="AP138" i="16"/>
  <c r="BD138" i="16"/>
  <c r="BJ138" i="16"/>
  <c r="R138" i="16"/>
  <c r="Z138" i="16"/>
  <c r="AT138" i="16"/>
  <c r="AQ138" i="16"/>
  <c r="AU138" i="16"/>
  <c r="U138" i="16"/>
  <c r="BK138" i="16"/>
  <c r="BC138" i="16"/>
  <c r="BL138" i="16"/>
  <c r="N138" i="16"/>
  <c r="M138" i="16"/>
  <c r="W138" i="16"/>
  <c r="AJ138" i="16"/>
  <c r="AB138" i="16"/>
  <c r="AZ138" i="16"/>
  <c r="AK138" i="16"/>
  <c r="Q138" i="16"/>
  <c r="AD138" i="16"/>
  <c r="AA138" i="16"/>
  <c r="BB138" i="16"/>
  <c r="BA138" i="16"/>
  <c r="BI138" i="16"/>
  <c r="BE138" i="16"/>
  <c r="AG138" i="16"/>
  <c r="O138" i="16"/>
  <c r="BN138" i="16"/>
  <c r="L138" i="16"/>
  <c r="AX138" i="16"/>
  <c r="F126" i="15"/>
  <c r="F85" i="15"/>
  <c r="Y106" i="16"/>
  <c r="AY106" i="16"/>
  <c r="AD106" i="16"/>
  <c r="J106" i="16"/>
  <c r="BB106" i="16"/>
  <c r="K106" i="16"/>
  <c r="AK106" i="16"/>
  <c r="BK106" i="16"/>
  <c r="BD106" i="16"/>
  <c r="AQ106" i="16"/>
  <c r="BC106" i="16"/>
  <c r="W106" i="16"/>
  <c r="AW106" i="16"/>
  <c r="AI106" i="16"/>
  <c r="BI106" i="16"/>
  <c r="AB106" i="16"/>
  <c r="BE106" i="16"/>
  <c r="AT106" i="16"/>
  <c r="AU106" i="16"/>
  <c r="N106" i="16"/>
  <c r="AN106" i="16"/>
  <c r="F106" i="16"/>
  <c r="S106" i="16"/>
  <c r="BG106" i="16"/>
  <c r="Z106" i="16"/>
  <c r="AZ106" i="16"/>
  <c r="AF106" i="16"/>
  <c r="U106" i="16"/>
  <c r="L106" i="16"/>
  <c r="AL106" i="16"/>
  <c r="BL106" i="16"/>
  <c r="BF106" i="16"/>
  <c r="V106" i="16"/>
  <c r="X106" i="16"/>
  <c r="AX106" i="16"/>
  <c r="Q106" i="16"/>
  <c r="G106" i="16"/>
  <c r="AP106" i="16"/>
  <c r="AV106" i="16"/>
  <c r="O106" i="16"/>
  <c r="AO106" i="16"/>
  <c r="BN106" i="16"/>
  <c r="AS106" i="16"/>
  <c r="BH106" i="16"/>
  <c r="AA106" i="16"/>
  <c r="BA106" i="16"/>
  <c r="H106" i="16"/>
  <c r="I106" i="16"/>
  <c r="P106" i="16"/>
  <c r="AC106" i="16"/>
  <c r="BM106" i="16"/>
  <c r="AE106" i="16"/>
  <c r="AM106" i="16"/>
  <c r="AG106" i="16"/>
  <c r="AH106" i="16"/>
  <c r="R106" i="16"/>
  <c r="T106" i="16"/>
  <c r="AR106" i="16"/>
  <c r="AJ106" i="16"/>
  <c r="M106" i="16"/>
  <c r="BJ106" i="16"/>
  <c r="Y139" i="16"/>
  <c r="AY139" i="16"/>
  <c r="BE139" i="16"/>
  <c r="BA139" i="16"/>
  <c r="AR139" i="16"/>
  <c r="AK139" i="16"/>
  <c r="BK139" i="16"/>
  <c r="T139" i="16"/>
  <c r="V139" i="16"/>
  <c r="AT139" i="16"/>
  <c r="AW139" i="16"/>
  <c r="P139" i="16"/>
  <c r="AP139" i="16"/>
  <c r="BC139" i="16"/>
  <c r="BD139" i="16"/>
  <c r="BI139" i="16"/>
  <c r="AB139" i="16"/>
  <c r="BH139" i="16"/>
  <c r="AC139" i="16"/>
  <c r="H139" i="16"/>
  <c r="N139" i="16"/>
  <c r="AN139" i="16"/>
  <c r="G139" i="16"/>
  <c r="AD139" i="16"/>
  <c r="S139" i="16"/>
  <c r="Z139" i="16"/>
  <c r="AZ139" i="16"/>
  <c r="AG139" i="16"/>
  <c r="AE139" i="16"/>
  <c r="F139" i="16"/>
  <c r="K139" i="16"/>
  <c r="AL139" i="16"/>
  <c r="BL139" i="16"/>
  <c r="BM139" i="16"/>
  <c r="AH139" i="16"/>
  <c r="Q139" i="16"/>
  <c r="AU139" i="16"/>
  <c r="O139" i="16"/>
  <c r="BB139" i="16"/>
  <c r="L139" i="16"/>
  <c r="BF139" i="16"/>
  <c r="BG139" i="16"/>
  <c r="AS139" i="16"/>
  <c r="M139" i="16"/>
  <c r="U139" i="16"/>
  <c r="AX139" i="16"/>
  <c r="AQ139" i="16"/>
  <c r="BJ139" i="16"/>
  <c r="AV139" i="16"/>
  <c r="AA139" i="16"/>
  <c r="BN139" i="16"/>
  <c r="AF139" i="16"/>
  <c r="AO139" i="16"/>
  <c r="AM139" i="16"/>
  <c r="X139" i="16"/>
  <c r="R139" i="16"/>
  <c r="J139" i="16"/>
  <c r="AI139" i="16"/>
  <c r="AJ139" i="16"/>
  <c r="W139" i="16"/>
  <c r="I139" i="16"/>
  <c r="AU24" i="16"/>
  <c r="J24" i="16"/>
  <c r="AN24" i="16"/>
  <c r="AD24" i="16"/>
  <c r="BL24" i="16"/>
  <c r="BG24" i="16"/>
  <c r="X24" i="16"/>
  <c r="BA24" i="16"/>
  <c r="BB24" i="16"/>
  <c r="P24" i="16"/>
  <c r="U24" i="16"/>
  <c r="AX24" i="16"/>
  <c r="T24" i="16"/>
  <c r="AE24" i="16"/>
  <c r="S24" i="16"/>
  <c r="AH24" i="16"/>
  <c r="BK24" i="16"/>
  <c r="AR24" i="16"/>
  <c r="BC24" i="16"/>
  <c r="AF24" i="16"/>
  <c r="AV24" i="16"/>
  <c r="M24" i="16"/>
  <c r="Y24" i="16"/>
  <c r="Q24" i="16"/>
  <c r="AP24" i="16"/>
  <c r="BI24" i="16"/>
  <c r="Z24" i="16"/>
  <c r="AS24" i="16"/>
  <c r="AO24" i="16"/>
  <c r="AQ24" i="16"/>
  <c r="I24" i="16"/>
  <c r="AM24" i="16"/>
  <c r="AB24" i="16"/>
  <c r="BH24" i="16"/>
  <c r="AG24" i="16"/>
  <c r="K24" i="16"/>
  <c r="AJ24" i="16"/>
  <c r="BM24" i="16"/>
  <c r="AC24" i="16"/>
  <c r="L24" i="16"/>
  <c r="BD24" i="16"/>
  <c r="AA24" i="16"/>
  <c r="BN24" i="16"/>
  <c r="AT24" i="16"/>
  <c r="W24" i="16"/>
  <c r="AY24" i="16"/>
  <c r="N24" i="16"/>
  <c r="AI24" i="16"/>
  <c r="F24" i="16"/>
  <c r="H24" i="16"/>
  <c r="G24" i="16"/>
  <c r="O24" i="16"/>
  <c r="V24" i="16"/>
  <c r="BE24" i="16"/>
  <c r="AW24" i="16"/>
  <c r="BF24" i="16"/>
  <c r="BJ24" i="16"/>
  <c r="AK24" i="16"/>
  <c r="R24" i="16"/>
  <c r="AZ24" i="16"/>
  <c r="AL24" i="16"/>
  <c r="N102" i="7"/>
  <c r="L103" i="7"/>
  <c r="R102" i="7" a="1"/>
  <c r="R102" i="7" s="1"/>
  <c r="X102" i="7"/>
  <c r="S102" i="7"/>
  <c r="T102" i="7" a="1"/>
  <c r="T102" i="7" s="1"/>
  <c r="F142" i="15"/>
  <c r="K45" i="16"/>
  <c r="AK45" i="16"/>
  <c r="O45" i="16"/>
  <c r="AR45" i="16"/>
  <c r="AY45" i="16"/>
  <c r="W45" i="16"/>
  <c r="AW45" i="16"/>
  <c r="AM45" i="16"/>
  <c r="Z45" i="16"/>
  <c r="AZ45" i="16"/>
  <c r="I45" i="16"/>
  <c r="AI45" i="16"/>
  <c r="BI45" i="16"/>
  <c r="BK45" i="16"/>
  <c r="AX45" i="16"/>
  <c r="BD45" i="16"/>
  <c r="U45" i="16"/>
  <c r="AU45" i="16"/>
  <c r="F45" i="16"/>
  <c r="P45" i="16"/>
  <c r="AC45" i="16"/>
  <c r="AG45" i="16"/>
  <c r="BG45" i="16"/>
  <c r="R45" i="16"/>
  <c r="AN45" i="16"/>
  <c r="BA45" i="16"/>
  <c r="AS45" i="16"/>
  <c r="L45" i="16"/>
  <c r="AD45" i="16"/>
  <c r="BL45" i="16"/>
  <c r="G45" i="16"/>
  <c r="BE45" i="16"/>
  <c r="X45" i="16"/>
  <c r="AP45" i="16"/>
  <c r="Q45" i="16"/>
  <c r="AE45" i="16"/>
  <c r="AH45" i="16"/>
  <c r="BH45" i="16"/>
  <c r="N45" i="16"/>
  <c r="S45" i="16"/>
  <c r="AA45" i="16"/>
  <c r="AL45" i="16"/>
  <c r="BJ45" i="16"/>
  <c r="J45" i="16"/>
  <c r="AO45" i="16"/>
  <c r="V45" i="16"/>
  <c r="BM45" i="16"/>
  <c r="AT45" i="16"/>
  <c r="AQ45" i="16"/>
  <c r="AV45" i="16"/>
  <c r="H45" i="16"/>
  <c r="BN45" i="16"/>
  <c r="BF45" i="16"/>
  <c r="T45" i="16"/>
  <c r="M45" i="16"/>
  <c r="AJ45" i="16"/>
  <c r="BC45" i="16"/>
  <c r="AB45" i="16"/>
  <c r="Y45" i="16"/>
  <c r="AF45" i="16"/>
  <c r="BB45" i="16"/>
  <c r="F76" i="16"/>
  <c r="AH76" i="16"/>
  <c r="BL76" i="16"/>
  <c r="BK76" i="16"/>
  <c r="P76" i="16"/>
  <c r="S76" i="16"/>
  <c r="AV76" i="16"/>
  <c r="O76" i="16"/>
  <c r="AD76" i="16"/>
  <c r="Q76" i="16"/>
  <c r="AF76" i="16"/>
  <c r="BI76" i="16"/>
  <c r="AB76" i="16"/>
  <c r="BM76" i="16"/>
  <c r="AN76" i="16"/>
  <c r="K76" i="16"/>
  <c r="AS76" i="16"/>
  <c r="I76" i="16"/>
  <c r="AO76" i="16"/>
  <c r="AK76" i="16"/>
  <c r="AP76" i="16"/>
  <c r="W76" i="16"/>
  <c r="BF76" i="16"/>
  <c r="V76" i="16"/>
  <c r="BB76" i="16"/>
  <c r="BN76" i="16"/>
  <c r="R76" i="16"/>
  <c r="AI76" i="16"/>
  <c r="G76" i="16"/>
  <c r="AJ76" i="16"/>
  <c r="X76" i="16"/>
  <c r="N76" i="16"/>
  <c r="L76" i="16"/>
  <c r="AZ76" i="16"/>
  <c r="AU76" i="16"/>
  <c r="T76" i="16"/>
  <c r="AW76" i="16"/>
  <c r="BA76" i="16"/>
  <c r="AQ76" i="16"/>
  <c r="BG76" i="16"/>
  <c r="AG76" i="16"/>
  <c r="BJ76" i="16"/>
  <c r="Z76" i="16"/>
  <c r="AX76" i="16"/>
  <c r="AT76" i="16"/>
  <c r="BC76" i="16"/>
  <c r="AE76" i="16"/>
  <c r="BH76" i="16"/>
  <c r="Y76" i="16"/>
  <c r="AA76" i="16"/>
  <c r="J76" i="16"/>
  <c r="AR76" i="16"/>
  <c r="H76" i="16"/>
  <c r="AL76" i="16"/>
  <c r="BD76" i="16"/>
  <c r="AM76" i="16"/>
  <c r="AY76" i="16"/>
  <c r="AC76" i="16"/>
  <c r="M76" i="16"/>
  <c r="BE76" i="16"/>
  <c r="U76" i="16"/>
  <c r="AV118" i="16"/>
  <c r="S118" i="16"/>
  <c r="BD118" i="16"/>
  <c r="AE118" i="16"/>
  <c r="R118" i="16"/>
  <c r="BI118" i="16"/>
  <c r="AJ118" i="16"/>
  <c r="O118" i="16"/>
  <c r="AG118" i="16"/>
  <c r="X118" i="16"/>
  <c r="L118" i="16"/>
  <c r="BC118" i="16"/>
  <c r="AH118" i="16"/>
  <c r="AR118" i="16"/>
  <c r="AT118" i="16"/>
  <c r="Y118" i="16"/>
  <c r="U118" i="16"/>
  <c r="BH118" i="16"/>
  <c r="G118" i="16"/>
  <c r="AB118" i="16"/>
  <c r="N118" i="16"/>
  <c r="AM118" i="16"/>
  <c r="AO118" i="16"/>
  <c r="P118" i="16"/>
  <c r="AS118" i="16"/>
  <c r="AU118" i="16"/>
  <c r="Z118" i="16"/>
  <c r="AZ118" i="16"/>
  <c r="BE118" i="16"/>
  <c r="AK118" i="16"/>
  <c r="T118" i="16"/>
  <c r="AL118" i="16"/>
  <c r="BM118" i="16"/>
  <c r="F118" i="16"/>
  <c r="BK118" i="16"/>
  <c r="AY118" i="16"/>
  <c r="I118" i="16"/>
  <c r="AN118" i="16"/>
  <c r="BF118" i="16"/>
  <c r="BL118" i="16"/>
  <c r="BG118" i="16"/>
  <c r="BA118" i="16"/>
  <c r="H118" i="16"/>
  <c r="AQ118" i="16"/>
  <c r="BN118" i="16"/>
  <c r="K118" i="16"/>
  <c r="BJ118" i="16"/>
  <c r="W118" i="16"/>
  <c r="AX118" i="16"/>
  <c r="AP118" i="16"/>
  <c r="J118" i="16"/>
  <c r="AA118" i="16"/>
  <c r="BB118" i="16"/>
  <c r="AF118" i="16"/>
  <c r="V118" i="16"/>
  <c r="Q118" i="16"/>
  <c r="AC118" i="16"/>
  <c r="AI118" i="16"/>
  <c r="AD118" i="16"/>
  <c r="M118" i="16"/>
  <c r="AW118" i="16"/>
  <c r="AU74" i="16"/>
  <c r="I74" i="16"/>
  <c r="AL74" i="16"/>
  <c r="AM74" i="16"/>
  <c r="BF74" i="16"/>
  <c r="BG74" i="16"/>
  <c r="V74" i="16"/>
  <c r="AY74" i="16"/>
  <c r="F74" i="16"/>
  <c r="S74" i="16"/>
  <c r="G74" i="16"/>
  <c r="AJ74" i="16"/>
  <c r="BL74" i="16"/>
  <c r="AO74" i="16"/>
  <c r="Z74" i="16"/>
  <c r="AG74" i="16"/>
  <c r="AK74" i="16"/>
  <c r="AQ74" i="16"/>
  <c r="AE74" i="16"/>
  <c r="AT74" i="16"/>
  <c r="AX74" i="16"/>
  <c r="BD74" i="16"/>
  <c r="AF74" i="16"/>
  <c r="BH74" i="16"/>
  <c r="BK74" i="16"/>
  <c r="M74" i="16"/>
  <c r="BB74" i="16"/>
  <c r="H74" i="16"/>
  <c r="L74" i="16"/>
  <c r="AP74" i="16"/>
  <c r="BM74" i="16"/>
  <c r="T74" i="16"/>
  <c r="X74" i="16"/>
  <c r="AD74" i="16"/>
  <c r="AB74" i="16"/>
  <c r="U74" i="16"/>
  <c r="Y74" i="16"/>
  <c r="O74" i="16"/>
  <c r="BC74" i="16"/>
  <c r="AH74" i="16"/>
  <c r="N74" i="16"/>
  <c r="AR74" i="16"/>
  <c r="BE74" i="16"/>
  <c r="AW74" i="16"/>
  <c r="R74" i="16"/>
  <c r="AV74" i="16"/>
  <c r="AA74" i="16"/>
  <c r="P74" i="16"/>
  <c r="BI74" i="16"/>
  <c r="AN74" i="16"/>
  <c r="AS74" i="16"/>
  <c r="K74" i="16"/>
  <c r="BA74" i="16"/>
  <c r="W74" i="16"/>
  <c r="BJ74" i="16"/>
  <c r="BN74" i="16"/>
  <c r="AZ74" i="16"/>
  <c r="AI74" i="16"/>
  <c r="J74" i="16"/>
  <c r="Q74" i="16"/>
  <c r="AC74" i="16"/>
  <c r="K136" i="16"/>
  <c r="Y136" i="16"/>
  <c r="BA136" i="16"/>
  <c r="AU136" i="16"/>
  <c r="BK136" i="16"/>
  <c r="Q136" i="16"/>
  <c r="M136" i="16"/>
  <c r="BC136" i="16"/>
  <c r="O136" i="16"/>
  <c r="AQ136" i="16"/>
  <c r="AE136" i="16"/>
  <c r="AD136" i="16"/>
  <c r="S136" i="16"/>
  <c r="AZ136" i="16"/>
  <c r="AC136" i="16"/>
  <c r="AT136" i="16"/>
  <c r="AW136" i="16"/>
  <c r="AM136" i="16"/>
  <c r="V136" i="16"/>
  <c r="AO136" i="16"/>
  <c r="T136" i="16"/>
  <c r="AK136" i="16"/>
  <c r="AG136" i="16"/>
  <c r="AA136" i="16"/>
  <c r="BH136" i="16"/>
  <c r="AR136" i="16"/>
  <c r="N136" i="16"/>
  <c r="AV136" i="16"/>
  <c r="BD136" i="16"/>
  <c r="AX136" i="16"/>
  <c r="BF136" i="16"/>
  <c r="W136" i="16"/>
  <c r="P136" i="16"/>
  <c r="X136" i="16"/>
  <c r="AI136" i="16"/>
  <c r="AJ136" i="16"/>
  <c r="Z136" i="16"/>
  <c r="AF136" i="16"/>
  <c r="BN136" i="16"/>
  <c r="L136" i="16"/>
  <c r="BG136" i="16"/>
  <c r="R136" i="16"/>
  <c r="BI136" i="16"/>
  <c r="U136" i="16"/>
  <c r="AL136" i="16"/>
  <c r="AB136" i="16"/>
  <c r="AP136" i="16"/>
  <c r="AY136" i="16"/>
  <c r="BE136" i="16"/>
  <c r="F136" i="16"/>
  <c r="BM136" i="16"/>
  <c r="G136" i="16"/>
  <c r="AH136" i="16"/>
  <c r="I136" i="16"/>
  <c r="AS136" i="16"/>
  <c r="AN136" i="16"/>
  <c r="BJ136" i="16"/>
  <c r="BL136" i="16"/>
  <c r="H136" i="16"/>
  <c r="BB136" i="16"/>
  <c r="J136" i="16"/>
  <c r="H92" i="16"/>
  <c r="AV92" i="16"/>
  <c r="L92" i="16"/>
  <c r="O92" i="16"/>
  <c r="BE92" i="16"/>
  <c r="AG92" i="16"/>
  <c r="T92" i="16"/>
  <c r="BH92" i="16"/>
  <c r="Y92" i="16"/>
  <c r="AO92" i="16"/>
  <c r="BF92" i="16"/>
  <c r="AF92" i="16"/>
  <c r="J92" i="16"/>
  <c r="AL92" i="16"/>
  <c r="BN92" i="16"/>
  <c r="BL92" i="16"/>
  <c r="AR92" i="16"/>
  <c r="W92" i="16"/>
  <c r="AY92" i="16"/>
  <c r="P92" i="16"/>
  <c r="F92" i="16"/>
  <c r="G92" i="16"/>
  <c r="AJ92" i="16"/>
  <c r="BK92" i="16"/>
  <c r="AP92" i="16"/>
  <c r="M92" i="16"/>
  <c r="U92" i="16"/>
  <c r="AW92" i="16"/>
  <c r="Q92" i="16"/>
  <c r="R92" i="16"/>
  <c r="AA92" i="16"/>
  <c r="AH92" i="16"/>
  <c r="BI92" i="16"/>
  <c r="AD92" i="16"/>
  <c r="AS92" i="16"/>
  <c r="AB92" i="16"/>
  <c r="I92" i="16"/>
  <c r="AK92" i="16"/>
  <c r="N92" i="16"/>
  <c r="Z92" i="16"/>
  <c r="BB92" i="16"/>
  <c r="V92" i="16"/>
  <c r="AZ92" i="16"/>
  <c r="AI92" i="16"/>
  <c r="AE92" i="16"/>
  <c r="K92" i="16"/>
  <c r="BA92" i="16"/>
  <c r="X92" i="16"/>
  <c r="AM92" i="16"/>
  <c r="AX92" i="16"/>
  <c r="BC92" i="16"/>
  <c r="BD92" i="16"/>
  <c r="BG92" i="16"/>
  <c r="AT92" i="16"/>
  <c r="BJ92" i="16"/>
  <c r="AC92" i="16"/>
  <c r="AQ92" i="16"/>
  <c r="AN92" i="16"/>
  <c r="BM92" i="16"/>
  <c r="AU92" i="16"/>
  <c r="S92" i="16"/>
  <c r="F49" i="15"/>
  <c r="AZ15" i="16"/>
  <c r="AQ15" i="16"/>
  <c r="AG15" i="16"/>
  <c r="AK15" i="16"/>
  <c r="V15" i="16"/>
  <c r="BM15" i="16"/>
  <c r="BD15" i="16"/>
  <c r="AT15" i="16"/>
  <c r="AL15" i="16"/>
  <c r="BI15" i="16"/>
  <c r="N15" i="16"/>
  <c r="Q15" i="16"/>
  <c r="BG15" i="16"/>
  <c r="H15" i="16"/>
  <c r="X15" i="16"/>
  <c r="F15" i="16"/>
  <c r="AA15" i="16"/>
  <c r="AE15" i="16"/>
  <c r="J15" i="16"/>
  <c r="AU15" i="16"/>
  <c r="BK15" i="16"/>
  <c r="R15" i="16"/>
  <c r="AN15" i="16"/>
  <c r="AR15" i="16"/>
  <c r="W15" i="16"/>
  <c r="I15" i="16"/>
  <c r="AD15" i="16"/>
  <c r="BA15" i="16"/>
  <c r="BE15" i="16"/>
  <c r="AJ15" i="16"/>
  <c r="AV15" i="16"/>
  <c r="AP15" i="16"/>
  <c r="O15" i="16"/>
  <c r="S15" i="16"/>
  <c r="AW15" i="16"/>
  <c r="K15" i="16"/>
  <c r="M15" i="16"/>
  <c r="BC15" i="16"/>
  <c r="BF15" i="16"/>
  <c r="BL15" i="16"/>
  <c r="AY15" i="16"/>
  <c r="G15" i="16"/>
  <c r="T15" i="16"/>
  <c r="BB15" i="16"/>
  <c r="BJ15" i="16"/>
  <c r="L15" i="16"/>
  <c r="BN15" i="16"/>
  <c r="Y15" i="16"/>
  <c r="AS15" i="16"/>
  <c r="Z15" i="16"/>
  <c r="AH15" i="16"/>
  <c r="AB15" i="16"/>
  <c r="AM15" i="16"/>
  <c r="AI15" i="16"/>
  <c r="AX15" i="16"/>
  <c r="AO15" i="16"/>
  <c r="P15" i="16"/>
  <c r="U15" i="16"/>
  <c r="AC15" i="16"/>
  <c r="BH15" i="16"/>
  <c r="AF15" i="16"/>
  <c r="AC5" i="16"/>
  <c r="AE5" i="16"/>
  <c r="K5" i="16"/>
  <c r="V5" i="16"/>
  <c r="T5" i="16"/>
  <c r="O5" i="16"/>
  <c r="AO5" i="16"/>
  <c r="AQ5" i="16"/>
  <c r="AG5" i="16"/>
  <c r="AR5" i="16"/>
  <c r="U5" i="16"/>
  <c r="AM5" i="16"/>
  <c r="BM5" i="16"/>
  <c r="H5" i="16"/>
  <c r="L5" i="16"/>
  <c r="W5" i="16"/>
  <c r="AY5" i="16"/>
  <c r="F5" i="16"/>
  <c r="Y5" i="16"/>
  <c r="AH5" i="16"/>
  <c r="AS5" i="16"/>
  <c r="BK5" i="16"/>
  <c r="R5" i="16"/>
  <c r="AU5" i="16"/>
  <c r="BD5" i="16"/>
  <c r="BJ5" i="16"/>
  <c r="P5" i="16"/>
  <c r="AD5" i="16"/>
  <c r="I5" i="16"/>
  <c r="M5" i="16"/>
  <c r="X5" i="16"/>
  <c r="AB5" i="16"/>
  <c r="AP5" i="16"/>
  <c r="Z5" i="16"/>
  <c r="AI5" i="16"/>
  <c r="AK5" i="16"/>
  <c r="AZ5" i="16"/>
  <c r="BN5" i="16"/>
  <c r="J5" i="16"/>
  <c r="N5" i="16"/>
  <c r="AT5" i="16"/>
  <c r="BL5" i="16"/>
  <c r="G5" i="16"/>
  <c r="AF5" i="16"/>
  <c r="AJ5" i="16"/>
  <c r="BG5" i="16"/>
  <c r="AX5" i="16"/>
  <c r="BE5" i="16"/>
  <c r="BF5" i="16"/>
  <c r="AA5" i="16"/>
  <c r="BI5" i="16"/>
  <c r="AW5" i="16"/>
  <c r="AN5" i="16"/>
  <c r="AL5" i="16"/>
  <c r="Q5" i="16"/>
  <c r="BH5" i="16"/>
  <c r="S5" i="16"/>
  <c r="BA5" i="16"/>
  <c r="BB5" i="16"/>
  <c r="BC5" i="16"/>
  <c r="AV5" i="16"/>
  <c r="AY101" i="16"/>
  <c r="G101" i="16"/>
  <c r="AJ101" i="16"/>
  <c r="AO101" i="16"/>
  <c r="BJ101" i="16"/>
  <c r="BK101" i="16"/>
  <c r="T101" i="16"/>
  <c r="BA101" i="16"/>
  <c r="BH101" i="16"/>
  <c r="BM101" i="16"/>
  <c r="N101" i="16"/>
  <c r="AG101" i="16"/>
  <c r="U101" i="16"/>
  <c r="AD101" i="16"/>
  <c r="BN101" i="16"/>
  <c r="P101" i="16"/>
  <c r="AT101" i="16"/>
  <c r="AK101" i="16"/>
  <c r="AE101" i="16"/>
  <c r="I101" i="16"/>
  <c r="W101" i="16"/>
  <c r="AC101" i="16"/>
  <c r="BG101" i="16"/>
  <c r="BB101" i="16"/>
  <c r="AQ101" i="16"/>
  <c r="AB101" i="16"/>
  <c r="AP101" i="16"/>
  <c r="M101" i="16"/>
  <c r="V101" i="16"/>
  <c r="AR101" i="16"/>
  <c r="K101" i="16"/>
  <c r="Q101" i="16"/>
  <c r="Z101" i="16"/>
  <c r="BC101" i="16"/>
  <c r="AH101" i="16"/>
  <c r="AL101" i="16"/>
  <c r="H101" i="16"/>
  <c r="BI101" i="16"/>
  <c r="F101" i="16"/>
  <c r="AX101" i="16"/>
  <c r="BD101" i="16"/>
  <c r="AU101" i="16"/>
  <c r="L101" i="16"/>
  <c r="S101" i="16"/>
  <c r="J101" i="16"/>
  <c r="O101" i="16"/>
  <c r="AF101" i="16"/>
  <c r="AI101" i="16"/>
  <c r="AN101" i="16"/>
  <c r="AW101" i="16"/>
  <c r="AV101" i="16"/>
  <c r="AA101" i="16"/>
  <c r="AS101" i="16"/>
  <c r="AZ101" i="16"/>
  <c r="BE101" i="16"/>
  <c r="Y101" i="16"/>
  <c r="R101" i="16"/>
  <c r="BL101" i="16"/>
  <c r="AM101" i="16"/>
  <c r="BF101" i="16"/>
  <c r="X101" i="16"/>
  <c r="BA59" i="16"/>
  <c r="AY59" i="16"/>
  <c r="AN59" i="16"/>
  <c r="AD59" i="16"/>
  <c r="N59" i="16"/>
  <c r="BM59" i="16"/>
  <c r="BN59" i="16"/>
  <c r="BC59" i="16"/>
  <c r="BG59" i="16"/>
  <c r="O59" i="16"/>
  <c r="F59" i="16"/>
  <c r="I59" i="16"/>
  <c r="L59" i="16"/>
  <c r="AE59" i="16"/>
  <c r="S59" i="16"/>
  <c r="R59" i="16"/>
  <c r="X59" i="16"/>
  <c r="AA59" i="16"/>
  <c r="BH59" i="16"/>
  <c r="U59" i="16"/>
  <c r="H59" i="16"/>
  <c r="AL59" i="16"/>
  <c r="AP59" i="16"/>
  <c r="AG59" i="16"/>
  <c r="AJ59" i="16"/>
  <c r="T59" i="16"/>
  <c r="AZ59" i="16"/>
  <c r="BE59" i="16"/>
  <c r="BI59" i="16"/>
  <c r="AS59" i="16"/>
  <c r="AF59" i="16"/>
  <c r="J59" i="16"/>
  <c r="M59" i="16"/>
  <c r="AH59" i="16"/>
  <c r="AW59" i="16"/>
  <c r="Q59" i="16"/>
  <c r="G59" i="16"/>
  <c r="BB59" i="16"/>
  <c r="BF59" i="16"/>
  <c r="BK59" i="16"/>
  <c r="AV59" i="16"/>
  <c r="K59" i="16"/>
  <c r="Z59" i="16"/>
  <c r="AB59" i="16"/>
  <c r="BD59" i="16"/>
  <c r="AQ59" i="16"/>
  <c r="AI59" i="16"/>
  <c r="AC59" i="16"/>
  <c r="V59" i="16"/>
  <c r="BJ59" i="16"/>
  <c r="AT59" i="16"/>
  <c r="AO59" i="16"/>
  <c r="AX59" i="16"/>
  <c r="AR59" i="16"/>
  <c r="W59" i="16"/>
  <c r="P59" i="16"/>
  <c r="AK59" i="16"/>
  <c r="AU59" i="16"/>
  <c r="Y59" i="16"/>
  <c r="BL59" i="16"/>
  <c r="AM59" i="16"/>
  <c r="AX133" i="16"/>
  <c r="BN133" i="16"/>
  <c r="H133" i="16"/>
  <c r="L133" i="16"/>
  <c r="AS133" i="16"/>
  <c r="BJ133" i="16"/>
  <c r="P133" i="16"/>
  <c r="X133" i="16"/>
  <c r="AI133" i="16"/>
  <c r="AU133" i="16"/>
  <c r="Q133" i="16"/>
  <c r="AG133" i="16"/>
  <c r="AQ133" i="16"/>
  <c r="BH133" i="16"/>
  <c r="AW133" i="16"/>
  <c r="AC133" i="16"/>
  <c r="AV133" i="16"/>
  <c r="BG133" i="16"/>
  <c r="M133" i="16"/>
  <c r="BC133" i="16"/>
  <c r="AO133" i="16"/>
  <c r="BL133" i="16"/>
  <c r="AB133" i="16"/>
  <c r="AJ133" i="16"/>
  <c r="BK133" i="16"/>
  <c r="BA133" i="16"/>
  <c r="U133" i="16"/>
  <c r="AY133" i="16"/>
  <c r="BI133" i="16"/>
  <c r="S133" i="16"/>
  <c r="BM133" i="16"/>
  <c r="AK133" i="16"/>
  <c r="I133" i="16"/>
  <c r="V133" i="16"/>
  <c r="O133" i="16"/>
  <c r="N133" i="16"/>
  <c r="AD133" i="16"/>
  <c r="W133" i="16"/>
  <c r="K133" i="16"/>
  <c r="AF133" i="16"/>
  <c r="J133" i="16"/>
  <c r="AP133" i="16"/>
  <c r="AM133" i="16"/>
  <c r="BB133" i="16"/>
  <c r="AR133" i="16"/>
  <c r="AH133" i="16"/>
  <c r="BD133" i="16"/>
  <c r="T133" i="16"/>
  <c r="R133" i="16"/>
  <c r="G133" i="16"/>
  <c r="Y133" i="16"/>
  <c r="AN133" i="16"/>
  <c r="AZ133" i="16"/>
  <c r="Z133" i="16"/>
  <c r="BF133" i="16"/>
  <c r="AE133" i="16"/>
  <c r="AL133" i="16"/>
  <c r="BE133" i="16"/>
  <c r="F133" i="16"/>
  <c r="AT133" i="16"/>
  <c r="AA133" i="16"/>
  <c r="AP47" i="16"/>
  <c r="BD47" i="16"/>
  <c r="AN47" i="16"/>
  <c r="L47" i="16"/>
  <c r="BK47" i="16"/>
  <c r="BB47" i="16"/>
  <c r="I47" i="16"/>
  <c r="BL47" i="16"/>
  <c r="AJ47" i="16"/>
  <c r="K47" i="16"/>
  <c r="BN47" i="16"/>
  <c r="U47" i="16"/>
  <c r="V47" i="16"/>
  <c r="BH47" i="16"/>
  <c r="O47" i="16"/>
  <c r="AC47" i="16"/>
  <c r="H47" i="16"/>
  <c r="P47" i="16"/>
  <c r="AK47" i="16"/>
  <c r="AO47" i="16"/>
  <c r="T47" i="16"/>
  <c r="AT47" i="16"/>
  <c r="AM47" i="16"/>
  <c r="BA47" i="16"/>
  <c r="AF47" i="16"/>
  <c r="W47" i="16"/>
  <c r="AZ47" i="16"/>
  <c r="BM47" i="16"/>
  <c r="AR47" i="16"/>
  <c r="AU47" i="16"/>
  <c r="BF47" i="16"/>
  <c r="Q47" i="16"/>
  <c r="BJ47" i="16"/>
  <c r="AI47" i="16"/>
  <c r="F47" i="16"/>
  <c r="AG47" i="16"/>
  <c r="X47" i="16"/>
  <c r="M47" i="16"/>
  <c r="BC47" i="16"/>
  <c r="R47" i="16"/>
  <c r="AS47" i="16"/>
  <c r="AV47" i="16"/>
  <c r="BG47" i="16"/>
  <c r="AA47" i="16"/>
  <c r="J47" i="16"/>
  <c r="AD47" i="16"/>
  <c r="BE47" i="16"/>
  <c r="Y47" i="16"/>
  <c r="BI47" i="16"/>
  <c r="G47" i="16"/>
  <c r="N47" i="16"/>
  <c r="AW47" i="16"/>
  <c r="AB47" i="16"/>
  <c r="S47" i="16"/>
  <c r="Z47" i="16"/>
  <c r="AE47" i="16"/>
  <c r="AL47" i="16"/>
  <c r="AY47" i="16"/>
  <c r="AQ47" i="16"/>
  <c r="AX47" i="16"/>
  <c r="AH47" i="16"/>
  <c r="F135" i="15"/>
  <c r="K110" i="16"/>
  <c r="AK110" i="16"/>
  <c r="BK110" i="16"/>
  <c r="AR110" i="16"/>
  <c r="AE110" i="16"/>
  <c r="Q110" i="16"/>
  <c r="W110" i="16"/>
  <c r="AW110" i="16"/>
  <c r="P110" i="16"/>
  <c r="U110" i="16"/>
  <c r="AF110" i="16"/>
  <c r="AI110" i="16"/>
  <c r="BI110" i="16"/>
  <c r="AB110" i="16"/>
  <c r="AS110" i="16"/>
  <c r="AH110" i="16"/>
  <c r="AU110" i="16"/>
  <c r="N110" i="16"/>
  <c r="AN110" i="16"/>
  <c r="V110" i="16"/>
  <c r="AO110" i="16"/>
  <c r="BG110" i="16"/>
  <c r="Z110" i="16"/>
  <c r="AZ110" i="16"/>
  <c r="AT110" i="16"/>
  <c r="BA110" i="16"/>
  <c r="L110" i="16"/>
  <c r="AL110" i="16"/>
  <c r="BL110" i="16"/>
  <c r="F110" i="16"/>
  <c r="H110" i="16"/>
  <c r="X110" i="16"/>
  <c r="R110" i="16"/>
  <c r="BM110" i="16"/>
  <c r="AX110" i="16"/>
  <c r="AD110" i="16"/>
  <c r="BN110" i="16"/>
  <c r="G110" i="16"/>
  <c r="AJ110" i="16"/>
  <c r="S110" i="16"/>
  <c r="J110" i="16"/>
  <c r="AV110" i="16"/>
  <c r="AQ110" i="16"/>
  <c r="BH110" i="16"/>
  <c r="T110" i="16"/>
  <c r="AP110" i="16"/>
  <c r="M110" i="16"/>
  <c r="BB110" i="16"/>
  <c r="BJ110" i="16"/>
  <c r="BD110" i="16"/>
  <c r="Y110" i="16"/>
  <c r="I110" i="16"/>
  <c r="AG110" i="16"/>
  <c r="O110" i="16"/>
  <c r="BF110" i="16"/>
  <c r="BE110" i="16"/>
  <c r="AA110" i="16"/>
  <c r="AC110" i="16"/>
  <c r="AY110" i="16"/>
  <c r="AM110" i="16"/>
  <c r="BC110" i="16"/>
  <c r="F109" i="16"/>
  <c r="T109" i="16"/>
  <c r="AT109" i="16"/>
  <c r="AX109" i="16"/>
  <c r="O109" i="16"/>
  <c r="R109" i="16"/>
  <c r="AF109" i="16"/>
  <c r="BF109" i="16"/>
  <c r="AB109" i="16"/>
  <c r="AA109" i="16"/>
  <c r="AP109" i="16"/>
  <c r="BD109" i="16"/>
  <c r="AN109" i="16"/>
  <c r="M109" i="16"/>
  <c r="AJ109" i="16"/>
  <c r="BB109" i="16"/>
  <c r="I109" i="16"/>
  <c r="BL109" i="16"/>
  <c r="AK109" i="16"/>
  <c r="AL109" i="16"/>
  <c r="BN109" i="16"/>
  <c r="U109" i="16"/>
  <c r="W109" i="16"/>
  <c r="BI109" i="16"/>
  <c r="AY109" i="16"/>
  <c r="G109" i="16"/>
  <c r="AG109" i="16"/>
  <c r="AU109" i="16"/>
  <c r="BH109" i="16"/>
  <c r="BG109" i="16"/>
  <c r="Q109" i="16"/>
  <c r="S109" i="16"/>
  <c r="AS109" i="16"/>
  <c r="X109" i="16"/>
  <c r="K109" i="16"/>
  <c r="AI109" i="16"/>
  <c r="AO109" i="16"/>
  <c r="AQ109" i="16"/>
  <c r="J109" i="16"/>
  <c r="Y109" i="16"/>
  <c r="L109" i="16"/>
  <c r="BA109" i="16"/>
  <c r="BC109" i="16"/>
  <c r="V109" i="16"/>
  <c r="Z109" i="16"/>
  <c r="AC109" i="16"/>
  <c r="AZ109" i="16"/>
  <c r="BM109" i="16"/>
  <c r="BJ109" i="16"/>
  <c r="AD109" i="16"/>
  <c r="BK109" i="16"/>
  <c r="AW109" i="16"/>
  <c r="AE109" i="16"/>
  <c r="N109" i="16"/>
  <c r="H109" i="16"/>
  <c r="AM109" i="16"/>
  <c r="AR109" i="16"/>
  <c r="BE109" i="16"/>
  <c r="AH109" i="16"/>
  <c r="P109" i="16"/>
  <c r="AV109" i="16"/>
  <c r="Q111" i="16"/>
  <c r="AQ111" i="16"/>
  <c r="AH111" i="16"/>
  <c r="Z111" i="16"/>
  <c r="BB111" i="16"/>
  <c r="AM111" i="16"/>
  <c r="AC111" i="16"/>
  <c r="BC111" i="16"/>
  <c r="AT111" i="16"/>
  <c r="AW111" i="16"/>
  <c r="BE111" i="16"/>
  <c r="AO111" i="16"/>
  <c r="H111" i="16"/>
  <c r="BF111" i="16"/>
  <c r="BN111" i="16"/>
  <c r="L111" i="16"/>
  <c r="BA111" i="16"/>
  <c r="T111" i="16"/>
  <c r="W111" i="16"/>
  <c r="AA111" i="16"/>
  <c r="BH111" i="16"/>
  <c r="BM111" i="16"/>
  <c r="AF111" i="16"/>
  <c r="AS111" i="16"/>
  <c r="AX111" i="16"/>
  <c r="M111" i="16"/>
  <c r="F111" i="16"/>
  <c r="AR111" i="16"/>
  <c r="BJ111" i="16"/>
  <c r="K111" i="16"/>
  <c r="BI111" i="16"/>
  <c r="R111" i="16"/>
  <c r="BD111" i="16"/>
  <c r="X111" i="16"/>
  <c r="AI111" i="16"/>
  <c r="O111" i="16"/>
  <c r="G111" i="16"/>
  <c r="AG111" i="16"/>
  <c r="Y111" i="16"/>
  <c r="AL111" i="16"/>
  <c r="AB111" i="16"/>
  <c r="J111" i="16"/>
  <c r="AJ111" i="16"/>
  <c r="V111" i="16"/>
  <c r="P111" i="16"/>
  <c r="AU111" i="16"/>
  <c r="BK111" i="16"/>
  <c r="AP111" i="16"/>
  <c r="U111" i="16"/>
  <c r="AV111" i="16"/>
  <c r="AD111" i="16"/>
  <c r="N111" i="16"/>
  <c r="AN111" i="16"/>
  <c r="BL111" i="16"/>
  <c r="AZ111" i="16"/>
  <c r="BG111" i="16"/>
  <c r="S111" i="16"/>
  <c r="AE111" i="16"/>
  <c r="AY111" i="16"/>
  <c r="I111" i="16"/>
  <c r="AK111" i="16"/>
  <c r="S140" i="16"/>
  <c r="AS140" i="16"/>
  <c r="AY140" i="16"/>
  <c r="AI140" i="16"/>
  <c r="BH140" i="16"/>
  <c r="AE140" i="16"/>
  <c r="BE140" i="16"/>
  <c r="N140" i="16"/>
  <c r="AL140" i="16"/>
  <c r="BI140" i="16"/>
  <c r="AQ140" i="16"/>
  <c r="J140" i="16"/>
  <c r="AJ140" i="16"/>
  <c r="AM140" i="16"/>
  <c r="BJ140" i="16"/>
  <c r="BC140" i="16"/>
  <c r="V140" i="16"/>
  <c r="BB140" i="16"/>
  <c r="AU140" i="16"/>
  <c r="BL140" i="16"/>
  <c r="H140" i="16"/>
  <c r="AH140" i="16"/>
  <c r="X140" i="16"/>
  <c r="F140" i="16"/>
  <c r="K140" i="16"/>
  <c r="T140" i="16"/>
  <c r="AT140" i="16"/>
  <c r="AX140" i="16"/>
  <c r="AW140" i="16"/>
  <c r="Q140" i="16"/>
  <c r="BF140" i="16"/>
  <c r="W140" i="16"/>
  <c r="P140" i="16"/>
  <c r="AF140" i="16"/>
  <c r="AK140" i="16"/>
  <c r="R140" i="16"/>
  <c r="BA140" i="16"/>
  <c r="AD140" i="16"/>
  <c r="BM140" i="16"/>
  <c r="BK140" i="16"/>
  <c r="BG140" i="16"/>
  <c r="G140" i="16"/>
  <c r="M140" i="16"/>
  <c r="AG140" i="16"/>
  <c r="AR140" i="16"/>
  <c r="AN140" i="16"/>
  <c r="BD140" i="16"/>
  <c r="O140" i="16"/>
  <c r="U140" i="16"/>
  <c r="BN140" i="16"/>
  <c r="I140" i="16"/>
  <c r="AP140" i="16"/>
  <c r="AA140" i="16"/>
  <c r="AB140" i="16"/>
  <c r="Z140" i="16"/>
  <c r="AZ140" i="16"/>
  <c r="AO140" i="16"/>
  <c r="L140" i="16"/>
  <c r="AV140" i="16"/>
  <c r="Y140" i="16"/>
  <c r="AC140" i="16"/>
  <c r="N127" i="16"/>
  <c r="AD127" i="16"/>
  <c r="AE127" i="16"/>
  <c r="T127" i="16"/>
  <c r="AK127" i="16"/>
  <c r="AB127" i="16"/>
  <c r="Z127" i="16"/>
  <c r="AP127" i="16"/>
  <c r="AU127" i="16"/>
  <c r="AQ127" i="16"/>
  <c r="AY127" i="16"/>
  <c r="AL127" i="16"/>
  <c r="BB127" i="16"/>
  <c r="BL127" i="16"/>
  <c r="V127" i="16"/>
  <c r="BC127" i="16"/>
  <c r="AX127" i="16"/>
  <c r="BN127" i="16"/>
  <c r="M127" i="16"/>
  <c r="AR127" i="16"/>
  <c r="BD127" i="16"/>
  <c r="BJ127" i="16"/>
  <c r="U127" i="16"/>
  <c r="AF127" i="16"/>
  <c r="W127" i="16"/>
  <c r="G127" i="16"/>
  <c r="Q127" i="16"/>
  <c r="AJ127" i="16"/>
  <c r="AV127" i="16"/>
  <c r="AT127" i="16"/>
  <c r="BF127" i="16"/>
  <c r="AC127" i="16"/>
  <c r="AZ127" i="16"/>
  <c r="P127" i="16"/>
  <c r="X127" i="16"/>
  <c r="H127" i="16"/>
  <c r="BM127" i="16"/>
  <c r="AS127" i="16"/>
  <c r="S127" i="16"/>
  <c r="AH127" i="16"/>
  <c r="AG127" i="16"/>
  <c r="AN127" i="16"/>
  <c r="BK127" i="16"/>
  <c r="AO127" i="16"/>
  <c r="AW127" i="16"/>
  <c r="K127" i="16"/>
  <c r="BA127" i="16"/>
  <c r="I127" i="16"/>
  <c r="F127" i="16"/>
  <c r="BE127" i="16"/>
  <c r="J127" i="16"/>
  <c r="AA127" i="16"/>
  <c r="O127" i="16"/>
  <c r="BH127" i="16"/>
  <c r="R127" i="16"/>
  <c r="AI127" i="16"/>
  <c r="BI127" i="16"/>
  <c r="BG127" i="16"/>
  <c r="L127" i="16"/>
  <c r="Y127" i="16"/>
  <c r="AM127" i="16"/>
  <c r="BL88" i="16"/>
  <c r="AB88" i="16"/>
  <c r="V88" i="16"/>
  <c r="AG88" i="16"/>
  <c r="AU88" i="16"/>
  <c r="M88" i="16"/>
  <c r="AO88" i="16"/>
  <c r="AI88" i="16"/>
  <c r="BJ88" i="16"/>
  <c r="R88" i="16"/>
  <c r="Z88" i="16"/>
  <c r="BB88" i="16"/>
  <c r="AV88" i="16"/>
  <c r="AH88" i="16"/>
  <c r="S88" i="16"/>
  <c r="H88" i="16"/>
  <c r="AM88" i="16"/>
  <c r="P88" i="16"/>
  <c r="BI88" i="16"/>
  <c r="BK88" i="16"/>
  <c r="AJ88" i="16"/>
  <c r="T88" i="16"/>
  <c r="AZ88" i="16"/>
  <c r="AC88" i="16"/>
  <c r="U88" i="16"/>
  <c r="K88" i="16"/>
  <c r="AR88" i="16"/>
  <c r="BC88" i="16"/>
  <c r="W88" i="16"/>
  <c r="AW88" i="16"/>
  <c r="AF88" i="16"/>
  <c r="BM88" i="16"/>
  <c r="AP88" i="16"/>
  <c r="AX88" i="16"/>
  <c r="AT88" i="16"/>
  <c r="N88" i="16"/>
  <c r="Y88" i="16"/>
  <c r="BA88" i="16"/>
  <c r="AQ88" i="16"/>
  <c r="BG88" i="16"/>
  <c r="J88" i="16"/>
  <c r="AL88" i="16"/>
  <c r="AE88" i="16"/>
  <c r="AY88" i="16"/>
  <c r="BH88" i="16"/>
  <c r="AA88" i="16"/>
  <c r="F88" i="16"/>
  <c r="X88" i="16"/>
  <c r="AN88" i="16"/>
  <c r="G88" i="16"/>
  <c r="AD88" i="16"/>
  <c r="BN88" i="16"/>
  <c r="AK88" i="16"/>
  <c r="L88" i="16"/>
  <c r="O88" i="16"/>
  <c r="AS88" i="16"/>
  <c r="Q88" i="16"/>
  <c r="BE88" i="16"/>
  <c r="I88" i="16"/>
  <c r="BD88" i="16"/>
  <c r="BF88" i="16"/>
  <c r="AG98" i="16"/>
  <c r="J98" i="16"/>
  <c r="AV98" i="16"/>
  <c r="BB98" i="16"/>
  <c r="T98" i="16"/>
  <c r="AS98" i="16"/>
  <c r="W98" i="16"/>
  <c r="L98" i="16"/>
  <c r="P98" i="16"/>
  <c r="BL98" i="16"/>
  <c r="BE98" i="16"/>
  <c r="AJ98" i="16"/>
  <c r="AC98" i="16"/>
  <c r="AL98" i="16"/>
  <c r="Y98" i="16"/>
  <c r="R98" i="16"/>
  <c r="AW98" i="16"/>
  <c r="AY98" i="16"/>
  <c r="BC98" i="16"/>
  <c r="BN98" i="16"/>
  <c r="AE98" i="16"/>
  <c r="BJ98" i="16"/>
  <c r="M98" i="16"/>
  <c r="Q98" i="16"/>
  <c r="AN98" i="16"/>
  <c r="X98" i="16"/>
  <c r="AZ98" i="16"/>
  <c r="BD98" i="16"/>
  <c r="BM98" i="16"/>
  <c r="AR98" i="16"/>
  <c r="K98" i="16"/>
  <c r="AD98" i="16"/>
  <c r="AM98" i="16"/>
  <c r="AP98" i="16"/>
  <c r="BF98" i="16"/>
  <c r="AF98" i="16"/>
  <c r="BK98" i="16"/>
  <c r="BA98" i="16"/>
  <c r="BH98" i="16"/>
  <c r="AA98" i="16"/>
  <c r="H98" i="16"/>
  <c r="AO98" i="16"/>
  <c r="AB98" i="16"/>
  <c r="N98" i="16"/>
  <c r="S98" i="16"/>
  <c r="AH98" i="16"/>
  <c r="AU98" i="16"/>
  <c r="I98" i="16"/>
  <c r="O98" i="16"/>
  <c r="AQ98" i="16"/>
  <c r="V98" i="16"/>
  <c r="U98" i="16"/>
  <c r="AI98" i="16"/>
  <c r="F98" i="16"/>
  <c r="G98" i="16"/>
  <c r="AX98" i="16"/>
  <c r="AT98" i="16"/>
  <c r="BG98" i="16"/>
  <c r="BI98" i="16"/>
  <c r="AK98" i="16"/>
  <c r="Z98" i="16"/>
  <c r="AU104" i="16"/>
  <c r="N104" i="16"/>
  <c r="AN104" i="16"/>
  <c r="BF104" i="16"/>
  <c r="BD104" i="16"/>
  <c r="BG104" i="16"/>
  <c r="Z104" i="16"/>
  <c r="AZ104" i="16"/>
  <c r="G104" i="16"/>
  <c r="J104" i="16"/>
  <c r="L104" i="16"/>
  <c r="AL104" i="16"/>
  <c r="BL104" i="16"/>
  <c r="AG104" i="16"/>
  <c r="S104" i="16"/>
  <c r="X104" i="16"/>
  <c r="AX104" i="16"/>
  <c r="Q104" i="16"/>
  <c r="BN104" i="16"/>
  <c r="T104" i="16"/>
  <c r="AJ104" i="16"/>
  <c r="BJ104" i="16"/>
  <c r="AC104" i="16"/>
  <c r="H104" i="16"/>
  <c r="AS104" i="16"/>
  <c r="AA104" i="16"/>
  <c r="BA104" i="16"/>
  <c r="I104" i="16"/>
  <c r="AD104" i="16"/>
  <c r="AV104" i="16"/>
  <c r="O104" i="16"/>
  <c r="AO104" i="16"/>
  <c r="AH104" i="16"/>
  <c r="BC104" i="16"/>
  <c r="BH104" i="16"/>
  <c r="K104" i="16"/>
  <c r="AK104" i="16"/>
  <c r="BK104" i="16"/>
  <c r="BE104" i="16"/>
  <c r="AR104" i="16"/>
  <c r="AT104" i="16"/>
  <c r="AW104" i="16"/>
  <c r="U104" i="16"/>
  <c r="BI104" i="16"/>
  <c r="BB104" i="16"/>
  <c r="AM104" i="16"/>
  <c r="AQ104" i="16"/>
  <c r="Y104" i="16"/>
  <c r="AY104" i="16"/>
  <c r="V104" i="16"/>
  <c r="R104" i="16"/>
  <c r="P104" i="16"/>
  <c r="BM104" i="16"/>
  <c r="AE104" i="16"/>
  <c r="AB104" i="16"/>
  <c r="W104" i="16"/>
  <c r="F104" i="16"/>
  <c r="AI104" i="16"/>
  <c r="AF104" i="16"/>
  <c r="M104" i="16"/>
  <c r="AP104" i="16"/>
  <c r="AP82" i="16"/>
  <c r="BD82" i="16"/>
  <c r="V82" i="16"/>
  <c r="M82" i="16"/>
  <c r="K82" i="16"/>
  <c r="G82" i="16"/>
  <c r="AG82" i="16"/>
  <c r="W82" i="16"/>
  <c r="BM82" i="16"/>
  <c r="L82" i="16"/>
  <c r="S82" i="16"/>
  <c r="AS82" i="16"/>
  <c r="AM82" i="16"/>
  <c r="O82" i="16"/>
  <c r="AV82" i="16"/>
  <c r="AE82" i="16"/>
  <c r="BE82" i="16"/>
  <c r="BG82" i="16"/>
  <c r="BK82" i="16"/>
  <c r="N82" i="16"/>
  <c r="H82" i="16"/>
  <c r="AZ82" i="16"/>
  <c r="BH82" i="16"/>
  <c r="AA82" i="16"/>
  <c r="AU82" i="16"/>
  <c r="BB82" i="16"/>
  <c r="AK82" i="16"/>
  <c r="BL82" i="16"/>
  <c r="BN82" i="16"/>
  <c r="BA82" i="16"/>
  <c r="AB82" i="16"/>
  <c r="AQ82" i="16"/>
  <c r="AL82" i="16"/>
  <c r="AH82" i="16"/>
  <c r="BC82" i="16"/>
  <c r="BF82" i="16"/>
  <c r="AI82" i="16"/>
  <c r="Q82" i="16"/>
  <c r="Z82" i="16"/>
  <c r="T82" i="16"/>
  <c r="X82" i="16"/>
  <c r="AX82" i="16"/>
  <c r="AD82" i="16"/>
  <c r="AF82" i="16"/>
  <c r="AN82" i="16"/>
  <c r="J82" i="16"/>
  <c r="U82" i="16"/>
  <c r="BI82" i="16"/>
  <c r="AR82" i="16"/>
  <c r="Y82" i="16"/>
  <c r="AT82" i="16"/>
  <c r="I82" i="16"/>
  <c r="AO82" i="16"/>
  <c r="BJ82" i="16"/>
  <c r="AY82" i="16"/>
  <c r="F82" i="16"/>
  <c r="P82" i="16"/>
  <c r="AC82" i="16"/>
  <c r="R82" i="16"/>
  <c r="AJ82" i="16"/>
  <c r="AW82" i="16"/>
  <c r="R84" i="16"/>
  <c r="AK84" i="16"/>
  <c r="Z84" i="16"/>
  <c r="AH84" i="16"/>
  <c r="BL84" i="16"/>
  <c r="AD84" i="16"/>
  <c r="AY84" i="16"/>
  <c r="AN84" i="16"/>
  <c r="AV84" i="16"/>
  <c r="AI84" i="16"/>
  <c r="AP84" i="16"/>
  <c r="BM84" i="16"/>
  <c r="BC84" i="16"/>
  <c r="BJ84" i="16"/>
  <c r="O84" i="16"/>
  <c r="BB84" i="16"/>
  <c r="J84" i="16"/>
  <c r="M84" i="16"/>
  <c r="U84" i="16"/>
  <c r="AU84" i="16"/>
  <c r="AZ84" i="16"/>
  <c r="BN84" i="16"/>
  <c r="X84" i="16"/>
  <c r="AA84" i="16"/>
  <c r="BG84" i="16"/>
  <c r="AT84" i="16"/>
  <c r="H84" i="16"/>
  <c r="AL84" i="16"/>
  <c r="AO84" i="16"/>
  <c r="V84" i="16"/>
  <c r="AW84" i="16"/>
  <c r="Y84" i="16"/>
  <c r="G84" i="16"/>
  <c r="T84" i="16"/>
  <c r="BE84" i="16"/>
  <c r="BH84" i="16"/>
  <c r="AX84" i="16"/>
  <c r="AF84" i="16"/>
  <c r="K84" i="16"/>
  <c r="N84" i="16"/>
  <c r="AC84" i="16"/>
  <c r="Q84" i="16"/>
  <c r="AB84" i="16"/>
  <c r="AR84" i="16"/>
  <c r="BI84" i="16"/>
  <c r="BD84" i="16"/>
  <c r="AM84" i="16"/>
  <c r="AQ84" i="16"/>
  <c r="AE84" i="16"/>
  <c r="P84" i="16"/>
  <c r="I84" i="16"/>
  <c r="BA84" i="16"/>
  <c r="BF84" i="16"/>
  <c r="BK84" i="16"/>
  <c r="AJ84" i="16"/>
  <c r="AG84" i="16"/>
  <c r="AS84" i="16"/>
  <c r="F84" i="16"/>
  <c r="W84" i="16"/>
  <c r="L84" i="16"/>
  <c r="S84" i="16"/>
  <c r="AD107" i="16"/>
  <c r="AR107" i="16"/>
  <c r="K107" i="16"/>
  <c r="AW107" i="16"/>
  <c r="AZ107" i="16"/>
  <c r="AP107" i="16"/>
  <c r="BD107" i="16"/>
  <c r="O107" i="16"/>
  <c r="AA107" i="16"/>
  <c r="AK107" i="16"/>
  <c r="BB107" i="16"/>
  <c r="I107" i="16"/>
  <c r="AM107" i="16"/>
  <c r="AY107" i="16"/>
  <c r="AL107" i="16"/>
  <c r="BN107" i="16"/>
  <c r="U107" i="16"/>
  <c r="BK107" i="16"/>
  <c r="L107" i="16"/>
  <c r="AX107" i="16"/>
  <c r="G107" i="16"/>
  <c r="AG107" i="16"/>
  <c r="P107" i="16"/>
  <c r="AJ107" i="16"/>
  <c r="BG107" i="16"/>
  <c r="Q107" i="16"/>
  <c r="S107" i="16"/>
  <c r="AS107" i="16"/>
  <c r="AN107" i="16"/>
  <c r="BH107" i="16"/>
  <c r="BI107" i="16"/>
  <c r="AC107" i="16"/>
  <c r="AE107" i="16"/>
  <c r="BE107" i="16"/>
  <c r="BL107" i="16"/>
  <c r="BJ107" i="16"/>
  <c r="BM107" i="16"/>
  <c r="H107" i="16"/>
  <c r="AH107" i="16"/>
  <c r="X107" i="16"/>
  <c r="Z107" i="16"/>
  <c r="AT107" i="16"/>
  <c r="BF107" i="16"/>
  <c r="AO107" i="16"/>
  <c r="W107" i="16"/>
  <c r="BA107" i="16"/>
  <c r="AU107" i="16"/>
  <c r="F107" i="16"/>
  <c r="AV107" i="16"/>
  <c r="BC107" i="16"/>
  <c r="N107" i="16"/>
  <c r="V107" i="16"/>
  <c r="R107" i="16"/>
  <c r="Y107" i="16"/>
  <c r="T107" i="16"/>
  <c r="AQ107" i="16"/>
  <c r="M107" i="16"/>
  <c r="AB107" i="16"/>
  <c r="AF107" i="16"/>
  <c r="AI107" i="16"/>
  <c r="J107" i="16"/>
  <c r="AV69" i="16"/>
  <c r="M69" i="16"/>
  <c r="AT69" i="16"/>
  <c r="R69" i="16"/>
  <c r="T69" i="16"/>
  <c r="BI69" i="16"/>
  <c r="Z69" i="16"/>
  <c r="AB69" i="16"/>
  <c r="AP69" i="16"/>
  <c r="O69" i="16"/>
  <c r="J69" i="16"/>
  <c r="AM69" i="16"/>
  <c r="AU69" i="16"/>
  <c r="BH69" i="16"/>
  <c r="P69" i="16"/>
  <c r="W69" i="16"/>
  <c r="AZ69" i="16"/>
  <c r="F69" i="16"/>
  <c r="AH69" i="16"/>
  <c r="AG69" i="16"/>
  <c r="BJ69" i="16"/>
  <c r="BC69" i="16"/>
  <c r="Q69" i="16"/>
  <c r="AJ69" i="16"/>
  <c r="BN69" i="16"/>
  <c r="AD69" i="16"/>
  <c r="AL69" i="16"/>
  <c r="BL69" i="16"/>
  <c r="AC69" i="16"/>
  <c r="AW69" i="16"/>
  <c r="N69" i="16"/>
  <c r="AY69" i="16"/>
  <c r="AQ69" i="16"/>
  <c r="BM69" i="16"/>
  <c r="BB69" i="16"/>
  <c r="BF69" i="16"/>
  <c r="AO69" i="16"/>
  <c r="AA69" i="16"/>
  <c r="G69" i="16"/>
  <c r="AR69" i="16"/>
  <c r="BA69" i="16"/>
  <c r="K69" i="16"/>
  <c r="AN69" i="16"/>
  <c r="AE69" i="16"/>
  <c r="BE69" i="16"/>
  <c r="X69" i="16"/>
  <c r="I69" i="16"/>
  <c r="AK69" i="16"/>
  <c r="U69" i="16"/>
  <c r="H69" i="16"/>
  <c r="L69" i="16"/>
  <c r="V69" i="16"/>
  <c r="AX69" i="16"/>
  <c r="AS69" i="16"/>
  <c r="AF69" i="16"/>
  <c r="BG69" i="16"/>
  <c r="BD69" i="16"/>
  <c r="Y69" i="16"/>
  <c r="S69" i="16"/>
  <c r="AI69" i="16"/>
  <c r="BK69" i="16"/>
  <c r="F113" i="15"/>
  <c r="J27" i="16"/>
  <c r="AK27" i="16"/>
  <c r="N27" i="16"/>
  <c r="R27" i="16"/>
  <c r="AQ27" i="16"/>
  <c r="V27" i="16"/>
  <c r="AW27" i="16"/>
  <c r="AE27" i="16"/>
  <c r="BM27" i="16"/>
  <c r="AU27" i="16"/>
  <c r="H27" i="16"/>
  <c r="AH27" i="16"/>
  <c r="BI27" i="16"/>
  <c r="BA27" i="16"/>
  <c r="S27" i="16"/>
  <c r="BK27" i="16"/>
  <c r="T27" i="16"/>
  <c r="AT27" i="16"/>
  <c r="F27" i="16"/>
  <c r="O27" i="16"/>
  <c r="BN27" i="16"/>
  <c r="AF27" i="16"/>
  <c r="BF27" i="16"/>
  <c r="AB27" i="16"/>
  <c r="AI27" i="16"/>
  <c r="Z27" i="16"/>
  <c r="AR27" i="16"/>
  <c r="L27" i="16"/>
  <c r="AX27" i="16"/>
  <c r="BB27" i="16"/>
  <c r="AA27" i="16"/>
  <c r="X27" i="16"/>
  <c r="AM27" i="16"/>
  <c r="BD27" i="16"/>
  <c r="P27" i="16"/>
  <c r="G27" i="16"/>
  <c r="AG27" i="16"/>
  <c r="BH27" i="16"/>
  <c r="K27" i="16"/>
  <c r="W27" i="16"/>
  <c r="BG27" i="16"/>
  <c r="M27" i="16"/>
  <c r="BJ27" i="16"/>
  <c r="Y27" i="16"/>
  <c r="Q27" i="16"/>
  <c r="AC27" i="16"/>
  <c r="BC27" i="16"/>
  <c r="AY27" i="16"/>
  <c r="AL27" i="16"/>
  <c r="AD27" i="16"/>
  <c r="AJ27" i="16"/>
  <c r="AN27" i="16"/>
  <c r="AZ27" i="16"/>
  <c r="I27" i="16"/>
  <c r="U27" i="16"/>
  <c r="AS27" i="16"/>
  <c r="AO27" i="16"/>
  <c r="AP27" i="16"/>
  <c r="AV27" i="16"/>
  <c r="BE27" i="16"/>
  <c r="BL27" i="16"/>
  <c r="BA73" i="16"/>
  <c r="J73" i="16"/>
  <c r="AL73" i="16"/>
  <c r="AS73" i="16"/>
  <c r="AM73" i="16"/>
  <c r="BM73" i="16"/>
  <c r="W73" i="16"/>
  <c r="AY73" i="16"/>
  <c r="P73" i="16"/>
  <c r="AD73" i="16"/>
  <c r="H73" i="16"/>
  <c r="AJ73" i="16"/>
  <c r="BL73" i="16"/>
  <c r="AT73" i="16"/>
  <c r="AF73" i="16"/>
  <c r="U73" i="16"/>
  <c r="AW73" i="16"/>
  <c r="N73" i="16"/>
  <c r="S73" i="16"/>
  <c r="AG73" i="16"/>
  <c r="AH73" i="16"/>
  <c r="BJ73" i="16"/>
  <c r="AA73" i="16"/>
  <c r="AZ73" i="16"/>
  <c r="AP73" i="16"/>
  <c r="AU73" i="16"/>
  <c r="K73" i="16"/>
  <c r="AN73" i="16"/>
  <c r="T73" i="16"/>
  <c r="AQ73" i="16"/>
  <c r="BH73" i="16"/>
  <c r="X73" i="16"/>
  <c r="BB73" i="16"/>
  <c r="BC73" i="16"/>
  <c r="BG73" i="16"/>
  <c r="I73" i="16"/>
  <c r="AK73" i="16"/>
  <c r="R73" i="16"/>
  <c r="Z73" i="16"/>
  <c r="M73" i="16"/>
  <c r="Q73" i="16"/>
  <c r="AI73" i="16"/>
  <c r="BK73" i="16"/>
  <c r="AR73" i="16"/>
  <c r="AB73" i="16"/>
  <c r="G73" i="16"/>
  <c r="AC73" i="16"/>
  <c r="AV73" i="16"/>
  <c r="L73" i="16"/>
  <c r="BE73" i="16"/>
  <c r="BF73" i="16"/>
  <c r="AO73" i="16"/>
  <c r="V73" i="16"/>
  <c r="BI73" i="16"/>
  <c r="AX73" i="16"/>
  <c r="Y73" i="16"/>
  <c r="BD73" i="16"/>
  <c r="AE73" i="16"/>
  <c r="O73" i="16"/>
  <c r="F73" i="16"/>
  <c r="BN73" i="16"/>
  <c r="AC116" i="16"/>
  <c r="BL116" i="16"/>
  <c r="P116" i="16"/>
  <c r="BN116" i="16"/>
  <c r="M116" i="16"/>
  <c r="AO116" i="16"/>
  <c r="K116" i="16"/>
  <c r="AH116" i="16"/>
  <c r="T116" i="16"/>
  <c r="BF116" i="16"/>
  <c r="BA116" i="16"/>
  <c r="Y116" i="16"/>
  <c r="BD116" i="16"/>
  <c r="AS116" i="16"/>
  <c r="AD116" i="16"/>
  <c r="J116" i="16"/>
  <c r="AM116" i="16"/>
  <c r="R116" i="16"/>
  <c r="V116" i="16"/>
  <c r="BM116" i="16"/>
  <c r="W116" i="16"/>
  <c r="BB116" i="16"/>
  <c r="AK116" i="16"/>
  <c r="AT116" i="16"/>
  <c r="X116" i="16"/>
  <c r="AJ116" i="16"/>
  <c r="L116" i="16"/>
  <c r="BE116" i="16"/>
  <c r="AL116" i="16"/>
  <c r="AA116" i="16"/>
  <c r="AW116" i="16"/>
  <c r="Z116" i="16"/>
  <c r="S116" i="16"/>
  <c r="AQ116" i="16"/>
  <c r="AB116" i="16"/>
  <c r="U116" i="16"/>
  <c r="N116" i="16"/>
  <c r="BK116" i="16"/>
  <c r="AV116" i="16"/>
  <c r="BG116" i="16"/>
  <c r="O116" i="16"/>
  <c r="Q116" i="16"/>
  <c r="AR116" i="16"/>
  <c r="BJ116" i="16"/>
  <c r="AU116" i="16"/>
  <c r="BC116" i="16"/>
  <c r="G116" i="16"/>
  <c r="F116" i="16"/>
  <c r="AI116" i="16"/>
  <c r="H116" i="16"/>
  <c r="AG116" i="16"/>
  <c r="AP116" i="16"/>
  <c r="AX116" i="16"/>
  <c r="AZ116" i="16"/>
  <c r="BI116" i="16"/>
  <c r="AN116" i="16"/>
  <c r="AE116" i="16"/>
  <c r="AF116" i="16"/>
  <c r="AY116" i="16"/>
  <c r="BH116" i="16"/>
  <c r="I116" i="16"/>
  <c r="AS29" i="16"/>
  <c r="G29" i="16"/>
  <c r="N29" i="16"/>
  <c r="BF29" i="16"/>
  <c r="AI29" i="16"/>
  <c r="BE29" i="16"/>
  <c r="AA29" i="16"/>
  <c r="AD29" i="16"/>
  <c r="AO29" i="16"/>
  <c r="AL29" i="16"/>
  <c r="L29" i="16"/>
  <c r="AQ29" i="16"/>
  <c r="AX29" i="16"/>
  <c r="AP29" i="16"/>
  <c r="W29" i="16"/>
  <c r="X29" i="16"/>
  <c r="BK29" i="16"/>
  <c r="BN29" i="16"/>
  <c r="BA29" i="16"/>
  <c r="Z29" i="16"/>
  <c r="H29" i="16"/>
  <c r="AJ29" i="16"/>
  <c r="J29" i="16"/>
  <c r="O29" i="16"/>
  <c r="F29" i="16"/>
  <c r="AM29" i="16"/>
  <c r="AY29" i="16"/>
  <c r="T29" i="16"/>
  <c r="AV29" i="16"/>
  <c r="AB29" i="16"/>
  <c r="AE29" i="16"/>
  <c r="BB29" i="16"/>
  <c r="AF29" i="16"/>
  <c r="BH29" i="16"/>
  <c r="AT29" i="16"/>
  <c r="Q29" i="16"/>
  <c r="I29" i="16"/>
  <c r="AK29" i="16"/>
  <c r="AC29" i="16"/>
  <c r="AZ29" i="16"/>
  <c r="BG29" i="16"/>
  <c r="AU29" i="16"/>
  <c r="BM29" i="16"/>
  <c r="K29" i="16"/>
  <c r="AR29" i="16"/>
  <c r="P29" i="16"/>
  <c r="Y29" i="16"/>
  <c r="BD29" i="16"/>
  <c r="AH29" i="16"/>
  <c r="M29" i="16"/>
  <c r="U29" i="16"/>
  <c r="V29" i="16"/>
  <c r="BC29" i="16"/>
  <c r="R29" i="16"/>
  <c r="AG29" i="16"/>
  <c r="AN29" i="16"/>
  <c r="AW29" i="16"/>
  <c r="S29" i="16"/>
  <c r="BI29" i="16"/>
  <c r="BJ29" i="16"/>
  <c r="BL29" i="16"/>
  <c r="BH81" i="16"/>
  <c r="AA81" i="16"/>
  <c r="AF81" i="16"/>
  <c r="W81" i="16"/>
  <c r="F81" i="16"/>
  <c r="M81" i="16"/>
  <c r="AM81" i="16"/>
  <c r="AZ81" i="16"/>
  <c r="AQ81" i="16"/>
  <c r="AS81" i="16"/>
  <c r="Y81" i="16"/>
  <c r="AY81" i="16"/>
  <c r="Q81" i="16"/>
  <c r="BG81" i="16"/>
  <c r="H81" i="16"/>
  <c r="AK81" i="16"/>
  <c r="BK81" i="16"/>
  <c r="AG81" i="16"/>
  <c r="T81" i="16"/>
  <c r="I81" i="16"/>
  <c r="AW81" i="16"/>
  <c r="J81" i="16"/>
  <c r="BA81" i="16"/>
  <c r="BF81" i="16"/>
  <c r="BD81" i="16"/>
  <c r="BI81" i="16"/>
  <c r="AD81" i="16"/>
  <c r="R81" i="16"/>
  <c r="U81" i="16"/>
  <c r="AP81" i="16"/>
  <c r="N81" i="16"/>
  <c r="AT81" i="16"/>
  <c r="AH81" i="16"/>
  <c r="BL81" i="16"/>
  <c r="AR81" i="16"/>
  <c r="Z81" i="16"/>
  <c r="BN81" i="16"/>
  <c r="BB81" i="16"/>
  <c r="V81" i="16"/>
  <c r="AO81" i="16"/>
  <c r="X81" i="16"/>
  <c r="AX81" i="16"/>
  <c r="AE81" i="16"/>
  <c r="AI81" i="16"/>
  <c r="AB81" i="16"/>
  <c r="AJ81" i="16"/>
  <c r="BJ81" i="16"/>
  <c r="AU81" i="16"/>
  <c r="BC81" i="16"/>
  <c r="AC81" i="16"/>
  <c r="BE81" i="16"/>
  <c r="L81" i="16"/>
  <c r="AV81" i="16"/>
  <c r="AL81" i="16"/>
  <c r="AN81" i="16"/>
  <c r="O81" i="16"/>
  <c r="S81" i="16"/>
  <c r="K81" i="16"/>
  <c r="P81" i="16"/>
  <c r="G81" i="16"/>
  <c r="BM81" i="16"/>
  <c r="F72" i="15"/>
  <c r="AS97" i="16"/>
  <c r="J97" i="16"/>
  <c r="AO97" i="16"/>
  <c r="AB97" i="16"/>
  <c r="BB97" i="16"/>
  <c r="BF97" i="16"/>
  <c r="X97" i="16"/>
  <c r="BH97" i="16"/>
  <c r="AU97" i="16"/>
  <c r="K97" i="16"/>
  <c r="F97" i="16"/>
  <c r="AK97" i="16"/>
  <c r="V97" i="16"/>
  <c r="AC97" i="16"/>
  <c r="N97" i="16"/>
  <c r="T97" i="16"/>
  <c r="AX97" i="16"/>
  <c r="AP97" i="16"/>
  <c r="AD97" i="16"/>
  <c r="H97" i="16"/>
  <c r="O97" i="16"/>
  <c r="AG97" i="16"/>
  <c r="BL97" i="16"/>
  <c r="BI97" i="16"/>
  <c r="AE97" i="16"/>
  <c r="P97" i="16"/>
  <c r="AM97" i="16"/>
  <c r="AL97" i="16"/>
  <c r="AQ97" i="16"/>
  <c r="AI97" i="16"/>
  <c r="AA97" i="16"/>
  <c r="AT97" i="16"/>
  <c r="Q97" i="16"/>
  <c r="Y97" i="16"/>
  <c r="AH97" i="16"/>
  <c r="BG97" i="16"/>
  <c r="M97" i="16"/>
  <c r="AJ97" i="16"/>
  <c r="AN97" i="16"/>
  <c r="AR97" i="16"/>
  <c r="BC97" i="16"/>
  <c r="AW97" i="16"/>
  <c r="AV97" i="16"/>
  <c r="BJ97" i="16"/>
  <c r="BA97" i="16"/>
  <c r="BD97" i="16"/>
  <c r="Z97" i="16"/>
  <c r="R97" i="16"/>
  <c r="W97" i="16"/>
  <c r="BE97" i="16"/>
  <c r="AY97" i="16"/>
  <c r="BK97" i="16"/>
  <c r="AZ97" i="16"/>
  <c r="U97" i="16"/>
  <c r="BM97" i="16"/>
  <c r="BN97" i="16"/>
  <c r="L97" i="16"/>
  <c r="S97" i="16"/>
  <c r="AF97" i="16"/>
  <c r="G97" i="16"/>
  <c r="I97" i="16"/>
  <c r="X12" i="16"/>
  <c r="Q12" i="16"/>
  <c r="BF12" i="16"/>
  <c r="Y12" i="16"/>
  <c r="N12" i="16"/>
  <c r="AJ12" i="16"/>
  <c r="AD12" i="16"/>
  <c r="G12" i="16"/>
  <c r="AL12" i="16"/>
  <c r="BA12" i="16"/>
  <c r="AV12" i="16"/>
  <c r="AQ12" i="16"/>
  <c r="T12" i="16"/>
  <c r="AY12" i="16"/>
  <c r="V12" i="16"/>
  <c r="BH12" i="16"/>
  <c r="BD12" i="16"/>
  <c r="AG12" i="16"/>
  <c r="BL12" i="16"/>
  <c r="BJ12" i="16"/>
  <c r="O12" i="16"/>
  <c r="R12" i="16"/>
  <c r="AT12" i="16"/>
  <c r="AM12" i="16"/>
  <c r="W12" i="16"/>
  <c r="AB12" i="16"/>
  <c r="AE12" i="16"/>
  <c r="BG12" i="16"/>
  <c r="AN12" i="16"/>
  <c r="BK12" i="16"/>
  <c r="AR12" i="16"/>
  <c r="I12" i="16"/>
  <c r="AO12" i="16"/>
  <c r="H12" i="16"/>
  <c r="Z12" i="16"/>
  <c r="BB12" i="16"/>
  <c r="AU12" i="16"/>
  <c r="AK12" i="16"/>
  <c r="P12" i="16"/>
  <c r="BI12" i="16"/>
  <c r="AC12" i="16"/>
  <c r="K12" i="16"/>
  <c r="S12" i="16"/>
  <c r="BM12" i="16"/>
  <c r="AP12" i="16"/>
  <c r="AW12" i="16"/>
  <c r="U12" i="16"/>
  <c r="BC12" i="16"/>
  <c r="J12" i="16"/>
  <c r="F12" i="16"/>
  <c r="BN12" i="16"/>
  <c r="AI12" i="16"/>
  <c r="BE12" i="16"/>
  <c r="AX12" i="16"/>
  <c r="M12" i="16"/>
  <c r="L12" i="16"/>
  <c r="AZ12" i="16"/>
  <c r="AF12" i="16"/>
  <c r="AH12" i="16"/>
  <c r="AS12" i="16"/>
  <c r="AA12" i="16"/>
  <c r="F14" i="15"/>
  <c r="T119" i="16"/>
  <c r="AY119" i="16"/>
  <c r="AQ119" i="16"/>
  <c r="Q119" i="16"/>
  <c r="U119" i="16"/>
  <c r="AF119" i="16"/>
  <c r="BL119" i="16"/>
  <c r="BH119" i="16"/>
  <c r="AN119" i="16"/>
  <c r="BA119" i="16"/>
  <c r="AR119" i="16"/>
  <c r="M119" i="16"/>
  <c r="J119" i="16"/>
  <c r="BN119" i="16"/>
  <c r="AC119" i="16"/>
  <c r="BD119" i="16"/>
  <c r="Z119" i="16"/>
  <c r="AB119" i="16"/>
  <c r="R119" i="16"/>
  <c r="AU119" i="16"/>
  <c r="I119" i="16"/>
  <c r="AM119" i="16"/>
  <c r="AS119" i="16"/>
  <c r="AD119" i="16"/>
  <c r="AW119" i="16"/>
  <c r="AI119" i="16"/>
  <c r="N119" i="16"/>
  <c r="AE119" i="16"/>
  <c r="BB119" i="16"/>
  <c r="V119" i="16"/>
  <c r="AZ119" i="16"/>
  <c r="BJ119" i="16"/>
  <c r="BG119" i="16"/>
  <c r="AX119" i="16"/>
  <c r="BM119" i="16"/>
  <c r="L119" i="16"/>
  <c r="BF119" i="16"/>
  <c r="P119" i="16"/>
  <c r="AP119" i="16"/>
  <c r="O119" i="16"/>
  <c r="AK119" i="16"/>
  <c r="H119" i="16"/>
  <c r="BK119" i="16"/>
  <c r="BE119" i="16"/>
  <c r="AV119" i="16"/>
  <c r="AG119" i="16"/>
  <c r="K119" i="16"/>
  <c r="BI119" i="16"/>
  <c r="AJ119" i="16"/>
  <c r="Y119" i="16"/>
  <c r="F119" i="16"/>
  <c r="BC119" i="16"/>
  <c r="AO119" i="16"/>
  <c r="AL119" i="16"/>
  <c r="AT119" i="16"/>
  <c r="W119" i="16"/>
  <c r="S119" i="16"/>
  <c r="G119" i="16"/>
  <c r="AA119" i="16"/>
  <c r="X119" i="16"/>
  <c r="AH119" i="16"/>
  <c r="AS22" i="16"/>
  <c r="L22" i="16"/>
  <c r="AL22" i="16"/>
  <c r="BB22" i="16"/>
  <c r="T22" i="16"/>
  <c r="BE22" i="16"/>
  <c r="X22" i="16"/>
  <c r="AX22" i="16"/>
  <c r="BN22" i="16"/>
  <c r="BD22" i="16"/>
  <c r="J22" i="16"/>
  <c r="AJ22" i="16"/>
  <c r="BJ22" i="16"/>
  <c r="G22" i="16"/>
  <c r="AB22" i="16"/>
  <c r="V22" i="16"/>
  <c r="AV22" i="16"/>
  <c r="O22" i="16"/>
  <c r="AQ22" i="16"/>
  <c r="BL22" i="16"/>
  <c r="AH22" i="16"/>
  <c r="BH22" i="16"/>
  <c r="AA22" i="16"/>
  <c r="H22" i="16"/>
  <c r="AC22" i="16"/>
  <c r="AT22" i="16"/>
  <c r="M22" i="16"/>
  <c r="AM22" i="16"/>
  <c r="AR22" i="16"/>
  <c r="BM22" i="16"/>
  <c r="BF22" i="16"/>
  <c r="Y22" i="16"/>
  <c r="AY22" i="16"/>
  <c r="P22" i="16"/>
  <c r="AE22" i="16"/>
  <c r="I22" i="16"/>
  <c r="AI22" i="16"/>
  <c r="BI22" i="16"/>
  <c r="R22" i="16"/>
  <c r="BA22" i="16"/>
  <c r="AO22" i="16"/>
  <c r="U22" i="16"/>
  <c r="AD22" i="16"/>
  <c r="AG22" i="16"/>
  <c r="AP22" i="16"/>
  <c r="K22" i="16"/>
  <c r="AZ22" i="16"/>
  <c r="F22" i="16"/>
  <c r="W22" i="16"/>
  <c r="Q22" i="16"/>
  <c r="AU22" i="16"/>
  <c r="S22" i="16"/>
  <c r="AW22" i="16"/>
  <c r="AN22" i="16"/>
  <c r="BG22" i="16"/>
  <c r="BC22" i="16"/>
  <c r="AF22" i="16"/>
  <c r="AK22" i="16"/>
  <c r="N22" i="16"/>
  <c r="Z22" i="16"/>
  <c r="BK22" i="16"/>
  <c r="AO96" i="16"/>
  <c r="AQ96" i="16"/>
  <c r="BN96" i="16"/>
  <c r="G96" i="16"/>
  <c r="AM96" i="16"/>
  <c r="BB96" i="16"/>
  <c r="BH96" i="16"/>
  <c r="V96" i="16"/>
  <c r="AD96" i="16"/>
  <c r="BD96" i="16"/>
  <c r="R96" i="16"/>
  <c r="P96" i="16"/>
  <c r="AT96" i="16"/>
  <c r="BA96" i="16"/>
  <c r="BI96" i="16"/>
  <c r="AE96" i="16"/>
  <c r="AF96" i="16"/>
  <c r="W96" i="16"/>
  <c r="J96" i="16"/>
  <c r="H96" i="16"/>
  <c r="K96" i="16"/>
  <c r="AX96" i="16"/>
  <c r="AR96" i="16"/>
  <c r="AV96" i="16"/>
  <c r="AU96" i="16"/>
  <c r="BJ96" i="16"/>
  <c r="AL96" i="16"/>
  <c r="I96" i="16"/>
  <c r="BF96" i="16"/>
  <c r="BK96" i="16"/>
  <c r="X96" i="16"/>
  <c r="M96" i="16"/>
  <c r="AJ96" i="16"/>
  <c r="AW96" i="16"/>
  <c r="S96" i="16"/>
  <c r="U96" i="16"/>
  <c r="Q96" i="16"/>
  <c r="BM96" i="16"/>
  <c r="AG96" i="16"/>
  <c r="Z96" i="16"/>
  <c r="AH96" i="16"/>
  <c r="Y96" i="16"/>
  <c r="N96" i="16"/>
  <c r="AS96" i="16"/>
  <c r="AP96" i="16"/>
  <c r="AY96" i="16"/>
  <c r="BE96" i="16"/>
  <c r="BG96" i="16"/>
  <c r="BL96" i="16"/>
  <c r="F96" i="16"/>
  <c r="AI96" i="16"/>
  <c r="O96" i="16"/>
  <c r="L96" i="16"/>
  <c r="T96" i="16"/>
  <c r="AC96" i="16"/>
  <c r="AK96" i="16"/>
  <c r="BC96" i="16"/>
  <c r="AB96" i="16"/>
  <c r="AA96" i="16"/>
  <c r="AN96" i="16"/>
  <c r="AZ96" i="16"/>
  <c r="AM46" i="16"/>
  <c r="BM46" i="16"/>
  <c r="L46" i="16"/>
  <c r="AL46" i="16"/>
  <c r="BD46" i="16"/>
  <c r="AY46" i="16"/>
  <c r="F46" i="16"/>
  <c r="X46" i="16"/>
  <c r="BJ46" i="16"/>
  <c r="I46" i="16"/>
  <c r="AB46" i="16"/>
  <c r="BN46" i="16"/>
  <c r="M46" i="16"/>
  <c r="H46" i="16"/>
  <c r="AN46" i="16"/>
  <c r="G46" i="16"/>
  <c r="AK46" i="16"/>
  <c r="AF46" i="16"/>
  <c r="AZ46" i="16"/>
  <c r="S46" i="16"/>
  <c r="BI46" i="16"/>
  <c r="AG46" i="16"/>
  <c r="BL46" i="16"/>
  <c r="AE46" i="16"/>
  <c r="N46" i="16"/>
  <c r="BE46" i="16"/>
  <c r="P46" i="16"/>
  <c r="BB46" i="16"/>
  <c r="BG46" i="16"/>
  <c r="Q46" i="16"/>
  <c r="AQ46" i="16"/>
  <c r="T46" i="16"/>
  <c r="J46" i="16"/>
  <c r="AU46" i="16"/>
  <c r="AC46" i="16"/>
  <c r="BC46" i="16"/>
  <c r="AR46" i="16"/>
  <c r="Y46" i="16"/>
  <c r="BH46" i="16"/>
  <c r="AW46" i="16"/>
  <c r="AO46" i="16"/>
  <c r="AJ46" i="16"/>
  <c r="U46" i="16"/>
  <c r="Z46" i="16"/>
  <c r="BA46" i="16"/>
  <c r="AV46" i="16"/>
  <c r="AS46" i="16"/>
  <c r="AH46" i="16"/>
  <c r="O46" i="16"/>
  <c r="R46" i="16"/>
  <c r="V46" i="16"/>
  <c r="AA46" i="16"/>
  <c r="AD46" i="16"/>
  <c r="K46" i="16"/>
  <c r="AT46" i="16"/>
  <c r="AX46" i="16"/>
  <c r="BK46" i="16"/>
  <c r="AP46" i="16"/>
  <c r="AI46" i="16"/>
  <c r="W46" i="16"/>
  <c r="BF46" i="16"/>
  <c r="F51" i="16"/>
  <c r="T51" i="16"/>
  <c r="X51" i="16"/>
  <c r="AB51" i="16"/>
  <c r="P51" i="16"/>
  <c r="R51" i="16"/>
  <c r="AF51" i="16"/>
  <c r="AT51" i="16"/>
  <c r="AX51" i="16"/>
  <c r="V51" i="16"/>
  <c r="AD51" i="16"/>
  <c r="AR51" i="16"/>
  <c r="BK51" i="16"/>
  <c r="O51" i="16"/>
  <c r="AL51" i="16"/>
  <c r="AP51" i="16"/>
  <c r="BD51" i="16"/>
  <c r="Y51" i="16"/>
  <c r="AK51" i="16"/>
  <c r="AH51" i="16"/>
  <c r="BB51" i="16"/>
  <c r="I51" i="16"/>
  <c r="AU51" i="16"/>
  <c r="BG51" i="16"/>
  <c r="AM51" i="16"/>
  <c r="BN51" i="16"/>
  <c r="BL51" i="16"/>
  <c r="AY51" i="16"/>
  <c r="G51" i="16"/>
  <c r="Z51" i="16"/>
  <c r="AI51" i="16"/>
  <c r="U51" i="16"/>
  <c r="AZ51" i="16"/>
  <c r="AG51" i="16"/>
  <c r="L51" i="16"/>
  <c r="AC51" i="16"/>
  <c r="AN51" i="16"/>
  <c r="AJ51" i="16"/>
  <c r="AO51" i="16"/>
  <c r="BJ51" i="16"/>
  <c r="BA51" i="16"/>
  <c r="AV51" i="16"/>
  <c r="BM51" i="16"/>
  <c r="J51" i="16"/>
  <c r="S51" i="16"/>
  <c r="N51" i="16"/>
  <c r="AA51" i="16"/>
  <c r="AQ51" i="16"/>
  <c r="W51" i="16"/>
  <c r="AE51" i="16"/>
  <c r="AW51" i="16"/>
  <c r="K51" i="16"/>
  <c r="BC51" i="16"/>
  <c r="Q51" i="16"/>
  <c r="BF51" i="16"/>
  <c r="H51" i="16"/>
  <c r="M51" i="16"/>
  <c r="BE51" i="16"/>
  <c r="BI51" i="16"/>
  <c r="AS51" i="16"/>
  <c r="BH51" i="16"/>
  <c r="AL89" i="16"/>
  <c r="BL89" i="16"/>
  <c r="AB89" i="16"/>
  <c r="H89" i="16"/>
  <c r="AF89" i="16"/>
  <c r="AX89" i="16"/>
  <c r="L89" i="16"/>
  <c r="AO89" i="16"/>
  <c r="AQ89" i="16"/>
  <c r="BI89" i="16"/>
  <c r="BJ89" i="16"/>
  <c r="Y89" i="16"/>
  <c r="BB89" i="16"/>
  <c r="I89" i="16"/>
  <c r="BE89" i="16"/>
  <c r="J89" i="16"/>
  <c r="AM89" i="16"/>
  <c r="P89" i="16"/>
  <c r="AR89" i="16"/>
  <c r="BF89" i="16"/>
  <c r="W89" i="16"/>
  <c r="AZ89" i="16"/>
  <c r="AC89" i="16"/>
  <c r="Q89" i="16"/>
  <c r="BH89" i="16"/>
  <c r="AJ89" i="16"/>
  <c r="BM89" i="16"/>
  <c r="AP89" i="16"/>
  <c r="AS89" i="16"/>
  <c r="AE89" i="16"/>
  <c r="AW89" i="16"/>
  <c r="M89" i="16"/>
  <c r="BC89" i="16"/>
  <c r="R89" i="16"/>
  <c r="AD89" i="16"/>
  <c r="X89" i="16"/>
  <c r="BA89" i="16"/>
  <c r="AG89" i="16"/>
  <c r="AV89" i="16"/>
  <c r="F89" i="16"/>
  <c r="BN89" i="16"/>
  <c r="V89" i="16"/>
  <c r="AK89" i="16"/>
  <c r="O89" i="16"/>
  <c r="G89" i="16"/>
  <c r="T89" i="16"/>
  <c r="S89" i="16"/>
  <c r="N89" i="16"/>
  <c r="AT89" i="16"/>
  <c r="Z89" i="16"/>
  <c r="BG89" i="16"/>
  <c r="K89" i="16"/>
  <c r="U89" i="16"/>
  <c r="AI89" i="16"/>
  <c r="BK89" i="16"/>
  <c r="AU89" i="16"/>
  <c r="AY89" i="16"/>
  <c r="BD89" i="16"/>
  <c r="AN89" i="16"/>
  <c r="AA89" i="16"/>
  <c r="AH89" i="16"/>
  <c r="AL125" i="16"/>
  <c r="BB125" i="16"/>
  <c r="AS125" i="16"/>
  <c r="P125" i="16"/>
  <c r="AV125" i="16"/>
  <c r="AX125" i="16"/>
  <c r="BN125" i="16"/>
  <c r="BI125" i="16"/>
  <c r="AK125" i="16"/>
  <c r="AW125" i="16"/>
  <c r="BJ125" i="16"/>
  <c r="K125" i="16"/>
  <c r="J125" i="16"/>
  <c r="BL125" i="16"/>
  <c r="AY125" i="16"/>
  <c r="Q125" i="16"/>
  <c r="AA125" i="16"/>
  <c r="AB125" i="16"/>
  <c r="S125" i="16"/>
  <c r="BC125" i="16"/>
  <c r="AC125" i="16"/>
  <c r="AR125" i="16"/>
  <c r="AT125" i="16"/>
  <c r="AM125" i="16"/>
  <c r="BD125" i="16"/>
  <c r="AO125" i="16"/>
  <c r="BK125" i="16"/>
  <c r="H125" i="16"/>
  <c r="BG125" i="16"/>
  <c r="T125" i="16"/>
  <c r="F125" i="16"/>
  <c r="BE125" i="16"/>
  <c r="L125" i="16"/>
  <c r="R125" i="16"/>
  <c r="O125" i="16"/>
  <c r="X125" i="16"/>
  <c r="AG125" i="16"/>
  <c r="V125" i="16"/>
  <c r="AD125" i="16"/>
  <c r="AJ125" i="16"/>
  <c r="AE125" i="16"/>
  <c r="AP125" i="16"/>
  <c r="BH125" i="16"/>
  <c r="AQ125" i="16"/>
  <c r="G125" i="16"/>
  <c r="AU125" i="16"/>
  <c r="W125" i="16"/>
  <c r="U125" i="16"/>
  <c r="AN125" i="16"/>
  <c r="AF125" i="16"/>
  <c r="BF125" i="16"/>
  <c r="N125" i="16"/>
  <c r="I125" i="16"/>
  <c r="AZ125" i="16"/>
  <c r="M125" i="16"/>
  <c r="AI125" i="16"/>
  <c r="Z125" i="16"/>
  <c r="Y125" i="16"/>
  <c r="AH125" i="16"/>
  <c r="BM125" i="16"/>
  <c r="BA125" i="16"/>
  <c r="N103" i="17"/>
  <c r="L104" i="17"/>
  <c r="R103" i="17" a="1"/>
  <c r="R103" i="17" s="1"/>
  <c r="X103" i="17"/>
  <c r="S103" i="17"/>
  <c r="T103" i="17" a="1"/>
  <c r="T103" i="17" s="1"/>
  <c r="I142" i="6"/>
  <c r="F142" i="6"/>
  <c r="C48" i="7"/>
  <c r="BF32" i="6"/>
  <c r="AY32" i="6"/>
  <c r="F32" i="6"/>
  <c r="AU32" i="6"/>
  <c r="BN32" i="6"/>
  <c r="AK32" i="6"/>
  <c r="AB32" i="6"/>
  <c r="BH32" i="6"/>
  <c r="AJ32" i="6"/>
  <c r="R32" i="6"/>
  <c r="BB32" i="6"/>
  <c r="T32" i="6"/>
  <c r="M32" i="6"/>
  <c r="AV142" i="6"/>
  <c r="AP142" i="6"/>
  <c r="O142" i="6"/>
  <c r="BA142" i="6"/>
  <c r="BB142" i="6"/>
  <c r="X142" i="6"/>
  <c r="AG142" i="6"/>
  <c r="AD31" i="6"/>
  <c r="L115" i="6"/>
  <c r="AE142" i="6"/>
  <c r="L142" i="6"/>
  <c r="G31" i="6"/>
  <c r="M84" i="6"/>
  <c r="AH142" i="6"/>
  <c r="AJ31" i="6"/>
  <c r="AT142" i="6"/>
  <c r="U31" i="6"/>
  <c r="S142" i="6"/>
  <c r="AC142" i="6"/>
  <c r="AC31" i="6"/>
  <c r="AR115" i="6"/>
  <c r="AK115" i="6"/>
  <c r="AC115" i="6"/>
  <c r="AF115" i="6"/>
  <c r="BI142" i="6"/>
  <c r="BN142" i="6"/>
  <c r="U142" i="6"/>
  <c r="T142" i="6"/>
  <c r="P142" i="6"/>
  <c r="BJ31" i="6"/>
  <c r="AO142" i="6"/>
  <c r="N142" i="6"/>
  <c r="AA142" i="6"/>
  <c r="AI142" i="6"/>
  <c r="AZ142" i="6"/>
  <c r="BK31" i="6"/>
  <c r="BK84" i="6"/>
  <c r="AL72" i="6"/>
  <c r="AJ142" i="6"/>
  <c r="K142" i="6"/>
  <c r="Z142" i="6"/>
  <c r="AW142" i="6"/>
  <c r="AR142" i="6"/>
  <c r="Y142" i="6"/>
  <c r="BF142" i="6"/>
  <c r="AD142" i="6"/>
  <c r="V142" i="6"/>
  <c r="AK142" i="6"/>
  <c r="Q142" i="6"/>
  <c r="BH31" i="6"/>
  <c r="AY84" i="6"/>
  <c r="BJ72" i="6"/>
  <c r="AV72" i="6"/>
  <c r="H142" i="6"/>
  <c r="BK142" i="6"/>
  <c r="R142" i="6"/>
  <c r="BC142" i="6"/>
  <c r="V72" i="6"/>
  <c r="M142" i="6"/>
  <c r="AL142" i="6"/>
  <c r="AU142" i="6"/>
  <c r="BL142" i="6"/>
  <c r="J142" i="6"/>
  <c r="V31" i="6"/>
  <c r="AE31" i="6"/>
  <c r="AP72" i="6"/>
  <c r="BD142" i="6"/>
  <c r="AS142" i="6"/>
  <c r="BJ142" i="6"/>
  <c r="AQ142" i="6"/>
  <c r="AM142" i="6"/>
  <c r="AS31" i="6"/>
  <c r="AA31" i="6"/>
  <c r="AO84" i="6"/>
  <c r="BH142" i="6"/>
  <c r="W142" i="6"/>
  <c r="BE142" i="6"/>
  <c r="AN142" i="6"/>
  <c r="AX142" i="6"/>
  <c r="AG31" i="6"/>
  <c r="K31" i="6"/>
  <c r="AS84" i="6"/>
  <c r="BG142" i="6"/>
  <c r="AF142" i="6"/>
  <c r="AB142" i="6"/>
  <c r="AY142" i="6"/>
  <c r="BM142" i="6"/>
  <c r="J31" i="6"/>
  <c r="AA84" i="6"/>
  <c r="AI84" i="6"/>
  <c r="T72" i="6"/>
  <c r="AR72" i="6"/>
  <c r="AU72" i="6"/>
  <c r="BL72" i="6"/>
  <c r="M72" i="6"/>
  <c r="AR14" i="6"/>
  <c r="AG84" i="6"/>
  <c r="T84" i="6"/>
  <c r="U84" i="6"/>
  <c r="V84" i="6"/>
  <c r="Z84" i="6"/>
  <c r="BI84" i="6"/>
  <c r="R72" i="6"/>
  <c r="BH72" i="6"/>
  <c r="X72" i="6"/>
  <c r="AW72" i="6"/>
  <c r="BF72" i="6"/>
  <c r="AD14" i="6"/>
  <c r="O84" i="6"/>
  <c r="AB84" i="6"/>
  <c r="Y84" i="6"/>
  <c r="Q84" i="6"/>
  <c r="BA84" i="6"/>
  <c r="AO72" i="6"/>
  <c r="AH72" i="6"/>
  <c r="BN72" i="6"/>
  <c r="AI72" i="6"/>
  <c r="AS72" i="6"/>
  <c r="AG72" i="6"/>
  <c r="AB72" i="6"/>
  <c r="BB84" i="6"/>
  <c r="J84" i="6"/>
  <c r="AL84" i="6"/>
  <c r="I84" i="6"/>
  <c r="AE84" i="6"/>
  <c r="AN72" i="6"/>
  <c r="K72" i="6"/>
  <c r="AZ72" i="6"/>
  <c r="U72" i="6"/>
  <c r="AF72" i="6"/>
  <c r="P72" i="6"/>
  <c r="Y72" i="6"/>
  <c r="BL84" i="6"/>
  <c r="AZ84" i="6"/>
  <c r="AT84" i="6"/>
  <c r="N84" i="6"/>
  <c r="X84" i="6"/>
  <c r="Q72" i="6"/>
  <c r="BC72" i="6"/>
  <c r="AK72" i="6"/>
  <c r="G72" i="6"/>
  <c r="S72" i="6"/>
  <c r="BE84" i="6"/>
  <c r="AR84" i="6"/>
  <c r="L84" i="6"/>
  <c r="AK84" i="6"/>
  <c r="AF84" i="6"/>
  <c r="AY72" i="6"/>
  <c r="BI72" i="6"/>
  <c r="AE72" i="6"/>
  <c r="W72" i="6"/>
  <c r="BE72" i="6"/>
  <c r="F72" i="6"/>
  <c r="K84" i="6"/>
  <c r="F84" i="6"/>
  <c r="AD84" i="6"/>
  <c r="AX84" i="6"/>
  <c r="G84" i="6"/>
  <c r="BK72" i="6"/>
  <c r="L72" i="6"/>
  <c r="BB72" i="6"/>
  <c r="I72" i="6"/>
  <c r="AQ72" i="6"/>
  <c r="H72" i="6"/>
  <c r="R84" i="6"/>
  <c r="AN84" i="6"/>
  <c r="AP84" i="6"/>
  <c r="BG84" i="6"/>
  <c r="BD84" i="6"/>
  <c r="AA72" i="6"/>
  <c r="BG72" i="6"/>
  <c r="AD72" i="6"/>
  <c r="BM72" i="6"/>
  <c r="AC72" i="6"/>
  <c r="AU84" i="6"/>
  <c r="AM84" i="6"/>
  <c r="W84" i="6"/>
  <c r="BF84" i="6"/>
  <c r="BC84" i="6"/>
  <c r="AM72" i="6"/>
  <c r="J72" i="6"/>
  <c r="BA72" i="6"/>
  <c r="AX72" i="6"/>
  <c r="N72" i="6"/>
  <c r="H84" i="6"/>
  <c r="BH84" i="6"/>
  <c r="BM84" i="6"/>
  <c r="BJ84" i="6"/>
  <c r="O72" i="6"/>
  <c r="AT72" i="6"/>
  <c r="Z72" i="6"/>
  <c r="AJ72" i="6"/>
  <c r="BJ115" i="6"/>
  <c r="AI115" i="6"/>
  <c r="AH31" i="6"/>
  <c r="BN31" i="6"/>
  <c r="AY31" i="6"/>
  <c r="Z31" i="6"/>
  <c r="AN31" i="6"/>
  <c r="AT31" i="6"/>
  <c r="F115" i="6"/>
  <c r="U115" i="6"/>
  <c r="AH115" i="6"/>
  <c r="AA115" i="6"/>
  <c r="BG115" i="6"/>
  <c r="O115" i="6"/>
  <c r="AW115" i="6"/>
  <c r="H31" i="6"/>
  <c r="BA31" i="6"/>
  <c r="T31" i="6"/>
  <c r="N31" i="6"/>
  <c r="AL31" i="6"/>
  <c r="AU31" i="6"/>
  <c r="I31" i="6"/>
  <c r="BN115" i="6"/>
  <c r="AV115" i="6"/>
  <c r="I115" i="6"/>
  <c r="M115" i="6"/>
  <c r="AT115" i="6"/>
  <c r="BL115" i="6"/>
  <c r="AY115" i="6"/>
  <c r="AP115" i="6"/>
  <c r="BL31" i="6"/>
  <c r="M31" i="6"/>
  <c r="AO31" i="6"/>
  <c r="BE31" i="6"/>
  <c r="BF31" i="6"/>
  <c r="AO115" i="6"/>
  <c r="BK115" i="6"/>
  <c r="BC115" i="6"/>
  <c r="BM115" i="6"/>
  <c r="AG115" i="6"/>
  <c r="AQ115" i="6"/>
  <c r="AP31" i="6"/>
  <c r="AB31" i="6"/>
  <c r="BM90" i="6"/>
  <c r="S31" i="6"/>
  <c r="BC31" i="6"/>
  <c r="AM31" i="6"/>
  <c r="AX31" i="6"/>
  <c r="AW31" i="6"/>
  <c r="S27" i="6"/>
  <c r="AJ115" i="6"/>
  <c r="T115" i="6"/>
  <c r="AE115" i="6"/>
  <c r="AZ115" i="6"/>
  <c r="S115" i="6"/>
  <c r="G115" i="6"/>
  <c r="Y31" i="6"/>
  <c r="X31" i="6"/>
  <c r="X115" i="6"/>
  <c r="BI31" i="6"/>
  <c r="AR31" i="6"/>
  <c r="AI31" i="6"/>
  <c r="AQ31" i="6"/>
  <c r="BM31" i="6"/>
  <c r="W115" i="6"/>
  <c r="AU115" i="6"/>
  <c r="H115" i="6"/>
  <c r="AM115" i="6"/>
  <c r="BF115" i="6"/>
  <c r="BB115" i="6"/>
  <c r="BG31" i="6"/>
  <c r="P115" i="6"/>
  <c r="AV31" i="6"/>
  <c r="W31" i="6"/>
  <c r="BD31" i="6"/>
  <c r="AK31" i="6"/>
  <c r="AZ31" i="6"/>
  <c r="V115" i="6"/>
  <c r="BI115" i="6"/>
  <c r="AX115" i="6"/>
  <c r="Z115" i="6"/>
  <c r="AS115" i="6"/>
  <c r="Q115" i="6"/>
  <c r="BE115" i="6"/>
  <c r="O31" i="6"/>
  <c r="AB115" i="6"/>
  <c r="AD115" i="6"/>
  <c r="BH115" i="6"/>
  <c r="J115" i="6"/>
  <c r="BA115" i="6"/>
  <c r="Y115" i="6"/>
  <c r="L31" i="6"/>
  <c r="AL115" i="6"/>
  <c r="AF31" i="6"/>
  <c r="BB31" i="6"/>
  <c r="P31" i="6"/>
  <c r="F31" i="6"/>
  <c r="R31" i="6"/>
  <c r="R115" i="6"/>
  <c r="N115" i="6"/>
  <c r="BD115" i="6"/>
  <c r="AN115" i="6"/>
  <c r="AQ32" i="6"/>
  <c r="Q32" i="6"/>
  <c r="AZ32" i="6"/>
  <c r="AO32" i="6"/>
  <c r="Z32" i="6"/>
  <c r="J32" i="6"/>
  <c r="G32" i="6"/>
  <c r="N32" i="6"/>
  <c r="AH32" i="6"/>
  <c r="BK32" i="6"/>
  <c r="P32" i="6"/>
  <c r="P90" i="6"/>
  <c r="H49" i="6"/>
  <c r="BL32" i="6"/>
  <c r="AS32" i="6"/>
  <c r="H32" i="6"/>
  <c r="AN32" i="6"/>
  <c r="AV32" i="6"/>
  <c r="X32" i="6"/>
  <c r="P49" i="6"/>
  <c r="BB48" i="6"/>
  <c r="AL32" i="6"/>
  <c r="O32" i="6"/>
  <c r="U32" i="6"/>
  <c r="AT32" i="6"/>
  <c r="BJ32" i="6"/>
  <c r="AX32" i="6"/>
  <c r="W49" i="6"/>
  <c r="AD32" i="6"/>
  <c r="AP32" i="6"/>
  <c r="I32" i="6"/>
  <c r="BC32" i="6"/>
  <c r="Y32" i="6"/>
  <c r="BI32" i="6"/>
  <c r="AA32" i="6"/>
  <c r="AF32" i="6"/>
  <c r="AR32" i="6"/>
  <c r="BG32" i="6"/>
  <c r="AE32" i="6"/>
  <c r="K32" i="6"/>
  <c r="S32" i="6"/>
  <c r="AI32" i="6"/>
  <c r="BE32" i="6"/>
  <c r="AC32" i="6"/>
  <c r="BM32" i="6"/>
  <c r="AW32" i="6"/>
  <c r="BD32" i="6"/>
  <c r="V32" i="6"/>
  <c r="BA32" i="6"/>
  <c r="L32" i="6"/>
  <c r="AC13" i="6"/>
  <c r="AI13" i="6"/>
  <c r="AX13" i="6"/>
  <c r="BM13" i="6"/>
  <c r="L13" i="6"/>
  <c r="AB13" i="6"/>
  <c r="BE13" i="6"/>
  <c r="V13" i="6"/>
  <c r="BB13" i="6"/>
  <c r="BN13" i="6"/>
  <c r="H13" i="6"/>
  <c r="BF13" i="6"/>
  <c r="AE13" i="6"/>
  <c r="BI13" i="6"/>
  <c r="AL13" i="6"/>
  <c r="U13" i="6"/>
  <c r="G13" i="6"/>
  <c r="AY13" i="6"/>
  <c r="M13" i="6"/>
  <c r="AM13" i="6"/>
  <c r="AH13" i="6"/>
  <c r="BA13" i="6"/>
  <c r="AW13" i="6"/>
  <c r="AV13" i="6"/>
  <c r="AD13" i="6"/>
  <c r="BC13" i="6"/>
  <c r="AJ13" i="6"/>
  <c r="AR13" i="6"/>
  <c r="Y13" i="6"/>
  <c r="AK13" i="6"/>
  <c r="P13" i="6"/>
  <c r="X13" i="6"/>
  <c r="Z13" i="6"/>
  <c r="J13" i="6"/>
  <c r="AN13" i="6"/>
  <c r="AO13" i="6"/>
  <c r="AA13" i="6"/>
  <c r="AT13" i="6"/>
  <c r="AZ13" i="6"/>
  <c r="BG13" i="6"/>
  <c r="BD13" i="6"/>
  <c r="F13" i="6"/>
  <c r="N13" i="6"/>
  <c r="S13" i="6"/>
  <c r="AU13" i="6"/>
  <c r="AQ13" i="6"/>
  <c r="T13" i="6"/>
  <c r="O13" i="6"/>
  <c r="W13" i="6"/>
  <c r="R13" i="6"/>
  <c r="Q13" i="6"/>
  <c r="AS13" i="6"/>
  <c r="BK13" i="6"/>
  <c r="BH13" i="6"/>
  <c r="AP13" i="6"/>
  <c r="BJ13" i="6"/>
  <c r="I13" i="6"/>
  <c r="AF13" i="6"/>
  <c r="K13" i="6"/>
  <c r="BL13" i="6"/>
  <c r="AG13" i="6"/>
  <c r="AR108" i="6"/>
  <c r="V108" i="6"/>
  <c r="R108" i="6"/>
  <c r="BB108" i="6"/>
  <c r="BF108" i="6"/>
  <c r="AO108" i="6"/>
  <c r="L108" i="6"/>
  <c r="AK108" i="6"/>
  <c r="AG108" i="6"/>
  <c r="M108" i="6"/>
  <c r="T108" i="6"/>
  <c r="AS108" i="6"/>
  <c r="X108" i="6"/>
  <c r="AZ108" i="6"/>
  <c r="AW108" i="6"/>
  <c r="AH108" i="6"/>
  <c r="BG108" i="6"/>
  <c r="AJ108" i="6"/>
  <c r="BN108" i="6"/>
  <c r="BM108" i="6"/>
  <c r="BC108" i="6"/>
  <c r="U108" i="6"/>
  <c r="AA108" i="6"/>
  <c r="AI108" i="6"/>
  <c r="AV108" i="6"/>
  <c r="P108" i="6"/>
  <c r="G108" i="6"/>
  <c r="N108" i="6"/>
  <c r="BI108" i="6"/>
  <c r="AB108" i="6"/>
  <c r="BH108" i="6"/>
  <c r="AE108" i="6"/>
  <c r="BK108" i="6"/>
  <c r="AN108" i="6"/>
  <c r="F108" i="6"/>
  <c r="AY108" i="6"/>
  <c r="H108" i="6"/>
  <c r="AD108" i="6"/>
  <c r="AT108" i="6"/>
  <c r="BD108" i="6"/>
  <c r="K108" i="6"/>
  <c r="AP108" i="6"/>
  <c r="I108" i="6"/>
  <c r="AQ108" i="6"/>
  <c r="Q108" i="6"/>
  <c r="AM108" i="6"/>
  <c r="AU108" i="6"/>
  <c r="S108" i="6"/>
  <c r="W108" i="6"/>
  <c r="BJ108" i="6"/>
  <c r="O108" i="6"/>
  <c r="Z108" i="6"/>
  <c r="AL108" i="6"/>
  <c r="AC108" i="6"/>
  <c r="AF108" i="6"/>
  <c r="BE108" i="6"/>
  <c r="AX108" i="6"/>
  <c r="Y108" i="6"/>
  <c r="BA108" i="6"/>
  <c r="BL108" i="6"/>
  <c r="J108" i="6"/>
  <c r="BC90" i="6"/>
  <c r="X130" i="6"/>
  <c r="BC130" i="6"/>
  <c r="BM130" i="6"/>
  <c r="AH130" i="6"/>
  <c r="AM130" i="6"/>
  <c r="AJ130" i="6"/>
  <c r="N130" i="6"/>
  <c r="I130" i="6"/>
  <c r="AZ130" i="6"/>
  <c r="BI130" i="6"/>
  <c r="AV130" i="6"/>
  <c r="AB130" i="6"/>
  <c r="AD130" i="6"/>
  <c r="Q130" i="6"/>
  <c r="V130" i="6"/>
  <c r="BH130" i="6"/>
  <c r="AP130" i="6"/>
  <c r="AW130" i="6"/>
  <c r="AI130" i="6"/>
  <c r="AN130" i="6"/>
  <c r="AF130" i="6"/>
  <c r="AC130" i="6"/>
  <c r="AE130" i="6"/>
  <c r="AK130" i="6"/>
  <c r="BK130" i="6"/>
  <c r="AS130" i="6"/>
  <c r="AQ130" i="6"/>
  <c r="AX130" i="6"/>
  <c r="BB130" i="6"/>
  <c r="W130" i="6"/>
  <c r="S130" i="6"/>
  <c r="J130" i="6"/>
  <c r="AT130" i="6"/>
  <c r="O130" i="6"/>
  <c r="R130" i="6"/>
  <c r="BE130" i="6"/>
  <c r="AL130" i="6"/>
  <c r="H130" i="6"/>
  <c r="U130" i="6"/>
  <c r="Z130" i="6"/>
  <c r="T130" i="6"/>
  <c r="L130" i="6"/>
  <c r="AU130" i="6"/>
  <c r="BG130" i="6"/>
  <c r="F130" i="6"/>
  <c r="BN130" i="6"/>
  <c r="BJ130" i="6"/>
  <c r="K130" i="6"/>
  <c r="AG130" i="6"/>
  <c r="AY130" i="6"/>
  <c r="P130" i="6"/>
  <c r="BA130" i="6"/>
  <c r="Y130" i="6"/>
  <c r="AR130" i="6"/>
  <c r="BF130" i="6"/>
  <c r="BL130" i="6"/>
  <c r="M130" i="6"/>
  <c r="AA130" i="6"/>
  <c r="AO130" i="6"/>
  <c r="BD130" i="6"/>
  <c r="G130" i="6"/>
  <c r="S79" i="6"/>
  <c r="H79" i="6"/>
  <c r="AE79" i="6"/>
  <c r="O79" i="6"/>
  <c r="BA79" i="6"/>
  <c r="AH79" i="6"/>
  <c r="AA79" i="6"/>
  <c r="Z79" i="6"/>
  <c r="AN79" i="6"/>
  <c r="V79" i="6"/>
  <c r="I79" i="6"/>
  <c r="AV79" i="6"/>
  <c r="AR79" i="6"/>
  <c r="BC79" i="6"/>
  <c r="BI79" i="6"/>
  <c r="AZ79" i="6"/>
  <c r="BE79" i="6"/>
  <c r="AM79" i="6"/>
  <c r="AT79" i="6"/>
  <c r="BF79" i="6"/>
  <c r="AQ79" i="6"/>
  <c r="L79" i="6"/>
  <c r="BB79" i="6"/>
  <c r="BN79" i="6"/>
  <c r="AJ79" i="6"/>
  <c r="AP79" i="6"/>
  <c r="Y79" i="6"/>
  <c r="J79" i="6"/>
  <c r="BH79" i="6"/>
  <c r="W79" i="6"/>
  <c r="AF79" i="6"/>
  <c r="AX79" i="6"/>
  <c r="N79" i="6"/>
  <c r="BD79" i="6"/>
  <c r="X79" i="6"/>
  <c r="AD79" i="6"/>
  <c r="AI79" i="6"/>
  <c r="U79" i="6"/>
  <c r="AU79" i="6"/>
  <c r="BG79" i="6"/>
  <c r="AG79" i="6"/>
  <c r="BM79" i="6"/>
  <c r="F79" i="6"/>
  <c r="AY79" i="6"/>
  <c r="AO79" i="6"/>
  <c r="BL79" i="6"/>
  <c r="Q79" i="6"/>
  <c r="BJ79" i="6"/>
  <c r="R79" i="6"/>
  <c r="G79" i="6"/>
  <c r="T79" i="6"/>
  <c r="AB79" i="6"/>
  <c r="K79" i="6"/>
  <c r="AC79" i="6"/>
  <c r="P79" i="6"/>
  <c r="M79" i="6"/>
  <c r="AS79" i="6"/>
  <c r="AL79" i="6"/>
  <c r="AW79" i="6"/>
  <c r="AK79" i="6"/>
  <c r="BK79" i="6"/>
  <c r="Q42" i="6"/>
  <c r="AC42" i="6"/>
  <c r="AO42" i="6"/>
  <c r="BA42" i="6"/>
  <c r="BM42" i="6"/>
  <c r="I42" i="6"/>
  <c r="D5" i="7" s="1"/>
  <c r="V42" i="6"/>
  <c r="AI42" i="6"/>
  <c r="AV42" i="6"/>
  <c r="BI42" i="6"/>
  <c r="J42" i="6"/>
  <c r="W42" i="6"/>
  <c r="AJ42" i="6"/>
  <c r="AW42" i="6"/>
  <c r="BJ42" i="6"/>
  <c r="N42" i="6"/>
  <c r="AA42" i="6"/>
  <c r="AN42" i="6"/>
  <c r="D36" i="7" s="1"/>
  <c r="BB42" i="6"/>
  <c r="L42" i="6"/>
  <c r="AD42" i="6"/>
  <c r="AT42" i="6"/>
  <c r="BL42" i="6"/>
  <c r="M42" i="6"/>
  <c r="AE42" i="6"/>
  <c r="AU42" i="6"/>
  <c r="BN42" i="6"/>
  <c r="T42" i="6"/>
  <c r="AL42" i="6"/>
  <c r="D34" i="7" s="1"/>
  <c r="BD42" i="6"/>
  <c r="U42" i="6"/>
  <c r="AM42" i="6"/>
  <c r="BE42" i="6"/>
  <c r="F42" i="6"/>
  <c r="X42" i="6"/>
  <c r="AP42" i="6"/>
  <c r="BF42" i="6"/>
  <c r="G42" i="6"/>
  <c r="Y42" i="6"/>
  <c r="I21" i="7" s="1"/>
  <c r="AQ42" i="6"/>
  <c r="BG42" i="6"/>
  <c r="S42" i="6"/>
  <c r="I15" i="7" s="1"/>
  <c r="BC42" i="6"/>
  <c r="Z42" i="6"/>
  <c r="BH42" i="6"/>
  <c r="AB42" i="6"/>
  <c r="BK42" i="6"/>
  <c r="AF42" i="6"/>
  <c r="AH42" i="6"/>
  <c r="AG42" i="6"/>
  <c r="AK42" i="6"/>
  <c r="P42" i="6"/>
  <c r="AX42" i="6"/>
  <c r="D46" i="7" s="1"/>
  <c r="R42" i="6"/>
  <c r="I14" i="7" s="1"/>
  <c r="AY42" i="6"/>
  <c r="AR42" i="6"/>
  <c r="D40" i="7" s="1"/>
  <c r="AS42" i="6"/>
  <c r="K42" i="6"/>
  <c r="I7" i="7" s="1"/>
  <c r="O42" i="6"/>
  <c r="AZ42" i="6"/>
  <c r="H42" i="6"/>
  <c r="AV126" i="6"/>
  <c r="T126" i="6"/>
  <c r="N126" i="6"/>
  <c r="R126" i="6"/>
  <c r="I126" i="6"/>
  <c r="BH126" i="6"/>
  <c r="AI126" i="6"/>
  <c r="AE126" i="6"/>
  <c r="AN126" i="6"/>
  <c r="AA126" i="6"/>
  <c r="H126" i="6"/>
  <c r="AX126" i="6"/>
  <c r="BA126" i="6"/>
  <c r="BE126" i="6"/>
  <c r="AR126" i="6"/>
  <c r="U126" i="6"/>
  <c r="BL126" i="6"/>
  <c r="O126" i="6"/>
  <c r="W126" i="6"/>
  <c r="BN126" i="6"/>
  <c r="BI126" i="6"/>
  <c r="AK126" i="6"/>
  <c r="P126" i="6"/>
  <c r="AP126" i="6"/>
  <c r="AB126" i="6"/>
  <c r="S126" i="6"/>
  <c r="AY126" i="6"/>
  <c r="AL126" i="6"/>
  <c r="AQ126" i="6"/>
  <c r="AS126" i="6"/>
  <c r="L126" i="6"/>
  <c r="AW126" i="6"/>
  <c r="M126" i="6"/>
  <c r="Q126" i="6"/>
  <c r="BG126" i="6"/>
  <c r="AC126" i="6"/>
  <c r="BK126" i="6"/>
  <c r="AO126" i="6"/>
  <c r="AZ126" i="6"/>
  <c r="K126" i="6"/>
  <c r="X126" i="6"/>
  <c r="AF126" i="6"/>
  <c r="AT126" i="6"/>
  <c r="AJ126" i="6"/>
  <c r="BB126" i="6"/>
  <c r="AH126" i="6"/>
  <c r="BC126" i="6"/>
  <c r="AU126" i="6"/>
  <c r="AM126" i="6"/>
  <c r="AG126" i="6"/>
  <c r="BD126" i="6"/>
  <c r="V126" i="6"/>
  <c r="BM126" i="6"/>
  <c r="AD126" i="6"/>
  <c r="BF126" i="6"/>
  <c r="Y126" i="6"/>
  <c r="Z126" i="6"/>
  <c r="BJ126" i="6"/>
  <c r="J126" i="6"/>
  <c r="F126" i="6"/>
  <c r="G126" i="6"/>
  <c r="L78" i="6"/>
  <c r="BG78" i="6"/>
  <c r="AO78" i="6"/>
  <c r="R78" i="6"/>
  <c r="G78" i="6"/>
  <c r="Y78" i="6"/>
  <c r="M78" i="6"/>
  <c r="BH78" i="6"/>
  <c r="AV78" i="6"/>
  <c r="AG78" i="6"/>
  <c r="AL78" i="6"/>
  <c r="AE78" i="6"/>
  <c r="F78" i="6"/>
  <c r="S78" i="6"/>
  <c r="BJ78" i="6"/>
  <c r="AC78" i="6"/>
  <c r="AK78" i="6"/>
  <c r="J78" i="6"/>
  <c r="Z78" i="6"/>
  <c r="H78" i="6"/>
  <c r="O78" i="6"/>
  <c r="AQ78" i="6"/>
  <c r="BD78" i="6"/>
  <c r="AJ78" i="6"/>
  <c r="BA78" i="6"/>
  <c r="BN78" i="6"/>
  <c r="K78" i="6"/>
  <c r="BI78" i="6"/>
  <c r="I78" i="6"/>
  <c r="AY78" i="6"/>
  <c r="U78" i="6"/>
  <c r="X78" i="6"/>
  <c r="BK78" i="6"/>
  <c r="AN78" i="6"/>
  <c r="AX78" i="6"/>
  <c r="AZ78" i="6"/>
  <c r="BF78" i="6"/>
  <c r="AD78" i="6"/>
  <c r="BM78" i="6"/>
  <c r="V78" i="6"/>
  <c r="AF78" i="6"/>
  <c r="N78" i="6"/>
  <c r="W78" i="6"/>
  <c r="BC78" i="6"/>
  <c r="Q78" i="6"/>
  <c r="AA78" i="6"/>
  <c r="AT78" i="6"/>
  <c r="P78" i="6"/>
  <c r="AM78" i="6"/>
  <c r="AW78" i="6"/>
  <c r="BE78" i="6"/>
  <c r="BB78" i="6"/>
  <c r="AR78" i="6"/>
  <c r="AB78" i="6"/>
  <c r="AH78" i="6"/>
  <c r="AI78" i="6"/>
  <c r="AU78" i="6"/>
  <c r="AP78" i="6"/>
  <c r="BL78" i="6"/>
  <c r="T78" i="6"/>
  <c r="AS78" i="6"/>
  <c r="X143" i="6"/>
  <c r="BI143" i="6"/>
  <c r="AI143" i="6"/>
  <c r="BJ143" i="6"/>
  <c r="Q143" i="6"/>
  <c r="AO143" i="6"/>
  <c r="S143" i="6"/>
  <c r="AT143" i="6"/>
  <c r="T143" i="6"/>
  <c r="BA143" i="6"/>
  <c r="G143" i="6"/>
  <c r="U143" i="6"/>
  <c r="V143" i="6"/>
  <c r="W143" i="6"/>
  <c r="AJ143" i="6"/>
  <c r="AM143" i="6"/>
  <c r="BH143" i="6"/>
  <c r="BK143" i="6"/>
  <c r="AK143" i="6"/>
  <c r="AN143" i="6"/>
  <c r="BC143" i="6"/>
  <c r="BD143" i="6"/>
  <c r="BN143" i="6"/>
  <c r="AR143" i="6"/>
  <c r="K143" i="6"/>
  <c r="AY143" i="6"/>
  <c r="L143" i="6"/>
  <c r="BF143" i="6"/>
  <c r="Y143" i="6"/>
  <c r="P143" i="6"/>
  <c r="AS143" i="6"/>
  <c r="AL143" i="6"/>
  <c r="AE143" i="6"/>
  <c r="BE143" i="6"/>
  <c r="O143" i="6"/>
  <c r="AP143" i="6"/>
  <c r="AF143" i="6"/>
  <c r="AV143" i="6"/>
  <c r="BB143" i="6"/>
  <c r="J143" i="6"/>
  <c r="AA143" i="6"/>
  <c r="AH143" i="6"/>
  <c r="AQ143" i="6"/>
  <c r="BG143" i="6"/>
  <c r="AG143" i="6"/>
  <c r="BL143" i="6"/>
  <c r="I143" i="6"/>
  <c r="BM143" i="6"/>
  <c r="AU143" i="6"/>
  <c r="H143" i="6"/>
  <c r="N143" i="6"/>
  <c r="AZ143" i="6"/>
  <c r="AB143" i="6"/>
  <c r="Z143" i="6"/>
  <c r="AC143" i="6"/>
  <c r="AX143" i="6"/>
  <c r="F143" i="6"/>
  <c r="R143" i="6"/>
  <c r="AD143" i="6"/>
  <c r="M143" i="6"/>
  <c r="AW143" i="6"/>
  <c r="O48" i="6"/>
  <c r="AA48" i="6"/>
  <c r="AM48" i="6"/>
  <c r="AY48" i="6"/>
  <c r="BM48" i="6"/>
  <c r="H48" i="6"/>
  <c r="U48" i="6"/>
  <c r="AH48" i="6"/>
  <c r="AU48" i="6"/>
  <c r="BJ48" i="6"/>
  <c r="I48" i="6"/>
  <c r="V48" i="6"/>
  <c r="AI48" i="6"/>
  <c r="AV48" i="6"/>
  <c r="BK48" i="6"/>
  <c r="M48" i="6"/>
  <c r="Z48" i="6"/>
  <c r="AN48" i="6"/>
  <c r="BA48" i="6"/>
  <c r="K48" i="6"/>
  <c r="AC48" i="6"/>
  <c r="AS48" i="6"/>
  <c r="BN48" i="6"/>
  <c r="L48" i="6"/>
  <c r="AD48" i="6"/>
  <c r="AT48" i="6"/>
  <c r="S48" i="6"/>
  <c r="AK48" i="6"/>
  <c r="BD48" i="6"/>
  <c r="T48" i="6"/>
  <c r="AL48" i="6"/>
  <c r="BE48" i="6"/>
  <c r="W48" i="6"/>
  <c r="AO48" i="6"/>
  <c r="BF48" i="6"/>
  <c r="F48" i="6"/>
  <c r="X48" i="6"/>
  <c r="D20" i="7" s="1"/>
  <c r="R20" i="7" s="1"/>
  <c r="AP48" i="6"/>
  <c r="BG48" i="6"/>
  <c r="AG48" i="6"/>
  <c r="AJ48" i="6"/>
  <c r="G48" i="6"/>
  <c r="AQ48" i="6"/>
  <c r="J48" i="6"/>
  <c r="AR48" i="6"/>
  <c r="P48" i="6"/>
  <c r="AX48" i="6"/>
  <c r="N48" i="6"/>
  <c r="AW48" i="6"/>
  <c r="Q48" i="6"/>
  <c r="AZ48" i="6"/>
  <c r="AB48" i="6"/>
  <c r="BH48" i="6"/>
  <c r="BL48" i="6"/>
  <c r="AE48" i="6"/>
  <c r="AF48" i="6"/>
  <c r="BC48" i="6"/>
  <c r="R48" i="6"/>
  <c r="Y48" i="6"/>
  <c r="S135" i="6"/>
  <c r="W135" i="6"/>
  <c r="AM135" i="6"/>
  <c r="BF135" i="6"/>
  <c r="BG135" i="6"/>
  <c r="AN135" i="6"/>
  <c r="BN135" i="6"/>
  <c r="AW135" i="6"/>
  <c r="BI135" i="6"/>
  <c r="AE135" i="6"/>
  <c r="AL135" i="6"/>
  <c r="P135" i="6"/>
  <c r="BK135" i="6"/>
  <c r="I135" i="6"/>
  <c r="AY135" i="6"/>
  <c r="BE135" i="6"/>
  <c r="AC135" i="6"/>
  <c r="H135" i="6"/>
  <c r="Z135" i="6"/>
  <c r="M135" i="6"/>
  <c r="AQ135" i="6"/>
  <c r="V135" i="6"/>
  <c r="AS135" i="6"/>
  <c r="AF135" i="6"/>
  <c r="BD135" i="6"/>
  <c r="AJ135" i="6"/>
  <c r="BM135" i="6"/>
  <c r="AZ135" i="6"/>
  <c r="AD135" i="6"/>
  <c r="X135" i="6"/>
  <c r="AG135" i="6"/>
  <c r="BC135" i="6"/>
  <c r="AH135" i="6"/>
  <c r="BJ135" i="6"/>
  <c r="AA135" i="6"/>
  <c r="Q135" i="6"/>
  <c r="G135" i="6"/>
  <c r="AT135" i="6"/>
  <c r="AR135" i="6"/>
  <c r="AI135" i="6"/>
  <c r="L135" i="6"/>
  <c r="AO135" i="6"/>
  <c r="Y135" i="6"/>
  <c r="U135" i="6"/>
  <c r="K135" i="6"/>
  <c r="AB135" i="6"/>
  <c r="BL135" i="6"/>
  <c r="BH135" i="6"/>
  <c r="T135" i="6"/>
  <c r="BA135" i="6"/>
  <c r="F135" i="6"/>
  <c r="AX135" i="6"/>
  <c r="AU135" i="6"/>
  <c r="R135" i="6"/>
  <c r="AP135" i="6"/>
  <c r="BB135" i="6"/>
  <c r="N135" i="6"/>
  <c r="O135" i="6"/>
  <c r="AV135" i="6"/>
  <c r="J135" i="6"/>
  <c r="AK135" i="6"/>
  <c r="J20" i="6"/>
  <c r="AN20" i="6"/>
  <c r="BN20" i="6"/>
  <c r="AR20" i="6"/>
  <c r="O20" i="6"/>
  <c r="AM20" i="6"/>
  <c r="AH20" i="6"/>
  <c r="M20" i="6"/>
  <c r="AL20" i="6"/>
  <c r="AS20" i="6"/>
  <c r="W20" i="6"/>
  <c r="X20" i="6"/>
  <c r="R20" i="6"/>
  <c r="G20" i="6"/>
  <c r="F20" i="6"/>
  <c r="AC20" i="6"/>
  <c r="AK20" i="6"/>
  <c r="AI20" i="6"/>
  <c r="AE20" i="6"/>
  <c r="AY20" i="6"/>
  <c r="BL20" i="6"/>
  <c r="BB20" i="6"/>
  <c r="BA20" i="6"/>
  <c r="BH20" i="6"/>
  <c r="BF20" i="6"/>
  <c r="AD20" i="6"/>
  <c r="AU20" i="6"/>
  <c r="AJ20" i="6"/>
  <c r="K20" i="6"/>
  <c r="AV20" i="6"/>
  <c r="AP20" i="6"/>
  <c r="AG20" i="6"/>
  <c r="AX20" i="6"/>
  <c r="Q20" i="6"/>
  <c r="H20" i="6"/>
  <c r="BK20" i="6"/>
  <c r="BG20" i="6"/>
  <c r="BD20" i="6"/>
  <c r="L20" i="6"/>
  <c r="AB20" i="6"/>
  <c r="N20" i="6"/>
  <c r="S20" i="6"/>
  <c r="V20" i="6"/>
  <c r="T20" i="6"/>
  <c r="AT20" i="6"/>
  <c r="U20" i="6"/>
  <c r="Z20" i="6"/>
  <c r="BE20" i="6"/>
  <c r="AO20" i="6"/>
  <c r="AA20" i="6"/>
  <c r="BI20" i="6"/>
  <c r="Y20" i="6"/>
  <c r="P20" i="6"/>
  <c r="BC20" i="6"/>
  <c r="BJ20" i="6"/>
  <c r="AW20" i="6"/>
  <c r="AZ20" i="6"/>
  <c r="AF20" i="6"/>
  <c r="AQ20" i="6"/>
  <c r="I20" i="6"/>
  <c r="BM20" i="6"/>
  <c r="AA102" i="6"/>
  <c r="AX102" i="6"/>
  <c r="AP102" i="6"/>
  <c r="AC102" i="6"/>
  <c r="AH102" i="6"/>
  <c r="AM102" i="6"/>
  <c r="BM102" i="6"/>
  <c r="BH102" i="6"/>
  <c r="AZ102" i="6"/>
  <c r="M102" i="6"/>
  <c r="AY102" i="6"/>
  <c r="U102" i="6"/>
  <c r="F102" i="6"/>
  <c r="I102" i="6"/>
  <c r="AI102" i="6"/>
  <c r="AG102" i="6"/>
  <c r="AN102" i="6"/>
  <c r="R102" i="6"/>
  <c r="AE102" i="6"/>
  <c r="AL102" i="6"/>
  <c r="AT102" i="6"/>
  <c r="BD102" i="6"/>
  <c r="AU102" i="6"/>
  <c r="BC102" i="6"/>
  <c r="BN102" i="6"/>
  <c r="BG102" i="6"/>
  <c r="AQ102" i="6"/>
  <c r="L102" i="6"/>
  <c r="W102" i="6"/>
  <c r="AD102" i="6"/>
  <c r="Q102" i="6"/>
  <c r="S102" i="6"/>
  <c r="BB102" i="6"/>
  <c r="AS102" i="6"/>
  <c r="O102" i="6"/>
  <c r="AO102" i="6"/>
  <c r="J102" i="6"/>
  <c r="BK102" i="6"/>
  <c r="BF102" i="6"/>
  <c r="K102" i="6"/>
  <c r="G102" i="6"/>
  <c r="X102" i="6"/>
  <c r="AF102" i="6"/>
  <c r="Z102" i="6"/>
  <c r="AV102" i="6"/>
  <c r="AB102" i="6"/>
  <c r="AW102" i="6"/>
  <c r="V102" i="6"/>
  <c r="BL102" i="6"/>
  <c r="AJ102" i="6"/>
  <c r="N102" i="6"/>
  <c r="AK102" i="6"/>
  <c r="BA102" i="6"/>
  <c r="Y102" i="6"/>
  <c r="BI102" i="6"/>
  <c r="T102" i="6"/>
  <c r="H102" i="6"/>
  <c r="BE102" i="6"/>
  <c r="BJ102" i="6"/>
  <c r="AR102" i="6"/>
  <c r="P102" i="6"/>
  <c r="N90" i="6"/>
  <c r="AB90" i="6"/>
  <c r="AP90" i="6"/>
  <c r="BD90" i="6"/>
  <c r="Q90" i="6"/>
  <c r="AF90" i="6"/>
  <c r="AT90" i="6"/>
  <c r="BI90" i="6"/>
  <c r="R90" i="6"/>
  <c r="AG90" i="6"/>
  <c r="AV90" i="6"/>
  <c r="BJ90" i="6"/>
  <c r="I90" i="6"/>
  <c r="X90" i="6"/>
  <c r="AL90" i="6"/>
  <c r="BA90" i="6"/>
  <c r="J90" i="6"/>
  <c r="Y90" i="6"/>
  <c r="AM90" i="6"/>
  <c r="BB90" i="6"/>
  <c r="K90" i="6"/>
  <c r="Z90" i="6"/>
  <c r="AO90" i="6"/>
  <c r="BE90" i="6"/>
  <c r="S90" i="6"/>
  <c r="AR90" i="6"/>
  <c r="T90" i="6"/>
  <c r="AS90" i="6"/>
  <c r="U90" i="6"/>
  <c r="AW90" i="6"/>
  <c r="V90" i="6"/>
  <c r="AX90" i="6"/>
  <c r="AA90" i="6"/>
  <c r="AY90" i="6"/>
  <c r="AE90" i="6"/>
  <c r="BF90" i="6"/>
  <c r="AH90" i="6"/>
  <c r="AQ90" i="6"/>
  <c r="AI90" i="6"/>
  <c r="AJ90" i="6"/>
  <c r="AK90" i="6"/>
  <c r="AZ90" i="6"/>
  <c r="O90" i="6"/>
  <c r="BN90" i="6"/>
  <c r="AC90" i="6"/>
  <c r="F90" i="6"/>
  <c r="BG90" i="6"/>
  <c r="G90" i="6"/>
  <c r="BH90" i="6"/>
  <c r="L90" i="6"/>
  <c r="BK90" i="6"/>
  <c r="M90" i="6"/>
  <c r="BL90" i="6"/>
  <c r="AD90" i="6"/>
  <c r="J4" i="6"/>
  <c r="AL4" i="6"/>
  <c r="AZ4" i="6"/>
  <c r="BM4" i="6"/>
  <c r="AK4" i="6"/>
  <c r="AD4" i="6"/>
  <c r="V4" i="6"/>
  <c r="AY4" i="6"/>
  <c r="G4" i="6"/>
  <c r="R4" i="6"/>
  <c r="AO4" i="6"/>
  <c r="AH4" i="6"/>
  <c r="BL4" i="6"/>
  <c r="AB4" i="6"/>
  <c r="AP4" i="6"/>
  <c r="AR4" i="6"/>
  <c r="AT4" i="6"/>
  <c r="P4" i="6"/>
  <c r="AW4" i="6"/>
  <c r="M4" i="6"/>
  <c r="BD4" i="6"/>
  <c r="U4" i="6"/>
  <c r="BK4" i="6"/>
  <c r="BN4" i="6"/>
  <c r="BA4" i="6"/>
  <c r="BG4" i="6"/>
  <c r="AI4" i="6"/>
  <c r="O4" i="6"/>
  <c r="N4" i="6"/>
  <c r="T4" i="6"/>
  <c r="I4" i="6"/>
  <c r="H4" i="6"/>
  <c r="AQ4" i="6"/>
  <c r="F4" i="6"/>
  <c r="AU4" i="6"/>
  <c r="S4" i="6"/>
  <c r="AF4" i="6"/>
  <c r="BB4" i="6"/>
  <c r="AX4" i="6"/>
  <c r="X4" i="6"/>
  <c r="Q4" i="6"/>
  <c r="BC4" i="6"/>
  <c r="AG4" i="6"/>
  <c r="AJ4" i="6"/>
  <c r="BJ4" i="6"/>
  <c r="K4" i="6"/>
  <c r="AM4" i="6"/>
  <c r="AS4" i="6"/>
  <c r="AV4" i="6"/>
  <c r="BH4" i="6"/>
  <c r="BI4" i="6"/>
  <c r="Z4" i="6"/>
  <c r="L4" i="6"/>
  <c r="AC4" i="6"/>
  <c r="BF4" i="6"/>
  <c r="Y4" i="6"/>
  <c r="AE4" i="6"/>
  <c r="W4" i="6"/>
  <c r="BE4" i="6"/>
  <c r="AN4" i="6"/>
  <c r="AA4" i="6"/>
  <c r="BF66" i="6"/>
  <c r="AZ66" i="6"/>
  <c r="BA66" i="6"/>
  <c r="AB66" i="6"/>
  <c r="AC66" i="6"/>
  <c r="AD66" i="6"/>
  <c r="AE66" i="6"/>
  <c r="BC66" i="6"/>
  <c r="O66" i="6"/>
  <c r="AN66" i="6"/>
  <c r="BG66" i="6"/>
  <c r="BM66" i="6"/>
  <c r="BK66" i="6"/>
  <c r="AA66" i="6"/>
  <c r="BB66" i="6"/>
  <c r="R66" i="6"/>
  <c r="AT66" i="6"/>
  <c r="L66" i="6"/>
  <c r="AM66" i="6"/>
  <c r="I66" i="6"/>
  <c r="AK66" i="6"/>
  <c r="AV66" i="6"/>
  <c r="M66" i="6"/>
  <c r="AH66" i="6"/>
  <c r="AP66" i="6"/>
  <c r="AY66" i="6"/>
  <c r="Z66" i="6"/>
  <c r="BH66" i="6"/>
  <c r="Q66" i="6"/>
  <c r="P66" i="6"/>
  <c r="AI66" i="6"/>
  <c r="H66" i="6"/>
  <c r="S66" i="6"/>
  <c r="AJ66" i="6"/>
  <c r="AO66" i="6"/>
  <c r="K66" i="6"/>
  <c r="U66" i="6"/>
  <c r="AS66" i="6"/>
  <c r="AX66" i="6"/>
  <c r="AL66" i="6"/>
  <c r="AG66" i="6"/>
  <c r="BJ66" i="6"/>
  <c r="G66" i="6"/>
  <c r="BD66" i="6"/>
  <c r="F66" i="6"/>
  <c r="N66" i="6"/>
  <c r="T66" i="6"/>
  <c r="BN66" i="6"/>
  <c r="W66" i="6"/>
  <c r="BI66" i="6"/>
  <c r="AR66" i="6"/>
  <c r="Y66" i="6"/>
  <c r="J66" i="6"/>
  <c r="X66" i="6"/>
  <c r="AU66" i="6"/>
  <c r="AQ66" i="6"/>
  <c r="AW66" i="6"/>
  <c r="BL66" i="6"/>
  <c r="AF66" i="6"/>
  <c r="V66" i="6"/>
  <c r="BE66" i="6"/>
  <c r="AN90" i="6"/>
  <c r="H90" i="6"/>
  <c r="BN137" i="6"/>
  <c r="BF137" i="6"/>
  <c r="AM137" i="6"/>
  <c r="BL137" i="6"/>
  <c r="AH137" i="6"/>
  <c r="O137" i="6"/>
  <c r="P137" i="6"/>
  <c r="BI137" i="6"/>
  <c r="I137" i="6"/>
  <c r="AY137" i="6"/>
  <c r="AB137" i="6"/>
  <c r="AE137" i="6"/>
  <c r="W137" i="6"/>
  <c r="Z137" i="6"/>
  <c r="Q137" i="6"/>
  <c r="AO137" i="6"/>
  <c r="AS137" i="6"/>
  <c r="AN137" i="6"/>
  <c r="AV137" i="6"/>
  <c r="S137" i="6"/>
  <c r="AA137" i="6"/>
  <c r="AK137" i="6"/>
  <c r="X137" i="6"/>
  <c r="AW137" i="6"/>
  <c r="AJ137" i="6"/>
  <c r="F137" i="6"/>
  <c r="AQ137" i="6"/>
  <c r="BD137" i="6"/>
  <c r="AT137" i="6"/>
  <c r="AG137" i="6"/>
  <c r="AZ137" i="6"/>
  <c r="AD137" i="6"/>
  <c r="N137" i="6"/>
  <c r="AL137" i="6"/>
  <c r="H137" i="6"/>
  <c r="K137" i="6"/>
  <c r="M137" i="6"/>
  <c r="Y137" i="6"/>
  <c r="U137" i="6"/>
  <c r="L137" i="6"/>
  <c r="BH137" i="6"/>
  <c r="AI137" i="6"/>
  <c r="R137" i="6"/>
  <c r="V137" i="6"/>
  <c r="BA137" i="6"/>
  <c r="AP137" i="6"/>
  <c r="BJ137" i="6"/>
  <c r="BB137" i="6"/>
  <c r="G137" i="6"/>
  <c r="BC137" i="6"/>
  <c r="BK137" i="6"/>
  <c r="BG137" i="6"/>
  <c r="T137" i="6"/>
  <c r="AU137" i="6"/>
  <c r="BM137" i="6"/>
  <c r="J137" i="6"/>
  <c r="AF137" i="6"/>
  <c r="AX137" i="6"/>
  <c r="BE137" i="6"/>
  <c r="AC137" i="6"/>
  <c r="AR137" i="6"/>
  <c r="AD113" i="6"/>
  <c r="P113" i="6"/>
  <c r="J113" i="6"/>
  <c r="S113" i="6"/>
  <c r="W113" i="6"/>
  <c r="AP113" i="6"/>
  <c r="AE113" i="6"/>
  <c r="AA113" i="6"/>
  <c r="AJ113" i="6"/>
  <c r="AN113" i="6"/>
  <c r="BB113" i="6"/>
  <c r="AS113" i="6"/>
  <c r="AW113" i="6"/>
  <c r="BA113" i="6"/>
  <c r="BJ113" i="6"/>
  <c r="BN113" i="6"/>
  <c r="BG113" i="6"/>
  <c r="K113" i="6"/>
  <c r="T113" i="6"/>
  <c r="AU113" i="6"/>
  <c r="AO113" i="6"/>
  <c r="AT113" i="6"/>
  <c r="L113" i="6"/>
  <c r="AL113" i="6"/>
  <c r="Y113" i="6"/>
  <c r="BC113" i="6"/>
  <c r="BH113" i="6"/>
  <c r="AH113" i="6"/>
  <c r="BE113" i="6"/>
  <c r="G113" i="6"/>
  <c r="AF113" i="6"/>
  <c r="BD113" i="6"/>
  <c r="AB113" i="6"/>
  <c r="AX113" i="6"/>
  <c r="X113" i="6"/>
  <c r="N113" i="6"/>
  <c r="AY113" i="6"/>
  <c r="H113" i="6"/>
  <c r="AC113" i="6"/>
  <c r="M113" i="6"/>
  <c r="AQ113" i="6"/>
  <c r="AR113" i="6"/>
  <c r="AI113" i="6"/>
  <c r="BK113" i="6"/>
  <c r="BF113" i="6"/>
  <c r="AZ113" i="6"/>
  <c r="Q113" i="6"/>
  <c r="AK113" i="6"/>
  <c r="BM113" i="6"/>
  <c r="AG113" i="6"/>
  <c r="V113" i="6"/>
  <c r="BI113" i="6"/>
  <c r="U113" i="6"/>
  <c r="AM113" i="6"/>
  <c r="F113" i="6"/>
  <c r="BL113" i="6"/>
  <c r="R113" i="6"/>
  <c r="AV113" i="6"/>
  <c r="I113" i="6"/>
  <c r="O113" i="6"/>
  <c r="Z113" i="6"/>
  <c r="L49" i="6"/>
  <c r="Z49" i="6"/>
  <c r="AL49" i="6"/>
  <c r="AX49" i="6"/>
  <c r="BK49" i="6"/>
  <c r="J49" i="6"/>
  <c r="Y49" i="6"/>
  <c r="AM49" i="6"/>
  <c r="AZ49" i="6"/>
  <c r="BN49" i="6"/>
  <c r="K49" i="6"/>
  <c r="AA49" i="6"/>
  <c r="AN49" i="6"/>
  <c r="BA49" i="6"/>
  <c r="Q49" i="6"/>
  <c r="AE49" i="6"/>
  <c r="AR49" i="6"/>
  <c r="BE49" i="6"/>
  <c r="S49" i="6"/>
  <c r="AJ49" i="6"/>
  <c r="BC49" i="6"/>
  <c r="T49" i="6"/>
  <c r="AK49" i="6"/>
  <c r="BD49" i="6"/>
  <c r="G49" i="6"/>
  <c r="AC49" i="6"/>
  <c r="AT49" i="6"/>
  <c r="BL49" i="6"/>
  <c r="I49" i="6"/>
  <c r="AD49" i="6"/>
  <c r="AU49" i="6"/>
  <c r="BM49" i="6"/>
  <c r="M49" i="6"/>
  <c r="AF49" i="6"/>
  <c r="AV49" i="6"/>
  <c r="N49" i="6"/>
  <c r="AG49" i="6"/>
  <c r="AW49" i="6"/>
  <c r="AQ49" i="6"/>
  <c r="F49" i="6"/>
  <c r="AS49" i="6"/>
  <c r="O49" i="6"/>
  <c r="AY49" i="6"/>
  <c r="R49" i="6"/>
  <c r="BB49" i="6"/>
  <c r="V49" i="6"/>
  <c r="U49" i="6"/>
  <c r="BF49" i="6"/>
  <c r="BG49" i="6"/>
  <c r="X49" i="6"/>
  <c r="BH49" i="6"/>
  <c r="AP49" i="6"/>
  <c r="BJ49" i="6"/>
  <c r="AI49" i="6"/>
  <c r="AO49" i="6"/>
  <c r="AB49" i="6"/>
  <c r="AH49" i="6"/>
  <c r="AL14" i="6"/>
  <c r="Y54" i="6"/>
  <c r="J54" i="6"/>
  <c r="AC54" i="6"/>
  <c r="V54" i="6"/>
  <c r="F54" i="6"/>
  <c r="AL54" i="6"/>
  <c r="AB54" i="6"/>
  <c r="AX54" i="6"/>
  <c r="BD54" i="6"/>
  <c r="N54" i="6"/>
  <c r="AZ54" i="6"/>
  <c r="AR54" i="6"/>
  <c r="I54" i="6"/>
  <c r="W54" i="6"/>
  <c r="AO54" i="6"/>
  <c r="BM54" i="6"/>
  <c r="BH54" i="6"/>
  <c r="AE54" i="6"/>
  <c r="BE54" i="6"/>
  <c r="AP54" i="6"/>
  <c r="O54" i="6"/>
  <c r="AU54" i="6"/>
  <c r="AT54" i="6"/>
  <c r="AH54" i="6"/>
  <c r="AI54" i="6"/>
  <c r="AQ54" i="6"/>
  <c r="AA54" i="6"/>
  <c r="BI54" i="6"/>
  <c r="BN54" i="6"/>
  <c r="BB54" i="6"/>
  <c r="BG54" i="6"/>
  <c r="AD54" i="6"/>
  <c r="BF54" i="6"/>
  <c r="AG54" i="6"/>
  <c r="K54" i="6"/>
  <c r="R54" i="6"/>
  <c r="Q54" i="6"/>
  <c r="T54" i="6"/>
  <c r="AF54" i="6"/>
  <c r="AS54" i="6"/>
  <c r="AV54" i="6"/>
  <c r="U54" i="6"/>
  <c r="BL54" i="6"/>
  <c r="BC54" i="6"/>
  <c r="AY54" i="6"/>
  <c r="BJ54" i="6"/>
  <c r="BK54" i="6"/>
  <c r="AN54" i="6"/>
  <c r="L54" i="6"/>
  <c r="AK54" i="6"/>
  <c r="S54" i="6"/>
  <c r="P54" i="6"/>
  <c r="G54" i="6"/>
  <c r="Z54" i="6"/>
  <c r="AW54" i="6"/>
  <c r="AJ54" i="6"/>
  <c r="BA54" i="6"/>
  <c r="X54" i="6"/>
  <c r="AM54" i="6"/>
  <c r="H54" i="6"/>
  <c r="M54" i="6"/>
  <c r="AU90" i="6"/>
  <c r="V8" i="6"/>
  <c r="BE8" i="6"/>
  <c r="X8" i="6"/>
  <c r="AW8" i="6"/>
  <c r="K8" i="6"/>
  <c r="AH8" i="6"/>
  <c r="P8" i="6"/>
  <c r="AS8" i="6"/>
  <c r="Z8" i="6"/>
  <c r="BC8" i="6"/>
  <c r="AT8" i="6"/>
  <c r="AD8" i="6"/>
  <c r="H26" i="7" s="1"/>
  <c r="BM8" i="6"/>
  <c r="AX8" i="6"/>
  <c r="M8" i="6"/>
  <c r="BF8" i="6"/>
  <c r="AR8" i="6"/>
  <c r="Q8" i="6"/>
  <c r="AA8" i="6"/>
  <c r="BH8" i="6"/>
  <c r="AL8" i="6"/>
  <c r="W8" i="6"/>
  <c r="S8" i="6"/>
  <c r="G8" i="6"/>
  <c r="H3" i="7" s="1"/>
  <c r="BN8" i="6"/>
  <c r="AY8" i="6"/>
  <c r="AN8" i="6"/>
  <c r="AO8" i="6"/>
  <c r="AP8" i="6"/>
  <c r="AB8" i="6"/>
  <c r="F8" i="6"/>
  <c r="AM8" i="6"/>
  <c r="Y8" i="6"/>
  <c r="BI8" i="6"/>
  <c r="BJ8" i="6"/>
  <c r="BL8" i="6"/>
  <c r="BK8" i="6"/>
  <c r="AE8" i="6"/>
  <c r="O8" i="6"/>
  <c r="T8" i="6"/>
  <c r="AI8" i="6"/>
  <c r="AC8" i="6"/>
  <c r="AV8" i="6"/>
  <c r="AF8" i="6"/>
  <c r="AQ8" i="6"/>
  <c r="U8" i="6"/>
  <c r="AJ8" i="6"/>
  <c r="AU8" i="6"/>
  <c r="H43" i="7" s="1"/>
  <c r="I8" i="6"/>
  <c r="J8" i="6"/>
  <c r="BB8" i="6"/>
  <c r="L8" i="6"/>
  <c r="R8" i="6"/>
  <c r="BD8" i="6"/>
  <c r="N8" i="6"/>
  <c r="AG8" i="6"/>
  <c r="BA8" i="6"/>
  <c r="H8" i="6"/>
  <c r="BG8" i="6"/>
  <c r="AK8" i="6"/>
  <c r="C33" i="7" s="1"/>
  <c r="AZ8" i="6"/>
  <c r="AW10" i="6"/>
  <c r="AQ10" i="6"/>
  <c r="Q10" i="6"/>
  <c r="BG10" i="6"/>
  <c r="F10" i="6"/>
  <c r="BJ10" i="6"/>
  <c r="BH10" i="6"/>
  <c r="AL10" i="6"/>
  <c r="X10" i="6"/>
  <c r="BC10" i="6"/>
  <c r="K10" i="6"/>
  <c r="M10" i="6"/>
  <c r="BI10" i="6"/>
  <c r="BK10" i="6"/>
  <c r="AZ10" i="6"/>
  <c r="AH10" i="6"/>
  <c r="L10" i="6"/>
  <c r="H10" i="6"/>
  <c r="AS10" i="6"/>
  <c r="BM10" i="6"/>
  <c r="AT10" i="6"/>
  <c r="Z10" i="6"/>
  <c r="AE10" i="6"/>
  <c r="T10" i="6"/>
  <c r="AF10" i="6"/>
  <c r="AM10" i="6"/>
  <c r="BE10" i="6"/>
  <c r="AK10" i="6"/>
  <c r="V10" i="6"/>
  <c r="AD10" i="6"/>
  <c r="AX10" i="6"/>
  <c r="BF10" i="6"/>
  <c r="AV10" i="6"/>
  <c r="P10" i="6"/>
  <c r="I10" i="6"/>
  <c r="BN10" i="6"/>
  <c r="AB10" i="6"/>
  <c r="W10" i="6"/>
  <c r="AY10" i="6"/>
  <c r="BL10" i="6"/>
  <c r="AJ10" i="6"/>
  <c r="O10" i="6"/>
  <c r="AC10" i="6"/>
  <c r="G10" i="6"/>
  <c r="BD10" i="6"/>
  <c r="AA10" i="6"/>
  <c r="AR10" i="6"/>
  <c r="BB10" i="6"/>
  <c r="AI10" i="6"/>
  <c r="R10" i="6"/>
  <c r="S10" i="6"/>
  <c r="AU10" i="6"/>
  <c r="U10" i="6"/>
  <c r="AN10" i="6"/>
  <c r="AG10" i="6"/>
  <c r="N10" i="6"/>
  <c r="AO10" i="6"/>
  <c r="Y10" i="6"/>
  <c r="BA10" i="6"/>
  <c r="J10" i="6"/>
  <c r="AP10" i="6"/>
  <c r="L55" i="6"/>
  <c r="BH55" i="6"/>
  <c r="W55" i="6"/>
  <c r="K55" i="6"/>
  <c r="T55" i="6"/>
  <c r="Y55" i="6"/>
  <c r="M55" i="6"/>
  <c r="AQ55" i="6"/>
  <c r="AN55" i="6"/>
  <c r="BD55" i="6"/>
  <c r="AL55" i="6"/>
  <c r="AD55" i="6"/>
  <c r="BM55" i="6"/>
  <c r="O55" i="6"/>
  <c r="AE55" i="6"/>
  <c r="AY55" i="6"/>
  <c r="AU55" i="6"/>
  <c r="Z55" i="6"/>
  <c r="AO55" i="6"/>
  <c r="BF55" i="6"/>
  <c r="X55" i="6"/>
  <c r="AF55" i="6"/>
  <c r="AA55" i="6"/>
  <c r="R55" i="6"/>
  <c r="AI55" i="6"/>
  <c r="I55" i="6"/>
  <c r="AM55" i="6"/>
  <c r="AW55" i="6"/>
  <c r="AV55" i="6"/>
  <c r="AZ55" i="6"/>
  <c r="BI55" i="6"/>
  <c r="J55" i="6"/>
  <c r="F55" i="6"/>
  <c r="AH55" i="6"/>
  <c r="P55" i="6"/>
  <c r="AX55" i="6"/>
  <c r="U55" i="6"/>
  <c r="BN55" i="6"/>
  <c r="S55" i="6"/>
  <c r="AG55" i="6"/>
  <c r="V55" i="6"/>
  <c r="BB55" i="6"/>
  <c r="AS55" i="6"/>
  <c r="AP55" i="6"/>
  <c r="BC55" i="6"/>
  <c r="BE55" i="6"/>
  <c r="BJ55" i="6"/>
  <c r="AB55" i="6"/>
  <c r="AJ55" i="6"/>
  <c r="H55" i="6"/>
  <c r="AK55" i="6"/>
  <c r="Q55" i="6"/>
  <c r="BA55" i="6"/>
  <c r="N55" i="6"/>
  <c r="AC55" i="6"/>
  <c r="AT55" i="6"/>
  <c r="G55" i="6"/>
  <c r="AR55" i="6"/>
  <c r="BG55" i="6"/>
  <c r="BK55" i="6"/>
  <c r="BL55" i="6"/>
  <c r="V148" i="6"/>
  <c r="O148" i="6"/>
  <c r="AZ148" i="6"/>
  <c r="BG148" i="6"/>
  <c r="AT148" i="6"/>
  <c r="AI148" i="6"/>
  <c r="AC148" i="6"/>
  <c r="Q148" i="6"/>
  <c r="AN148" i="6"/>
  <c r="AU148" i="6"/>
  <c r="AW148" i="6"/>
  <c r="AQ148" i="6"/>
  <c r="AH148" i="6"/>
  <c r="AR148" i="6"/>
  <c r="G148" i="6"/>
  <c r="BJ148" i="6"/>
  <c r="BE148" i="6"/>
  <c r="BA148" i="6"/>
  <c r="U148" i="6"/>
  <c r="BM148" i="6"/>
  <c r="L148" i="6"/>
  <c r="AO148" i="6"/>
  <c r="AX148" i="6"/>
  <c r="BB148" i="6"/>
  <c r="BK148" i="6"/>
  <c r="BN148" i="6"/>
  <c r="X148" i="6"/>
  <c r="BC148" i="6"/>
  <c r="K148" i="6"/>
  <c r="S148" i="6"/>
  <c r="F148" i="6"/>
  <c r="AV148" i="6"/>
  <c r="AB148" i="6"/>
  <c r="AY148" i="6"/>
  <c r="BF148" i="6"/>
  <c r="AS148" i="6"/>
  <c r="N148" i="6"/>
  <c r="AM148" i="6"/>
  <c r="P148" i="6"/>
  <c r="H148" i="6"/>
  <c r="AJ148" i="6"/>
  <c r="AG148" i="6"/>
  <c r="AD148" i="6"/>
  <c r="BH148" i="6"/>
  <c r="R148" i="6"/>
  <c r="I148" i="6"/>
  <c r="AK148" i="6"/>
  <c r="M148" i="6"/>
  <c r="AL148" i="6"/>
  <c r="AA148" i="6"/>
  <c r="T148" i="6"/>
  <c r="BD148" i="6"/>
  <c r="J148" i="6"/>
  <c r="AE148" i="6"/>
  <c r="AF148" i="6"/>
  <c r="BI148" i="6"/>
  <c r="W148" i="6"/>
  <c r="Y148" i="6"/>
  <c r="BL148" i="6"/>
  <c r="AP148" i="6"/>
  <c r="Z148" i="6"/>
  <c r="O14" i="6"/>
  <c r="AC14" i="6"/>
  <c r="AQ14" i="6"/>
  <c r="BE14" i="6"/>
  <c r="P14" i="6"/>
  <c r="AE14" i="6"/>
  <c r="AS14" i="6"/>
  <c r="BF14" i="6"/>
  <c r="J14" i="6"/>
  <c r="W14" i="6"/>
  <c r="AK14" i="6"/>
  <c r="AZ14" i="6"/>
  <c r="BL14" i="6"/>
  <c r="F14" i="6"/>
  <c r="V14" i="6"/>
  <c r="AO14" i="6"/>
  <c r="BH14" i="6"/>
  <c r="G14" i="6"/>
  <c r="Y14" i="6"/>
  <c r="AP14" i="6"/>
  <c r="BI14" i="6"/>
  <c r="L14" i="6"/>
  <c r="AF14" i="6"/>
  <c r="AW14" i="6"/>
  <c r="BN14" i="6"/>
  <c r="AA14" i="6"/>
  <c r="BA14" i="6"/>
  <c r="AB14" i="6"/>
  <c r="BB14" i="6"/>
  <c r="N14" i="6"/>
  <c r="AM14" i="6"/>
  <c r="BK14" i="6"/>
  <c r="Q14" i="6"/>
  <c r="AN14" i="6"/>
  <c r="BM14" i="6"/>
  <c r="S14" i="6"/>
  <c r="AT14" i="6"/>
  <c r="T14" i="6"/>
  <c r="AU14" i="6"/>
  <c r="Z14" i="6"/>
  <c r="AG14" i="6"/>
  <c r="AH14" i="6"/>
  <c r="AI14" i="6"/>
  <c r="AV14" i="6"/>
  <c r="AJ14" i="6"/>
  <c r="AY14" i="6"/>
  <c r="BG14" i="6"/>
  <c r="BJ14" i="6"/>
  <c r="H14" i="6"/>
  <c r="BD14" i="6"/>
  <c r="BC14" i="6"/>
  <c r="I14" i="6"/>
  <c r="K14" i="6"/>
  <c r="M14" i="6"/>
  <c r="U14" i="6"/>
  <c r="X14" i="6"/>
  <c r="C20" i="7" s="1"/>
  <c r="H27" i="6"/>
  <c r="U27" i="6"/>
  <c r="AH27" i="6"/>
  <c r="AT27" i="6"/>
  <c r="BF27" i="6"/>
  <c r="Q27" i="6"/>
  <c r="AF27" i="6"/>
  <c r="AS27" i="6"/>
  <c r="BG27" i="6"/>
  <c r="R27" i="6"/>
  <c r="AG27" i="6"/>
  <c r="AU27" i="6"/>
  <c r="BH27" i="6"/>
  <c r="J27" i="6"/>
  <c r="X27" i="6"/>
  <c r="AL27" i="6"/>
  <c r="AY27" i="6"/>
  <c r="BL27" i="6"/>
  <c r="V27" i="6"/>
  <c r="AN27" i="6"/>
  <c r="BD27" i="6"/>
  <c r="W27" i="6"/>
  <c r="AO27" i="6"/>
  <c r="BE27" i="6"/>
  <c r="L27" i="6"/>
  <c r="AD27" i="6"/>
  <c r="AW27" i="6"/>
  <c r="BN27" i="6"/>
  <c r="M27" i="6"/>
  <c r="AE27" i="6"/>
  <c r="AX27" i="6"/>
  <c r="N27" i="6"/>
  <c r="AI27" i="6"/>
  <c r="AZ27" i="6"/>
  <c r="O27" i="6"/>
  <c r="AJ27" i="6"/>
  <c r="BA27" i="6"/>
  <c r="P27" i="6"/>
  <c r="BB27" i="6"/>
  <c r="T27" i="6"/>
  <c r="BC27" i="6"/>
  <c r="Y27" i="6"/>
  <c r="BI27" i="6"/>
  <c r="AA27" i="6"/>
  <c r="BJ27" i="6"/>
  <c r="AC27" i="6"/>
  <c r="BM27" i="6"/>
  <c r="AB27" i="6"/>
  <c r="BK27" i="6"/>
  <c r="AK27" i="6"/>
  <c r="K27" i="6"/>
  <c r="AR27" i="6"/>
  <c r="AM27" i="6"/>
  <c r="AV27" i="6"/>
  <c r="I27" i="6"/>
  <c r="AP27" i="6"/>
  <c r="AQ27" i="6"/>
  <c r="G27" i="6"/>
  <c r="F27" i="6"/>
  <c r="AG85" i="6"/>
  <c r="W85" i="6"/>
  <c r="AZ85" i="6"/>
  <c r="X85" i="6"/>
  <c r="J85" i="6"/>
  <c r="AS85" i="6"/>
  <c r="AL85" i="6"/>
  <c r="P85" i="6"/>
  <c r="AU85" i="6"/>
  <c r="BH85" i="6"/>
  <c r="BE85" i="6"/>
  <c r="BA85" i="6"/>
  <c r="AJ85" i="6"/>
  <c r="Z85" i="6"/>
  <c r="BI85" i="6"/>
  <c r="BF85" i="6"/>
  <c r="BG85" i="6"/>
  <c r="BM85" i="6"/>
  <c r="AB85" i="6"/>
  <c r="AM85" i="6"/>
  <c r="S85" i="6"/>
  <c r="N85" i="6"/>
  <c r="T85" i="6"/>
  <c r="BC85" i="6"/>
  <c r="AN85" i="6"/>
  <c r="AR85" i="6"/>
  <c r="BB85" i="6"/>
  <c r="AD85" i="6"/>
  <c r="Y85" i="6"/>
  <c r="AT85" i="6"/>
  <c r="L85" i="6"/>
  <c r="AO85" i="6"/>
  <c r="AW85" i="6"/>
  <c r="M85" i="6"/>
  <c r="I85" i="6"/>
  <c r="AF85" i="6"/>
  <c r="AA85" i="6"/>
  <c r="U85" i="6"/>
  <c r="AY85" i="6"/>
  <c r="AX85" i="6"/>
  <c r="R85" i="6"/>
  <c r="O85" i="6"/>
  <c r="F85" i="6"/>
  <c r="AV85" i="6"/>
  <c r="K85" i="6"/>
  <c r="BJ85" i="6"/>
  <c r="AK85" i="6"/>
  <c r="G85" i="6"/>
  <c r="BK85" i="6"/>
  <c r="H85" i="6"/>
  <c r="BL85" i="6"/>
  <c r="Q85" i="6"/>
  <c r="AP85" i="6"/>
  <c r="AQ85" i="6"/>
  <c r="AE85" i="6"/>
  <c r="AI85" i="6"/>
  <c r="AH85" i="6"/>
  <c r="BN85" i="6"/>
  <c r="V85" i="6"/>
  <c r="AC85" i="6"/>
  <c r="BD85" i="6"/>
  <c r="BH136" i="6"/>
  <c r="AM136" i="6"/>
  <c r="Q136" i="6"/>
  <c r="U136" i="6"/>
  <c r="AT136" i="6"/>
  <c r="P136" i="6"/>
  <c r="BA136" i="6"/>
  <c r="AH136" i="6"/>
  <c r="AQ136" i="6"/>
  <c r="BL136" i="6"/>
  <c r="AC136" i="6"/>
  <c r="K136" i="6"/>
  <c r="BD136" i="6"/>
  <c r="BI136" i="6"/>
  <c r="H136" i="6"/>
  <c r="AP136" i="6"/>
  <c r="Z136" i="6"/>
  <c r="R136" i="6"/>
  <c r="AR136" i="6"/>
  <c r="M136" i="6"/>
  <c r="W136" i="6"/>
  <c r="N136" i="6"/>
  <c r="S136" i="6"/>
  <c r="V136" i="6"/>
  <c r="BM136" i="6"/>
  <c r="AL136" i="6"/>
  <c r="AF136" i="6"/>
  <c r="AK136" i="6"/>
  <c r="BJ136" i="6"/>
  <c r="AE136" i="6"/>
  <c r="BB136" i="6"/>
  <c r="AS136" i="6"/>
  <c r="I136" i="6"/>
  <c r="BE136" i="6"/>
  <c r="AW136" i="6"/>
  <c r="AZ136" i="6"/>
  <c r="BF136" i="6"/>
  <c r="AU136" i="6"/>
  <c r="BN136" i="6"/>
  <c r="T136" i="6"/>
  <c r="J136" i="6"/>
  <c r="AO136" i="6"/>
  <c r="Y136" i="6"/>
  <c r="BG136" i="6"/>
  <c r="O136" i="6"/>
  <c r="AG136" i="6"/>
  <c r="AY136" i="6"/>
  <c r="AI136" i="6"/>
  <c r="L136" i="6"/>
  <c r="F136" i="6"/>
  <c r="X136" i="6"/>
  <c r="BK136" i="6"/>
  <c r="AJ136" i="6"/>
  <c r="G136" i="6"/>
  <c r="AV136" i="6"/>
  <c r="AN136" i="6"/>
  <c r="BC136" i="6"/>
  <c r="AX136" i="6"/>
  <c r="AA136" i="6"/>
  <c r="AD136" i="6"/>
  <c r="AB136" i="6"/>
  <c r="AP103" i="6"/>
  <c r="U103" i="6"/>
  <c r="AA103" i="6"/>
  <c r="K103" i="6"/>
  <c r="AK103" i="6"/>
  <c r="BB103" i="6"/>
  <c r="AJ103" i="6"/>
  <c r="AR103" i="6"/>
  <c r="AG103" i="6"/>
  <c r="BJ103" i="6"/>
  <c r="BN103" i="6"/>
  <c r="AZ103" i="6"/>
  <c r="BI103" i="6"/>
  <c r="BC103" i="6"/>
  <c r="AM103" i="6"/>
  <c r="AY103" i="6"/>
  <c r="BF103" i="6"/>
  <c r="AW103" i="6"/>
  <c r="N103" i="6"/>
  <c r="AT103" i="6"/>
  <c r="BL103" i="6"/>
  <c r="I103" i="6"/>
  <c r="AC103" i="6"/>
  <c r="AI103" i="6"/>
  <c r="AU103" i="6"/>
  <c r="BG103" i="6"/>
  <c r="G103" i="6"/>
  <c r="BM103" i="6"/>
  <c r="L103" i="6"/>
  <c r="BH103" i="6"/>
  <c r="BE103" i="6"/>
  <c r="Y103" i="6"/>
  <c r="J103" i="6"/>
  <c r="O103" i="6"/>
  <c r="AL103" i="6"/>
  <c r="W103" i="6"/>
  <c r="Q103" i="6"/>
  <c r="P103" i="6"/>
  <c r="AV103" i="6"/>
  <c r="BK103" i="6"/>
  <c r="AE103" i="6"/>
  <c r="AB103" i="6"/>
  <c r="S103" i="6"/>
  <c r="F103" i="6"/>
  <c r="M103" i="6"/>
  <c r="R103" i="6"/>
  <c r="AH103" i="6"/>
  <c r="AD103" i="6"/>
  <c r="BD103" i="6"/>
  <c r="BA103" i="6"/>
  <c r="AS103" i="6"/>
  <c r="AN103" i="6"/>
  <c r="V103" i="6"/>
  <c r="H103" i="6"/>
  <c r="T103" i="6"/>
  <c r="X103" i="6"/>
  <c r="AO103" i="6"/>
  <c r="Z103" i="6"/>
  <c r="AX103" i="6"/>
  <c r="AF103" i="6"/>
  <c r="AQ103" i="6"/>
  <c r="R14" i="6"/>
  <c r="X43" i="6"/>
  <c r="W43" i="6"/>
  <c r="AD43" i="6"/>
  <c r="AE43" i="6"/>
  <c r="L43" i="6"/>
  <c r="I43" i="6"/>
  <c r="AL43" i="6"/>
  <c r="AP43" i="6"/>
  <c r="AX43" i="6"/>
  <c r="BJ43" i="6"/>
  <c r="AR43" i="6"/>
  <c r="U43" i="6"/>
  <c r="BA43" i="6"/>
  <c r="BH43" i="6"/>
  <c r="O43" i="6"/>
  <c r="AF43" i="6"/>
  <c r="AG43" i="6"/>
  <c r="T43" i="6"/>
  <c r="AA43" i="6"/>
  <c r="AT43" i="6"/>
  <c r="BK43" i="6"/>
  <c r="M43" i="6"/>
  <c r="V43" i="6"/>
  <c r="AB43" i="6"/>
  <c r="Q43" i="6"/>
  <c r="BL43" i="6"/>
  <c r="Z43" i="6"/>
  <c r="AN43" i="6"/>
  <c r="AV43" i="6"/>
  <c r="BC43" i="6"/>
  <c r="AI43" i="6"/>
  <c r="BE43" i="6"/>
  <c r="F43" i="6"/>
  <c r="BN43" i="6"/>
  <c r="AY43" i="6"/>
  <c r="BB43" i="6"/>
  <c r="BD43" i="6"/>
  <c r="S43" i="6"/>
  <c r="R43" i="6"/>
  <c r="BG43" i="6"/>
  <c r="AK43" i="6"/>
  <c r="Y43" i="6"/>
  <c r="BF43" i="6"/>
  <c r="BI43" i="6"/>
  <c r="AS43" i="6"/>
  <c r="AU43" i="6"/>
  <c r="AH43" i="6"/>
  <c r="K43" i="6"/>
  <c r="AO43" i="6"/>
  <c r="AM43" i="6"/>
  <c r="N43" i="6"/>
  <c r="AZ43" i="6"/>
  <c r="AQ43" i="6"/>
  <c r="J43" i="6"/>
  <c r="AJ43" i="6"/>
  <c r="G43" i="6"/>
  <c r="P43" i="6"/>
  <c r="AW43" i="6"/>
  <c r="BM43" i="6"/>
  <c r="H43" i="6"/>
  <c r="AC43" i="6"/>
  <c r="C15" i="7" l="1"/>
  <c r="BA148" i="16"/>
  <c r="Z148" i="16"/>
  <c r="BN148" i="16"/>
  <c r="AO148" i="16"/>
  <c r="K148" i="16"/>
  <c r="BL148" i="16"/>
  <c r="AE148" i="16"/>
  <c r="F148" i="16"/>
  <c r="Q148" i="16"/>
  <c r="W148" i="16"/>
  <c r="J148" i="16"/>
  <c r="AW148" i="16"/>
  <c r="AL148" i="16"/>
  <c r="BD148" i="16"/>
  <c r="AI148" i="16"/>
  <c r="Y148" i="16"/>
  <c r="O148" i="16"/>
  <c r="BK148" i="16"/>
  <c r="AS148" i="16"/>
  <c r="AU148" i="16"/>
  <c r="AM148" i="16"/>
  <c r="AF148" i="16"/>
  <c r="I148" i="16"/>
  <c r="AV148" i="16"/>
  <c r="BG148" i="16"/>
  <c r="BB148" i="16"/>
  <c r="AY148" i="16"/>
  <c r="AP148" i="16"/>
  <c r="BE148" i="16"/>
  <c r="N148" i="16"/>
  <c r="L148" i="16"/>
  <c r="P148" i="16"/>
  <c r="T148" i="16"/>
  <c r="BF148" i="16"/>
  <c r="AC148" i="16"/>
  <c r="AR148" i="16"/>
  <c r="AA148" i="16"/>
  <c r="BC148" i="16"/>
  <c r="AG148" i="16"/>
  <c r="BI148" i="16"/>
  <c r="R148" i="16"/>
  <c r="AN148" i="16"/>
  <c r="H148" i="16"/>
  <c r="AZ148" i="16"/>
  <c r="V148" i="16"/>
  <c r="S148" i="16"/>
  <c r="X148" i="16"/>
  <c r="G148" i="16"/>
  <c r="AD148" i="16"/>
  <c r="U148" i="16"/>
  <c r="AT148" i="16"/>
  <c r="BH148" i="16"/>
  <c r="AB148" i="16"/>
  <c r="AJ148" i="16"/>
  <c r="BM148" i="16"/>
  <c r="AK148" i="16"/>
  <c r="AH148" i="16"/>
  <c r="M148" i="16"/>
  <c r="BJ148" i="16"/>
  <c r="AQ148" i="16"/>
  <c r="AX148" i="16"/>
  <c r="V43" i="16"/>
  <c r="AV43" i="16"/>
  <c r="BN43" i="16"/>
  <c r="BK43" i="16"/>
  <c r="AZ43" i="16"/>
  <c r="AH43" i="16"/>
  <c r="BH43" i="16"/>
  <c r="G43" i="16"/>
  <c r="P43" i="16"/>
  <c r="T43" i="16"/>
  <c r="BF43" i="16"/>
  <c r="Y43" i="16"/>
  <c r="BC43" i="16"/>
  <c r="BL43" i="16"/>
  <c r="AC43" i="16"/>
  <c r="K43" i="16"/>
  <c r="AK43" i="16"/>
  <c r="H43" i="16"/>
  <c r="Q43" i="16"/>
  <c r="AR43" i="16"/>
  <c r="W43" i="16"/>
  <c r="AW43" i="16"/>
  <c r="AF43" i="16"/>
  <c r="AO43" i="16"/>
  <c r="AX43" i="16"/>
  <c r="I43" i="16"/>
  <c r="AI43" i="16"/>
  <c r="BI43" i="16"/>
  <c r="BD43" i="16"/>
  <c r="BM43" i="16"/>
  <c r="BA43" i="16"/>
  <c r="U43" i="16"/>
  <c r="AU43" i="16"/>
  <c r="F43" i="16"/>
  <c r="N43" i="16"/>
  <c r="S43" i="16"/>
  <c r="AS43" i="16"/>
  <c r="L43" i="16"/>
  <c r="AD43" i="16"/>
  <c r="BJ43" i="16"/>
  <c r="AA43" i="16"/>
  <c r="BE43" i="16"/>
  <c r="X43" i="16"/>
  <c r="AP43" i="16"/>
  <c r="O43" i="16"/>
  <c r="AY43" i="16"/>
  <c r="AT43" i="16"/>
  <c r="Z43" i="16"/>
  <c r="BG43" i="16"/>
  <c r="AJ43" i="16"/>
  <c r="M43" i="16"/>
  <c r="J43" i="16"/>
  <c r="R43" i="16"/>
  <c r="AB43" i="16"/>
  <c r="BB43" i="16"/>
  <c r="AM43" i="16"/>
  <c r="AE43" i="16"/>
  <c r="AL43" i="16"/>
  <c r="AN43" i="16"/>
  <c r="AG43" i="16"/>
  <c r="AQ43" i="16"/>
  <c r="H4" i="7"/>
  <c r="C17" i="7"/>
  <c r="H19" i="7"/>
  <c r="D12" i="7"/>
  <c r="R12" i="7" s="1"/>
  <c r="I39" i="7"/>
  <c r="D16" i="7"/>
  <c r="R16" i="7" s="1"/>
  <c r="D10" i="7"/>
  <c r="R10" i="7" s="1"/>
  <c r="I49" i="7"/>
  <c r="AI72" i="16"/>
  <c r="BK72" i="16"/>
  <c r="AA72" i="16"/>
  <c r="BF72" i="16"/>
  <c r="AT72" i="16"/>
  <c r="AU72" i="16"/>
  <c r="L72" i="16"/>
  <c r="AN72" i="16"/>
  <c r="U72" i="16"/>
  <c r="AO72" i="16"/>
  <c r="I72" i="16"/>
  <c r="AL72" i="16"/>
  <c r="BN72" i="16"/>
  <c r="AB72" i="16"/>
  <c r="AR72" i="16"/>
  <c r="V72" i="16"/>
  <c r="AY72" i="16"/>
  <c r="P72" i="16"/>
  <c r="BE72" i="16"/>
  <c r="AV72" i="16"/>
  <c r="AJ72" i="16"/>
  <c r="BL72" i="16"/>
  <c r="AC72" i="16"/>
  <c r="AD72" i="16"/>
  <c r="BB72" i="16"/>
  <c r="AW72" i="16"/>
  <c r="M72" i="16"/>
  <c r="AP72" i="16"/>
  <c r="BH72" i="16"/>
  <c r="O72" i="16"/>
  <c r="BJ72" i="16"/>
  <c r="X72" i="16"/>
  <c r="AZ72" i="16"/>
  <c r="S72" i="16"/>
  <c r="AG72" i="16"/>
  <c r="R72" i="16"/>
  <c r="W72" i="16"/>
  <c r="F72" i="16"/>
  <c r="BG72" i="16"/>
  <c r="AF72" i="16"/>
  <c r="J72" i="16"/>
  <c r="AS72" i="16"/>
  <c r="AK72" i="16"/>
  <c r="BD72" i="16"/>
  <c r="K72" i="16"/>
  <c r="T72" i="16"/>
  <c r="AX72" i="16"/>
  <c r="AE72" i="16"/>
  <c r="BC72" i="16"/>
  <c r="Y72" i="16"/>
  <c r="BI72" i="16"/>
  <c r="AQ72" i="16"/>
  <c r="Z72" i="16"/>
  <c r="AH72" i="16"/>
  <c r="AM72" i="16"/>
  <c r="Q72" i="16"/>
  <c r="BM72" i="16"/>
  <c r="N72" i="16"/>
  <c r="G72" i="16"/>
  <c r="BA72" i="16"/>
  <c r="H72" i="16"/>
  <c r="BH108" i="16"/>
  <c r="AA108" i="16"/>
  <c r="M108" i="16"/>
  <c r="AM108" i="16"/>
  <c r="AP108" i="16"/>
  <c r="BD108" i="16"/>
  <c r="BE108" i="16"/>
  <c r="K108" i="16"/>
  <c r="AK108" i="16"/>
  <c r="BK108" i="16"/>
  <c r="W108" i="16"/>
  <c r="AW108" i="16"/>
  <c r="P108" i="16"/>
  <c r="AQ108" i="16"/>
  <c r="AH108" i="16"/>
  <c r="AI108" i="16"/>
  <c r="BI108" i="16"/>
  <c r="AB108" i="16"/>
  <c r="T108" i="16"/>
  <c r="AT108" i="16"/>
  <c r="AU108" i="16"/>
  <c r="N108" i="16"/>
  <c r="AN108" i="16"/>
  <c r="AR108" i="16"/>
  <c r="BB108" i="16"/>
  <c r="X108" i="16"/>
  <c r="AX108" i="16"/>
  <c r="Q108" i="16"/>
  <c r="AC108" i="16"/>
  <c r="G108" i="16"/>
  <c r="AL108" i="16"/>
  <c r="AS108" i="16"/>
  <c r="F108" i="16"/>
  <c r="BJ108" i="16"/>
  <c r="BA108" i="16"/>
  <c r="O108" i="16"/>
  <c r="H108" i="16"/>
  <c r="AY108" i="16"/>
  <c r="AF108" i="16"/>
  <c r="Z108" i="16"/>
  <c r="U108" i="16"/>
  <c r="AZ108" i="16"/>
  <c r="AE108" i="16"/>
  <c r="BF108" i="16"/>
  <c r="BL108" i="16"/>
  <c r="AG108" i="16"/>
  <c r="AJ108" i="16"/>
  <c r="I108" i="16"/>
  <c r="BG108" i="16"/>
  <c r="AO108" i="16"/>
  <c r="BC108" i="16"/>
  <c r="L108" i="16"/>
  <c r="BM108" i="16"/>
  <c r="J108" i="16"/>
  <c r="R108" i="16"/>
  <c r="AV108" i="16"/>
  <c r="BN108" i="16"/>
  <c r="V108" i="16"/>
  <c r="Y108" i="16"/>
  <c r="S108" i="16"/>
  <c r="AD108" i="16"/>
  <c r="K130" i="16"/>
  <c r="AQ130" i="16"/>
  <c r="AG130" i="16"/>
  <c r="AP130" i="16"/>
  <c r="Z130" i="16"/>
  <c r="W130" i="16"/>
  <c r="BI130" i="16"/>
  <c r="BF130" i="16"/>
  <c r="BM130" i="16"/>
  <c r="AA130" i="16"/>
  <c r="AI130" i="16"/>
  <c r="Q130" i="16"/>
  <c r="N130" i="16"/>
  <c r="V130" i="16"/>
  <c r="AD130" i="16"/>
  <c r="AU130" i="16"/>
  <c r="AH130" i="16"/>
  <c r="AK130" i="16"/>
  <c r="AS130" i="16"/>
  <c r="AE130" i="16"/>
  <c r="BG130" i="16"/>
  <c r="AZ130" i="16"/>
  <c r="BJ130" i="16"/>
  <c r="BN130" i="16"/>
  <c r="AT130" i="16"/>
  <c r="L130" i="16"/>
  <c r="S130" i="16"/>
  <c r="O130" i="16"/>
  <c r="F130" i="16"/>
  <c r="AW130" i="16"/>
  <c r="X130" i="16"/>
  <c r="AL130" i="16"/>
  <c r="AN130" i="16"/>
  <c r="AC130" i="16"/>
  <c r="AX130" i="16"/>
  <c r="AF130" i="16"/>
  <c r="BH130" i="16"/>
  <c r="AM130" i="16"/>
  <c r="AO130" i="16"/>
  <c r="G130" i="16"/>
  <c r="AR130" i="16"/>
  <c r="BL130" i="16"/>
  <c r="BD130" i="16"/>
  <c r="R130" i="16"/>
  <c r="AJ130" i="16"/>
  <c r="AY130" i="16"/>
  <c r="U130" i="16"/>
  <c r="T130" i="16"/>
  <c r="AV130" i="16"/>
  <c r="BE130" i="16"/>
  <c r="P130" i="16"/>
  <c r="M130" i="16"/>
  <c r="I130" i="16"/>
  <c r="BA130" i="16"/>
  <c r="AB130" i="16"/>
  <c r="Y130" i="16"/>
  <c r="BB130" i="16"/>
  <c r="BC130" i="16"/>
  <c r="J130" i="16"/>
  <c r="H130" i="16"/>
  <c r="BK130" i="16"/>
  <c r="M8" i="16"/>
  <c r="H9" i="17" s="1"/>
  <c r="P8" i="16"/>
  <c r="S8" i="16"/>
  <c r="H15" i="17" s="1"/>
  <c r="Z8" i="16"/>
  <c r="BB8" i="16"/>
  <c r="AA8" i="16"/>
  <c r="AD8" i="16"/>
  <c r="AH8" i="16"/>
  <c r="AI8" i="16"/>
  <c r="T8" i="16"/>
  <c r="I8" i="16"/>
  <c r="AO8" i="16"/>
  <c r="AR8" i="16"/>
  <c r="AW8" i="16"/>
  <c r="AK8" i="16"/>
  <c r="H33" i="17" s="1"/>
  <c r="BL8" i="16"/>
  <c r="U8" i="16"/>
  <c r="BC8" i="16"/>
  <c r="BG8" i="16"/>
  <c r="BK8" i="16"/>
  <c r="AM8" i="16"/>
  <c r="AG8" i="16"/>
  <c r="C29" i="17" s="1"/>
  <c r="N8" i="16"/>
  <c r="Q8" i="16"/>
  <c r="C13" i="17" s="1"/>
  <c r="Q13" i="17" s="1"/>
  <c r="H8" i="16"/>
  <c r="AN8" i="16"/>
  <c r="BE8" i="16"/>
  <c r="AP8" i="16"/>
  <c r="AT8" i="16"/>
  <c r="C42" i="17" s="1"/>
  <c r="AL8" i="16"/>
  <c r="AS8" i="16"/>
  <c r="AB8" i="16"/>
  <c r="AE8" i="16"/>
  <c r="W8" i="16"/>
  <c r="F8" i="16"/>
  <c r="AX8" i="16"/>
  <c r="AJ8" i="16"/>
  <c r="C32" i="17" s="1"/>
  <c r="AC8" i="16"/>
  <c r="AF8" i="16"/>
  <c r="V8" i="16"/>
  <c r="J8" i="16"/>
  <c r="AU8" i="16"/>
  <c r="BJ8" i="16"/>
  <c r="L8" i="16"/>
  <c r="AZ8" i="16"/>
  <c r="AY8" i="16"/>
  <c r="X8" i="16"/>
  <c r="BN8" i="16"/>
  <c r="AV8" i="16"/>
  <c r="BM8" i="16"/>
  <c r="G8" i="16"/>
  <c r="BA8" i="16"/>
  <c r="BH8" i="16"/>
  <c r="Y8" i="16"/>
  <c r="BD8" i="16"/>
  <c r="O8" i="16"/>
  <c r="H11" i="17" s="1"/>
  <c r="AQ8" i="16"/>
  <c r="R8" i="16"/>
  <c r="H14" i="17" s="1"/>
  <c r="BF8" i="16"/>
  <c r="K8" i="16"/>
  <c r="C7" i="17" s="1"/>
  <c r="BI8" i="16"/>
  <c r="BI79" i="16"/>
  <c r="R79" i="16"/>
  <c r="AR79" i="16"/>
  <c r="BB79" i="16"/>
  <c r="P79" i="16"/>
  <c r="N79" i="16"/>
  <c r="U79" i="16"/>
  <c r="BL79" i="16"/>
  <c r="AI79" i="16"/>
  <c r="S79" i="16"/>
  <c r="Z79" i="16"/>
  <c r="AO79" i="16"/>
  <c r="H79" i="16"/>
  <c r="AN79" i="16"/>
  <c r="AF79" i="16"/>
  <c r="L79" i="16"/>
  <c r="AL79" i="16"/>
  <c r="BE79" i="16"/>
  <c r="AC79" i="16"/>
  <c r="AU79" i="16"/>
  <c r="AG79" i="16"/>
  <c r="X79" i="16"/>
  <c r="AX79" i="16"/>
  <c r="V79" i="16"/>
  <c r="AS79" i="16"/>
  <c r="AZ79" i="16"/>
  <c r="AJ79" i="16"/>
  <c r="BJ79" i="16"/>
  <c r="AP79" i="16"/>
  <c r="BM79" i="16"/>
  <c r="J79" i="16"/>
  <c r="BF79" i="16"/>
  <c r="AV79" i="16"/>
  <c r="I79" i="16"/>
  <c r="BA79" i="16"/>
  <c r="AA79" i="16"/>
  <c r="BN79" i="16"/>
  <c r="AM79" i="16"/>
  <c r="Q79" i="16"/>
  <c r="AW79" i="16"/>
  <c r="AY79" i="16"/>
  <c r="AH79" i="16"/>
  <c r="BK79" i="16"/>
  <c r="K79" i="16"/>
  <c r="T79" i="16"/>
  <c r="AD79" i="16"/>
  <c r="F79" i="16"/>
  <c r="BC79" i="16"/>
  <c r="AQ79" i="16"/>
  <c r="Y79" i="16"/>
  <c r="AT79" i="16"/>
  <c r="W79" i="16"/>
  <c r="AE79" i="16"/>
  <c r="BH79" i="16"/>
  <c r="BD79" i="16"/>
  <c r="M79" i="16"/>
  <c r="O79" i="16"/>
  <c r="BG79" i="16"/>
  <c r="G79" i="16"/>
  <c r="AK79" i="16"/>
  <c r="AB79" i="16"/>
  <c r="H15" i="7"/>
  <c r="H37" i="7"/>
  <c r="D48" i="7"/>
  <c r="H29" i="7"/>
  <c r="H28" i="7"/>
  <c r="H35" i="7"/>
  <c r="H41" i="7"/>
  <c r="D44" i="7"/>
  <c r="D14" i="7"/>
  <c r="R14" i="7" s="1"/>
  <c r="I41" i="7"/>
  <c r="I29" i="7"/>
  <c r="D3" i="7"/>
  <c r="I43" i="7"/>
  <c r="I45" i="7"/>
  <c r="D25" i="7"/>
  <c r="R25" i="7" s="1"/>
  <c r="C49" i="7"/>
  <c r="H9" i="7"/>
  <c r="Z135" i="16"/>
  <c r="Y135" i="16"/>
  <c r="AR135" i="16"/>
  <c r="AG135" i="16"/>
  <c r="BG135" i="16"/>
  <c r="AL135" i="16"/>
  <c r="AN135" i="16"/>
  <c r="BK135" i="16"/>
  <c r="AY135" i="16"/>
  <c r="V135" i="16"/>
  <c r="AX135" i="16"/>
  <c r="X135" i="16"/>
  <c r="AE135" i="16"/>
  <c r="BB135" i="16"/>
  <c r="AM135" i="16"/>
  <c r="BJ135" i="16"/>
  <c r="AP135" i="16"/>
  <c r="AV135" i="16"/>
  <c r="S135" i="16"/>
  <c r="AU135" i="16"/>
  <c r="Q135" i="16"/>
  <c r="BE135" i="16"/>
  <c r="K135" i="16"/>
  <c r="BD135" i="16"/>
  <c r="AC135" i="16"/>
  <c r="L135" i="16"/>
  <c r="AF135" i="16"/>
  <c r="U135" i="16"/>
  <c r="N135" i="16"/>
  <c r="H135" i="16"/>
  <c r="I135" i="16"/>
  <c r="P135" i="16"/>
  <c r="AJ135" i="16"/>
  <c r="AO135" i="16"/>
  <c r="AD135" i="16"/>
  <c r="AW135" i="16"/>
  <c r="BI135" i="16"/>
  <c r="BF135" i="16"/>
  <c r="BA135" i="16"/>
  <c r="AS135" i="16"/>
  <c r="M135" i="16"/>
  <c r="AB135" i="16"/>
  <c r="AI135" i="16"/>
  <c r="BM135" i="16"/>
  <c r="BH135" i="16"/>
  <c r="T135" i="16"/>
  <c r="BN135" i="16"/>
  <c r="F135" i="16"/>
  <c r="W135" i="16"/>
  <c r="AK135" i="16"/>
  <c r="AH135" i="16"/>
  <c r="AA135" i="16"/>
  <c r="R135" i="16"/>
  <c r="J135" i="16"/>
  <c r="AT135" i="16"/>
  <c r="O135" i="16"/>
  <c r="AQ135" i="16"/>
  <c r="BC135" i="16"/>
  <c r="BL135" i="16"/>
  <c r="AZ135" i="16"/>
  <c r="G135" i="16"/>
  <c r="O32" i="16"/>
  <c r="S32" i="16"/>
  <c r="G32" i="16"/>
  <c r="K32" i="16"/>
  <c r="AE32" i="16"/>
  <c r="AA32" i="16"/>
  <c r="AH32" i="16"/>
  <c r="V32" i="16"/>
  <c r="AT32" i="16"/>
  <c r="AP32" i="16"/>
  <c r="AM32" i="16"/>
  <c r="AV32" i="16"/>
  <c r="AK32" i="16"/>
  <c r="M32" i="16"/>
  <c r="I32" i="16"/>
  <c r="AY32" i="16"/>
  <c r="BL32" i="16"/>
  <c r="BA32" i="16"/>
  <c r="BC32" i="16"/>
  <c r="AQ32" i="16"/>
  <c r="BK32" i="16"/>
  <c r="T32" i="16"/>
  <c r="H32" i="16"/>
  <c r="P32" i="16"/>
  <c r="AS32" i="16"/>
  <c r="F32" i="16"/>
  <c r="AI32" i="16"/>
  <c r="W32" i="16"/>
  <c r="BD32" i="16"/>
  <c r="J32" i="16"/>
  <c r="AW32" i="16"/>
  <c r="X32" i="16"/>
  <c r="AN32" i="16"/>
  <c r="AF32" i="16"/>
  <c r="AL32" i="16"/>
  <c r="AG32" i="16"/>
  <c r="AJ32" i="16"/>
  <c r="AC32" i="16"/>
  <c r="BG32" i="16"/>
  <c r="AX32" i="16"/>
  <c r="L32" i="16"/>
  <c r="BJ32" i="16"/>
  <c r="AR32" i="16"/>
  <c r="AO32" i="16"/>
  <c r="R32" i="16"/>
  <c r="BF32" i="16"/>
  <c r="AD32" i="16"/>
  <c r="BE32" i="16"/>
  <c r="BM32" i="16"/>
  <c r="Q32" i="16"/>
  <c r="Y32" i="16"/>
  <c r="BI32" i="16"/>
  <c r="BN32" i="16"/>
  <c r="AU32" i="16"/>
  <c r="AB32" i="16"/>
  <c r="BH32" i="16"/>
  <c r="Z32" i="16"/>
  <c r="U32" i="16"/>
  <c r="BB32" i="16"/>
  <c r="AZ32" i="16"/>
  <c r="N32" i="16"/>
  <c r="BE20" i="16"/>
  <c r="X20" i="16"/>
  <c r="AX20" i="16"/>
  <c r="BN20" i="16"/>
  <c r="BM20" i="16"/>
  <c r="J20" i="16"/>
  <c r="AJ20" i="16"/>
  <c r="BJ20" i="16"/>
  <c r="P20" i="16"/>
  <c r="AE20" i="16"/>
  <c r="V20" i="16"/>
  <c r="AV20" i="16"/>
  <c r="O20" i="16"/>
  <c r="AZ20" i="16"/>
  <c r="AF20" i="16"/>
  <c r="AG20" i="16"/>
  <c r="M20" i="16"/>
  <c r="F20" i="16"/>
  <c r="BL20" i="16"/>
  <c r="AS20" i="16"/>
  <c r="Y20" i="16"/>
  <c r="R20" i="16"/>
  <c r="AC20" i="16"/>
  <c r="AH20" i="16"/>
  <c r="AK20" i="16"/>
  <c r="AD20" i="16"/>
  <c r="AN20" i="16"/>
  <c r="AT20" i="16"/>
  <c r="AW20" i="16"/>
  <c r="AP20" i="16"/>
  <c r="AO20" i="16"/>
  <c r="U20" i="16"/>
  <c r="BK20" i="16"/>
  <c r="AB20" i="16"/>
  <c r="BF20" i="16"/>
  <c r="BI20" i="16"/>
  <c r="BB20" i="16"/>
  <c r="G20" i="16"/>
  <c r="BH20" i="16"/>
  <c r="K20" i="16"/>
  <c r="N20" i="16"/>
  <c r="Q20" i="16"/>
  <c r="AQ20" i="16"/>
  <c r="AU20" i="16"/>
  <c r="BC20" i="16"/>
  <c r="W20" i="16"/>
  <c r="Z20" i="16"/>
  <c r="BA20" i="16"/>
  <c r="H20" i="16"/>
  <c r="AI20" i="16"/>
  <c r="AL20" i="16"/>
  <c r="S20" i="16"/>
  <c r="AR20" i="16"/>
  <c r="AA20" i="16"/>
  <c r="BG20" i="16"/>
  <c r="AM20" i="16"/>
  <c r="T20" i="16"/>
  <c r="H16" i="17" s="1"/>
  <c r="I20" i="16"/>
  <c r="L20" i="16"/>
  <c r="AY20" i="16"/>
  <c r="BD20" i="16"/>
  <c r="AG10" i="16"/>
  <c r="BN10" i="16"/>
  <c r="BC10" i="16"/>
  <c r="BG10" i="16"/>
  <c r="Q10" i="16"/>
  <c r="AS10" i="16"/>
  <c r="J10" i="16"/>
  <c r="N10" i="16"/>
  <c r="S10" i="16"/>
  <c r="BI10" i="16"/>
  <c r="BE10" i="16"/>
  <c r="Y10" i="16"/>
  <c r="AB10" i="16"/>
  <c r="AH10" i="16"/>
  <c r="R10" i="16"/>
  <c r="L10" i="16"/>
  <c r="AM10" i="16"/>
  <c r="AP10" i="16"/>
  <c r="AW10" i="16"/>
  <c r="BJ10" i="16"/>
  <c r="X10" i="16"/>
  <c r="BA10" i="16"/>
  <c r="BD10" i="16"/>
  <c r="BK10" i="16"/>
  <c r="T10" i="16"/>
  <c r="AV10" i="16"/>
  <c r="AC10" i="16"/>
  <c r="V10" i="16"/>
  <c r="AJ10" i="16"/>
  <c r="K10" i="16"/>
  <c r="O10" i="16"/>
  <c r="AK10" i="16"/>
  <c r="BL10" i="16"/>
  <c r="AT10" i="16"/>
  <c r="Z10" i="16"/>
  <c r="W10" i="16"/>
  <c r="M10" i="16"/>
  <c r="P10" i="16"/>
  <c r="AX10" i="16"/>
  <c r="AF10" i="16"/>
  <c r="AL10" i="16"/>
  <c r="G10" i="16"/>
  <c r="AZ10" i="16"/>
  <c r="AY10" i="16"/>
  <c r="AN10" i="16"/>
  <c r="BM10" i="16"/>
  <c r="BB10" i="16"/>
  <c r="AE10" i="16"/>
  <c r="AU10" i="16"/>
  <c r="AA10" i="16"/>
  <c r="AI10" i="16"/>
  <c r="BH10" i="16"/>
  <c r="H10" i="16"/>
  <c r="AO10" i="16"/>
  <c r="AQ10" i="16"/>
  <c r="BF10" i="16"/>
  <c r="AD10" i="16"/>
  <c r="I10" i="16"/>
  <c r="F10" i="16"/>
  <c r="U10" i="16"/>
  <c r="AR10" i="16"/>
  <c r="H32" i="7"/>
  <c r="I33" i="7"/>
  <c r="D30" i="7"/>
  <c r="D13" i="7"/>
  <c r="R13" i="7" s="1"/>
  <c r="M85" i="16"/>
  <c r="Q85" i="16"/>
  <c r="I85" i="16"/>
  <c r="U85" i="16"/>
  <c r="AA85" i="16"/>
  <c r="AB85" i="16"/>
  <c r="AE85" i="16"/>
  <c r="W85" i="16"/>
  <c r="BB85" i="16"/>
  <c r="F85" i="16"/>
  <c r="Z85" i="16"/>
  <c r="AR85" i="16"/>
  <c r="AM85" i="16"/>
  <c r="AI85" i="16"/>
  <c r="AL85" i="16"/>
  <c r="BF85" i="16"/>
  <c r="BA85" i="16"/>
  <c r="AH85" i="16"/>
  <c r="AX85" i="16"/>
  <c r="AS85" i="16"/>
  <c r="H85" i="16"/>
  <c r="AK85" i="16"/>
  <c r="BJ85" i="16"/>
  <c r="BG85" i="16"/>
  <c r="AO85" i="16"/>
  <c r="AN85" i="16"/>
  <c r="AP85" i="16"/>
  <c r="R85" i="16"/>
  <c r="J85" i="16"/>
  <c r="BL85" i="16"/>
  <c r="BD85" i="16"/>
  <c r="AF85" i="16"/>
  <c r="AW85" i="16"/>
  <c r="BM85" i="16"/>
  <c r="AJ85" i="16"/>
  <c r="T85" i="16"/>
  <c r="L85" i="16"/>
  <c r="O85" i="16"/>
  <c r="AT85" i="16"/>
  <c r="K85" i="16"/>
  <c r="BN85" i="16"/>
  <c r="X85" i="16"/>
  <c r="AC85" i="16"/>
  <c r="BI85" i="16"/>
  <c r="AY85" i="16"/>
  <c r="G85" i="16"/>
  <c r="S85" i="16"/>
  <c r="AQ85" i="16"/>
  <c r="Y85" i="16"/>
  <c r="AV85" i="16"/>
  <c r="BE85" i="16"/>
  <c r="AG85" i="16"/>
  <c r="AZ85" i="16"/>
  <c r="BH85" i="16"/>
  <c r="P85" i="16"/>
  <c r="AU85" i="16"/>
  <c r="V85" i="16"/>
  <c r="N85" i="16"/>
  <c r="BC85" i="16"/>
  <c r="AD85" i="16"/>
  <c r="BK85" i="16"/>
  <c r="BK42" i="16"/>
  <c r="AB42" i="16"/>
  <c r="D24" i="17" s="1"/>
  <c r="R24" i="17" s="1"/>
  <c r="BH42" i="16"/>
  <c r="BG42" i="16"/>
  <c r="Q42" i="16"/>
  <c r="I13" i="17" s="1"/>
  <c r="L42" i="16"/>
  <c r="D8" i="17" s="1"/>
  <c r="AO42" i="16"/>
  <c r="D37" i="17" s="1"/>
  <c r="W42" i="16"/>
  <c r="I19" i="17" s="1"/>
  <c r="I42" i="16"/>
  <c r="I5" i="17" s="1"/>
  <c r="R42" i="16"/>
  <c r="I14" i="17" s="1"/>
  <c r="AL42" i="16"/>
  <c r="D34" i="17" s="1"/>
  <c r="BN42" i="16"/>
  <c r="AD42" i="16"/>
  <c r="I26" i="17" s="1"/>
  <c r="BI42" i="16"/>
  <c r="AQ42" i="16"/>
  <c r="O42" i="16"/>
  <c r="I11" i="17" s="1"/>
  <c r="AZ42" i="16"/>
  <c r="D48" i="17" s="1"/>
  <c r="P42" i="16"/>
  <c r="BD42" i="16"/>
  <c r="J42" i="16"/>
  <c r="D6" i="17" s="1"/>
  <c r="AR42" i="16"/>
  <c r="I40" i="17" s="1"/>
  <c r="AA42" i="16"/>
  <c r="I23" i="17" s="1"/>
  <c r="BL42" i="16"/>
  <c r="AC42" i="16"/>
  <c r="AE42" i="16"/>
  <c r="AJ42" i="16"/>
  <c r="AM42" i="16"/>
  <c r="D35" i="17" s="1"/>
  <c r="M42" i="16"/>
  <c r="AP42" i="16"/>
  <c r="D38" i="17" s="1"/>
  <c r="BE42" i="16"/>
  <c r="BJ42" i="16"/>
  <c r="AY42" i="16"/>
  <c r="Z42" i="16"/>
  <c r="D22" i="17" s="1"/>
  <c r="R22" i="17" s="1"/>
  <c r="BC42" i="16"/>
  <c r="F42" i="16"/>
  <c r="S42" i="16"/>
  <c r="X42" i="16"/>
  <c r="D20" i="17" s="1"/>
  <c r="R20" i="17" s="1"/>
  <c r="BA42" i="16"/>
  <c r="D49" i="17" s="1"/>
  <c r="U42" i="16"/>
  <c r="D17" i="17" s="1"/>
  <c r="R17" i="17" s="1"/>
  <c r="BF42" i="16"/>
  <c r="T42" i="16"/>
  <c r="I16" i="17" s="1"/>
  <c r="AK42" i="16"/>
  <c r="I33" i="17" s="1"/>
  <c r="BM42" i="16"/>
  <c r="AH42" i="16"/>
  <c r="D30" i="17" s="1"/>
  <c r="G42" i="16"/>
  <c r="I3" i="17" s="1"/>
  <c r="AT42" i="16"/>
  <c r="D42" i="17" s="1"/>
  <c r="AW42" i="16"/>
  <c r="AF42" i="16"/>
  <c r="D28" i="17" s="1"/>
  <c r="R28" i="17" s="1"/>
  <c r="AG42" i="16"/>
  <c r="AI42" i="16"/>
  <c r="I31" i="17" s="1"/>
  <c r="AU42" i="16"/>
  <c r="D43" i="17" s="1"/>
  <c r="K42" i="16"/>
  <c r="AS42" i="16"/>
  <c r="D41" i="17" s="1"/>
  <c r="AX42" i="16"/>
  <c r="D46" i="17" s="1"/>
  <c r="AV42" i="16"/>
  <c r="D44" i="17" s="1"/>
  <c r="N42" i="16"/>
  <c r="Y42" i="16"/>
  <c r="V42" i="16"/>
  <c r="AN42" i="16"/>
  <c r="D36" i="17" s="1"/>
  <c r="BB42" i="16"/>
  <c r="D50" i="17" s="1"/>
  <c r="H42" i="16"/>
  <c r="H50" i="17"/>
  <c r="B3" i="7"/>
  <c r="C39" i="7"/>
  <c r="D4" i="17"/>
  <c r="H12" i="7"/>
  <c r="I4" i="7"/>
  <c r="D32" i="7"/>
  <c r="C25" i="7"/>
  <c r="C24" i="7"/>
  <c r="C13" i="7"/>
  <c r="C30" i="7"/>
  <c r="I48" i="7"/>
  <c r="D28" i="7"/>
  <c r="R28" i="7" s="1"/>
  <c r="D38" i="7"/>
  <c r="I9" i="7"/>
  <c r="D19" i="7"/>
  <c r="R19" i="7" s="1"/>
  <c r="R13" i="16"/>
  <c r="BC13" i="16"/>
  <c r="BF13" i="16"/>
  <c r="X13" i="16"/>
  <c r="C20" i="17" s="1"/>
  <c r="Q20" i="17" s="1"/>
  <c r="AY13" i="16"/>
  <c r="H47" i="17" s="1"/>
  <c r="AD13" i="16"/>
  <c r="H26" i="17" s="1"/>
  <c r="P13" i="16"/>
  <c r="C12" i="17" s="1"/>
  <c r="Q12" i="17" s="1"/>
  <c r="G13" i="16"/>
  <c r="AK13" i="16"/>
  <c r="C33" i="17" s="1"/>
  <c r="M13" i="16"/>
  <c r="BB13" i="16"/>
  <c r="AQ13" i="16"/>
  <c r="AG13" i="16"/>
  <c r="BK13" i="16"/>
  <c r="V13" i="16"/>
  <c r="H18" i="17" s="1"/>
  <c r="BN13" i="16"/>
  <c r="BD13" i="16"/>
  <c r="AT13" i="16"/>
  <c r="AJ13" i="16"/>
  <c r="BI13" i="16"/>
  <c r="N13" i="16"/>
  <c r="Q13" i="16"/>
  <c r="BG13" i="16"/>
  <c r="AL13" i="16"/>
  <c r="W13" i="16"/>
  <c r="AA13" i="16"/>
  <c r="C23" i="17" s="1"/>
  <c r="Q23" i="17" s="1"/>
  <c r="AE13" i="16"/>
  <c r="C27" i="17" s="1"/>
  <c r="Q27" i="17" s="1"/>
  <c r="H13" i="16"/>
  <c r="AM13" i="16"/>
  <c r="C35" i="17" s="1"/>
  <c r="BJ13" i="16"/>
  <c r="AN13" i="16"/>
  <c r="AR13" i="16"/>
  <c r="U13" i="16"/>
  <c r="C17" i="17" s="1"/>
  <c r="Q17" i="17" s="1"/>
  <c r="I13" i="16"/>
  <c r="C5" i="17" s="1"/>
  <c r="Y13" i="16"/>
  <c r="O13" i="16"/>
  <c r="S13" i="16"/>
  <c r="C15" i="17" s="1"/>
  <c r="Q15" i="17" s="1"/>
  <c r="AU13" i="16"/>
  <c r="J13" i="16"/>
  <c r="C6" i="17" s="1"/>
  <c r="Z13" i="16"/>
  <c r="H22" i="17" s="1"/>
  <c r="AB13" i="16"/>
  <c r="C24" i="17" s="1"/>
  <c r="Q24" i="17" s="1"/>
  <c r="AF13" i="16"/>
  <c r="C28" i="17" s="1"/>
  <c r="Q28" i="17" s="1"/>
  <c r="BH13" i="16"/>
  <c r="AW13" i="16"/>
  <c r="BM13" i="16"/>
  <c r="AC13" i="16"/>
  <c r="BE13" i="16"/>
  <c r="AS13" i="16"/>
  <c r="T13" i="16"/>
  <c r="AO13" i="16"/>
  <c r="AI13" i="16"/>
  <c r="C31" i="17" s="1"/>
  <c r="AH13" i="16"/>
  <c r="K13" i="16"/>
  <c r="F13" i="16"/>
  <c r="AX13" i="16"/>
  <c r="AV13" i="16"/>
  <c r="L13" i="16"/>
  <c r="AP13" i="16"/>
  <c r="AZ13" i="16"/>
  <c r="C48" i="17" s="1"/>
  <c r="BA13" i="16"/>
  <c r="C49" i="17" s="1"/>
  <c r="BL13" i="16"/>
  <c r="H6" i="17"/>
  <c r="AA102" i="16"/>
  <c r="Q102" i="16"/>
  <c r="V102" i="16"/>
  <c r="AZ102" i="16"/>
  <c r="BB102" i="16"/>
  <c r="R102" i="16"/>
  <c r="AH102" i="16"/>
  <c r="AK102" i="16"/>
  <c r="BM102" i="16"/>
  <c r="Z102" i="16"/>
  <c r="AD102" i="16"/>
  <c r="AU102" i="16"/>
  <c r="AX102" i="16"/>
  <c r="AB102" i="16"/>
  <c r="AP102" i="16"/>
  <c r="F102" i="16"/>
  <c r="BH102" i="16"/>
  <c r="BK102" i="16"/>
  <c r="BF102" i="16"/>
  <c r="AS102" i="16"/>
  <c r="S102" i="16"/>
  <c r="T102" i="16"/>
  <c r="G102" i="16"/>
  <c r="AC102" i="16"/>
  <c r="BA102" i="16"/>
  <c r="AE102" i="16"/>
  <c r="AI102" i="16"/>
  <c r="W102" i="16"/>
  <c r="BN102" i="16"/>
  <c r="BD102" i="16"/>
  <c r="AQ102" i="16"/>
  <c r="AV102" i="16"/>
  <c r="AL102" i="16"/>
  <c r="AF102" i="16"/>
  <c r="BE102" i="16"/>
  <c r="AG102" i="16"/>
  <c r="AJ102" i="16"/>
  <c r="H102" i="16"/>
  <c r="K102" i="16"/>
  <c r="M102" i="16"/>
  <c r="I102" i="16"/>
  <c r="X102" i="16"/>
  <c r="O102" i="16"/>
  <c r="D11" i="17" s="1"/>
  <c r="R11" i="17" s="1"/>
  <c r="AM102" i="16"/>
  <c r="BC102" i="16"/>
  <c r="AN102" i="16"/>
  <c r="U102" i="16"/>
  <c r="P102" i="16"/>
  <c r="AO102" i="16"/>
  <c r="J102" i="16"/>
  <c r="AT102" i="16"/>
  <c r="AR102" i="16"/>
  <c r="L102" i="16"/>
  <c r="BG102" i="16"/>
  <c r="N102" i="16"/>
  <c r="BI102" i="16"/>
  <c r="AW102" i="16"/>
  <c r="BL102" i="16"/>
  <c r="Y102" i="16"/>
  <c r="BJ102" i="16"/>
  <c r="AY102" i="16"/>
  <c r="I23" i="7"/>
  <c r="C10" i="7"/>
  <c r="Q10" i="7" s="1"/>
  <c r="I27" i="7"/>
  <c r="C14" i="7"/>
  <c r="H31" i="7"/>
  <c r="H38" i="7"/>
  <c r="H40" i="7"/>
  <c r="H7" i="7"/>
  <c r="D11" i="7"/>
  <c r="R11" i="7" s="1"/>
  <c r="I20" i="7"/>
  <c r="I6" i="7"/>
  <c r="D9" i="7"/>
  <c r="R9" i="7" s="1"/>
  <c r="BB49" i="16"/>
  <c r="I49" i="16"/>
  <c r="AM49" i="16"/>
  <c r="AH49" i="16"/>
  <c r="AW49" i="16"/>
  <c r="BN49" i="16"/>
  <c r="U49" i="16"/>
  <c r="BI49" i="16"/>
  <c r="AY49" i="16"/>
  <c r="K49" i="16"/>
  <c r="G49" i="16"/>
  <c r="AG49" i="16"/>
  <c r="W49" i="16"/>
  <c r="M49" i="16"/>
  <c r="AJ49" i="16"/>
  <c r="Q49" i="16"/>
  <c r="S49" i="16"/>
  <c r="AS49" i="16"/>
  <c r="AN49" i="16"/>
  <c r="N49" i="16"/>
  <c r="AZ49" i="16"/>
  <c r="AC49" i="16"/>
  <c r="I25" i="17" s="1"/>
  <c r="AE49" i="16"/>
  <c r="I27" i="17" s="1"/>
  <c r="BE49" i="16"/>
  <c r="BJ49" i="16"/>
  <c r="Z49" i="16"/>
  <c r="AO49" i="16"/>
  <c r="AQ49" i="16"/>
  <c r="O49" i="16"/>
  <c r="X49" i="16"/>
  <c r="AA49" i="16"/>
  <c r="AT49" i="16"/>
  <c r="BA49" i="16"/>
  <c r="BC49" i="16"/>
  <c r="AK49" i="16"/>
  <c r="AB49" i="16"/>
  <c r="R49" i="16"/>
  <c r="AF49" i="16"/>
  <c r="AL49" i="16"/>
  <c r="AU49" i="16"/>
  <c r="BF49" i="16"/>
  <c r="AR49" i="16"/>
  <c r="J49" i="16"/>
  <c r="BD49" i="16"/>
  <c r="AV49" i="16"/>
  <c r="BG49" i="16"/>
  <c r="AX49" i="16"/>
  <c r="I46" i="17" s="1"/>
  <c r="P49" i="16"/>
  <c r="Y49" i="16"/>
  <c r="BH49" i="16"/>
  <c r="BM49" i="16"/>
  <c r="F49" i="16"/>
  <c r="T49" i="16"/>
  <c r="V49" i="16"/>
  <c r="BK49" i="16"/>
  <c r="AD49" i="16"/>
  <c r="BL49" i="16"/>
  <c r="AP49" i="16"/>
  <c r="L49" i="16"/>
  <c r="H49" i="16"/>
  <c r="AI49" i="16"/>
  <c r="J142" i="16"/>
  <c r="I142" i="16"/>
  <c r="AA142" i="16"/>
  <c r="L142" i="16"/>
  <c r="AP142" i="16"/>
  <c r="V142" i="16"/>
  <c r="Y142" i="16"/>
  <c r="AW142" i="16"/>
  <c r="BL142" i="16"/>
  <c r="BH142" i="16"/>
  <c r="G142" i="16"/>
  <c r="AH142" i="16"/>
  <c r="AN142" i="16"/>
  <c r="N142" i="16"/>
  <c r="AC142" i="16"/>
  <c r="BI142" i="16"/>
  <c r="S142" i="16"/>
  <c r="AT142" i="16"/>
  <c r="BE142" i="16"/>
  <c r="AS142" i="16"/>
  <c r="AD142" i="16"/>
  <c r="AE142" i="16"/>
  <c r="BF142" i="16"/>
  <c r="Z142" i="16"/>
  <c r="O142" i="16"/>
  <c r="AG142" i="16"/>
  <c r="AQ142" i="16"/>
  <c r="Q142" i="16"/>
  <c r="AU142" i="16"/>
  <c r="AY142" i="16"/>
  <c r="F142" i="16"/>
  <c r="BM142" i="16"/>
  <c r="U142" i="16"/>
  <c r="BC142" i="16"/>
  <c r="AI142" i="16"/>
  <c r="BN142" i="16"/>
  <c r="R142" i="16"/>
  <c r="K142" i="16"/>
  <c r="H142" i="16"/>
  <c r="AX142" i="16"/>
  <c r="P142" i="16"/>
  <c r="AZ142" i="16"/>
  <c r="M142" i="16"/>
  <c r="T142" i="16"/>
  <c r="AO142" i="16"/>
  <c r="AJ142" i="16"/>
  <c r="AF142" i="16"/>
  <c r="W142" i="16"/>
  <c r="BK142" i="16"/>
  <c r="BB142" i="16"/>
  <c r="AK142" i="16"/>
  <c r="AR142" i="16"/>
  <c r="AL142" i="16"/>
  <c r="X142" i="16"/>
  <c r="AB142" i="16"/>
  <c r="AM142" i="16"/>
  <c r="BA142" i="16"/>
  <c r="BJ142" i="16"/>
  <c r="BD142" i="16"/>
  <c r="AV142" i="16"/>
  <c r="BG142" i="16"/>
  <c r="BD90" i="16"/>
  <c r="Y90" i="16"/>
  <c r="BA90" i="16"/>
  <c r="BI90" i="16"/>
  <c r="AU90" i="16"/>
  <c r="J90" i="16"/>
  <c r="AL90" i="16"/>
  <c r="BN90" i="16"/>
  <c r="AH90" i="16"/>
  <c r="AV90" i="16"/>
  <c r="W90" i="16"/>
  <c r="AY90" i="16"/>
  <c r="O90" i="16"/>
  <c r="AI90" i="16"/>
  <c r="BC90" i="16"/>
  <c r="AJ90" i="16"/>
  <c r="BL90" i="16"/>
  <c r="AB90" i="16"/>
  <c r="G90" i="16"/>
  <c r="BF90" i="16"/>
  <c r="AW90" i="16"/>
  <c r="M90" i="16"/>
  <c r="AO90" i="16"/>
  <c r="AP90" i="16"/>
  <c r="BH90" i="16"/>
  <c r="K90" i="16"/>
  <c r="AM90" i="16"/>
  <c r="F90" i="16"/>
  <c r="Q90" i="16"/>
  <c r="BJ90" i="16"/>
  <c r="Z90" i="16"/>
  <c r="BB90" i="16"/>
  <c r="I90" i="16"/>
  <c r="R90" i="16"/>
  <c r="AQ90" i="16"/>
  <c r="T90" i="16"/>
  <c r="AX90" i="16"/>
  <c r="N90" i="16"/>
  <c r="AT90" i="16"/>
  <c r="V90" i="16"/>
  <c r="AA90" i="16"/>
  <c r="AN90" i="16"/>
  <c r="BM90" i="16"/>
  <c r="S90" i="16"/>
  <c r="H90" i="16"/>
  <c r="AG90" i="16"/>
  <c r="AF90" i="16"/>
  <c r="BG90" i="16"/>
  <c r="P90" i="16"/>
  <c r="AS90" i="16"/>
  <c r="AR90" i="16"/>
  <c r="AE90" i="16"/>
  <c r="X90" i="16"/>
  <c r="AK90" i="16"/>
  <c r="BK90" i="16"/>
  <c r="BE90" i="16"/>
  <c r="L90" i="16"/>
  <c r="AD90" i="16"/>
  <c r="AZ90" i="16"/>
  <c r="U90" i="16"/>
  <c r="AC90" i="16"/>
  <c r="H34" i="17"/>
  <c r="H4" i="17"/>
  <c r="H34" i="7"/>
  <c r="I37" i="7"/>
  <c r="BB78" i="16"/>
  <c r="AF78" i="16"/>
  <c r="BH78" i="16"/>
  <c r="J78" i="16"/>
  <c r="BK78" i="16"/>
  <c r="BN78" i="16"/>
  <c r="AS78" i="16"/>
  <c r="Y78" i="16"/>
  <c r="AK78" i="16"/>
  <c r="BJ78" i="16"/>
  <c r="Q78" i="16"/>
  <c r="BE78" i="16"/>
  <c r="AX78" i="16"/>
  <c r="BI78" i="16"/>
  <c r="BL78" i="16"/>
  <c r="AD78" i="16"/>
  <c r="G78" i="16"/>
  <c r="Z78" i="16"/>
  <c r="O78" i="16"/>
  <c r="M78" i="16"/>
  <c r="K78" i="16"/>
  <c r="R78" i="16"/>
  <c r="AT78" i="16"/>
  <c r="N78" i="16"/>
  <c r="AW78" i="16"/>
  <c r="AQ78" i="16"/>
  <c r="T78" i="16"/>
  <c r="AY78" i="16"/>
  <c r="AO78" i="16"/>
  <c r="L78" i="16"/>
  <c r="BC78" i="16"/>
  <c r="AG78" i="16"/>
  <c r="AA78" i="16"/>
  <c r="BM78" i="16"/>
  <c r="AU78" i="16"/>
  <c r="AI78" i="16"/>
  <c r="I78" i="16"/>
  <c r="AZ78" i="16"/>
  <c r="W78" i="16"/>
  <c r="AE78" i="16"/>
  <c r="BF78" i="16"/>
  <c r="AB78" i="16"/>
  <c r="U78" i="16"/>
  <c r="BA78" i="16"/>
  <c r="AR78" i="16"/>
  <c r="X78" i="16"/>
  <c r="P78" i="16"/>
  <c r="BD78" i="16"/>
  <c r="V78" i="16"/>
  <c r="H78" i="16"/>
  <c r="AL78" i="16"/>
  <c r="AC78" i="16"/>
  <c r="F78" i="16"/>
  <c r="AJ78" i="16"/>
  <c r="AH78" i="16"/>
  <c r="AM78" i="16"/>
  <c r="S78" i="16"/>
  <c r="AP78" i="16"/>
  <c r="BG78" i="16"/>
  <c r="AV78" i="16"/>
  <c r="AN78" i="16"/>
  <c r="C23" i="7"/>
  <c r="H8" i="7"/>
  <c r="H16" i="7"/>
  <c r="C37" i="7"/>
  <c r="C45" i="7"/>
  <c r="D7" i="7"/>
  <c r="D24" i="7"/>
  <c r="R24" i="7" s="1"/>
  <c r="D42" i="7"/>
  <c r="V113" i="16"/>
  <c r="Y113" i="16"/>
  <c r="AD113" i="16"/>
  <c r="BJ113" i="16"/>
  <c r="AK113" i="16"/>
  <c r="AH113" i="16"/>
  <c r="AN113" i="16"/>
  <c r="AU113" i="16"/>
  <c r="AE113" i="16"/>
  <c r="AV113" i="16"/>
  <c r="AC113" i="16"/>
  <c r="F113" i="16"/>
  <c r="K113" i="16"/>
  <c r="R113" i="16"/>
  <c r="AG113" i="16"/>
  <c r="AO113" i="16"/>
  <c r="W113" i="16"/>
  <c r="C19" i="17" s="1"/>
  <c r="Q19" i="17" s="1"/>
  <c r="Z113" i="16"/>
  <c r="AI113" i="16"/>
  <c r="BN113" i="16"/>
  <c r="BA113" i="16"/>
  <c r="AL113" i="16"/>
  <c r="AP113" i="16"/>
  <c r="AX113" i="16"/>
  <c r="AJ113" i="16"/>
  <c r="BM113" i="16"/>
  <c r="BB113" i="16"/>
  <c r="BE113" i="16"/>
  <c r="BK113" i="16"/>
  <c r="M113" i="16"/>
  <c r="H113" i="16"/>
  <c r="G113" i="16"/>
  <c r="L113" i="16"/>
  <c r="S113" i="16"/>
  <c r="AW113" i="16"/>
  <c r="AF113" i="16"/>
  <c r="AM113" i="16"/>
  <c r="AQ113" i="16"/>
  <c r="U113" i="16"/>
  <c r="AS113" i="16"/>
  <c r="AR113" i="16"/>
  <c r="H40" i="17" s="1"/>
  <c r="BC113" i="16"/>
  <c r="BF113" i="16"/>
  <c r="BI113" i="16"/>
  <c r="O113" i="16"/>
  <c r="BD113" i="16"/>
  <c r="AA113" i="16"/>
  <c r="N113" i="16"/>
  <c r="BH113" i="16"/>
  <c r="I113" i="16"/>
  <c r="BG113" i="16"/>
  <c r="AB113" i="16"/>
  <c r="P113" i="16"/>
  <c r="Q113" i="16"/>
  <c r="BL113" i="16"/>
  <c r="T113" i="16"/>
  <c r="AZ113" i="16"/>
  <c r="J113" i="16"/>
  <c r="AT113" i="16"/>
  <c r="AY113" i="16"/>
  <c r="X113" i="16"/>
  <c r="BD31" i="16"/>
  <c r="Y31" i="16"/>
  <c r="BB31" i="16"/>
  <c r="AU31" i="16"/>
  <c r="AB31" i="16"/>
  <c r="I31" i="16"/>
  <c r="AK31" i="16"/>
  <c r="S31" i="16"/>
  <c r="BM31" i="16"/>
  <c r="AD31" i="16"/>
  <c r="U31" i="16"/>
  <c r="AW31" i="16"/>
  <c r="AM31" i="16"/>
  <c r="J35" i="17" s="1"/>
  <c r="J31" i="16"/>
  <c r="J6" i="17" s="1"/>
  <c r="AQ31" i="16"/>
  <c r="E39" i="17" s="1"/>
  <c r="AG31" i="16"/>
  <c r="E29" i="17" s="1"/>
  <c r="BI31" i="16"/>
  <c r="BC31" i="16"/>
  <c r="AY31" i="16"/>
  <c r="F31" i="16"/>
  <c r="AS31" i="16"/>
  <c r="P31" i="16"/>
  <c r="J12" i="17" s="1"/>
  <c r="V31" i="16"/>
  <c r="N31" i="16"/>
  <c r="E10" i="17" s="1"/>
  <c r="S10" i="17" s="1"/>
  <c r="AT31" i="16"/>
  <c r="AZ31" i="16"/>
  <c r="BF31" i="16"/>
  <c r="O31" i="16"/>
  <c r="AE31" i="16"/>
  <c r="BE31" i="16"/>
  <c r="AH31" i="16"/>
  <c r="AN31" i="16"/>
  <c r="BJ31" i="16"/>
  <c r="G31" i="16"/>
  <c r="L31" i="16"/>
  <c r="T31" i="16"/>
  <c r="AV31" i="16"/>
  <c r="E44" i="17" s="1"/>
  <c r="BA31" i="16"/>
  <c r="J49" i="17" s="1"/>
  <c r="BG31" i="16"/>
  <c r="BL31" i="16"/>
  <c r="AF31" i="16"/>
  <c r="K31" i="16"/>
  <c r="AR31" i="16"/>
  <c r="AC31" i="16"/>
  <c r="X31" i="16"/>
  <c r="J20" i="17" s="1"/>
  <c r="BK31" i="16"/>
  <c r="AI31" i="16"/>
  <c r="AJ31" i="16"/>
  <c r="J32" i="17" s="1"/>
  <c r="Z31" i="16"/>
  <c r="AX31" i="16"/>
  <c r="J46" i="17" s="1"/>
  <c r="BH31" i="16"/>
  <c r="AA31" i="16"/>
  <c r="J23" i="17" s="1"/>
  <c r="Q31" i="16"/>
  <c r="H31" i="16"/>
  <c r="M31" i="16"/>
  <c r="BN31" i="16"/>
  <c r="AP31" i="16"/>
  <c r="AO31" i="16"/>
  <c r="R31" i="16"/>
  <c r="AL31" i="16"/>
  <c r="W31" i="16"/>
  <c r="BM55" i="16"/>
  <c r="H55" i="16"/>
  <c r="AY55" i="16"/>
  <c r="BH55" i="16"/>
  <c r="J55" i="16"/>
  <c r="F55" i="16"/>
  <c r="T55" i="16"/>
  <c r="M55" i="16"/>
  <c r="V55" i="16"/>
  <c r="BJ55" i="16"/>
  <c r="R55" i="16"/>
  <c r="AF55" i="16"/>
  <c r="AI55" i="16"/>
  <c r="AM55" i="16"/>
  <c r="K55" i="16"/>
  <c r="AD55" i="16"/>
  <c r="AR55" i="16"/>
  <c r="AZ55" i="16"/>
  <c r="BI55" i="16"/>
  <c r="W55" i="16"/>
  <c r="AP55" i="16"/>
  <c r="BD55" i="16"/>
  <c r="N55" i="16"/>
  <c r="Z55" i="16"/>
  <c r="AU55" i="16"/>
  <c r="I43" i="17" s="1"/>
  <c r="BB55" i="16"/>
  <c r="AJ55" i="16"/>
  <c r="AW55" i="16"/>
  <c r="BF55" i="16"/>
  <c r="AX55" i="16"/>
  <c r="I55" i="16"/>
  <c r="AV55" i="16"/>
  <c r="I44" i="17" s="1"/>
  <c r="U55" i="16"/>
  <c r="X55" i="16"/>
  <c r="AS55" i="16"/>
  <c r="AN55" i="16"/>
  <c r="I36" i="17" s="1"/>
  <c r="Q55" i="16"/>
  <c r="D13" i="17" s="1"/>
  <c r="R13" i="17" s="1"/>
  <c r="BE55" i="16"/>
  <c r="AT55" i="16"/>
  <c r="AC55" i="16"/>
  <c r="L55" i="16"/>
  <c r="BK55" i="16"/>
  <c r="BC55" i="16"/>
  <c r="AO55" i="16"/>
  <c r="AH55" i="16"/>
  <c r="BL55" i="16"/>
  <c r="BA55" i="16"/>
  <c r="O55" i="16"/>
  <c r="G55" i="16"/>
  <c r="AA55" i="16"/>
  <c r="BN55" i="16"/>
  <c r="AK55" i="16"/>
  <c r="BG55" i="16"/>
  <c r="S55" i="16"/>
  <c r="AB55" i="16"/>
  <c r="P55" i="16"/>
  <c r="D12" i="17" s="1"/>
  <c r="R12" i="17" s="1"/>
  <c r="AE55" i="16"/>
  <c r="AL55" i="16"/>
  <c r="AQ55" i="16"/>
  <c r="Y55" i="16"/>
  <c r="AG55" i="16"/>
  <c r="D29" i="17" s="1"/>
  <c r="AH4" i="16"/>
  <c r="E30" i="17" s="1"/>
  <c r="BH4" i="16"/>
  <c r="R4" i="16"/>
  <c r="E14" i="17" s="1"/>
  <c r="S14" i="17" s="1"/>
  <c r="AA4" i="16"/>
  <c r="AY4" i="16"/>
  <c r="J47" i="17" s="1"/>
  <c r="AT4" i="16"/>
  <c r="M4" i="16"/>
  <c r="AN4" i="16"/>
  <c r="AR4" i="16"/>
  <c r="BB4" i="16"/>
  <c r="K4" i="16"/>
  <c r="AK4" i="16"/>
  <c r="S4" i="16"/>
  <c r="H4" i="16"/>
  <c r="G4" i="16"/>
  <c r="W4" i="16"/>
  <c r="AW4" i="16"/>
  <c r="AO4" i="16"/>
  <c r="AD4" i="16"/>
  <c r="O4" i="16"/>
  <c r="I4" i="16"/>
  <c r="E5" i="17" s="1"/>
  <c r="AI4" i="16"/>
  <c r="BI4" i="16"/>
  <c r="BK4" i="16"/>
  <c r="AZ4" i="16"/>
  <c r="AB4" i="16"/>
  <c r="E24" i="17" s="1"/>
  <c r="S24" i="17" s="1"/>
  <c r="U4" i="16"/>
  <c r="AU4" i="16"/>
  <c r="P4" i="16"/>
  <c r="T4" i="16"/>
  <c r="N4" i="16"/>
  <c r="AG4" i="16"/>
  <c r="BG4" i="16"/>
  <c r="AL4" i="16"/>
  <c r="AP4" i="16"/>
  <c r="E38" i="17" s="1"/>
  <c r="AE4" i="16"/>
  <c r="E27" i="17" s="1"/>
  <c r="S27" i="17" s="1"/>
  <c r="BE4" i="16"/>
  <c r="X4" i="16"/>
  <c r="Q4" i="16"/>
  <c r="J13" i="17" s="1"/>
  <c r="Z4" i="16"/>
  <c r="J22" i="17" s="1"/>
  <c r="AC4" i="16"/>
  <c r="E25" i="17" s="1"/>
  <c r="S25" i="17" s="1"/>
  <c r="J4" i="16"/>
  <c r="AJ4" i="16"/>
  <c r="AM4" i="16"/>
  <c r="AQ4" i="16"/>
  <c r="AF4" i="16"/>
  <c r="E28" i="17" s="1"/>
  <c r="S28" i="17" s="1"/>
  <c r="BJ4" i="16"/>
  <c r="BL4" i="16"/>
  <c r="BM4" i="16"/>
  <c r="BN4" i="16"/>
  <c r="AS4" i="16"/>
  <c r="E41" i="17" s="1"/>
  <c r="BA4" i="16"/>
  <c r="BD4" i="16"/>
  <c r="V4" i="16"/>
  <c r="J18" i="17" s="1"/>
  <c r="AX4" i="16"/>
  <c r="AV4" i="16"/>
  <c r="BF4" i="16"/>
  <c r="F4" i="16"/>
  <c r="L4" i="16"/>
  <c r="J8" i="17" s="1"/>
  <c r="Y4" i="16"/>
  <c r="BC4" i="16"/>
  <c r="J24" i="17"/>
  <c r="H46" i="17"/>
  <c r="C42" i="7"/>
  <c r="H22" i="7"/>
  <c r="H44" i="7"/>
  <c r="H50" i="7"/>
  <c r="H11" i="7"/>
  <c r="C36" i="7"/>
  <c r="C9" i="7"/>
  <c r="H20" i="7"/>
  <c r="D41" i="7"/>
  <c r="D26" i="7"/>
  <c r="R26" i="7" s="1"/>
  <c r="I44" i="7"/>
  <c r="I21" i="17"/>
  <c r="BJ137" i="16"/>
  <c r="BF137" i="16"/>
  <c r="T137" i="16"/>
  <c r="AM137" i="16"/>
  <c r="BL137" i="16"/>
  <c r="AR137" i="16"/>
  <c r="AV137" i="16"/>
  <c r="U137" i="16"/>
  <c r="H137" i="16"/>
  <c r="BD137" i="16"/>
  <c r="BE137" i="16"/>
  <c r="BM137" i="16"/>
  <c r="AK137" i="16"/>
  <c r="AP137" i="16"/>
  <c r="AB137" i="16"/>
  <c r="K137" i="16"/>
  <c r="P137" i="16"/>
  <c r="BC137" i="16"/>
  <c r="J137" i="16"/>
  <c r="AD137" i="16"/>
  <c r="N137" i="16"/>
  <c r="BB137" i="16"/>
  <c r="BN137" i="16"/>
  <c r="AS137" i="16"/>
  <c r="AU137" i="16"/>
  <c r="W137" i="16"/>
  <c r="AX137" i="16"/>
  <c r="S137" i="16"/>
  <c r="AT137" i="16"/>
  <c r="R137" i="16"/>
  <c r="AI137" i="16"/>
  <c r="L137" i="16"/>
  <c r="AE137" i="16"/>
  <c r="AZ137" i="16"/>
  <c r="Q137" i="16"/>
  <c r="Y137" i="16"/>
  <c r="AJ137" i="16"/>
  <c r="AY137" i="16"/>
  <c r="AL137" i="16"/>
  <c r="AW137" i="16"/>
  <c r="AO137" i="16"/>
  <c r="AN137" i="16"/>
  <c r="BA137" i="16"/>
  <c r="BK137" i="16"/>
  <c r="O137" i="16"/>
  <c r="I137" i="16"/>
  <c r="V137" i="16"/>
  <c r="AH137" i="16"/>
  <c r="AC137" i="16"/>
  <c r="AA137" i="16"/>
  <c r="X137" i="16"/>
  <c r="AQ137" i="16"/>
  <c r="BI137" i="16"/>
  <c r="BG137" i="16"/>
  <c r="M137" i="16"/>
  <c r="BH137" i="16"/>
  <c r="AF137" i="16"/>
  <c r="F137" i="16"/>
  <c r="Z137" i="16"/>
  <c r="AG137" i="16"/>
  <c r="G137" i="16"/>
  <c r="X48" i="16"/>
  <c r="AX48" i="16"/>
  <c r="AP48" i="16"/>
  <c r="BA48" i="16"/>
  <c r="P48" i="16"/>
  <c r="AJ48" i="16"/>
  <c r="BJ48" i="16"/>
  <c r="BM48" i="16"/>
  <c r="J48" i="16"/>
  <c r="AG48" i="16"/>
  <c r="I29" i="17" s="1"/>
  <c r="AV48" i="16"/>
  <c r="O48" i="16"/>
  <c r="S48" i="16"/>
  <c r="I15" i="17" s="1"/>
  <c r="AH48" i="16"/>
  <c r="I30" i="17" s="1"/>
  <c r="AO48" i="16"/>
  <c r="BH48" i="16"/>
  <c r="AA48" i="16"/>
  <c r="AQ48" i="16"/>
  <c r="D39" i="17" s="1"/>
  <c r="BE48" i="16"/>
  <c r="AD48" i="16"/>
  <c r="D26" i="17" s="1"/>
  <c r="R26" i="17" s="1"/>
  <c r="M48" i="16"/>
  <c r="I9" i="17" s="1"/>
  <c r="AM48" i="16"/>
  <c r="I35" i="17" s="1"/>
  <c r="BN48" i="16"/>
  <c r="BB48" i="16"/>
  <c r="I50" i="17" s="1"/>
  <c r="AE48" i="16"/>
  <c r="AK48" i="16"/>
  <c r="D33" i="17" s="1"/>
  <c r="BK48" i="16"/>
  <c r="F48" i="16"/>
  <c r="AN48" i="16"/>
  <c r="Y48" i="16"/>
  <c r="AY48" i="16"/>
  <c r="U48" i="16"/>
  <c r="BC48" i="16"/>
  <c r="Q48" i="16"/>
  <c r="K48" i="16"/>
  <c r="AS48" i="16"/>
  <c r="AU48" i="16"/>
  <c r="N48" i="16"/>
  <c r="D10" i="17" s="1"/>
  <c r="R10" i="17" s="1"/>
  <c r="AF48" i="16"/>
  <c r="I28" i="17" s="1"/>
  <c r="AB48" i="16"/>
  <c r="BF48" i="16"/>
  <c r="Z48" i="16"/>
  <c r="I22" i="17" s="1"/>
  <c r="I48" i="16"/>
  <c r="AL48" i="16"/>
  <c r="BL48" i="16"/>
  <c r="H48" i="16"/>
  <c r="I4" i="17" s="1"/>
  <c r="AT48" i="16"/>
  <c r="I42" i="17" s="1"/>
  <c r="T48" i="16"/>
  <c r="AR48" i="16"/>
  <c r="D40" i="17" s="1"/>
  <c r="W48" i="16"/>
  <c r="D19" i="17" s="1"/>
  <c r="R19" i="17" s="1"/>
  <c r="R48" i="16"/>
  <c r="D14" i="17" s="1"/>
  <c r="R14" i="17" s="1"/>
  <c r="V48" i="16"/>
  <c r="I18" i="17" s="1"/>
  <c r="AI48" i="16"/>
  <c r="AZ48" i="16"/>
  <c r="BI48" i="16"/>
  <c r="BG48" i="16"/>
  <c r="G48" i="16"/>
  <c r="D3" i="17" s="1"/>
  <c r="L48" i="16"/>
  <c r="I8" i="17" s="1"/>
  <c r="AC48" i="16"/>
  <c r="D25" i="17" s="1"/>
  <c r="R25" i="17" s="1"/>
  <c r="AW48" i="16"/>
  <c r="BD48" i="16"/>
  <c r="BH54" i="16"/>
  <c r="AA54" i="16"/>
  <c r="BL54" i="16"/>
  <c r="BB54" i="16"/>
  <c r="AD54" i="16"/>
  <c r="M54" i="16"/>
  <c r="AM54" i="16"/>
  <c r="U54" i="16"/>
  <c r="AZ54" i="16"/>
  <c r="AE54" i="16"/>
  <c r="Y54" i="16"/>
  <c r="AY54" i="16"/>
  <c r="AQ54" i="16"/>
  <c r="G54" i="16"/>
  <c r="AH54" i="16"/>
  <c r="K54" i="16"/>
  <c r="AK54" i="16"/>
  <c r="BK54" i="16"/>
  <c r="BM54" i="16"/>
  <c r="BA54" i="16"/>
  <c r="AT54" i="16"/>
  <c r="W54" i="16"/>
  <c r="AW54" i="16"/>
  <c r="R54" i="16"/>
  <c r="V54" i="16"/>
  <c r="H54" i="16"/>
  <c r="AI54" i="16"/>
  <c r="BI54" i="16"/>
  <c r="AN54" i="16"/>
  <c r="AR54" i="16"/>
  <c r="BC54" i="16"/>
  <c r="AU54" i="16"/>
  <c r="BE54" i="16"/>
  <c r="I54" i="16"/>
  <c r="N54" i="16"/>
  <c r="BN54" i="16"/>
  <c r="X54" i="16"/>
  <c r="AX54" i="16"/>
  <c r="BF54" i="16"/>
  <c r="AS54" i="16"/>
  <c r="Q54" i="16"/>
  <c r="T54" i="16"/>
  <c r="AG54" i="16"/>
  <c r="AP54" i="16"/>
  <c r="BG54" i="16"/>
  <c r="F54" i="16"/>
  <c r="L54" i="16"/>
  <c r="AB54" i="16"/>
  <c r="AJ54" i="16"/>
  <c r="J54" i="16"/>
  <c r="Z54" i="16"/>
  <c r="AV54" i="16"/>
  <c r="AF54" i="16"/>
  <c r="P54" i="16"/>
  <c r="BJ54" i="16"/>
  <c r="BD54" i="16"/>
  <c r="AL54" i="16"/>
  <c r="AO54" i="16"/>
  <c r="O54" i="16"/>
  <c r="AC54" i="16"/>
  <c r="S54" i="16"/>
  <c r="C25" i="17"/>
  <c r="Q25" i="17" s="1"/>
  <c r="N103" i="7"/>
  <c r="R103" i="7" a="1"/>
  <c r="R103" i="7" s="1"/>
  <c r="L104" i="7"/>
  <c r="X103" i="7"/>
  <c r="S103" i="7"/>
  <c r="T103" i="7" a="1"/>
  <c r="T103" i="7" s="1"/>
  <c r="H49" i="7"/>
  <c r="I49" i="17"/>
  <c r="H6" i="7"/>
  <c r="C27" i="7"/>
  <c r="H47" i="7"/>
  <c r="I40" i="7"/>
  <c r="I35" i="7"/>
  <c r="D8" i="7"/>
  <c r="I31" i="7"/>
  <c r="J36" i="17"/>
  <c r="I12" i="17"/>
  <c r="D18" i="17"/>
  <c r="R18" i="17" s="1"/>
  <c r="I6" i="17"/>
  <c r="AL143" i="16"/>
  <c r="Q143" i="16"/>
  <c r="BH143" i="16"/>
  <c r="AI143" i="16"/>
  <c r="AP143" i="16"/>
  <c r="AX143" i="16"/>
  <c r="AF143" i="16"/>
  <c r="U143" i="16"/>
  <c r="H143" i="16"/>
  <c r="T143" i="16"/>
  <c r="BJ143" i="16"/>
  <c r="AU143" i="16"/>
  <c r="AQ143" i="16"/>
  <c r="AO143" i="16"/>
  <c r="W143" i="16"/>
  <c r="P143" i="16"/>
  <c r="BM143" i="16"/>
  <c r="V143" i="16"/>
  <c r="AA143" i="16"/>
  <c r="X143" i="16"/>
  <c r="AB143" i="16"/>
  <c r="S143" i="16"/>
  <c r="AS143" i="16"/>
  <c r="AT143" i="16"/>
  <c r="BB143" i="16"/>
  <c r="M143" i="16"/>
  <c r="AN143" i="16"/>
  <c r="H36" i="17" s="1"/>
  <c r="AH143" i="16"/>
  <c r="AD143" i="16"/>
  <c r="AV143" i="16"/>
  <c r="BC143" i="16"/>
  <c r="Y143" i="16"/>
  <c r="AY143" i="16"/>
  <c r="AZ143" i="16"/>
  <c r="BF143" i="16"/>
  <c r="BA143" i="16"/>
  <c r="BI143" i="16"/>
  <c r="AC143" i="16"/>
  <c r="BE143" i="16"/>
  <c r="AG143" i="16"/>
  <c r="I143" i="16"/>
  <c r="AR143" i="16"/>
  <c r="J143" i="16"/>
  <c r="AW143" i="16"/>
  <c r="BG143" i="16"/>
  <c r="R143" i="16"/>
  <c r="BN143" i="16"/>
  <c r="O143" i="16"/>
  <c r="AJ143" i="16"/>
  <c r="L143" i="16"/>
  <c r="AK143" i="16"/>
  <c r="BL143" i="16"/>
  <c r="BD143" i="16"/>
  <c r="K143" i="16"/>
  <c r="AM143" i="16"/>
  <c r="AE143" i="16"/>
  <c r="F143" i="16"/>
  <c r="N143" i="16"/>
  <c r="Z143" i="16"/>
  <c r="G143" i="16"/>
  <c r="BK143" i="16"/>
  <c r="C47" i="17"/>
  <c r="C44" i="17"/>
  <c r="D23" i="17"/>
  <c r="R23" i="17" s="1"/>
  <c r="H21" i="7"/>
  <c r="D45" i="17"/>
  <c r="H46" i="7"/>
  <c r="D22" i="7"/>
  <c r="R22" i="7" s="1"/>
  <c r="H48" i="7"/>
  <c r="H5" i="7"/>
  <c r="H18" i="7"/>
  <c r="I47" i="7"/>
  <c r="D17" i="7"/>
  <c r="R17" i="7" s="1"/>
  <c r="D50" i="7"/>
  <c r="D18" i="7"/>
  <c r="R18" i="7" s="1"/>
  <c r="H25" i="7"/>
  <c r="AJ14" i="16"/>
  <c r="P14" i="16"/>
  <c r="F14" i="16"/>
  <c r="AK14" i="16"/>
  <c r="AY14" i="16"/>
  <c r="AV14" i="16"/>
  <c r="AC14" i="16"/>
  <c r="H25" i="17" s="1"/>
  <c r="S14" i="16"/>
  <c r="AX14" i="16"/>
  <c r="C46" i="17" s="1"/>
  <c r="M14" i="16"/>
  <c r="C9" i="17" s="1"/>
  <c r="Q9" i="17" s="1"/>
  <c r="BH14" i="16"/>
  <c r="AP14" i="16"/>
  <c r="H38" i="17" s="1"/>
  <c r="AF14" i="16"/>
  <c r="BK14" i="16"/>
  <c r="AZ14" i="16"/>
  <c r="N14" i="16"/>
  <c r="BC14" i="16"/>
  <c r="AS14" i="16"/>
  <c r="AH14" i="16"/>
  <c r="H30" i="17" s="1"/>
  <c r="U14" i="16"/>
  <c r="AA14" i="16"/>
  <c r="H23" i="17" s="1"/>
  <c r="Q14" i="16"/>
  <c r="BF14" i="16"/>
  <c r="AI14" i="16"/>
  <c r="BI14" i="16"/>
  <c r="AN14" i="16"/>
  <c r="AD14" i="16"/>
  <c r="G14" i="16"/>
  <c r="H3" i="17" s="1"/>
  <c r="AL14" i="16"/>
  <c r="C34" i="17" s="1"/>
  <c r="V14" i="16"/>
  <c r="BA14" i="16"/>
  <c r="T14" i="16"/>
  <c r="C16" i="17" s="1"/>
  <c r="Q16" i="17" s="1"/>
  <c r="BJ14" i="16"/>
  <c r="AQ14" i="16"/>
  <c r="H39" i="17" s="1"/>
  <c r="AM14" i="16"/>
  <c r="O14" i="16"/>
  <c r="J14" i="16"/>
  <c r="AB14" i="16"/>
  <c r="W14" i="16"/>
  <c r="H19" i="17" s="1"/>
  <c r="BM14" i="16"/>
  <c r="BN14" i="16"/>
  <c r="AO14" i="16"/>
  <c r="C37" i="17" s="1"/>
  <c r="H14" i="16"/>
  <c r="C4" i="17" s="1"/>
  <c r="X14" i="16"/>
  <c r="H20" i="17" s="1"/>
  <c r="BB14" i="16"/>
  <c r="C50" i="17" s="1"/>
  <c r="AU14" i="16"/>
  <c r="H43" i="17" s="1"/>
  <c r="BD14" i="16"/>
  <c r="I14" i="16"/>
  <c r="AE14" i="16"/>
  <c r="R14" i="16"/>
  <c r="C14" i="17" s="1"/>
  <c r="Q14" i="17" s="1"/>
  <c r="AW14" i="16"/>
  <c r="C45" i="17" s="1"/>
  <c r="K14" i="16"/>
  <c r="Y14" i="16"/>
  <c r="H21" i="17" s="1"/>
  <c r="AR14" i="16"/>
  <c r="BE14" i="16"/>
  <c r="BL14" i="16"/>
  <c r="AT14" i="16"/>
  <c r="L14" i="16"/>
  <c r="C8" i="17" s="1"/>
  <c r="AG14" i="16"/>
  <c r="Z14" i="16"/>
  <c r="BG14" i="16"/>
  <c r="D47" i="17"/>
  <c r="D15" i="17"/>
  <c r="R15" i="17" s="1"/>
  <c r="H126" i="16"/>
  <c r="AJ126" i="16"/>
  <c r="AD126" i="16"/>
  <c r="BL126" i="16"/>
  <c r="M126" i="16"/>
  <c r="BF126" i="16"/>
  <c r="T126" i="16"/>
  <c r="AV126" i="16"/>
  <c r="AW126" i="16"/>
  <c r="S126" i="16"/>
  <c r="P126" i="16"/>
  <c r="BH126" i="16"/>
  <c r="AE126" i="16"/>
  <c r="AT126" i="16"/>
  <c r="BB126" i="16"/>
  <c r="I126" i="16"/>
  <c r="AX126" i="16"/>
  <c r="Y126" i="16"/>
  <c r="BI126" i="16"/>
  <c r="AF126" i="16"/>
  <c r="Z126" i="16"/>
  <c r="BN126" i="16"/>
  <c r="AY126" i="16"/>
  <c r="AZ126" i="16"/>
  <c r="AR126" i="16"/>
  <c r="AO126" i="16"/>
  <c r="Q126" i="16"/>
  <c r="G126" i="16"/>
  <c r="BA126" i="16"/>
  <c r="X126" i="16"/>
  <c r="O126" i="16"/>
  <c r="BD126" i="16"/>
  <c r="BE126" i="16"/>
  <c r="AM126" i="16"/>
  <c r="AH126" i="16"/>
  <c r="K126" i="16"/>
  <c r="J126" i="16"/>
  <c r="BJ126" i="16"/>
  <c r="BC126" i="16"/>
  <c r="AP126" i="16"/>
  <c r="W126" i="16"/>
  <c r="AB126" i="16"/>
  <c r="R126" i="16"/>
  <c r="AA126" i="16"/>
  <c r="AI126" i="16"/>
  <c r="AS126" i="16"/>
  <c r="AN126" i="16"/>
  <c r="AC126" i="16"/>
  <c r="AG126" i="16"/>
  <c r="AU126" i="16"/>
  <c r="BK126" i="16"/>
  <c r="BG126" i="16"/>
  <c r="N126" i="16"/>
  <c r="U126" i="16"/>
  <c r="AK126" i="16"/>
  <c r="L126" i="16"/>
  <c r="BM126" i="16"/>
  <c r="AQ126" i="16"/>
  <c r="AL126" i="16"/>
  <c r="V126" i="16"/>
  <c r="F126" i="16"/>
  <c r="BA115" i="16"/>
  <c r="N115" i="16"/>
  <c r="F115" i="16"/>
  <c r="AE115" i="16"/>
  <c r="R115" i="16"/>
  <c r="BM115" i="16"/>
  <c r="AA115" i="16"/>
  <c r="S115" i="16"/>
  <c r="BH115" i="16"/>
  <c r="U115" i="16"/>
  <c r="L115" i="16"/>
  <c r="AN115" i="16"/>
  <c r="AF115" i="16"/>
  <c r="AG115" i="16"/>
  <c r="W115" i="16"/>
  <c r="Y115" i="16"/>
  <c r="BB115" i="16"/>
  <c r="AS115" i="16"/>
  <c r="BJ115" i="16"/>
  <c r="AR115" i="16"/>
  <c r="AL115" i="16"/>
  <c r="O115" i="16"/>
  <c r="BF115" i="16"/>
  <c r="AH115" i="16"/>
  <c r="AT115" i="16"/>
  <c r="AB115" i="16"/>
  <c r="BK115" i="16"/>
  <c r="AP115" i="16"/>
  <c r="G115" i="16"/>
  <c r="AY115" i="16"/>
  <c r="I115" i="16"/>
  <c r="AU115" i="16"/>
  <c r="BL115" i="16"/>
  <c r="BC115" i="16"/>
  <c r="H115" i="16"/>
  <c r="P115" i="16"/>
  <c r="AK115" i="16"/>
  <c r="AD115" i="16"/>
  <c r="T115" i="16"/>
  <c r="AQ115" i="16"/>
  <c r="AW115" i="16"/>
  <c r="BD115" i="16"/>
  <c r="Q115" i="16"/>
  <c r="AX115" i="16"/>
  <c r="AO115" i="16"/>
  <c r="J115" i="16"/>
  <c r="BG115" i="16"/>
  <c r="AC115" i="16"/>
  <c r="V115" i="16"/>
  <c r="BE115" i="16"/>
  <c r="AI115" i="16"/>
  <c r="M115" i="16"/>
  <c r="K115" i="16"/>
  <c r="AJ115" i="16"/>
  <c r="AV115" i="16"/>
  <c r="Z115" i="16"/>
  <c r="BI115" i="16"/>
  <c r="AZ115" i="16"/>
  <c r="BN115" i="16"/>
  <c r="AM115" i="16"/>
  <c r="X115" i="16"/>
  <c r="AO103" i="16"/>
  <c r="H37" i="17" s="1"/>
  <c r="AQ103" i="16"/>
  <c r="J103" i="16"/>
  <c r="Y103" i="16"/>
  <c r="M103" i="16"/>
  <c r="BA103" i="16"/>
  <c r="BC103" i="16"/>
  <c r="V103" i="16"/>
  <c r="AY103" i="16"/>
  <c r="O103" i="16"/>
  <c r="F103" i="16"/>
  <c r="T103" i="16"/>
  <c r="AT103" i="16"/>
  <c r="AZ103" i="16"/>
  <c r="AJ103" i="16"/>
  <c r="R103" i="16"/>
  <c r="AF103" i="16"/>
  <c r="BF103" i="16"/>
  <c r="AA103" i="16"/>
  <c r="AL103" i="16"/>
  <c r="AD103" i="16"/>
  <c r="AR103" i="16"/>
  <c r="K103" i="16"/>
  <c r="BH103" i="16"/>
  <c r="AM103" i="16"/>
  <c r="AP103" i="16"/>
  <c r="C38" i="17" s="1"/>
  <c r="BD103" i="16"/>
  <c r="W103" i="16"/>
  <c r="AB103" i="16"/>
  <c r="BL103" i="16"/>
  <c r="BB103" i="16"/>
  <c r="I103" i="16"/>
  <c r="AI103" i="16"/>
  <c r="BI103" i="16"/>
  <c r="AV103" i="16"/>
  <c r="H44" i="17" s="1"/>
  <c r="G103" i="16"/>
  <c r="AG103" i="16"/>
  <c r="BG103" i="16"/>
  <c r="BK103" i="16"/>
  <c r="BJ103" i="16"/>
  <c r="Q103" i="16"/>
  <c r="S103" i="16"/>
  <c r="AS103" i="16"/>
  <c r="H41" i="17" s="1"/>
  <c r="X103" i="16"/>
  <c r="N103" i="16"/>
  <c r="H10" i="17" s="1"/>
  <c r="L103" i="16"/>
  <c r="AH103" i="16"/>
  <c r="AU103" i="16"/>
  <c r="AX103" i="16"/>
  <c r="Z103" i="16"/>
  <c r="C22" i="17" s="1"/>
  <c r="Q22" i="17" s="1"/>
  <c r="BE103" i="16"/>
  <c r="AK103" i="16"/>
  <c r="AC103" i="16"/>
  <c r="AN103" i="16"/>
  <c r="AE103" i="16"/>
  <c r="BM103" i="16"/>
  <c r="P103" i="16"/>
  <c r="H12" i="17" s="1"/>
  <c r="BN103" i="16"/>
  <c r="AW103" i="16"/>
  <c r="H45" i="17" s="1"/>
  <c r="H103" i="16"/>
  <c r="U103" i="16"/>
  <c r="C10" i="17"/>
  <c r="Q10" i="17" s="1"/>
  <c r="H35" i="17"/>
  <c r="C36" i="17"/>
  <c r="C18" i="17"/>
  <c r="Q18" i="17" s="1"/>
  <c r="R104" i="17" a="1"/>
  <c r="R104" i="17" s="1"/>
  <c r="L105" i="17"/>
  <c r="N104" i="17"/>
  <c r="T104" i="17" a="1"/>
  <c r="T104" i="17" s="1"/>
  <c r="X104" i="17"/>
  <c r="S104" i="17"/>
  <c r="R8" i="7"/>
  <c r="B21" i="7"/>
  <c r="G21" i="7"/>
  <c r="B23" i="7"/>
  <c r="G23" i="7"/>
  <c r="B12" i="7"/>
  <c r="G12" i="7"/>
  <c r="B22" i="7"/>
  <c r="G22" i="7"/>
  <c r="E8" i="7"/>
  <c r="J8" i="7"/>
  <c r="J13" i="7"/>
  <c r="E13" i="7"/>
  <c r="S13" i="7" s="1"/>
  <c r="E10" i="7"/>
  <c r="S10" i="7" s="1"/>
  <c r="J10" i="7"/>
  <c r="J42" i="7"/>
  <c r="E42" i="7"/>
  <c r="J33" i="7"/>
  <c r="E33" i="7"/>
  <c r="C41" i="7"/>
  <c r="H10" i="7"/>
  <c r="C29" i="7"/>
  <c r="H17" i="7"/>
  <c r="H42" i="7"/>
  <c r="C46" i="7"/>
  <c r="C16" i="7"/>
  <c r="H14" i="7"/>
  <c r="I16" i="7"/>
  <c r="I11" i="7"/>
  <c r="D4" i="7"/>
  <c r="I42" i="7"/>
  <c r="D49" i="7"/>
  <c r="I25" i="7"/>
  <c r="D27" i="7"/>
  <c r="R27" i="7" s="1"/>
  <c r="I18" i="7"/>
  <c r="B37" i="7"/>
  <c r="G37" i="7"/>
  <c r="B44" i="7"/>
  <c r="G44" i="7"/>
  <c r="B42" i="7"/>
  <c r="G42" i="7"/>
  <c r="B20" i="7"/>
  <c r="G20" i="7"/>
  <c r="J22" i="7"/>
  <c r="E22" i="7"/>
  <c r="S22" i="7" s="1"/>
  <c r="E20" i="7"/>
  <c r="J20" i="7"/>
  <c r="J11" i="7"/>
  <c r="E11" i="7"/>
  <c r="S11" i="7" s="1"/>
  <c r="E40" i="7"/>
  <c r="J40" i="7"/>
  <c r="I50" i="7"/>
  <c r="E24" i="7"/>
  <c r="S24" i="7" s="1"/>
  <c r="J24" i="7"/>
  <c r="B10" i="7"/>
  <c r="G10" i="7"/>
  <c r="G3" i="7"/>
  <c r="B34" i="7"/>
  <c r="G34" i="7"/>
  <c r="J46" i="7"/>
  <c r="E46" i="7"/>
  <c r="J31" i="7"/>
  <c r="E31" i="7"/>
  <c r="E38" i="7"/>
  <c r="J38" i="7"/>
  <c r="E48" i="7"/>
  <c r="J48" i="7"/>
  <c r="C35" i="7"/>
  <c r="B29" i="7"/>
  <c r="G29" i="7"/>
  <c r="B36" i="7"/>
  <c r="G36" i="7"/>
  <c r="B11" i="7"/>
  <c r="G11" i="7"/>
  <c r="B26" i="7"/>
  <c r="G26" i="7"/>
  <c r="G4" i="7"/>
  <c r="B4" i="7"/>
  <c r="J23" i="7"/>
  <c r="E23" i="7"/>
  <c r="S23" i="7" s="1"/>
  <c r="E44" i="7"/>
  <c r="J44" i="7"/>
  <c r="E28" i="7"/>
  <c r="S28" i="7" s="1"/>
  <c r="J28" i="7"/>
  <c r="J49" i="7"/>
  <c r="E49" i="7"/>
  <c r="E6" i="7"/>
  <c r="J6" i="7"/>
  <c r="C44" i="7"/>
  <c r="H30" i="7"/>
  <c r="H39" i="7"/>
  <c r="C40" i="7"/>
  <c r="H45" i="7"/>
  <c r="H13" i="7"/>
  <c r="C38" i="7"/>
  <c r="C7" i="12" s="1"/>
  <c r="C6" i="7"/>
  <c r="I8" i="7"/>
  <c r="D39" i="7"/>
  <c r="I30" i="7"/>
  <c r="D37" i="7"/>
  <c r="D23" i="7"/>
  <c r="R23" i="7" s="1"/>
  <c r="I46" i="7"/>
  <c r="I5" i="7"/>
  <c r="B46" i="7"/>
  <c r="G46" i="7"/>
  <c r="B17" i="7"/>
  <c r="G17" i="7"/>
  <c r="B32" i="7"/>
  <c r="G32" i="7"/>
  <c r="B18" i="7"/>
  <c r="G18" i="7"/>
  <c r="B8" i="7"/>
  <c r="G8" i="7"/>
  <c r="E36" i="7"/>
  <c r="J36" i="7"/>
  <c r="J41" i="7"/>
  <c r="E41" i="7"/>
  <c r="J15" i="7"/>
  <c r="E15" i="7"/>
  <c r="S15" i="7" s="1"/>
  <c r="E30" i="7"/>
  <c r="J30" i="7"/>
  <c r="D33" i="7"/>
  <c r="G25" i="7"/>
  <c r="B25" i="7"/>
  <c r="B43" i="7"/>
  <c r="G43" i="7"/>
  <c r="B33" i="7"/>
  <c r="G33" i="7"/>
  <c r="B30" i="7"/>
  <c r="G30" i="7"/>
  <c r="J35" i="7"/>
  <c r="E35" i="7"/>
  <c r="J43" i="7"/>
  <c r="E43" i="7"/>
  <c r="J37" i="7"/>
  <c r="E37" i="7"/>
  <c r="C18" i="7"/>
  <c r="M102" i="7" s="1" a="1"/>
  <c r="M102" i="7" s="1"/>
  <c r="C19" i="7"/>
  <c r="Q19" i="7" s="1"/>
  <c r="C31" i="7"/>
  <c r="C47" i="7"/>
  <c r="C21" i="7"/>
  <c r="Q21" i="7" s="1"/>
  <c r="H36" i="7"/>
  <c r="C4" i="7"/>
  <c r="C11" i="7"/>
  <c r="C3" i="7"/>
  <c r="D29" i="7"/>
  <c r="I22" i="7"/>
  <c r="I32" i="7"/>
  <c r="I26" i="7"/>
  <c r="I34" i="7"/>
  <c r="D45" i="7"/>
  <c r="E50" i="7"/>
  <c r="J50" i="7"/>
  <c r="G15" i="7"/>
  <c r="B15" i="7"/>
  <c r="B47" i="7"/>
  <c r="G47" i="7"/>
  <c r="B48" i="7"/>
  <c r="G48" i="7"/>
  <c r="B13" i="7"/>
  <c r="M97" i="7" s="1" a="1"/>
  <c r="M97" i="7" s="1"/>
  <c r="G13" i="7"/>
  <c r="J19" i="7"/>
  <c r="E19" i="7"/>
  <c r="S19" i="7" s="1"/>
  <c r="E7" i="7"/>
  <c r="J7" i="7"/>
  <c r="J17" i="7"/>
  <c r="E17" i="7"/>
  <c r="S17" i="7" s="1"/>
  <c r="E14" i="7"/>
  <c r="S14" i="7" s="1"/>
  <c r="J14" i="7"/>
  <c r="B14" i="7"/>
  <c r="M98" i="7" s="1" a="1"/>
  <c r="M98" i="7" s="1"/>
  <c r="G14" i="7"/>
  <c r="B19" i="7"/>
  <c r="G19" i="7"/>
  <c r="B35" i="7"/>
  <c r="G35" i="7"/>
  <c r="G39" i="7"/>
  <c r="B39" i="7"/>
  <c r="F39" i="7" s="1"/>
  <c r="J27" i="7"/>
  <c r="E27" i="7"/>
  <c r="S27" i="7" s="1"/>
  <c r="J39" i="7"/>
  <c r="E39" i="7"/>
  <c r="E3" i="7"/>
  <c r="J3" i="7"/>
  <c r="C5" i="7"/>
  <c r="C6" i="8" s="1"/>
  <c r="C34" i="7"/>
  <c r="C7" i="7"/>
  <c r="H33" i="7"/>
  <c r="C22" i="7"/>
  <c r="Q22" i="7" s="1"/>
  <c r="C26" i="7"/>
  <c r="Q26" i="7" s="1"/>
  <c r="C12" i="7"/>
  <c r="I28" i="7"/>
  <c r="I36" i="7"/>
  <c r="D35" i="7"/>
  <c r="D6" i="7"/>
  <c r="I19" i="7"/>
  <c r="D47" i="7"/>
  <c r="I24" i="7"/>
  <c r="I13" i="7"/>
  <c r="I17" i="7"/>
  <c r="B38" i="7"/>
  <c r="G38" i="7"/>
  <c r="B31" i="7"/>
  <c r="G31" i="7"/>
  <c r="B24" i="7"/>
  <c r="G24" i="7"/>
  <c r="B28" i="7"/>
  <c r="G28" i="7"/>
  <c r="B45" i="7"/>
  <c r="G45" i="7"/>
  <c r="J21" i="7"/>
  <c r="E21" i="7"/>
  <c r="S21" i="7" s="1"/>
  <c r="J32" i="7"/>
  <c r="E32" i="7"/>
  <c r="J4" i="7"/>
  <c r="E4" i="7"/>
  <c r="J9" i="7"/>
  <c r="E9" i="7"/>
  <c r="S9" i="7" s="1"/>
  <c r="J47" i="7"/>
  <c r="E47" i="7"/>
  <c r="B41" i="7"/>
  <c r="G41" i="7"/>
  <c r="E34" i="7"/>
  <c r="J34" i="7"/>
  <c r="B6" i="7"/>
  <c r="M90" i="7" s="1" a="1"/>
  <c r="M90" i="7" s="1"/>
  <c r="G6" i="7"/>
  <c r="B50" i="7"/>
  <c r="G50" i="7"/>
  <c r="B16" i="7"/>
  <c r="G16" i="7"/>
  <c r="B9" i="7"/>
  <c r="G9" i="7"/>
  <c r="J29" i="7"/>
  <c r="E29" i="7"/>
  <c r="J5" i="7"/>
  <c r="E5" i="7"/>
  <c r="C8" i="8" s="1"/>
  <c r="J45" i="7"/>
  <c r="E45" i="7"/>
  <c r="E18" i="7"/>
  <c r="S18" i="7" s="1"/>
  <c r="J18" i="7"/>
  <c r="H27" i="7"/>
  <c r="C8" i="7"/>
  <c r="H24" i="7"/>
  <c r="C43" i="7"/>
  <c r="C28" i="7"/>
  <c r="C50" i="7"/>
  <c r="C32" i="7"/>
  <c r="H23" i="7"/>
  <c r="D21" i="7"/>
  <c r="R21" i="7" s="1"/>
  <c r="I10" i="7"/>
  <c r="D43" i="7"/>
  <c r="I12" i="7"/>
  <c r="D31" i="7"/>
  <c r="D15" i="7"/>
  <c r="R15" i="7" s="1"/>
  <c r="I3" i="7"/>
  <c r="I38" i="7"/>
  <c r="G49" i="7"/>
  <c r="B49" i="7"/>
  <c r="B40" i="7"/>
  <c r="G40" i="7"/>
  <c r="B5" i="7"/>
  <c r="G5" i="7"/>
  <c r="B27" i="7"/>
  <c r="G27" i="7"/>
  <c r="B7" i="7"/>
  <c r="G7" i="7"/>
  <c r="J25" i="7"/>
  <c r="E25" i="7"/>
  <c r="S25" i="7" s="1"/>
  <c r="E16" i="7"/>
  <c r="S16" i="7" s="1"/>
  <c r="J16" i="7"/>
  <c r="E12" i="7"/>
  <c r="S12" i="7" s="1"/>
  <c r="J12" i="7"/>
  <c r="E26" i="7"/>
  <c r="S26" i="7" s="1"/>
  <c r="J26" i="7"/>
  <c r="Q27" i="7"/>
  <c r="Q14" i="7"/>
  <c r="Q75" i="7" a="1"/>
  <c r="Q75" i="7" s="1"/>
  <c r="R75" i="7" s="1"/>
  <c r="Q25" i="7"/>
  <c r="Q15" i="7"/>
  <c r="Q9" i="7"/>
  <c r="Q70" i="7" a="1"/>
  <c r="Q70" i="7" s="1"/>
  <c r="R70" i="7" s="1"/>
  <c r="M93" i="7" a="1"/>
  <c r="M93" i="7" s="1"/>
  <c r="Q20" i="7"/>
  <c r="Q17" i="7"/>
  <c r="Q8" i="7"/>
  <c r="Q16" i="7"/>
  <c r="M100" i="7" a="1"/>
  <c r="M100" i="7" s="1"/>
  <c r="Q13" i="7"/>
  <c r="Q24" i="7"/>
  <c r="Q18" i="7"/>
  <c r="Q11" i="7"/>
  <c r="Q72" i="7" a="1"/>
  <c r="Q72" i="7" s="1"/>
  <c r="R72" i="7" s="1"/>
  <c r="M95" i="7" a="1"/>
  <c r="M95" i="7" s="1"/>
  <c r="Q23" i="7"/>
  <c r="C8" i="12"/>
  <c r="R8" i="17" l="1"/>
  <c r="Q8" i="17"/>
  <c r="B50" i="17"/>
  <c r="F50" i="17" s="1"/>
  <c r="G50" i="17"/>
  <c r="G22" i="17"/>
  <c r="B22" i="17"/>
  <c r="H28" i="17"/>
  <c r="I39" i="17"/>
  <c r="D16" i="17"/>
  <c r="R16" i="17" s="1"/>
  <c r="D31" i="17"/>
  <c r="E7" i="17"/>
  <c r="J7" i="17"/>
  <c r="I48" i="17"/>
  <c r="D7" i="17"/>
  <c r="B5" i="17"/>
  <c r="G5" i="17"/>
  <c r="G42" i="17"/>
  <c r="B42" i="17"/>
  <c r="B49" i="17"/>
  <c r="G49" i="17"/>
  <c r="I20" i="17"/>
  <c r="E33" i="17"/>
  <c r="J33" i="17"/>
  <c r="D9" i="17"/>
  <c r="R9" i="17" s="1"/>
  <c r="D27" i="17"/>
  <c r="R27" i="17" s="1"/>
  <c r="I41" i="17"/>
  <c r="J34" i="17"/>
  <c r="E34" i="17"/>
  <c r="E31" i="17"/>
  <c r="J31" i="17"/>
  <c r="E50" i="17"/>
  <c r="J50" i="17"/>
  <c r="E22" i="17"/>
  <c r="S22" i="17" s="1"/>
  <c r="J5" i="17"/>
  <c r="G26" i="17"/>
  <c r="B26" i="17"/>
  <c r="G36" i="17"/>
  <c r="B36" i="17"/>
  <c r="F36" i="17" s="1"/>
  <c r="B20" i="17"/>
  <c r="G20" i="17"/>
  <c r="G15" i="17"/>
  <c r="B15" i="17"/>
  <c r="I34" i="17"/>
  <c r="H29" i="17"/>
  <c r="I17" i="17"/>
  <c r="C26" i="17"/>
  <c r="Q26" i="17" s="1"/>
  <c r="J39" i="17"/>
  <c r="I38" i="17"/>
  <c r="I32" i="17"/>
  <c r="G47" i="17"/>
  <c r="B47" i="17"/>
  <c r="B33" i="17"/>
  <c r="G33" i="17"/>
  <c r="B10" i="17"/>
  <c r="G10" i="17"/>
  <c r="C39" i="17"/>
  <c r="J40" i="17"/>
  <c r="E40" i="17"/>
  <c r="J44" i="17"/>
  <c r="E35" i="17"/>
  <c r="J29" i="17"/>
  <c r="E11" i="17"/>
  <c r="S11" i="17" s="1"/>
  <c r="J11" i="17"/>
  <c r="E36" i="17"/>
  <c r="J14" i="17"/>
  <c r="E8" i="17"/>
  <c r="E18" i="17"/>
  <c r="S18" i="17" s="1"/>
  <c r="H27" i="17"/>
  <c r="G39" i="17"/>
  <c r="B39" i="17"/>
  <c r="B48" i="17"/>
  <c r="G48" i="17"/>
  <c r="B11" i="17"/>
  <c r="G11" i="17"/>
  <c r="B45" i="17"/>
  <c r="G45" i="17"/>
  <c r="G6" i="17"/>
  <c r="B6" i="17"/>
  <c r="H7" i="17"/>
  <c r="H32" i="17"/>
  <c r="E21" i="17"/>
  <c r="S21" i="17" s="1"/>
  <c r="J21" i="17"/>
  <c r="M99" i="7" a="1"/>
  <c r="M99" i="7" s="1"/>
  <c r="H8" i="17"/>
  <c r="C40" i="17"/>
  <c r="E46" i="17"/>
  <c r="E32" i="17"/>
  <c r="J10" i="17"/>
  <c r="J26" i="17"/>
  <c r="E26" i="17"/>
  <c r="S26" i="17" s="1"/>
  <c r="E9" i="17"/>
  <c r="S9" i="17" s="1"/>
  <c r="J9" i="17"/>
  <c r="I37" i="17"/>
  <c r="J25" i="17"/>
  <c r="B37" i="17"/>
  <c r="G37" i="17"/>
  <c r="G3" i="17"/>
  <c r="B3" i="17"/>
  <c r="G7" i="17"/>
  <c r="B7" i="17"/>
  <c r="B38" i="17"/>
  <c r="G38" i="17"/>
  <c r="B41" i="17"/>
  <c r="G41" i="17"/>
  <c r="E6" i="17"/>
  <c r="J16" i="17"/>
  <c r="E16" i="17"/>
  <c r="S16" i="17" s="1"/>
  <c r="E37" i="17"/>
  <c r="J37" i="17"/>
  <c r="J42" i="17"/>
  <c r="E42" i="17"/>
  <c r="J38" i="17"/>
  <c r="J41" i="17"/>
  <c r="H48" i="17"/>
  <c r="I45" i="17"/>
  <c r="H31" i="17"/>
  <c r="B4" i="17"/>
  <c r="G4" i="17"/>
  <c r="G34" i="17"/>
  <c r="B34" i="17"/>
  <c r="F34" i="17" s="1"/>
  <c r="B32" i="17"/>
  <c r="G32" i="17"/>
  <c r="B35" i="17"/>
  <c r="F35" i="17" s="1"/>
  <c r="G35" i="17"/>
  <c r="B13" i="17"/>
  <c r="G13" i="17"/>
  <c r="I24" i="17"/>
  <c r="E12" i="17"/>
  <c r="S12" i="17" s="1"/>
  <c r="E45" i="17"/>
  <c r="J45" i="17"/>
  <c r="D5" i="17"/>
  <c r="M46" i="17" s="1"/>
  <c r="G28" i="17"/>
  <c r="B28" i="17"/>
  <c r="G18" i="17"/>
  <c r="B18" i="17"/>
  <c r="B8" i="17"/>
  <c r="G8" i="17"/>
  <c r="I7" i="17"/>
  <c r="Q66" i="7" a="1"/>
  <c r="Q66" i="7" s="1"/>
  <c r="R66" i="7" s="1"/>
  <c r="N104" i="7"/>
  <c r="L105" i="7"/>
  <c r="R104" i="7" a="1"/>
  <c r="R104" i="7" s="1"/>
  <c r="S104" i="7"/>
  <c r="X104" i="7"/>
  <c r="T104" i="7" a="1"/>
  <c r="T104" i="7" s="1"/>
  <c r="C43" i="17"/>
  <c r="E49" i="17"/>
  <c r="E43" i="17"/>
  <c r="J43" i="17"/>
  <c r="J19" i="17"/>
  <c r="E19" i="17"/>
  <c r="S19" i="17" s="1"/>
  <c r="E23" i="17"/>
  <c r="S23" i="17" s="1"/>
  <c r="J30" i="17"/>
  <c r="E47" i="17"/>
  <c r="C3" i="17"/>
  <c r="C30" i="17"/>
  <c r="H24" i="17"/>
  <c r="D21" i="17"/>
  <c r="R21" i="17" s="1"/>
  <c r="H17" i="17"/>
  <c r="G31" i="17"/>
  <c r="B31" i="17"/>
  <c r="G46" i="17"/>
  <c r="B46" i="17"/>
  <c r="F46" i="17" s="1"/>
  <c r="B25" i="17"/>
  <c r="G25" i="17"/>
  <c r="G14" i="17"/>
  <c r="B14" i="17"/>
  <c r="C11" i="17"/>
  <c r="Q11" i="17" s="1"/>
  <c r="H42" i="17"/>
  <c r="Q71" i="7" a="1"/>
  <c r="Q71" i="7" s="1"/>
  <c r="R71" i="7" s="1"/>
  <c r="C41" i="17"/>
  <c r="E17" i="17"/>
  <c r="S17" i="17" s="1"/>
  <c r="J17" i="17"/>
  <c r="J3" i="17"/>
  <c r="E3" i="17"/>
  <c r="I10" i="17"/>
  <c r="I47" i="17"/>
  <c r="G23" i="17"/>
  <c r="B23" i="17"/>
  <c r="G12" i="17"/>
  <c r="B12" i="17"/>
  <c r="B44" i="17"/>
  <c r="F44" i="17" s="1"/>
  <c r="G44" i="17"/>
  <c r="G30" i="17"/>
  <c r="B30" i="17"/>
  <c r="P46" i="7"/>
  <c r="E20" i="17"/>
  <c r="E4" i="17"/>
  <c r="J4" i="17"/>
  <c r="E13" i="17"/>
  <c r="S13" i="17" s="1"/>
  <c r="J28" i="17"/>
  <c r="J27" i="17"/>
  <c r="C21" i="17"/>
  <c r="Q21" i="17" s="1"/>
  <c r="H49" i="17"/>
  <c r="H5" i="17"/>
  <c r="B40" i="17"/>
  <c r="G40" i="17"/>
  <c r="B43" i="17"/>
  <c r="G43" i="17"/>
  <c r="G9" i="17"/>
  <c r="B9" i="17"/>
  <c r="B16" i="17"/>
  <c r="G16" i="17"/>
  <c r="B24" i="17"/>
  <c r="G24" i="17"/>
  <c r="G29" i="17"/>
  <c r="B29" i="17"/>
  <c r="H13" i="17"/>
  <c r="J48" i="17"/>
  <c r="E48" i="17"/>
  <c r="E15" i="17"/>
  <c r="S15" i="17" s="1"/>
  <c r="J15" i="17"/>
  <c r="D32" i="17"/>
  <c r="G17" i="17"/>
  <c r="B17" i="17"/>
  <c r="B27" i="17"/>
  <c r="G27" i="17"/>
  <c r="G19" i="17"/>
  <c r="B19" i="17"/>
  <c r="G21" i="17"/>
  <c r="B21" i="17"/>
  <c r="N105" i="17"/>
  <c r="L106" i="17"/>
  <c r="S105" i="17"/>
  <c r="R105" i="17" a="1"/>
  <c r="R105" i="17" s="1"/>
  <c r="T105" i="17" a="1"/>
  <c r="T105" i="17" s="1"/>
  <c r="X105" i="17"/>
  <c r="Q74" i="7" a="1"/>
  <c r="Q74" i="7" s="1"/>
  <c r="R74" i="7" s="1"/>
  <c r="F31" i="7"/>
  <c r="M33" i="7"/>
  <c r="F49" i="7"/>
  <c r="F50" i="7"/>
  <c r="F34" i="7"/>
  <c r="Q67" i="7" a="1"/>
  <c r="Q67" i="7" s="1"/>
  <c r="R67" i="7" s="1"/>
  <c r="M94" i="7" a="1"/>
  <c r="M94" i="7" s="1"/>
  <c r="Q28" i="7"/>
  <c r="F29" i="7"/>
  <c r="P22" i="7"/>
  <c r="F22" i="7"/>
  <c r="F40" i="7"/>
  <c r="Q68" i="7" a="1"/>
  <c r="Q68" i="7" s="1"/>
  <c r="R68" i="7" s="1"/>
  <c r="F35" i="7"/>
  <c r="F4" i="7"/>
  <c r="P10" i="7"/>
  <c r="F10" i="7"/>
  <c r="F5" i="7"/>
  <c r="F46" i="7"/>
  <c r="F3" i="7"/>
  <c r="P25" i="7"/>
  <c r="F25" i="7"/>
  <c r="P26" i="7"/>
  <c r="F26" i="7"/>
  <c r="F42" i="7"/>
  <c r="P23" i="7"/>
  <c r="F23" i="7"/>
  <c r="P17" i="7"/>
  <c r="F17" i="7"/>
  <c r="L148" i="7"/>
  <c r="F38" i="7"/>
  <c r="F33" i="7"/>
  <c r="P20" i="7"/>
  <c r="F20" i="7"/>
  <c r="F45" i="7"/>
  <c r="P9" i="7"/>
  <c r="F9" i="7"/>
  <c r="P28" i="7"/>
  <c r="F28" i="7"/>
  <c r="P14" i="7"/>
  <c r="F14" i="7"/>
  <c r="F48" i="7"/>
  <c r="P18" i="7"/>
  <c r="F18" i="7"/>
  <c r="A57" i="7"/>
  <c r="F6" i="7"/>
  <c r="M89" i="7" a="1"/>
  <c r="M89" i="7" s="1"/>
  <c r="C6" i="12"/>
  <c r="P12" i="7"/>
  <c r="F12" i="7"/>
  <c r="F41" i="7"/>
  <c r="P13" i="7"/>
  <c r="F13" i="7"/>
  <c r="M104" i="7" a="1"/>
  <c r="M104" i="7" s="1"/>
  <c r="Q65" i="7" a="1"/>
  <c r="Q65" i="7" s="1"/>
  <c r="R65" i="7" s="1"/>
  <c r="P11" i="7"/>
  <c r="F11" i="7"/>
  <c r="F44" i="7"/>
  <c r="P21" i="7"/>
  <c r="F21" i="7"/>
  <c r="P19" i="7"/>
  <c r="F19" i="7"/>
  <c r="M88" i="7" a="1"/>
  <c r="M88" i="7" s="1"/>
  <c r="M105" i="7" a="1"/>
  <c r="M105" i="7" s="1"/>
  <c r="F7" i="7"/>
  <c r="P16" i="7"/>
  <c r="F16" i="7"/>
  <c r="P24" i="7"/>
  <c r="F24" i="7"/>
  <c r="F47" i="7"/>
  <c r="F32" i="7"/>
  <c r="N46" i="7"/>
  <c r="P27" i="7"/>
  <c r="F27" i="7"/>
  <c r="F30" i="7"/>
  <c r="F43" i="7"/>
  <c r="F8" i="7"/>
  <c r="M92" i="7" a="1"/>
  <c r="M92" i="7" s="1"/>
  <c r="Q69" i="7" a="1"/>
  <c r="Q69" i="7" s="1"/>
  <c r="R69" i="7" s="1"/>
  <c r="P15" i="7"/>
  <c r="F15" i="7"/>
  <c r="F36" i="7"/>
  <c r="F37" i="7"/>
  <c r="S20" i="7"/>
  <c r="A58" i="7"/>
  <c r="N35" i="7"/>
  <c r="M35" i="7"/>
  <c r="P35" i="7" s="1"/>
  <c r="S8" i="7"/>
  <c r="O35" i="7"/>
  <c r="M46" i="7"/>
  <c r="R45" i="7"/>
  <c r="M45" i="7"/>
  <c r="O33" i="7"/>
  <c r="Q44" i="7"/>
  <c r="O44" i="7"/>
  <c r="M44" i="7"/>
  <c r="R44" i="7"/>
  <c r="P44" i="7"/>
  <c r="N44" i="7"/>
  <c r="Q64" i="7" a="1"/>
  <c r="Q64" i="7" s="1"/>
  <c r="R64" i="7" s="1"/>
  <c r="M87" i="7" a="1"/>
  <c r="M87" i="7" s="1"/>
  <c r="O46" i="7"/>
  <c r="N45" i="7"/>
  <c r="O45" i="7"/>
  <c r="R46" i="7"/>
  <c r="Q46" i="7"/>
  <c r="Q45" i="7"/>
  <c r="M96" i="7" a="1"/>
  <c r="M96" i="7" s="1"/>
  <c r="M91" i="7" a="1"/>
  <c r="M91" i="7" s="1"/>
  <c r="O32" i="7"/>
  <c r="M32" i="7"/>
  <c r="P32" i="7" s="1"/>
  <c r="N32" i="7"/>
  <c r="P8" i="7"/>
  <c r="M34" i="7"/>
  <c r="P34" i="7" s="1"/>
  <c r="P45" i="7"/>
  <c r="Q73" i="7" a="1"/>
  <c r="Q73" i="7" s="1"/>
  <c r="R73" i="7" s="1"/>
  <c r="Q12" i="7"/>
  <c r="A56" i="7"/>
  <c r="Q47" i="7"/>
  <c r="O47" i="7"/>
  <c r="N47" i="7"/>
  <c r="M47" i="7"/>
  <c r="P47" i="7"/>
  <c r="R47" i="7"/>
  <c r="O34" i="7"/>
  <c r="N34" i="7"/>
  <c r="M103" i="7" a="1"/>
  <c r="M103" i="7" s="1"/>
  <c r="M101" i="7" a="1"/>
  <c r="M101" i="7" s="1"/>
  <c r="N33" i="7"/>
  <c r="P33" i="7"/>
  <c r="C5" i="8"/>
  <c r="B5" i="8"/>
  <c r="C7" i="8"/>
  <c r="D7" i="8"/>
  <c r="D5" i="8"/>
  <c r="B5" i="4"/>
  <c r="E5" i="8" s="1"/>
  <c r="D8" i="8"/>
  <c r="B8" i="12"/>
  <c r="B6" i="12"/>
  <c r="B7" i="12"/>
  <c r="D6" i="8"/>
  <c r="B7" i="8"/>
  <c r="B8" i="8"/>
  <c r="E7" i="4"/>
  <c r="F7" i="8" s="1"/>
  <c r="B6" i="8"/>
  <c r="B6" i="4"/>
  <c r="E6" i="8" s="1"/>
  <c r="C5" i="4"/>
  <c r="D6" i="4"/>
  <c r="D7" i="4"/>
  <c r="E6" i="4"/>
  <c r="F6" i="8" s="1"/>
  <c r="B7" i="4"/>
  <c r="E7" i="8" s="1"/>
  <c r="C6" i="4"/>
  <c r="E8" i="4"/>
  <c r="F8" i="8" s="1"/>
  <c r="C7" i="4"/>
  <c r="B8" i="4"/>
  <c r="E8" i="8" s="1"/>
  <c r="E5" i="4"/>
  <c r="F5" i="8" s="1"/>
  <c r="C8" i="4"/>
  <c r="D5" i="4"/>
  <c r="D8" i="4"/>
  <c r="F43" i="17" l="1"/>
  <c r="P23" i="17"/>
  <c r="F23" i="17"/>
  <c r="Q45" i="17"/>
  <c r="R45" i="17"/>
  <c r="O45" i="17"/>
  <c r="P45" i="17"/>
  <c r="M45" i="17"/>
  <c r="N45" i="17"/>
  <c r="M33" i="17"/>
  <c r="P33" i="17" s="1"/>
  <c r="F37" i="17"/>
  <c r="F48" i="17"/>
  <c r="N47" i="17"/>
  <c r="P21" i="17"/>
  <c r="F21" i="17"/>
  <c r="M105" i="17" a="1"/>
  <c r="M105" i="17" s="1"/>
  <c r="P16" i="17"/>
  <c r="F16" i="17"/>
  <c r="M100" i="17" a="1"/>
  <c r="M100" i="17" s="1"/>
  <c r="P14" i="17"/>
  <c r="Q75" i="17" a="1"/>
  <c r="Q75" i="17" s="1"/>
  <c r="R75" i="17" s="1"/>
  <c r="F14" i="17"/>
  <c r="M98" i="17" a="1"/>
  <c r="M98" i="17" s="1"/>
  <c r="F26" i="17"/>
  <c r="P26" i="17"/>
  <c r="A57" i="17"/>
  <c r="P9" i="17"/>
  <c r="F9" i="17"/>
  <c r="Q70" i="17" a="1"/>
  <c r="Q70" i="17" s="1"/>
  <c r="R70" i="17" s="1"/>
  <c r="M93" i="17" a="1"/>
  <c r="M93" i="17" s="1"/>
  <c r="R47" i="17"/>
  <c r="N105" i="7"/>
  <c r="R105" i="7" a="1"/>
  <c r="R105" i="7" s="1"/>
  <c r="L106" i="7"/>
  <c r="X105" i="7"/>
  <c r="S105" i="7"/>
  <c r="T105" i="7" a="1"/>
  <c r="T105" i="7" s="1"/>
  <c r="F39" i="17"/>
  <c r="P46" i="17"/>
  <c r="F49" i="17"/>
  <c r="N46" i="17"/>
  <c r="F19" i="17"/>
  <c r="P19" i="17"/>
  <c r="M103" i="17" a="1"/>
  <c r="M103" i="17" s="1"/>
  <c r="F40" i="17"/>
  <c r="F30" i="17"/>
  <c r="F31" i="17"/>
  <c r="Q67" i="17" a="1"/>
  <c r="Q67" i="17" s="1"/>
  <c r="R67" i="17" s="1"/>
  <c r="F6" i="17"/>
  <c r="M90" i="17" a="1"/>
  <c r="M90" i="17" s="1"/>
  <c r="S8" i="17"/>
  <c r="M35" i="17"/>
  <c r="P35" i="17" s="1"/>
  <c r="O35" i="17"/>
  <c r="N35" i="17"/>
  <c r="Q71" i="17" a="1"/>
  <c r="Q71" i="17" s="1"/>
  <c r="R71" i="17" s="1"/>
  <c r="P10" i="17"/>
  <c r="F10" i="17"/>
  <c r="M94" i="17" a="1"/>
  <c r="M94" i="17" s="1"/>
  <c r="F15" i="17"/>
  <c r="P15" i="17"/>
  <c r="M99" i="17" a="1"/>
  <c r="M99" i="17" s="1"/>
  <c r="F42" i="17"/>
  <c r="P22" i="17"/>
  <c r="F22" i="17"/>
  <c r="R46" i="17"/>
  <c r="F41" i="17"/>
  <c r="P13" i="17"/>
  <c r="Q74" i="17" a="1"/>
  <c r="Q74" i="17" s="1"/>
  <c r="R74" i="17" s="1"/>
  <c r="F13" i="17"/>
  <c r="M97" i="17" a="1"/>
  <c r="M97" i="17" s="1"/>
  <c r="F38" i="17"/>
  <c r="F4" i="17"/>
  <c r="Q65" i="17" a="1"/>
  <c r="Q65" i="17" s="1"/>
  <c r="R65" i="17" s="1"/>
  <c r="M88" i="17" a="1"/>
  <c r="M88" i="17" s="1"/>
  <c r="M92" i="17" a="1"/>
  <c r="M92" i="17" s="1"/>
  <c r="F8" i="17"/>
  <c r="Q69" i="17" a="1"/>
  <c r="Q69" i="17" s="1"/>
  <c r="R69" i="17" s="1"/>
  <c r="M32" i="17"/>
  <c r="N32" i="17"/>
  <c r="P8" i="17"/>
  <c r="O32" i="17"/>
  <c r="M91" i="17" a="1"/>
  <c r="M91" i="17" s="1"/>
  <c r="Q68" i="17" a="1"/>
  <c r="Q68" i="17" s="1"/>
  <c r="R68" i="17" s="1"/>
  <c r="F7" i="17"/>
  <c r="F33" i="17"/>
  <c r="N34" i="17"/>
  <c r="A56" i="17"/>
  <c r="O47" i="17"/>
  <c r="P47" i="17"/>
  <c r="M47" i="17"/>
  <c r="Q47" i="17"/>
  <c r="P27" i="17"/>
  <c r="F27" i="17"/>
  <c r="F18" i="17"/>
  <c r="P18" i="17"/>
  <c r="M102" i="17" a="1"/>
  <c r="M102" i="17" s="1"/>
  <c r="F45" i="17"/>
  <c r="F47" i="17"/>
  <c r="P20" i="17"/>
  <c r="F20" i="17"/>
  <c r="M104" i="17" a="1"/>
  <c r="M104" i="17" s="1"/>
  <c r="M89" i="17" a="1"/>
  <c r="M89" i="17" s="1"/>
  <c r="Q66" i="17" a="1"/>
  <c r="Q66" i="17" s="1"/>
  <c r="R66" i="17" s="1"/>
  <c r="F5" i="17"/>
  <c r="M34" i="17"/>
  <c r="P34" i="17" s="1"/>
  <c r="P25" i="17"/>
  <c r="F25" i="17"/>
  <c r="O46" i="17"/>
  <c r="Q46" i="17"/>
  <c r="F29" i="17"/>
  <c r="P17" i="17"/>
  <c r="F17" i="17"/>
  <c r="M101" i="17" a="1"/>
  <c r="M101" i="17" s="1"/>
  <c r="P24" i="17"/>
  <c r="F24" i="17"/>
  <c r="F12" i="17"/>
  <c r="Q73" i="17" a="1"/>
  <c r="Q73" i="17" s="1"/>
  <c r="R73" i="17" s="1"/>
  <c r="P12" i="17"/>
  <c r="M96" i="17" a="1"/>
  <c r="M96" i="17" s="1"/>
  <c r="P44" i="17"/>
  <c r="P48" i="17" s="1"/>
  <c r="R44" i="17"/>
  <c r="R48" i="17" s="1"/>
  <c r="Q44" i="17"/>
  <c r="Q48" i="17" s="1"/>
  <c r="M87" i="17" a="1"/>
  <c r="M87" i="17" s="1"/>
  <c r="F3" i="17"/>
  <c r="N44" i="17"/>
  <c r="Q64" i="17" a="1"/>
  <c r="Q64" i="17" s="1"/>
  <c r="R64" i="17" s="1"/>
  <c r="O44" i="17"/>
  <c r="M44" i="17"/>
  <c r="M48" i="17" s="1"/>
  <c r="N33" i="17"/>
  <c r="O34" i="17"/>
  <c r="A58" i="17"/>
  <c r="S20" i="17"/>
  <c r="P28" i="17"/>
  <c r="F28" i="17"/>
  <c r="F32" i="17"/>
  <c r="L148" i="17"/>
  <c r="Q72" i="17" a="1"/>
  <c r="Q72" i="17" s="1"/>
  <c r="R72" i="17" s="1"/>
  <c r="F11" i="17"/>
  <c r="P11" i="17"/>
  <c r="M95" i="17" a="1"/>
  <c r="M95" i="17" s="1"/>
  <c r="O33" i="17"/>
  <c r="M106" i="17" a="1"/>
  <c r="M106" i="17" s="1"/>
  <c r="L107" i="17"/>
  <c r="N106" i="17"/>
  <c r="R106" i="17" a="1"/>
  <c r="R106" i="17" s="1"/>
  <c r="T106" i="17" a="1"/>
  <c r="T106" i="17" s="1"/>
  <c r="X106" i="17"/>
  <c r="S106" i="17"/>
  <c r="N154" i="7"/>
  <c r="O154" i="7" s="1"/>
  <c r="P48" i="7"/>
  <c r="N79" i="7"/>
  <c r="N80" i="7"/>
  <c r="Q98" i="7" s="1"/>
  <c r="W98" i="7" s="1"/>
  <c r="Y98" i="7" s="1"/>
  <c r="N48" i="7"/>
  <c r="O48" i="7"/>
  <c r="N78" i="7"/>
  <c r="O80" i="7"/>
  <c r="O79" i="7"/>
  <c r="O78" i="7"/>
  <c r="M48" i="7"/>
  <c r="R48" i="7"/>
  <c r="Q48" i="7"/>
  <c r="N81" i="7"/>
  <c r="N82" i="7"/>
  <c r="I5" i="4"/>
  <c r="G5" i="8" s="1"/>
  <c r="G6" i="4"/>
  <c r="H6" i="8" s="1"/>
  <c r="F8" i="4"/>
  <c r="H7" i="4"/>
  <c r="I7" i="8" s="1"/>
  <c r="I7" i="4"/>
  <c r="G7" i="8" s="1"/>
  <c r="G5" i="4"/>
  <c r="H5" i="8" s="1"/>
  <c r="G8" i="4"/>
  <c r="H8" i="8" s="1"/>
  <c r="F5" i="4"/>
  <c r="F7" i="4"/>
  <c r="I8" i="4"/>
  <c r="G8" i="8" s="1"/>
  <c r="H8" i="4"/>
  <c r="I8" i="8" s="1"/>
  <c r="F6" i="4"/>
  <c r="I6" i="4"/>
  <c r="G6" i="8" s="1"/>
  <c r="H6" i="4"/>
  <c r="I6" i="8" s="1"/>
  <c r="G7" i="4"/>
  <c r="H7" i="8" s="1"/>
  <c r="H5" i="4"/>
  <c r="I5" i="8" s="1"/>
  <c r="N106" i="7" l="1"/>
  <c r="R106" i="7" a="1"/>
  <c r="R106" i="7" s="1"/>
  <c r="L107" i="7"/>
  <c r="S106" i="7"/>
  <c r="X106" i="7"/>
  <c r="T106" i="7" a="1"/>
  <c r="T106" i="7" s="1"/>
  <c r="M106" i="7" a="1"/>
  <c r="M106" i="7" s="1"/>
  <c r="O48" i="17"/>
  <c r="N78" i="17"/>
  <c r="O79" i="17"/>
  <c r="O78" i="17"/>
  <c r="O80" i="17"/>
  <c r="P32" i="17"/>
  <c r="N81" i="17"/>
  <c r="N48" i="17"/>
  <c r="P98" i="7"/>
  <c r="V98" i="7" s="1"/>
  <c r="N80" i="17"/>
  <c r="N82" i="17"/>
  <c r="Q87" i="7"/>
  <c r="W87" i="7" s="1"/>
  <c r="Y87" i="7" s="1"/>
  <c r="N154" i="17"/>
  <c r="O154" i="17" s="1"/>
  <c r="N79" i="17"/>
  <c r="N107" i="17"/>
  <c r="L108" i="17"/>
  <c r="R107" i="17" a="1"/>
  <c r="R107" i="17" s="1"/>
  <c r="M107" i="17" a="1"/>
  <c r="M107" i="17" s="1"/>
  <c r="S107" i="17"/>
  <c r="T107" i="17" a="1"/>
  <c r="T107" i="17" s="1"/>
  <c r="X107" i="17"/>
  <c r="Q106" i="17"/>
  <c r="W106" i="17" s="1"/>
  <c r="Y106" i="17" s="1"/>
  <c r="O106" i="17"/>
  <c r="U106" i="17" s="1"/>
  <c r="P97" i="7"/>
  <c r="V97" i="7" s="1"/>
  <c r="P93" i="7"/>
  <c r="V93" i="7" s="1"/>
  <c r="Q88" i="7"/>
  <c r="W88" i="7" s="1"/>
  <c r="Y88" i="7" s="1"/>
  <c r="Q89" i="7"/>
  <c r="W89" i="7" s="1"/>
  <c r="Y89" i="7" s="1"/>
  <c r="Q93" i="7"/>
  <c r="W93" i="7" s="1"/>
  <c r="Y93" i="7" s="1"/>
  <c r="P104" i="7"/>
  <c r="V104" i="7" s="1"/>
  <c r="Q103" i="7"/>
  <c r="W103" i="7" s="1"/>
  <c r="Y103" i="7" s="1"/>
  <c r="Q92" i="7"/>
  <c r="W92" i="7" s="1"/>
  <c r="Y92" i="7" s="1"/>
  <c r="P90" i="7"/>
  <c r="V90" i="7" s="1"/>
  <c r="P92" i="7"/>
  <c r="V92" i="7" s="1"/>
  <c r="Q105" i="7"/>
  <c r="W105" i="7" s="1"/>
  <c r="Y105" i="7" s="1"/>
  <c r="P103" i="7"/>
  <c r="V103" i="7" s="1"/>
  <c r="Q100" i="7"/>
  <c r="W100" i="7" s="1"/>
  <c r="Y100" i="7" s="1"/>
  <c r="P89" i="7"/>
  <c r="V89" i="7" s="1"/>
  <c r="P95" i="7"/>
  <c r="V95" i="7" s="1"/>
  <c r="Q102" i="7"/>
  <c r="W102" i="7" s="1"/>
  <c r="Y102" i="7" s="1"/>
  <c r="P88" i="7"/>
  <c r="V88" i="7" s="1"/>
  <c r="P96" i="7"/>
  <c r="V96" i="7" s="1"/>
  <c r="O100" i="7"/>
  <c r="U100" i="7" s="1"/>
  <c r="P100" i="7"/>
  <c r="V100" i="7" s="1"/>
  <c r="Q91" i="7"/>
  <c r="W91" i="7" s="1"/>
  <c r="Y91" i="7" s="1"/>
  <c r="P87" i="7"/>
  <c r="V87" i="7" s="1"/>
  <c r="O98" i="7"/>
  <c r="U98" i="7" s="1"/>
  <c r="Q96" i="7"/>
  <c r="W96" i="7" s="1"/>
  <c r="Y96" i="7" s="1"/>
  <c r="Q101" i="7"/>
  <c r="W101" i="7" s="1"/>
  <c r="Y101" i="7" s="1"/>
  <c r="P102" i="7"/>
  <c r="V102" i="7" s="1"/>
  <c r="O87" i="7"/>
  <c r="P91" i="7"/>
  <c r="V91" i="7" s="1"/>
  <c r="P105" i="7"/>
  <c r="V105" i="7" s="1"/>
  <c r="P94" i="7"/>
  <c r="V94" i="7" s="1"/>
  <c r="Q90" i="7"/>
  <c r="W90" i="7" s="1"/>
  <c r="Y90" i="7" s="1"/>
  <c r="Q97" i="7"/>
  <c r="W97" i="7" s="1"/>
  <c r="Y97" i="7" s="1"/>
  <c r="O92" i="7"/>
  <c r="U92" i="7" s="1"/>
  <c r="O91" i="7"/>
  <c r="U91" i="7" s="1"/>
  <c r="P101" i="7"/>
  <c r="V101" i="7" s="1"/>
  <c r="P99" i="7"/>
  <c r="V99" i="7" s="1"/>
  <c r="Q104" i="7"/>
  <c r="W104" i="7" s="1"/>
  <c r="Y104" i="7" s="1"/>
  <c r="O93" i="7"/>
  <c r="U93" i="7" s="1"/>
  <c r="Q99" i="7"/>
  <c r="W99" i="7" s="1"/>
  <c r="Y99" i="7" s="1"/>
  <c r="Q95" i="7"/>
  <c r="W95" i="7" s="1"/>
  <c r="Y95" i="7" s="1"/>
  <c r="Q94" i="7"/>
  <c r="W94" i="7" s="1"/>
  <c r="Y94" i="7" s="1"/>
  <c r="O90" i="7"/>
  <c r="U90" i="7" s="1"/>
  <c r="O89" i="7"/>
  <c r="U89" i="7" s="1"/>
  <c r="O96" i="7"/>
  <c r="U96" i="7" s="1"/>
  <c r="O104" i="7"/>
  <c r="U104" i="7" s="1"/>
  <c r="O101" i="7"/>
  <c r="U101" i="7" s="1"/>
  <c r="O88" i="7"/>
  <c r="U88" i="7" s="1"/>
  <c r="O99" i="7"/>
  <c r="U99" i="7" s="1"/>
  <c r="O97" i="7"/>
  <c r="U97" i="7" s="1"/>
  <c r="O105" i="7"/>
  <c r="U105" i="7" s="1"/>
  <c r="O95" i="7"/>
  <c r="U95" i="7" s="1"/>
  <c r="O94" i="7"/>
  <c r="U94" i="7" s="1"/>
  <c r="O103" i="7"/>
  <c r="U103" i="7" s="1"/>
  <c r="O102" i="7"/>
  <c r="U102" i="7" s="1"/>
  <c r="U87" i="7"/>
  <c r="P90" i="17" l="1"/>
  <c r="V90" i="17" s="1"/>
  <c r="P87" i="17"/>
  <c r="P91" i="17"/>
  <c r="V91" i="17" s="1"/>
  <c r="P92" i="17"/>
  <c r="V92" i="17" s="1"/>
  <c r="P89" i="17"/>
  <c r="V89" i="17" s="1"/>
  <c r="P88" i="17"/>
  <c r="V88" i="17" s="1"/>
  <c r="P95" i="17"/>
  <c r="V95" i="17" s="1"/>
  <c r="P96" i="17"/>
  <c r="V96" i="17" s="1"/>
  <c r="P97" i="17"/>
  <c r="V97" i="17" s="1"/>
  <c r="P98" i="17"/>
  <c r="V98" i="17" s="1"/>
  <c r="P99" i="17"/>
  <c r="V99" i="17" s="1"/>
  <c r="P100" i="17"/>
  <c r="V100" i="17" s="1"/>
  <c r="P101" i="17"/>
  <c r="V101" i="17" s="1"/>
  <c r="P102" i="17"/>
  <c r="V102" i="17" s="1"/>
  <c r="P103" i="17"/>
  <c r="V103" i="17" s="1"/>
  <c r="P104" i="17"/>
  <c r="V104" i="17" s="1"/>
  <c r="P105" i="17"/>
  <c r="V105" i="17" s="1"/>
  <c r="O94" i="17"/>
  <c r="U94" i="17" s="1"/>
  <c r="O91" i="17"/>
  <c r="U91" i="17" s="1"/>
  <c r="O92" i="17"/>
  <c r="U92" i="17" s="1"/>
  <c r="O89" i="17"/>
  <c r="U89" i="17" s="1"/>
  <c r="O93" i="17"/>
  <c r="U93" i="17" s="1"/>
  <c r="O90" i="17"/>
  <c r="U90" i="17" s="1"/>
  <c r="O88" i="17"/>
  <c r="U88" i="17" s="1"/>
  <c r="O87" i="17"/>
  <c r="O95" i="17"/>
  <c r="U95" i="17" s="1"/>
  <c r="O96" i="17"/>
  <c r="U96" i="17" s="1"/>
  <c r="O97" i="17"/>
  <c r="U97" i="17" s="1"/>
  <c r="O98" i="17"/>
  <c r="U98" i="17" s="1"/>
  <c r="O99" i="17"/>
  <c r="U99" i="17" s="1"/>
  <c r="O100" i="17"/>
  <c r="U100" i="17" s="1"/>
  <c r="O101" i="17"/>
  <c r="U101" i="17" s="1"/>
  <c r="O102" i="17"/>
  <c r="U102" i="17" s="1"/>
  <c r="O103" i="17"/>
  <c r="U103" i="17" s="1"/>
  <c r="O104" i="17"/>
  <c r="U104" i="17" s="1"/>
  <c r="O105" i="17"/>
  <c r="U105" i="17" s="1"/>
  <c r="Q91" i="17"/>
  <c r="W91" i="17" s="1"/>
  <c r="Y91" i="17" s="1"/>
  <c r="Q92" i="17"/>
  <c r="W92" i="17" s="1"/>
  <c r="Y92" i="17" s="1"/>
  <c r="Q88" i="17"/>
  <c r="W88" i="17" s="1"/>
  <c r="Y88" i="17" s="1"/>
  <c r="Q90" i="17"/>
  <c r="W90" i="17" s="1"/>
  <c r="Y90" i="17" s="1"/>
  <c r="Q89" i="17"/>
  <c r="W89" i="17" s="1"/>
  <c r="Y89" i="17" s="1"/>
  <c r="Q87" i="17"/>
  <c r="Q93" i="17"/>
  <c r="W93" i="17" s="1"/>
  <c r="Y93" i="17" s="1"/>
  <c r="Q94" i="17"/>
  <c r="W94" i="17" s="1"/>
  <c r="Y94" i="17" s="1"/>
  <c r="Q95" i="17"/>
  <c r="W95" i="17" s="1"/>
  <c r="Y95" i="17" s="1"/>
  <c r="Q96" i="17"/>
  <c r="W96" i="17" s="1"/>
  <c r="Y96" i="17" s="1"/>
  <c r="Q97" i="17"/>
  <c r="W97" i="17" s="1"/>
  <c r="Y97" i="17" s="1"/>
  <c r="Q98" i="17"/>
  <c r="W98" i="17" s="1"/>
  <c r="Y98" i="17" s="1"/>
  <c r="Q99" i="17"/>
  <c r="W99" i="17" s="1"/>
  <c r="Y99" i="17" s="1"/>
  <c r="Q100" i="17"/>
  <c r="W100" i="17" s="1"/>
  <c r="Y100" i="17" s="1"/>
  <c r="Q101" i="17"/>
  <c r="W101" i="17" s="1"/>
  <c r="Y101" i="17" s="1"/>
  <c r="Q102" i="17"/>
  <c r="W102" i="17" s="1"/>
  <c r="Y102" i="17" s="1"/>
  <c r="Q103" i="17"/>
  <c r="W103" i="17" s="1"/>
  <c r="Y103" i="17" s="1"/>
  <c r="Q104" i="17"/>
  <c r="W104" i="17" s="1"/>
  <c r="Y104" i="17" s="1"/>
  <c r="Q105" i="17"/>
  <c r="W105" i="17" s="1"/>
  <c r="Y105" i="17" s="1"/>
  <c r="P93" i="17"/>
  <c r="V93" i="17" s="1"/>
  <c r="N107" i="7"/>
  <c r="L108" i="7"/>
  <c r="R107" i="7" a="1"/>
  <c r="R107" i="7" s="1"/>
  <c r="S107" i="7"/>
  <c r="X107" i="7"/>
  <c r="T107" i="7" a="1"/>
  <c r="T107" i="7" s="1"/>
  <c r="M107" i="7" a="1"/>
  <c r="M107" i="7" s="1"/>
  <c r="P94" i="17"/>
  <c r="V94" i="17" s="1"/>
  <c r="Q106" i="7"/>
  <c r="W106" i="7" s="1"/>
  <c r="Y106" i="7" s="1"/>
  <c r="P106" i="7"/>
  <c r="V106" i="7" s="1"/>
  <c r="P106" i="17"/>
  <c r="V106" i="17" s="1"/>
  <c r="O106" i="7"/>
  <c r="U106" i="7" s="1"/>
  <c r="P107" i="17"/>
  <c r="V107" i="17" s="1"/>
  <c r="O107" i="17"/>
  <c r="Q107" i="17"/>
  <c r="W107" i="17" s="1"/>
  <c r="Y107" i="17" s="1"/>
  <c r="L109" i="17"/>
  <c r="M108" i="17" a="1"/>
  <c r="M108" i="17" s="1"/>
  <c r="N108" i="17"/>
  <c r="R108" i="17" a="1"/>
  <c r="R108" i="17" s="1"/>
  <c r="X108" i="17"/>
  <c r="S108" i="17"/>
  <c r="T108" i="17" a="1"/>
  <c r="T108" i="17" s="1"/>
  <c r="S138" i="7"/>
  <c r="T138" i="7" s="1"/>
  <c r="O138" i="7"/>
  <c r="P138" i="7"/>
  <c r="Q138" i="7" s="1"/>
  <c r="P154" i="7"/>
  <c r="Q154" i="7" s="1"/>
  <c r="N138" i="7"/>
  <c r="W87" i="17" l="1"/>
  <c r="P138" i="17"/>
  <c r="Q138" i="17" s="1"/>
  <c r="N108" i="7"/>
  <c r="R108" i="7" a="1"/>
  <c r="R108" i="7" s="1"/>
  <c r="L109" i="7"/>
  <c r="S108" i="7"/>
  <c r="X108" i="7"/>
  <c r="T108" i="7" a="1"/>
  <c r="T108" i="7" s="1"/>
  <c r="M108" i="7" a="1"/>
  <c r="M108" i="7" s="1"/>
  <c r="O107" i="7"/>
  <c r="Q107" i="7"/>
  <c r="P107" i="7"/>
  <c r="V107" i="7" s="1"/>
  <c r="V87" i="17"/>
  <c r="O138" i="17"/>
  <c r="U87" i="17"/>
  <c r="N138" i="17"/>
  <c r="P108" i="17"/>
  <c r="V108" i="17" s="1"/>
  <c r="Q108" i="17"/>
  <c r="W108" i="17" s="1"/>
  <c r="Y108" i="17" s="1"/>
  <c r="O108" i="17"/>
  <c r="U108" i="17" s="1"/>
  <c r="L110" i="17"/>
  <c r="R109" i="17" a="1"/>
  <c r="R109" i="17" s="1"/>
  <c r="M109" i="17" a="1"/>
  <c r="M109" i="17" s="1"/>
  <c r="N109" i="17"/>
  <c r="T109" i="17" a="1"/>
  <c r="T109" i="17" s="1"/>
  <c r="S109" i="17"/>
  <c r="X109" i="17"/>
  <c r="U107" i="17"/>
  <c r="N109" i="7" l="1"/>
  <c r="L110" i="7"/>
  <c r="R109" i="7" a="1"/>
  <c r="R109" i="7" s="1"/>
  <c r="X109" i="7"/>
  <c r="S109" i="7"/>
  <c r="T109" i="7" a="1"/>
  <c r="T109" i="7" s="1"/>
  <c r="M109" i="7" a="1"/>
  <c r="M109" i="7" s="1"/>
  <c r="U107" i="7"/>
  <c r="Q108" i="7"/>
  <c r="W108" i="7" s="1"/>
  <c r="Y108" i="7" s="1"/>
  <c r="P108" i="7"/>
  <c r="O108" i="7"/>
  <c r="U108" i="7" s="1"/>
  <c r="Y87" i="17"/>
  <c r="S138" i="17"/>
  <c r="T138" i="17" s="1"/>
  <c r="P154" i="17"/>
  <c r="Q154" i="17" s="1"/>
  <c r="W107" i="7"/>
  <c r="P109" i="17"/>
  <c r="V109" i="17" s="1"/>
  <c r="O109" i="17"/>
  <c r="U109" i="17" s="1"/>
  <c r="Q109" i="17"/>
  <c r="W109" i="17" s="1"/>
  <c r="Y109" i="17" s="1"/>
  <c r="M110" i="17" a="1"/>
  <c r="M110" i="17" s="1"/>
  <c r="N110" i="17"/>
  <c r="R110" i="17" a="1"/>
  <c r="R110" i="17" s="1"/>
  <c r="L111" i="17"/>
  <c r="T110" i="17" a="1"/>
  <c r="T110" i="17" s="1"/>
  <c r="S110" i="17"/>
  <c r="X110" i="17"/>
  <c r="Y110" i="17" s="1"/>
  <c r="V108" i="7" l="1"/>
  <c r="P109" i="7"/>
  <c r="V109" i="7" s="1"/>
  <c r="O109" i="7"/>
  <c r="U109" i="7" s="1"/>
  <c r="Q109" i="7"/>
  <c r="W109" i="7" s="1"/>
  <c r="Y109" i="7" s="1"/>
  <c r="Y107" i="7"/>
  <c r="N110" i="7"/>
  <c r="R110" i="7" a="1"/>
  <c r="R110" i="7" s="1"/>
  <c r="L111" i="7"/>
  <c r="X110" i="7"/>
  <c r="Y110" i="7" s="1"/>
  <c r="S110" i="7"/>
  <c r="T110" i="7" a="1"/>
  <c r="T110" i="7" s="1"/>
  <c r="M110" i="7" a="1"/>
  <c r="M110" i="7" s="1"/>
  <c r="R111" i="17" a="1"/>
  <c r="R111" i="17" s="1"/>
  <c r="M111" i="17" a="1"/>
  <c r="M111" i="17" s="1"/>
  <c r="L112" i="17"/>
  <c r="N111" i="17"/>
  <c r="X111" i="17"/>
  <c r="Y111" i="17" s="1"/>
  <c r="T111" i="17" a="1"/>
  <c r="T111" i="17" s="1"/>
  <c r="S111" i="17"/>
  <c r="P110" i="17"/>
  <c r="O110" i="17"/>
  <c r="Q110" i="17"/>
  <c r="N155" i="17"/>
  <c r="O155" i="17" s="1"/>
  <c r="P110" i="7" l="1"/>
  <c r="V110" i="7" s="1"/>
  <c r="Q110" i="7"/>
  <c r="O110" i="7"/>
  <c r="N155" i="7"/>
  <c r="O155" i="7" s="1"/>
  <c r="N111" i="7"/>
  <c r="L112" i="7"/>
  <c r="R111" i="7" a="1"/>
  <c r="R111" i="7" s="1"/>
  <c r="S111" i="7"/>
  <c r="X111" i="7"/>
  <c r="Y111" i="7" s="1"/>
  <c r="T111" i="7" a="1"/>
  <c r="T111" i="7" s="1"/>
  <c r="M111" i="7" a="1"/>
  <c r="M111" i="7" s="1"/>
  <c r="U110" i="17"/>
  <c r="N139" i="17"/>
  <c r="W110" i="17"/>
  <c r="P139" i="17"/>
  <c r="Q139" i="17" s="1"/>
  <c r="V110" i="17"/>
  <c r="O139" i="17"/>
  <c r="N112" i="17"/>
  <c r="M112" i="17" a="1"/>
  <c r="M112" i="17" s="1"/>
  <c r="R112" i="17" a="1"/>
  <c r="R112" i="17" s="1"/>
  <c r="L113" i="17"/>
  <c r="X112" i="17"/>
  <c r="Y112" i="17" s="1"/>
  <c r="S112" i="17"/>
  <c r="T112" i="17" a="1"/>
  <c r="T112" i="17" s="1"/>
  <c r="P111" i="17"/>
  <c r="Q111" i="17"/>
  <c r="O111" i="17"/>
  <c r="Q111" i="7" l="1"/>
  <c r="O111" i="7"/>
  <c r="P111" i="7"/>
  <c r="U110" i="7"/>
  <c r="N139" i="7"/>
  <c r="N112" i="7"/>
  <c r="R112" i="7" a="1"/>
  <c r="R112" i="7" s="1"/>
  <c r="L113" i="7"/>
  <c r="S112" i="7"/>
  <c r="X112" i="7"/>
  <c r="Y112" i="7" s="1"/>
  <c r="T112" i="7" a="1"/>
  <c r="T112" i="7" s="1"/>
  <c r="M112" i="7" a="1"/>
  <c r="M112" i="7" s="1"/>
  <c r="W110" i="7"/>
  <c r="P139" i="7"/>
  <c r="Q139" i="7" s="1"/>
  <c r="O139" i="7"/>
  <c r="M113" i="17" a="1"/>
  <c r="M113" i="17" s="1"/>
  <c r="N113" i="17"/>
  <c r="R113" i="17" a="1"/>
  <c r="R113" i="17" s="1"/>
  <c r="L114" i="17"/>
  <c r="X113" i="17"/>
  <c r="Y113" i="17" s="1"/>
  <c r="T113" i="17" a="1"/>
  <c r="T113" i="17" s="1"/>
  <c r="S113" i="17"/>
  <c r="P112" i="17"/>
  <c r="V112" i="17" s="1"/>
  <c r="Q112" i="17"/>
  <c r="W112" i="17" s="1"/>
  <c r="O112" i="17"/>
  <c r="U112" i="17" s="1"/>
  <c r="U111" i="17"/>
  <c r="W111" i="17"/>
  <c r="V111" i="17"/>
  <c r="S139" i="17"/>
  <c r="P155" i="17"/>
  <c r="Q155" i="17" s="1"/>
  <c r="N113" i="7" l="1"/>
  <c r="R113" i="7" a="1"/>
  <c r="R113" i="7" s="1"/>
  <c r="L114" i="7"/>
  <c r="X113" i="7"/>
  <c r="Y113" i="7" s="1"/>
  <c r="S113" i="7"/>
  <c r="T113" i="7" a="1"/>
  <c r="T113" i="7" s="1"/>
  <c r="M113" i="7" a="1"/>
  <c r="M113" i="7" s="1"/>
  <c r="U111" i="7"/>
  <c r="V111" i="7"/>
  <c r="S139" i="7"/>
  <c r="P155" i="7"/>
  <c r="Q155" i="7" s="1"/>
  <c r="W111" i="7"/>
  <c r="Q112" i="7"/>
  <c r="W112" i="7" s="1"/>
  <c r="O112" i="7"/>
  <c r="U112" i="7" s="1"/>
  <c r="P112" i="7"/>
  <c r="V112" i="7" s="1"/>
  <c r="P113" i="17"/>
  <c r="V113" i="17" s="1"/>
  <c r="Q113" i="17"/>
  <c r="O113" i="17"/>
  <c r="R139" i="17"/>
  <c r="T139" i="17"/>
  <c r="L115" i="17"/>
  <c r="N114" i="17"/>
  <c r="R114" i="17" a="1"/>
  <c r="R114" i="17" s="1"/>
  <c r="M114" i="17" a="1"/>
  <c r="M114" i="17" s="1"/>
  <c r="X114" i="17"/>
  <c r="Y114" i="17" s="1"/>
  <c r="T114" i="17" a="1"/>
  <c r="T114" i="17" s="1"/>
  <c r="S114" i="17"/>
  <c r="P113" i="7" l="1"/>
  <c r="O113" i="7"/>
  <c r="Q113" i="7"/>
  <c r="W113" i="7" s="1"/>
  <c r="T139" i="7"/>
  <c r="R139" i="7"/>
  <c r="N114" i="7"/>
  <c r="R114" i="7" a="1"/>
  <c r="R114" i="7" s="1"/>
  <c r="L115" i="7"/>
  <c r="X114" i="7"/>
  <c r="Y114" i="7" s="1"/>
  <c r="S114" i="7"/>
  <c r="T114" i="7" a="1"/>
  <c r="T114" i="7" s="1"/>
  <c r="M114" i="7" a="1"/>
  <c r="M114" i="7" s="1"/>
  <c r="M115" i="17" a="1"/>
  <c r="M115" i="17" s="1"/>
  <c r="N115" i="17"/>
  <c r="R115" i="17" a="1"/>
  <c r="R115" i="17" s="1"/>
  <c r="L116" i="17"/>
  <c r="T115" i="17" a="1"/>
  <c r="T115" i="17" s="1"/>
  <c r="X115" i="17"/>
  <c r="Y115" i="17" s="1"/>
  <c r="S115" i="17"/>
  <c r="P114" i="17"/>
  <c r="Q114" i="17"/>
  <c r="W114" i="17" s="1"/>
  <c r="O114" i="17"/>
  <c r="U114" i="17" s="1"/>
  <c r="U113" i="17"/>
  <c r="W113" i="17"/>
  <c r="N115" i="7" l="1"/>
  <c r="L116" i="7"/>
  <c r="R115" i="7" a="1"/>
  <c r="R115" i="7" s="1"/>
  <c r="X115" i="7"/>
  <c r="Y115" i="7" s="1"/>
  <c r="S115" i="7"/>
  <c r="T115" i="7" a="1"/>
  <c r="T115" i="7" s="1"/>
  <c r="M115" i="7" a="1"/>
  <c r="M115" i="7" s="1"/>
  <c r="U113" i="7"/>
  <c r="P114" i="7"/>
  <c r="V114" i="7" s="1"/>
  <c r="O114" i="7"/>
  <c r="U114" i="7" s="1"/>
  <c r="Q114" i="7"/>
  <c r="W114" i="7" s="1"/>
  <c r="V113" i="7"/>
  <c r="V114" i="17"/>
  <c r="R116" i="17" a="1"/>
  <c r="R116" i="17" s="1"/>
  <c r="N116" i="17"/>
  <c r="L117" i="17"/>
  <c r="M116" i="17" a="1"/>
  <c r="M116" i="17" s="1"/>
  <c r="T116" i="17" a="1"/>
  <c r="T116" i="17" s="1"/>
  <c r="X116" i="17"/>
  <c r="Y116" i="17" s="1"/>
  <c r="S116" i="17"/>
  <c r="P115" i="17"/>
  <c r="V115" i="17" s="1"/>
  <c r="Q115" i="17"/>
  <c r="W115" i="17" s="1"/>
  <c r="O115" i="17"/>
  <c r="U115" i="17" s="1"/>
  <c r="P115" i="7" l="1"/>
  <c r="O115" i="7"/>
  <c r="Q115" i="7"/>
  <c r="W115" i="7" s="1"/>
  <c r="N116" i="7"/>
  <c r="R116" i="7" a="1"/>
  <c r="R116" i="7" s="1"/>
  <c r="L117" i="7"/>
  <c r="X116" i="7"/>
  <c r="Y116" i="7" s="1"/>
  <c r="S116" i="7"/>
  <c r="T116" i="7" a="1"/>
  <c r="T116" i="7" s="1"/>
  <c r="M116" i="7" a="1"/>
  <c r="M116" i="7" s="1"/>
  <c r="M117" i="17" a="1"/>
  <c r="M117" i="17" s="1"/>
  <c r="N117" i="17"/>
  <c r="L118" i="17"/>
  <c r="R117" i="17" a="1"/>
  <c r="R117" i="17" s="1"/>
  <c r="X117" i="17"/>
  <c r="Y117" i="17" s="1"/>
  <c r="T117" i="17" a="1"/>
  <c r="T117" i="17" s="1"/>
  <c r="S117" i="17"/>
  <c r="P116" i="17"/>
  <c r="V116" i="17" s="1"/>
  <c r="Q116" i="17"/>
  <c r="O116" i="17"/>
  <c r="U116" i="17" s="1"/>
  <c r="Q116" i="7" l="1"/>
  <c r="P116" i="7"/>
  <c r="V116" i="7" s="1"/>
  <c r="O116" i="7"/>
  <c r="U116" i="7" s="1"/>
  <c r="N117" i="7"/>
  <c r="L118" i="7"/>
  <c r="R117" i="7" a="1"/>
  <c r="R117" i="7" s="1"/>
  <c r="S117" i="7"/>
  <c r="X117" i="7"/>
  <c r="Y117" i="7" s="1"/>
  <c r="T117" i="7" a="1"/>
  <c r="T117" i="7" s="1"/>
  <c r="M117" i="7" a="1"/>
  <c r="M117" i="7" s="1"/>
  <c r="U115" i="7"/>
  <c r="V115" i="7"/>
  <c r="W116" i="17"/>
  <c r="R118" i="17" a="1"/>
  <c r="R118" i="17" s="1"/>
  <c r="L119" i="17"/>
  <c r="M118" i="17" a="1"/>
  <c r="M118" i="17" s="1"/>
  <c r="N118" i="17"/>
  <c r="S118" i="17"/>
  <c r="T118" i="17" a="1"/>
  <c r="T118" i="17" s="1"/>
  <c r="X118" i="17"/>
  <c r="Y118" i="17" s="1"/>
  <c r="P117" i="17"/>
  <c r="O117" i="17"/>
  <c r="U117" i="17" s="1"/>
  <c r="Q117" i="17"/>
  <c r="W117" i="17" s="1"/>
  <c r="Q117" i="7" l="1"/>
  <c r="W117" i="7" s="1"/>
  <c r="P117" i="7"/>
  <c r="V117" i="7" s="1"/>
  <c r="O117" i="7"/>
  <c r="N118" i="7"/>
  <c r="R118" i="7" a="1"/>
  <c r="R118" i="7" s="1"/>
  <c r="L119" i="7"/>
  <c r="X118" i="7"/>
  <c r="Y118" i="7" s="1"/>
  <c r="S118" i="7"/>
  <c r="T118" i="7" a="1"/>
  <c r="T118" i="7" s="1"/>
  <c r="M118" i="7" a="1"/>
  <c r="M118" i="7" s="1"/>
  <c r="W116" i="7"/>
  <c r="V117" i="17"/>
  <c r="P118" i="17"/>
  <c r="V118" i="17" s="1"/>
  <c r="O118" i="17"/>
  <c r="U118" i="17" s="1"/>
  <c r="Q118" i="17"/>
  <c r="N119" i="17"/>
  <c r="L120" i="17"/>
  <c r="R119" i="17" a="1"/>
  <c r="R119" i="17" s="1"/>
  <c r="M119" i="17" a="1"/>
  <c r="M119" i="17" s="1"/>
  <c r="X119" i="17"/>
  <c r="Y119" i="17" s="1"/>
  <c r="S119" i="17"/>
  <c r="T119" i="17" a="1"/>
  <c r="T119" i="17" s="1"/>
  <c r="O118" i="7" l="1"/>
  <c r="U118" i="7" s="1"/>
  <c r="P118" i="7"/>
  <c r="Q118" i="7"/>
  <c r="W118" i="7" s="1"/>
  <c r="U117" i="7"/>
  <c r="N119" i="7"/>
  <c r="R119" i="7" a="1"/>
  <c r="R119" i="7" s="1"/>
  <c r="X119" i="7"/>
  <c r="Y119" i="7" s="1"/>
  <c r="S119" i="7"/>
  <c r="L120" i="7"/>
  <c r="T119" i="7" a="1"/>
  <c r="T119" i="7" s="1"/>
  <c r="M119" i="7" a="1"/>
  <c r="M119" i="7" s="1"/>
  <c r="P119" i="17"/>
  <c r="V119" i="17" s="1"/>
  <c r="O119" i="17"/>
  <c r="U119" i="17" s="1"/>
  <c r="Q119" i="17"/>
  <c r="W119" i="17" s="1"/>
  <c r="L121" i="17"/>
  <c r="R120" i="17" a="1"/>
  <c r="R120" i="17" s="1"/>
  <c r="M120" i="17" a="1"/>
  <c r="M120" i="17" s="1"/>
  <c r="N120" i="17"/>
  <c r="X120" i="17"/>
  <c r="Y120" i="17" s="1"/>
  <c r="T120" i="17" a="1"/>
  <c r="T120" i="17" s="1"/>
  <c r="S120" i="17"/>
  <c r="W118" i="17"/>
  <c r="X120" i="7" l="1"/>
  <c r="Y120" i="7" s="1"/>
  <c r="S120" i="7"/>
  <c r="L121" i="7"/>
  <c r="N120" i="7"/>
  <c r="R120" i="7" a="1"/>
  <c r="R120" i="7" s="1"/>
  <c r="T120" i="7" a="1"/>
  <c r="T120" i="7" s="1"/>
  <c r="M120" i="7" a="1"/>
  <c r="M120" i="7" s="1"/>
  <c r="V118" i="7"/>
  <c r="Q119" i="7"/>
  <c r="W119" i="7" s="1"/>
  <c r="P119" i="7"/>
  <c r="V119" i="7" s="1"/>
  <c r="O119" i="7"/>
  <c r="P120" i="17"/>
  <c r="V120" i="17" s="1"/>
  <c r="O120" i="17"/>
  <c r="U120" i="17" s="1"/>
  <c r="Q120" i="17"/>
  <c r="W120" i="17" s="1"/>
  <c r="M121" i="17" a="1"/>
  <c r="M121" i="17" s="1"/>
  <c r="N121" i="17"/>
  <c r="R121" i="17" a="1"/>
  <c r="R121" i="17" s="1"/>
  <c r="L122" i="17"/>
  <c r="X121" i="17"/>
  <c r="Y121" i="17" s="1"/>
  <c r="T121" i="17" a="1"/>
  <c r="T121" i="17" s="1"/>
  <c r="S121" i="17"/>
  <c r="U119" i="7" l="1"/>
  <c r="X121" i="7"/>
  <c r="Y121" i="7" s="1"/>
  <c r="S121" i="7"/>
  <c r="R121" i="7" a="1"/>
  <c r="R121" i="7" s="1"/>
  <c r="L122" i="7"/>
  <c r="N121" i="7"/>
  <c r="T121" i="7" a="1"/>
  <c r="T121" i="7" s="1"/>
  <c r="M121" i="7" a="1"/>
  <c r="M121" i="7" s="1"/>
  <c r="P120" i="7"/>
  <c r="V120" i="7" s="1"/>
  <c r="Q120" i="7"/>
  <c r="W120" i="7" s="1"/>
  <c r="O120" i="7"/>
  <c r="U120" i="7" s="1"/>
  <c r="R122" i="17" a="1"/>
  <c r="R122" i="17" s="1"/>
  <c r="M122" i="17" a="1"/>
  <c r="M122" i="17" s="1"/>
  <c r="N122" i="17"/>
  <c r="X122" i="17"/>
  <c r="Y122" i="17" s="1"/>
  <c r="L123" i="17"/>
  <c r="T122" i="17" a="1"/>
  <c r="T122" i="17" s="1"/>
  <c r="S122" i="17"/>
  <c r="P121" i="17"/>
  <c r="V121" i="17" s="1"/>
  <c r="Q121" i="17"/>
  <c r="W121" i="17" s="1"/>
  <c r="O121" i="17"/>
  <c r="U121" i="17" s="1"/>
  <c r="X122" i="7" l="1"/>
  <c r="Y122" i="7" s="1"/>
  <c r="S122" i="7"/>
  <c r="R122" i="7" a="1"/>
  <c r="R122" i="7" s="1"/>
  <c r="L123" i="7"/>
  <c r="N122" i="7"/>
  <c r="T122" i="7" a="1"/>
  <c r="T122" i="7" s="1"/>
  <c r="M122" i="7" a="1"/>
  <c r="M122" i="7" s="1"/>
  <c r="Q121" i="7"/>
  <c r="W121" i="7" s="1"/>
  <c r="O121" i="7"/>
  <c r="U121" i="7" s="1"/>
  <c r="P121" i="7"/>
  <c r="V121" i="7" s="1"/>
  <c r="N123" i="17"/>
  <c r="L124" i="17"/>
  <c r="M123" i="17" a="1"/>
  <c r="M123" i="17" s="1"/>
  <c r="R123" i="17" a="1"/>
  <c r="R123" i="17" s="1"/>
  <c r="S123" i="17"/>
  <c r="X123" i="17"/>
  <c r="Y123" i="17" s="1"/>
  <c r="T123" i="17" a="1"/>
  <c r="T123" i="17" s="1"/>
  <c r="P122" i="17"/>
  <c r="O122" i="17"/>
  <c r="Q122" i="17"/>
  <c r="N156" i="17"/>
  <c r="O156" i="17" s="1"/>
  <c r="S123" i="7" l="1"/>
  <c r="X123" i="7"/>
  <c r="Y123" i="7" s="1"/>
  <c r="N123" i="7"/>
  <c r="L124" i="7"/>
  <c r="R123" i="7" a="1"/>
  <c r="R123" i="7" s="1"/>
  <c r="T123" i="7" a="1"/>
  <c r="T123" i="7" s="1"/>
  <c r="M123" i="7" a="1"/>
  <c r="M123" i="7" s="1"/>
  <c r="P122" i="7"/>
  <c r="Q122" i="7"/>
  <c r="O122" i="7"/>
  <c r="N156" i="7"/>
  <c r="O156" i="7" s="1"/>
  <c r="W122" i="17"/>
  <c r="P140" i="17"/>
  <c r="Q140" i="17" s="1"/>
  <c r="U122" i="17"/>
  <c r="N140" i="17"/>
  <c r="V122" i="17"/>
  <c r="O140" i="17"/>
  <c r="P123" i="17"/>
  <c r="Q123" i="17"/>
  <c r="O123" i="17"/>
  <c r="M124" i="17" a="1"/>
  <c r="M124" i="17" s="1"/>
  <c r="L125" i="17"/>
  <c r="N124" i="17"/>
  <c r="R124" i="17" a="1"/>
  <c r="R124" i="17" s="1"/>
  <c r="T124" i="17" a="1"/>
  <c r="T124" i="17" s="1"/>
  <c r="X124" i="17"/>
  <c r="Y124" i="17" s="1"/>
  <c r="S124" i="17"/>
  <c r="Q123" i="7" l="1"/>
  <c r="O123" i="7"/>
  <c r="P123" i="7"/>
  <c r="S124" i="7"/>
  <c r="X124" i="7"/>
  <c r="Y124" i="7" s="1"/>
  <c r="R124" i="7" a="1"/>
  <c r="R124" i="7" s="1"/>
  <c r="N124" i="7"/>
  <c r="L125" i="7"/>
  <c r="T124" i="7" a="1"/>
  <c r="T124" i="7" s="1"/>
  <c r="M124" i="7" a="1"/>
  <c r="M124" i="7" s="1"/>
  <c r="U122" i="7"/>
  <c r="N140" i="7"/>
  <c r="W122" i="7"/>
  <c r="P140" i="7"/>
  <c r="Q140" i="7" s="1"/>
  <c r="V122" i="7"/>
  <c r="O140" i="7"/>
  <c r="L126" i="17"/>
  <c r="M125" i="17" a="1"/>
  <c r="M125" i="17" s="1"/>
  <c r="N125" i="17"/>
  <c r="R125" i="17" a="1"/>
  <c r="R125" i="17" s="1"/>
  <c r="S125" i="17"/>
  <c r="T125" i="17" a="1"/>
  <c r="T125" i="17" s="1"/>
  <c r="X125" i="17"/>
  <c r="Y125" i="17" s="1"/>
  <c r="P124" i="17"/>
  <c r="V124" i="17" s="1"/>
  <c r="Q124" i="17"/>
  <c r="W124" i="17" s="1"/>
  <c r="O124" i="17"/>
  <c r="U124" i="17" s="1"/>
  <c r="U123" i="17"/>
  <c r="W123" i="17"/>
  <c r="V123" i="17"/>
  <c r="S140" i="17"/>
  <c r="P156" i="17"/>
  <c r="Q156" i="17" s="1"/>
  <c r="S125" i="7" l="1"/>
  <c r="X125" i="7"/>
  <c r="Y125" i="7" s="1"/>
  <c r="N125" i="7"/>
  <c r="L126" i="7"/>
  <c r="R125" i="7" a="1"/>
  <c r="R125" i="7" s="1"/>
  <c r="T125" i="7" a="1"/>
  <c r="T125" i="7" s="1"/>
  <c r="M125" i="7" a="1"/>
  <c r="M125" i="7" s="1"/>
  <c r="Q124" i="7"/>
  <c r="W124" i="7" s="1"/>
  <c r="P124" i="7"/>
  <c r="V124" i="7" s="1"/>
  <c r="O124" i="7"/>
  <c r="U124" i="7" s="1"/>
  <c r="V123" i="7"/>
  <c r="P156" i="7"/>
  <c r="Q156" i="7" s="1"/>
  <c r="S140" i="7"/>
  <c r="U123" i="7"/>
  <c r="W123" i="7"/>
  <c r="R140" i="17"/>
  <c r="T140" i="17"/>
  <c r="P125" i="17"/>
  <c r="V125" i="17" s="1"/>
  <c r="O125" i="17"/>
  <c r="Q125" i="17"/>
  <c r="W125" i="17" s="1"/>
  <c r="M126" i="17" a="1"/>
  <c r="M126" i="17" s="1"/>
  <c r="N126" i="17"/>
  <c r="R126" i="17" a="1"/>
  <c r="R126" i="17" s="1"/>
  <c r="L127" i="17"/>
  <c r="S126" i="17"/>
  <c r="X126" i="17"/>
  <c r="Y126" i="17" s="1"/>
  <c r="T126" i="17" a="1"/>
  <c r="T126" i="17" s="1"/>
  <c r="O125" i="7" l="1"/>
  <c r="U125" i="7" s="1"/>
  <c r="Q125" i="7"/>
  <c r="W125" i="7" s="1"/>
  <c r="P125" i="7"/>
  <c r="V125" i="7" s="1"/>
  <c r="X126" i="7"/>
  <c r="Y126" i="7" s="1"/>
  <c r="S126" i="7"/>
  <c r="T126" i="7" a="1"/>
  <c r="T126" i="7" s="1"/>
  <c r="L127" i="7"/>
  <c r="R126" i="7" a="1"/>
  <c r="R126" i="7" s="1"/>
  <c r="N126" i="7"/>
  <c r="M126" i="7" a="1"/>
  <c r="M126" i="7" s="1"/>
  <c r="T140" i="7"/>
  <c r="R140" i="7"/>
  <c r="P126" i="17"/>
  <c r="V126" i="17" s="1"/>
  <c r="O126" i="17"/>
  <c r="U126" i="17" s="1"/>
  <c r="Q126" i="17"/>
  <c r="W126" i="17" s="1"/>
  <c r="U125" i="17"/>
  <c r="R127" i="17" a="1"/>
  <c r="R127" i="17" s="1"/>
  <c r="N127" i="17"/>
  <c r="M127" i="17" a="1"/>
  <c r="M127" i="17" s="1"/>
  <c r="L128" i="17"/>
  <c r="X127" i="17"/>
  <c r="Y127" i="17" s="1"/>
  <c r="T127" i="17" a="1"/>
  <c r="T127" i="17" s="1"/>
  <c r="S127" i="17"/>
  <c r="S127" i="7" l="1"/>
  <c r="X127" i="7"/>
  <c r="Y127" i="7" s="1"/>
  <c r="T127" i="7" a="1"/>
  <c r="T127" i="7" s="1"/>
  <c r="L128" i="7"/>
  <c r="R127" i="7" a="1"/>
  <c r="R127" i="7" s="1"/>
  <c r="N127" i="7"/>
  <c r="M127" i="7" a="1"/>
  <c r="M127" i="7" s="1"/>
  <c r="O126" i="7"/>
  <c r="Q126" i="7"/>
  <c r="P126" i="7"/>
  <c r="M128" i="17" a="1"/>
  <c r="M128" i="17" s="1"/>
  <c r="N128" i="17"/>
  <c r="L129" i="17"/>
  <c r="R128" i="17" a="1"/>
  <c r="R128" i="17" s="1"/>
  <c r="S128" i="17"/>
  <c r="X128" i="17"/>
  <c r="Y128" i="17" s="1"/>
  <c r="T128" i="17" a="1"/>
  <c r="T128" i="17" s="1"/>
  <c r="P127" i="17"/>
  <c r="Q127" i="17"/>
  <c r="O127" i="17"/>
  <c r="V126" i="7" l="1"/>
  <c r="W126" i="7"/>
  <c r="O127" i="7"/>
  <c r="U127" i="7" s="1"/>
  <c r="P127" i="7"/>
  <c r="V127" i="7" s="1"/>
  <c r="Q127" i="7"/>
  <c r="W127" i="7" s="1"/>
  <c r="U126" i="7"/>
  <c r="S128" i="7"/>
  <c r="X128" i="7"/>
  <c r="Y128" i="7" s="1"/>
  <c r="T128" i="7" a="1"/>
  <c r="T128" i="7" s="1"/>
  <c r="N128" i="7"/>
  <c r="R128" i="7" a="1"/>
  <c r="R128" i="7" s="1"/>
  <c r="L129" i="7"/>
  <c r="M128" i="7" a="1"/>
  <c r="M128" i="7" s="1"/>
  <c r="L130" i="17"/>
  <c r="M129" i="17" a="1"/>
  <c r="M129" i="17" s="1"/>
  <c r="N129" i="17"/>
  <c r="R129" i="17" a="1"/>
  <c r="R129" i="17" s="1"/>
  <c r="S129" i="17"/>
  <c r="T129" i="17" a="1"/>
  <c r="T129" i="17" s="1"/>
  <c r="X129" i="17"/>
  <c r="Y129" i="17" s="1"/>
  <c r="U127" i="17"/>
  <c r="W127" i="17"/>
  <c r="V127" i="17"/>
  <c r="P128" i="17"/>
  <c r="V128" i="17" s="1"/>
  <c r="Q128" i="17"/>
  <c r="W128" i="17" s="1"/>
  <c r="O128" i="17"/>
  <c r="U128" i="17" s="1"/>
  <c r="S129" i="7" l="1"/>
  <c r="X129" i="7"/>
  <c r="Y129" i="7" s="1"/>
  <c r="T129" i="7" a="1"/>
  <c r="T129" i="7" s="1"/>
  <c r="N129" i="7"/>
  <c r="L130" i="7"/>
  <c r="R129" i="7" a="1"/>
  <c r="R129" i="7" s="1"/>
  <c r="M129" i="7" a="1"/>
  <c r="M129" i="7" s="1"/>
  <c r="Q128" i="7"/>
  <c r="W128" i="7" s="1"/>
  <c r="O128" i="7"/>
  <c r="U128" i="7" s="1"/>
  <c r="P128" i="7"/>
  <c r="V128" i="7" s="1"/>
  <c r="P129" i="17"/>
  <c r="V129" i="17" s="1"/>
  <c r="O129" i="17"/>
  <c r="Q129" i="17"/>
  <c r="N130" i="17"/>
  <c r="L131" i="17"/>
  <c r="R130" i="17" a="1"/>
  <c r="R130" i="17" s="1"/>
  <c r="M130" i="17" a="1"/>
  <c r="M130" i="17" s="1"/>
  <c r="S130" i="17"/>
  <c r="T130" i="17" a="1"/>
  <c r="T130" i="17" s="1"/>
  <c r="X130" i="17"/>
  <c r="Y130" i="17" s="1"/>
  <c r="S130" i="7" l="1"/>
  <c r="X130" i="7"/>
  <c r="Y130" i="7" s="1"/>
  <c r="T130" i="7" a="1"/>
  <c r="T130" i="7" s="1"/>
  <c r="R130" i="7" a="1"/>
  <c r="R130" i="7" s="1"/>
  <c r="N130" i="7"/>
  <c r="L131" i="7"/>
  <c r="M130" i="7" a="1"/>
  <c r="M130" i="7" s="1"/>
  <c r="Q129" i="7"/>
  <c r="O129" i="7"/>
  <c r="U129" i="7" s="1"/>
  <c r="P129" i="7"/>
  <c r="P130" i="17"/>
  <c r="V130" i="17" s="1"/>
  <c r="O130" i="17"/>
  <c r="U130" i="17" s="1"/>
  <c r="Q130" i="17"/>
  <c r="W130" i="17" s="1"/>
  <c r="R131" i="17" a="1"/>
  <c r="R131" i="17" s="1"/>
  <c r="L132" i="17"/>
  <c r="M131" i="17" a="1"/>
  <c r="M131" i="17" s="1"/>
  <c r="N131" i="17"/>
  <c r="S131" i="17"/>
  <c r="T131" i="17" a="1"/>
  <c r="T131" i="17" s="1"/>
  <c r="X131" i="17"/>
  <c r="Y131" i="17" s="1"/>
  <c r="U129" i="17"/>
  <c r="W129" i="17"/>
  <c r="V129" i="7" l="1"/>
  <c r="X131" i="7"/>
  <c r="Y131" i="7" s="1"/>
  <c r="S131" i="7"/>
  <c r="T131" i="7" a="1"/>
  <c r="T131" i="7" s="1"/>
  <c r="N131" i="7"/>
  <c r="L132" i="7"/>
  <c r="R131" i="7" a="1"/>
  <c r="R131" i="7" s="1"/>
  <c r="M131" i="7" a="1"/>
  <c r="M131" i="7" s="1"/>
  <c r="W129" i="7"/>
  <c r="Q130" i="7"/>
  <c r="W130" i="7" s="1"/>
  <c r="O130" i="7"/>
  <c r="U130" i="7" s="1"/>
  <c r="P130" i="7"/>
  <c r="V130" i="7" s="1"/>
  <c r="L133" i="17"/>
  <c r="R132" i="17" a="1"/>
  <c r="R132" i="17" s="1"/>
  <c r="M132" i="17" a="1"/>
  <c r="M132" i="17" s="1"/>
  <c r="N132" i="17"/>
  <c r="X132" i="17"/>
  <c r="Y132" i="17" s="1"/>
  <c r="T132" i="17" a="1"/>
  <c r="T132" i="17" s="1"/>
  <c r="S132" i="17"/>
  <c r="P131" i="17"/>
  <c r="V131" i="17" s="1"/>
  <c r="Q131" i="17"/>
  <c r="W131" i="17" s="1"/>
  <c r="O131" i="17"/>
  <c r="S132" i="7" l="1"/>
  <c r="X132" i="7"/>
  <c r="Y132" i="7" s="1"/>
  <c r="T132" i="7" a="1"/>
  <c r="T132" i="7" s="1"/>
  <c r="N132" i="7"/>
  <c r="R132" i="7" a="1"/>
  <c r="R132" i="7" s="1"/>
  <c r="L133" i="7"/>
  <c r="M132" i="7" a="1"/>
  <c r="M132" i="7" s="1"/>
  <c r="Q131" i="7"/>
  <c r="W131" i="7" s="1"/>
  <c r="O131" i="7"/>
  <c r="U131" i="7" s="1"/>
  <c r="P131" i="7"/>
  <c r="V131" i="7" s="1"/>
  <c r="M133" i="17" a="1"/>
  <c r="M133" i="17" s="1"/>
  <c r="R133" i="17" a="1"/>
  <c r="R133" i="17" s="1"/>
  <c r="L134" i="17"/>
  <c r="N133" i="17"/>
  <c r="X133" i="17"/>
  <c r="Y133" i="17" s="1"/>
  <c r="S133" i="17"/>
  <c r="T133" i="17" a="1"/>
  <c r="T133" i="17" s="1"/>
  <c r="U131" i="17"/>
  <c r="P132" i="17"/>
  <c r="V132" i="17" s="1"/>
  <c r="O132" i="17"/>
  <c r="U132" i="17" s="1"/>
  <c r="Q132" i="17"/>
  <c r="W132" i="17" s="1"/>
  <c r="Q132" i="7" l="1"/>
  <c r="W132" i="7" s="1"/>
  <c r="O132" i="7"/>
  <c r="U132" i="7" s="1"/>
  <c r="P132" i="7"/>
  <c r="V132" i="7" s="1"/>
  <c r="S133" i="7"/>
  <c r="X133" i="7"/>
  <c r="Y133" i="7" s="1"/>
  <c r="T133" i="7" a="1"/>
  <c r="T133" i="7" s="1"/>
  <c r="N133" i="7"/>
  <c r="L134" i="7"/>
  <c r="R133" i="7" a="1"/>
  <c r="R133" i="7" s="1"/>
  <c r="M133" i="7" a="1"/>
  <c r="M133" i="7" s="1"/>
  <c r="R134" i="17" a="1"/>
  <c r="R134" i="17" s="1"/>
  <c r="M134" i="17" a="1"/>
  <c r="M134" i="17" s="1"/>
  <c r="N134" i="17"/>
  <c r="T134" i="17" a="1"/>
  <c r="T134" i="17" s="1"/>
  <c r="S134" i="17"/>
  <c r="X134" i="17"/>
  <c r="Y134" i="17" s="1"/>
  <c r="P133" i="17"/>
  <c r="V133" i="17" s="1"/>
  <c r="Q133" i="17"/>
  <c r="W133" i="17" s="1"/>
  <c r="O133" i="17"/>
  <c r="U133" i="17" s="1"/>
  <c r="Q133" i="7" l="1"/>
  <c r="W133" i="7" s="1"/>
  <c r="P133" i="7"/>
  <c r="V133" i="7" s="1"/>
  <c r="O133" i="7"/>
  <c r="U133" i="7" s="1"/>
  <c r="S134" i="7"/>
  <c r="X134" i="7"/>
  <c r="Y134" i="7" s="1"/>
  <c r="T134" i="7" a="1"/>
  <c r="T134" i="7" s="1"/>
  <c r="N134" i="7"/>
  <c r="R134" i="7" a="1"/>
  <c r="R134" i="7" s="1"/>
  <c r="M134" i="7" a="1"/>
  <c r="M134" i="7" s="1"/>
  <c r="P134" i="17"/>
  <c r="O134" i="17"/>
  <c r="Q134" i="17"/>
  <c r="N157" i="17"/>
  <c r="O157" i="17" s="1"/>
  <c r="O134" i="7" l="1"/>
  <c r="Q134" i="7"/>
  <c r="P134" i="7"/>
  <c r="N157" i="7"/>
  <c r="O157" i="7" s="1"/>
  <c r="W134" i="17"/>
  <c r="P141" i="17"/>
  <c r="Q141" i="17" s="1"/>
  <c r="U134" i="17"/>
  <c r="N141" i="17"/>
  <c r="V134" i="17"/>
  <c r="O141" i="17"/>
  <c r="V134" i="7" l="1"/>
  <c r="O141" i="7"/>
  <c r="W134" i="7"/>
  <c r="P141" i="7"/>
  <c r="Q141" i="7" s="1"/>
  <c r="U134" i="7"/>
  <c r="N141" i="7"/>
  <c r="S141" i="17"/>
  <c r="P157" i="17"/>
  <c r="Q157" i="17" s="1"/>
  <c r="P157" i="7" l="1"/>
  <c r="Q157" i="7" s="1"/>
  <c r="S141" i="7"/>
  <c r="T141" i="17"/>
  <c r="R141" i="17"/>
  <c r="T141" i="7" l="1"/>
  <c r="R14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 cho</author>
  </authors>
  <commentList>
    <comment ref="C49" authorId="0" shapeId="0" xr:uid="{0CEB51C9-84BD-4188-82CA-75D45D66421E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기존 #N/A(개점일 누락). RAW_매출A D열 개점일을 지점키로 조회해 보완 (2026-07 수정).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 cho</author>
  </authors>
  <commentList>
    <comment ref="M57" authorId="0" shapeId="0" xr:uid="{70371A48-FB9E-4225-B5DC-AA340C21FD12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0/1/2/3+ = 개별 그룹 곡선.
평균 = 그룹0·1·2의 단순평균 곡선 (그룹3+ 제외). 매장수 가중이 아닌 단순평균이며, m6~36 회귀 기울기·절편도 세 그룹의 단순평균과 정확히 일치함(회귀는 y에 대해 선형).</t>
        </r>
      </text>
    </comment>
    <comment ref="M58" authorId="0" shapeId="0" xr:uid="{9771EA00-A0CB-49B4-98AE-056A49338286}">
      <text>
        <r>
          <rPr>
            <b/>
            <sz val="9"/>
            <color indexed="81"/>
            <rFont val="Tahoma"/>
            <family val="2"/>
          </rPr>
          <t>드롭다운에서 지점을 선택하면 오픈일(M59)·실적(N63:N75)·실제매출(X열)이 모두 자동 갱신된다. 목록 출처: 세팅!A3:A151</t>
        </r>
      </text>
    </comment>
    <comment ref="M59" authorId="0" shapeId="0" xr:uid="{1627114B-BBD5-48ED-94F2-A548B7069659}">
      <text>
        <r>
          <rPr>
            <b/>
            <sz val="9"/>
            <color indexed="81"/>
            <rFont val="Tahoma"/>
            <family val="2"/>
          </rPr>
          <t>세팅 시트의 개점일을 조회. 이 달이 M0이고, m1은 그 다음 달 1일이 속한 월.</t>
        </r>
      </text>
    </comment>
    <comment ref="M60" authorId="0" shapeId="0" xr:uid="{64EE94CF-3531-428B-8799-0DE361D47599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Y: 오픈월(M59)에 맞춰 요약_월별시즈널리티!F7:F18 지수 적용. N: 전부 100(보정 없음).</t>
        </r>
      </text>
    </comment>
    <comment ref="N63" authorId="0" shapeId="0" xr:uid="{3B8D55E8-F0D7-45AA-A14F-CA71CD86FCE7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오픈달은 부분월(영업일 부족)이고 성장곡선 산출에서도 제외된 구간이라 기준레벨 역산에 사용하지 않음.</t>
        </r>
      </text>
    </comment>
    <comment ref="N78" authorId="0" shapeId="0" xr:uid="{7A74CC04-3C16-4DAD-9AA6-4F4E74DAF036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N79" authorId="0" shapeId="0" xr:uid="{B3D4FEED-2D41-4EAB-880D-A9A14F353F1D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N80" authorId="0" shapeId="0" xr:uid="{6EEE1BD6-636E-4EDE-98EA-F6D37CE945A8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X86" authorId="0" shapeId="0" xr:uid="{666D4D26-7DD9-4B82-8FDE-711CCB4681C9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M58 지점의 월별 실제매출을 RAW_매출A J열에서 조회. 대상 월 = 오픈월(M0)에서 m개월 뒤. 데이터가 있는 개월수까지만 채워지고 이후는 공란. 시즈널 보정 없는 원본 금액이므로 U/V/W(시즈널반영 예측)과 직접 비교 가능.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 cho</author>
  </authors>
  <commentList>
    <comment ref="M57" authorId="0" shapeId="0" xr:uid="{03C6201E-4ECD-4A2C-879B-908286949195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0/1/2/3+ = 개별 그룹 곡선.
평균 = 그룹0·1·2의 단순평균 곡선 (그룹3+ 제외). 매장수 가중이 아닌 단순평균이며, m6~36 회귀 기울기·절편도 세 그룹의 단순평균과 정확히 일치함(회귀는 y에 대해 선형).</t>
        </r>
      </text>
    </comment>
    <comment ref="M58" authorId="0" shapeId="0" xr:uid="{3378823D-BF41-4723-9030-D3AD5424428F}">
      <text>
        <r>
          <rPr>
            <b/>
            <sz val="9"/>
            <color indexed="81"/>
            <rFont val="Tahoma"/>
            <family val="2"/>
          </rPr>
          <t>드롭다운에서 지점을 선택하면 오픈일(M59)·실적(N63:N75)·실제매출(X열)이 모두 자동 갱신된다. 목록 출처: 세팅!A3:A151</t>
        </r>
      </text>
    </comment>
    <comment ref="M59" authorId="0" shapeId="0" xr:uid="{02C00590-CEA7-4893-88BA-A4744BDDB42E}">
      <text>
        <r>
          <rPr>
            <b/>
            <sz val="9"/>
            <color indexed="81"/>
            <rFont val="Tahoma"/>
            <family val="2"/>
          </rPr>
          <t>세팅 시트의 개점일을 조회. 이 달이 M0이고, m1은 그 다음 달 1일이 속한 월.</t>
        </r>
      </text>
    </comment>
    <comment ref="M60" authorId="0" shapeId="0" xr:uid="{40F34FC9-D7DA-4EB0-AFC8-943B6F7983D6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Y: 오픈월(M59)에 맞춰 요약_월별시즈널리티!F7:F18 지수 적용. N: 전부 100(보정 없음).</t>
        </r>
      </text>
    </comment>
    <comment ref="N63" authorId="0" shapeId="0" xr:uid="{5CDAB680-5843-488C-B601-29167B550C15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오픈달은 부분월(영업일 부족)이고 성장곡선 산출에서도 제외된 구간이라 기준레벨 역산에 사용하지 않음.</t>
        </r>
      </text>
    </comment>
    <comment ref="N78" authorId="0" shapeId="0" xr:uid="{385826D8-D701-4B12-988E-7101FE89A64D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N79" authorId="0" shapeId="0" xr:uid="{48BC122E-26BE-4B67-B01E-EBC65E66890E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N80" authorId="0" shapeId="0" xr:uid="{D96968E7-451C-4CDB-8456-7FE176BCDB6F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X86" authorId="0" shapeId="0" xr:uid="{ECBCC06D-9A79-4468-8CA1-E867DFC42CF1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M58 지점의 월별 실제매출을 RAW_매출A J열에서 조회. 대상 월 = 오픈월(M0)에서 m개월 뒤. 데이터가 있는 개월수까지만 채워지고 이후는 공란. 시즈널 보정 없는 원본 금액이므로 U/V/W(시즈널반영 예측)과 직접 비교 가능.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<sst xmlns="http://schemas.openxmlformats.org/spreadsheetml/2006/main" count="15014" uniqueCount="741">
  <si>
    <t>지점키</t>
  </si>
  <si>
    <t>(0001) 건대점</t>
  </si>
  <si>
    <t>150-1</t>
  </si>
  <si>
    <t>(0002) 인헌점</t>
  </si>
  <si>
    <t>(0003) 구디점</t>
  </si>
  <si>
    <t>150-3</t>
  </si>
  <si>
    <t>(0004) 신림점</t>
  </si>
  <si>
    <t>150-4</t>
  </si>
  <si>
    <t>(0005) 대학점</t>
  </si>
  <si>
    <t>150-2</t>
  </si>
  <si>
    <t>(0006) 서림점</t>
  </si>
  <si>
    <t>(0007) 낙성대점</t>
  </si>
  <si>
    <t>(0008) 트리하우스점</t>
  </si>
  <si>
    <t>(0009) 신원점</t>
  </si>
  <si>
    <t>150-0</t>
  </si>
  <si>
    <t>(0010) 별빛거리점</t>
  </si>
  <si>
    <t>(0011) 천안성정공원점</t>
  </si>
  <si>
    <t>(0012) 우송대북문점</t>
  </si>
  <si>
    <t>(0013) 구의역파워점</t>
  </si>
  <si>
    <t>(0014) 수원서둔골드점</t>
  </si>
  <si>
    <t>(1001) #화곡점</t>
  </si>
  <si>
    <t>(1002) #신대방점</t>
  </si>
  <si>
    <t>(1003) #샤로수점</t>
  </si>
  <si>
    <t>(1004) #서울대입구점</t>
  </si>
  <si>
    <t>(1005) #쑥고개점</t>
  </si>
  <si>
    <t>(1006) #회기점</t>
  </si>
  <si>
    <t>(1007) #구의점</t>
  </si>
  <si>
    <t>(1008) #개포드림웍스점</t>
  </si>
  <si>
    <t>(1009) #진시스장항점</t>
  </si>
  <si>
    <t>(1010) #삼전엠케이점</t>
  </si>
  <si>
    <t>(1011) #신길점</t>
  </si>
  <si>
    <t>(1012) #석촌점</t>
  </si>
  <si>
    <t>(1013) #방이점</t>
  </si>
  <si>
    <t>(1014) #자곡점</t>
  </si>
  <si>
    <t>(1015) #사당점</t>
  </si>
  <si>
    <t>(1016) #가산점</t>
  </si>
  <si>
    <t>(1017) #마곡점</t>
  </si>
  <si>
    <t>(1018) #논현점</t>
  </si>
  <si>
    <t>(1019) #청룡점</t>
  </si>
  <si>
    <t>(1020) #신길삼거리점</t>
  </si>
  <si>
    <t>(1021) #광주전남대점</t>
  </si>
  <si>
    <t>(1022) #서울시립대점</t>
  </si>
  <si>
    <t>(1023) #동탄석우동점</t>
  </si>
  <si>
    <t>(1024) #인헌그린점</t>
  </si>
  <si>
    <t>(1025) #연남점</t>
  </si>
  <si>
    <t>(1026) #신촌점</t>
  </si>
  <si>
    <t>(1027) #가산디지털점</t>
  </si>
  <si>
    <t>(1028) #서림에스제이점</t>
  </si>
  <si>
    <t>(1029) #사당까치점</t>
  </si>
  <si>
    <t>(1030) #노량진점</t>
  </si>
  <si>
    <t>(1032) #이대점</t>
  </si>
  <si>
    <t>(1033) #보라매점</t>
  </si>
  <si>
    <t>(1034) #부천심곡점</t>
  </si>
  <si>
    <t>(1035) #신촌대현점</t>
  </si>
  <si>
    <t>(1036) #낙성대행운점</t>
  </si>
  <si>
    <t>(1037) #신림퍼스트점</t>
  </si>
  <si>
    <t>(1038) #한양여대점</t>
  </si>
  <si>
    <t>(1039) #이문점</t>
  </si>
  <si>
    <t>(1040) #독산역점</t>
  </si>
  <si>
    <t>(1041) #인하대점</t>
  </si>
  <si>
    <t>(1042) #연희점</t>
  </si>
  <si>
    <t>(1043) #고대정문점</t>
  </si>
  <si>
    <t>(1044) #정왕역점</t>
  </si>
  <si>
    <t>(1045) #병점진안점</t>
  </si>
  <si>
    <t>(1046) #인천시청점</t>
  </si>
  <si>
    <t>(1047) #복우물공원점</t>
  </si>
  <si>
    <t>(1048) #라페스타호수점</t>
  </si>
  <si>
    <t>(1049) #천호역점</t>
  </si>
  <si>
    <t>(1050) #라페스타장항점</t>
  </si>
  <si>
    <t>(1051) #오류행복주택점</t>
  </si>
  <si>
    <t>(1052) #길병원사거리점</t>
  </si>
  <si>
    <t>(1053) #인하용현점</t>
  </si>
  <si>
    <t>(1054) #성대율전점</t>
  </si>
  <si>
    <t>(1055) #영통신원뽀송점</t>
  </si>
  <si>
    <t>(1056) #매탄삼성점</t>
  </si>
  <si>
    <t>(1057) #김포구래현대점</t>
  </si>
  <si>
    <t>(1058) #천안상명대점</t>
  </si>
  <si>
    <t>(1059) #평택동삭점</t>
  </si>
  <si>
    <t>(1060) #숭실대중문점</t>
  </si>
  <si>
    <t>(1061) #구로전화국점</t>
  </si>
  <si>
    <t>(1062) #봉천중앙점</t>
  </si>
  <si>
    <t>(1063) #성대후문점</t>
  </si>
  <si>
    <t>(1064) #병점역점</t>
  </si>
  <si>
    <t>(1065) #성대정문점</t>
  </si>
  <si>
    <t>(1066) #원천삼성점</t>
  </si>
  <si>
    <t>(1067) #곡반정파크점</t>
  </si>
  <si>
    <t>(1068) #용현사랑점</t>
  </si>
  <si>
    <t>(1069) #숭실대입구역점</t>
  </si>
  <si>
    <t>(1070) #뉴신림로데오점</t>
  </si>
  <si>
    <t>(1071) #성신정문점</t>
  </si>
  <si>
    <t>(1072) #역삼센터필드점</t>
  </si>
  <si>
    <t>(1073) #고대후문점</t>
  </si>
  <si>
    <t>(1074) #평택용이파크점</t>
  </si>
  <si>
    <t>(1075) #연대동문점</t>
  </si>
  <si>
    <t>(1076) #수원매탄스쿨점</t>
  </si>
  <si>
    <t>(1077) #양청송대공원점</t>
  </si>
  <si>
    <t>(1078) #오창양청파크점</t>
  </si>
  <si>
    <t>(1079) #충북대정문점</t>
  </si>
  <si>
    <t>(1080) #오산대호스쿨점</t>
  </si>
  <si>
    <t>(1081) #등마루증미역점</t>
  </si>
  <si>
    <t>(1082) #천천푸르지오서문점</t>
  </si>
  <si>
    <t>(1083) #신촌창천스쿨점</t>
  </si>
  <si>
    <t>(1084) #신대방삼거리점</t>
  </si>
  <si>
    <t>(1085) #신설동오거리점</t>
  </si>
  <si>
    <t>(1086) #궁동로데오점</t>
  </si>
  <si>
    <t>(1087) #둔산스쿨점</t>
  </si>
  <si>
    <t>(1088) #유성온천점</t>
  </si>
  <si>
    <t>(1089) #경희대정문점</t>
  </si>
  <si>
    <t>(1090) #중앙대후문점</t>
  </si>
  <si>
    <t>(1091) #선릉역점</t>
  </si>
  <si>
    <t>(1092) #신대방역조원점</t>
  </si>
  <si>
    <t>(1093) #영통망포뽀송점</t>
  </si>
  <si>
    <t>(1094) #숙명여대정문점</t>
  </si>
  <si>
    <t>(1095) #상도역점</t>
  </si>
  <si>
    <t>(1096) #논현역점</t>
  </si>
  <si>
    <t>(1097) #궁동한빛점</t>
  </si>
  <si>
    <t>(1098) #공릉역점</t>
  </si>
  <si>
    <t>(1099) #관악샘말점</t>
  </si>
  <si>
    <t>(1100) #신림남부초교점</t>
  </si>
  <si>
    <t>(1101) #강서교차로점</t>
  </si>
  <si>
    <t>(1102) #당산영동초등점</t>
  </si>
  <si>
    <t>(1103) #한양대학로점</t>
  </si>
  <si>
    <t>(1104) #신림신원시장점</t>
  </si>
  <si>
    <t>(1105) #공항시장역점</t>
  </si>
  <si>
    <t>(1106) #아주대씨씨점</t>
  </si>
  <si>
    <t>(1107) #송파거여공원점</t>
  </si>
  <si>
    <t>(1108) #봉천해피점</t>
  </si>
  <si>
    <t>(1109) #서강대남문점</t>
  </si>
  <si>
    <t>(1110) #서림스마일점</t>
  </si>
  <si>
    <t>(1111) #성신후문점</t>
  </si>
  <si>
    <t>(1112) #봉천은천입구점</t>
  </si>
  <si>
    <t>(1113) #우송대삼거리점</t>
  </si>
  <si>
    <t>(1114) #관악초등점</t>
  </si>
  <si>
    <t>(1115) #화곡소나무점</t>
  </si>
  <si>
    <t>(1116) #용현용일초등점</t>
  </si>
  <si>
    <t>(1117) #성신여대역점</t>
  </si>
  <si>
    <t>(1118) #관악원당초교점</t>
  </si>
  <si>
    <t>(1119) #카이스트문지점</t>
  </si>
  <si>
    <t>(1120) #대전용문롯데점</t>
  </si>
  <si>
    <t>(1121) #한강성심병원점</t>
  </si>
  <si>
    <t>(1122) #군자용마초교점</t>
  </si>
  <si>
    <t>(1123) #왕십리도선점</t>
  </si>
  <si>
    <t>(1124) #능동대공원점</t>
  </si>
  <si>
    <t>(1125) #불광역대조점</t>
  </si>
  <si>
    <t>(1126) #창천신촌로점</t>
  </si>
  <si>
    <t>(1127) #수원시청뽀송점</t>
  </si>
  <si>
    <t>(1128) #응암서부점</t>
  </si>
  <si>
    <t>(1129) #간석오거리점</t>
  </si>
  <si>
    <t>(1130) #배재대정문점</t>
  </si>
  <si>
    <t>(1131) #대전백운초교점</t>
  </si>
  <si>
    <t>(1132) #한남대정문점</t>
  </si>
  <si>
    <t>(1133) #원천제이씨점</t>
  </si>
  <si>
    <t>(1134) #인하문화점</t>
  </si>
  <si>
    <t>(1135) #관악미성점</t>
  </si>
  <si>
    <t>(1136) #주안역삼거리점</t>
  </si>
  <si>
    <t>(1137) #서울예대점</t>
  </si>
  <si>
    <t>(0015) 부평더갤러리점</t>
  </si>
  <si>
    <t>(1138) #강원대공대점</t>
  </si>
  <si>
    <t>(1139) #두정메트로점</t>
  </si>
  <si>
    <t>(1140) #대전보건대점</t>
  </si>
  <si>
    <t>경쟁강도</t>
  </si>
  <si>
    <t>경쟁강도</t>
    <phoneticPr fontId="3" type="noConversion"/>
  </si>
  <si>
    <t>오픈일</t>
    <phoneticPr fontId="3" type="noConversion"/>
  </si>
  <si>
    <t>150-1</t>
    <phoneticPr fontId="3" type="noConversion"/>
  </si>
  <si>
    <t>150-5</t>
  </si>
  <si>
    <t>오픈다음달1일</t>
  </si>
  <si>
    <t>오픈다음달1일</t>
    <phoneticPr fontId="3" type="noConversion"/>
  </si>
  <si>
    <t>36M초과</t>
    <phoneticPr fontId="3" type="noConversion"/>
  </si>
  <si>
    <t>48M초과</t>
    <phoneticPr fontId="3" type="noConversion"/>
  </si>
  <si>
    <t>운영개월수</t>
    <phoneticPr fontId="3" type="noConversion"/>
  </si>
  <si>
    <t>36m초과</t>
    <phoneticPr fontId="3" type="noConversion"/>
  </si>
  <si>
    <t>48m초과</t>
    <phoneticPr fontId="3" type="noConversion"/>
  </si>
  <si>
    <t>월</t>
  </si>
  <si>
    <t>평균 인덱스
(램프업 제외)</t>
  </si>
  <si>
    <t>인덱스 = (해당월 매출 / 매장-연도 평균 매출) × 100, 100=평균</t>
  </si>
  <si>
    <t>제외 매장: 요약_이상치감지 [B] 8개 매장 (3개월 이동평균 -30% 이상 급락)</t>
  </si>
  <si>
    <t>페어 수
(램프업 제외)</t>
  </si>
  <si>
    <t>중앙값 인덱스
(램프업 제외)</t>
  </si>
  <si>
    <t>평균 차이
(제외 − 포함)</t>
  </si>
  <si>
    <t>월별 시즈널리티 인덱스 (이상치 매장 8개 제외)</t>
  </si>
  <si>
    <t>페어 수</t>
  </si>
  <si>
    <t>평균 인덱스</t>
  </si>
  <si>
    <t>중앙값 인덱스</t>
  </si>
  <si>
    <t>* 이 시트는 Calc_매장월인덱스의 AB열(급락매장여부) 플래그를 SUMPRODUCT/AGGREGATE로 참조 — 원본/이상치 리스트가 바뀌면 자동 갱신</t>
  </si>
  <si>
    <t>경쟁사수</t>
  </si>
  <si>
    <t>그룹</t>
  </si>
  <si>
    <t>기준매출(m4-9)</t>
  </si>
  <si>
    <t>오픈후개월(m)</t>
    <phoneticPr fontId="3" type="noConversion"/>
  </si>
  <si>
    <t>그룹0(경쟁0)</t>
    <phoneticPr fontId="3" type="noConversion"/>
  </si>
  <si>
    <t>그룹1</t>
    <phoneticPr fontId="3" type="noConversion"/>
  </si>
  <si>
    <t>그룹2</t>
    <phoneticPr fontId="3" type="noConversion"/>
  </si>
  <si>
    <t>그룹3+</t>
    <phoneticPr fontId="3" type="noConversion"/>
  </si>
  <si>
    <t>n0</t>
    <phoneticPr fontId="3" type="noConversion"/>
  </si>
  <si>
    <t>n1</t>
    <phoneticPr fontId="3" type="noConversion"/>
  </si>
  <si>
    <t>n2</t>
    <phoneticPr fontId="3" type="noConversion"/>
  </si>
  <si>
    <t>n3+</t>
    <phoneticPr fontId="3" type="noConversion"/>
  </si>
  <si>
    <t>경쟁강도별 연차별 매출 성장률</t>
  </si>
  <si>
    <t>탈시즈널 지수 기준(기준=오픈 4~9개월 평균=100). 연차 평균지수는 요약_성장곡선의 그룹별 곡선을 12개월씩 평균. 비율은 시즈널리티 제거된 실질 성장률.</t>
  </si>
  <si>
    <t>경쟁강도그룹</t>
  </si>
  <si>
    <t>1년차(m1-12)</t>
  </si>
  <si>
    <t>2년차(m13-24)</t>
  </si>
  <si>
    <t>3년차(m25-36)</t>
  </si>
  <si>
    <t>4년차(m37-48)</t>
  </si>
  <si>
    <t>YoY 2년차</t>
  </si>
  <si>
    <t>YoY 3년차</t>
  </si>
  <si>
    <t>YoY 4년차</t>
  </si>
  <si>
    <t>4년 누적배수</t>
  </si>
  <si>
    <t>경쟁0 (없음)</t>
  </si>
  <si>
    <t>경쟁1</t>
  </si>
  <si>
    <t>경쟁2</t>
  </si>
  <si>
    <t>경쟁3+ (많음)</t>
  </si>
  <si>
    <t>할인 종료 후 이탈 분석 및 오픈할인 권고</t>
  </si>
  <si>
    <t>[1] 경쟁강도별 이탈·잠식 지표 (탈시즈널 지수, 기준=오픈 4~9개월 평균=100)</t>
  </si>
  <si>
    <t>할인기 m1-2</t>
  </si>
  <si>
    <t>할인직후 m3</t>
  </si>
  <si>
    <t>안정기 m6</t>
  </si>
  <si>
    <t>1년차</t>
  </si>
  <si>
    <t>4년차</t>
  </si>
  <si>
    <t>장기 이탈·잠식 판정</t>
  </si>
  <si>
    <t>이탈 거의 없음 — 4년 지속 성장</t>
  </si>
  <si>
    <t>이탈 낮음 — 경쟁0과 사실상 동일한 성장</t>
  </si>
  <si>
    <t>이탈 낮음 — 지속 성장(초기 변동 다소 큼)</t>
  </si>
  <si>
    <t>누적 이탈 높음 — 2년차 정점 후 역성장(잠식)</t>
  </si>
  <si>
    <t>[2] 오픈할인 권고 (기준가 4,950원 → 할인가)</t>
  </si>
  <si>
    <t>권장 할인폭</t>
  </si>
  <si>
    <t>권장 할인가(원)</t>
  </si>
  <si>
    <t>권장 기간</t>
  </si>
  <si>
    <t>현행 대비</t>
  </si>
  <si>
    <t>근거</t>
  </si>
  <si>
    <t>현행 60%·60일 → 20%·30일</t>
  </si>
  <si>
    <t>이탈 거의 없음. 4년 1.58배 지속 성장 → 깊은 할인 불필요(인사이트 확정)</t>
  </si>
  <si>
    <t>60%·60일 → 35%·45일</t>
  </si>
  <si>
    <t>곡선·성장(1.49배)이 경쟁0과 거의 동일 → 할인 대폭 완화 가능</t>
  </si>
  <si>
    <t>60%·60일 → 50%·45일</t>
  </si>
  <si>
    <t>장기 성장(1.50배) 양호하나 초기 변동 큼 → 기간 단축, 할인폭 소폭 완화</t>
  </si>
  <si>
    <t>현행 60%·60일 유지</t>
  </si>
  <si>
    <t>2년차 후 잠식(누적 0.98배). 오픈할인만으론 장기이탈 차단 불가 → 표준 유지 + 상시 리텐션 병행</t>
  </si>
  <si>
    <t>[방법·한계]</t>
  </si>
  <si>
    <t>· 곡선은 매장별 매출을 월별 시즈널리티로 보정(탈시즈널)하고, 각 매장의 오픈 4~9개월 평균을 100으로 지수화 후 그룹 평균(이상치 지수&gt;300 제외).</t>
  </si>
  <si>
    <t>· 표본은 매출 데이터 구간(2021-06~) 내 오픈 매장만(오픈 직후 관측 가능 코호트). 경쟁강도 빈칸·오픈일 오류 매장 자동 제외.</t>
  </si>
  <si>
    <t>· 한계: 매출만으로는 할인종료(약 60일) 직후 '고객수' 이탈을 직접 측정 불가 — 가격 정상화(1,990→4,950)로 매출은 오히려 상승. 따라서 장기 곡선의 정체·하락을 '누적 이탈'의 대용지표로 사용.</t>
  </si>
  <si>
    <t>· 권장 할인폭·기간(노란칸, 파란글씨)은 경쟁0(20%·30일) 앵커에서 경쟁강도·잠식정도에 비례해 보정한 권고치이며 실측 dose-response가 아님 → 그룹별 A/B 테스트로 검증 권장.</t>
  </si>
  <si>
    <t>· 경쟁3+는 오픈할인 강화보다 상시 리텐션(재방문 쿠폰·구독·멤버십)이 핵심. 오픈할인만 늘려도 2년차 후 잠식 추세는 차단되지 않음.</t>
  </si>
  <si>
    <t>기준=오픈 4~9개월 평균=100 · 할인 60일은 전 매장 공통(그룹 간 비교 유효) · 신뢰구간: 전 그룹 24개월, 경쟁0·1·2는 36개월까지</t>
  </si>
  <si>
    <t>1. 공통 패턴: 오픈 약 6개월차에 기준선(100) 도달 — m1 66~76 → m3 88~90 → m6 약 100</t>
  </si>
  <si>
    <t>※ 할인이 전 매장 동일(60일)해 초기 매출에 가격할인 효과가 공통 반영됨 → 그룹 간 비교는 유효, 단 초기 절대수준은 실수요보다 낮게 표시됨</t>
  </si>
  <si>
    <t>n ≥ 30</t>
  </si>
  <si>
    <t>견고 — 평균 안정, 결론 내려도 됨</t>
  </si>
  <si>
    <t>15 ~ 29</t>
  </si>
  <si>
    <t>주의 — 사용 가능하나 신뢰구간 넓음</t>
  </si>
  <si>
    <t>10 ~ 14</t>
  </si>
  <si>
    <t>참고 — 매장 1~2곳 변동에 민감</t>
  </si>
  <si>
    <t>&lt; 10</t>
  </si>
  <si>
    <t>일화적 — 방향성만, 수치 단정 금지</t>
  </si>
  <si>
    <t>그룹0추세원본(m6-36)</t>
    <phoneticPr fontId="3" type="noConversion"/>
  </si>
  <si>
    <t>그룹1추세원본</t>
    <phoneticPr fontId="3" type="noConversion"/>
  </si>
  <si>
    <t>그룹2추세원본</t>
    <phoneticPr fontId="3" type="noConversion"/>
  </si>
  <si>
    <t>그룹3+추세원본</t>
    <phoneticPr fontId="3" type="noConversion"/>
  </si>
  <si>
    <t>오픈 60일 할인(4,950→1,990원) 효과 — 경쟁사 그룹 매칭 DiD 재분석</t>
  </si>
  <si>
    <t>기존 분석은 대조군 전체(16개)를 시즈널 기준선으로 사용. 본 시트는 대조군도 경쟁사 그룹(150-0/1/2)별로 매칭하여 입지 특성을 통제한 DiD를 산출. 세탁코스1(세탁매출&gt;0) 결제건수 기준.</t>
  </si>
  <si>
    <t>분석 논리</t>
  </si>
  <si>
    <t>① 실험 변화율 = 실험 후기건수 / 실험 전기건수  (해당 경쟁사 그룹의 실험지점 합산)</t>
  </si>
  <si>
    <t>② 대조 변화율 = 같은 경쟁사 그룹 대조지점들의 후기건수 / 전기건수  (= 그룹별 시즈널리티)</t>
  </si>
  <si>
    <t>③ 순효과(DiD) = ① / ②   →  같은 입지조건(경쟁사 밀도) 내에서 할인효과만 분리</t>
  </si>
  <si>
    <t>※ 대조군 건수 비율 = 각 경쟁사 그룹 대조군이 전체 대조군 건수에서 차지하는 비중 (표본 대표성 점검)</t>
  </si>
  <si>
    <t>지점별 명세 (세탁결제건수)</t>
  </si>
  <si>
    <t>지점명</t>
  </si>
  <si>
    <t>경쟁사</t>
  </si>
  <si>
    <t>전기시작</t>
  </si>
  <si>
    <t>전기종료</t>
  </si>
  <si>
    <t>후기시작</t>
  </si>
  <si>
    <t>후기종료</t>
  </si>
  <si>
    <t>구분</t>
  </si>
  <si>
    <t>실험지점수</t>
  </si>
  <si>
    <t>실험_전기</t>
  </si>
  <si>
    <t>실험_후기</t>
  </si>
  <si>
    <t>실험변화율</t>
  </si>
  <si>
    <t>대조_전기</t>
  </si>
  <si>
    <t>대조_후기</t>
  </si>
  <si>
    <t>대조변화율</t>
  </si>
  <si>
    <t>순효과(DiD)</t>
  </si>
  <si>
    <t>대조군지점수</t>
  </si>
  <si>
    <t>대조군건수비율</t>
  </si>
  <si>
    <t>전체</t>
  </si>
  <si>
    <t>요약 — 경쟁사 그룹별 대조군 매칭 DiD (건조건수 기준, 지점 합산)</t>
  </si>
  <si>
    <t>결론 (경쟁사 그룹 대조군 매칭 기준)</t>
  </si>
  <si>
    <t>• 해석: 세탁은 할인 종료 후 경쟁사 있는 입지에서 크게 이탈(150-1 −13%, 150-2 −21%). 건조는 세탁을 하면 따라오므로 전반 유지되나, 경쟁사 2개 이상 입지는 건조까지 이탈(0.90)</t>
  </si>
  <si>
    <t>• 대조군 건수비율: 150-0 43.6%, 150-1 43.7%, 150-2 12.7% — 150-2 그룹은 대조군 표본이 얇아 해석 시 주의</t>
  </si>
  <si>
    <t>• 시사점: 경쟁사 없는 입지는 할인 필요성 낮음. 경쟁사 2개 이상 입지는 세탁·건조 모두 이탈이 커 할인 재설계(기간·폭) 우선 검토</t>
  </si>
  <si>
    <t>가격 권장안 — 경쟁사 유무별 차등 할인 (세탁만 해당, 건조 할인 없음)</t>
  </si>
  <si>
    <t>현재는 입지 구분 없이 일괄 −60%~−43% 할인. 분석상 경쟁사 없는 입지(150-0)는 할인 종료 후에도 고객이 유지(DiD 1.02)되어 깊은 할인이 불필요. 아래는 입지별 차등 권장안.</t>
  </si>
  <si>
    <t>입력 — 정가 및 권장 할인율</t>
  </si>
  <si>
    <t>코스</t>
  </si>
  <si>
    <t>정가</t>
  </si>
  <si>
    <t>현 할인가</t>
  </si>
  <si>
    <t>현 할인율</t>
  </si>
  <si>
    <t>150-0 권장할인율</t>
  </si>
  <si>
    <t>150-1 권장할인율</t>
  </si>
  <si>
    <t>150-2 권장할인율</t>
  </si>
  <si>
    <t>1코스</t>
  </si>
  <si>
    <t>2코스</t>
  </si>
  <si>
    <t>3코스</t>
  </si>
  <si>
    <t>권장 할인가 (990원 끝자리 반올림)</t>
  </si>
  <si>
    <t>150-0 권장가</t>
  </si>
  <si>
    <t>150-0 할인율</t>
  </si>
  <si>
    <t>150-1 권장가</t>
  </si>
  <si>
    <t>150-1 할인율</t>
  </si>
  <si>
    <t>150-2 권장가</t>
  </si>
  <si>
    <t>150-2 할인율</t>
  </si>
  <si>
    <t>권장 근거 및 운영안</t>
  </si>
  <si>
    <t>• 공통: 건조는 현행처럼 비할인 유지(세탁 사용 시 건조는 자연 따라옴, 건조 DiD 1.05로 양호). 할인은 세탁에만 집중</t>
  </si>
  <si>
    <t>• 경쟁사 −50% 대응: 권장안은 경쟁사 없는 곳의 마진 손실을 줄여(−60→−20) 경쟁사 있는 곳의 −50% 유지 여력을 확보. 전체 할인 예산 효율 ↑</t>
  </si>
  <si>
    <t>※ 할인율은 E47:G49 입력 셀에서 조정 가능 — 변경 시 권장가 자동 재계산</t>
  </si>
  <si>
    <t>30일 할인 시나리오 — 실제 세탁건수 (그룹·코스별, 오픈 60일)</t>
  </si>
  <si>
    <t>첫 30일(0~29일)은 권장 할인가로, 다음 30일(30~59일)은 정가로 전환(이탈 반영) 가정. 아래 건수는 DATA 실적치.</t>
  </si>
  <si>
    <t>첫30일건수</t>
  </si>
  <si>
    <t>후30일건수(실적)</t>
  </si>
  <si>
    <t>권장할인가</t>
  </si>
  <si>
    <t>현할인가</t>
  </si>
  <si>
    <t>정가자잔율</t>
  </si>
  <si>
    <t>30일시나리오매출</t>
  </si>
  <si>
    <t>현행매출(60일할인)</t>
  </si>
  <si>
    <t>매출차이</t>
  </si>
  <si>
    <t>후30일정가건수</t>
  </si>
  <si>
    <t>기타(4코스류)</t>
  </si>
  <si>
    <t>그룹별 요약 (30일 시나리오 vs 현행 60일 할인)</t>
  </si>
  <si>
    <t>현행매출(60일)</t>
  </si>
  <si>
    <t>차이율</t>
  </si>
  <si>
    <t>★ 지점별 30일 할인 시나리오 — 점주별 매출 이득 액 (세탁만, 오픈 60일)</t>
  </si>
  <si>
    <t>첫 30일은 권장 할인가, 다음 30일은 정가로 전환(그룹별 이탈율 반영) 가정. 현행은 60일 전부 할인 실적. 건수는 DATA 실적치, 이탈율은 세탁 실험변화율.</t>
  </si>
  <si>
    <t>정가잔존율</t>
  </si>
  <si>
    <t>매출이득</t>
  </si>
  <si>
    <t>★ 점주별 매출 이득 요약 (30일 시나리오 vs 현행 60일 할인)</t>
  </si>
  <si>
    <t>이득율</t>
  </si>
  <si>
    <t>해석</t>
  </si>
  <si>
    <t>• 6개 지점 모두 30일 시나리오가 현행 60일 할인보다 매출이 큼 — 후반 30일을 정가로 전환하면 이탈을 감안해도 단가 상승 효과가 더 큼</t>
  </si>
  <si>
    <t>※ 기간 정의: 원래 분석의 '이탈'은 전기(오픈 1~60일, 할인) vs 후기(61~120일, 할인종료 후) 실적으로 측정한 값 — 할인 끝난 뒤 실제 잔존이 근거</t>
  </si>
  <si>
    <t>※ 가정의 한계: 이 시나리오의 31~60일 정가전환 잔존율은 60일 완주 후 61~120일 관측값을 끜어다 쓴 것. 30일만 할인한 조기전환 잔존율은 실측 데이터가 없으므로 보수적 추정임</t>
  </si>
  <si>
    <t>오픈할인 종합 결론 — 경쟁강도별 권장안</t>
  </si>
  <si>
    <t>두 분석 종합 ① 매출 성장곡선(탈시즈널리티, 전 매장, 기준=오픈 4~9개월=100)  ② 세탁/건조 결제건수 DiD(경쟁그룹 매칭, 실험 6지점 vs 대조군 16지점)</t>
  </si>
  <si>
    <t>1. 두 분석 핵심 종합</t>
  </si>
  <si>
    <t>매출곡선 2년(지수)</t>
  </si>
  <si>
    <t>매출곡선 3년</t>
  </si>
  <si>
    <t>세탁 DiD</t>
  </si>
  <si>
    <t>건조 DiD</t>
  </si>
  <si>
    <t>종합 진단</t>
  </si>
  <si>
    <t>경쟁 0개</t>
  </si>
  <si>
    <t>지속 성장 + 이탈 거의 없음 → 할인 의존도 낮음</t>
  </si>
  <si>
    <t>경쟁 1개</t>
  </si>
  <si>
    <t>우상향이나 종료 후 -13% 이탈 → 획득+전환 필요</t>
  </si>
  <si>
    <t>경쟁 2개+</t>
  </si>
  <si>
    <t>이탈 최대(-21%), 건조까지 이탈; 경쟁3+는 2년차 역성장 → 리텐션이 관건</t>
  </si>
  <si>
    <t>2. 경쟁강도별 권장안  (파란·노랑 칸 = 조정 가능한 입력값)</t>
  </si>
  <si>
    <t>권장 할인율</t>
  </si>
  <si>
    <t>권장 할인기간</t>
  </si>
  <si>
    <t>1코스 권장가</t>
  </si>
  <si>
    <t>핵심 근거</t>
  </si>
  <si>
    <t>리텐션 방안</t>
  </si>
  <si>
    <t>별도 불필요(자연 잔존), 마진 우선</t>
  </si>
  <si>
    <t>할인 종료 전 멤버십·정기권 전환</t>
  </si>
  <si>
    <t>정기권·적립 필수, 단계적 가격인상(절벽 방지), 출점 신중</t>
  </si>
  <si>
    <t>3. 결론</t>
  </si>
  <si>
    <t>핵심: 경쟁이 심할수록 '깊고 짧은 할인'의 효용은 낮고, '습관 형성·이탈 방어'가 관건. 할인 예산을 획득에서 리텐션으로 이동할수록 고경쟁 입지 성과가 개선됨.</t>
  </si>
  <si>
    <t>• 경쟁 0개: 할인 없이도 잔존(DiD 1.02)·매출 지속성장 → 20%·30일로 축소해 마진 회복.</t>
  </si>
  <si>
    <t>• 경쟁 1개: 종료 후 -13% 이탈하나 장기 우상향 → 50%·60일로 유인 후, 할인 종료 전 멤버십 전환으로 이탈 차단.</t>
  </si>
  <si>
    <t>• 경쟁 2개+: 이탈 최대(-21%)·건조까지 이탈·경쟁3+ 2년차 역성장 → 할인율은 50% 유지하되 기간을 90일로 늘려 습관 형성, 정기권·적립 상시 리텐션 필수, 출점은 보수적으로.</t>
  </si>
  <si>
    <t>※ DiD 실험지점 6개(경쟁2+ 1개)로 표본이 작아 방향성 참고. 권장가는 1코스(4,950원) 기준이며 2·3코스도 동일 할인율 적용 권장.</t>
  </si>
  <si>
    <t>DiD 1.02(이탈無)+곡선 지속성장 → 깊은 할인 불필요, 마진 회복</t>
    <phoneticPr fontId="3" type="noConversion"/>
  </si>
  <si>
    <t>DiD 0.88(-13%)+곡선 우상향 → 1차 유인 중간 할인, 표준 60일</t>
    <phoneticPr fontId="3" type="noConversion"/>
  </si>
  <si>
    <t>DiD 0.78(-21%, 최대)+경쟁3+ 2년차 역성장 → 기간 연장으로 습관 형성</t>
    <phoneticPr fontId="3" type="noConversion"/>
  </si>
  <si>
    <t>실험_세탁전기</t>
  </si>
  <si>
    <t>실험_세탁후기</t>
  </si>
  <si>
    <t>대조_세탁전기</t>
  </si>
  <si>
    <t>대조_세탁후기</t>
  </si>
  <si>
    <t>실험_건조전기</t>
  </si>
  <si>
    <t>실험_건조후기</t>
  </si>
  <si>
    <t>대조_건조전기</t>
  </si>
  <si>
    <t>대조_건조후기</t>
  </si>
  <si>
    <t>요약 — 경쟁사 그룹별 대조군 매칭 DiD (세탁건수 기준, 지점 합산)</t>
  </si>
  <si>
    <t>• 【세탁】 경쟁 밀도가 높을수록 DiD 감소: 150-0 1.021 → 150-1 0.875 → 150-2 0.785 (전체 0.930)</t>
  </si>
  <si>
    <t>• 【건조】 DiD가 세탁보다 전반적으로 높음: 150-0 1.088 → 150-1 1.077 → 150-2 0.904 (전체 1.047) — 경쟁사 2개 이상에서만 1 미만</t>
  </si>
  <si>
    <t>• 150-0 (경쟁사 없음): 세탁 DiD 1.021 — 할인 종료 후에도 고객 유지. 현 −60% 할인은 과잉. −20% 수준(1코스 3,960원)으로 낮춰 마진 회복 권장</t>
  </si>
  <si>
    <t>• 150-1 (경쟁사 1개): 세탁 DiD 0.875 (−13% 이탈). 경쟁사 −50% 표시에 맞춰 −50%(1코스 2,470원)로 1차 방문 유인, 품질·편의로 재방문 전환</t>
  </si>
  <si>
    <t>• 150-2 (경쟁사 2개+): 세탁 DiD 0.785 (−21% 최대 이탈). 가격은 −50%(2,470원) 동일하되 할인 기간을 더 길게 가져가 반복 체감 · 습관화 유도</t>
  </si>
  <si>
    <t>• 이득 액 최대는 경쟁사 없는(150-0) 지점들: 대전백운초교 +491,913원, 수원시청뽀송 +1,430,396원 — 잔존율 100%↑라 정가 전환에도 건수 유지</t>
  </si>
  <si>
    <t>• 경쟁사 2개+ 한남대정문은 이득 +343,297원으로 가장 작음(이탈율 높아 3코스는 소폭 적자). 이 입지는 할인 기간을 쪼개기보다 유지·기간연장 고려</t>
  </si>
  <si>
    <t>표준</t>
    <phoneticPr fontId="3" type="noConversion"/>
  </si>
  <si>
    <t>살균</t>
    <phoneticPr fontId="3" type="noConversion"/>
  </si>
  <si>
    <t>대용량</t>
    <phoneticPr fontId="3" type="noConversion"/>
  </si>
  <si>
    <t>정상가</t>
    <phoneticPr fontId="3" type="noConversion"/>
  </si>
  <si>
    <t>오픈할인가</t>
    <phoneticPr fontId="3" type="noConversion"/>
  </si>
  <si>
    <t>할인율</t>
    <phoneticPr fontId="3" type="noConversion"/>
  </si>
  <si>
    <t>R² m1-12</t>
    <phoneticPr fontId="3" type="noConversion"/>
  </si>
  <si>
    <t>오픈 초기 실적 기반 매출 예측 테이블 (성장곡선 적용)</t>
  </si>
  <si>
    <t>① 입력값 (파란 셀만 수정)</t>
  </si>
  <si>
    <t>② 보유 실적 입력 (기준레벨 역산)</t>
  </si>
  <si>
    <t>오픈후개월(m)</t>
  </si>
  <si>
    <t>실매출</t>
  </si>
  <si>
    <t>시즈널지수</t>
  </si>
  <si>
    <t>탈시즈널 매출</t>
  </si>
  <si>
    <t>그룹 곡선지수</t>
  </si>
  <si>
    <t>환산 기준매출(지수100)</t>
  </si>
  <si>
    <t>M0 (오픈달)</t>
  </si>
  <si>
    <t>제외</t>
  </si>
  <si>
    <t>-</t>
  </si>
  <si>
    <t>M1 (오픈 다음달)</t>
  </si>
  <si>
    <t>M2</t>
  </si>
  <si>
    <t>M3</t>
  </si>
  <si>
    <t>적용 기울기 (지수/월, m6~36 회귀)</t>
  </si>
  <si>
    <t>④ 월별 예상매출 (m1~m48)</t>
  </si>
  <si>
    <t>곡선지수</t>
  </si>
  <si>
    <t>지수 산출근거</t>
  </si>
  <si>
    <t>실적(참고)</t>
  </si>
  <si>
    <t>구간</t>
  </si>
  <si>
    <t>m1~m12</t>
  </si>
  <si>
    <t>m13~m24</t>
  </si>
  <si>
    <t>m25~m36</t>
  </si>
  <si>
    <t>m37~m48</t>
  </si>
  <si>
    <t>※ 곡선 m1 = 오픈 다음 달 (Calc_오픈정렬 기준). 오픈달(M0)은 부분월이며 곡선 산출에서도 제외된 구간 → 기준레벨 역산에 미사용.</t>
  </si>
  <si>
    <t>※ m1~m36은 실제 곡선값(B:E열)을 사용하고, m37~m48은 m6~36 회귀식(지수 = 절편 + 기울기×m)으로 연장함. 절편은 m=0 지점이라 단독 해석하지 말 것.</t>
  </si>
  <si>
    <t>기준매출(지수100)</t>
  </si>
  <si>
    <t>2년차</t>
  </si>
  <si>
    <t>3년차</t>
  </si>
  <si>
    <t>4년차 (회귀 외삽)</t>
  </si>
  <si>
    <t>⑤ 연도별 합산 (세 가지 산정방식 병렬)</t>
  </si>
  <si>
    <t>적용 그룹 (0 / 1 / 2 / 3+ / 평균)</t>
  </si>
  <si>
    <t>평균</t>
  </si>
  <si>
    <t>역산 사용(Y/N)</t>
  </si>
  <si>
    <t>Y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</si>
  <si>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</si>
  <si>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</si>
  <si>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</si>
  <si>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</si>
  <si>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</si>
  <si>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</si>
  <si>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</si>
  <si>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</si>
  <si>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</si>
  <si>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③ 산출 파라미터 — 역산 시작월별 기준매출 (끝은 입력된 마지막 월까지 자동)</t>
  </si>
  <si>
    <t>시작 m</t>
  </si>
  <si>
    <t>사용 개월수</t>
  </si>
  <si>
    <t>A. M1부터 사용</t>
  </si>
  <si>
    <t>B. M2부터 사용 (M1 제외)</t>
  </si>
  <si>
    <t>C. M3부터 사용 (M2까지 제외)</t>
  </si>
  <si>
    <t>(참고용)</t>
    <phoneticPr fontId="3" type="noConversion"/>
  </si>
  <si>
    <t>적용 절편 (m=0 지점, m37~ 외삽용)</t>
  </si>
  <si>
    <t>탈시즈널 A (M1~)</t>
  </si>
  <si>
    <t>탈시즈널 B (M2~)</t>
  </si>
  <si>
    <t>탈시즈널 C (M3~)</t>
  </si>
  <si>
    <t>시즈널반영 B</t>
  </si>
  <si>
    <t>시즈널반영 C</t>
  </si>
  <si>
    <t>연매출 A (M1~)</t>
  </si>
  <si>
    <t>연매출 B (M2~)</t>
  </si>
  <si>
    <t>연매출 C (M3~)</t>
  </si>
  <si>
    <t>월평균 (C)</t>
  </si>
  <si>
    <t>※ A/B/C는 역산 시작월의 차이일 뿐이고(끝은 세 방식 동일하게 입력된 마지막 월), 세 열이 ④·⑤에 동시 표시된다. 특정 월만 무효로 만들고 싶으면 ②의 '역산 사용' 칸을 N으로 바꾸면 된다.</t>
  </si>
  <si>
    <t>전년 대비 성장률 (C)</t>
  </si>
  <si>
    <t>⑥ 성공 판정 — 목표 월평균 매출 도달 여부</t>
  </si>
  <si>
    <t>목표 월평균 매출</t>
  </si>
  <si>
    <t>평균 곡선지수</t>
  </si>
  <si>
    <t>필요 기준매출</t>
  </si>
  <si>
    <t>판정</t>
  </si>
  <si>
    <t>※ 시즈널리티 보정 기능은 제거했다(오픈 다음 달 1일 입력칸 삭제). ④·⑤의 예상매출은 모두 탈시즈널 기준이며, 특정 월의 실제 매출은 요약_월별시즈널리티!F7:F18 지수를 곱해 보정해서 보면 된다.</t>
  </si>
  <si>
    <t>※ ⑥ 판정은 기준매출 C(M3부터 역산) 기준. 필요 기준매출 = 목표 월평균 ÷ (해당 연차 평균 곡선지수/100). 즉 '지수 100 수준의 매출'이 이 값을 넘으면 그 연차에 목표를 달성한다는 뜻.</t>
  </si>
  <si>
    <t>해당 연월</t>
  </si>
  <si>
    <t>연매출 C · 시즈널반영</t>
  </si>
  <si>
    <t>월평균 · 시즈널반영</t>
  </si>
  <si>
    <t>예상 월평균 (C·시즈널반영)</t>
  </si>
  <si>
    <t>시즈널지수 반영 (Y/N)</t>
  </si>
  <si>
    <t>해당월</t>
  </si>
  <si>
    <t>사업자키</t>
  </si>
  <si>
    <t>개점일</t>
  </si>
  <si>
    <t>폐점일</t>
  </si>
  <si>
    <t>개점1년초과여부</t>
  </si>
  <si>
    <t>세탁건조매출</t>
  </si>
  <si>
    <t>(D001) 런드리익스프레스 화양점</t>
  </si>
  <si>
    <t>(D002) 런드리익스프레스 인헌점</t>
  </si>
  <si>
    <t>(D003) 런드리익스프레스 구로점</t>
  </si>
  <si>
    <t>(D004) 런드리익스프레스 신림점</t>
  </si>
  <si>
    <t>(D005) 런드리익스프레스 대학점</t>
  </si>
  <si>
    <t>(D006) 런드리익스프레스 서림점</t>
  </si>
  <si>
    <t>(D007) 런드리익스프레스 낙성대점</t>
  </si>
  <si>
    <t>(F001) 런드리익스프레스샵 화곡점</t>
  </si>
  <si>
    <t>(F002) 런드리익스프레스샵 신대방점</t>
  </si>
  <si>
    <t>(F003) 샤로수점 샵런드리익스프레스</t>
  </si>
  <si>
    <t>(D009) 신원점 런드리익스프레스</t>
  </si>
  <si>
    <t>(F004) 서울대입구점 런드리익스프레스샵</t>
  </si>
  <si>
    <t>(F005) 런드리익스프레스샵 쑥고개점</t>
  </si>
  <si>
    <t>(F006) 회기점_런드리익스프레스샵</t>
  </si>
  <si>
    <t>(F007) 구의점 런드리익스프레스샵</t>
  </si>
  <si>
    <t>(F008) 드림웍스컴퍼니 주식회사</t>
  </si>
  <si>
    <t>(F009) 진시스 장항점 런드리익스프레스샵</t>
  </si>
  <si>
    <t>(F010) 삼전엠케이점 런드리익스프레스샵</t>
  </si>
  <si>
    <t>(F011) 신길점 런드리익스프레스샵</t>
  </si>
  <si>
    <t>(D008) 트리하우스</t>
  </si>
  <si>
    <t>(F012) 석촌점 런드리익스프레스샵</t>
  </si>
  <si>
    <t>(F013) 방이점 런드리익스프레스샵</t>
  </si>
  <si>
    <t>(F014) 자곡점 런드리익스프레스샵</t>
  </si>
  <si>
    <t>(F015) 사당점 런드리익스프레스샵</t>
  </si>
  <si>
    <t>(F016) 가산점 런드리익스프레스샵</t>
  </si>
  <si>
    <t>(F017) 마곡점 런드리익스프레스샵</t>
  </si>
  <si>
    <t>(F018) 논현점 런드리익스프레스샵</t>
  </si>
  <si>
    <t>(F019) 청룡점 런드리익스프레스샵</t>
  </si>
  <si>
    <t>(F020) 신길삼거리점 런드리익스프레스샵</t>
  </si>
  <si>
    <t>(F021) 광주전남대점 런드리익스프레스샵</t>
  </si>
  <si>
    <t>(F022) 서울시립대점 런드리익스프레스샵</t>
  </si>
  <si>
    <t>(F023) 동탄 석우동점 런드리익스프레스샵</t>
  </si>
  <si>
    <t>(F024) 인헌그린점 런드리익스프레스샵</t>
  </si>
  <si>
    <t>(F025) 주식회사 아리이앤알</t>
  </si>
  <si>
    <t>(F026) 신촌점 런드리익스프레스샵</t>
  </si>
  <si>
    <t>(F027) 가산디지털점 런드리익스프레스샵</t>
  </si>
  <si>
    <t>(F028) 서림에스제이점 런드리익스프레스샵</t>
  </si>
  <si>
    <t>(F029) 연남점 런드리익스프레스샵</t>
  </si>
  <si>
    <t>(F030) 사당까치점 런드리익스프레스샵</t>
  </si>
  <si>
    <t>(F031) 노량진점_런드리익스프레스샵</t>
  </si>
  <si>
    <t>(F032) 낙성대행운점 런드리익스프레스샵</t>
  </si>
  <si>
    <t>(F033) 런드리익스프레스샵_신림퍼스트점</t>
  </si>
  <si>
    <t>(D010) 별빛거리점 런드리익스프레스</t>
  </si>
  <si>
    <t>(F034) 한양여대점 런드리익스프레스샵</t>
  </si>
  <si>
    <t>(F035) 이문점_런드리익스프레스샵</t>
  </si>
  <si>
    <t>(F036) 독산역점 런드리익스프레스샵</t>
  </si>
  <si>
    <t>(F037) 인하대점 런드리익스프레스샵</t>
  </si>
  <si>
    <t>(F038) 연희점_런드리익스프레스샵</t>
  </si>
  <si>
    <t>(F039) 고대정문점_런드리익스프레스샵</t>
  </si>
  <si>
    <t>(F040) 정왕역점 런드리익스프레스샵</t>
  </si>
  <si>
    <t>(F041) 병점진안점_런드리익스프레스샵</t>
  </si>
  <si>
    <t>(F042) 런드리익스프레스샵_인천시청점</t>
  </si>
  <si>
    <t>(F043) 복우물공원점 런드리익스프레스샵</t>
  </si>
  <si>
    <t>(F044) 라페스타호수점_런드리익스프레스샵</t>
  </si>
  <si>
    <t>(F045) 천호역점 런드리익스프레스샵</t>
  </si>
  <si>
    <t>(F046) 라페스타장항점 런드리익스프레스샵</t>
  </si>
  <si>
    <t>(F047) 오류행복주택점_런드리익스프레스샵</t>
  </si>
  <si>
    <t>(F048) 길병원사거리점 런드리익스프레스샵</t>
  </si>
  <si>
    <t>(F049) 인하용현점 런드리익스프레스샵</t>
  </si>
  <si>
    <t>(F050) 성대율전점_런드리익스프레스샵</t>
  </si>
  <si>
    <t>(F051) 영통신원뽀송점 런드리익스프레스샵</t>
  </si>
  <si>
    <t>(F052) 매탄삼성점_런드리익스프레스샵</t>
  </si>
  <si>
    <t>(F053) 김포구래현대점_런드리익스프레스샵</t>
  </si>
  <si>
    <t>(D011) 천안성정공원점 런드리익스프레스</t>
  </si>
  <si>
    <t>(F054) 천안상명대점_런드리익스프레스샵</t>
  </si>
  <si>
    <t>(F055) 평택동삭점_런드리익스프레스샵</t>
  </si>
  <si>
    <t>(F056) 숭실대중문점_런드리익스프레스샵</t>
  </si>
  <si>
    <t>(F057) 구로전화국점_런드리익스프레스샵</t>
  </si>
  <si>
    <t>(F058) 봉천중앙점_런드리익스프레스샵</t>
  </si>
  <si>
    <t>(F059) 성대후문점_런드리익스프레스샵</t>
  </si>
  <si>
    <t>(F060) 병점역점_런드리익스프레스샵</t>
  </si>
  <si>
    <t>(F061) 성대정문점_런드리익스프레스샵</t>
  </si>
  <si>
    <t>(F062) 원천삼성점_런드리익스프레스샵</t>
  </si>
  <si>
    <t>(F063) 곡반정파크점_런드리익스프레스샵</t>
  </si>
  <si>
    <t>(F064) 용현사랑점 런드리익스프레스샵</t>
  </si>
  <si>
    <t>(F065) 숭실대입구역점_런드리익스프레스샵</t>
  </si>
  <si>
    <t>(F066) 뉴신림로데오점_런드리익스프레스샵</t>
  </si>
  <si>
    <t>(F067) 성신정문점 런드리익스프레스샵</t>
  </si>
  <si>
    <t>(F068) 역삼센터필드점_런드리익스프레스샵</t>
  </si>
  <si>
    <t>(F069) 고대후문점_런드리익스프레스샵</t>
  </si>
  <si>
    <t>(F070) 평택용이파크점_런드리익스프레스샵</t>
  </si>
  <si>
    <t>(F071) 연대동문점_런드리익스프레스샵</t>
  </si>
  <si>
    <t>(F072) 수원매탄스쿨점_런드리익스프레스샵</t>
  </si>
  <si>
    <t>(F073) 양청송대공원점_런드리익스프레스샵</t>
  </si>
  <si>
    <t>(F074) 오창양청파크점 런드리익스프레스샵</t>
  </si>
  <si>
    <t>(F075) 충북대정문점_런드리익스프레스샵</t>
  </si>
  <si>
    <t>(F076) 오산대호스쿨점 런드리익스프레스샵</t>
  </si>
  <si>
    <t>(F077) 등마루증미역점_런드리익스프레스샵</t>
  </si>
  <si>
    <t>(F078) 천천푸르지오서문점 런드리익스프레스샵</t>
  </si>
  <si>
    <t>(F079) 신촌창천스쿨점_런드리익스프레스샵</t>
  </si>
  <si>
    <t>(F080) 신대방삼거리점_런드리익스프레스샵</t>
  </si>
  <si>
    <t>(F081) 신설동오거리점_런드리익스프레스샵</t>
  </si>
  <si>
    <t>(F082) 궁동로데오점_런드리익스프레스샵</t>
  </si>
  <si>
    <t>(F083) 둔산스쿨점_런드리익스프레스샵</t>
  </si>
  <si>
    <t>(F084) 유성온천점_런드리익스프레스샵</t>
  </si>
  <si>
    <t>(F085) 경희대정문점_런드리익스프레스샵</t>
  </si>
  <si>
    <t>(F086) 중앙대후문점_런드리익스프레스샵</t>
  </si>
  <si>
    <t>(F087) 드림팝스 유한회사</t>
  </si>
  <si>
    <t>(F088) 신대방역조원점_런드리익스프레스샵</t>
  </si>
  <si>
    <t>(F089) 영통망포뽀송점_런드리익스프레스샵</t>
  </si>
  <si>
    <t>(F090) 숙명여대정문점_런드리익스프레스샵</t>
  </si>
  <si>
    <t>(F091) 상도역점_런드리익스프레스샵</t>
  </si>
  <si>
    <t>(F092) 논현역점_런드리익스프레스샵</t>
  </si>
  <si>
    <t>(F093) 궁동한빛점_런드리익스프레스샵</t>
  </si>
  <si>
    <t>(F094) 공릉역점_런드리익스프레스샵</t>
  </si>
  <si>
    <t>(F096) 신림남부초교점_런드리익스프레스</t>
  </si>
  <si>
    <t>(F095) 관악샘말점 런드리익스프레스샵</t>
  </si>
  <si>
    <t>(F097) 강서교차로점_런드리익스프레스</t>
  </si>
  <si>
    <t>(F098) 당산영동초등점_런드리익스프레스</t>
  </si>
  <si>
    <t>(F099) 한양대학로점_런드리익스프레스샵</t>
  </si>
  <si>
    <t>(F100) 신림신원시장점_런드리익스프레스샵</t>
  </si>
  <si>
    <t>(F101) 공항시장역점_런드리익스프레스샵</t>
  </si>
  <si>
    <t>(F102) 아주대씨씨점_런드리익스프레스샵</t>
  </si>
  <si>
    <t>(F103) 주식회사 더블디에쿼티</t>
  </si>
  <si>
    <t>(F104) 봉천해피점_런드리익스프레스샵</t>
  </si>
  <si>
    <t>(F105) 서강대남문점_런드리익스프레스샵</t>
  </si>
  <si>
    <t>(F106) 서림스마일점_런드리익스프레스샵</t>
  </si>
  <si>
    <t>(F107) 성신후문점_런드리익스프레스샵</t>
  </si>
  <si>
    <t>(F108) 봉천은천입구점_런드리익스프레스샵</t>
  </si>
  <si>
    <t>(F109) 우송대삼거리점_런드리익스프레스샵</t>
  </si>
  <si>
    <t>(D012) 우송대북문점 런드리익스프레스</t>
  </si>
  <si>
    <t>(D013) 구의역파워점 런드리익스프레스</t>
  </si>
  <si>
    <t>(D014) 수원서둔골드점 런드리익스프레스</t>
  </si>
  <si>
    <t>(F110) 관악초등점_런드리익스프레스샵</t>
  </si>
  <si>
    <t>(F111) 화곡소나무점_런드리익스프레스샵</t>
  </si>
  <si>
    <t>(F112) 용현용일초등점 런드리익스프레스샵</t>
  </si>
  <si>
    <t>(F113) 성신여대역점_런드리익스프레스샵</t>
  </si>
  <si>
    <t>(F114) 관악원당초교점_런드리익스프레스샵</t>
  </si>
  <si>
    <t>(F115) 카이스트문지점_런드리익스프레스샵</t>
  </si>
  <si>
    <t>(F116) 대전용문롯데점_런드리익스프레스샵</t>
  </si>
  <si>
    <t>(F117) 한강성심병원점_런드리익스프레스샵</t>
  </si>
  <si>
    <t>(F118) 군자용마초교점_런드리익스프레스샵</t>
  </si>
  <si>
    <t>(F119) 왕십리도선점 런드리익스프레스샵</t>
  </si>
  <si>
    <t>(F120) 능동대공원점_런드리익스프레스샵</t>
  </si>
  <si>
    <t>(F121) 불광역대조점_런드리익스프레스샵</t>
  </si>
  <si>
    <t>(F122) 창천신촌로점_런드리익스프레스샵</t>
  </si>
  <si>
    <t>(F123) 수원시청뽀송점_런드리익스프레스샵</t>
  </si>
  <si>
    <t>(F124) 간석오거리점_런드리익스프레스샵</t>
  </si>
  <si>
    <t>(F125) 응암서부점_런드리익스프레스샵</t>
  </si>
  <si>
    <t>(F124) 응암서부점_런드리익스프레스샵</t>
  </si>
  <si>
    <t>(F126) 배재대정문점_런드리익스프레스샵</t>
  </si>
  <si>
    <t>(F127) 대전백운초교점_런드리익스프레스샵</t>
  </si>
  <si>
    <t>(F128) 한남대정문점_런드리익스프레스샵</t>
  </si>
  <si>
    <t>(F129) 원천제이씨점_런드리익스프레스샵</t>
  </si>
  <si>
    <t>(F130) 인하문화점_런드리익스프레스샵</t>
  </si>
  <si>
    <t>(F131) 관악미성점_런드리익스프레스샵</t>
  </si>
  <si>
    <t>(F132) 주안역삼거리점_런드리익스프레스샵</t>
  </si>
  <si>
    <t>(D015) 부평더갤러리점_런드리익스프레스샵</t>
  </si>
  <si>
    <t>(F133) 서울예대점_런드리익스프레스샵</t>
  </si>
  <si>
    <t>(F134) 강원대공대점_런드리익스프레스샵</t>
  </si>
  <si>
    <t>(F135) 두정메트로점_런드리익스프레스샵</t>
  </si>
  <si>
    <t>(F136) 대전보건대점_런드리익스프레스샵</t>
  </si>
  <si>
    <t>(1143) #진시스장항점</t>
  </si>
  <si>
    <t>(F137) 장항점_런드리익스프레스샵</t>
  </si>
  <si>
    <t>(1143) #장항점</t>
  </si>
  <si>
    <t>(1142) #영통삼성타운점</t>
  </si>
  <si>
    <t>(F139) 영통삼성타운점_런드리익스프레스샵</t>
  </si>
  <si>
    <t>멀티자판기매출</t>
  </si>
  <si>
    <t>기타매출</t>
  </si>
  <si>
    <t>최종월매출</t>
  </si>
  <si>
    <t>※ 2026-07 갱신: 매출 원천을 Raw_매출(2021-06이후)에서 RAW_매출A(2015년~전기간)로 교체. 2021-06 이전 오픈 지점이 전부 포함되면서 표본수와 곱선값이 변경됨.</t>
  </si>
  <si>
    <t>경쟁강도별 성장곡선 — 점포 기준매출(오픈4~9개월 평균)=100, 탈시즈널·이상치제외 평균지수</t>
    <phoneticPr fontId="3" type="noConversion"/>
  </si>
  <si>
    <t>3+</t>
    <phoneticPr fontId="3" type="noConversion"/>
  </si>
  <si>
    <t>경쟁강도별 성장곡선 추세 (선형회귀 · 오픈 m6~36 구간 기준)</t>
    <phoneticPr fontId="3" type="noConversion"/>
  </si>
  <si>
    <t>그룹</t>
    <phoneticPr fontId="3" type="noConversion"/>
  </si>
  <si>
    <t>기울기 (지수/월)</t>
    <phoneticPr fontId="3" type="noConversion"/>
  </si>
  <si>
    <t>절편</t>
    <phoneticPr fontId="3" type="noConversion"/>
  </si>
  <si>
    <t>R²</t>
    <phoneticPr fontId="3" type="noConversion"/>
  </si>
  <si>
    <t>연환산 (기울기×12)</t>
    <phoneticPr fontId="3" type="noConversion"/>
  </si>
  <si>
    <t>그룹0 (경쟁0)</t>
    <phoneticPr fontId="3" type="noConversion"/>
  </si>
  <si>
    <t>그룹1 (경쟁1)</t>
    <phoneticPr fontId="3" type="noConversion"/>
  </si>
  <si>
    <t>그룹2 (경쟁2)</t>
    <phoneticPr fontId="3" type="noConversion"/>
  </si>
  <si>
    <t>그룹3+ (경쟁3+)</t>
    <phoneticPr fontId="3" type="noConversion"/>
  </si>
  <si>
    <t>※ 기울기=월당 지수 증가폭(지수 100=오픈 4~9개월 평균). 그룹3+는 m18~24 정점 후 역성장이라 선형기울기가 0 부근/음수(R² 낮음) — 2년차 정체·잠식 반영(n=9, 신뢰구간 24개월).</t>
    <phoneticPr fontId="3" type="noConversion"/>
  </si>
  <si>
    <t>구간별 선형기울기 — 오픈 1개월차부터 포함 (신규 매장 초기실적 적용용)</t>
    <phoneticPr fontId="3" type="noConversion"/>
  </si>
  <si>
    <t>기울기 m1-12</t>
    <phoneticPr fontId="3" type="noConversion"/>
  </si>
  <si>
    <t>기울기 m1-24</t>
    <phoneticPr fontId="3" type="noConversion"/>
  </si>
  <si>
    <t>기울기 m1-36</t>
    <phoneticPr fontId="3" type="noConversion"/>
  </si>
  <si>
    <t>R² m1-24</t>
    <phoneticPr fontId="3" type="noConversion"/>
  </si>
  <si>
    <t>R² m1-36</t>
    <phoneticPr fontId="3" type="noConversion"/>
  </si>
  <si>
    <t>평균 (그룹3+ 제외)</t>
    <phoneticPr fontId="3" type="noConversion"/>
  </si>
  <si>
    <t>※ 기울기=월당 지수 증가폭(지수 100=오픈 4~9개월 평균). m1부터 포함하면 램프업 급상승이 섞여 구간이 짧을수록 기울기가 큼 — 동일 구간 예상에만 사용하고 장기 외삽은 금지.</t>
    <phoneticPr fontId="3" type="noConversion"/>
  </si>
  <si>
    <t>※ 평균(그룹3+ 제외)은 그룹0·1·2 기울기의 단순평균(매장수 가중 아님). 그룹3+는 m1-36 R² 0.16으로 직선 회귀를 적용하기 어려움(m18~24 정점 후 역성장).</t>
    <phoneticPr fontId="3" type="noConversion"/>
  </si>
  <si>
    <t>경쟁강도별 성장곡선 — 핵심 인사이트</t>
  </si>
  <si>
    <t>5. 시사점: 경쟁 0~2개 입지는 3~4년 성장 지속, 경쟁 3개+ 입지는 2년차 이후 꺾임 → 출점심사 강화 및 고경쟁 입지 리텐션 전략 필요</t>
  </si>
  <si>
    <t>표본수(n) 신뢰도 음영 기준 (G:J = 그룹별 개월차 매장 수)</t>
  </si>
  <si>
    <t>시즈널반영 A</t>
  </si>
  <si>
    <t>※ 사용법: ①에서 적용 그룹(M57)만 고르면 되고, ②에 M1~M12 실적을 아는 만큼 입력하면 된다. 빈 칸은 자동 제외되므로 기록이 늘어날수록 기준매출 정확도가 올라간다.</t>
  </si>
  <si>
    <t>지점 선택</t>
  </si>
  <si>
    <t>오픈일 (자동)</t>
  </si>
  <si>
    <t>실제매출 (RAW_매출A)</t>
  </si>
  <si>
    <t>가중평균(0~2)</t>
  </si>
  <si>
    <t>실제매출-시즈널반영C</t>
    <phoneticPr fontId="3" type="noConversion"/>
  </si>
  <si>
    <t>지점키</t>
    <phoneticPr fontId="3" type="noConversion"/>
  </si>
  <si>
    <t>경쟁사수</t>
    <phoneticPr fontId="3" type="noConversion"/>
  </si>
  <si>
    <t>기준매출(m4-9)</t>
    <phoneticPr fontId="3" type="noConversion"/>
  </si>
  <si>
    <t>가중평균(0~2)</t>
    <phoneticPr fontId="3" type="noConversion"/>
  </si>
  <si>
    <t>경쟁강도별 성장곡선 — 핵심 인사이트</t>
    <phoneticPr fontId="3" type="noConversion"/>
  </si>
  <si>
    <t>기준=오픈 4~9개월 평균=100 · 할인 60일은 전 매장 공통(그룹 간 비교 유효) · 신뢰구간: 전 그룹 24개월, 경쟁0·1·2는 36개월까지</t>
    <phoneticPr fontId="3" type="noConversion"/>
  </si>
  <si>
    <t>1. 공통 패턴: 오픈 약 6개월차에 기준선(100) 도달 — m1 66~76 → m3 88~90 → m6 약 100</t>
    <phoneticPr fontId="3" type="noConversion"/>
  </si>
  <si>
    <t>오픈 초기 실적 기반 매출 예측 테이블 (성장곡선 적용)</t>
    <phoneticPr fontId="3" type="noConversion"/>
  </si>
  <si>
    <t>① 입력값 (파란 셀만 수정)</t>
    <phoneticPr fontId="3" type="noConversion"/>
  </si>
  <si>
    <t>적용 그룹 (0 / 1 / 2 / 3+ / 평균)</t>
    <phoneticPr fontId="3" type="noConversion"/>
  </si>
  <si>
    <t>평균</t>
    <phoneticPr fontId="3" type="noConversion"/>
  </si>
  <si>
    <t>지점 선택</t>
    <phoneticPr fontId="3" type="noConversion"/>
  </si>
  <si>
    <t>(1114) #관악초등점</t>
    <phoneticPr fontId="3" type="noConversion"/>
  </si>
  <si>
    <t>5. 시사점: 경쟁 0~2개 입지는 3~4년 성장 지속, 경쟁 3개+ 입지는 2년차 이후 꺾임 → 출점심사 강화 및 고경쟁 입지 리텐션 전략 필요</t>
    <phoneticPr fontId="3" type="noConversion"/>
  </si>
  <si>
    <t>오픈일 (자동)</t>
    <phoneticPr fontId="3" type="noConversion"/>
  </si>
  <si>
    <t>※ 할인이 전 매장 동일(60일)해 초기 매출에 가격할인 효과가 공통 반영됨 → 그룹 간 비교는 유효, 단 초기 절대수준은 실수요보다 낮게 표시됨</t>
    <phoneticPr fontId="3" type="noConversion"/>
  </si>
  <si>
    <t>시즈널지수 반영 (Y/N)</t>
    <phoneticPr fontId="3" type="noConversion"/>
  </si>
  <si>
    <t>Y</t>
    <phoneticPr fontId="3" type="noConversion"/>
  </si>
  <si>
    <t>※ 2026-07 갱신: 매출 원천을 Raw_매출(2021-06이후)에서 RAW_매출A(2015년~전기간)로 교체. 2021-06 이전 오픈 지점이 전부 포함되면서 표본수와 곱선값이 변경됨.</t>
    <phoneticPr fontId="3" type="noConversion"/>
  </si>
  <si>
    <t>② 보유 실적 입력 (기준레벨 역산)</t>
    <phoneticPr fontId="3" type="noConversion"/>
  </si>
  <si>
    <t>표본수(n) 신뢰도 음영 기준 (G:J = 그룹별 개월차 매장 수)</t>
    <phoneticPr fontId="3" type="noConversion"/>
  </si>
  <si>
    <t>구분</t>
    <phoneticPr fontId="3" type="noConversion"/>
  </si>
  <si>
    <t>실매출</t>
    <phoneticPr fontId="3" type="noConversion"/>
  </si>
  <si>
    <t>시즈널지수</t>
    <phoneticPr fontId="3" type="noConversion"/>
  </si>
  <si>
    <t>탈시즈널 매출</t>
    <phoneticPr fontId="3" type="noConversion"/>
  </si>
  <si>
    <t>그룹 곡선지수</t>
    <phoneticPr fontId="3" type="noConversion"/>
  </si>
  <si>
    <t>환산 기준매출(지수100)</t>
    <phoneticPr fontId="3" type="noConversion"/>
  </si>
  <si>
    <t>역산 사용(Y/N)</t>
    <phoneticPr fontId="3" type="noConversion"/>
  </si>
  <si>
    <t>해당 연월</t>
    <phoneticPr fontId="3" type="noConversion"/>
  </si>
  <si>
    <t>n ≥ 30</t>
    <phoneticPr fontId="3" type="noConversion"/>
  </si>
  <si>
    <t>견고 — 평균 안정, 결론 내려도 됨</t>
    <phoneticPr fontId="3" type="noConversion"/>
  </si>
  <si>
    <t>M0 (오픈달)</t>
    <phoneticPr fontId="3" type="noConversion"/>
  </si>
  <si>
    <t>제외</t>
    <phoneticPr fontId="3" type="noConversion"/>
  </si>
  <si>
    <t>-</t>
    <phoneticPr fontId="3" type="noConversion"/>
  </si>
  <si>
    <t>15 ~ 29</t>
    <phoneticPr fontId="3" type="noConversion"/>
  </si>
  <si>
    <t>주의 — 사용 가능하나 신뢰구간 넓음</t>
    <phoneticPr fontId="3" type="noConversion"/>
  </si>
  <si>
    <t>M1 (오픈 다음달)</t>
    <phoneticPr fontId="3" type="noConversion"/>
  </si>
  <si>
    <t>10 ~ 14</t>
    <phoneticPr fontId="3" type="noConversion"/>
  </si>
  <si>
    <t>참고 — 매장 1~2곳 변동에 민감</t>
    <phoneticPr fontId="3" type="noConversion"/>
  </si>
  <si>
    <t>M2</t>
    <phoneticPr fontId="3" type="noConversion"/>
  </si>
  <si>
    <t>&lt; 10</t>
    <phoneticPr fontId="3" type="noConversion"/>
  </si>
  <si>
    <t>일화적 — 방향성만, 수치 단정 금지</t>
    <phoneticPr fontId="3" type="noConversion"/>
  </si>
  <si>
    <t>M3</t>
    <phoneticPr fontId="3" type="noConversion"/>
  </si>
  <si>
    <t>M4</t>
    <phoneticPr fontId="3" type="noConversion"/>
  </si>
  <si>
    <t>M5</t>
    <phoneticPr fontId="3" type="noConversion"/>
  </si>
  <si>
    <t>M6</t>
    <phoneticPr fontId="3" type="noConversion"/>
  </si>
  <si>
    <t>M7</t>
    <phoneticPr fontId="3" type="noConversion"/>
  </si>
  <si>
    <t>M8</t>
    <phoneticPr fontId="3" type="noConversion"/>
  </si>
  <si>
    <t>M9</t>
    <phoneticPr fontId="3" type="noConversion"/>
  </si>
  <si>
    <t>M10</t>
    <phoneticPr fontId="3" type="noConversion"/>
  </si>
  <si>
    <t>M11</t>
    <phoneticPr fontId="3" type="noConversion"/>
  </si>
  <si>
    <t>M12</t>
    <phoneticPr fontId="3" type="noConversion"/>
  </si>
  <si>
    <t>③ 산출 파라미터 — 역산 시작월별 기준매출 (끝은 입력된 마지막 월까지 자동)</t>
    <phoneticPr fontId="3" type="noConversion"/>
  </si>
  <si>
    <t>시작 m</t>
    <phoneticPr fontId="3" type="noConversion"/>
  </si>
  <si>
    <t>기준매출(지수100)</t>
    <phoneticPr fontId="3" type="noConversion"/>
  </si>
  <si>
    <t>사용 개월수</t>
    <phoneticPr fontId="3" type="noConversion"/>
  </si>
  <si>
    <t>A. M1부터 사용</t>
    <phoneticPr fontId="3" type="noConversion"/>
  </si>
  <si>
    <t>B. M2부터 사용 (M1 제외)</t>
    <phoneticPr fontId="3" type="noConversion"/>
  </si>
  <si>
    <t>C. M3부터 사용 (M2까지 제외)</t>
    <phoneticPr fontId="3" type="noConversion"/>
  </si>
  <si>
    <t>적용 기울기 (지수/월, m6~36 회귀)</t>
    <phoneticPr fontId="3" type="noConversion"/>
  </si>
  <si>
    <t>적용 절편 (m=0 지점, m37~ 외삽용)</t>
    <phoneticPr fontId="3" type="noConversion"/>
  </si>
  <si>
    <t>④ 월별 예상매출 (m1~m48)</t>
    <phoneticPr fontId="3" type="noConversion"/>
  </si>
  <si>
    <t>곡선지수</t>
    <phoneticPr fontId="3" type="noConversion"/>
  </si>
  <si>
    <t>지수 산출근거</t>
    <phoneticPr fontId="3" type="noConversion"/>
  </si>
  <si>
    <t>탈시즈널 A (M1~)</t>
    <phoneticPr fontId="3" type="noConversion"/>
  </si>
  <si>
    <t>탈시즈널 B (M2~)</t>
    <phoneticPr fontId="3" type="noConversion"/>
  </si>
  <si>
    <t>탈시즈널 C (M3~)</t>
    <phoneticPr fontId="3" type="noConversion"/>
  </si>
  <si>
    <t>실적(참고)</t>
    <phoneticPr fontId="3" type="noConversion"/>
  </si>
  <si>
    <t>시즈널반영 A</t>
    <phoneticPr fontId="3" type="noConversion"/>
  </si>
  <si>
    <t>시즈널반영 B</t>
    <phoneticPr fontId="3" type="noConversion"/>
  </si>
  <si>
    <t>시즈널반영 C</t>
    <phoneticPr fontId="3" type="noConversion"/>
  </si>
  <si>
    <t>실제매출 (RAW_매출A)</t>
    <phoneticPr fontId="3" type="noConversion"/>
  </si>
  <si>
    <t>[시즌미반영] 경쟁강도별 성장곡선 — 점포 기준매출(오픈4~9개월 평균)=100, 시즈널리티 보정 없이 원매출 그대로 지수화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</si>
</sst>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_);[Red]\(0\)"/>
    <numFmt numFmtId="177" formatCode="0.0"/>
    <numFmt numFmtId="178" formatCode="_-* #,##0.0_-;\-* #,##0.0_-;_-* &quot;-&quot;_-;_-@_-"/>
    <numFmt numFmtId="179" formatCode="\+0.0;\-0.0;0.0"/>
    <numFmt numFmtId="180" formatCode="0.0%"/>
    <numFmt numFmtId="181" formatCode="0.00&quot;x&quot;"/>
    <numFmt numFmtId="182" formatCode="#,##0&quot;원&quot;"/>
    <numFmt numFmtId="183" formatCode="0&quot;일&quot;"/>
    <numFmt numFmtId="184" formatCode="0.000"/>
    <numFmt numFmtId="185" formatCode="_-* #,##0.00_-;\-* #,##0.00_-;_-* &quot;-&quot;_-;_-@_-"/>
    <numFmt numFmtId="186" formatCode="yyyy/mm"/>
    <numFmt numFmtId="187" formatCode="0&quot;개월&quot;"/>
  </numFmts>
  <fonts count="48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rgb="FFFFFFFF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8000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i/>
      <sz val="11"/>
      <color rgb="FF666666"/>
      <name val="맑은 고딕"/>
      <family val="2"/>
      <charset val="129"/>
      <scheme val="minor"/>
    </font>
    <font>
      <b/>
      <sz val="9"/>
      <color rgb="FFFFFFFF"/>
      <name val="맑은 고딕"/>
      <family val="2"/>
      <charset val="129"/>
    </font>
    <font>
      <b/>
      <sz val="13"/>
      <color theme="1"/>
      <name val="맑은 고딕"/>
      <family val="2"/>
      <charset val="129"/>
    </font>
    <font>
      <b/>
      <sz val="14"/>
      <color theme="1"/>
      <name val="맑은 고딕"/>
      <family val="2"/>
      <charset val="129"/>
    </font>
    <font>
      <sz val="9"/>
      <color rgb="FF0000FF"/>
      <name val="맑은 고딕"/>
      <family val="2"/>
      <charset val="129"/>
    </font>
    <font>
      <b/>
      <sz val="10"/>
      <color rgb="FF444444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i/>
      <sz val="9"/>
      <color rgb="FF80808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9"/>
      <color rgb="FF006100"/>
      <name val="맑은 고딕"/>
      <family val="2"/>
      <charset val="129"/>
    </font>
    <font>
      <b/>
      <sz val="9"/>
      <color rgb="FF9C6500"/>
      <name val="맑은 고딕"/>
      <family val="2"/>
      <charset val="129"/>
    </font>
    <font>
      <b/>
      <sz val="9"/>
      <color rgb="FFC65911"/>
      <name val="맑은 고딕"/>
      <family val="2"/>
      <charset val="129"/>
    </font>
    <font>
      <b/>
      <sz val="9"/>
      <color rgb="FF9C0006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i/>
      <sz val="8"/>
      <color rgb="FFC00000"/>
      <name val="맑은 고딕"/>
      <family val="3"/>
      <charset val="129"/>
    </font>
    <font>
      <b/>
      <sz val="14"/>
      <color rgb="FF1F4E78"/>
      <name val="맑은 고딕"/>
      <family val="2"/>
      <charset val="129"/>
    </font>
    <font>
      <sz val="9"/>
      <color rgb="FF008000"/>
      <name val="맑은 고딕"/>
      <family val="2"/>
      <charset val="129"/>
    </font>
    <font>
      <b/>
      <i/>
      <sz val="9"/>
      <color rgb="FF808080"/>
      <name val="맑은 고딕"/>
      <family val="2"/>
      <charset val="129"/>
    </font>
    <font>
      <b/>
      <sz val="12"/>
      <color theme="1"/>
      <name val="맑은 고딕"/>
      <family val="2"/>
      <charset val="129"/>
    </font>
    <font>
      <i/>
      <sz val="9"/>
      <color theme="1"/>
      <name val="맑은 고딕"/>
      <family val="2"/>
      <charset val="129"/>
    </font>
    <font>
      <b/>
      <sz val="12"/>
      <color rgb="FF1F3864"/>
      <name val="맑은 고딕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595959"/>
      <name val="맑은 고딕"/>
      <family val="2"/>
      <charset val="129"/>
    </font>
    <font>
      <b/>
      <sz val="9"/>
      <color rgb="FF595959"/>
      <name val="맑은 고딕"/>
      <family val="2"/>
      <charset val="129"/>
    </font>
    <font>
      <b/>
      <sz val="9"/>
      <color rgb="FF008000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thin">
        <color rgb="FFBFBFBF"/>
      </top>
      <bottom style="medium">
        <color rgb="FFFF0000"/>
      </bottom>
      <diagonal/>
    </border>
    <border>
      <left/>
      <right/>
      <top/>
      <bottom style="thin">
        <color auto="1"/>
      </bottom>
      <diagonal/>
    </border>
    <border>
      <left style="medium">
        <color rgb="FF290DFB"/>
      </left>
      <right style="medium">
        <color rgb="FF290DFB"/>
      </right>
      <top style="medium">
        <color rgb="FF290DFB"/>
      </top>
      <bottom style="medium">
        <color rgb="FF290DFB"/>
      </bottom>
      <diagonal/>
    </border>
    <border>
      <left style="medium">
        <color rgb="FF290DFB"/>
      </left>
      <right style="medium">
        <color rgb="FF290DFB"/>
      </right>
      <top style="medium">
        <color rgb="FF290DFB"/>
      </top>
      <bottom/>
      <diagonal/>
    </border>
    <border>
      <left style="medium">
        <color rgb="FF290DFB"/>
      </left>
      <right style="medium">
        <color rgb="FF290DFB"/>
      </right>
      <top/>
      <bottom/>
      <diagonal/>
    </border>
    <border>
      <left style="medium">
        <color rgb="FF290DFB"/>
      </left>
      <right style="medium">
        <color rgb="FF290DFB"/>
      </right>
      <top/>
      <bottom style="medium">
        <color rgb="FF290DFB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7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3" fontId="6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7" fillId="0" borderId="0" xfId="0" applyFont="1">
      <alignment vertical="center"/>
    </xf>
    <xf numFmtId="3" fontId="6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0" fillId="4" borderId="0" xfId="0" applyFont="1" applyFill="1">
      <alignment vertical="center"/>
    </xf>
    <xf numFmtId="0" fontId="2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9" fontId="13" fillId="5" borderId="0" xfId="0" applyNumberFormat="1" applyFont="1" applyFill="1">
      <alignment vertical="center"/>
    </xf>
    <xf numFmtId="182" fontId="0" fillId="5" borderId="0" xfId="0" applyNumberFormat="1" applyFill="1">
      <alignment vertical="center"/>
    </xf>
    <xf numFmtId="183" fontId="13" fillId="5" borderId="0" xfId="0" applyNumberFormat="1" applyFont="1" applyFill="1">
      <alignment vertical="center"/>
    </xf>
    <xf numFmtId="0" fontId="14" fillId="0" borderId="0" xfId="0" applyFont="1">
      <alignment vertical="center"/>
    </xf>
    <xf numFmtId="0" fontId="0" fillId="6" borderId="0" xfId="0" applyFill="1">
      <alignment vertical="center"/>
    </xf>
    <xf numFmtId="0" fontId="16" fillId="0" borderId="0" xfId="0" applyFont="1">
      <alignment vertical="center"/>
    </xf>
    <xf numFmtId="0" fontId="17" fillId="4" borderId="0" xfId="0" applyFont="1" applyFill="1">
      <alignment vertical="center"/>
    </xf>
    <xf numFmtId="0" fontId="18" fillId="8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4" borderId="1" xfId="0" applyFont="1" applyFill="1" applyBorder="1" applyAlignment="1">
      <alignment horizontal="center" vertical="center"/>
    </xf>
    <xf numFmtId="0" fontId="25" fillId="0" borderId="1" xfId="0" applyFont="1" applyBorder="1">
      <alignment vertical="center"/>
    </xf>
    <xf numFmtId="14" fontId="25" fillId="0" borderId="1" xfId="0" applyNumberFormat="1" applyFont="1" applyBorder="1" applyAlignment="1">
      <alignment horizontal="center" vertical="center"/>
    </xf>
    <xf numFmtId="3" fontId="25" fillId="0" borderId="1" xfId="0" applyNumberFormat="1" applyFont="1" applyBorder="1">
      <alignment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180" fontId="25" fillId="0" borderId="1" xfId="0" applyNumberFormat="1" applyFont="1" applyBorder="1">
      <alignment vertical="center"/>
    </xf>
    <xf numFmtId="180" fontId="25" fillId="0" borderId="2" xfId="0" applyNumberFormat="1" applyFont="1" applyBorder="1">
      <alignment vertical="center"/>
    </xf>
    <xf numFmtId="184" fontId="25" fillId="0" borderId="5" xfId="0" applyNumberFormat="1" applyFont="1" applyBorder="1">
      <alignment vertical="center"/>
    </xf>
    <xf numFmtId="0" fontId="25" fillId="0" borderId="4" xfId="0" applyFont="1" applyBorder="1">
      <alignment vertical="center"/>
    </xf>
    <xf numFmtId="0" fontId="28" fillId="10" borderId="1" xfId="0" applyFont="1" applyFill="1" applyBorder="1">
      <alignment vertical="center"/>
    </xf>
    <xf numFmtId="3" fontId="28" fillId="10" borderId="1" xfId="0" applyNumberFormat="1" applyFont="1" applyFill="1" applyBorder="1">
      <alignment vertical="center"/>
    </xf>
    <xf numFmtId="180" fontId="28" fillId="10" borderId="1" xfId="0" applyNumberFormat="1" applyFont="1" applyFill="1" applyBorder="1">
      <alignment vertical="center"/>
    </xf>
    <xf numFmtId="180" fontId="28" fillId="10" borderId="2" xfId="0" applyNumberFormat="1" applyFont="1" applyFill="1" applyBorder="1">
      <alignment vertical="center"/>
    </xf>
    <xf numFmtId="184" fontId="28" fillId="10" borderId="6" xfId="0" applyNumberFormat="1" applyFont="1" applyFill="1" applyBorder="1">
      <alignment vertical="center"/>
    </xf>
    <xf numFmtId="0" fontId="28" fillId="10" borderId="4" xfId="0" applyFont="1" applyFill="1" applyBorder="1">
      <alignment vertical="center"/>
    </xf>
    <xf numFmtId="0" fontId="29" fillId="0" borderId="0" xfId="0" applyFont="1">
      <alignment vertical="center"/>
    </xf>
    <xf numFmtId="185" fontId="0" fillId="0" borderId="0" xfId="1" applyNumberFormat="1" applyFont="1">
      <alignment vertical="center"/>
    </xf>
    <xf numFmtId="0" fontId="30" fillId="0" borderId="0" xfId="0" applyFont="1">
      <alignment vertical="center"/>
    </xf>
    <xf numFmtId="3" fontId="31" fillId="0" borderId="1" xfId="0" applyNumberFormat="1" applyFont="1" applyBorder="1">
      <alignment vertical="center"/>
    </xf>
    <xf numFmtId="9" fontId="31" fillId="0" borderId="1" xfId="0" applyNumberFormat="1" applyFont="1" applyBorder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9" fillId="0" borderId="0" xfId="0" applyFo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" fontId="38" fillId="0" borderId="1" xfId="0" applyNumberFormat="1" applyFont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9" fontId="13" fillId="12" borderId="1" xfId="0" applyNumberFormat="1" applyFont="1" applyFill="1" applyBorder="1" applyAlignment="1">
      <alignment horizontal="center" vertical="center"/>
    </xf>
    <xf numFmtId="183" fontId="13" fillId="12" borderId="1" xfId="0" applyNumberFormat="1" applyFont="1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40" fillId="0" borderId="0" xfId="0" applyFont="1">
      <alignment vertical="center"/>
    </xf>
    <xf numFmtId="0" fontId="2" fillId="11" borderId="0" xfId="0" applyFont="1" applyFill="1">
      <alignment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0" fontId="41" fillId="0" borderId="0" xfId="0" applyFont="1">
      <alignment vertical="center"/>
    </xf>
    <xf numFmtId="9" fontId="0" fillId="0" borderId="0" xfId="2" applyFont="1">
      <alignment vertical="center"/>
    </xf>
    <xf numFmtId="0" fontId="0" fillId="13" borderId="0" xfId="0" applyFill="1">
      <alignment vertical="center"/>
    </xf>
    <xf numFmtId="2" fontId="0" fillId="0" borderId="0" xfId="0" applyNumberFormat="1">
      <alignment vertical="center"/>
    </xf>
    <xf numFmtId="2" fontId="2" fillId="0" borderId="0" xfId="0" applyNumberFormat="1" applyFont="1">
      <alignment vertical="center"/>
    </xf>
    <xf numFmtId="184" fontId="2" fillId="0" borderId="0" xfId="0" applyNumberFormat="1" applyFont="1" applyAlignment="1">
      <alignment horizontal="center" vertical="center"/>
    </xf>
    <xf numFmtId="3" fontId="13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186" fontId="0" fillId="0" borderId="0" xfId="0" applyNumberFormat="1" applyAlignment="1">
      <alignment horizontal="center" vertical="center"/>
    </xf>
    <xf numFmtId="0" fontId="45" fillId="0" borderId="0" xfId="0" applyFont="1">
      <alignment vertical="center"/>
    </xf>
    <xf numFmtId="0" fontId="42" fillId="0" borderId="0" xfId="0" applyFont="1">
      <alignment vertical="center"/>
    </xf>
    <xf numFmtId="0" fontId="2" fillId="11" borderId="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3" fontId="2" fillId="15" borderId="0" xfId="0" applyNumberFormat="1" applyFont="1" applyFill="1">
      <alignment vertical="center"/>
    </xf>
    <xf numFmtId="49" fontId="13" fillId="0" borderId="0" xfId="0" applyNumberFormat="1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4" fontId="2" fillId="0" borderId="0" xfId="0" applyNumberFormat="1" applyFont="1">
      <alignment vertical="center"/>
    </xf>
    <xf numFmtId="3" fontId="0" fillId="0" borderId="0" xfId="0" applyNumberFormat="1" applyAlignment="1">
      <alignment horizontal="right" vertical="center"/>
    </xf>
    <xf numFmtId="49" fontId="13" fillId="16" borderId="8" xfId="0" applyNumberFormat="1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46" fillId="11" borderId="0" xfId="0" applyFont="1" applyFill="1" applyAlignment="1">
      <alignment horizontal="center" vertical="center"/>
    </xf>
    <xf numFmtId="3" fontId="13" fillId="16" borderId="8" xfId="0" applyNumberFormat="1" applyFont="1" applyFill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16" borderId="9" xfId="0" applyNumberFormat="1" applyFill="1" applyBorder="1" applyAlignment="1">
      <alignment horizontal="right" vertical="center"/>
    </xf>
    <xf numFmtId="177" fontId="0" fillId="16" borderId="10" xfId="0" applyNumberFormat="1" applyFill="1" applyBorder="1" applyAlignment="1">
      <alignment horizontal="right" vertical="center"/>
    </xf>
    <xf numFmtId="177" fontId="0" fillId="16" borderId="11" xfId="0" applyNumberFormat="1" applyFill="1" applyBorder="1" applyAlignment="1">
      <alignment horizontal="right" vertical="center"/>
    </xf>
    <xf numFmtId="0" fontId="2" fillId="14" borderId="7" xfId="0" applyFont="1" applyFill="1" applyBorder="1" applyAlignment="1">
      <alignment horizontal="center" vertical="center"/>
    </xf>
    <xf numFmtId="14" fontId="38" fillId="16" borderId="8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3" fontId="38" fillId="0" borderId="0" xfId="0" applyNumberFormat="1" applyFont="1">
      <alignment vertical="center"/>
    </xf>
    <xf numFmtId="3" fontId="38" fillId="16" borderId="9" xfId="0" applyNumberFormat="1" applyFont="1" applyFill="1" applyBorder="1">
      <alignment vertical="center"/>
    </xf>
    <xf numFmtId="3" fontId="38" fillId="16" borderId="10" xfId="0" applyNumberFormat="1" applyFont="1" applyFill="1" applyBorder="1">
      <alignment vertical="center"/>
    </xf>
    <xf numFmtId="3" fontId="38" fillId="16" borderId="11" xfId="0" applyNumberFormat="1" applyFont="1" applyFill="1" applyBorder="1">
      <alignment vertical="center"/>
    </xf>
    <xf numFmtId="3" fontId="47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9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290DF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경쟁강도별 오픈 후 성장곡선 </a:t>
            </a:r>
            <a:r>
              <a:rPr lang="en-US" altLang="ko-KR"/>
              <a:t>(</a:t>
            </a:r>
            <a:r>
              <a:rPr lang="ko-KR" altLang="en-US"/>
              <a:t>탈시즈널 지수</a:t>
            </a:r>
            <a:r>
              <a:rPr lang="en-US" altLang="ko-KR"/>
              <a:t>, </a:t>
            </a:r>
            <a:r>
              <a:rPr lang="ko-KR" altLang="en-US"/>
              <a:t>기준</a:t>
            </a:r>
            <a:r>
              <a:rPr lang="en-US" altLang="ko-KR"/>
              <a:t>=</a:t>
            </a:r>
            <a:r>
              <a:rPr lang="ko-KR" altLang="en-US"/>
              <a:t>오픈 </a:t>
            </a:r>
            <a:r>
              <a:rPr lang="en-US" altLang="ko-KR"/>
              <a:t>4~9</a:t>
            </a:r>
            <a:r>
              <a:rPr lang="ko-KR" altLang="en-US"/>
              <a:t>개월 평균</a:t>
            </a:r>
            <a:r>
              <a:rPr lang="en-US" altLang="ko-KR"/>
              <a:t>=100)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요약_성장곡선!$B$2</c:f>
              <c:strCache>
                <c:ptCount val="1"/>
                <c:pt idx="0">
                  <c:v>그룹0(경쟁0)</c:v>
                </c:pt>
              </c:strCache>
            </c:strRef>
          </c:tx>
          <c:spPr>
            <a:ln w="28575" cap="rnd">
              <a:solidFill>
                <a:srgbClr val="290DFB"/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요약_성장곡선!$B$3:$B$50</c:f>
              <c:numCache>
                <c:formatCode>General</c:formatCode>
                <c:ptCount val="48"/>
                <c:pt idx="0">
                  <c:v>68.304841607401471</c:v>
                </c:pt>
                <c:pt idx="1">
                  <c:v>78.076400573801578</c:v>
                </c:pt>
                <c:pt idx="2">
                  <c:v>90.455862351725898</c:v>
                </c:pt>
                <c:pt idx="3">
                  <c:v>92.976132414298434</c:v>
                </c:pt>
                <c:pt idx="4">
                  <c:v>96.750113266589722</c:v>
                </c:pt>
                <c:pt idx="5">
                  <c:v>101.79008024111053</c:v>
                </c:pt>
                <c:pt idx="6">
                  <c:v>100.44915735240212</c:v>
                </c:pt>
                <c:pt idx="7">
                  <c:v>102.7299461696895</c:v>
                </c:pt>
                <c:pt idx="8">
                  <c:v>105.54087987136849</c:v>
                </c:pt>
                <c:pt idx="9">
                  <c:v>106.54722418543609</c:v>
                </c:pt>
                <c:pt idx="10">
                  <c:v>108.38539287981266</c:v>
                </c:pt>
                <c:pt idx="11">
                  <c:v>112.53119580027378</c:v>
                </c:pt>
                <c:pt idx="12">
                  <c:v>115.31727424347088</c:v>
                </c:pt>
                <c:pt idx="13">
                  <c:v>113.31437498614861</c:v>
                </c:pt>
                <c:pt idx="14">
                  <c:v>115.16776666726918</c:v>
                </c:pt>
                <c:pt idx="15">
                  <c:v>121.73881467956538</c:v>
                </c:pt>
                <c:pt idx="16">
                  <c:v>122.2532426366742</c:v>
                </c:pt>
                <c:pt idx="17">
                  <c:v>123.2987192031579</c:v>
                </c:pt>
                <c:pt idx="18">
                  <c:v>123.15529405273251</c:v>
                </c:pt>
                <c:pt idx="19">
                  <c:v>124.00247915700939</c:v>
                </c:pt>
                <c:pt idx="20">
                  <c:v>124.52812473386919</c:v>
                </c:pt>
                <c:pt idx="21">
                  <c:v>125.9110228873364</c:v>
                </c:pt>
                <c:pt idx="22">
                  <c:v>127.11433600188785</c:v>
                </c:pt>
                <c:pt idx="23">
                  <c:v>126.34394116415787</c:v>
                </c:pt>
                <c:pt idx="24">
                  <c:v>129.64836334885493</c:v>
                </c:pt>
                <c:pt idx="25">
                  <c:v>131.40584406133166</c:v>
                </c:pt>
                <c:pt idx="26">
                  <c:v>127.32810921921649</c:v>
                </c:pt>
                <c:pt idx="27">
                  <c:v>134.69091251237199</c:v>
                </c:pt>
                <c:pt idx="28">
                  <c:v>132.72213501809364</c:v>
                </c:pt>
                <c:pt idx="29">
                  <c:v>136.8585260283445</c:v>
                </c:pt>
                <c:pt idx="30">
                  <c:v>137.85872116867174</c:v>
                </c:pt>
                <c:pt idx="31">
                  <c:v>132.58390701843078</c:v>
                </c:pt>
                <c:pt idx="32">
                  <c:v>131.40460111253128</c:v>
                </c:pt>
                <c:pt idx="33">
                  <c:v>134.9050394064038</c:v>
                </c:pt>
                <c:pt idx="34">
                  <c:v>129.78823159772372</c:v>
                </c:pt>
                <c:pt idx="35">
                  <c:v>138.95009572911991</c:v>
                </c:pt>
                <c:pt idx="36">
                  <c:v>141.82313364982119</c:v>
                </c:pt>
                <c:pt idx="37">
                  <c:v>136.82523324008363</c:v>
                </c:pt>
                <c:pt idx="38">
                  <c:v>139.9984572285486</c:v>
                </c:pt>
                <c:pt idx="39">
                  <c:v>150.35332663949708</c:v>
                </c:pt>
                <c:pt idx="40">
                  <c:v>156.99461454959541</c:v>
                </c:pt>
                <c:pt idx="41">
                  <c:v>161.99938382186477</c:v>
                </c:pt>
                <c:pt idx="42">
                  <c:v>158.09643121113655</c:v>
                </c:pt>
                <c:pt idx="43">
                  <c:v>153.98410666955419</c:v>
                </c:pt>
                <c:pt idx="44">
                  <c:v>148.68765188184497</c:v>
                </c:pt>
                <c:pt idx="45">
                  <c:v>151.86815992771636</c:v>
                </c:pt>
                <c:pt idx="46">
                  <c:v>143.41706696630408</c:v>
                </c:pt>
                <c:pt idx="47">
                  <c:v>141.12112125879386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2-4D4B-AE91-09A8E911DF3E}"/>
            </c:ext>
          </c:extLst>
        </c:ser>
        <c:ser>
          <c:idx val="1"/>
          <c:order val="1"/>
          <c:tx>
            <c:strRef>
              <c:f>요약_성장곡선!$C$2</c:f>
              <c:strCache>
                <c:ptCount val="1"/>
                <c:pt idx="0">
                  <c:v>그룹1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요약_성장곡선!$C$3:$C$50</c:f>
              <c:numCache>
                <c:formatCode>General</c:formatCode>
                <c:ptCount val="48"/>
                <c:pt idx="0">
                  <c:v>71.964240069828207</c:v>
                </c:pt>
                <c:pt idx="1">
                  <c:v>80.246004255245495</c:v>
                </c:pt>
                <c:pt idx="2">
                  <c:v>87.397644012715091</c:v>
                </c:pt>
                <c:pt idx="3">
                  <c:v>93.159702643905021</c:v>
                </c:pt>
                <c:pt idx="4">
                  <c:v>97.939115451595953</c:v>
                </c:pt>
                <c:pt idx="5">
                  <c:v>97.884006469737386</c:v>
                </c:pt>
                <c:pt idx="6">
                  <c:v>103.89210638936417</c:v>
                </c:pt>
                <c:pt idx="7">
                  <c:v>101.76704269922763</c:v>
                </c:pt>
                <c:pt idx="8">
                  <c:v>105.55286366784871</c:v>
                </c:pt>
                <c:pt idx="9">
                  <c:v>108.39256764611774</c:v>
                </c:pt>
                <c:pt idx="10">
                  <c:v>108.97334276220251</c:v>
                </c:pt>
                <c:pt idx="11">
                  <c:v>109.71907277094937</c:v>
                </c:pt>
                <c:pt idx="12">
                  <c:v>111.0185152666465</c:v>
                </c:pt>
                <c:pt idx="13">
                  <c:v>111.72027785544485</c:v>
                </c:pt>
                <c:pt idx="14">
                  <c:v>114.21013079303833</c:v>
                </c:pt>
                <c:pt idx="15">
                  <c:v>116.83497143934565</c:v>
                </c:pt>
                <c:pt idx="16">
                  <c:v>115.24382930060402</c:v>
                </c:pt>
                <c:pt idx="17">
                  <c:v>117.39080159777825</c:v>
                </c:pt>
                <c:pt idx="18">
                  <c:v>117.25769703257636</c:v>
                </c:pt>
                <c:pt idx="19">
                  <c:v>118.94701298978229</c:v>
                </c:pt>
                <c:pt idx="20">
                  <c:v>120.87639946398971</c:v>
                </c:pt>
                <c:pt idx="21">
                  <c:v>121.47498546501407</c:v>
                </c:pt>
                <c:pt idx="22">
                  <c:v>120.94019239961801</c:v>
                </c:pt>
                <c:pt idx="23">
                  <c:v>120.87397054363069</c:v>
                </c:pt>
                <c:pt idx="24">
                  <c:v>122.56171885170031</c:v>
                </c:pt>
                <c:pt idx="25">
                  <c:v>122.0749433510497</c:v>
                </c:pt>
                <c:pt idx="26">
                  <c:v>127.9767804913689</c:v>
                </c:pt>
                <c:pt idx="27">
                  <c:v>126.32371475038731</c:v>
                </c:pt>
                <c:pt idx="28">
                  <c:v>124.9698778859341</c:v>
                </c:pt>
                <c:pt idx="29">
                  <c:v>130.22945454173797</c:v>
                </c:pt>
                <c:pt idx="30">
                  <c:v>127.14453662132041</c:v>
                </c:pt>
                <c:pt idx="31">
                  <c:v>129.60955050715768</c:v>
                </c:pt>
                <c:pt idx="32">
                  <c:v>127.88751593338084</c:v>
                </c:pt>
                <c:pt idx="33">
                  <c:v>133.76407008145242</c:v>
                </c:pt>
                <c:pt idx="34">
                  <c:v>134.17410370870616</c:v>
                </c:pt>
                <c:pt idx="35">
                  <c:v>137.8047269660151</c:v>
                </c:pt>
                <c:pt idx="36">
                  <c:v>138.71047815459954</c:v>
                </c:pt>
                <c:pt idx="37">
                  <c:v>138.79950778292113</c:v>
                </c:pt>
                <c:pt idx="38">
                  <c:v>136.49085462755542</c:v>
                </c:pt>
                <c:pt idx="39">
                  <c:v>135.99045206323513</c:v>
                </c:pt>
                <c:pt idx="40">
                  <c:v>139.14053143390595</c:v>
                </c:pt>
                <c:pt idx="41">
                  <c:v>142.07561173925825</c:v>
                </c:pt>
                <c:pt idx="42">
                  <c:v>143.96369626311755</c:v>
                </c:pt>
                <c:pt idx="43">
                  <c:v>145.28224885948848</c:v>
                </c:pt>
                <c:pt idx="44">
                  <c:v>144.83795565076139</c:v>
                </c:pt>
                <c:pt idx="45">
                  <c:v>151.03039183173632</c:v>
                </c:pt>
                <c:pt idx="46">
                  <c:v>149.44658783475853</c:v>
                </c:pt>
                <c:pt idx="47">
                  <c:v>146.04131329688465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2-4D4B-AE91-09A8E911DF3E}"/>
            </c:ext>
          </c:extLst>
        </c:ser>
        <c:ser>
          <c:idx val="2"/>
          <c:order val="2"/>
          <c:tx>
            <c:strRef>
              <c:f>요약_성장곡선!$D$2</c:f>
              <c:strCache>
                <c:ptCount val="1"/>
                <c:pt idx="0">
                  <c:v>그룹2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요약_성장곡선!$D$3:$D$50</c:f>
              <c:numCache>
                <c:formatCode>General</c:formatCode>
                <c:ptCount val="48"/>
                <c:pt idx="0">
                  <c:v>66.529300113662785</c:v>
                </c:pt>
                <c:pt idx="1">
                  <c:v>78.254824606113729</c:v>
                </c:pt>
                <c:pt idx="2">
                  <c:v>87.440501664225664</c:v>
                </c:pt>
                <c:pt idx="3">
                  <c:v>92.320853823571525</c:v>
                </c:pt>
                <c:pt idx="4">
                  <c:v>95.118126747575744</c:v>
                </c:pt>
                <c:pt idx="5">
                  <c:v>98.059745808169353</c:v>
                </c:pt>
                <c:pt idx="6">
                  <c:v>104.71408894703193</c:v>
                </c:pt>
                <c:pt idx="7">
                  <c:v>104.60680212552327</c:v>
                </c:pt>
                <c:pt idx="8">
                  <c:v>105.46001639594684</c:v>
                </c:pt>
                <c:pt idx="9">
                  <c:v>108.97185153406399</c:v>
                </c:pt>
                <c:pt idx="10">
                  <c:v>113.23116709733571</c:v>
                </c:pt>
                <c:pt idx="11">
                  <c:v>114.23173454927834</c:v>
                </c:pt>
                <c:pt idx="12">
                  <c:v>113.73661343914306</c:v>
                </c:pt>
                <c:pt idx="13">
                  <c:v>117.02428463690129</c:v>
                </c:pt>
                <c:pt idx="14">
                  <c:v>116.38946591794213</c:v>
                </c:pt>
                <c:pt idx="15">
                  <c:v>118.99479592081839</c:v>
                </c:pt>
                <c:pt idx="16">
                  <c:v>118.73578100228168</c:v>
                </c:pt>
                <c:pt idx="17">
                  <c:v>119.50974263507617</c:v>
                </c:pt>
                <c:pt idx="18">
                  <c:v>119.86935088034797</c:v>
                </c:pt>
                <c:pt idx="19">
                  <c:v>119.05743879892211</c:v>
                </c:pt>
                <c:pt idx="20">
                  <c:v>117.50096093044871</c:v>
                </c:pt>
                <c:pt idx="21">
                  <c:v>117.80634533191241</c:v>
                </c:pt>
                <c:pt idx="22">
                  <c:v>117.69050595466712</c:v>
                </c:pt>
                <c:pt idx="23">
                  <c:v>117.84833351907568</c:v>
                </c:pt>
                <c:pt idx="24">
                  <c:v>121.49849363319692</c:v>
                </c:pt>
                <c:pt idx="25">
                  <c:v>123.64254340257239</c:v>
                </c:pt>
                <c:pt idx="26">
                  <c:v>125.48577286244733</c:v>
                </c:pt>
                <c:pt idx="27">
                  <c:v>124.90790836641924</c:v>
                </c:pt>
                <c:pt idx="28">
                  <c:v>127.75345480406607</c:v>
                </c:pt>
                <c:pt idx="29">
                  <c:v>130.01259627058852</c:v>
                </c:pt>
                <c:pt idx="30">
                  <c:v>134.17287221838174</c:v>
                </c:pt>
                <c:pt idx="31">
                  <c:v>134.77915898863318</c:v>
                </c:pt>
                <c:pt idx="32">
                  <c:v>133.37064290496511</c:v>
                </c:pt>
                <c:pt idx="33">
                  <c:v>132.43916629836471</c:v>
                </c:pt>
                <c:pt idx="34">
                  <c:v>128.00860958085883</c:v>
                </c:pt>
                <c:pt idx="35">
                  <c:v>133.38142501721825</c:v>
                </c:pt>
                <c:pt idx="36">
                  <c:v>131.43741107174839</c:v>
                </c:pt>
                <c:pt idx="37">
                  <c:v>134.57607909914111</c:v>
                </c:pt>
                <c:pt idx="38">
                  <c:v>140.28006857758896</c:v>
                </c:pt>
                <c:pt idx="39">
                  <c:v>134.68372912251957</c:v>
                </c:pt>
                <c:pt idx="40">
                  <c:v>138.17279731753675</c:v>
                </c:pt>
                <c:pt idx="41">
                  <c:v>132.951747742777</c:v>
                </c:pt>
                <c:pt idx="42">
                  <c:v>132.46774929717824</c:v>
                </c:pt>
                <c:pt idx="43">
                  <c:v>138.20305790671347</c:v>
                </c:pt>
                <c:pt idx="44">
                  <c:v>136.96324863876944</c:v>
                </c:pt>
                <c:pt idx="45">
                  <c:v>130.40764833082423</c:v>
                </c:pt>
                <c:pt idx="46">
                  <c:v>132.2088172728244</c:v>
                </c:pt>
                <c:pt idx="47">
                  <c:v>132.11058093798852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2-4D4B-AE91-09A8E911DF3E}"/>
            </c:ext>
          </c:extLst>
        </c:ser>
        <c:ser>
          <c:idx val="3"/>
          <c:order val="3"/>
          <c:tx>
            <c:strRef>
              <c:f>요약_성장곡선!$E$2</c:f>
              <c:strCache>
                <c:ptCount val="1"/>
                <c:pt idx="0">
                  <c:v>그룹3+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요약_성장곡선!$E$3:$E$50</c:f>
              <c:numCache>
                <c:formatCode>General</c:formatCode>
                <c:ptCount val="48"/>
                <c:pt idx="0">
                  <c:v>77.879623950319811</c:v>
                </c:pt>
                <c:pt idx="1">
                  <c:v>82.73196595546807</c:v>
                </c:pt>
                <c:pt idx="2">
                  <c:v>89.439756319752334</c:v>
                </c:pt>
                <c:pt idx="3">
                  <c:v>93.679838263629506</c:v>
                </c:pt>
                <c:pt idx="4">
                  <c:v>98.815373309325423</c:v>
                </c:pt>
                <c:pt idx="5">
                  <c:v>99.140145831614973</c:v>
                </c:pt>
                <c:pt idx="6">
                  <c:v>103.13996435387283</c:v>
                </c:pt>
                <c:pt idx="7">
                  <c:v>101.49111566813959</c:v>
                </c:pt>
                <c:pt idx="8">
                  <c:v>103.7335625734177</c:v>
                </c:pt>
                <c:pt idx="9">
                  <c:v>106.91146689152576</c:v>
                </c:pt>
                <c:pt idx="10">
                  <c:v>109.80213781533243</c:v>
                </c:pt>
                <c:pt idx="11">
                  <c:v>111.87788994861238</c:v>
                </c:pt>
                <c:pt idx="12">
                  <c:v>109.87385966641888</c:v>
                </c:pt>
                <c:pt idx="13">
                  <c:v>115.18628500008766</c:v>
                </c:pt>
                <c:pt idx="14">
                  <c:v>113.05110045834387</c:v>
                </c:pt>
                <c:pt idx="15">
                  <c:v>116.07585335676525</c:v>
                </c:pt>
                <c:pt idx="16">
                  <c:v>120.26803456150972</c:v>
                </c:pt>
                <c:pt idx="17">
                  <c:v>118.64015687584347</c:v>
                </c:pt>
                <c:pt idx="18">
                  <c:v>117.42108631320487</c:v>
                </c:pt>
                <c:pt idx="19">
                  <c:v>118.2632160360979</c:v>
                </c:pt>
                <c:pt idx="20">
                  <c:v>118.92625953408869</c:v>
                </c:pt>
                <c:pt idx="21">
                  <c:v>118.44027195848473</c:v>
                </c:pt>
                <c:pt idx="22">
                  <c:v>119.28602306237693</c:v>
                </c:pt>
                <c:pt idx="23">
                  <c:v>127.51535464442475</c:v>
                </c:pt>
                <c:pt idx="24">
                  <c:v>125.66868231562077</c:v>
                </c:pt>
                <c:pt idx="25">
                  <c:v>116.41865968182657</c:v>
                </c:pt>
                <c:pt idx="26">
                  <c:v>117.32116539598339</c:v>
                </c:pt>
                <c:pt idx="27">
                  <c:v>122.85400792882166</c:v>
                </c:pt>
                <c:pt idx="28">
                  <c:v>126.3280690859383</c:v>
                </c:pt>
                <c:pt idx="29">
                  <c:v>118.78852989585387</c:v>
                </c:pt>
                <c:pt idx="30">
                  <c:v>120.50029152839967</c:v>
                </c:pt>
                <c:pt idx="31">
                  <c:v>118.25546783371777</c:v>
                </c:pt>
                <c:pt idx="32">
                  <c:v>120.28957639365892</c:v>
                </c:pt>
                <c:pt idx="33">
                  <c:v>122.09415815883563</c:v>
                </c:pt>
                <c:pt idx="34">
                  <c:v>127.12568110026895</c:v>
                </c:pt>
                <c:pt idx="35">
                  <c:v>125.74796077847776</c:v>
                </c:pt>
                <c:pt idx="36">
                  <c:v>119.78236449200627</c:v>
                </c:pt>
                <c:pt idx="37">
                  <c:v>122.4458895669658</c:v>
                </c:pt>
                <c:pt idx="38">
                  <c:v>120.07502739845476</c:v>
                </c:pt>
                <c:pt idx="39">
                  <c:v>124.92205666785098</c:v>
                </c:pt>
                <c:pt idx="40">
                  <c:v>122.35720212109968</c:v>
                </c:pt>
                <c:pt idx="41">
                  <c:v>122.26021861983669</c:v>
                </c:pt>
                <c:pt idx="42">
                  <c:v>122.63488941957803</c:v>
                </c:pt>
                <c:pt idx="43">
                  <c:v>123.39929956876036</c:v>
                </c:pt>
                <c:pt idx="44">
                  <c:v>124.41772953538882</c:v>
                </c:pt>
                <c:pt idx="45">
                  <c:v>123.01527703365241</c:v>
                </c:pt>
                <c:pt idx="46">
                  <c:v>125.16823982904764</c:v>
                </c:pt>
                <c:pt idx="47">
                  <c:v>124.43553856716173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82-4D4B-AE91-09A8E911D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695920"/>
        <c:axId val="1285691600"/>
      </c:lineChart>
      <c:catAx>
        <c:axId val="128569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오픈 후 개월수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691600"/>
        <c:crosses val="autoZero"/>
        <c:auto val="1"/>
        <c:lblAlgn val="ctr"/>
        <c:lblOffset val="100"/>
        <c:noMultiLvlLbl val="0"/>
      </c:catAx>
      <c:valAx>
        <c:axId val="1285691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지수 </a:t>
                </a:r>
                <a:r>
                  <a:rPr lang="en-US" altLang="ko-KR"/>
                  <a:t>(100=</a:t>
                </a:r>
                <a:r>
                  <a:rPr lang="ko-KR" altLang="en-US"/>
                  <a:t>오픈 </a:t>
                </a:r>
                <a:r>
                  <a:rPr lang="en-US" altLang="ko-KR"/>
                  <a:t>4~9</a:t>
                </a:r>
                <a:r>
                  <a:rPr lang="ko-KR" altLang="en-US"/>
                  <a:t>개월 평균</a:t>
                </a:r>
                <a:r>
                  <a:rPr lang="en-US" altLang="ko-KR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69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경쟁강도별 오픈 후 성장곡선 </a:t>
            </a:r>
            <a:r>
              <a:rPr lang="en-US" altLang="ko-KR"/>
              <a:t>(</a:t>
            </a:r>
            <a:r>
              <a:rPr lang="ko-KR" altLang="en-US"/>
              <a:t>탈시즈널 지수</a:t>
            </a:r>
            <a:r>
              <a:rPr lang="en-US" altLang="ko-KR"/>
              <a:t>, </a:t>
            </a:r>
            <a:r>
              <a:rPr lang="ko-KR" altLang="en-US"/>
              <a:t>기준</a:t>
            </a:r>
            <a:r>
              <a:rPr lang="en-US" altLang="ko-KR"/>
              <a:t>=</a:t>
            </a:r>
            <a:r>
              <a:rPr lang="ko-KR" altLang="en-US"/>
              <a:t>오픈 </a:t>
            </a:r>
            <a:r>
              <a:rPr lang="en-US" altLang="ko-KR"/>
              <a:t>4~9</a:t>
            </a:r>
            <a:r>
              <a:rPr lang="ko-KR" altLang="en-US"/>
              <a:t>개월 평균</a:t>
            </a:r>
            <a:r>
              <a:rPr lang="en-US" altLang="ko-KR"/>
              <a:t>=100)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'요약_성장곡선(시즌미반영)'!$B$2</c:f>
              <c:strCache>
                <c:ptCount val="1"/>
                <c:pt idx="0">
                  <c:v>그룹0(경쟁0)</c:v>
                </c:pt>
              </c:strCache>
            </c:strRef>
          </c:tx>
          <c:spPr>
            <a:ln w="28575" cap="rnd">
              <a:solidFill>
                <a:srgbClr val="290DFB"/>
              </a:solidFill>
              <a:round/>
            </a:ln>
            <a:effectLst/>
          </c:spPr>
          <c:marker>
            <c:symbol val="none"/>
          </c:marker>
          <c:cat>
            <c:numRef>
              <c:f>'요약_성장곡선(시즌미반영)'!$A$3:$A$50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'요약_성장곡선(시즌미반영)'!$B$3:$B$50</c:f>
              <c:numCache>
                <c:formatCode>General</c:formatCode>
                <c:ptCount val="48"/>
                <c:pt idx="0">
                  <c:v>70.859192550617408</c:v>
                </c:pt>
                <c:pt idx="1">
                  <c:v>80.272242262474492</c:v>
                </c:pt>
                <c:pt idx="2">
                  <c:v>94.617103012707602</c:v>
                </c:pt>
                <c:pt idx="3">
                  <c:v>94.507229157108299</c:v>
                </c:pt>
                <c:pt idx="4">
                  <c:v>96.297265371952136</c:v>
                </c:pt>
                <c:pt idx="5">
                  <c:v>100.3574656933241</c:v>
                </c:pt>
                <c:pt idx="6">
                  <c:v>97.964740251776064</c:v>
                </c:pt>
                <c:pt idx="7">
                  <c:v>103.97959318245309</c:v>
                </c:pt>
                <c:pt idx="8">
                  <c:v>107.21350927061684</c:v>
                </c:pt>
                <c:pt idx="9">
                  <c:v>108.75177639778795</c:v>
                </c:pt>
                <c:pt idx="10">
                  <c:v>111.06755800446992</c:v>
                </c:pt>
                <c:pt idx="11">
                  <c:v>114.8816120196675</c:v>
                </c:pt>
                <c:pt idx="12">
                  <c:v>119.1363008776098</c:v>
                </c:pt>
                <c:pt idx="13">
                  <c:v>116.45420466368132</c:v>
                </c:pt>
                <c:pt idx="14">
                  <c:v>120.09469435907035</c:v>
                </c:pt>
                <c:pt idx="15">
                  <c:v>123.61674588200225</c:v>
                </c:pt>
                <c:pt idx="16">
                  <c:v>122.00528672872802</c:v>
                </c:pt>
                <c:pt idx="17">
                  <c:v>121.743789236993</c:v>
                </c:pt>
                <c:pt idx="18">
                  <c:v>120.35254102064449</c:v>
                </c:pt>
                <c:pt idx="19">
                  <c:v>125.11924444737357</c:v>
                </c:pt>
                <c:pt idx="20">
                  <c:v>126.45494678915009</c:v>
                </c:pt>
                <c:pt idx="21">
                  <c:v>127.77110425527529</c:v>
                </c:pt>
                <c:pt idx="22">
                  <c:v>130.12612521970939</c:v>
                </c:pt>
                <c:pt idx="23">
                  <c:v>129.57929611199648</c:v>
                </c:pt>
                <c:pt idx="24">
                  <c:v>132.49772959691464</c:v>
                </c:pt>
                <c:pt idx="25">
                  <c:v>134.0697562771503</c:v>
                </c:pt>
                <c:pt idx="26">
                  <c:v>132.69658812963169</c:v>
                </c:pt>
                <c:pt idx="27">
                  <c:v>136.56192100635181</c:v>
                </c:pt>
                <c:pt idx="28">
                  <c:v>133.84153746266884</c:v>
                </c:pt>
                <c:pt idx="29">
                  <c:v>135.01905146958191</c:v>
                </c:pt>
                <c:pt idx="30">
                  <c:v>133.76908838323877</c:v>
                </c:pt>
                <c:pt idx="31">
                  <c:v>135.00556402200729</c:v>
                </c:pt>
                <c:pt idx="32">
                  <c:v>132.01722869696215</c:v>
                </c:pt>
                <c:pt idx="33">
                  <c:v>138.05597849026145</c:v>
                </c:pt>
                <c:pt idx="34">
                  <c:v>133.5446600648464</c:v>
                </c:pt>
                <c:pt idx="35">
                  <c:v>144.06406680235557</c:v>
                </c:pt>
                <c:pt idx="36">
                  <c:v>146.43014282989344</c:v>
                </c:pt>
                <c:pt idx="37">
                  <c:v>138.86364759529454</c:v>
                </c:pt>
                <c:pt idx="38">
                  <c:v>142.45161118129369</c:v>
                </c:pt>
                <c:pt idx="39">
                  <c:v>149.1415321984702</c:v>
                </c:pt>
                <c:pt idx="40">
                  <c:v>158.51624625197593</c:v>
                </c:pt>
                <c:pt idx="41">
                  <c:v>159.27125292000304</c:v>
                </c:pt>
                <c:pt idx="42">
                  <c:v>154.19339653722611</c:v>
                </c:pt>
                <c:pt idx="43">
                  <c:v>157.22506682174824</c:v>
                </c:pt>
                <c:pt idx="44">
                  <c:v>150.31826602695696</c:v>
                </c:pt>
                <c:pt idx="45">
                  <c:v>160.76267577581413</c:v>
                </c:pt>
                <c:pt idx="46">
                  <c:v>154.69749404533377</c:v>
                </c:pt>
                <c:pt idx="47">
                  <c:v>150.21171354055275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5-4FCF-B467-7A9771E99D00}"/>
            </c:ext>
          </c:extLst>
        </c:ser>
        <c:ser>
          <c:idx val="1"/>
          <c:order val="1"/>
          <c:tx>
            <c:strRef>
              <c:f>'요약_성장곡선(시즌미반영)'!$C$2</c:f>
              <c:strCache>
                <c:ptCount val="1"/>
                <c:pt idx="0">
                  <c:v>그룹1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'요약_성장곡선(시즌미반영)'!$A$3:$A$50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'요약_성장곡선(시즌미반영)'!$C$3:$C$50</c:f>
              <c:numCache>
                <c:formatCode>General</c:formatCode>
                <c:ptCount val="48"/>
                <c:pt idx="0">
                  <c:v>71.734674777548676</c:v>
                </c:pt>
                <c:pt idx="1">
                  <c:v>80.188461229622874</c:v>
                </c:pt>
                <c:pt idx="2">
                  <c:v>86.527987569500539</c:v>
                </c:pt>
                <c:pt idx="3">
                  <c:v>91.482606311484375</c:v>
                </c:pt>
                <c:pt idx="4">
                  <c:v>97.293584114057126</c:v>
                </c:pt>
                <c:pt idx="5">
                  <c:v>97.787365375949022</c:v>
                </c:pt>
                <c:pt idx="6">
                  <c:v>104.87054807113286</c:v>
                </c:pt>
                <c:pt idx="7">
                  <c:v>102.74168780373365</c:v>
                </c:pt>
                <c:pt idx="8">
                  <c:v>106.03599771722993</c:v>
                </c:pt>
                <c:pt idx="9">
                  <c:v>107.49223167383724</c:v>
                </c:pt>
                <c:pt idx="10">
                  <c:v>107.76013006155814</c:v>
                </c:pt>
                <c:pt idx="11">
                  <c:v>109.34291547338518</c:v>
                </c:pt>
                <c:pt idx="12">
                  <c:v>109.6762626940033</c:v>
                </c:pt>
                <c:pt idx="13">
                  <c:v>110.95252796626302</c:v>
                </c:pt>
                <c:pt idx="14">
                  <c:v>112.7001600773856</c:v>
                </c:pt>
                <c:pt idx="15">
                  <c:v>114.73341033418866</c:v>
                </c:pt>
                <c:pt idx="16">
                  <c:v>114.33822118517011</c:v>
                </c:pt>
                <c:pt idx="17">
                  <c:v>117.47650526828116</c:v>
                </c:pt>
                <c:pt idx="18">
                  <c:v>118.60334977740975</c:v>
                </c:pt>
                <c:pt idx="19">
                  <c:v>120.37694944454738</c:v>
                </c:pt>
                <c:pt idx="20">
                  <c:v>121.0232690250308</c:v>
                </c:pt>
                <c:pt idx="21">
                  <c:v>119.89465055609071</c:v>
                </c:pt>
                <c:pt idx="22">
                  <c:v>118.50361932456275</c:v>
                </c:pt>
                <c:pt idx="23">
                  <c:v>119.65311532118972</c:v>
                </c:pt>
                <c:pt idx="24">
                  <c:v>121.61451297080845</c:v>
                </c:pt>
                <c:pt idx="25">
                  <c:v>120.86444711765265</c:v>
                </c:pt>
                <c:pt idx="26">
                  <c:v>126.35537331625295</c:v>
                </c:pt>
                <c:pt idx="27">
                  <c:v>124.06272106079923</c:v>
                </c:pt>
                <c:pt idx="28">
                  <c:v>123.48091691756393</c:v>
                </c:pt>
                <c:pt idx="29">
                  <c:v>130.61534616651181</c:v>
                </c:pt>
                <c:pt idx="30">
                  <c:v>129.25650941573585</c:v>
                </c:pt>
                <c:pt idx="31">
                  <c:v>131.1837687232574</c:v>
                </c:pt>
                <c:pt idx="32">
                  <c:v>128.44306742909836</c:v>
                </c:pt>
                <c:pt idx="33">
                  <c:v>130.18351213776546</c:v>
                </c:pt>
                <c:pt idx="34">
                  <c:v>131.07481560068757</c:v>
                </c:pt>
                <c:pt idx="35">
                  <c:v>137.05870450533655</c:v>
                </c:pt>
                <c:pt idx="36">
                  <c:v>135.87044030619992</c:v>
                </c:pt>
                <c:pt idx="37">
                  <c:v>137.69449154618476</c:v>
                </c:pt>
                <c:pt idx="38">
                  <c:v>132.4349722950659</c:v>
                </c:pt>
                <c:pt idx="39">
                  <c:v>133.60832749559353</c:v>
                </c:pt>
                <c:pt idx="40">
                  <c:v>137.17897599035018</c:v>
                </c:pt>
                <c:pt idx="41">
                  <c:v>141.35405796641743</c:v>
                </c:pt>
                <c:pt idx="42">
                  <c:v>147.30706275743637</c:v>
                </c:pt>
                <c:pt idx="43">
                  <c:v>145.83512865951056</c:v>
                </c:pt>
                <c:pt idx="44">
                  <c:v>146.50555428310463</c:v>
                </c:pt>
                <c:pt idx="45">
                  <c:v>143.84610298849702</c:v>
                </c:pt>
                <c:pt idx="46">
                  <c:v>144.46202525847892</c:v>
                </c:pt>
                <c:pt idx="47">
                  <c:v>143.22854902089796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C5-4FCF-B467-7A9771E99D00}"/>
            </c:ext>
          </c:extLst>
        </c:ser>
        <c:ser>
          <c:idx val="2"/>
          <c:order val="2"/>
          <c:tx>
            <c:strRef>
              <c:f>'요약_성장곡선(시즌미반영)'!$D$2</c:f>
              <c:strCache>
                <c:ptCount val="1"/>
                <c:pt idx="0">
                  <c:v>그룹2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'요약_성장곡선(시즌미반영)'!$A$3:$A$50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'요약_성장곡선(시즌미반영)'!$D$3:$D$50</c:f>
              <c:numCache>
                <c:formatCode>General</c:formatCode>
                <c:ptCount val="48"/>
                <c:pt idx="0">
                  <c:v>68.916816045811288</c:v>
                </c:pt>
                <c:pt idx="1">
                  <c:v>78.413179442253124</c:v>
                </c:pt>
                <c:pt idx="2">
                  <c:v>86.395153560543989</c:v>
                </c:pt>
                <c:pt idx="3">
                  <c:v>89.366248306278877</c:v>
                </c:pt>
                <c:pt idx="4">
                  <c:v>92.634776739957644</c:v>
                </c:pt>
                <c:pt idx="5">
                  <c:v>98.227390004896108</c:v>
                </c:pt>
                <c:pt idx="6">
                  <c:v>105.99587877639742</c:v>
                </c:pt>
                <c:pt idx="7">
                  <c:v>107.00075486800361</c:v>
                </c:pt>
                <c:pt idx="8">
                  <c:v>107.16854290939405</c:v>
                </c:pt>
                <c:pt idx="9">
                  <c:v>111.65230652436263</c:v>
                </c:pt>
                <c:pt idx="10">
                  <c:v>115.46691339749714</c:v>
                </c:pt>
                <c:pt idx="11">
                  <c:v>116.54264770835523</c:v>
                </c:pt>
                <c:pt idx="12">
                  <c:v>117.46722569436646</c:v>
                </c:pt>
                <c:pt idx="13">
                  <c:v>117.77834224948859</c:v>
                </c:pt>
                <c:pt idx="14">
                  <c:v>114.98990318982705</c:v>
                </c:pt>
                <c:pt idx="15">
                  <c:v>115.2912561723391</c:v>
                </c:pt>
                <c:pt idx="16">
                  <c:v>115.74739816595502</c:v>
                </c:pt>
                <c:pt idx="17">
                  <c:v>119.15686096699037</c:v>
                </c:pt>
                <c:pt idx="18">
                  <c:v>121.71806624108056</c:v>
                </c:pt>
                <c:pt idx="19">
                  <c:v>121.38139542092061</c:v>
                </c:pt>
                <c:pt idx="20">
                  <c:v>119.94276246320139</c:v>
                </c:pt>
                <c:pt idx="21">
                  <c:v>121.42994781919282</c:v>
                </c:pt>
                <c:pt idx="22">
                  <c:v>121.44637321541327</c:v>
                </c:pt>
                <c:pt idx="23">
                  <c:v>122.81477742742896</c:v>
                </c:pt>
                <c:pt idx="24">
                  <c:v>125.55700968913902</c:v>
                </c:pt>
                <c:pt idx="25">
                  <c:v>124.20828955964836</c:v>
                </c:pt>
                <c:pt idx="26">
                  <c:v>123.84282040012674</c:v>
                </c:pt>
                <c:pt idx="27">
                  <c:v>120.78525548602779</c:v>
                </c:pt>
                <c:pt idx="28">
                  <c:v>123.95026807852456</c:v>
                </c:pt>
                <c:pt idx="29">
                  <c:v>129.0383059120814</c:v>
                </c:pt>
                <c:pt idx="30">
                  <c:v>136.27390767529374</c:v>
                </c:pt>
                <c:pt idx="31">
                  <c:v>138.31164528801258</c:v>
                </c:pt>
                <c:pt idx="32">
                  <c:v>137.09029488233736</c:v>
                </c:pt>
                <c:pt idx="33">
                  <c:v>138.39943636433347</c:v>
                </c:pt>
                <c:pt idx="34">
                  <c:v>132.92361096233287</c:v>
                </c:pt>
                <c:pt idx="35">
                  <c:v>140.62616915549219</c:v>
                </c:pt>
                <c:pt idx="36">
                  <c:v>136.31742380692444</c:v>
                </c:pt>
                <c:pt idx="37">
                  <c:v>141.30330466533775</c:v>
                </c:pt>
                <c:pt idx="38">
                  <c:v>137.82086211318389</c:v>
                </c:pt>
                <c:pt idx="39">
                  <c:v>129.78874714307236</c:v>
                </c:pt>
                <c:pt idx="40">
                  <c:v>134.74291792395948</c:v>
                </c:pt>
                <c:pt idx="41">
                  <c:v>132.17058614884749</c:v>
                </c:pt>
                <c:pt idx="42">
                  <c:v>134.09030016941972</c:v>
                </c:pt>
                <c:pt idx="43">
                  <c:v>142.39084609916196</c:v>
                </c:pt>
                <c:pt idx="44">
                  <c:v>139.91255013470604</c:v>
                </c:pt>
                <c:pt idx="45">
                  <c:v>132.9724967993385</c:v>
                </c:pt>
                <c:pt idx="46">
                  <c:v>131.70489608839799</c:v>
                </c:pt>
                <c:pt idx="47">
                  <c:v>132.97748210638795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C5-4FCF-B467-7A9771E99D00}"/>
            </c:ext>
          </c:extLst>
        </c:ser>
        <c:ser>
          <c:idx val="3"/>
          <c:order val="3"/>
          <c:tx>
            <c:strRef>
              <c:f>'요약_성장곡선(시즌미반영)'!$E$2</c:f>
              <c:strCache>
                <c:ptCount val="1"/>
                <c:pt idx="0">
                  <c:v>그룹3+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'요약_성장곡선(시즌미반영)'!$A$3:$A$50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'요약_성장곡선(시즌미반영)'!$E$3:$E$50</c:f>
              <c:numCache>
                <c:formatCode>General</c:formatCode>
                <c:ptCount val="48"/>
                <c:pt idx="0">
                  <c:v>79.210572536555247</c:v>
                </c:pt>
                <c:pt idx="1">
                  <c:v>85.746120086555706</c:v>
                </c:pt>
                <c:pt idx="2">
                  <c:v>92.575084918281945</c:v>
                </c:pt>
                <c:pt idx="3">
                  <c:v>95.293141348045296</c:v>
                </c:pt>
                <c:pt idx="4">
                  <c:v>98.417793887289037</c:v>
                </c:pt>
                <c:pt idx="5">
                  <c:v>99.066829748749385</c:v>
                </c:pt>
                <c:pt idx="6">
                  <c:v>102.26949702768336</c:v>
                </c:pt>
                <c:pt idx="7">
                  <c:v>100.80988089293118</c:v>
                </c:pt>
                <c:pt idx="8">
                  <c:v>104.14285709530176</c:v>
                </c:pt>
                <c:pt idx="9">
                  <c:v>108.08442697391123</c:v>
                </c:pt>
                <c:pt idx="10">
                  <c:v>111.27776432221059</c:v>
                </c:pt>
                <c:pt idx="11">
                  <c:v>111.20244099474507</c:v>
                </c:pt>
                <c:pt idx="12">
                  <c:v>110.97969439476918</c:v>
                </c:pt>
                <c:pt idx="13">
                  <c:v>118.79264639359583</c:v>
                </c:pt>
                <c:pt idx="14">
                  <c:v>116.28078487368153</c:v>
                </c:pt>
                <c:pt idx="15">
                  <c:v>118.18824805614119</c:v>
                </c:pt>
                <c:pt idx="16">
                  <c:v>120.89514225553003</c:v>
                </c:pt>
                <c:pt idx="17">
                  <c:v>119.11762261139938</c:v>
                </c:pt>
                <c:pt idx="18">
                  <c:v>116.68025737314156</c:v>
                </c:pt>
                <c:pt idx="19">
                  <c:v>117.88924856790182</c:v>
                </c:pt>
                <c:pt idx="20">
                  <c:v>118.3863142968183</c:v>
                </c:pt>
                <c:pt idx="21">
                  <c:v>118.8636351249783</c:v>
                </c:pt>
                <c:pt idx="22">
                  <c:v>119.48954460558464</c:v>
                </c:pt>
                <c:pt idx="23">
                  <c:v>126.00241043418792</c:v>
                </c:pt>
                <c:pt idx="24">
                  <c:v>127.15166563549123</c:v>
                </c:pt>
                <c:pt idx="25">
                  <c:v>118.75947368388444</c:v>
                </c:pt>
                <c:pt idx="26">
                  <c:v>120.13037962701107</c:v>
                </c:pt>
                <c:pt idx="27">
                  <c:v>124.37006364425029</c:v>
                </c:pt>
                <c:pt idx="28">
                  <c:v>125.32582832052972</c:v>
                </c:pt>
                <c:pt idx="29">
                  <c:v>119.91853096148549</c:v>
                </c:pt>
                <c:pt idx="30">
                  <c:v>119.33287370283163</c:v>
                </c:pt>
                <c:pt idx="31">
                  <c:v>118.85247336836744</c:v>
                </c:pt>
                <c:pt idx="32">
                  <c:v>119.41421953315637</c:v>
                </c:pt>
                <c:pt idx="33">
                  <c:v>122.67837311089129</c:v>
                </c:pt>
                <c:pt idx="34">
                  <c:v>127.71837762188652</c:v>
                </c:pt>
                <c:pt idx="35">
                  <c:v>125.86711936504854</c:v>
                </c:pt>
                <c:pt idx="36">
                  <c:v>123.53590018664141</c:v>
                </c:pt>
                <c:pt idx="37">
                  <c:v>125.08576172250886</c:v>
                </c:pt>
                <c:pt idx="38">
                  <c:v>125.05203494654256</c:v>
                </c:pt>
                <c:pt idx="39">
                  <c:v>126.88507507537369</c:v>
                </c:pt>
                <c:pt idx="40">
                  <c:v>123.34280200976495</c:v>
                </c:pt>
                <c:pt idx="41">
                  <c:v>123.74787930975141</c:v>
                </c:pt>
                <c:pt idx="42">
                  <c:v>120.17814561642331</c:v>
                </c:pt>
                <c:pt idx="43">
                  <c:v>123.18472152288807</c:v>
                </c:pt>
                <c:pt idx="44">
                  <c:v>122.91893411960112</c:v>
                </c:pt>
                <c:pt idx="45">
                  <c:v>122.4553572539875</c:v>
                </c:pt>
                <c:pt idx="46">
                  <c:v>125.76717700421867</c:v>
                </c:pt>
                <c:pt idx="47">
                  <c:v>124.21611599425552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C5-4FCF-B467-7A9771E99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695920"/>
        <c:axId val="1285691600"/>
      </c:lineChart>
      <c:catAx>
        <c:axId val="128569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오픈 후 개월수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691600"/>
        <c:crosses val="autoZero"/>
        <c:auto val="1"/>
        <c:lblAlgn val="ctr"/>
        <c:lblOffset val="100"/>
        <c:noMultiLvlLbl val="0"/>
      </c:catAx>
      <c:valAx>
        <c:axId val="1285691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지수 </a:t>
                </a:r>
                <a:r>
                  <a:rPr lang="en-US" altLang="ko-KR"/>
                  <a:t>(100=</a:t>
                </a:r>
                <a:r>
                  <a:rPr lang="ko-KR" altLang="en-US"/>
                  <a:t>오픈 </a:t>
                </a:r>
                <a:r>
                  <a:rPr lang="en-US" altLang="ko-KR"/>
                  <a:t>4~9</a:t>
                </a:r>
                <a:r>
                  <a:rPr lang="ko-KR" altLang="en-US"/>
                  <a:t>개월 평균</a:t>
                </a:r>
                <a:r>
                  <a:rPr lang="en-US" altLang="ko-KR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69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552449</xdr:colOff>
      <xdr:row>2</xdr:row>
      <xdr:rowOff>0</xdr:rowOff>
    </xdr:from>
    <xdr:to>
      <xdr:col>24</xdr:col>
      <xdr:colOff>371474</xdr:colOff>
      <xdr:row>28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71DBDE8-9C39-E067-C231-C87CAC22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552449</xdr:colOff>
      <xdr:row>2</xdr:row>
      <xdr:rowOff>0</xdr:rowOff>
    </xdr:from>
    <xdr:to>
      <xdr:col>24</xdr:col>
      <xdr:colOff>371474</xdr:colOff>
      <xdr:row>28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880556D-9FB1-4AAC-BF94-F689ACDDF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scho\Downloads\(26.05.22)&#47588;&#52636;&#49457;&#51109;%20&#48143;%20&#49884;&#51592;&#45328;&#47532;&#54000;%20&#48516;&#49437;_6&#44060;&#50900;%20&#47016;&#54532;&#50629;%20&#48152;&#50689;_v1.1(&#48124;&#51228;).xlsx" TargetMode="External"/><Relationship Id="rId1" Type="http://schemas.openxmlformats.org/officeDocument/2006/relationships/externalLinkPath" Target="(26.05.22)&#47588;&#52636;&#49457;&#51109;%20&#48143;%20&#49884;&#51592;&#45328;&#47532;&#54000;%20&#48516;&#49437;_6&#44060;&#50900;%20&#47016;&#54532;&#50629;%20&#48152;&#50689;_v1.1(&#48124;&#5122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요약_연차별성장률"/>
      <sheetName val="요약_월별시즈널리티"/>
      <sheetName val="요약_이상치감지"/>
      <sheetName val="요약_매장별성장률"/>
      <sheetName val="Calc_경쟁사없는매출"/>
      <sheetName val="Calc_매장별연차"/>
      <sheetName val="Calc_매장월인덱스"/>
      <sheetName val="Claude Log"/>
      <sheetName val="Raw_매출정보(전체)~26.02"/>
      <sheetName val="Raw_경쟁사데이터"/>
      <sheetName val="DB_지점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71500000</v>
          </cell>
        </row>
      </sheetData>
      <sheetData sheetId="6">
        <row r="2">
          <cell r="B2">
            <v>2017</v>
          </cell>
          <cell r="P2">
            <v>85.622074259296937</v>
          </cell>
          <cell r="Q2">
            <v>80.283778675893345</v>
          </cell>
          <cell r="R2">
            <v>90.471898351408711</v>
          </cell>
          <cell r="S2">
            <v>95.164713749890964</v>
          </cell>
          <cell r="T2">
            <v>99.386503067484654</v>
          </cell>
          <cell r="U2">
            <v>90.78591573866774</v>
          </cell>
          <cell r="V2">
            <v>111.49361788736078</v>
          </cell>
          <cell r="W2">
            <v>105.38772424621288</v>
          </cell>
          <cell r="X2">
            <v>110.65623818800336</v>
          </cell>
          <cell r="Y2">
            <v>126.11287180530921</v>
          </cell>
          <cell r="Z2">
            <v>99.700520454743696</v>
          </cell>
          <cell r="AA2">
            <v>104.93414357572762</v>
          </cell>
          <cell r="AB2">
            <v>0</v>
          </cell>
          <cell r="AD2">
            <v>2016</v>
          </cell>
          <cell r="AE2">
            <v>9</v>
          </cell>
        </row>
        <row r="3">
          <cell r="B3">
            <v>2018</v>
          </cell>
          <cell r="P3">
            <v>86.276177314765604</v>
          </cell>
          <cell r="Q3">
            <v>86.984869423478969</v>
          </cell>
          <cell r="R3">
            <v>94.355267354098018</v>
          </cell>
          <cell r="S3">
            <v>89.011728854399209</v>
          </cell>
          <cell r="T3">
            <v>102.5760958151731</v>
          </cell>
          <cell r="U3">
            <v>98.522376953332625</v>
          </cell>
          <cell r="V3">
            <v>108.08972042096312</v>
          </cell>
          <cell r="W3">
            <v>94.752134934977491</v>
          </cell>
          <cell r="X3">
            <v>113.29152049891924</v>
          </cell>
          <cell r="Y3">
            <v>114.01438644980688</v>
          </cell>
          <cell r="Z3">
            <v>99.670458169448281</v>
          </cell>
          <cell r="AA3">
            <v>112.45526381063746</v>
          </cell>
          <cell r="AB3">
            <v>0</v>
          </cell>
          <cell r="AD3">
            <v>2016</v>
          </cell>
          <cell r="AE3">
            <v>9</v>
          </cell>
        </row>
        <row r="4">
          <cell r="B4">
            <v>2019</v>
          </cell>
          <cell r="P4">
            <v>99.204734603292025</v>
          </cell>
          <cell r="Q4">
            <v>102.32487298599852</v>
          </cell>
          <cell r="R4">
            <v>96.476245389962898</v>
          </cell>
          <cell r="S4">
            <v>94.400504792262751</v>
          </cell>
          <cell r="T4">
            <v>97.964512233596963</v>
          </cell>
          <cell r="U4">
            <v>95.066308380204305</v>
          </cell>
          <cell r="V4">
            <v>97.076774116341554</v>
          </cell>
          <cell r="W4">
            <v>117.70363037021725</v>
          </cell>
          <cell r="X4">
            <v>102.99067657394009</v>
          </cell>
          <cell r="Y4">
            <v>111.05864946311425</v>
          </cell>
          <cell r="Z4">
            <v>99.322229354105247</v>
          </cell>
          <cell r="AA4">
            <v>86.410861736964065</v>
          </cell>
          <cell r="AB4">
            <v>0</v>
          </cell>
          <cell r="AD4">
            <v>2016</v>
          </cell>
          <cell r="AE4">
            <v>9</v>
          </cell>
        </row>
        <row r="5">
          <cell r="B5">
            <v>2020</v>
          </cell>
          <cell r="P5">
            <v>116.29417593306177</v>
          </cell>
          <cell r="Q5">
            <v>87.559176483540682</v>
          </cell>
          <cell r="R5">
            <v>101.34867334581085</v>
          </cell>
          <cell r="S5">
            <v>95.073213695915442</v>
          </cell>
          <cell r="T5">
            <v>106.18738302323021</v>
          </cell>
          <cell r="U5">
            <v>100.1100957833315</v>
          </cell>
          <cell r="V5">
            <v>87.757348893537383</v>
          </cell>
          <cell r="W5">
            <v>121.52923043047453</v>
          </cell>
          <cell r="X5">
            <v>99.746779698337562</v>
          </cell>
          <cell r="Y5">
            <v>103.41296928327645</v>
          </cell>
          <cell r="Z5">
            <v>92.150170648464169</v>
          </cell>
          <cell r="AA5">
            <v>88.830782781019494</v>
          </cell>
          <cell r="AB5">
            <v>0</v>
          </cell>
          <cell r="AD5">
            <v>2016</v>
          </cell>
          <cell r="AE5">
            <v>9</v>
          </cell>
        </row>
        <row r="6">
          <cell r="B6">
            <v>2021</v>
          </cell>
          <cell r="P6">
            <v>85.684628257906894</v>
          </cell>
          <cell r="Q6">
            <v>78.346526193889162</v>
          </cell>
          <cell r="R6">
            <v>90.226455863349742</v>
          </cell>
          <cell r="S6">
            <v>92.48042254814041</v>
          </cell>
          <cell r="T6">
            <v>108.58018458235948</v>
          </cell>
          <cell r="U6">
            <v>105.58054470861549</v>
          </cell>
          <cell r="V6">
            <v>99.42874089975075</v>
          </cell>
          <cell r="W6">
            <v>93.505723182951201</v>
          </cell>
          <cell r="X6">
            <v>104.42814068932402</v>
          </cell>
          <cell r="Y6">
            <v>130.17081282614376</v>
          </cell>
          <cell r="Z6">
            <v>113.04575015711391</v>
          </cell>
          <cell r="AA6">
            <v>98.522070090455244</v>
          </cell>
          <cell r="AB6">
            <v>0</v>
          </cell>
          <cell r="AD6">
            <v>2016</v>
          </cell>
          <cell r="AE6">
            <v>9</v>
          </cell>
        </row>
        <row r="7">
          <cell r="B7">
            <v>2022</v>
          </cell>
          <cell r="P7">
            <v>98.279543070116887</v>
          </cell>
          <cell r="Q7">
            <v>93.534163359036256</v>
          </cell>
          <cell r="R7">
            <v>94.942810397575954</v>
          </cell>
          <cell r="S7">
            <v>86.825481837990921</v>
          </cell>
          <cell r="T7">
            <v>99.987527604346269</v>
          </cell>
          <cell r="U7">
            <v>107.49737712856107</v>
          </cell>
          <cell r="V7">
            <v>113.5193432183183</v>
          </cell>
          <cell r="W7">
            <v>102.69917315353521</v>
          </cell>
          <cell r="X7">
            <v>100.48935811182605</v>
          </cell>
          <cell r="Y7">
            <v>114.11801820969767</v>
          </cell>
          <cell r="Z7">
            <v>95.418228773083115</v>
          </cell>
          <cell r="AA7">
            <v>92.688975135912429</v>
          </cell>
          <cell r="AB7">
            <v>0</v>
          </cell>
          <cell r="AD7">
            <v>2016</v>
          </cell>
          <cell r="AE7">
            <v>9</v>
          </cell>
        </row>
        <row r="8">
          <cell r="B8">
            <v>2023</v>
          </cell>
          <cell r="P8">
            <v>95.40442235563485</v>
          </cell>
          <cell r="Q8">
            <v>85.841297185607345</v>
          </cell>
          <cell r="R8">
            <v>92.972811781092744</v>
          </cell>
          <cell r="S8">
            <v>94.860031928498557</v>
          </cell>
          <cell r="T8">
            <v>106.43740167893031</v>
          </cell>
          <cell r="U8">
            <v>93.921139905164168</v>
          </cell>
          <cell r="V8">
            <v>101.87450258214965</v>
          </cell>
          <cell r="W8">
            <v>95.061637850014691</v>
          </cell>
          <cell r="X8">
            <v>108.41372039291078</v>
          </cell>
          <cell r="Y8">
            <v>122.02511424259943</v>
          </cell>
          <cell r="Z8">
            <v>110.67076310381782</v>
          </cell>
          <cell r="AA8">
            <v>92.517156993579675</v>
          </cell>
          <cell r="AB8">
            <v>0</v>
          </cell>
          <cell r="AD8">
            <v>2016</v>
          </cell>
          <cell r="AE8">
            <v>9</v>
          </cell>
        </row>
        <row r="9">
          <cell r="B9">
            <v>2024</v>
          </cell>
          <cell r="P9">
            <v>96.284800195696647</v>
          </cell>
          <cell r="Q9">
            <v>90.354541928304727</v>
          </cell>
          <cell r="R9">
            <v>96.070628696842547</v>
          </cell>
          <cell r="S9">
            <v>106.39208694473324</v>
          </cell>
          <cell r="T9">
            <v>103.32987927621325</v>
          </cell>
          <cell r="U9">
            <v>100.8982116594314</v>
          </cell>
          <cell r="V9">
            <v>106.84626053056199</v>
          </cell>
          <cell r="W9">
            <v>109.50356090052958</v>
          </cell>
          <cell r="X9">
            <v>98.598605062709737</v>
          </cell>
          <cell r="Y9">
            <v>107.37416248380778</v>
          </cell>
          <cell r="Z9">
            <v>96.144870254752036</v>
          </cell>
          <cell r="AA9">
            <v>88.202392066417119</v>
          </cell>
          <cell r="AB9">
            <v>0</v>
          </cell>
          <cell r="AD9">
            <v>2016</v>
          </cell>
          <cell r="AE9">
            <v>9</v>
          </cell>
        </row>
        <row r="10">
          <cell r="B10">
            <v>2025</v>
          </cell>
          <cell r="P10">
            <v>82.137189746033641</v>
          </cell>
          <cell r="Q10">
            <v>74.468562066754615</v>
          </cell>
          <cell r="R10">
            <v>97.46025090947596</v>
          </cell>
          <cell r="S10">
            <v>89.359640858361175</v>
          </cell>
          <cell r="T10">
            <v>115.65327571668216</v>
          </cell>
          <cell r="U10">
            <v>110.74653058100861</v>
          </cell>
          <cell r="V10">
            <v>108.67075780613038</v>
          </cell>
          <cell r="W10">
            <v>106.6444081925588</v>
          </cell>
          <cell r="X10">
            <v>95.111710168216888</v>
          </cell>
          <cell r="Y10">
            <v>122.43194446364399</v>
          </cell>
          <cell r="Z10">
            <v>101.97434698508027</v>
          </cell>
          <cell r="AA10">
            <v>95.341382506053563</v>
          </cell>
          <cell r="AB10">
            <v>0</v>
          </cell>
          <cell r="AD10">
            <v>2016</v>
          </cell>
          <cell r="AE10">
            <v>9</v>
          </cell>
        </row>
        <row r="11">
          <cell r="B11">
            <v>2017</v>
          </cell>
          <cell r="P11">
            <v>76.89979492256559</v>
          </cell>
          <cell r="Q11">
            <v>76.203945972703494</v>
          </cell>
          <cell r="R11">
            <v>88.304928930061536</v>
          </cell>
          <cell r="S11">
            <v>87.456332649741881</v>
          </cell>
          <cell r="T11">
            <v>106.27819814723145</v>
          </cell>
          <cell r="U11">
            <v>103.64754967824059</v>
          </cell>
          <cell r="V11">
            <v>129.852202814511</v>
          </cell>
          <cell r="W11">
            <v>116.66501661834383</v>
          </cell>
          <cell r="X11">
            <v>110.50420762322327</v>
          </cell>
          <cell r="Y11">
            <v>114.10225585177854</v>
          </cell>
          <cell r="Z11">
            <v>89.5269075737218</v>
          </cell>
          <cell r="AA11">
            <v>100.55865921787711</v>
          </cell>
          <cell r="AB11">
            <v>0</v>
          </cell>
          <cell r="AD11">
            <v>2016</v>
          </cell>
          <cell r="AE11">
            <v>12</v>
          </cell>
        </row>
        <row r="12">
          <cell r="B12">
            <v>2018</v>
          </cell>
          <cell r="P12">
            <v>87.48979829777312</v>
          </cell>
          <cell r="Q12">
            <v>84.27188993820684</v>
          </cell>
          <cell r="R12">
            <v>86.743616649178037</v>
          </cell>
          <cell r="S12">
            <v>77.602891453888304</v>
          </cell>
          <cell r="T12">
            <v>97.190159729509148</v>
          </cell>
          <cell r="U12">
            <v>102.56888577979868</v>
          </cell>
          <cell r="V12">
            <v>119.17142746103922</v>
          </cell>
          <cell r="W12">
            <v>97.796432318992657</v>
          </cell>
          <cell r="X12">
            <v>116.04679180754731</v>
          </cell>
          <cell r="Y12">
            <v>112.87551980101821</v>
          </cell>
          <cell r="Z12">
            <v>101.09206793362094</v>
          </cell>
          <cell r="AA12">
            <v>117.15051882942753</v>
          </cell>
          <cell r="AB12">
            <v>0</v>
          </cell>
          <cell r="AD12">
            <v>2016</v>
          </cell>
          <cell r="AE12">
            <v>12</v>
          </cell>
        </row>
        <row r="13">
          <cell r="B13">
            <v>2019</v>
          </cell>
          <cell r="P13">
            <v>93.147015086329219</v>
          </cell>
          <cell r="Q13">
            <v>78.026630946840271</v>
          </cell>
          <cell r="R13">
            <v>90.953878287718666</v>
          </cell>
          <cell r="S13">
            <v>89.727901195327661</v>
          </cell>
          <cell r="T13">
            <v>99.631071708308269</v>
          </cell>
          <cell r="U13">
            <v>100.93878060685866</v>
          </cell>
          <cell r="V13">
            <v>107.39559329345126</v>
          </cell>
          <cell r="W13">
            <v>117.23065396796568</v>
          </cell>
          <cell r="X13">
            <v>115.66412768324386</v>
          </cell>
          <cell r="Y13">
            <v>114.26106501084081</v>
          </cell>
          <cell r="Z13">
            <v>101.25208586380303</v>
          </cell>
          <cell r="AA13">
            <v>91.77119634931266</v>
          </cell>
          <cell r="AB13">
            <v>0</v>
          </cell>
          <cell r="AD13">
            <v>2016</v>
          </cell>
          <cell r="AE13">
            <v>12</v>
          </cell>
        </row>
        <row r="14">
          <cell r="B14">
            <v>2020</v>
          </cell>
          <cell r="P14">
            <v>121.82356755998806</v>
          </cell>
          <cell r="Q14">
            <v>113.53653620317949</v>
          </cell>
          <cell r="R14">
            <v>101.21115454051494</v>
          </cell>
          <cell r="S14">
            <v>86.950730022961096</v>
          </cell>
          <cell r="T14">
            <v>115.21918216395281</v>
          </cell>
          <cell r="U14">
            <v>92.629660140571048</v>
          </cell>
          <cell r="V14">
            <v>98.72925174837431</v>
          </cell>
          <cell r="W14">
            <v>122.07596445410407</v>
          </cell>
          <cell r="X14">
            <v>84.721224124936455</v>
          </cell>
          <cell r="Y14">
            <v>93.218586226841708</v>
          </cell>
          <cell r="Z14">
            <v>93.660280791544707</v>
          </cell>
          <cell r="AA14">
            <v>76.223862023031202</v>
          </cell>
          <cell r="AB14">
            <v>0</v>
          </cell>
          <cell r="AD14">
            <v>2016</v>
          </cell>
          <cell r="AE14">
            <v>12</v>
          </cell>
        </row>
        <row r="15">
          <cell r="B15">
            <v>2021</v>
          </cell>
          <cell r="P15">
            <v>91.353320525799745</v>
          </cell>
          <cell r="Q15">
            <v>81.094007828007051</v>
          </cell>
          <cell r="R15">
            <v>95.992729997528841</v>
          </cell>
          <cell r="S15">
            <v>101.13434358733171</v>
          </cell>
          <cell r="T15">
            <v>121.29425175572155</v>
          </cell>
          <cell r="U15">
            <v>105.97224325810902</v>
          </cell>
          <cell r="V15">
            <v>124.00376254513858</v>
          </cell>
          <cell r="W15">
            <v>99.776001020351231</v>
          </cell>
          <cell r="X15">
            <v>109.06438575653463</v>
          </cell>
          <cell r="Y15">
            <v>103.3488246032189</v>
          </cell>
          <cell r="Z15">
            <v>84.078535158274008</v>
          </cell>
          <cell r="AA15">
            <v>82.887593963984799</v>
          </cell>
          <cell r="AB15">
            <v>0</v>
          </cell>
          <cell r="AD15">
            <v>2016</v>
          </cell>
          <cell r="AE15">
            <v>12</v>
          </cell>
        </row>
        <row r="16">
          <cell r="B16">
            <v>2022</v>
          </cell>
          <cell r="P16">
            <v>87.108651785900022</v>
          </cell>
          <cell r="Q16">
            <v>89.517588566911442</v>
          </cell>
          <cell r="R16">
            <v>94.597574421168702</v>
          </cell>
          <cell r="S16">
            <v>96.444842004534962</v>
          </cell>
          <cell r="T16">
            <v>99.140854153231686</v>
          </cell>
          <cell r="U16">
            <v>106.06810759085519</v>
          </cell>
          <cell r="V16">
            <v>113.99388404651454</v>
          </cell>
          <cell r="W16">
            <v>97.331031183041745</v>
          </cell>
          <cell r="X16">
            <v>99.390484907740642</v>
          </cell>
          <cell r="Y16">
            <v>114.13118096149447</v>
          </cell>
          <cell r="Z16">
            <v>98.466851116057498</v>
          </cell>
          <cell r="AA16">
            <v>103.80894926254915</v>
          </cell>
          <cell r="AB16">
            <v>0</v>
          </cell>
          <cell r="AD16">
            <v>2016</v>
          </cell>
          <cell r="AE16">
            <v>12</v>
          </cell>
        </row>
        <row r="17">
          <cell r="B17">
            <v>2023</v>
          </cell>
          <cell r="P17">
            <v>82.696591286441816</v>
          </cell>
          <cell r="Q17">
            <v>78.490497334064031</v>
          </cell>
          <cell r="R17">
            <v>83.753098298176525</v>
          </cell>
          <cell r="S17">
            <v>93.630442153167934</v>
          </cell>
          <cell r="T17">
            <v>103.4679178190373</v>
          </cell>
          <cell r="U17">
            <v>102.77939419289925</v>
          </cell>
          <cell r="V17">
            <v>119.62968432533971</v>
          </cell>
          <cell r="W17">
            <v>113.74513961092303</v>
          </cell>
          <cell r="X17">
            <v>105.41587753954136</v>
          </cell>
          <cell r="Y17">
            <v>105.08277881942651</v>
          </cell>
          <cell r="Z17">
            <v>105.46451673027029</v>
          </cell>
          <cell r="AA17">
            <v>105.84406189071234</v>
          </cell>
          <cell r="AB17">
            <v>0</v>
          </cell>
          <cell r="AD17">
            <v>2016</v>
          </cell>
          <cell r="AE17">
            <v>12</v>
          </cell>
        </row>
        <row r="18">
          <cell r="B18">
            <v>2024</v>
          </cell>
          <cell r="P18">
            <v>89.280731957582361</v>
          </cell>
          <cell r="Q18">
            <v>82.390912164698875</v>
          </cell>
          <cell r="R18">
            <v>86.92429657921123</v>
          </cell>
          <cell r="S18">
            <v>94.86882434489668</v>
          </cell>
          <cell r="T18">
            <v>95.392657220962178</v>
          </cell>
          <cell r="U18">
            <v>97.510198805801892</v>
          </cell>
          <cell r="V18">
            <v>110.7678112131113</v>
          </cell>
          <cell r="W18">
            <v>99.454212850517891</v>
          </cell>
          <cell r="X18">
            <v>107.56540650541689</v>
          </cell>
          <cell r="Y18">
            <v>111.9584882157917</v>
          </cell>
          <cell r="Z18">
            <v>107.55655858713793</v>
          </cell>
          <cell r="AA18">
            <v>116.32990155487117</v>
          </cell>
          <cell r="AB18">
            <v>0</v>
          </cell>
          <cell r="AD18">
            <v>2016</v>
          </cell>
          <cell r="AE18">
            <v>12</v>
          </cell>
        </row>
        <row r="19">
          <cell r="B19">
            <v>2025</v>
          </cell>
          <cell r="P19">
            <v>92.209005656978874</v>
          </cell>
          <cell r="Q19">
            <v>81.017239324296511</v>
          </cell>
          <cell r="R19">
            <v>99.767869660272865</v>
          </cell>
          <cell r="S19">
            <v>97.433396929544898</v>
          </cell>
          <cell r="T19">
            <v>112.81701211161928</v>
          </cell>
          <cell r="U19">
            <v>104.26528038594482</v>
          </cell>
          <cell r="V19">
            <v>102.28354575134797</v>
          </cell>
          <cell r="W19">
            <v>100.4019980712761</v>
          </cell>
          <cell r="X19">
            <v>99.349284896858279</v>
          </cell>
          <cell r="Y19">
            <v>110.4411976758627</v>
          </cell>
          <cell r="Z19">
            <v>103.7480089718168</v>
          </cell>
          <cell r="AA19">
            <v>96.266160564180907</v>
          </cell>
          <cell r="AB19">
            <v>0</v>
          </cell>
          <cell r="AD19">
            <v>2016</v>
          </cell>
          <cell r="AE19">
            <v>12</v>
          </cell>
        </row>
        <row r="20">
          <cell r="B20">
            <v>2020</v>
          </cell>
          <cell r="P20">
            <v>76.136137943486503</v>
          </cell>
          <cell r="Q20">
            <v>79.017784598718052</v>
          </cell>
          <cell r="R20">
            <v>91.346032319220001</v>
          </cell>
          <cell r="S20">
            <v>80.512774216845713</v>
          </cell>
          <cell r="T20">
            <v>111.36589329240769</v>
          </cell>
          <cell r="U20">
            <v>99.362643314976978</v>
          </cell>
          <cell r="V20">
            <v>91.346032319220001</v>
          </cell>
          <cell r="W20">
            <v>143.02067346754535</v>
          </cell>
          <cell r="X20">
            <v>108.98257650988535</v>
          </cell>
          <cell r="Y20">
            <v>111.08422858174596</v>
          </cell>
          <cell r="Z20">
            <v>104.77927236616411</v>
          </cell>
          <cell r="AA20">
            <v>103.04595106978422</v>
          </cell>
          <cell r="AB20">
            <v>0</v>
          </cell>
          <cell r="AD20">
            <v>2019</v>
          </cell>
          <cell r="AE20">
            <v>11</v>
          </cell>
        </row>
        <row r="21">
          <cell r="B21">
            <v>2021</v>
          </cell>
          <cell r="P21">
            <v>77.128076501018967</v>
          </cell>
          <cell r="Q21">
            <v>80.753252860949985</v>
          </cell>
          <cell r="R21">
            <v>101.52453362596019</v>
          </cell>
          <cell r="S21">
            <v>93.66671892146104</v>
          </cell>
          <cell r="T21">
            <v>109.0492240163035</v>
          </cell>
          <cell r="U21">
            <v>112.24133876783196</v>
          </cell>
          <cell r="V21">
            <v>111.4202853111773</v>
          </cell>
          <cell r="W21">
            <v>98.908527982442379</v>
          </cell>
          <cell r="X21">
            <v>98.222683806239218</v>
          </cell>
          <cell r="Y21">
            <v>114.82991064430162</v>
          </cell>
          <cell r="Z21">
            <v>100.72111616240791</v>
          </cell>
          <cell r="AA21">
            <v>101.53433139990594</v>
          </cell>
          <cell r="AB21">
            <v>0</v>
          </cell>
          <cell r="AD21">
            <v>2019</v>
          </cell>
          <cell r="AE21">
            <v>11</v>
          </cell>
        </row>
        <row r="22">
          <cell r="B22">
            <v>2022</v>
          </cell>
          <cell r="P22">
            <v>91.00614276636307</v>
          </cell>
          <cell r="Q22">
            <v>77.475111205253128</v>
          </cell>
          <cell r="R22">
            <v>99.17390383393348</v>
          </cell>
          <cell r="S22">
            <v>92.776954035162035</v>
          </cell>
          <cell r="T22">
            <v>88.667655157805541</v>
          </cell>
          <cell r="U22">
            <v>109.38360516839654</v>
          </cell>
          <cell r="V22">
            <v>106.7824613429358</v>
          </cell>
          <cell r="W22">
            <v>113.35733954670621</v>
          </cell>
          <cell r="X22">
            <v>97.716585469180259</v>
          </cell>
          <cell r="Y22">
            <v>112.31518746028384</v>
          </cell>
          <cell r="Z22">
            <v>109.55306079220503</v>
          </cell>
          <cell r="AA22">
            <v>101.79199322177506</v>
          </cell>
          <cell r="AB22">
            <v>0</v>
          </cell>
          <cell r="AD22">
            <v>2019</v>
          </cell>
          <cell r="AE22">
            <v>11</v>
          </cell>
        </row>
        <row r="23">
          <cell r="B23">
            <v>2023</v>
          </cell>
          <cell r="P23">
            <v>88.953563866487954</v>
          </cell>
          <cell r="Q23">
            <v>89.786871467965739</v>
          </cell>
          <cell r="R23">
            <v>105.00484815126394</v>
          </cell>
          <cell r="S23">
            <v>92.497143764034263</v>
          </cell>
          <cell r="T23">
            <v>112.15673086685969</v>
          </cell>
          <cell r="U23">
            <v>101.72015993573014</v>
          </cell>
          <cell r="V23">
            <v>106.10513779981714</v>
          </cell>
          <cell r="W23">
            <v>73.03172542271821</v>
          </cell>
          <cell r="X23">
            <v>103.58094390019509</v>
          </cell>
          <cell r="Y23">
            <v>115.40096725707905</v>
          </cell>
          <cell r="Z23">
            <v>103.2249678374279</v>
          </cell>
          <cell r="AA23">
            <v>108.53693973042095</v>
          </cell>
          <cell r="AB23">
            <v>0</v>
          </cell>
          <cell r="AD23">
            <v>2019</v>
          </cell>
          <cell r="AE23">
            <v>11</v>
          </cell>
        </row>
        <row r="24">
          <cell r="B24">
            <v>2024</v>
          </cell>
          <cell r="P24">
            <v>102.53906215227727</v>
          </cell>
          <cell r="Q24">
            <v>97.946923304715355</v>
          </cell>
          <cell r="R24">
            <v>109.60088922069158</v>
          </cell>
          <cell r="S24">
            <v>112.03126752522594</v>
          </cell>
          <cell r="T24">
            <v>106.12395560780526</v>
          </cell>
          <cell r="U24">
            <v>99.695360017471074</v>
          </cell>
          <cell r="V24">
            <v>103.2148793730353</v>
          </cell>
          <cell r="W24">
            <v>99.618164457165307</v>
          </cell>
          <cell r="X24">
            <v>95.644729509913816</v>
          </cell>
          <cell r="Y24">
            <v>90.732271815252886</v>
          </cell>
          <cell r="Z24">
            <v>91.778257414672723</v>
          </cell>
          <cell r="AA24">
            <v>91.074239601773456</v>
          </cell>
          <cell r="AB24">
            <v>0</v>
          </cell>
          <cell r="AD24">
            <v>2019</v>
          </cell>
          <cell r="AE24">
            <v>11</v>
          </cell>
        </row>
        <row r="25">
          <cell r="B25">
            <v>2025</v>
          </cell>
          <cell r="P25">
            <v>98.394127758446729</v>
          </cell>
          <cell r="Q25">
            <v>79.521045475083213</v>
          </cell>
          <cell r="R25">
            <v>100.16199433338025</v>
          </cell>
          <cell r="S25">
            <v>101.56966923033954</v>
          </cell>
          <cell r="T25">
            <v>104.43281831250128</v>
          </cell>
          <cell r="U25">
            <v>106.05983254693135</v>
          </cell>
          <cell r="V25">
            <v>101.1893961945827</v>
          </cell>
          <cell r="W25">
            <v>102.85204776817629</v>
          </cell>
          <cell r="X25">
            <v>93.338575227665316</v>
          </cell>
          <cell r="Y25">
            <v>108.90940549988792</v>
          </cell>
          <cell r="Z25">
            <v>105.44607837244837</v>
          </cell>
          <cell r="AA25">
            <v>98.12500928055708</v>
          </cell>
          <cell r="AB25">
            <v>0</v>
          </cell>
          <cell r="AD25">
            <v>2019</v>
          </cell>
          <cell r="AE25">
            <v>11</v>
          </cell>
        </row>
        <row r="26">
          <cell r="B26">
            <v>2023</v>
          </cell>
          <cell r="P26">
            <v>70.564777971615527</v>
          </cell>
          <cell r="Q26">
            <v>69.939394800151177</v>
          </cell>
          <cell r="R26">
            <v>91.684991829620571</v>
          </cell>
          <cell r="S26">
            <v>96.316583069206388</v>
          </cell>
          <cell r="T26">
            <v>97.776283885770923</v>
          </cell>
          <cell r="U26">
            <v>100.52209947584905</v>
          </cell>
          <cell r="V26">
            <v>124.01933748519586</v>
          </cell>
          <cell r="W26">
            <v>111.58426458300292</v>
          </cell>
          <cell r="X26">
            <v>109.99042909680814</v>
          </cell>
          <cell r="Y26">
            <v>112.95717237804199</v>
          </cell>
          <cell r="Z26">
            <v>110.08164067215671</v>
          </cell>
          <cell r="AA26">
            <v>104.5630247525807</v>
          </cell>
          <cell r="AB26">
            <v>0</v>
          </cell>
          <cell r="AD26">
            <v>2022</v>
          </cell>
          <cell r="AE26">
            <v>11</v>
          </cell>
        </row>
        <row r="27">
          <cell r="B27">
            <v>2024</v>
          </cell>
          <cell r="P27">
            <v>89.066646025124214</v>
          </cell>
          <cell r="Q27">
            <v>86.042139282831855</v>
          </cell>
          <cell r="R27">
            <v>94.452810344821472</v>
          </cell>
          <cell r="S27">
            <v>94.71456972148475</v>
          </cell>
          <cell r="T27">
            <v>98.415702437962636</v>
          </cell>
          <cell r="U27">
            <v>89.562895217778333</v>
          </cell>
          <cell r="V27">
            <v>121.48134786905072</v>
          </cell>
          <cell r="W27">
            <v>108.00294141979963</v>
          </cell>
          <cell r="X27">
            <v>104.72718544401982</v>
          </cell>
          <cell r="Y27">
            <v>110.51372940713206</v>
          </cell>
          <cell r="Z27">
            <v>100.34630211619601</v>
          </cell>
          <cell r="AA27">
            <v>102.67373071379851</v>
          </cell>
          <cell r="AB27">
            <v>0</v>
          </cell>
          <cell r="AD27">
            <v>2022</v>
          </cell>
          <cell r="AE27">
            <v>11</v>
          </cell>
        </row>
        <row r="28">
          <cell r="B28">
            <v>2025</v>
          </cell>
          <cell r="P28">
            <v>103.49181566751349</v>
          </cell>
          <cell r="Q28">
            <v>80.346199318514735</v>
          </cell>
          <cell r="R28">
            <v>84.647838493253701</v>
          </cell>
          <cell r="S28">
            <v>102.36211602976894</v>
          </cell>
          <cell r="T28">
            <v>103.36786308987693</v>
          </cell>
          <cell r="U28">
            <v>101.33365587163593</v>
          </cell>
          <cell r="V28">
            <v>103.06359067304172</v>
          </cell>
          <cell r="W28">
            <v>104.81720803397363</v>
          </cell>
          <cell r="X28">
            <v>95.830161424572907</v>
          </cell>
          <cell r="Y28">
            <v>111.82641468669543</v>
          </cell>
          <cell r="Z28">
            <v>109.519511797654</v>
          </cell>
          <cell r="AA28">
            <v>99.393624913498641</v>
          </cell>
          <cell r="AB28">
            <v>0</v>
          </cell>
          <cell r="AD28">
            <v>2022</v>
          </cell>
          <cell r="AE28">
            <v>11</v>
          </cell>
        </row>
        <row r="29">
          <cell r="B29">
            <v>2025</v>
          </cell>
          <cell r="P29">
            <v>97.164896614983363</v>
          </cell>
          <cell r="Q29">
            <v>83.338138979280799</v>
          </cell>
          <cell r="R29">
            <v>101.69070996637386</v>
          </cell>
          <cell r="S29">
            <v>86.949144879676339</v>
          </cell>
          <cell r="T29">
            <v>110.25141733066629</v>
          </cell>
          <cell r="U29">
            <v>93.600185662028807</v>
          </cell>
          <cell r="V29">
            <v>77.193931423599764</v>
          </cell>
          <cell r="W29">
            <v>79.768123396931955</v>
          </cell>
          <cell r="X29">
            <v>117.55082849671021</v>
          </cell>
          <cell r="Y29">
            <v>122.28376351399548</v>
          </cell>
          <cell r="Z29">
            <v>109.728670215812</v>
          </cell>
          <cell r="AA29">
            <v>120.48018951994108</v>
          </cell>
          <cell r="AB29">
            <v>0</v>
          </cell>
          <cell r="AD29">
            <v>2024</v>
          </cell>
          <cell r="AE29">
            <v>6</v>
          </cell>
        </row>
        <row r="30">
          <cell r="B30">
            <v>2020</v>
          </cell>
          <cell r="P30">
            <v>60.971178049309039</v>
          </cell>
          <cell r="Q30">
            <v>63.991731817499875</v>
          </cell>
          <cell r="R30">
            <v>73.913550817649906</v>
          </cell>
          <cell r="S30">
            <v>79.014485989098006</v>
          </cell>
          <cell r="T30">
            <v>108.01980363066563</v>
          </cell>
          <cell r="U30">
            <v>114.72103218923471</v>
          </cell>
          <cell r="V30">
            <v>113.34077914284286</v>
          </cell>
          <cell r="W30">
            <v>147.90711630465586</v>
          </cell>
          <cell r="X30">
            <v>115.64120088682925</v>
          </cell>
          <cell r="Y30">
            <v>111.10036840087349</v>
          </cell>
          <cell r="Z30">
            <v>106.51952858023972</v>
          </cell>
          <cell r="AA30">
            <v>104.85922419110172</v>
          </cell>
          <cell r="AB30">
            <v>1</v>
          </cell>
          <cell r="AD30">
            <v>2020</v>
          </cell>
          <cell r="AE30">
            <v>1</v>
          </cell>
        </row>
        <row r="31">
          <cell r="B31">
            <v>2021</v>
          </cell>
          <cell r="P31">
            <v>84.111054707329444</v>
          </cell>
          <cell r="Q31">
            <v>81.966376003628525</v>
          </cell>
          <cell r="R31">
            <v>87.859736811277273</v>
          </cell>
          <cell r="S31">
            <v>89.842212923942</v>
          </cell>
          <cell r="T31">
            <v>106.22467461859861</v>
          </cell>
          <cell r="U31">
            <v>110.89430698942979</v>
          </cell>
          <cell r="V31">
            <v>120.20653796591942</v>
          </cell>
          <cell r="W31">
            <v>110.56809955634589</v>
          </cell>
          <cell r="X31">
            <v>108.81991607517789</v>
          </cell>
          <cell r="Y31">
            <v>132.47446060129101</v>
          </cell>
          <cell r="Z31">
            <v>86.715307418966276</v>
          </cell>
          <cell r="AA31">
            <v>80.317316328093781</v>
          </cell>
          <cell r="AB31">
            <v>1</v>
          </cell>
          <cell r="AD31">
            <v>2020</v>
          </cell>
          <cell r="AE31">
            <v>1</v>
          </cell>
        </row>
        <row r="32">
          <cell r="B32">
            <v>2022</v>
          </cell>
          <cell r="P32">
            <v>88.896048838392389</v>
          </cell>
          <cell r="Q32">
            <v>75.841953535696121</v>
          </cell>
          <cell r="R32">
            <v>98.602679328472092</v>
          </cell>
          <cell r="S32">
            <v>107.67848058334746</v>
          </cell>
          <cell r="T32">
            <v>106.57961675428183</v>
          </cell>
          <cell r="U32">
            <v>98.521282007800565</v>
          </cell>
          <cell r="V32">
            <v>106.42699677802273</v>
          </cell>
          <cell r="W32">
            <v>109.65236560963201</v>
          </cell>
          <cell r="X32">
            <v>100.68848567068001</v>
          </cell>
          <cell r="Y32">
            <v>111.09716805155163</v>
          </cell>
          <cell r="Z32">
            <v>100.58673901984059</v>
          </cell>
          <cell r="AA32">
            <v>95.428183822282506</v>
          </cell>
          <cell r="AB32">
            <v>1</v>
          </cell>
          <cell r="AD32">
            <v>2020</v>
          </cell>
          <cell r="AE32">
            <v>1</v>
          </cell>
        </row>
        <row r="33">
          <cell r="B33">
            <v>2023</v>
          </cell>
          <cell r="P33">
            <v>98.117651450969518</v>
          </cell>
          <cell r="Q33">
            <v>83.999791719814681</v>
          </cell>
          <cell r="R33">
            <v>95.288184782512602</v>
          </cell>
          <cell r="S33">
            <v>96.034849597799834</v>
          </cell>
          <cell r="T33">
            <v>100.87834636012364</v>
          </cell>
          <cell r="U33">
            <v>96.359059320227189</v>
          </cell>
          <cell r="V33">
            <v>111.77375794109143</v>
          </cell>
          <cell r="W33">
            <v>96.368883857270433</v>
          </cell>
          <cell r="X33">
            <v>101.61518663836763</v>
          </cell>
          <cell r="Y33">
            <v>112.55972090455168</v>
          </cell>
          <cell r="Z33">
            <v>104.70009126994914</v>
          </cell>
          <cell r="AA33">
            <v>102.30447615732228</v>
          </cell>
          <cell r="AB33">
            <v>1</v>
          </cell>
          <cell r="AD33">
            <v>2020</v>
          </cell>
          <cell r="AE33">
            <v>1</v>
          </cell>
        </row>
        <row r="34">
          <cell r="B34">
            <v>2024</v>
          </cell>
          <cell r="P34">
            <v>101.68153001036198</v>
          </cell>
          <cell r="Q34">
            <v>95.690426079651687</v>
          </cell>
          <cell r="R34">
            <v>108.63269711942334</v>
          </cell>
          <cell r="S34">
            <v>103.19614581088561</v>
          </cell>
          <cell r="T34">
            <v>98.364666578058674</v>
          </cell>
          <cell r="U34">
            <v>98.922703300475263</v>
          </cell>
          <cell r="V34">
            <v>105.86128893643323</v>
          </cell>
          <cell r="W34">
            <v>102.20995188070441</v>
          </cell>
          <cell r="X34">
            <v>94.374210431912289</v>
          </cell>
          <cell r="Y34">
            <v>96.955154468229523</v>
          </cell>
          <cell r="Z34">
            <v>92.307751864961432</v>
          </cell>
          <cell r="AA34">
            <v>101.80347351890254</v>
          </cell>
          <cell r="AB34">
            <v>1</v>
          </cell>
          <cell r="AD34">
            <v>2020</v>
          </cell>
          <cell r="AE34">
            <v>1</v>
          </cell>
        </row>
        <row r="35">
          <cell r="B35">
            <v>2025</v>
          </cell>
          <cell r="P35">
            <v>99.536557293812677</v>
          </cell>
          <cell r="Q35">
            <v>85.582607404456951</v>
          </cell>
          <cell r="R35">
            <v>101.01460560571796</v>
          </cell>
          <cell r="S35">
            <v>103.99603658139662</v>
          </cell>
          <cell r="T35">
            <v>107.3980177980859</v>
          </cell>
          <cell r="U35">
            <v>99.94781827247165</v>
          </cell>
          <cell r="V35">
            <v>103.53727369298495</v>
          </cell>
          <cell r="W35">
            <v>102.79962181442517</v>
          </cell>
          <cell r="X35">
            <v>89.628714517392908</v>
          </cell>
          <cell r="Y35">
            <v>111.52350588020863</v>
          </cell>
          <cell r="Z35">
            <v>96.293760254694689</v>
          </cell>
          <cell r="AA35">
            <v>98.741480884351844</v>
          </cell>
          <cell r="AB35">
            <v>1</v>
          </cell>
          <cell r="AD35">
            <v>2020</v>
          </cell>
          <cell r="AE35">
            <v>1</v>
          </cell>
        </row>
        <row r="36">
          <cell r="B36">
            <v>2020</v>
          </cell>
          <cell r="P36">
            <v>12.293790059892823</v>
          </cell>
          <cell r="Q36">
            <v>61.059157297467678</v>
          </cell>
          <cell r="R36">
            <v>58.88410213302511</v>
          </cell>
          <cell r="S36">
            <v>60.917305873699689</v>
          </cell>
          <cell r="T36">
            <v>88.988126510454961</v>
          </cell>
          <cell r="U36">
            <v>98.791636019754108</v>
          </cell>
          <cell r="V36">
            <v>134.31753703898286</v>
          </cell>
          <cell r="W36">
            <v>166.06073342439845</v>
          </cell>
          <cell r="X36">
            <v>124.15151833560995</v>
          </cell>
          <cell r="Y36">
            <v>140.71661237785017</v>
          </cell>
          <cell r="Z36">
            <v>136.38226331827258</v>
          </cell>
          <cell r="AA36">
            <v>117.43721761059156</v>
          </cell>
          <cell r="AB36">
            <v>0</v>
          </cell>
          <cell r="AD36">
            <v>2020</v>
          </cell>
          <cell r="AE36">
            <v>1</v>
          </cell>
        </row>
        <row r="37">
          <cell r="B37">
            <v>2021</v>
          </cell>
          <cell r="P37">
            <v>92.152110469448033</v>
          </cell>
          <cell r="Q37">
            <v>89.725504978369642</v>
          </cell>
          <cell r="R37">
            <v>90.10245340416823</v>
          </cell>
          <cell r="S37">
            <v>98.984300687047394</v>
          </cell>
          <cell r="T37">
            <v>110.78749826986562</v>
          </cell>
          <cell r="U37">
            <v>97.461193454054992</v>
          </cell>
          <cell r="V37">
            <v>100.32128963480176</v>
          </cell>
          <cell r="W37">
            <v>96.816847238705535</v>
          </cell>
          <cell r="X37">
            <v>100.25061180496454</v>
          </cell>
          <cell r="Y37">
            <v>120.76485191522195</v>
          </cell>
          <cell r="Z37">
            <v>94.655283609516772</v>
          </cell>
          <cell r="AA37">
            <v>107.97805453383553</v>
          </cell>
          <cell r="AB37">
            <v>0</v>
          </cell>
          <cell r="AD37">
            <v>2020</v>
          </cell>
          <cell r="AE37">
            <v>1</v>
          </cell>
        </row>
        <row r="38">
          <cell r="B38">
            <v>2022</v>
          </cell>
          <cell r="P38">
            <v>106.77686636040278</v>
          </cell>
          <cell r="Q38">
            <v>98.993062396947039</v>
          </cell>
          <cell r="R38">
            <v>115.7926392964918</v>
          </cell>
          <cell r="S38">
            <v>119.65031991786874</v>
          </cell>
          <cell r="T38">
            <v>119.10277815225395</v>
          </cell>
          <cell r="U38">
            <v>98.202860076116593</v>
          </cell>
          <cell r="V38">
            <v>95.073161120386601</v>
          </cell>
          <cell r="W38">
            <v>90.979042009312352</v>
          </cell>
          <cell r="X38">
            <v>91.203036367972956</v>
          </cell>
          <cell r="Y38">
            <v>102.33431158030093</v>
          </cell>
          <cell r="Z38">
            <v>83.263680766558466</v>
          </cell>
          <cell r="AA38">
            <v>78.628241955387793</v>
          </cell>
          <cell r="AB38">
            <v>0</v>
          </cell>
          <cell r="AD38">
            <v>2020</v>
          </cell>
          <cell r="AE38">
            <v>1</v>
          </cell>
        </row>
        <row r="39">
          <cell r="B39">
            <v>2023</v>
          </cell>
          <cell r="P39">
            <v>78.30523925879794</v>
          </cell>
          <cell r="Q39">
            <v>90.025065922434351</v>
          </cell>
          <cell r="R39">
            <v>91.704780493118392</v>
          </cell>
          <cell r="S39">
            <v>98.881742749677485</v>
          </cell>
          <cell r="T39">
            <v>107.15815454341157</v>
          </cell>
          <cell r="U39">
            <v>101.24861328109591</v>
          </cell>
          <cell r="V39">
            <v>99.210050597583901</v>
          </cell>
          <cell r="W39">
            <v>99.4696428494169</v>
          </cell>
          <cell r="X39">
            <v>109.26543282299701</v>
          </cell>
          <cell r="Y39">
            <v>118.78636041228339</v>
          </cell>
          <cell r="Z39">
            <v>105.46316984026677</v>
          </cell>
          <cell r="AA39">
            <v>100.48174722891633</v>
          </cell>
          <cell r="AB39">
            <v>0</v>
          </cell>
          <cell r="AD39">
            <v>2020</v>
          </cell>
          <cell r="AE39">
            <v>1</v>
          </cell>
        </row>
        <row r="40">
          <cell r="B40">
            <v>2024</v>
          </cell>
          <cell r="P40">
            <v>82.817220955470262</v>
          </cell>
          <cell r="Q40">
            <v>84.987404827061496</v>
          </cell>
          <cell r="R40">
            <v>104.78011750181066</v>
          </cell>
          <cell r="S40">
            <v>101.93675325498863</v>
          </cell>
          <cell r="T40">
            <v>102.24127383843506</v>
          </cell>
          <cell r="U40">
            <v>104.17473339504232</v>
          </cell>
          <cell r="V40">
            <v>101.59214566633101</v>
          </cell>
          <cell r="W40">
            <v>107.7933943882647</v>
          </cell>
          <cell r="X40">
            <v>104.72385503835635</v>
          </cell>
          <cell r="Y40">
            <v>115.193455550251</v>
          </cell>
          <cell r="Z40">
            <v>93.807952535110417</v>
          </cell>
          <cell r="AA40">
            <v>95.951693048878141</v>
          </cell>
          <cell r="AB40">
            <v>0</v>
          </cell>
          <cell r="AD40">
            <v>2020</v>
          </cell>
          <cell r="AE40">
            <v>1</v>
          </cell>
        </row>
        <row r="41">
          <cell r="B41">
            <v>2025</v>
          </cell>
          <cell r="P41">
            <v>71.669013092149243</v>
          </cell>
          <cell r="Q41">
            <v>76.571814194128891</v>
          </cell>
          <cell r="R41">
            <v>103.74794606970499</v>
          </cell>
          <cell r="S41">
            <v>99.794962489512187</v>
          </cell>
          <cell r="T41">
            <v>107.93221092749093</v>
          </cell>
          <cell r="U41">
            <v>113.50209497658099</v>
          </cell>
          <cell r="V41">
            <v>95.788457137981453</v>
          </cell>
          <cell r="W41">
            <v>106.95589107931693</v>
          </cell>
          <cell r="X41">
            <v>105.80413875842419</v>
          </cell>
          <cell r="Y41">
            <v>114.97394368837402</v>
          </cell>
          <cell r="Z41">
            <v>106.66889027649036</v>
          </cell>
          <cell r="AA41">
            <v>96.590637309845803</v>
          </cell>
          <cell r="AB41">
            <v>0</v>
          </cell>
          <cell r="AD41">
            <v>2020</v>
          </cell>
          <cell r="AE41">
            <v>1</v>
          </cell>
        </row>
        <row r="42">
          <cell r="B42">
            <v>2021</v>
          </cell>
          <cell r="P42">
            <v>94.704008851693331</v>
          </cell>
          <cell r="Q42">
            <v>68.133745847210236</v>
          </cell>
          <cell r="R42">
            <v>89.276083695063221</v>
          </cell>
          <cell r="S42">
            <v>99.79031634112296</v>
          </cell>
          <cell r="T42">
            <v>109.39356854131471</v>
          </cell>
          <cell r="U42">
            <v>105.78039234789078</v>
          </cell>
          <cell r="V42">
            <v>106.01307193677289</v>
          </cell>
          <cell r="W42">
            <v>98.139164282987224</v>
          </cell>
          <cell r="X42">
            <v>110.49965063267275</v>
          </cell>
          <cell r="Y42">
            <v>128.0238778096867</v>
          </cell>
          <cell r="Z42">
            <v>101.89506074626379</v>
          </cell>
          <cell r="AA42">
            <v>88.351058967321421</v>
          </cell>
          <cell r="AB42">
            <v>0</v>
          </cell>
          <cell r="AD42">
            <v>2020</v>
          </cell>
          <cell r="AE42">
            <v>7</v>
          </cell>
        </row>
        <row r="43">
          <cell r="B43">
            <v>2022</v>
          </cell>
          <cell r="P43">
            <v>87.863181683941363</v>
          </cell>
          <cell r="Q43">
            <v>83.293619960026717</v>
          </cell>
          <cell r="R43">
            <v>85.428659076821376</v>
          </cell>
          <cell r="S43">
            <v>93.082647869973357</v>
          </cell>
          <cell r="T43">
            <v>92.76835277156195</v>
          </cell>
          <cell r="U43">
            <v>105.3365441206797</v>
          </cell>
          <cell r="V43">
            <v>111.86918580409721</v>
          </cell>
          <cell r="W43">
            <v>103.23437954866141</v>
          </cell>
          <cell r="X43">
            <v>109.79556067204963</v>
          </cell>
          <cell r="Y43">
            <v>106.24221976633183</v>
          </cell>
          <cell r="Z43">
            <v>103.93052512870595</v>
          </cell>
          <cell r="AA43">
            <v>117.15512359714954</v>
          </cell>
          <cell r="AB43">
            <v>0</v>
          </cell>
          <cell r="AD43">
            <v>2020</v>
          </cell>
          <cell r="AE43">
            <v>7</v>
          </cell>
        </row>
        <row r="44">
          <cell r="B44">
            <v>2023</v>
          </cell>
          <cell r="P44">
            <v>96.480739017732063</v>
          </cell>
          <cell r="Q44">
            <v>95.674701003989199</v>
          </cell>
          <cell r="R44">
            <v>100.85283772567324</v>
          </cell>
          <cell r="S44">
            <v>96.339643687879189</v>
          </cell>
          <cell r="T44">
            <v>111.96564204950251</v>
          </cell>
          <cell r="U44">
            <v>92.850628469850534</v>
          </cell>
          <cell r="V44">
            <v>113.96573023408365</v>
          </cell>
          <cell r="W44">
            <v>86.517737864370574</v>
          </cell>
          <cell r="X44">
            <v>95.032345949658975</v>
          </cell>
          <cell r="Y44">
            <v>93.022975177587497</v>
          </cell>
          <cell r="Z44">
            <v>99.147935823284286</v>
          </cell>
          <cell r="AA44">
            <v>118.14908299638832</v>
          </cell>
          <cell r="AB44">
            <v>0</v>
          </cell>
          <cell r="AD44">
            <v>2020</v>
          </cell>
          <cell r="AE44">
            <v>7</v>
          </cell>
        </row>
        <row r="45">
          <cell r="B45">
            <v>2024</v>
          </cell>
          <cell r="P45">
            <v>105.458708531795</v>
          </cell>
          <cell r="Q45">
            <v>83.466527627533466</v>
          </cell>
          <cell r="R45">
            <v>93.126933203695415</v>
          </cell>
          <cell r="S45">
            <v>116.30784303174582</v>
          </cell>
          <cell r="T45">
            <v>106.92604144825833</v>
          </cell>
          <cell r="U45">
            <v>98.558458595346025</v>
          </cell>
          <cell r="V45">
            <v>104.46508590057834</v>
          </cell>
          <cell r="W45">
            <v>94.464566359333276</v>
          </cell>
          <cell r="X45">
            <v>99.928655854023745</v>
          </cell>
          <cell r="Y45">
            <v>105.22574994850974</v>
          </cell>
          <cell r="Z45">
            <v>93.879804132950611</v>
          </cell>
          <cell r="AA45">
            <v>98.191625366230184</v>
          </cell>
          <cell r="AB45">
            <v>0</v>
          </cell>
          <cell r="AD45">
            <v>2020</v>
          </cell>
          <cell r="AE45">
            <v>7</v>
          </cell>
        </row>
        <row r="46">
          <cell r="B46">
            <v>2025</v>
          </cell>
          <cell r="P46">
            <v>101.4733296354547</v>
          </cell>
          <cell r="Q46">
            <v>85.125400213447165</v>
          </cell>
          <cell r="R46">
            <v>107.74351584002694</v>
          </cell>
          <cell r="S46">
            <v>110.33805749031063</v>
          </cell>
          <cell r="T46">
            <v>116.29518199179914</v>
          </cell>
          <cell r="U46">
            <v>103.61078540133686</v>
          </cell>
          <cell r="V46">
            <v>111.0960933550525</v>
          </cell>
          <cell r="W46">
            <v>97.626014576195018</v>
          </cell>
          <cell r="X46">
            <v>83.065354153794303</v>
          </cell>
          <cell r="Y46">
            <v>112.01079172049656</v>
          </cell>
          <cell r="Z46">
            <v>95.143111413806665</v>
          </cell>
          <cell r="AA46">
            <v>76.472364208279501</v>
          </cell>
          <cell r="AB46">
            <v>0</v>
          </cell>
          <cell r="AD46">
            <v>2020</v>
          </cell>
          <cell r="AE46">
            <v>7</v>
          </cell>
        </row>
        <row r="47">
          <cell r="B47">
            <v>2021</v>
          </cell>
          <cell r="P47">
            <v>109.86411312715509</v>
          </cell>
          <cell r="Q47">
            <v>98.117162031996628</v>
          </cell>
          <cell r="R47">
            <v>116.30234593892463</v>
          </cell>
          <cell r="S47">
            <v>105.04485113939776</v>
          </cell>
          <cell r="T47">
            <v>119.35203516555231</v>
          </cell>
          <cell r="U47">
            <v>93.151063155549835</v>
          </cell>
          <cell r="V47">
            <v>94.709793204715083</v>
          </cell>
          <cell r="W47">
            <v>80.654867423232218</v>
          </cell>
          <cell r="X47">
            <v>80.327308210001846</v>
          </cell>
          <cell r="Y47">
            <v>100.42513671832103</v>
          </cell>
          <cell r="Z47">
            <v>93.889012647425176</v>
          </cell>
          <cell r="AA47">
            <v>108.16231123772828</v>
          </cell>
          <cell r="AB47">
            <v>1</v>
          </cell>
          <cell r="AD47">
            <v>2020</v>
          </cell>
          <cell r="AE47">
            <v>7</v>
          </cell>
        </row>
        <row r="48">
          <cell r="B48">
            <v>2022</v>
          </cell>
          <cell r="P48">
            <v>94.3264112032996</v>
          </cell>
          <cell r="Q48">
            <v>81.596086518632205</v>
          </cell>
          <cell r="R48">
            <v>105.46064936933482</v>
          </cell>
          <cell r="S48">
            <v>115.70476236151744</v>
          </cell>
          <cell r="T48">
            <v>104.86211692484773</v>
          </cell>
          <cell r="U48">
            <v>107.61306412162486</v>
          </cell>
          <cell r="V48">
            <v>107.55167617860056</v>
          </cell>
          <cell r="W48">
            <v>95.945518200565914</v>
          </cell>
          <cell r="X48">
            <v>40.608124310584628</v>
          </cell>
          <cell r="Y48">
            <v>75.782648314229533</v>
          </cell>
          <cell r="Z48">
            <v>125.28742026761306</v>
          </cell>
          <cell r="AA48">
            <v>145.26152222914968</v>
          </cell>
          <cell r="AB48">
            <v>1</v>
          </cell>
          <cell r="AD48">
            <v>2020</v>
          </cell>
          <cell r="AE48">
            <v>7</v>
          </cell>
        </row>
        <row r="49">
          <cell r="B49">
            <v>2023</v>
          </cell>
          <cell r="P49">
            <v>98.616502596160885</v>
          </cell>
          <cell r="Q49">
            <v>71.595842183506903</v>
          </cell>
          <cell r="R49">
            <v>94.590127264341234</v>
          </cell>
          <cell r="S49">
            <v>89.756101423484012</v>
          </cell>
          <cell r="T49">
            <v>100.45747066823181</v>
          </cell>
          <cell r="U49">
            <v>91.347648014822752</v>
          </cell>
          <cell r="V49">
            <v>125.89846170291526</v>
          </cell>
          <cell r="W49">
            <v>102.57161464777134</v>
          </cell>
          <cell r="X49">
            <v>106.47921784590899</v>
          </cell>
          <cell r="Y49">
            <v>110.93317285898381</v>
          </cell>
          <cell r="Z49">
            <v>99.590434092353235</v>
          </cell>
          <cell r="AA49">
            <v>108.16340670151968</v>
          </cell>
          <cell r="AB49">
            <v>1</v>
          </cell>
          <cell r="AD49">
            <v>2020</v>
          </cell>
          <cell r="AE49">
            <v>7</v>
          </cell>
        </row>
        <row r="50">
          <cell r="B50">
            <v>2024</v>
          </cell>
          <cell r="P50">
            <v>95.858322541583277</v>
          </cell>
          <cell r="Q50">
            <v>85.819808607611961</v>
          </cell>
          <cell r="R50">
            <v>95.783649237289552</v>
          </cell>
          <cell r="S50">
            <v>97.642409054979055</v>
          </cell>
          <cell r="T50">
            <v>104.77370961502884</v>
          </cell>
          <cell r="U50">
            <v>101.09554482921004</v>
          </cell>
          <cell r="V50">
            <v>104.2913604332397</v>
          </cell>
          <cell r="W50">
            <v>103.15511528952723</v>
          </cell>
          <cell r="X50">
            <v>101.61220336702601</v>
          </cell>
          <cell r="Y50">
            <v>109.91204022940178</v>
          </cell>
          <cell r="Z50">
            <v>101.39020165155821</v>
          </cell>
          <cell r="AA50">
            <v>98.665635143544279</v>
          </cell>
          <cell r="AB50">
            <v>1</v>
          </cell>
          <cell r="AD50">
            <v>2020</v>
          </cell>
          <cell r="AE50">
            <v>7</v>
          </cell>
        </row>
        <row r="51">
          <cell r="B51">
            <v>2025</v>
          </cell>
          <cell r="P51">
            <v>79.86070689810235</v>
          </cell>
          <cell r="Q51">
            <v>73.002823994963578</v>
          </cell>
          <cell r="R51">
            <v>93.20866984441048</v>
          </cell>
          <cell r="S51">
            <v>88.111233024552575</v>
          </cell>
          <cell r="T51">
            <v>105.39192373414876</v>
          </cell>
          <cell r="U51">
            <v>108.58472884252181</v>
          </cell>
          <cell r="V51">
            <v>105.95139850705999</v>
          </cell>
          <cell r="W51">
            <v>109.90916449320981</v>
          </cell>
          <cell r="X51">
            <v>98.426117456605809</v>
          </cell>
          <cell r="Y51">
            <v>134.83946398057381</v>
          </cell>
          <cell r="Z51">
            <v>104.56220883172949</v>
          </cell>
          <cell r="AA51">
            <v>98.151560392121596</v>
          </cell>
          <cell r="AB51">
            <v>1</v>
          </cell>
          <cell r="AD51">
            <v>2020</v>
          </cell>
          <cell r="AE51">
            <v>7</v>
          </cell>
        </row>
        <row r="52">
          <cell r="B52">
            <v>2021</v>
          </cell>
          <cell r="P52">
            <v>82.082105151564747</v>
          </cell>
          <cell r="Q52">
            <v>87.585588616915615</v>
          </cell>
          <cell r="R52">
            <v>122.54238811542567</v>
          </cell>
          <cell r="S52">
            <v>111.48010979311236</v>
          </cell>
          <cell r="T52">
            <v>124.25704125538421</v>
          </cell>
          <cell r="U52">
            <v>111.25333308750494</v>
          </cell>
          <cell r="V52">
            <v>98.885705923158653</v>
          </cell>
          <cell r="W52">
            <v>96.955338355914975</v>
          </cell>
          <cell r="X52">
            <v>82.801153242515099</v>
          </cell>
          <cell r="Y52">
            <v>98.974204149737162</v>
          </cell>
          <cell r="Z52">
            <v>91.974547541293418</v>
          </cell>
          <cell r="AA52">
            <v>91.208484767473223</v>
          </cell>
          <cell r="AB52">
            <v>0</v>
          </cell>
          <cell r="AD52">
            <v>2020</v>
          </cell>
          <cell r="AE52">
            <v>8</v>
          </cell>
        </row>
        <row r="53">
          <cell r="B53">
            <v>2022</v>
          </cell>
          <cell r="P53">
            <v>64.385860979462876</v>
          </cell>
          <cell r="Q53">
            <v>54.966429699842024</v>
          </cell>
          <cell r="R53">
            <v>73.795418641390214</v>
          </cell>
          <cell r="S53">
            <v>78.228672985781984</v>
          </cell>
          <cell r="T53">
            <v>90.580568720379148</v>
          </cell>
          <cell r="U53">
            <v>101.21445497630333</v>
          </cell>
          <cell r="V53">
            <v>128.16943127962085</v>
          </cell>
          <cell r="W53">
            <v>131.1611374407583</v>
          </cell>
          <cell r="X53">
            <v>120.27053712480253</v>
          </cell>
          <cell r="Y53">
            <v>134.22195892575039</v>
          </cell>
          <cell r="Z53">
            <v>115.1263823064771</v>
          </cell>
          <cell r="AA53">
            <v>107.87914691943128</v>
          </cell>
          <cell r="AB53">
            <v>0</v>
          </cell>
          <cell r="AD53">
            <v>2020</v>
          </cell>
          <cell r="AE53">
            <v>8</v>
          </cell>
        </row>
        <row r="54">
          <cell r="B54">
            <v>2023</v>
          </cell>
          <cell r="P54">
            <v>73.93533001132235</v>
          </cell>
          <cell r="Q54">
            <v>66.516242374998342</v>
          </cell>
          <cell r="R54">
            <v>82.574445392286322</v>
          </cell>
          <cell r="S54">
            <v>106.99973057720639</v>
          </cell>
          <cell r="T54">
            <v>111.97876272425052</v>
          </cell>
          <cell r="U54">
            <v>109.52222037355656</v>
          </cell>
          <cell r="V54">
            <v>123.75862520459164</v>
          </cell>
          <cell r="W54">
            <v>108.59071270366255</v>
          </cell>
          <cell r="X54">
            <v>110.65157038041922</v>
          </cell>
          <cell r="Y54">
            <v>122.86009125752575</v>
          </cell>
          <cell r="Z54">
            <v>91.782357492035132</v>
          </cell>
          <cell r="AA54">
            <v>90.829911508145273</v>
          </cell>
          <cell r="AB54">
            <v>0</v>
          </cell>
          <cell r="AD54">
            <v>2020</v>
          </cell>
          <cell r="AE54">
            <v>8</v>
          </cell>
        </row>
        <row r="55">
          <cell r="B55">
            <v>2024</v>
          </cell>
          <cell r="P55">
            <v>83.131852688301962</v>
          </cell>
          <cell r="Q55">
            <v>67.231704728673705</v>
          </cell>
          <cell r="R55">
            <v>84.942321062438381</v>
          </cell>
          <cell r="S55">
            <v>93.324659852010882</v>
          </cell>
          <cell r="T55">
            <v>100.6528093341276</v>
          </cell>
          <cell r="U55">
            <v>109.39264041263026</v>
          </cell>
          <cell r="V55">
            <v>116.13352327159521</v>
          </cell>
          <cell r="W55">
            <v>120.15221443539804</v>
          </cell>
          <cell r="X55">
            <v>116.20977059559559</v>
          </cell>
          <cell r="Y55">
            <v>114.5433904913786</v>
          </cell>
          <cell r="Z55">
            <v>94.034187658134243</v>
          </cell>
          <cell r="AA55">
            <v>100.2509254697156</v>
          </cell>
          <cell r="AB55">
            <v>0</v>
          </cell>
          <cell r="AD55">
            <v>2020</v>
          </cell>
          <cell r="AE55">
            <v>8</v>
          </cell>
        </row>
        <row r="56">
          <cell r="B56">
            <v>2025</v>
          </cell>
          <cell r="P56">
            <v>78.669513105020698</v>
          </cell>
          <cell r="Q56">
            <v>68.11328353328679</v>
          </cell>
          <cell r="R56">
            <v>84.195071083106825</v>
          </cell>
          <cell r="S56">
            <v>97.462949800593606</v>
          </cell>
          <cell r="T56">
            <v>105.31169636195384</v>
          </cell>
          <cell r="U56">
            <v>113.64131594329511</v>
          </cell>
          <cell r="V56">
            <v>110.70709417107163</v>
          </cell>
          <cell r="W56">
            <v>103.44880261481806</v>
          </cell>
          <cell r="X56">
            <v>97.299713041644935</v>
          </cell>
          <cell r="Y56">
            <v>114.78624569341535</v>
          </cell>
          <cell r="Z56">
            <v>122.95982456782657</v>
          </cell>
          <cell r="AA56">
            <v>103.40449008396658</v>
          </cell>
          <cell r="AB56">
            <v>0</v>
          </cell>
          <cell r="AD56">
            <v>2020</v>
          </cell>
          <cell r="AE56">
            <v>8</v>
          </cell>
        </row>
        <row r="57">
          <cell r="B57">
            <v>2021</v>
          </cell>
          <cell r="P57">
            <v>90.585694320924915</v>
          </cell>
          <cell r="Q57">
            <v>84.893914369203401</v>
          </cell>
          <cell r="R57">
            <v>95.616821242535892</v>
          </cell>
          <cell r="S57">
            <v>85.427518739677296</v>
          </cell>
          <cell r="T57">
            <v>107.66103417608943</v>
          </cell>
          <cell r="U57">
            <v>101.35179773853386</v>
          </cell>
          <cell r="V57">
            <v>103.63359166560792</v>
          </cell>
          <cell r="W57">
            <v>88.413162241138352</v>
          </cell>
          <cell r="X57">
            <v>91.779951721509335</v>
          </cell>
          <cell r="Y57">
            <v>132.1560157540338</v>
          </cell>
          <cell r="Z57">
            <v>99.003938508448741</v>
          </cell>
          <cell r="AA57">
            <v>119.47655952229704</v>
          </cell>
          <cell r="AB57">
            <v>0</v>
          </cell>
          <cell r="AD57">
            <v>2020</v>
          </cell>
          <cell r="AE57">
            <v>9</v>
          </cell>
        </row>
        <row r="58">
          <cell r="B58">
            <v>2022</v>
          </cell>
          <cell r="P58">
            <v>98.605161094070809</v>
          </cell>
          <cell r="Q58">
            <v>84.348145707115506</v>
          </cell>
          <cell r="R58">
            <v>105.94184896955564</v>
          </cell>
          <cell r="S58">
            <v>102.05011533879184</v>
          </cell>
          <cell r="T58">
            <v>99.166011812720214</v>
          </cell>
          <cell r="U58">
            <v>97.44543587923647</v>
          </cell>
          <cell r="V58">
            <v>108.68526451874571</v>
          </cell>
          <cell r="W58">
            <v>102.43795786965448</v>
          </cell>
          <cell r="X58">
            <v>90.028898070927013</v>
          </cell>
          <cell r="Y58">
            <v>113.2557225785191</v>
          </cell>
          <cell r="Z58">
            <v>95.846536033866499</v>
          </cell>
          <cell r="AA58">
            <v>102.18890212679661</v>
          </cell>
          <cell r="AB58">
            <v>0</v>
          </cell>
          <cell r="AD58">
            <v>2020</v>
          </cell>
          <cell r="AE58">
            <v>9</v>
          </cell>
        </row>
        <row r="59">
          <cell r="B59">
            <v>2023</v>
          </cell>
          <cell r="P59">
            <v>109.08786831158434</v>
          </cell>
          <cell r="Q59">
            <v>89.002891124401472</v>
          </cell>
          <cell r="R59">
            <v>102.67524256400131</v>
          </cell>
          <cell r="S59">
            <v>97.677748732937403</v>
          </cell>
          <cell r="T59">
            <v>108.26056042192702</v>
          </cell>
          <cell r="U59">
            <v>67.690806541076185</v>
          </cell>
          <cell r="V59">
            <v>123.56575638058736</v>
          </cell>
          <cell r="W59">
            <v>87.845055919976772</v>
          </cell>
          <cell r="X59">
            <v>91.492731615284015</v>
          </cell>
          <cell r="Y59">
            <v>116.22884167494223</v>
          </cell>
          <cell r="Z59">
            <v>96.517934323035036</v>
          </cell>
          <cell r="AA59">
            <v>109.95456239024688</v>
          </cell>
          <cell r="AB59">
            <v>0</v>
          </cell>
          <cell r="AD59">
            <v>2020</v>
          </cell>
          <cell r="AE59">
            <v>9</v>
          </cell>
        </row>
        <row r="60">
          <cell r="B60">
            <v>2024</v>
          </cell>
          <cell r="P60">
            <v>95.890434137542414</v>
          </cell>
          <cell r="Q60">
            <v>99.187241657683273</v>
          </cell>
          <cell r="R60">
            <v>104.88443140088938</v>
          </cell>
          <cell r="S60">
            <v>110.35275038972594</v>
          </cell>
          <cell r="T60">
            <v>105.46863068052537</v>
          </cell>
          <cell r="U60">
            <v>95.988038163530376</v>
          </cell>
          <cell r="V60">
            <v>106.04962398850482</v>
          </cell>
          <cell r="W60">
            <v>84.077319130878891</v>
          </cell>
          <cell r="X60">
            <v>93.412752375647258</v>
          </cell>
          <cell r="Y60">
            <v>106.01916725776771</v>
          </cell>
          <cell r="Z60">
            <v>93.597095745898258</v>
          </cell>
          <cell r="AA60">
            <v>105.07251507140634</v>
          </cell>
          <cell r="AB60">
            <v>0</v>
          </cell>
          <cell r="AD60">
            <v>2020</v>
          </cell>
          <cell r="AE60">
            <v>9</v>
          </cell>
        </row>
        <row r="61">
          <cell r="B61">
            <v>2025</v>
          </cell>
          <cell r="P61">
            <v>102.43051131821703</v>
          </cell>
          <cell r="Q61">
            <v>88.86014792559692</v>
          </cell>
          <cell r="R61">
            <v>105.32302500751476</v>
          </cell>
          <cell r="S61">
            <v>99.131300971470253</v>
          </cell>
          <cell r="T61">
            <v>125.42493320822142</v>
          </cell>
          <cell r="U61">
            <v>117.43282608393568</v>
          </cell>
          <cell r="V61">
            <v>98.550305746543032</v>
          </cell>
          <cell r="W61">
            <v>85.932177730125375</v>
          </cell>
          <cell r="X61">
            <v>85.211813862118959</v>
          </cell>
          <cell r="Y61">
            <v>120.53737670124312</v>
          </cell>
          <cell r="Z61">
            <v>84.048770248714817</v>
          </cell>
          <cell r="AA61">
            <v>87.116811196298713</v>
          </cell>
          <cell r="AB61">
            <v>0</v>
          </cell>
          <cell r="AD61">
            <v>2020</v>
          </cell>
          <cell r="AE61">
            <v>9</v>
          </cell>
        </row>
        <row r="62">
          <cell r="B62">
            <v>2021</v>
          </cell>
          <cell r="P62">
            <v>77.057180244745624</v>
          </cell>
          <cell r="Q62">
            <v>67.876043359132936</v>
          </cell>
          <cell r="R62">
            <v>83.544957785685952</v>
          </cell>
          <cell r="S62">
            <v>96.740724637885748</v>
          </cell>
          <cell r="T62">
            <v>110.42773313156667</v>
          </cell>
          <cell r="U62">
            <v>102.08340097316663</v>
          </cell>
          <cell r="V62">
            <v>115.71281561922562</v>
          </cell>
          <cell r="W62">
            <v>103.93148590715251</v>
          </cell>
          <cell r="X62">
            <v>100.52667315067991</v>
          </cell>
          <cell r="Y62">
            <v>128.10396254141324</v>
          </cell>
          <cell r="Z62">
            <v>112.73148703644364</v>
          </cell>
          <cell r="AA62">
            <v>101.26353561290161</v>
          </cell>
          <cell r="AB62">
            <v>0</v>
          </cell>
          <cell r="AD62">
            <v>2020</v>
          </cell>
          <cell r="AE62">
            <v>11</v>
          </cell>
        </row>
        <row r="63">
          <cell r="B63">
            <v>2022</v>
          </cell>
          <cell r="P63">
            <v>78.546833043752969</v>
          </cell>
          <cell r="Q63">
            <v>73.643974095719472</v>
          </cell>
          <cell r="R63">
            <v>89.489812036013276</v>
          </cell>
          <cell r="S63">
            <v>93.583951982309273</v>
          </cell>
          <cell r="T63">
            <v>101.82277681250986</v>
          </cell>
          <cell r="U63">
            <v>104.47638603696099</v>
          </cell>
          <cell r="V63">
            <v>111.91912809982625</v>
          </cell>
          <cell r="W63">
            <v>119.66513978834308</v>
          </cell>
          <cell r="X63">
            <v>107.54067287948192</v>
          </cell>
          <cell r="Y63">
            <v>117.34007265834781</v>
          </cell>
          <cell r="Z63">
            <v>99.365029221292062</v>
          </cell>
          <cell r="AA63">
            <v>102.60622334544306</v>
          </cell>
          <cell r="AB63">
            <v>0</v>
          </cell>
          <cell r="AD63">
            <v>2020</v>
          </cell>
          <cell r="AE63">
            <v>11</v>
          </cell>
        </row>
        <row r="64">
          <cell r="B64">
            <v>2023</v>
          </cell>
          <cell r="P64">
            <v>89.235345984050227</v>
          </cell>
          <cell r="Q64">
            <v>84.142340982545392</v>
          </cell>
          <cell r="R64">
            <v>97.890051587943745</v>
          </cell>
          <cell r="S64">
            <v>98.009153041208336</v>
          </cell>
          <cell r="T64">
            <v>112.23894095743955</v>
          </cell>
          <cell r="U64">
            <v>102.03024496333187</v>
          </cell>
          <cell r="V64">
            <v>110.86643849600952</v>
          </cell>
          <cell r="W64">
            <v>97.839008107973214</v>
          </cell>
          <cell r="X64">
            <v>74.790041152387843</v>
          </cell>
          <cell r="Y64">
            <v>114.98394588029963</v>
          </cell>
          <cell r="Z64">
            <v>101.09444783053867</v>
          </cell>
          <cell r="AA64">
            <v>116.88004101627189</v>
          </cell>
          <cell r="AB64">
            <v>0</v>
          </cell>
          <cell r="AD64">
            <v>2020</v>
          </cell>
          <cell r="AE64">
            <v>11</v>
          </cell>
        </row>
        <row r="65">
          <cell r="B65">
            <v>2024</v>
          </cell>
          <cell r="P65">
            <v>101.9567147843848</v>
          </cell>
          <cell r="Q65">
            <v>90.884262138919823</v>
          </cell>
          <cell r="R65">
            <v>105.86033352218472</v>
          </cell>
          <cell r="S65">
            <v>103.99968810088673</v>
          </cell>
          <cell r="T65">
            <v>107.86686173442352</v>
          </cell>
          <cell r="U65">
            <v>106.45696854366062</v>
          </cell>
          <cell r="V65">
            <v>94.189198377476231</v>
          </cell>
          <cell r="W65">
            <v>96.515952112566225</v>
          </cell>
          <cell r="X65">
            <v>97.50211977932625</v>
          </cell>
          <cell r="Y65">
            <v>102.29925781490272</v>
          </cell>
          <cell r="Z65">
            <v>93.024797771047446</v>
          </cell>
          <cell r="AA65">
            <v>99.443845320220831</v>
          </cell>
          <cell r="AB65">
            <v>0</v>
          </cell>
          <cell r="AD65">
            <v>2020</v>
          </cell>
          <cell r="AE65">
            <v>11</v>
          </cell>
        </row>
        <row r="66">
          <cell r="B66">
            <v>2025</v>
          </cell>
          <cell r="P66">
            <v>95.290870112804171</v>
          </cell>
          <cell r="Q66">
            <v>87.14990911787956</v>
          </cell>
          <cell r="R66">
            <v>101.99513366202886</v>
          </cell>
          <cell r="S66">
            <v>98.350437453872701</v>
          </cell>
          <cell r="T66">
            <v>113.34332347030423</v>
          </cell>
          <cell r="U66">
            <v>110.19537559967189</v>
          </cell>
          <cell r="V66">
            <v>98.774490912734507</v>
          </cell>
          <cell r="W66">
            <v>99.197354425665836</v>
          </cell>
          <cell r="X66">
            <v>97.192836417321615</v>
          </cell>
          <cell r="Y66">
            <v>110.42535969496276</v>
          </cell>
          <cell r="Z66">
            <v>93.90988377203125</v>
          </cell>
          <cell r="AA66">
            <v>94.175025360722643</v>
          </cell>
          <cell r="AB66">
            <v>0</v>
          </cell>
          <cell r="AD66">
            <v>2020</v>
          </cell>
          <cell r="AE66">
            <v>11</v>
          </cell>
        </row>
        <row r="67">
          <cell r="B67">
            <v>2021</v>
          </cell>
          <cell r="P67">
            <v>21.377997716025885</v>
          </cell>
          <cell r="Q67">
            <v>67.386372287780745</v>
          </cell>
          <cell r="R67">
            <v>89.166349448039583</v>
          </cell>
          <cell r="S67">
            <v>94.720974495622386</v>
          </cell>
          <cell r="T67">
            <v>106.63418347925389</v>
          </cell>
          <cell r="U67">
            <v>117.08930338789494</v>
          </cell>
          <cell r="V67">
            <v>121.8618956985154</v>
          </cell>
          <cell r="W67">
            <v>100.95896459840121</v>
          </cell>
          <cell r="X67">
            <v>111.92204035020936</v>
          </cell>
          <cell r="Y67">
            <v>146.90521507422915</v>
          </cell>
          <cell r="Z67">
            <v>101.40479634564142</v>
          </cell>
          <cell r="AA67">
            <v>120.57190711838599</v>
          </cell>
          <cell r="AB67">
            <v>1</v>
          </cell>
          <cell r="AD67">
            <v>2021</v>
          </cell>
          <cell r="AE67">
            <v>1</v>
          </cell>
        </row>
        <row r="68">
          <cell r="B68">
            <v>2023</v>
          </cell>
          <cell r="P68">
            <v>82.300585834188155</v>
          </cell>
          <cell r="Q68">
            <v>74.062979777023742</v>
          </cell>
          <cell r="R68">
            <v>80.880140415590702</v>
          </cell>
          <cell r="S68">
            <v>96.784133653633404</v>
          </cell>
          <cell r="T68">
            <v>114.64829813064279</v>
          </cell>
          <cell r="U68">
            <v>104.07640504956763</v>
          </cell>
          <cell r="V68">
            <v>109.86461153360776</v>
          </cell>
          <cell r="W68">
            <v>99.281858778078487</v>
          </cell>
          <cell r="X68">
            <v>109.04470611232253</v>
          </cell>
          <cell r="Y68">
            <v>111.8899408192991</v>
          </cell>
          <cell r="Z68">
            <v>96.268299117063222</v>
          </cell>
          <cell r="AA68">
            <v>120.89804077898256</v>
          </cell>
          <cell r="AB68">
            <v>1</v>
          </cell>
          <cell r="AD68">
            <v>2021</v>
          </cell>
          <cell r="AE68">
            <v>1</v>
          </cell>
        </row>
        <row r="69">
          <cell r="B69">
            <v>2022</v>
          </cell>
          <cell r="P69">
            <v>95.802440305913947</v>
          </cell>
          <cell r="Q69">
            <v>82.047988790939343</v>
          </cell>
          <cell r="R69">
            <v>94.354603304337672</v>
          </cell>
          <cell r="S69">
            <v>97.495475509370081</v>
          </cell>
          <cell r="T69">
            <v>84.931986689240475</v>
          </cell>
          <cell r="U69">
            <v>90.770039114951246</v>
          </cell>
          <cell r="V69">
            <v>113.24654095393775</v>
          </cell>
          <cell r="W69">
            <v>110.3975713701909</v>
          </cell>
          <cell r="X69">
            <v>91.890945180687723</v>
          </cell>
          <cell r="Y69">
            <v>113.63185241403468</v>
          </cell>
          <cell r="Z69">
            <v>106.48607624496469</v>
          </cell>
          <cell r="AA69">
            <v>118.94448012143148</v>
          </cell>
          <cell r="AB69">
            <v>0</v>
          </cell>
          <cell r="AD69">
            <v>2021</v>
          </cell>
          <cell r="AE69">
            <v>3</v>
          </cell>
        </row>
        <row r="70">
          <cell r="B70">
            <v>2023</v>
          </cell>
          <cell r="P70">
            <v>105.88641381703241</v>
          </cell>
          <cell r="Q70">
            <v>87.743434391494262</v>
          </cell>
          <cell r="R70">
            <v>97.627363311591992</v>
          </cell>
          <cell r="S70">
            <v>93.264430109804977</v>
          </cell>
          <cell r="T70">
            <v>102.36734012340996</v>
          </cell>
          <cell r="U70">
            <v>92.352882296411039</v>
          </cell>
          <cell r="V70">
            <v>111.5645110395227</v>
          </cell>
          <cell r="W70">
            <v>92.76655299998788</v>
          </cell>
          <cell r="X70">
            <v>99.677044193550842</v>
          </cell>
          <cell r="Y70">
            <v>101.28827722041656</v>
          </cell>
          <cell r="Z70">
            <v>115.00117377266695</v>
          </cell>
          <cell r="AA70">
            <v>100.46057672411047</v>
          </cell>
          <cell r="AB70">
            <v>0</v>
          </cell>
          <cell r="AD70">
            <v>2021</v>
          </cell>
          <cell r="AE70">
            <v>3</v>
          </cell>
        </row>
        <row r="71">
          <cell r="B71">
            <v>2024</v>
          </cell>
          <cell r="P71">
            <v>101.26368661177685</v>
          </cell>
          <cell r="Q71">
            <v>104.29389161930969</v>
          </cell>
          <cell r="R71">
            <v>106.06460830945696</v>
          </cell>
          <cell r="S71">
            <v>97.14990870430313</v>
          </cell>
          <cell r="T71">
            <v>96.007697331880678</v>
          </cell>
          <cell r="U71">
            <v>96.177831491475061</v>
          </cell>
          <cell r="V71">
            <v>103.22683659894108</v>
          </cell>
          <cell r="W71">
            <v>87.601748417552727</v>
          </cell>
          <cell r="X71">
            <v>96.461939020118095</v>
          </cell>
          <cell r="Y71">
            <v>108.01949935683508</v>
          </cell>
          <cell r="Z71">
            <v>104.48136955245495</v>
          </cell>
          <cell r="AA71">
            <v>99.250982985895803</v>
          </cell>
          <cell r="AB71">
            <v>0</v>
          </cell>
          <cell r="AD71">
            <v>2021</v>
          </cell>
          <cell r="AE71">
            <v>3</v>
          </cell>
        </row>
        <row r="72">
          <cell r="B72">
            <v>2025</v>
          </cell>
          <cell r="P72">
            <v>102.14430251202928</v>
          </cell>
          <cell r="Q72">
            <v>89.523593309139954</v>
          </cell>
          <cell r="R72">
            <v>111.58475286517613</v>
          </cell>
          <cell r="S72">
            <v>94.599446302714583</v>
          </cell>
          <cell r="T72">
            <v>106.73973168859999</v>
          </cell>
          <cell r="U72">
            <v>101.56028985842178</v>
          </cell>
          <cell r="V72">
            <v>94.045613073944338</v>
          </cell>
          <cell r="W72">
            <v>91.471389701339248</v>
          </cell>
          <cell r="X72">
            <v>92.911845492220309</v>
          </cell>
          <cell r="Y72">
            <v>117.42814204177404</v>
          </cell>
          <cell r="Z72">
            <v>99.668774015243315</v>
          </cell>
          <cell r="AA72">
            <v>98.322119139396989</v>
          </cell>
          <cell r="AB72">
            <v>0</v>
          </cell>
          <cell r="AD72">
            <v>2021</v>
          </cell>
          <cell r="AE72">
            <v>3</v>
          </cell>
        </row>
        <row r="73">
          <cell r="B73">
            <v>2022</v>
          </cell>
          <cell r="P73">
            <v>128.60033878487161</v>
          </cell>
          <cell r="Q73">
            <v>125.92004077410846</v>
          </cell>
          <cell r="R73">
            <v>123.77940008094861</v>
          </cell>
          <cell r="S73">
            <v>91.310018138482079</v>
          </cell>
          <cell r="T73">
            <v>89.87093195820654</v>
          </cell>
          <cell r="U73">
            <v>89.70903476292554</v>
          </cell>
          <cell r="V73">
            <v>93.558590295162574</v>
          </cell>
          <cell r="W73">
            <v>111.31331604431188</v>
          </cell>
          <cell r="X73">
            <v>87.874199883074255</v>
          </cell>
          <cell r="Y73">
            <v>85.067981831536983</v>
          </cell>
          <cell r="Z73">
            <v>85.787524921674745</v>
          </cell>
          <cell r="AA73">
            <v>87.208622524696821</v>
          </cell>
          <cell r="AB73">
            <v>0</v>
          </cell>
          <cell r="AD73">
            <v>2021</v>
          </cell>
          <cell r="AE73">
            <v>3</v>
          </cell>
        </row>
        <row r="74">
          <cell r="B74">
            <v>2023</v>
          </cell>
          <cell r="P74">
            <v>96.906874783420974</v>
          </cell>
          <cell r="Q74">
            <v>91.356425052355632</v>
          </cell>
          <cell r="R74">
            <v>94.881955011827102</v>
          </cell>
          <cell r="S74">
            <v>99.275307730553095</v>
          </cell>
          <cell r="T74">
            <v>104.5726424901692</v>
          </cell>
          <cell r="U74">
            <v>98.136290359031548</v>
          </cell>
          <cell r="V74">
            <v>118.6747623280551</v>
          </cell>
          <cell r="W74">
            <v>93.363265183131702</v>
          </cell>
          <cell r="X74">
            <v>109.45414551097585</v>
          </cell>
          <cell r="Y74">
            <v>104.40992572280898</v>
          </cell>
          <cell r="Z74">
            <v>93.761017281123344</v>
          </cell>
          <cell r="AA74">
            <v>95.207388546547548</v>
          </cell>
          <cell r="AB74">
            <v>0</v>
          </cell>
          <cell r="AD74">
            <v>2021</v>
          </cell>
          <cell r="AE74">
            <v>3</v>
          </cell>
        </row>
        <row r="75">
          <cell r="B75">
            <v>2024</v>
          </cell>
          <cell r="P75">
            <v>98.647593465971198</v>
          </cell>
          <cell r="Q75">
            <v>101.25245963082112</v>
          </cell>
          <cell r="R75">
            <v>105.37526938813755</v>
          </cell>
          <cell r="S75">
            <v>107.68029484336445</v>
          </cell>
          <cell r="T75">
            <v>107.49289439985009</v>
          </cell>
          <cell r="U75">
            <v>98.403972889402496</v>
          </cell>
          <cell r="V75">
            <v>109.08579816972232</v>
          </cell>
          <cell r="W75">
            <v>93.625261579785729</v>
          </cell>
          <cell r="X75">
            <v>94.449823531249024</v>
          </cell>
          <cell r="Y75">
            <v>96.15516756722991</v>
          </cell>
          <cell r="Z75">
            <v>89.015210669331907</v>
          </cell>
          <cell r="AA75">
            <v>98.816253865134144</v>
          </cell>
          <cell r="AB75">
            <v>0</v>
          </cell>
          <cell r="AD75">
            <v>2021</v>
          </cell>
          <cell r="AE75">
            <v>3</v>
          </cell>
        </row>
        <row r="76">
          <cell r="B76">
            <v>2025</v>
          </cell>
          <cell r="P76">
            <v>126.02817953195181</v>
          </cell>
          <cell r="Q76">
            <v>97.694901108072784</v>
          </cell>
          <cell r="R76">
            <v>114.8046870710199</v>
          </cell>
          <cell r="S76">
            <v>90.051505068142632</v>
          </cell>
          <cell r="T76">
            <v>91.676824915713979</v>
          </cell>
          <cell r="U76">
            <v>94.312478722586462</v>
          </cell>
          <cell r="V76">
            <v>79.377107150309143</v>
          </cell>
          <cell r="W76">
            <v>106.98558077729822</v>
          </cell>
          <cell r="X76">
            <v>101.05316333366278</v>
          </cell>
          <cell r="Y76">
            <v>97.971644757794394</v>
          </cell>
          <cell r="Z76">
            <v>99.465621190656606</v>
          </cell>
          <cell r="AA76">
            <v>100.57830637279126</v>
          </cell>
          <cell r="AB76">
            <v>0</v>
          </cell>
          <cell r="AD76">
            <v>2021</v>
          </cell>
          <cell r="AE76">
            <v>3</v>
          </cell>
        </row>
        <row r="77">
          <cell r="B77">
            <v>2022</v>
          </cell>
          <cell r="P77">
            <v>93.818348777026458</v>
          </cell>
          <cell r="Q77">
            <v>75.786793555388599</v>
          </cell>
          <cell r="R77">
            <v>95.195759245346025</v>
          </cell>
          <cell r="S77">
            <v>100.2754820936639</v>
          </cell>
          <cell r="T77">
            <v>84.389348025711669</v>
          </cell>
          <cell r="U77">
            <v>98.01318974872693</v>
          </cell>
          <cell r="V77">
            <v>95.909508306202511</v>
          </cell>
          <cell r="W77">
            <v>99.085900325569739</v>
          </cell>
          <cell r="X77">
            <v>102.50020869855581</v>
          </cell>
          <cell r="Y77">
            <v>108.25611486768511</v>
          </cell>
          <cell r="Z77">
            <v>98.59754570498373</v>
          </cell>
          <cell r="AA77">
            <v>148.17180065113948</v>
          </cell>
          <cell r="AB77">
            <v>0</v>
          </cell>
          <cell r="AD77">
            <v>2021</v>
          </cell>
          <cell r="AE77">
            <v>4</v>
          </cell>
        </row>
        <row r="78">
          <cell r="B78">
            <v>2023</v>
          </cell>
          <cell r="P78">
            <v>123.26344705424475</v>
          </cell>
          <cell r="Q78">
            <v>83.443943066632258</v>
          </cell>
          <cell r="R78">
            <v>91.72611381071043</v>
          </cell>
          <cell r="S78">
            <v>94.175719579144612</v>
          </cell>
          <cell r="T78">
            <v>103.24820108938914</v>
          </cell>
          <cell r="U78">
            <v>88.725793752730482</v>
          </cell>
          <cell r="V78">
            <v>109.56711115190475</v>
          </cell>
          <cell r="W78">
            <v>86.26903585066583</v>
          </cell>
          <cell r="X78">
            <v>87.009281681418926</v>
          </cell>
          <cell r="Y78">
            <v>96.135404193891944</v>
          </cell>
          <cell r="Z78">
            <v>87.731647178095869</v>
          </cell>
          <cell r="AA78">
            <v>148.70430159117092</v>
          </cell>
          <cell r="AB78">
            <v>0</v>
          </cell>
          <cell r="AD78">
            <v>2021</v>
          </cell>
          <cell r="AE78">
            <v>4</v>
          </cell>
        </row>
        <row r="79">
          <cell r="B79">
            <v>2024</v>
          </cell>
          <cell r="P79">
            <v>90.149726785847989</v>
          </cell>
          <cell r="Q79">
            <v>96.309284508868672</v>
          </cell>
          <cell r="R79">
            <v>86.971046129212482</v>
          </cell>
          <cell r="S79">
            <v>91.746636968701125</v>
          </cell>
          <cell r="T79">
            <v>92.028367207061024</v>
          </cell>
          <cell r="U79">
            <v>102.49550128481823</v>
          </cell>
          <cell r="V79">
            <v>113.35396392964314</v>
          </cell>
          <cell r="W79">
            <v>103.93640663942068</v>
          </cell>
          <cell r="X79">
            <v>107.46132586002186</v>
          </cell>
          <cell r="Y79">
            <v>104.12170351348216</v>
          </cell>
          <cell r="Z79">
            <v>104.78192647861064</v>
          </cell>
          <cell r="AA79">
            <v>106.64411069431199</v>
          </cell>
          <cell r="AB79">
            <v>0</v>
          </cell>
          <cell r="AD79">
            <v>2021</v>
          </cell>
          <cell r="AE79">
            <v>4</v>
          </cell>
        </row>
        <row r="80">
          <cell r="B80">
            <v>2025</v>
          </cell>
          <cell r="P80">
            <v>103.97341931799254</v>
          </cell>
          <cell r="Q80">
            <v>111.73851224329535</v>
          </cell>
          <cell r="R80">
            <v>102.0518525569331</v>
          </cell>
          <cell r="S80">
            <v>83.352866287509215</v>
          </cell>
          <cell r="T80">
            <v>111.89229707541108</v>
          </cell>
          <cell r="U80">
            <v>92.199212336101652</v>
          </cell>
          <cell r="V80">
            <v>94.404849725150513</v>
          </cell>
          <cell r="W80">
            <v>88.063381957499459</v>
          </cell>
          <cell r="X80">
            <v>90.933536396735121</v>
          </cell>
          <cell r="Y80">
            <v>125.46522142636177</v>
          </cell>
          <cell r="Z80">
            <v>94.361123670370986</v>
          </cell>
          <cell r="AA80">
            <v>101.56372700663923</v>
          </cell>
          <cell r="AB80">
            <v>0</v>
          </cell>
          <cell r="AD80">
            <v>2021</v>
          </cell>
          <cell r="AE80">
            <v>4</v>
          </cell>
        </row>
        <row r="81">
          <cell r="B81">
            <v>2022</v>
          </cell>
          <cell r="P81">
            <v>75.994025179600257</v>
          </cell>
          <cell r="Q81">
            <v>78.213244185219438</v>
          </cell>
          <cell r="R81">
            <v>91.649477203215028</v>
          </cell>
          <cell r="S81">
            <v>92.204281954619816</v>
          </cell>
          <cell r="T81">
            <v>92.168717547478479</v>
          </cell>
          <cell r="U81">
            <v>108.5354577139199</v>
          </cell>
          <cell r="V81">
            <v>117.1207055978377</v>
          </cell>
          <cell r="W81">
            <v>114.63830997937265</v>
          </cell>
          <cell r="X81">
            <v>97.78789387580909</v>
          </cell>
          <cell r="Y81">
            <v>108.57813500248952</v>
          </cell>
          <cell r="Z81">
            <v>106.81414040827939</v>
          </cell>
          <cell r="AA81">
            <v>116.29561135215876</v>
          </cell>
          <cell r="AB81">
            <v>0</v>
          </cell>
          <cell r="AD81">
            <v>2021</v>
          </cell>
          <cell r="AE81">
            <v>8</v>
          </cell>
        </row>
        <row r="82">
          <cell r="B82">
            <v>2023</v>
          </cell>
          <cell r="P82">
            <v>94.850052907242144</v>
          </cell>
          <cell r="Q82">
            <v>79.34542035776785</v>
          </cell>
          <cell r="R82">
            <v>101.50283747129944</v>
          </cell>
          <cell r="S82">
            <v>96.795853406478955</v>
          </cell>
          <cell r="T82">
            <v>104.13430100360065</v>
          </cell>
          <cell r="U82">
            <v>93.960544107591033</v>
          </cell>
          <cell r="V82">
            <v>112.02251445606228</v>
          </cell>
          <cell r="W82">
            <v>88.852045654039145</v>
          </cell>
          <cell r="X82">
            <v>97.839790817180614</v>
          </cell>
          <cell r="Y82">
            <v>111.49128003404843</v>
          </cell>
          <cell r="Z82">
            <v>106.22217582500397</v>
          </cell>
          <cell r="AA82">
            <v>112.98318395968548</v>
          </cell>
          <cell r="AB82">
            <v>0</v>
          </cell>
          <cell r="AD82">
            <v>2021</v>
          </cell>
          <cell r="AE82">
            <v>8</v>
          </cell>
        </row>
        <row r="83">
          <cell r="B83">
            <v>2024</v>
          </cell>
          <cell r="P83">
            <v>83.670597444517981</v>
          </cell>
          <cell r="Q83">
            <v>81.470666487828368</v>
          </cell>
          <cell r="R83">
            <v>96.897118871031935</v>
          </cell>
          <cell r="S83">
            <v>108.212525863756</v>
          </cell>
          <cell r="T83">
            <v>103.16587765261541</v>
          </cell>
          <cell r="U83">
            <v>97.500478245860151</v>
          </cell>
          <cell r="V83">
            <v>111.7785908568187</v>
          </cell>
          <cell r="W83">
            <v>109.1397731245616</v>
          </cell>
          <cell r="X83">
            <v>106.78075670588649</v>
          </cell>
          <cell r="Y83">
            <v>116.59458163931686</v>
          </cell>
          <cell r="Z83">
            <v>94.479833416522467</v>
          </cell>
          <cell r="AA83">
            <v>90.30919969128405</v>
          </cell>
          <cell r="AB83">
            <v>0</v>
          </cell>
          <cell r="AD83">
            <v>2021</v>
          </cell>
          <cell r="AE83">
            <v>8</v>
          </cell>
        </row>
        <row r="84">
          <cell r="B84">
            <v>2025</v>
          </cell>
          <cell r="P84">
            <v>84.923495521821678</v>
          </cell>
          <cell r="Q84">
            <v>75.266959892623333</v>
          </cell>
          <cell r="R84">
            <v>92.551462137411704</v>
          </cell>
          <cell r="S84">
            <v>96.399325072923631</v>
          </cell>
          <cell r="T84">
            <v>118.91696720515168</v>
          </cell>
          <cell r="U84">
            <v>107.15852684644848</v>
          </cell>
          <cell r="V84">
            <v>96.252653641130578</v>
          </cell>
          <cell r="W84">
            <v>99.851890612993301</v>
          </cell>
          <cell r="X84">
            <v>97.16856096807355</v>
          </cell>
          <cell r="Y84">
            <v>125.6024067863069</v>
          </cell>
          <cell r="Z84">
            <v>103.07203348962621</v>
          </cell>
          <cell r="AA84">
            <v>102.83571782548906</v>
          </cell>
          <cell r="AB84">
            <v>0</v>
          </cell>
          <cell r="AD84">
            <v>2021</v>
          </cell>
          <cell r="AE84">
            <v>8</v>
          </cell>
        </row>
        <row r="85">
          <cell r="B85">
            <v>2022</v>
          </cell>
          <cell r="P85">
            <v>66.429553403926747</v>
          </cell>
          <cell r="Q85">
            <v>70.890722728596216</v>
          </cell>
          <cell r="R85">
            <v>75.885581179349771</v>
          </cell>
          <cell r="S85">
            <v>84.482104091493781</v>
          </cell>
          <cell r="T85">
            <v>94.968653135239336</v>
          </cell>
          <cell r="U85">
            <v>105.23848311397286</v>
          </cell>
          <cell r="V85">
            <v>112.26932135235646</v>
          </cell>
          <cell r="W85">
            <v>119.35618220618534</v>
          </cell>
          <cell r="X85">
            <v>117.11675186772766</v>
          </cell>
          <cell r="Y85">
            <v>124.44834309429123</v>
          </cell>
          <cell r="Z85">
            <v>116.77471905764062</v>
          </cell>
          <cell r="AA85">
            <v>112.13958476921999</v>
          </cell>
          <cell r="AB85">
            <v>0</v>
          </cell>
          <cell r="AD85">
            <v>2021</v>
          </cell>
          <cell r="AE85">
            <v>7</v>
          </cell>
        </row>
        <row r="86">
          <cell r="B86">
            <v>2023</v>
          </cell>
          <cell r="P86">
            <v>88.43935242228639</v>
          </cell>
          <cell r="Q86">
            <v>77.287578694423502</v>
          </cell>
          <cell r="R86">
            <v>90.144730308770249</v>
          </cell>
          <cell r="S86">
            <v>83.562290429164293</v>
          </cell>
          <cell r="T86">
            <v>102.36558348811691</v>
          </cell>
          <cell r="U86">
            <v>100.73928315280358</v>
          </cell>
          <cell r="V86">
            <v>123.06514396405343</v>
          </cell>
          <cell r="W86">
            <v>108.11813818342313</v>
          </cell>
          <cell r="X86">
            <v>106.31823503809821</v>
          </cell>
          <cell r="Y86">
            <v>115.33785730486541</v>
          </cell>
          <cell r="Z86">
            <v>105.26190607548536</v>
          </cell>
          <cell r="AA86">
            <v>99.35990093850954</v>
          </cell>
          <cell r="AB86">
            <v>0</v>
          </cell>
          <cell r="AD86">
            <v>2021</v>
          </cell>
          <cell r="AE86">
            <v>7</v>
          </cell>
        </row>
        <row r="87">
          <cell r="B87">
            <v>2024</v>
          </cell>
          <cell r="P87">
            <v>82.542067274284008</v>
          </cell>
          <cell r="Q87">
            <v>89.214490514439774</v>
          </cell>
          <cell r="R87">
            <v>98.048549888276455</v>
          </cell>
          <cell r="S87">
            <v>100.4008544094642</v>
          </cell>
          <cell r="T87">
            <v>102.74005957578507</v>
          </cell>
          <cell r="U87">
            <v>102.82350731790002</v>
          </cell>
          <cell r="V87">
            <v>109.53595636459346</v>
          </cell>
          <cell r="W87">
            <v>108.93629700846516</v>
          </cell>
          <cell r="X87">
            <v>97.414080209492653</v>
          </cell>
          <cell r="Y87">
            <v>113.66213185733791</v>
          </cell>
          <cell r="Z87">
            <v>104.30797957915694</v>
          </cell>
          <cell r="AA87">
            <v>90.374026000804363</v>
          </cell>
          <cell r="AB87">
            <v>0</v>
          </cell>
          <cell r="AD87">
            <v>2021</v>
          </cell>
          <cell r="AE87">
            <v>7</v>
          </cell>
        </row>
        <row r="88">
          <cell r="B88">
            <v>2025</v>
          </cell>
          <cell r="P88">
            <v>84.369791013530275</v>
          </cell>
          <cell r="Q88">
            <v>79.165542914175091</v>
          </cell>
          <cell r="R88">
            <v>96.156451541788428</v>
          </cell>
          <cell r="S88">
            <v>96.635041265336724</v>
          </cell>
          <cell r="T88">
            <v>104.3592434869596</v>
          </cell>
          <cell r="U88">
            <v>97.362946573514037</v>
          </cell>
          <cell r="V88">
            <v>103.67176463784249</v>
          </cell>
          <cell r="W88">
            <v>102.50764294847458</v>
          </cell>
          <cell r="X88">
            <v>108.82860040277581</v>
          </cell>
          <cell r="Y88">
            <v>115.86005573812359</v>
          </cell>
          <cell r="Z88">
            <v>105.85330463398309</v>
          </cell>
          <cell r="AA88">
            <v>105.22961484349635</v>
          </cell>
          <cell r="AB88">
            <v>0</v>
          </cell>
          <cell r="AD88">
            <v>2021</v>
          </cell>
          <cell r="AE88">
            <v>7</v>
          </cell>
        </row>
        <row r="89">
          <cell r="B89">
            <v>2022</v>
          </cell>
          <cell r="P89">
            <v>80.779099535822283</v>
          </cell>
          <cell r="Q89">
            <v>63.132808173702784</v>
          </cell>
          <cell r="R89">
            <v>94.775753745169027</v>
          </cell>
          <cell r="S89">
            <v>85.493359156420055</v>
          </cell>
          <cell r="T89">
            <v>81.067869682323845</v>
          </cell>
          <cell r="U89">
            <v>108.45580454088154</v>
          </cell>
          <cell r="V89">
            <v>115.64374577789631</v>
          </cell>
          <cell r="W89">
            <v>134.88697084175337</v>
          </cell>
          <cell r="X89">
            <v>102.54123527518692</v>
          </cell>
          <cell r="Y89">
            <v>118.91415466598629</v>
          </cell>
          <cell r="Z89">
            <v>105.07754174265244</v>
          </cell>
          <cell r="AA89">
            <v>109.23165686220501</v>
          </cell>
          <cell r="AB89">
            <v>0</v>
          </cell>
          <cell r="AD89">
            <v>2021</v>
          </cell>
          <cell r="AE89">
            <v>9</v>
          </cell>
        </row>
        <row r="90">
          <cell r="B90">
            <v>2023</v>
          </cell>
          <cell r="P90">
            <v>91.501750379338247</v>
          </cell>
          <cell r="Q90">
            <v>80.837130689030829</v>
          </cell>
          <cell r="R90">
            <v>87.957366313809587</v>
          </cell>
          <cell r="S90">
            <v>88.189081494848992</v>
          </cell>
          <cell r="T90">
            <v>115.74030258855895</v>
          </cell>
          <cell r="U90">
            <v>101.97470442606986</v>
          </cell>
          <cell r="V90">
            <v>111.54368319862304</v>
          </cell>
          <cell r="W90">
            <v>86.372548902749941</v>
          </cell>
          <cell r="X90">
            <v>98.521862160457999</v>
          </cell>
          <cell r="Y90">
            <v>123.04076113192389</v>
          </cell>
          <cell r="Z90">
            <v>97.889651604782586</v>
          </cell>
          <cell r="AA90">
            <v>116.43115710980605</v>
          </cell>
          <cell r="AB90">
            <v>0</v>
          </cell>
          <cell r="AD90">
            <v>2021</v>
          </cell>
          <cell r="AE90">
            <v>9</v>
          </cell>
        </row>
        <row r="91">
          <cell r="B91">
            <v>2024</v>
          </cell>
          <cell r="P91">
            <v>95.32905299842686</v>
          </cell>
          <cell r="Q91">
            <v>88.593201799830979</v>
          </cell>
          <cell r="R91">
            <v>105.63501345188047</v>
          </cell>
          <cell r="S91">
            <v>104.43921065482638</v>
          </cell>
          <cell r="T91">
            <v>95.974527021791516</v>
          </cell>
          <cell r="U91">
            <v>107.37790143456694</v>
          </cell>
          <cell r="V91">
            <v>110.40200669981132</v>
          </cell>
          <cell r="W91">
            <v>98.895918665227484</v>
          </cell>
          <cell r="X91">
            <v>96.689197590374476</v>
          </cell>
          <cell r="Y91">
            <v>107.59414063837418</v>
          </cell>
          <cell r="Z91">
            <v>93.339652323400145</v>
          </cell>
          <cell r="AA91">
            <v>95.730176721489315</v>
          </cell>
          <cell r="AB91">
            <v>0</v>
          </cell>
          <cell r="AD91">
            <v>2021</v>
          </cell>
          <cell r="AE91">
            <v>9</v>
          </cell>
        </row>
        <row r="92">
          <cell r="B92">
            <v>2025</v>
          </cell>
          <cell r="P92">
            <v>81.858668164503399</v>
          </cell>
          <cell r="Q92">
            <v>78.040805245940163</v>
          </cell>
          <cell r="R92">
            <v>95.575219446080666</v>
          </cell>
          <cell r="S92">
            <v>93.323602121755286</v>
          </cell>
          <cell r="T92">
            <v>121.91898006637956</v>
          </cell>
          <cell r="U92">
            <v>119.39710383341193</v>
          </cell>
          <cell r="V92">
            <v>101.01787730265808</v>
          </cell>
          <cell r="W92">
            <v>100.05049627659601</v>
          </cell>
          <cell r="X92">
            <v>93.900789251231885</v>
          </cell>
          <cell r="Y92">
            <v>128.29761705183796</v>
          </cell>
          <cell r="Z92">
            <v>100.11856748596917</v>
          </cell>
          <cell r="AA92">
            <v>86.500273753635909</v>
          </cell>
          <cell r="AB92">
            <v>0</v>
          </cell>
          <cell r="AD92">
            <v>2021</v>
          </cell>
          <cell r="AE92">
            <v>9</v>
          </cell>
        </row>
        <row r="93">
          <cell r="B93">
            <v>2022</v>
          </cell>
          <cell r="P93">
            <v>82.11482191504389</v>
          </cell>
          <cell r="Q93">
            <v>74.886489758853799</v>
          </cell>
          <cell r="R93">
            <v>93.217636969024312</v>
          </cell>
          <cell r="S93">
            <v>91.256180002017956</v>
          </cell>
          <cell r="T93">
            <v>100.04641307637978</v>
          </cell>
          <cell r="U93">
            <v>107.6743012814045</v>
          </cell>
          <cell r="V93">
            <v>121.74351730400565</v>
          </cell>
          <cell r="W93">
            <v>118.13540510543841</v>
          </cell>
          <cell r="X93">
            <v>102.74644334577741</v>
          </cell>
          <cell r="Y93">
            <v>111.66986176975078</v>
          </cell>
          <cell r="Z93">
            <v>94.961154273029962</v>
          </cell>
          <cell r="AA93">
            <v>101.54777519927353</v>
          </cell>
          <cell r="AB93">
            <v>0</v>
          </cell>
          <cell r="AD93">
            <v>2021</v>
          </cell>
          <cell r="AE93">
            <v>6</v>
          </cell>
        </row>
        <row r="94">
          <cell r="B94">
            <v>2023</v>
          </cell>
          <cell r="P94">
            <v>100.11320708398756</v>
          </cell>
          <cell r="Q94">
            <v>88.035266980826549</v>
          </cell>
          <cell r="R94">
            <v>95.388534454514627</v>
          </cell>
          <cell r="S94">
            <v>101.15558090152118</v>
          </cell>
          <cell r="T94">
            <v>102.32258637115117</v>
          </cell>
          <cell r="U94">
            <v>97.756535844346388</v>
          </cell>
          <cell r="V94">
            <v>111.04680201789974</v>
          </cell>
          <cell r="W94">
            <v>92.216092401151514</v>
          </cell>
          <cell r="X94">
            <v>98.912211163785813</v>
          </cell>
          <cell r="Y94">
            <v>112.19114718714857</v>
          </cell>
          <cell r="Z94">
            <v>94.640744541936186</v>
          </cell>
          <cell r="AA94">
            <v>106.22129105173062</v>
          </cell>
          <cell r="AB94">
            <v>0</v>
          </cell>
          <cell r="AD94">
            <v>2021</v>
          </cell>
          <cell r="AE94">
            <v>6</v>
          </cell>
        </row>
        <row r="95">
          <cell r="B95">
            <v>2024</v>
          </cell>
          <cell r="P95">
            <v>90.457491682084239</v>
          </cell>
          <cell r="Q95">
            <v>93.137414241888607</v>
          </cell>
          <cell r="R95">
            <v>96.972371298622221</v>
          </cell>
          <cell r="S95">
            <v>91.315430691614381</v>
          </cell>
          <cell r="T95">
            <v>97.544330638308978</v>
          </cell>
          <cell r="U95">
            <v>104.21078958515263</v>
          </cell>
          <cell r="V95">
            <v>109.95564620373777</v>
          </cell>
          <cell r="W95">
            <v>101.08825538085568</v>
          </cell>
          <cell r="X95">
            <v>96.542896529422805</v>
          </cell>
          <cell r="Y95">
            <v>113.20853863209759</v>
          </cell>
          <cell r="Z95">
            <v>100.43848531827871</v>
          </cell>
          <cell r="AA95">
            <v>105.12834979793632</v>
          </cell>
          <cell r="AB95">
            <v>0</v>
          </cell>
          <cell r="AD95">
            <v>2021</v>
          </cell>
          <cell r="AE95">
            <v>6</v>
          </cell>
        </row>
        <row r="96">
          <cell r="B96">
            <v>2025</v>
          </cell>
          <cell r="P96">
            <v>94.793422198922201</v>
          </cell>
          <cell r="Q96">
            <v>85.842616934831042</v>
          </cell>
          <cell r="R96">
            <v>106.34019227655752</v>
          </cell>
          <cell r="S96">
            <v>94.401159518614747</v>
          </cell>
          <cell r="T96">
            <v>110.09814276572942</v>
          </cell>
          <cell r="U96">
            <v>103.91908040305606</v>
          </cell>
          <cell r="V96">
            <v>99.34699982267999</v>
          </cell>
          <cell r="W96">
            <v>95.342960010485001</v>
          </cell>
          <cell r="X96">
            <v>86.727983409015565</v>
          </cell>
          <cell r="Y96">
            <v>115.39831468903468</v>
          </cell>
          <cell r="Z96">
            <v>107.49570191736888</v>
          </cell>
          <cell r="AA96">
            <v>100.29342605370482</v>
          </cell>
          <cell r="AB96">
            <v>0</v>
          </cell>
          <cell r="AD96">
            <v>2021</v>
          </cell>
          <cell r="AE96">
            <v>6</v>
          </cell>
        </row>
        <row r="97">
          <cell r="B97">
            <v>2022</v>
          </cell>
          <cell r="P97">
            <v>76.41138837966254</v>
          </cell>
          <cell r="Q97">
            <v>64.738673351041939</v>
          </cell>
          <cell r="R97">
            <v>94.414306558419696</v>
          </cell>
          <cell r="S97">
            <v>88.218788581690305</v>
          </cell>
          <cell r="T97">
            <v>85.420329978674843</v>
          </cell>
          <cell r="U97">
            <v>97.467170488982006</v>
          </cell>
          <cell r="V97">
            <v>111.75876388940851</v>
          </cell>
          <cell r="W97">
            <v>108.54128474690413</v>
          </cell>
          <cell r="X97">
            <v>107.37401324404206</v>
          </cell>
          <cell r="Y97">
            <v>125.13749111451982</v>
          </cell>
          <cell r="Z97">
            <v>121.74043174080586</v>
          </cell>
          <cell r="AA97">
            <v>118.77735792584834</v>
          </cell>
          <cell r="AB97">
            <v>0</v>
          </cell>
          <cell r="AD97">
            <v>2021</v>
          </cell>
          <cell r="AE97">
            <v>11</v>
          </cell>
        </row>
        <row r="98">
          <cell r="B98">
            <v>2023</v>
          </cell>
          <cell r="P98">
            <v>91.896751208408318</v>
          </cell>
          <cell r="Q98">
            <v>83.736953471799652</v>
          </cell>
          <cell r="R98">
            <v>96.51422343661406</v>
          </cell>
          <cell r="S98">
            <v>99.999962275553685</v>
          </cell>
          <cell r="T98">
            <v>93.537764622844179</v>
          </cell>
          <cell r="U98">
            <v>94.205487322511189</v>
          </cell>
          <cell r="V98">
            <v>99.875471602734407</v>
          </cell>
          <cell r="W98">
            <v>98.257092856083872</v>
          </cell>
          <cell r="X98">
            <v>93.401956616132253</v>
          </cell>
          <cell r="Y98">
            <v>118.10769650381148</v>
          </cell>
          <cell r="Z98">
            <v>112.61878956587084</v>
          </cell>
          <cell r="AA98">
            <v>117.84785051763598</v>
          </cell>
          <cell r="AB98">
            <v>0</v>
          </cell>
          <cell r="AD98">
            <v>2021</v>
          </cell>
          <cell r="AE98">
            <v>11</v>
          </cell>
        </row>
        <row r="99">
          <cell r="B99">
            <v>2024</v>
          </cell>
          <cell r="P99">
            <v>96.889760119602727</v>
          </cell>
          <cell r="Q99">
            <v>85.724970593840993</v>
          </cell>
          <cell r="R99">
            <v>99.61936480998591</v>
          </cell>
          <cell r="S99">
            <v>104.0530198034722</v>
          </cell>
          <cell r="T99">
            <v>101.27706141313415</v>
          </cell>
          <cell r="U99">
            <v>95.064986444089669</v>
          </cell>
          <cell r="V99">
            <v>112.13622214798463</v>
          </cell>
          <cell r="W99">
            <v>105.57861685143766</v>
          </cell>
          <cell r="X99">
            <v>98.395661089931693</v>
          </cell>
          <cell r="Y99">
            <v>101.28419275158873</v>
          </cell>
          <cell r="Z99">
            <v>101.74229635041021</v>
          </cell>
          <cell r="AA99">
            <v>98.233847624521445</v>
          </cell>
          <cell r="AB99">
            <v>0</v>
          </cell>
          <cell r="AD99">
            <v>2021</v>
          </cell>
          <cell r="AE99">
            <v>11</v>
          </cell>
        </row>
        <row r="100">
          <cell r="B100">
            <v>2025</v>
          </cell>
          <cell r="P100">
            <v>93.905913804925206</v>
          </cell>
          <cell r="Q100">
            <v>87.523956851740849</v>
          </cell>
          <cell r="R100">
            <v>105.57169437125424</v>
          </cell>
          <cell r="S100">
            <v>102.97293138898948</v>
          </cell>
          <cell r="T100">
            <v>107.37377238133332</v>
          </cell>
          <cell r="U100">
            <v>108.69824631253455</v>
          </cell>
          <cell r="V100">
            <v>110.81720115023973</v>
          </cell>
          <cell r="W100">
            <v>108.8304902534379</v>
          </cell>
          <cell r="X100">
            <v>86.428366664410802</v>
          </cell>
          <cell r="Y100">
            <v>101.51485716877309</v>
          </cell>
          <cell r="Z100">
            <v>91.328682848935756</v>
          </cell>
          <cell r="AA100">
            <v>95.033886803425176</v>
          </cell>
          <cell r="AB100">
            <v>0</v>
          </cell>
          <cell r="AD100">
            <v>2021</v>
          </cell>
          <cell r="AE100">
            <v>11</v>
          </cell>
        </row>
        <row r="101">
          <cell r="B101">
            <v>2022</v>
          </cell>
          <cell r="P101">
            <v>76.841834106130861</v>
          </cell>
          <cell r="Q101">
            <v>71.767130345182892</v>
          </cell>
          <cell r="R101">
            <v>92.658423493044822</v>
          </cell>
          <cell r="S101">
            <v>97.046196118839092</v>
          </cell>
          <cell r="T101">
            <v>105.46110252447191</v>
          </cell>
          <cell r="U101">
            <v>110.14082088270652</v>
          </cell>
          <cell r="V101">
            <v>107.04963077451485</v>
          </cell>
          <cell r="W101">
            <v>103.26292289198007</v>
          </cell>
          <cell r="X101">
            <v>111.36871028679376</v>
          </cell>
          <cell r="Y101">
            <v>121.68985059247809</v>
          </cell>
          <cell r="Z101">
            <v>102.79065773656191</v>
          </cell>
          <cell r="AA101">
            <v>99.922720247295203</v>
          </cell>
          <cell r="AB101">
            <v>0</v>
          </cell>
          <cell r="AD101">
            <v>2021</v>
          </cell>
          <cell r="AE101">
            <v>11</v>
          </cell>
        </row>
        <row r="102">
          <cell r="B102">
            <v>2023</v>
          </cell>
          <cell r="P102">
            <v>81.48483131845154</v>
          </cell>
          <cell r="Q102">
            <v>85.164103406589533</v>
          </cell>
          <cell r="R102">
            <v>96.125744265451999</v>
          </cell>
          <cell r="S102">
            <v>99.919279461917256</v>
          </cell>
          <cell r="T102">
            <v>109.43358761530099</v>
          </cell>
          <cell r="U102">
            <v>96.01909869767988</v>
          </cell>
          <cell r="V102">
            <v>112.18351975571055</v>
          </cell>
          <cell r="W102">
            <v>101.25234905906871</v>
          </cell>
          <cell r="X102">
            <v>95.234492020499317</v>
          </cell>
          <cell r="Y102">
            <v>116.75404408880124</v>
          </cell>
          <cell r="Z102">
            <v>97.17696486206286</v>
          </cell>
          <cell r="AA102">
            <v>109.2519854484662</v>
          </cell>
          <cell r="AB102">
            <v>0</v>
          </cell>
          <cell r="AD102">
            <v>2021</v>
          </cell>
          <cell r="AE102">
            <v>11</v>
          </cell>
        </row>
        <row r="103">
          <cell r="B103">
            <v>2024</v>
          </cell>
          <cell r="P103">
            <v>85.875486632762701</v>
          </cell>
          <cell r="Q103">
            <v>96.720369814464192</v>
          </cell>
          <cell r="R103">
            <v>103.09773072135322</v>
          </cell>
          <cell r="S103">
            <v>105.38133151300713</v>
          </cell>
          <cell r="T103">
            <v>100.10255783638095</v>
          </cell>
          <cell r="U103">
            <v>103.84483207314517</v>
          </cell>
          <cell r="V103">
            <v>107.2641002338657</v>
          </cell>
          <cell r="W103">
            <v>103.37519731133746</v>
          </cell>
          <cell r="X103">
            <v>96.027831252470989</v>
          </cell>
          <cell r="Y103">
            <v>110.46624514835874</v>
          </cell>
          <cell r="Z103">
            <v>97.088069441841697</v>
          </cell>
          <cell r="AA103">
            <v>90.756248021012084</v>
          </cell>
          <cell r="AB103">
            <v>0</v>
          </cell>
          <cell r="AD103">
            <v>2021</v>
          </cell>
          <cell r="AE103">
            <v>11</v>
          </cell>
        </row>
        <row r="104">
          <cell r="B104">
            <v>2025</v>
          </cell>
          <cell r="P104">
            <v>77.848650744228237</v>
          </cell>
          <cell r="Q104">
            <v>79.854035122168668</v>
          </cell>
          <cell r="R104">
            <v>86.86387324347244</v>
          </cell>
          <cell r="S104">
            <v>91.367342495330121</v>
          </cell>
          <cell r="T104">
            <v>111.87641155284265</v>
          </cell>
          <cell r="U104">
            <v>110.27812638374776</v>
          </cell>
          <cell r="V104">
            <v>106.81002508100181</v>
          </cell>
          <cell r="W104">
            <v>111.28574952243753</v>
          </cell>
          <cell r="X104">
            <v>103.20609254998148</v>
          </cell>
          <cell r="Y104">
            <v>121.49965302550474</v>
          </cell>
          <cell r="Z104">
            <v>102.94823675264746</v>
          </cell>
          <cell r="AA104">
            <v>96.161803526637158</v>
          </cell>
          <cell r="AB104">
            <v>0</v>
          </cell>
          <cell r="AD104">
            <v>2021</v>
          </cell>
          <cell r="AE104">
            <v>11</v>
          </cell>
        </row>
        <row r="105">
          <cell r="B105">
            <v>2023</v>
          </cell>
          <cell r="P105">
            <v>69.879140345137685</v>
          </cell>
          <cell r="Q105">
            <v>76.594084608671395</v>
          </cell>
          <cell r="R105">
            <v>86.627265102599083</v>
          </cell>
          <cell r="S105">
            <v>86.531977913550605</v>
          </cell>
          <cell r="T105">
            <v>101.5761435256746</v>
          </cell>
          <cell r="U105">
            <v>104.88316949853342</v>
          </cell>
          <cell r="V105">
            <v>107.06468561486675</v>
          </cell>
          <cell r="W105">
            <v>106.40215939454147</v>
          </cell>
          <cell r="X105">
            <v>112.66196720214954</v>
          </cell>
          <cell r="Y105">
            <v>122.53540152620184</v>
          </cell>
          <cell r="Z105">
            <v>113.53468575125822</v>
          </cell>
          <cell r="AA105">
            <v>111.70931951681548</v>
          </cell>
          <cell r="AB105">
            <v>0</v>
          </cell>
          <cell r="AD105">
            <v>2022</v>
          </cell>
          <cell r="AE105">
            <v>3</v>
          </cell>
        </row>
        <row r="106">
          <cell r="B106">
            <v>2024</v>
          </cell>
          <cell r="P106">
            <v>80.205423711221172</v>
          </cell>
          <cell r="Q106">
            <v>83.598896080046202</v>
          </cell>
          <cell r="R106">
            <v>93.247345954421064</v>
          </cell>
          <cell r="S106">
            <v>100.07681881296386</v>
          </cell>
          <cell r="T106">
            <v>107.32791567102042</v>
          </cell>
          <cell r="U106">
            <v>108.06249230462186</v>
          </cell>
          <cell r="V106">
            <v>106.67034941849498</v>
          </cell>
          <cell r="W106">
            <v>112.40892895487578</v>
          </cell>
          <cell r="X106">
            <v>103.53371764218664</v>
          </cell>
          <cell r="Y106">
            <v>108.57794984851314</v>
          </cell>
          <cell r="Z106">
            <v>103.69108213865943</v>
          </cell>
          <cell r="AA106">
            <v>92.599079462975368</v>
          </cell>
          <cell r="AB106">
            <v>0</v>
          </cell>
          <cell r="AD106">
            <v>2022</v>
          </cell>
          <cell r="AE106">
            <v>3</v>
          </cell>
        </row>
        <row r="107">
          <cell r="B107">
            <v>2025</v>
          </cell>
          <cell r="P107">
            <v>70.65253012937977</v>
          </cell>
          <cell r="Q107">
            <v>79.350562430475108</v>
          </cell>
          <cell r="R107">
            <v>91.547895443782338</v>
          </cell>
          <cell r="S107">
            <v>98.658844490396916</v>
          </cell>
          <cell r="T107">
            <v>117.20127948894294</v>
          </cell>
          <cell r="U107">
            <v>108.01259179594645</v>
          </cell>
          <cell r="V107">
            <v>100.14419637293503</v>
          </cell>
          <cell r="W107">
            <v>105.00837760617405</v>
          </cell>
          <cell r="X107">
            <v>108.48062995905821</v>
          </cell>
          <cell r="Y107">
            <v>119.66120314425636</v>
          </cell>
          <cell r="Z107">
            <v>101.75869724762173</v>
          </cell>
          <cell r="AA107">
            <v>99.523191891031118</v>
          </cell>
          <cell r="AB107">
            <v>0</v>
          </cell>
          <cell r="AD107">
            <v>2022</v>
          </cell>
          <cell r="AE107">
            <v>3</v>
          </cell>
        </row>
        <row r="108">
          <cell r="B108">
            <v>2023</v>
          </cell>
          <cell r="P108">
            <v>90.714557017971245</v>
          </cell>
          <cell r="Q108">
            <v>77.826446752223362</v>
          </cell>
          <cell r="R108">
            <v>88.569555520090447</v>
          </cell>
          <cell r="S108">
            <v>98.389499086337963</v>
          </cell>
          <cell r="T108">
            <v>105.56665599696863</v>
          </cell>
          <cell r="U108">
            <v>96.868991695435128</v>
          </cell>
          <cell r="V108">
            <v>100.4711461095978</v>
          </cell>
          <cell r="W108">
            <v>92.642343174294496</v>
          </cell>
          <cell r="X108">
            <v>102.99573141685042</v>
          </cell>
          <cell r="Y108">
            <v>120.11610160006249</v>
          </cell>
          <cell r="Z108">
            <v>112.77549014490977</v>
          </cell>
          <cell r="AA108">
            <v>113.06348148525815</v>
          </cell>
          <cell r="AB108">
            <v>0</v>
          </cell>
          <cell r="AD108">
            <v>2022</v>
          </cell>
          <cell r="AE108">
            <v>3</v>
          </cell>
        </row>
        <row r="109">
          <cell r="B109">
            <v>2024</v>
          </cell>
          <cell r="P109">
            <v>99.071419215113892</v>
          </cell>
          <cell r="Q109">
            <v>91.864106136274387</v>
          </cell>
          <cell r="R109">
            <v>101.12392157476546</v>
          </cell>
          <cell r="S109">
            <v>100.79877268610777</v>
          </cell>
          <cell r="T109">
            <v>98.553828986104847</v>
          </cell>
          <cell r="U109">
            <v>107.80656258327097</v>
          </cell>
          <cell r="V109">
            <v>107.62258866189507</v>
          </cell>
          <cell r="W109">
            <v>99.57638529219588</v>
          </cell>
          <cell r="X109">
            <v>96.402026894831977</v>
          </cell>
          <cell r="Y109">
            <v>108.22454517451415</v>
          </cell>
          <cell r="Z109">
            <v>93.006745838744692</v>
          </cell>
          <cell r="AA109">
            <v>95.949096956180981</v>
          </cell>
          <cell r="AB109">
            <v>0</v>
          </cell>
          <cell r="AD109">
            <v>2022</v>
          </cell>
          <cell r="AE109">
            <v>3</v>
          </cell>
        </row>
        <row r="110">
          <cell r="B110">
            <v>2025</v>
          </cell>
          <cell r="P110">
            <v>98.117495130800364</v>
          </cell>
          <cell r="Q110">
            <v>76.087290575212762</v>
          </cell>
          <cell r="R110">
            <v>105.30990667335827</v>
          </cell>
          <cell r="S110">
            <v>102.71244509140016</v>
          </cell>
          <cell r="T110">
            <v>109.87790855669579</v>
          </cell>
          <cell r="U110">
            <v>102.48429479682588</v>
          </cell>
          <cell r="V110">
            <v>99.089139849166457</v>
          </cell>
          <cell r="W110">
            <v>104.57928071342764</v>
          </cell>
          <cell r="X110">
            <v>86.520435499095811</v>
          </cell>
          <cell r="Y110">
            <v>110.94084367163011</v>
          </cell>
          <cell r="Z110">
            <v>108.87689346198771</v>
          </cell>
          <cell r="AA110">
            <v>95.404065980399054</v>
          </cell>
          <cell r="AB110">
            <v>0</v>
          </cell>
          <cell r="AD110">
            <v>2022</v>
          </cell>
          <cell r="AE110">
            <v>3</v>
          </cell>
        </row>
        <row r="111">
          <cell r="B111">
            <v>2023</v>
          </cell>
          <cell r="P111">
            <v>80.48471834842681</v>
          </cell>
          <cell r="Q111">
            <v>73.771459724632422</v>
          </cell>
          <cell r="R111">
            <v>87.170082545806522</v>
          </cell>
          <cell r="S111">
            <v>88.47182244515723</v>
          </cell>
          <cell r="T111">
            <v>108.51861689515817</v>
          </cell>
          <cell r="U111">
            <v>96.012615719253148</v>
          </cell>
          <cell r="V111">
            <v>112.94453255295061</v>
          </cell>
          <cell r="W111">
            <v>96.440330257611222</v>
          </cell>
          <cell r="X111">
            <v>107.0840995260737</v>
          </cell>
          <cell r="Y111">
            <v>135.77574864766271</v>
          </cell>
          <cell r="Z111">
            <v>109.42518575363458</v>
          </cell>
          <cell r="AA111">
            <v>103.90078758363292</v>
          </cell>
          <cell r="AB111">
            <v>0</v>
          </cell>
          <cell r="AD111">
            <v>2022</v>
          </cell>
          <cell r="AE111">
            <v>8</v>
          </cell>
        </row>
        <row r="112">
          <cell r="B112">
            <v>2024</v>
          </cell>
          <cell r="P112">
            <v>88.981696088579326</v>
          </cell>
          <cell r="Q112">
            <v>88.352152825753265</v>
          </cell>
          <cell r="R112">
            <v>103.19133635294035</v>
          </cell>
          <cell r="S112">
            <v>88.671168569050536</v>
          </cell>
          <cell r="T112">
            <v>106.76983002331903</v>
          </cell>
          <cell r="U112">
            <v>111.93915829829977</v>
          </cell>
          <cell r="V112">
            <v>108.6952421147938</v>
          </cell>
          <cell r="W112">
            <v>111.24347762527793</v>
          </cell>
          <cell r="X112">
            <v>97.875586217954009</v>
          </cell>
          <cell r="Y112">
            <v>113.90418210069393</v>
          </cell>
          <cell r="Z112">
            <v>94.020517923120266</v>
          </cell>
          <cell r="AA112">
            <v>86.355651860217819</v>
          </cell>
          <cell r="AB112">
            <v>0</v>
          </cell>
          <cell r="AD112">
            <v>2022</v>
          </cell>
          <cell r="AE112">
            <v>8</v>
          </cell>
        </row>
        <row r="113">
          <cell r="B113">
            <v>2025</v>
          </cell>
          <cell r="P113">
            <v>99.512157892696536</v>
          </cell>
          <cell r="Q113">
            <v>86.205952473251656</v>
          </cell>
          <cell r="R113">
            <v>95.300385718716072</v>
          </cell>
          <cell r="S113">
            <v>89.048326290897805</v>
          </cell>
          <cell r="T113">
            <v>115.01129051015661</v>
          </cell>
          <cell r="U113">
            <v>117.43027019692975</v>
          </cell>
          <cell r="V113">
            <v>106.59283416033493</v>
          </cell>
          <cell r="W113">
            <v>100.3952889982943</v>
          </cell>
          <cell r="X113">
            <v>89.291823344704596</v>
          </cell>
          <cell r="Y113">
            <v>111.7815019770507</v>
          </cell>
          <cell r="Z113">
            <v>96.393578461777025</v>
          </cell>
          <cell r="AA113">
            <v>93.036589975189941</v>
          </cell>
          <cell r="AB113">
            <v>0</v>
          </cell>
          <cell r="AD113">
            <v>2022</v>
          </cell>
          <cell r="AE113">
            <v>8</v>
          </cell>
        </row>
        <row r="114">
          <cell r="B114">
            <v>2023</v>
          </cell>
          <cell r="P114">
            <v>86.957196271229307</v>
          </cell>
          <cell r="Q114">
            <v>78.008212167041364</v>
          </cell>
          <cell r="R114">
            <v>88.758923759810088</v>
          </cell>
          <cell r="S114">
            <v>88.185333964464192</v>
          </cell>
          <cell r="T114">
            <v>110.24395866548051</v>
          </cell>
          <cell r="U114">
            <v>100.88625086140897</v>
          </cell>
          <cell r="V114">
            <v>94.838975590476551</v>
          </cell>
          <cell r="W114">
            <v>90.692740784119096</v>
          </cell>
          <cell r="X114">
            <v>116.32401049614698</v>
          </cell>
          <cell r="Y114">
            <v>122.84654588322313</v>
          </cell>
          <cell r="Z114">
            <v>108.40847132037365</v>
          </cell>
          <cell r="AA114">
            <v>113.84938023622612</v>
          </cell>
          <cell r="AB114">
            <v>0</v>
          </cell>
          <cell r="AD114">
            <v>2022</v>
          </cell>
          <cell r="AE114">
            <v>8</v>
          </cell>
        </row>
        <row r="115">
          <cell r="B115">
            <v>2024</v>
          </cell>
          <cell r="P115">
            <v>95.14495478019785</v>
          </cell>
          <cell r="Q115">
            <v>85.789610862901313</v>
          </cell>
          <cell r="R115">
            <v>98.466378656161126</v>
          </cell>
          <cell r="S115">
            <v>106.05029650627726</v>
          </cell>
          <cell r="T115">
            <v>98.217271865463871</v>
          </cell>
          <cell r="U115">
            <v>110.29895121428028</v>
          </cell>
          <cell r="V115">
            <v>110.25743341583075</v>
          </cell>
          <cell r="W115">
            <v>103.01949721946077</v>
          </cell>
          <cell r="X115">
            <v>100.07173352954337</v>
          </cell>
          <cell r="Y115">
            <v>106.85297394296838</v>
          </cell>
          <cell r="Z115">
            <v>99.545841415849196</v>
          </cell>
          <cell r="AA115">
            <v>86.285056591065825</v>
          </cell>
          <cell r="AB115">
            <v>0</v>
          </cell>
          <cell r="AD115">
            <v>2022</v>
          </cell>
          <cell r="AE115">
            <v>8</v>
          </cell>
        </row>
        <row r="116">
          <cell r="B116">
            <v>2025</v>
          </cell>
          <cell r="P116">
            <v>82.731146226673175</v>
          </cell>
          <cell r="Q116">
            <v>90.873996176199967</v>
          </cell>
          <cell r="R116">
            <v>97.96792777373183</v>
          </cell>
          <cell r="S116">
            <v>101.10657398460148</v>
          </cell>
          <cell r="T116">
            <v>115.15789469095164</v>
          </cell>
          <cell r="U116">
            <v>116.67346400054232</v>
          </cell>
          <cell r="V116">
            <v>92.172980848520879</v>
          </cell>
          <cell r="W116">
            <v>103.37731219249875</v>
          </cell>
          <cell r="X116">
            <v>95.019970210893177</v>
          </cell>
          <cell r="Y116">
            <v>116.55026186992148</v>
          </cell>
          <cell r="Z116">
            <v>95.679140846062069</v>
          </cell>
          <cell r="AA116">
            <v>92.689331179403183</v>
          </cell>
          <cell r="AB116">
            <v>0</v>
          </cell>
          <cell r="AD116">
            <v>2022</v>
          </cell>
          <cell r="AE116">
            <v>8</v>
          </cell>
        </row>
        <row r="117">
          <cell r="B117">
            <v>2023</v>
          </cell>
          <cell r="P117">
            <v>71.341941499318366</v>
          </cell>
          <cell r="Q117">
            <v>70.724230244894798</v>
          </cell>
          <cell r="R117">
            <v>90.696540958247098</v>
          </cell>
          <cell r="S117">
            <v>88.065352367363374</v>
          </cell>
          <cell r="T117">
            <v>105.26520261918049</v>
          </cell>
          <cell r="U117">
            <v>115.86059291804112</v>
          </cell>
          <cell r="V117">
            <v>119.14516391068793</v>
          </cell>
          <cell r="W117">
            <v>104.41757139527164</v>
          </cell>
          <cell r="X117">
            <v>104.24098155695729</v>
          </cell>
          <cell r="Y117">
            <v>119.03921000769932</v>
          </cell>
          <cell r="Z117">
            <v>107.26066779213257</v>
          </cell>
          <cell r="AA117">
            <v>103.94254473020605</v>
          </cell>
          <cell r="AB117">
            <v>0</v>
          </cell>
          <cell r="AD117">
            <v>2022</v>
          </cell>
          <cell r="AE117">
            <v>8</v>
          </cell>
        </row>
        <row r="118">
          <cell r="B118">
            <v>2024</v>
          </cell>
          <cell r="P118">
            <v>87.422823517075571</v>
          </cell>
          <cell r="Q118">
            <v>85.842468848538104</v>
          </cell>
          <cell r="R118">
            <v>95.556781668884483</v>
          </cell>
          <cell r="S118">
            <v>104.11466434315417</v>
          </cell>
          <cell r="T118">
            <v>94.43180881952749</v>
          </cell>
          <cell r="U118">
            <v>96.857016599965533</v>
          </cell>
          <cell r="V118">
            <v>94.674479394222345</v>
          </cell>
          <cell r="W118">
            <v>106.55634975520729</v>
          </cell>
          <cell r="X118">
            <v>101.75986098870781</v>
          </cell>
          <cell r="Y118">
            <v>121.98390684645592</v>
          </cell>
          <cell r="Z118">
            <v>103.72519305043404</v>
          </cell>
          <cell r="AA118">
            <v>107.07464616782715</v>
          </cell>
          <cell r="AB118">
            <v>0</v>
          </cell>
          <cell r="AD118">
            <v>2022</v>
          </cell>
          <cell r="AE118">
            <v>8</v>
          </cell>
        </row>
        <row r="119">
          <cell r="B119">
            <v>2025</v>
          </cell>
          <cell r="P119">
            <v>96.783262103271909</v>
          </cell>
          <cell r="Q119">
            <v>84.195684158901415</v>
          </cell>
          <cell r="R119">
            <v>93.880053247390165</v>
          </cell>
          <cell r="S119">
            <v>102.30461360610943</v>
          </cell>
          <cell r="T119">
            <v>116.64331254816787</v>
          </cell>
          <cell r="U119">
            <v>107.95733202550268</v>
          </cell>
          <cell r="V119">
            <v>99.071673789672815</v>
          </cell>
          <cell r="W119">
            <v>99.217491067049664</v>
          </cell>
          <cell r="X119">
            <v>90.715424227562522</v>
          </cell>
          <cell r="Y119">
            <v>117.72446227142157</v>
          </cell>
          <cell r="Z119">
            <v>90.542019897708954</v>
          </cell>
          <cell r="AA119">
            <v>100.96467105724093</v>
          </cell>
          <cell r="AB119">
            <v>0</v>
          </cell>
          <cell r="AD119">
            <v>2022</v>
          </cell>
          <cell r="AE119">
            <v>8</v>
          </cell>
        </row>
        <row r="120">
          <cell r="B120">
            <v>2023</v>
          </cell>
          <cell r="P120">
            <v>83.668046102653676</v>
          </cell>
          <cell r="Q120">
            <v>69.111591816819555</v>
          </cell>
          <cell r="R120">
            <v>85.940801046910295</v>
          </cell>
          <cell r="S120">
            <v>93.173933845695274</v>
          </cell>
          <cell r="T120">
            <v>88.357857892389561</v>
          </cell>
          <cell r="U120">
            <v>83.361404562555549</v>
          </cell>
          <cell r="V120">
            <v>101.18268936355194</v>
          </cell>
          <cell r="W120">
            <v>91.090575146793356</v>
          </cell>
          <cell r="X120">
            <v>115.84737007530303</v>
          </cell>
          <cell r="Y120">
            <v>149.83948668206187</v>
          </cell>
          <cell r="Z120">
            <v>123.69378595428427</v>
          </cell>
          <cell r="AA120">
            <v>114.7324575109816</v>
          </cell>
          <cell r="AB120">
            <v>0</v>
          </cell>
          <cell r="AD120">
            <v>2022</v>
          </cell>
          <cell r="AE120">
            <v>8</v>
          </cell>
        </row>
        <row r="121">
          <cell r="B121">
            <v>2024</v>
          </cell>
          <cell r="P121">
            <v>94.317686023753836</v>
          </cell>
          <cell r="Q121">
            <v>82.28754136318021</v>
          </cell>
          <cell r="R121">
            <v>97.95873292417734</v>
          </cell>
          <cell r="S121">
            <v>109.91609518731956</v>
          </cell>
          <cell r="T121">
            <v>101.91581255642117</v>
          </cell>
          <cell r="U121">
            <v>110.07603858208228</v>
          </cell>
          <cell r="V121">
            <v>105.43960716281563</v>
          </cell>
          <cell r="W121">
            <v>94.23363791918436</v>
          </cell>
          <cell r="X121">
            <v>99.510584082445206</v>
          </cell>
          <cell r="Y121">
            <v>110.42883309508997</v>
          </cell>
          <cell r="Z121">
            <v>96.553039492726938</v>
          </cell>
          <cell r="AA121">
            <v>97.362391610803414</v>
          </cell>
          <cell r="AB121">
            <v>0</v>
          </cell>
          <cell r="AD121">
            <v>2022</v>
          </cell>
          <cell r="AE121">
            <v>8</v>
          </cell>
        </row>
        <row r="122">
          <cell r="B122">
            <v>2025</v>
          </cell>
          <cell r="P122">
            <v>93.667087637490155</v>
          </cell>
          <cell r="Q122">
            <v>83.194141367504045</v>
          </cell>
          <cell r="R122">
            <v>101.94360383755469</v>
          </cell>
          <cell r="S122">
            <v>98.189895098527714</v>
          </cell>
          <cell r="T122">
            <v>101.51782788804613</v>
          </cell>
          <cell r="U122">
            <v>106.49008873117862</v>
          </cell>
          <cell r="V122">
            <v>105.74828869614994</v>
          </cell>
          <cell r="W122">
            <v>98.728487050359462</v>
          </cell>
          <cell r="X122">
            <v>93.439087889585167</v>
          </cell>
          <cell r="Y122">
            <v>121.94072772589055</v>
          </cell>
          <cell r="Z122">
            <v>100.15721118842258</v>
          </cell>
          <cell r="AA122">
            <v>94.983552889290948</v>
          </cell>
          <cell r="AB122">
            <v>0</v>
          </cell>
          <cell r="AD122">
            <v>2022</v>
          </cell>
          <cell r="AE122">
            <v>8</v>
          </cell>
        </row>
        <row r="123">
          <cell r="B123">
            <v>2023</v>
          </cell>
          <cell r="P123">
            <v>79.140662031749812</v>
          </cell>
          <cell r="Q123">
            <v>62.666111210648133</v>
          </cell>
          <cell r="R123">
            <v>86.476193885672075</v>
          </cell>
          <cell r="S123">
            <v>92.190613727677828</v>
          </cell>
          <cell r="T123">
            <v>101.197917343889</v>
          </cell>
          <cell r="U123">
            <v>101.70451484761294</v>
          </cell>
          <cell r="V123">
            <v>112.11002757410211</v>
          </cell>
          <cell r="W123">
            <v>98.10767257117314</v>
          </cell>
          <cell r="X123">
            <v>107.18893942292802</v>
          </cell>
          <cell r="Y123">
            <v>123.60918299163049</v>
          </cell>
          <cell r="Z123">
            <v>116.93121469754186</v>
          </cell>
          <cell r="AA123">
            <v>118.67694969537447</v>
          </cell>
          <cell r="AB123">
            <v>0</v>
          </cell>
          <cell r="AD123">
            <v>2022</v>
          </cell>
          <cell r="AE123">
            <v>9</v>
          </cell>
        </row>
        <row r="124">
          <cell r="B124">
            <v>2024</v>
          </cell>
          <cell r="P124">
            <v>90.795984997497769</v>
          </cell>
          <cell r="Q124">
            <v>88.664138404193523</v>
          </cell>
          <cell r="R124">
            <v>101.15207398222996</v>
          </cell>
          <cell r="S124">
            <v>107.77260488640997</v>
          </cell>
          <cell r="T124">
            <v>103.54919476412981</v>
          </cell>
          <cell r="U124">
            <v>105.8202685382925</v>
          </cell>
          <cell r="V124">
            <v>98.596234214151508</v>
          </cell>
          <cell r="W124">
            <v>94.417933698469497</v>
          </cell>
          <cell r="X124">
            <v>97.996072246531114</v>
          </cell>
          <cell r="Y124">
            <v>97.224568028334275</v>
          </cell>
          <cell r="Z124">
            <v>109.33529076436494</v>
          </cell>
          <cell r="AA124">
            <v>104.67563547539507</v>
          </cell>
          <cell r="AB124">
            <v>0</v>
          </cell>
          <cell r="AD124">
            <v>2022</v>
          </cell>
          <cell r="AE124">
            <v>9</v>
          </cell>
        </row>
        <row r="125">
          <cell r="B125">
            <v>2025</v>
          </cell>
          <cell r="P125">
            <v>92.84172493589206</v>
          </cell>
          <cell r="Q125">
            <v>87.305867467113742</v>
          </cell>
          <cell r="R125">
            <v>97.551985360435083</v>
          </cell>
          <cell r="S125">
            <v>94.011660735481456</v>
          </cell>
          <cell r="T125">
            <v>114.71376364979497</v>
          </cell>
          <cell r="U125">
            <v>113.42681795087432</v>
          </cell>
          <cell r="V125">
            <v>97.207320217635143</v>
          </cell>
          <cell r="W125">
            <v>93.300462491010734</v>
          </cell>
          <cell r="X125">
            <v>87.785004237596993</v>
          </cell>
          <cell r="Y125">
            <v>123.41198908125197</v>
          </cell>
          <cell r="Z125">
            <v>100.90006777979292</v>
          </cell>
          <cell r="AA125">
            <v>97.543336093120516</v>
          </cell>
          <cell r="AB125">
            <v>0</v>
          </cell>
          <cell r="AD125">
            <v>2022</v>
          </cell>
          <cell r="AE125">
            <v>9</v>
          </cell>
        </row>
        <row r="126">
          <cell r="B126">
            <v>2023</v>
          </cell>
          <cell r="P126">
            <v>91.075682774671506</v>
          </cell>
          <cell r="Q126">
            <v>83.504070192454165</v>
          </cell>
          <cell r="R126">
            <v>87.192527178934327</v>
          </cell>
          <cell r="S126">
            <v>100.64836439647486</v>
          </cell>
          <cell r="T126">
            <v>100.52938191304001</v>
          </cell>
          <cell r="U126">
            <v>98.582395820469841</v>
          </cell>
          <cell r="V126">
            <v>104.41253750877722</v>
          </cell>
          <cell r="W126">
            <v>82.108730159445528</v>
          </cell>
          <cell r="X126">
            <v>112.32595431613466</v>
          </cell>
          <cell r="Y126">
            <v>116.18747673306548</v>
          </cell>
          <cell r="Z126">
            <v>114.25779718354039</v>
          </cell>
          <cell r="AA126">
            <v>109.17508182299191</v>
          </cell>
          <cell r="AB126">
            <v>0</v>
          </cell>
          <cell r="AD126">
            <v>2022</v>
          </cell>
          <cell r="AE126">
            <v>10</v>
          </cell>
        </row>
        <row r="127">
          <cell r="B127">
            <v>2024</v>
          </cell>
          <cell r="P127">
            <v>89.846057359215806</v>
          </cell>
          <cell r="Q127">
            <v>94.706276385759324</v>
          </cell>
          <cell r="R127">
            <v>102.9475983380125</v>
          </cell>
          <cell r="S127">
            <v>94.9866378129325</v>
          </cell>
          <cell r="T127">
            <v>107.31229484211042</v>
          </cell>
          <cell r="U127">
            <v>107.75472566572257</v>
          </cell>
          <cell r="V127">
            <v>109.35306523060349</v>
          </cell>
          <cell r="W127">
            <v>98.390095138150969</v>
          </cell>
          <cell r="X127">
            <v>93.739448607002672</v>
          </cell>
          <cell r="Y127">
            <v>95.022963712134327</v>
          </cell>
          <cell r="Z127">
            <v>102.803226174518</v>
          </cell>
          <cell r="AA127">
            <v>103.13761073383749</v>
          </cell>
          <cell r="AB127">
            <v>0</v>
          </cell>
          <cell r="AD127">
            <v>2022</v>
          </cell>
          <cell r="AE127">
            <v>10</v>
          </cell>
        </row>
        <row r="128">
          <cell r="B128">
            <v>2025</v>
          </cell>
          <cell r="P128">
            <v>94.70243382483568</v>
          </cell>
          <cell r="Q128">
            <v>83.305205187422288</v>
          </cell>
          <cell r="R128">
            <v>94.423521051696568</v>
          </cell>
          <cell r="S128">
            <v>90.861609522117604</v>
          </cell>
          <cell r="T128">
            <v>98.027180671522473</v>
          </cell>
          <cell r="U128">
            <v>96.907088292769586</v>
          </cell>
          <cell r="V128">
            <v>104.09308935867827</v>
          </cell>
          <cell r="W128">
            <v>98.376265766565993</v>
          </cell>
          <cell r="X128">
            <v>100.32599040682182</v>
          </cell>
          <cell r="Y128">
            <v>126.74098418902113</v>
          </cell>
          <cell r="Z128">
            <v>105.75146562444485</v>
          </cell>
          <cell r="AA128">
            <v>106.48516610410374</v>
          </cell>
          <cell r="AB128">
            <v>0</v>
          </cell>
          <cell r="AD128">
            <v>2022</v>
          </cell>
          <cell r="AE128">
            <v>10</v>
          </cell>
        </row>
        <row r="129">
          <cell r="B129">
            <v>2023</v>
          </cell>
          <cell r="P129">
            <v>66.916942027230419</v>
          </cell>
          <cell r="Q129">
            <v>72.046433576111966</v>
          </cell>
          <cell r="R129">
            <v>86.389979758836049</v>
          </cell>
          <cell r="S129">
            <v>99.373734927252912</v>
          </cell>
          <cell r="T129">
            <v>105.5066346037403</v>
          </cell>
          <cell r="U129">
            <v>106.19864020898568</v>
          </cell>
          <cell r="V129">
            <v>111.83675587772261</v>
          </cell>
          <cell r="W129">
            <v>97.830562427555662</v>
          </cell>
          <cell r="X129">
            <v>99.160943203639945</v>
          </cell>
          <cell r="Y129">
            <v>118.28797813262288</v>
          </cell>
          <cell r="Z129">
            <v>116.36939259207999</v>
          </cell>
          <cell r="AA129">
            <v>120.08200266422158</v>
          </cell>
          <cell r="AB129">
            <v>0</v>
          </cell>
          <cell r="AD129">
            <v>2022</v>
          </cell>
          <cell r="AE129">
            <v>10</v>
          </cell>
        </row>
        <row r="130">
          <cell r="B130">
            <v>2024</v>
          </cell>
          <cell r="P130">
            <v>92.536690057390729</v>
          </cell>
          <cell r="Q130">
            <v>87.988204835313027</v>
          </cell>
          <cell r="R130">
            <v>99.231854995961768</v>
          </cell>
          <cell r="S130">
            <v>92.752565725083088</v>
          </cell>
          <cell r="T130">
            <v>107.90915106516275</v>
          </cell>
          <cell r="U130">
            <v>93.905915446180785</v>
          </cell>
          <cell r="V130">
            <v>100.93621603669382</v>
          </cell>
          <cell r="W130">
            <v>100.95433147733934</v>
          </cell>
          <cell r="X130">
            <v>101.35740003170201</v>
          </cell>
          <cell r="Y130">
            <v>107.32794734445253</v>
          </cell>
          <cell r="Z130">
            <v>110.01054218004231</v>
          </cell>
          <cell r="AA130">
            <v>105.08918080467782</v>
          </cell>
          <cell r="AB130">
            <v>0</v>
          </cell>
          <cell r="AD130">
            <v>2022</v>
          </cell>
          <cell r="AE130">
            <v>10</v>
          </cell>
        </row>
        <row r="131">
          <cell r="B131">
            <v>2025</v>
          </cell>
          <cell r="P131">
            <v>88.153865115651215</v>
          </cell>
          <cell r="Q131">
            <v>77.547173133469883</v>
          </cell>
          <cell r="R131">
            <v>97.246321522687111</v>
          </cell>
          <cell r="S131">
            <v>91.395033542078735</v>
          </cell>
          <cell r="T131">
            <v>109.93772852925467</v>
          </cell>
          <cell r="U131">
            <v>102.31724996038336</v>
          </cell>
          <cell r="V131">
            <v>96.434972972655714</v>
          </cell>
          <cell r="W131">
            <v>97.242095748989044</v>
          </cell>
          <cell r="X131">
            <v>96.447650293749959</v>
          </cell>
          <cell r="Y131">
            <v>125.39701730806476</v>
          </cell>
          <cell r="Z131">
            <v>109.63629000545829</v>
          </cell>
          <cell r="AA131">
            <v>108.24460186755719</v>
          </cell>
          <cell r="AB131">
            <v>0</v>
          </cell>
          <cell r="AD131">
            <v>2022</v>
          </cell>
          <cell r="AE131">
            <v>10</v>
          </cell>
        </row>
        <row r="132">
          <cell r="B132">
            <v>2023</v>
          </cell>
          <cell r="P132">
            <v>60.144659694260085</v>
          </cell>
          <cell r="Q132">
            <v>65.408002748634715</v>
          </cell>
          <cell r="R132">
            <v>82.705760390876321</v>
          </cell>
          <cell r="S132">
            <v>90.609912720796558</v>
          </cell>
          <cell r="T132">
            <v>107.0213087722841</v>
          </cell>
          <cell r="U132">
            <v>102.14175114895762</v>
          </cell>
          <cell r="V132">
            <v>103.67689287315022</v>
          </cell>
          <cell r="W132">
            <v>105.01100413346047</v>
          </cell>
          <cell r="X132">
            <v>124.39052360668754</v>
          </cell>
          <cell r="Y132">
            <v>128.6404903681279</v>
          </cell>
          <cell r="Z132">
            <v>116.5932829325593</v>
          </cell>
          <cell r="AA132">
            <v>113.65641061020513</v>
          </cell>
          <cell r="AB132">
            <v>0</v>
          </cell>
          <cell r="AD132">
            <v>2022</v>
          </cell>
          <cell r="AE132">
            <v>10</v>
          </cell>
        </row>
        <row r="133">
          <cell r="B133">
            <v>2024</v>
          </cell>
          <cell r="P133">
            <v>75.925038394506501</v>
          </cell>
          <cell r="Q133">
            <v>78.64063804899061</v>
          </cell>
          <cell r="R133">
            <v>98.326170518287711</v>
          </cell>
          <cell r="S133">
            <v>98.919315383083131</v>
          </cell>
          <cell r="T133">
            <v>104.70462689043552</v>
          </cell>
          <cell r="U133">
            <v>104.94892825831057</v>
          </cell>
          <cell r="V133">
            <v>112.53308536544222</v>
          </cell>
          <cell r="W133">
            <v>108.13011474215021</v>
          </cell>
          <cell r="X133">
            <v>103.73906802217108</v>
          </cell>
          <cell r="Y133">
            <v>112.53391726567334</v>
          </cell>
          <cell r="Z133">
            <v>105.88647981879365</v>
          </cell>
          <cell r="AA133">
            <v>95.712617292155514</v>
          </cell>
          <cell r="AB133">
            <v>0</v>
          </cell>
          <cell r="AD133">
            <v>2022</v>
          </cell>
          <cell r="AE133">
            <v>10</v>
          </cell>
        </row>
        <row r="134">
          <cell r="B134">
            <v>2025</v>
          </cell>
          <cell r="P134">
            <v>74.568740549623598</v>
          </cell>
          <cell r="Q134">
            <v>80.524592688217481</v>
          </cell>
          <cell r="R134">
            <v>91.862627224783111</v>
          </cell>
          <cell r="S134">
            <v>94.066260287425735</v>
          </cell>
          <cell r="T134">
            <v>118.88902516429891</v>
          </cell>
          <cell r="U134">
            <v>103.138890206881</v>
          </cell>
          <cell r="V134">
            <v>97.832176534150278</v>
          </cell>
          <cell r="W134">
            <v>103.17353599177812</v>
          </cell>
          <cell r="X134">
            <v>110.91861463412889</v>
          </cell>
          <cell r="Y134">
            <v>113.4547398029935</v>
          </cell>
          <cell r="Z134">
            <v>109.24084550038988</v>
          </cell>
          <cell r="AA134">
            <v>102.32995141532955</v>
          </cell>
          <cell r="AB134">
            <v>0</v>
          </cell>
          <cell r="AD134">
            <v>2022</v>
          </cell>
          <cell r="AE134">
            <v>10</v>
          </cell>
        </row>
        <row r="135">
          <cell r="B135">
            <v>2023</v>
          </cell>
          <cell r="P135">
            <v>66.229961354643152</v>
          </cell>
          <cell r="Q135">
            <v>83.37363426838823</v>
          </cell>
          <cell r="R135">
            <v>95.111619558145563</v>
          </cell>
          <cell r="S135">
            <v>87.771332924768998</v>
          </cell>
          <cell r="T135">
            <v>94.175299530895956</v>
          </cell>
          <cell r="U135">
            <v>98.845340160634748</v>
          </cell>
          <cell r="V135">
            <v>107.19130386031645</v>
          </cell>
          <cell r="W135">
            <v>103.12235756905889</v>
          </cell>
          <cell r="X135">
            <v>103.67721388150311</v>
          </cell>
          <cell r="Y135">
            <v>126.61127479586392</v>
          </cell>
          <cell r="Z135">
            <v>109.94246640951901</v>
          </cell>
          <cell r="AA135">
            <v>123.94819568626187</v>
          </cell>
          <cell r="AB135">
            <v>0</v>
          </cell>
          <cell r="AD135">
            <v>2022</v>
          </cell>
          <cell r="AE135">
            <v>10</v>
          </cell>
        </row>
        <row r="136">
          <cell r="B136">
            <v>2024</v>
          </cell>
          <cell r="P136">
            <v>95.073199739267906</v>
          </cell>
          <cell r="Q136">
            <v>102.35388193085338</v>
          </cell>
          <cell r="R136">
            <v>99.12198646278712</v>
          </cell>
          <cell r="S136">
            <v>108.85158818038335</v>
          </cell>
          <cell r="T136">
            <v>97.612949932193743</v>
          </cell>
          <cell r="U136">
            <v>99.70127560886354</v>
          </cell>
          <cell r="V136">
            <v>99.13407122962991</v>
          </cell>
          <cell r="W136">
            <v>105.80661676719167</v>
          </cell>
          <cell r="X136">
            <v>96.355744349356314</v>
          </cell>
          <cell r="Y136">
            <v>106.05688839019373</v>
          </cell>
          <cell r="Z136">
            <v>97.083364262648118</v>
          </cell>
          <cell r="AA136">
            <v>92.848433146631265</v>
          </cell>
          <cell r="AB136">
            <v>0</v>
          </cell>
          <cell r="AD136">
            <v>2022</v>
          </cell>
          <cell r="AE136">
            <v>10</v>
          </cell>
        </row>
        <row r="137">
          <cell r="B137">
            <v>2025</v>
          </cell>
          <cell r="P137">
            <v>80.264409423211674</v>
          </cell>
          <cell r="Q137">
            <v>68.976230267900277</v>
          </cell>
          <cell r="R137">
            <v>88.244978399547051</v>
          </cell>
          <cell r="S137">
            <v>87.895083042341938</v>
          </cell>
          <cell r="T137">
            <v>107.05212410835165</v>
          </cell>
          <cell r="U137">
            <v>111.3899617087998</v>
          </cell>
          <cell r="V137">
            <v>95.372069359877969</v>
          </cell>
          <cell r="W137">
            <v>113.51257612859045</v>
          </cell>
          <cell r="X137">
            <v>107.83623564004921</v>
          </cell>
          <cell r="Y137">
            <v>127.5782974191614</v>
          </cell>
          <cell r="Z137">
            <v>112.70684387451153</v>
          </cell>
          <cell r="AA137">
            <v>99.171190627657083</v>
          </cell>
          <cell r="AB137">
            <v>0</v>
          </cell>
          <cell r="AD137">
            <v>2022</v>
          </cell>
          <cell r="AE137">
            <v>10</v>
          </cell>
        </row>
        <row r="138">
          <cell r="B138">
            <v>2023</v>
          </cell>
          <cell r="P138">
            <v>89.188915194198785</v>
          </cell>
          <cell r="Q138">
            <v>76.188658767122476</v>
          </cell>
          <cell r="R138">
            <v>83.16586061101205</v>
          </cell>
          <cell r="S138">
            <v>88.032011640596579</v>
          </cell>
          <cell r="T138">
            <v>104.1809540279923</v>
          </cell>
          <cell r="U138">
            <v>99.314802998407771</v>
          </cell>
          <cell r="V138">
            <v>107.67551837031648</v>
          </cell>
          <cell r="W138">
            <v>94.019285701506959</v>
          </cell>
          <cell r="X138">
            <v>110.16822808890268</v>
          </cell>
          <cell r="Y138">
            <v>117.16928361430983</v>
          </cell>
          <cell r="Z138">
            <v>99.756096106482843</v>
          </cell>
          <cell r="AA138">
            <v>131.1403848791513</v>
          </cell>
          <cell r="AB138">
            <v>0</v>
          </cell>
          <cell r="AD138">
            <v>2022</v>
          </cell>
          <cell r="AE138">
            <v>10</v>
          </cell>
        </row>
        <row r="139">
          <cell r="B139">
            <v>2024</v>
          </cell>
          <cell r="P139">
            <v>89.897153667237518</v>
          </cell>
          <cell r="Q139">
            <v>86.348613412698853</v>
          </cell>
          <cell r="R139">
            <v>104.17149307306764</v>
          </cell>
          <cell r="S139">
            <v>91.574433809415595</v>
          </cell>
          <cell r="T139">
            <v>96.469749285507106</v>
          </cell>
          <cell r="U139">
            <v>101.8533400579723</v>
          </cell>
          <cell r="V139">
            <v>109.61420155073129</v>
          </cell>
          <cell r="W139">
            <v>95.536428514686136</v>
          </cell>
          <cell r="X139">
            <v>97.992030194367928</v>
          </cell>
          <cell r="Y139">
            <v>116.3787449680672</v>
          </cell>
          <cell r="Z139">
            <v>104.69764064933409</v>
          </cell>
          <cell r="AA139">
            <v>105.46617081691431</v>
          </cell>
          <cell r="AB139">
            <v>0</v>
          </cell>
          <cell r="AD139">
            <v>2022</v>
          </cell>
          <cell r="AE139">
            <v>10</v>
          </cell>
        </row>
        <row r="140">
          <cell r="B140">
            <v>2025</v>
          </cell>
          <cell r="P140">
            <v>96.942700195302137</v>
          </cell>
          <cell r="Q140">
            <v>94.660199326184284</v>
          </cell>
          <cell r="R140">
            <v>101.96936375479288</v>
          </cell>
          <cell r="S140">
            <v>103.44264055620147</v>
          </cell>
          <cell r="T140">
            <v>108.07742640938231</v>
          </cell>
          <cell r="U140">
            <v>103.11800009932774</v>
          </cell>
          <cell r="V140">
            <v>88.477598407699688</v>
          </cell>
          <cell r="W140">
            <v>95.093845626840917</v>
          </cell>
          <cell r="X140">
            <v>90.592006153227061</v>
          </cell>
          <cell r="Y140">
            <v>112.22627032345616</v>
          </cell>
          <cell r="Z140">
            <v>107.03270217761245</v>
          </cell>
          <cell r="AA140">
            <v>98.367246969972882</v>
          </cell>
          <cell r="AB140">
            <v>0</v>
          </cell>
          <cell r="AD140">
            <v>2022</v>
          </cell>
          <cell r="AE140">
            <v>10</v>
          </cell>
        </row>
        <row r="141">
          <cell r="B141">
            <v>2023</v>
          </cell>
          <cell r="P141">
            <v>66.810557347273544</v>
          </cell>
          <cell r="Q141">
            <v>67.494759698414072</v>
          </cell>
          <cell r="R141">
            <v>89.284022992922544</v>
          </cell>
          <cell r="S141">
            <v>97.954266360484027</v>
          </cell>
          <cell r="T141">
            <v>110.99210423342763</v>
          </cell>
          <cell r="U141">
            <v>87.562963448050795</v>
          </cell>
          <cell r="V141">
            <v>89.673696852138789</v>
          </cell>
          <cell r="W141">
            <v>82.984295602259877</v>
          </cell>
          <cell r="X141">
            <v>135.94746763406809</v>
          </cell>
          <cell r="Y141">
            <v>110.63490319581273</v>
          </cell>
          <cell r="Z141">
            <v>115.70066336562394</v>
          </cell>
          <cell r="AA141">
            <v>144.96029926952389</v>
          </cell>
          <cell r="AB141">
            <v>1</v>
          </cell>
          <cell r="AD141">
            <v>2022</v>
          </cell>
          <cell r="AE141">
            <v>11</v>
          </cell>
        </row>
        <row r="142">
          <cell r="B142">
            <v>2024</v>
          </cell>
          <cell r="P142">
            <v>61.867336601424007</v>
          </cell>
          <cell r="Q142">
            <v>67.927027687375173</v>
          </cell>
          <cell r="R142">
            <v>107.32334627028486</v>
          </cell>
          <cell r="S142">
            <v>103.91678858576509</v>
          </cell>
          <cell r="T142">
            <v>110.68751437692157</v>
          </cell>
          <cell r="U142">
            <v>109.13651000044997</v>
          </cell>
          <cell r="V142">
            <v>93.352952530821796</v>
          </cell>
          <cell r="W142">
            <v>99.865051433108349</v>
          </cell>
          <cell r="X142">
            <v>116.06518743300407</v>
          </cell>
          <cell r="Y142">
            <v>118.39257711391735</v>
          </cell>
          <cell r="Z142">
            <v>101.84323173431827</v>
          </cell>
          <cell r="AA142">
            <v>109.62247623260943</v>
          </cell>
          <cell r="AB142">
            <v>1</v>
          </cell>
          <cell r="AD142">
            <v>2022</v>
          </cell>
          <cell r="AE142">
            <v>11</v>
          </cell>
        </row>
        <row r="143">
          <cell r="B143">
            <v>2025</v>
          </cell>
          <cell r="P143">
            <v>56.817485498854971</v>
          </cell>
          <cell r="Q143">
            <v>66.086793961707642</v>
          </cell>
          <cell r="R143">
            <v>106.34778860783815</v>
          </cell>
          <cell r="S143">
            <v>95.455442408254626</v>
          </cell>
          <cell r="T143">
            <v>123.47264125958736</v>
          </cell>
          <cell r="U143">
            <v>120.63420764289535</v>
          </cell>
          <cell r="V143">
            <v>73.845750398554301</v>
          </cell>
          <cell r="W143">
            <v>117.54158206583544</v>
          </cell>
          <cell r="X143">
            <v>114.58682771549195</v>
          </cell>
          <cell r="Y143">
            <v>116.41913891499757</v>
          </cell>
          <cell r="Z143">
            <v>98.174179912863309</v>
          </cell>
          <cell r="AA143">
            <v>110.61816161311933</v>
          </cell>
          <cell r="AB143">
            <v>1</v>
          </cell>
          <cell r="AD143">
            <v>2022</v>
          </cell>
          <cell r="AE143">
            <v>11</v>
          </cell>
        </row>
        <row r="144">
          <cell r="B144">
            <v>2023</v>
          </cell>
          <cell r="P144">
            <v>98.361151040144108</v>
          </cell>
          <cell r="Q144">
            <v>92.935184656642036</v>
          </cell>
          <cell r="R144">
            <v>102.65653478265632</v>
          </cell>
          <cell r="S144">
            <v>85.739309830268454</v>
          </cell>
          <cell r="T144">
            <v>94.457388946836446</v>
          </cell>
          <cell r="U144">
            <v>79.71968377359056</v>
          </cell>
          <cell r="V144">
            <v>98.332090776422206</v>
          </cell>
          <cell r="W144">
            <v>86.096797201450485</v>
          </cell>
          <cell r="X144">
            <v>115.57220754794221</v>
          </cell>
          <cell r="Y144">
            <v>109.35654002964839</v>
          </cell>
          <cell r="Z144">
            <v>114.44208618097971</v>
          </cell>
          <cell r="AA144">
            <v>122.33102523341908</v>
          </cell>
          <cell r="AB144">
            <v>0</v>
          </cell>
          <cell r="AD144">
            <v>2022</v>
          </cell>
          <cell r="AE144">
            <v>11</v>
          </cell>
        </row>
        <row r="145">
          <cell r="B145">
            <v>2024</v>
          </cell>
          <cell r="P145">
            <v>128.80147920730508</v>
          </cell>
          <cell r="Q145">
            <v>107.5109220276764</v>
          </cell>
          <cell r="R145">
            <v>116.82861808400192</v>
          </cell>
          <cell r="S145">
            <v>94.773311932207008</v>
          </cell>
          <cell r="T145">
            <v>100.26297186058048</v>
          </cell>
          <cell r="U145">
            <v>87.159474779018552</v>
          </cell>
          <cell r="V145">
            <v>90.32733333885426</v>
          </cell>
          <cell r="W145">
            <v>76.067226840144272</v>
          </cell>
          <cell r="X145">
            <v>89.680707140593199</v>
          </cell>
          <cell r="Y145">
            <v>105.88724206284974</v>
          </cell>
          <cell r="Z145">
            <v>87.832074436168909</v>
          </cell>
          <cell r="AA145">
            <v>114.86863829060007</v>
          </cell>
          <cell r="AB145">
            <v>0</v>
          </cell>
          <cell r="AD145">
            <v>2022</v>
          </cell>
          <cell r="AE145">
            <v>11</v>
          </cell>
        </row>
        <row r="146">
          <cell r="B146">
            <v>2025</v>
          </cell>
          <cell r="P146">
            <v>90.671520660390485</v>
          </cell>
          <cell r="Q146">
            <v>79.637766853715476</v>
          </cell>
          <cell r="R146">
            <v>99.069973256658784</v>
          </cell>
          <cell r="S146">
            <v>102.78621558533909</v>
          </cell>
          <cell r="T146">
            <v>103.94000525591677</v>
          </cell>
          <cell r="U146">
            <v>109.93213683933899</v>
          </cell>
          <cell r="V146">
            <v>96.740751905269832</v>
          </cell>
          <cell r="W146">
            <v>96.851667207716915</v>
          </cell>
          <cell r="X146">
            <v>96.889540725625693</v>
          </cell>
          <cell r="Y146">
            <v>115.60466230734747</v>
          </cell>
          <cell r="Z146">
            <v>92.075159609825477</v>
          </cell>
          <cell r="AA146">
            <v>115.80059979285504</v>
          </cell>
          <cell r="AB146">
            <v>0</v>
          </cell>
          <cell r="AD146">
            <v>2022</v>
          </cell>
          <cell r="AE146">
            <v>11</v>
          </cell>
        </row>
        <row r="147">
          <cell r="B147">
            <v>2023</v>
          </cell>
          <cell r="P147">
            <v>89.359118357614292</v>
          </cell>
          <cell r="Q147">
            <v>77.75926556508206</v>
          </cell>
          <cell r="R147">
            <v>87.92985462515162</v>
          </cell>
          <cell r="S147">
            <v>91.571176634312323</v>
          </cell>
          <cell r="T147">
            <v>106.54902824834774</v>
          </cell>
          <cell r="U147">
            <v>110.42353836646947</v>
          </cell>
          <cell r="V147">
            <v>112.21729305078509</v>
          </cell>
          <cell r="W147">
            <v>108.27103274529073</v>
          </cell>
          <cell r="X147">
            <v>96.199063719846606</v>
          </cell>
          <cell r="Y147">
            <v>107.41003049681923</v>
          </cell>
          <cell r="Z147">
            <v>100.57582514957673</v>
          </cell>
          <cell r="AA147">
            <v>111.73477304070418</v>
          </cell>
          <cell r="AB147">
            <v>0</v>
          </cell>
          <cell r="AD147">
            <v>2022</v>
          </cell>
          <cell r="AE147">
            <v>11</v>
          </cell>
        </row>
        <row r="148">
          <cell r="B148">
            <v>2024</v>
          </cell>
          <cell r="P148">
            <v>87.085952201913315</v>
          </cell>
          <cell r="Q148">
            <v>84.295301320902922</v>
          </cell>
          <cell r="R148">
            <v>99.743713103135164</v>
          </cell>
          <cell r="S148">
            <v>85.956071368226361</v>
          </cell>
          <cell r="T148">
            <v>94.50601893711233</v>
          </cell>
          <cell r="U148">
            <v>97.818272339975479</v>
          </cell>
          <cell r="V148">
            <v>107.44857171970186</v>
          </cell>
          <cell r="W148">
            <v>105.81411396576566</v>
          </cell>
          <cell r="X148">
            <v>102.47709605147924</v>
          </cell>
          <cell r="Y148">
            <v>105.65314464151436</v>
          </cell>
          <cell r="Z148">
            <v>117.86359655515328</v>
          </cell>
          <cell r="AA148">
            <v>111.33814779512011</v>
          </cell>
          <cell r="AB148">
            <v>0</v>
          </cell>
          <cell r="AD148">
            <v>2022</v>
          </cell>
          <cell r="AE148">
            <v>11</v>
          </cell>
        </row>
        <row r="149">
          <cell r="B149">
            <v>2025</v>
          </cell>
          <cell r="P149">
            <v>91.268543174479618</v>
          </cell>
          <cell r="Q149">
            <v>82.213732877845885</v>
          </cell>
          <cell r="R149">
            <v>96.8992079951514</v>
          </cell>
          <cell r="S149">
            <v>94.500936503787671</v>
          </cell>
          <cell r="T149">
            <v>110.13832406341059</v>
          </cell>
          <cell r="U149">
            <v>100.18638765207486</v>
          </cell>
          <cell r="V149">
            <v>101.83408645510774</v>
          </cell>
          <cell r="W149">
            <v>100.95065692230956</v>
          </cell>
          <cell r="X149">
            <v>97.447071271305319</v>
          </cell>
          <cell r="Y149">
            <v>116.66337568240365</v>
          </cell>
          <cell r="Z149">
            <v>103.55300748404062</v>
          </cell>
          <cell r="AA149">
            <v>104.34466991808303</v>
          </cell>
          <cell r="AB149">
            <v>0</v>
          </cell>
          <cell r="AD149">
            <v>2022</v>
          </cell>
          <cell r="AE149">
            <v>11</v>
          </cell>
        </row>
        <row r="150">
          <cell r="B150">
            <v>2023</v>
          </cell>
          <cell r="P150">
            <v>79.724758359551672</v>
          </cell>
          <cell r="Q150">
            <v>80.2106586648583</v>
          </cell>
          <cell r="R150">
            <v>76.159306613424761</v>
          </cell>
          <cell r="S150">
            <v>97.485658737619644</v>
          </cell>
          <cell r="T150">
            <v>97.223717872225237</v>
          </cell>
          <cell r="U150">
            <v>106.23884932288286</v>
          </cell>
          <cell r="V150">
            <v>112.65640052504591</v>
          </cell>
          <cell r="W150">
            <v>92.792551565969802</v>
          </cell>
          <cell r="X150">
            <v>112.94016979588986</v>
          </cell>
          <cell r="Y150">
            <v>124.40008265689528</v>
          </cell>
          <cell r="Z150">
            <v>109.51311014031297</v>
          </cell>
          <cell r="AA150">
            <v>110.65473574532363</v>
          </cell>
          <cell r="AB150">
            <v>0</v>
          </cell>
          <cell r="AD150">
            <v>2022</v>
          </cell>
          <cell r="AE150">
            <v>12</v>
          </cell>
        </row>
        <row r="151">
          <cell r="B151">
            <v>2024</v>
          </cell>
          <cell r="P151">
            <v>80.631899031618246</v>
          </cell>
          <cell r="Q151">
            <v>75.562217904664422</v>
          </cell>
          <cell r="R151">
            <v>90.933356933465987</v>
          </cell>
          <cell r="S151">
            <v>110.72645208629648</v>
          </cell>
          <cell r="T151">
            <v>108.65669122669637</v>
          </cell>
          <cell r="U151">
            <v>105.15996259415508</v>
          </cell>
          <cell r="V151">
            <v>109.2945523970894</v>
          </cell>
          <cell r="W151">
            <v>84.159863133843714</v>
          </cell>
          <cell r="X151">
            <v>94.553054678237686</v>
          </cell>
          <cell r="Y151">
            <v>116.0973088998895</v>
          </cell>
          <cell r="Z151">
            <v>107.20177592824828</v>
          </cell>
          <cell r="AA151">
            <v>117.02286518579487</v>
          </cell>
          <cell r="AB151">
            <v>0</v>
          </cell>
          <cell r="AD151">
            <v>2022</v>
          </cell>
          <cell r="AE151">
            <v>12</v>
          </cell>
        </row>
        <row r="152">
          <cell r="B152">
            <v>2025</v>
          </cell>
          <cell r="P152">
            <v>97.873213598949192</v>
          </cell>
          <cell r="Q152">
            <v>75.922920119873638</v>
          </cell>
          <cell r="R152">
            <v>94.546830708588843</v>
          </cell>
          <cell r="S152">
            <v>105.46963410033949</v>
          </cell>
          <cell r="T152">
            <v>108.02929753015577</v>
          </cell>
          <cell r="U152">
            <v>104.53335168217512</v>
          </cell>
          <cell r="V152">
            <v>97.553255670222157</v>
          </cell>
          <cell r="W152">
            <v>101.30133426388173</v>
          </cell>
          <cell r="X152">
            <v>96.805704196191712</v>
          </cell>
          <cell r="Y152">
            <v>125.82456131728301</v>
          </cell>
          <cell r="Z152">
            <v>92.364629167040405</v>
          </cell>
          <cell r="AA152">
            <v>99.775267645298854</v>
          </cell>
          <cell r="AB152">
            <v>0</v>
          </cell>
          <cell r="AD152">
            <v>2022</v>
          </cell>
          <cell r="AE152">
            <v>12</v>
          </cell>
        </row>
        <row r="153">
          <cell r="B153">
            <v>2023</v>
          </cell>
          <cell r="P153">
            <v>51.50534565929096</v>
          </cell>
          <cell r="Q153">
            <v>55.332549183961653</v>
          </cell>
          <cell r="R153">
            <v>91.675977124179582</v>
          </cell>
          <cell r="S153">
            <v>90.222808637717733</v>
          </cell>
          <cell r="T153">
            <v>119.27038305731908</v>
          </cell>
          <cell r="U153">
            <v>93.792548615330503</v>
          </cell>
          <cell r="V153">
            <v>104.39120138072067</v>
          </cell>
          <cell r="W153">
            <v>129.00029379275924</v>
          </cell>
          <cell r="X153">
            <v>127.51553468702647</v>
          </cell>
          <cell r="Y153">
            <v>124.30908683102915</v>
          </cell>
          <cell r="Z153">
            <v>105.30732933957705</v>
          </cell>
          <cell r="AA153">
            <v>107.67694169108796</v>
          </cell>
          <cell r="AB153">
            <v>0</v>
          </cell>
          <cell r="AD153">
            <v>2022</v>
          </cell>
          <cell r="AE153">
            <v>12</v>
          </cell>
        </row>
        <row r="154">
          <cell r="B154">
            <v>2024</v>
          </cell>
          <cell r="P154">
            <v>65.142542701281997</v>
          </cell>
          <cell r="Q154">
            <v>70.611139424488996</v>
          </cell>
          <cell r="R154">
            <v>100.72568670905547</v>
          </cell>
          <cell r="S154">
            <v>101.1162178383568</v>
          </cell>
          <cell r="T154">
            <v>101.20700123405051</v>
          </cell>
          <cell r="U154">
            <v>101.54413036588494</v>
          </cell>
          <cell r="V154">
            <v>102.76192809072766</v>
          </cell>
          <cell r="W154">
            <v>118.34579186455396</v>
          </cell>
          <cell r="X154">
            <v>114.79061192884532</v>
          </cell>
          <cell r="Y154">
            <v>113.62134036691816</v>
          </cell>
          <cell r="Z154">
            <v>113.78827965465162</v>
          </cell>
          <cell r="AA154">
            <v>96.345329821184578</v>
          </cell>
          <cell r="AB154">
            <v>0</v>
          </cell>
          <cell r="AD154">
            <v>2022</v>
          </cell>
          <cell r="AE154">
            <v>12</v>
          </cell>
        </row>
        <row r="155">
          <cell r="B155">
            <v>2025</v>
          </cell>
          <cell r="P155">
            <v>86.917486201254917</v>
          </cell>
          <cell r="Q155">
            <v>90.643372107657186</v>
          </cell>
          <cell r="R155">
            <v>88.158699052516127</v>
          </cell>
          <cell r="S155">
            <v>93.016127002391187</v>
          </cell>
          <cell r="T155">
            <v>109.32089498570683</v>
          </cell>
          <cell r="U155">
            <v>105.54017367541037</v>
          </cell>
          <cell r="V155">
            <v>90.80608043724493</v>
          </cell>
          <cell r="W155">
            <v>103.88859423599</v>
          </cell>
          <cell r="X155">
            <v>109.12222901422123</v>
          </cell>
          <cell r="Y155">
            <v>119.10294672875352</v>
          </cell>
          <cell r="Z155">
            <v>98.711143273224138</v>
          </cell>
          <cell r="AA155">
            <v>104.77225328562953</v>
          </cell>
          <cell r="AB155">
            <v>0</v>
          </cell>
          <cell r="AD155">
            <v>2022</v>
          </cell>
          <cell r="AE155">
            <v>12</v>
          </cell>
        </row>
        <row r="156">
          <cell r="B156">
            <v>2023</v>
          </cell>
          <cell r="P156">
            <v>59.854280202478847</v>
          </cell>
          <cell r="Q156">
            <v>65.552076240756421</v>
          </cell>
          <cell r="R156">
            <v>86.125413110007699</v>
          </cell>
          <cell r="S156">
            <v>87.959355185966089</v>
          </cell>
          <cell r="T156">
            <v>113.35508640923749</v>
          </cell>
          <cell r="U156">
            <v>97.775311821095741</v>
          </cell>
          <cell r="V156">
            <v>120.07954068775155</v>
          </cell>
          <cell r="W156">
            <v>105.86212307032177</v>
          </cell>
          <cell r="X156">
            <v>103.15487524390701</v>
          </cell>
          <cell r="Y156">
            <v>112.86603518898191</v>
          </cell>
          <cell r="Z156">
            <v>115.66061359044231</v>
          </cell>
          <cell r="AA156">
            <v>131.75528924905311</v>
          </cell>
          <cell r="AB156">
            <v>0</v>
          </cell>
          <cell r="AD156">
            <v>2022</v>
          </cell>
          <cell r="AE156">
            <v>12</v>
          </cell>
        </row>
        <row r="157">
          <cell r="B157">
            <v>2024</v>
          </cell>
          <cell r="P157">
            <v>91.211619163654888</v>
          </cell>
          <cell r="Q157">
            <v>79.410664675951196</v>
          </cell>
          <cell r="R157">
            <v>98.390297107418604</v>
          </cell>
          <cell r="S157">
            <v>102.59903813079885</v>
          </cell>
          <cell r="T157">
            <v>106.48616902642125</v>
          </cell>
          <cell r="U157">
            <v>108.7433622849683</v>
          </cell>
          <cell r="V157">
            <v>118.04533655658722</v>
          </cell>
          <cell r="W157">
            <v>97.829217469000398</v>
          </cell>
          <cell r="X157">
            <v>87.318050915595364</v>
          </cell>
          <cell r="Y157">
            <v>99.922901975644933</v>
          </cell>
          <cell r="Z157">
            <v>100.54912762072665</v>
          </cell>
          <cell r="AA157">
            <v>109.4942150732324</v>
          </cell>
          <cell r="AB157">
            <v>0</v>
          </cell>
          <cell r="AD157">
            <v>2022</v>
          </cell>
          <cell r="AE157">
            <v>12</v>
          </cell>
        </row>
        <row r="158">
          <cell r="B158">
            <v>2025</v>
          </cell>
          <cell r="P158">
            <v>85.700772740896568</v>
          </cell>
          <cell r="Q158">
            <v>92.131203316037386</v>
          </cell>
          <cell r="R158">
            <v>104.91554436140919</v>
          </cell>
          <cell r="S158">
            <v>97.359246314354309</v>
          </cell>
          <cell r="T158">
            <v>103.24705712275681</v>
          </cell>
          <cell r="U158">
            <v>107.53666951851531</v>
          </cell>
          <cell r="V158">
            <v>101.73136084276801</v>
          </cell>
          <cell r="W158">
            <v>97.065379201361907</v>
          </cell>
          <cell r="X158">
            <v>96.103020487821894</v>
          </cell>
          <cell r="Y158">
            <v>110.66178051317075</v>
          </cell>
          <cell r="Z158">
            <v>99.13815181514039</v>
          </cell>
          <cell r="AA158">
            <v>104.40981376576748</v>
          </cell>
          <cell r="AB158">
            <v>0</v>
          </cell>
          <cell r="AD158">
            <v>2022</v>
          </cell>
          <cell r="AE158">
            <v>12</v>
          </cell>
        </row>
        <row r="159">
          <cell r="B159">
            <v>2024</v>
          </cell>
          <cell r="P159">
            <v>96.363723992938446</v>
          </cell>
          <cell r="Q159">
            <v>75.86723700598283</v>
          </cell>
          <cell r="R159">
            <v>101.61535144924234</v>
          </cell>
          <cell r="S159">
            <v>103.86155098079098</v>
          </cell>
          <cell r="T159">
            <v>102.45094928670679</v>
          </cell>
          <cell r="U159">
            <v>90.553617062690492</v>
          </cell>
          <cell r="V159">
            <v>108.47118383989809</v>
          </cell>
          <cell r="W159">
            <v>104.26907798596805</v>
          </cell>
          <cell r="X159">
            <v>98.352455778202597</v>
          </cell>
          <cell r="Y159">
            <v>107.9319083782528</v>
          </cell>
          <cell r="Z159">
            <v>97.146175842878435</v>
          </cell>
          <cell r="AA159">
            <v>113.11676839644824</v>
          </cell>
          <cell r="AB159">
            <v>0</v>
          </cell>
          <cell r="AD159">
            <v>2023</v>
          </cell>
          <cell r="AE159">
            <v>2</v>
          </cell>
        </row>
        <row r="160">
          <cell r="B160">
            <v>2025</v>
          </cell>
          <cell r="P160">
            <v>88.192794631343929</v>
          </cell>
          <cell r="Q160">
            <v>85.126083683792004</v>
          </cell>
          <cell r="R160">
            <v>96.24769065505734</v>
          </cell>
          <cell r="S160">
            <v>95.896535681636493</v>
          </cell>
          <cell r="T160">
            <v>113.25820689323092</v>
          </cell>
          <cell r="U160">
            <v>102.20181745181445</v>
          </cell>
          <cell r="V160">
            <v>100.87324927046298</v>
          </cell>
          <cell r="W160">
            <v>106.39634555235567</v>
          </cell>
          <cell r="X160">
            <v>93.265103947961933</v>
          </cell>
          <cell r="Y160">
            <v>118.22536090927824</v>
          </cell>
          <cell r="Z160">
            <v>101.68708756639478</v>
          </cell>
          <cell r="AA160">
            <v>98.629723756671353</v>
          </cell>
          <cell r="AB160">
            <v>0</v>
          </cell>
          <cell r="AD160">
            <v>2023</v>
          </cell>
          <cell r="AE160">
            <v>2</v>
          </cell>
        </row>
        <row r="161">
          <cell r="B161">
            <v>2024</v>
          </cell>
          <cell r="P161">
            <v>80.795182361519338</v>
          </cell>
          <cell r="Q161">
            <v>78.883540994506859</v>
          </cell>
          <cell r="R161">
            <v>106.13009739548309</v>
          </cell>
          <cell r="S161">
            <v>97.811057296349745</v>
          </cell>
          <cell r="T161">
            <v>112.04636297007112</v>
          </cell>
          <cell r="U161">
            <v>111.88768918071435</v>
          </cell>
          <cell r="V161">
            <v>114.37357854730368</v>
          </cell>
          <cell r="W161">
            <v>99.375127505723597</v>
          </cell>
          <cell r="X161">
            <v>99.239121400560649</v>
          </cell>
          <cell r="Y161">
            <v>99.934263715837915</v>
          </cell>
          <cell r="Z161">
            <v>102.09524960898244</v>
          </cell>
          <cell r="AA161">
            <v>97.428729022947252</v>
          </cell>
          <cell r="AB161">
            <v>0</v>
          </cell>
          <cell r="AD161">
            <v>2023</v>
          </cell>
          <cell r="AE161">
            <v>3</v>
          </cell>
        </row>
        <row r="162">
          <cell r="B162">
            <v>2025</v>
          </cell>
          <cell r="P162">
            <v>81.326925594180679</v>
          </cell>
          <cell r="Q162">
            <v>80.022439553452884</v>
          </cell>
          <cell r="R162">
            <v>95.272360080034417</v>
          </cell>
          <cell r="S162">
            <v>90.612412812985028</v>
          </cell>
          <cell r="T162">
            <v>116.35357256390597</v>
          </cell>
          <cell r="U162">
            <v>107.45254969426108</v>
          </cell>
          <cell r="V162">
            <v>100.00261794790283</v>
          </cell>
          <cell r="W162">
            <v>105.37464704452381</v>
          </cell>
          <cell r="X162">
            <v>100.29732408325074</v>
          </cell>
          <cell r="Y162">
            <v>113.48130972193653</v>
          </cell>
          <cell r="Z162">
            <v>108.93056828169119</v>
          </cell>
          <cell r="AA162">
            <v>100.87327262187482</v>
          </cell>
          <cell r="AB162">
            <v>0</v>
          </cell>
          <cell r="AD162">
            <v>2023</v>
          </cell>
          <cell r="AE162">
            <v>3</v>
          </cell>
        </row>
        <row r="163">
          <cell r="B163">
            <v>2024</v>
          </cell>
          <cell r="P163">
            <v>92.751047823992579</v>
          </cell>
          <cell r="Q163">
            <v>77.870047315274604</v>
          </cell>
          <cell r="R163">
            <v>96.227113318056794</v>
          </cell>
          <cell r="S163">
            <v>88.193006703372404</v>
          </cell>
          <cell r="T163">
            <v>101.35671935424331</v>
          </cell>
          <cell r="U163">
            <v>100.30456450589078</v>
          </cell>
          <cell r="V163">
            <v>107.68952896316073</v>
          </cell>
          <cell r="W163">
            <v>115.41894501794019</v>
          </cell>
          <cell r="X163">
            <v>110.84599350821829</v>
          </cell>
          <cell r="Y163">
            <v>108.13403143246883</v>
          </cell>
          <cell r="Z163">
            <v>107.42114195932957</v>
          </cell>
          <cell r="AA163">
            <v>93.787860098052022</v>
          </cell>
          <cell r="AB163">
            <v>0</v>
          </cell>
          <cell r="AD163">
            <v>2023</v>
          </cell>
          <cell r="AE163">
            <v>3</v>
          </cell>
        </row>
        <row r="164">
          <cell r="B164">
            <v>2025</v>
          </cell>
          <cell r="P164">
            <v>70.259600418866356</v>
          </cell>
          <cell r="Q164">
            <v>79.978405287743612</v>
          </cell>
          <cell r="R164">
            <v>99.143613719156235</v>
          </cell>
          <cell r="S164">
            <v>102.48822801963264</v>
          </cell>
          <cell r="T164">
            <v>113.9423081668083</v>
          </cell>
          <cell r="U164">
            <v>104.89917697300956</v>
          </cell>
          <cell r="V164">
            <v>96.466185226966545</v>
          </cell>
          <cell r="W164">
            <v>100.98330949821903</v>
          </cell>
          <cell r="X164">
            <v>110.34108394006776</v>
          </cell>
          <cell r="Y164">
            <v>123.94141003206639</v>
          </cell>
          <cell r="Z164">
            <v>102.98348517732239</v>
          </cell>
          <cell r="AA164">
            <v>94.573193540141204</v>
          </cell>
          <cell r="AB164">
            <v>0</v>
          </cell>
          <cell r="AD164">
            <v>2023</v>
          </cell>
          <cell r="AE164">
            <v>3</v>
          </cell>
        </row>
        <row r="165">
          <cell r="B165">
            <v>2024</v>
          </cell>
          <cell r="P165">
            <v>92.160592791188989</v>
          </cell>
          <cell r="Q165">
            <v>91.614840732740205</v>
          </cell>
          <cell r="R165">
            <v>99.230015623238302</v>
          </cell>
          <cell r="S165">
            <v>101.06028879720539</v>
          </cell>
          <cell r="T165">
            <v>107.61387019528952</v>
          </cell>
          <cell r="U165">
            <v>100.85663950628776</v>
          </cell>
          <cell r="V165">
            <v>103.63680868436289</v>
          </cell>
          <cell r="W165">
            <v>94.273497998850715</v>
          </cell>
          <cell r="X165">
            <v>94.783614352348337</v>
          </cell>
          <cell r="Y165">
            <v>110.89270556592714</v>
          </cell>
          <cell r="Z165">
            <v>101.33567685153291</v>
          </cell>
          <cell r="AA165">
            <v>102.54144890102796</v>
          </cell>
          <cell r="AB165">
            <v>0</v>
          </cell>
          <cell r="AD165">
            <v>2023</v>
          </cell>
          <cell r="AE165">
            <v>3</v>
          </cell>
        </row>
        <row r="166">
          <cell r="B166">
            <v>2025</v>
          </cell>
          <cell r="P166">
            <v>92.181649686689966</v>
          </cell>
          <cell r="Q166">
            <v>88.76374229036432</v>
          </cell>
          <cell r="R166">
            <v>95.589484004697795</v>
          </cell>
          <cell r="S166">
            <v>98.512019793971987</v>
          </cell>
          <cell r="T166">
            <v>106.51105128614557</v>
          </cell>
          <cell r="U166">
            <v>103.98270862837504</v>
          </cell>
          <cell r="V166">
            <v>101.67675715524331</v>
          </cell>
          <cell r="W166">
            <v>101.09688361341466</v>
          </cell>
          <cell r="X166">
            <v>97.54243004433647</v>
          </cell>
          <cell r="Y166">
            <v>115.766419490735</v>
          </cell>
          <cell r="Z166">
            <v>101.69757485043345</v>
          </cell>
          <cell r="AA166">
            <v>96.679279155592496</v>
          </cell>
          <cell r="AB166">
            <v>0</v>
          </cell>
          <cell r="AD166">
            <v>2023</v>
          </cell>
          <cell r="AE166">
            <v>3</v>
          </cell>
        </row>
        <row r="167">
          <cell r="B167">
            <v>2024</v>
          </cell>
          <cell r="P167">
            <v>72.615092994013096</v>
          </cell>
          <cell r="Q167">
            <v>78.942627104329716</v>
          </cell>
          <cell r="R167">
            <v>93.264268153069466</v>
          </cell>
          <cell r="S167">
            <v>101.13263142090348</v>
          </cell>
          <cell r="T167">
            <v>103.91775988589231</v>
          </cell>
          <cell r="U167">
            <v>112.09672878779348</v>
          </cell>
          <cell r="V167">
            <v>103.53396017491508</v>
          </cell>
          <cell r="W167">
            <v>102.04380383987387</v>
          </cell>
          <cell r="X167">
            <v>108.46799166713585</v>
          </cell>
          <cell r="Y167">
            <v>119.9059737627386</v>
          </cell>
          <cell r="Z167">
            <v>103.74791209203687</v>
          </cell>
          <cell r="AA167">
            <v>100.3312501172982</v>
          </cell>
          <cell r="AB167">
            <v>1</v>
          </cell>
          <cell r="AD167">
            <v>2023</v>
          </cell>
          <cell r="AE167">
            <v>4</v>
          </cell>
        </row>
        <row r="168">
          <cell r="B168">
            <v>2025</v>
          </cell>
          <cell r="P168">
            <v>100.36375696919353</v>
          </cell>
          <cell r="Q168">
            <v>84.735873131887629</v>
          </cell>
          <cell r="R168">
            <v>101.39652580616929</v>
          </cell>
          <cell r="S168">
            <v>102.53892844475088</v>
          </cell>
          <cell r="T168">
            <v>116.94425720028438</v>
          </cell>
          <cell r="U168">
            <v>110.28976183054668</v>
          </cell>
          <cell r="V168">
            <v>98.073423937327547</v>
          </cell>
          <cell r="W168">
            <v>107.7202771861886</v>
          </cell>
          <cell r="X168">
            <v>97.451551533260968</v>
          </cell>
          <cell r="Y168">
            <v>118.03967392389202</v>
          </cell>
          <cell r="Z168">
            <v>89.716380119123116</v>
          </cell>
          <cell r="AA168">
            <v>72.729589917375421</v>
          </cell>
          <cell r="AB168">
            <v>1</v>
          </cell>
          <cell r="AD168">
            <v>2023</v>
          </cell>
          <cell r="AE168">
            <v>4</v>
          </cell>
        </row>
        <row r="169">
          <cell r="B169">
            <v>2024</v>
          </cell>
          <cell r="P169">
            <v>79.247963416206829</v>
          </cell>
          <cell r="Q169">
            <v>84.294201493346961</v>
          </cell>
          <cell r="R169">
            <v>93.119795956104369</v>
          </cell>
          <cell r="S169">
            <v>104.07037003425978</v>
          </cell>
          <cell r="T169">
            <v>100.06297903814702</v>
          </cell>
          <cell r="U169">
            <v>103.76557332418102</v>
          </cell>
          <cell r="V169">
            <v>111.49316271449889</v>
          </cell>
          <cell r="W169">
            <v>97.738622662764655</v>
          </cell>
          <cell r="X169">
            <v>101.72554376565522</v>
          </cell>
          <cell r="Y169">
            <v>118.78781386316697</v>
          </cell>
          <cell r="Z169">
            <v>108.78499584120003</v>
          </cell>
          <cell r="AA169">
            <v>96.908977890468336</v>
          </cell>
          <cell r="AB169">
            <v>0</v>
          </cell>
          <cell r="AD169">
            <v>2023</v>
          </cell>
          <cell r="AE169">
            <v>4</v>
          </cell>
        </row>
        <row r="170">
          <cell r="B170">
            <v>2025</v>
          </cell>
          <cell r="P170">
            <v>71.074474203343087</v>
          </cell>
          <cell r="Q170">
            <v>61.211301922613117</v>
          </cell>
          <cell r="R170">
            <v>70.353466454760778</v>
          </cell>
          <cell r="S170">
            <v>84.238431236742997</v>
          </cell>
          <cell r="T170">
            <v>94.407341673520619</v>
          </cell>
          <cell r="U170">
            <v>106.38233347968857</v>
          </cell>
          <cell r="V170">
            <v>115.61621945865053</v>
          </cell>
          <cell r="W170">
            <v>120.50194487560834</v>
          </cell>
          <cell r="X170">
            <v>113.80004576177902</v>
          </cell>
          <cell r="Y170">
            <v>135.2971485464451</v>
          </cell>
          <cell r="Z170">
            <v>115.91943453282789</v>
          </cell>
          <cell r="AA170">
            <v>111.19785785401992</v>
          </cell>
          <cell r="AB170">
            <v>0</v>
          </cell>
          <cell r="AD170">
            <v>2023</v>
          </cell>
          <cell r="AE170">
            <v>4</v>
          </cell>
        </row>
        <row r="171">
          <cell r="B171">
            <v>2024</v>
          </cell>
          <cell r="P171">
            <v>79.122577841901347</v>
          </cell>
          <cell r="Q171">
            <v>75.438892122920436</v>
          </cell>
          <cell r="R171">
            <v>100.10625882588873</v>
          </cell>
          <cell r="S171">
            <v>98.85559383782369</v>
          </cell>
          <cell r="T171">
            <v>109.51820744285281</v>
          </cell>
          <cell r="U171">
            <v>103.18926187021104</v>
          </cell>
          <cell r="V171">
            <v>105.62666943338839</v>
          </cell>
          <cell r="W171">
            <v>108.32561575805855</v>
          </cell>
          <cell r="X171">
            <v>112.04387389319525</v>
          </cell>
          <cell r="Y171">
            <v>113.34195844903894</v>
          </cell>
          <cell r="Z171">
            <v>100.01925331936977</v>
          </cell>
          <cell r="AA171">
            <v>94.411837205351105</v>
          </cell>
          <cell r="AB171">
            <v>0</v>
          </cell>
          <cell r="AD171">
            <v>2023</v>
          </cell>
          <cell r="AE171">
            <v>4</v>
          </cell>
        </row>
        <row r="172">
          <cell r="B172">
            <v>2025</v>
          </cell>
          <cell r="P172">
            <v>66.186816592076454</v>
          </cell>
          <cell r="Q172">
            <v>75.692698348289682</v>
          </cell>
          <cell r="R172">
            <v>91.633569322141767</v>
          </cell>
          <cell r="S172">
            <v>89.511144150777113</v>
          </cell>
          <cell r="T172">
            <v>115.39375629565463</v>
          </cell>
          <cell r="U172">
            <v>114.67800723262241</v>
          </cell>
          <cell r="V172">
            <v>98.179924757268083</v>
          </cell>
          <cell r="W172">
            <v>107.78281210002037</v>
          </cell>
          <cell r="X172">
            <v>114.26573348983145</v>
          </cell>
          <cell r="Y172">
            <v>118.41947466402701</v>
          </cell>
          <cell r="Z172">
            <v>105.25011035970526</v>
          </cell>
          <cell r="AA172">
            <v>103.00595268758575</v>
          </cell>
          <cell r="AB172">
            <v>0</v>
          </cell>
          <cell r="AD172">
            <v>2023</v>
          </cell>
          <cell r="AE172">
            <v>4</v>
          </cell>
        </row>
        <row r="173">
          <cell r="B173">
            <v>2024</v>
          </cell>
          <cell r="P173">
            <v>93.100250411102223</v>
          </cell>
          <cell r="Q173">
            <v>98.067499419243788</v>
          </cell>
          <cell r="R173">
            <v>111.65664595455284</v>
          </cell>
          <cell r="S173">
            <v>109.25313836996821</v>
          </cell>
          <cell r="T173">
            <v>101.76385263608442</v>
          </cell>
          <cell r="U173">
            <v>92.310056136718231</v>
          </cell>
          <cell r="V173">
            <v>99.748857236405257</v>
          </cell>
          <cell r="W173">
            <v>90.053612486532856</v>
          </cell>
          <cell r="X173">
            <v>93.940929319682965</v>
          </cell>
          <cell r="Y173">
            <v>98.85549870953227</v>
          </cell>
          <cell r="Z173">
            <v>108.48928390473036</v>
          </cell>
          <cell r="AA173">
            <v>102.76037541544648</v>
          </cell>
          <cell r="AB173">
            <v>0</v>
          </cell>
          <cell r="AD173">
            <v>2023</v>
          </cell>
          <cell r="AE173">
            <v>5</v>
          </cell>
        </row>
        <row r="174">
          <cell r="B174">
            <v>2025</v>
          </cell>
          <cell r="P174">
            <v>101.5768751642876</v>
          </cell>
          <cell r="Q174">
            <v>79.288763300152013</v>
          </cell>
          <cell r="R174">
            <v>94.539651881735793</v>
          </cell>
          <cell r="S174">
            <v>90.088886730134064</v>
          </cell>
          <cell r="T174">
            <v>92.079623767128766</v>
          </cell>
          <cell r="U174">
            <v>118.12763574440852</v>
          </cell>
          <cell r="V174">
            <v>82.841661047554837</v>
          </cell>
          <cell r="W174">
            <v>97.670401947450841</v>
          </cell>
          <cell r="X174">
            <v>84.487394141647343</v>
          </cell>
          <cell r="Y174">
            <v>135.04654338906732</v>
          </cell>
          <cell r="Z174">
            <v>106.58693242208483</v>
          </cell>
          <cell r="AA174">
            <v>117.66563046434817</v>
          </cell>
          <cell r="AB174">
            <v>0</v>
          </cell>
          <cell r="AD174">
            <v>2023</v>
          </cell>
          <cell r="AE174">
            <v>5</v>
          </cell>
        </row>
        <row r="175">
          <cell r="B175">
            <v>2024</v>
          </cell>
          <cell r="P175">
            <v>103.11914995657492</v>
          </cell>
          <cell r="Q175">
            <v>97.909215050534968</v>
          </cell>
          <cell r="R175">
            <v>108.585941021151</v>
          </cell>
          <cell r="S175">
            <v>98.342055292586977</v>
          </cell>
          <cell r="T175">
            <v>99.076889595512014</v>
          </cell>
          <cell r="U175">
            <v>96.806291901172173</v>
          </cell>
          <cell r="V175">
            <v>102.84993461049416</v>
          </cell>
          <cell r="W175">
            <v>98.935833650709199</v>
          </cell>
          <cell r="X175">
            <v>95.042689574152107</v>
          </cell>
          <cell r="Y175">
            <v>101.95174408958798</v>
          </cell>
          <cell r="Z175">
            <v>95.273483967648488</v>
          </cell>
          <cell r="AA175">
            <v>102.10677128987602</v>
          </cell>
          <cell r="AB175">
            <v>0</v>
          </cell>
          <cell r="AD175">
            <v>2023</v>
          </cell>
          <cell r="AE175">
            <v>7</v>
          </cell>
        </row>
        <row r="176">
          <cell r="B176">
            <v>2025</v>
          </cell>
          <cell r="P176">
            <v>99.108402801648012</v>
          </cell>
          <cell r="Q176">
            <v>83.779384722664858</v>
          </cell>
          <cell r="R176">
            <v>110.48191220079677</v>
          </cell>
          <cell r="S176">
            <v>89.850519493249266</v>
          </cell>
          <cell r="T176">
            <v>111.80511699096797</v>
          </cell>
          <cell r="U176">
            <v>99.742021326515072</v>
          </cell>
          <cell r="V176">
            <v>98.405848401364523</v>
          </cell>
          <cell r="W176">
            <v>87.447774343834155</v>
          </cell>
          <cell r="X176">
            <v>94.467403057029259</v>
          </cell>
          <cell r="Y176">
            <v>108.98193125485476</v>
          </cell>
          <cell r="Z176">
            <v>115.99951236778996</v>
          </cell>
          <cell r="AA176">
            <v>99.930173039285279</v>
          </cell>
          <cell r="AB176">
            <v>0</v>
          </cell>
          <cell r="AD176">
            <v>2023</v>
          </cell>
          <cell r="AE176">
            <v>7</v>
          </cell>
        </row>
        <row r="177">
          <cell r="B177">
            <v>2024</v>
          </cell>
          <cell r="P177">
            <v>101.60700012620421</v>
          </cell>
          <cell r="Q177">
            <v>88.870367254217314</v>
          </cell>
          <cell r="R177">
            <v>105.0342328888141</v>
          </cell>
          <cell r="S177">
            <v>92.03388582726852</v>
          </cell>
          <cell r="T177">
            <v>100.27107610113164</v>
          </cell>
          <cell r="U177">
            <v>94.745435614824785</v>
          </cell>
          <cell r="V177">
            <v>86.183269530099707</v>
          </cell>
          <cell r="W177">
            <v>98.217628623112191</v>
          </cell>
          <cell r="X177">
            <v>87.727693407934041</v>
          </cell>
          <cell r="Y177">
            <v>104.0430040806024</v>
          </cell>
          <cell r="Z177">
            <v>115.93880148079595</v>
          </cell>
          <cell r="AA177">
            <v>125.32760506499517</v>
          </cell>
          <cell r="AB177">
            <v>0</v>
          </cell>
          <cell r="AD177">
            <v>2023</v>
          </cell>
          <cell r="AE177">
            <v>7</v>
          </cell>
        </row>
        <row r="178">
          <cell r="B178">
            <v>2025</v>
          </cell>
          <cell r="P178">
            <v>106.59548524073583</v>
          </cell>
          <cell r="Q178">
            <v>86.331775184302344</v>
          </cell>
          <cell r="R178">
            <v>114.1936830035785</v>
          </cell>
          <cell r="S178">
            <v>100.35656378487492</v>
          </cell>
          <cell r="T178">
            <v>103.72424018625421</v>
          </cell>
          <cell r="U178">
            <v>100.54568048845501</v>
          </cell>
          <cell r="V178">
            <v>84.704503140487091</v>
          </cell>
          <cell r="W178">
            <v>86.963772331470437</v>
          </cell>
          <cell r="X178">
            <v>86.480125659687218</v>
          </cell>
          <cell r="Y178">
            <v>121.14058599643877</v>
          </cell>
          <cell r="Z178">
            <v>107.16500633404264</v>
          </cell>
          <cell r="AA178">
            <v>101.79857864967296</v>
          </cell>
          <cell r="AB178">
            <v>0</v>
          </cell>
          <cell r="AD178">
            <v>2023</v>
          </cell>
          <cell r="AE178">
            <v>7</v>
          </cell>
        </row>
        <row r="179">
          <cell r="B179">
            <v>2024</v>
          </cell>
          <cell r="P179">
            <v>80.504587302374262</v>
          </cell>
          <cell r="Q179">
            <v>77.87917404938247</v>
          </cell>
          <cell r="R179">
            <v>88.892785199090213</v>
          </cell>
          <cell r="S179">
            <v>97.943081575188373</v>
          </cell>
          <cell r="T179">
            <v>101.4430367841709</v>
          </cell>
          <cell r="U179">
            <v>94.328223043520907</v>
          </cell>
          <cell r="V179">
            <v>96.704423756644971</v>
          </cell>
          <cell r="W179">
            <v>104.03934119541587</v>
          </cell>
          <cell r="X179">
            <v>95.945806486207459</v>
          </cell>
          <cell r="Y179">
            <v>123.05967121052565</v>
          </cell>
          <cell r="Z179">
            <v>106.93286220133913</v>
          </cell>
          <cell r="AA179">
            <v>132.32700719613973</v>
          </cell>
          <cell r="AB179">
            <v>1</v>
          </cell>
          <cell r="AD179">
            <v>2023</v>
          </cell>
          <cell r="AE179">
            <v>7</v>
          </cell>
        </row>
        <row r="180">
          <cell r="B180">
            <v>2025</v>
          </cell>
          <cell r="P180">
            <v>83.256295461180343</v>
          </cell>
          <cell r="Q180">
            <v>70.574011577501096</v>
          </cell>
          <cell r="R180">
            <v>101.0221178700713</v>
          </cell>
          <cell r="S180">
            <v>87.483786441218967</v>
          </cell>
          <cell r="T180">
            <v>105.08172673436043</v>
          </cell>
          <cell r="U180">
            <v>99.861311349010634</v>
          </cell>
          <cell r="V180">
            <v>100.9211617328976</v>
          </cell>
          <cell r="W180">
            <v>107.39407601108564</v>
          </cell>
          <cell r="X180">
            <v>107.22902974188597</v>
          </cell>
          <cell r="Y180">
            <v>107.91965290498607</v>
          </cell>
          <cell r="Z180">
            <v>114.51658820561967</v>
          </cell>
          <cell r="AA180">
            <v>114.74024197018234</v>
          </cell>
          <cell r="AB180">
            <v>1</v>
          </cell>
          <cell r="AD180">
            <v>2023</v>
          </cell>
          <cell r="AE180">
            <v>7</v>
          </cell>
        </row>
        <row r="181">
          <cell r="B181">
            <v>2024</v>
          </cell>
          <cell r="P181">
            <v>90.695716281538807</v>
          </cell>
          <cell r="Q181">
            <v>100.59799906027602</v>
          </cell>
          <cell r="R181">
            <v>98.438979312781882</v>
          </cell>
          <cell r="S181">
            <v>103.90313806828088</v>
          </cell>
          <cell r="T181">
            <v>94.693530367860504</v>
          </cell>
          <cell r="U181">
            <v>88.171752147410004</v>
          </cell>
          <cell r="V181">
            <v>96.844106671962066</v>
          </cell>
          <cell r="W181">
            <v>90.418958970337712</v>
          </cell>
          <cell r="X181">
            <v>92.113276611114543</v>
          </cell>
          <cell r="Y181">
            <v>116.24682686797503</v>
          </cell>
          <cell r="Z181">
            <v>116.67838064137335</v>
          </cell>
          <cell r="AA181">
            <v>111.19733499908919</v>
          </cell>
          <cell r="AB181">
            <v>0</v>
          </cell>
          <cell r="AD181">
            <v>2023</v>
          </cell>
          <cell r="AE181">
            <v>7</v>
          </cell>
        </row>
        <row r="182">
          <cell r="B182">
            <v>2025</v>
          </cell>
          <cell r="P182">
            <v>114.0323925337064</v>
          </cell>
          <cell r="Q182">
            <v>88.749753128670093</v>
          </cell>
          <cell r="R182">
            <v>98.285695332888096</v>
          </cell>
          <cell r="S182">
            <v>99.911201701791498</v>
          </cell>
          <cell r="T182">
            <v>107.86385065000657</v>
          </cell>
          <cell r="U182">
            <v>100.52148270543842</v>
          </cell>
          <cell r="V182">
            <v>93.352188523762209</v>
          </cell>
          <cell r="W182">
            <v>82.197976484280886</v>
          </cell>
          <cell r="X182">
            <v>85.178523777289655</v>
          </cell>
          <cell r="Y182">
            <v>122.16444721174851</v>
          </cell>
          <cell r="Z182">
            <v>112.02817423763871</v>
          </cell>
          <cell r="AA182">
            <v>95.71431371277896</v>
          </cell>
          <cell r="AB182">
            <v>0</v>
          </cell>
          <cell r="AD182">
            <v>2023</v>
          </cell>
          <cell r="AE182">
            <v>7</v>
          </cell>
        </row>
        <row r="183">
          <cell r="B183">
            <v>2024</v>
          </cell>
          <cell r="P183">
            <v>84.112236954170683</v>
          </cell>
          <cell r="Q183">
            <v>107.24674716386173</v>
          </cell>
          <cell r="R183">
            <v>122.50775186836209</v>
          </cell>
          <cell r="S183">
            <v>101.64954064947931</v>
          </cell>
          <cell r="T183">
            <v>103.64318325318523</v>
          </cell>
          <cell r="U183">
            <v>101.9191826417798</v>
          </cell>
          <cell r="V183">
            <v>97.581728874231118</v>
          </cell>
          <cell r="W183">
            <v>98.726182217117369</v>
          </cell>
          <cell r="X183">
            <v>88.826498121216204</v>
          </cell>
          <cell r="Y183">
            <v>106.37437601230131</v>
          </cell>
          <cell r="Z183">
            <v>95.828039174684008</v>
          </cell>
          <cell r="AA183">
            <v>91.584533069611069</v>
          </cell>
          <cell r="AB183">
            <v>0</v>
          </cell>
          <cell r="AD183">
            <v>2023</v>
          </cell>
          <cell r="AE183">
            <v>7</v>
          </cell>
        </row>
        <row r="184">
          <cell r="B184">
            <v>2025</v>
          </cell>
          <cell r="P184">
            <v>79.644689614270959</v>
          </cell>
          <cell r="Q184">
            <v>85.147134369085038</v>
          </cell>
          <cell r="R184">
            <v>101.96012832764893</v>
          </cell>
          <cell r="S184">
            <v>98.987169611191547</v>
          </cell>
          <cell r="T184">
            <v>116.93346151524902</v>
          </cell>
          <cell r="U184">
            <v>102.74480694539423</v>
          </cell>
          <cell r="V184">
            <v>93.885998248349452</v>
          </cell>
          <cell r="W184">
            <v>97.681652957442878</v>
          </cell>
          <cell r="X184">
            <v>95.211854197664692</v>
          </cell>
          <cell r="Y184">
            <v>117.27371702052129</v>
          </cell>
          <cell r="Z184">
            <v>107.13828487464482</v>
          </cell>
          <cell r="AA184">
            <v>103.39110231853712</v>
          </cell>
          <cell r="AB184">
            <v>0</v>
          </cell>
          <cell r="AD184">
            <v>2023</v>
          </cell>
          <cell r="AE184">
            <v>7</v>
          </cell>
        </row>
        <row r="185">
          <cell r="B185">
            <v>2024</v>
          </cell>
          <cell r="P185">
            <v>75.595431351952797</v>
          </cell>
          <cell r="Q185">
            <v>82.711561536002392</v>
          </cell>
          <cell r="R185">
            <v>91.694609709415047</v>
          </cell>
          <cell r="S185">
            <v>100.61209255207405</v>
          </cell>
          <cell r="T185">
            <v>105.83001673178086</v>
          </cell>
          <cell r="U185">
            <v>106.54724963567897</v>
          </cell>
          <cell r="V185">
            <v>104.33516704794093</v>
          </cell>
          <cell r="W185">
            <v>103.74069476332626</v>
          </cell>
          <cell r="X185">
            <v>96.940234743148494</v>
          </cell>
          <cell r="Y185">
            <v>113.68769279952171</v>
          </cell>
          <cell r="Z185">
            <v>108.73741068425926</v>
          </cell>
          <cell r="AA185">
            <v>109.56783844489931</v>
          </cell>
          <cell r="AB185">
            <v>0</v>
          </cell>
          <cell r="AD185">
            <v>2023</v>
          </cell>
          <cell r="AE185">
            <v>7</v>
          </cell>
        </row>
        <row r="186">
          <cell r="B186">
            <v>2025</v>
          </cell>
          <cell r="P186">
            <v>93.464381895984232</v>
          </cell>
          <cell r="Q186">
            <v>82.359149100920121</v>
          </cell>
          <cell r="R186">
            <v>97.448248668167281</v>
          </cell>
          <cell r="S186">
            <v>88.770754289994443</v>
          </cell>
          <cell r="T186">
            <v>113.98772189650117</v>
          </cell>
          <cell r="U186">
            <v>107.1555726894414</v>
          </cell>
          <cell r="V186">
            <v>107.31659699762257</v>
          </cell>
          <cell r="W186">
            <v>102.25192055034236</v>
          </cell>
          <cell r="X186">
            <v>92.282272092584577</v>
          </cell>
          <cell r="Y186">
            <v>112.75133238265931</v>
          </cell>
          <cell r="Z186">
            <v>100.68457328833304</v>
          </cell>
          <cell r="AA186">
            <v>101.52747614744943</v>
          </cell>
          <cell r="AB186">
            <v>0</v>
          </cell>
          <cell r="AD186">
            <v>2023</v>
          </cell>
          <cell r="AE186">
            <v>7</v>
          </cell>
        </row>
        <row r="187">
          <cell r="B187">
            <v>2024</v>
          </cell>
          <cell r="P187">
            <v>91.244744679665388</v>
          </cell>
          <cell r="Q187">
            <v>91.207361473161484</v>
          </cell>
          <cell r="R187">
            <v>102.53795595128264</v>
          </cell>
          <cell r="S187">
            <v>93.514903747917984</v>
          </cell>
          <cell r="T187">
            <v>88.671340470455647</v>
          </cell>
          <cell r="U187">
            <v>90.913868473031457</v>
          </cell>
          <cell r="V187">
            <v>101.5643672253766</v>
          </cell>
          <cell r="W187">
            <v>99.760685560020548</v>
          </cell>
          <cell r="X187">
            <v>113.74246918013907</v>
          </cell>
          <cell r="Y187">
            <v>112.45356123415664</v>
          </cell>
          <cell r="Z187">
            <v>109.84068407398004</v>
          </cell>
          <cell r="AA187">
            <v>104.54805793081243</v>
          </cell>
          <cell r="AB187">
            <v>0</v>
          </cell>
          <cell r="AD187">
            <v>2023</v>
          </cell>
          <cell r="AE187">
            <v>8</v>
          </cell>
        </row>
        <row r="188">
          <cell r="B188">
            <v>2025</v>
          </cell>
          <cell r="P188">
            <v>94.198723645941513</v>
          </cell>
          <cell r="Q188">
            <v>80.458194989668328</v>
          </cell>
          <cell r="R188">
            <v>86.945691909830842</v>
          </cell>
          <cell r="S188">
            <v>109.44603025817426</v>
          </cell>
          <cell r="T188">
            <v>123.45561814410826</v>
          </cell>
          <cell r="U188">
            <v>116.813811244424</v>
          </cell>
          <cell r="V188">
            <v>99.254399781606267</v>
          </cell>
          <cell r="W188">
            <v>94.022435483429419</v>
          </cell>
          <cell r="X188">
            <v>88.869592644017843</v>
          </cell>
          <cell r="Y188">
            <v>112.13037612382742</v>
          </cell>
          <cell r="Z188">
            <v>100.44816214192431</v>
          </cell>
          <cell r="AA188">
            <v>93.956963633047636</v>
          </cell>
          <cell r="AB188">
            <v>0</v>
          </cell>
          <cell r="AD188">
            <v>2023</v>
          </cell>
          <cell r="AE188">
            <v>8</v>
          </cell>
        </row>
        <row r="189">
          <cell r="B189">
            <v>2024</v>
          </cell>
          <cell r="P189">
            <v>71.047427823917744</v>
          </cell>
          <cell r="Q189">
            <v>74.393842596817862</v>
          </cell>
          <cell r="R189">
            <v>100.1368987861641</v>
          </cell>
          <cell r="S189">
            <v>99.741413403912262</v>
          </cell>
          <cell r="T189">
            <v>98.749657753034597</v>
          </cell>
          <cell r="U189">
            <v>107.15828541875818</v>
          </cell>
          <cell r="V189">
            <v>104.95573605914028</v>
          </cell>
          <cell r="W189">
            <v>106.94533175139181</v>
          </cell>
          <cell r="X189">
            <v>104.93748288765173</v>
          </cell>
          <cell r="Y189">
            <v>120.1971342520763</v>
          </cell>
          <cell r="Z189">
            <v>104.23777798059079</v>
          </cell>
          <cell r="AA189">
            <v>107.49901128654437</v>
          </cell>
          <cell r="AB189">
            <v>0</v>
          </cell>
          <cell r="AD189">
            <v>2023</v>
          </cell>
          <cell r="AE189">
            <v>8</v>
          </cell>
        </row>
        <row r="190">
          <cell r="B190">
            <v>2025</v>
          </cell>
          <cell r="P190">
            <v>96.028536022070483</v>
          </cell>
          <cell r="Q190">
            <v>81.706828171102885</v>
          </cell>
          <cell r="R190">
            <v>105.09781861252176</v>
          </cell>
          <cell r="S190">
            <v>90.396945491339551</v>
          </cell>
          <cell r="T190">
            <v>113.74519765085563</v>
          </cell>
          <cell r="U190">
            <v>107.19747369266975</v>
          </cell>
          <cell r="V190">
            <v>95.802790225353107</v>
          </cell>
          <cell r="W190">
            <v>95.981414326639182</v>
          </cell>
          <cell r="X190">
            <v>91.988124602182381</v>
          </cell>
          <cell r="Y190">
            <v>121.81287025004634</v>
          </cell>
          <cell r="Z190">
            <v>100.18949131399214</v>
          </cell>
          <cell r="AA190">
            <v>100.05250964122673</v>
          </cell>
          <cell r="AB190">
            <v>0</v>
          </cell>
          <cell r="AD190">
            <v>2023</v>
          </cell>
          <cell r="AE190">
            <v>8</v>
          </cell>
        </row>
        <row r="191">
          <cell r="B191">
            <v>2024</v>
          </cell>
          <cell r="P191">
            <v>78.300079735964118</v>
          </cell>
          <cell r="Q191">
            <v>83.761338544936024</v>
          </cell>
          <cell r="R191">
            <v>88.536860984198256</v>
          </cell>
          <cell r="S191">
            <v>96.866632604777763</v>
          </cell>
          <cell r="T191">
            <v>103.25258793871738</v>
          </cell>
          <cell r="U191">
            <v>99.713486113213264</v>
          </cell>
          <cell r="V191">
            <v>105.16625107780398</v>
          </cell>
          <cell r="W191">
            <v>106.31773324774998</v>
          </cell>
          <cell r="X191">
            <v>106.49468833902517</v>
          </cell>
          <cell r="Y191">
            <v>111.03592223743905</v>
          </cell>
          <cell r="Z191">
            <v>110.0717293360987</v>
          </cell>
          <cell r="AA191">
            <v>110.48268984007623</v>
          </cell>
          <cell r="AB191">
            <v>0</v>
          </cell>
          <cell r="AD191">
            <v>2023</v>
          </cell>
          <cell r="AE191">
            <v>9</v>
          </cell>
        </row>
        <row r="192">
          <cell r="B192">
            <v>2025</v>
          </cell>
          <cell r="P192">
            <v>84.834808754668799</v>
          </cell>
          <cell r="Q192">
            <v>79.917095819860592</v>
          </cell>
          <cell r="R192">
            <v>94.112159824543227</v>
          </cell>
          <cell r="S192">
            <v>86.883021719402848</v>
          </cell>
          <cell r="T192">
            <v>115.56165519358868</v>
          </cell>
          <cell r="U192">
            <v>102.93964255124224</v>
          </cell>
          <cell r="V192">
            <v>101.33534657457244</v>
          </cell>
          <cell r="W192">
            <v>111.57059530120226</v>
          </cell>
          <cell r="X192">
            <v>104.01102172932177</v>
          </cell>
          <cell r="Y192">
            <v>121.99574635910635</v>
          </cell>
          <cell r="Z192">
            <v>111.38339813134212</v>
          </cell>
          <cell r="AA192">
            <v>85.455508041148647</v>
          </cell>
          <cell r="AB192">
            <v>0</v>
          </cell>
          <cell r="AD192">
            <v>2023</v>
          </cell>
          <cell r="AE192">
            <v>9</v>
          </cell>
        </row>
        <row r="193">
          <cell r="B193">
            <v>2024</v>
          </cell>
          <cell r="P193">
            <v>97.743583339238469</v>
          </cell>
          <cell r="Q193">
            <v>99.359017984119987</v>
          </cell>
          <cell r="R193">
            <v>91.303103248198823</v>
          </cell>
          <cell r="S193">
            <v>103.99547327499295</v>
          </cell>
          <cell r="T193">
            <v>88.556969591942263</v>
          </cell>
          <cell r="U193">
            <v>100.51392220515775</v>
          </cell>
          <cell r="V193">
            <v>105.86432594103891</v>
          </cell>
          <cell r="W193">
            <v>99.433527933864369</v>
          </cell>
          <cell r="X193">
            <v>89.230505860817942</v>
          </cell>
          <cell r="Y193">
            <v>125.35625508221703</v>
          </cell>
          <cell r="Z193">
            <v>102.28932171389724</v>
          </cell>
          <cell r="AA193">
            <v>96.353993824514333</v>
          </cell>
          <cell r="AB193">
            <v>0</v>
          </cell>
          <cell r="AD193">
            <v>2023</v>
          </cell>
          <cell r="AE193">
            <v>9</v>
          </cell>
        </row>
        <row r="194">
          <cell r="B194">
            <v>2025</v>
          </cell>
          <cell r="P194">
            <v>102.69662969893669</v>
          </cell>
          <cell r="Q194">
            <v>82.997575015732565</v>
          </cell>
          <cell r="R194">
            <v>110.72564908169487</v>
          </cell>
          <cell r="S194">
            <v>90.435744397718025</v>
          </cell>
          <cell r="T194">
            <v>103.7297697104127</v>
          </cell>
          <cell r="U194">
            <v>103.41390524830538</v>
          </cell>
          <cell r="V194">
            <v>94.930232473120029</v>
          </cell>
          <cell r="W194">
            <v>101.28899886685619</v>
          </cell>
          <cell r="X194">
            <v>87.379596199323629</v>
          </cell>
          <cell r="Y194">
            <v>118.60471260870511</v>
          </cell>
          <cell r="Z194">
            <v>107.09201131116488</v>
          </cell>
          <cell r="AA194">
            <v>96.705175388029886</v>
          </cell>
          <cell r="AB194">
            <v>0</v>
          </cell>
          <cell r="AD194">
            <v>2023</v>
          </cell>
          <cell r="AE194">
            <v>9</v>
          </cell>
        </row>
        <row r="195">
          <cell r="B195">
            <v>2024</v>
          </cell>
          <cell r="P195">
            <v>63.085859206568159</v>
          </cell>
          <cell r="Q195">
            <v>77.137865643338159</v>
          </cell>
          <cell r="R195">
            <v>91.932788359599954</v>
          </cell>
          <cell r="S195">
            <v>104.39834463367038</v>
          </cell>
          <cell r="T195">
            <v>99.426732351431099</v>
          </cell>
          <cell r="U195">
            <v>101.8980660974957</v>
          </cell>
          <cell r="V195">
            <v>111.22242348295414</v>
          </cell>
          <cell r="W195">
            <v>107.89377262029605</v>
          </cell>
          <cell r="X195">
            <v>108.46026351245028</v>
          </cell>
          <cell r="Y195">
            <v>122.50813497920454</v>
          </cell>
          <cell r="Z195">
            <v>113.9914750701509</v>
          </cell>
          <cell r="AA195">
            <v>98.044274042840584</v>
          </cell>
          <cell r="AB195">
            <v>0</v>
          </cell>
          <cell r="AD195">
            <v>2023</v>
          </cell>
          <cell r="AE195">
            <v>9</v>
          </cell>
        </row>
        <row r="196">
          <cell r="B196">
            <v>2025</v>
          </cell>
          <cell r="P196">
            <v>94.963396503181158</v>
          </cell>
          <cell r="Q196">
            <v>85.688906373099343</v>
          </cell>
          <cell r="R196">
            <v>92.621860819872296</v>
          </cell>
          <cell r="S196">
            <v>86.651886463768463</v>
          </cell>
          <cell r="T196">
            <v>110.66235745979998</v>
          </cell>
          <cell r="U196">
            <v>105.91274379226248</v>
          </cell>
          <cell r="V196">
            <v>103.3703256910826</v>
          </cell>
          <cell r="W196">
            <v>98.626989599103567</v>
          </cell>
          <cell r="X196">
            <v>98.630756144438649</v>
          </cell>
          <cell r="Y196">
            <v>112.15516492760386</v>
          </cell>
          <cell r="Z196">
            <v>104.27429657150211</v>
          </cell>
          <cell r="AA196">
            <v>106.44131565428555</v>
          </cell>
          <cell r="AB196">
            <v>0</v>
          </cell>
          <cell r="AD196">
            <v>2023</v>
          </cell>
          <cell r="AE196">
            <v>9</v>
          </cell>
        </row>
        <row r="197">
          <cell r="B197">
            <v>2024</v>
          </cell>
          <cell r="P197">
            <v>68.401157631951506</v>
          </cell>
          <cell r="Q197">
            <v>72.291953817476823</v>
          </cell>
          <cell r="R197">
            <v>93.010843793072624</v>
          </cell>
          <cell r="S197">
            <v>99.351400539854652</v>
          </cell>
          <cell r="T197">
            <v>100.48021177886508</v>
          </cell>
          <cell r="U197">
            <v>98.494784918761624</v>
          </cell>
          <cell r="V197">
            <v>111.75231266203312</v>
          </cell>
          <cell r="W197">
            <v>100.50422903926956</v>
          </cell>
          <cell r="X197">
            <v>111.47211129064756</v>
          </cell>
          <cell r="Y197">
            <v>117.06012721142261</v>
          </cell>
          <cell r="Z197">
            <v>114.05796966086295</v>
          </cell>
          <cell r="AA197">
            <v>113.12289765578197</v>
          </cell>
          <cell r="AB197">
            <v>0</v>
          </cell>
          <cell r="AD197">
            <v>2023</v>
          </cell>
          <cell r="AE197">
            <v>9</v>
          </cell>
        </row>
        <row r="198">
          <cell r="B198">
            <v>2025</v>
          </cell>
          <cell r="P198">
            <v>84.289004063500201</v>
          </cell>
          <cell r="Q198">
            <v>80.73364543191451</v>
          </cell>
          <cell r="R198">
            <v>91.899234522844807</v>
          </cell>
          <cell r="S198">
            <v>91.546636972604901</v>
          </cell>
          <cell r="T198">
            <v>107.72554758143033</v>
          </cell>
          <cell r="U198">
            <v>106.76849708792201</v>
          </cell>
          <cell r="V198">
            <v>98.739906836824531</v>
          </cell>
          <cell r="W198">
            <v>106.88043281815692</v>
          </cell>
          <cell r="X198">
            <v>101.14092825036292</v>
          </cell>
          <cell r="Y198">
            <v>125.44077608772963</v>
          </cell>
          <cell r="Z198">
            <v>102.0657972214287</v>
          </cell>
          <cell r="AA198">
            <v>102.76959312528058</v>
          </cell>
          <cell r="AB198">
            <v>0</v>
          </cell>
          <cell r="AD198">
            <v>2023</v>
          </cell>
          <cell r="AE198">
            <v>9</v>
          </cell>
        </row>
        <row r="199">
          <cell r="B199">
            <v>2024</v>
          </cell>
          <cell r="P199">
            <v>82.305986407618491</v>
          </cell>
          <cell r="Q199">
            <v>78.937991471000259</v>
          </cell>
          <cell r="R199">
            <v>101.43034026511164</v>
          </cell>
          <cell r="S199">
            <v>98.364976757580834</v>
          </cell>
          <cell r="T199">
            <v>105.29621271409952</v>
          </cell>
          <cell r="U199">
            <v>97.22278717037986</v>
          </cell>
          <cell r="V199">
            <v>120.88661246418452</v>
          </cell>
          <cell r="W199">
            <v>97.954959982688166</v>
          </cell>
          <cell r="X199">
            <v>97.427795557826187</v>
          </cell>
          <cell r="Y199">
            <v>111.87600572071024</v>
          </cell>
          <cell r="Z199">
            <v>105.02286819750441</v>
          </cell>
          <cell r="AA199">
            <v>103.27346329129577</v>
          </cell>
          <cell r="AB199">
            <v>0</v>
          </cell>
          <cell r="AD199">
            <v>2023</v>
          </cell>
          <cell r="AE199">
            <v>9</v>
          </cell>
        </row>
        <row r="200">
          <cell r="B200">
            <v>2025</v>
          </cell>
          <cell r="P200">
            <v>83.991947858744226</v>
          </cell>
          <cell r="Q200">
            <v>80.880325830832206</v>
          </cell>
          <cell r="R200">
            <v>101.60990808699226</v>
          </cell>
          <cell r="S200">
            <v>88.738966017675182</v>
          </cell>
          <cell r="T200">
            <v>116.65617668936316</v>
          </cell>
          <cell r="U200">
            <v>102.35270251291308</v>
          </cell>
          <cell r="V200">
            <v>98.799461109926298</v>
          </cell>
          <cell r="W200">
            <v>112.29460017581549</v>
          </cell>
          <cell r="X200">
            <v>99.328468064521175</v>
          </cell>
          <cell r="Y200">
            <v>118.10587421390191</v>
          </cell>
          <cell r="Z200">
            <v>102.15295947401</v>
          </cell>
          <cell r="AA200">
            <v>95.088609965305054</v>
          </cell>
          <cell r="AB200">
            <v>0</v>
          </cell>
          <cell r="AD200">
            <v>2023</v>
          </cell>
          <cell r="AE200">
            <v>9</v>
          </cell>
        </row>
        <row r="201">
          <cell r="B201">
            <v>2024</v>
          </cell>
          <cell r="P201">
            <v>94.6759611010105</v>
          </cell>
          <cell r="Q201">
            <v>74.283386201165996</v>
          </cell>
          <cell r="R201">
            <v>84.876109561306109</v>
          </cell>
          <cell r="S201">
            <v>99.233916047404861</v>
          </cell>
          <cell r="T201">
            <v>100.44558022414407</v>
          </cell>
          <cell r="U201">
            <v>99.764214628629219</v>
          </cell>
          <cell r="V201">
            <v>104.68539282253811</v>
          </cell>
          <cell r="W201">
            <v>102.17337469940315</v>
          </cell>
          <cell r="X201">
            <v>101.76875062580415</v>
          </cell>
          <cell r="Y201">
            <v>112.65054375384969</v>
          </cell>
          <cell r="Z201">
            <v>119.18285809529519</v>
          </cell>
          <cell r="AA201">
            <v>106.25991223944888</v>
          </cell>
          <cell r="AB201">
            <v>0</v>
          </cell>
          <cell r="AD201">
            <v>2023</v>
          </cell>
          <cell r="AE201">
            <v>9</v>
          </cell>
        </row>
        <row r="202">
          <cell r="B202">
            <v>2025</v>
          </cell>
          <cell r="P202">
            <v>89.688497570224087</v>
          </cell>
          <cell r="Q202">
            <v>78.540627216447106</v>
          </cell>
          <cell r="R202">
            <v>98.872643106536216</v>
          </cell>
          <cell r="S202">
            <v>81.490901997294912</v>
          </cell>
          <cell r="T202">
            <v>93.59373540773251</v>
          </cell>
          <cell r="U202">
            <v>104.18861854519217</v>
          </cell>
          <cell r="V202">
            <v>93.945806820103556</v>
          </cell>
          <cell r="W202">
            <v>99.555295296111026</v>
          </cell>
          <cell r="X202">
            <v>110.07272560749809</v>
          </cell>
          <cell r="Y202">
            <v>130.66522530370847</v>
          </cell>
          <cell r="Z202">
            <v>112.16625963067118</v>
          </cell>
          <cell r="AA202">
            <v>107.21966349848068</v>
          </cell>
          <cell r="AB202">
            <v>0</v>
          </cell>
          <cell r="AD202">
            <v>2023</v>
          </cell>
          <cell r="AE202">
            <v>9</v>
          </cell>
        </row>
        <row r="203">
          <cell r="B203">
            <v>2024</v>
          </cell>
          <cell r="P203">
            <v>90.250727276396276</v>
          </cell>
          <cell r="Q203">
            <v>96.169445473310631</v>
          </cell>
          <cell r="R203">
            <v>102.23251884018536</v>
          </cell>
          <cell r="S203">
            <v>108.50900039122229</v>
          </cell>
          <cell r="T203">
            <v>98.359613360404268</v>
          </cell>
          <cell r="U203">
            <v>104.27895647147429</v>
          </cell>
          <cell r="V203">
            <v>113.05603201643524</v>
          </cell>
          <cell r="W203">
            <v>94.677150469564396</v>
          </cell>
          <cell r="X203">
            <v>96.311925900803985</v>
          </cell>
          <cell r="Y203">
            <v>97.258827075186943</v>
          </cell>
          <cell r="Z203">
            <v>96.699685134398848</v>
          </cell>
          <cell r="AA203">
            <v>102.19611759061742</v>
          </cell>
          <cell r="AB203">
            <v>0</v>
          </cell>
          <cell r="AD203">
            <v>2023</v>
          </cell>
          <cell r="AE203">
            <v>10</v>
          </cell>
        </row>
        <row r="204">
          <cell r="B204">
            <v>2025</v>
          </cell>
          <cell r="P204">
            <v>86.596474006699026</v>
          </cell>
          <cell r="Q204">
            <v>74.505265568363257</v>
          </cell>
          <cell r="R204">
            <v>69.388618226993231</v>
          </cell>
          <cell r="S204">
            <v>103.08169173982493</v>
          </cell>
          <cell r="T204">
            <v>113.6576576845373</v>
          </cell>
          <cell r="U204">
            <v>110.55959321027551</v>
          </cell>
          <cell r="V204">
            <v>106.63192713051606</v>
          </cell>
          <cell r="W204">
            <v>102.57372672153335</v>
          </cell>
          <cell r="X204">
            <v>101.54929330578935</v>
          </cell>
          <cell r="Y204">
            <v>128.47710819468412</v>
          </cell>
          <cell r="Z204">
            <v>103.26085943056451</v>
          </cell>
          <cell r="AA204">
            <v>99.717784780219347</v>
          </cell>
          <cell r="AB204">
            <v>0</v>
          </cell>
          <cell r="AD204">
            <v>2023</v>
          </cell>
          <cell r="AE204">
            <v>10</v>
          </cell>
        </row>
        <row r="205">
          <cell r="B205">
            <v>2024</v>
          </cell>
          <cell r="P205">
            <v>75.976651844331954</v>
          </cell>
          <cell r="Q205">
            <v>78.562714712125398</v>
          </cell>
          <cell r="R205">
            <v>96.175737900411534</v>
          </cell>
          <cell r="S205">
            <v>103.19182155124426</v>
          </cell>
          <cell r="T205">
            <v>100.4637878883174</v>
          </cell>
          <cell r="U205">
            <v>102.33700442176408</v>
          </cell>
          <cell r="V205">
            <v>108.69809400605619</v>
          </cell>
          <cell r="W205">
            <v>104.12178013201287</v>
          </cell>
          <cell r="X205">
            <v>106.99876676032565</v>
          </cell>
          <cell r="Y205">
            <v>109.61907551078592</v>
          </cell>
          <cell r="Z205">
            <v>108.3167345165526</v>
          </cell>
          <cell r="AA205">
            <v>105.53783075607205</v>
          </cell>
          <cell r="AB205">
            <v>0</v>
          </cell>
          <cell r="AD205">
            <v>2023</v>
          </cell>
          <cell r="AE205">
            <v>10</v>
          </cell>
        </row>
        <row r="206">
          <cell r="B206">
            <v>2025</v>
          </cell>
          <cell r="P206">
            <v>86.576184439191863</v>
          </cell>
          <cell r="Q206">
            <v>83.326484554590564</v>
          </cell>
          <cell r="R206">
            <v>104.25882747928574</v>
          </cell>
          <cell r="S206">
            <v>100.20175073214268</v>
          </cell>
          <cell r="T206">
            <v>119.23103684010839</v>
          </cell>
          <cell r="U206">
            <v>100.87979985985488</v>
          </cell>
          <cell r="V206">
            <v>106.33560333511709</v>
          </cell>
          <cell r="W206">
            <v>100.31857838851286</v>
          </cell>
          <cell r="X206">
            <v>95.5142213098827</v>
          </cell>
          <cell r="Y206">
            <v>103.38478353162741</v>
          </cell>
          <cell r="Z206">
            <v>107.89683108320793</v>
          </cell>
          <cell r="AA206">
            <v>92.075898446477964</v>
          </cell>
          <cell r="AB206">
            <v>0</v>
          </cell>
          <cell r="AD206">
            <v>2023</v>
          </cell>
          <cell r="AE206">
            <v>10</v>
          </cell>
        </row>
        <row r="207">
          <cell r="B207">
            <v>2024</v>
          </cell>
          <cell r="P207">
            <v>69.279779133385574</v>
          </cell>
          <cell r="Q207">
            <v>72.326484162067388</v>
          </cell>
          <cell r="R207">
            <v>91.814866259126319</v>
          </cell>
          <cell r="S207">
            <v>100.626208644304</v>
          </cell>
          <cell r="T207">
            <v>96.852927646800609</v>
          </cell>
          <cell r="U207">
            <v>106.73997686890996</v>
          </cell>
          <cell r="V207">
            <v>109.75953767460199</v>
          </cell>
          <cell r="W207">
            <v>104.13225944651134</v>
          </cell>
          <cell r="X207">
            <v>104.43154790516603</v>
          </cell>
          <cell r="Y207">
            <v>120.74662993356489</v>
          </cell>
          <cell r="Z207">
            <v>107.15462827527126</v>
          </cell>
          <cell r="AA207">
            <v>116.13515405029051</v>
          </cell>
          <cell r="AB207">
            <v>0</v>
          </cell>
          <cell r="AD207">
            <v>2023</v>
          </cell>
          <cell r="AE207">
            <v>11</v>
          </cell>
        </row>
        <row r="208">
          <cell r="B208">
            <v>2025</v>
          </cell>
          <cell r="P208">
            <v>88.501148355386789</v>
          </cell>
          <cell r="Q208">
            <v>88.015844272038763</v>
          </cell>
          <cell r="R208">
            <v>96.225128761966943</v>
          </cell>
          <cell r="S208">
            <v>98.355642307313602</v>
          </cell>
          <cell r="T208">
            <v>111.25810756619867</v>
          </cell>
          <cell r="U208">
            <v>104.26106116146583</v>
          </cell>
          <cell r="V208">
            <v>102.00135124683696</v>
          </cell>
          <cell r="W208">
            <v>95.401910757062794</v>
          </cell>
          <cell r="X208">
            <v>98.51059618059827</v>
          </cell>
          <cell r="Y208">
            <v>123.37680877472303</v>
          </cell>
          <cell r="Z208">
            <v>99.424169874145989</v>
          </cell>
          <cell r="AA208">
            <v>94.668230742262452</v>
          </cell>
          <cell r="AB208">
            <v>0</v>
          </cell>
          <cell r="AD208">
            <v>2023</v>
          </cell>
          <cell r="AE208">
            <v>11</v>
          </cell>
        </row>
        <row r="209">
          <cell r="B209">
            <v>2024</v>
          </cell>
          <cell r="P209">
            <v>60.586844225041936</v>
          </cell>
          <cell r="Q209">
            <v>78.228751745900354</v>
          </cell>
          <cell r="R209">
            <v>95.414619005742068</v>
          </cell>
          <cell r="S209">
            <v>96.238462277466979</v>
          </cell>
          <cell r="T209">
            <v>100.52750208769039</v>
          </cell>
          <cell r="U209">
            <v>105.62198393402159</v>
          </cell>
          <cell r="V209">
            <v>99.402144593805659</v>
          </cell>
          <cell r="W209">
            <v>103.17971873452707</v>
          </cell>
          <cell r="X209">
            <v>110.51538239836827</v>
          </cell>
          <cell r="Y209">
            <v>120.10796869572928</v>
          </cell>
          <cell r="Z209">
            <v>116.84097341797408</v>
          </cell>
          <cell r="AA209">
            <v>113.33564888373226</v>
          </cell>
          <cell r="AB209">
            <v>0</v>
          </cell>
          <cell r="AD209">
            <v>2023</v>
          </cell>
          <cell r="AE209">
            <v>11</v>
          </cell>
        </row>
        <row r="210">
          <cell r="B210">
            <v>2025</v>
          </cell>
          <cell r="P210">
            <v>77.908789196442257</v>
          </cell>
          <cell r="Q210">
            <v>75.552249774256467</v>
          </cell>
          <cell r="R210">
            <v>106.17351682403013</v>
          </cell>
          <cell r="S210">
            <v>93.799765851510585</v>
          </cell>
          <cell r="T210">
            <v>114.38454203441417</v>
          </cell>
          <cell r="U210">
            <v>96.728972379701389</v>
          </cell>
          <cell r="V210">
            <v>97.088852955046164</v>
          </cell>
          <cell r="W210">
            <v>102.99599983933902</v>
          </cell>
          <cell r="X210">
            <v>103.00331883913523</v>
          </cell>
          <cell r="Y210">
            <v>120.17422789758756</v>
          </cell>
          <cell r="Z210">
            <v>110.8548204985548</v>
          </cell>
          <cell r="AA210">
            <v>101.33494390998226</v>
          </cell>
          <cell r="AB210">
            <v>0</v>
          </cell>
          <cell r="AD210">
            <v>2023</v>
          </cell>
          <cell r="AE210">
            <v>11</v>
          </cell>
        </row>
        <row r="211">
          <cell r="B211">
            <v>2024</v>
          </cell>
          <cell r="P211">
            <v>50.802128375921349</v>
          </cell>
          <cell r="Q211">
            <v>93.132087297221474</v>
          </cell>
          <cell r="R211">
            <v>99.272916278807244</v>
          </cell>
          <cell r="S211">
            <v>106.40217251818412</v>
          </cell>
          <cell r="T211">
            <v>121.88487461996797</v>
          </cell>
          <cell r="U211">
            <v>106.71992941730809</v>
          </cell>
          <cell r="V211">
            <v>121.732679286524</v>
          </cell>
          <cell r="W211">
            <v>115.88646902052756</v>
          </cell>
          <cell r="X211">
            <v>106.38274093686617</v>
          </cell>
          <cell r="Y211">
            <v>105.32939197964288</v>
          </cell>
          <cell r="Z211">
            <v>107.56222669073712</v>
          </cell>
          <cell r="AA211">
            <v>64.892383578291998</v>
          </cell>
          <cell r="AB211">
            <v>1</v>
          </cell>
          <cell r="AD211">
            <v>2023</v>
          </cell>
          <cell r="AE211">
            <v>12</v>
          </cell>
        </row>
        <row r="212">
          <cell r="B212">
            <v>2025</v>
          </cell>
          <cell r="P212">
            <v>99.660165611092083</v>
          </cell>
          <cell r="Q212">
            <v>75.675924340979122</v>
          </cell>
          <cell r="R212">
            <v>101.56324888736734</v>
          </cell>
          <cell r="S212">
            <v>111.37538514207463</v>
          </cell>
          <cell r="T212">
            <v>131.45910005135227</v>
          </cell>
          <cell r="U212">
            <v>97.273729031153707</v>
          </cell>
          <cell r="V212">
            <v>102.23082848339608</v>
          </cell>
          <cell r="W212">
            <v>90.294152259500166</v>
          </cell>
          <cell r="X212">
            <v>77.709314019171515</v>
          </cell>
          <cell r="Y212">
            <v>98.302860749743232</v>
          </cell>
          <cell r="Z212">
            <v>113.10483353303663</v>
          </cell>
          <cell r="AA212">
            <v>101.35045789113317</v>
          </cell>
          <cell r="AB212">
            <v>1</v>
          </cell>
          <cell r="AD212">
            <v>2023</v>
          </cell>
          <cell r="AE212">
            <v>12</v>
          </cell>
        </row>
        <row r="213">
          <cell r="B213">
            <v>2024</v>
          </cell>
          <cell r="P213">
            <v>78.691791882908248</v>
          </cell>
          <cell r="Q213">
            <v>74.217161691024586</v>
          </cell>
          <cell r="R213">
            <v>90.630814042270899</v>
          </cell>
          <cell r="S213">
            <v>94.818105193292652</v>
          </cell>
          <cell r="T213">
            <v>101.60958350952241</v>
          </cell>
          <cell r="U213">
            <v>96.823433213509034</v>
          </cell>
          <cell r="V213">
            <v>105.4794982051543</v>
          </cell>
          <cell r="W213">
            <v>108.47190478454453</v>
          </cell>
          <cell r="X213">
            <v>104.85041273107794</v>
          </cell>
          <cell r="Y213">
            <v>118.1462192372323</v>
          </cell>
          <cell r="Z213">
            <v>117.23565107355421</v>
          </cell>
          <cell r="AA213">
            <v>109.02542443590902</v>
          </cell>
          <cell r="AB213">
            <v>0</v>
          </cell>
          <cell r="AD213">
            <v>2023</v>
          </cell>
          <cell r="AE213">
            <v>12</v>
          </cell>
        </row>
        <row r="214">
          <cell r="B214">
            <v>2025</v>
          </cell>
          <cell r="P214">
            <v>95.389147159719727</v>
          </cell>
          <cell r="Q214">
            <v>95.684277926112699</v>
          </cell>
          <cell r="R214">
            <v>101.64710671493167</v>
          </cell>
          <cell r="S214">
            <v>98.122499056514428</v>
          </cell>
          <cell r="T214">
            <v>108.09673165291605</v>
          </cell>
          <cell r="U214">
            <v>95.042283701516496</v>
          </cell>
          <cell r="V214">
            <v>91.979029884817024</v>
          </cell>
          <cell r="W214">
            <v>104.53311245641237</v>
          </cell>
          <cell r="X214">
            <v>91.388768352031065</v>
          </cell>
          <cell r="Y214">
            <v>124.4060988037875</v>
          </cell>
          <cell r="Z214">
            <v>105.34472206399306</v>
          </cell>
          <cell r="AA214">
            <v>88.36622222724786</v>
          </cell>
          <cell r="AB214">
            <v>0</v>
          </cell>
          <cell r="AD214">
            <v>2023</v>
          </cell>
          <cell r="AE214">
            <v>12</v>
          </cell>
        </row>
        <row r="215">
          <cell r="B215">
            <v>2024</v>
          </cell>
          <cell r="P215">
            <v>59.964964023792788</v>
          </cell>
          <cell r="Q215">
            <v>77.663683028981055</v>
          </cell>
          <cell r="R215">
            <v>94.632077067098933</v>
          </cell>
          <cell r="S215">
            <v>99.623864568868584</v>
          </cell>
          <cell r="T215">
            <v>96.324406804604507</v>
          </cell>
          <cell r="U215">
            <v>110.15014865116655</v>
          </cell>
          <cell r="V215">
            <v>119.80221154379906</v>
          </cell>
          <cell r="W215">
            <v>100.86058030971252</v>
          </cell>
          <cell r="X215">
            <v>109.71794360937683</v>
          </cell>
          <cell r="Y215">
            <v>110.0305220067843</v>
          </cell>
          <cell r="Z215">
            <v>109.92483746052429</v>
          </cell>
          <cell r="AA215">
            <v>111.30476092529058</v>
          </cell>
          <cell r="AB215">
            <v>0</v>
          </cell>
          <cell r="AD215">
            <v>2024</v>
          </cell>
          <cell r="AE215">
            <v>1</v>
          </cell>
        </row>
        <row r="216">
          <cell r="B216">
            <v>2025</v>
          </cell>
          <cell r="P216">
            <v>80.353526839622802</v>
          </cell>
          <cell r="Q216">
            <v>84.748736544065281</v>
          </cell>
          <cell r="R216">
            <v>92.24463396761287</v>
          </cell>
          <cell r="S216">
            <v>89.122341066016219</v>
          </cell>
          <cell r="T216">
            <v>111.85402052492337</v>
          </cell>
          <cell r="U216">
            <v>109.33529660681664</v>
          </cell>
          <cell r="V216">
            <v>104.48541478166035</v>
          </cell>
          <cell r="W216">
            <v>113.65647071775307</v>
          </cell>
          <cell r="X216">
            <v>101.86361900567995</v>
          </cell>
          <cell r="Y216">
            <v>117.88393062947455</v>
          </cell>
          <cell r="Z216">
            <v>100.48804318284246</v>
          </cell>
          <cell r="AA216">
            <v>93.963966133532423</v>
          </cell>
          <cell r="AB216">
            <v>0</v>
          </cell>
          <cell r="AD216">
            <v>2024</v>
          </cell>
          <cell r="AE216">
            <v>1</v>
          </cell>
        </row>
        <row r="217">
          <cell r="B217">
            <v>2024</v>
          </cell>
          <cell r="P217">
            <v>56.203423323937109</v>
          </cell>
          <cell r="Q217">
            <v>72.983755194559876</v>
          </cell>
          <cell r="R217">
            <v>90.14733660748017</v>
          </cell>
          <cell r="S217">
            <v>101.72154253000494</v>
          </cell>
          <cell r="T217">
            <v>106.42236494144315</v>
          </cell>
          <cell r="U217">
            <v>99.12876696405219</v>
          </cell>
          <cell r="V217">
            <v>112.59829705617391</v>
          </cell>
          <cell r="W217">
            <v>122.41143820290023</v>
          </cell>
          <cell r="X217">
            <v>108.17122431780535</v>
          </cell>
          <cell r="Y217">
            <v>113.96181453604952</v>
          </cell>
          <cell r="Z217">
            <v>110.70471651506786</v>
          </cell>
          <cell r="AA217">
            <v>105.54531981052571</v>
          </cell>
          <cell r="AB217">
            <v>1</v>
          </cell>
          <cell r="AD217">
            <v>2024</v>
          </cell>
          <cell r="AE217">
            <v>1</v>
          </cell>
        </row>
        <row r="218">
          <cell r="B218">
            <v>2024</v>
          </cell>
          <cell r="P218">
            <v>37.374643502898579</v>
          </cell>
          <cell r="Q218">
            <v>70.440565176058314</v>
          </cell>
          <cell r="R218">
            <v>100.04124182153708</v>
          </cell>
          <cell r="S218">
            <v>103.12272820474584</v>
          </cell>
          <cell r="T218">
            <v>104.76401289913694</v>
          </cell>
          <cell r="U218">
            <v>110.73009674352714</v>
          </cell>
          <cell r="V218">
            <v>112.28237366488341</v>
          </cell>
          <cell r="W218">
            <v>110.70912632579642</v>
          </cell>
          <cell r="X218">
            <v>91.702937722519422</v>
          </cell>
          <cell r="Y218">
            <v>116.91636997408987</v>
          </cell>
          <cell r="Z218">
            <v>118.86358976270807</v>
          </cell>
          <cell r="AA218">
            <v>123.0523142020989</v>
          </cell>
          <cell r="AB218">
            <v>0</v>
          </cell>
          <cell r="AD218">
            <v>2024</v>
          </cell>
          <cell r="AE218">
            <v>1</v>
          </cell>
        </row>
        <row r="219">
          <cell r="B219">
            <v>2025</v>
          </cell>
          <cell r="P219">
            <v>97.564849416851573</v>
          </cell>
          <cell r="Q219">
            <v>75.173990253255212</v>
          </cell>
          <cell r="R219">
            <v>103.28127245146096</v>
          </cell>
          <cell r="S219">
            <v>99.828943861338672</v>
          </cell>
          <cell r="T219">
            <v>112.78813279528434</v>
          </cell>
          <cell r="U219">
            <v>110.77214927458814</v>
          </cell>
          <cell r="V219">
            <v>94.241512182334091</v>
          </cell>
          <cell r="W219">
            <v>100.20637520031501</v>
          </cell>
          <cell r="X219">
            <v>88.773364601305929</v>
          </cell>
          <cell r="Y219">
            <v>119.69854851818987</v>
          </cell>
          <cell r="Z219">
            <v>103.47410136570694</v>
          </cell>
          <cell r="AA219">
            <v>94.19676007936917</v>
          </cell>
          <cell r="AB219">
            <v>0</v>
          </cell>
          <cell r="AD219">
            <v>2024</v>
          </cell>
          <cell r="AE219">
            <v>1</v>
          </cell>
        </row>
        <row r="220">
          <cell r="B220">
            <v>2024</v>
          </cell>
          <cell r="P220">
            <v>13.036572811352871</v>
          </cell>
          <cell r="Q220">
            <v>79.316990341037254</v>
          </cell>
          <cell r="R220">
            <v>86.552574698029233</v>
          </cell>
          <cell r="S220">
            <v>91.003424727764909</v>
          </cell>
          <cell r="T220">
            <v>98.568176691343851</v>
          </cell>
          <cell r="U220">
            <v>107.13893730902528</v>
          </cell>
          <cell r="V220">
            <v>108.73752640321554</v>
          </cell>
          <cell r="W220">
            <v>124.50882841498677</v>
          </cell>
          <cell r="X220">
            <v>115.49314029079424</v>
          </cell>
          <cell r="Y220">
            <v>134.99907716916513</v>
          </cell>
          <cell r="Z220">
            <v>117.76305805631317</v>
          </cell>
          <cell r="AA220">
            <v>122.88169308697168</v>
          </cell>
          <cell r="AB220">
            <v>0</v>
          </cell>
          <cell r="AD220">
            <v>2024</v>
          </cell>
          <cell r="AE220">
            <v>1</v>
          </cell>
        </row>
        <row r="221">
          <cell r="B221">
            <v>2025</v>
          </cell>
          <cell r="P221">
            <v>87.11550157577544</v>
          </cell>
          <cell r="Q221">
            <v>79.674155439650562</v>
          </cell>
          <cell r="R221">
            <v>92.651173077277505</v>
          </cell>
          <cell r="S221">
            <v>94.240586815090595</v>
          </cell>
          <cell r="T221">
            <v>109.39899371532833</v>
          </cell>
          <cell r="U221">
            <v>105.1880793969664</v>
          </cell>
          <cell r="V221">
            <v>102.70885935973754</v>
          </cell>
          <cell r="W221">
            <v>103.39077388083082</v>
          </cell>
          <cell r="X221">
            <v>101.80946939678211</v>
          </cell>
          <cell r="Y221">
            <v>113.64529386829834</v>
          </cell>
          <cell r="Z221">
            <v>110.68394183453437</v>
          </cell>
          <cell r="AA221">
            <v>99.493171639727976</v>
          </cell>
          <cell r="AB221">
            <v>0</v>
          </cell>
          <cell r="AD221">
            <v>2024</v>
          </cell>
          <cell r="AE221">
            <v>1</v>
          </cell>
        </row>
        <row r="222">
          <cell r="B222">
            <v>2025</v>
          </cell>
          <cell r="P222">
            <v>87.091297325077704</v>
          </cell>
          <cell r="Q222">
            <v>79.069283669024259</v>
          </cell>
          <cell r="R222">
            <v>92.566567142262798</v>
          </cell>
          <cell r="S222">
            <v>98.771444653826393</v>
          </cell>
          <cell r="T222">
            <v>97.359034286972914</v>
          </cell>
          <cell r="U222">
            <v>108.83268887202956</v>
          </cell>
          <cell r="V222">
            <v>98.35111720222217</v>
          </cell>
          <cell r="W222">
            <v>108.49312302684713</v>
          </cell>
          <cell r="X222">
            <v>101.16676048065393</v>
          </cell>
          <cell r="Y222">
            <v>123.66437434228237</v>
          </cell>
          <cell r="Z222">
            <v>108.11409412398132</v>
          </cell>
          <cell r="AA222">
            <v>96.520214874819516</v>
          </cell>
          <cell r="AB222">
            <v>0</v>
          </cell>
          <cell r="AD222">
            <v>2024</v>
          </cell>
          <cell r="AE222">
            <v>2</v>
          </cell>
        </row>
        <row r="223">
          <cell r="B223">
            <v>2025</v>
          </cell>
          <cell r="P223">
            <v>99.60310626554238</v>
          </cell>
          <cell r="Q223">
            <v>87.621276361990553</v>
          </cell>
          <cell r="R223">
            <v>99.646378028728549</v>
          </cell>
          <cell r="S223">
            <v>94.257628080543455</v>
          </cell>
          <cell r="T223">
            <v>110.85052942193441</v>
          </cell>
          <cell r="U223">
            <v>111.60677425518814</v>
          </cell>
          <cell r="V223">
            <v>97.780030485698589</v>
          </cell>
          <cell r="W223">
            <v>95.009828823779799</v>
          </cell>
          <cell r="X223">
            <v>94.152481740091048</v>
          </cell>
          <cell r="Y223">
            <v>103.91491504209394</v>
          </cell>
          <cell r="Z223">
            <v>111.92423532155402</v>
          </cell>
          <cell r="AA223">
            <v>93.6328161728552</v>
          </cell>
          <cell r="AB223">
            <v>0</v>
          </cell>
          <cell r="AD223">
            <v>2024</v>
          </cell>
          <cell r="AE223">
            <v>2</v>
          </cell>
        </row>
        <row r="224">
          <cell r="B224">
            <v>2025</v>
          </cell>
          <cell r="P224">
            <v>86.962148111874299</v>
          </cell>
          <cell r="Q224">
            <v>83.598508193577331</v>
          </cell>
          <cell r="R224">
            <v>94.911808023952318</v>
          </cell>
          <cell r="S224">
            <v>84.893504907208978</v>
          </cell>
          <cell r="T224">
            <v>111.66670080269314</v>
          </cell>
          <cell r="U224">
            <v>111.04108053557565</v>
          </cell>
          <cell r="V224">
            <v>103.58204842226388</v>
          </cell>
          <cell r="W224">
            <v>98.87406971569655</v>
          </cell>
          <cell r="X224">
            <v>93.634499978587399</v>
          </cell>
          <cell r="Y224">
            <v>123.3784611603394</v>
          </cell>
          <cell r="Z224">
            <v>102.26079800099428</v>
          </cell>
          <cell r="AA224">
            <v>105.19637214723676</v>
          </cell>
          <cell r="AB224">
            <v>0</v>
          </cell>
          <cell r="AD224">
            <v>2024</v>
          </cell>
          <cell r="AE224">
            <v>3</v>
          </cell>
        </row>
        <row r="225">
          <cell r="B225">
            <v>2025</v>
          </cell>
          <cell r="P225">
            <v>97.097106470643325</v>
          </cell>
          <cell r="Q225">
            <v>86.996285544838784</v>
          </cell>
          <cell r="R225">
            <v>103.96104504167056</v>
          </cell>
          <cell r="S225">
            <v>101.75110029028936</v>
          </cell>
          <cell r="T225">
            <v>112.50117052158441</v>
          </cell>
          <cell r="U225">
            <v>104.84439866404469</v>
          </cell>
          <cell r="V225">
            <v>97.858725848237967</v>
          </cell>
          <cell r="W225">
            <v>88.444610918625344</v>
          </cell>
          <cell r="X225">
            <v>70.724474825982455</v>
          </cell>
          <cell r="Y225">
            <v>122.74557542841089</v>
          </cell>
          <cell r="Z225">
            <v>108.88972125979338</v>
          </cell>
          <cell r="AA225">
            <v>104.18578518587881</v>
          </cell>
          <cell r="AB225">
            <v>0</v>
          </cell>
          <cell r="AD225">
            <v>2024</v>
          </cell>
          <cell r="AE225">
            <v>3</v>
          </cell>
        </row>
        <row r="226">
          <cell r="B226">
            <v>2025</v>
          </cell>
          <cell r="P226">
            <v>91.064931651909774</v>
          </cell>
          <cell r="Q226">
            <v>89.914086624489372</v>
          </cell>
          <cell r="R226">
            <v>98.079683399742606</v>
          </cell>
          <cell r="S226">
            <v>96.897765788466828</v>
          </cell>
          <cell r="T226">
            <v>113.88867203351512</v>
          </cell>
          <cell r="U226">
            <v>119.32799740288853</v>
          </cell>
          <cell r="V226">
            <v>99.986705262629044</v>
          </cell>
          <cell r="W226">
            <v>93.846159791921906</v>
          </cell>
          <cell r="X226">
            <v>94.669815149044055</v>
          </cell>
          <cell r="Y226">
            <v>99.930589103726007</v>
          </cell>
          <cell r="Z226">
            <v>107.41212526425224</v>
          </cell>
          <cell r="AA226">
            <v>94.981468527414606</v>
          </cell>
          <cell r="AB226">
            <v>0</v>
          </cell>
          <cell r="AD226">
            <v>2024</v>
          </cell>
          <cell r="AE226">
            <v>3</v>
          </cell>
        </row>
        <row r="227">
          <cell r="B227">
            <v>2025</v>
          </cell>
          <cell r="P227">
            <v>88.214766593579114</v>
          </cell>
          <cell r="Q227">
            <v>73.966793938100352</v>
          </cell>
          <cell r="R227">
            <v>92.18033829383198</v>
          </cell>
          <cell r="S227">
            <v>90.107774973009754</v>
          </cell>
          <cell r="T227">
            <v>100.74664529717484</v>
          </cell>
          <cell r="U227">
            <v>103.06885719961103</v>
          </cell>
          <cell r="V227">
            <v>100.40673915143887</v>
          </cell>
          <cell r="W227">
            <v>105.95181822382635</v>
          </cell>
          <cell r="X227">
            <v>97.523778127223565</v>
          </cell>
          <cell r="Y227">
            <v>120.48184576718629</v>
          </cell>
          <cell r="Z227">
            <v>116.34224019994291</v>
          </cell>
          <cell r="AA227">
            <v>111.00840223507493</v>
          </cell>
          <cell r="AB227">
            <v>0</v>
          </cell>
          <cell r="AD227">
            <v>2024</v>
          </cell>
          <cell r="AE227">
            <v>4</v>
          </cell>
        </row>
        <row r="228">
          <cell r="B228">
            <v>2025</v>
          </cell>
          <cell r="P228">
            <v>87.710166823413459</v>
          </cell>
          <cell r="Q228">
            <v>76.299517434357725</v>
          </cell>
          <cell r="R228">
            <v>85.548592117984697</v>
          </cell>
          <cell r="S228">
            <v>88.007368810883918</v>
          </cell>
          <cell r="T228">
            <v>102.13748615101916</v>
          </cell>
          <cell r="U228">
            <v>100.33613513775921</v>
          </cell>
          <cell r="V228">
            <v>98.460832456255446</v>
          </cell>
          <cell r="W228">
            <v>104.34719920653117</v>
          </cell>
          <cell r="X228">
            <v>96.014846146228578</v>
          </cell>
          <cell r="Y228">
            <v>138.11055425573829</v>
          </cell>
          <cell r="Z228">
            <v>116.03970212361052</v>
          </cell>
          <cell r="AA228">
            <v>106.98759933621788</v>
          </cell>
          <cell r="AB228">
            <v>0</v>
          </cell>
          <cell r="AD228">
            <v>2024</v>
          </cell>
          <cell r="AE228">
            <v>5</v>
          </cell>
        </row>
        <row r="229">
          <cell r="B229">
            <v>2025</v>
          </cell>
          <cell r="P229">
            <v>96.52971133020921</v>
          </cell>
          <cell r="Q229">
            <v>92.93141704098278</v>
          </cell>
          <cell r="R229">
            <v>113.44765851325724</v>
          </cell>
          <cell r="S229">
            <v>107.59761394874694</v>
          </cell>
          <cell r="T229">
            <v>125.48703432295629</v>
          </cell>
          <cell r="U229">
            <v>108.81294944164588</v>
          </cell>
          <cell r="V229">
            <v>94.097715005814919</v>
          </cell>
          <cell r="W229">
            <v>98.045898684490993</v>
          </cell>
          <cell r="X229">
            <v>80.789990159360912</v>
          </cell>
          <cell r="Y229">
            <v>98.459404326567849</v>
          </cell>
          <cell r="Z229">
            <v>93.872407444426898</v>
          </cell>
          <cell r="AA229">
            <v>89.928199781540016</v>
          </cell>
          <cell r="AB229">
            <v>0</v>
          </cell>
          <cell r="AD229">
            <v>2024</v>
          </cell>
          <cell r="AE229">
            <v>5</v>
          </cell>
        </row>
        <row r="230">
          <cell r="B230">
            <v>2025</v>
          </cell>
          <cell r="P230">
            <v>77.981566876086177</v>
          </cell>
          <cell r="Q230">
            <v>94.417062575034564</v>
          </cell>
          <cell r="R230">
            <v>109.06540128966216</v>
          </cell>
          <cell r="S230">
            <v>96.171201964738103</v>
          </cell>
          <cell r="T230">
            <v>111.20389607616484</v>
          </cell>
          <cell r="U230">
            <v>104.11339950237767</v>
          </cell>
          <cell r="V230">
            <v>89.986330843309531</v>
          </cell>
          <cell r="W230">
            <v>93.303770475450179</v>
          </cell>
          <cell r="X230">
            <v>102.20526299183388</v>
          </cell>
          <cell r="Y230">
            <v>118.19177039641191</v>
          </cell>
          <cell r="Z230">
            <v>104.51623965292008</v>
          </cell>
          <cell r="AA230">
            <v>98.844097356010934</v>
          </cell>
          <cell r="AB230">
            <v>0</v>
          </cell>
          <cell r="AD230">
            <v>2024</v>
          </cell>
          <cell r="AE230">
            <v>6</v>
          </cell>
        </row>
        <row r="231">
          <cell r="B231">
            <v>2025</v>
          </cell>
          <cell r="P231">
            <v>74.409563611624066</v>
          </cell>
          <cell r="Q231">
            <v>70.193358832398545</v>
          </cell>
          <cell r="R231">
            <v>89.396958862329996</v>
          </cell>
          <cell r="S231">
            <v>89.981138031250822</v>
          </cell>
          <cell r="T231">
            <v>97.87684587973925</v>
          </cell>
          <cell r="U231">
            <v>116.41369724690944</v>
          </cell>
          <cell r="V231">
            <v>99.776976356741486</v>
          </cell>
          <cell r="W231">
            <v>105.43814727817404</v>
          </cell>
          <cell r="X231">
            <v>104.37403292630587</v>
          </cell>
          <cell r="Y231">
            <v>135.12394455114449</v>
          </cell>
          <cell r="Z231">
            <v>116.17218147742628</v>
          </cell>
          <cell r="AA231">
            <v>100.84315494595569</v>
          </cell>
          <cell r="AB231">
            <v>0</v>
          </cell>
          <cell r="AD231">
            <v>2024</v>
          </cell>
          <cell r="AE231">
            <v>7</v>
          </cell>
        </row>
        <row r="232">
          <cell r="B232">
            <v>2025</v>
          </cell>
          <cell r="P232">
            <v>99.206065959130939</v>
          </cell>
          <cell r="Q232">
            <v>88.360552125099446</v>
          </cell>
          <cell r="R232">
            <v>85.486478996237693</v>
          </cell>
          <cell r="S232">
            <v>101.86062091144905</v>
          </cell>
          <cell r="T232">
            <v>122.85840180399678</v>
          </cell>
          <cell r="U232">
            <v>124.26702661533278</v>
          </cell>
          <cell r="V232">
            <v>95.062735144640754</v>
          </cell>
          <cell r="W232">
            <v>95.526295326715228</v>
          </cell>
          <cell r="X232">
            <v>83.808690208213292</v>
          </cell>
          <cell r="Y232">
            <v>131.09481949066202</v>
          </cell>
          <cell r="Z232">
            <v>86.871178120756937</v>
          </cell>
          <cell r="AA232">
            <v>85.597135297765149</v>
          </cell>
          <cell r="AB232">
            <v>0</v>
          </cell>
          <cell r="AD232">
            <v>2024</v>
          </cell>
          <cell r="AE232">
            <v>7</v>
          </cell>
        </row>
        <row r="233">
          <cell r="B233">
            <v>2025</v>
          </cell>
          <cell r="P233">
            <v>80.502714825519178</v>
          </cell>
          <cell r="Q233">
            <v>70.959190390291013</v>
          </cell>
          <cell r="R233">
            <v>102.4774244138261</v>
          </cell>
          <cell r="S233">
            <v>88.908872146915314</v>
          </cell>
          <cell r="T233">
            <v>122.80759179959031</v>
          </cell>
          <cell r="U233">
            <v>115.15464343972621</v>
          </cell>
          <cell r="V233">
            <v>106.50461043737558</v>
          </cell>
          <cell r="W233">
            <v>99.358837166222145</v>
          </cell>
          <cell r="X233">
            <v>98.348803372534505</v>
          </cell>
          <cell r="Y233">
            <v>108.86783053158065</v>
          </cell>
          <cell r="Z233">
            <v>102.20980862233621</v>
          </cell>
          <cell r="AA233">
            <v>103.89967285408287</v>
          </cell>
          <cell r="AB233">
            <v>0</v>
          </cell>
          <cell r="AD233">
            <v>2024</v>
          </cell>
          <cell r="AE233">
            <v>8</v>
          </cell>
        </row>
        <row r="234">
          <cell r="B234">
            <v>2025</v>
          </cell>
          <cell r="P234">
            <v>92.294200305796878</v>
          </cell>
          <cell r="Q234">
            <v>87.718315818291543</v>
          </cell>
          <cell r="R234">
            <v>94.118764329111855</v>
          </cell>
          <cell r="S234">
            <v>95.875999333259315</v>
          </cell>
          <cell r="T234">
            <v>109.77996575258354</v>
          </cell>
          <cell r="U234">
            <v>102.68212483311017</v>
          </cell>
          <cell r="V234">
            <v>97.369157873123442</v>
          </cell>
          <cell r="W234">
            <v>105.42165616943073</v>
          </cell>
          <cell r="X234">
            <v>96.295168324185298</v>
          </cell>
          <cell r="Y234">
            <v>115.82883627226468</v>
          </cell>
          <cell r="Z234">
            <v>105.65246109505935</v>
          </cell>
          <cell r="AA234">
            <v>96.963349893783231</v>
          </cell>
          <cell r="AB234">
            <v>0</v>
          </cell>
          <cell r="AD234">
            <v>2024</v>
          </cell>
          <cell r="AE234">
            <v>8</v>
          </cell>
        </row>
        <row r="235">
          <cell r="B235">
            <v>2025</v>
          </cell>
          <cell r="P235">
            <v>78.452658683731514</v>
          </cell>
          <cell r="Q235">
            <v>64.27492466575427</v>
          </cell>
          <cell r="R235">
            <v>94.799224534487138</v>
          </cell>
          <cell r="S235">
            <v>98.37201527244828</v>
          </cell>
          <cell r="T235">
            <v>87.30055688310236</v>
          </cell>
          <cell r="U235">
            <v>88.481188782305082</v>
          </cell>
          <cell r="V235">
            <v>97.279654917111174</v>
          </cell>
          <cell r="W235">
            <v>108.00023391959124</v>
          </cell>
          <cell r="X235">
            <v>102.67304624730083</v>
          </cell>
          <cell r="Y235">
            <v>133.69166676168115</v>
          </cell>
          <cell r="Z235">
            <v>119.46891425633245</v>
          </cell>
          <cell r="AA235">
            <v>127.20591507615441</v>
          </cell>
          <cell r="AB235">
            <v>0</v>
          </cell>
          <cell r="AD235">
            <v>2024</v>
          </cell>
          <cell r="AE235">
            <v>8</v>
          </cell>
        </row>
        <row r="236">
          <cell r="B236">
            <v>2025</v>
          </cell>
          <cell r="P236">
            <v>80.467771849527509</v>
          </cell>
          <cell r="Q236">
            <v>69.394742056791969</v>
          </cell>
          <cell r="R236">
            <v>96.52726083913646</v>
          </cell>
          <cell r="S236">
            <v>87.468541474786051</v>
          </cell>
          <cell r="T236">
            <v>112.8964553450363</v>
          </cell>
          <cell r="U236">
            <v>113.7040052426546</v>
          </cell>
          <cell r="V236">
            <v>105.28206357535093</v>
          </cell>
          <cell r="W236">
            <v>107.18415863334742</v>
          </cell>
          <cell r="X236">
            <v>97.229497502243206</v>
          </cell>
          <cell r="Y236">
            <v>123.19533267181681</v>
          </cell>
          <cell r="Z236">
            <v>96.033646799153047</v>
          </cell>
          <cell r="AA236">
            <v>110.6165240101558</v>
          </cell>
          <cell r="AB236">
            <v>0</v>
          </cell>
          <cell r="AD236">
            <v>2024</v>
          </cell>
          <cell r="AE236">
            <v>9</v>
          </cell>
        </row>
        <row r="237">
          <cell r="B237">
            <v>2025</v>
          </cell>
          <cell r="P237">
            <v>106.71850196954553</v>
          </cell>
          <cell r="Q237">
            <v>77.850801676423416</v>
          </cell>
          <cell r="R237">
            <v>97.117912365722347</v>
          </cell>
          <cell r="S237">
            <v>97.736072499433064</v>
          </cell>
          <cell r="T237">
            <v>118.61304519456087</v>
          </cell>
          <cell r="U237">
            <v>109.72006416770954</v>
          </cell>
          <cell r="V237">
            <v>95.551724717166536</v>
          </cell>
          <cell r="W237">
            <v>99.904462343465227</v>
          </cell>
          <cell r="X237">
            <v>80.026750543829735</v>
          </cell>
          <cell r="Y237">
            <v>120.28547911609819</v>
          </cell>
          <cell r="Z237">
            <v>98.68619974299321</v>
          </cell>
          <cell r="AA237">
            <v>97.78898566305233</v>
          </cell>
          <cell r="AB237">
            <v>0</v>
          </cell>
          <cell r="AD237">
            <v>2024</v>
          </cell>
          <cell r="AE237">
            <v>9</v>
          </cell>
        </row>
        <row r="238">
          <cell r="B238">
            <v>2025</v>
          </cell>
          <cell r="P238">
            <v>82.721497993300019</v>
          </cell>
          <cell r="Q238">
            <v>79.068717727951395</v>
          </cell>
          <cell r="R238">
            <v>97.141787790172344</v>
          </cell>
          <cell r="S238">
            <v>91.016875234422869</v>
          </cell>
          <cell r="T238">
            <v>120.88967848626473</v>
          </cell>
          <cell r="U238">
            <v>108.05097507868977</v>
          </cell>
          <cell r="V238">
            <v>97.118656727806012</v>
          </cell>
          <cell r="W238">
            <v>94.049935787207076</v>
          </cell>
          <cell r="X238">
            <v>96.779401146433273</v>
          </cell>
          <cell r="Y238">
            <v>126.87484087355099</v>
          </cell>
          <cell r="Z238">
            <v>108.35842544930883</v>
          </cell>
          <cell r="AA238">
            <v>97.929207704892619</v>
          </cell>
          <cell r="AB238">
            <v>0</v>
          </cell>
          <cell r="AD238">
            <v>2024</v>
          </cell>
          <cell r="AE238">
            <v>10</v>
          </cell>
        </row>
        <row r="239">
          <cell r="B239">
            <v>2025</v>
          </cell>
          <cell r="P239">
            <v>88.610399600699154</v>
          </cell>
          <cell r="Q239">
            <v>78.78963654016745</v>
          </cell>
          <cell r="R239">
            <v>89.047911060564616</v>
          </cell>
          <cell r="S239">
            <v>93.050790654428312</v>
          </cell>
          <cell r="T239">
            <v>106.36559538097437</v>
          </cell>
          <cell r="U239">
            <v>96.88618041722269</v>
          </cell>
          <cell r="V239">
            <v>98.997316500852975</v>
          </cell>
          <cell r="W239">
            <v>97.414760492460445</v>
          </cell>
          <cell r="X239">
            <v>98.780789723044734</v>
          </cell>
          <cell r="Y239">
            <v>130.33638337127417</v>
          </cell>
          <cell r="Z239">
            <v>111.26610583754601</v>
          </cell>
          <cell r="AA239">
            <v>110.45413042076513</v>
          </cell>
          <cell r="AB239">
            <v>0</v>
          </cell>
          <cell r="AD239">
            <v>2024</v>
          </cell>
          <cell r="AE239">
            <v>10</v>
          </cell>
        </row>
        <row r="240">
          <cell r="B240">
            <v>2025</v>
          </cell>
          <cell r="P240">
            <v>72.02410407769132</v>
          </cell>
          <cell r="Q240">
            <v>68.309734428806109</v>
          </cell>
          <cell r="R240">
            <v>93.397319577351411</v>
          </cell>
          <cell r="S240">
            <v>79.553892148887854</v>
          </cell>
          <cell r="T240">
            <v>106.3104365099145</v>
          </cell>
          <cell r="U240">
            <v>109.12631202732813</v>
          </cell>
          <cell r="V240">
            <v>107.36801246353049</v>
          </cell>
          <cell r="W240">
            <v>110.10396527349877</v>
          </cell>
          <cell r="X240">
            <v>104.89269931096359</v>
          </cell>
          <cell r="Y240">
            <v>124.75425570387873</v>
          </cell>
          <cell r="Z240">
            <v>107.82438639489835</v>
          </cell>
          <cell r="AA240">
            <v>116.33488208325069</v>
          </cell>
          <cell r="AB240">
            <v>0</v>
          </cell>
          <cell r="AD240">
            <v>2024</v>
          </cell>
          <cell r="AE240">
            <v>11</v>
          </cell>
        </row>
        <row r="241">
          <cell r="B241">
            <v>2025</v>
          </cell>
          <cell r="P241">
            <v>77.461745228980973</v>
          </cell>
          <cell r="Q241">
            <v>67.215557852971585</v>
          </cell>
          <cell r="R241">
            <v>85.994691106205806</v>
          </cell>
          <cell r="S241">
            <v>90.227500069853861</v>
          </cell>
          <cell r="T241">
            <v>116.73754505574338</v>
          </cell>
          <cell r="U241">
            <v>87.653748358434143</v>
          </cell>
          <cell r="V241">
            <v>100.06918326860207</v>
          </cell>
          <cell r="W241">
            <v>104.8988236609014</v>
          </cell>
          <cell r="X241">
            <v>96.561960378887363</v>
          </cell>
          <cell r="Y241">
            <v>137.14917991561651</v>
          </cell>
          <cell r="Z241">
            <v>117.32498812484282</v>
          </cell>
          <cell r="AA241">
            <v>118.70507697895999</v>
          </cell>
          <cell r="AB241">
            <v>0</v>
          </cell>
          <cell r="AD241">
            <v>2024</v>
          </cell>
          <cell r="AE241">
            <v>12</v>
          </cell>
        </row>
        <row r="242">
          <cell r="B242">
            <v>2025</v>
          </cell>
          <cell r="P242">
            <v>73.045839423830941</v>
          </cell>
          <cell r="Q242">
            <v>68.05106128158144</v>
          </cell>
          <cell r="R242">
            <v>97.529217571490506</v>
          </cell>
          <cell r="S242">
            <v>94.143547345296824</v>
          </cell>
          <cell r="T242">
            <v>106.56041947755088</v>
          </cell>
          <cell r="U242">
            <v>105.93147794818847</v>
          </cell>
          <cell r="V242">
            <v>99.360395776313567</v>
          </cell>
          <cell r="W242">
            <v>108.89602184177794</v>
          </cell>
          <cell r="X242">
            <v>98.939097695612858</v>
          </cell>
          <cell r="Y242">
            <v>126.6614731950599</v>
          </cell>
          <cell r="Z242">
            <v>113.5193088513101</v>
          </cell>
          <cell r="AA242">
            <v>107.36213959198663</v>
          </cell>
          <cell r="AB242">
            <v>0</v>
          </cell>
          <cell r="AD242">
            <v>2025</v>
          </cell>
          <cell r="AE242">
            <v>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6574CA-483B-48D0-AFCA-C0265F55412E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140b6312-f3fc-4b55-9b4f-26cd2ee7b83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D1CE-0436-407A-892B-020F1E7B61B0}">
  <dimension ref="A1:S153"/>
  <sheetViews>
    <sheetView workbookViewId="0">
      <selection activeCell="K29" sqref="K29"/>
    </sheetView>
  </sheetViews>
  <sheetFormatPr defaultRowHeight="13.2" x14ac:dyDescent="0.3"/>
  <cols>
    <col min="1" max="1" width="27" bestFit="1" customWidth="1"/>
    <col min="3" max="3" width="14.125" style="2" customWidth="1"/>
    <col min="4" max="4" width="12.75" customWidth="1"/>
    <col min="5" max="5" width="11.125" bestFit="1" customWidth="1"/>
    <col min="11" max="12" width="9" style="4"/>
    <col min="18" max="18" width="27" bestFit="1" customWidth="1"/>
    <col min="19" max="19" width="11.125" bestFit="1" customWidth="1"/>
  </cols>
  <sheetData>
    <row r="1" spans="1:19" x14ac:dyDescent="0.3">
      <c r="E1" s="1">
        <v>46174</v>
      </c>
    </row>
    <row r="2" spans="1:19" x14ac:dyDescent="0.3">
      <c r="A2" t="s">
        <v>0</v>
      </c>
      <c r="B2" t="s">
        <v>161</v>
      </c>
      <c r="C2" s="2" t="s">
        <v>162</v>
      </c>
      <c r="D2" t="s">
        <v>166</v>
      </c>
      <c r="E2" t="s">
        <v>169</v>
      </c>
      <c r="F2" t="s">
        <v>170</v>
      </c>
      <c r="G2" t="s">
        <v>171</v>
      </c>
      <c r="K2" s="4" t="s">
        <v>167</v>
      </c>
      <c r="L2" s="4" t="s">
        <v>168</v>
      </c>
      <c r="N2" s="4" t="s">
        <v>172</v>
      </c>
      <c r="O2" s="4" t="s">
        <v>173</v>
      </c>
    </row>
    <row r="3" spans="1:19" x14ac:dyDescent="0.3">
      <c r="A3" t="s">
        <v>1</v>
      </c>
      <c r="B3" t="s">
        <v>2</v>
      </c>
      <c r="C3" s="2">
        <v>42292</v>
      </c>
      <c r="D3" s="1">
        <f>EOMONTH(C3,0)+1</f>
        <v>42309</v>
      </c>
      <c r="E3" s="3">
        <f t="shared" ref="E3:E34" si="0">DATEDIF(C3,$E$1,"m")</f>
        <v>127</v>
      </c>
      <c r="F3" t="s">
        <v>167</v>
      </c>
      <c r="G3" t="s">
        <v>168</v>
      </c>
      <c r="J3" t="s">
        <v>14</v>
      </c>
      <c r="K3" s="4">
        <f t="shared" ref="K3:K8" si="1">COUNTIF($B$3:$B$85,J3)</f>
        <v>17</v>
      </c>
      <c r="L3" s="4">
        <f t="shared" ref="L3:L8" si="2">COUNTIF($B$3:$B$56,J3)</f>
        <v>9</v>
      </c>
      <c r="N3">
        <v>1</v>
      </c>
      <c r="O3" s="11">
        <v>91.030316684681807</v>
      </c>
    </row>
    <row r="4" spans="1:19" x14ac:dyDescent="0.3">
      <c r="A4" t="s">
        <v>3</v>
      </c>
      <c r="B4" t="s">
        <v>2</v>
      </c>
      <c r="C4" s="2">
        <v>42444</v>
      </c>
      <c r="D4" s="1">
        <f t="shared" ref="D4:D64" si="3">EOMONTH(C4,0)+1</f>
        <v>42461</v>
      </c>
      <c r="E4" s="3">
        <f t="shared" si="0"/>
        <v>122</v>
      </c>
      <c r="F4" t="s">
        <v>167</v>
      </c>
      <c r="G4" t="s">
        <v>168</v>
      </c>
      <c r="J4" t="s">
        <v>163</v>
      </c>
      <c r="K4" s="4">
        <f t="shared" si="1"/>
        <v>31</v>
      </c>
      <c r="L4" s="4">
        <f t="shared" si="2"/>
        <v>21</v>
      </c>
      <c r="N4">
        <v>2</v>
      </c>
      <c r="O4" s="11">
        <v>84.287776489062807</v>
      </c>
      <c r="S4" s="1"/>
    </row>
    <row r="5" spans="1:19" x14ac:dyDescent="0.3">
      <c r="A5" t="s">
        <v>4</v>
      </c>
      <c r="B5" t="s">
        <v>5</v>
      </c>
      <c r="C5" s="2">
        <v>42503</v>
      </c>
      <c r="D5" s="1">
        <f t="shared" si="3"/>
        <v>42522</v>
      </c>
      <c r="E5" s="3">
        <f t="shared" si="0"/>
        <v>120</v>
      </c>
      <c r="F5" t="s">
        <v>167</v>
      </c>
      <c r="G5" t="s">
        <v>168</v>
      </c>
      <c r="J5" t="s">
        <v>9</v>
      </c>
      <c r="K5" s="4">
        <f t="shared" si="1"/>
        <v>23</v>
      </c>
      <c r="L5" s="4">
        <f t="shared" si="2"/>
        <v>14</v>
      </c>
      <c r="N5">
        <v>3</v>
      </c>
      <c r="O5" s="11">
        <v>97.17160058404427</v>
      </c>
      <c r="S5" s="1"/>
    </row>
    <row r="6" spans="1:19" x14ac:dyDescent="0.3">
      <c r="A6" t="s">
        <v>6</v>
      </c>
      <c r="B6" t="s">
        <v>7</v>
      </c>
      <c r="C6" s="2">
        <v>42638</v>
      </c>
      <c r="D6" s="1">
        <f t="shared" si="3"/>
        <v>42644</v>
      </c>
      <c r="E6" s="3">
        <f t="shared" si="0"/>
        <v>116</v>
      </c>
      <c r="F6" t="s">
        <v>167</v>
      </c>
      <c r="G6" t="s">
        <v>168</v>
      </c>
      <c r="J6" t="s">
        <v>5</v>
      </c>
      <c r="K6" s="4">
        <f t="shared" si="1"/>
        <v>8</v>
      </c>
      <c r="L6" s="4">
        <f t="shared" si="2"/>
        <v>6</v>
      </c>
      <c r="N6">
        <v>4</v>
      </c>
      <c r="O6" s="11">
        <v>96.499914908438853</v>
      </c>
      <c r="S6" s="1"/>
    </row>
    <row r="7" spans="1:19" x14ac:dyDescent="0.3">
      <c r="A7" t="s">
        <v>8</v>
      </c>
      <c r="B7" t="s">
        <v>9</v>
      </c>
      <c r="C7" s="2">
        <v>42708</v>
      </c>
      <c r="D7" s="1">
        <f t="shared" si="3"/>
        <v>42736</v>
      </c>
      <c r="E7" s="3">
        <f t="shared" si="0"/>
        <v>113</v>
      </c>
      <c r="F7" t="s">
        <v>167</v>
      </c>
      <c r="G7" t="s">
        <v>168</v>
      </c>
      <c r="J7" t="s">
        <v>7</v>
      </c>
      <c r="K7" s="4">
        <f t="shared" si="1"/>
        <v>3</v>
      </c>
      <c r="L7" s="4">
        <f t="shared" si="2"/>
        <v>3</v>
      </c>
      <c r="N7">
        <v>5</v>
      </c>
      <c r="O7" s="11">
        <v>105.36696241365125</v>
      </c>
      <c r="S7" s="1"/>
    </row>
    <row r="8" spans="1:19" x14ac:dyDescent="0.3">
      <c r="A8" t="s">
        <v>10</v>
      </c>
      <c r="B8" t="s">
        <v>9</v>
      </c>
      <c r="C8" s="2">
        <v>43039</v>
      </c>
      <c r="D8" s="1">
        <f t="shared" si="3"/>
        <v>43040</v>
      </c>
      <c r="E8" s="3">
        <f t="shared" si="0"/>
        <v>103</v>
      </c>
      <c r="F8" t="s">
        <v>167</v>
      </c>
      <c r="G8" t="s">
        <v>168</v>
      </c>
      <c r="J8" t="s">
        <v>164</v>
      </c>
      <c r="K8" s="4">
        <f t="shared" si="1"/>
        <v>0</v>
      </c>
      <c r="L8" s="4">
        <f t="shared" si="2"/>
        <v>0</v>
      </c>
      <c r="N8">
        <v>6</v>
      </c>
      <c r="O8" s="11">
        <v>102.78468761332418</v>
      </c>
      <c r="S8" s="1"/>
    </row>
    <row r="9" spans="1:19" x14ac:dyDescent="0.3">
      <c r="A9" t="s">
        <v>11</v>
      </c>
      <c r="B9" t="s">
        <v>2</v>
      </c>
      <c r="C9" s="2">
        <v>43146</v>
      </c>
      <c r="D9" s="1">
        <f t="shared" si="3"/>
        <v>43160</v>
      </c>
      <c r="E9" s="3">
        <f t="shared" si="0"/>
        <v>99</v>
      </c>
      <c r="F9" t="s">
        <v>167</v>
      </c>
      <c r="G9" t="s">
        <v>168</v>
      </c>
      <c r="N9">
        <v>7</v>
      </c>
      <c r="O9" s="11">
        <v>104.67864933203967</v>
      </c>
      <c r="S9" s="1"/>
    </row>
    <row r="10" spans="1:19" x14ac:dyDescent="0.3">
      <c r="A10" t="s">
        <v>12</v>
      </c>
      <c r="C10" s="2">
        <v>43252</v>
      </c>
      <c r="D10" s="1">
        <f t="shared" si="3"/>
        <v>43282</v>
      </c>
      <c r="E10" s="3">
        <f t="shared" si="0"/>
        <v>96</v>
      </c>
      <c r="F10" t="s">
        <v>167</v>
      </c>
      <c r="G10" t="s">
        <v>168</v>
      </c>
      <c r="N10">
        <v>8</v>
      </c>
      <c r="O10" s="11">
        <v>102.0452176382724</v>
      </c>
      <c r="S10" s="1"/>
    </row>
    <row r="11" spans="1:19" x14ac:dyDescent="0.3">
      <c r="A11" t="s">
        <v>13</v>
      </c>
      <c r="B11" t="s">
        <v>14</v>
      </c>
      <c r="C11" s="2">
        <v>43779</v>
      </c>
      <c r="D11" s="1">
        <f t="shared" si="3"/>
        <v>43800</v>
      </c>
      <c r="E11" s="3">
        <f t="shared" si="0"/>
        <v>78</v>
      </c>
      <c r="F11" t="s">
        <v>167</v>
      </c>
      <c r="G11" t="s">
        <v>168</v>
      </c>
      <c r="N11">
        <v>9</v>
      </c>
      <c r="O11" s="11">
        <v>100.12358076140046</v>
      </c>
      <c r="S11" s="1"/>
    </row>
    <row r="12" spans="1:19" x14ac:dyDescent="0.3">
      <c r="A12" t="s">
        <v>15</v>
      </c>
      <c r="B12" t="s">
        <v>5</v>
      </c>
      <c r="C12" s="2">
        <v>44583</v>
      </c>
      <c r="D12" s="1">
        <f t="shared" si="3"/>
        <v>44593</v>
      </c>
      <c r="E12" s="3">
        <f t="shared" si="0"/>
        <v>52</v>
      </c>
      <c r="F12" t="s">
        <v>167</v>
      </c>
      <c r="G12" t="s">
        <v>168</v>
      </c>
      <c r="N12">
        <v>10</v>
      </c>
      <c r="O12" s="11">
        <v>115.59456344220527</v>
      </c>
      <c r="S12" s="1"/>
    </row>
    <row r="13" spans="1:19" x14ac:dyDescent="0.3">
      <c r="A13" t="s">
        <v>16</v>
      </c>
      <c r="B13" t="s">
        <v>9</v>
      </c>
      <c r="C13" s="2">
        <v>44889</v>
      </c>
      <c r="D13" s="1">
        <f t="shared" si="3"/>
        <v>44896</v>
      </c>
      <c r="E13" s="3">
        <f t="shared" si="0"/>
        <v>42</v>
      </c>
      <c r="F13" t="s">
        <v>167</v>
      </c>
      <c r="G13" t="s">
        <v>168</v>
      </c>
      <c r="N13">
        <v>11</v>
      </c>
      <c r="O13" s="11">
        <v>104.11251530615402</v>
      </c>
      <c r="S13" s="1"/>
    </row>
    <row r="14" spans="1:19" x14ac:dyDescent="0.3">
      <c r="A14" t="s">
        <v>17</v>
      </c>
      <c r="B14" t="s">
        <v>2</v>
      </c>
      <c r="C14" s="2">
        <v>45470</v>
      </c>
      <c r="D14" s="1">
        <f t="shared" si="3"/>
        <v>45474</v>
      </c>
      <c r="E14" s="3">
        <f t="shared" si="0"/>
        <v>23</v>
      </c>
      <c r="F14" t="s">
        <v>167</v>
      </c>
      <c r="G14" t="s">
        <v>168</v>
      </c>
      <c r="N14">
        <v>12</v>
      </c>
      <c r="O14" s="11">
        <v>103.33184157392137</v>
      </c>
      <c r="S14" s="1"/>
    </row>
    <row r="15" spans="1:19" x14ac:dyDescent="0.3">
      <c r="A15" t="s">
        <v>18</v>
      </c>
      <c r="B15" t="s">
        <v>2</v>
      </c>
      <c r="C15" s="2">
        <v>45810</v>
      </c>
      <c r="D15" s="1">
        <f t="shared" si="3"/>
        <v>45839</v>
      </c>
      <c r="E15" s="3">
        <f t="shared" si="0"/>
        <v>11</v>
      </c>
      <c r="F15" t="s">
        <v>167</v>
      </c>
      <c r="G15" t="s">
        <v>168</v>
      </c>
      <c r="S15" s="1"/>
    </row>
    <row r="16" spans="1:19" x14ac:dyDescent="0.3">
      <c r="A16" t="s">
        <v>19</v>
      </c>
      <c r="B16" t="s">
        <v>2</v>
      </c>
      <c r="C16" s="2">
        <v>45859</v>
      </c>
      <c r="D16" s="1">
        <f t="shared" si="3"/>
        <v>45870</v>
      </c>
      <c r="E16" s="3">
        <f t="shared" si="0"/>
        <v>10</v>
      </c>
      <c r="F16" t="s">
        <v>167</v>
      </c>
      <c r="G16" t="s">
        <v>168</v>
      </c>
      <c r="S16" s="1"/>
    </row>
    <row r="17" spans="1:19" x14ac:dyDescent="0.3">
      <c r="A17" t="s">
        <v>20</v>
      </c>
      <c r="B17" t="s">
        <v>2</v>
      </c>
      <c r="C17" s="2">
        <v>43629</v>
      </c>
      <c r="D17" s="1">
        <f t="shared" si="3"/>
        <v>43647</v>
      </c>
      <c r="E17" s="3">
        <f t="shared" si="0"/>
        <v>83</v>
      </c>
      <c r="F17" t="s">
        <v>167</v>
      </c>
      <c r="G17" t="s">
        <v>168</v>
      </c>
      <c r="K17" s="4" t="s">
        <v>389</v>
      </c>
      <c r="L17" s="4" t="s">
        <v>390</v>
      </c>
      <c r="M17" t="s">
        <v>391</v>
      </c>
      <c r="S17" s="1"/>
    </row>
    <row r="18" spans="1:19" x14ac:dyDescent="0.3">
      <c r="A18" t="s">
        <v>21</v>
      </c>
      <c r="B18" t="s">
        <v>7</v>
      </c>
      <c r="C18" s="2">
        <v>43631</v>
      </c>
      <c r="D18" s="1">
        <f t="shared" si="3"/>
        <v>43647</v>
      </c>
      <c r="E18" s="3">
        <f t="shared" si="0"/>
        <v>83</v>
      </c>
      <c r="F18" t="s">
        <v>167</v>
      </c>
      <c r="G18" t="s">
        <v>168</v>
      </c>
      <c r="J18" t="s">
        <v>386</v>
      </c>
      <c r="K18">
        <v>4950</v>
      </c>
      <c r="L18">
        <v>1990</v>
      </c>
      <c r="M18" s="85">
        <f>L18/K18-1</f>
        <v>-0.59797979797979806</v>
      </c>
      <c r="S18" s="1"/>
    </row>
    <row r="19" spans="1:19" x14ac:dyDescent="0.3">
      <c r="A19" t="s">
        <v>22</v>
      </c>
      <c r="B19" t="s">
        <v>9</v>
      </c>
      <c r="C19" s="2">
        <v>43743</v>
      </c>
      <c r="D19" s="1">
        <f t="shared" si="3"/>
        <v>43770</v>
      </c>
      <c r="E19" s="3">
        <f t="shared" si="0"/>
        <v>79</v>
      </c>
      <c r="F19" t="s">
        <v>167</v>
      </c>
      <c r="G19" t="s">
        <v>168</v>
      </c>
      <c r="J19" t="s">
        <v>387</v>
      </c>
      <c r="K19">
        <v>5950</v>
      </c>
      <c r="L19">
        <v>2990</v>
      </c>
      <c r="M19" s="85">
        <f>L19/K19-1</f>
        <v>-0.49747899159663866</v>
      </c>
      <c r="S19" s="1"/>
    </row>
    <row r="20" spans="1:19" x14ac:dyDescent="0.3">
      <c r="A20" t="s">
        <v>23</v>
      </c>
      <c r="B20" t="s">
        <v>2</v>
      </c>
      <c r="C20" s="2">
        <v>43834</v>
      </c>
      <c r="D20" s="1">
        <f t="shared" si="3"/>
        <v>43862</v>
      </c>
      <c r="E20" s="3">
        <f t="shared" si="0"/>
        <v>76</v>
      </c>
      <c r="F20" t="s">
        <v>167</v>
      </c>
      <c r="G20" t="s">
        <v>168</v>
      </c>
      <c r="J20" t="s">
        <v>388</v>
      </c>
      <c r="K20">
        <v>6950</v>
      </c>
      <c r="L20">
        <v>3990</v>
      </c>
      <c r="M20" s="85">
        <f>L20/K20-1</f>
        <v>-0.42589928057553961</v>
      </c>
      <c r="S20" s="1"/>
    </row>
    <row r="21" spans="1:19" x14ac:dyDescent="0.3">
      <c r="A21" t="s">
        <v>24</v>
      </c>
      <c r="B21" t="s">
        <v>2</v>
      </c>
      <c r="C21" s="2">
        <v>43833</v>
      </c>
      <c r="D21" s="1">
        <f t="shared" si="3"/>
        <v>43862</v>
      </c>
      <c r="E21" s="3">
        <f t="shared" si="0"/>
        <v>76</v>
      </c>
      <c r="F21" t="s">
        <v>167</v>
      </c>
      <c r="G21" t="s">
        <v>168</v>
      </c>
      <c r="S21" s="1"/>
    </row>
    <row r="22" spans="1:19" x14ac:dyDescent="0.3">
      <c r="A22" t="s">
        <v>25</v>
      </c>
      <c r="B22" t="s">
        <v>2</v>
      </c>
      <c r="C22" s="2">
        <v>43853</v>
      </c>
      <c r="D22" s="1">
        <f t="shared" si="3"/>
        <v>43862</v>
      </c>
      <c r="E22" s="3">
        <f t="shared" si="0"/>
        <v>76</v>
      </c>
      <c r="F22" t="s">
        <v>167</v>
      </c>
      <c r="G22" t="s">
        <v>168</v>
      </c>
      <c r="S22" s="1"/>
    </row>
    <row r="23" spans="1:19" x14ac:dyDescent="0.3">
      <c r="A23" t="s">
        <v>26</v>
      </c>
      <c r="B23" t="s">
        <v>9</v>
      </c>
      <c r="C23" s="2">
        <v>43945</v>
      </c>
      <c r="D23" s="1">
        <f t="shared" si="3"/>
        <v>43952</v>
      </c>
      <c r="E23" s="3">
        <f t="shared" si="0"/>
        <v>73</v>
      </c>
      <c r="F23" t="s">
        <v>167</v>
      </c>
      <c r="G23" t="s">
        <v>168</v>
      </c>
      <c r="S23" s="1"/>
    </row>
    <row r="24" spans="1:19" x14ac:dyDescent="0.3">
      <c r="A24" t="s">
        <v>27</v>
      </c>
      <c r="B24" t="s">
        <v>14</v>
      </c>
      <c r="C24" s="2">
        <v>44015</v>
      </c>
      <c r="D24" s="1">
        <f t="shared" si="3"/>
        <v>44044</v>
      </c>
      <c r="E24" s="3">
        <f t="shared" si="0"/>
        <v>70</v>
      </c>
      <c r="F24" t="s">
        <v>167</v>
      </c>
      <c r="G24" t="s">
        <v>168</v>
      </c>
      <c r="S24" s="1"/>
    </row>
    <row r="25" spans="1:19" x14ac:dyDescent="0.3">
      <c r="A25" t="s">
        <v>28</v>
      </c>
      <c r="B25" t="s">
        <v>5</v>
      </c>
      <c r="C25" s="2">
        <v>44042</v>
      </c>
      <c r="D25" s="1">
        <f t="shared" si="3"/>
        <v>44044</v>
      </c>
      <c r="E25" s="3">
        <f t="shared" si="0"/>
        <v>70</v>
      </c>
      <c r="F25" t="s">
        <v>167</v>
      </c>
      <c r="G25" t="s">
        <v>168</v>
      </c>
      <c r="S25" s="1"/>
    </row>
    <row r="26" spans="1:19" x14ac:dyDescent="0.3">
      <c r="A26" t="s">
        <v>29</v>
      </c>
      <c r="B26" t="s">
        <v>14</v>
      </c>
      <c r="C26" s="2">
        <v>44043</v>
      </c>
      <c r="D26" s="1">
        <f t="shared" si="3"/>
        <v>44044</v>
      </c>
      <c r="E26" s="3">
        <f t="shared" si="0"/>
        <v>70</v>
      </c>
      <c r="F26" t="s">
        <v>167</v>
      </c>
      <c r="G26" t="s">
        <v>168</v>
      </c>
      <c r="S26" s="1"/>
    </row>
    <row r="27" spans="1:19" x14ac:dyDescent="0.3">
      <c r="A27" t="s">
        <v>30</v>
      </c>
      <c r="B27" t="s">
        <v>2</v>
      </c>
      <c r="C27" s="2">
        <v>44072</v>
      </c>
      <c r="D27" s="1">
        <f t="shared" si="3"/>
        <v>44075</v>
      </c>
      <c r="E27" s="3">
        <f t="shared" si="0"/>
        <v>69</v>
      </c>
      <c r="F27" t="s">
        <v>167</v>
      </c>
      <c r="G27" t="s">
        <v>168</v>
      </c>
      <c r="S27" s="1"/>
    </row>
    <row r="28" spans="1:19" x14ac:dyDescent="0.3">
      <c r="A28" t="s">
        <v>31</v>
      </c>
      <c r="B28" t="s">
        <v>14</v>
      </c>
      <c r="C28" s="2">
        <v>44085</v>
      </c>
      <c r="D28" s="1">
        <f t="shared" si="3"/>
        <v>44105</v>
      </c>
      <c r="E28" s="3">
        <f t="shared" si="0"/>
        <v>68</v>
      </c>
      <c r="F28" t="s">
        <v>167</v>
      </c>
      <c r="G28" t="s">
        <v>168</v>
      </c>
      <c r="S28" s="1"/>
    </row>
    <row r="29" spans="1:19" x14ac:dyDescent="0.3">
      <c r="A29" t="s">
        <v>33</v>
      </c>
      <c r="B29" t="s">
        <v>9</v>
      </c>
      <c r="C29" s="2">
        <v>44147</v>
      </c>
      <c r="D29" s="1">
        <f t="shared" si="3"/>
        <v>44166</v>
      </c>
      <c r="E29" s="3">
        <f t="shared" si="0"/>
        <v>66</v>
      </c>
      <c r="F29" t="s">
        <v>167</v>
      </c>
      <c r="G29" t="s">
        <v>168</v>
      </c>
      <c r="S29" s="1"/>
    </row>
    <row r="30" spans="1:19" x14ac:dyDescent="0.3">
      <c r="A30" t="s">
        <v>34</v>
      </c>
      <c r="B30" t="s">
        <v>2</v>
      </c>
      <c r="C30" s="2">
        <v>44154</v>
      </c>
      <c r="D30" s="1">
        <f t="shared" si="3"/>
        <v>44166</v>
      </c>
      <c r="E30" s="3">
        <f t="shared" si="0"/>
        <v>66</v>
      </c>
      <c r="F30" t="s">
        <v>167</v>
      </c>
      <c r="G30" t="s">
        <v>168</v>
      </c>
      <c r="S30" s="1"/>
    </row>
    <row r="31" spans="1:19" x14ac:dyDescent="0.3">
      <c r="A31" t="s">
        <v>35</v>
      </c>
      <c r="B31" t="s">
        <v>9</v>
      </c>
      <c r="C31" s="2">
        <v>44169</v>
      </c>
      <c r="D31" s="1">
        <f t="shared" si="3"/>
        <v>44197</v>
      </c>
      <c r="E31" s="3">
        <f t="shared" si="0"/>
        <v>65</v>
      </c>
      <c r="F31" t="s">
        <v>167</v>
      </c>
      <c r="G31" t="s">
        <v>168</v>
      </c>
      <c r="S31" s="1"/>
    </row>
    <row r="32" spans="1:19" x14ac:dyDescent="0.3">
      <c r="A32" t="s">
        <v>38</v>
      </c>
      <c r="B32" t="s">
        <v>5</v>
      </c>
      <c r="C32" s="2">
        <v>44252</v>
      </c>
      <c r="D32" s="1">
        <f t="shared" si="3"/>
        <v>44256</v>
      </c>
      <c r="E32" s="3">
        <f t="shared" si="0"/>
        <v>63</v>
      </c>
      <c r="F32" t="s">
        <v>167</v>
      </c>
      <c r="G32" t="s">
        <v>168</v>
      </c>
      <c r="S32" s="1"/>
    </row>
    <row r="33" spans="1:19" x14ac:dyDescent="0.3">
      <c r="A33" t="s">
        <v>39</v>
      </c>
      <c r="B33" t="s">
        <v>2</v>
      </c>
      <c r="C33" s="2">
        <v>44258</v>
      </c>
      <c r="D33" s="1">
        <f t="shared" si="3"/>
        <v>44287</v>
      </c>
      <c r="E33" s="3">
        <f t="shared" si="0"/>
        <v>62</v>
      </c>
      <c r="F33" t="s">
        <v>167</v>
      </c>
      <c r="G33" t="s">
        <v>168</v>
      </c>
      <c r="S33" s="1"/>
    </row>
    <row r="34" spans="1:19" x14ac:dyDescent="0.3">
      <c r="A34" t="s">
        <v>40</v>
      </c>
      <c r="B34" t="s">
        <v>2</v>
      </c>
      <c r="C34" s="2">
        <v>44280</v>
      </c>
      <c r="D34" s="1">
        <f t="shared" si="3"/>
        <v>44287</v>
      </c>
      <c r="E34" s="3">
        <f t="shared" si="0"/>
        <v>62</v>
      </c>
      <c r="F34" t="s">
        <v>167</v>
      </c>
      <c r="G34" t="s">
        <v>168</v>
      </c>
      <c r="S34" s="1"/>
    </row>
    <row r="35" spans="1:19" x14ac:dyDescent="0.3">
      <c r="A35" t="s">
        <v>41</v>
      </c>
      <c r="B35" t="s">
        <v>5</v>
      </c>
      <c r="C35" s="2">
        <v>44287</v>
      </c>
      <c r="D35" s="1">
        <f t="shared" si="3"/>
        <v>44317</v>
      </c>
      <c r="E35" s="3">
        <f t="shared" ref="E35:E66" si="4">DATEDIF(C35,$E$1,"m")</f>
        <v>62</v>
      </c>
      <c r="F35" t="s">
        <v>167</v>
      </c>
      <c r="G35" t="s">
        <v>168</v>
      </c>
      <c r="S35" s="1"/>
    </row>
    <row r="36" spans="1:19" x14ac:dyDescent="0.3">
      <c r="A36" t="s">
        <v>42</v>
      </c>
      <c r="B36" t="s">
        <v>2</v>
      </c>
      <c r="C36" s="2">
        <v>44298</v>
      </c>
      <c r="D36" s="1">
        <f t="shared" si="3"/>
        <v>44317</v>
      </c>
      <c r="E36" s="3">
        <f t="shared" si="4"/>
        <v>61</v>
      </c>
      <c r="F36" t="s">
        <v>167</v>
      </c>
      <c r="G36" t="s">
        <v>168</v>
      </c>
      <c r="S36" s="1"/>
    </row>
    <row r="37" spans="1:19" x14ac:dyDescent="0.3">
      <c r="A37" t="s">
        <v>43</v>
      </c>
      <c r="B37" t="s">
        <v>2</v>
      </c>
      <c r="C37" s="2">
        <v>44299</v>
      </c>
      <c r="D37" s="1">
        <f t="shared" si="3"/>
        <v>44317</v>
      </c>
      <c r="E37" s="3">
        <f t="shared" si="4"/>
        <v>61</v>
      </c>
      <c r="F37" t="s">
        <v>167</v>
      </c>
      <c r="G37" t="s">
        <v>168</v>
      </c>
      <c r="S37" s="1"/>
    </row>
    <row r="38" spans="1:19" x14ac:dyDescent="0.3">
      <c r="A38" t="s">
        <v>44</v>
      </c>
      <c r="B38" t="s">
        <v>14</v>
      </c>
      <c r="C38" s="2">
        <v>44421</v>
      </c>
      <c r="D38" s="1">
        <f t="shared" si="3"/>
        <v>44440</v>
      </c>
      <c r="E38" s="3">
        <f t="shared" si="4"/>
        <v>57</v>
      </c>
      <c r="F38" t="s">
        <v>167</v>
      </c>
      <c r="G38" t="s">
        <v>168</v>
      </c>
      <c r="S38" s="1"/>
    </row>
    <row r="39" spans="1:19" x14ac:dyDescent="0.3">
      <c r="A39" t="s">
        <v>45</v>
      </c>
      <c r="B39" t="s">
        <v>2</v>
      </c>
      <c r="C39" s="2">
        <v>44391</v>
      </c>
      <c r="D39" s="1">
        <f t="shared" si="3"/>
        <v>44409</v>
      </c>
      <c r="E39" s="3">
        <f t="shared" si="4"/>
        <v>58</v>
      </c>
      <c r="F39" t="s">
        <v>167</v>
      </c>
      <c r="G39" t="s">
        <v>168</v>
      </c>
      <c r="S39" s="1"/>
    </row>
    <row r="40" spans="1:19" x14ac:dyDescent="0.3">
      <c r="A40" t="s">
        <v>46</v>
      </c>
      <c r="B40" t="s">
        <v>14</v>
      </c>
      <c r="C40" s="2">
        <v>44404</v>
      </c>
      <c r="D40" s="1">
        <f t="shared" si="3"/>
        <v>44409</v>
      </c>
      <c r="E40" s="3">
        <f t="shared" si="4"/>
        <v>58</v>
      </c>
      <c r="F40" t="s">
        <v>167</v>
      </c>
      <c r="G40" t="s">
        <v>168</v>
      </c>
      <c r="S40" s="1"/>
    </row>
    <row r="41" spans="1:19" x14ac:dyDescent="0.3">
      <c r="A41" t="s">
        <v>47</v>
      </c>
      <c r="B41" t="s">
        <v>14</v>
      </c>
      <c r="C41" s="2">
        <v>44405</v>
      </c>
      <c r="D41" s="1">
        <f t="shared" si="3"/>
        <v>44409</v>
      </c>
      <c r="E41" s="3">
        <f t="shared" si="4"/>
        <v>58</v>
      </c>
      <c r="F41" t="s">
        <v>167</v>
      </c>
      <c r="G41" t="s">
        <v>168</v>
      </c>
      <c r="S41" s="1"/>
    </row>
    <row r="42" spans="1:19" x14ac:dyDescent="0.3">
      <c r="A42" t="s">
        <v>48</v>
      </c>
      <c r="B42" t="s">
        <v>9</v>
      </c>
      <c r="C42" s="2">
        <v>44446</v>
      </c>
      <c r="D42" s="1">
        <f t="shared" si="3"/>
        <v>44470</v>
      </c>
      <c r="E42" s="3">
        <f t="shared" si="4"/>
        <v>56</v>
      </c>
      <c r="F42" t="s">
        <v>167</v>
      </c>
      <c r="G42" t="s">
        <v>168</v>
      </c>
      <c r="S42" s="1"/>
    </row>
    <row r="43" spans="1:19" x14ac:dyDescent="0.3">
      <c r="A43" t="s">
        <v>49</v>
      </c>
      <c r="B43" t="s">
        <v>9</v>
      </c>
      <c r="C43" s="2">
        <v>44453</v>
      </c>
      <c r="D43" s="1">
        <f t="shared" si="3"/>
        <v>44470</v>
      </c>
      <c r="E43" s="3">
        <f t="shared" si="4"/>
        <v>56</v>
      </c>
      <c r="F43" t="s">
        <v>167</v>
      </c>
      <c r="G43" t="s">
        <v>168</v>
      </c>
      <c r="S43" s="1"/>
    </row>
    <row r="44" spans="1:19" x14ac:dyDescent="0.3">
      <c r="A44" t="s">
        <v>50</v>
      </c>
      <c r="B44" t="s">
        <v>7</v>
      </c>
      <c r="C44" s="2">
        <v>44463</v>
      </c>
      <c r="D44" s="1">
        <f t="shared" si="3"/>
        <v>44470</v>
      </c>
      <c r="E44" s="3">
        <f t="shared" si="4"/>
        <v>56</v>
      </c>
      <c r="F44" t="s">
        <v>167</v>
      </c>
      <c r="G44" t="s">
        <v>168</v>
      </c>
      <c r="S44" s="1"/>
    </row>
    <row r="45" spans="1:19" x14ac:dyDescent="0.3">
      <c r="A45" t="s">
        <v>51</v>
      </c>
      <c r="B45" t="s">
        <v>9</v>
      </c>
      <c r="C45" s="2">
        <v>44377</v>
      </c>
      <c r="D45" s="1">
        <f t="shared" si="3"/>
        <v>44378</v>
      </c>
      <c r="E45" s="3">
        <f t="shared" si="4"/>
        <v>59</v>
      </c>
      <c r="F45" t="s">
        <v>167</v>
      </c>
      <c r="G45" t="s">
        <v>168</v>
      </c>
      <c r="S45" s="1"/>
    </row>
    <row r="46" spans="1:19" x14ac:dyDescent="0.3">
      <c r="A46" t="s">
        <v>52</v>
      </c>
      <c r="B46" t="s">
        <v>14</v>
      </c>
      <c r="C46" s="2">
        <v>44501</v>
      </c>
      <c r="D46" s="1">
        <f t="shared" si="3"/>
        <v>44531</v>
      </c>
      <c r="E46" s="3">
        <f t="shared" si="4"/>
        <v>55</v>
      </c>
      <c r="F46" t="s">
        <v>167</v>
      </c>
      <c r="G46" t="s">
        <v>168</v>
      </c>
      <c r="S46" s="1"/>
    </row>
    <row r="47" spans="1:19" x14ac:dyDescent="0.3">
      <c r="A47" t="s">
        <v>53</v>
      </c>
      <c r="B47" t="s">
        <v>2</v>
      </c>
      <c r="C47" s="2">
        <v>44476</v>
      </c>
      <c r="D47" s="1">
        <f t="shared" si="3"/>
        <v>44501</v>
      </c>
      <c r="E47" s="3">
        <f t="shared" si="4"/>
        <v>55</v>
      </c>
      <c r="F47" t="s">
        <v>167</v>
      </c>
      <c r="G47" t="s">
        <v>168</v>
      </c>
      <c r="S47" s="1"/>
    </row>
    <row r="48" spans="1:19" x14ac:dyDescent="0.3">
      <c r="A48" t="s">
        <v>54</v>
      </c>
      <c r="B48" t="s">
        <v>2</v>
      </c>
      <c r="C48" s="2">
        <v>44508</v>
      </c>
      <c r="D48" s="1">
        <f t="shared" si="3"/>
        <v>44531</v>
      </c>
      <c r="E48" s="3">
        <f t="shared" si="4"/>
        <v>54</v>
      </c>
      <c r="F48" t="s">
        <v>167</v>
      </c>
      <c r="G48" t="s">
        <v>168</v>
      </c>
      <c r="S48" s="1"/>
    </row>
    <row r="49" spans="1:19" x14ac:dyDescent="0.3">
      <c r="A49" t="s">
        <v>55</v>
      </c>
      <c r="B49" t="s">
        <v>9</v>
      </c>
      <c r="C49" s="2">
        <f>IFERROR(INDEX(RAW_매출A!$D$2:$D$7000,MATCH($A49,RAW_매출A!$B$2:$B$7000,0)),NA())</f>
        <v>44536</v>
      </c>
      <c r="D49" s="1">
        <f t="shared" si="3"/>
        <v>44562</v>
      </c>
      <c r="E49" s="3">
        <f t="shared" si="4"/>
        <v>53</v>
      </c>
      <c r="F49" t="s">
        <v>167</v>
      </c>
      <c r="G49" t="s">
        <v>168</v>
      </c>
      <c r="S49" s="1"/>
    </row>
    <row r="50" spans="1:19" x14ac:dyDescent="0.3">
      <c r="A50" t="s">
        <v>56</v>
      </c>
      <c r="B50" t="s">
        <v>9</v>
      </c>
      <c r="C50" s="2">
        <v>44616</v>
      </c>
      <c r="D50" s="1">
        <f t="shared" si="3"/>
        <v>44621</v>
      </c>
      <c r="E50" s="3">
        <f t="shared" si="4"/>
        <v>51</v>
      </c>
      <c r="F50" t="s">
        <v>167</v>
      </c>
      <c r="G50" t="s">
        <v>168</v>
      </c>
      <c r="S50" s="1"/>
    </row>
    <row r="51" spans="1:19" x14ac:dyDescent="0.3">
      <c r="A51" t="s">
        <v>57</v>
      </c>
      <c r="B51" t="s">
        <v>9</v>
      </c>
      <c r="C51" s="2">
        <v>44643</v>
      </c>
      <c r="D51" s="1">
        <f t="shared" si="3"/>
        <v>44652</v>
      </c>
      <c r="E51" s="3">
        <f t="shared" si="4"/>
        <v>50</v>
      </c>
      <c r="F51" t="s">
        <v>167</v>
      </c>
      <c r="G51" t="s">
        <v>168</v>
      </c>
      <c r="S51" s="1"/>
    </row>
    <row r="52" spans="1:19" x14ac:dyDescent="0.3">
      <c r="A52" t="s">
        <v>58</v>
      </c>
      <c r="B52" t="s">
        <v>2</v>
      </c>
      <c r="C52" s="2">
        <v>44651</v>
      </c>
      <c r="D52" s="1">
        <f t="shared" si="3"/>
        <v>44652</v>
      </c>
      <c r="E52" s="3">
        <f t="shared" si="4"/>
        <v>50</v>
      </c>
      <c r="F52" t="s">
        <v>167</v>
      </c>
      <c r="G52" t="s">
        <v>168</v>
      </c>
      <c r="S52" s="1"/>
    </row>
    <row r="53" spans="1:19" x14ac:dyDescent="0.3">
      <c r="A53" t="s">
        <v>59</v>
      </c>
      <c r="B53" t="s">
        <v>5</v>
      </c>
      <c r="C53" s="2">
        <v>44657</v>
      </c>
      <c r="D53" s="1">
        <f t="shared" si="3"/>
        <v>44682</v>
      </c>
      <c r="E53" s="3">
        <f t="shared" si="4"/>
        <v>49</v>
      </c>
      <c r="F53" t="s">
        <v>167</v>
      </c>
      <c r="G53" t="s">
        <v>168</v>
      </c>
      <c r="S53" s="1"/>
    </row>
    <row r="54" spans="1:19" x14ac:dyDescent="0.3">
      <c r="A54" t="s">
        <v>60</v>
      </c>
      <c r="B54" t="s">
        <v>2</v>
      </c>
      <c r="C54" s="2">
        <v>44659</v>
      </c>
      <c r="D54" s="1">
        <f t="shared" si="3"/>
        <v>44682</v>
      </c>
      <c r="E54" s="3">
        <f t="shared" si="4"/>
        <v>49</v>
      </c>
      <c r="F54" t="s">
        <v>167</v>
      </c>
      <c r="G54" t="s">
        <v>168</v>
      </c>
      <c r="S54" s="1"/>
    </row>
    <row r="55" spans="1:19" x14ac:dyDescent="0.3">
      <c r="A55" t="s">
        <v>61</v>
      </c>
      <c r="B55" t="s">
        <v>14</v>
      </c>
      <c r="C55" s="2">
        <v>44694</v>
      </c>
      <c r="D55" s="1">
        <f t="shared" si="3"/>
        <v>44713</v>
      </c>
      <c r="E55" s="3">
        <f t="shared" si="4"/>
        <v>48</v>
      </c>
      <c r="F55" t="s">
        <v>167</v>
      </c>
      <c r="G55" t="s">
        <v>168</v>
      </c>
      <c r="S55" s="1"/>
    </row>
    <row r="56" spans="1:19" x14ac:dyDescent="0.3">
      <c r="A56" t="s">
        <v>62</v>
      </c>
      <c r="B56" t="s">
        <v>9</v>
      </c>
      <c r="C56" s="2">
        <v>44712</v>
      </c>
      <c r="D56" s="1">
        <f t="shared" si="3"/>
        <v>44713</v>
      </c>
      <c r="E56" s="3">
        <f t="shared" si="4"/>
        <v>48</v>
      </c>
      <c r="F56" t="s">
        <v>167</v>
      </c>
      <c r="G56" t="s">
        <v>168</v>
      </c>
      <c r="S56" s="1"/>
    </row>
    <row r="57" spans="1:19" x14ac:dyDescent="0.3">
      <c r="A57" t="s">
        <v>63</v>
      </c>
      <c r="B57" t="s">
        <v>9</v>
      </c>
      <c r="C57" s="2">
        <v>44762</v>
      </c>
      <c r="D57" s="1">
        <f t="shared" si="3"/>
        <v>44774</v>
      </c>
      <c r="E57" s="3">
        <f t="shared" si="4"/>
        <v>46</v>
      </c>
      <c r="F57" t="s">
        <v>167</v>
      </c>
      <c r="S57" s="1"/>
    </row>
    <row r="58" spans="1:19" x14ac:dyDescent="0.3">
      <c r="A58" t="s">
        <v>64</v>
      </c>
      <c r="B58" t="s">
        <v>5</v>
      </c>
      <c r="C58" s="2">
        <v>44775</v>
      </c>
      <c r="D58" s="1">
        <f t="shared" si="3"/>
        <v>44805</v>
      </c>
      <c r="E58" s="3">
        <f t="shared" si="4"/>
        <v>45</v>
      </c>
      <c r="F58" t="s">
        <v>167</v>
      </c>
      <c r="S58" s="1"/>
    </row>
    <row r="59" spans="1:19" x14ac:dyDescent="0.3">
      <c r="A59" t="s">
        <v>65</v>
      </c>
      <c r="B59" t="s">
        <v>9</v>
      </c>
      <c r="C59" s="2">
        <v>44783</v>
      </c>
      <c r="D59" s="1">
        <f t="shared" si="3"/>
        <v>44805</v>
      </c>
      <c r="E59" s="3">
        <f t="shared" si="4"/>
        <v>45</v>
      </c>
      <c r="F59" t="s">
        <v>167</v>
      </c>
      <c r="S59" s="1"/>
    </row>
    <row r="60" spans="1:19" x14ac:dyDescent="0.3">
      <c r="A60" t="s">
        <v>66</v>
      </c>
      <c r="B60" t="s">
        <v>9</v>
      </c>
      <c r="C60" s="2">
        <v>44798</v>
      </c>
      <c r="D60" s="1">
        <f t="shared" si="3"/>
        <v>44805</v>
      </c>
      <c r="E60" s="3">
        <f t="shared" si="4"/>
        <v>45</v>
      </c>
      <c r="F60" t="s">
        <v>167</v>
      </c>
      <c r="S60" s="1"/>
    </row>
    <row r="61" spans="1:19" x14ac:dyDescent="0.3">
      <c r="A61" t="s">
        <v>67</v>
      </c>
      <c r="B61" t="s">
        <v>2</v>
      </c>
      <c r="C61" s="2">
        <v>44802</v>
      </c>
      <c r="D61" s="1">
        <f t="shared" si="3"/>
        <v>44805</v>
      </c>
      <c r="E61" s="3">
        <f t="shared" si="4"/>
        <v>45</v>
      </c>
      <c r="F61" t="s">
        <v>167</v>
      </c>
      <c r="S61" s="1"/>
    </row>
    <row r="62" spans="1:19" x14ac:dyDescent="0.3">
      <c r="A62" t="s">
        <v>68</v>
      </c>
      <c r="B62" t="s">
        <v>9</v>
      </c>
      <c r="C62" s="2">
        <v>44811</v>
      </c>
      <c r="D62" s="1">
        <f t="shared" si="3"/>
        <v>44835</v>
      </c>
      <c r="E62" s="3">
        <f t="shared" si="4"/>
        <v>44</v>
      </c>
      <c r="F62" t="s">
        <v>167</v>
      </c>
      <c r="S62" s="1"/>
    </row>
    <row r="63" spans="1:19" x14ac:dyDescent="0.3">
      <c r="A63" t="s">
        <v>69</v>
      </c>
      <c r="B63" t="s">
        <v>9</v>
      </c>
      <c r="C63" s="2">
        <v>44820</v>
      </c>
      <c r="D63" s="1">
        <f t="shared" si="3"/>
        <v>44835</v>
      </c>
      <c r="E63" s="3">
        <f t="shared" si="4"/>
        <v>44</v>
      </c>
      <c r="F63" t="s">
        <v>167</v>
      </c>
      <c r="S63" s="1"/>
    </row>
    <row r="64" spans="1:19" x14ac:dyDescent="0.3">
      <c r="A64" t="s">
        <v>70</v>
      </c>
      <c r="B64" t="s">
        <v>14</v>
      </c>
      <c r="C64" s="2">
        <v>44845</v>
      </c>
      <c r="D64" s="1">
        <f t="shared" si="3"/>
        <v>44866</v>
      </c>
      <c r="E64" s="3">
        <f t="shared" si="4"/>
        <v>43</v>
      </c>
      <c r="F64" t="s">
        <v>167</v>
      </c>
      <c r="S64" s="1"/>
    </row>
    <row r="65" spans="1:19" x14ac:dyDescent="0.3">
      <c r="A65" t="s">
        <v>71</v>
      </c>
      <c r="B65" t="s">
        <v>9</v>
      </c>
      <c r="C65" s="2">
        <v>44848</v>
      </c>
      <c r="D65" s="1">
        <f t="shared" ref="D65:D126" si="5">EOMONTH(C65,0)+1</f>
        <v>44866</v>
      </c>
      <c r="E65" s="3">
        <f t="shared" si="4"/>
        <v>43</v>
      </c>
      <c r="F65" t="s">
        <v>167</v>
      </c>
      <c r="S65" s="1"/>
    </row>
    <row r="66" spans="1:19" x14ac:dyDescent="0.3">
      <c r="A66" t="s">
        <v>72</v>
      </c>
      <c r="B66" t="s">
        <v>2</v>
      </c>
      <c r="C66" s="2">
        <v>44854</v>
      </c>
      <c r="D66" s="1">
        <f t="shared" si="5"/>
        <v>44866</v>
      </c>
      <c r="E66" s="3">
        <f t="shared" si="4"/>
        <v>43</v>
      </c>
      <c r="F66" t="s">
        <v>167</v>
      </c>
      <c r="S66" s="1"/>
    </row>
    <row r="67" spans="1:19" x14ac:dyDescent="0.3">
      <c r="A67" t="s">
        <v>73</v>
      </c>
      <c r="B67" t="s">
        <v>2</v>
      </c>
      <c r="C67" s="2">
        <v>44855</v>
      </c>
      <c r="D67" s="1">
        <f t="shared" si="5"/>
        <v>44866</v>
      </c>
      <c r="E67" s="3">
        <f t="shared" ref="E67:E98" si="6">DATEDIF(C67,$E$1,"m")</f>
        <v>43</v>
      </c>
      <c r="F67" t="s">
        <v>167</v>
      </c>
      <c r="S67" s="1"/>
    </row>
    <row r="68" spans="1:19" x14ac:dyDescent="0.3">
      <c r="A68" t="s">
        <v>74</v>
      </c>
      <c r="B68" t="s">
        <v>14</v>
      </c>
      <c r="C68" s="2">
        <v>44859</v>
      </c>
      <c r="D68" s="1">
        <f t="shared" si="5"/>
        <v>44866</v>
      </c>
      <c r="E68" s="3">
        <f t="shared" si="6"/>
        <v>43</v>
      </c>
      <c r="F68" t="s">
        <v>167</v>
      </c>
      <c r="S68" s="1"/>
    </row>
    <row r="69" spans="1:19" x14ac:dyDescent="0.3">
      <c r="A69" t="s">
        <v>75</v>
      </c>
      <c r="B69" t="s">
        <v>9</v>
      </c>
      <c r="C69" s="2">
        <v>44861</v>
      </c>
      <c r="D69" s="1">
        <f t="shared" si="5"/>
        <v>44866</v>
      </c>
      <c r="E69" s="3">
        <f t="shared" si="6"/>
        <v>43</v>
      </c>
      <c r="F69" t="s">
        <v>167</v>
      </c>
      <c r="S69" s="1"/>
    </row>
    <row r="70" spans="1:19" x14ac:dyDescent="0.3">
      <c r="A70" t="s">
        <v>76</v>
      </c>
      <c r="B70" t="s">
        <v>14</v>
      </c>
      <c r="C70" s="2">
        <v>44889</v>
      </c>
      <c r="D70" s="1">
        <f t="shared" si="5"/>
        <v>44896</v>
      </c>
      <c r="E70" s="3">
        <f t="shared" si="6"/>
        <v>42</v>
      </c>
      <c r="F70" t="s">
        <v>167</v>
      </c>
      <c r="S70" s="1"/>
    </row>
    <row r="71" spans="1:19" x14ac:dyDescent="0.3">
      <c r="A71" t="s">
        <v>77</v>
      </c>
      <c r="B71" t="s">
        <v>9</v>
      </c>
      <c r="C71" s="2">
        <v>44893</v>
      </c>
      <c r="D71" s="1">
        <f t="shared" si="5"/>
        <v>44896</v>
      </c>
      <c r="E71" s="3">
        <f t="shared" si="6"/>
        <v>42</v>
      </c>
      <c r="F71" t="s">
        <v>167</v>
      </c>
      <c r="S71" s="1"/>
    </row>
    <row r="72" spans="1:19" x14ac:dyDescent="0.3">
      <c r="A72" t="s">
        <v>78</v>
      </c>
      <c r="B72" t="s">
        <v>2</v>
      </c>
      <c r="C72" s="2">
        <v>44895</v>
      </c>
      <c r="D72" s="1">
        <f t="shared" si="5"/>
        <v>44896</v>
      </c>
      <c r="E72" s="3">
        <f t="shared" si="6"/>
        <v>42</v>
      </c>
      <c r="F72" t="s">
        <v>167</v>
      </c>
      <c r="S72" s="1"/>
    </row>
    <row r="73" spans="1:19" x14ac:dyDescent="0.3">
      <c r="A73" t="s">
        <v>79</v>
      </c>
      <c r="B73" t="s">
        <v>2</v>
      </c>
      <c r="C73" s="2">
        <v>44897</v>
      </c>
      <c r="D73" s="1">
        <f t="shared" si="5"/>
        <v>44927</v>
      </c>
      <c r="E73" s="3">
        <f t="shared" si="6"/>
        <v>41</v>
      </c>
      <c r="F73" t="s">
        <v>167</v>
      </c>
      <c r="S73" s="1"/>
    </row>
    <row r="74" spans="1:19" x14ac:dyDescent="0.3">
      <c r="A74" t="s">
        <v>80</v>
      </c>
      <c r="B74" t="s">
        <v>5</v>
      </c>
      <c r="C74" s="2">
        <v>44901</v>
      </c>
      <c r="D74" s="1">
        <f t="shared" si="5"/>
        <v>44927</v>
      </c>
      <c r="E74" s="3">
        <f t="shared" si="6"/>
        <v>41</v>
      </c>
      <c r="F74" t="s">
        <v>167</v>
      </c>
      <c r="S74" s="1"/>
    </row>
    <row r="75" spans="1:19" x14ac:dyDescent="0.3">
      <c r="A75" t="s">
        <v>81</v>
      </c>
      <c r="B75" t="s">
        <v>2</v>
      </c>
      <c r="C75" s="2">
        <v>44916</v>
      </c>
      <c r="D75" s="1">
        <f t="shared" si="5"/>
        <v>44927</v>
      </c>
      <c r="E75" s="3">
        <f t="shared" si="6"/>
        <v>41</v>
      </c>
      <c r="F75" t="s">
        <v>167</v>
      </c>
      <c r="S75" s="1"/>
    </row>
    <row r="76" spans="1:19" x14ac:dyDescent="0.3">
      <c r="A76" t="s">
        <v>82</v>
      </c>
      <c r="B76" t="s">
        <v>9</v>
      </c>
      <c r="C76" s="2">
        <v>44922</v>
      </c>
      <c r="D76" s="1">
        <f t="shared" si="5"/>
        <v>44927</v>
      </c>
      <c r="E76" s="3">
        <f t="shared" si="6"/>
        <v>41</v>
      </c>
      <c r="F76" t="s">
        <v>167</v>
      </c>
      <c r="S76" s="1"/>
    </row>
    <row r="77" spans="1:19" x14ac:dyDescent="0.3">
      <c r="A77" t="s">
        <v>83</v>
      </c>
      <c r="B77" t="s">
        <v>2</v>
      </c>
      <c r="C77" s="2">
        <v>44945</v>
      </c>
      <c r="D77" s="1">
        <f t="shared" si="5"/>
        <v>44958</v>
      </c>
      <c r="E77" s="3">
        <f t="shared" si="6"/>
        <v>40</v>
      </c>
      <c r="F77" t="s">
        <v>167</v>
      </c>
      <c r="S77" s="1"/>
    </row>
    <row r="78" spans="1:19" x14ac:dyDescent="0.3">
      <c r="A78" t="s">
        <v>84</v>
      </c>
      <c r="B78" t="s">
        <v>2</v>
      </c>
      <c r="C78" s="2">
        <v>44978</v>
      </c>
      <c r="D78" s="1">
        <f t="shared" si="5"/>
        <v>44986</v>
      </c>
      <c r="E78" s="3">
        <f t="shared" si="6"/>
        <v>39</v>
      </c>
      <c r="F78" t="s">
        <v>167</v>
      </c>
      <c r="S78" s="1"/>
    </row>
    <row r="79" spans="1:19" x14ac:dyDescent="0.3">
      <c r="A79" t="s">
        <v>85</v>
      </c>
      <c r="B79" t="s">
        <v>14</v>
      </c>
      <c r="C79" s="2">
        <v>44985</v>
      </c>
      <c r="D79" s="1">
        <f t="shared" si="5"/>
        <v>44986</v>
      </c>
      <c r="E79" s="3">
        <f t="shared" si="6"/>
        <v>39</v>
      </c>
      <c r="F79" t="s">
        <v>167</v>
      </c>
      <c r="S79" s="1"/>
    </row>
    <row r="80" spans="1:19" x14ac:dyDescent="0.3">
      <c r="A80" t="s">
        <v>86</v>
      </c>
      <c r="B80" t="s">
        <v>14</v>
      </c>
      <c r="C80" s="2">
        <v>45007</v>
      </c>
      <c r="D80" s="1">
        <f t="shared" si="5"/>
        <v>45017</v>
      </c>
      <c r="E80" s="3">
        <f t="shared" si="6"/>
        <v>38</v>
      </c>
      <c r="F80" t="s">
        <v>167</v>
      </c>
      <c r="S80" s="1"/>
    </row>
    <row r="81" spans="1:19" x14ac:dyDescent="0.3">
      <c r="A81" t="s">
        <v>87</v>
      </c>
      <c r="B81" t="s">
        <v>2</v>
      </c>
      <c r="C81" s="2">
        <v>45012</v>
      </c>
      <c r="D81" s="1">
        <f t="shared" si="5"/>
        <v>45017</v>
      </c>
      <c r="E81" s="3">
        <f t="shared" si="6"/>
        <v>38</v>
      </c>
      <c r="F81" t="s">
        <v>167</v>
      </c>
      <c r="S81" s="1"/>
    </row>
    <row r="82" spans="1:19" x14ac:dyDescent="0.3">
      <c r="A82" t="s">
        <v>88</v>
      </c>
      <c r="B82" t="s">
        <v>14</v>
      </c>
      <c r="C82" s="2">
        <v>45014</v>
      </c>
      <c r="D82" s="1">
        <f t="shared" si="5"/>
        <v>45017</v>
      </c>
      <c r="E82" s="3">
        <f t="shared" si="6"/>
        <v>38</v>
      </c>
      <c r="F82" t="s">
        <v>167</v>
      </c>
      <c r="S82" s="1"/>
    </row>
    <row r="83" spans="1:19" x14ac:dyDescent="0.3">
      <c r="A83" t="s">
        <v>89</v>
      </c>
      <c r="B83" t="s">
        <v>14</v>
      </c>
      <c r="C83" s="2">
        <v>45026</v>
      </c>
      <c r="D83" s="1">
        <f t="shared" si="5"/>
        <v>45047</v>
      </c>
      <c r="E83" s="3">
        <f t="shared" si="6"/>
        <v>37</v>
      </c>
      <c r="F83" t="s">
        <v>167</v>
      </c>
      <c r="S83" s="1"/>
    </row>
    <row r="84" spans="1:19" x14ac:dyDescent="0.3">
      <c r="A84" t="s">
        <v>90</v>
      </c>
      <c r="B84" t="s">
        <v>2</v>
      </c>
      <c r="C84" s="2">
        <v>45036</v>
      </c>
      <c r="D84" s="1">
        <f t="shared" si="5"/>
        <v>45047</v>
      </c>
      <c r="E84" s="3">
        <f t="shared" si="6"/>
        <v>37</v>
      </c>
      <c r="F84" t="s">
        <v>167</v>
      </c>
      <c r="S84" s="1"/>
    </row>
    <row r="85" spans="1:19" x14ac:dyDescent="0.3">
      <c r="A85" t="s">
        <v>91</v>
      </c>
      <c r="B85" t="s">
        <v>14</v>
      </c>
      <c r="C85" s="2">
        <v>45042</v>
      </c>
      <c r="D85" s="1">
        <f t="shared" si="5"/>
        <v>45047</v>
      </c>
      <c r="E85" s="3">
        <f t="shared" si="6"/>
        <v>37</v>
      </c>
      <c r="F85" t="s">
        <v>167</v>
      </c>
      <c r="S85" s="1"/>
    </row>
    <row r="86" spans="1:19" x14ac:dyDescent="0.3">
      <c r="A86" t="s">
        <v>92</v>
      </c>
      <c r="B86" t="s">
        <v>2</v>
      </c>
      <c r="C86" s="2">
        <v>45049</v>
      </c>
      <c r="D86" s="1">
        <f t="shared" si="5"/>
        <v>45078</v>
      </c>
      <c r="E86" s="3">
        <f t="shared" si="6"/>
        <v>36</v>
      </c>
      <c r="S86" s="1"/>
    </row>
    <row r="87" spans="1:19" x14ac:dyDescent="0.3">
      <c r="A87" t="s">
        <v>93</v>
      </c>
      <c r="B87" t="s">
        <v>2</v>
      </c>
      <c r="C87" s="2">
        <v>45077</v>
      </c>
      <c r="D87" s="1">
        <f t="shared" si="5"/>
        <v>45078</v>
      </c>
      <c r="E87" s="3">
        <f t="shared" si="6"/>
        <v>36</v>
      </c>
      <c r="S87" s="1"/>
    </row>
    <row r="88" spans="1:19" x14ac:dyDescent="0.3">
      <c r="A88" t="s">
        <v>94</v>
      </c>
      <c r="B88" t="s">
        <v>14</v>
      </c>
      <c r="C88" s="2">
        <v>45097</v>
      </c>
      <c r="D88" s="1">
        <f t="shared" si="5"/>
        <v>45108</v>
      </c>
      <c r="E88" s="3">
        <f t="shared" si="6"/>
        <v>35</v>
      </c>
      <c r="S88" s="1"/>
    </row>
    <row r="89" spans="1:19" x14ac:dyDescent="0.3">
      <c r="A89" t="s">
        <v>95</v>
      </c>
      <c r="B89" t="s">
        <v>14</v>
      </c>
      <c r="C89" s="2">
        <v>45120</v>
      </c>
      <c r="D89" s="1">
        <f t="shared" si="5"/>
        <v>45139</v>
      </c>
      <c r="E89" s="3">
        <f t="shared" si="6"/>
        <v>34</v>
      </c>
      <c r="S89" s="1"/>
    </row>
    <row r="90" spans="1:19" x14ac:dyDescent="0.3">
      <c r="A90" t="s">
        <v>96</v>
      </c>
      <c r="B90" t="s">
        <v>14</v>
      </c>
      <c r="C90" s="2">
        <v>45120</v>
      </c>
      <c r="D90" s="1">
        <f t="shared" si="5"/>
        <v>45139</v>
      </c>
      <c r="E90" s="3">
        <f t="shared" si="6"/>
        <v>34</v>
      </c>
      <c r="S90" s="1"/>
    </row>
    <row r="91" spans="1:19" x14ac:dyDescent="0.3">
      <c r="A91" t="s">
        <v>97</v>
      </c>
      <c r="B91" t="s">
        <v>14</v>
      </c>
      <c r="C91" s="2">
        <v>45121</v>
      </c>
      <c r="D91" s="1">
        <f t="shared" si="5"/>
        <v>45139</v>
      </c>
      <c r="E91" s="3">
        <f t="shared" si="6"/>
        <v>34</v>
      </c>
      <c r="S91" s="1"/>
    </row>
    <row r="92" spans="1:19" x14ac:dyDescent="0.3">
      <c r="A92" t="s">
        <v>98</v>
      </c>
      <c r="B92" t="s">
        <v>2</v>
      </c>
      <c r="C92" s="2">
        <v>45121</v>
      </c>
      <c r="D92" s="1">
        <f t="shared" si="5"/>
        <v>45139</v>
      </c>
      <c r="E92" s="3">
        <f t="shared" si="6"/>
        <v>34</v>
      </c>
      <c r="S92" s="1"/>
    </row>
    <row r="93" spans="1:19" x14ac:dyDescent="0.3">
      <c r="A93" t="s">
        <v>99</v>
      </c>
      <c r="B93" t="s">
        <v>9</v>
      </c>
      <c r="C93" s="2">
        <v>45126</v>
      </c>
      <c r="D93" s="1">
        <f t="shared" si="5"/>
        <v>45139</v>
      </c>
      <c r="E93" s="3">
        <f t="shared" si="6"/>
        <v>34</v>
      </c>
      <c r="S93" s="1"/>
    </row>
    <row r="94" spans="1:19" x14ac:dyDescent="0.3">
      <c r="A94" t="s">
        <v>100</v>
      </c>
      <c r="B94" t="s">
        <v>14</v>
      </c>
      <c r="C94" s="2">
        <v>45133</v>
      </c>
      <c r="D94" s="1">
        <f t="shared" si="5"/>
        <v>45139</v>
      </c>
      <c r="E94" s="3">
        <f t="shared" si="6"/>
        <v>34</v>
      </c>
      <c r="S94" s="1"/>
    </row>
    <row r="95" spans="1:19" x14ac:dyDescent="0.3">
      <c r="A95" t="s">
        <v>101</v>
      </c>
      <c r="B95" t="s">
        <v>14</v>
      </c>
      <c r="C95" s="2">
        <v>45140</v>
      </c>
      <c r="D95" s="1">
        <f t="shared" si="5"/>
        <v>45170</v>
      </c>
      <c r="E95" s="3">
        <f t="shared" si="6"/>
        <v>33</v>
      </c>
      <c r="S95" s="1"/>
    </row>
    <row r="96" spans="1:19" x14ac:dyDescent="0.3">
      <c r="A96" t="s">
        <v>102</v>
      </c>
      <c r="B96" t="s">
        <v>9</v>
      </c>
      <c r="C96" s="2">
        <v>45154</v>
      </c>
      <c r="D96" s="1">
        <f t="shared" si="5"/>
        <v>45170</v>
      </c>
      <c r="E96" s="3">
        <f t="shared" si="6"/>
        <v>33</v>
      </c>
      <c r="S96" s="1"/>
    </row>
    <row r="97" spans="1:19" x14ac:dyDescent="0.3">
      <c r="A97" t="s">
        <v>103</v>
      </c>
      <c r="B97" t="s">
        <v>5</v>
      </c>
      <c r="C97" s="2">
        <v>45159</v>
      </c>
      <c r="D97" s="1">
        <f t="shared" si="5"/>
        <v>45170</v>
      </c>
      <c r="E97" s="3">
        <f t="shared" si="6"/>
        <v>33</v>
      </c>
      <c r="S97" s="1"/>
    </row>
    <row r="98" spans="1:19" x14ac:dyDescent="0.3">
      <c r="A98" t="s">
        <v>104</v>
      </c>
      <c r="B98" t="s">
        <v>9</v>
      </c>
      <c r="C98" s="2">
        <v>45187</v>
      </c>
      <c r="D98" s="1">
        <f t="shared" si="5"/>
        <v>45200</v>
      </c>
      <c r="E98" s="3">
        <f t="shared" si="6"/>
        <v>32</v>
      </c>
      <c r="S98" s="1"/>
    </row>
    <row r="99" spans="1:19" x14ac:dyDescent="0.3">
      <c r="A99" t="s">
        <v>105</v>
      </c>
      <c r="B99" t="s">
        <v>14</v>
      </c>
      <c r="C99" s="2">
        <v>45187</v>
      </c>
      <c r="D99" s="1">
        <f t="shared" si="5"/>
        <v>45200</v>
      </c>
      <c r="E99" s="3">
        <f t="shared" ref="E99:E130" si="7">DATEDIF(C99,$E$1,"m")</f>
        <v>32</v>
      </c>
      <c r="S99" s="1"/>
    </row>
    <row r="100" spans="1:19" x14ac:dyDescent="0.3">
      <c r="A100" t="s">
        <v>106</v>
      </c>
      <c r="B100" t="s">
        <v>2</v>
      </c>
      <c r="C100" s="2">
        <v>45188</v>
      </c>
      <c r="D100" s="1">
        <f t="shared" si="5"/>
        <v>45200</v>
      </c>
      <c r="E100" s="3">
        <f t="shared" si="7"/>
        <v>32</v>
      </c>
      <c r="S100" s="1"/>
    </row>
    <row r="101" spans="1:19" x14ac:dyDescent="0.3">
      <c r="A101" t="s">
        <v>107</v>
      </c>
      <c r="B101" t="s">
        <v>2</v>
      </c>
      <c r="C101" s="2">
        <v>45189</v>
      </c>
      <c r="D101" s="1">
        <f t="shared" si="5"/>
        <v>45200</v>
      </c>
      <c r="E101" s="3">
        <f t="shared" si="7"/>
        <v>32</v>
      </c>
      <c r="S101" s="1"/>
    </row>
    <row r="102" spans="1:19" x14ac:dyDescent="0.3">
      <c r="A102" t="s">
        <v>108</v>
      </c>
      <c r="B102" t="s">
        <v>2</v>
      </c>
      <c r="C102" s="2">
        <v>45194</v>
      </c>
      <c r="D102" s="1">
        <f t="shared" si="5"/>
        <v>45200</v>
      </c>
      <c r="E102" s="3">
        <f t="shared" si="7"/>
        <v>32</v>
      </c>
      <c r="S102" s="1"/>
    </row>
    <row r="103" spans="1:19" x14ac:dyDescent="0.3">
      <c r="A103" t="s">
        <v>109</v>
      </c>
      <c r="B103" t="s">
        <v>9</v>
      </c>
      <c r="C103" s="2">
        <v>45195</v>
      </c>
      <c r="D103" s="1">
        <f t="shared" si="5"/>
        <v>45200</v>
      </c>
      <c r="E103" s="3">
        <f t="shared" si="7"/>
        <v>32</v>
      </c>
      <c r="S103" s="1"/>
    </row>
    <row r="104" spans="1:19" x14ac:dyDescent="0.3">
      <c r="A104" t="s">
        <v>110</v>
      </c>
      <c r="B104" t="s">
        <v>2</v>
      </c>
      <c r="C104" s="2">
        <v>45225</v>
      </c>
      <c r="D104" s="1">
        <f t="shared" si="5"/>
        <v>45231</v>
      </c>
      <c r="E104" s="3">
        <f t="shared" si="7"/>
        <v>31</v>
      </c>
      <c r="S104" s="1"/>
    </row>
    <row r="105" spans="1:19" x14ac:dyDescent="0.3">
      <c r="A105" t="s">
        <v>111</v>
      </c>
      <c r="B105" t="s">
        <v>9</v>
      </c>
      <c r="C105" s="2">
        <v>45229</v>
      </c>
      <c r="D105" s="1">
        <f t="shared" si="5"/>
        <v>45231</v>
      </c>
      <c r="E105" s="3">
        <f t="shared" si="7"/>
        <v>31</v>
      </c>
      <c r="S105" s="1"/>
    </row>
    <row r="106" spans="1:19" x14ac:dyDescent="0.3">
      <c r="A106" t="s">
        <v>112</v>
      </c>
      <c r="B106" t="s">
        <v>2</v>
      </c>
      <c r="C106" s="2">
        <v>45236</v>
      </c>
      <c r="D106" s="1">
        <f t="shared" si="5"/>
        <v>45261</v>
      </c>
      <c r="E106" s="3">
        <f t="shared" si="7"/>
        <v>30</v>
      </c>
      <c r="S106" s="1"/>
    </row>
    <row r="107" spans="1:19" x14ac:dyDescent="0.3">
      <c r="A107" t="s">
        <v>113</v>
      </c>
      <c r="B107" t="s">
        <v>9</v>
      </c>
      <c r="C107" s="2">
        <v>45251</v>
      </c>
      <c r="D107" s="1">
        <f t="shared" si="5"/>
        <v>45261</v>
      </c>
      <c r="E107" s="3">
        <f t="shared" si="7"/>
        <v>30</v>
      </c>
      <c r="S107" s="1"/>
    </row>
    <row r="108" spans="1:19" x14ac:dyDescent="0.3">
      <c r="A108" t="s">
        <v>114</v>
      </c>
      <c r="B108" t="s">
        <v>9</v>
      </c>
      <c r="C108" s="2">
        <v>45272</v>
      </c>
      <c r="D108" s="1">
        <f t="shared" si="5"/>
        <v>45292</v>
      </c>
      <c r="E108" s="3">
        <f t="shared" si="7"/>
        <v>29</v>
      </c>
      <c r="S108" s="1"/>
    </row>
    <row r="109" spans="1:19" x14ac:dyDescent="0.3">
      <c r="A109" t="s">
        <v>115</v>
      </c>
      <c r="B109" t="s">
        <v>2</v>
      </c>
      <c r="C109" s="2">
        <v>45278</v>
      </c>
      <c r="D109" s="1">
        <f t="shared" si="5"/>
        <v>45292</v>
      </c>
      <c r="E109" s="3">
        <f t="shared" si="7"/>
        <v>29</v>
      </c>
      <c r="S109" s="1"/>
    </row>
    <row r="110" spans="1:19" x14ac:dyDescent="0.3">
      <c r="A110" t="s">
        <v>116</v>
      </c>
      <c r="B110" t="s">
        <v>14</v>
      </c>
      <c r="C110" s="2">
        <v>45295</v>
      </c>
      <c r="D110" s="1">
        <f t="shared" si="5"/>
        <v>45323</v>
      </c>
      <c r="E110" s="3">
        <f t="shared" si="7"/>
        <v>28</v>
      </c>
      <c r="S110" s="1"/>
    </row>
    <row r="111" spans="1:19" x14ac:dyDescent="0.3">
      <c r="A111" t="s">
        <v>118</v>
      </c>
      <c r="B111" t="s">
        <v>9</v>
      </c>
      <c r="C111" s="2">
        <v>45307</v>
      </c>
      <c r="D111" s="1">
        <f t="shared" si="5"/>
        <v>45323</v>
      </c>
      <c r="E111" s="3">
        <f t="shared" si="7"/>
        <v>28</v>
      </c>
      <c r="S111" s="1"/>
    </row>
    <row r="112" spans="1:19" x14ac:dyDescent="0.3">
      <c r="A112" t="s">
        <v>119</v>
      </c>
      <c r="B112" t="s">
        <v>14</v>
      </c>
      <c r="C112" s="2">
        <v>45308</v>
      </c>
      <c r="D112" s="1">
        <f t="shared" si="5"/>
        <v>45323</v>
      </c>
      <c r="E112" s="3">
        <f t="shared" si="7"/>
        <v>28</v>
      </c>
      <c r="S112" s="1"/>
    </row>
    <row r="113" spans="1:19" x14ac:dyDescent="0.3">
      <c r="A113" t="s">
        <v>120</v>
      </c>
      <c r="B113" t="s">
        <v>5</v>
      </c>
      <c r="C113" s="2">
        <v>45316</v>
      </c>
      <c r="D113" s="1">
        <f t="shared" si="5"/>
        <v>45323</v>
      </c>
      <c r="E113" s="3">
        <f t="shared" si="7"/>
        <v>28</v>
      </c>
      <c r="S113" s="1"/>
    </row>
    <row r="114" spans="1:19" x14ac:dyDescent="0.3">
      <c r="A114" t="s">
        <v>121</v>
      </c>
      <c r="B114" t="s">
        <v>2</v>
      </c>
      <c r="C114" s="2">
        <v>45323</v>
      </c>
      <c r="D114" s="1">
        <f t="shared" si="5"/>
        <v>45352</v>
      </c>
      <c r="E114" s="3">
        <f t="shared" si="7"/>
        <v>28</v>
      </c>
      <c r="S114" s="1"/>
    </row>
    <row r="115" spans="1:19" x14ac:dyDescent="0.3">
      <c r="A115" t="s">
        <v>122</v>
      </c>
      <c r="B115" t="s">
        <v>2</v>
      </c>
      <c r="C115" s="2">
        <v>45345</v>
      </c>
      <c r="D115" s="1">
        <f t="shared" si="5"/>
        <v>45352</v>
      </c>
      <c r="E115" s="3">
        <f t="shared" si="7"/>
        <v>27</v>
      </c>
      <c r="S115" s="1"/>
    </row>
    <row r="116" spans="1:19" x14ac:dyDescent="0.3">
      <c r="A116" t="s">
        <v>123</v>
      </c>
      <c r="B116" t="s">
        <v>2</v>
      </c>
      <c r="C116" s="2">
        <v>45351</v>
      </c>
      <c r="D116" s="1">
        <f t="shared" si="5"/>
        <v>45352</v>
      </c>
      <c r="E116" s="3">
        <f t="shared" si="7"/>
        <v>27</v>
      </c>
      <c r="S116" s="1"/>
    </row>
    <row r="117" spans="1:19" x14ac:dyDescent="0.3">
      <c r="A117" t="s">
        <v>124</v>
      </c>
      <c r="B117" t="s">
        <v>14</v>
      </c>
      <c r="C117" s="2">
        <v>45359</v>
      </c>
      <c r="D117" s="1">
        <f t="shared" si="5"/>
        <v>45383</v>
      </c>
      <c r="E117" s="3">
        <f t="shared" si="7"/>
        <v>26</v>
      </c>
      <c r="S117" s="1"/>
    </row>
    <row r="118" spans="1:19" x14ac:dyDescent="0.3">
      <c r="A118" t="s">
        <v>125</v>
      </c>
      <c r="B118" t="s">
        <v>2</v>
      </c>
      <c r="C118" s="2">
        <v>45363</v>
      </c>
      <c r="D118" s="1">
        <f t="shared" si="5"/>
        <v>45383</v>
      </c>
      <c r="E118" s="3">
        <f t="shared" si="7"/>
        <v>26</v>
      </c>
      <c r="S118" s="1"/>
    </row>
    <row r="119" spans="1:19" x14ac:dyDescent="0.3">
      <c r="A119" t="s">
        <v>126</v>
      </c>
      <c r="B119" t="s">
        <v>9</v>
      </c>
      <c r="C119" s="2">
        <v>45364</v>
      </c>
      <c r="D119" s="1">
        <f t="shared" si="5"/>
        <v>45383</v>
      </c>
      <c r="E119" s="3">
        <f t="shared" si="7"/>
        <v>26</v>
      </c>
      <c r="S119" s="1"/>
    </row>
    <row r="120" spans="1:19" x14ac:dyDescent="0.3">
      <c r="A120" t="s">
        <v>127</v>
      </c>
      <c r="B120" t="s">
        <v>2</v>
      </c>
      <c r="C120" s="2">
        <v>45386</v>
      </c>
      <c r="D120" s="1">
        <f t="shared" si="5"/>
        <v>45413</v>
      </c>
      <c r="E120" s="3">
        <f t="shared" si="7"/>
        <v>25</v>
      </c>
      <c r="S120" s="1"/>
    </row>
    <row r="121" spans="1:19" x14ac:dyDescent="0.3">
      <c r="A121" t="s">
        <v>128</v>
      </c>
      <c r="B121" t="s">
        <v>9</v>
      </c>
      <c r="C121" s="2">
        <v>45387</v>
      </c>
      <c r="D121" s="1">
        <f t="shared" si="5"/>
        <v>45413</v>
      </c>
      <c r="E121" s="3">
        <f t="shared" si="7"/>
        <v>25</v>
      </c>
      <c r="S121" s="1"/>
    </row>
    <row r="122" spans="1:19" x14ac:dyDescent="0.3">
      <c r="A122" t="s">
        <v>129</v>
      </c>
      <c r="B122" t="s">
        <v>5</v>
      </c>
      <c r="C122" s="2">
        <v>45434</v>
      </c>
      <c r="D122" s="1">
        <f t="shared" si="5"/>
        <v>45444</v>
      </c>
      <c r="E122" s="3">
        <f t="shared" si="7"/>
        <v>24</v>
      </c>
      <c r="S122" s="1"/>
    </row>
    <row r="123" spans="1:19" x14ac:dyDescent="0.3">
      <c r="A123" t="s">
        <v>130</v>
      </c>
      <c r="B123" t="s">
        <v>2</v>
      </c>
      <c r="C123" s="2">
        <v>45436</v>
      </c>
      <c r="D123" s="1">
        <f t="shared" si="5"/>
        <v>45444</v>
      </c>
      <c r="E123" s="3">
        <f t="shared" si="7"/>
        <v>24</v>
      </c>
      <c r="S123" s="1"/>
    </row>
    <row r="124" spans="1:19" x14ac:dyDescent="0.3">
      <c r="A124" t="s">
        <v>131</v>
      </c>
      <c r="B124" t="s">
        <v>14</v>
      </c>
      <c r="C124" s="2">
        <v>45469</v>
      </c>
      <c r="D124" s="1">
        <f t="shared" si="5"/>
        <v>45474</v>
      </c>
      <c r="E124" s="3">
        <f t="shared" si="7"/>
        <v>23</v>
      </c>
      <c r="S124" s="1"/>
    </row>
    <row r="125" spans="1:19" x14ac:dyDescent="0.3">
      <c r="A125" t="s">
        <v>132</v>
      </c>
      <c r="B125" t="s">
        <v>2</v>
      </c>
      <c r="C125" s="2">
        <v>45475</v>
      </c>
      <c r="D125" s="1">
        <f t="shared" si="5"/>
        <v>45505</v>
      </c>
      <c r="E125" s="3">
        <f t="shared" si="7"/>
        <v>22</v>
      </c>
      <c r="S125" s="1"/>
    </row>
    <row r="126" spans="1:19" x14ac:dyDescent="0.3">
      <c r="A126" t="s">
        <v>134</v>
      </c>
      <c r="B126" t="s">
        <v>5</v>
      </c>
      <c r="C126" s="2">
        <v>45505</v>
      </c>
      <c r="D126" s="1">
        <f t="shared" si="5"/>
        <v>45536</v>
      </c>
      <c r="E126" s="3">
        <f t="shared" si="7"/>
        <v>22</v>
      </c>
      <c r="S126" s="1"/>
    </row>
    <row r="127" spans="1:19" x14ac:dyDescent="0.3">
      <c r="A127" t="s">
        <v>135</v>
      </c>
      <c r="B127" t="s">
        <v>14</v>
      </c>
      <c r="C127" s="2">
        <v>45531</v>
      </c>
      <c r="D127" s="1">
        <f t="shared" ref="D127:D151" si="8">EOMONTH(C127,0)+1</f>
        <v>45536</v>
      </c>
      <c r="E127" s="3">
        <f t="shared" si="7"/>
        <v>21</v>
      </c>
      <c r="S127" s="1"/>
    </row>
    <row r="128" spans="1:19" x14ac:dyDescent="0.3">
      <c r="A128" t="s">
        <v>136</v>
      </c>
      <c r="B128" t="s">
        <v>2</v>
      </c>
      <c r="C128" s="2">
        <v>45532</v>
      </c>
      <c r="D128" s="1">
        <f t="shared" si="8"/>
        <v>45536</v>
      </c>
      <c r="E128" s="3">
        <f t="shared" si="7"/>
        <v>21</v>
      </c>
      <c r="S128" s="1"/>
    </row>
    <row r="129" spans="1:19" x14ac:dyDescent="0.3">
      <c r="A129" t="s">
        <v>137</v>
      </c>
      <c r="B129" t="s">
        <v>14</v>
      </c>
      <c r="C129" s="2">
        <v>45541</v>
      </c>
      <c r="D129" s="1">
        <f t="shared" si="8"/>
        <v>45566</v>
      </c>
      <c r="E129" s="3">
        <f t="shared" si="7"/>
        <v>20</v>
      </c>
      <c r="S129" s="1"/>
    </row>
    <row r="130" spans="1:19" x14ac:dyDescent="0.3">
      <c r="A130" t="s">
        <v>138</v>
      </c>
      <c r="B130" t="s">
        <v>14</v>
      </c>
      <c r="C130" s="2">
        <v>45540</v>
      </c>
      <c r="D130" s="1">
        <f t="shared" si="8"/>
        <v>45566</v>
      </c>
      <c r="E130" s="3">
        <f t="shared" si="7"/>
        <v>20</v>
      </c>
      <c r="S130" s="1"/>
    </row>
    <row r="131" spans="1:19" x14ac:dyDescent="0.3">
      <c r="A131" t="s">
        <v>139</v>
      </c>
      <c r="B131" t="s">
        <v>2</v>
      </c>
      <c r="C131" s="2">
        <v>45567</v>
      </c>
      <c r="D131" s="1">
        <f t="shared" si="8"/>
        <v>45597</v>
      </c>
      <c r="E131" s="3">
        <f t="shared" ref="E131:E151" si="9">DATEDIF(C131,$E$1,"m")</f>
        <v>19</v>
      </c>
      <c r="S131" s="1"/>
    </row>
    <row r="132" spans="1:19" x14ac:dyDescent="0.3">
      <c r="A132" t="s">
        <v>140</v>
      </c>
      <c r="B132" t="s">
        <v>2</v>
      </c>
      <c r="C132" s="2">
        <v>45589</v>
      </c>
      <c r="D132" s="1">
        <f t="shared" si="8"/>
        <v>45597</v>
      </c>
      <c r="E132" s="3">
        <f t="shared" si="9"/>
        <v>19</v>
      </c>
      <c r="S132" s="1"/>
    </row>
    <row r="133" spans="1:19" x14ac:dyDescent="0.3">
      <c r="A133" t="s">
        <v>141</v>
      </c>
      <c r="B133" t="s">
        <v>2</v>
      </c>
      <c r="C133" s="2">
        <v>45611</v>
      </c>
      <c r="D133" s="1">
        <f t="shared" si="8"/>
        <v>45627</v>
      </c>
      <c r="E133" s="3">
        <f t="shared" si="9"/>
        <v>18</v>
      </c>
      <c r="S133" s="1"/>
    </row>
    <row r="134" spans="1:19" x14ac:dyDescent="0.3">
      <c r="A134" t="s">
        <v>142</v>
      </c>
      <c r="B134" t="s">
        <v>2</v>
      </c>
      <c r="C134" s="2">
        <v>45652</v>
      </c>
      <c r="D134" s="1">
        <f t="shared" si="8"/>
        <v>45658</v>
      </c>
      <c r="E134" s="3">
        <f t="shared" si="9"/>
        <v>17</v>
      </c>
      <c r="S134" s="1"/>
    </row>
    <row r="135" spans="1:19" x14ac:dyDescent="0.3">
      <c r="A135" t="s">
        <v>143</v>
      </c>
      <c r="B135" t="s">
        <v>2</v>
      </c>
      <c r="C135" s="2">
        <v>45659</v>
      </c>
      <c r="D135" s="1">
        <f t="shared" si="8"/>
        <v>45689</v>
      </c>
      <c r="E135" s="3">
        <f t="shared" si="9"/>
        <v>16</v>
      </c>
      <c r="S135" s="1"/>
    </row>
    <row r="136" spans="1:19" x14ac:dyDescent="0.3">
      <c r="A136" t="s">
        <v>144</v>
      </c>
      <c r="B136" t="s">
        <v>9</v>
      </c>
      <c r="C136" s="2">
        <v>45755</v>
      </c>
      <c r="D136" s="1">
        <f t="shared" si="8"/>
        <v>45778</v>
      </c>
      <c r="E136" s="3">
        <f t="shared" si="9"/>
        <v>13</v>
      </c>
      <c r="S136" s="1"/>
    </row>
    <row r="137" spans="1:19" x14ac:dyDescent="0.3">
      <c r="A137" t="s">
        <v>145</v>
      </c>
      <c r="B137" t="s">
        <v>14</v>
      </c>
      <c r="C137" s="2">
        <v>45860</v>
      </c>
      <c r="D137" s="1">
        <f t="shared" si="8"/>
        <v>45870</v>
      </c>
      <c r="E137" s="3">
        <f t="shared" si="9"/>
        <v>10</v>
      </c>
      <c r="S137" s="1"/>
    </row>
    <row r="138" spans="1:19" x14ac:dyDescent="0.3">
      <c r="A138" t="s">
        <v>146</v>
      </c>
      <c r="B138" t="s">
        <v>14</v>
      </c>
      <c r="C138" s="2">
        <v>45867</v>
      </c>
      <c r="D138" s="1">
        <f t="shared" si="8"/>
        <v>45870</v>
      </c>
      <c r="E138" s="3">
        <f t="shared" si="9"/>
        <v>10</v>
      </c>
      <c r="S138" s="1"/>
    </row>
    <row r="139" spans="1:19" x14ac:dyDescent="0.3">
      <c r="A139" t="s">
        <v>147</v>
      </c>
      <c r="B139" t="s">
        <v>2</v>
      </c>
      <c r="C139" s="2">
        <v>45880</v>
      </c>
      <c r="D139" s="1">
        <f t="shared" si="8"/>
        <v>45901</v>
      </c>
      <c r="E139" s="3">
        <f t="shared" si="9"/>
        <v>9</v>
      </c>
      <c r="S139" s="1"/>
    </row>
    <row r="140" spans="1:19" x14ac:dyDescent="0.3">
      <c r="A140" t="s">
        <v>148</v>
      </c>
      <c r="B140" t="s">
        <v>2</v>
      </c>
      <c r="C140" s="2">
        <v>45911</v>
      </c>
      <c r="D140" s="1">
        <f t="shared" si="8"/>
        <v>45931</v>
      </c>
      <c r="E140" s="3">
        <f t="shared" si="9"/>
        <v>8</v>
      </c>
      <c r="S140" s="1"/>
    </row>
    <row r="141" spans="1:19" x14ac:dyDescent="0.3">
      <c r="A141" t="s">
        <v>149</v>
      </c>
      <c r="B141" t="s">
        <v>14</v>
      </c>
      <c r="C141" s="2">
        <v>45912</v>
      </c>
      <c r="D141" s="1">
        <f t="shared" si="8"/>
        <v>45931</v>
      </c>
      <c r="E141" s="3">
        <f t="shared" si="9"/>
        <v>8</v>
      </c>
      <c r="S141" s="1"/>
    </row>
    <row r="142" spans="1:19" x14ac:dyDescent="0.3">
      <c r="A142" t="s">
        <v>150</v>
      </c>
      <c r="B142" t="s">
        <v>9</v>
      </c>
      <c r="C142" s="2">
        <v>45912</v>
      </c>
      <c r="D142" s="1">
        <f t="shared" si="8"/>
        <v>45931</v>
      </c>
      <c r="E142" s="3">
        <f t="shared" si="9"/>
        <v>8</v>
      </c>
      <c r="S142" s="1"/>
    </row>
    <row r="143" spans="1:19" x14ac:dyDescent="0.3">
      <c r="A143" t="s">
        <v>151</v>
      </c>
      <c r="B143" t="s">
        <v>2</v>
      </c>
      <c r="C143" s="2">
        <v>45952</v>
      </c>
      <c r="D143" s="1">
        <f t="shared" si="8"/>
        <v>45962</v>
      </c>
      <c r="E143" s="3">
        <f t="shared" si="9"/>
        <v>7</v>
      </c>
      <c r="S143" s="1"/>
    </row>
    <row r="144" spans="1:19" x14ac:dyDescent="0.3">
      <c r="A144" t="s">
        <v>152</v>
      </c>
      <c r="B144" t="s">
        <v>2</v>
      </c>
      <c r="C144" s="2">
        <v>45959</v>
      </c>
      <c r="D144" s="1">
        <f t="shared" si="8"/>
        <v>45962</v>
      </c>
      <c r="E144" s="3">
        <f t="shared" si="9"/>
        <v>7</v>
      </c>
      <c r="S144" s="1"/>
    </row>
    <row r="145" spans="1:19" x14ac:dyDescent="0.3">
      <c r="A145" t="s">
        <v>153</v>
      </c>
      <c r="B145" t="s">
        <v>9</v>
      </c>
      <c r="C145" s="2">
        <v>45975</v>
      </c>
      <c r="D145" s="1">
        <f t="shared" si="8"/>
        <v>45992</v>
      </c>
      <c r="E145" s="3">
        <f t="shared" si="9"/>
        <v>6</v>
      </c>
      <c r="S145" s="1"/>
    </row>
    <row r="146" spans="1:19" x14ac:dyDescent="0.3">
      <c r="A146" t="s">
        <v>154</v>
      </c>
      <c r="B146" t="s">
        <v>14</v>
      </c>
      <c r="C146" s="2">
        <v>45980</v>
      </c>
      <c r="D146" s="1">
        <f t="shared" si="8"/>
        <v>45992</v>
      </c>
      <c r="E146" s="3">
        <f t="shared" si="9"/>
        <v>6</v>
      </c>
      <c r="S146" s="1"/>
    </row>
    <row r="147" spans="1:19" x14ac:dyDescent="0.3">
      <c r="A147" t="s">
        <v>155</v>
      </c>
      <c r="B147" t="s">
        <v>14</v>
      </c>
      <c r="C147" s="2">
        <v>46044</v>
      </c>
      <c r="D147" s="1">
        <f t="shared" si="8"/>
        <v>46054</v>
      </c>
      <c r="E147" s="3">
        <f t="shared" si="9"/>
        <v>4</v>
      </c>
    </row>
    <row r="148" spans="1:19" x14ac:dyDescent="0.3">
      <c r="A148" t="s">
        <v>156</v>
      </c>
      <c r="B148" t="s">
        <v>14</v>
      </c>
      <c r="C148" s="2">
        <v>46098</v>
      </c>
      <c r="D148" s="1">
        <f t="shared" si="8"/>
        <v>46113</v>
      </c>
      <c r="E148" s="3">
        <f t="shared" si="9"/>
        <v>2</v>
      </c>
    </row>
    <row r="149" spans="1:19" x14ac:dyDescent="0.3">
      <c r="A149" t="s">
        <v>157</v>
      </c>
      <c r="B149" t="s">
        <v>2</v>
      </c>
      <c r="C149" s="2">
        <v>46135</v>
      </c>
      <c r="D149" s="1">
        <f t="shared" si="8"/>
        <v>46143</v>
      </c>
      <c r="E149" s="3">
        <f t="shared" si="9"/>
        <v>1</v>
      </c>
    </row>
    <row r="150" spans="1:19" x14ac:dyDescent="0.3">
      <c r="A150" t="s">
        <v>158</v>
      </c>
      <c r="B150" t="s">
        <v>14</v>
      </c>
      <c r="C150" s="2">
        <v>46127</v>
      </c>
      <c r="D150" s="1">
        <f t="shared" si="8"/>
        <v>46143</v>
      </c>
      <c r="E150" s="3">
        <f t="shared" si="9"/>
        <v>1</v>
      </c>
    </row>
    <row r="151" spans="1:19" x14ac:dyDescent="0.3">
      <c r="A151" t="s">
        <v>159</v>
      </c>
      <c r="B151" t="s">
        <v>2</v>
      </c>
      <c r="C151" s="2">
        <v>46129</v>
      </c>
      <c r="D151" s="1">
        <f t="shared" si="8"/>
        <v>46143</v>
      </c>
      <c r="E151" s="3">
        <f t="shared" si="9"/>
        <v>1</v>
      </c>
    </row>
    <row r="152" spans="1:19" x14ac:dyDescent="0.3">
      <c r="D152" s="1"/>
      <c r="E152" s="3"/>
    </row>
    <row r="153" spans="1:19" x14ac:dyDescent="0.3">
      <c r="D153" s="1"/>
      <c r="E153" s="3"/>
    </row>
  </sheetData>
  <autoFilter ref="A2:G151" xr:uid="{98E7D1CE-0436-407A-892B-020F1E7B61B0}"/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7859-CADF-42D1-B87C-CCD027A8A211}">
  <dimension ref="A1:H20"/>
  <sheetViews>
    <sheetView topLeftCell="C1" zoomScale="85" zoomScaleNormal="85" workbookViewId="0">
      <selection activeCell="B7" sqref="B7"/>
    </sheetView>
  </sheetViews>
  <sheetFormatPr defaultRowHeight="13.2" x14ac:dyDescent="0.3"/>
  <cols>
    <col min="1" max="1" width="10.5" customWidth="1"/>
    <col min="2" max="2" width="16.75" customWidth="1"/>
    <col min="3" max="4" width="27" customWidth="1"/>
    <col min="5" max="8" width="18.75" customWidth="1"/>
  </cols>
  <sheetData>
    <row r="1" spans="1:8" ht="21" x14ac:dyDescent="0.3">
      <c r="A1" s="14" t="s">
        <v>179</v>
      </c>
    </row>
    <row r="3" spans="1:8" x14ac:dyDescent="0.3">
      <c r="A3" t="s">
        <v>174</v>
      </c>
    </row>
    <row r="4" spans="1:8" x14ac:dyDescent="0.3">
      <c r="A4" t="s">
        <v>175</v>
      </c>
    </row>
    <row r="6" spans="1:8" ht="34.799999999999997" x14ac:dyDescent="0.3">
      <c r="A6" s="7" t="s">
        <v>172</v>
      </c>
      <c r="B6" s="7" t="s">
        <v>180</v>
      </c>
      <c r="C6" s="7" t="s">
        <v>181</v>
      </c>
      <c r="D6" s="7" t="s">
        <v>182</v>
      </c>
      <c r="E6" s="9" t="s">
        <v>176</v>
      </c>
      <c r="F6" s="9" t="s">
        <v>173</v>
      </c>
      <c r="G6" s="9" t="s">
        <v>177</v>
      </c>
      <c r="H6" s="9" t="s">
        <v>178</v>
      </c>
    </row>
    <row r="7" spans="1:8" ht="17.399999999999999" x14ac:dyDescent="0.3">
      <c r="A7" s="8">
        <v>1</v>
      </c>
      <c r="B7" s="15" cm="1">
        <f t="array" ref="B7">SUMPRODUCT((ISNUMBER([1]Calc_매장월인덱스!P$2:P$242))*([1]Calc_매장월인덱스!AB$2:AB$242=0))</f>
        <v>218</v>
      </c>
      <c r="C7" s="16" cm="1">
        <f t="array" ref="C7">IFERROR(SUMPRODUCT(IFERROR([1]Calc_매장월인덱스!P$2:P$242*(ISNUMBER([1]Calc_매장월인덱스!P$2:P$242))*([1]Calc_매장월인덱스!AB$2:AB$242=0),0))/B7,"-")</f>
        <v>87.245365791513507</v>
      </c>
      <c r="D7" s="16" cm="1">
        <f t="array" ref="D7">IFERROR(_xlfn.AGGREGATE(17,6,[1]Calc_매장월인덱스!P$2:P$242/(([1]Calc_매장월인덱스!AB$2:AB$242=0)*ISNUMBER([1]Calc_매장월인덱스!P$2:P$242)),2),"-")</f>
        <v>88.781981733593554</v>
      </c>
      <c r="E7" s="12" cm="1">
        <f t="array" ref="E7">SUMPRODUCT((ISNUMBER(INDEX([1]Calc_매장월인덱스!$P$2:$AA$242,0,$A7)))*([1]Calc_매장월인덱스!$AB$2:$AB$242=0)*(([1]Calc_매장월인덱스!$B$2:$B$242*12+$A7) - ([1]Calc_매장월인덱스!$AD$2:$AD$242*12+[1]Calc_매장월인덱스!$AE$2:$AE$242)&gt;=6))</f>
        <v>165</v>
      </c>
      <c r="F7" s="10" cm="1">
        <f t="array" ref="F7">IFERROR(SUMPRODUCT(IFERROR(INDEX([1]Calc_매장월인덱스!$P$2:$AA$242,0,$A7)*(ISNUMBER(INDEX([1]Calc_매장월인덱스!$P$2:$AA$242,0,$A7)))*([1]Calc_매장월인덱스!$AB$2:$AB$242=0)*(([1]Calc_매장월인덱스!$B$2:$B$242*12+$A7) - ([1]Calc_매장월인덱스!$AD$2:$AD$242*12+[1]Calc_매장월인덱스!$AE$2:$AE$242)&gt;=6),0))/E7,"-")</f>
        <v>91.030316684681807</v>
      </c>
      <c r="G7" s="10" cm="1">
        <f t="array" ref="G7">IFERROR(_xlfn.AGGREGATE(17,6,INDEX([1]Calc_매장월인덱스!$P$2:$AA$242,0,$A7)/(([1]Calc_매장월인덱스!$AB$2:$AB$242=0)*ISNUMBER(INDEX([1]Calc_매장월인덱스!$P$2:$AA$242,0,$A7))*(([1]Calc_매장월인덱스!$B$2:$B$242*12+$A7) - ([1]Calc_매장월인덱스!$AD$2:$AD$242*12+[1]Calc_매장월인덱스!$AE$2:$AE$242)&gt;=6)),2),"-")</f>
        <v>91.064931651909774</v>
      </c>
      <c r="H7" s="13">
        <f>IFERROR(F7-C7,"-")</f>
        <v>3.7849508931683005</v>
      </c>
    </row>
    <row r="8" spans="1:8" ht="17.399999999999999" x14ac:dyDescent="0.3">
      <c r="A8" s="8">
        <v>2</v>
      </c>
      <c r="B8" s="15" cm="1">
        <f t="array" ref="B8">SUMPRODUCT((ISNUMBER([1]Calc_매장월인덱스!Q$2:Q$242))*([1]Calc_매장월인덱스!AB$2:AB$242=0))</f>
        <v>218</v>
      </c>
      <c r="C8" s="16" cm="1">
        <f t="array" ref="C8">IFERROR(SUMPRODUCT(IFERROR([1]Calc_매장월인덱스!Q$2:Q$242*(ISNUMBER([1]Calc_매장월인덱스!Q$2:Q$242))*([1]Calc_매장월인덱스!AB$2:AB$242=0),0))/B8,"-")</f>
        <v>82.522548347019082</v>
      </c>
      <c r="D8" s="16" cm="1">
        <f t="array" ref="D8">IFERROR(_xlfn.AGGREGATE(17,6,[1]Calc_매장월인덱스!Q$2:Q$242/(([1]Calc_매장월인덱스!AB$2:AB$242=0)*ISNUMBER([1]Calc_매장월인덱스!Q$2:Q$242)),2),"-")</f>
        <v>82.250637120513048</v>
      </c>
      <c r="E8" s="12" cm="1">
        <f t="array" ref="E8">SUMPRODUCT((ISNUMBER(INDEX([1]Calc_매장월인덱스!$P$2:$AA$242,0,$A8)))*([1]Calc_매장월인덱스!$AB$2:$AB$242=0)*(([1]Calc_매장월인덱스!$B$2:$B$242*12+$A8) - ([1]Calc_매장월인덱스!$AD$2:$AD$242*12+[1]Calc_매장월인덱스!$AE$2:$AE$242)&gt;=6))</f>
        <v>176</v>
      </c>
      <c r="F8" s="10" cm="1">
        <f t="array" ref="F8">IFERROR(SUMPRODUCT(IFERROR(INDEX([1]Calc_매장월인덱스!$P$2:$AA$242,0,$A8)*(ISNUMBER(INDEX([1]Calc_매장월인덱스!$P$2:$AA$242,0,$A8)))*([1]Calc_매장월인덱스!$AB$2:$AB$242=0)*(([1]Calc_매장월인덱스!$B$2:$B$242*12+$A8) - ([1]Calc_매장월인덱스!$AD$2:$AD$242*12+[1]Calc_매장월인덱스!$AE$2:$AE$242)&gt;=6),0))/E8,"-")</f>
        <v>84.287776489062807</v>
      </c>
      <c r="G8" s="10" cm="1">
        <f t="array" ref="G8">IFERROR(_xlfn.AGGREGATE(17,6,INDEX([1]Calc_매장월인덱스!$P$2:$AA$242,0,$A8)/(([1]Calc_매장월인덱스!$AB$2:$AB$242=0)*ISNUMBER(INDEX([1]Calc_매장월인덱스!$P$2:$AA$242,0,$A8))*(([1]Calc_매장월인덱스!$B$2:$B$242*12+$A8) - ([1]Calc_매장월인덱스!$AD$2:$AD$242*12+[1]Calc_매장월인덱스!$AE$2:$AE$242)&gt;=6)),2),"-")</f>
        <v>83.667924775922927</v>
      </c>
      <c r="H8" s="13">
        <f t="shared" ref="H8:H18" si="0">IFERROR(F8-C8,"-")</f>
        <v>1.7652281420437248</v>
      </c>
    </row>
    <row r="9" spans="1:8" ht="17.399999999999999" x14ac:dyDescent="0.3">
      <c r="A9" s="8">
        <v>3</v>
      </c>
      <c r="B9" s="15" cm="1">
        <f t="array" ref="B9">SUMPRODUCT((ISNUMBER([1]Calc_매장월인덱스!R$2:R$242))*([1]Calc_매장월인덱스!AB$2:AB$242=0))</f>
        <v>218</v>
      </c>
      <c r="C9" s="16" cm="1">
        <f t="array" ref="C9">IFERROR(SUMPRODUCT(IFERROR([1]Calc_매장월인덱스!R$2:R$242*(ISNUMBER([1]Calc_매장월인덱스!R$2:R$242))*([1]Calc_매장월인덱스!AB$2:AB$242=0),0))/B9,"-")</f>
        <v>96.187233318086285</v>
      </c>
      <c r="D9" s="16" cm="1">
        <f t="array" ref="D9">IFERROR(_xlfn.AGGREGATE(17,6,[1]Calc_매장월인덱스!R$2:R$242/(([1]Calc_매장월인덱스!AB$2:AB$242=0)*ISNUMBER([1]Calc_매장월인덱스!R$2:R$242)),2),"-")</f>
        <v>96.09818648114728</v>
      </c>
      <c r="E9" s="12" cm="1">
        <f t="array" ref="E9">SUMPRODUCT((ISNUMBER(INDEX([1]Calc_매장월인덱스!$P$2:$AA$242,0,$A9)))*([1]Calc_매장월인덱스!$AB$2:$AB$242=0)*(([1]Calc_매장월인덱스!$B$2:$B$242*12+$A9) - ([1]Calc_매장월인덱스!$AD$2:$AD$242*12+[1]Calc_매장월인덱스!$AE$2:$AE$242)&gt;=6))</f>
        <v>188</v>
      </c>
      <c r="F9" s="10" cm="1">
        <f t="array" ref="F9">IFERROR(SUMPRODUCT(IFERROR(INDEX([1]Calc_매장월인덱스!$P$2:$AA$242,0,$A9)*(ISNUMBER(INDEX([1]Calc_매장월인덱스!$P$2:$AA$242,0,$A9)))*([1]Calc_매장월인덱스!$AB$2:$AB$242=0)*(([1]Calc_매장월인덱스!$B$2:$B$242*12+$A9) - ([1]Calc_매장월인덱스!$AD$2:$AD$242*12+[1]Calc_매장월인덱스!$AE$2:$AE$242)&gt;=6),0))/E9,"-")</f>
        <v>97.17160058404427</v>
      </c>
      <c r="G9" s="10" cm="1">
        <f t="array" ref="G9">IFERROR(_xlfn.AGGREGATE(17,6,INDEX([1]Calc_매장월인덱스!$P$2:$AA$242,0,$A9)/(([1]Calc_매장월인덱스!$AB$2:$AB$242=0)*ISNUMBER(INDEX([1]Calc_매장월인덱스!$P$2:$AA$242,0,$A9))*(([1]Calc_매장월인덱스!$B$2:$B$242*12+$A9) - ([1]Calc_매장월인덱스!$AD$2:$AD$242*12+[1]Calc_매장월인덱스!$AE$2:$AE$242)&gt;=6)),2),"-")</f>
        <v>96.898163433091668</v>
      </c>
      <c r="H9" s="13">
        <f t="shared" si="0"/>
        <v>0.98436726595798518</v>
      </c>
    </row>
    <row r="10" spans="1:8" ht="17.399999999999999" x14ac:dyDescent="0.3">
      <c r="A10" s="8">
        <v>4</v>
      </c>
      <c r="B10" s="15" cm="1">
        <f t="array" ref="B10">SUMPRODUCT((ISNUMBER([1]Calc_매장월인덱스!S$2:S$242))*([1]Calc_매장월인덱스!AB$2:AB$242=0))</f>
        <v>218</v>
      </c>
      <c r="C10" s="16" cm="1">
        <f t="array" ref="C10">IFERROR(SUMPRODUCT(IFERROR([1]Calc_매장월인덱스!S$2:S$242*(ISNUMBER([1]Calc_매장월인덱스!S$2:S$242))*([1]Calc_매장월인덱스!AB$2:AB$242=0),0))/B10,"-")</f>
        <v>95.963431120718923</v>
      </c>
      <c r="D10" s="16" cm="1">
        <f t="array" ref="D10">IFERROR(_xlfn.AGGREGATE(17,6,[1]Calc_매장월인덱스!S$2:S$242/(([1]Calc_매장월인덱스!AB$2:AB$242=0)*ISNUMBER([1]Calc_매장월인덱스!S$2:S$242)),2),"-")</f>
        <v>96.328113378542781</v>
      </c>
      <c r="E10" s="12" cm="1">
        <f t="array" ref="E10">SUMPRODUCT((ISNUMBER(INDEX([1]Calc_매장월인덱스!$P$2:$AA$242,0,$A10)))*([1]Calc_매장월인덱스!$AB$2:$AB$242=0)*(([1]Calc_매장월인덱스!$B$2:$B$242*12+$A10) - ([1]Calc_매장월인덱스!$AD$2:$AD$242*12+[1]Calc_매장월인덱스!$AE$2:$AE$242)&gt;=6))</f>
        <v>197</v>
      </c>
      <c r="F10" s="10" cm="1">
        <f t="array" ref="F10">IFERROR(SUMPRODUCT(IFERROR(INDEX([1]Calc_매장월인덱스!$P$2:$AA$242,0,$A10)*(ISNUMBER(INDEX([1]Calc_매장월인덱스!$P$2:$AA$242,0,$A10)))*([1]Calc_매장월인덱스!$AB$2:$AB$242=0)*(([1]Calc_매장월인덱스!$B$2:$B$242*12+$A10) - ([1]Calc_매장월인덱스!$AD$2:$AD$242*12+[1]Calc_매장월인덱스!$AE$2:$AE$242)&gt;=6),0))/E10,"-")</f>
        <v>96.499914908438853</v>
      </c>
      <c r="G10" s="10" cm="1">
        <f t="array" ref="G10">IFERROR(_xlfn.AGGREGATE(17,6,INDEX([1]Calc_매장월인덱스!$P$2:$AA$242,0,$A10)/(([1]Calc_매장월인덱스!$AB$2:$AB$242=0)*ISNUMBER(INDEX([1]Calc_매장월인덱스!$P$2:$AA$242,0,$A10))*(([1]Calc_매장월인덱스!$B$2:$B$242*12+$A10) - ([1]Calc_매장월인덱스!$AD$2:$AD$242*12+[1]Calc_매장월인덱스!$AE$2:$AE$242)&gt;=6)),2),"-")</f>
        <v>96.795853406478955</v>
      </c>
      <c r="H10" s="13">
        <f t="shared" si="0"/>
        <v>0.53648378771993066</v>
      </c>
    </row>
    <row r="11" spans="1:8" ht="17.399999999999999" x14ac:dyDescent="0.3">
      <c r="A11" s="8">
        <v>5</v>
      </c>
      <c r="B11" s="15" cm="1">
        <f t="array" ref="B11">SUMPRODUCT((ISNUMBER([1]Calc_매장월인덱스!T$2:T$242))*([1]Calc_매장월인덱스!AB$2:AB$242=0))</f>
        <v>218</v>
      </c>
      <c r="C11" s="16" cm="1">
        <f t="array" ref="C11">IFERROR(SUMPRODUCT(IFERROR([1]Calc_매장월인덱스!T$2:T$242*(ISNUMBER([1]Calc_매장월인덱스!T$2:T$242))*([1]Calc_매장월인덱스!AB$2:AB$242=0),0))/B11,"-")</f>
        <v>105.32404071587239</v>
      </c>
      <c r="D11" s="16" cm="1">
        <f t="array" ref="D11">IFERROR(_xlfn.AGGREGATE(17,6,[1]Calc_매장월인덱스!T$2:T$242/(([1]Calc_매장월인덱스!AB$2:AB$242=0)*ISNUMBER([1]Calc_매장월인덱스!T$2:T$242)),2),"-")</f>
        <v>105.53664530035446</v>
      </c>
      <c r="E11" s="12" cm="1">
        <f t="array" ref="E11">SUMPRODUCT((ISNUMBER(INDEX([1]Calc_매장월인덱스!$P$2:$AA$242,0,$A11)))*([1]Calc_매장월인덱스!$AB$2:$AB$242=0)*(([1]Calc_매장월인덱스!$B$2:$B$242*12+$A11) - ([1]Calc_매장월인덱스!$AD$2:$AD$242*12+[1]Calc_매장월인덱스!$AE$2:$AE$242)&gt;=6))</f>
        <v>207</v>
      </c>
      <c r="F11" s="10" cm="1">
        <f t="array" ref="F11">IFERROR(SUMPRODUCT(IFERROR(INDEX([1]Calc_매장월인덱스!$P$2:$AA$242,0,$A11)*(ISNUMBER(INDEX([1]Calc_매장월인덱스!$P$2:$AA$242,0,$A11)))*([1]Calc_매장월인덱스!$AB$2:$AB$242=0)*(([1]Calc_매장월인덱스!$B$2:$B$242*12+$A11) - ([1]Calc_매장월인덱스!$AD$2:$AD$242*12+[1]Calc_매장월인덱스!$AE$2:$AE$242)&gt;=6),0))/E11,"-")</f>
        <v>105.36696241365125</v>
      </c>
      <c r="G11" s="10" cm="1">
        <f t="array" ref="G11">IFERROR(_xlfn.AGGREGATE(17,6,INDEX([1]Calc_매장월인덱스!$P$2:$AA$242,0,$A11)/(([1]Calc_매장월인덱스!$AB$2:$AB$242=0)*ISNUMBER(INDEX([1]Calc_매장월인덱스!$P$2:$AA$242,0,$A11))*(([1]Calc_매장월인덱스!$B$2:$B$242*12+$A11) - ([1]Calc_매장월인덱스!$AD$2:$AD$242*12+[1]Calc_매장월인덱스!$AE$2:$AE$242)&gt;=6)),2),"-")</f>
        <v>105.56665599696863</v>
      </c>
      <c r="H11" s="13">
        <f t="shared" si="0"/>
        <v>4.2921697778865564E-2</v>
      </c>
    </row>
    <row r="12" spans="1:8" ht="17.399999999999999" x14ac:dyDescent="0.3">
      <c r="A12" s="8">
        <v>6</v>
      </c>
      <c r="B12" s="15" cm="1">
        <f t="array" ref="B12">SUMPRODUCT((ISNUMBER([1]Calc_매장월인덱스!U$2:U$242))*([1]Calc_매장월인덱스!AB$2:AB$242=0))</f>
        <v>218</v>
      </c>
      <c r="C12" s="16" cm="1">
        <f t="array" ref="C12">IFERROR(SUMPRODUCT(IFERROR([1]Calc_매장월인덱스!U$2:U$242*(ISNUMBER([1]Calc_매장월인덱스!U$2:U$242))*([1]Calc_매장월인덱스!AB$2:AB$242=0),0))/B12,"-")</f>
        <v>102.87101265279686</v>
      </c>
      <c r="D12" s="16" cm="1">
        <f t="array" ref="D12">IFERROR(_xlfn.AGGREGATE(17,6,[1]Calc_매장월인덱스!U$2:U$242/(([1]Calc_매장월인덱스!AB$2:AB$242=0)*ISNUMBER([1]Calc_매장월인덱스!U$2:U$242)),2),"-")</f>
        <v>103.00424987542664</v>
      </c>
      <c r="E12" s="12" cm="1">
        <f t="array" ref="E12">SUMPRODUCT((ISNUMBER(INDEX([1]Calc_매장월인덱스!$P$2:$AA$242,0,$A12)))*([1]Calc_매장월인덱스!$AB$2:$AB$242=0)*(([1]Calc_매장월인덱스!$B$2:$B$242*12+$A12) - ([1]Calc_매장월인덱스!$AD$2:$AD$242*12+[1]Calc_매장월인덱스!$AE$2:$AE$242)&gt;=6))</f>
        <v>213</v>
      </c>
      <c r="F12" s="10" cm="1">
        <f t="array" ref="F12">IFERROR(SUMPRODUCT(IFERROR(INDEX([1]Calc_매장월인덱스!$P$2:$AA$242,0,$A12)*(ISNUMBER(INDEX([1]Calc_매장월인덱스!$P$2:$AA$242,0,$A12)))*([1]Calc_매장월인덱스!$AB$2:$AB$242=0)*(([1]Calc_매장월인덱스!$B$2:$B$242*12+$A12) - ([1]Calc_매장월인덱스!$AD$2:$AD$242*12+[1]Calc_매장월인덱스!$AE$2:$AE$242)&gt;=6),0))/E12,"-")</f>
        <v>102.78468761332418</v>
      </c>
      <c r="G12" s="10" cm="1">
        <f t="array" ref="G12">IFERROR(_xlfn.AGGREGATE(17,6,INDEX([1]Calc_매장월인덱스!$P$2:$AA$242,0,$A12)/(([1]Calc_매장월인덱스!$AB$2:$AB$242=0)*ISNUMBER(INDEX([1]Calc_매장월인덱스!$P$2:$AA$242,0,$A12))*(([1]Calc_매장월인덱스!$B$2:$B$242*12+$A12) - ([1]Calc_매장월인덱스!$AD$2:$AD$242*12+[1]Calc_매장월인덱스!$AE$2:$AE$242)&gt;=6)),2),"-")</f>
        <v>102.82350731790002</v>
      </c>
      <c r="H12" s="13">
        <f t="shared" si="0"/>
        <v>-8.6325039472683329E-2</v>
      </c>
    </row>
    <row r="13" spans="1:8" ht="17.399999999999999" x14ac:dyDescent="0.3">
      <c r="A13" s="8">
        <v>7</v>
      </c>
      <c r="B13" s="15" cm="1">
        <f t="array" ref="B13">SUMPRODUCT((ISNUMBER([1]Calc_매장월인덱스!V$2:V$242))*([1]Calc_매장월인덱스!AB$2:AB$242=0))</f>
        <v>218</v>
      </c>
      <c r="C13" s="16" cm="1">
        <f t="array" ref="C13">IFERROR(SUMPRODUCT(IFERROR([1]Calc_매장월인덱스!V$2:V$242*(ISNUMBER([1]Calc_매장월인덱스!V$2:V$242))*([1]Calc_매장월인덱스!AB$2:AB$242=0),0))/B13,"-")</f>
        <v>104.67864933203967</v>
      </c>
      <c r="D13" s="16" cm="1">
        <f t="array" ref="D13">IFERROR(_xlfn.AGGREGATE(17,6,[1]Calc_매장월인덱스!V$2:V$242/(([1]Calc_매장월인덱스!AB$2:AB$242=0)*ISNUMBER([1]Calc_매장월인덱스!V$2:V$242)),2),"-")</f>
        <v>104.40186944474894</v>
      </c>
      <c r="E13" s="12" cm="1">
        <f t="array" ref="E13">SUMPRODUCT((ISNUMBER(INDEX([1]Calc_매장월인덱스!$P$2:$AA$242,0,$A13)))*([1]Calc_매장월인덱스!$AB$2:$AB$242=0)*(([1]Calc_매장월인덱스!$B$2:$B$242*12+$A13) - ([1]Calc_매장월인덱스!$AD$2:$AD$242*12+[1]Calc_매장월인덱스!$AE$2:$AE$242)&gt;=6))</f>
        <v>218</v>
      </c>
      <c r="F13" s="10" cm="1">
        <f t="array" ref="F13">IFERROR(SUMPRODUCT(IFERROR(INDEX([1]Calc_매장월인덱스!$P$2:$AA$242,0,$A13)*(ISNUMBER(INDEX([1]Calc_매장월인덱스!$P$2:$AA$242,0,$A13)))*([1]Calc_매장월인덱스!$AB$2:$AB$242=0)*(([1]Calc_매장월인덱스!$B$2:$B$242*12+$A13) - ([1]Calc_매장월인덱스!$AD$2:$AD$242*12+[1]Calc_매장월인덱스!$AE$2:$AE$242)&gt;=6),0))/E13,"-")</f>
        <v>104.67864933203967</v>
      </c>
      <c r="G13" s="10" cm="1">
        <f t="array" ref="G13">IFERROR(_xlfn.AGGREGATE(17,6,INDEX([1]Calc_매장월인덱스!$P$2:$AA$242,0,$A13)/(([1]Calc_매장월인덱스!$AB$2:$AB$242=0)*ISNUMBER(INDEX([1]Calc_매장월인덱스!$P$2:$AA$242,0,$A13))*(([1]Calc_매장월인덱스!$B$2:$B$242*12+$A13) - ([1]Calc_매장월인덱스!$AD$2:$AD$242*12+[1]Calc_매장월인덱스!$AE$2:$AE$242)&gt;=6)),2),"-")</f>
        <v>104.40186944474894</v>
      </c>
      <c r="H13" s="13">
        <f t="shared" si="0"/>
        <v>0</v>
      </c>
    </row>
    <row r="14" spans="1:8" ht="17.399999999999999" x14ac:dyDescent="0.3">
      <c r="A14" s="8">
        <v>8</v>
      </c>
      <c r="B14" s="15" cm="1">
        <f t="array" ref="B14">SUMPRODUCT((ISNUMBER([1]Calc_매장월인덱스!W$2:W$242))*([1]Calc_매장월인덱스!AB$2:AB$242=0))</f>
        <v>218</v>
      </c>
      <c r="C14" s="16" cm="1">
        <f t="array" ref="C14">IFERROR(SUMPRODUCT(IFERROR([1]Calc_매장월인덱스!W$2:W$242*(ISNUMBER([1]Calc_매장월인덱스!W$2:W$242))*([1]Calc_매장월인덱스!AB$2:AB$242=0),0))/B14,"-")</f>
        <v>102.0452176382724</v>
      </c>
      <c r="D14" s="16" cm="1">
        <f t="array" ref="D14">IFERROR(_xlfn.AGGREGATE(17,6,[1]Calc_매장월인덱스!W$2:W$242/(([1]Calc_매장월인덱스!AB$2:AB$242=0)*ISNUMBER([1]Calc_매장월인덱스!W$2:W$242)),2),"-")</f>
        <v>100.96882048777918</v>
      </c>
      <c r="E14" s="12" cm="1">
        <f t="array" ref="E14">SUMPRODUCT((ISNUMBER(INDEX([1]Calc_매장월인덱스!$P$2:$AA$242,0,$A14)))*([1]Calc_매장월인덱스!$AB$2:$AB$242=0)*(([1]Calc_매장월인덱스!$B$2:$B$242*12+$A14) - ([1]Calc_매장월인덱스!$AD$2:$AD$242*12+[1]Calc_매장월인덱스!$AE$2:$AE$242)&gt;=6))</f>
        <v>218</v>
      </c>
      <c r="F14" s="10" cm="1">
        <f t="array" ref="F14">IFERROR(SUMPRODUCT(IFERROR(INDEX([1]Calc_매장월인덱스!$P$2:$AA$242,0,$A14)*(ISNUMBER(INDEX([1]Calc_매장월인덱스!$P$2:$AA$242,0,$A14)))*([1]Calc_매장월인덱스!$AB$2:$AB$242=0)*(([1]Calc_매장월인덱스!$B$2:$B$242*12+$A14) - ([1]Calc_매장월인덱스!$AD$2:$AD$242*12+[1]Calc_매장월인덱스!$AE$2:$AE$242)&gt;=6),0))/E14,"-")</f>
        <v>102.0452176382724</v>
      </c>
      <c r="G14" s="10" cm="1">
        <f t="array" ref="G14">IFERROR(_xlfn.AGGREGATE(17,6,INDEX([1]Calc_매장월인덱스!$P$2:$AA$242,0,$A14)/(([1]Calc_매장월인덱스!$AB$2:$AB$242=0)*ISNUMBER(INDEX([1]Calc_매장월인덱스!$P$2:$AA$242,0,$A14))*(([1]Calc_매장월인덱스!$B$2:$B$242*12+$A14) - ([1]Calc_매장월인덱스!$AD$2:$AD$242*12+[1]Calc_매장월인덱스!$AE$2:$AE$242)&gt;=6)),2),"-")</f>
        <v>100.96882048777918</v>
      </c>
      <c r="H14" s="13">
        <f t="shared" si="0"/>
        <v>0</v>
      </c>
    </row>
    <row r="15" spans="1:8" ht="17.399999999999999" x14ac:dyDescent="0.3">
      <c r="A15" s="8">
        <v>9</v>
      </c>
      <c r="B15" s="15" cm="1">
        <f t="array" ref="B15">SUMPRODUCT((ISNUMBER([1]Calc_매장월인덱스!X$2:X$242))*([1]Calc_매장월인덱스!AB$2:AB$242=0))</f>
        <v>218</v>
      </c>
      <c r="C15" s="16" cm="1">
        <f t="array" ref="C15">IFERROR(SUMPRODUCT(IFERROR([1]Calc_매장월인덱스!X$2:X$242*(ISNUMBER([1]Calc_매장월인덱스!X$2:X$242))*([1]Calc_매장월인덱스!AB$2:AB$242=0),0))/B15,"-")</f>
        <v>100.12358076140046</v>
      </c>
      <c r="D15" s="16" cm="1">
        <f t="array" ref="D15">IFERROR(_xlfn.AGGREGATE(17,6,[1]Calc_매장월인덱스!X$2:X$242/(([1]Calc_매장월인덱스!AB$2:AB$242=0)*ISNUMBER([1]Calc_매장월인덱스!X$2:X$242)),2),"-")</f>
        <v>99.050020449626402</v>
      </c>
      <c r="E15" s="12" cm="1">
        <f t="array" ref="E15">SUMPRODUCT((ISNUMBER(INDEX([1]Calc_매장월인덱스!$P$2:$AA$242,0,$A15)))*([1]Calc_매장월인덱스!$AB$2:$AB$242=0)*(([1]Calc_매장월인덱스!$B$2:$B$242*12+$A15) - ([1]Calc_매장월인덱스!$AD$2:$AD$242*12+[1]Calc_매장월인덱스!$AE$2:$AE$242)&gt;=6))</f>
        <v>218</v>
      </c>
      <c r="F15" s="10" cm="1">
        <f t="array" ref="F15">IFERROR(SUMPRODUCT(IFERROR(INDEX([1]Calc_매장월인덱스!$P$2:$AA$242,0,$A15)*(ISNUMBER(INDEX([1]Calc_매장월인덱스!$P$2:$AA$242,0,$A15)))*([1]Calc_매장월인덱스!$AB$2:$AB$242=0)*(([1]Calc_매장월인덱스!$B$2:$B$242*12+$A15) - ([1]Calc_매장월인덱스!$AD$2:$AD$242*12+[1]Calc_매장월인덱스!$AE$2:$AE$242)&gt;=6),0))/E15,"-")</f>
        <v>100.12358076140046</v>
      </c>
      <c r="G15" s="10" cm="1">
        <f t="array" ref="G15">IFERROR(_xlfn.AGGREGATE(17,6,INDEX([1]Calc_매장월인덱스!$P$2:$AA$242,0,$A15)/(([1]Calc_매장월인덱스!$AB$2:$AB$242=0)*ISNUMBER(INDEX([1]Calc_매장월인덱스!$P$2:$AA$242,0,$A15))*(([1]Calc_매장월인덱스!$B$2:$B$242*12+$A15) - ([1]Calc_매장월인덱스!$AD$2:$AD$242*12+[1]Calc_매장월인덱스!$AE$2:$AE$242)&gt;=6)),2),"-")</f>
        <v>99.050020449626402</v>
      </c>
      <c r="H15" s="13">
        <f t="shared" si="0"/>
        <v>0</v>
      </c>
    </row>
    <row r="16" spans="1:8" ht="17.399999999999999" x14ac:dyDescent="0.3">
      <c r="A16" s="8">
        <v>10</v>
      </c>
      <c r="B16" s="15" cm="1">
        <f t="array" ref="B16">SUMPRODUCT((ISNUMBER([1]Calc_매장월인덱스!Y$2:Y$242))*([1]Calc_매장월인덱스!AB$2:AB$242=0))</f>
        <v>218</v>
      </c>
      <c r="C16" s="16" cm="1">
        <f t="array" ref="C16">IFERROR(SUMPRODUCT(IFERROR([1]Calc_매장월인덱스!Y$2:Y$242*(ISNUMBER([1]Calc_매장월인덱스!Y$2:Y$242))*([1]Calc_매장월인덱스!AB$2:AB$242=0),0))/B16,"-")</f>
        <v>115.59456344220527</v>
      </c>
      <c r="D16" s="16" cm="1">
        <f t="array" ref="D16">IFERROR(_xlfn.AGGREGATE(17,6,[1]Calc_매장월인덱스!Y$2:Y$242/(([1]Calc_매장월인덱스!AB$2:AB$242=0)*ISNUMBER([1]Calc_매장월인덱스!Y$2:Y$242)),2),"-")</f>
        <v>115.39964097305686</v>
      </c>
      <c r="E16" s="12" cm="1">
        <f t="array" ref="E16">SUMPRODUCT((ISNUMBER(INDEX([1]Calc_매장월인덱스!$P$2:$AA$242,0,$A16)))*([1]Calc_매장월인덱스!$AB$2:$AB$242=0)*(([1]Calc_매장월인덱스!$B$2:$B$242*12+$A16) - ([1]Calc_매장월인덱스!$AD$2:$AD$242*12+[1]Calc_매장월인덱스!$AE$2:$AE$242)&gt;=6))</f>
        <v>218</v>
      </c>
      <c r="F16" s="10" cm="1">
        <f t="array" ref="F16">IFERROR(SUMPRODUCT(IFERROR(INDEX([1]Calc_매장월인덱스!$P$2:$AA$242,0,$A16)*(ISNUMBER(INDEX([1]Calc_매장월인덱스!$P$2:$AA$242,0,$A16)))*([1]Calc_매장월인덱스!$AB$2:$AB$242=0)*(([1]Calc_매장월인덱스!$B$2:$B$242*12+$A16) - ([1]Calc_매장월인덱스!$AD$2:$AD$242*12+[1]Calc_매장월인덱스!$AE$2:$AE$242)&gt;=6),0))/E16,"-")</f>
        <v>115.59456344220527</v>
      </c>
      <c r="G16" s="10" cm="1">
        <f t="array" ref="G16">IFERROR(_xlfn.AGGREGATE(17,6,INDEX([1]Calc_매장월인덱스!$P$2:$AA$242,0,$A16)/(([1]Calc_매장월인덱스!$AB$2:$AB$242=0)*ISNUMBER(INDEX([1]Calc_매장월인덱스!$P$2:$AA$242,0,$A16))*(([1]Calc_매장월인덱스!$B$2:$B$242*12+$A16) - ([1]Calc_매장월인덱스!$AD$2:$AD$242*12+[1]Calc_매장월인덱스!$AE$2:$AE$242)&gt;=6)),2),"-")</f>
        <v>115.39964097305686</v>
      </c>
      <c r="H16" s="13">
        <f t="shared" si="0"/>
        <v>0</v>
      </c>
    </row>
    <row r="17" spans="1:8" ht="17.399999999999999" x14ac:dyDescent="0.3">
      <c r="A17" s="8">
        <v>11</v>
      </c>
      <c r="B17" s="15" cm="1">
        <f t="array" ref="B17">SUMPRODUCT((ISNUMBER([1]Calc_매장월인덱스!Z$2:Z$242))*([1]Calc_매장월인덱스!AB$2:AB$242=0))</f>
        <v>218</v>
      </c>
      <c r="C17" s="16" cm="1">
        <f t="array" ref="C17">IFERROR(SUMPRODUCT(IFERROR([1]Calc_매장월인덱스!Z$2:Z$242*(ISNUMBER([1]Calc_매장월인덱스!Z$2:Z$242))*([1]Calc_매장월인덱스!AB$2:AB$242=0),0))/B17,"-")</f>
        <v>104.11251530615402</v>
      </c>
      <c r="D17" s="16" cm="1">
        <f t="array" ref="D17">IFERROR(_xlfn.AGGREGATE(17,6,[1]Calc_매장월인덱스!Z$2:Z$242/(([1]Calc_매장월인덱스!AB$2:AB$242=0)*ISNUMBER([1]Calc_매장월인덱스!Z$2:Z$242)),2),"-")</f>
        <v>104.08415155464837</v>
      </c>
      <c r="E17" s="12" cm="1">
        <f t="array" ref="E17">SUMPRODUCT((ISNUMBER(INDEX([1]Calc_매장월인덱스!$P$2:$AA$242,0,$A17)))*([1]Calc_매장월인덱스!$AB$2:$AB$242=0)*(([1]Calc_매장월인덱스!$B$2:$B$242*12+$A17) - ([1]Calc_매장월인덱스!$AD$2:$AD$242*12+[1]Calc_매장월인덱스!$AE$2:$AE$242)&gt;=6))</f>
        <v>218</v>
      </c>
      <c r="F17" s="10" cm="1">
        <f t="array" ref="F17">IFERROR(SUMPRODUCT(IFERROR(INDEX([1]Calc_매장월인덱스!$P$2:$AA$242,0,$A17)*(ISNUMBER(INDEX([1]Calc_매장월인덱스!$P$2:$AA$242,0,$A17)))*([1]Calc_매장월인덱스!$AB$2:$AB$242=0)*(([1]Calc_매장월인덱스!$B$2:$B$242*12+$A17) - ([1]Calc_매장월인덱스!$AD$2:$AD$242*12+[1]Calc_매장월인덱스!$AE$2:$AE$242)&gt;=6),0))/E17,"-")</f>
        <v>104.11251530615402</v>
      </c>
      <c r="G17" s="10" cm="1">
        <f t="array" ref="G17">IFERROR(_xlfn.AGGREGATE(17,6,INDEX([1]Calc_매장월인덱스!$P$2:$AA$242,0,$A17)/(([1]Calc_매장월인덱스!$AB$2:$AB$242=0)*ISNUMBER(INDEX([1]Calc_매장월인덱스!$P$2:$AA$242,0,$A17))*(([1]Calc_매장월인덱스!$B$2:$B$242*12+$A17) - ([1]Calc_매장월인덱스!$AD$2:$AD$242*12+[1]Calc_매장월인덱스!$AE$2:$AE$242)&gt;=6)),2),"-")</f>
        <v>104.08415155464837</v>
      </c>
      <c r="H17" s="13">
        <f t="shared" si="0"/>
        <v>0</v>
      </c>
    </row>
    <row r="18" spans="1:8" ht="17.399999999999999" x14ac:dyDescent="0.3">
      <c r="A18" s="8">
        <v>12</v>
      </c>
      <c r="B18" s="15" cm="1">
        <f t="array" ref="B18">SUMPRODUCT((ISNUMBER([1]Calc_매장월인덱스!AA$2:AA$242))*([1]Calc_매장월인덱스!AB$2:AB$242=0))</f>
        <v>218</v>
      </c>
      <c r="C18" s="16" cm="1">
        <f t="array" ref="C18">IFERROR(SUMPRODUCT(IFERROR([1]Calc_매장월인덱스!AA$2:AA$242*(ISNUMBER([1]Calc_매장월인덱스!AA$2:AA$242))*([1]Calc_매장월인덱스!AB$2:AB$242=0),0))/B18,"-")</f>
        <v>103.33184157392137</v>
      </c>
      <c r="D18" s="16" cm="1">
        <f t="array" ref="D18">IFERROR(_xlfn.AGGREGATE(17,6,[1]Calc_매장월인덱스!AA$2:AA$242/(([1]Calc_매장월인덱스!AB$2:AB$242=0)*ISNUMBER([1]Calc_매장월인덱스!AA$2:AA$242)),2),"-")</f>
        <v>102.19250985870701</v>
      </c>
      <c r="E18" s="12" cm="1">
        <f t="array" ref="E18">SUMPRODUCT((ISNUMBER(INDEX([1]Calc_매장월인덱스!$P$2:$AA$242,0,$A18)))*([1]Calc_매장월인덱스!$AB$2:$AB$242=0)*(([1]Calc_매장월인덱스!$B$2:$B$242*12+$A18) - ([1]Calc_매장월인덱스!$AD$2:$AD$242*12+[1]Calc_매장월인덱스!$AE$2:$AE$242)&gt;=6))</f>
        <v>218</v>
      </c>
      <c r="F18" s="10" cm="1">
        <f t="array" ref="F18">IFERROR(SUMPRODUCT(IFERROR(INDEX([1]Calc_매장월인덱스!$P$2:$AA$242,0,$A18)*(ISNUMBER(INDEX([1]Calc_매장월인덱스!$P$2:$AA$242,0,$A18)))*([1]Calc_매장월인덱스!$AB$2:$AB$242=0)*(([1]Calc_매장월인덱스!$B$2:$B$242*12+$A18) - ([1]Calc_매장월인덱스!$AD$2:$AD$242*12+[1]Calc_매장월인덱스!$AE$2:$AE$242)&gt;=6),0))/E18,"-")</f>
        <v>103.33184157392137</v>
      </c>
      <c r="G18" s="10" cm="1">
        <f t="array" ref="G18">IFERROR(_xlfn.AGGREGATE(17,6,INDEX([1]Calc_매장월인덱스!$P$2:$AA$242,0,$A18)/(([1]Calc_매장월인덱스!$AB$2:$AB$242=0)*ISNUMBER(INDEX([1]Calc_매장월인덱스!$P$2:$AA$242,0,$A18))*(([1]Calc_매장월인덱스!$B$2:$B$242*12+$A18) - ([1]Calc_매장월인덱스!$AD$2:$AD$242*12+[1]Calc_매장월인덱스!$AE$2:$AE$242)&gt;=6)),2),"-")</f>
        <v>102.19250985870701</v>
      </c>
      <c r="H18" s="13">
        <f t="shared" si="0"/>
        <v>0</v>
      </c>
    </row>
    <row r="20" spans="1:8" ht="17.399999999999999" x14ac:dyDescent="0.3">
      <c r="A20" s="17" t="s">
        <v>183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02B5-C22D-4092-A1C3-3FF4699801D3}">
  <dimension ref="A1:J6910"/>
  <sheetViews>
    <sheetView workbookViewId="0">
      <selection activeCell="J7" sqref="J7"/>
    </sheetView>
  </sheetViews>
  <sheetFormatPr defaultRowHeight="13.2" x14ac:dyDescent="0.3"/>
  <cols>
    <col min="3" max="3" width="11.375" customWidth="1"/>
    <col min="4" max="4" width="14.125" customWidth="1"/>
    <col min="7" max="7" width="13.375" bestFit="1" customWidth="1"/>
    <col min="10" max="10" width="11.5" bestFit="1" customWidth="1"/>
  </cols>
  <sheetData>
    <row r="1" spans="1:10" x14ac:dyDescent="0.3">
      <c r="A1" t="s">
        <v>469</v>
      </c>
      <c r="B1" t="s">
        <v>0</v>
      </c>
      <c r="C1" t="s">
        <v>470</v>
      </c>
      <c r="D1" t="s">
        <v>471</v>
      </c>
      <c r="E1" t="s">
        <v>472</v>
      </c>
      <c r="F1" t="s">
        <v>473</v>
      </c>
      <c r="G1" t="s">
        <v>474</v>
      </c>
      <c r="H1" t="s">
        <v>632</v>
      </c>
      <c r="I1" t="s">
        <v>633</v>
      </c>
      <c r="J1" t="s">
        <v>634</v>
      </c>
    </row>
    <row r="2" spans="1:10" x14ac:dyDescent="0.3">
      <c r="A2" s="5">
        <v>42278</v>
      </c>
      <c r="B2" t="s">
        <v>1</v>
      </c>
      <c r="C2" t="s">
        <v>475</v>
      </c>
      <c r="D2" s="1">
        <v>42292</v>
      </c>
      <c r="G2" s="6">
        <v>1765000</v>
      </c>
      <c r="I2">
        <v>0</v>
      </c>
      <c r="J2" s="6">
        <v>1765000</v>
      </c>
    </row>
    <row r="3" spans="1:10" x14ac:dyDescent="0.3">
      <c r="A3" s="5">
        <v>42309</v>
      </c>
      <c r="B3" t="s">
        <v>1</v>
      </c>
      <c r="C3" t="s">
        <v>475</v>
      </c>
      <c r="D3" s="1">
        <v>42292</v>
      </c>
      <c r="G3" s="6">
        <v>3960000</v>
      </c>
      <c r="I3">
        <v>0</v>
      </c>
      <c r="J3" s="6">
        <v>3960000</v>
      </c>
    </row>
    <row r="4" spans="1:10" x14ac:dyDescent="0.3">
      <c r="A4" s="5">
        <v>42339</v>
      </c>
      <c r="B4" t="s">
        <v>1</v>
      </c>
      <c r="C4" t="s">
        <v>475</v>
      </c>
      <c r="D4" s="1">
        <v>42292</v>
      </c>
      <c r="G4" s="6">
        <v>4443000</v>
      </c>
      <c r="I4">
        <v>0</v>
      </c>
      <c r="J4" s="6">
        <v>4443000</v>
      </c>
    </row>
    <row r="5" spans="1:10" x14ac:dyDescent="0.3">
      <c r="A5" s="5">
        <v>42370</v>
      </c>
      <c r="B5" t="s">
        <v>1</v>
      </c>
      <c r="C5" t="s">
        <v>475</v>
      </c>
      <c r="D5" s="1">
        <v>42292</v>
      </c>
      <c r="G5" s="6">
        <v>4431000</v>
      </c>
      <c r="I5">
        <v>0</v>
      </c>
      <c r="J5" s="6">
        <v>4431000</v>
      </c>
    </row>
    <row r="6" spans="1:10" x14ac:dyDescent="0.3">
      <c r="A6" s="5">
        <v>42401</v>
      </c>
      <c r="B6" t="s">
        <v>1</v>
      </c>
      <c r="C6" t="s">
        <v>475</v>
      </c>
      <c r="D6" s="1">
        <v>42292</v>
      </c>
      <c r="G6" s="6">
        <v>4510000</v>
      </c>
      <c r="I6">
        <v>0</v>
      </c>
      <c r="J6" s="6">
        <v>4510000</v>
      </c>
    </row>
    <row r="7" spans="1:10" x14ac:dyDescent="0.3">
      <c r="A7" s="5">
        <v>42430</v>
      </c>
      <c r="B7" t="s">
        <v>1</v>
      </c>
      <c r="C7" t="s">
        <v>475</v>
      </c>
      <c r="D7" s="1">
        <v>42292</v>
      </c>
      <c r="G7" s="6">
        <v>5041000</v>
      </c>
      <c r="I7">
        <v>0</v>
      </c>
      <c r="J7" s="6">
        <v>5041000</v>
      </c>
    </row>
    <row r="8" spans="1:10" x14ac:dyDescent="0.3">
      <c r="A8" s="5">
        <v>42430</v>
      </c>
      <c r="B8" t="s">
        <v>3</v>
      </c>
      <c r="C8" t="s">
        <v>476</v>
      </c>
      <c r="D8" s="1">
        <v>42444</v>
      </c>
      <c r="G8" s="6">
        <v>455000</v>
      </c>
      <c r="I8">
        <v>0</v>
      </c>
      <c r="J8" s="6">
        <v>455000</v>
      </c>
    </row>
    <row r="9" spans="1:10" x14ac:dyDescent="0.3">
      <c r="A9" s="5">
        <v>42461</v>
      </c>
      <c r="B9" t="s">
        <v>1</v>
      </c>
      <c r="C9" t="s">
        <v>475</v>
      </c>
      <c r="D9" s="1">
        <v>42292</v>
      </c>
      <c r="G9" s="6">
        <v>4814000</v>
      </c>
      <c r="I9">
        <v>0</v>
      </c>
      <c r="J9" s="6">
        <v>4814000</v>
      </c>
    </row>
    <row r="10" spans="1:10" x14ac:dyDescent="0.3">
      <c r="A10" s="5">
        <v>42461</v>
      </c>
      <c r="B10" t="s">
        <v>3</v>
      </c>
      <c r="C10" t="s">
        <v>476</v>
      </c>
      <c r="D10" s="1">
        <v>42444</v>
      </c>
      <c r="G10" s="6">
        <v>1567000</v>
      </c>
      <c r="I10">
        <v>0</v>
      </c>
      <c r="J10" s="6">
        <v>1567000</v>
      </c>
    </row>
    <row r="11" spans="1:10" x14ac:dyDescent="0.3">
      <c r="A11" s="5">
        <v>42491</v>
      </c>
      <c r="B11" t="s">
        <v>1</v>
      </c>
      <c r="C11" t="s">
        <v>475</v>
      </c>
      <c r="D11" s="1">
        <v>42292</v>
      </c>
      <c r="G11" s="6">
        <v>4832000</v>
      </c>
      <c r="I11">
        <v>0</v>
      </c>
      <c r="J11" s="6">
        <v>4832000</v>
      </c>
    </row>
    <row r="12" spans="1:10" x14ac:dyDescent="0.3">
      <c r="A12" s="5">
        <v>42491</v>
      </c>
      <c r="B12" t="s">
        <v>3</v>
      </c>
      <c r="C12" t="s">
        <v>476</v>
      </c>
      <c r="D12" s="1">
        <v>42444</v>
      </c>
      <c r="G12" s="6">
        <v>1446000</v>
      </c>
      <c r="I12">
        <v>0</v>
      </c>
      <c r="J12" s="6">
        <v>1446000</v>
      </c>
    </row>
    <row r="13" spans="1:10" x14ac:dyDescent="0.3">
      <c r="A13" s="5">
        <v>42491</v>
      </c>
      <c r="B13" t="s">
        <v>4</v>
      </c>
      <c r="C13" t="s">
        <v>477</v>
      </c>
      <c r="D13" s="1">
        <v>42503</v>
      </c>
      <c r="G13" s="6">
        <v>4177000</v>
      </c>
      <c r="I13">
        <v>0</v>
      </c>
      <c r="J13" s="6">
        <v>4177000</v>
      </c>
    </row>
    <row r="14" spans="1:10" x14ac:dyDescent="0.3">
      <c r="A14" s="5">
        <v>42522</v>
      </c>
      <c r="B14" t="s">
        <v>1</v>
      </c>
      <c r="C14" t="s">
        <v>475</v>
      </c>
      <c r="D14" s="1">
        <v>42292</v>
      </c>
      <c r="G14" s="6">
        <v>4109000</v>
      </c>
      <c r="I14">
        <v>0</v>
      </c>
      <c r="J14" s="6">
        <v>4109000</v>
      </c>
    </row>
    <row r="15" spans="1:10" x14ac:dyDescent="0.3">
      <c r="A15" s="5">
        <v>42522</v>
      </c>
      <c r="B15" t="s">
        <v>3</v>
      </c>
      <c r="C15" t="s">
        <v>476</v>
      </c>
      <c r="D15" s="1">
        <v>42444</v>
      </c>
      <c r="G15" s="6">
        <v>1247000</v>
      </c>
      <c r="I15">
        <v>0</v>
      </c>
      <c r="J15" s="6">
        <v>1247000</v>
      </c>
    </row>
    <row r="16" spans="1:10" x14ac:dyDescent="0.3">
      <c r="A16" s="5">
        <v>42522</v>
      </c>
      <c r="B16" t="s">
        <v>4</v>
      </c>
      <c r="C16" t="s">
        <v>477</v>
      </c>
      <c r="D16" s="1">
        <v>42503</v>
      </c>
      <c r="G16" s="6">
        <v>4591000</v>
      </c>
      <c r="I16">
        <v>0</v>
      </c>
      <c r="J16" s="6">
        <v>4591000</v>
      </c>
    </row>
    <row r="17" spans="1:10" x14ac:dyDescent="0.3">
      <c r="A17" s="5">
        <v>42552</v>
      </c>
      <c r="B17" t="s">
        <v>1</v>
      </c>
      <c r="C17" t="s">
        <v>475</v>
      </c>
      <c r="D17" s="1">
        <v>42292</v>
      </c>
      <c r="G17" s="6">
        <v>4389000</v>
      </c>
      <c r="I17">
        <v>0</v>
      </c>
      <c r="J17" s="6">
        <v>4389000</v>
      </c>
    </row>
    <row r="18" spans="1:10" x14ac:dyDescent="0.3">
      <c r="A18" s="5">
        <v>42552</v>
      </c>
      <c r="B18" t="s">
        <v>3</v>
      </c>
      <c r="C18" t="s">
        <v>476</v>
      </c>
      <c r="D18" s="1">
        <v>42444</v>
      </c>
      <c r="G18" s="6">
        <v>1536000</v>
      </c>
      <c r="I18">
        <v>0</v>
      </c>
      <c r="J18" s="6">
        <v>1536000</v>
      </c>
    </row>
    <row r="19" spans="1:10" x14ac:dyDescent="0.3">
      <c r="A19" s="5">
        <v>42552</v>
      </c>
      <c r="B19" t="s">
        <v>4</v>
      </c>
      <c r="C19" t="s">
        <v>477</v>
      </c>
      <c r="D19" s="1">
        <v>42503</v>
      </c>
      <c r="G19" s="6">
        <v>5406000</v>
      </c>
      <c r="I19">
        <v>0</v>
      </c>
      <c r="J19" s="6">
        <v>5406000</v>
      </c>
    </row>
    <row r="20" spans="1:10" x14ac:dyDescent="0.3">
      <c r="A20" s="5">
        <v>42583</v>
      </c>
      <c r="B20" t="s">
        <v>1</v>
      </c>
      <c r="C20" t="s">
        <v>475</v>
      </c>
      <c r="D20" s="1">
        <v>42292</v>
      </c>
      <c r="G20" s="6">
        <v>3938000</v>
      </c>
      <c r="I20">
        <v>0</v>
      </c>
      <c r="J20" s="6">
        <v>3938000</v>
      </c>
    </row>
    <row r="21" spans="1:10" x14ac:dyDescent="0.3">
      <c r="A21" s="5">
        <v>42583</v>
      </c>
      <c r="B21" t="s">
        <v>3</v>
      </c>
      <c r="C21" t="s">
        <v>476</v>
      </c>
      <c r="D21" s="1">
        <v>42444</v>
      </c>
      <c r="G21" s="6">
        <v>1411000</v>
      </c>
      <c r="I21">
        <v>0</v>
      </c>
      <c r="J21" s="6">
        <v>1411000</v>
      </c>
    </row>
    <row r="22" spans="1:10" x14ac:dyDescent="0.3">
      <c r="A22" s="5">
        <v>42583</v>
      </c>
      <c r="B22" t="s">
        <v>4</v>
      </c>
      <c r="C22" t="s">
        <v>477</v>
      </c>
      <c r="D22" s="1">
        <v>42503</v>
      </c>
      <c r="G22" s="6">
        <v>4854000</v>
      </c>
      <c r="I22">
        <v>0</v>
      </c>
      <c r="J22" s="6">
        <v>4854000</v>
      </c>
    </row>
    <row r="23" spans="1:10" x14ac:dyDescent="0.3">
      <c r="A23" s="5">
        <v>42614</v>
      </c>
      <c r="B23" t="s">
        <v>1</v>
      </c>
      <c r="C23" t="s">
        <v>475</v>
      </c>
      <c r="D23" s="1">
        <v>42292</v>
      </c>
      <c r="G23" s="6">
        <v>4238000</v>
      </c>
      <c r="I23">
        <v>0</v>
      </c>
      <c r="J23" s="6">
        <v>4238000</v>
      </c>
    </row>
    <row r="24" spans="1:10" x14ac:dyDescent="0.3">
      <c r="A24" s="5">
        <v>42614</v>
      </c>
      <c r="B24" t="s">
        <v>3</v>
      </c>
      <c r="C24" t="s">
        <v>476</v>
      </c>
      <c r="D24" s="1">
        <v>42444</v>
      </c>
      <c r="G24" s="6">
        <v>1579000</v>
      </c>
      <c r="I24">
        <v>0</v>
      </c>
      <c r="J24" s="6">
        <v>1579000</v>
      </c>
    </row>
    <row r="25" spans="1:10" x14ac:dyDescent="0.3">
      <c r="A25" s="5">
        <v>42614</v>
      </c>
      <c r="B25" t="s">
        <v>4</v>
      </c>
      <c r="C25" t="s">
        <v>477</v>
      </c>
      <c r="D25" s="1">
        <v>42503</v>
      </c>
      <c r="G25" s="6">
        <v>5314000</v>
      </c>
      <c r="I25">
        <v>0</v>
      </c>
      <c r="J25" s="6">
        <v>5314000</v>
      </c>
    </row>
    <row r="26" spans="1:10" x14ac:dyDescent="0.3">
      <c r="A26" s="5">
        <v>42614</v>
      </c>
      <c r="B26" t="s">
        <v>6</v>
      </c>
      <c r="C26" t="s">
        <v>478</v>
      </c>
      <c r="D26" s="1">
        <v>42638</v>
      </c>
      <c r="G26" s="6">
        <v>460000</v>
      </c>
      <c r="I26">
        <v>0</v>
      </c>
      <c r="J26" s="6">
        <v>460000</v>
      </c>
    </row>
    <row r="27" spans="1:10" x14ac:dyDescent="0.3">
      <c r="A27" s="5">
        <v>42644</v>
      </c>
      <c r="B27" t="s">
        <v>1</v>
      </c>
      <c r="C27" t="s">
        <v>475</v>
      </c>
      <c r="D27" s="1">
        <v>42292</v>
      </c>
      <c r="G27" s="6">
        <v>5223000</v>
      </c>
      <c r="I27">
        <v>0</v>
      </c>
      <c r="J27" s="6">
        <v>5223000</v>
      </c>
    </row>
    <row r="28" spans="1:10" x14ac:dyDescent="0.3">
      <c r="A28" s="5">
        <v>42644</v>
      </c>
      <c r="B28" t="s">
        <v>3</v>
      </c>
      <c r="C28" t="s">
        <v>476</v>
      </c>
      <c r="D28" s="1">
        <v>42444</v>
      </c>
      <c r="G28" s="6">
        <v>2205000</v>
      </c>
      <c r="I28">
        <v>0</v>
      </c>
      <c r="J28" s="6">
        <v>2205000</v>
      </c>
    </row>
    <row r="29" spans="1:10" x14ac:dyDescent="0.3">
      <c r="A29" s="5">
        <v>42644</v>
      </c>
      <c r="B29" t="s">
        <v>4</v>
      </c>
      <c r="C29" t="s">
        <v>477</v>
      </c>
      <c r="D29" s="1">
        <v>42503</v>
      </c>
      <c r="G29" s="6">
        <v>6197000</v>
      </c>
      <c r="I29">
        <v>0</v>
      </c>
      <c r="J29" s="6">
        <v>6197000</v>
      </c>
    </row>
    <row r="30" spans="1:10" x14ac:dyDescent="0.3">
      <c r="A30" s="5">
        <v>42644</v>
      </c>
      <c r="B30" t="s">
        <v>6</v>
      </c>
      <c r="C30" t="s">
        <v>478</v>
      </c>
      <c r="D30" s="1">
        <v>42638</v>
      </c>
      <c r="G30" s="6">
        <v>3945000</v>
      </c>
      <c r="I30">
        <v>0</v>
      </c>
      <c r="J30" s="6">
        <v>3945000</v>
      </c>
    </row>
    <row r="31" spans="1:10" x14ac:dyDescent="0.3">
      <c r="A31" s="5">
        <v>42675</v>
      </c>
      <c r="B31" t="s">
        <v>1</v>
      </c>
      <c r="C31" t="s">
        <v>475</v>
      </c>
      <c r="D31" s="1">
        <v>42292</v>
      </c>
      <c r="G31" s="6">
        <v>4965000</v>
      </c>
      <c r="I31">
        <v>0</v>
      </c>
      <c r="J31" s="6">
        <v>4965000</v>
      </c>
    </row>
    <row r="32" spans="1:10" x14ac:dyDescent="0.3">
      <c r="A32" s="5">
        <v>42675</v>
      </c>
      <c r="B32" t="s">
        <v>3</v>
      </c>
      <c r="C32" t="s">
        <v>476</v>
      </c>
      <c r="D32" s="1">
        <v>42444</v>
      </c>
      <c r="G32" s="6">
        <v>1879000</v>
      </c>
      <c r="I32">
        <v>0</v>
      </c>
      <c r="J32" s="6">
        <v>1879000</v>
      </c>
    </row>
    <row r="33" spans="1:10" x14ac:dyDescent="0.3">
      <c r="A33" s="5">
        <v>42675</v>
      </c>
      <c r="B33" t="s">
        <v>4</v>
      </c>
      <c r="C33" t="s">
        <v>477</v>
      </c>
      <c r="D33" s="1">
        <v>42503</v>
      </c>
      <c r="G33" s="6">
        <v>5802000</v>
      </c>
      <c r="I33">
        <v>0</v>
      </c>
      <c r="J33" s="6">
        <v>5802000</v>
      </c>
    </row>
    <row r="34" spans="1:10" x14ac:dyDescent="0.3">
      <c r="A34" s="5">
        <v>42675</v>
      </c>
      <c r="B34" t="s">
        <v>6</v>
      </c>
      <c r="C34" t="s">
        <v>478</v>
      </c>
      <c r="D34" s="1">
        <v>42638</v>
      </c>
      <c r="G34" s="6">
        <v>3984000</v>
      </c>
      <c r="I34">
        <v>0</v>
      </c>
      <c r="J34" s="6">
        <v>3984000</v>
      </c>
    </row>
    <row r="35" spans="1:10" x14ac:dyDescent="0.3">
      <c r="A35" s="5">
        <v>42705</v>
      </c>
      <c r="B35" t="s">
        <v>1</v>
      </c>
      <c r="C35" t="s">
        <v>475</v>
      </c>
      <c r="D35" s="1">
        <v>42292</v>
      </c>
      <c r="G35" s="6">
        <v>5030000</v>
      </c>
      <c r="I35">
        <v>0</v>
      </c>
      <c r="J35" s="6">
        <v>5030000</v>
      </c>
    </row>
    <row r="36" spans="1:10" x14ac:dyDescent="0.3">
      <c r="A36" s="5">
        <v>42705</v>
      </c>
      <c r="B36" t="s">
        <v>3</v>
      </c>
      <c r="C36" t="s">
        <v>476</v>
      </c>
      <c r="D36" s="1">
        <v>42444</v>
      </c>
      <c r="G36" s="6">
        <v>2147000</v>
      </c>
      <c r="I36">
        <v>0</v>
      </c>
      <c r="J36" s="6">
        <v>2147000</v>
      </c>
    </row>
    <row r="37" spans="1:10" x14ac:dyDescent="0.3">
      <c r="A37" s="5">
        <v>42705</v>
      </c>
      <c r="B37" t="s">
        <v>4</v>
      </c>
      <c r="C37" t="s">
        <v>477</v>
      </c>
      <c r="D37" s="1">
        <v>42503</v>
      </c>
      <c r="G37" s="6">
        <v>6160000</v>
      </c>
      <c r="I37">
        <v>0</v>
      </c>
      <c r="J37" s="6">
        <v>6160000</v>
      </c>
    </row>
    <row r="38" spans="1:10" x14ac:dyDescent="0.3">
      <c r="A38" s="5">
        <v>42705</v>
      </c>
      <c r="B38" t="s">
        <v>6</v>
      </c>
      <c r="C38" t="s">
        <v>478</v>
      </c>
      <c r="D38" s="1">
        <v>42638</v>
      </c>
      <c r="G38" s="6">
        <v>4818000</v>
      </c>
      <c r="I38">
        <v>0</v>
      </c>
      <c r="J38" s="6">
        <v>4818000</v>
      </c>
    </row>
    <row r="39" spans="1:10" x14ac:dyDescent="0.3">
      <c r="A39" s="5">
        <v>42705</v>
      </c>
      <c r="B39" t="s">
        <v>8</v>
      </c>
      <c r="C39" t="s">
        <v>479</v>
      </c>
      <c r="D39" s="1">
        <v>42708</v>
      </c>
      <c r="G39" s="6">
        <v>3301000</v>
      </c>
      <c r="I39">
        <v>0</v>
      </c>
      <c r="J39" s="6">
        <v>3301000</v>
      </c>
    </row>
    <row r="40" spans="1:10" x14ac:dyDescent="0.3">
      <c r="A40" s="5">
        <v>42736</v>
      </c>
      <c r="B40" t="s">
        <v>1</v>
      </c>
      <c r="C40" t="s">
        <v>475</v>
      </c>
      <c r="D40" s="1">
        <v>42292</v>
      </c>
      <c r="G40" s="6">
        <v>5184000</v>
      </c>
      <c r="I40">
        <v>0</v>
      </c>
      <c r="J40" s="6">
        <v>5184000</v>
      </c>
    </row>
    <row r="41" spans="1:10" x14ac:dyDescent="0.3">
      <c r="A41" s="5">
        <v>42736</v>
      </c>
      <c r="B41" t="s">
        <v>3</v>
      </c>
      <c r="C41" t="s">
        <v>476</v>
      </c>
      <c r="D41" s="1">
        <v>42444</v>
      </c>
      <c r="G41" s="6">
        <v>1940000</v>
      </c>
      <c r="I41">
        <v>0</v>
      </c>
      <c r="J41" s="6">
        <v>1940000</v>
      </c>
    </row>
    <row r="42" spans="1:10" x14ac:dyDescent="0.3">
      <c r="A42" s="5">
        <v>42736</v>
      </c>
      <c r="B42" t="s">
        <v>4</v>
      </c>
      <c r="C42" t="s">
        <v>477</v>
      </c>
      <c r="D42" s="1">
        <v>42503</v>
      </c>
      <c r="G42" s="6">
        <v>5689000</v>
      </c>
      <c r="I42">
        <v>0</v>
      </c>
      <c r="J42" s="6">
        <v>5689000</v>
      </c>
    </row>
    <row r="43" spans="1:10" x14ac:dyDescent="0.3">
      <c r="A43" s="5">
        <v>42736</v>
      </c>
      <c r="B43" t="s">
        <v>6</v>
      </c>
      <c r="C43" t="s">
        <v>478</v>
      </c>
      <c r="D43" s="1">
        <v>42638</v>
      </c>
      <c r="G43" s="6">
        <v>4908000</v>
      </c>
      <c r="I43">
        <v>0</v>
      </c>
      <c r="J43" s="6">
        <v>4908000</v>
      </c>
    </row>
    <row r="44" spans="1:10" x14ac:dyDescent="0.3">
      <c r="A44" s="5">
        <v>42736</v>
      </c>
      <c r="B44" t="s">
        <v>8</v>
      </c>
      <c r="C44" t="s">
        <v>479</v>
      </c>
      <c r="D44" s="1">
        <v>42708</v>
      </c>
      <c r="G44" s="6">
        <v>4531000</v>
      </c>
      <c r="I44">
        <v>0</v>
      </c>
      <c r="J44" s="6">
        <v>4531000</v>
      </c>
    </row>
    <row r="45" spans="1:10" x14ac:dyDescent="0.3">
      <c r="A45" s="5">
        <v>42767</v>
      </c>
      <c r="B45" t="s">
        <v>1</v>
      </c>
      <c r="C45" t="s">
        <v>475</v>
      </c>
      <c r="D45" s="1">
        <v>42292</v>
      </c>
      <c r="G45" s="6">
        <v>4742000</v>
      </c>
      <c r="I45">
        <v>0</v>
      </c>
      <c r="J45" s="6">
        <v>4742000</v>
      </c>
    </row>
    <row r="46" spans="1:10" x14ac:dyDescent="0.3">
      <c r="A46" s="5">
        <v>42767</v>
      </c>
      <c r="B46" t="s">
        <v>3</v>
      </c>
      <c r="C46" t="s">
        <v>476</v>
      </c>
      <c r="D46" s="1">
        <v>42444</v>
      </c>
      <c r="G46" s="6">
        <v>1676000</v>
      </c>
      <c r="I46">
        <v>0</v>
      </c>
      <c r="J46" s="6">
        <v>1676000</v>
      </c>
    </row>
    <row r="47" spans="1:10" x14ac:dyDescent="0.3">
      <c r="A47" s="5">
        <v>42767</v>
      </c>
      <c r="B47" t="s">
        <v>4</v>
      </c>
      <c r="C47" t="s">
        <v>477</v>
      </c>
      <c r="D47" s="1">
        <v>42503</v>
      </c>
      <c r="G47" s="6">
        <v>5856000</v>
      </c>
      <c r="I47">
        <v>0</v>
      </c>
      <c r="J47" s="6">
        <v>5856000</v>
      </c>
    </row>
    <row r="48" spans="1:10" x14ac:dyDescent="0.3">
      <c r="A48" s="5">
        <v>42767</v>
      </c>
      <c r="B48" t="s">
        <v>6</v>
      </c>
      <c r="C48" t="s">
        <v>478</v>
      </c>
      <c r="D48" s="1">
        <v>42638</v>
      </c>
      <c r="G48" s="6">
        <v>4602000</v>
      </c>
      <c r="I48">
        <v>0</v>
      </c>
      <c r="J48" s="6">
        <v>4602000</v>
      </c>
    </row>
    <row r="49" spans="1:10" x14ac:dyDescent="0.3">
      <c r="A49" s="5">
        <v>42767</v>
      </c>
      <c r="B49" t="s">
        <v>8</v>
      </c>
      <c r="C49" t="s">
        <v>479</v>
      </c>
      <c r="D49" s="1">
        <v>42708</v>
      </c>
      <c r="G49" s="6">
        <v>4490000</v>
      </c>
      <c r="I49">
        <v>0</v>
      </c>
      <c r="J49" s="6">
        <v>4490000</v>
      </c>
    </row>
    <row r="50" spans="1:10" x14ac:dyDescent="0.3">
      <c r="A50" s="5">
        <v>42795</v>
      </c>
      <c r="B50" t="s">
        <v>1</v>
      </c>
      <c r="C50" t="s">
        <v>475</v>
      </c>
      <c r="D50" s="1">
        <v>42292</v>
      </c>
      <c r="G50" s="6">
        <v>4653000</v>
      </c>
      <c r="I50">
        <v>0</v>
      </c>
      <c r="J50" s="6">
        <v>4653000</v>
      </c>
    </row>
    <row r="51" spans="1:10" x14ac:dyDescent="0.3">
      <c r="A51" s="5">
        <v>42795</v>
      </c>
      <c r="B51" t="s">
        <v>3</v>
      </c>
      <c r="C51" t="s">
        <v>476</v>
      </c>
      <c r="D51" s="1">
        <v>42444</v>
      </c>
      <c r="G51" s="6">
        <v>1766000</v>
      </c>
      <c r="I51">
        <v>0</v>
      </c>
      <c r="J51" s="6">
        <v>1766000</v>
      </c>
    </row>
    <row r="52" spans="1:10" x14ac:dyDescent="0.3">
      <c r="A52" s="5">
        <v>42795</v>
      </c>
      <c r="B52" t="s">
        <v>4</v>
      </c>
      <c r="C52" t="s">
        <v>477</v>
      </c>
      <c r="D52" s="1">
        <v>42503</v>
      </c>
      <c r="G52" s="6">
        <v>6317000</v>
      </c>
      <c r="I52">
        <v>0</v>
      </c>
      <c r="J52" s="6">
        <v>6317000</v>
      </c>
    </row>
    <row r="53" spans="1:10" x14ac:dyDescent="0.3">
      <c r="A53" s="5">
        <v>42795</v>
      </c>
      <c r="B53" t="s">
        <v>6</v>
      </c>
      <c r="C53" t="s">
        <v>478</v>
      </c>
      <c r="D53" s="1">
        <v>42638</v>
      </c>
      <c r="G53" s="6">
        <v>5186000</v>
      </c>
      <c r="I53">
        <v>0</v>
      </c>
      <c r="J53" s="6">
        <v>5186000</v>
      </c>
    </row>
    <row r="54" spans="1:10" x14ac:dyDescent="0.3">
      <c r="A54" s="5">
        <v>42795</v>
      </c>
      <c r="B54" t="s">
        <v>8</v>
      </c>
      <c r="C54" t="s">
        <v>479</v>
      </c>
      <c r="D54" s="1">
        <v>42708</v>
      </c>
      <c r="G54" s="6">
        <v>5203000</v>
      </c>
      <c r="I54">
        <v>0</v>
      </c>
      <c r="J54" s="6">
        <v>5203000</v>
      </c>
    </row>
    <row r="55" spans="1:10" x14ac:dyDescent="0.3">
      <c r="A55" s="5">
        <v>42826</v>
      </c>
      <c r="B55" t="s">
        <v>1</v>
      </c>
      <c r="C55" t="s">
        <v>475</v>
      </c>
      <c r="D55" s="1">
        <v>42292</v>
      </c>
      <c r="G55" s="6">
        <v>4602000</v>
      </c>
      <c r="I55">
        <v>0</v>
      </c>
      <c r="J55" s="6">
        <v>4602000</v>
      </c>
    </row>
    <row r="56" spans="1:10" x14ac:dyDescent="0.3">
      <c r="A56" s="5">
        <v>42826</v>
      </c>
      <c r="B56" t="s">
        <v>3</v>
      </c>
      <c r="C56" t="s">
        <v>476</v>
      </c>
      <c r="D56" s="1">
        <v>42444</v>
      </c>
      <c r="G56" s="6">
        <v>2098000</v>
      </c>
      <c r="I56">
        <v>0</v>
      </c>
      <c r="J56" s="6">
        <v>2098000</v>
      </c>
    </row>
    <row r="57" spans="1:10" x14ac:dyDescent="0.3">
      <c r="A57" s="5">
        <v>42826</v>
      </c>
      <c r="B57" t="s">
        <v>4</v>
      </c>
      <c r="C57" t="s">
        <v>477</v>
      </c>
      <c r="D57" s="1">
        <v>42503</v>
      </c>
      <c r="G57" s="6">
        <v>7401000</v>
      </c>
      <c r="I57">
        <v>0</v>
      </c>
      <c r="J57" s="6">
        <v>7401000</v>
      </c>
    </row>
    <row r="58" spans="1:10" x14ac:dyDescent="0.3">
      <c r="A58" s="5">
        <v>42826</v>
      </c>
      <c r="B58" t="s">
        <v>6</v>
      </c>
      <c r="C58" t="s">
        <v>478</v>
      </c>
      <c r="D58" s="1">
        <v>42638</v>
      </c>
      <c r="G58" s="6">
        <v>5455000</v>
      </c>
      <c r="I58">
        <v>0</v>
      </c>
      <c r="J58" s="6">
        <v>5455000</v>
      </c>
    </row>
    <row r="59" spans="1:10" x14ac:dyDescent="0.3">
      <c r="A59" s="5">
        <v>42826</v>
      </c>
      <c r="B59" t="s">
        <v>8</v>
      </c>
      <c r="C59" t="s">
        <v>479</v>
      </c>
      <c r="D59" s="1">
        <v>42708</v>
      </c>
      <c r="G59" s="6">
        <v>5153000</v>
      </c>
      <c r="I59">
        <v>0</v>
      </c>
      <c r="J59" s="6">
        <v>5153000</v>
      </c>
    </row>
    <row r="60" spans="1:10" x14ac:dyDescent="0.3">
      <c r="A60" s="5">
        <v>42856</v>
      </c>
      <c r="B60" t="s">
        <v>1</v>
      </c>
      <c r="C60" t="s">
        <v>475</v>
      </c>
      <c r="D60" s="1">
        <v>42292</v>
      </c>
      <c r="G60" s="6">
        <v>5346000</v>
      </c>
      <c r="I60">
        <v>0</v>
      </c>
      <c r="J60" s="6">
        <v>5346000</v>
      </c>
    </row>
    <row r="61" spans="1:10" x14ac:dyDescent="0.3">
      <c r="A61" s="5">
        <v>42856</v>
      </c>
      <c r="B61" t="s">
        <v>3</v>
      </c>
      <c r="C61" t="s">
        <v>476</v>
      </c>
      <c r="D61" s="1">
        <v>42444</v>
      </c>
      <c r="G61" s="6">
        <v>2216000</v>
      </c>
      <c r="I61">
        <v>0</v>
      </c>
      <c r="J61" s="6">
        <v>2216000</v>
      </c>
    </row>
    <row r="62" spans="1:10" x14ac:dyDescent="0.3">
      <c r="A62" s="5">
        <v>42856</v>
      </c>
      <c r="B62" t="s">
        <v>4</v>
      </c>
      <c r="C62" t="s">
        <v>477</v>
      </c>
      <c r="D62" s="1">
        <v>42503</v>
      </c>
      <c r="G62" s="6">
        <v>8058000</v>
      </c>
      <c r="I62">
        <v>0</v>
      </c>
      <c r="J62" s="6">
        <v>8058000</v>
      </c>
    </row>
    <row r="63" spans="1:10" x14ac:dyDescent="0.3">
      <c r="A63" s="5">
        <v>42856</v>
      </c>
      <c r="B63" t="s">
        <v>6</v>
      </c>
      <c r="C63" t="s">
        <v>478</v>
      </c>
      <c r="D63" s="1">
        <v>42638</v>
      </c>
      <c r="G63" s="6">
        <v>5697000</v>
      </c>
      <c r="I63">
        <v>0</v>
      </c>
      <c r="J63" s="6">
        <v>5697000</v>
      </c>
    </row>
    <row r="64" spans="1:10" x14ac:dyDescent="0.3">
      <c r="A64" s="5">
        <v>42856</v>
      </c>
      <c r="B64" t="s">
        <v>8</v>
      </c>
      <c r="C64" t="s">
        <v>479</v>
      </c>
      <c r="D64" s="1">
        <v>42708</v>
      </c>
      <c r="G64" s="6">
        <v>6262000</v>
      </c>
      <c r="I64">
        <v>0</v>
      </c>
      <c r="J64" s="6">
        <v>6262000</v>
      </c>
    </row>
    <row r="65" spans="1:10" x14ac:dyDescent="0.3">
      <c r="A65" s="5">
        <v>42887</v>
      </c>
      <c r="B65" t="s">
        <v>1</v>
      </c>
      <c r="C65" t="s">
        <v>475</v>
      </c>
      <c r="D65" s="1">
        <v>42292</v>
      </c>
      <c r="G65" s="6">
        <v>4693000</v>
      </c>
      <c r="I65">
        <v>0</v>
      </c>
      <c r="J65" s="6">
        <v>4693000</v>
      </c>
    </row>
    <row r="66" spans="1:10" x14ac:dyDescent="0.3">
      <c r="A66" s="5">
        <v>42887</v>
      </c>
      <c r="B66" t="s">
        <v>3</v>
      </c>
      <c r="C66" t="s">
        <v>476</v>
      </c>
      <c r="D66" s="1">
        <v>42444</v>
      </c>
      <c r="G66" s="6">
        <v>1987000</v>
      </c>
      <c r="I66">
        <v>0</v>
      </c>
      <c r="J66" s="6">
        <v>1987000</v>
      </c>
    </row>
    <row r="67" spans="1:10" x14ac:dyDescent="0.3">
      <c r="A67" s="5">
        <v>42887</v>
      </c>
      <c r="B67" t="s">
        <v>4</v>
      </c>
      <c r="C67" t="s">
        <v>477</v>
      </c>
      <c r="D67" s="1">
        <v>42503</v>
      </c>
      <c r="G67" s="6">
        <v>6764000</v>
      </c>
      <c r="I67">
        <v>0</v>
      </c>
      <c r="J67" s="6">
        <v>6764000</v>
      </c>
    </row>
    <row r="68" spans="1:10" x14ac:dyDescent="0.3">
      <c r="A68" s="5">
        <v>42887</v>
      </c>
      <c r="B68" t="s">
        <v>6</v>
      </c>
      <c r="C68" t="s">
        <v>478</v>
      </c>
      <c r="D68" s="1">
        <v>42638</v>
      </c>
      <c r="G68" s="6">
        <v>5204000</v>
      </c>
      <c r="I68">
        <v>0</v>
      </c>
      <c r="J68" s="6">
        <v>5204000</v>
      </c>
    </row>
    <row r="69" spans="1:10" x14ac:dyDescent="0.3">
      <c r="A69" s="5">
        <v>42887</v>
      </c>
      <c r="B69" t="s">
        <v>8</v>
      </c>
      <c r="C69" t="s">
        <v>479</v>
      </c>
      <c r="D69" s="1">
        <v>42708</v>
      </c>
      <c r="G69" s="6">
        <v>6107000</v>
      </c>
      <c r="I69">
        <v>0</v>
      </c>
      <c r="J69" s="6">
        <v>6107000</v>
      </c>
    </row>
    <row r="70" spans="1:10" x14ac:dyDescent="0.3">
      <c r="A70" s="5">
        <v>42917</v>
      </c>
      <c r="B70" t="s">
        <v>1</v>
      </c>
      <c r="C70" t="s">
        <v>475</v>
      </c>
      <c r="D70" s="1">
        <v>42292</v>
      </c>
      <c r="G70" s="6">
        <v>5375000</v>
      </c>
      <c r="I70">
        <v>0</v>
      </c>
      <c r="J70" s="6">
        <v>5375000</v>
      </c>
    </row>
    <row r="71" spans="1:10" x14ac:dyDescent="0.3">
      <c r="A71" s="5">
        <v>42917</v>
      </c>
      <c r="B71" t="s">
        <v>3</v>
      </c>
      <c r="C71" t="s">
        <v>476</v>
      </c>
      <c r="D71" s="1">
        <v>42444</v>
      </c>
      <c r="G71" s="6">
        <v>2600000</v>
      </c>
      <c r="I71">
        <v>0</v>
      </c>
      <c r="J71" s="6">
        <v>2600000</v>
      </c>
    </row>
    <row r="72" spans="1:10" x14ac:dyDescent="0.3">
      <c r="A72" s="5">
        <v>42917</v>
      </c>
      <c r="B72" t="s">
        <v>4</v>
      </c>
      <c r="C72" t="s">
        <v>477</v>
      </c>
      <c r="D72" s="1">
        <v>42503</v>
      </c>
      <c r="G72" s="6">
        <v>8258000</v>
      </c>
      <c r="I72">
        <v>0</v>
      </c>
      <c r="J72" s="6">
        <v>8258000</v>
      </c>
    </row>
    <row r="73" spans="1:10" x14ac:dyDescent="0.3">
      <c r="A73" s="5">
        <v>42917</v>
      </c>
      <c r="B73" t="s">
        <v>6</v>
      </c>
      <c r="C73" t="s">
        <v>478</v>
      </c>
      <c r="D73" s="1">
        <v>42638</v>
      </c>
      <c r="G73" s="6">
        <v>6391000</v>
      </c>
      <c r="I73">
        <v>0</v>
      </c>
      <c r="J73" s="6">
        <v>6391000</v>
      </c>
    </row>
    <row r="74" spans="1:10" x14ac:dyDescent="0.3">
      <c r="A74" s="5">
        <v>42917</v>
      </c>
      <c r="B74" t="s">
        <v>8</v>
      </c>
      <c r="C74" t="s">
        <v>479</v>
      </c>
      <c r="D74" s="1">
        <v>42708</v>
      </c>
      <c r="G74" s="6">
        <v>7651000</v>
      </c>
      <c r="I74">
        <v>0</v>
      </c>
      <c r="J74" s="6">
        <v>7651000</v>
      </c>
    </row>
    <row r="75" spans="1:10" x14ac:dyDescent="0.3">
      <c r="A75" s="5">
        <v>42948</v>
      </c>
      <c r="B75" t="s">
        <v>1</v>
      </c>
      <c r="C75" t="s">
        <v>475</v>
      </c>
      <c r="D75" s="1">
        <v>42292</v>
      </c>
      <c r="G75" s="6">
        <v>5044000</v>
      </c>
      <c r="I75">
        <v>0</v>
      </c>
      <c r="J75" s="6">
        <v>5044000</v>
      </c>
    </row>
    <row r="76" spans="1:10" x14ac:dyDescent="0.3">
      <c r="A76" s="5">
        <v>42948</v>
      </c>
      <c r="B76" t="s">
        <v>3</v>
      </c>
      <c r="C76" t="s">
        <v>476</v>
      </c>
      <c r="D76" s="1">
        <v>42444</v>
      </c>
      <c r="G76" s="6">
        <v>2200000</v>
      </c>
      <c r="I76">
        <v>0</v>
      </c>
      <c r="J76" s="6">
        <v>2200000</v>
      </c>
    </row>
    <row r="77" spans="1:10" x14ac:dyDescent="0.3">
      <c r="A77" s="5">
        <v>42948</v>
      </c>
      <c r="B77" t="s">
        <v>4</v>
      </c>
      <c r="C77" t="s">
        <v>477</v>
      </c>
      <c r="D77" s="1">
        <v>42503</v>
      </c>
      <c r="G77" s="6">
        <v>7241000</v>
      </c>
      <c r="I77">
        <v>0</v>
      </c>
      <c r="J77" s="6">
        <v>7241000</v>
      </c>
    </row>
    <row r="78" spans="1:10" x14ac:dyDescent="0.3">
      <c r="A78" s="5">
        <v>42948</v>
      </c>
      <c r="B78" t="s">
        <v>6</v>
      </c>
      <c r="C78" t="s">
        <v>478</v>
      </c>
      <c r="D78" s="1">
        <v>42638</v>
      </c>
      <c r="G78" s="6">
        <v>6041000</v>
      </c>
      <c r="I78">
        <v>0</v>
      </c>
      <c r="J78" s="6">
        <v>6041000</v>
      </c>
    </row>
    <row r="79" spans="1:10" x14ac:dyDescent="0.3">
      <c r="A79" s="5">
        <v>42948</v>
      </c>
      <c r="B79" t="s">
        <v>8</v>
      </c>
      <c r="C79" t="s">
        <v>479</v>
      </c>
      <c r="D79" s="1">
        <v>42708</v>
      </c>
      <c r="G79" s="6">
        <v>6874000</v>
      </c>
      <c r="I79">
        <v>0</v>
      </c>
      <c r="J79" s="6">
        <v>6874000</v>
      </c>
    </row>
    <row r="80" spans="1:10" x14ac:dyDescent="0.3">
      <c r="A80" s="5">
        <v>42979</v>
      </c>
      <c r="B80" t="s">
        <v>1</v>
      </c>
      <c r="C80" t="s">
        <v>475</v>
      </c>
      <c r="D80" s="1">
        <v>42292</v>
      </c>
      <c r="G80" s="6">
        <v>5014000</v>
      </c>
      <c r="I80">
        <v>0</v>
      </c>
      <c r="J80" s="6">
        <v>5014000</v>
      </c>
    </row>
    <row r="81" spans="1:10" x14ac:dyDescent="0.3">
      <c r="A81" s="5">
        <v>42979</v>
      </c>
      <c r="B81" t="s">
        <v>3</v>
      </c>
      <c r="C81" t="s">
        <v>476</v>
      </c>
      <c r="D81" s="1">
        <v>42444</v>
      </c>
      <c r="G81" s="6">
        <v>2138000</v>
      </c>
      <c r="I81">
        <v>0</v>
      </c>
      <c r="J81" s="6">
        <v>2138000</v>
      </c>
    </row>
    <row r="82" spans="1:10" x14ac:dyDescent="0.3">
      <c r="A82" s="5">
        <v>42979</v>
      </c>
      <c r="B82" t="s">
        <v>4</v>
      </c>
      <c r="C82" t="s">
        <v>477</v>
      </c>
      <c r="D82" s="1">
        <v>42503</v>
      </c>
      <c r="G82" s="6">
        <v>7346000</v>
      </c>
      <c r="I82">
        <v>0</v>
      </c>
      <c r="J82" s="6">
        <v>7346000</v>
      </c>
    </row>
    <row r="83" spans="1:10" x14ac:dyDescent="0.3">
      <c r="A83" s="5">
        <v>42979</v>
      </c>
      <c r="B83" t="s">
        <v>6</v>
      </c>
      <c r="C83" t="s">
        <v>478</v>
      </c>
      <c r="D83" s="1">
        <v>42638</v>
      </c>
      <c r="G83" s="6">
        <v>6343000</v>
      </c>
      <c r="I83">
        <v>0</v>
      </c>
      <c r="J83" s="6">
        <v>6343000</v>
      </c>
    </row>
    <row r="84" spans="1:10" x14ac:dyDescent="0.3">
      <c r="A84" s="5">
        <v>42979</v>
      </c>
      <c r="B84" t="s">
        <v>8</v>
      </c>
      <c r="C84" t="s">
        <v>479</v>
      </c>
      <c r="D84" s="1">
        <v>42708</v>
      </c>
      <c r="G84" s="6">
        <v>6511000</v>
      </c>
      <c r="I84">
        <v>0</v>
      </c>
      <c r="J84" s="6">
        <v>6511000</v>
      </c>
    </row>
    <row r="85" spans="1:10" x14ac:dyDescent="0.3">
      <c r="A85" s="5">
        <v>43009</v>
      </c>
      <c r="B85" t="s">
        <v>1</v>
      </c>
      <c r="C85" t="s">
        <v>475</v>
      </c>
      <c r="D85" s="1">
        <v>42292</v>
      </c>
      <c r="G85" s="6">
        <v>6171000</v>
      </c>
      <c r="I85">
        <v>0</v>
      </c>
      <c r="J85" s="6">
        <v>6171000</v>
      </c>
    </row>
    <row r="86" spans="1:10" x14ac:dyDescent="0.3">
      <c r="A86" s="5">
        <v>43009</v>
      </c>
      <c r="B86" t="s">
        <v>3</v>
      </c>
      <c r="C86" t="s">
        <v>476</v>
      </c>
      <c r="D86" s="1">
        <v>42444</v>
      </c>
      <c r="G86" s="6">
        <v>2724000</v>
      </c>
      <c r="I86">
        <v>0</v>
      </c>
      <c r="J86" s="6">
        <v>2724000</v>
      </c>
    </row>
    <row r="87" spans="1:10" x14ac:dyDescent="0.3">
      <c r="A87" s="5">
        <v>43009</v>
      </c>
      <c r="B87" t="s">
        <v>4</v>
      </c>
      <c r="C87" t="s">
        <v>477</v>
      </c>
      <c r="D87" s="1">
        <v>42503</v>
      </c>
      <c r="G87" s="6">
        <v>8928000</v>
      </c>
      <c r="I87">
        <v>0</v>
      </c>
      <c r="J87" s="6">
        <v>8928000</v>
      </c>
    </row>
    <row r="88" spans="1:10" x14ac:dyDescent="0.3">
      <c r="A88" s="5">
        <v>43009</v>
      </c>
      <c r="B88" t="s">
        <v>6</v>
      </c>
      <c r="C88" t="s">
        <v>478</v>
      </c>
      <c r="D88" s="1">
        <v>42638</v>
      </c>
      <c r="G88" s="6">
        <v>7229000</v>
      </c>
      <c r="I88">
        <v>0</v>
      </c>
      <c r="J88" s="6">
        <v>7229000</v>
      </c>
    </row>
    <row r="89" spans="1:10" x14ac:dyDescent="0.3">
      <c r="A89" s="5">
        <v>43009</v>
      </c>
      <c r="B89" t="s">
        <v>8</v>
      </c>
      <c r="C89" t="s">
        <v>479</v>
      </c>
      <c r="D89" s="1">
        <v>42708</v>
      </c>
      <c r="G89" s="6">
        <v>6723000</v>
      </c>
      <c r="I89">
        <v>0</v>
      </c>
      <c r="J89" s="6">
        <v>6723000</v>
      </c>
    </row>
    <row r="90" spans="1:10" x14ac:dyDescent="0.3">
      <c r="A90" s="5">
        <v>43040</v>
      </c>
      <c r="B90" t="s">
        <v>1</v>
      </c>
      <c r="C90" t="s">
        <v>475</v>
      </c>
      <c r="D90" s="1">
        <v>42292</v>
      </c>
      <c r="G90" s="6">
        <v>5086000</v>
      </c>
      <c r="I90">
        <v>0</v>
      </c>
      <c r="J90" s="6">
        <v>5086000</v>
      </c>
    </row>
    <row r="91" spans="1:10" x14ac:dyDescent="0.3">
      <c r="A91" s="5">
        <v>43040</v>
      </c>
      <c r="B91" t="s">
        <v>3</v>
      </c>
      <c r="C91" t="s">
        <v>476</v>
      </c>
      <c r="D91" s="1">
        <v>42444</v>
      </c>
      <c r="G91" s="6">
        <v>1961000</v>
      </c>
      <c r="I91">
        <v>0</v>
      </c>
      <c r="J91" s="6">
        <v>1961000</v>
      </c>
    </row>
    <row r="92" spans="1:10" x14ac:dyDescent="0.3">
      <c r="A92" s="5">
        <v>43040</v>
      </c>
      <c r="B92" t="s">
        <v>4</v>
      </c>
      <c r="C92" t="s">
        <v>477</v>
      </c>
      <c r="D92" s="1">
        <v>42503</v>
      </c>
      <c r="G92" s="6">
        <v>7047000</v>
      </c>
      <c r="I92">
        <v>0</v>
      </c>
      <c r="J92" s="6">
        <v>7047000</v>
      </c>
    </row>
    <row r="93" spans="1:10" x14ac:dyDescent="0.3">
      <c r="A93" s="5">
        <v>43040</v>
      </c>
      <c r="B93" t="s">
        <v>6</v>
      </c>
      <c r="C93" t="s">
        <v>478</v>
      </c>
      <c r="D93" s="1">
        <v>42638</v>
      </c>
      <c r="G93" s="6">
        <v>5715000</v>
      </c>
      <c r="I93">
        <v>0</v>
      </c>
      <c r="J93" s="6">
        <v>5715000</v>
      </c>
    </row>
    <row r="94" spans="1:10" x14ac:dyDescent="0.3">
      <c r="A94" s="5">
        <v>43040</v>
      </c>
      <c r="B94" t="s">
        <v>8</v>
      </c>
      <c r="C94" t="s">
        <v>479</v>
      </c>
      <c r="D94" s="1">
        <v>42708</v>
      </c>
      <c r="G94" s="6">
        <v>5275000</v>
      </c>
      <c r="I94">
        <v>0</v>
      </c>
      <c r="J94" s="6">
        <v>5275000</v>
      </c>
    </row>
    <row r="95" spans="1:10" x14ac:dyDescent="0.3">
      <c r="A95" s="5">
        <v>43040</v>
      </c>
      <c r="B95" t="s">
        <v>10</v>
      </c>
      <c r="C95" t="s">
        <v>480</v>
      </c>
      <c r="D95" s="1">
        <v>43039</v>
      </c>
      <c r="G95" s="6">
        <v>2672000</v>
      </c>
      <c r="I95">
        <v>0</v>
      </c>
      <c r="J95" s="6">
        <v>2672000</v>
      </c>
    </row>
    <row r="96" spans="1:10" x14ac:dyDescent="0.3">
      <c r="A96" s="5">
        <v>43070</v>
      </c>
      <c r="B96" t="s">
        <v>1</v>
      </c>
      <c r="C96" t="s">
        <v>475</v>
      </c>
      <c r="D96" s="1">
        <v>42292</v>
      </c>
      <c r="G96" s="6">
        <v>4412000</v>
      </c>
      <c r="I96">
        <v>0</v>
      </c>
      <c r="J96" s="6">
        <v>4412000</v>
      </c>
    </row>
    <row r="97" spans="1:10" x14ac:dyDescent="0.3">
      <c r="A97" s="5">
        <v>43070</v>
      </c>
      <c r="B97" t="s">
        <v>3</v>
      </c>
      <c r="C97" t="s">
        <v>476</v>
      </c>
      <c r="D97" s="1">
        <v>42444</v>
      </c>
      <c r="G97" s="6">
        <v>2576000</v>
      </c>
      <c r="I97">
        <v>0</v>
      </c>
      <c r="J97" s="6">
        <v>2576000</v>
      </c>
    </row>
    <row r="98" spans="1:10" x14ac:dyDescent="0.3">
      <c r="A98" s="5">
        <v>43070</v>
      </c>
      <c r="B98" t="s">
        <v>4</v>
      </c>
      <c r="C98" t="s">
        <v>477</v>
      </c>
      <c r="D98" s="1">
        <v>42503</v>
      </c>
      <c r="G98" s="6">
        <v>7925000</v>
      </c>
      <c r="I98">
        <v>0</v>
      </c>
      <c r="J98" s="6">
        <v>7925000</v>
      </c>
    </row>
    <row r="99" spans="1:10" x14ac:dyDescent="0.3">
      <c r="A99" s="5">
        <v>43070</v>
      </c>
      <c r="B99" t="s">
        <v>6</v>
      </c>
      <c r="C99" t="s">
        <v>478</v>
      </c>
      <c r="D99" s="1">
        <v>42638</v>
      </c>
      <c r="G99" s="6">
        <v>6015000</v>
      </c>
      <c r="I99">
        <v>0</v>
      </c>
      <c r="J99" s="6">
        <v>6015000</v>
      </c>
    </row>
    <row r="100" spans="1:10" x14ac:dyDescent="0.3">
      <c r="A100" s="5">
        <v>43070</v>
      </c>
      <c r="B100" t="s">
        <v>8</v>
      </c>
      <c r="C100" t="s">
        <v>479</v>
      </c>
      <c r="D100" s="1">
        <v>42708</v>
      </c>
      <c r="G100" s="6">
        <v>5925000</v>
      </c>
      <c r="I100">
        <v>0</v>
      </c>
      <c r="J100" s="6">
        <v>5925000</v>
      </c>
    </row>
    <row r="101" spans="1:10" x14ac:dyDescent="0.3">
      <c r="A101" s="5">
        <v>43070</v>
      </c>
      <c r="B101" t="s">
        <v>10</v>
      </c>
      <c r="C101" t="s">
        <v>480</v>
      </c>
      <c r="D101" s="1">
        <v>43039</v>
      </c>
      <c r="G101" s="6">
        <v>3455000</v>
      </c>
      <c r="I101">
        <v>0</v>
      </c>
      <c r="J101" s="6">
        <v>3455000</v>
      </c>
    </row>
    <row r="102" spans="1:10" x14ac:dyDescent="0.3">
      <c r="A102" s="5">
        <v>43101</v>
      </c>
      <c r="B102" t="s">
        <v>1</v>
      </c>
      <c r="C102" t="s">
        <v>475</v>
      </c>
      <c r="D102" s="1">
        <v>42292</v>
      </c>
      <c r="G102" s="6">
        <v>5153000</v>
      </c>
      <c r="I102">
        <v>0</v>
      </c>
      <c r="J102" s="6">
        <v>5153000</v>
      </c>
    </row>
    <row r="103" spans="1:10" x14ac:dyDescent="0.3">
      <c r="A103" s="5">
        <v>43101</v>
      </c>
      <c r="B103" t="s">
        <v>3</v>
      </c>
      <c r="C103" t="s">
        <v>476</v>
      </c>
      <c r="D103" s="1">
        <v>42444</v>
      </c>
      <c r="G103" s="6">
        <v>2607000</v>
      </c>
      <c r="I103">
        <v>0</v>
      </c>
      <c r="J103" s="6">
        <v>2607000</v>
      </c>
    </row>
    <row r="104" spans="1:10" x14ac:dyDescent="0.3">
      <c r="A104" s="5">
        <v>43101</v>
      </c>
      <c r="B104" t="s">
        <v>4</v>
      </c>
      <c r="C104" t="s">
        <v>477</v>
      </c>
      <c r="D104" s="1">
        <v>42503</v>
      </c>
      <c r="G104" s="6">
        <v>7791000</v>
      </c>
      <c r="I104">
        <v>0</v>
      </c>
      <c r="J104" s="6">
        <v>7791000</v>
      </c>
    </row>
    <row r="105" spans="1:10" x14ac:dyDescent="0.3">
      <c r="A105" s="5">
        <v>43101</v>
      </c>
      <c r="B105" t="s">
        <v>6</v>
      </c>
      <c r="C105" t="s">
        <v>478</v>
      </c>
      <c r="D105" s="1">
        <v>42638</v>
      </c>
      <c r="G105" s="6">
        <v>6087000</v>
      </c>
      <c r="I105">
        <v>0</v>
      </c>
      <c r="J105" s="6">
        <v>6087000</v>
      </c>
    </row>
    <row r="106" spans="1:10" x14ac:dyDescent="0.3">
      <c r="A106" s="5">
        <v>43101</v>
      </c>
      <c r="B106" t="s">
        <v>8</v>
      </c>
      <c r="C106" t="s">
        <v>479</v>
      </c>
      <c r="D106" s="1">
        <v>42708</v>
      </c>
      <c r="G106" s="6">
        <v>5628000</v>
      </c>
      <c r="I106">
        <v>0</v>
      </c>
      <c r="J106" s="6">
        <v>5628000</v>
      </c>
    </row>
    <row r="107" spans="1:10" x14ac:dyDescent="0.3">
      <c r="A107" s="5">
        <v>43101</v>
      </c>
      <c r="B107" t="s">
        <v>10</v>
      </c>
      <c r="C107" t="s">
        <v>480</v>
      </c>
      <c r="D107" s="1">
        <v>43039</v>
      </c>
      <c r="G107" s="6">
        <v>4011000</v>
      </c>
      <c r="I107">
        <v>0</v>
      </c>
      <c r="J107" s="6">
        <v>4011000</v>
      </c>
    </row>
    <row r="108" spans="1:10" x14ac:dyDescent="0.3">
      <c r="A108" s="5">
        <v>43132</v>
      </c>
      <c r="B108" t="s">
        <v>1</v>
      </c>
      <c r="C108" t="s">
        <v>475</v>
      </c>
      <c r="D108" s="1">
        <v>42292</v>
      </c>
      <c r="G108" s="6">
        <v>5236000</v>
      </c>
      <c r="I108">
        <v>0</v>
      </c>
      <c r="J108" s="6">
        <v>5236000</v>
      </c>
    </row>
    <row r="109" spans="1:10" x14ac:dyDescent="0.3">
      <c r="A109" s="5">
        <v>43132</v>
      </c>
      <c r="B109" t="s">
        <v>3</v>
      </c>
      <c r="C109" t="s">
        <v>476</v>
      </c>
      <c r="D109" s="1">
        <v>42444</v>
      </c>
      <c r="G109" s="6">
        <v>2666000</v>
      </c>
      <c r="I109">
        <v>0</v>
      </c>
      <c r="J109" s="6">
        <v>2666000</v>
      </c>
    </row>
    <row r="110" spans="1:10" x14ac:dyDescent="0.3">
      <c r="A110" s="5">
        <v>43132</v>
      </c>
      <c r="B110" t="s">
        <v>4</v>
      </c>
      <c r="C110" t="s">
        <v>477</v>
      </c>
      <c r="D110" s="1">
        <v>42503</v>
      </c>
      <c r="G110" s="6">
        <v>8172000</v>
      </c>
      <c r="I110">
        <v>0</v>
      </c>
      <c r="J110" s="6">
        <v>8172000</v>
      </c>
    </row>
    <row r="111" spans="1:10" x14ac:dyDescent="0.3">
      <c r="A111" s="5">
        <v>43132</v>
      </c>
      <c r="B111" t="s">
        <v>6</v>
      </c>
      <c r="C111" t="s">
        <v>478</v>
      </c>
      <c r="D111" s="1">
        <v>42638</v>
      </c>
      <c r="G111" s="6">
        <v>6137000</v>
      </c>
      <c r="I111">
        <v>0</v>
      </c>
      <c r="J111" s="6">
        <v>6137000</v>
      </c>
    </row>
    <row r="112" spans="1:10" x14ac:dyDescent="0.3">
      <c r="A112" s="5">
        <v>43132</v>
      </c>
      <c r="B112" t="s">
        <v>8</v>
      </c>
      <c r="C112" t="s">
        <v>479</v>
      </c>
      <c r="D112" s="1">
        <v>42708</v>
      </c>
      <c r="G112" s="6">
        <v>5421000</v>
      </c>
      <c r="I112">
        <v>0</v>
      </c>
      <c r="J112" s="6">
        <v>5421000</v>
      </c>
    </row>
    <row r="113" spans="1:10" x14ac:dyDescent="0.3">
      <c r="A113" s="5">
        <v>43132</v>
      </c>
      <c r="B113" t="s">
        <v>10</v>
      </c>
      <c r="C113" t="s">
        <v>480</v>
      </c>
      <c r="D113" s="1">
        <v>43039</v>
      </c>
      <c r="G113" s="6">
        <v>3478000</v>
      </c>
      <c r="I113">
        <v>0</v>
      </c>
      <c r="J113" s="6">
        <v>3478000</v>
      </c>
    </row>
    <row r="114" spans="1:10" x14ac:dyDescent="0.3">
      <c r="A114" s="5">
        <v>43132</v>
      </c>
      <c r="B114" t="s">
        <v>11</v>
      </c>
      <c r="C114" t="s">
        <v>481</v>
      </c>
      <c r="D114" s="1">
        <v>43146</v>
      </c>
      <c r="G114" s="6">
        <v>1590000</v>
      </c>
      <c r="I114">
        <v>0</v>
      </c>
      <c r="J114" s="6">
        <v>1590000</v>
      </c>
    </row>
    <row r="115" spans="1:10" x14ac:dyDescent="0.3">
      <c r="A115" s="5">
        <v>43160</v>
      </c>
      <c r="B115" t="s">
        <v>1</v>
      </c>
      <c r="C115" t="s">
        <v>475</v>
      </c>
      <c r="D115" s="1">
        <v>42292</v>
      </c>
      <c r="G115" s="6">
        <v>5574000</v>
      </c>
      <c r="I115">
        <v>0</v>
      </c>
      <c r="J115" s="6">
        <v>5574000</v>
      </c>
    </row>
    <row r="116" spans="1:10" x14ac:dyDescent="0.3">
      <c r="A116" s="5">
        <v>43160</v>
      </c>
      <c r="B116" t="s">
        <v>3</v>
      </c>
      <c r="C116" t="s">
        <v>476</v>
      </c>
      <c r="D116" s="1">
        <v>42444</v>
      </c>
      <c r="G116" s="6">
        <v>3028000</v>
      </c>
      <c r="I116">
        <v>0</v>
      </c>
      <c r="J116" s="6">
        <v>3028000</v>
      </c>
    </row>
    <row r="117" spans="1:10" x14ac:dyDescent="0.3">
      <c r="A117" s="5">
        <v>43160</v>
      </c>
      <c r="B117" t="s">
        <v>4</v>
      </c>
      <c r="C117" t="s">
        <v>477</v>
      </c>
      <c r="D117" s="1">
        <v>42503</v>
      </c>
      <c r="G117" s="6">
        <v>9216000</v>
      </c>
      <c r="I117">
        <v>0</v>
      </c>
      <c r="J117" s="6">
        <v>9216000</v>
      </c>
    </row>
    <row r="118" spans="1:10" x14ac:dyDescent="0.3">
      <c r="A118" s="5">
        <v>43160</v>
      </c>
      <c r="B118" t="s">
        <v>6</v>
      </c>
      <c r="C118" t="s">
        <v>478</v>
      </c>
      <c r="D118" s="1">
        <v>42638</v>
      </c>
      <c r="G118" s="6">
        <v>6657000</v>
      </c>
      <c r="I118">
        <v>0</v>
      </c>
      <c r="J118" s="6">
        <v>6657000</v>
      </c>
    </row>
    <row r="119" spans="1:10" x14ac:dyDescent="0.3">
      <c r="A119" s="5">
        <v>43160</v>
      </c>
      <c r="B119" t="s">
        <v>8</v>
      </c>
      <c r="C119" t="s">
        <v>479</v>
      </c>
      <c r="D119" s="1">
        <v>42708</v>
      </c>
      <c r="G119" s="6">
        <v>5580000</v>
      </c>
      <c r="I119">
        <v>0</v>
      </c>
      <c r="J119" s="6">
        <v>5580000</v>
      </c>
    </row>
    <row r="120" spans="1:10" x14ac:dyDescent="0.3">
      <c r="A120" s="5">
        <v>43160</v>
      </c>
      <c r="B120" t="s">
        <v>10</v>
      </c>
      <c r="C120" t="s">
        <v>480</v>
      </c>
      <c r="D120" s="1">
        <v>43039</v>
      </c>
      <c r="G120" s="6">
        <v>3933000</v>
      </c>
      <c r="I120">
        <v>0</v>
      </c>
      <c r="J120" s="6">
        <v>3933000</v>
      </c>
    </row>
    <row r="121" spans="1:10" x14ac:dyDescent="0.3">
      <c r="A121" s="5">
        <v>43160</v>
      </c>
      <c r="B121" t="s">
        <v>11</v>
      </c>
      <c r="C121" t="s">
        <v>481</v>
      </c>
      <c r="D121" s="1">
        <v>43146</v>
      </c>
      <c r="G121" s="6">
        <v>3878000</v>
      </c>
      <c r="I121">
        <v>0</v>
      </c>
      <c r="J121" s="6">
        <v>3878000</v>
      </c>
    </row>
    <row r="122" spans="1:10" x14ac:dyDescent="0.3">
      <c r="A122" s="5">
        <v>43191</v>
      </c>
      <c r="B122" t="s">
        <v>1</v>
      </c>
      <c r="C122" t="s">
        <v>475</v>
      </c>
      <c r="D122" s="1">
        <v>42292</v>
      </c>
      <c r="G122" s="6">
        <v>6084000</v>
      </c>
      <c r="I122">
        <v>0</v>
      </c>
      <c r="J122" s="6">
        <v>6084000</v>
      </c>
    </row>
    <row r="123" spans="1:10" x14ac:dyDescent="0.3">
      <c r="A123" s="5">
        <v>43191</v>
      </c>
      <c r="B123" t="s">
        <v>3</v>
      </c>
      <c r="C123" t="s">
        <v>476</v>
      </c>
      <c r="D123" s="1">
        <v>42444</v>
      </c>
      <c r="G123" s="6">
        <v>2457000</v>
      </c>
      <c r="I123">
        <v>0</v>
      </c>
      <c r="J123" s="6">
        <v>2457000</v>
      </c>
    </row>
    <row r="124" spans="1:10" x14ac:dyDescent="0.3">
      <c r="A124" s="5">
        <v>43191</v>
      </c>
      <c r="B124" t="s">
        <v>4</v>
      </c>
      <c r="C124" t="s">
        <v>477</v>
      </c>
      <c r="D124" s="1">
        <v>42503</v>
      </c>
      <c r="G124" s="6">
        <v>9659000</v>
      </c>
      <c r="I124">
        <v>0</v>
      </c>
      <c r="J124" s="6">
        <v>9659000</v>
      </c>
    </row>
    <row r="125" spans="1:10" x14ac:dyDescent="0.3">
      <c r="A125" s="5">
        <v>43191</v>
      </c>
      <c r="B125" t="s">
        <v>6</v>
      </c>
      <c r="C125" t="s">
        <v>478</v>
      </c>
      <c r="D125" s="1">
        <v>42638</v>
      </c>
      <c r="G125" s="6">
        <v>6280000</v>
      </c>
      <c r="I125">
        <v>0</v>
      </c>
      <c r="J125" s="6">
        <v>6280000</v>
      </c>
    </row>
    <row r="126" spans="1:10" x14ac:dyDescent="0.3">
      <c r="A126" s="5">
        <v>43191</v>
      </c>
      <c r="B126" t="s">
        <v>8</v>
      </c>
      <c r="C126" t="s">
        <v>479</v>
      </c>
      <c r="D126" s="1">
        <v>42708</v>
      </c>
      <c r="G126" s="6">
        <v>4992000</v>
      </c>
      <c r="I126">
        <v>0</v>
      </c>
      <c r="J126" s="6">
        <v>4992000</v>
      </c>
    </row>
    <row r="127" spans="1:10" x14ac:dyDescent="0.3">
      <c r="A127" s="5">
        <v>43191</v>
      </c>
      <c r="B127" t="s">
        <v>10</v>
      </c>
      <c r="C127" t="s">
        <v>480</v>
      </c>
      <c r="D127" s="1">
        <v>43039</v>
      </c>
      <c r="G127" s="6">
        <v>3847000</v>
      </c>
      <c r="I127">
        <v>0</v>
      </c>
      <c r="J127" s="6">
        <v>3847000</v>
      </c>
    </row>
    <row r="128" spans="1:10" x14ac:dyDescent="0.3">
      <c r="A128" s="5">
        <v>43191</v>
      </c>
      <c r="B128" t="s">
        <v>11</v>
      </c>
      <c r="C128" t="s">
        <v>481</v>
      </c>
      <c r="D128" s="1">
        <v>43146</v>
      </c>
      <c r="G128" s="6">
        <v>3801000</v>
      </c>
      <c r="I128">
        <v>0</v>
      </c>
      <c r="J128" s="6">
        <v>3801000</v>
      </c>
    </row>
    <row r="129" spans="1:10" x14ac:dyDescent="0.3">
      <c r="A129" s="5">
        <v>43221</v>
      </c>
      <c r="B129" t="s">
        <v>1</v>
      </c>
      <c r="C129" t="s">
        <v>475</v>
      </c>
      <c r="D129" s="1">
        <v>42292</v>
      </c>
      <c r="G129" s="6">
        <v>7407000</v>
      </c>
      <c r="I129">
        <v>0</v>
      </c>
      <c r="J129" s="6">
        <v>7407000</v>
      </c>
    </row>
    <row r="130" spans="1:10" x14ac:dyDescent="0.3">
      <c r="A130" s="5">
        <v>43221</v>
      </c>
      <c r="B130" t="s">
        <v>3</v>
      </c>
      <c r="C130" t="s">
        <v>476</v>
      </c>
      <c r="D130" s="1">
        <v>42444</v>
      </c>
      <c r="G130" s="6">
        <v>3398000</v>
      </c>
      <c r="I130">
        <v>0</v>
      </c>
      <c r="J130" s="6">
        <v>3398000</v>
      </c>
    </row>
    <row r="131" spans="1:10" x14ac:dyDescent="0.3">
      <c r="A131" s="5">
        <v>43221</v>
      </c>
      <c r="B131" t="s">
        <v>4</v>
      </c>
      <c r="C131" t="s">
        <v>477</v>
      </c>
      <c r="D131" s="1">
        <v>42503</v>
      </c>
      <c r="G131" s="6">
        <v>10458000</v>
      </c>
      <c r="I131">
        <v>0</v>
      </c>
      <c r="J131" s="6">
        <v>10458000</v>
      </c>
    </row>
    <row r="132" spans="1:10" x14ac:dyDescent="0.3">
      <c r="A132" s="5">
        <v>43221</v>
      </c>
      <c r="B132" t="s">
        <v>6</v>
      </c>
      <c r="C132" t="s">
        <v>478</v>
      </c>
      <c r="D132" s="1">
        <v>42638</v>
      </c>
      <c r="G132" s="6">
        <v>7237000</v>
      </c>
      <c r="I132">
        <v>0</v>
      </c>
      <c r="J132" s="6">
        <v>7237000</v>
      </c>
    </row>
    <row r="133" spans="1:10" x14ac:dyDescent="0.3">
      <c r="A133" s="5">
        <v>43221</v>
      </c>
      <c r="B133" t="s">
        <v>8</v>
      </c>
      <c r="C133" t="s">
        <v>479</v>
      </c>
      <c r="D133" s="1">
        <v>42708</v>
      </c>
      <c r="G133" s="6">
        <v>6252000</v>
      </c>
      <c r="I133">
        <v>0</v>
      </c>
      <c r="J133" s="6">
        <v>6252000</v>
      </c>
    </row>
    <row r="134" spans="1:10" x14ac:dyDescent="0.3">
      <c r="A134" s="5">
        <v>43221</v>
      </c>
      <c r="B134" t="s">
        <v>10</v>
      </c>
      <c r="C134" t="s">
        <v>480</v>
      </c>
      <c r="D134" s="1">
        <v>43039</v>
      </c>
      <c r="G134" s="6">
        <v>4686000</v>
      </c>
      <c r="I134">
        <v>0</v>
      </c>
      <c r="J134" s="6">
        <v>4686000</v>
      </c>
    </row>
    <row r="135" spans="1:10" x14ac:dyDescent="0.3">
      <c r="A135" s="5">
        <v>43221</v>
      </c>
      <c r="B135" t="s">
        <v>11</v>
      </c>
      <c r="C135" t="s">
        <v>481</v>
      </c>
      <c r="D135" s="1">
        <v>43146</v>
      </c>
      <c r="G135" s="6">
        <v>5467000</v>
      </c>
      <c r="I135">
        <v>0</v>
      </c>
      <c r="J135" s="6">
        <v>5467000</v>
      </c>
    </row>
    <row r="136" spans="1:10" x14ac:dyDescent="0.3">
      <c r="A136" s="5">
        <v>43252</v>
      </c>
      <c r="B136" t="s">
        <v>1</v>
      </c>
      <c r="C136" t="s">
        <v>475</v>
      </c>
      <c r="D136" s="1">
        <v>42292</v>
      </c>
      <c r="G136" s="6">
        <v>6759000</v>
      </c>
      <c r="I136">
        <v>0</v>
      </c>
      <c r="J136" s="6">
        <v>6759000</v>
      </c>
    </row>
    <row r="137" spans="1:10" x14ac:dyDescent="0.3">
      <c r="A137" s="5">
        <v>43252</v>
      </c>
      <c r="B137" t="s">
        <v>3</v>
      </c>
      <c r="C137" t="s">
        <v>476</v>
      </c>
      <c r="D137" s="1">
        <v>42444</v>
      </c>
      <c r="G137" s="6">
        <v>2878000</v>
      </c>
      <c r="I137">
        <v>0</v>
      </c>
      <c r="J137" s="6">
        <v>2878000</v>
      </c>
    </row>
    <row r="138" spans="1:10" x14ac:dyDescent="0.3">
      <c r="A138" s="5">
        <v>43252</v>
      </c>
      <c r="B138" t="s">
        <v>4</v>
      </c>
      <c r="C138" t="s">
        <v>477</v>
      </c>
      <c r="D138" s="1">
        <v>42503</v>
      </c>
      <c r="G138" s="6">
        <v>10890000</v>
      </c>
      <c r="I138">
        <v>0</v>
      </c>
      <c r="J138" s="6">
        <v>10890000</v>
      </c>
    </row>
    <row r="139" spans="1:10" x14ac:dyDescent="0.3">
      <c r="A139" s="5">
        <v>43252</v>
      </c>
      <c r="B139" t="s">
        <v>6</v>
      </c>
      <c r="C139" t="s">
        <v>478</v>
      </c>
      <c r="D139" s="1">
        <v>42638</v>
      </c>
      <c r="G139" s="6">
        <v>6951000</v>
      </c>
      <c r="I139">
        <v>0</v>
      </c>
      <c r="J139" s="6">
        <v>6951000</v>
      </c>
    </row>
    <row r="140" spans="1:10" x14ac:dyDescent="0.3">
      <c r="A140" s="5">
        <v>43252</v>
      </c>
      <c r="B140" t="s">
        <v>8</v>
      </c>
      <c r="C140" t="s">
        <v>479</v>
      </c>
      <c r="D140" s="1">
        <v>42708</v>
      </c>
      <c r="G140" s="6">
        <v>6598000</v>
      </c>
      <c r="I140">
        <v>0</v>
      </c>
      <c r="J140" s="6">
        <v>6598000</v>
      </c>
    </row>
    <row r="141" spans="1:10" x14ac:dyDescent="0.3">
      <c r="A141" s="5">
        <v>43252</v>
      </c>
      <c r="B141" t="s">
        <v>10</v>
      </c>
      <c r="C141" t="s">
        <v>480</v>
      </c>
      <c r="D141" s="1">
        <v>43039</v>
      </c>
      <c r="G141" s="6">
        <v>4487000</v>
      </c>
      <c r="I141">
        <v>0</v>
      </c>
      <c r="J141" s="6">
        <v>4487000</v>
      </c>
    </row>
    <row r="142" spans="1:10" x14ac:dyDescent="0.3">
      <c r="A142" s="5">
        <v>43252</v>
      </c>
      <c r="B142" t="s">
        <v>11</v>
      </c>
      <c r="C142" t="s">
        <v>481</v>
      </c>
      <c r="D142" s="1">
        <v>43146</v>
      </c>
      <c r="G142" s="6">
        <v>5387000</v>
      </c>
      <c r="I142">
        <v>0</v>
      </c>
      <c r="J142" s="6">
        <v>5387000</v>
      </c>
    </row>
    <row r="143" spans="1:10" x14ac:dyDescent="0.3">
      <c r="A143" s="5">
        <v>43282</v>
      </c>
      <c r="B143" t="s">
        <v>1</v>
      </c>
      <c r="C143" t="s">
        <v>475</v>
      </c>
      <c r="D143" s="1">
        <v>42292</v>
      </c>
      <c r="G143" s="6">
        <v>7202000</v>
      </c>
      <c r="I143">
        <v>0</v>
      </c>
      <c r="J143" s="6">
        <v>7202000</v>
      </c>
    </row>
    <row r="144" spans="1:10" x14ac:dyDescent="0.3">
      <c r="A144" s="5">
        <v>43282</v>
      </c>
      <c r="B144" t="s">
        <v>3</v>
      </c>
      <c r="C144" t="s">
        <v>476</v>
      </c>
      <c r="D144" s="1">
        <v>42444</v>
      </c>
      <c r="G144" s="6">
        <v>2417000</v>
      </c>
      <c r="I144">
        <v>0</v>
      </c>
      <c r="J144" s="6">
        <v>2417000</v>
      </c>
    </row>
    <row r="145" spans="1:10" x14ac:dyDescent="0.3">
      <c r="A145" s="5">
        <v>43282</v>
      </c>
      <c r="B145" t="s">
        <v>4</v>
      </c>
      <c r="C145" t="s">
        <v>477</v>
      </c>
      <c r="D145" s="1">
        <v>42503</v>
      </c>
      <c r="G145" s="6">
        <v>11053000</v>
      </c>
      <c r="I145">
        <v>0</v>
      </c>
      <c r="J145" s="6">
        <v>11053000</v>
      </c>
    </row>
    <row r="146" spans="1:10" x14ac:dyDescent="0.3">
      <c r="A146" s="5">
        <v>43282</v>
      </c>
      <c r="B146" t="s">
        <v>6</v>
      </c>
      <c r="C146" t="s">
        <v>478</v>
      </c>
      <c r="D146" s="1">
        <v>42638</v>
      </c>
      <c r="G146" s="6">
        <v>7626000</v>
      </c>
      <c r="I146">
        <v>0</v>
      </c>
      <c r="J146" s="6">
        <v>7626000</v>
      </c>
    </row>
    <row r="147" spans="1:10" x14ac:dyDescent="0.3">
      <c r="A147" s="5">
        <v>43282</v>
      </c>
      <c r="B147" t="s">
        <v>8</v>
      </c>
      <c r="C147" t="s">
        <v>479</v>
      </c>
      <c r="D147" s="1">
        <v>42708</v>
      </c>
      <c r="G147" s="6">
        <v>7666000</v>
      </c>
      <c r="I147">
        <v>0</v>
      </c>
      <c r="J147" s="6">
        <v>7666000</v>
      </c>
    </row>
    <row r="148" spans="1:10" x14ac:dyDescent="0.3">
      <c r="A148" s="5">
        <v>43282</v>
      </c>
      <c r="B148" t="s">
        <v>10</v>
      </c>
      <c r="C148" t="s">
        <v>480</v>
      </c>
      <c r="D148" s="1">
        <v>43039</v>
      </c>
      <c r="G148" s="6">
        <v>4913000</v>
      </c>
      <c r="I148">
        <v>0</v>
      </c>
      <c r="J148" s="6">
        <v>4913000</v>
      </c>
    </row>
    <row r="149" spans="1:10" x14ac:dyDescent="0.3">
      <c r="A149" s="5">
        <v>43282</v>
      </c>
      <c r="B149" t="s">
        <v>11</v>
      </c>
      <c r="C149" t="s">
        <v>481</v>
      </c>
      <c r="D149" s="1">
        <v>43146</v>
      </c>
      <c r="G149" s="6">
        <v>5650000</v>
      </c>
      <c r="I149">
        <v>0</v>
      </c>
      <c r="J149" s="6">
        <v>5650000</v>
      </c>
    </row>
    <row r="150" spans="1:10" x14ac:dyDescent="0.3">
      <c r="A150" s="5">
        <v>43313</v>
      </c>
      <c r="B150" t="s">
        <v>1</v>
      </c>
      <c r="C150" t="s">
        <v>475</v>
      </c>
      <c r="D150" s="1">
        <v>42292</v>
      </c>
      <c r="G150" s="6">
        <v>6107000</v>
      </c>
      <c r="I150">
        <v>0</v>
      </c>
      <c r="J150" s="6">
        <v>6107000</v>
      </c>
    </row>
    <row r="151" spans="1:10" x14ac:dyDescent="0.3">
      <c r="A151" s="5">
        <v>43313</v>
      </c>
      <c r="B151" t="s">
        <v>3</v>
      </c>
      <c r="C151" t="s">
        <v>476</v>
      </c>
      <c r="D151" s="1">
        <v>42444</v>
      </c>
      <c r="G151" s="6">
        <v>1827000</v>
      </c>
      <c r="I151">
        <v>0</v>
      </c>
      <c r="J151" s="6">
        <v>1827000</v>
      </c>
    </row>
    <row r="152" spans="1:10" x14ac:dyDescent="0.3">
      <c r="A152" s="5">
        <v>43313</v>
      </c>
      <c r="B152" t="s">
        <v>4</v>
      </c>
      <c r="C152" t="s">
        <v>477</v>
      </c>
      <c r="D152" s="1">
        <v>42503</v>
      </c>
      <c r="G152" s="6">
        <v>8448000</v>
      </c>
      <c r="I152">
        <v>0</v>
      </c>
      <c r="J152" s="6">
        <v>8448000</v>
      </c>
    </row>
    <row r="153" spans="1:10" x14ac:dyDescent="0.3">
      <c r="A153" s="5">
        <v>43313</v>
      </c>
      <c r="B153" t="s">
        <v>6</v>
      </c>
      <c r="C153" t="s">
        <v>478</v>
      </c>
      <c r="D153" s="1">
        <v>42638</v>
      </c>
      <c r="G153" s="6">
        <v>6685000</v>
      </c>
      <c r="I153">
        <v>0</v>
      </c>
      <c r="J153" s="6">
        <v>6685000</v>
      </c>
    </row>
    <row r="154" spans="1:10" x14ac:dyDescent="0.3">
      <c r="A154" s="5">
        <v>43313</v>
      </c>
      <c r="B154" t="s">
        <v>8</v>
      </c>
      <c r="C154" t="s">
        <v>479</v>
      </c>
      <c r="D154" s="1">
        <v>42708</v>
      </c>
      <c r="G154" s="6">
        <v>6291000</v>
      </c>
      <c r="I154">
        <v>0</v>
      </c>
      <c r="J154" s="6">
        <v>6291000</v>
      </c>
    </row>
    <row r="155" spans="1:10" x14ac:dyDescent="0.3">
      <c r="A155" s="5">
        <v>43313</v>
      </c>
      <c r="B155" t="s">
        <v>10</v>
      </c>
      <c r="C155" t="s">
        <v>480</v>
      </c>
      <c r="D155" s="1">
        <v>43039</v>
      </c>
      <c r="G155" s="6">
        <v>4379000</v>
      </c>
      <c r="I155">
        <v>0</v>
      </c>
      <c r="J155" s="6">
        <v>4379000</v>
      </c>
    </row>
    <row r="156" spans="1:10" x14ac:dyDescent="0.3">
      <c r="A156" s="5">
        <v>43313</v>
      </c>
      <c r="B156" t="s">
        <v>11</v>
      </c>
      <c r="C156" t="s">
        <v>481</v>
      </c>
      <c r="D156" s="1">
        <v>43146</v>
      </c>
      <c r="G156" s="6">
        <v>4504000</v>
      </c>
      <c r="I156">
        <v>0</v>
      </c>
      <c r="J156" s="6">
        <v>4504000</v>
      </c>
    </row>
    <row r="157" spans="1:10" x14ac:dyDescent="0.3">
      <c r="A157" s="5">
        <v>43344</v>
      </c>
      <c r="B157" t="s">
        <v>1</v>
      </c>
      <c r="C157" t="s">
        <v>475</v>
      </c>
      <c r="D157" s="1">
        <v>42292</v>
      </c>
      <c r="G157" s="6">
        <v>7459000</v>
      </c>
      <c r="I157">
        <v>0</v>
      </c>
      <c r="J157" s="6">
        <v>7459000</v>
      </c>
    </row>
    <row r="158" spans="1:10" x14ac:dyDescent="0.3">
      <c r="A158" s="5">
        <v>43344</v>
      </c>
      <c r="B158" t="s">
        <v>3</v>
      </c>
      <c r="C158" t="s">
        <v>476</v>
      </c>
      <c r="D158" s="1">
        <v>42444</v>
      </c>
      <c r="G158" s="6">
        <v>3111000</v>
      </c>
      <c r="I158">
        <v>0</v>
      </c>
      <c r="J158" s="6">
        <v>3111000</v>
      </c>
    </row>
    <row r="159" spans="1:10" x14ac:dyDescent="0.3">
      <c r="A159" s="5">
        <v>43344</v>
      </c>
      <c r="B159" t="s">
        <v>4</v>
      </c>
      <c r="C159" t="s">
        <v>477</v>
      </c>
      <c r="D159" s="1">
        <v>42503</v>
      </c>
      <c r="G159" s="6">
        <v>10473000</v>
      </c>
      <c r="I159">
        <v>0</v>
      </c>
      <c r="J159" s="6">
        <v>10473000</v>
      </c>
    </row>
    <row r="160" spans="1:10" x14ac:dyDescent="0.3">
      <c r="A160" s="5">
        <v>43344</v>
      </c>
      <c r="B160" t="s">
        <v>6</v>
      </c>
      <c r="C160" t="s">
        <v>478</v>
      </c>
      <c r="D160" s="1">
        <v>42638</v>
      </c>
      <c r="G160" s="6">
        <v>7993000</v>
      </c>
      <c r="I160">
        <v>0</v>
      </c>
      <c r="J160" s="6">
        <v>7993000</v>
      </c>
    </row>
    <row r="161" spans="1:10" x14ac:dyDescent="0.3">
      <c r="A161" s="5">
        <v>43344</v>
      </c>
      <c r="B161" t="s">
        <v>8</v>
      </c>
      <c r="C161" t="s">
        <v>479</v>
      </c>
      <c r="D161" s="1">
        <v>42708</v>
      </c>
      <c r="G161" s="6">
        <v>7465000</v>
      </c>
      <c r="I161">
        <v>0</v>
      </c>
      <c r="J161" s="6">
        <v>7465000</v>
      </c>
    </row>
    <row r="162" spans="1:10" x14ac:dyDescent="0.3">
      <c r="A162" s="5">
        <v>43344</v>
      </c>
      <c r="B162" t="s">
        <v>10</v>
      </c>
      <c r="C162" t="s">
        <v>480</v>
      </c>
      <c r="D162" s="1">
        <v>43039</v>
      </c>
      <c r="G162" s="6">
        <v>5043000</v>
      </c>
      <c r="I162">
        <v>0</v>
      </c>
      <c r="J162" s="6">
        <v>5043000</v>
      </c>
    </row>
    <row r="163" spans="1:10" x14ac:dyDescent="0.3">
      <c r="A163" s="5">
        <v>43344</v>
      </c>
      <c r="B163" t="s">
        <v>11</v>
      </c>
      <c r="C163" t="s">
        <v>481</v>
      </c>
      <c r="D163" s="1">
        <v>43146</v>
      </c>
      <c r="G163" s="6">
        <v>5685000</v>
      </c>
      <c r="I163">
        <v>0</v>
      </c>
      <c r="J163" s="6">
        <v>5685000</v>
      </c>
    </row>
    <row r="164" spans="1:10" x14ac:dyDescent="0.3">
      <c r="A164" s="5">
        <v>43374</v>
      </c>
      <c r="B164" t="s">
        <v>1</v>
      </c>
      <c r="C164" t="s">
        <v>475</v>
      </c>
      <c r="D164" s="1">
        <v>42292</v>
      </c>
      <c r="G164" s="6">
        <v>8448000</v>
      </c>
      <c r="I164">
        <v>0</v>
      </c>
      <c r="J164" s="6">
        <v>8448000</v>
      </c>
    </row>
    <row r="165" spans="1:10" x14ac:dyDescent="0.3">
      <c r="A165" s="5">
        <v>43374</v>
      </c>
      <c r="B165" t="s">
        <v>3</v>
      </c>
      <c r="C165" t="s">
        <v>476</v>
      </c>
      <c r="D165" s="1">
        <v>42444</v>
      </c>
      <c r="G165" s="6">
        <v>2717000</v>
      </c>
      <c r="I165">
        <v>0</v>
      </c>
      <c r="J165" s="6">
        <v>2717000</v>
      </c>
    </row>
    <row r="166" spans="1:10" x14ac:dyDescent="0.3">
      <c r="A166" s="5">
        <v>43374</v>
      </c>
      <c r="B166" t="s">
        <v>4</v>
      </c>
      <c r="C166" t="s">
        <v>477</v>
      </c>
      <c r="D166" s="1">
        <v>42503</v>
      </c>
      <c r="G166" s="6">
        <v>9793000</v>
      </c>
      <c r="I166">
        <v>0</v>
      </c>
      <c r="J166" s="6">
        <v>9793000</v>
      </c>
    </row>
    <row r="167" spans="1:10" x14ac:dyDescent="0.3">
      <c r="A167" s="5">
        <v>43374</v>
      </c>
      <c r="B167" t="s">
        <v>6</v>
      </c>
      <c r="C167" t="s">
        <v>478</v>
      </c>
      <c r="D167" s="1">
        <v>42638</v>
      </c>
      <c r="G167" s="6">
        <v>8044000</v>
      </c>
      <c r="I167">
        <v>0</v>
      </c>
      <c r="J167" s="6">
        <v>8044000</v>
      </c>
    </row>
    <row r="168" spans="1:10" x14ac:dyDescent="0.3">
      <c r="A168" s="5">
        <v>43374</v>
      </c>
      <c r="B168" t="s">
        <v>8</v>
      </c>
      <c r="C168" t="s">
        <v>479</v>
      </c>
      <c r="D168" s="1">
        <v>42708</v>
      </c>
      <c r="G168" s="6">
        <v>7261000</v>
      </c>
      <c r="I168">
        <v>0</v>
      </c>
      <c r="J168" s="6">
        <v>7261000</v>
      </c>
    </row>
    <row r="169" spans="1:10" x14ac:dyDescent="0.3">
      <c r="A169" s="5">
        <v>43374</v>
      </c>
      <c r="B169" t="s">
        <v>10</v>
      </c>
      <c r="C169" t="s">
        <v>480</v>
      </c>
      <c r="D169" s="1">
        <v>43039</v>
      </c>
      <c r="G169" s="6">
        <v>5050000</v>
      </c>
      <c r="I169">
        <v>0</v>
      </c>
      <c r="J169" s="6">
        <v>5050000</v>
      </c>
    </row>
    <row r="170" spans="1:10" x14ac:dyDescent="0.3">
      <c r="A170" s="5">
        <v>43374</v>
      </c>
      <c r="B170" t="s">
        <v>11</v>
      </c>
      <c r="C170" t="s">
        <v>481</v>
      </c>
      <c r="D170" s="1">
        <v>43146</v>
      </c>
      <c r="G170" s="6">
        <v>6240000</v>
      </c>
      <c r="I170">
        <v>0</v>
      </c>
      <c r="J170" s="6">
        <v>6240000</v>
      </c>
    </row>
    <row r="171" spans="1:10" x14ac:dyDescent="0.3">
      <c r="A171" s="5">
        <v>43405</v>
      </c>
      <c r="B171" t="s">
        <v>1</v>
      </c>
      <c r="C171" t="s">
        <v>475</v>
      </c>
      <c r="D171" s="1">
        <v>42292</v>
      </c>
      <c r="G171" s="6">
        <v>6808000</v>
      </c>
      <c r="I171">
        <v>0</v>
      </c>
      <c r="J171" s="6">
        <v>6808000</v>
      </c>
    </row>
    <row r="172" spans="1:10" x14ac:dyDescent="0.3">
      <c r="A172" s="5">
        <v>43405</v>
      </c>
      <c r="B172" t="s">
        <v>3</v>
      </c>
      <c r="C172" t="s">
        <v>476</v>
      </c>
      <c r="D172" s="1">
        <v>42444</v>
      </c>
      <c r="G172" s="6">
        <v>2208000</v>
      </c>
      <c r="I172">
        <v>0</v>
      </c>
      <c r="J172" s="6">
        <v>2208000</v>
      </c>
    </row>
    <row r="173" spans="1:10" x14ac:dyDescent="0.3">
      <c r="A173" s="5">
        <v>43405</v>
      </c>
      <c r="B173" t="s">
        <v>4</v>
      </c>
      <c r="C173" t="s">
        <v>477</v>
      </c>
      <c r="D173" s="1">
        <v>42503</v>
      </c>
      <c r="G173" s="6">
        <v>9281000</v>
      </c>
      <c r="I173">
        <v>0</v>
      </c>
      <c r="J173" s="6">
        <v>9281000</v>
      </c>
    </row>
    <row r="174" spans="1:10" x14ac:dyDescent="0.3">
      <c r="A174" s="5">
        <v>43405</v>
      </c>
      <c r="B174" t="s">
        <v>6</v>
      </c>
      <c r="C174" t="s">
        <v>478</v>
      </c>
      <c r="D174" s="1">
        <v>42638</v>
      </c>
      <c r="G174" s="6">
        <v>7032000</v>
      </c>
      <c r="I174">
        <v>0</v>
      </c>
      <c r="J174" s="6">
        <v>7032000</v>
      </c>
    </row>
    <row r="175" spans="1:10" x14ac:dyDescent="0.3">
      <c r="A175" s="5">
        <v>43405</v>
      </c>
      <c r="B175" t="s">
        <v>8</v>
      </c>
      <c r="C175" t="s">
        <v>479</v>
      </c>
      <c r="D175" s="1">
        <v>42708</v>
      </c>
      <c r="G175" s="6">
        <v>6503000</v>
      </c>
      <c r="I175">
        <v>0</v>
      </c>
      <c r="J175" s="6">
        <v>6503000</v>
      </c>
    </row>
    <row r="176" spans="1:10" x14ac:dyDescent="0.3">
      <c r="A176" s="5">
        <v>43405</v>
      </c>
      <c r="B176" t="s">
        <v>10</v>
      </c>
      <c r="C176" t="s">
        <v>480</v>
      </c>
      <c r="D176" s="1">
        <v>43039</v>
      </c>
      <c r="G176" s="6">
        <v>5356000</v>
      </c>
      <c r="I176">
        <v>0</v>
      </c>
      <c r="J176" s="6">
        <v>5356000</v>
      </c>
    </row>
    <row r="177" spans="1:10" x14ac:dyDescent="0.3">
      <c r="A177" s="5">
        <v>43405</v>
      </c>
      <c r="B177" t="s">
        <v>11</v>
      </c>
      <c r="C177" t="s">
        <v>481</v>
      </c>
      <c r="D177" s="1">
        <v>43146</v>
      </c>
      <c r="G177" s="6">
        <v>5306000</v>
      </c>
      <c r="I177">
        <v>0</v>
      </c>
      <c r="J177" s="6">
        <v>5306000</v>
      </c>
    </row>
    <row r="178" spans="1:10" x14ac:dyDescent="0.3">
      <c r="A178" s="5">
        <v>43435</v>
      </c>
      <c r="B178" t="s">
        <v>1</v>
      </c>
      <c r="C178" t="s">
        <v>475</v>
      </c>
      <c r="D178" s="1">
        <v>42292</v>
      </c>
      <c r="G178" s="6">
        <v>7760000</v>
      </c>
      <c r="I178">
        <v>0</v>
      </c>
      <c r="J178" s="6">
        <v>7760000</v>
      </c>
    </row>
    <row r="179" spans="1:10" x14ac:dyDescent="0.3">
      <c r="A179" s="5">
        <v>43435</v>
      </c>
      <c r="B179" t="s">
        <v>3</v>
      </c>
      <c r="C179" t="s">
        <v>476</v>
      </c>
      <c r="D179" s="1">
        <v>42444</v>
      </c>
      <c r="G179" s="6">
        <v>2599000</v>
      </c>
      <c r="I179">
        <v>0</v>
      </c>
      <c r="J179" s="6">
        <v>2599000</v>
      </c>
    </row>
    <row r="180" spans="1:10" x14ac:dyDescent="0.3">
      <c r="A180" s="5">
        <v>43435</v>
      </c>
      <c r="B180" t="s">
        <v>4</v>
      </c>
      <c r="C180" t="s">
        <v>477</v>
      </c>
      <c r="D180" s="1">
        <v>42503</v>
      </c>
      <c r="G180" s="6">
        <v>10318000</v>
      </c>
      <c r="I180">
        <v>0</v>
      </c>
      <c r="J180" s="6">
        <v>10318000</v>
      </c>
    </row>
    <row r="181" spans="1:10" x14ac:dyDescent="0.3">
      <c r="A181" s="5">
        <v>43435</v>
      </c>
      <c r="B181" t="s">
        <v>6</v>
      </c>
      <c r="C181" t="s">
        <v>478</v>
      </c>
      <c r="D181" s="1">
        <v>42638</v>
      </c>
      <c r="G181" s="6">
        <v>7934000</v>
      </c>
      <c r="I181">
        <v>0</v>
      </c>
      <c r="J181" s="6">
        <v>7934000</v>
      </c>
    </row>
    <row r="182" spans="1:10" x14ac:dyDescent="0.3">
      <c r="A182" s="5">
        <v>43435</v>
      </c>
      <c r="B182" t="s">
        <v>8</v>
      </c>
      <c r="C182" t="s">
        <v>479</v>
      </c>
      <c r="D182" s="1">
        <v>42708</v>
      </c>
      <c r="G182" s="6">
        <v>7536000</v>
      </c>
      <c r="I182">
        <v>0</v>
      </c>
      <c r="J182" s="6">
        <v>7536000</v>
      </c>
    </row>
    <row r="183" spans="1:10" x14ac:dyDescent="0.3">
      <c r="A183" s="5">
        <v>43435</v>
      </c>
      <c r="B183" t="s">
        <v>10</v>
      </c>
      <c r="C183" t="s">
        <v>480</v>
      </c>
      <c r="D183" s="1">
        <v>43039</v>
      </c>
      <c r="G183" s="6">
        <v>5647000</v>
      </c>
      <c r="I183">
        <v>0</v>
      </c>
      <c r="J183" s="6">
        <v>5647000</v>
      </c>
    </row>
    <row r="184" spans="1:10" x14ac:dyDescent="0.3">
      <c r="A184" s="5">
        <v>43435</v>
      </c>
      <c r="B184" t="s">
        <v>11</v>
      </c>
      <c r="C184" t="s">
        <v>481</v>
      </c>
      <c r="D184" s="1">
        <v>43146</v>
      </c>
      <c r="G184" s="6">
        <v>6243000</v>
      </c>
      <c r="I184">
        <v>0</v>
      </c>
      <c r="J184" s="6">
        <v>6243000</v>
      </c>
    </row>
    <row r="185" spans="1:10" x14ac:dyDescent="0.3">
      <c r="A185" s="5">
        <v>43466</v>
      </c>
      <c r="B185" t="s">
        <v>1</v>
      </c>
      <c r="C185" t="s">
        <v>475</v>
      </c>
      <c r="D185" s="1">
        <v>42292</v>
      </c>
      <c r="G185" s="6">
        <v>7479000</v>
      </c>
      <c r="I185">
        <v>0</v>
      </c>
      <c r="J185" s="6">
        <v>7479000</v>
      </c>
    </row>
    <row r="186" spans="1:10" x14ac:dyDescent="0.3">
      <c r="A186" s="5">
        <v>43466</v>
      </c>
      <c r="B186" t="s">
        <v>3</v>
      </c>
      <c r="C186" t="s">
        <v>476</v>
      </c>
      <c r="D186" s="1">
        <v>42444</v>
      </c>
      <c r="G186" s="6">
        <v>2747000</v>
      </c>
      <c r="I186">
        <v>0</v>
      </c>
      <c r="J186" s="6">
        <v>2747000</v>
      </c>
    </row>
    <row r="187" spans="1:10" x14ac:dyDescent="0.3">
      <c r="A187" s="5">
        <v>43466</v>
      </c>
      <c r="B187" t="s">
        <v>4</v>
      </c>
      <c r="C187" t="s">
        <v>477</v>
      </c>
      <c r="D187" s="1">
        <v>42503</v>
      </c>
      <c r="G187" s="6">
        <v>9014000</v>
      </c>
      <c r="I187">
        <v>0</v>
      </c>
      <c r="J187" s="6">
        <v>9014000</v>
      </c>
    </row>
    <row r="188" spans="1:10" x14ac:dyDescent="0.3">
      <c r="A188" s="5">
        <v>43466</v>
      </c>
      <c r="B188" t="s">
        <v>6</v>
      </c>
      <c r="C188" t="s">
        <v>478</v>
      </c>
      <c r="D188" s="1">
        <v>42638</v>
      </c>
      <c r="G188" s="6">
        <v>7599000</v>
      </c>
      <c r="I188">
        <v>0</v>
      </c>
      <c r="J188" s="6">
        <v>7599000</v>
      </c>
    </row>
    <row r="189" spans="1:10" x14ac:dyDescent="0.3">
      <c r="A189" s="5">
        <v>43466</v>
      </c>
      <c r="B189" t="s">
        <v>8</v>
      </c>
      <c r="C189" t="s">
        <v>479</v>
      </c>
      <c r="D189" s="1">
        <v>42708</v>
      </c>
      <c r="G189" s="6">
        <v>6838000</v>
      </c>
      <c r="I189">
        <v>0</v>
      </c>
      <c r="J189" s="6">
        <v>6838000</v>
      </c>
    </row>
    <row r="190" spans="1:10" x14ac:dyDescent="0.3">
      <c r="A190" s="5">
        <v>43466</v>
      </c>
      <c r="B190" t="s">
        <v>10</v>
      </c>
      <c r="C190" t="s">
        <v>480</v>
      </c>
      <c r="D190" s="1">
        <v>43039</v>
      </c>
      <c r="G190" s="6">
        <v>5347000</v>
      </c>
      <c r="I190">
        <v>0</v>
      </c>
      <c r="J190" s="6">
        <v>5347000</v>
      </c>
    </row>
    <row r="191" spans="1:10" x14ac:dyDescent="0.3">
      <c r="A191" s="5">
        <v>43466</v>
      </c>
      <c r="B191" t="s">
        <v>11</v>
      </c>
      <c r="C191" t="s">
        <v>481</v>
      </c>
      <c r="D191" s="1">
        <v>43146</v>
      </c>
      <c r="G191" s="6">
        <v>5671000</v>
      </c>
      <c r="I191">
        <v>0</v>
      </c>
      <c r="J191" s="6">
        <v>5671000</v>
      </c>
    </row>
    <row r="192" spans="1:10" x14ac:dyDescent="0.3">
      <c r="A192" s="5">
        <v>43497</v>
      </c>
      <c r="B192" t="s">
        <v>1</v>
      </c>
      <c r="C192" t="s">
        <v>475</v>
      </c>
      <c r="D192" s="1">
        <v>42292</v>
      </c>
      <c r="G192" s="6">
        <v>6379000</v>
      </c>
      <c r="I192">
        <v>0</v>
      </c>
      <c r="J192" s="6">
        <v>6379000</v>
      </c>
    </row>
    <row r="193" spans="1:10" x14ac:dyDescent="0.3">
      <c r="A193" s="5">
        <v>43497</v>
      </c>
      <c r="B193" t="s">
        <v>3</v>
      </c>
      <c r="C193" t="s">
        <v>476</v>
      </c>
      <c r="D193" s="1">
        <v>42444</v>
      </c>
      <c r="G193" s="6">
        <v>2533000</v>
      </c>
      <c r="I193">
        <v>0</v>
      </c>
      <c r="J193" s="6">
        <v>2533000</v>
      </c>
    </row>
    <row r="194" spans="1:10" x14ac:dyDescent="0.3">
      <c r="A194" s="5">
        <v>43497</v>
      </c>
      <c r="B194" t="s">
        <v>4</v>
      </c>
      <c r="C194" t="s">
        <v>477</v>
      </c>
      <c r="D194" s="1">
        <v>42503</v>
      </c>
      <c r="G194" s="6">
        <v>8583000</v>
      </c>
      <c r="I194">
        <v>0</v>
      </c>
      <c r="J194" s="6">
        <v>8583000</v>
      </c>
    </row>
    <row r="195" spans="1:10" x14ac:dyDescent="0.3">
      <c r="A195" s="5">
        <v>43497</v>
      </c>
      <c r="B195" t="s">
        <v>6</v>
      </c>
      <c r="C195" t="s">
        <v>478</v>
      </c>
      <c r="D195" s="1">
        <v>42638</v>
      </c>
      <c r="G195" s="6">
        <v>7838000</v>
      </c>
      <c r="I195">
        <v>0</v>
      </c>
      <c r="J195" s="6">
        <v>7838000</v>
      </c>
    </row>
    <row r="196" spans="1:10" x14ac:dyDescent="0.3">
      <c r="A196" s="5">
        <v>43497</v>
      </c>
      <c r="B196" t="s">
        <v>8</v>
      </c>
      <c r="C196" t="s">
        <v>479</v>
      </c>
      <c r="D196" s="1">
        <v>42708</v>
      </c>
      <c r="G196" s="6">
        <v>5728000</v>
      </c>
      <c r="I196">
        <v>0</v>
      </c>
      <c r="J196" s="6">
        <v>5728000</v>
      </c>
    </row>
    <row r="197" spans="1:10" x14ac:dyDescent="0.3">
      <c r="A197" s="5">
        <v>43497</v>
      </c>
      <c r="B197" t="s">
        <v>10</v>
      </c>
      <c r="C197" t="s">
        <v>480</v>
      </c>
      <c r="D197" s="1">
        <v>43039</v>
      </c>
      <c r="G197" s="6">
        <v>5315000</v>
      </c>
      <c r="I197">
        <v>0</v>
      </c>
      <c r="J197" s="6">
        <v>5315000</v>
      </c>
    </row>
    <row r="198" spans="1:10" x14ac:dyDescent="0.3">
      <c r="A198" s="5">
        <v>43497</v>
      </c>
      <c r="B198" t="s">
        <v>11</v>
      </c>
      <c r="C198" t="s">
        <v>481</v>
      </c>
      <c r="D198" s="1">
        <v>43146</v>
      </c>
      <c r="G198" s="6">
        <v>5119000</v>
      </c>
      <c r="I198">
        <v>0</v>
      </c>
      <c r="J198" s="6">
        <v>5119000</v>
      </c>
    </row>
    <row r="199" spans="1:10" x14ac:dyDescent="0.3">
      <c r="A199" s="5">
        <v>43525</v>
      </c>
      <c r="B199" t="s">
        <v>1</v>
      </c>
      <c r="C199" t="s">
        <v>475</v>
      </c>
      <c r="D199" s="1">
        <v>42292</v>
      </c>
      <c r="G199" s="6">
        <v>8493000</v>
      </c>
      <c r="I199">
        <v>0</v>
      </c>
      <c r="J199" s="6">
        <v>8493000</v>
      </c>
    </row>
    <row r="200" spans="1:10" x14ac:dyDescent="0.3">
      <c r="A200" s="5">
        <v>43525</v>
      </c>
      <c r="B200" t="s">
        <v>3</v>
      </c>
      <c r="C200" t="s">
        <v>476</v>
      </c>
      <c r="D200" s="1">
        <v>42444</v>
      </c>
      <c r="G200" s="6">
        <v>2914000</v>
      </c>
      <c r="I200">
        <v>0</v>
      </c>
      <c r="J200" s="6">
        <v>2914000</v>
      </c>
    </row>
    <row r="201" spans="1:10" x14ac:dyDescent="0.3">
      <c r="A201" s="5">
        <v>43525</v>
      </c>
      <c r="B201" t="s">
        <v>4</v>
      </c>
      <c r="C201" t="s">
        <v>477</v>
      </c>
      <c r="D201" s="1">
        <v>42503</v>
      </c>
      <c r="G201" s="6">
        <v>9488000</v>
      </c>
      <c r="I201">
        <v>0</v>
      </c>
      <c r="J201" s="6">
        <v>9488000</v>
      </c>
    </row>
    <row r="202" spans="1:10" x14ac:dyDescent="0.3">
      <c r="A202" s="5">
        <v>43525</v>
      </c>
      <c r="B202" t="s">
        <v>6</v>
      </c>
      <c r="C202" t="s">
        <v>478</v>
      </c>
      <c r="D202" s="1">
        <v>42638</v>
      </c>
      <c r="G202" s="6">
        <v>7390000</v>
      </c>
      <c r="I202">
        <v>0</v>
      </c>
      <c r="J202" s="6">
        <v>7390000</v>
      </c>
    </row>
    <row r="203" spans="1:10" x14ac:dyDescent="0.3">
      <c r="A203" s="5">
        <v>43525</v>
      </c>
      <c r="B203" t="s">
        <v>8</v>
      </c>
      <c r="C203" t="s">
        <v>479</v>
      </c>
      <c r="D203" s="1">
        <v>42708</v>
      </c>
      <c r="G203" s="6">
        <v>6677000</v>
      </c>
      <c r="I203">
        <v>0</v>
      </c>
      <c r="J203" s="6">
        <v>6677000</v>
      </c>
    </row>
    <row r="204" spans="1:10" x14ac:dyDescent="0.3">
      <c r="A204" s="5">
        <v>43525</v>
      </c>
      <c r="B204" t="s">
        <v>10</v>
      </c>
      <c r="C204" t="s">
        <v>480</v>
      </c>
      <c r="D204" s="1">
        <v>43039</v>
      </c>
      <c r="G204" s="6">
        <v>6110000</v>
      </c>
      <c r="I204">
        <v>0</v>
      </c>
      <c r="J204" s="6">
        <v>6110000</v>
      </c>
    </row>
    <row r="205" spans="1:10" x14ac:dyDescent="0.3">
      <c r="A205" s="5">
        <v>43525</v>
      </c>
      <c r="B205" t="s">
        <v>11</v>
      </c>
      <c r="C205" t="s">
        <v>481</v>
      </c>
      <c r="D205" s="1">
        <v>43146</v>
      </c>
      <c r="G205" s="6">
        <v>6752000</v>
      </c>
      <c r="I205">
        <v>0</v>
      </c>
      <c r="J205" s="6">
        <v>6752000</v>
      </c>
    </row>
    <row r="206" spans="1:10" x14ac:dyDescent="0.3">
      <c r="A206" s="5">
        <v>43556</v>
      </c>
      <c r="B206" t="s">
        <v>1</v>
      </c>
      <c r="C206" t="s">
        <v>475</v>
      </c>
      <c r="D206" s="1">
        <v>42292</v>
      </c>
      <c r="G206" s="6">
        <v>8158000</v>
      </c>
      <c r="I206">
        <v>0</v>
      </c>
      <c r="J206" s="6">
        <v>8158000</v>
      </c>
    </row>
    <row r="207" spans="1:10" x14ac:dyDescent="0.3">
      <c r="A207" s="5">
        <v>43556</v>
      </c>
      <c r="B207" t="s">
        <v>3</v>
      </c>
      <c r="C207" t="s">
        <v>476</v>
      </c>
      <c r="D207" s="1">
        <v>42444</v>
      </c>
      <c r="G207" s="6">
        <v>3433000</v>
      </c>
      <c r="I207">
        <v>0</v>
      </c>
      <c r="J207" s="6">
        <v>3433000</v>
      </c>
    </row>
    <row r="208" spans="1:10" x14ac:dyDescent="0.3">
      <c r="A208" s="5">
        <v>43556</v>
      </c>
      <c r="B208" t="s">
        <v>4</v>
      </c>
      <c r="C208" t="s">
        <v>477</v>
      </c>
      <c r="D208" s="1">
        <v>42503</v>
      </c>
      <c r="G208" s="6">
        <v>9983000</v>
      </c>
      <c r="I208">
        <v>0</v>
      </c>
      <c r="J208" s="6">
        <v>9983000</v>
      </c>
    </row>
    <row r="209" spans="1:10" x14ac:dyDescent="0.3">
      <c r="A209" s="5">
        <v>43556</v>
      </c>
      <c r="B209" t="s">
        <v>6</v>
      </c>
      <c r="C209" t="s">
        <v>478</v>
      </c>
      <c r="D209" s="1">
        <v>42638</v>
      </c>
      <c r="G209" s="6">
        <v>7231000</v>
      </c>
      <c r="I209">
        <v>0</v>
      </c>
      <c r="J209" s="6">
        <v>7231000</v>
      </c>
    </row>
    <row r="210" spans="1:10" x14ac:dyDescent="0.3">
      <c r="A210" s="5">
        <v>43556</v>
      </c>
      <c r="B210" t="s">
        <v>8</v>
      </c>
      <c r="C210" t="s">
        <v>479</v>
      </c>
      <c r="D210" s="1">
        <v>42708</v>
      </c>
      <c r="G210" s="6">
        <v>6587000</v>
      </c>
      <c r="I210">
        <v>0</v>
      </c>
      <c r="J210" s="6">
        <v>6587000</v>
      </c>
    </row>
    <row r="211" spans="1:10" x14ac:dyDescent="0.3">
      <c r="A211" s="5">
        <v>43556</v>
      </c>
      <c r="B211" t="s">
        <v>10</v>
      </c>
      <c r="C211" t="s">
        <v>480</v>
      </c>
      <c r="D211" s="1">
        <v>43039</v>
      </c>
      <c r="G211" s="6">
        <v>5768000</v>
      </c>
      <c r="I211">
        <v>0</v>
      </c>
      <c r="J211" s="6">
        <v>5768000</v>
      </c>
    </row>
    <row r="212" spans="1:10" x14ac:dyDescent="0.3">
      <c r="A212" s="5">
        <v>43556</v>
      </c>
      <c r="B212" t="s">
        <v>11</v>
      </c>
      <c r="C212" t="s">
        <v>481</v>
      </c>
      <c r="D212" s="1">
        <v>43146</v>
      </c>
      <c r="G212" s="6">
        <v>5960000</v>
      </c>
      <c r="I212">
        <v>0</v>
      </c>
      <c r="J212" s="6">
        <v>5960000</v>
      </c>
    </row>
    <row r="213" spans="1:10" x14ac:dyDescent="0.3">
      <c r="A213" s="5">
        <v>43586</v>
      </c>
      <c r="B213" t="s">
        <v>1</v>
      </c>
      <c r="C213" t="s">
        <v>475</v>
      </c>
      <c r="D213" s="1">
        <v>42292</v>
      </c>
      <c r="G213" s="6">
        <v>8471000</v>
      </c>
      <c r="I213">
        <v>0</v>
      </c>
      <c r="J213" s="6">
        <v>8471000</v>
      </c>
    </row>
    <row r="214" spans="1:10" x14ac:dyDescent="0.3">
      <c r="A214" s="5">
        <v>43586</v>
      </c>
      <c r="B214" t="s">
        <v>3</v>
      </c>
      <c r="C214" t="s">
        <v>476</v>
      </c>
      <c r="D214" s="1">
        <v>42444</v>
      </c>
      <c r="G214" s="6">
        <v>3711000</v>
      </c>
      <c r="I214">
        <v>0</v>
      </c>
      <c r="J214" s="6">
        <v>3711000</v>
      </c>
    </row>
    <row r="215" spans="1:10" x14ac:dyDescent="0.3">
      <c r="A215" s="5">
        <v>43586</v>
      </c>
      <c r="B215" t="s">
        <v>4</v>
      </c>
      <c r="C215" t="s">
        <v>477</v>
      </c>
      <c r="D215" s="1">
        <v>42503</v>
      </c>
      <c r="G215" s="6">
        <v>11361000</v>
      </c>
      <c r="I215">
        <v>0</v>
      </c>
      <c r="J215" s="6">
        <v>11361000</v>
      </c>
    </row>
    <row r="216" spans="1:10" x14ac:dyDescent="0.3">
      <c r="A216" s="5">
        <v>43586</v>
      </c>
      <c r="B216" t="s">
        <v>6</v>
      </c>
      <c r="C216" t="s">
        <v>478</v>
      </c>
      <c r="D216" s="1">
        <v>42638</v>
      </c>
      <c r="G216" s="6">
        <v>7504000</v>
      </c>
      <c r="I216">
        <v>0</v>
      </c>
      <c r="J216" s="6">
        <v>7504000</v>
      </c>
    </row>
    <row r="217" spans="1:10" x14ac:dyDescent="0.3">
      <c r="A217" s="5">
        <v>43586</v>
      </c>
      <c r="B217" t="s">
        <v>8</v>
      </c>
      <c r="C217" t="s">
        <v>479</v>
      </c>
      <c r="D217" s="1">
        <v>42708</v>
      </c>
      <c r="G217" s="6">
        <v>7314000</v>
      </c>
      <c r="I217">
        <v>0</v>
      </c>
      <c r="J217" s="6">
        <v>7314000</v>
      </c>
    </row>
    <row r="218" spans="1:10" x14ac:dyDescent="0.3">
      <c r="A218" s="5">
        <v>43586</v>
      </c>
      <c r="B218" t="s">
        <v>10</v>
      </c>
      <c r="C218" t="s">
        <v>480</v>
      </c>
      <c r="D218" s="1">
        <v>43039</v>
      </c>
      <c r="G218" s="6">
        <v>6413000</v>
      </c>
      <c r="I218">
        <v>0</v>
      </c>
      <c r="J218" s="6">
        <v>6413000</v>
      </c>
    </row>
    <row r="219" spans="1:10" x14ac:dyDescent="0.3">
      <c r="A219" s="5">
        <v>43586</v>
      </c>
      <c r="B219" t="s">
        <v>11</v>
      </c>
      <c r="C219" t="s">
        <v>481</v>
      </c>
      <c r="D219" s="1">
        <v>43146</v>
      </c>
      <c r="G219" s="6">
        <v>6499000</v>
      </c>
      <c r="I219">
        <v>0</v>
      </c>
      <c r="J219" s="6">
        <v>6499000</v>
      </c>
    </row>
    <row r="220" spans="1:10" x14ac:dyDescent="0.3">
      <c r="A220" s="5">
        <v>43617</v>
      </c>
      <c r="B220" t="s">
        <v>1</v>
      </c>
      <c r="C220" t="s">
        <v>475</v>
      </c>
      <c r="D220" s="1">
        <v>42292</v>
      </c>
      <c r="G220" s="6">
        <v>7699000</v>
      </c>
      <c r="I220">
        <v>0</v>
      </c>
      <c r="J220" s="6">
        <v>7699000</v>
      </c>
    </row>
    <row r="221" spans="1:10" x14ac:dyDescent="0.3">
      <c r="A221" s="5">
        <v>43617</v>
      </c>
      <c r="B221" t="s">
        <v>3</v>
      </c>
      <c r="C221" t="s">
        <v>476</v>
      </c>
      <c r="D221" s="1">
        <v>42444</v>
      </c>
      <c r="G221" s="6">
        <v>3248000</v>
      </c>
      <c r="I221">
        <v>0</v>
      </c>
      <c r="J221" s="6">
        <v>3248000</v>
      </c>
    </row>
    <row r="222" spans="1:10" x14ac:dyDescent="0.3">
      <c r="A222" s="5">
        <v>43617</v>
      </c>
      <c r="B222" t="s">
        <v>4</v>
      </c>
      <c r="C222" t="s">
        <v>477</v>
      </c>
      <c r="D222" s="1">
        <v>42503</v>
      </c>
      <c r="G222" s="6">
        <v>11379000</v>
      </c>
      <c r="I222">
        <v>0</v>
      </c>
      <c r="J222" s="6">
        <v>11379000</v>
      </c>
    </row>
    <row r="223" spans="1:10" x14ac:dyDescent="0.3">
      <c r="A223" s="5">
        <v>43617</v>
      </c>
      <c r="B223" t="s">
        <v>6</v>
      </c>
      <c r="C223" t="s">
        <v>478</v>
      </c>
      <c r="D223" s="1">
        <v>42638</v>
      </c>
      <c r="G223" s="6">
        <v>7282000</v>
      </c>
      <c r="I223">
        <v>0</v>
      </c>
      <c r="J223" s="6">
        <v>7282000</v>
      </c>
    </row>
    <row r="224" spans="1:10" x14ac:dyDescent="0.3">
      <c r="A224" s="5">
        <v>43617</v>
      </c>
      <c r="B224" t="s">
        <v>8</v>
      </c>
      <c r="C224" t="s">
        <v>479</v>
      </c>
      <c r="D224" s="1">
        <v>42708</v>
      </c>
      <c r="G224" s="6">
        <v>7410000</v>
      </c>
      <c r="I224">
        <v>0</v>
      </c>
      <c r="J224" s="6">
        <v>7410000</v>
      </c>
    </row>
    <row r="225" spans="1:10" x14ac:dyDescent="0.3">
      <c r="A225" s="5">
        <v>43617</v>
      </c>
      <c r="B225" t="s">
        <v>10</v>
      </c>
      <c r="C225" t="s">
        <v>480</v>
      </c>
      <c r="D225" s="1">
        <v>43039</v>
      </c>
      <c r="G225" s="6">
        <v>6498000</v>
      </c>
      <c r="I225">
        <v>0</v>
      </c>
      <c r="J225" s="6">
        <v>6498000</v>
      </c>
    </row>
    <row r="226" spans="1:10" x14ac:dyDescent="0.3">
      <c r="A226" s="5">
        <v>43617</v>
      </c>
      <c r="B226" t="s">
        <v>11</v>
      </c>
      <c r="C226" t="s">
        <v>481</v>
      </c>
      <c r="D226" s="1">
        <v>43146</v>
      </c>
      <c r="G226" s="6">
        <v>6299000</v>
      </c>
      <c r="I226">
        <v>0</v>
      </c>
      <c r="J226" s="6">
        <v>6299000</v>
      </c>
    </row>
    <row r="227" spans="1:10" x14ac:dyDescent="0.3">
      <c r="A227" s="5">
        <v>43647</v>
      </c>
      <c r="B227" t="s">
        <v>1</v>
      </c>
      <c r="C227" t="s">
        <v>475</v>
      </c>
      <c r="D227" s="1">
        <v>42292</v>
      </c>
      <c r="G227" s="6">
        <v>7230000</v>
      </c>
      <c r="I227">
        <v>0</v>
      </c>
      <c r="J227" s="6">
        <v>7230000</v>
      </c>
    </row>
    <row r="228" spans="1:10" x14ac:dyDescent="0.3">
      <c r="A228" s="5">
        <v>43647</v>
      </c>
      <c r="B228" t="s">
        <v>3</v>
      </c>
      <c r="C228" t="s">
        <v>476</v>
      </c>
      <c r="D228" s="1">
        <v>42444</v>
      </c>
      <c r="G228" s="6">
        <v>3561000</v>
      </c>
      <c r="I228">
        <v>0</v>
      </c>
      <c r="J228" s="6">
        <v>3561000</v>
      </c>
    </row>
    <row r="229" spans="1:10" x14ac:dyDescent="0.3">
      <c r="A229" s="5">
        <v>43647</v>
      </c>
      <c r="B229" t="s">
        <v>4</v>
      </c>
      <c r="C229" t="s">
        <v>477</v>
      </c>
      <c r="D229" s="1">
        <v>42503</v>
      </c>
      <c r="G229" s="6">
        <v>10711000</v>
      </c>
      <c r="I229">
        <v>0</v>
      </c>
      <c r="J229" s="6">
        <v>10711000</v>
      </c>
    </row>
    <row r="230" spans="1:10" x14ac:dyDescent="0.3">
      <c r="A230" s="5">
        <v>43647</v>
      </c>
      <c r="B230" t="s">
        <v>6</v>
      </c>
      <c r="C230" t="s">
        <v>478</v>
      </c>
      <c r="D230" s="1">
        <v>42638</v>
      </c>
      <c r="G230" s="6">
        <v>7436000</v>
      </c>
      <c r="I230">
        <v>0</v>
      </c>
      <c r="J230" s="6">
        <v>7436000</v>
      </c>
    </row>
    <row r="231" spans="1:10" x14ac:dyDescent="0.3">
      <c r="A231" s="5">
        <v>43647</v>
      </c>
      <c r="B231" t="s">
        <v>8</v>
      </c>
      <c r="C231" t="s">
        <v>479</v>
      </c>
      <c r="D231" s="1">
        <v>42708</v>
      </c>
      <c r="G231" s="6">
        <v>7884000</v>
      </c>
      <c r="I231">
        <v>0</v>
      </c>
      <c r="J231" s="6">
        <v>7884000</v>
      </c>
    </row>
    <row r="232" spans="1:10" x14ac:dyDescent="0.3">
      <c r="A232" s="5">
        <v>43647</v>
      </c>
      <c r="B232" t="s">
        <v>10</v>
      </c>
      <c r="C232" t="s">
        <v>480</v>
      </c>
      <c r="D232" s="1">
        <v>43039</v>
      </c>
      <c r="G232" s="6">
        <v>6527000</v>
      </c>
      <c r="I232">
        <v>0</v>
      </c>
      <c r="J232" s="6">
        <v>6527000</v>
      </c>
    </row>
    <row r="233" spans="1:10" x14ac:dyDescent="0.3">
      <c r="A233" s="5">
        <v>43647</v>
      </c>
      <c r="B233" t="s">
        <v>11</v>
      </c>
      <c r="C233" t="s">
        <v>481</v>
      </c>
      <c r="D233" s="1">
        <v>43146</v>
      </c>
      <c r="G233" s="6">
        <v>6508000</v>
      </c>
      <c r="I233">
        <v>0</v>
      </c>
      <c r="J233" s="6">
        <v>6508000</v>
      </c>
    </row>
    <row r="234" spans="1:10" x14ac:dyDescent="0.3">
      <c r="A234" s="5">
        <v>43647</v>
      </c>
      <c r="B234" t="s">
        <v>20</v>
      </c>
      <c r="C234" t="s">
        <v>482</v>
      </c>
      <c r="D234" s="1">
        <v>43629</v>
      </c>
      <c r="G234" s="6">
        <v>3975000</v>
      </c>
      <c r="I234">
        <v>0</v>
      </c>
      <c r="J234" s="6">
        <v>3975000</v>
      </c>
    </row>
    <row r="235" spans="1:10" x14ac:dyDescent="0.3">
      <c r="A235" s="5">
        <v>43647</v>
      </c>
      <c r="B235" t="s">
        <v>21</v>
      </c>
      <c r="C235" t="s">
        <v>483</v>
      </c>
      <c r="D235" s="1">
        <v>43631</v>
      </c>
      <c r="G235" s="6">
        <v>3928000</v>
      </c>
      <c r="I235">
        <v>0</v>
      </c>
      <c r="J235" s="6">
        <v>3928000</v>
      </c>
    </row>
    <row r="236" spans="1:10" x14ac:dyDescent="0.3">
      <c r="A236" s="5">
        <v>43678</v>
      </c>
      <c r="B236" t="s">
        <v>1</v>
      </c>
      <c r="C236" t="s">
        <v>475</v>
      </c>
      <c r="D236" s="1">
        <v>42292</v>
      </c>
      <c r="G236" s="6">
        <v>7271000</v>
      </c>
      <c r="I236">
        <v>0</v>
      </c>
      <c r="J236" s="6">
        <v>7271000</v>
      </c>
    </row>
    <row r="237" spans="1:10" x14ac:dyDescent="0.3">
      <c r="A237" s="5">
        <v>43678</v>
      </c>
      <c r="B237" t="s">
        <v>3</v>
      </c>
      <c r="C237" t="s">
        <v>476</v>
      </c>
      <c r="D237" s="1">
        <v>42444</v>
      </c>
      <c r="G237" s="6">
        <v>3343000</v>
      </c>
      <c r="I237">
        <v>0</v>
      </c>
      <c r="J237" s="6">
        <v>3343000</v>
      </c>
    </row>
    <row r="238" spans="1:10" x14ac:dyDescent="0.3">
      <c r="A238" s="5">
        <v>43678</v>
      </c>
      <c r="B238" t="s">
        <v>4</v>
      </c>
      <c r="C238" t="s">
        <v>477</v>
      </c>
      <c r="D238" s="1">
        <v>42503</v>
      </c>
      <c r="G238" s="6">
        <v>11858000</v>
      </c>
      <c r="I238">
        <v>0</v>
      </c>
      <c r="J238" s="6">
        <v>11858000</v>
      </c>
    </row>
    <row r="239" spans="1:10" x14ac:dyDescent="0.3">
      <c r="A239" s="5">
        <v>43678</v>
      </c>
      <c r="B239" t="s">
        <v>6</v>
      </c>
      <c r="C239" t="s">
        <v>478</v>
      </c>
      <c r="D239" s="1">
        <v>42638</v>
      </c>
      <c r="G239" s="6">
        <v>9016000</v>
      </c>
      <c r="I239">
        <v>0</v>
      </c>
      <c r="J239" s="6">
        <v>9016000</v>
      </c>
    </row>
    <row r="240" spans="1:10" x14ac:dyDescent="0.3">
      <c r="A240" s="5">
        <v>43678</v>
      </c>
      <c r="B240" t="s">
        <v>8</v>
      </c>
      <c r="C240" t="s">
        <v>479</v>
      </c>
      <c r="D240" s="1">
        <v>42708</v>
      </c>
      <c r="G240" s="6">
        <v>8606000</v>
      </c>
      <c r="I240">
        <v>0</v>
      </c>
      <c r="J240" s="6">
        <v>8606000</v>
      </c>
    </row>
    <row r="241" spans="1:10" x14ac:dyDescent="0.3">
      <c r="A241" s="5">
        <v>43678</v>
      </c>
      <c r="B241" t="s">
        <v>10</v>
      </c>
      <c r="C241" t="s">
        <v>480</v>
      </c>
      <c r="D241" s="1">
        <v>43039</v>
      </c>
      <c r="G241" s="6">
        <v>7318000</v>
      </c>
      <c r="I241">
        <v>0</v>
      </c>
      <c r="J241" s="6">
        <v>7318000</v>
      </c>
    </row>
    <row r="242" spans="1:10" x14ac:dyDescent="0.3">
      <c r="A242" s="5">
        <v>43678</v>
      </c>
      <c r="B242" t="s">
        <v>11</v>
      </c>
      <c r="C242" t="s">
        <v>481</v>
      </c>
      <c r="D242" s="1">
        <v>43146</v>
      </c>
      <c r="G242" s="6">
        <v>7105000</v>
      </c>
      <c r="I242">
        <v>0</v>
      </c>
      <c r="J242" s="6">
        <v>7105000</v>
      </c>
    </row>
    <row r="243" spans="1:10" x14ac:dyDescent="0.3">
      <c r="A243" s="5">
        <v>43678</v>
      </c>
      <c r="B243" t="s">
        <v>20</v>
      </c>
      <c r="C243" t="s">
        <v>482</v>
      </c>
      <c r="D243" s="1">
        <v>43629</v>
      </c>
      <c r="G243" s="6">
        <v>4357000</v>
      </c>
      <c r="I243">
        <v>0</v>
      </c>
      <c r="J243" s="6">
        <v>4357000</v>
      </c>
    </row>
    <row r="244" spans="1:10" x14ac:dyDescent="0.3">
      <c r="A244" s="5">
        <v>43678</v>
      </c>
      <c r="B244" t="s">
        <v>21</v>
      </c>
      <c r="C244" t="s">
        <v>483</v>
      </c>
      <c r="D244" s="1">
        <v>43631</v>
      </c>
      <c r="G244" s="6">
        <v>3793000</v>
      </c>
      <c r="I244">
        <v>0</v>
      </c>
      <c r="J244" s="6">
        <v>3793000</v>
      </c>
    </row>
    <row r="245" spans="1:10" x14ac:dyDescent="0.3">
      <c r="A245" s="5">
        <v>43709</v>
      </c>
      <c r="B245" t="s">
        <v>1</v>
      </c>
      <c r="C245" t="s">
        <v>475</v>
      </c>
      <c r="D245" s="1">
        <v>42292</v>
      </c>
      <c r="G245" s="6">
        <v>7302000</v>
      </c>
      <c r="I245">
        <v>0</v>
      </c>
      <c r="J245" s="6">
        <v>7302000</v>
      </c>
    </row>
    <row r="246" spans="1:10" x14ac:dyDescent="0.3">
      <c r="A246" s="5">
        <v>43709</v>
      </c>
      <c r="B246" t="s">
        <v>3</v>
      </c>
      <c r="C246" t="s">
        <v>476</v>
      </c>
      <c r="D246" s="1">
        <v>42444</v>
      </c>
      <c r="G246" s="6">
        <v>3852000</v>
      </c>
      <c r="I246">
        <v>0</v>
      </c>
      <c r="J246" s="6">
        <v>3852000</v>
      </c>
    </row>
    <row r="247" spans="1:10" x14ac:dyDescent="0.3">
      <c r="A247" s="5">
        <v>43709</v>
      </c>
      <c r="B247" t="s">
        <v>4</v>
      </c>
      <c r="C247" t="s">
        <v>477</v>
      </c>
      <c r="D247" s="1">
        <v>42503</v>
      </c>
      <c r="G247" s="6">
        <v>11687000</v>
      </c>
      <c r="I247">
        <v>0</v>
      </c>
      <c r="J247" s="6">
        <v>11687000</v>
      </c>
    </row>
    <row r="248" spans="1:10" x14ac:dyDescent="0.3">
      <c r="A248" s="5">
        <v>43709</v>
      </c>
      <c r="B248" t="s">
        <v>6</v>
      </c>
      <c r="C248" t="s">
        <v>478</v>
      </c>
      <c r="D248" s="1">
        <v>42638</v>
      </c>
      <c r="G248" s="6">
        <v>7889000</v>
      </c>
      <c r="I248">
        <v>0</v>
      </c>
      <c r="J248" s="6">
        <v>7889000</v>
      </c>
    </row>
    <row r="249" spans="1:10" x14ac:dyDescent="0.3">
      <c r="A249" s="5">
        <v>43709</v>
      </c>
      <c r="B249" t="s">
        <v>8</v>
      </c>
      <c r="C249" t="s">
        <v>479</v>
      </c>
      <c r="D249" s="1">
        <v>42708</v>
      </c>
      <c r="G249" s="6">
        <v>8491000</v>
      </c>
      <c r="I249">
        <v>0</v>
      </c>
      <c r="J249" s="6">
        <v>8491000</v>
      </c>
    </row>
    <row r="250" spans="1:10" x14ac:dyDescent="0.3">
      <c r="A250" s="5">
        <v>43709</v>
      </c>
      <c r="B250" t="s">
        <v>10</v>
      </c>
      <c r="C250" t="s">
        <v>480</v>
      </c>
      <c r="D250" s="1">
        <v>43039</v>
      </c>
      <c r="G250" s="6">
        <v>7728000</v>
      </c>
      <c r="I250">
        <v>0</v>
      </c>
      <c r="J250" s="6">
        <v>7728000</v>
      </c>
    </row>
    <row r="251" spans="1:10" x14ac:dyDescent="0.3">
      <c r="A251" s="5">
        <v>43709</v>
      </c>
      <c r="B251" t="s">
        <v>11</v>
      </c>
      <c r="C251" t="s">
        <v>481</v>
      </c>
      <c r="D251" s="1">
        <v>43146</v>
      </c>
      <c r="G251" s="6">
        <v>7896000</v>
      </c>
      <c r="I251">
        <v>0</v>
      </c>
      <c r="J251" s="6">
        <v>7896000</v>
      </c>
    </row>
    <row r="252" spans="1:10" x14ac:dyDescent="0.3">
      <c r="A252" s="5">
        <v>43709</v>
      </c>
      <c r="B252" t="s">
        <v>20</v>
      </c>
      <c r="C252" t="s">
        <v>482</v>
      </c>
      <c r="D252" s="1">
        <v>43629</v>
      </c>
      <c r="G252" s="6">
        <v>5539000</v>
      </c>
      <c r="I252">
        <v>0</v>
      </c>
      <c r="J252" s="6">
        <v>5539000</v>
      </c>
    </row>
    <row r="253" spans="1:10" x14ac:dyDescent="0.3">
      <c r="A253" s="5">
        <v>43709</v>
      </c>
      <c r="B253" t="s">
        <v>21</v>
      </c>
      <c r="C253" t="s">
        <v>483</v>
      </c>
      <c r="D253" s="1">
        <v>43631</v>
      </c>
      <c r="G253" s="6">
        <v>4733000</v>
      </c>
      <c r="I253">
        <v>0</v>
      </c>
      <c r="J253" s="6">
        <v>4733000</v>
      </c>
    </row>
    <row r="254" spans="1:10" x14ac:dyDescent="0.3">
      <c r="A254" s="5">
        <v>43739</v>
      </c>
      <c r="B254" t="s">
        <v>1</v>
      </c>
      <c r="C254" t="s">
        <v>475</v>
      </c>
      <c r="D254" s="1">
        <v>42292</v>
      </c>
      <c r="G254" s="6">
        <v>7105000</v>
      </c>
      <c r="I254">
        <v>0</v>
      </c>
      <c r="J254" s="6">
        <v>7105000</v>
      </c>
    </row>
    <row r="255" spans="1:10" x14ac:dyDescent="0.3">
      <c r="A255" s="5">
        <v>43739</v>
      </c>
      <c r="B255" t="s">
        <v>3</v>
      </c>
      <c r="C255" t="s">
        <v>476</v>
      </c>
      <c r="D255" s="1">
        <v>42444</v>
      </c>
      <c r="G255" s="6">
        <v>4148000</v>
      </c>
      <c r="I255">
        <v>0</v>
      </c>
      <c r="J255" s="6">
        <v>4148000</v>
      </c>
    </row>
    <row r="256" spans="1:10" x14ac:dyDescent="0.3">
      <c r="A256" s="5">
        <v>43739</v>
      </c>
      <c r="B256" t="s">
        <v>4</v>
      </c>
      <c r="C256" t="s">
        <v>477</v>
      </c>
      <c r="D256" s="1">
        <v>42503</v>
      </c>
      <c r="G256" s="6">
        <v>11549000</v>
      </c>
      <c r="I256">
        <v>0</v>
      </c>
      <c r="J256" s="6">
        <v>11549000</v>
      </c>
    </row>
    <row r="257" spans="1:10" x14ac:dyDescent="0.3">
      <c r="A257" s="5">
        <v>43739</v>
      </c>
      <c r="B257" t="s">
        <v>6</v>
      </c>
      <c r="C257" t="s">
        <v>478</v>
      </c>
      <c r="D257" s="1">
        <v>42638</v>
      </c>
      <c r="G257" s="6">
        <v>8507000</v>
      </c>
      <c r="I257">
        <v>0</v>
      </c>
      <c r="J257" s="6">
        <v>8507000</v>
      </c>
    </row>
    <row r="258" spans="1:10" x14ac:dyDescent="0.3">
      <c r="A258" s="5">
        <v>43739</v>
      </c>
      <c r="B258" t="s">
        <v>8</v>
      </c>
      <c r="C258" t="s">
        <v>479</v>
      </c>
      <c r="D258" s="1">
        <v>42708</v>
      </c>
      <c r="G258" s="6">
        <v>8388000</v>
      </c>
      <c r="I258">
        <v>0</v>
      </c>
      <c r="J258" s="6">
        <v>8388000</v>
      </c>
    </row>
    <row r="259" spans="1:10" x14ac:dyDescent="0.3">
      <c r="A259" s="5">
        <v>43739</v>
      </c>
      <c r="B259" t="s">
        <v>10</v>
      </c>
      <c r="C259" t="s">
        <v>480</v>
      </c>
      <c r="D259" s="1">
        <v>43039</v>
      </c>
      <c r="G259" s="6">
        <v>7217000</v>
      </c>
      <c r="I259">
        <v>0</v>
      </c>
      <c r="J259" s="6">
        <v>7217000</v>
      </c>
    </row>
    <row r="260" spans="1:10" x14ac:dyDescent="0.3">
      <c r="A260" s="5">
        <v>43739</v>
      </c>
      <c r="B260" t="s">
        <v>11</v>
      </c>
      <c r="C260" t="s">
        <v>481</v>
      </c>
      <c r="D260" s="1">
        <v>43146</v>
      </c>
      <c r="G260" s="6">
        <v>7763000</v>
      </c>
      <c r="I260">
        <v>0</v>
      </c>
      <c r="J260" s="6">
        <v>7763000</v>
      </c>
    </row>
    <row r="261" spans="1:10" x14ac:dyDescent="0.3">
      <c r="A261" s="5">
        <v>43739</v>
      </c>
      <c r="B261" t="s">
        <v>20</v>
      </c>
      <c r="C261" t="s">
        <v>482</v>
      </c>
      <c r="D261" s="1">
        <v>43629</v>
      </c>
      <c r="G261" s="6">
        <v>6310000</v>
      </c>
      <c r="I261">
        <v>0</v>
      </c>
      <c r="J261" s="6">
        <v>6310000</v>
      </c>
    </row>
    <row r="262" spans="1:10" x14ac:dyDescent="0.3">
      <c r="A262" s="5">
        <v>43739</v>
      </c>
      <c r="B262" t="s">
        <v>21</v>
      </c>
      <c r="C262" t="s">
        <v>483</v>
      </c>
      <c r="D262" s="1">
        <v>43631</v>
      </c>
      <c r="G262" s="6">
        <v>4740000</v>
      </c>
      <c r="I262">
        <v>0</v>
      </c>
      <c r="J262" s="6">
        <v>4740000</v>
      </c>
    </row>
    <row r="263" spans="1:10" x14ac:dyDescent="0.3">
      <c r="A263" s="5">
        <v>43739</v>
      </c>
      <c r="B263" t="s">
        <v>22</v>
      </c>
      <c r="C263" t="s">
        <v>484</v>
      </c>
      <c r="D263" s="1">
        <v>43743</v>
      </c>
      <c r="G263" s="6">
        <v>2193000</v>
      </c>
      <c r="I263">
        <v>0</v>
      </c>
      <c r="J263" s="6">
        <v>2193000</v>
      </c>
    </row>
    <row r="264" spans="1:10" x14ac:dyDescent="0.3">
      <c r="A264" s="5">
        <v>43770</v>
      </c>
      <c r="B264" t="s">
        <v>1</v>
      </c>
      <c r="C264" t="s">
        <v>475</v>
      </c>
      <c r="D264" s="1">
        <v>42292</v>
      </c>
      <c r="G264" s="6">
        <v>7168000</v>
      </c>
      <c r="I264">
        <v>0</v>
      </c>
      <c r="J264" s="6">
        <v>7168000</v>
      </c>
    </row>
    <row r="265" spans="1:10" x14ac:dyDescent="0.3">
      <c r="A265" s="5">
        <v>43770</v>
      </c>
      <c r="B265" t="s">
        <v>3</v>
      </c>
      <c r="C265" t="s">
        <v>476</v>
      </c>
      <c r="D265" s="1">
        <v>42444</v>
      </c>
      <c r="G265" s="6">
        <v>3877000</v>
      </c>
      <c r="I265">
        <v>0</v>
      </c>
      <c r="J265" s="6">
        <v>3877000</v>
      </c>
    </row>
    <row r="266" spans="1:10" x14ac:dyDescent="0.3">
      <c r="A266" s="5">
        <v>43770</v>
      </c>
      <c r="B266" t="s">
        <v>4</v>
      </c>
      <c r="C266" t="s">
        <v>477</v>
      </c>
      <c r="D266" s="1">
        <v>42503</v>
      </c>
      <c r="G266" s="6">
        <v>10357000</v>
      </c>
      <c r="I266">
        <v>0</v>
      </c>
      <c r="J266" s="6">
        <v>10357000</v>
      </c>
    </row>
    <row r="267" spans="1:10" x14ac:dyDescent="0.3">
      <c r="A267" s="5">
        <v>43770</v>
      </c>
      <c r="B267" t="s">
        <v>6</v>
      </c>
      <c r="C267" t="s">
        <v>478</v>
      </c>
      <c r="D267" s="1">
        <v>42638</v>
      </c>
      <c r="G267" s="6">
        <v>7608000</v>
      </c>
      <c r="I267">
        <v>0</v>
      </c>
      <c r="J267" s="6">
        <v>7608000</v>
      </c>
    </row>
    <row r="268" spans="1:10" x14ac:dyDescent="0.3">
      <c r="A268" s="5">
        <v>43770</v>
      </c>
      <c r="B268" t="s">
        <v>8</v>
      </c>
      <c r="C268" t="s">
        <v>479</v>
      </c>
      <c r="D268" s="1">
        <v>42708</v>
      </c>
      <c r="G268" s="6">
        <v>7433000</v>
      </c>
      <c r="I268">
        <v>0</v>
      </c>
      <c r="J268" s="6">
        <v>7433000</v>
      </c>
    </row>
    <row r="269" spans="1:10" x14ac:dyDescent="0.3">
      <c r="A269" s="5">
        <v>43770</v>
      </c>
      <c r="B269" t="s">
        <v>10</v>
      </c>
      <c r="C269" t="s">
        <v>480</v>
      </c>
      <c r="D269" s="1">
        <v>43039</v>
      </c>
      <c r="G269" s="6">
        <v>6494000</v>
      </c>
      <c r="I269">
        <v>0</v>
      </c>
      <c r="J269" s="6">
        <v>6494000</v>
      </c>
    </row>
    <row r="270" spans="1:10" x14ac:dyDescent="0.3">
      <c r="A270" s="5">
        <v>43770</v>
      </c>
      <c r="B270" t="s">
        <v>11</v>
      </c>
      <c r="C270" t="s">
        <v>481</v>
      </c>
      <c r="D270" s="1">
        <v>43146</v>
      </c>
      <c r="G270" s="6">
        <v>6895000</v>
      </c>
      <c r="I270">
        <v>0</v>
      </c>
      <c r="J270" s="6">
        <v>6895000</v>
      </c>
    </row>
    <row r="271" spans="1:10" x14ac:dyDescent="0.3">
      <c r="A271" s="5">
        <v>43770</v>
      </c>
      <c r="B271" t="s">
        <v>13</v>
      </c>
      <c r="C271" t="s">
        <v>485</v>
      </c>
      <c r="D271" s="1">
        <v>43779</v>
      </c>
      <c r="G271" s="6">
        <v>5059000</v>
      </c>
      <c r="I271">
        <v>0</v>
      </c>
      <c r="J271" s="6">
        <v>5059000</v>
      </c>
    </row>
    <row r="272" spans="1:10" x14ac:dyDescent="0.3">
      <c r="A272" s="5">
        <v>43770</v>
      </c>
      <c r="B272" t="s">
        <v>20</v>
      </c>
      <c r="C272" t="s">
        <v>482</v>
      </c>
      <c r="D272" s="1">
        <v>43629</v>
      </c>
      <c r="G272" s="6">
        <v>5789000</v>
      </c>
      <c r="I272">
        <v>0</v>
      </c>
      <c r="J272" s="6">
        <v>5789000</v>
      </c>
    </row>
    <row r="273" spans="1:10" x14ac:dyDescent="0.3">
      <c r="A273" s="5">
        <v>43770</v>
      </c>
      <c r="B273" t="s">
        <v>21</v>
      </c>
      <c r="C273" t="s">
        <v>483</v>
      </c>
      <c r="D273" s="1">
        <v>43631</v>
      </c>
      <c r="G273" s="6">
        <v>4089000</v>
      </c>
      <c r="I273">
        <v>0</v>
      </c>
      <c r="J273" s="6">
        <v>4089000</v>
      </c>
    </row>
    <row r="274" spans="1:10" x14ac:dyDescent="0.3">
      <c r="A274" s="5">
        <v>43770</v>
      </c>
      <c r="B274" t="s">
        <v>22</v>
      </c>
      <c r="C274" t="s">
        <v>484</v>
      </c>
      <c r="D274" s="1">
        <v>43743</v>
      </c>
      <c r="G274" s="6">
        <v>3498000</v>
      </c>
      <c r="I274">
        <v>0</v>
      </c>
      <c r="J274" s="6">
        <v>3498000</v>
      </c>
    </row>
    <row r="275" spans="1:10" x14ac:dyDescent="0.3">
      <c r="A275" s="5">
        <v>43800</v>
      </c>
      <c r="B275" t="s">
        <v>1</v>
      </c>
      <c r="C275" t="s">
        <v>475</v>
      </c>
      <c r="D275" s="1">
        <v>42292</v>
      </c>
      <c r="G275" s="6">
        <v>6038000</v>
      </c>
      <c r="I275">
        <v>0</v>
      </c>
      <c r="J275" s="6">
        <v>6038000</v>
      </c>
    </row>
    <row r="276" spans="1:10" x14ac:dyDescent="0.3">
      <c r="A276" s="5">
        <v>43800</v>
      </c>
      <c r="B276" t="s">
        <v>3</v>
      </c>
      <c r="C276" t="s">
        <v>476</v>
      </c>
      <c r="D276" s="1">
        <v>42444</v>
      </c>
      <c r="G276" s="6">
        <v>3755000</v>
      </c>
      <c r="I276">
        <v>0</v>
      </c>
      <c r="J276" s="6">
        <v>3755000</v>
      </c>
    </row>
    <row r="277" spans="1:10" x14ac:dyDescent="0.3">
      <c r="A277" s="5">
        <v>43800</v>
      </c>
      <c r="B277" t="s">
        <v>4</v>
      </c>
      <c r="C277" t="s">
        <v>477</v>
      </c>
      <c r="D277" s="1">
        <v>42503</v>
      </c>
      <c r="G277" s="6">
        <v>10861000</v>
      </c>
      <c r="I277">
        <v>0</v>
      </c>
      <c r="J277" s="6">
        <v>10861000</v>
      </c>
    </row>
    <row r="278" spans="1:10" x14ac:dyDescent="0.3">
      <c r="A278" s="5">
        <v>43800</v>
      </c>
      <c r="B278" t="s">
        <v>6</v>
      </c>
      <c r="C278" t="s">
        <v>478</v>
      </c>
      <c r="D278" s="1">
        <v>42638</v>
      </c>
      <c r="G278" s="6">
        <v>6619000</v>
      </c>
      <c r="I278">
        <v>0</v>
      </c>
      <c r="J278" s="6">
        <v>6619000</v>
      </c>
    </row>
    <row r="279" spans="1:10" x14ac:dyDescent="0.3">
      <c r="A279" s="5">
        <v>43800</v>
      </c>
      <c r="B279" t="s">
        <v>8</v>
      </c>
      <c r="C279" t="s">
        <v>479</v>
      </c>
      <c r="D279" s="1">
        <v>42708</v>
      </c>
      <c r="G279" s="6">
        <v>6737000</v>
      </c>
      <c r="I279">
        <v>0</v>
      </c>
      <c r="J279" s="6">
        <v>6737000</v>
      </c>
    </row>
    <row r="280" spans="1:10" x14ac:dyDescent="0.3">
      <c r="A280" s="5">
        <v>43800</v>
      </c>
      <c r="B280" t="s">
        <v>10</v>
      </c>
      <c r="C280" t="s">
        <v>480</v>
      </c>
      <c r="D280" s="1">
        <v>43039</v>
      </c>
      <c r="G280" s="6">
        <v>6417000</v>
      </c>
      <c r="I280">
        <v>0</v>
      </c>
      <c r="J280" s="6">
        <v>6417000</v>
      </c>
    </row>
    <row r="281" spans="1:10" x14ac:dyDescent="0.3">
      <c r="A281" s="5">
        <v>43800</v>
      </c>
      <c r="B281" t="s">
        <v>11</v>
      </c>
      <c r="C281" t="s">
        <v>481</v>
      </c>
      <c r="D281" s="1">
        <v>43146</v>
      </c>
      <c r="G281" s="6">
        <v>7448000</v>
      </c>
      <c r="I281">
        <v>0</v>
      </c>
      <c r="J281" s="6">
        <v>7448000</v>
      </c>
    </row>
    <row r="282" spans="1:10" x14ac:dyDescent="0.3">
      <c r="A282" s="5">
        <v>43800</v>
      </c>
      <c r="B282" t="s">
        <v>13</v>
      </c>
      <c r="C282" t="s">
        <v>485</v>
      </c>
      <c r="D282" s="1">
        <v>43779</v>
      </c>
      <c r="G282" s="6">
        <v>3860000</v>
      </c>
      <c r="I282">
        <v>0</v>
      </c>
      <c r="J282" s="6">
        <v>3860000</v>
      </c>
    </row>
    <row r="283" spans="1:10" x14ac:dyDescent="0.3">
      <c r="A283" s="5">
        <v>43800</v>
      </c>
      <c r="B283" t="s">
        <v>20</v>
      </c>
      <c r="C283" t="s">
        <v>482</v>
      </c>
      <c r="D283" s="1">
        <v>43629</v>
      </c>
      <c r="G283" s="6">
        <v>6297000</v>
      </c>
      <c r="I283">
        <v>0</v>
      </c>
      <c r="J283" s="6">
        <v>6297000</v>
      </c>
    </row>
    <row r="284" spans="1:10" x14ac:dyDescent="0.3">
      <c r="A284" s="5">
        <v>43800</v>
      </c>
      <c r="B284" t="s">
        <v>21</v>
      </c>
      <c r="C284" t="s">
        <v>483</v>
      </c>
      <c r="D284" s="1">
        <v>43631</v>
      </c>
      <c r="G284" s="6">
        <v>4641000</v>
      </c>
      <c r="I284">
        <v>0</v>
      </c>
      <c r="J284" s="6">
        <v>4641000</v>
      </c>
    </row>
    <row r="285" spans="1:10" x14ac:dyDescent="0.3">
      <c r="A285" s="5">
        <v>43800</v>
      </c>
      <c r="B285" t="s">
        <v>22</v>
      </c>
      <c r="C285" t="s">
        <v>484</v>
      </c>
      <c r="D285" s="1">
        <v>43743</v>
      </c>
      <c r="G285" s="6">
        <v>3745000</v>
      </c>
      <c r="I285">
        <v>0</v>
      </c>
      <c r="J285" s="6">
        <v>3745000</v>
      </c>
    </row>
    <row r="286" spans="1:10" x14ac:dyDescent="0.3">
      <c r="A286" s="5">
        <v>43831</v>
      </c>
      <c r="B286" t="s">
        <v>1</v>
      </c>
      <c r="C286" t="s">
        <v>475</v>
      </c>
      <c r="D286" s="1">
        <v>42292</v>
      </c>
      <c r="G286" s="6">
        <v>6691000</v>
      </c>
      <c r="I286">
        <v>0</v>
      </c>
      <c r="J286" s="6">
        <v>6691000</v>
      </c>
    </row>
    <row r="287" spans="1:10" x14ac:dyDescent="0.3">
      <c r="A287" s="5">
        <v>43831</v>
      </c>
      <c r="B287" t="s">
        <v>3</v>
      </c>
      <c r="C287" t="s">
        <v>476</v>
      </c>
      <c r="D287" s="1">
        <v>42444</v>
      </c>
      <c r="G287" s="6">
        <v>4041000</v>
      </c>
      <c r="I287">
        <v>0</v>
      </c>
      <c r="J287" s="6">
        <v>4041000</v>
      </c>
    </row>
    <row r="288" spans="1:10" x14ac:dyDescent="0.3">
      <c r="A288" s="5">
        <v>43831</v>
      </c>
      <c r="B288" t="s">
        <v>4</v>
      </c>
      <c r="C288" t="s">
        <v>477</v>
      </c>
      <c r="D288" s="1">
        <v>42503</v>
      </c>
      <c r="G288" s="6">
        <v>10457000</v>
      </c>
      <c r="I288">
        <v>0</v>
      </c>
      <c r="J288" s="6">
        <v>10457000</v>
      </c>
    </row>
    <row r="289" spans="1:10" x14ac:dyDescent="0.3">
      <c r="A289" s="5">
        <v>43831</v>
      </c>
      <c r="B289" t="s">
        <v>6</v>
      </c>
      <c r="C289" t="s">
        <v>478</v>
      </c>
      <c r="D289" s="1">
        <v>42638</v>
      </c>
      <c r="G289" s="6">
        <v>7042000</v>
      </c>
      <c r="I289">
        <v>0</v>
      </c>
      <c r="J289" s="6">
        <v>7042000</v>
      </c>
    </row>
    <row r="290" spans="1:10" x14ac:dyDescent="0.3">
      <c r="A290" s="5">
        <v>43831</v>
      </c>
      <c r="B290" t="s">
        <v>8</v>
      </c>
      <c r="C290" t="s">
        <v>479</v>
      </c>
      <c r="D290" s="1">
        <v>42708</v>
      </c>
      <c r="G290" s="6">
        <v>5792000</v>
      </c>
      <c r="I290">
        <v>0</v>
      </c>
      <c r="J290" s="6">
        <v>5792000</v>
      </c>
    </row>
    <row r="291" spans="1:10" x14ac:dyDescent="0.3">
      <c r="A291" s="5">
        <v>43831</v>
      </c>
      <c r="B291" t="s">
        <v>10</v>
      </c>
      <c r="C291" t="s">
        <v>480</v>
      </c>
      <c r="D291" s="1">
        <v>43039</v>
      </c>
      <c r="G291" s="6">
        <v>6285000</v>
      </c>
      <c r="I291">
        <v>0</v>
      </c>
      <c r="J291" s="6">
        <v>6285000</v>
      </c>
    </row>
    <row r="292" spans="1:10" x14ac:dyDescent="0.3">
      <c r="A292" s="5">
        <v>43831</v>
      </c>
      <c r="B292" t="s">
        <v>11</v>
      </c>
      <c r="C292" t="s">
        <v>481</v>
      </c>
      <c r="D292" s="1">
        <v>43146</v>
      </c>
      <c r="G292" s="6">
        <v>7075000</v>
      </c>
      <c r="I292">
        <v>0</v>
      </c>
      <c r="J292" s="6">
        <v>7075000</v>
      </c>
    </row>
    <row r="293" spans="1:10" x14ac:dyDescent="0.3">
      <c r="A293" s="5">
        <v>43831</v>
      </c>
      <c r="B293" t="s">
        <v>13</v>
      </c>
      <c r="C293" t="s">
        <v>485</v>
      </c>
      <c r="D293" s="1">
        <v>43779</v>
      </c>
      <c r="G293" s="6">
        <v>3514000</v>
      </c>
      <c r="I293">
        <v>0</v>
      </c>
      <c r="J293" s="6">
        <v>3514000</v>
      </c>
    </row>
    <row r="294" spans="1:10" x14ac:dyDescent="0.3">
      <c r="A294" s="5">
        <v>43831</v>
      </c>
      <c r="B294" t="s">
        <v>20</v>
      </c>
      <c r="C294" t="s">
        <v>482</v>
      </c>
      <c r="D294" s="1">
        <v>43629</v>
      </c>
      <c r="G294" s="6">
        <v>6398000</v>
      </c>
      <c r="I294">
        <v>0</v>
      </c>
      <c r="J294" s="6">
        <v>6398000</v>
      </c>
    </row>
    <row r="295" spans="1:10" x14ac:dyDescent="0.3">
      <c r="A295" s="5">
        <v>43831</v>
      </c>
      <c r="B295" t="s">
        <v>21</v>
      </c>
      <c r="C295" t="s">
        <v>483</v>
      </c>
      <c r="D295" s="1">
        <v>43631</v>
      </c>
      <c r="G295" s="6">
        <v>4516000</v>
      </c>
      <c r="I295">
        <v>0</v>
      </c>
      <c r="J295" s="6">
        <v>4516000</v>
      </c>
    </row>
    <row r="296" spans="1:10" x14ac:dyDescent="0.3">
      <c r="A296" s="5">
        <v>43831</v>
      </c>
      <c r="B296" t="s">
        <v>22</v>
      </c>
      <c r="C296" t="s">
        <v>484</v>
      </c>
      <c r="D296" s="1">
        <v>43743</v>
      </c>
      <c r="G296" s="6">
        <v>4195000</v>
      </c>
      <c r="I296">
        <v>0</v>
      </c>
      <c r="J296" s="6">
        <v>4195000</v>
      </c>
    </row>
    <row r="297" spans="1:10" x14ac:dyDescent="0.3">
      <c r="A297" s="5">
        <v>43831</v>
      </c>
      <c r="B297" t="s">
        <v>23</v>
      </c>
      <c r="C297" t="s">
        <v>486</v>
      </c>
      <c r="D297" s="1">
        <v>43834</v>
      </c>
      <c r="G297" s="6">
        <v>4311000</v>
      </c>
      <c r="I297">
        <v>0</v>
      </c>
      <c r="J297" s="6">
        <v>4311000</v>
      </c>
    </row>
    <row r="298" spans="1:10" x14ac:dyDescent="0.3">
      <c r="A298" s="5">
        <v>43831</v>
      </c>
      <c r="B298" t="s">
        <v>24</v>
      </c>
      <c r="C298" t="s">
        <v>487</v>
      </c>
      <c r="D298" s="1">
        <v>43833</v>
      </c>
      <c r="G298" s="6">
        <v>3048000</v>
      </c>
      <c r="I298">
        <v>0</v>
      </c>
      <c r="J298" s="6">
        <v>3048000</v>
      </c>
    </row>
    <row r="299" spans="1:10" x14ac:dyDescent="0.3">
      <c r="A299" s="5">
        <v>43831</v>
      </c>
      <c r="B299" t="s">
        <v>25</v>
      </c>
      <c r="C299" t="s">
        <v>488</v>
      </c>
      <c r="D299" s="1">
        <v>43853</v>
      </c>
      <c r="G299" s="6">
        <v>780000</v>
      </c>
      <c r="I299">
        <v>0</v>
      </c>
      <c r="J299" s="6">
        <v>780000</v>
      </c>
    </row>
    <row r="300" spans="1:10" x14ac:dyDescent="0.3">
      <c r="A300" s="5">
        <v>43862</v>
      </c>
      <c r="B300" t="s">
        <v>1</v>
      </c>
      <c r="C300" t="s">
        <v>475</v>
      </c>
      <c r="D300" s="1">
        <v>42292</v>
      </c>
      <c r="G300" s="6">
        <v>5797000</v>
      </c>
      <c r="I300">
        <v>0</v>
      </c>
      <c r="J300" s="6">
        <v>5797000</v>
      </c>
    </row>
    <row r="301" spans="1:10" x14ac:dyDescent="0.3">
      <c r="A301" s="5">
        <v>43862</v>
      </c>
      <c r="B301" t="s">
        <v>3</v>
      </c>
      <c r="C301" t="s">
        <v>476</v>
      </c>
      <c r="D301" s="1">
        <v>42444</v>
      </c>
      <c r="G301" s="6">
        <v>3540000</v>
      </c>
      <c r="I301">
        <v>0</v>
      </c>
      <c r="J301" s="6">
        <v>3540000</v>
      </c>
    </row>
    <row r="302" spans="1:10" x14ac:dyDescent="0.3">
      <c r="A302" s="5">
        <v>43862</v>
      </c>
      <c r="B302" t="s">
        <v>4</v>
      </c>
      <c r="C302" t="s">
        <v>477</v>
      </c>
      <c r="D302" s="1">
        <v>42503</v>
      </c>
      <c r="G302" s="6">
        <v>10177000</v>
      </c>
      <c r="I302">
        <v>0</v>
      </c>
      <c r="J302" s="6">
        <v>10177000</v>
      </c>
    </row>
    <row r="303" spans="1:10" x14ac:dyDescent="0.3">
      <c r="A303" s="5">
        <v>43862</v>
      </c>
      <c r="B303" t="s">
        <v>6</v>
      </c>
      <c r="C303" t="s">
        <v>478</v>
      </c>
      <c r="D303" s="1">
        <v>42638</v>
      </c>
      <c r="G303" s="6">
        <v>5302000</v>
      </c>
      <c r="I303">
        <v>0</v>
      </c>
      <c r="J303" s="6">
        <v>5302000</v>
      </c>
    </row>
    <row r="304" spans="1:10" x14ac:dyDescent="0.3">
      <c r="A304" s="5">
        <v>43862</v>
      </c>
      <c r="B304" t="s">
        <v>8</v>
      </c>
      <c r="C304" t="s">
        <v>479</v>
      </c>
      <c r="D304" s="1">
        <v>42708</v>
      </c>
      <c r="G304" s="6">
        <v>5398000</v>
      </c>
      <c r="I304">
        <v>0</v>
      </c>
      <c r="J304" s="6">
        <v>5398000</v>
      </c>
    </row>
    <row r="305" spans="1:10" x14ac:dyDescent="0.3">
      <c r="A305" s="5">
        <v>43862</v>
      </c>
      <c r="B305" t="s">
        <v>10</v>
      </c>
      <c r="C305" t="s">
        <v>480</v>
      </c>
      <c r="D305" s="1">
        <v>43039</v>
      </c>
      <c r="G305" s="6">
        <v>5842000</v>
      </c>
      <c r="I305">
        <v>0</v>
      </c>
      <c r="J305" s="6">
        <v>5842000</v>
      </c>
    </row>
    <row r="306" spans="1:10" x14ac:dyDescent="0.3">
      <c r="A306" s="5">
        <v>43862</v>
      </c>
      <c r="B306" t="s">
        <v>11</v>
      </c>
      <c r="C306" t="s">
        <v>481</v>
      </c>
      <c r="D306" s="1">
        <v>43146</v>
      </c>
      <c r="G306" s="6">
        <v>6019000</v>
      </c>
      <c r="I306">
        <v>0</v>
      </c>
      <c r="J306" s="6">
        <v>6019000</v>
      </c>
    </row>
    <row r="307" spans="1:10" x14ac:dyDescent="0.3">
      <c r="A307" s="5">
        <v>43862</v>
      </c>
      <c r="B307" t="s">
        <v>13</v>
      </c>
      <c r="C307" t="s">
        <v>485</v>
      </c>
      <c r="D307" s="1">
        <v>43779</v>
      </c>
      <c r="G307" s="6">
        <v>3647000</v>
      </c>
      <c r="I307">
        <v>0</v>
      </c>
      <c r="J307" s="6">
        <v>3647000</v>
      </c>
    </row>
    <row r="308" spans="1:10" x14ac:dyDescent="0.3">
      <c r="A308" s="5">
        <v>43862</v>
      </c>
      <c r="B308" t="s">
        <v>20</v>
      </c>
      <c r="C308" t="s">
        <v>482</v>
      </c>
      <c r="D308" s="1">
        <v>43629</v>
      </c>
      <c r="G308" s="6">
        <v>5549000</v>
      </c>
      <c r="I308">
        <v>0</v>
      </c>
      <c r="J308" s="6">
        <v>5549000</v>
      </c>
    </row>
    <row r="309" spans="1:10" x14ac:dyDescent="0.3">
      <c r="A309" s="5">
        <v>43862</v>
      </c>
      <c r="B309" t="s">
        <v>21</v>
      </c>
      <c r="C309" t="s">
        <v>483</v>
      </c>
      <c r="D309" s="1">
        <v>43631</v>
      </c>
      <c r="G309" s="6">
        <v>4031000</v>
      </c>
      <c r="I309">
        <v>0</v>
      </c>
      <c r="J309" s="6">
        <v>4031000</v>
      </c>
    </row>
    <row r="310" spans="1:10" x14ac:dyDescent="0.3">
      <c r="A310" s="5">
        <v>43862</v>
      </c>
      <c r="B310" t="s">
        <v>22</v>
      </c>
      <c r="C310" t="s">
        <v>484</v>
      </c>
      <c r="D310" s="1">
        <v>43743</v>
      </c>
      <c r="G310" s="6">
        <v>4275000</v>
      </c>
      <c r="I310">
        <v>0</v>
      </c>
      <c r="J310" s="6">
        <v>4275000</v>
      </c>
    </row>
    <row r="311" spans="1:10" x14ac:dyDescent="0.3">
      <c r="A311" s="5">
        <v>43862</v>
      </c>
      <c r="B311" t="s">
        <v>23</v>
      </c>
      <c r="C311" t="s">
        <v>486</v>
      </c>
      <c r="D311" s="1">
        <v>43834</v>
      </c>
      <c r="G311" s="6">
        <v>4968000</v>
      </c>
      <c r="I311">
        <v>0</v>
      </c>
      <c r="J311" s="6">
        <v>4968000</v>
      </c>
    </row>
    <row r="312" spans="1:10" x14ac:dyDescent="0.3">
      <c r="A312" s="5">
        <v>43862</v>
      </c>
      <c r="B312" t="s">
        <v>24</v>
      </c>
      <c r="C312" t="s">
        <v>487</v>
      </c>
      <c r="D312" s="1">
        <v>43833</v>
      </c>
      <c r="G312" s="6">
        <v>3199000</v>
      </c>
      <c r="I312">
        <v>0</v>
      </c>
      <c r="J312" s="6">
        <v>3199000</v>
      </c>
    </row>
    <row r="313" spans="1:10" x14ac:dyDescent="0.3">
      <c r="A313" s="5">
        <v>43862</v>
      </c>
      <c r="B313" t="s">
        <v>25</v>
      </c>
      <c r="C313" t="s">
        <v>488</v>
      </c>
      <c r="D313" s="1">
        <v>43853</v>
      </c>
      <c r="G313" s="6">
        <v>3874000</v>
      </c>
      <c r="I313">
        <v>0</v>
      </c>
      <c r="J313" s="6">
        <v>3874000</v>
      </c>
    </row>
    <row r="314" spans="1:10" x14ac:dyDescent="0.3">
      <c r="A314" s="5">
        <v>43891</v>
      </c>
      <c r="B314" t="s">
        <v>1</v>
      </c>
      <c r="C314" t="s">
        <v>475</v>
      </c>
      <c r="D314" s="1">
        <v>42292</v>
      </c>
      <c r="G314" s="6">
        <v>6614000</v>
      </c>
      <c r="I314">
        <v>0</v>
      </c>
      <c r="J314" s="6">
        <v>6614000</v>
      </c>
    </row>
    <row r="315" spans="1:10" x14ac:dyDescent="0.3">
      <c r="A315" s="5">
        <v>43891</v>
      </c>
      <c r="B315" t="s">
        <v>3</v>
      </c>
      <c r="C315" t="s">
        <v>476</v>
      </c>
      <c r="D315" s="1">
        <v>42444</v>
      </c>
      <c r="G315" s="6">
        <v>3330000</v>
      </c>
      <c r="I315">
        <v>0</v>
      </c>
      <c r="J315" s="6">
        <v>3330000</v>
      </c>
    </row>
    <row r="316" spans="1:10" x14ac:dyDescent="0.3">
      <c r="A316" s="5">
        <v>43891</v>
      </c>
      <c r="B316" t="s">
        <v>4</v>
      </c>
      <c r="C316" t="s">
        <v>477</v>
      </c>
      <c r="D316" s="1">
        <v>42503</v>
      </c>
      <c r="G316" s="6">
        <v>11733000</v>
      </c>
      <c r="I316">
        <v>0</v>
      </c>
      <c r="J316" s="6">
        <v>11733000</v>
      </c>
    </row>
    <row r="317" spans="1:10" x14ac:dyDescent="0.3">
      <c r="A317" s="5">
        <v>43891</v>
      </c>
      <c r="B317" t="s">
        <v>6</v>
      </c>
      <c r="C317" t="s">
        <v>478</v>
      </c>
      <c r="D317" s="1">
        <v>42638</v>
      </c>
      <c r="G317" s="6">
        <v>6137000</v>
      </c>
      <c r="I317">
        <v>0</v>
      </c>
      <c r="J317" s="6">
        <v>6137000</v>
      </c>
    </row>
    <row r="318" spans="1:10" x14ac:dyDescent="0.3">
      <c r="A318" s="5">
        <v>43891</v>
      </c>
      <c r="B318" t="s">
        <v>8</v>
      </c>
      <c r="C318" t="s">
        <v>479</v>
      </c>
      <c r="D318" s="1">
        <v>42708</v>
      </c>
      <c r="G318" s="6">
        <v>4812000</v>
      </c>
      <c r="I318">
        <v>0</v>
      </c>
      <c r="J318" s="6">
        <v>4812000</v>
      </c>
    </row>
    <row r="319" spans="1:10" x14ac:dyDescent="0.3">
      <c r="A319" s="5">
        <v>43891</v>
      </c>
      <c r="B319" t="s">
        <v>10</v>
      </c>
      <c r="C319" t="s">
        <v>480</v>
      </c>
      <c r="D319" s="1">
        <v>43039</v>
      </c>
      <c r="G319" s="6">
        <v>5573000</v>
      </c>
      <c r="I319">
        <v>0</v>
      </c>
      <c r="J319" s="6">
        <v>5573000</v>
      </c>
    </row>
    <row r="320" spans="1:10" x14ac:dyDescent="0.3">
      <c r="A320" s="5">
        <v>43891</v>
      </c>
      <c r="B320" t="s">
        <v>11</v>
      </c>
      <c r="C320" t="s">
        <v>481</v>
      </c>
      <c r="D320" s="1">
        <v>43146</v>
      </c>
      <c r="G320" s="6">
        <v>6467000</v>
      </c>
      <c r="I320">
        <v>0</v>
      </c>
      <c r="J320" s="6">
        <v>6467000</v>
      </c>
    </row>
    <row r="321" spans="1:10" x14ac:dyDescent="0.3">
      <c r="A321" s="5">
        <v>43891</v>
      </c>
      <c r="B321" t="s">
        <v>13</v>
      </c>
      <c r="C321" t="s">
        <v>485</v>
      </c>
      <c r="D321" s="1">
        <v>43779</v>
      </c>
      <c r="G321" s="6">
        <v>4216000</v>
      </c>
      <c r="I321">
        <v>0</v>
      </c>
      <c r="J321" s="6">
        <v>4216000</v>
      </c>
    </row>
    <row r="322" spans="1:10" x14ac:dyDescent="0.3">
      <c r="A322" s="5">
        <v>43891</v>
      </c>
      <c r="B322" t="s">
        <v>20</v>
      </c>
      <c r="C322" t="s">
        <v>482</v>
      </c>
      <c r="D322" s="1">
        <v>43629</v>
      </c>
      <c r="G322" s="6">
        <v>6202000</v>
      </c>
      <c r="I322">
        <v>0</v>
      </c>
      <c r="J322" s="6">
        <v>6202000</v>
      </c>
    </row>
    <row r="323" spans="1:10" x14ac:dyDescent="0.3">
      <c r="A323" s="5">
        <v>43891</v>
      </c>
      <c r="B323" t="s">
        <v>21</v>
      </c>
      <c r="C323" t="s">
        <v>483</v>
      </c>
      <c r="D323" s="1">
        <v>43631</v>
      </c>
      <c r="G323" s="6">
        <v>4565000</v>
      </c>
      <c r="I323">
        <v>0</v>
      </c>
      <c r="J323" s="6">
        <v>4565000</v>
      </c>
    </row>
    <row r="324" spans="1:10" x14ac:dyDescent="0.3">
      <c r="A324" s="5">
        <v>43891</v>
      </c>
      <c r="B324" t="s">
        <v>22</v>
      </c>
      <c r="C324" t="s">
        <v>484</v>
      </c>
      <c r="D324" s="1">
        <v>43743</v>
      </c>
      <c r="G324" s="6">
        <v>4794000</v>
      </c>
      <c r="I324">
        <v>0</v>
      </c>
      <c r="J324" s="6">
        <v>4794000</v>
      </c>
    </row>
    <row r="325" spans="1:10" x14ac:dyDescent="0.3">
      <c r="A325" s="5">
        <v>43891</v>
      </c>
      <c r="B325" t="s">
        <v>23</v>
      </c>
      <c r="C325" t="s">
        <v>486</v>
      </c>
      <c r="D325" s="1">
        <v>43834</v>
      </c>
      <c r="G325" s="6">
        <v>5543000</v>
      </c>
      <c r="I325">
        <v>0</v>
      </c>
      <c r="J325" s="6">
        <v>5543000</v>
      </c>
    </row>
    <row r="326" spans="1:10" x14ac:dyDescent="0.3">
      <c r="A326" s="5">
        <v>43891</v>
      </c>
      <c r="B326" t="s">
        <v>24</v>
      </c>
      <c r="C326" t="s">
        <v>487</v>
      </c>
      <c r="D326" s="1">
        <v>43833</v>
      </c>
      <c r="G326" s="6">
        <v>3695000</v>
      </c>
      <c r="I326">
        <v>0</v>
      </c>
      <c r="J326" s="6">
        <v>3695000</v>
      </c>
    </row>
    <row r="327" spans="1:10" x14ac:dyDescent="0.3">
      <c r="A327" s="5">
        <v>43891</v>
      </c>
      <c r="B327" t="s">
        <v>25</v>
      </c>
      <c r="C327" t="s">
        <v>488</v>
      </c>
      <c r="D327" s="1">
        <v>43853</v>
      </c>
      <c r="G327" s="6">
        <v>3736000</v>
      </c>
      <c r="I327">
        <v>0</v>
      </c>
      <c r="J327" s="6">
        <v>3736000</v>
      </c>
    </row>
    <row r="328" spans="1:10" x14ac:dyDescent="0.3">
      <c r="A328" s="5">
        <v>43922</v>
      </c>
      <c r="B328" t="s">
        <v>1</v>
      </c>
      <c r="C328" t="s">
        <v>475</v>
      </c>
      <c r="D328" s="1">
        <v>42292</v>
      </c>
      <c r="G328" s="6">
        <v>5447000</v>
      </c>
      <c r="I328">
        <v>0</v>
      </c>
      <c r="J328" s="6">
        <v>5447000</v>
      </c>
    </row>
    <row r="329" spans="1:10" x14ac:dyDescent="0.3">
      <c r="A329" s="5">
        <v>43922</v>
      </c>
      <c r="B329" t="s">
        <v>3</v>
      </c>
      <c r="C329" t="s">
        <v>476</v>
      </c>
      <c r="D329" s="1">
        <v>42444</v>
      </c>
      <c r="G329" s="6">
        <v>3317000</v>
      </c>
      <c r="I329">
        <v>0</v>
      </c>
      <c r="J329" s="6">
        <v>3317000</v>
      </c>
    </row>
    <row r="330" spans="1:10" x14ac:dyDescent="0.3">
      <c r="A330" s="5">
        <v>43922</v>
      </c>
      <c r="B330" t="s">
        <v>4</v>
      </c>
      <c r="C330" t="s">
        <v>477</v>
      </c>
      <c r="D330" s="1">
        <v>42503</v>
      </c>
      <c r="G330" s="6">
        <v>10564000</v>
      </c>
      <c r="I330">
        <v>0</v>
      </c>
      <c r="J330" s="6">
        <v>10564000</v>
      </c>
    </row>
    <row r="331" spans="1:10" x14ac:dyDescent="0.3">
      <c r="A331" s="5">
        <v>43922</v>
      </c>
      <c r="B331" t="s">
        <v>6</v>
      </c>
      <c r="C331" t="s">
        <v>478</v>
      </c>
      <c r="D331" s="1">
        <v>42638</v>
      </c>
      <c r="G331" s="6">
        <v>5757000</v>
      </c>
      <c r="I331">
        <v>0</v>
      </c>
      <c r="J331" s="6">
        <v>5757000</v>
      </c>
    </row>
    <row r="332" spans="1:10" x14ac:dyDescent="0.3">
      <c r="A332" s="5">
        <v>43922</v>
      </c>
      <c r="B332" t="s">
        <v>8</v>
      </c>
      <c r="C332" t="s">
        <v>479</v>
      </c>
      <c r="D332" s="1">
        <v>42708</v>
      </c>
      <c r="G332" s="6">
        <v>4134000</v>
      </c>
      <c r="I332">
        <v>0</v>
      </c>
      <c r="J332" s="6">
        <v>4134000</v>
      </c>
    </row>
    <row r="333" spans="1:10" x14ac:dyDescent="0.3">
      <c r="A333" s="5">
        <v>43922</v>
      </c>
      <c r="B333" t="s">
        <v>10</v>
      </c>
      <c r="C333" t="s">
        <v>480</v>
      </c>
      <c r="D333" s="1">
        <v>43039</v>
      </c>
      <c r="G333" s="6">
        <v>5515000</v>
      </c>
      <c r="I333">
        <v>0</v>
      </c>
      <c r="J333" s="6">
        <v>5515000</v>
      </c>
    </row>
    <row r="334" spans="1:10" x14ac:dyDescent="0.3">
      <c r="A334" s="5">
        <v>43922</v>
      </c>
      <c r="B334" t="s">
        <v>11</v>
      </c>
      <c r="C334" t="s">
        <v>481</v>
      </c>
      <c r="D334" s="1">
        <v>43146</v>
      </c>
      <c r="G334" s="6">
        <v>6093000</v>
      </c>
      <c r="I334">
        <v>0</v>
      </c>
      <c r="J334" s="6">
        <v>6093000</v>
      </c>
    </row>
    <row r="335" spans="1:10" x14ac:dyDescent="0.3">
      <c r="A335" s="5">
        <v>43922</v>
      </c>
      <c r="B335" t="s">
        <v>13</v>
      </c>
      <c r="C335" t="s">
        <v>485</v>
      </c>
      <c r="D335" s="1">
        <v>43779</v>
      </c>
      <c r="G335" s="6">
        <v>3716000</v>
      </c>
      <c r="I335">
        <v>0</v>
      </c>
      <c r="J335" s="6">
        <v>3716000</v>
      </c>
    </row>
    <row r="336" spans="1:10" x14ac:dyDescent="0.3">
      <c r="A336" s="5">
        <v>43922</v>
      </c>
      <c r="B336" t="s">
        <v>20</v>
      </c>
      <c r="C336" t="s">
        <v>482</v>
      </c>
      <c r="D336" s="1">
        <v>43629</v>
      </c>
      <c r="G336" s="6">
        <v>5976000</v>
      </c>
      <c r="I336">
        <v>0</v>
      </c>
      <c r="J336" s="6">
        <v>5976000</v>
      </c>
    </row>
    <row r="337" spans="1:10" x14ac:dyDescent="0.3">
      <c r="A337" s="5">
        <v>43922</v>
      </c>
      <c r="B337" t="s">
        <v>21</v>
      </c>
      <c r="C337" t="s">
        <v>483</v>
      </c>
      <c r="D337" s="1">
        <v>43631</v>
      </c>
      <c r="G337" s="6">
        <v>3910000</v>
      </c>
      <c r="I337">
        <v>0</v>
      </c>
      <c r="J337" s="6">
        <v>3910000</v>
      </c>
    </row>
    <row r="338" spans="1:10" x14ac:dyDescent="0.3">
      <c r="A338" s="5">
        <v>43922</v>
      </c>
      <c r="B338" t="s">
        <v>22</v>
      </c>
      <c r="C338" t="s">
        <v>484</v>
      </c>
      <c r="D338" s="1">
        <v>43743</v>
      </c>
      <c r="G338" s="6">
        <v>4242000</v>
      </c>
      <c r="I338">
        <v>0</v>
      </c>
      <c r="J338" s="6">
        <v>4242000</v>
      </c>
    </row>
    <row r="339" spans="1:10" x14ac:dyDescent="0.3">
      <c r="A339" s="5">
        <v>43922</v>
      </c>
      <c r="B339" t="s">
        <v>23</v>
      </c>
      <c r="C339" t="s">
        <v>486</v>
      </c>
      <c r="D339" s="1">
        <v>43834</v>
      </c>
      <c r="G339" s="6">
        <v>5175000</v>
      </c>
      <c r="I339">
        <v>0</v>
      </c>
      <c r="J339" s="6">
        <v>5175000</v>
      </c>
    </row>
    <row r="340" spans="1:10" x14ac:dyDescent="0.3">
      <c r="A340" s="5">
        <v>43922</v>
      </c>
      <c r="B340" t="s">
        <v>24</v>
      </c>
      <c r="C340" t="s">
        <v>487</v>
      </c>
      <c r="D340" s="1">
        <v>43833</v>
      </c>
      <c r="G340" s="6">
        <v>3950000</v>
      </c>
      <c r="I340">
        <v>0</v>
      </c>
      <c r="J340" s="6">
        <v>3950000</v>
      </c>
    </row>
    <row r="341" spans="1:10" x14ac:dyDescent="0.3">
      <c r="A341" s="5">
        <v>43922</v>
      </c>
      <c r="B341" t="s">
        <v>25</v>
      </c>
      <c r="C341" t="s">
        <v>488</v>
      </c>
      <c r="D341" s="1">
        <v>43853</v>
      </c>
      <c r="G341" s="6">
        <v>3865000</v>
      </c>
      <c r="I341">
        <v>0</v>
      </c>
      <c r="J341" s="6">
        <v>3865000</v>
      </c>
    </row>
    <row r="342" spans="1:10" x14ac:dyDescent="0.3">
      <c r="A342" s="5">
        <v>43922</v>
      </c>
      <c r="B342" t="s">
        <v>26</v>
      </c>
      <c r="C342" t="s">
        <v>489</v>
      </c>
      <c r="D342" s="1">
        <v>43945</v>
      </c>
      <c r="G342" s="6">
        <v>914000</v>
      </c>
      <c r="I342">
        <v>0</v>
      </c>
      <c r="J342" s="6">
        <v>914000</v>
      </c>
    </row>
    <row r="343" spans="1:10" x14ac:dyDescent="0.3">
      <c r="A343" s="5">
        <v>43952</v>
      </c>
      <c r="B343" t="s">
        <v>1</v>
      </c>
      <c r="C343" t="s">
        <v>475</v>
      </c>
      <c r="D343" s="1">
        <v>42292</v>
      </c>
      <c r="G343" s="6">
        <v>7256000</v>
      </c>
      <c r="I343">
        <v>0</v>
      </c>
      <c r="J343" s="6">
        <v>7256000</v>
      </c>
    </row>
    <row r="344" spans="1:10" x14ac:dyDescent="0.3">
      <c r="A344" s="5">
        <v>43952</v>
      </c>
      <c r="B344" t="s">
        <v>3</v>
      </c>
      <c r="C344" t="s">
        <v>476</v>
      </c>
      <c r="D344" s="1">
        <v>42444</v>
      </c>
      <c r="G344" s="6">
        <v>4838000</v>
      </c>
      <c r="I344">
        <v>0</v>
      </c>
      <c r="J344" s="6">
        <v>4838000</v>
      </c>
    </row>
    <row r="345" spans="1:10" x14ac:dyDescent="0.3">
      <c r="A345" s="5">
        <v>43952</v>
      </c>
      <c r="B345" t="s">
        <v>4</v>
      </c>
      <c r="C345" t="s">
        <v>477</v>
      </c>
      <c r="D345" s="1">
        <v>42503</v>
      </c>
      <c r="G345" s="6">
        <v>12587000</v>
      </c>
      <c r="I345">
        <v>0</v>
      </c>
      <c r="J345" s="6">
        <v>12587000</v>
      </c>
    </row>
    <row r="346" spans="1:10" x14ac:dyDescent="0.3">
      <c r="A346" s="5">
        <v>43952</v>
      </c>
      <c r="B346" t="s">
        <v>6</v>
      </c>
      <c r="C346" t="s">
        <v>478</v>
      </c>
      <c r="D346" s="1">
        <v>42638</v>
      </c>
      <c r="G346" s="6">
        <v>6430000</v>
      </c>
      <c r="I346">
        <v>0</v>
      </c>
      <c r="J346" s="6">
        <v>6430000</v>
      </c>
    </row>
    <row r="347" spans="1:10" x14ac:dyDescent="0.3">
      <c r="A347" s="5">
        <v>43952</v>
      </c>
      <c r="B347" t="s">
        <v>8</v>
      </c>
      <c r="C347" t="s">
        <v>479</v>
      </c>
      <c r="D347" s="1">
        <v>42708</v>
      </c>
      <c r="G347" s="6">
        <v>5478000</v>
      </c>
      <c r="I347">
        <v>0</v>
      </c>
      <c r="J347" s="6">
        <v>5478000</v>
      </c>
    </row>
    <row r="348" spans="1:10" x14ac:dyDescent="0.3">
      <c r="A348" s="5">
        <v>43952</v>
      </c>
      <c r="B348" t="s">
        <v>10</v>
      </c>
      <c r="C348" t="s">
        <v>480</v>
      </c>
      <c r="D348" s="1">
        <v>43039</v>
      </c>
      <c r="G348" s="6">
        <v>7334000</v>
      </c>
      <c r="I348">
        <v>0</v>
      </c>
      <c r="J348" s="6">
        <v>7334000</v>
      </c>
    </row>
    <row r="349" spans="1:10" x14ac:dyDescent="0.3">
      <c r="A349" s="5">
        <v>43952</v>
      </c>
      <c r="B349" t="s">
        <v>11</v>
      </c>
      <c r="C349" t="s">
        <v>481</v>
      </c>
      <c r="D349" s="1">
        <v>43146</v>
      </c>
      <c r="G349" s="6">
        <v>8147000</v>
      </c>
      <c r="I349">
        <v>0</v>
      </c>
      <c r="J349" s="6">
        <v>8147000</v>
      </c>
    </row>
    <row r="350" spans="1:10" x14ac:dyDescent="0.3">
      <c r="A350" s="5">
        <v>43952</v>
      </c>
      <c r="B350" t="s">
        <v>13</v>
      </c>
      <c r="C350" t="s">
        <v>485</v>
      </c>
      <c r="D350" s="1">
        <v>43779</v>
      </c>
      <c r="G350" s="6">
        <v>5140000</v>
      </c>
      <c r="I350">
        <v>0</v>
      </c>
      <c r="J350" s="6">
        <v>5140000</v>
      </c>
    </row>
    <row r="351" spans="1:10" x14ac:dyDescent="0.3">
      <c r="A351" s="5">
        <v>43952</v>
      </c>
      <c r="B351" t="s">
        <v>20</v>
      </c>
      <c r="C351" t="s">
        <v>482</v>
      </c>
      <c r="D351" s="1">
        <v>43629</v>
      </c>
      <c r="G351" s="6">
        <v>7881000</v>
      </c>
      <c r="I351">
        <v>0</v>
      </c>
      <c r="J351" s="6">
        <v>7881000</v>
      </c>
    </row>
    <row r="352" spans="1:10" x14ac:dyDescent="0.3">
      <c r="A352" s="5">
        <v>43952</v>
      </c>
      <c r="B352" t="s">
        <v>21</v>
      </c>
      <c r="C352" t="s">
        <v>483</v>
      </c>
      <c r="D352" s="1">
        <v>43631</v>
      </c>
      <c r="G352" s="6">
        <v>5404000</v>
      </c>
      <c r="I352">
        <v>0</v>
      </c>
      <c r="J352" s="6">
        <v>5404000</v>
      </c>
    </row>
    <row r="353" spans="1:10" x14ac:dyDescent="0.3">
      <c r="A353" s="5">
        <v>43952</v>
      </c>
      <c r="B353" t="s">
        <v>22</v>
      </c>
      <c r="C353" t="s">
        <v>484</v>
      </c>
      <c r="D353" s="1">
        <v>43743</v>
      </c>
      <c r="G353" s="6">
        <v>5794000</v>
      </c>
      <c r="I353">
        <v>0</v>
      </c>
      <c r="J353" s="6">
        <v>5794000</v>
      </c>
    </row>
    <row r="354" spans="1:10" x14ac:dyDescent="0.3">
      <c r="A354" s="5">
        <v>43952</v>
      </c>
      <c r="B354" t="s">
        <v>23</v>
      </c>
      <c r="C354" t="s">
        <v>486</v>
      </c>
      <c r="D354" s="1">
        <v>43834</v>
      </c>
      <c r="G354" s="6">
        <v>7656000</v>
      </c>
      <c r="I354">
        <v>0</v>
      </c>
      <c r="J354" s="6">
        <v>7656000</v>
      </c>
    </row>
    <row r="355" spans="1:10" x14ac:dyDescent="0.3">
      <c r="A355" s="5">
        <v>43952</v>
      </c>
      <c r="B355" t="s">
        <v>24</v>
      </c>
      <c r="C355" t="s">
        <v>487</v>
      </c>
      <c r="D355" s="1">
        <v>43833</v>
      </c>
      <c r="G355" s="6">
        <v>5400000</v>
      </c>
      <c r="I355">
        <v>0</v>
      </c>
      <c r="J355" s="6">
        <v>5400000</v>
      </c>
    </row>
    <row r="356" spans="1:10" x14ac:dyDescent="0.3">
      <c r="A356" s="5">
        <v>43952</v>
      </c>
      <c r="B356" t="s">
        <v>25</v>
      </c>
      <c r="C356" t="s">
        <v>488</v>
      </c>
      <c r="D356" s="1">
        <v>43853</v>
      </c>
      <c r="G356" s="6">
        <v>5646000</v>
      </c>
      <c r="I356">
        <v>0</v>
      </c>
      <c r="J356" s="6">
        <v>5646000</v>
      </c>
    </row>
    <row r="357" spans="1:10" x14ac:dyDescent="0.3">
      <c r="A357" s="5">
        <v>43952</v>
      </c>
      <c r="B357" t="s">
        <v>26</v>
      </c>
      <c r="C357" t="s">
        <v>489</v>
      </c>
      <c r="D357" s="1">
        <v>43945</v>
      </c>
      <c r="G357" s="6">
        <v>5155000</v>
      </c>
      <c r="I357">
        <v>0</v>
      </c>
      <c r="J357" s="6">
        <v>5155000</v>
      </c>
    </row>
    <row r="358" spans="1:10" x14ac:dyDescent="0.3">
      <c r="A358" s="5">
        <v>43983</v>
      </c>
      <c r="B358" t="s">
        <v>1</v>
      </c>
      <c r="C358" t="s">
        <v>475</v>
      </c>
      <c r="D358" s="1">
        <v>42292</v>
      </c>
      <c r="G358" s="6">
        <v>5725000</v>
      </c>
      <c r="I358">
        <v>0</v>
      </c>
      <c r="J358" s="6">
        <v>5725000</v>
      </c>
    </row>
    <row r="359" spans="1:10" x14ac:dyDescent="0.3">
      <c r="A359" s="5">
        <v>43983</v>
      </c>
      <c r="B359" t="s">
        <v>3</v>
      </c>
      <c r="C359" t="s">
        <v>476</v>
      </c>
      <c r="D359" s="1">
        <v>42444</v>
      </c>
      <c r="G359" s="6">
        <v>3944000</v>
      </c>
      <c r="I359">
        <v>0</v>
      </c>
      <c r="J359" s="6">
        <v>3944000</v>
      </c>
    </row>
    <row r="360" spans="1:10" x14ac:dyDescent="0.3">
      <c r="A360" s="5">
        <v>43983</v>
      </c>
      <c r="B360" t="s">
        <v>4</v>
      </c>
      <c r="C360" t="s">
        <v>477</v>
      </c>
      <c r="D360" s="1">
        <v>42503</v>
      </c>
      <c r="G360" s="6">
        <v>11095000</v>
      </c>
      <c r="I360">
        <v>0</v>
      </c>
      <c r="J360" s="6">
        <v>11095000</v>
      </c>
    </row>
    <row r="361" spans="1:10" x14ac:dyDescent="0.3">
      <c r="A361" s="5">
        <v>43983</v>
      </c>
      <c r="B361" t="s">
        <v>6</v>
      </c>
      <c r="C361" t="s">
        <v>478</v>
      </c>
      <c r="D361" s="1">
        <v>42638</v>
      </c>
      <c r="G361" s="6">
        <v>6062000</v>
      </c>
      <c r="I361">
        <v>0</v>
      </c>
      <c r="J361" s="6">
        <v>6062000</v>
      </c>
    </row>
    <row r="362" spans="1:10" x14ac:dyDescent="0.3">
      <c r="A362" s="5">
        <v>43983</v>
      </c>
      <c r="B362" t="s">
        <v>8</v>
      </c>
      <c r="C362" t="s">
        <v>479</v>
      </c>
      <c r="D362" s="1">
        <v>42708</v>
      </c>
      <c r="G362" s="6">
        <v>4404000</v>
      </c>
      <c r="I362">
        <v>0</v>
      </c>
      <c r="J362" s="6">
        <v>4404000</v>
      </c>
    </row>
    <row r="363" spans="1:10" x14ac:dyDescent="0.3">
      <c r="A363" s="5">
        <v>43983</v>
      </c>
      <c r="B363" t="s">
        <v>10</v>
      </c>
      <c r="C363" t="s">
        <v>480</v>
      </c>
      <c r="D363" s="1">
        <v>43039</v>
      </c>
      <c r="G363" s="6">
        <v>5973000</v>
      </c>
      <c r="I363">
        <v>0</v>
      </c>
      <c r="J363" s="6">
        <v>5973000</v>
      </c>
    </row>
    <row r="364" spans="1:10" x14ac:dyDescent="0.3">
      <c r="A364" s="5">
        <v>43983</v>
      </c>
      <c r="B364" t="s">
        <v>11</v>
      </c>
      <c r="C364" t="s">
        <v>481</v>
      </c>
      <c r="D364" s="1">
        <v>43146</v>
      </c>
      <c r="G364" s="6">
        <v>6716000</v>
      </c>
      <c r="I364">
        <v>0</v>
      </c>
      <c r="J364" s="6">
        <v>6716000</v>
      </c>
    </row>
    <row r="365" spans="1:10" x14ac:dyDescent="0.3">
      <c r="A365" s="5">
        <v>43983</v>
      </c>
      <c r="B365" t="s">
        <v>13</v>
      </c>
      <c r="C365" t="s">
        <v>485</v>
      </c>
      <c r="D365" s="1">
        <v>43779</v>
      </c>
      <c r="G365" s="6">
        <v>4586000</v>
      </c>
      <c r="I365">
        <v>0</v>
      </c>
      <c r="J365" s="6">
        <v>4586000</v>
      </c>
    </row>
    <row r="366" spans="1:10" x14ac:dyDescent="0.3">
      <c r="A366" s="5">
        <v>43983</v>
      </c>
      <c r="B366" t="s">
        <v>20</v>
      </c>
      <c r="C366" t="s">
        <v>482</v>
      </c>
      <c r="D366" s="1">
        <v>43629</v>
      </c>
      <c r="G366" s="6">
        <v>7929000</v>
      </c>
      <c r="I366">
        <v>0</v>
      </c>
      <c r="J366" s="6">
        <v>7929000</v>
      </c>
    </row>
    <row r="367" spans="1:10" x14ac:dyDescent="0.3">
      <c r="A367" s="5">
        <v>43983</v>
      </c>
      <c r="B367" t="s">
        <v>21</v>
      </c>
      <c r="C367" t="s">
        <v>483</v>
      </c>
      <c r="D367" s="1">
        <v>43631</v>
      </c>
      <c r="G367" s="6">
        <v>5217000</v>
      </c>
      <c r="I367">
        <v>0</v>
      </c>
      <c r="J367" s="6">
        <v>5217000</v>
      </c>
    </row>
    <row r="368" spans="1:10" x14ac:dyDescent="0.3">
      <c r="A368" s="5">
        <v>43983</v>
      </c>
      <c r="B368" t="s">
        <v>22</v>
      </c>
      <c r="C368" t="s">
        <v>484</v>
      </c>
      <c r="D368" s="1">
        <v>43743</v>
      </c>
      <c r="G368" s="6">
        <v>4918000</v>
      </c>
      <c r="I368">
        <v>0</v>
      </c>
      <c r="J368" s="6">
        <v>4918000</v>
      </c>
    </row>
    <row r="369" spans="1:10" x14ac:dyDescent="0.3">
      <c r="A369" s="5">
        <v>43983</v>
      </c>
      <c r="B369" t="s">
        <v>23</v>
      </c>
      <c r="C369" t="s">
        <v>486</v>
      </c>
      <c r="D369" s="1">
        <v>43834</v>
      </c>
      <c r="G369" s="6">
        <v>7479000</v>
      </c>
      <c r="I369">
        <v>0</v>
      </c>
      <c r="J369" s="6">
        <v>7479000</v>
      </c>
    </row>
    <row r="370" spans="1:10" x14ac:dyDescent="0.3">
      <c r="A370" s="5">
        <v>43983</v>
      </c>
      <c r="B370" t="s">
        <v>24</v>
      </c>
      <c r="C370" t="s">
        <v>487</v>
      </c>
      <c r="D370" s="1">
        <v>43833</v>
      </c>
      <c r="G370" s="6">
        <v>5735000</v>
      </c>
      <c r="I370">
        <v>0</v>
      </c>
      <c r="J370" s="6">
        <v>5735000</v>
      </c>
    </row>
    <row r="371" spans="1:10" x14ac:dyDescent="0.3">
      <c r="A371" s="5">
        <v>43983</v>
      </c>
      <c r="B371" t="s">
        <v>25</v>
      </c>
      <c r="C371" t="s">
        <v>488</v>
      </c>
      <c r="D371" s="1">
        <v>43853</v>
      </c>
      <c r="G371" s="6">
        <v>6268000</v>
      </c>
      <c r="I371">
        <v>0</v>
      </c>
      <c r="J371" s="6">
        <v>6268000</v>
      </c>
    </row>
    <row r="372" spans="1:10" x14ac:dyDescent="0.3">
      <c r="A372" s="5">
        <v>43983</v>
      </c>
      <c r="B372" t="s">
        <v>26</v>
      </c>
      <c r="C372" t="s">
        <v>489</v>
      </c>
      <c r="D372" s="1">
        <v>43945</v>
      </c>
      <c r="G372" s="6">
        <v>5138000</v>
      </c>
      <c r="I372">
        <v>0</v>
      </c>
      <c r="J372" s="6">
        <v>5138000</v>
      </c>
    </row>
    <row r="373" spans="1:10" x14ac:dyDescent="0.3">
      <c r="A373" s="5">
        <v>44013</v>
      </c>
      <c r="B373" t="s">
        <v>1</v>
      </c>
      <c r="C373" t="s">
        <v>475</v>
      </c>
      <c r="D373" s="1">
        <v>42292</v>
      </c>
      <c r="G373" s="6">
        <v>6148000</v>
      </c>
      <c r="I373">
        <v>0</v>
      </c>
      <c r="J373" s="6">
        <v>6148000</v>
      </c>
    </row>
    <row r="374" spans="1:10" x14ac:dyDescent="0.3">
      <c r="A374" s="5">
        <v>44013</v>
      </c>
      <c r="B374" t="s">
        <v>3</v>
      </c>
      <c r="C374" t="s">
        <v>476</v>
      </c>
      <c r="D374" s="1">
        <v>42444</v>
      </c>
      <c r="G374" s="6">
        <v>3635000</v>
      </c>
      <c r="I374">
        <v>0</v>
      </c>
      <c r="J374" s="6">
        <v>3635000</v>
      </c>
    </row>
    <row r="375" spans="1:10" x14ac:dyDescent="0.3">
      <c r="A375" s="5">
        <v>44013</v>
      </c>
      <c r="B375" t="s">
        <v>4</v>
      </c>
      <c r="C375" t="s">
        <v>477</v>
      </c>
      <c r="D375" s="1">
        <v>42503</v>
      </c>
      <c r="G375" s="6">
        <v>10825000</v>
      </c>
      <c r="I375">
        <v>0</v>
      </c>
      <c r="J375" s="6">
        <v>10825000</v>
      </c>
    </row>
    <row r="376" spans="1:10" x14ac:dyDescent="0.3">
      <c r="A376" s="5">
        <v>44013</v>
      </c>
      <c r="B376" t="s">
        <v>6</v>
      </c>
      <c r="C376" t="s">
        <v>478</v>
      </c>
      <c r="D376" s="1">
        <v>42638</v>
      </c>
      <c r="G376" s="6">
        <v>5314000</v>
      </c>
      <c r="I376">
        <v>0</v>
      </c>
      <c r="J376" s="6">
        <v>5314000</v>
      </c>
    </row>
    <row r="377" spans="1:10" x14ac:dyDescent="0.3">
      <c r="A377" s="5">
        <v>44013</v>
      </c>
      <c r="B377" t="s">
        <v>8</v>
      </c>
      <c r="C377" t="s">
        <v>479</v>
      </c>
      <c r="D377" s="1">
        <v>42708</v>
      </c>
      <c r="G377" s="6">
        <v>4694000</v>
      </c>
      <c r="I377">
        <v>0</v>
      </c>
      <c r="J377" s="6">
        <v>4694000</v>
      </c>
    </row>
    <row r="378" spans="1:10" x14ac:dyDescent="0.3">
      <c r="A378" s="5">
        <v>44013</v>
      </c>
      <c r="B378" t="s">
        <v>10</v>
      </c>
      <c r="C378" t="s">
        <v>480</v>
      </c>
      <c r="D378" s="1">
        <v>43039</v>
      </c>
      <c r="G378" s="6">
        <v>5273000</v>
      </c>
      <c r="I378">
        <v>0</v>
      </c>
      <c r="J378" s="6">
        <v>5273000</v>
      </c>
    </row>
    <row r="379" spans="1:10" x14ac:dyDescent="0.3">
      <c r="A379" s="5">
        <v>44013</v>
      </c>
      <c r="B379" t="s">
        <v>11</v>
      </c>
      <c r="C379" t="s">
        <v>481</v>
      </c>
      <c r="D379" s="1">
        <v>43146</v>
      </c>
      <c r="G379" s="6">
        <v>7540000</v>
      </c>
      <c r="I379">
        <v>0</v>
      </c>
      <c r="J379" s="6">
        <v>7540000</v>
      </c>
    </row>
    <row r="380" spans="1:10" x14ac:dyDescent="0.3">
      <c r="A380" s="5">
        <v>44013</v>
      </c>
      <c r="B380" t="s">
        <v>13</v>
      </c>
      <c r="C380" t="s">
        <v>485</v>
      </c>
      <c r="D380" s="1">
        <v>43779</v>
      </c>
      <c r="G380" s="6">
        <v>4216000</v>
      </c>
      <c r="I380">
        <v>0</v>
      </c>
      <c r="J380" s="6">
        <v>4216000</v>
      </c>
    </row>
    <row r="381" spans="1:10" x14ac:dyDescent="0.3">
      <c r="A381" s="5">
        <v>44013</v>
      </c>
      <c r="B381" t="s">
        <v>20</v>
      </c>
      <c r="C381" t="s">
        <v>482</v>
      </c>
      <c r="D381" s="1">
        <v>43629</v>
      </c>
      <c r="G381" s="6">
        <v>7788000</v>
      </c>
      <c r="I381">
        <v>0</v>
      </c>
      <c r="J381" s="6">
        <v>7788000</v>
      </c>
    </row>
    <row r="382" spans="1:10" x14ac:dyDescent="0.3">
      <c r="A382" s="5">
        <v>44013</v>
      </c>
      <c r="B382" t="s">
        <v>21</v>
      </c>
      <c r="C382" t="s">
        <v>483</v>
      </c>
      <c r="D382" s="1">
        <v>43631</v>
      </c>
      <c r="G382" s="6">
        <v>5429000</v>
      </c>
      <c r="I382">
        <v>0</v>
      </c>
      <c r="J382" s="6">
        <v>5429000</v>
      </c>
    </row>
    <row r="383" spans="1:10" x14ac:dyDescent="0.3">
      <c r="A383" s="5">
        <v>44013</v>
      </c>
      <c r="B383" t="s">
        <v>22</v>
      </c>
      <c r="C383" t="s">
        <v>484</v>
      </c>
      <c r="D383" s="1">
        <v>43743</v>
      </c>
      <c r="G383" s="6">
        <v>5373000</v>
      </c>
      <c r="I383">
        <v>0</v>
      </c>
      <c r="J383" s="6">
        <v>5373000</v>
      </c>
    </row>
    <row r="384" spans="1:10" x14ac:dyDescent="0.3">
      <c r="A384" s="5">
        <v>44013</v>
      </c>
      <c r="B384" t="s">
        <v>23</v>
      </c>
      <c r="C384" t="s">
        <v>486</v>
      </c>
      <c r="D384" s="1">
        <v>43834</v>
      </c>
      <c r="G384" s="6">
        <v>7445000</v>
      </c>
      <c r="I384">
        <v>0</v>
      </c>
      <c r="J384" s="6">
        <v>7445000</v>
      </c>
    </row>
    <row r="385" spans="1:10" x14ac:dyDescent="0.3">
      <c r="A385" s="5">
        <v>44013</v>
      </c>
      <c r="B385" t="s">
        <v>24</v>
      </c>
      <c r="C385" t="s">
        <v>487</v>
      </c>
      <c r="D385" s="1">
        <v>43833</v>
      </c>
      <c r="G385" s="6">
        <v>5666000</v>
      </c>
      <c r="I385">
        <v>0</v>
      </c>
      <c r="J385" s="6">
        <v>5666000</v>
      </c>
    </row>
    <row r="386" spans="1:10" x14ac:dyDescent="0.3">
      <c r="A386" s="5">
        <v>44013</v>
      </c>
      <c r="B386" t="s">
        <v>25</v>
      </c>
      <c r="C386" t="s">
        <v>488</v>
      </c>
      <c r="D386" s="1">
        <v>43853</v>
      </c>
      <c r="G386" s="6">
        <v>8522000</v>
      </c>
      <c r="I386">
        <v>0</v>
      </c>
      <c r="J386" s="6">
        <v>8522000</v>
      </c>
    </row>
    <row r="387" spans="1:10" x14ac:dyDescent="0.3">
      <c r="A387" s="5">
        <v>44013</v>
      </c>
      <c r="B387" t="s">
        <v>26</v>
      </c>
      <c r="C387" t="s">
        <v>489</v>
      </c>
      <c r="D387" s="1">
        <v>43945</v>
      </c>
      <c r="G387" s="6">
        <v>6113000</v>
      </c>
      <c r="I387">
        <v>0</v>
      </c>
      <c r="J387" s="6">
        <v>6113000</v>
      </c>
    </row>
    <row r="388" spans="1:10" x14ac:dyDescent="0.3">
      <c r="A388" s="5">
        <v>44013</v>
      </c>
      <c r="B388" t="s">
        <v>27</v>
      </c>
      <c r="C388" t="s">
        <v>490</v>
      </c>
      <c r="D388" s="1">
        <v>44015</v>
      </c>
      <c r="G388" s="6">
        <v>1596000</v>
      </c>
      <c r="I388">
        <v>0</v>
      </c>
      <c r="J388" s="6">
        <v>1596000</v>
      </c>
    </row>
    <row r="389" spans="1:10" x14ac:dyDescent="0.3">
      <c r="A389" s="5">
        <v>44013</v>
      </c>
      <c r="B389" t="s">
        <v>28</v>
      </c>
      <c r="C389" t="s">
        <v>491</v>
      </c>
      <c r="D389" s="1">
        <v>44042</v>
      </c>
      <c r="G389" s="6">
        <v>11000</v>
      </c>
      <c r="I389">
        <v>0</v>
      </c>
      <c r="J389" s="6">
        <v>11000</v>
      </c>
    </row>
    <row r="390" spans="1:10" x14ac:dyDescent="0.3">
      <c r="A390" s="5">
        <v>44044</v>
      </c>
      <c r="B390" t="s">
        <v>1</v>
      </c>
      <c r="C390" t="s">
        <v>475</v>
      </c>
      <c r="D390" s="1">
        <v>42292</v>
      </c>
      <c r="G390" s="6">
        <v>8012000</v>
      </c>
      <c r="I390">
        <v>0</v>
      </c>
      <c r="J390" s="6">
        <v>8012000</v>
      </c>
    </row>
    <row r="391" spans="1:10" x14ac:dyDescent="0.3">
      <c r="A391" s="5">
        <v>44044</v>
      </c>
      <c r="B391" t="s">
        <v>3</v>
      </c>
      <c r="C391" t="s">
        <v>476</v>
      </c>
      <c r="D391" s="1">
        <v>42444</v>
      </c>
      <c r="G391" s="6">
        <v>5447000</v>
      </c>
      <c r="I391">
        <v>0</v>
      </c>
      <c r="J391" s="6">
        <v>5447000</v>
      </c>
    </row>
    <row r="392" spans="1:10" x14ac:dyDescent="0.3">
      <c r="A392" s="5">
        <v>44044</v>
      </c>
      <c r="B392" t="s">
        <v>4</v>
      </c>
      <c r="C392" t="s">
        <v>477</v>
      </c>
      <c r="D392" s="1">
        <v>42503</v>
      </c>
      <c r="G392" s="6">
        <v>14638000</v>
      </c>
      <c r="I392">
        <v>0</v>
      </c>
      <c r="J392" s="6">
        <v>14638000</v>
      </c>
    </row>
    <row r="393" spans="1:10" x14ac:dyDescent="0.3">
      <c r="A393" s="5">
        <v>44044</v>
      </c>
      <c r="B393" t="s">
        <v>6</v>
      </c>
      <c r="C393" t="s">
        <v>478</v>
      </c>
      <c r="D393" s="1">
        <v>42638</v>
      </c>
      <c r="G393" s="6">
        <v>7359000</v>
      </c>
      <c r="I393">
        <v>0</v>
      </c>
      <c r="J393" s="6">
        <v>7359000</v>
      </c>
    </row>
    <row r="394" spans="1:10" x14ac:dyDescent="0.3">
      <c r="A394" s="5">
        <v>44044</v>
      </c>
      <c r="B394" t="s">
        <v>8</v>
      </c>
      <c r="C394" t="s">
        <v>479</v>
      </c>
      <c r="D394" s="1">
        <v>42708</v>
      </c>
      <c r="G394" s="6">
        <v>5804000</v>
      </c>
      <c r="I394">
        <v>0</v>
      </c>
      <c r="J394" s="6">
        <v>5804000</v>
      </c>
    </row>
    <row r="395" spans="1:10" x14ac:dyDescent="0.3">
      <c r="A395" s="5">
        <v>44044</v>
      </c>
      <c r="B395" t="s">
        <v>10</v>
      </c>
      <c r="C395" t="s">
        <v>480</v>
      </c>
      <c r="D395" s="1">
        <v>43039</v>
      </c>
      <c r="G395" s="6">
        <v>8083000</v>
      </c>
      <c r="I395">
        <v>0</v>
      </c>
      <c r="J395" s="6">
        <v>8083000</v>
      </c>
    </row>
    <row r="396" spans="1:10" x14ac:dyDescent="0.3">
      <c r="A396" s="5">
        <v>44044</v>
      </c>
      <c r="B396" t="s">
        <v>11</v>
      </c>
      <c r="C396" t="s">
        <v>481</v>
      </c>
      <c r="D396" s="1">
        <v>43146</v>
      </c>
      <c r="G396" s="6">
        <v>10417000</v>
      </c>
      <c r="I396">
        <v>0</v>
      </c>
      <c r="J396" s="6">
        <v>10417000</v>
      </c>
    </row>
    <row r="397" spans="1:10" x14ac:dyDescent="0.3">
      <c r="A397" s="5">
        <v>44044</v>
      </c>
      <c r="B397" t="s">
        <v>13</v>
      </c>
      <c r="C397" t="s">
        <v>485</v>
      </c>
      <c r="D397" s="1">
        <v>43779</v>
      </c>
      <c r="G397" s="6">
        <v>6601000</v>
      </c>
      <c r="I397">
        <v>0</v>
      </c>
      <c r="J397" s="6">
        <v>6601000</v>
      </c>
    </row>
    <row r="398" spans="1:10" x14ac:dyDescent="0.3">
      <c r="A398" s="5">
        <v>44044</v>
      </c>
      <c r="B398" t="s">
        <v>20</v>
      </c>
      <c r="C398" t="s">
        <v>482</v>
      </c>
      <c r="D398" s="1">
        <v>43629</v>
      </c>
      <c r="G398" s="6">
        <v>9514000</v>
      </c>
      <c r="I398">
        <v>0</v>
      </c>
      <c r="J398" s="6">
        <v>9514000</v>
      </c>
    </row>
    <row r="399" spans="1:10" x14ac:dyDescent="0.3">
      <c r="A399" s="5">
        <v>44044</v>
      </c>
      <c r="B399" t="s">
        <v>21</v>
      </c>
      <c r="C399" t="s">
        <v>483</v>
      </c>
      <c r="D399" s="1">
        <v>43631</v>
      </c>
      <c r="G399" s="6">
        <v>7376000</v>
      </c>
      <c r="I399">
        <v>0</v>
      </c>
      <c r="J399" s="6">
        <v>7376000</v>
      </c>
    </row>
    <row r="400" spans="1:10" x14ac:dyDescent="0.3">
      <c r="A400" s="5">
        <v>44044</v>
      </c>
      <c r="B400" t="s">
        <v>22</v>
      </c>
      <c r="C400" t="s">
        <v>484</v>
      </c>
      <c r="D400" s="1">
        <v>43743</v>
      </c>
      <c r="G400" s="6">
        <v>6908000</v>
      </c>
      <c r="I400">
        <v>0</v>
      </c>
      <c r="J400" s="6">
        <v>6908000</v>
      </c>
    </row>
    <row r="401" spans="1:10" x14ac:dyDescent="0.3">
      <c r="A401" s="5">
        <v>44044</v>
      </c>
      <c r="B401" t="s">
        <v>23</v>
      </c>
      <c r="C401" t="s">
        <v>486</v>
      </c>
      <c r="D401" s="1">
        <v>43834</v>
      </c>
      <c r="G401" s="6">
        <v>10021000</v>
      </c>
      <c r="I401">
        <v>0</v>
      </c>
      <c r="J401" s="6">
        <v>10021000</v>
      </c>
    </row>
    <row r="402" spans="1:10" x14ac:dyDescent="0.3">
      <c r="A402" s="5">
        <v>44044</v>
      </c>
      <c r="B402" t="s">
        <v>24</v>
      </c>
      <c r="C402" t="s">
        <v>487</v>
      </c>
      <c r="D402" s="1">
        <v>43833</v>
      </c>
      <c r="G402" s="6">
        <v>7394000</v>
      </c>
      <c r="I402">
        <v>0</v>
      </c>
      <c r="J402" s="6">
        <v>7394000</v>
      </c>
    </row>
    <row r="403" spans="1:10" x14ac:dyDescent="0.3">
      <c r="A403" s="5">
        <v>44044</v>
      </c>
      <c r="B403" t="s">
        <v>25</v>
      </c>
      <c r="C403" t="s">
        <v>488</v>
      </c>
      <c r="D403" s="1">
        <v>43853</v>
      </c>
      <c r="G403" s="6">
        <v>10536000</v>
      </c>
      <c r="I403">
        <v>0</v>
      </c>
      <c r="J403" s="6">
        <v>10536000</v>
      </c>
    </row>
    <row r="404" spans="1:10" x14ac:dyDescent="0.3">
      <c r="A404" s="5">
        <v>44044</v>
      </c>
      <c r="B404" t="s">
        <v>26</v>
      </c>
      <c r="C404" t="s">
        <v>489</v>
      </c>
      <c r="D404" s="1">
        <v>43945</v>
      </c>
      <c r="G404" s="6">
        <v>9359000</v>
      </c>
      <c r="I404">
        <v>0</v>
      </c>
      <c r="J404" s="6">
        <v>9359000</v>
      </c>
    </row>
    <row r="405" spans="1:10" x14ac:dyDescent="0.3">
      <c r="A405" s="5">
        <v>44044</v>
      </c>
      <c r="B405" t="s">
        <v>27</v>
      </c>
      <c r="C405" t="s">
        <v>490</v>
      </c>
      <c r="D405" s="1">
        <v>44015</v>
      </c>
      <c r="G405" s="6">
        <v>3394000</v>
      </c>
      <c r="I405">
        <v>0</v>
      </c>
      <c r="J405" s="6">
        <v>3394000</v>
      </c>
    </row>
    <row r="406" spans="1:10" x14ac:dyDescent="0.3">
      <c r="A406" s="5">
        <v>44044</v>
      </c>
      <c r="B406" t="s">
        <v>28</v>
      </c>
      <c r="C406" t="s">
        <v>491</v>
      </c>
      <c r="D406" s="1">
        <v>44042</v>
      </c>
      <c r="G406" s="6">
        <v>3735000</v>
      </c>
      <c r="I406">
        <v>0</v>
      </c>
      <c r="J406" s="6">
        <v>3735000</v>
      </c>
    </row>
    <row r="407" spans="1:10" x14ac:dyDescent="0.3">
      <c r="A407" s="5">
        <v>44044</v>
      </c>
      <c r="B407" t="s">
        <v>29</v>
      </c>
      <c r="C407" t="s">
        <v>492</v>
      </c>
      <c r="D407" s="1">
        <v>44043</v>
      </c>
      <c r="G407" s="6">
        <v>1335000</v>
      </c>
      <c r="I407">
        <v>0</v>
      </c>
      <c r="J407" s="6">
        <v>1335000</v>
      </c>
    </row>
    <row r="408" spans="1:10" x14ac:dyDescent="0.3">
      <c r="A408" s="5">
        <v>44044</v>
      </c>
      <c r="B408" t="s">
        <v>30</v>
      </c>
      <c r="C408" t="s">
        <v>493</v>
      </c>
      <c r="D408" s="1">
        <v>44072</v>
      </c>
      <c r="G408" s="6">
        <v>206000</v>
      </c>
      <c r="I408">
        <v>0</v>
      </c>
      <c r="J408" s="6">
        <v>206000</v>
      </c>
    </row>
    <row r="409" spans="1:10" x14ac:dyDescent="0.3">
      <c r="A409" s="5">
        <v>44075</v>
      </c>
      <c r="B409" t="s">
        <v>1</v>
      </c>
      <c r="C409" t="s">
        <v>475</v>
      </c>
      <c r="D409" s="1">
        <v>42292</v>
      </c>
      <c r="G409" s="6">
        <v>6524000</v>
      </c>
      <c r="I409">
        <v>0</v>
      </c>
      <c r="J409" s="6">
        <v>6524000</v>
      </c>
    </row>
    <row r="410" spans="1:10" x14ac:dyDescent="0.3">
      <c r="A410" s="5">
        <v>44075</v>
      </c>
      <c r="B410" t="s">
        <v>3</v>
      </c>
      <c r="C410" t="s">
        <v>476</v>
      </c>
      <c r="D410" s="1">
        <v>42444</v>
      </c>
      <c r="G410" s="6">
        <v>4262000</v>
      </c>
      <c r="I410">
        <v>0</v>
      </c>
      <c r="J410" s="6">
        <v>4262000</v>
      </c>
    </row>
    <row r="411" spans="1:10" x14ac:dyDescent="0.3">
      <c r="A411" s="5">
        <v>44075</v>
      </c>
      <c r="B411" t="s">
        <v>4</v>
      </c>
      <c r="C411" t="s">
        <v>477</v>
      </c>
      <c r="D411" s="1">
        <v>42503</v>
      </c>
      <c r="G411" s="6">
        <v>11373000</v>
      </c>
      <c r="I411">
        <v>0</v>
      </c>
      <c r="J411" s="6">
        <v>11373000</v>
      </c>
    </row>
    <row r="412" spans="1:10" x14ac:dyDescent="0.3">
      <c r="A412" s="5">
        <v>44075</v>
      </c>
      <c r="B412" t="s">
        <v>6</v>
      </c>
      <c r="C412" t="s">
        <v>478</v>
      </c>
      <c r="D412" s="1">
        <v>42638</v>
      </c>
      <c r="G412" s="6">
        <v>6040000</v>
      </c>
      <c r="I412">
        <v>0</v>
      </c>
      <c r="J412" s="6">
        <v>6040000</v>
      </c>
    </row>
    <row r="413" spans="1:10" x14ac:dyDescent="0.3">
      <c r="A413" s="5">
        <v>44075</v>
      </c>
      <c r="B413" t="s">
        <v>8</v>
      </c>
      <c r="C413" t="s">
        <v>479</v>
      </c>
      <c r="D413" s="1">
        <v>42708</v>
      </c>
      <c r="G413" s="6">
        <v>4028000</v>
      </c>
      <c r="I413">
        <v>0</v>
      </c>
      <c r="J413" s="6">
        <v>4028000</v>
      </c>
    </row>
    <row r="414" spans="1:10" x14ac:dyDescent="0.3">
      <c r="A414" s="5">
        <v>44075</v>
      </c>
      <c r="B414" t="s">
        <v>10</v>
      </c>
      <c r="C414" t="s">
        <v>480</v>
      </c>
      <c r="D414" s="1">
        <v>43039</v>
      </c>
      <c r="G414" s="6">
        <v>5979000</v>
      </c>
      <c r="I414">
        <v>0</v>
      </c>
      <c r="J414" s="6">
        <v>5979000</v>
      </c>
    </row>
    <row r="415" spans="1:10" x14ac:dyDescent="0.3">
      <c r="A415" s="5">
        <v>44075</v>
      </c>
      <c r="B415" t="s">
        <v>11</v>
      </c>
      <c r="C415" t="s">
        <v>481</v>
      </c>
      <c r="D415" s="1">
        <v>43146</v>
      </c>
      <c r="G415" s="6">
        <v>7536000</v>
      </c>
      <c r="I415">
        <v>0</v>
      </c>
      <c r="J415" s="6">
        <v>7536000</v>
      </c>
    </row>
    <row r="416" spans="1:10" x14ac:dyDescent="0.3">
      <c r="A416" s="5">
        <v>44075</v>
      </c>
      <c r="B416" t="s">
        <v>12</v>
      </c>
      <c r="C416" t="s">
        <v>494</v>
      </c>
      <c r="D416" s="1">
        <v>43252</v>
      </c>
      <c r="G416" s="6">
        <v>261000</v>
      </c>
      <c r="I416">
        <v>0</v>
      </c>
      <c r="J416" s="6">
        <v>261000</v>
      </c>
    </row>
    <row r="417" spans="1:10" x14ac:dyDescent="0.3">
      <c r="A417" s="5">
        <v>44075</v>
      </c>
      <c r="B417" t="s">
        <v>13</v>
      </c>
      <c r="C417" t="s">
        <v>485</v>
      </c>
      <c r="D417" s="1">
        <v>43779</v>
      </c>
      <c r="G417" s="6">
        <v>5030000</v>
      </c>
      <c r="I417">
        <v>0</v>
      </c>
      <c r="J417" s="6">
        <v>5030000</v>
      </c>
    </row>
    <row r="418" spans="1:10" x14ac:dyDescent="0.3">
      <c r="A418" s="5">
        <v>44075</v>
      </c>
      <c r="B418" t="s">
        <v>20</v>
      </c>
      <c r="C418" t="s">
        <v>482</v>
      </c>
      <c r="D418" s="1">
        <v>43629</v>
      </c>
      <c r="G418" s="6">
        <v>7512000</v>
      </c>
      <c r="I418">
        <v>0</v>
      </c>
      <c r="J418" s="6">
        <v>7512000</v>
      </c>
    </row>
    <row r="419" spans="1:10" x14ac:dyDescent="0.3">
      <c r="A419" s="5">
        <v>44075</v>
      </c>
      <c r="B419" t="s">
        <v>21</v>
      </c>
      <c r="C419" t="s">
        <v>483</v>
      </c>
      <c r="D419" s="1">
        <v>43631</v>
      </c>
      <c r="G419" s="6">
        <v>5636000</v>
      </c>
      <c r="I419">
        <v>0</v>
      </c>
      <c r="J419" s="6">
        <v>5636000</v>
      </c>
    </row>
    <row r="420" spans="1:10" x14ac:dyDescent="0.3">
      <c r="A420" s="5">
        <v>44075</v>
      </c>
      <c r="B420" t="s">
        <v>22</v>
      </c>
      <c r="C420" t="s">
        <v>484</v>
      </c>
      <c r="D420" s="1">
        <v>43743</v>
      </c>
      <c r="G420" s="6">
        <v>5706000</v>
      </c>
      <c r="I420">
        <v>0</v>
      </c>
      <c r="J420" s="6">
        <v>5706000</v>
      </c>
    </row>
    <row r="421" spans="1:10" x14ac:dyDescent="0.3">
      <c r="A421" s="5">
        <v>44075</v>
      </c>
      <c r="B421" t="s">
        <v>23</v>
      </c>
      <c r="C421" t="s">
        <v>486</v>
      </c>
      <c r="D421" s="1">
        <v>43834</v>
      </c>
      <c r="G421" s="6">
        <v>8381000</v>
      </c>
      <c r="I421">
        <v>0</v>
      </c>
      <c r="J421" s="6">
        <v>8381000</v>
      </c>
    </row>
    <row r="422" spans="1:10" x14ac:dyDescent="0.3">
      <c r="A422" s="5">
        <v>44075</v>
      </c>
      <c r="B422" t="s">
        <v>24</v>
      </c>
      <c r="C422" t="s">
        <v>487</v>
      </c>
      <c r="D422" s="1">
        <v>43833</v>
      </c>
      <c r="G422" s="6">
        <v>5781000</v>
      </c>
      <c r="I422">
        <v>0</v>
      </c>
      <c r="J422" s="6">
        <v>5781000</v>
      </c>
    </row>
    <row r="423" spans="1:10" x14ac:dyDescent="0.3">
      <c r="A423" s="5">
        <v>44075</v>
      </c>
      <c r="B423" t="s">
        <v>25</v>
      </c>
      <c r="C423" t="s">
        <v>488</v>
      </c>
      <c r="D423" s="1">
        <v>43853</v>
      </c>
      <c r="G423" s="6">
        <v>7877000</v>
      </c>
      <c r="I423">
        <v>0</v>
      </c>
      <c r="J423" s="6">
        <v>7877000</v>
      </c>
    </row>
    <row r="424" spans="1:10" x14ac:dyDescent="0.3">
      <c r="A424" s="5">
        <v>44075</v>
      </c>
      <c r="B424" t="s">
        <v>26</v>
      </c>
      <c r="C424" t="s">
        <v>489</v>
      </c>
      <c r="D424" s="1">
        <v>43945</v>
      </c>
      <c r="G424" s="6">
        <v>7482000</v>
      </c>
      <c r="I424">
        <v>0</v>
      </c>
      <c r="J424" s="6">
        <v>7482000</v>
      </c>
    </row>
    <row r="425" spans="1:10" x14ac:dyDescent="0.3">
      <c r="A425" s="5">
        <v>44075</v>
      </c>
      <c r="B425" t="s">
        <v>27</v>
      </c>
      <c r="C425" t="s">
        <v>490</v>
      </c>
      <c r="D425" s="1">
        <v>44015</v>
      </c>
      <c r="G425" s="6">
        <v>2196000</v>
      </c>
      <c r="I425">
        <v>0</v>
      </c>
      <c r="J425" s="6">
        <v>2196000</v>
      </c>
    </row>
    <row r="426" spans="1:10" x14ac:dyDescent="0.3">
      <c r="A426" s="5">
        <v>44075</v>
      </c>
      <c r="B426" t="s">
        <v>28</v>
      </c>
      <c r="C426" t="s">
        <v>491</v>
      </c>
      <c r="D426" s="1">
        <v>44042</v>
      </c>
      <c r="G426" s="6">
        <v>2352000</v>
      </c>
      <c r="I426">
        <v>0</v>
      </c>
      <c r="J426" s="6">
        <v>2352000</v>
      </c>
    </row>
    <row r="427" spans="1:10" x14ac:dyDescent="0.3">
      <c r="A427" s="5">
        <v>44075</v>
      </c>
      <c r="B427" t="s">
        <v>29</v>
      </c>
      <c r="C427" t="s">
        <v>492</v>
      </c>
      <c r="D427" s="1">
        <v>44043</v>
      </c>
      <c r="G427" s="6">
        <v>2518000</v>
      </c>
      <c r="I427">
        <v>0</v>
      </c>
      <c r="J427" s="6">
        <v>2518000</v>
      </c>
    </row>
    <row r="428" spans="1:10" x14ac:dyDescent="0.3">
      <c r="A428" s="5">
        <v>44075</v>
      </c>
      <c r="B428" t="s">
        <v>30</v>
      </c>
      <c r="C428" t="s">
        <v>493</v>
      </c>
      <c r="D428" s="1">
        <v>44072</v>
      </c>
      <c r="G428" s="6">
        <v>2006000</v>
      </c>
      <c r="I428">
        <v>0</v>
      </c>
      <c r="J428" s="6">
        <v>2006000</v>
      </c>
    </row>
    <row r="429" spans="1:10" x14ac:dyDescent="0.3">
      <c r="A429" s="5">
        <v>44075</v>
      </c>
      <c r="B429" t="s">
        <v>31</v>
      </c>
      <c r="C429" t="s">
        <v>495</v>
      </c>
      <c r="D429" s="1">
        <v>44085</v>
      </c>
      <c r="G429" s="6">
        <v>1700000</v>
      </c>
      <c r="I429">
        <v>0</v>
      </c>
      <c r="J429" s="6">
        <v>1700000</v>
      </c>
    </row>
    <row r="430" spans="1:10" x14ac:dyDescent="0.3">
      <c r="A430" s="5">
        <v>44105</v>
      </c>
      <c r="B430" t="s">
        <v>1</v>
      </c>
      <c r="C430" t="s">
        <v>475</v>
      </c>
      <c r="D430" s="1">
        <v>42292</v>
      </c>
      <c r="G430" s="6">
        <v>7488000</v>
      </c>
      <c r="I430">
        <v>0</v>
      </c>
      <c r="J430" s="6">
        <v>7488000</v>
      </c>
    </row>
    <row r="431" spans="1:10" x14ac:dyDescent="0.3">
      <c r="A431" s="5">
        <v>44105</v>
      </c>
      <c r="B431" t="s">
        <v>3</v>
      </c>
      <c r="C431" t="s">
        <v>476</v>
      </c>
      <c r="D431" s="1">
        <v>42444</v>
      </c>
      <c r="G431" s="6">
        <v>4660000</v>
      </c>
      <c r="I431">
        <v>0</v>
      </c>
      <c r="J431" s="6">
        <v>4660000</v>
      </c>
    </row>
    <row r="432" spans="1:10" x14ac:dyDescent="0.3">
      <c r="A432" s="5">
        <v>44105</v>
      </c>
      <c r="B432" t="s">
        <v>4</v>
      </c>
      <c r="C432" t="s">
        <v>477</v>
      </c>
      <c r="D432" s="1">
        <v>42503</v>
      </c>
      <c r="G432" s="6">
        <v>12153000</v>
      </c>
      <c r="I432">
        <v>0</v>
      </c>
      <c r="J432" s="6">
        <v>12153000</v>
      </c>
    </row>
    <row r="433" spans="1:10" x14ac:dyDescent="0.3">
      <c r="A433" s="5">
        <v>44105</v>
      </c>
      <c r="B433" t="s">
        <v>6</v>
      </c>
      <c r="C433" t="s">
        <v>478</v>
      </c>
      <c r="D433" s="1">
        <v>42638</v>
      </c>
      <c r="G433" s="6">
        <v>6262000</v>
      </c>
      <c r="I433">
        <v>0</v>
      </c>
      <c r="J433" s="6">
        <v>6262000</v>
      </c>
    </row>
    <row r="434" spans="1:10" x14ac:dyDescent="0.3">
      <c r="A434" s="5">
        <v>44105</v>
      </c>
      <c r="B434" t="s">
        <v>8</v>
      </c>
      <c r="C434" t="s">
        <v>479</v>
      </c>
      <c r="D434" s="1">
        <v>42708</v>
      </c>
      <c r="G434" s="6">
        <v>4432000</v>
      </c>
      <c r="I434">
        <v>0</v>
      </c>
      <c r="J434" s="6">
        <v>4432000</v>
      </c>
    </row>
    <row r="435" spans="1:10" x14ac:dyDescent="0.3">
      <c r="A435" s="5">
        <v>44105</v>
      </c>
      <c r="B435" t="s">
        <v>10</v>
      </c>
      <c r="C435" t="s">
        <v>480</v>
      </c>
      <c r="D435" s="1">
        <v>43039</v>
      </c>
      <c r="G435" s="6">
        <v>5867000</v>
      </c>
      <c r="I435">
        <v>0</v>
      </c>
      <c r="J435" s="6">
        <v>5867000</v>
      </c>
    </row>
    <row r="436" spans="1:10" x14ac:dyDescent="0.3">
      <c r="A436" s="5">
        <v>44105</v>
      </c>
      <c r="B436" t="s">
        <v>11</v>
      </c>
      <c r="C436" t="s">
        <v>481</v>
      </c>
      <c r="D436" s="1">
        <v>43146</v>
      </c>
      <c r="G436" s="6">
        <v>7697000</v>
      </c>
      <c r="I436">
        <v>0</v>
      </c>
      <c r="J436" s="6">
        <v>7697000</v>
      </c>
    </row>
    <row r="437" spans="1:10" x14ac:dyDescent="0.3">
      <c r="A437" s="5">
        <v>44105</v>
      </c>
      <c r="B437" t="s">
        <v>12</v>
      </c>
      <c r="C437" t="s">
        <v>494</v>
      </c>
      <c r="D437" s="1">
        <v>43252</v>
      </c>
      <c r="G437" s="6">
        <v>275000</v>
      </c>
      <c r="I437">
        <v>0</v>
      </c>
      <c r="J437" s="6">
        <v>275000</v>
      </c>
    </row>
    <row r="438" spans="1:10" x14ac:dyDescent="0.3">
      <c r="A438" s="5">
        <v>44105</v>
      </c>
      <c r="B438" t="s">
        <v>13</v>
      </c>
      <c r="C438" t="s">
        <v>485</v>
      </c>
      <c r="D438" s="1">
        <v>43779</v>
      </c>
      <c r="G438" s="6">
        <v>5127000</v>
      </c>
      <c r="I438">
        <v>0</v>
      </c>
      <c r="J438" s="6">
        <v>5127000</v>
      </c>
    </row>
    <row r="439" spans="1:10" x14ac:dyDescent="0.3">
      <c r="A439" s="5">
        <v>44105</v>
      </c>
      <c r="B439" t="s">
        <v>20</v>
      </c>
      <c r="C439" t="s">
        <v>482</v>
      </c>
      <c r="D439" s="1">
        <v>43629</v>
      </c>
      <c r="G439" s="6">
        <v>7902000</v>
      </c>
      <c r="I439">
        <v>0</v>
      </c>
      <c r="J439" s="6">
        <v>7902000</v>
      </c>
    </row>
    <row r="440" spans="1:10" x14ac:dyDescent="0.3">
      <c r="A440" s="5">
        <v>44105</v>
      </c>
      <c r="B440" t="s">
        <v>21</v>
      </c>
      <c r="C440" t="s">
        <v>483</v>
      </c>
      <c r="D440" s="1">
        <v>43631</v>
      </c>
      <c r="G440" s="6">
        <v>6280000</v>
      </c>
      <c r="I440">
        <v>0</v>
      </c>
      <c r="J440" s="6">
        <v>6280000</v>
      </c>
    </row>
    <row r="441" spans="1:10" x14ac:dyDescent="0.3">
      <c r="A441" s="5">
        <v>44105</v>
      </c>
      <c r="B441" t="s">
        <v>22</v>
      </c>
      <c r="C441" t="s">
        <v>484</v>
      </c>
      <c r="D441" s="1">
        <v>43743</v>
      </c>
      <c r="G441" s="6">
        <v>5528000</v>
      </c>
      <c r="I441">
        <v>0</v>
      </c>
      <c r="J441" s="6">
        <v>5528000</v>
      </c>
    </row>
    <row r="442" spans="1:10" x14ac:dyDescent="0.3">
      <c r="A442" s="5">
        <v>44105</v>
      </c>
      <c r="B442" t="s">
        <v>23</v>
      </c>
      <c r="C442" t="s">
        <v>486</v>
      </c>
      <c r="D442" s="1">
        <v>43834</v>
      </c>
      <c r="G442" s="6">
        <v>9011000</v>
      </c>
      <c r="I442">
        <v>0</v>
      </c>
      <c r="J442" s="6">
        <v>9011000</v>
      </c>
    </row>
    <row r="443" spans="1:10" x14ac:dyDescent="0.3">
      <c r="A443" s="5">
        <v>44105</v>
      </c>
      <c r="B443" t="s">
        <v>24</v>
      </c>
      <c r="C443" t="s">
        <v>487</v>
      </c>
      <c r="D443" s="1">
        <v>43833</v>
      </c>
      <c r="G443" s="6">
        <v>5554000</v>
      </c>
      <c r="I443">
        <v>0</v>
      </c>
      <c r="J443" s="6">
        <v>5554000</v>
      </c>
    </row>
    <row r="444" spans="1:10" x14ac:dyDescent="0.3">
      <c r="A444" s="5">
        <v>44105</v>
      </c>
      <c r="B444" t="s">
        <v>25</v>
      </c>
      <c r="C444" t="s">
        <v>488</v>
      </c>
      <c r="D444" s="1">
        <v>43853</v>
      </c>
      <c r="G444" s="6">
        <v>8928000</v>
      </c>
      <c r="I444">
        <v>0</v>
      </c>
      <c r="J444" s="6">
        <v>8928000</v>
      </c>
    </row>
    <row r="445" spans="1:10" x14ac:dyDescent="0.3">
      <c r="A445" s="5">
        <v>44105</v>
      </c>
      <c r="B445" t="s">
        <v>26</v>
      </c>
      <c r="C445" t="s">
        <v>489</v>
      </c>
      <c r="D445" s="1">
        <v>43945</v>
      </c>
      <c r="G445" s="6">
        <v>8143000</v>
      </c>
      <c r="I445">
        <v>0</v>
      </c>
      <c r="J445" s="6">
        <v>8143000</v>
      </c>
    </row>
    <row r="446" spans="1:10" x14ac:dyDescent="0.3">
      <c r="A446" s="5">
        <v>44105</v>
      </c>
      <c r="B446" t="s">
        <v>27</v>
      </c>
      <c r="C446" t="s">
        <v>490</v>
      </c>
      <c r="D446" s="1">
        <v>44015</v>
      </c>
      <c r="G446" s="6">
        <v>2247000</v>
      </c>
      <c r="I446">
        <v>0</v>
      </c>
      <c r="J446" s="6">
        <v>2247000</v>
      </c>
    </row>
    <row r="447" spans="1:10" x14ac:dyDescent="0.3">
      <c r="A447" s="5">
        <v>44105</v>
      </c>
      <c r="B447" t="s">
        <v>28</v>
      </c>
      <c r="C447" t="s">
        <v>491</v>
      </c>
      <c r="D447" s="1">
        <v>44042</v>
      </c>
      <c r="G447" s="6">
        <v>3252000</v>
      </c>
      <c r="I447">
        <v>0</v>
      </c>
      <c r="J447" s="6">
        <v>3252000</v>
      </c>
    </row>
    <row r="448" spans="1:10" x14ac:dyDescent="0.3">
      <c r="A448" s="5">
        <v>44105</v>
      </c>
      <c r="B448" t="s">
        <v>29</v>
      </c>
      <c r="C448" t="s">
        <v>492</v>
      </c>
      <c r="D448" s="1">
        <v>44043</v>
      </c>
      <c r="G448" s="6">
        <v>3297000</v>
      </c>
      <c r="I448">
        <v>0</v>
      </c>
      <c r="J448" s="6">
        <v>3297000</v>
      </c>
    </row>
    <row r="449" spans="1:10" x14ac:dyDescent="0.3">
      <c r="A449" s="5">
        <v>44105</v>
      </c>
      <c r="B449" t="s">
        <v>30</v>
      </c>
      <c r="C449" t="s">
        <v>493</v>
      </c>
      <c r="D449" s="1">
        <v>44072</v>
      </c>
      <c r="G449" s="6">
        <v>2283000</v>
      </c>
      <c r="I449">
        <v>0</v>
      </c>
      <c r="J449" s="6">
        <v>2283000</v>
      </c>
    </row>
    <row r="450" spans="1:10" x14ac:dyDescent="0.3">
      <c r="A450" s="5">
        <v>44105</v>
      </c>
      <c r="B450" t="s">
        <v>31</v>
      </c>
      <c r="C450" t="s">
        <v>495</v>
      </c>
      <c r="D450" s="1">
        <v>44085</v>
      </c>
      <c r="G450" s="6">
        <v>3123000</v>
      </c>
      <c r="I450">
        <v>0</v>
      </c>
      <c r="J450" s="6">
        <v>3123000</v>
      </c>
    </row>
    <row r="451" spans="1:10" x14ac:dyDescent="0.3">
      <c r="A451" s="5">
        <v>44105</v>
      </c>
      <c r="B451" t="s">
        <v>32</v>
      </c>
      <c r="C451" t="s">
        <v>496</v>
      </c>
      <c r="D451" s="1">
        <v>44130</v>
      </c>
      <c r="E451" s="1">
        <v>45543</v>
      </c>
      <c r="G451" s="6">
        <v>487000</v>
      </c>
      <c r="I451">
        <v>0</v>
      </c>
      <c r="J451" s="6">
        <v>487000</v>
      </c>
    </row>
    <row r="452" spans="1:10" x14ac:dyDescent="0.3">
      <c r="A452" s="5">
        <v>44136</v>
      </c>
      <c r="B452" t="s">
        <v>1</v>
      </c>
      <c r="C452" t="s">
        <v>475</v>
      </c>
      <c r="D452" s="1">
        <v>42292</v>
      </c>
      <c r="G452" s="6">
        <v>6261000</v>
      </c>
      <c r="I452">
        <v>0</v>
      </c>
      <c r="J452" s="6">
        <v>6261000</v>
      </c>
    </row>
    <row r="453" spans="1:10" x14ac:dyDescent="0.3">
      <c r="A453" s="5">
        <v>44136</v>
      </c>
      <c r="B453" t="s">
        <v>3</v>
      </c>
      <c r="C453" t="s">
        <v>476</v>
      </c>
      <c r="D453" s="1">
        <v>42444</v>
      </c>
      <c r="G453" s="6">
        <v>4102000</v>
      </c>
      <c r="I453">
        <v>0</v>
      </c>
      <c r="J453" s="6">
        <v>4102000</v>
      </c>
    </row>
    <row r="454" spans="1:10" x14ac:dyDescent="0.3">
      <c r="A454" s="5">
        <v>44136</v>
      </c>
      <c r="B454" t="s">
        <v>4</v>
      </c>
      <c r="C454" t="s">
        <v>477</v>
      </c>
      <c r="D454" s="1">
        <v>42503</v>
      </c>
      <c r="G454" s="6">
        <v>12008000</v>
      </c>
      <c r="I454">
        <v>0</v>
      </c>
      <c r="J454" s="6">
        <v>12008000</v>
      </c>
    </row>
    <row r="455" spans="1:10" x14ac:dyDescent="0.3">
      <c r="A455" s="5">
        <v>44136</v>
      </c>
      <c r="B455" t="s">
        <v>6</v>
      </c>
      <c r="C455" t="s">
        <v>478</v>
      </c>
      <c r="D455" s="1">
        <v>42638</v>
      </c>
      <c r="G455" s="6">
        <v>5580000</v>
      </c>
      <c r="I455">
        <v>0</v>
      </c>
      <c r="J455" s="6">
        <v>5580000</v>
      </c>
    </row>
    <row r="456" spans="1:10" x14ac:dyDescent="0.3">
      <c r="A456" s="5">
        <v>44136</v>
      </c>
      <c r="B456" t="s">
        <v>8</v>
      </c>
      <c r="C456" t="s">
        <v>479</v>
      </c>
      <c r="D456" s="1">
        <v>42708</v>
      </c>
      <c r="G456" s="6">
        <v>4453000</v>
      </c>
      <c r="I456">
        <v>0</v>
      </c>
      <c r="J456" s="6">
        <v>4453000</v>
      </c>
    </row>
    <row r="457" spans="1:10" x14ac:dyDescent="0.3">
      <c r="A457" s="5">
        <v>44136</v>
      </c>
      <c r="B457" t="s">
        <v>10</v>
      </c>
      <c r="C457" t="s">
        <v>480</v>
      </c>
      <c r="D457" s="1">
        <v>43039</v>
      </c>
      <c r="G457" s="6">
        <v>5906000</v>
      </c>
      <c r="I457">
        <v>0</v>
      </c>
      <c r="J457" s="6">
        <v>5906000</v>
      </c>
    </row>
    <row r="458" spans="1:10" x14ac:dyDescent="0.3">
      <c r="A458" s="5">
        <v>44136</v>
      </c>
      <c r="B458" t="s">
        <v>11</v>
      </c>
      <c r="C458" t="s">
        <v>481</v>
      </c>
      <c r="D458" s="1">
        <v>43146</v>
      </c>
      <c r="G458" s="6">
        <v>7508000</v>
      </c>
      <c r="I458">
        <v>0</v>
      </c>
      <c r="J458" s="6">
        <v>7508000</v>
      </c>
    </row>
    <row r="459" spans="1:10" x14ac:dyDescent="0.3">
      <c r="A459" s="5">
        <v>44136</v>
      </c>
      <c r="B459" t="s">
        <v>12</v>
      </c>
      <c r="C459" t="s">
        <v>494</v>
      </c>
      <c r="D459" s="1">
        <v>43252</v>
      </c>
      <c r="G459" s="6">
        <v>156000</v>
      </c>
      <c r="I459">
        <v>0</v>
      </c>
      <c r="J459" s="6">
        <v>156000</v>
      </c>
    </row>
    <row r="460" spans="1:10" x14ac:dyDescent="0.3">
      <c r="A460" s="5">
        <v>44136</v>
      </c>
      <c r="B460" t="s">
        <v>13</v>
      </c>
      <c r="C460" t="s">
        <v>485</v>
      </c>
      <c r="D460" s="1">
        <v>43779</v>
      </c>
      <c r="G460" s="6">
        <v>4836000</v>
      </c>
      <c r="I460">
        <v>0</v>
      </c>
      <c r="J460" s="6">
        <v>4836000</v>
      </c>
    </row>
    <row r="461" spans="1:10" x14ac:dyDescent="0.3">
      <c r="A461" s="5">
        <v>44136</v>
      </c>
      <c r="B461" t="s">
        <v>20</v>
      </c>
      <c r="C461" t="s">
        <v>482</v>
      </c>
      <c r="D461" s="1">
        <v>43629</v>
      </c>
      <c r="G461" s="6">
        <v>7555000</v>
      </c>
      <c r="I461">
        <v>0</v>
      </c>
      <c r="J461" s="6">
        <v>7555000</v>
      </c>
    </row>
    <row r="462" spans="1:10" x14ac:dyDescent="0.3">
      <c r="A462" s="5">
        <v>44136</v>
      </c>
      <c r="B462" t="s">
        <v>21</v>
      </c>
      <c r="C462" t="s">
        <v>483</v>
      </c>
      <c r="D462" s="1">
        <v>43631</v>
      </c>
      <c r="G462" s="6">
        <v>5761000</v>
      </c>
      <c r="I462">
        <v>0</v>
      </c>
      <c r="J462" s="6">
        <v>5761000</v>
      </c>
    </row>
    <row r="463" spans="1:10" x14ac:dyDescent="0.3">
      <c r="A463" s="5">
        <v>44136</v>
      </c>
      <c r="B463" t="s">
        <v>22</v>
      </c>
      <c r="C463" t="s">
        <v>484</v>
      </c>
      <c r="D463" s="1">
        <v>43743</v>
      </c>
      <c r="G463" s="6">
        <v>5315000</v>
      </c>
      <c r="I463">
        <v>0</v>
      </c>
      <c r="J463" s="6">
        <v>5315000</v>
      </c>
    </row>
    <row r="464" spans="1:10" x14ac:dyDescent="0.3">
      <c r="A464" s="5">
        <v>44136</v>
      </c>
      <c r="B464" t="s">
        <v>23</v>
      </c>
      <c r="C464" t="s">
        <v>486</v>
      </c>
      <c r="D464" s="1">
        <v>43834</v>
      </c>
      <c r="G464" s="6">
        <v>7732000</v>
      </c>
      <c r="I464">
        <v>0</v>
      </c>
      <c r="J464" s="6">
        <v>7732000</v>
      </c>
    </row>
    <row r="465" spans="1:10" x14ac:dyDescent="0.3">
      <c r="A465" s="5">
        <v>44136</v>
      </c>
      <c r="B465" t="s">
        <v>24</v>
      </c>
      <c r="C465" t="s">
        <v>487</v>
      </c>
      <c r="D465" s="1">
        <v>43833</v>
      </c>
      <c r="G465" s="6">
        <v>5325000</v>
      </c>
      <c r="I465">
        <v>0</v>
      </c>
      <c r="J465" s="6">
        <v>5325000</v>
      </c>
    </row>
    <row r="466" spans="1:10" x14ac:dyDescent="0.3">
      <c r="A466" s="5">
        <v>44136</v>
      </c>
      <c r="B466" t="s">
        <v>25</v>
      </c>
      <c r="C466" t="s">
        <v>488</v>
      </c>
      <c r="D466" s="1">
        <v>43853</v>
      </c>
      <c r="G466" s="6">
        <v>8653000</v>
      </c>
      <c r="I466">
        <v>0</v>
      </c>
      <c r="J466" s="6">
        <v>8653000</v>
      </c>
    </row>
    <row r="467" spans="1:10" x14ac:dyDescent="0.3">
      <c r="A467" s="5">
        <v>44136</v>
      </c>
      <c r="B467" t="s">
        <v>26</v>
      </c>
      <c r="C467" t="s">
        <v>489</v>
      </c>
      <c r="D467" s="1">
        <v>43945</v>
      </c>
      <c r="G467" s="6">
        <v>7103000</v>
      </c>
      <c r="I467">
        <v>0</v>
      </c>
      <c r="J467" s="6">
        <v>7103000</v>
      </c>
    </row>
    <row r="468" spans="1:10" x14ac:dyDescent="0.3">
      <c r="A468" s="5">
        <v>44136</v>
      </c>
      <c r="B468" t="s">
        <v>27</v>
      </c>
      <c r="C468" t="s">
        <v>490</v>
      </c>
      <c r="D468" s="1">
        <v>44015</v>
      </c>
      <c r="G468" s="6">
        <v>2150000</v>
      </c>
      <c r="I468">
        <v>0</v>
      </c>
      <c r="J468" s="6">
        <v>2150000</v>
      </c>
    </row>
    <row r="469" spans="1:10" x14ac:dyDescent="0.3">
      <c r="A469" s="5">
        <v>44136</v>
      </c>
      <c r="B469" t="s">
        <v>28</v>
      </c>
      <c r="C469" t="s">
        <v>491</v>
      </c>
      <c r="D469" s="1">
        <v>44042</v>
      </c>
      <c r="G469" s="6">
        <v>2539000</v>
      </c>
      <c r="I469">
        <v>0</v>
      </c>
      <c r="J469" s="6">
        <v>2539000</v>
      </c>
    </row>
    <row r="470" spans="1:10" x14ac:dyDescent="0.3">
      <c r="A470" s="5">
        <v>44136</v>
      </c>
      <c r="B470" t="s">
        <v>29</v>
      </c>
      <c r="C470" t="s">
        <v>492</v>
      </c>
      <c r="D470" s="1">
        <v>44043</v>
      </c>
      <c r="G470" s="6">
        <v>3081000</v>
      </c>
      <c r="I470">
        <v>0</v>
      </c>
      <c r="J470" s="6">
        <v>3081000</v>
      </c>
    </row>
    <row r="471" spans="1:10" x14ac:dyDescent="0.3">
      <c r="A471" s="5">
        <v>44136</v>
      </c>
      <c r="B471" t="s">
        <v>30</v>
      </c>
      <c r="C471" t="s">
        <v>493</v>
      </c>
      <c r="D471" s="1">
        <v>44072</v>
      </c>
      <c r="G471" s="6">
        <v>2374000</v>
      </c>
      <c r="I471">
        <v>0</v>
      </c>
      <c r="J471" s="6">
        <v>2374000</v>
      </c>
    </row>
    <row r="472" spans="1:10" x14ac:dyDescent="0.3">
      <c r="A472" s="5">
        <v>44136</v>
      </c>
      <c r="B472" t="s">
        <v>31</v>
      </c>
      <c r="C472" t="s">
        <v>495</v>
      </c>
      <c r="D472" s="1">
        <v>44085</v>
      </c>
      <c r="G472" s="6">
        <v>3299000</v>
      </c>
      <c r="I472">
        <v>0</v>
      </c>
      <c r="J472" s="6">
        <v>3299000</v>
      </c>
    </row>
    <row r="473" spans="1:10" x14ac:dyDescent="0.3">
      <c r="A473" s="5">
        <v>44136</v>
      </c>
      <c r="B473" t="s">
        <v>32</v>
      </c>
      <c r="C473" t="s">
        <v>496</v>
      </c>
      <c r="D473" s="1">
        <v>44130</v>
      </c>
      <c r="E473" s="1">
        <v>45543</v>
      </c>
      <c r="G473" s="6">
        <v>3056000</v>
      </c>
      <c r="I473">
        <v>0</v>
      </c>
      <c r="J473" s="6">
        <v>3056000</v>
      </c>
    </row>
    <row r="474" spans="1:10" x14ac:dyDescent="0.3">
      <c r="A474" s="5">
        <v>44136</v>
      </c>
      <c r="B474" t="s">
        <v>33</v>
      </c>
      <c r="C474" t="s">
        <v>497</v>
      </c>
      <c r="D474" s="1">
        <v>44147</v>
      </c>
      <c r="G474" s="6">
        <v>1452000</v>
      </c>
      <c r="I474">
        <v>0</v>
      </c>
      <c r="J474" s="6">
        <v>1452000</v>
      </c>
    </row>
    <row r="475" spans="1:10" x14ac:dyDescent="0.3">
      <c r="A475" s="5">
        <v>44136</v>
      </c>
      <c r="B475" t="s">
        <v>34</v>
      </c>
      <c r="C475" t="s">
        <v>498</v>
      </c>
      <c r="D475" s="1">
        <v>44154</v>
      </c>
      <c r="G475" s="6">
        <v>1284000</v>
      </c>
      <c r="I475">
        <v>0</v>
      </c>
      <c r="J475" s="6">
        <v>1284000</v>
      </c>
    </row>
    <row r="476" spans="1:10" x14ac:dyDescent="0.3">
      <c r="A476" s="5">
        <v>44166</v>
      </c>
      <c r="B476" t="s">
        <v>1</v>
      </c>
      <c r="C476" t="s">
        <v>475</v>
      </c>
      <c r="D476" s="1">
        <v>42292</v>
      </c>
      <c r="G476" s="6">
        <v>6223000</v>
      </c>
      <c r="I476">
        <v>0</v>
      </c>
      <c r="J476" s="6">
        <v>6223000</v>
      </c>
    </row>
    <row r="477" spans="1:10" x14ac:dyDescent="0.3">
      <c r="A477" s="5">
        <v>44166</v>
      </c>
      <c r="B477" t="s">
        <v>3</v>
      </c>
      <c r="C477" t="s">
        <v>476</v>
      </c>
      <c r="D477" s="1">
        <v>42444</v>
      </c>
      <c r="G477" s="6">
        <v>4041000</v>
      </c>
      <c r="I477">
        <v>0</v>
      </c>
      <c r="J477" s="6">
        <v>4041000</v>
      </c>
    </row>
    <row r="478" spans="1:10" x14ac:dyDescent="0.3">
      <c r="A478" s="5">
        <v>44166</v>
      </c>
      <c r="B478" t="s">
        <v>4</v>
      </c>
      <c r="C478" t="s">
        <v>477</v>
      </c>
      <c r="D478" s="1">
        <v>42503</v>
      </c>
      <c r="G478" s="6">
        <v>11264000</v>
      </c>
      <c r="I478">
        <v>0</v>
      </c>
      <c r="J478" s="6">
        <v>11264000</v>
      </c>
    </row>
    <row r="479" spans="1:10" x14ac:dyDescent="0.3">
      <c r="A479" s="5">
        <v>44166</v>
      </c>
      <c r="B479" t="s">
        <v>6</v>
      </c>
      <c r="C479" t="s">
        <v>478</v>
      </c>
      <c r="D479" s="1">
        <v>42638</v>
      </c>
      <c r="G479" s="6">
        <v>5379000</v>
      </c>
      <c r="I479">
        <v>0</v>
      </c>
      <c r="J479" s="6">
        <v>5379000</v>
      </c>
    </row>
    <row r="480" spans="1:10" x14ac:dyDescent="0.3">
      <c r="A480" s="5">
        <v>44166</v>
      </c>
      <c r="B480" t="s">
        <v>8</v>
      </c>
      <c r="C480" t="s">
        <v>479</v>
      </c>
      <c r="D480" s="1">
        <v>42708</v>
      </c>
      <c r="G480" s="6">
        <v>3624000</v>
      </c>
      <c r="I480">
        <v>0</v>
      </c>
      <c r="J480" s="6">
        <v>3624000</v>
      </c>
    </row>
    <row r="481" spans="1:10" x14ac:dyDescent="0.3">
      <c r="A481" s="5">
        <v>44166</v>
      </c>
      <c r="B481" t="s">
        <v>10</v>
      </c>
      <c r="C481" t="s">
        <v>480</v>
      </c>
      <c r="D481" s="1">
        <v>43039</v>
      </c>
      <c r="G481" s="6">
        <v>5350000</v>
      </c>
      <c r="I481">
        <v>0</v>
      </c>
      <c r="J481" s="6">
        <v>5350000</v>
      </c>
    </row>
    <row r="482" spans="1:10" x14ac:dyDescent="0.3">
      <c r="A482" s="5">
        <v>44166</v>
      </c>
      <c r="B482" t="s">
        <v>11</v>
      </c>
      <c r="C482" t="s">
        <v>481</v>
      </c>
      <c r="D482" s="1">
        <v>43146</v>
      </c>
      <c r="G482" s="6">
        <v>6711000</v>
      </c>
      <c r="I482">
        <v>0</v>
      </c>
      <c r="J482" s="6">
        <v>6711000</v>
      </c>
    </row>
    <row r="483" spans="1:10" x14ac:dyDescent="0.3">
      <c r="A483" s="5">
        <v>44166</v>
      </c>
      <c r="B483" t="s">
        <v>12</v>
      </c>
      <c r="C483" t="s">
        <v>494</v>
      </c>
      <c r="D483" s="1">
        <v>43252</v>
      </c>
      <c r="G483" s="6">
        <v>227000</v>
      </c>
      <c r="I483">
        <v>0</v>
      </c>
      <c r="J483" s="6">
        <v>227000</v>
      </c>
    </row>
    <row r="484" spans="1:10" x14ac:dyDescent="0.3">
      <c r="A484" s="5">
        <v>44166</v>
      </c>
      <c r="B484" t="s">
        <v>13</v>
      </c>
      <c r="C484" t="s">
        <v>485</v>
      </c>
      <c r="D484" s="1">
        <v>43779</v>
      </c>
      <c r="G484" s="6">
        <v>4756000</v>
      </c>
      <c r="I484">
        <v>0</v>
      </c>
      <c r="J484" s="6">
        <v>4756000</v>
      </c>
    </row>
    <row r="485" spans="1:10" x14ac:dyDescent="0.3">
      <c r="A485" s="5">
        <v>44166</v>
      </c>
      <c r="B485" t="s">
        <v>20</v>
      </c>
      <c r="C485" t="s">
        <v>482</v>
      </c>
      <c r="D485" s="1">
        <v>43629</v>
      </c>
      <c r="G485" s="6">
        <v>7551000</v>
      </c>
      <c r="I485">
        <v>0</v>
      </c>
      <c r="J485" s="6">
        <v>7551000</v>
      </c>
    </row>
    <row r="486" spans="1:10" x14ac:dyDescent="0.3">
      <c r="A486" s="5">
        <v>44166</v>
      </c>
      <c r="B486" t="s">
        <v>21</v>
      </c>
      <c r="C486" t="s">
        <v>483</v>
      </c>
      <c r="D486" s="1">
        <v>43631</v>
      </c>
      <c r="G486" s="6">
        <v>5584000</v>
      </c>
      <c r="I486">
        <v>0</v>
      </c>
      <c r="J486" s="6">
        <v>5584000</v>
      </c>
    </row>
    <row r="487" spans="1:10" x14ac:dyDescent="0.3">
      <c r="A487" s="5">
        <v>44166</v>
      </c>
      <c r="B487" t="s">
        <v>22</v>
      </c>
      <c r="C487" t="s">
        <v>484</v>
      </c>
      <c r="D487" s="1">
        <v>43743</v>
      </c>
      <c r="G487" s="6">
        <v>5587000</v>
      </c>
      <c r="I487">
        <v>0</v>
      </c>
      <c r="J487" s="6">
        <v>5587000</v>
      </c>
    </row>
    <row r="488" spans="1:10" x14ac:dyDescent="0.3">
      <c r="A488" s="5">
        <v>44166</v>
      </c>
      <c r="B488" t="s">
        <v>23</v>
      </c>
      <c r="C488" t="s">
        <v>486</v>
      </c>
      <c r="D488" s="1">
        <v>43834</v>
      </c>
      <c r="G488" s="6">
        <v>7266000</v>
      </c>
      <c r="I488">
        <v>0</v>
      </c>
      <c r="J488" s="6">
        <v>7266000</v>
      </c>
    </row>
    <row r="489" spans="1:10" x14ac:dyDescent="0.3">
      <c r="A489" s="5">
        <v>44166</v>
      </c>
      <c r="B489" t="s">
        <v>24</v>
      </c>
      <c r="C489" t="s">
        <v>487</v>
      </c>
      <c r="D489" s="1">
        <v>43833</v>
      </c>
      <c r="G489" s="6">
        <v>5242000</v>
      </c>
      <c r="I489">
        <v>0</v>
      </c>
      <c r="J489" s="6">
        <v>5242000</v>
      </c>
    </row>
    <row r="490" spans="1:10" x14ac:dyDescent="0.3">
      <c r="A490" s="5">
        <v>44166</v>
      </c>
      <c r="B490" t="s">
        <v>25</v>
      </c>
      <c r="C490" t="s">
        <v>488</v>
      </c>
      <c r="D490" s="1">
        <v>43853</v>
      </c>
      <c r="G490" s="6">
        <v>7451000</v>
      </c>
      <c r="I490">
        <v>0</v>
      </c>
      <c r="J490" s="6">
        <v>7451000</v>
      </c>
    </row>
    <row r="491" spans="1:10" x14ac:dyDescent="0.3">
      <c r="A491" s="5">
        <v>44166</v>
      </c>
      <c r="B491" t="s">
        <v>26</v>
      </c>
      <c r="C491" t="s">
        <v>489</v>
      </c>
      <c r="D491" s="1">
        <v>43945</v>
      </c>
      <c r="G491" s="6">
        <v>7635000</v>
      </c>
      <c r="I491">
        <v>0</v>
      </c>
      <c r="J491" s="6">
        <v>7635000</v>
      </c>
    </row>
    <row r="492" spans="1:10" x14ac:dyDescent="0.3">
      <c r="A492" s="5">
        <v>44166</v>
      </c>
      <c r="B492" t="s">
        <v>27</v>
      </c>
      <c r="C492" t="s">
        <v>490</v>
      </c>
      <c r="D492" s="1">
        <v>44015</v>
      </c>
      <c r="G492" s="6">
        <v>2182000</v>
      </c>
      <c r="I492">
        <v>0</v>
      </c>
      <c r="J492" s="6">
        <v>2182000</v>
      </c>
    </row>
    <row r="493" spans="1:10" x14ac:dyDescent="0.3">
      <c r="A493" s="5">
        <v>44166</v>
      </c>
      <c r="B493" t="s">
        <v>28</v>
      </c>
      <c r="C493" t="s">
        <v>491</v>
      </c>
      <c r="D493" s="1">
        <v>44042</v>
      </c>
      <c r="G493" s="6">
        <v>2624000</v>
      </c>
      <c r="I493">
        <v>0</v>
      </c>
      <c r="J493" s="6">
        <v>2624000</v>
      </c>
    </row>
    <row r="494" spans="1:10" x14ac:dyDescent="0.3">
      <c r="A494" s="5">
        <v>44166</v>
      </c>
      <c r="B494" t="s">
        <v>29</v>
      </c>
      <c r="C494" t="s">
        <v>492</v>
      </c>
      <c r="D494" s="1">
        <v>44043</v>
      </c>
      <c r="G494" s="6">
        <v>2983000</v>
      </c>
      <c r="I494">
        <v>0</v>
      </c>
      <c r="J494" s="6">
        <v>2983000</v>
      </c>
    </row>
    <row r="495" spans="1:10" x14ac:dyDescent="0.3">
      <c r="A495" s="5">
        <v>44166</v>
      </c>
      <c r="B495" t="s">
        <v>30</v>
      </c>
      <c r="C495" t="s">
        <v>493</v>
      </c>
      <c r="D495" s="1">
        <v>44072</v>
      </c>
      <c r="G495" s="6">
        <v>3021000</v>
      </c>
      <c r="I495">
        <v>0</v>
      </c>
      <c r="J495" s="6">
        <v>3021000</v>
      </c>
    </row>
    <row r="496" spans="1:10" x14ac:dyDescent="0.3">
      <c r="A496" s="5">
        <v>44166</v>
      </c>
      <c r="B496" t="s">
        <v>31</v>
      </c>
      <c r="C496" t="s">
        <v>495</v>
      </c>
      <c r="D496" s="1">
        <v>44085</v>
      </c>
      <c r="G496" s="6">
        <v>3549000</v>
      </c>
      <c r="I496">
        <v>0</v>
      </c>
      <c r="J496" s="6">
        <v>3549000</v>
      </c>
    </row>
    <row r="497" spans="1:10" x14ac:dyDescent="0.3">
      <c r="A497" s="5">
        <v>44166</v>
      </c>
      <c r="B497" t="s">
        <v>32</v>
      </c>
      <c r="C497" t="s">
        <v>496</v>
      </c>
      <c r="D497" s="1">
        <v>44130</v>
      </c>
      <c r="E497" s="1">
        <v>45543</v>
      </c>
      <c r="G497" s="6">
        <v>3527000</v>
      </c>
      <c r="I497">
        <v>0</v>
      </c>
      <c r="J497" s="6">
        <v>3527000</v>
      </c>
    </row>
    <row r="498" spans="1:10" x14ac:dyDescent="0.3">
      <c r="A498" s="5">
        <v>44166</v>
      </c>
      <c r="B498" t="s">
        <v>33</v>
      </c>
      <c r="C498" t="s">
        <v>497</v>
      </c>
      <c r="D498" s="1">
        <v>44147</v>
      </c>
      <c r="G498" s="6">
        <v>2860000</v>
      </c>
      <c r="I498">
        <v>0</v>
      </c>
      <c r="J498" s="6">
        <v>2860000</v>
      </c>
    </row>
    <row r="499" spans="1:10" x14ac:dyDescent="0.3">
      <c r="A499" s="5">
        <v>44166</v>
      </c>
      <c r="B499" t="s">
        <v>34</v>
      </c>
      <c r="C499" t="s">
        <v>498</v>
      </c>
      <c r="D499" s="1">
        <v>44154</v>
      </c>
      <c r="G499" s="6">
        <v>3679000</v>
      </c>
      <c r="I499">
        <v>0</v>
      </c>
      <c r="J499" s="6">
        <v>3679000</v>
      </c>
    </row>
    <row r="500" spans="1:10" x14ac:dyDescent="0.3">
      <c r="A500" s="5">
        <v>44166</v>
      </c>
      <c r="B500" t="s">
        <v>35</v>
      </c>
      <c r="C500" t="s">
        <v>499</v>
      </c>
      <c r="D500" s="1">
        <v>44169</v>
      </c>
      <c r="G500" s="6">
        <v>2839000</v>
      </c>
      <c r="I500">
        <v>0</v>
      </c>
      <c r="J500" s="6">
        <v>2839000</v>
      </c>
    </row>
    <row r="501" spans="1:10" x14ac:dyDescent="0.3">
      <c r="A501" s="5">
        <v>44197</v>
      </c>
      <c r="B501" t="s">
        <v>1</v>
      </c>
      <c r="C501" t="s">
        <v>475</v>
      </c>
      <c r="D501" s="1">
        <v>42292</v>
      </c>
      <c r="G501" s="6">
        <v>6086000</v>
      </c>
      <c r="I501">
        <v>0</v>
      </c>
      <c r="J501" s="6">
        <v>6086000</v>
      </c>
    </row>
    <row r="502" spans="1:10" x14ac:dyDescent="0.3">
      <c r="A502" s="5">
        <v>44197</v>
      </c>
      <c r="B502" t="s">
        <v>3</v>
      </c>
      <c r="C502" t="s">
        <v>476</v>
      </c>
      <c r="D502" s="1">
        <v>42444</v>
      </c>
      <c r="G502" s="6">
        <v>3656000</v>
      </c>
      <c r="I502">
        <v>0</v>
      </c>
      <c r="J502" s="6">
        <v>3656000</v>
      </c>
    </row>
    <row r="503" spans="1:10" x14ac:dyDescent="0.3">
      <c r="A503" s="5">
        <v>44197</v>
      </c>
      <c r="B503" t="s">
        <v>4</v>
      </c>
      <c r="C503" t="s">
        <v>477</v>
      </c>
      <c r="D503" s="1">
        <v>42503</v>
      </c>
      <c r="G503" s="6">
        <v>10615000</v>
      </c>
      <c r="I503">
        <v>0</v>
      </c>
      <c r="J503" s="6">
        <v>10615000</v>
      </c>
    </row>
    <row r="504" spans="1:10" x14ac:dyDescent="0.3">
      <c r="A504" s="5">
        <v>44197</v>
      </c>
      <c r="B504" t="s">
        <v>6</v>
      </c>
      <c r="C504" t="s">
        <v>478</v>
      </c>
      <c r="D504" s="1">
        <v>42638</v>
      </c>
      <c r="G504" s="6">
        <v>5056000</v>
      </c>
      <c r="I504">
        <v>0</v>
      </c>
      <c r="J504" s="6">
        <v>5056000</v>
      </c>
    </row>
    <row r="505" spans="1:10" x14ac:dyDescent="0.3">
      <c r="A505" s="5">
        <v>44197</v>
      </c>
      <c r="B505" t="s">
        <v>8</v>
      </c>
      <c r="C505" t="s">
        <v>479</v>
      </c>
      <c r="D505" s="1">
        <v>42708</v>
      </c>
      <c r="G505" s="6">
        <v>3820000</v>
      </c>
      <c r="I505">
        <v>0</v>
      </c>
      <c r="J505" s="6">
        <v>3820000</v>
      </c>
    </row>
    <row r="506" spans="1:10" x14ac:dyDescent="0.3">
      <c r="A506" s="5">
        <v>44197</v>
      </c>
      <c r="B506" t="s">
        <v>10</v>
      </c>
      <c r="C506" t="s">
        <v>480</v>
      </c>
      <c r="D506" s="1">
        <v>43039</v>
      </c>
      <c r="G506" s="6">
        <v>5179000</v>
      </c>
      <c r="I506">
        <v>0</v>
      </c>
      <c r="J506" s="6">
        <v>5179000</v>
      </c>
    </row>
    <row r="507" spans="1:10" x14ac:dyDescent="0.3">
      <c r="A507" s="5">
        <v>44197</v>
      </c>
      <c r="B507" t="s">
        <v>11</v>
      </c>
      <c r="C507" t="s">
        <v>481</v>
      </c>
      <c r="D507" s="1">
        <v>43146</v>
      </c>
      <c r="G507" s="6">
        <v>6747000</v>
      </c>
      <c r="I507">
        <v>0</v>
      </c>
      <c r="J507" s="6">
        <v>6747000</v>
      </c>
    </row>
    <row r="508" spans="1:10" x14ac:dyDescent="0.3">
      <c r="A508" s="5">
        <v>44197</v>
      </c>
      <c r="B508" t="s">
        <v>12</v>
      </c>
      <c r="C508" t="s">
        <v>494</v>
      </c>
      <c r="D508" s="1">
        <v>43252</v>
      </c>
      <c r="G508" s="6">
        <v>238000</v>
      </c>
      <c r="I508">
        <v>0</v>
      </c>
      <c r="J508" s="6">
        <v>238000</v>
      </c>
    </row>
    <row r="509" spans="1:10" x14ac:dyDescent="0.3">
      <c r="A509" s="5">
        <v>44197</v>
      </c>
      <c r="B509" t="s">
        <v>13</v>
      </c>
      <c r="C509" t="s">
        <v>485</v>
      </c>
      <c r="D509" s="1">
        <v>43779</v>
      </c>
      <c r="G509" s="6">
        <v>3936000</v>
      </c>
      <c r="I509">
        <v>0</v>
      </c>
      <c r="J509" s="6">
        <v>3936000</v>
      </c>
    </row>
    <row r="510" spans="1:10" x14ac:dyDescent="0.3">
      <c r="A510" s="5">
        <v>44197</v>
      </c>
      <c r="B510" t="s">
        <v>20</v>
      </c>
      <c r="C510" t="s">
        <v>482</v>
      </c>
      <c r="D510" s="1">
        <v>43629</v>
      </c>
      <c r="G510" s="6">
        <v>7939000</v>
      </c>
      <c r="I510">
        <v>0</v>
      </c>
      <c r="J510" s="6">
        <v>7939000</v>
      </c>
    </row>
    <row r="511" spans="1:10" x14ac:dyDescent="0.3">
      <c r="A511" s="5">
        <v>44197</v>
      </c>
      <c r="B511" t="s">
        <v>21</v>
      </c>
      <c r="C511" t="s">
        <v>483</v>
      </c>
      <c r="D511" s="1">
        <v>43631</v>
      </c>
      <c r="G511" s="6">
        <v>5265000</v>
      </c>
      <c r="I511">
        <v>0</v>
      </c>
      <c r="J511" s="6">
        <v>5265000</v>
      </c>
    </row>
    <row r="512" spans="1:10" x14ac:dyDescent="0.3">
      <c r="A512" s="5">
        <v>44197</v>
      </c>
      <c r="B512" t="s">
        <v>22</v>
      </c>
      <c r="C512" t="s">
        <v>484</v>
      </c>
      <c r="D512" s="1">
        <v>43743</v>
      </c>
      <c r="G512" s="6">
        <v>5516000</v>
      </c>
      <c r="I512">
        <v>0</v>
      </c>
      <c r="J512" s="6">
        <v>5516000</v>
      </c>
    </row>
    <row r="513" spans="1:10" x14ac:dyDescent="0.3">
      <c r="A513" s="5">
        <v>44197</v>
      </c>
      <c r="B513" t="s">
        <v>23</v>
      </c>
      <c r="C513" t="s">
        <v>486</v>
      </c>
      <c r="D513" s="1">
        <v>43834</v>
      </c>
      <c r="G513" s="6">
        <v>6726000</v>
      </c>
      <c r="I513">
        <v>0</v>
      </c>
      <c r="J513" s="6">
        <v>6726000</v>
      </c>
    </row>
    <row r="514" spans="1:10" x14ac:dyDescent="0.3">
      <c r="A514" s="5">
        <v>44197</v>
      </c>
      <c r="B514" t="s">
        <v>24</v>
      </c>
      <c r="C514" t="s">
        <v>487</v>
      </c>
      <c r="D514" s="1">
        <v>43833</v>
      </c>
      <c r="G514" s="6">
        <v>4667000</v>
      </c>
      <c r="I514">
        <v>0</v>
      </c>
      <c r="J514" s="6">
        <v>4667000</v>
      </c>
    </row>
    <row r="515" spans="1:10" x14ac:dyDescent="0.3">
      <c r="A515" s="5">
        <v>44197</v>
      </c>
      <c r="B515" t="s">
        <v>25</v>
      </c>
      <c r="C515" t="s">
        <v>488</v>
      </c>
      <c r="D515" s="1">
        <v>43853</v>
      </c>
      <c r="G515" s="6">
        <v>7823000</v>
      </c>
      <c r="I515">
        <v>0</v>
      </c>
      <c r="J515" s="6">
        <v>7823000</v>
      </c>
    </row>
    <row r="516" spans="1:10" x14ac:dyDescent="0.3">
      <c r="A516" s="5">
        <v>44197</v>
      </c>
      <c r="B516" t="s">
        <v>26</v>
      </c>
      <c r="C516" t="s">
        <v>489</v>
      </c>
      <c r="D516" s="1">
        <v>43945</v>
      </c>
      <c r="G516" s="6">
        <v>7482000</v>
      </c>
      <c r="I516">
        <v>0</v>
      </c>
      <c r="J516" s="6">
        <v>7482000</v>
      </c>
    </row>
    <row r="517" spans="1:10" x14ac:dyDescent="0.3">
      <c r="A517" s="5">
        <v>44197</v>
      </c>
      <c r="B517" t="s">
        <v>27</v>
      </c>
      <c r="C517" t="s">
        <v>490</v>
      </c>
      <c r="D517" s="1">
        <v>44015</v>
      </c>
      <c r="G517" s="6">
        <v>2495000</v>
      </c>
      <c r="I517">
        <v>0</v>
      </c>
      <c r="J517" s="6">
        <v>2495000</v>
      </c>
    </row>
    <row r="518" spans="1:10" x14ac:dyDescent="0.3">
      <c r="A518" s="5">
        <v>44197</v>
      </c>
      <c r="B518" t="s">
        <v>28</v>
      </c>
      <c r="C518" t="s">
        <v>491</v>
      </c>
      <c r="D518" s="1">
        <v>44042</v>
      </c>
      <c r="G518" s="6">
        <v>2918000</v>
      </c>
      <c r="I518">
        <v>0</v>
      </c>
      <c r="J518" s="6">
        <v>2918000</v>
      </c>
    </row>
    <row r="519" spans="1:10" x14ac:dyDescent="0.3">
      <c r="A519" s="5">
        <v>44197</v>
      </c>
      <c r="B519" t="s">
        <v>29</v>
      </c>
      <c r="C519" t="s">
        <v>492</v>
      </c>
      <c r="D519" s="1">
        <v>44043</v>
      </c>
      <c r="G519" s="6">
        <v>2823000</v>
      </c>
      <c r="I519">
        <v>0</v>
      </c>
      <c r="J519" s="6">
        <v>2823000</v>
      </c>
    </row>
    <row r="520" spans="1:10" x14ac:dyDescent="0.3">
      <c r="A520" s="5">
        <v>44197</v>
      </c>
      <c r="B520" t="s">
        <v>30</v>
      </c>
      <c r="C520" t="s">
        <v>493</v>
      </c>
      <c r="D520" s="1">
        <v>44072</v>
      </c>
      <c r="G520" s="6">
        <v>2968000</v>
      </c>
      <c r="I520">
        <v>0</v>
      </c>
      <c r="J520" s="6">
        <v>2968000</v>
      </c>
    </row>
    <row r="521" spans="1:10" x14ac:dyDescent="0.3">
      <c r="A521" s="5">
        <v>44197</v>
      </c>
      <c r="B521" t="s">
        <v>31</v>
      </c>
      <c r="C521" t="s">
        <v>495</v>
      </c>
      <c r="D521" s="1">
        <v>44085</v>
      </c>
      <c r="G521" s="6">
        <v>3565000</v>
      </c>
      <c r="I521">
        <v>0</v>
      </c>
      <c r="J521" s="6">
        <v>3565000</v>
      </c>
    </row>
    <row r="522" spans="1:10" x14ac:dyDescent="0.3">
      <c r="A522" s="5">
        <v>44197</v>
      </c>
      <c r="B522" t="s">
        <v>32</v>
      </c>
      <c r="C522" t="s">
        <v>496</v>
      </c>
      <c r="D522" s="1">
        <v>44130</v>
      </c>
      <c r="E522" s="1">
        <v>45543</v>
      </c>
      <c r="G522" s="6">
        <v>3657000</v>
      </c>
      <c r="I522">
        <v>0</v>
      </c>
      <c r="J522" s="6">
        <v>3657000</v>
      </c>
    </row>
    <row r="523" spans="1:10" x14ac:dyDescent="0.3">
      <c r="A523" s="5">
        <v>44197</v>
      </c>
      <c r="B523" t="s">
        <v>33</v>
      </c>
      <c r="C523" t="s">
        <v>497</v>
      </c>
      <c r="D523" s="1">
        <v>44147</v>
      </c>
      <c r="G523" s="6">
        <v>3422000</v>
      </c>
      <c r="I523">
        <v>0</v>
      </c>
      <c r="J523" s="6">
        <v>3422000</v>
      </c>
    </row>
    <row r="524" spans="1:10" x14ac:dyDescent="0.3">
      <c r="A524" s="5">
        <v>44197</v>
      </c>
      <c r="B524" t="s">
        <v>34</v>
      </c>
      <c r="C524" t="s">
        <v>498</v>
      </c>
      <c r="D524" s="1">
        <v>44154</v>
      </c>
      <c r="G524" s="6">
        <v>4549000</v>
      </c>
      <c r="I524">
        <v>0</v>
      </c>
      <c r="J524" s="6">
        <v>4549000</v>
      </c>
    </row>
    <row r="525" spans="1:10" x14ac:dyDescent="0.3">
      <c r="A525" s="5">
        <v>44197</v>
      </c>
      <c r="B525" t="s">
        <v>35</v>
      </c>
      <c r="C525" t="s">
        <v>499</v>
      </c>
      <c r="D525" s="1">
        <v>44169</v>
      </c>
      <c r="G525" s="6">
        <v>3991000</v>
      </c>
      <c r="I525">
        <v>0</v>
      </c>
      <c r="J525" s="6">
        <v>3991000</v>
      </c>
    </row>
    <row r="526" spans="1:10" x14ac:dyDescent="0.3">
      <c r="A526" s="5">
        <v>44197</v>
      </c>
      <c r="B526" t="s">
        <v>36</v>
      </c>
      <c r="C526" t="s">
        <v>500</v>
      </c>
      <c r="D526" s="1">
        <v>44217</v>
      </c>
      <c r="E526" s="1">
        <v>45620</v>
      </c>
      <c r="G526" s="6">
        <v>585000</v>
      </c>
      <c r="I526">
        <v>0</v>
      </c>
      <c r="J526" s="6">
        <v>585000</v>
      </c>
    </row>
    <row r="527" spans="1:10" x14ac:dyDescent="0.3">
      <c r="A527" s="5">
        <v>44228</v>
      </c>
      <c r="B527" t="s">
        <v>1</v>
      </c>
      <c r="C527" t="s">
        <v>475</v>
      </c>
      <c r="D527" s="1">
        <v>42292</v>
      </c>
      <c r="G527" s="6">
        <v>6368000</v>
      </c>
      <c r="I527">
        <v>0</v>
      </c>
      <c r="J527" s="6">
        <v>6368000</v>
      </c>
    </row>
    <row r="528" spans="1:10" x14ac:dyDescent="0.3">
      <c r="A528" s="5">
        <v>44228</v>
      </c>
      <c r="B528" t="s">
        <v>3</v>
      </c>
      <c r="C528" t="s">
        <v>476</v>
      </c>
      <c r="D528" s="1">
        <v>42444</v>
      </c>
      <c r="G528" s="6">
        <v>3647000</v>
      </c>
      <c r="I528">
        <v>0</v>
      </c>
      <c r="J528" s="6">
        <v>3647000</v>
      </c>
    </row>
    <row r="529" spans="1:10" x14ac:dyDescent="0.3">
      <c r="A529" s="5">
        <v>44228</v>
      </c>
      <c r="B529" t="s">
        <v>4</v>
      </c>
      <c r="C529" t="s">
        <v>477</v>
      </c>
      <c r="D529" s="1">
        <v>42503</v>
      </c>
      <c r="G529" s="6">
        <v>9704000</v>
      </c>
      <c r="I529">
        <v>0</v>
      </c>
      <c r="J529" s="6">
        <v>9704000</v>
      </c>
    </row>
    <row r="530" spans="1:10" x14ac:dyDescent="0.3">
      <c r="A530" s="5">
        <v>44228</v>
      </c>
      <c r="B530" t="s">
        <v>6</v>
      </c>
      <c r="C530" t="s">
        <v>478</v>
      </c>
      <c r="D530" s="1">
        <v>42638</v>
      </c>
      <c r="G530" s="6">
        <v>4623000</v>
      </c>
      <c r="I530">
        <v>0</v>
      </c>
      <c r="J530" s="6">
        <v>4623000</v>
      </c>
    </row>
    <row r="531" spans="1:10" x14ac:dyDescent="0.3">
      <c r="A531" s="5">
        <v>44228</v>
      </c>
      <c r="B531" t="s">
        <v>8</v>
      </c>
      <c r="C531" t="s">
        <v>479</v>
      </c>
      <c r="D531" s="1">
        <v>42708</v>
      </c>
      <c r="G531" s="6">
        <v>3391000</v>
      </c>
      <c r="I531">
        <v>0</v>
      </c>
      <c r="J531" s="6">
        <v>3391000</v>
      </c>
    </row>
    <row r="532" spans="1:10" x14ac:dyDescent="0.3">
      <c r="A532" s="5">
        <v>44228</v>
      </c>
      <c r="B532" t="s">
        <v>10</v>
      </c>
      <c r="C532" t="s">
        <v>480</v>
      </c>
      <c r="D532" s="1">
        <v>43039</v>
      </c>
      <c r="G532" s="6">
        <v>4810000</v>
      </c>
      <c r="I532">
        <v>0</v>
      </c>
      <c r="J532" s="6">
        <v>4810000</v>
      </c>
    </row>
    <row r="533" spans="1:10" x14ac:dyDescent="0.3">
      <c r="A533" s="5">
        <v>44228</v>
      </c>
      <c r="B533" t="s">
        <v>11</v>
      </c>
      <c r="C533" t="s">
        <v>481</v>
      </c>
      <c r="D533" s="1">
        <v>43146</v>
      </c>
      <c r="G533" s="6">
        <v>6351000</v>
      </c>
      <c r="I533">
        <v>0</v>
      </c>
      <c r="J533" s="6">
        <v>6351000</v>
      </c>
    </row>
    <row r="534" spans="1:10" x14ac:dyDescent="0.3">
      <c r="A534" s="5">
        <v>44228</v>
      </c>
      <c r="B534" t="s">
        <v>12</v>
      </c>
      <c r="C534" t="s">
        <v>494</v>
      </c>
      <c r="D534" s="1">
        <v>43252</v>
      </c>
      <c r="G534" s="6">
        <v>233000</v>
      </c>
      <c r="I534">
        <v>0</v>
      </c>
      <c r="J534" s="6">
        <v>233000</v>
      </c>
    </row>
    <row r="535" spans="1:10" x14ac:dyDescent="0.3">
      <c r="A535" s="5">
        <v>44228</v>
      </c>
      <c r="B535" t="s">
        <v>13</v>
      </c>
      <c r="C535" t="s">
        <v>485</v>
      </c>
      <c r="D535" s="1">
        <v>43779</v>
      </c>
      <c r="G535" s="6">
        <v>4121000</v>
      </c>
      <c r="I535">
        <v>0</v>
      </c>
      <c r="J535" s="6">
        <v>4121000</v>
      </c>
    </row>
    <row r="536" spans="1:10" x14ac:dyDescent="0.3">
      <c r="A536" s="5">
        <v>44228</v>
      </c>
      <c r="B536" t="s">
        <v>20</v>
      </c>
      <c r="C536" t="s">
        <v>482</v>
      </c>
      <c r="D536" s="1">
        <v>43629</v>
      </c>
      <c r="G536" s="6">
        <v>6531000</v>
      </c>
      <c r="I536">
        <v>0</v>
      </c>
      <c r="J536" s="6">
        <v>6531000</v>
      </c>
    </row>
    <row r="537" spans="1:10" x14ac:dyDescent="0.3">
      <c r="A537" s="5">
        <v>44228</v>
      </c>
      <c r="B537" t="s">
        <v>21</v>
      </c>
      <c r="C537" t="s">
        <v>483</v>
      </c>
      <c r="D537" s="1">
        <v>43631</v>
      </c>
      <c r="G537" s="6">
        <v>3994000</v>
      </c>
      <c r="I537">
        <v>0</v>
      </c>
      <c r="J537" s="6">
        <v>3994000</v>
      </c>
    </row>
    <row r="538" spans="1:10" x14ac:dyDescent="0.3">
      <c r="A538" s="5">
        <v>44228</v>
      </c>
      <c r="B538" t="s">
        <v>22</v>
      </c>
      <c r="C538" t="s">
        <v>484</v>
      </c>
      <c r="D538" s="1">
        <v>43743</v>
      </c>
      <c r="G538" s="6">
        <v>4889000</v>
      </c>
      <c r="I538">
        <v>0</v>
      </c>
      <c r="J538" s="6">
        <v>4889000</v>
      </c>
    </row>
    <row r="539" spans="1:10" x14ac:dyDescent="0.3">
      <c r="A539" s="5">
        <v>44228</v>
      </c>
      <c r="B539" t="s">
        <v>23</v>
      </c>
      <c r="C539" t="s">
        <v>486</v>
      </c>
      <c r="D539" s="1">
        <v>43834</v>
      </c>
      <c r="G539" s="6">
        <v>6357000</v>
      </c>
      <c r="I539">
        <v>0</v>
      </c>
      <c r="J539" s="6">
        <v>6357000</v>
      </c>
    </row>
    <row r="540" spans="1:10" x14ac:dyDescent="0.3">
      <c r="A540" s="5">
        <v>44228</v>
      </c>
      <c r="B540" t="s">
        <v>24</v>
      </c>
      <c r="C540" t="s">
        <v>487</v>
      </c>
      <c r="D540" s="1">
        <v>43833</v>
      </c>
      <c r="G540" s="6">
        <v>4548000</v>
      </c>
      <c r="I540">
        <v>0</v>
      </c>
      <c r="J540" s="6">
        <v>4548000</v>
      </c>
    </row>
    <row r="541" spans="1:10" x14ac:dyDescent="0.3">
      <c r="A541" s="5">
        <v>44228</v>
      </c>
      <c r="B541" t="s">
        <v>25</v>
      </c>
      <c r="C541" t="s">
        <v>488</v>
      </c>
      <c r="D541" s="1">
        <v>43853</v>
      </c>
      <c r="G541" s="6">
        <v>7617000</v>
      </c>
      <c r="I541">
        <v>0</v>
      </c>
      <c r="J541" s="6">
        <v>7617000</v>
      </c>
    </row>
    <row r="542" spans="1:10" x14ac:dyDescent="0.3">
      <c r="A542" s="5">
        <v>44228</v>
      </c>
      <c r="B542" t="s">
        <v>26</v>
      </c>
      <c r="C542" t="s">
        <v>489</v>
      </c>
      <c r="D542" s="1">
        <v>43945</v>
      </c>
      <c r="G542" s="6">
        <v>6434000</v>
      </c>
      <c r="I542">
        <v>0</v>
      </c>
      <c r="J542" s="6">
        <v>6434000</v>
      </c>
    </row>
    <row r="543" spans="1:10" x14ac:dyDescent="0.3">
      <c r="A543" s="5">
        <v>44228</v>
      </c>
      <c r="B543" t="s">
        <v>27</v>
      </c>
      <c r="C543" t="s">
        <v>490</v>
      </c>
      <c r="D543" s="1">
        <v>44015</v>
      </c>
      <c r="G543" s="6">
        <v>1795000</v>
      </c>
      <c r="I543">
        <v>0</v>
      </c>
      <c r="J543" s="6">
        <v>1795000</v>
      </c>
    </row>
    <row r="544" spans="1:10" x14ac:dyDescent="0.3">
      <c r="A544" s="5">
        <v>44228</v>
      </c>
      <c r="B544" t="s">
        <v>28</v>
      </c>
      <c r="C544" t="s">
        <v>491</v>
      </c>
      <c r="D544" s="1">
        <v>44042</v>
      </c>
      <c r="G544" s="6">
        <v>2606000</v>
      </c>
      <c r="I544">
        <v>0</v>
      </c>
      <c r="J544" s="6">
        <v>2606000</v>
      </c>
    </row>
    <row r="545" spans="1:10" x14ac:dyDescent="0.3">
      <c r="A545" s="5">
        <v>44228</v>
      </c>
      <c r="B545" t="s">
        <v>29</v>
      </c>
      <c r="C545" t="s">
        <v>492</v>
      </c>
      <c r="D545" s="1">
        <v>44043</v>
      </c>
      <c r="G545" s="6">
        <v>2626000</v>
      </c>
      <c r="I545">
        <v>0</v>
      </c>
      <c r="J545" s="6">
        <v>2626000</v>
      </c>
    </row>
    <row r="546" spans="1:10" x14ac:dyDescent="0.3">
      <c r="A546" s="5">
        <v>44228</v>
      </c>
      <c r="B546" t="s">
        <v>30</v>
      </c>
      <c r="C546" t="s">
        <v>493</v>
      </c>
      <c r="D546" s="1">
        <v>44072</v>
      </c>
      <c r="G546" s="6">
        <v>3167000</v>
      </c>
      <c r="I546">
        <v>0</v>
      </c>
      <c r="J546" s="6">
        <v>3167000</v>
      </c>
    </row>
    <row r="547" spans="1:10" x14ac:dyDescent="0.3">
      <c r="A547" s="5">
        <v>44228</v>
      </c>
      <c r="B547" t="s">
        <v>31</v>
      </c>
      <c r="C547" t="s">
        <v>495</v>
      </c>
      <c r="D547" s="1">
        <v>44085</v>
      </c>
      <c r="G547" s="6">
        <v>3341000</v>
      </c>
      <c r="I547">
        <v>0</v>
      </c>
      <c r="J547" s="6">
        <v>3341000</v>
      </c>
    </row>
    <row r="548" spans="1:10" x14ac:dyDescent="0.3">
      <c r="A548" s="5">
        <v>44228</v>
      </c>
      <c r="B548" t="s">
        <v>32</v>
      </c>
      <c r="C548" t="s">
        <v>496</v>
      </c>
      <c r="D548" s="1">
        <v>44130</v>
      </c>
      <c r="E548" s="1">
        <v>45543</v>
      </c>
      <c r="G548" s="6">
        <v>4051000</v>
      </c>
      <c r="I548">
        <v>0</v>
      </c>
      <c r="J548" s="6">
        <v>4051000</v>
      </c>
    </row>
    <row r="549" spans="1:10" x14ac:dyDescent="0.3">
      <c r="A549" s="5">
        <v>44228</v>
      </c>
      <c r="B549" t="s">
        <v>33</v>
      </c>
      <c r="C549" t="s">
        <v>497</v>
      </c>
      <c r="D549" s="1">
        <v>44147</v>
      </c>
      <c r="G549" s="6">
        <v>3441000</v>
      </c>
      <c r="I549">
        <v>0</v>
      </c>
      <c r="J549" s="6">
        <v>3441000</v>
      </c>
    </row>
    <row r="550" spans="1:10" x14ac:dyDescent="0.3">
      <c r="A550" s="5">
        <v>44228</v>
      </c>
      <c r="B550" t="s">
        <v>34</v>
      </c>
      <c r="C550" t="s">
        <v>498</v>
      </c>
      <c r="D550" s="1">
        <v>44154</v>
      </c>
      <c r="G550" s="6">
        <v>4007000</v>
      </c>
      <c r="I550">
        <v>0</v>
      </c>
      <c r="J550" s="6">
        <v>4007000</v>
      </c>
    </row>
    <row r="551" spans="1:10" x14ac:dyDescent="0.3">
      <c r="A551" s="5">
        <v>44228</v>
      </c>
      <c r="B551" t="s">
        <v>35</v>
      </c>
      <c r="C551" t="s">
        <v>499</v>
      </c>
      <c r="D551" s="1">
        <v>44169</v>
      </c>
      <c r="G551" s="6">
        <v>3383000</v>
      </c>
      <c r="I551">
        <v>0</v>
      </c>
      <c r="J551" s="6">
        <v>3383000</v>
      </c>
    </row>
    <row r="552" spans="1:10" x14ac:dyDescent="0.3">
      <c r="A552" s="5">
        <v>44228</v>
      </c>
      <c r="B552" t="s">
        <v>36</v>
      </c>
      <c r="C552" t="s">
        <v>500</v>
      </c>
      <c r="D552" s="1">
        <v>44217</v>
      </c>
      <c r="E552" s="1">
        <v>45620</v>
      </c>
      <c r="G552" s="6">
        <v>1844000</v>
      </c>
      <c r="I552">
        <v>0</v>
      </c>
      <c r="J552" s="6">
        <v>1844000</v>
      </c>
    </row>
    <row r="553" spans="1:10" x14ac:dyDescent="0.3">
      <c r="A553" s="5">
        <v>44228</v>
      </c>
      <c r="B553" t="s">
        <v>37</v>
      </c>
      <c r="C553" t="s">
        <v>501</v>
      </c>
      <c r="D553" s="1">
        <v>44245</v>
      </c>
      <c r="E553" s="1">
        <v>45838</v>
      </c>
      <c r="G553" s="6">
        <v>786000</v>
      </c>
      <c r="I553">
        <v>0</v>
      </c>
      <c r="J553" s="6">
        <v>786000</v>
      </c>
    </row>
    <row r="554" spans="1:10" x14ac:dyDescent="0.3">
      <c r="A554" s="5">
        <v>44228</v>
      </c>
      <c r="B554" t="s">
        <v>38</v>
      </c>
      <c r="C554" t="s">
        <v>502</v>
      </c>
      <c r="D554" s="1">
        <v>44252</v>
      </c>
      <c r="G554" s="6">
        <v>176000</v>
      </c>
      <c r="I554">
        <v>0</v>
      </c>
      <c r="J554" s="6">
        <v>176000</v>
      </c>
    </row>
    <row r="555" spans="1:10" x14ac:dyDescent="0.3">
      <c r="A555" s="5">
        <v>44256</v>
      </c>
      <c r="B555" t="s">
        <v>1</v>
      </c>
      <c r="C555" t="s">
        <v>475</v>
      </c>
      <c r="D555" s="1">
        <v>42292</v>
      </c>
      <c r="G555" s="6">
        <v>6728000</v>
      </c>
      <c r="I555">
        <v>0</v>
      </c>
      <c r="J555" s="6">
        <v>6728000</v>
      </c>
    </row>
    <row r="556" spans="1:10" x14ac:dyDescent="0.3">
      <c r="A556" s="5">
        <v>44256</v>
      </c>
      <c r="B556" t="s">
        <v>3</v>
      </c>
      <c r="C556" t="s">
        <v>476</v>
      </c>
      <c r="D556" s="1">
        <v>42444</v>
      </c>
      <c r="G556" s="6">
        <v>4366000</v>
      </c>
      <c r="I556">
        <v>0</v>
      </c>
      <c r="J556" s="6">
        <v>4366000</v>
      </c>
    </row>
    <row r="557" spans="1:10" x14ac:dyDescent="0.3">
      <c r="A557" s="5">
        <v>44256</v>
      </c>
      <c r="B557" t="s">
        <v>4</v>
      </c>
      <c r="C557" t="s">
        <v>477</v>
      </c>
      <c r="D557" s="1">
        <v>42503</v>
      </c>
      <c r="G557" s="6">
        <v>11052000</v>
      </c>
      <c r="I557">
        <v>0</v>
      </c>
      <c r="J557" s="6">
        <v>11052000</v>
      </c>
    </row>
    <row r="558" spans="1:10" x14ac:dyDescent="0.3">
      <c r="A558" s="5">
        <v>44256</v>
      </c>
      <c r="B558" t="s">
        <v>6</v>
      </c>
      <c r="C558" t="s">
        <v>478</v>
      </c>
      <c r="D558" s="1">
        <v>42638</v>
      </c>
      <c r="G558" s="6">
        <v>5324000</v>
      </c>
      <c r="I558">
        <v>0</v>
      </c>
      <c r="J558" s="6">
        <v>5324000</v>
      </c>
    </row>
    <row r="559" spans="1:10" x14ac:dyDescent="0.3">
      <c r="A559" s="5">
        <v>44256</v>
      </c>
      <c r="B559" t="s">
        <v>8</v>
      </c>
      <c r="C559" t="s">
        <v>479</v>
      </c>
      <c r="D559" s="1">
        <v>42708</v>
      </c>
      <c r="G559" s="6">
        <v>4014000</v>
      </c>
      <c r="I559">
        <v>0</v>
      </c>
      <c r="J559" s="6">
        <v>4014000</v>
      </c>
    </row>
    <row r="560" spans="1:10" x14ac:dyDescent="0.3">
      <c r="A560" s="5">
        <v>44256</v>
      </c>
      <c r="B560" t="s">
        <v>10</v>
      </c>
      <c r="C560" t="s">
        <v>480</v>
      </c>
      <c r="D560" s="1">
        <v>43039</v>
      </c>
      <c r="G560" s="6">
        <v>5279000</v>
      </c>
      <c r="I560">
        <v>0</v>
      </c>
      <c r="J560" s="6">
        <v>5279000</v>
      </c>
    </row>
    <row r="561" spans="1:10" x14ac:dyDescent="0.3">
      <c r="A561" s="5">
        <v>44256</v>
      </c>
      <c r="B561" t="s">
        <v>11</v>
      </c>
      <c r="C561" t="s">
        <v>481</v>
      </c>
      <c r="D561" s="1">
        <v>43146</v>
      </c>
      <c r="G561" s="6">
        <v>6961000</v>
      </c>
      <c r="I561">
        <v>0</v>
      </c>
      <c r="J561" s="6">
        <v>6961000</v>
      </c>
    </row>
    <row r="562" spans="1:10" x14ac:dyDescent="0.3">
      <c r="A562" s="5">
        <v>44256</v>
      </c>
      <c r="B562" t="s">
        <v>12</v>
      </c>
      <c r="C562" t="s">
        <v>494</v>
      </c>
      <c r="D562" s="1">
        <v>43252</v>
      </c>
      <c r="G562" s="6">
        <v>243000</v>
      </c>
      <c r="I562">
        <v>0</v>
      </c>
      <c r="J562" s="6">
        <v>243000</v>
      </c>
    </row>
    <row r="563" spans="1:10" x14ac:dyDescent="0.3">
      <c r="A563" s="5">
        <v>44256</v>
      </c>
      <c r="B563" t="s">
        <v>13</v>
      </c>
      <c r="C563" t="s">
        <v>485</v>
      </c>
      <c r="D563" s="1">
        <v>43779</v>
      </c>
      <c r="G563" s="6">
        <v>5181000</v>
      </c>
      <c r="I563">
        <v>0</v>
      </c>
      <c r="J563" s="6">
        <v>5181000</v>
      </c>
    </row>
    <row r="564" spans="1:10" x14ac:dyDescent="0.3">
      <c r="A564" s="5">
        <v>44256</v>
      </c>
      <c r="B564" t="s">
        <v>20</v>
      </c>
      <c r="C564" t="s">
        <v>482</v>
      </c>
      <c r="D564" s="1">
        <v>43629</v>
      </c>
      <c r="G564" s="6">
        <v>8222000</v>
      </c>
      <c r="I564">
        <v>0</v>
      </c>
      <c r="J564" s="6">
        <v>8222000</v>
      </c>
    </row>
    <row r="565" spans="1:10" x14ac:dyDescent="0.3">
      <c r="A565" s="5">
        <v>44256</v>
      </c>
      <c r="B565" t="s">
        <v>21</v>
      </c>
      <c r="C565" t="s">
        <v>483</v>
      </c>
      <c r="D565" s="1">
        <v>43631</v>
      </c>
      <c r="G565" s="6">
        <v>4735000</v>
      </c>
      <c r="I565">
        <v>0</v>
      </c>
      <c r="J565" s="6">
        <v>4735000</v>
      </c>
    </row>
    <row r="566" spans="1:10" x14ac:dyDescent="0.3">
      <c r="A566" s="5">
        <v>44256</v>
      </c>
      <c r="B566" t="s">
        <v>22</v>
      </c>
      <c r="C566" t="s">
        <v>484</v>
      </c>
      <c r="D566" s="1">
        <v>43743</v>
      </c>
      <c r="G566" s="6">
        <v>5540000</v>
      </c>
      <c r="I566">
        <v>0</v>
      </c>
      <c r="J566" s="6">
        <v>5540000</v>
      </c>
    </row>
    <row r="567" spans="1:10" x14ac:dyDescent="0.3">
      <c r="A567" s="5">
        <v>44256</v>
      </c>
      <c r="B567" t="s">
        <v>23</v>
      </c>
      <c r="C567" t="s">
        <v>486</v>
      </c>
      <c r="D567" s="1">
        <v>43834</v>
      </c>
      <c r="G567" s="6">
        <v>7410000</v>
      </c>
      <c r="I567">
        <v>0</v>
      </c>
      <c r="J567" s="6">
        <v>7410000</v>
      </c>
    </row>
    <row r="568" spans="1:10" x14ac:dyDescent="0.3">
      <c r="A568" s="5">
        <v>44256</v>
      </c>
      <c r="B568" t="s">
        <v>24</v>
      </c>
      <c r="C568" t="s">
        <v>487</v>
      </c>
      <c r="D568" s="1">
        <v>43833</v>
      </c>
      <c r="G568" s="6">
        <v>4875000</v>
      </c>
      <c r="I568">
        <v>0</v>
      </c>
      <c r="J568" s="6">
        <v>4875000</v>
      </c>
    </row>
    <row r="569" spans="1:10" x14ac:dyDescent="0.3">
      <c r="A569" s="5">
        <v>44256</v>
      </c>
      <c r="B569" t="s">
        <v>25</v>
      </c>
      <c r="C569" t="s">
        <v>488</v>
      </c>
      <c r="D569" s="1">
        <v>43853</v>
      </c>
      <c r="G569" s="6">
        <v>7649000</v>
      </c>
      <c r="I569">
        <v>0</v>
      </c>
      <c r="J569" s="6">
        <v>7649000</v>
      </c>
    </row>
    <row r="570" spans="1:10" x14ac:dyDescent="0.3">
      <c r="A570" s="5">
        <v>44256</v>
      </c>
      <c r="B570" t="s">
        <v>26</v>
      </c>
      <c r="C570" t="s">
        <v>489</v>
      </c>
      <c r="D570" s="1">
        <v>43945</v>
      </c>
      <c r="G570" s="6">
        <v>7667000</v>
      </c>
      <c r="I570">
        <v>0</v>
      </c>
      <c r="J570" s="6">
        <v>7667000</v>
      </c>
    </row>
    <row r="571" spans="1:10" x14ac:dyDescent="0.3">
      <c r="A571" s="5">
        <v>44256</v>
      </c>
      <c r="B571" t="s">
        <v>27</v>
      </c>
      <c r="C571" t="s">
        <v>490</v>
      </c>
      <c r="D571" s="1">
        <v>44015</v>
      </c>
      <c r="G571" s="6">
        <v>2352000</v>
      </c>
      <c r="I571">
        <v>0</v>
      </c>
      <c r="J571" s="6">
        <v>2352000</v>
      </c>
    </row>
    <row r="572" spans="1:10" x14ac:dyDescent="0.3">
      <c r="A572" s="5">
        <v>44256</v>
      </c>
      <c r="B572" t="s">
        <v>28</v>
      </c>
      <c r="C572" t="s">
        <v>491</v>
      </c>
      <c r="D572" s="1">
        <v>44042</v>
      </c>
      <c r="G572" s="6">
        <v>3089000</v>
      </c>
      <c r="I572">
        <v>0</v>
      </c>
      <c r="J572" s="6">
        <v>3089000</v>
      </c>
    </row>
    <row r="573" spans="1:10" x14ac:dyDescent="0.3">
      <c r="A573" s="5">
        <v>44256</v>
      </c>
      <c r="B573" t="s">
        <v>29</v>
      </c>
      <c r="C573" t="s">
        <v>492</v>
      </c>
      <c r="D573" s="1">
        <v>44043</v>
      </c>
      <c r="G573" s="6">
        <v>2440000</v>
      </c>
      <c r="I573">
        <v>0</v>
      </c>
      <c r="J573" s="6">
        <v>2440000</v>
      </c>
    </row>
    <row r="574" spans="1:10" x14ac:dyDescent="0.3">
      <c r="A574" s="5">
        <v>44256</v>
      </c>
      <c r="B574" t="s">
        <v>30</v>
      </c>
      <c r="C574" t="s">
        <v>493</v>
      </c>
      <c r="D574" s="1">
        <v>44072</v>
      </c>
      <c r="G574" s="6">
        <v>4431000</v>
      </c>
      <c r="I574">
        <v>0</v>
      </c>
      <c r="J574" s="6">
        <v>4431000</v>
      </c>
    </row>
    <row r="575" spans="1:10" x14ac:dyDescent="0.3">
      <c r="A575" s="5">
        <v>44256</v>
      </c>
      <c r="B575" t="s">
        <v>31</v>
      </c>
      <c r="C575" t="s">
        <v>495</v>
      </c>
      <c r="D575" s="1">
        <v>44085</v>
      </c>
      <c r="G575" s="6">
        <v>3763000</v>
      </c>
      <c r="I575">
        <v>0</v>
      </c>
      <c r="J575" s="6">
        <v>3763000</v>
      </c>
    </row>
    <row r="576" spans="1:10" x14ac:dyDescent="0.3">
      <c r="A576" s="5">
        <v>44256</v>
      </c>
      <c r="B576" t="s">
        <v>32</v>
      </c>
      <c r="C576" t="s">
        <v>496</v>
      </c>
      <c r="D576" s="1">
        <v>44130</v>
      </c>
      <c r="E576" s="1">
        <v>45543</v>
      </c>
      <c r="G576" s="6">
        <v>4791000</v>
      </c>
      <c r="I576">
        <v>0</v>
      </c>
      <c r="J576" s="6">
        <v>4791000</v>
      </c>
    </row>
    <row r="577" spans="1:10" x14ac:dyDescent="0.3">
      <c r="A577" s="5">
        <v>44256</v>
      </c>
      <c r="B577" t="s">
        <v>33</v>
      </c>
      <c r="C577" t="s">
        <v>497</v>
      </c>
      <c r="D577" s="1">
        <v>44147</v>
      </c>
      <c r="G577" s="6">
        <v>3833000</v>
      </c>
      <c r="I577">
        <v>0</v>
      </c>
      <c r="J577" s="6">
        <v>3833000</v>
      </c>
    </row>
    <row r="578" spans="1:10" x14ac:dyDescent="0.3">
      <c r="A578" s="5">
        <v>44256</v>
      </c>
      <c r="B578" t="s">
        <v>34</v>
      </c>
      <c r="C578" t="s">
        <v>498</v>
      </c>
      <c r="D578" s="1">
        <v>44154</v>
      </c>
      <c r="G578" s="6">
        <v>4932000</v>
      </c>
      <c r="I578">
        <v>0</v>
      </c>
      <c r="J578" s="6">
        <v>4932000</v>
      </c>
    </row>
    <row r="579" spans="1:10" x14ac:dyDescent="0.3">
      <c r="A579" s="5">
        <v>44256</v>
      </c>
      <c r="B579" t="s">
        <v>35</v>
      </c>
      <c r="C579" t="s">
        <v>499</v>
      </c>
      <c r="D579" s="1">
        <v>44169</v>
      </c>
      <c r="G579" s="6">
        <v>3681000</v>
      </c>
      <c r="I579">
        <v>0</v>
      </c>
      <c r="J579" s="6">
        <v>3681000</v>
      </c>
    </row>
    <row r="580" spans="1:10" x14ac:dyDescent="0.3">
      <c r="A580" s="5">
        <v>44256</v>
      </c>
      <c r="B580" t="s">
        <v>36</v>
      </c>
      <c r="C580" t="s">
        <v>500</v>
      </c>
      <c r="D580" s="1">
        <v>44217</v>
      </c>
      <c r="E580" s="1">
        <v>45620</v>
      </c>
      <c r="G580" s="6">
        <v>2440000</v>
      </c>
      <c r="I580">
        <v>0</v>
      </c>
      <c r="J580" s="6">
        <v>2440000</v>
      </c>
    </row>
    <row r="581" spans="1:10" x14ac:dyDescent="0.3">
      <c r="A581" s="5">
        <v>44256</v>
      </c>
      <c r="B581" t="s">
        <v>37</v>
      </c>
      <c r="C581" t="s">
        <v>501</v>
      </c>
      <c r="D581" s="1">
        <v>44245</v>
      </c>
      <c r="E581" s="1">
        <v>45838</v>
      </c>
      <c r="G581" s="6">
        <v>3217000</v>
      </c>
      <c r="I581">
        <v>0</v>
      </c>
      <c r="J581" s="6">
        <v>3217000</v>
      </c>
    </row>
    <row r="582" spans="1:10" x14ac:dyDescent="0.3">
      <c r="A582" s="5">
        <v>44256</v>
      </c>
      <c r="B582" t="s">
        <v>38</v>
      </c>
      <c r="C582" t="s">
        <v>502</v>
      </c>
      <c r="D582" s="1">
        <v>44252</v>
      </c>
      <c r="G582" s="6">
        <v>2014000</v>
      </c>
      <c r="I582">
        <v>0</v>
      </c>
      <c r="J582" s="6">
        <v>2014000</v>
      </c>
    </row>
    <row r="583" spans="1:10" x14ac:dyDescent="0.3">
      <c r="A583" s="5">
        <v>44256</v>
      </c>
      <c r="B583" t="s">
        <v>39</v>
      </c>
      <c r="C583" t="s">
        <v>503</v>
      </c>
      <c r="D583" s="1">
        <v>44258</v>
      </c>
      <c r="G583" s="6">
        <v>2564000</v>
      </c>
      <c r="I583">
        <v>0</v>
      </c>
      <c r="J583" s="6">
        <v>2564000</v>
      </c>
    </row>
    <row r="584" spans="1:10" x14ac:dyDescent="0.3">
      <c r="A584" s="5">
        <v>44256</v>
      </c>
      <c r="B584" t="s">
        <v>40</v>
      </c>
      <c r="C584" t="s">
        <v>504</v>
      </c>
      <c r="D584" s="1">
        <v>44280</v>
      </c>
      <c r="G584" s="6">
        <v>11000</v>
      </c>
      <c r="I584">
        <v>0</v>
      </c>
      <c r="J584" s="6">
        <v>11000</v>
      </c>
    </row>
    <row r="585" spans="1:10" x14ac:dyDescent="0.3">
      <c r="A585" s="5">
        <v>44287</v>
      </c>
      <c r="B585" t="s">
        <v>1</v>
      </c>
      <c r="C585" t="s">
        <v>475</v>
      </c>
      <c r="D585" s="1">
        <v>42292</v>
      </c>
      <c r="G585" s="6">
        <v>6629000</v>
      </c>
      <c r="I585">
        <v>0</v>
      </c>
      <c r="J585" s="6">
        <v>6629000</v>
      </c>
    </row>
    <row r="586" spans="1:10" x14ac:dyDescent="0.3">
      <c r="A586" s="5">
        <v>44287</v>
      </c>
      <c r="B586" t="s">
        <v>3</v>
      </c>
      <c r="C586" t="s">
        <v>476</v>
      </c>
      <c r="D586" s="1">
        <v>42444</v>
      </c>
      <c r="G586" s="6">
        <v>4517000</v>
      </c>
      <c r="I586">
        <v>0</v>
      </c>
      <c r="J586" s="6">
        <v>4517000</v>
      </c>
    </row>
    <row r="587" spans="1:10" x14ac:dyDescent="0.3">
      <c r="A587" s="5">
        <v>44287</v>
      </c>
      <c r="B587" t="s">
        <v>4</v>
      </c>
      <c r="C587" t="s">
        <v>477</v>
      </c>
      <c r="D587" s="1">
        <v>42503</v>
      </c>
      <c r="G587" s="6">
        <v>11544000</v>
      </c>
      <c r="I587">
        <v>0</v>
      </c>
      <c r="J587" s="6">
        <v>11544000</v>
      </c>
    </row>
    <row r="588" spans="1:10" x14ac:dyDescent="0.3">
      <c r="A588" s="5">
        <v>44287</v>
      </c>
      <c r="B588" t="s">
        <v>6</v>
      </c>
      <c r="C588" t="s">
        <v>478</v>
      </c>
      <c r="D588" s="1">
        <v>42638</v>
      </c>
      <c r="G588" s="6">
        <v>5457000</v>
      </c>
      <c r="I588">
        <v>0</v>
      </c>
      <c r="J588" s="6">
        <v>5457000</v>
      </c>
    </row>
    <row r="589" spans="1:10" x14ac:dyDescent="0.3">
      <c r="A589" s="5">
        <v>44287</v>
      </c>
      <c r="B589" t="s">
        <v>8</v>
      </c>
      <c r="C589" t="s">
        <v>479</v>
      </c>
      <c r="D589" s="1">
        <v>42708</v>
      </c>
      <c r="G589" s="6">
        <v>4229000</v>
      </c>
      <c r="I589">
        <v>0</v>
      </c>
      <c r="J589" s="6">
        <v>4229000</v>
      </c>
    </row>
    <row r="590" spans="1:10" x14ac:dyDescent="0.3">
      <c r="A590" s="5">
        <v>44287</v>
      </c>
      <c r="B590" t="s">
        <v>10</v>
      </c>
      <c r="C590" t="s">
        <v>480</v>
      </c>
      <c r="D590" s="1">
        <v>43039</v>
      </c>
      <c r="G590" s="6">
        <v>5266000</v>
      </c>
      <c r="I590">
        <v>0</v>
      </c>
      <c r="J590" s="6">
        <v>5266000</v>
      </c>
    </row>
    <row r="591" spans="1:10" x14ac:dyDescent="0.3">
      <c r="A591" s="5">
        <v>44287</v>
      </c>
      <c r="B591" t="s">
        <v>11</v>
      </c>
      <c r="C591" t="s">
        <v>481</v>
      </c>
      <c r="D591" s="1">
        <v>43146</v>
      </c>
      <c r="G591" s="6">
        <v>7445000</v>
      </c>
      <c r="I591">
        <v>0</v>
      </c>
      <c r="J591" s="6">
        <v>7445000</v>
      </c>
    </row>
    <row r="592" spans="1:10" x14ac:dyDescent="0.3">
      <c r="A592" s="5">
        <v>44287</v>
      </c>
      <c r="B592" t="s">
        <v>12</v>
      </c>
      <c r="C592" t="s">
        <v>494</v>
      </c>
      <c r="D592" s="1">
        <v>43252</v>
      </c>
      <c r="G592" s="6">
        <v>182000</v>
      </c>
      <c r="I592">
        <v>0</v>
      </c>
      <c r="J592" s="6">
        <v>182000</v>
      </c>
    </row>
    <row r="593" spans="1:10" x14ac:dyDescent="0.3">
      <c r="A593" s="5">
        <v>44287</v>
      </c>
      <c r="B593" t="s">
        <v>13</v>
      </c>
      <c r="C593" t="s">
        <v>485</v>
      </c>
      <c r="D593" s="1">
        <v>43779</v>
      </c>
      <c r="G593" s="6">
        <v>4780000</v>
      </c>
      <c r="I593">
        <v>0</v>
      </c>
      <c r="J593" s="6">
        <v>4780000</v>
      </c>
    </row>
    <row r="594" spans="1:10" x14ac:dyDescent="0.3">
      <c r="A594" s="5">
        <v>44287</v>
      </c>
      <c r="B594" t="s">
        <v>20</v>
      </c>
      <c r="C594" t="s">
        <v>482</v>
      </c>
      <c r="D594" s="1">
        <v>43629</v>
      </c>
      <c r="G594" s="6">
        <v>8453000</v>
      </c>
      <c r="I594">
        <v>0</v>
      </c>
      <c r="J594" s="6">
        <v>8453000</v>
      </c>
    </row>
    <row r="595" spans="1:10" x14ac:dyDescent="0.3">
      <c r="A595" s="5">
        <v>44287</v>
      </c>
      <c r="B595" t="s">
        <v>21</v>
      </c>
      <c r="C595" t="s">
        <v>483</v>
      </c>
      <c r="D595" s="1">
        <v>43631</v>
      </c>
      <c r="G595" s="6">
        <v>4460000</v>
      </c>
      <c r="I595">
        <v>0</v>
      </c>
      <c r="J595" s="6">
        <v>4460000</v>
      </c>
    </row>
    <row r="596" spans="1:10" x14ac:dyDescent="0.3">
      <c r="A596" s="5">
        <v>44287</v>
      </c>
      <c r="B596" t="s">
        <v>22</v>
      </c>
      <c r="C596" t="s">
        <v>484</v>
      </c>
      <c r="D596" s="1">
        <v>43743</v>
      </c>
      <c r="G596" s="6">
        <v>5664000</v>
      </c>
      <c r="I596">
        <v>0</v>
      </c>
      <c r="J596" s="6">
        <v>5664000</v>
      </c>
    </row>
    <row r="597" spans="1:10" x14ac:dyDescent="0.3">
      <c r="A597" s="5">
        <v>44287</v>
      </c>
      <c r="B597" t="s">
        <v>23</v>
      </c>
      <c r="C597" t="s">
        <v>486</v>
      </c>
      <c r="D597" s="1">
        <v>43834</v>
      </c>
      <c r="G597" s="6">
        <v>7655000</v>
      </c>
      <c r="I597">
        <v>0</v>
      </c>
      <c r="J597" s="6">
        <v>7655000</v>
      </c>
    </row>
    <row r="598" spans="1:10" x14ac:dyDescent="0.3">
      <c r="A598" s="5">
        <v>44287</v>
      </c>
      <c r="B598" t="s">
        <v>24</v>
      </c>
      <c r="C598" t="s">
        <v>487</v>
      </c>
      <c r="D598" s="1">
        <v>43833</v>
      </c>
      <c r="G598" s="6">
        <v>4985000</v>
      </c>
      <c r="I598">
        <v>0</v>
      </c>
      <c r="J598" s="6">
        <v>4985000</v>
      </c>
    </row>
    <row r="599" spans="1:10" x14ac:dyDescent="0.3">
      <c r="A599" s="5">
        <v>44287</v>
      </c>
      <c r="B599" t="s">
        <v>25</v>
      </c>
      <c r="C599" t="s">
        <v>488</v>
      </c>
      <c r="D599" s="1">
        <v>43853</v>
      </c>
      <c r="G599" s="6">
        <v>8403000</v>
      </c>
      <c r="I599">
        <v>0</v>
      </c>
      <c r="J599" s="6">
        <v>8403000</v>
      </c>
    </row>
    <row r="600" spans="1:10" x14ac:dyDescent="0.3">
      <c r="A600" s="5">
        <v>44287</v>
      </c>
      <c r="B600" t="s">
        <v>26</v>
      </c>
      <c r="C600" t="s">
        <v>489</v>
      </c>
      <c r="D600" s="1">
        <v>43945</v>
      </c>
      <c r="G600" s="6">
        <v>8093000</v>
      </c>
      <c r="I600">
        <v>0</v>
      </c>
      <c r="J600" s="6">
        <v>8093000</v>
      </c>
    </row>
    <row r="601" spans="1:10" x14ac:dyDescent="0.3">
      <c r="A601" s="5">
        <v>44287</v>
      </c>
      <c r="B601" t="s">
        <v>27</v>
      </c>
      <c r="C601" t="s">
        <v>490</v>
      </c>
      <c r="D601" s="1">
        <v>44015</v>
      </c>
      <c r="G601" s="6">
        <v>2629000</v>
      </c>
      <c r="I601">
        <v>0</v>
      </c>
      <c r="J601" s="6">
        <v>2629000</v>
      </c>
    </row>
    <row r="602" spans="1:10" x14ac:dyDescent="0.3">
      <c r="A602" s="5">
        <v>44287</v>
      </c>
      <c r="B602" t="s">
        <v>28</v>
      </c>
      <c r="C602" t="s">
        <v>491</v>
      </c>
      <c r="D602" s="1">
        <v>44042</v>
      </c>
      <c r="G602" s="6">
        <v>2790000</v>
      </c>
      <c r="I602">
        <v>0</v>
      </c>
      <c r="J602" s="6">
        <v>2790000</v>
      </c>
    </row>
    <row r="603" spans="1:10" x14ac:dyDescent="0.3">
      <c r="A603" s="5">
        <v>44287</v>
      </c>
      <c r="B603" t="s">
        <v>29</v>
      </c>
      <c r="C603" t="s">
        <v>492</v>
      </c>
      <c r="D603" s="1">
        <v>44043</v>
      </c>
      <c r="G603" s="6">
        <v>2651000</v>
      </c>
      <c r="I603">
        <v>0</v>
      </c>
      <c r="J603" s="6">
        <v>2651000</v>
      </c>
    </row>
    <row r="604" spans="1:10" x14ac:dyDescent="0.3">
      <c r="A604" s="5">
        <v>44287</v>
      </c>
      <c r="B604" t="s">
        <v>30</v>
      </c>
      <c r="C604" t="s">
        <v>493</v>
      </c>
      <c r="D604" s="1">
        <v>44072</v>
      </c>
      <c r="G604" s="6">
        <v>4031000</v>
      </c>
      <c r="I604">
        <v>0</v>
      </c>
      <c r="J604" s="6">
        <v>4031000</v>
      </c>
    </row>
    <row r="605" spans="1:10" x14ac:dyDescent="0.3">
      <c r="A605" s="5">
        <v>44287</v>
      </c>
      <c r="B605" t="s">
        <v>31</v>
      </c>
      <c r="C605" t="s">
        <v>495</v>
      </c>
      <c r="D605" s="1">
        <v>44085</v>
      </c>
      <c r="G605" s="6">
        <v>3362000</v>
      </c>
      <c r="I605">
        <v>0</v>
      </c>
      <c r="J605" s="6">
        <v>3362000</v>
      </c>
    </row>
    <row r="606" spans="1:10" x14ac:dyDescent="0.3">
      <c r="A606" s="5">
        <v>44287</v>
      </c>
      <c r="B606" t="s">
        <v>32</v>
      </c>
      <c r="C606" t="s">
        <v>496</v>
      </c>
      <c r="D606" s="1">
        <v>44130</v>
      </c>
      <c r="E606" s="1">
        <v>45543</v>
      </c>
      <c r="G606" s="6">
        <v>5453000</v>
      </c>
      <c r="I606">
        <v>0</v>
      </c>
      <c r="J606" s="6">
        <v>5453000</v>
      </c>
    </row>
    <row r="607" spans="1:10" x14ac:dyDescent="0.3">
      <c r="A607" s="5">
        <v>44287</v>
      </c>
      <c r="B607" t="s">
        <v>33</v>
      </c>
      <c r="C607" t="s">
        <v>497</v>
      </c>
      <c r="D607" s="1">
        <v>44147</v>
      </c>
      <c r="G607" s="6">
        <v>4907000</v>
      </c>
      <c r="I607">
        <v>0</v>
      </c>
      <c r="J607" s="6">
        <v>4907000</v>
      </c>
    </row>
    <row r="608" spans="1:10" x14ac:dyDescent="0.3">
      <c r="A608" s="5">
        <v>44287</v>
      </c>
      <c r="B608" t="s">
        <v>34</v>
      </c>
      <c r="C608" t="s">
        <v>498</v>
      </c>
      <c r="D608" s="1">
        <v>44154</v>
      </c>
      <c r="G608" s="6">
        <v>5711000</v>
      </c>
      <c r="I608">
        <v>0</v>
      </c>
      <c r="J608" s="6">
        <v>5711000</v>
      </c>
    </row>
    <row r="609" spans="1:10" x14ac:dyDescent="0.3">
      <c r="A609" s="5">
        <v>44287</v>
      </c>
      <c r="B609" t="s">
        <v>35</v>
      </c>
      <c r="C609" t="s">
        <v>499</v>
      </c>
      <c r="D609" s="1">
        <v>44169</v>
      </c>
      <c r="G609" s="6">
        <v>3948000</v>
      </c>
      <c r="I609">
        <v>0</v>
      </c>
      <c r="J609" s="6">
        <v>3948000</v>
      </c>
    </row>
    <row r="610" spans="1:10" x14ac:dyDescent="0.3">
      <c r="A610" s="5">
        <v>44287</v>
      </c>
      <c r="B610" t="s">
        <v>36</v>
      </c>
      <c r="C610" t="s">
        <v>500</v>
      </c>
      <c r="D610" s="1">
        <v>44217</v>
      </c>
      <c r="E610" s="1">
        <v>45620</v>
      </c>
      <c r="G610" s="6">
        <v>2592000</v>
      </c>
      <c r="I610">
        <v>0</v>
      </c>
      <c r="J610" s="6">
        <v>2592000</v>
      </c>
    </row>
    <row r="611" spans="1:10" x14ac:dyDescent="0.3">
      <c r="A611" s="5">
        <v>44287</v>
      </c>
      <c r="B611" t="s">
        <v>37</v>
      </c>
      <c r="C611" t="s">
        <v>501</v>
      </c>
      <c r="D611" s="1">
        <v>44245</v>
      </c>
      <c r="E611" s="1">
        <v>45838</v>
      </c>
      <c r="G611" s="6">
        <v>5022000</v>
      </c>
      <c r="I611">
        <v>0</v>
      </c>
      <c r="J611" s="6">
        <v>5022000</v>
      </c>
    </row>
    <row r="612" spans="1:10" x14ac:dyDescent="0.3">
      <c r="A612" s="5">
        <v>44287</v>
      </c>
      <c r="B612" t="s">
        <v>38</v>
      </c>
      <c r="C612" t="s">
        <v>502</v>
      </c>
      <c r="D612" s="1">
        <v>44252</v>
      </c>
      <c r="G612" s="6">
        <v>2567000</v>
      </c>
      <c r="I612">
        <v>0</v>
      </c>
      <c r="J612" s="6">
        <v>2567000</v>
      </c>
    </row>
    <row r="613" spans="1:10" x14ac:dyDescent="0.3">
      <c r="A613" s="5">
        <v>44287</v>
      </c>
      <c r="B613" t="s">
        <v>39</v>
      </c>
      <c r="C613" t="s">
        <v>503</v>
      </c>
      <c r="D613" s="1">
        <v>44258</v>
      </c>
      <c r="G613" s="6">
        <v>2881000</v>
      </c>
      <c r="I613">
        <v>0</v>
      </c>
      <c r="J613" s="6">
        <v>2881000</v>
      </c>
    </row>
    <row r="614" spans="1:10" x14ac:dyDescent="0.3">
      <c r="A614" s="5">
        <v>44287</v>
      </c>
      <c r="B614" t="s">
        <v>40</v>
      </c>
      <c r="C614" t="s">
        <v>504</v>
      </c>
      <c r="D614" s="1">
        <v>44280</v>
      </c>
      <c r="G614" s="6">
        <v>2278000</v>
      </c>
      <c r="I614">
        <v>0</v>
      </c>
      <c r="J614" s="6">
        <v>2278000</v>
      </c>
    </row>
    <row r="615" spans="1:10" x14ac:dyDescent="0.3">
      <c r="A615" s="5">
        <v>44287</v>
      </c>
      <c r="B615" t="s">
        <v>41</v>
      </c>
      <c r="C615" t="s">
        <v>505</v>
      </c>
      <c r="D615" s="1">
        <v>44287</v>
      </c>
      <c r="G615" s="6">
        <v>3623000</v>
      </c>
      <c r="I615">
        <v>0</v>
      </c>
      <c r="J615" s="6">
        <v>3623000</v>
      </c>
    </row>
    <row r="616" spans="1:10" x14ac:dyDescent="0.3">
      <c r="A616" s="5">
        <v>44287</v>
      </c>
      <c r="B616" t="s">
        <v>42</v>
      </c>
      <c r="C616" t="s">
        <v>506</v>
      </c>
      <c r="D616" s="1">
        <v>44298</v>
      </c>
      <c r="G616" s="6">
        <v>999000</v>
      </c>
      <c r="I616">
        <v>0</v>
      </c>
      <c r="J616" s="6">
        <v>999000</v>
      </c>
    </row>
    <row r="617" spans="1:10" x14ac:dyDescent="0.3">
      <c r="A617" s="5">
        <v>44287</v>
      </c>
      <c r="B617" t="s">
        <v>43</v>
      </c>
      <c r="C617" t="s">
        <v>507</v>
      </c>
      <c r="D617" s="1">
        <v>44299</v>
      </c>
      <c r="G617" s="6">
        <v>963000</v>
      </c>
      <c r="I617">
        <v>0</v>
      </c>
      <c r="J617" s="6">
        <v>963000</v>
      </c>
    </row>
    <row r="618" spans="1:10" x14ac:dyDescent="0.3">
      <c r="A618" s="5">
        <v>44317</v>
      </c>
      <c r="B618" t="s">
        <v>1</v>
      </c>
      <c r="C618" t="s">
        <v>475</v>
      </c>
      <c r="D618" s="1">
        <v>42292</v>
      </c>
      <c r="G618" s="6">
        <v>8137000</v>
      </c>
      <c r="I618">
        <v>0</v>
      </c>
      <c r="J618" s="6">
        <v>8137000</v>
      </c>
    </row>
    <row r="619" spans="1:10" x14ac:dyDescent="0.3">
      <c r="A619" s="5">
        <v>44317</v>
      </c>
      <c r="B619" t="s">
        <v>3</v>
      </c>
      <c r="C619" t="s">
        <v>476</v>
      </c>
      <c r="D619" s="1">
        <v>42444</v>
      </c>
      <c r="G619" s="6">
        <v>5095000</v>
      </c>
      <c r="I619">
        <v>0</v>
      </c>
      <c r="J619" s="6">
        <v>5095000</v>
      </c>
    </row>
    <row r="620" spans="1:10" x14ac:dyDescent="0.3">
      <c r="A620" s="5">
        <v>44317</v>
      </c>
      <c r="B620" t="s">
        <v>4</v>
      </c>
      <c r="C620" t="s">
        <v>477</v>
      </c>
      <c r="D620" s="1">
        <v>42503</v>
      </c>
      <c r="G620" s="6">
        <v>12869000</v>
      </c>
      <c r="I620">
        <v>0</v>
      </c>
      <c r="J620" s="6">
        <v>12869000</v>
      </c>
    </row>
    <row r="621" spans="1:10" x14ac:dyDescent="0.3">
      <c r="A621" s="5">
        <v>44317</v>
      </c>
      <c r="B621" t="s">
        <v>6</v>
      </c>
      <c r="C621" t="s">
        <v>478</v>
      </c>
      <c r="D621" s="1">
        <v>42638</v>
      </c>
      <c r="G621" s="6">
        <v>6407000</v>
      </c>
      <c r="I621">
        <v>0</v>
      </c>
      <c r="J621" s="6">
        <v>6407000</v>
      </c>
    </row>
    <row r="622" spans="1:10" x14ac:dyDescent="0.3">
      <c r="A622" s="5">
        <v>44317</v>
      </c>
      <c r="B622" t="s">
        <v>8</v>
      </c>
      <c r="C622" t="s">
        <v>479</v>
      </c>
      <c r="D622" s="1">
        <v>42708</v>
      </c>
      <c r="G622" s="6">
        <v>5072000</v>
      </c>
      <c r="I622">
        <v>0</v>
      </c>
      <c r="J622" s="6">
        <v>5072000</v>
      </c>
    </row>
    <row r="623" spans="1:10" x14ac:dyDescent="0.3">
      <c r="A623" s="5">
        <v>44317</v>
      </c>
      <c r="B623" t="s">
        <v>10</v>
      </c>
      <c r="C623" t="s">
        <v>480</v>
      </c>
      <c r="D623" s="1">
        <v>43039</v>
      </c>
      <c r="G623" s="6">
        <v>5952000</v>
      </c>
      <c r="I623">
        <v>0</v>
      </c>
      <c r="J623" s="6">
        <v>5952000</v>
      </c>
    </row>
    <row r="624" spans="1:10" x14ac:dyDescent="0.3">
      <c r="A624" s="5">
        <v>44317</v>
      </c>
      <c r="B624" t="s">
        <v>11</v>
      </c>
      <c r="C624" t="s">
        <v>481</v>
      </c>
      <c r="D624" s="1">
        <v>43146</v>
      </c>
      <c r="G624" s="6">
        <v>9047000</v>
      </c>
      <c r="I624">
        <v>0</v>
      </c>
      <c r="J624" s="6">
        <v>9047000</v>
      </c>
    </row>
    <row r="625" spans="1:10" x14ac:dyDescent="0.3">
      <c r="A625" s="5">
        <v>44317</v>
      </c>
      <c r="B625" t="s">
        <v>12</v>
      </c>
      <c r="C625" t="s">
        <v>494</v>
      </c>
      <c r="D625" s="1">
        <v>43252</v>
      </c>
      <c r="G625" s="6">
        <v>303000</v>
      </c>
      <c r="I625">
        <v>0</v>
      </c>
      <c r="J625" s="6">
        <v>303000</v>
      </c>
    </row>
    <row r="626" spans="1:10" x14ac:dyDescent="0.3">
      <c r="A626" s="5">
        <v>44317</v>
      </c>
      <c r="B626" t="s">
        <v>13</v>
      </c>
      <c r="C626" t="s">
        <v>485</v>
      </c>
      <c r="D626" s="1">
        <v>43779</v>
      </c>
      <c r="G626" s="6">
        <v>5565000</v>
      </c>
      <c r="I626">
        <v>0</v>
      </c>
      <c r="J626" s="6">
        <v>5565000</v>
      </c>
    </row>
    <row r="627" spans="1:10" x14ac:dyDescent="0.3">
      <c r="A627" s="5">
        <v>44317</v>
      </c>
      <c r="B627" t="s">
        <v>20</v>
      </c>
      <c r="C627" t="s">
        <v>482</v>
      </c>
      <c r="D627" s="1">
        <v>43629</v>
      </c>
      <c r="G627" s="6">
        <v>9239000</v>
      </c>
      <c r="I627">
        <v>0</v>
      </c>
      <c r="J627" s="6">
        <v>9239000</v>
      </c>
    </row>
    <row r="628" spans="1:10" x14ac:dyDescent="0.3">
      <c r="A628" s="5">
        <v>44317</v>
      </c>
      <c r="B628" t="s">
        <v>21</v>
      </c>
      <c r="C628" t="s">
        <v>483</v>
      </c>
      <c r="D628" s="1">
        <v>43631</v>
      </c>
      <c r="G628" s="6">
        <v>5044000</v>
      </c>
      <c r="I628">
        <v>0</v>
      </c>
      <c r="J628" s="6">
        <v>5044000</v>
      </c>
    </row>
    <row r="629" spans="1:10" x14ac:dyDescent="0.3">
      <c r="A629" s="5">
        <v>44317</v>
      </c>
      <c r="B629" t="s">
        <v>22</v>
      </c>
      <c r="C629" t="s">
        <v>484</v>
      </c>
      <c r="D629" s="1">
        <v>43743</v>
      </c>
      <c r="G629" s="6">
        <v>6297000</v>
      </c>
      <c r="I629">
        <v>0</v>
      </c>
      <c r="J629" s="6">
        <v>6297000</v>
      </c>
    </row>
    <row r="630" spans="1:10" x14ac:dyDescent="0.3">
      <c r="A630" s="5">
        <v>44317</v>
      </c>
      <c r="B630" t="s">
        <v>23</v>
      </c>
      <c r="C630" t="s">
        <v>486</v>
      </c>
      <c r="D630" s="1">
        <v>43834</v>
      </c>
      <c r="G630" s="6">
        <v>8906000</v>
      </c>
      <c r="I630">
        <v>0</v>
      </c>
      <c r="J630" s="6">
        <v>8906000</v>
      </c>
    </row>
    <row r="631" spans="1:10" x14ac:dyDescent="0.3">
      <c r="A631" s="5">
        <v>44317</v>
      </c>
      <c r="B631" t="s">
        <v>24</v>
      </c>
      <c r="C631" t="s">
        <v>487</v>
      </c>
      <c r="D631" s="1">
        <v>43833</v>
      </c>
      <c r="G631" s="6">
        <v>5894000</v>
      </c>
      <c r="I631">
        <v>0</v>
      </c>
      <c r="J631" s="6">
        <v>5894000</v>
      </c>
    </row>
    <row r="632" spans="1:10" x14ac:dyDescent="0.3">
      <c r="A632" s="5">
        <v>44317</v>
      </c>
      <c r="B632" t="s">
        <v>25</v>
      </c>
      <c r="C632" t="s">
        <v>488</v>
      </c>
      <c r="D632" s="1">
        <v>43853</v>
      </c>
      <c r="G632" s="6">
        <v>9405000</v>
      </c>
      <c r="I632">
        <v>0</v>
      </c>
      <c r="J632" s="6">
        <v>9405000</v>
      </c>
    </row>
    <row r="633" spans="1:10" x14ac:dyDescent="0.3">
      <c r="A633" s="5">
        <v>44317</v>
      </c>
      <c r="B633" t="s">
        <v>26</v>
      </c>
      <c r="C633" t="s">
        <v>489</v>
      </c>
      <c r="D633" s="1">
        <v>43945</v>
      </c>
      <c r="G633" s="6">
        <v>9625000</v>
      </c>
      <c r="I633">
        <v>0</v>
      </c>
      <c r="J633" s="6">
        <v>9625000</v>
      </c>
    </row>
    <row r="634" spans="1:10" x14ac:dyDescent="0.3">
      <c r="A634" s="5">
        <v>44317</v>
      </c>
      <c r="B634" t="s">
        <v>27</v>
      </c>
      <c r="C634" t="s">
        <v>490</v>
      </c>
      <c r="D634" s="1">
        <v>44015</v>
      </c>
      <c r="G634" s="6">
        <v>2882000</v>
      </c>
      <c r="I634">
        <v>0</v>
      </c>
      <c r="J634" s="6">
        <v>2882000</v>
      </c>
    </row>
    <row r="635" spans="1:10" x14ac:dyDescent="0.3">
      <c r="A635" s="5">
        <v>44317</v>
      </c>
      <c r="B635" t="s">
        <v>28</v>
      </c>
      <c r="C635" t="s">
        <v>491</v>
      </c>
      <c r="D635" s="1">
        <v>44042</v>
      </c>
      <c r="G635" s="6">
        <v>3170000</v>
      </c>
      <c r="I635">
        <v>0</v>
      </c>
      <c r="J635" s="6">
        <v>3170000</v>
      </c>
    </row>
    <row r="636" spans="1:10" x14ac:dyDescent="0.3">
      <c r="A636" s="5">
        <v>44317</v>
      </c>
      <c r="B636" t="s">
        <v>29</v>
      </c>
      <c r="C636" t="s">
        <v>492</v>
      </c>
      <c r="D636" s="1">
        <v>44043</v>
      </c>
      <c r="G636" s="6">
        <v>2896000</v>
      </c>
      <c r="I636">
        <v>0</v>
      </c>
      <c r="J636" s="6">
        <v>2896000</v>
      </c>
    </row>
    <row r="637" spans="1:10" x14ac:dyDescent="0.3">
      <c r="A637" s="5">
        <v>44317</v>
      </c>
      <c r="B637" t="s">
        <v>30</v>
      </c>
      <c r="C637" t="s">
        <v>493</v>
      </c>
      <c r="D637" s="1">
        <v>44072</v>
      </c>
      <c r="G637" s="6">
        <v>4493000</v>
      </c>
      <c r="I637">
        <v>0</v>
      </c>
      <c r="J637" s="6">
        <v>4493000</v>
      </c>
    </row>
    <row r="638" spans="1:10" x14ac:dyDescent="0.3">
      <c r="A638" s="5">
        <v>44317</v>
      </c>
      <c r="B638" t="s">
        <v>31</v>
      </c>
      <c r="C638" t="s">
        <v>495</v>
      </c>
      <c r="D638" s="1">
        <v>44085</v>
      </c>
      <c r="G638" s="6">
        <v>4237000</v>
      </c>
      <c r="I638">
        <v>0</v>
      </c>
      <c r="J638" s="6">
        <v>4237000</v>
      </c>
    </row>
    <row r="639" spans="1:10" x14ac:dyDescent="0.3">
      <c r="A639" s="5">
        <v>44317</v>
      </c>
      <c r="B639" t="s">
        <v>32</v>
      </c>
      <c r="C639" t="s">
        <v>496</v>
      </c>
      <c r="D639" s="1">
        <v>44130</v>
      </c>
      <c r="E639" s="1">
        <v>45543</v>
      </c>
      <c r="G639" s="6">
        <v>6374000</v>
      </c>
      <c r="I639">
        <v>0</v>
      </c>
      <c r="J639" s="6">
        <v>6374000</v>
      </c>
    </row>
    <row r="640" spans="1:10" x14ac:dyDescent="0.3">
      <c r="A640" s="5">
        <v>44317</v>
      </c>
      <c r="B640" t="s">
        <v>33</v>
      </c>
      <c r="C640" t="s">
        <v>497</v>
      </c>
      <c r="D640" s="1">
        <v>44147</v>
      </c>
      <c r="G640" s="6">
        <v>5395000</v>
      </c>
      <c r="I640">
        <v>0</v>
      </c>
      <c r="J640" s="6">
        <v>5395000</v>
      </c>
    </row>
    <row r="641" spans="1:10" x14ac:dyDescent="0.3">
      <c r="A641" s="5">
        <v>44317</v>
      </c>
      <c r="B641" t="s">
        <v>34</v>
      </c>
      <c r="C641" t="s">
        <v>498</v>
      </c>
      <c r="D641" s="1">
        <v>44154</v>
      </c>
      <c r="G641" s="6">
        <v>6519000</v>
      </c>
      <c r="I641">
        <v>0</v>
      </c>
      <c r="J641" s="6">
        <v>6519000</v>
      </c>
    </row>
    <row r="642" spans="1:10" x14ac:dyDescent="0.3">
      <c r="A642" s="5">
        <v>44317</v>
      </c>
      <c r="B642" t="s">
        <v>35</v>
      </c>
      <c r="C642" t="s">
        <v>499</v>
      </c>
      <c r="D642" s="1">
        <v>44169</v>
      </c>
      <c r="G642" s="6">
        <v>4767000</v>
      </c>
      <c r="I642">
        <v>0</v>
      </c>
      <c r="J642" s="6">
        <v>4767000</v>
      </c>
    </row>
    <row r="643" spans="1:10" x14ac:dyDescent="0.3">
      <c r="A643" s="5">
        <v>44317</v>
      </c>
      <c r="B643" t="s">
        <v>36</v>
      </c>
      <c r="C643" t="s">
        <v>500</v>
      </c>
      <c r="D643" s="1">
        <v>44217</v>
      </c>
      <c r="E643" s="1">
        <v>45620</v>
      </c>
      <c r="G643" s="6">
        <v>2918000</v>
      </c>
      <c r="I643">
        <v>0</v>
      </c>
      <c r="J643" s="6">
        <v>2918000</v>
      </c>
    </row>
    <row r="644" spans="1:10" x14ac:dyDescent="0.3">
      <c r="A644" s="5">
        <v>44317</v>
      </c>
      <c r="B644" t="s">
        <v>37</v>
      </c>
      <c r="C644" t="s">
        <v>501</v>
      </c>
      <c r="D644" s="1">
        <v>44245</v>
      </c>
      <c r="E644" s="1">
        <v>45838</v>
      </c>
      <c r="G644" s="6">
        <v>6314000</v>
      </c>
      <c r="I644">
        <v>0</v>
      </c>
      <c r="J644" s="6">
        <v>6314000</v>
      </c>
    </row>
    <row r="645" spans="1:10" x14ac:dyDescent="0.3">
      <c r="A645" s="5">
        <v>44317</v>
      </c>
      <c r="B645" t="s">
        <v>38</v>
      </c>
      <c r="C645" t="s">
        <v>502</v>
      </c>
      <c r="D645" s="1">
        <v>44252</v>
      </c>
      <c r="G645" s="6">
        <v>3336000</v>
      </c>
      <c r="I645">
        <v>0</v>
      </c>
      <c r="J645" s="6">
        <v>3336000</v>
      </c>
    </row>
    <row r="646" spans="1:10" x14ac:dyDescent="0.3">
      <c r="A646" s="5">
        <v>44317</v>
      </c>
      <c r="B646" t="s">
        <v>39</v>
      </c>
      <c r="C646" t="s">
        <v>503</v>
      </c>
      <c r="D646" s="1">
        <v>44258</v>
      </c>
      <c r="G646" s="6">
        <v>3430000</v>
      </c>
      <c r="I646">
        <v>0</v>
      </c>
      <c r="J646" s="6">
        <v>3430000</v>
      </c>
    </row>
    <row r="647" spans="1:10" x14ac:dyDescent="0.3">
      <c r="A647" s="5">
        <v>44317</v>
      </c>
      <c r="B647" t="s">
        <v>40</v>
      </c>
      <c r="C647" t="s">
        <v>504</v>
      </c>
      <c r="D647" s="1">
        <v>44280</v>
      </c>
      <c r="G647" s="6">
        <v>2763000</v>
      </c>
      <c r="I647">
        <v>0</v>
      </c>
      <c r="J647" s="6">
        <v>2763000</v>
      </c>
    </row>
    <row r="648" spans="1:10" x14ac:dyDescent="0.3">
      <c r="A648" s="5">
        <v>44317</v>
      </c>
      <c r="B648" t="s">
        <v>41</v>
      </c>
      <c r="C648" t="s">
        <v>505</v>
      </c>
      <c r="D648" s="1">
        <v>44287</v>
      </c>
      <c r="G648" s="6">
        <v>3978000</v>
      </c>
      <c r="I648">
        <v>0</v>
      </c>
      <c r="J648" s="6">
        <v>3978000</v>
      </c>
    </row>
    <row r="649" spans="1:10" x14ac:dyDescent="0.3">
      <c r="A649" s="5">
        <v>44317</v>
      </c>
      <c r="B649" t="s">
        <v>42</v>
      </c>
      <c r="C649" t="s">
        <v>506</v>
      </c>
      <c r="D649" s="1">
        <v>44298</v>
      </c>
      <c r="G649" s="6">
        <v>2841000</v>
      </c>
      <c r="I649">
        <v>0</v>
      </c>
      <c r="J649" s="6">
        <v>2841000</v>
      </c>
    </row>
    <row r="650" spans="1:10" x14ac:dyDescent="0.3">
      <c r="A650" s="5">
        <v>44317</v>
      </c>
      <c r="B650" t="s">
        <v>43</v>
      </c>
      <c r="C650" t="s">
        <v>507</v>
      </c>
      <c r="D650" s="1">
        <v>44299</v>
      </c>
      <c r="G650" s="6">
        <v>2187000</v>
      </c>
      <c r="I650">
        <v>0</v>
      </c>
      <c r="J650" s="6">
        <v>2187000</v>
      </c>
    </row>
    <row r="651" spans="1:10" x14ac:dyDescent="0.3">
      <c r="A651" s="5">
        <v>44348</v>
      </c>
      <c r="B651" t="s">
        <v>1</v>
      </c>
      <c r="C651" t="s">
        <v>475</v>
      </c>
      <c r="D651" s="1">
        <v>42292</v>
      </c>
      <c r="G651" s="6">
        <v>7943700</v>
      </c>
      <c r="I651">
        <v>0</v>
      </c>
      <c r="J651" s="6">
        <v>7943700</v>
      </c>
    </row>
    <row r="652" spans="1:10" x14ac:dyDescent="0.3">
      <c r="A652" s="5">
        <v>44348</v>
      </c>
      <c r="B652" t="s">
        <v>3</v>
      </c>
      <c r="C652" t="s">
        <v>476</v>
      </c>
      <c r="D652" s="1">
        <v>42444</v>
      </c>
      <c r="G652" s="6">
        <v>5158400</v>
      </c>
      <c r="I652">
        <v>0</v>
      </c>
      <c r="J652" s="6">
        <v>5158400</v>
      </c>
    </row>
    <row r="653" spans="1:10" x14ac:dyDescent="0.3">
      <c r="A653" s="5">
        <v>44348</v>
      </c>
      <c r="B653" t="s">
        <v>4</v>
      </c>
      <c r="C653" t="s">
        <v>477</v>
      </c>
      <c r="D653" s="1">
        <v>42503</v>
      </c>
      <c r="G653" s="6">
        <v>13624300</v>
      </c>
      <c r="I653">
        <v>0</v>
      </c>
      <c r="J653" s="6">
        <v>13624300</v>
      </c>
    </row>
    <row r="654" spans="1:10" x14ac:dyDescent="0.3">
      <c r="A654" s="5">
        <v>44348</v>
      </c>
      <c r="B654" t="s">
        <v>6</v>
      </c>
      <c r="C654" t="s">
        <v>478</v>
      </c>
      <c r="D654" s="1">
        <v>42638</v>
      </c>
      <c r="G654" s="6">
        <v>6230000</v>
      </c>
      <c r="I654">
        <v>0</v>
      </c>
      <c r="J654" s="6">
        <v>6230000</v>
      </c>
    </row>
    <row r="655" spans="1:10" x14ac:dyDescent="0.3">
      <c r="A655" s="5">
        <v>44348</v>
      </c>
      <c r="B655" t="s">
        <v>8</v>
      </c>
      <c r="C655" t="s">
        <v>479</v>
      </c>
      <c r="D655" s="1">
        <v>42708</v>
      </c>
      <c r="G655" s="6">
        <v>4431300</v>
      </c>
      <c r="I655">
        <v>0</v>
      </c>
      <c r="J655" s="6">
        <v>4431300</v>
      </c>
    </row>
    <row r="656" spans="1:10" x14ac:dyDescent="0.3">
      <c r="A656" s="5">
        <v>44348</v>
      </c>
      <c r="B656" t="s">
        <v>10</v>
      </c>
      <c r="C656" t="s">
        <v>480</v>
      </c>
      <c r="D656" s="1">
        <v>43039</v>
      </c>
      <c r="G656" s="6">
        <v>5926100</v>
      </c>
      <c r="I656">
        <v>0</v>
      </c>
      <c r="J656" s="6">
        <v>5926100</v>
      </c>
    </row>
    <row r="657" spans="1:10" x14ac:dyDescent="0.3">
      <c r="A657" s="5">
        <v>44348</v>
      </c>
      <c r="B657" t="s">
        <v>11</v>
      </c>
      <c r="C657" t="s">
        <v>481</v>
      </c>
      <c r="D657" s="1">
        <v>43146</v>
      </c>
      <c r="G657" s="6">
        <v>8420000</v>
      </c>
      <c r="I657">
        <v>0</v>
      </c>
      <c r="J657" s="6">
        <v>8420000</v>
      </c>
    </row>
    <row r="658" spans="1:10" x14ac:dyDescent="0.3">
      <c r="A658" s="5">
        <v>44348</v>
      </c>
      <c r="B658" t="s">
        <v>12</v>
      </c>
      <c r="C658" t="s">
        <v>494</v>
      </c>
      <c r="D658" s="1">
        <v>43252</v>
      </c>
      <c r="G658" s="6">
        <v>239500</v>
      </c>
      <c r="I658">
        <v>0</v>
      </c>
      <c r="J658" s="6">
        <v>239500</v>
      </c>
    </row>
    <row r="659" spans="1:10" x14ac:dyDescent="0.3">
      <c r="A659" s="5">
        <v>44348</v>
      </c>
      <c r="B659" t="s">
        <v>13</v>
      </c>
      <c r="C659" t="s">
        <v>485</v>
      </c>
      <c r="D659" s="1">
        <v>43779</v>
      </c>
      <c r="G659" s="6">
        <v>5727900</v>
      </c>
      <c r="I659">
        <v>0</v>
      </c>
      <c r="J659" s="6">
        <v>5727900</v>
      </c>
    </row>
    <row r="660" spans="1:10" x14ac:dyDescent="0.3">
      <c r="A660" s="5">
        <v>44348</v>
      </c>
      <c r="B660" t="s">
        <v>20</v>
      </c>
      <c r="C660" t="s">
        <v>482</v>
      </c>
      <c r="D660" s="1">
        <v>43629</v>
      </c>
      <c r="G660" s="6">
        <v>9303600</v>
      </c>
      <c r="H660" s="6">
        <v>373300</v>
      </c>
      <c r="I660" s="6">
        <v>11000</v>
      </c>
      <c r="J660" s="6">
        <v>9687900</v>
      </c>
    </row>
    <row r="661" spans="1:10" x14ac:dyDescent="0.3">
      <c r="A661" s="5">
        <v>44348</v>
      </c>
      <c r="B661" t="s">
        <v>21</v>
      </c>
      <c r="C661" t="s">
        <v>483</v>
      </c>
      <c r="D661" s="1">
        <v>43631</v>
      </c>
      <c r="G661" s="6">
        <v>4850200</v>
      </c>
      <c r="H661" s="6">
        <v>250200</v>
      </c>
      <c r="I661" s="6">
        <v>11000</v>
      </c>
      <c r="J661" s="6">
        <v>5111400</v>
      </c>
    </row>
    <row r="662" spans="1:10" x14ac:dyDescent="0.3">
      <c r="A662" s="5">
        <v>44348</v>
      </c>
      <c r="B662" t="s">
        <v>22</v>
      </c>
      <c r="C662" t="s">
        <v>484</v>
      </c>
      <c r="D662" s="1">
        <v>43743</v>
      </c>
      <c r="G662" s="6">
        <v>5493900</v>
      </c>
      <c r="H662" s="6">
        <v>435000</v>
      </c>
      <c r="I662">
        <v>0</v>
      </c>
      <c r="J662" s="6">
        <v>5928900</v>
      </c>
    </row>
    <row r="663" spans="1:10" x14ac:dyDescent="0.3">
      <c r="A663" s="5">
        <v>44348</v>
      </c>
      <c r="B663" t="s">
        <v>23</v>
      </c>
      <c r="C663" t="s">
        <v>486</v>
      </c>
      <c r="D663" s="1">
        <v>43834</v>
      </c>
      <c r="G663" s="6">
        <v>9722400</v>
      </c>
      <c r="I663">
        <v>0</v>
      </c>
      <c r="J663" s="6">
        <v>9722400</v>
      </c>
    </row>
    <row r="664" spans="1:10" x14ac:dyDescent="0.3">
      <c r="A664" s="5">
        <v>44348</v>
      </c>
      <c r="B664" t="s">
        <v>24</v>
      </c>
      <c r="C664" t="s">
        <v>487</v>
      </c>
      <c r="D664" s="1">
        <v>43833</v>
      </c>
      <c r="G664" s="6">
        <v>6153100</v>
      </c>
      <c r="I664">
        <v>0</v>
      </c>
      <c r="J664" s="6">
        <v>6153100</v>
      </c>
    </row>
    <row r="665" spans="1:10" x14ac:dyDescent="0.3">
      <c r="A665" s="5">
        <v>44348</v>
      </c>
      <c r="B665" t="s">
        <v>25</v>
      </c>
      <c r="C665" t="s">
        <v>488</v>
      </c>
      <c r="D665" s="1">
        <v>43853</v>
      </c>
      <c r="G665" s="6">
        <v>8273700</v>
      </c>
      <c r="H665" s="6">
        <v>735800</v>
      </c>
      <c r="I665">
        <v>0</v>
      </c>
      <c r="J665" s="6">
        <v>9009500</v>
      </c>
    </row>
    <row r="666" spans="1:10" x14ac:dyDescent="0.3">
      <c r="A666" s="5">
        <v>44348</v>
      </c>
      <c r="B666" t="s">
        <v>26</v>
      </c>
      <c r="C666" t="s">
        <v>489</v>
      </c>
      <c r="D666" s="1">
        <v>43945</v>
      </c>
      <c r="G666" s="6">
        <v>8746000</v>
      </c>
      <c r="H666" s="6">
        <v>422200</v>
      </c>
      <c r="I666">
        <v>0</v>
      </c>
      <c r="J666" s="6">
        <v>9168200</v>
      </c>
    </row>
    <row r="667" spans="1:10" x14ac:dyDescent="0.3">
      <c r="A667" s="5">
        <v>44348</v>
      </c>
      <c r="B667" t="s">
        <v>27</v>
      </c>
      <c r="C667" t="s">
        <v>490</v>
      </c>
      <c r="D667" s="1">
        <v>44015</v>
      </c>
      <c r="G667" s="6">
        <v>2786810</v>
      </c>
      <c r="I667">
        <v>0</v>
      </c>
      <c r="J667" s="6">
        <v>2786810</v>
      </c>
    </row>
    <row r="668" spans="1:10" x14ac:dyDescent="0.3">
      <c r="A668" s="5">
        <v>44348</v>
      </c>
      <c r="B668" t="s">
        <v>28</v>
      </c>
      <c r="C668" t="s">
        <v>491</v>
      </c>
      <c r="D668" s="1">
        <v>44042</v>
      </c>
      <c r="G668" s="6">
        <v>2474100</v>
      </c>
      <c r="I668">
        <v>0</v>
      </c>
      <c r="J668" s="6">
        <v>2474100</v>
      </c>
    </row>
    <row r="669" spans="1:10" x14ac:dyDescent="0.3">
      <c r="A669" s="5">
        <v>44348</v>
      </c>
      <c r="B669" t="s">
        <v>29</v>
      </c>
      <c r="C669" t="s">
        <v>492</v>
      </c>
      <c r="D669" s="1">
        <v>44043</v>
      </c>
      <c r="G669" s="6">
        <v>2859700</v>
      </c>
      <c r="I669">
        <v>0</v>
      </c>
      <c r="J669" s="6">
        <v>2859700</v>
      </c>
    </row>
    <row r="670" spans="1:10" x14ac:dyDescent="0.3">
      <c r="A670" s="5">
        <v>44348</v>
      </c>
      <c r="B670" t="s">
        <v>30</v>
      </c>
      <c r="C670" t="s">
        <v>493</v>
      </c>
      <c r="D670" s="1">
        <v>44072</v>
      </c>
      <c r="G670" s="6">
        <v>4022800</v>
      </c>
      <c r="I670">
        <v>0</v>
      </c>
      <c r="J670" s="6">
        <v>4022800</v>
      </c>
    </row>
    <row r="671" spans="1:10" x14ac:dyDescent="0.3">
      <c r="A671" s="5">
        <v>44348</v>
      </c>
      <c r="B671" t="s">
        <v>31</v>
      </c>
      <c r="C671" t="s">
        <v>495</v>
      </c>
      <c r="D671" s="1">
        <v>44085</v>
      </c>
      <c r="G671" s="6">
        <v>3988700</v>
      </c>
      <c r="I671">
        <v>0</v>
      </c>
      <c r="J671" s="6">
        <v>3988700</v>
      </c>
    </row>
    <row r="672" spans="1:10" x14ac:dyDescent="0.3">
      <c r="A672" s="5">
        <v>44348</v>
      </c>
      <c r="B672" t="s">
        <v>32</v>
      </c>
      <c r="C672" t="s">
        <v>496</v>
      </c>
      <c r="D672" s="1">
        <v>44130</v>
      </c>
      <c r="E672" s="1">
        <v>45543</v>
      </c>
      <c r="G672" s="6">
        <v>6134500</v>
      </c>
      <c r="I672">
        <v>0</v>
      </c>
      <c r="J672" s="6">
        <v>6134500</v>
      </c>
    </row>
    <row r="673" spans="1:10" x14ac:dyDescent="0.3">
      <c r="A673" s="5">
        <v>44348</v>
      </c>
      <c r="B673" t="s">
        <v>33</v>
      </c>
      <c r="C673" t="s">
        <v>497</v>
      </c>
      <c r="D673" s="1">
        <v>44147</v>
      </c>
      <c r="G673" s="6">
        <v>7220000</v>
      </c>
      <c r="I673">
        <v>0</v>
      </c>
      <c r="J673" s="6">
        <v>7220000</v>
      </c>
    </row>
    <row r="674" spans="1:10" x14ac:dyDescent="0.3">
      <c r="A674" s="5">
        <v>44348</v>
      </c>
      <c r="B674" t="s">
        <v>34</v>
      </c>
      <c r="C674" t="s">
        <v>498</v>
      </c>
      <c r="D674" s="1">
        <v>44154</v>
      </c>
      <c r="G674" s="6">
        <v>6026400</v>
      </c>
      <c r="I674">
        <v>0</v>
      </c>
      <c r="J674" s="6">
        <v>6026400</v>
      </c>
    </row>
    <row r="675" spans="1:10" x14ac:dyDescent="0.3">
      <c r="A675" s="5">
        <v>44348</v>
      </c>
      <c r="B675" t="s">
        <v>35</v>
      </c>
      <c r="C675" t="s">
        <v>499</v>
      </c>
      <c r="D675" s="1">
        <v>44169</v>
      </c>
      <c r="G675" s="6">
        <v>4412000</v>
      </c>
      <c r="I675">
        <v>0</v>
      </c>
      <c r="J675" s="6">
        <v>4412000</v>
      </c>
    </row>
    <row r="676" spans="1:10" x14ac:dyDescent="0.3">
      <c r="A676" s="5">
        <v>44348</v>
      </c>
      <c r="B676" t="s">
        <v>36</v>
      </c>
      <c r="C676" t="s">
        <v>500</v>
      </c>
      <c r="D676" s="1">
        <v>44217</v>
      </c>
      <c r="E676" s="1">
        <v>45620</v>
      </c>
      <c r="G676" s="6">
        <v>3204100</v>
      </c>
      <c r="I676">
        <v>0</v>
      </c>
      <c r="J676" s="6">
        <v>3204100</v>
      </c>
    </row>
    <row r="677" spans="1:10" x14ac:dyDescent="0.3">
      <c r="A677" s="5">
        <v>44348</v>
      </c>
      <c r="B677" t="s">
        <v>37</v>
      </c>
      <c r="C677" t="s">
        <v>501</v>
      </c>
      <c r="D677" s="1">
        <v>44245</v>
      </c>
      <c r="E677" s="1">
        <v>45838</v>
      </c>
      <c r="G677" s="6">
        <v>6698700</v>
      </c>
      <c r="I677">
        <v>0</v>
      </c>
      <c r="J677" s="6">
        <v>6698700</v>
      </c>
    </row>
    <row r="678" spans="1:10" x14ac:dyDescent="0.3">
      <c r="A678" s="5">
        <v>44348</v>
      </c>
      <c r="B678" t="s">
        <v>38</v>
      </c>
      <c r="C678" t="s">
        <v>502</v>
      </c>
      <c r="D678" s="1">
        <v>44252</v>
      </c>
      <c r="G678" s="6">
        <v>3323000</v>
      </c>
      <c r="I678">
        <v>0</v>
      </c>
      <c r="J678" s="6">
        <v>3323000</v>
      </c>
    </row>
    <row r="679" spans="1:10" x14ac:dyDescent="0.3">
      <c r="A679" s="5">
        <v>44348</v>
      </c>
      <c r="B679" t="s">
        <v>39</v>
      </c>
      <c r="C679" t="s">
        <v>503</v>
      </c>
      <c r="D679" s="1">
        <v>44258</v>
      </c>
      <c r="G679" s="6">
        <v>3294500</v>
      </c>
      <c r="H679" s="6">
        <v>338600</v>
      </c>
      <c r="I679">
        <v>0</v>
      </c>
      <c r="J679" s="6">
        <v>3633100</v>
      </c>
    </row>
    <row r="680" spans="1:10" x14ac:dyDescent="0.3">
      <c r="A680" s="5">
        <v>44348</v>
      </c>
      <c r="B680" t="s">
        <v>40</v>
      </c>
      <c r="C680" t="s">
        <v>504</v>
      </c>
      <c r="D680" s="1">
        <v>44280</v>
      </c>
      <c r="G680" s="6">
        <v>2581500</v>
      </c>
      <c r="I680">
        <v>0</v>
      </c>
      <c r="J680" s="6">
        <v>2581500</v>
      </c>
    </row>
    <row r="681" spans="1:10" x14ac:dyDescent="0.3">
      <c r="A681" s="5">
        <v>44348</v>
      </c>
      <c r="B681" t="s">
        <v>41</v>
      </c>
      <c r="C681" t="s">
        <v>505</v>
      </c>
      <c r="D681" s="1">
        <v>44287</v>
      </c>
      <c r="G681" s="6">
        <v>3897300</v>
      </c>
      <c r="I681">
        <v>0</v>
      </c>
      <c r="J681" s="6">
        <v>3897300</v>
      </c>
    </row>
    <row r="682" spans="1:10" x14ac:dyDescent="0.3">
      <c r="A682" s="5">
        <v>44348</v>
      </c>
      <c r="B682" t="s">
        <v>42</v>
      </c>
      <c r="C682" t="s">
        <v>506</v>
      </c>
      <c r="D682" s="1">
        <v>44298</v>
      </c>
      <c r="G682" s="6">
        <v>2924800</v>
      </c>
      <c r="I682">
        <v>0</v>
      </c>
      <c r="J682" s="6">
        <v>2924800</v>
      </c>
    </row>
    <row r="683" spans="1:10" x14ac:dyDescent="0.3">
      <c r="A683" s="5">
        <v>44348</v>
      </c>
      <c r="B683" t="s">
        <v>43</v>
      </c>
      <c r="C683" t="s">
        <v>507</v>
      </c>
      <c r="D683" s="1">
        <v>44299</v>
      </c>
      <c r="G683" s="6">
        <v>1930370</v>
      </c>
      <c r="I683">
        <v>0</v>
      </c>
      <c r="J683" s="6">
        <v>1930370</v>
      </c>
    </row>
    <row r="684" spans="1:10" x14ac:dyDescent="0.3">
      <c r="A684" s="5">
        <v>44348</v>
      </c>
      <c r="B684" t="s">
        <v>51</v>
      </c>
      <c r="C684" t="s">
        <v>508</v>
      </c>
      <c r="D684" s="1">
        <v>44377</v>
      </c>
      <c r="G684" s="6">
        <v>29970</v>
      </c>
      <c r="I684">
        <v>0</v>
      </c>
      <c r="J684" s="6">
        <v>29970</v>
      </c>
    </row>
    <row r="685" spans="1:10" x14ac:dyDescent="0.3">
      <c r="A685" s="5">
        <v>44378</v>
      </c>
      <c r="B685" t="s">
        <v>1</v>
      </c>
      <c r="C685" t="s">
        <v>475</v>
      </c>
      <c r="D685" s="1">
        <v>42292</v>
      </c>
      <c r="F685" t="b">
        <v>1</v>
      </c>
      <c r="G685" s="6">
        <v>7561200</v>
      </c>
      <c r="I685">
        <v>0</v>
      </c>
      <c r="J685" s="6">
        <v>7561200</v>
      </c>
    </row>
    <row r="686" spans="1:10" x14ac:dyDescent="0.3">
      <c r="A686" s="5">
        <v>44378</v>
      </c>
      <c r="B686" t="s">
        <v>3</v>
      </c>
      <c r="C686" t="s">
        <v>476</v>
      </c>
      <c r="D686" s="1">
        <v>42444</v>
      </c>
      <c r="F686" t="b">
        <v>1</v>
      </c>
      <c r="G686" s="6">
        <v>5491900</v>
      </c>
      <c r="I686">
        <v>0</v>
      </c>
      <c r="J686" s="6">
        <v>5491900</v>
      </c>
    </row>
    <row r="687" spans="1:10" x14ac:dyDescent="0.3">
      <c r="A687" s="5">
        <v>44378</v>
      </c>
      <c r="B687" t="s">
        <v>4</v>
      </c>
      <c r="C687" t="s">
        <v>477</v>
      </c>
      <c r="D687" s="1">
        <v>42503</v>
      </c>
      <c r="F687" t="b">
        <v>1</v>
      </c>
      <c r="G687" s="6">
        <v>14270700</v>
      </c>
      <c r="I687">
        <v>0</v>
      </c>
      <c r="J687" s="6">
        <v>14270700</v>
      </c>
    </row>
    <row r="688" spans="1:10" x14ac:dyDescent="0.3">
      <c r="A688" s="5">
        <v>44378</v>
      </c>
      <c r="B688" t="s">
        <v>6</v>
      </c>
      <c r="C688" t="s">
        <v>478</v>
      </c>
      <c r="D688" s="1">
        <v>42638</v>
      </c>
      <c r="F688" t="b">
        <v>1</v>
      </c>
      <c r="G688" s="6">
        <v>5867000</v>
      </c>
      <c r="I688">
        <v>0</v>
      </c>
      <c r="J688" s="6">
        <v>5867000</v>
      </c>
    </row>
    <row r="689" spans="1:10" x14ac:dyDescent="0.3">
      <c r="A689" s="5">
        <v>44378</v>
      </c>
      <c r="B689" t="s">
        <v>8</v>
      </c>
      <c r="C689" t="s">
        <v>479</v>
      </c>
      <c r="D689" s="1">
        <v>42708</v>
      </c>
      <c r="F689" t="b">
        <v>1</v>
      </c>
      <c r="G689" s="6">
        <v>5185300</v>
      </c>
      <c r="I689">
        <v>0</v>
      </c>
      <c r="J689" s="6">
        <v>5185300</v>
      </c>
    </row>
    <row r="690" spans="1:10" x14ac:dyDescent="0.3">
      <c r="A690" s="5">
        <v>44378</v>
      </c>
      <c r="B690" t="s">
        <v>10</v>
      </c>
      <c r="C690" t="s">
        <v>480</v>
      </c>
      <c r="D690" s="1">
        <v>43039</v>
      </c>
      <c r="F690" t="b">
        <v>1</v>
      </c>
      <c r="G690" s="6">
        <v>5622700</v>
      </c>
      <c r="I690">
        <v>0</v>
      </c>
      <c r="J690" s="6">
        <v>5622700</v>
      </c>
    </row>
    <row r="691" spans="1:10" x14ac:dyDescent="0.3">
      <c r="A691" s="5">
        <v>44378</v>
      </c>
      <c r="B691" t="s">
        <v>11</v>
      </c>
      <c r="C691" t="s">
        <v>481</v>
      </c>
      <c r="D691" s="1">
        <v>43146</v>
      </c>
      <c r="F691" t="b">
        <v>1</v>
      </c>
      <c r="G691" s="6">
        <v>8519000</v>
      </c>
      <c r="I691">
        <v>0</v>
      </c>
      <c r="J691" s="6">
        <v>8519000</v>
      </c>
    </row>
    <row r="692" spans="1:10" x14ac:dyDescent="0.3">
      <c r="A692" s="5">
        <v>44378</v>
      </c>
      <c r="B692" t="s">
        <v>12</v>
      </c>
      <c r="C692" t="s">
        <v>494</v>
      </c>
      <c r="D692" s="1">
        <v>43252</v>
      </c>
      <c r="F692" t="b">
        <v>1</v>
      </c>
      <c r="G692" s="6">
        <v>493500</v>
      </c>
      <c r="I692">
        <v>0</v>
      </c>
      <c r="J692" s="6">
        <v>493500</v>
      </c>
    </row>
    <row r="693" spans="1:10" x14ac:dyDescent="0.3">
      <c r="A693" s="5">
        <v>44378</v>
      </c>
      <c r="B693" t="s">
        <v>13</v>
      </c>
      <c r="C693" t="s">
        <v>485</v>
      </c>
      <c r="D693" s="1">
        <v>43779</v>
      </c>
      <c r="F693" t="b">
        <v>1</v>
      </c>
      <c r="G693" s="6">
        <v>5686000</v>
      </c>
      <c r="I693">
        <v>0</v>
      </c>
      <c r="J693" s="6">
        <v>5686000</v>
      </c>
    </row>
    <row r="694" spans="1:10" x14ac:dyDescent="0.3">
      <c r="A694" s="5">
        <v>44378</v>
      </c>
      <c r="B694" t="s">
        <v>20</v>
      </c>
      <c r="C694" t="s">
        <v>482</v>
      </c>
      <c r="D694" s="1">
        <v>43629</v>
      </c>
      <c r="F694" t="b">
        <v>1</v>
      </c>
      <c r="G694" s="6">
        <v>9797000</v>
      </c>
      <c r="H694" s="6">
        <v>528600</v>
      </c>
      <c r="I694" s="6">
        <v>5000</v>
      </c>
      <c r="J694" s="6">
        <v>10330600</v>
      </c>
    </row>
    <row r="695" spans="1:10" x14ac:dyDescent="0.3">
      <c r="A695" s="5">
        <v>44378</v>
      </c>
      <c r="B695" t="s">
        <v>21</v>
      </c>
      <c r="C695" t="s">
        <v>483</v>
      </c>
      <c r="D695" s="1">
        <v>43631</v>
      </c>
      <c r="F695" t="b">
        <v>1</v>
      </c>
      <c r="G695" s="6">
        <v>5005700</v>
      </c>
      <c r="H695" s="6">
        <v>205900</v>
      </c>
      <c r="I695">
        <v>0</v>
      </c>
      <c r="J695" s="6">
        <v>5211600</v>
      </c>
    </row>
    <row r="696" spans="1:10" x14ac:dyDescent="0.3">
      <c r="A696" s="5">
        <v>44378</v>
      </c>
      <c r="B696" t="s">
        <v>22</v>
      </c>
      <c r="C696" t="s">
        <v>484</v>
      </c>
      <c r="D696" s="1">
        <v>43743</v>
      </c>
      <c r="F696" t="b">
        <v>1</v>
      </c>
      <c r="G696" s="6">
        <v>6167000</v>
      </c>
      <c r="H696" s="6">
        <v>446700</v>
      </c>
      <c r="I696">
        <v>0</v>
      </c>
      <c r="J696" s="6">
        <v>6613700</v>
      </c>
    </row>
    <row r="697" spans="1:10" x14ac:dyDescent="0.3">
      <c r="A697" s="5">
        <v>44378</v>
      </c>
      <c r="B697" t="s">
        <v>23</v>
      </c>
      <c r="C697" t="s">
        <v>486</v>
      </c>
      <c r="D697" s="1">
        <v>43834</v>
      </c>
      <c r="F697" t="b">
        <v>1</v>
      </c>
      <c r="G697" s="6">
        <v>10842000</v>
      </c>
      <c r="I697">
        <v>0</v>
      </c>
      <c r="J697" s="6">
        <v>10842000</v>
      </c>
    </row>
    <row r="698" spans="1:10" x14ac:dyDescent="0.3">
      <c r="A698" s="5">
        <v>44378</v>
      </c>
      <c r="B698" t="s">
        <v>24</v>
      </c>
      <c r="C698" t="s">
        <v>487</v>
      </c>
      <c r="D698" s="1">
        <v>43833</v>
      </c>
      <c r="F698" t="b">
        <v>1</v>
      </c>
      <c r="G698" s="6">
        <v>6669800</v>
      </c>
      <c r="I698">
        <v>0</v>
      </c>
      <c r="J698" s="6">
        <v>6669800</v>
      </c>
    </row>
    <row r="699" spans="1:10" x14ac:dyDescent="0.3">
      <c r="A699" s="5">
        <v>44378</v>
      </c>
      <c r="B699" t="s">
        <v>25</v>
      </c>
      <c r="C699" t="s">
        <v>488</v>
      </c>
      <c r="D699" s="1">
        <v>43853</v>
      </c>
      <c r="F699" t="b">
        <v>1</v>
      </c>
      <c r="G699" s="6">
        <v>8516500</v>
      </c>
      <c r="H699" s="6">
        <v>651100</v>
      </c>
      <c r="I699">
        <v>0</v>
      </c>
      <c r="J699" s="6">
        <v>9167600</v>
      </c>
    </row>
    <row r="700" spans="1:10" x14ac:dyDescent="0.3">
      <c r="A700" s="5">
        <v>44378</v>
      </c>
      <c r="B700" t="s">
        <v>26</v>
      </c>
      <c r="C700" t="s">
        <v>489</v>
      </c>
      <c r="D700" s="1">
        <v>43945</v>
      </c>
      <c r="F700" t="b">
        <v>1</v>
      </c>
      <c r="G700" s="6">
        <v>8485000</v>
      </c>
      <c r="H700" s="6">
        <v>469700</v>
      </c>
      <c r="I700">
        <v>0</v>
      </c>
      <c r="J700" s="6">
        <v>8954700</v>
      </c>
    </row>
    <row r="701" spans="1:10" x14ac:dyDescent="0.3">
      <c r="A701" s="5">
        <v>44378</v>
      </c>
      <c r="B701" t="s">
        <v>27</v>
      </c>
      <c r="C701" t="s">
        <v>490</v>
      </c>
      <c r="D701" s="1">
        <v>44015</v>
      </c>
      <c r="F701" t="b">
        <v>0</v>
      </c>
      <c r="G701" s="6">
        <v>2792940</v>
      </c>
      <c r="I701">
        <v>0</v>
      </c>
      <c r="J701" s="6">
        <v>2792940</v>
      </c>
    </row>
    <row r="702" spans="1:10" x14ac:dyDescent="0.3">
      <c r="A702" s="5">
        <v>44378</v>
      </c>
      <c r="B702" t="s">
        <v>28</v>
      </c>
      <c r="C702" t="s">
        <v>491</v>
      </c>
      <c r="D702" s="1">
        <v>44042</v>
      </c>
      <c r="F702" t="b">
        <v>0</v>
      </c>
      <c r="G702" s="6">
        <v>2515500</v>
      </c>
      <c r="I702">
        <v>0</v>
      </c>
      <c r="J702" s="6">
        <v>2515500</v>
      </c>
    </row>
    <row r="703" spans="1:10" x14ac:dyDescent="0.3">
      <c r="A703" s="5">
        <v>44378</v>
      </c>
      <c r="B703" t="s">
        <v>29</v>
      </c>
      <c r="C703" t="s">
        <v>492</v>
      </c>
      <c r="D703" s="1">
        <v>44043</v>
      </c>
      <c r="F703" t="b">
        <v>0</v>
      </c>
      <c r="G703" s="6">
        <v>2481900</v>
      </c>
      <c r="I703">
        <v>0</v>
      </c>
      <c r="J703" s="6">
        <v>2481900</v>
      </c>
    </row>
    <row r="704" spans="1:10" x14ac:dyDescent="0.3">
      <c r="A704" s="5">
        <v>44378</v>
      </c>
      <c r="B704" t="s">
        <v>30</v>
      </c>
      <c r="C704" t="s">
        <v>493</v>
      </c>
      <c r="D704" s="1">
        <v>44072</v>
      </c>
      <c r="F704" t="b">
        <v>0</v>
      </c>
      <c r="G704" s="6">
        <v>3575600</v>
      </c>
      <c r="I704">
        <v>0</v>
      </c>
      <c r="J704" s="6">
        <v>3575600</v>
      </c>
    </row>
    <row r="705" spans="1:10" x14ac:dyDescent="0.3">
      <c r="A705" s="5">
        <v>44378</v>
      </c>
      <c r="B705" t="s">
        <v>31</v>
      </c>
      <c r="C705" t="s">
        <v>495</v>
      </c>
      <c r="D705" s="1">
        <v>44085</v>
      </c>
      <c r="F705" t="b">
        <v>0</v>
      </c>
      <c r="G705" s="6">
        <v>4078500</v>
      </c>
      <c r="I705">
        <v>0</v>
      </c>
      <c r="J705" s="6">
        <v>4078500</v>
      </c>
    </row>
    <row r="706" spans="1:10" x14ac:dyDescent="0.3">
      <c r="A706" s="5">
        <v>44378</v>
      </c>
      <c r="B706" t="s">
        <v>32</v>
      </c>
      <c r="C706" t="s">
        <v>496</v>
      </c>
      <c r="D706" s="1">
        <v>44130</v>
      </c>
      <c r="E706" s="1">
        <v>45543</v>
      </c>
      <c r="F706" t="b">
        <v>0</v>
      </c>
      <c r="G706" s="6">
        <v>6766500</v>
      </c>
      <c r="I706">
        <v>0</v>
      </c>
      <c r="J706" s="6">
        <v>6766500</v>
      </c>
    </row>
    <row r="707" spans="1:10" x14ac:dyDescent="0.3">
      <c r="A707" s="5">
        <v>44378</v>
      </c>
      <c r="B707" t="s">
        <v>33</v>
      </c>
      <c r="C707" t="s">
        <v>497</v>
      </c>
      <c r="D707" s="1">
        <v>44147</v>
      </c>
      <c r="F707" t="b">
        <v>0</v>
      </c>
      <c r="G707" s="6">
        <v>7196500</v>
      </c>
      <c r="I707">
        <v>0</v>
      </c>
      <c r="J707" s="6">
        <v>7196500</v>
      </c>
    </row>
    <row r="708" spans="1:10" x14ac:dyDescent="0.3">
      <c r="A708" s="5">
        <v>44378</v>
      </c>
      <c r="B708" t="s">
        <v>34</v>
      </c>
      <c r="C708" t="s">
        <v>498</v>
      </c>
      <c r="D708" s="1">
        <v>44154</v>
      </c>
      <c r="F708" t="b">
        <v>0</v>
      </c>
      <c r="G708" s="6">
        <v>6831000</v>
      </c>
      <c r="I708" s="6">
        <v>14900</v>
      </c>
      <c r="J708" s="6">
        <v>6845900</v>
      </c>
    </row>
    <row r="709" spans="1:10" x14ac:dyDescent="0.3">
      <c r="A709" s="5">
        <v>44378</v>
      </c>
      <c r="B709" t="s">
        <v>35</v>
      </c>
      <c r="C709" t="s">
        <v>499</v>
      </c>
      <c r="D709" s="1">
        <v>44169</v>
      </c>
      <c r="F709" t="b">
        <v>0</v>
      </c>
      <c r="G709" s="6">
        <v>4348500</v>
      </c>
      <c r="I709" s="6">
        <v>21000</v>
      </c>
      <c r="J709" s="6">
        <v>4369500</v>
      </c>
    </row>
    <row r="710" spans="1:10" x14ac:dyDescent="0.3">
      <c r="A710" s="5">
        <v>44378</v>
      </c>
      <c r="B710" t="s">
        <v>36</v>
      </c>
      <c r="C710" t="s">
        <v>500</v>
      </c>
      <c r="D710" s="1">
        <v>44217</v>
      </c>
      <c r="E710" s="1">
        <v>45620</v>
      </c>
      <c r="F710" t="b">
        <v>0</v>
      </c>
      <c r="G710" s="6">
        <v>3334700</v>
      </c>
      <c r="I710">
        <v>0</v>
      </c>
      <c r="J710" s="6">
        <v>3334700</v>
      </c>
    </row>
    <row r="711" spans="1:10" x14ac:dyDescent="0.3">
      <c r="A711" s="5">
        <v>44378</v>
      </c>
      <c r="B711" t="s">
        <v>37</v>
      </c>
      <c r="C711" t="s">
        <v>501</v>
      </c>
      <c r="D711" s="1">
        <v>44245</v>
      </c>
      <c r="E711" s="1">
        <v>45838</v>
      </c>
      <c r="F711" t="b">
        <v>0</v>
      </c>
      <c r="G711" s="6">
        <v>6905600</v>
      </c>
      <c r="I711" s="6">
        <v>65500</v>
      </c>
      <c r="J711" s="6">
        <v>6971100</v>
      </c>
    </row>
    <row r="712" spans="1:10" x14ac:dyDescent="0.3">
      <c r="A712" s="5">
        <v>44378</v>
      </c>
      <c r="B712" t="s">
        <v>38</v>
      </c>
      <c r="C712" t="s">
        <v>502</v>
      </c>
      <c r="D712" s="1">
        <v>44252</v>
      </c>
      <c r="F712" t="b">
        <v>0</v>
      </c>
      <c r="G712" s="6">
        <v>3523000</v>
      </c>
      <c r="I712">
        <v>0</v>
      </c>
      <c r="J712" s="6">
        <v>3523000</v>
      </c>
    </row>
    <row r="713" spans="1:10" x14ac:dyDescent="0.3">
      <c r="A713" s="5">
        <v>44378</v>
      </c>
      <c r="B713" t="s">
        <v>39</v>
      </c>
      <c r="C713" t="s">
        <v>503</v>
      </c>
      <c r="D713" s="1">
        <v>44258</v>
      </c>
      <c r="F713" t="b">
        <v>0</v>
      </c>
      <c r="G713" s="6">
        <v>3382000</v>
      </c>
      <c r="H713" s="6">
        <v>332300</v>
      </c>
      <c r="I713">
        <v>0</v>
      </c>
      <c r="J713" s="6">
        <v>3714300</v>
      </c>
    </row>
    <row r="714" spans="1:10" x14ac:dyDescent="0.3">
      <c r="A714" s="5">
        <v>44378</v>
      </c>
      <c r="B714" t="s">
        <v>40</v>
      </c>
      <c r="C714" t="s">
        <v>504</v>
      </c>
      <c r="D714" s="1">
        <v>44280</v>
      </c>
      <c r="F714" t="b">
        <v>0</v>
      </c>
      <c r="G714" s="6">
        <v>2775000</v>
      </c>
      <c r="I714">
        <v>0</v>
      </c>
      <c r="J714" s="6">
        <v>2775000</v>
      </c>
    </row>
    <row r="715" spans="1:10" x14ac:dyDescent="0.3">
      <c r="A715" s="5">
        <v>44378</v>
      </c>
      <c r="B715" t="s">
        <v>41</v>
      </c>
      <c r="C715" t="s">
        <v>505</v>
      </c>
      <c r="D715" s="1">
        <v>44287</v>
      </c>
      <c r="F715" t="b">
        <v>0</v>
      </c>
      <c r="G715" s="6">
        <v>4295900</v>
      </c>
      <c r="I715">
        <v>0</v>
      </c>
      <c r="J715" s="6">
        <v>4295900</v>
      </c>
    </row>
    <row r="716" spans="1:10" x14ac:dyDescent="0.3">
      <c r="A716" s="5">
        <v>44378</v>
      </c>
      <c r="B716" t="s">
        <v>42</v>
      </c>
      <c r="C716" t="s">
        <v>506</v>
      </c>
      <c r="D716" s="1">
        <v>44298</v>
      </c>
      <c r="F716" t="b">
        <v>0</v>
      </c>
      <c r="G716" s="6">
        <v>3413700</v>
      </c>
      <c r="I716">
        <v>0</v>
      </c>
      <c r="J716" s="6">
        <v>3413700</v>
      </c>
    </row>
    <row r="717" spans="1:10" x14ac:dyDescent="0.3">
      <c r="A717" s="5">
        <v>44378</v>
      </c>
      <c r="B717" t="s">
        <v>43</v>
      </c>
      <c r="C717" t="s">
        <v>507</v>
      </c>
      <c r="D717" s="1">
        <v>44299</v>
      </c>
      <c r="F717" t="b">
        <v>0</v>
      </c>
      <c r="G717" s="6">
        <v>2157000</v>
      </c>
      <c r="I717">
        <v>0</v>
      </c>
      <c r="J717" s="6">
        <v>2157000</v>
      </c>
    </row>
    <row r="718" spans="1:10" x14ac:dyDescent="0.3">
      <c r="A718" s="5">
        <v>44378</v>
      </c>
      <c r="B718" t="s">
        <v>51</v>
      </c>
      <c r="C718" t="s">
        <v>508</v>
      </c>
      <c r="D718" s="1">
        <v>44377</v>
      </c>
      <c r="F718" t="b">
        <v>0</v>
      </c>
      <c r="G718" s="6">
        <v>3287960</v>
      </c>
      <c r="H718" s="6">
        <v>147700</v>
      </c>
      <c r="I718">
        <v>0</v>
      </c>
      <c r="J718" s="6">
        <v>3435660</v>
      </c>
    </row>
    <row r="719" spans="1:10" x14ac:dyDescent="0.3">
      <c r="A719" s="5">
        <v>44378</v>
      </c>
      <c r="B719" t="s">
        <v>45</v>
      </c>
      <c r="C719" t="s">
        <v>509</v>
      </c>
      <c r="D719" s="1">
        <v>44391</v>
      </c>
      <c r="F719" t="b">
        <v>0</v>
      </c>
      <c r="G719" s="6">
        <v>1639720</v>
      </c>
      <c r="H719" s="6">
        <v>73300</v>
      </c>
      <c r="I719">
        <v>0</v>
      </c>
      <c r="J719" s="6">
        <v>1713020</v>
      </c>
    </row>
    <row r="720" spans="1:10" x14ac:dyDescent="0.3">
      <c r="A720" s="5">
        <v>44378</v>
      </c>
      <c r="B720" t="s">
        <v>46</v>
      </c>
      <c r="C720" t="s">
        <v>510</v>
      </c>
      <c r="D720" s="1">
        <v>44404</v>
      </c>
      <c r="F720" t="b">
        <v>0</v>
      </c>
      <c r="G720" s="6">
        <v>473500</v>
      </c>
      <c r="H720" s="6">
        <v>14410</v>
      </c>
      <c r="I720">
        <v>0</v>
      </c>
      <c r="J720" s="6">
        <v>487910</v>
      </c>
    </row>
    <row r="721" spans="1:10" x14ac:dyDescent="0.3">
      <c r="A721" s="5">
        <v>44378</v>
      </c>
      <c r="B721" t="s">
        <v>47</v>
      </c>
      <c r="C721" t="s">
        <v>511</v>
      </c>
      <c r="D721" s="1">
        <v>44405</v>
      </c>
      <c r="F721" t="b">
        <v>0</v>
      </c>
      <c r="G721" s="6">
        <v>203290</v>
      </c>
      <c r="I721">
        <v>0</v>
      </c>
      <c r="J721" s="6">
        <v>203290</v>
      </c>
    </row>
    <row r="722" spans="1:10" x14ac:dyDescent="0.3">
      <c r="A722" s="5">
        <v>44409</v>
      </c>
      <c r="B722" t="s">
        <v>33</v>
      </c>
      <c r="C722" t="s">
        <v>497</v>
      </c>
      <c r="D722" s="1">
        <v>44147</v>
      </c>
      <c r="G722" s="6">
        <v>6702000</v>
      </c>
      <c r="I722">
        <v>0</v>
      </c>
      <c r="J722" s="6">
        <v>6702000</v>
      </c>
    </row>
    <row r="723" spans="1:10" x14ac:dyDescent="0.3">
      <c r="A723" s="5">
        <v>44409</v>
      </c>
      <c r="B723" t="s">
        <v>51</v>
      </c>
      <c r="C723" t="s">
        <v>508</v>
      </c>
      <c r="D723" s="1">
        <v>44377</v>
      </c>
      <c r="G723" s="6">
        <v>2405780</v>
      </c>
      <c r="H723" s="6">
        <v>169900</v>
      </c>
      <c r="I723">
        <v>0</v>
      </c>
      <c r="J723" s="6">
        <v>2575680</v>
      </c>
    </row>
    <row r="724" spans="1:10" x14ac:dyDescent="0.3">
      <c r="A724" s="5">
        <v>44409</v>
      </c>
      <c r="B724" t="s">
        <v>10</v>
      </c>
      <c r="C724" t="s">
        <v>480</v>
      </c>
      <c r="D724" s="1">
        <v>43039</v>
      </c>
      <c r="G724" s="6">
        <v>5549000</v>
      </c>
      <c r="I724">
        <v>0</v>
      </c>
      <c r="J724" s="6">
        <v>5549000</v>
      </c>
    </row>
    <row r="725" spans="1:10" x14ac:dyDescent="0.3">
      <c r="A725" s="5">
        <v>44409</v>
      </c>
      <c r="B725" t="s">
        <v>8</v>
      </c>
      <c r="C725" t="s">
        <v>479</v>
      </c>
      <c r="D725" s="1">
        <v>42708</v>
      </c>
      <c r="G725" s="6">
        <v>4172200</v>
      </c>
      <c r="I725">
        <v>0</v>
      </c>
      <c r="J725" s="6">
        <v>4172200</v>
      </c>
    </row>
    <row r="726" spans="1:10" x14ac:dyDescent="0.3">
      <c r="A726" s="5">
        <v>44409</v>
      </c>
      <c r="B726" t="s">
        <v>44</v>
      </c>
      <c r="C726" t="s">
        <v>512</v>
      </c>
      <c r="D726" s="1">
        <v>44421</v>
      </c>
      <c r="G726" s="6">
        <v>2262310</v>
      </c>
      <c r="H726" s="6">
        <v>121100</v>
      </c>
      <c r="I726">
        <v>0</v>
      </c>
      <c r="J726" s="6">
        <v>2383410</v>
      </c>
    </row>
    <row r="727" spans="1:10" x14ac:dyDescent="0.3">
      <c r="A727" s="5">
        <v>44409</v>
      </c>
      <c r="B727" t="s">
        <v>26</v>
      </c>
      <c r="C727" t="s">
        <v>489</v>
      </c>
      <c r="D727" s="1">
        <v>43945</v>
      </c>
      <c r="G727" s="6">
        <v>7965000</v>
      </c>
      <c r="H727" s="6">
        <v>565200</v>
      </c>
      <c r="I727" s="6">
        <v>6000</v>
      </c>
      <c r="J727" s="6">
        <v>8536200</v>
      </c>
    </row>
    <row r="728" spans="1:10" x14ac:dyDescent="0.3">
      <c r="A728" s="5">
        <v>44409</v>
      </c>
      <c r="B728" t="s">
        <v>12</v>
      </c>
      <c r="C728" t="s">
        <v>494</v>
      </c>
      <c r="D728" s="1">
        <v>43252</v>
      </c>
      <c r="G728" s="6">
        <v>382000</v>
      </c>
      <c r="I728">
        <v>0</v>
      </c>
      <c r="J728" s="6">
        <v>382000</v>
      </c>
    </row>
    <row r="729" spans="1:10" x14ac:dyDescent="0.3">
      <c r="A729" s="5">
        <v>44409</v>
      </c>
      <c r="B729" t="s">
        <v>32</v>
      </c>
      <c r="C729" t="s">
        <v>496</v>
      </c>
      <c r="D729" s="1">
        <v>44130</v>
      </c>
      <c r="E729" s="1">
        <v>45543</v>
      </c>
      <c r="G729" s="6">
        <v>6300500</v>
      </c>
      <c r="I729" s="6">
        <v>11000</v>
      </c>
      <c r="J729" s="6">
        <v>6311500</v>
      </c>
    </row>
    <row r="730" spans="1:10" x14ac:dyDescent="0.3">
      <c r="A730" s="5">
        <v>44409</v>
      </c>
      <c r="B730" t="s">
        <v>4</v>
      </c>
      <c r="C730" t="s">
        <v>477</v>
      </c>
      <c r="D730" s="1">
        <v>42503</v>
      </c>
      <c r="G730" s="6">
        <v>13056300</v>
      </c>
      <c r="I730">
        <v>0</v>
      </c>
      <c r="J730" s="6">
        <v>13056300</v>
      </c>
    </row>
    <row r="731" spans="1:10" x14ac:dyDescent="0.3">
      <c r="A731" s="5">
        <v>44409</v>
      </c>
      <c r="B731" t="s">
        <v>11</v>
      </c>
      <c r="C731" t="s">
        <v>481</v>
      </c>
      <c r="D731" s="1">
        <v>43146</v>
      </c>
      <c r="G731" s="6">
        <v>7572000</v>
      </c>
      <c r="I731">
        <v>0</v>
      </c>
      <c r="J731" s="6">
        <v>7572000</v>
      </c>
    </row>
    <row r="732" spans="1:10" x14ac:dyDescent="0.3">
      <c r="A732" s="5">
        <v>44409</v>
      </c>
      <c r="B732" t="s">
        <v>30</v>
      </c>
      <c r="C732" t="s">
        <v>493</v>
      </c>
      <c r="D732" s="1">
        <v>44072</v>
      </c>
      <c r="G732" s="6">
        <v>3505800</v>
      </c>
      <c r="I732" s="6">
        <v>9900</v>
      </c>
      <c r="J732" s="6">
        <v>3515700</v>
      </c>
    </row>
    <row r="733" spans="1:10" x14ac:dyDescent="0.3">
      <c r="A733" s="5">
        <v>44409</v>
      </c>
      <c r="B733" t="s">
        <v>31</v>
      </c>
      <c r="C733" t="s">
        <v>495</v>
      </c>
      <c r="D733" s="1">
        <v>44085</v>
      </c>
      <c r="G733" s="6">
        <v>3479500</v>
      </c>
      <c r="I733">
        <v>0</v>
      </c>
      <c r="J733" s="6">
        <v>3479500</v>
      </c>
    </row>
    <row r="734" spans="1:10" x14ac:dyDescent="0.3">
      <c r="A734" s="5">
        <v>44409</v>
      </c>
      <c r="B734" t="s">
        <v>45</v>
      </c>
      <c r="C734" t="s">
        <v>509</v>
      </c>
      <c r="D734" s="1">
        <v>44391</v>
      </c>
      <c r="G734" s="6">
        <v>3762060</v>
      </c>
      <c r="H734" s="6">
        <v>307900</v>
      </c>
      <c r="I734">
        <v>0</v>
      </c>
      <c r="J734" s="6">
        <v>4069960</v>
      </c>
    </row>
    <row r="735" spans="1:10" x14ac:dyDescent="0.3">
      <c r="A735" s="5">
        <v>44409</v>
      </c>
      <c r="B735" t="s">
        <v>20</v>
      </c>
      <c r="C735" t="s">
        <v>482</v>
      </c>
      <c r="D735" s="1">
        <v>43629</v>
      </c>
      <c r="G735" s="6">
        <v>8276500</v>
      </c>
      <c r="H735" s="6">
        <v>338700</v>
      </c>
      <c r="I735">
        <v>0</v>
      </c>
      <c r="J735" s="6">
        <v>8615200</v>
      </c>
    </row>
    <row r="736" spans="1:10" x14ac:dyDescent="0.3">
      <c r="A736" s="5">
        <v>44409</v>
      </c>
      <c r="B736" t="s">
        <v>24</v>
      </c>
      <c r="C736" t="s">
        <v>487</v>
      </c>
      <c r="D736" s="1">
        <v>43833</v>
      </c>
      <c r="G736" s="6">
        <v>6135000</v>
      </c>
      <c r="I736">
        <v>0</v>
      </c>
      <c r="J736" s="6">
        <v>6135000</v>
      </c>
    </row>
    <row r="737" spans="1:10" x14ac:dyDescent="0.3">
      <c r="A737" s="5">
        <v>44409</v>
      </c>
      <c r="B737" t="s">
        <v>46</v>
      </c>
      <c r="C737" t="s">
        <v>510</v>
      </c>
      <c r="D737" s="1">
        <v>44404</v>
      </c>
      <c r="G737" s="6">
        <v>3648860</v>
      </c>
      <c r="H737" s="6">
        <v>287700</v>
      </c>
      <c r="I737">
        <v>0</v>
      </c>
      <c r="J737" s="6">
        <v>3936560</v>
      </c>
    </row>
    <row r="738" spans="1:10" x14ac:dyDescent="0.3">
      <c r="A738" s="5">
        <v>44409</v>
      </c>
      <c r="B738" t="s">
        <v>1</v>
      </c>
      <c r="C738" t="s">
        <v>475</v>
      </c>
      <c r="D738" s="1">
        <v>42292</v>
      </c>
      <c r="G738" s="6">
        <v>6386200</v>
      </c>
      <c r="I738">
        <v>0</v>
      </c>
      <c r="J738" s="6">
        <v>6386200</v>
      </c>
    </row>
    <row r="739" spans="1:10" x14ac:dyDescent="0.3">
      <c r="A739" s="5">
        <v>44409</v>
      </c>
      <c r="B739" t="s">
        <v>39</v>
      </c>
      <c r="C739" t="s">
        <v>503</v>
      </c>
      <c r="D739" s="1">
        <v>44258</v>
      </c>
      <c r="G739" s="6">
        <v>2874500</v>
      </c>
      <c r="H739" s="6">
        <v>326700</v>
      </c>
      <c r="I739">
        <v>0</v>
      </c>
      <c r="J739" s="6">
        <v>3201200</v>
      </c>
    </row>
    <row r="740" spans="1:10" x14ac:dyDescent="0.3">
      <c r="A740" s="5">
        <v>44409</v>
      </c>
      <c r="B740" t="s">
        <v>47</v>
      </c>
      <c r="C740" t="s">
        <v>511</v>
      </c>
      <c r="D740" s="1">
        <v>44405</v>
      </c>
      <c r="G740" s="6">
        <v>2908970</v>
      </c>
      <c r="I740">
        <v>0</v>
      </c>
      <c r="J740" s="6">
        <v>2908970</v>
      </c>
    </row>
    <row r="741" spans="1:10" x14ac:dyDescent="0.3">
      <c r="A741" s="5">
        <v>44409</v>
      </c>
      <c r="B741" t="s">
        <v>21</v>
      </c>
      <c r="C741" t="s">
        <v>483</v>
      </c>
      <c r="D741" s="1">
        <v>43631</v>
      </c>
      <c r="G741" s="6">
        <v>4148200</v>
      </c>
      <c r="H741" s="6">
        <v>212700</v>
      </c>
      <c r="I741">
        <v>0</v>
      </c>
      <c r="J741" s="6">
        <v>4360900</v>
      </c>
    </row>
    <row r="742" spans="1:10" x14ac:dyDescent="0.3">
      <c r="A742" s="5">
        <v>44409</v>
      </c>
      <c r="B742" t="s">
        <v>25</v>
      </c>
      <c r="C742" t="s">
        <v>488</v>
      </c>
      <c r="D742" s="1">
        <v>43853</v>
      </c>
      <c r="G742" s="6">
        <v>8219000</v>
      </c>
      <c r="H742" s="6">
        <v>561100</v>
      </c>
      <c r="I742">
        <v>0</v>
      </c>
      <c r="J742" s="6">
        <v>8780100</v>
      </c>
    </row>
    <row r="743" spans="1:10" x14ac:dyDescent="0.3">
      <c r="A743" s="5">
        <v>44409</v>
      </c>
      <c r="B743" t="s">
        <v>34</v>
      </c>
      <c r="C743" t="s">
        <v>498</v>
      </c>
      <c r="D743" s="1">
        <v>44154</v>
      </c>
      <c r="G743" s="6">
        <v>6135500</v>
      </c>
      <c r="I743">
        <v>0</v>
      </c>
      <c r="J743" s="6">
        <v>6135500</v>
      </c>
    </row>
    <row r="744" spans="1:10" x14ac:dyDescent="0.3">
      <c r="A744" s="5">
        <v>44409</v>
      </c>
      <c r="B744" t="s">
        <v>13</v>
      </c>
      <c r="C744" t="s">
        <v>485</v>
      </c>
      <c r="D744" s="1">
        <v>43779</v>
      </c>
      <c r="G744" s="6">
        <v>5047500</v>
      </c>
      <c r="I744">
        <v>0</v>
      </c>
      <c r="J744" s="6">
        <v>5047500</v>
      </c>
    </row>
    <row r="745" spans="1:10" x14ac:dyDescent="0.3">
      <c r="A745" s="5">
        <v>44409</v>
      </c>
      <c r="B745" t="s">
        <v>28</v>
      </c>
      <c r="C745" t="s">
        <v>491</v>
      </c>
      <c r="D745" s="1">
        <v>44042</v>
      </c>
      <c r="G745" s="6">
        <v>2142200</v>
      </c>
      <c r="I745">
        <v>0</v>
      </c>
      <c r="J745" s="6">
        <v>2142200</v>
      </c>
    </row>
    <row r="746" spans="1:10" x14ac:dyDescent="0.3">
      <c r="A746" s="5">
        <v>44409</v>
      </c>
      <c r="B746" t="s">
        <v>22</v>
      </c>
      <c r="C746" t="s">
        <v>484</v>
      </c>
      <c r="D746" s="1">
        <v>43743</v>
      </c>
      <c r="G746" s="6">
        <v>5890400</v>
      </c>
      <c r="H746" s="6">
        <v>503500</v>
      </c>
      <c r="I746">
        <v>0</v>
      </c>
      <c r="J746" s="6">
        <v>6393900</v>
      </c>
    </row>
    <row r="747" spans="1:10" x14ac:dyDescent="0.3">
      <c r="A747" s="5">
        <v>44409</v>
      </c>
      <c r="B747" t="s">
        <v>42</v>
      </c>
      <c r="C747" t="s">
        <v>506</v>
      </c>
      <c r="D747" s="1">
        <v>44298</v>
      </c>
      <c r="G747" s="6">
        <v>3006600</v>
      </c>
      <c r="I747">
        <v>0</v>
      </c>
      <c r="J747" s="6">
        <v>3006600</v>
      </c>
    </row>
    <row r="748" spans="1:10" x14ac:dyDescent="0.3">
      <c r="A748" s="5">
        <v>44409</v>
      </c>
      <c r="B748" t="s">
        <v>23</v>
      </c>
      <c r="C748" t="s">
        <v>486</v>
      </c>
      <c r="D748" s="1">
        <v>43834</v>
      </c>
      <c r="G748" s="6">
        <v>10554000</v>
      </c>
      <c r="I748">
        <v>0</v>
      </c>
      <c r="J748" s="6">
        <v>10554000</v>
      </c>
    </row>
    <row r="749" spans="1:10" x14ac:dyDescent="0.3">
      <c r="A749" s="5">
        <v>44409</v>
      </c>
      <c r="B749" t="s">
        <v>6</v>
      </c>
      <c r="C749" t="s">
        <v>478</v>
      </c>
      <c r="D749" s="1">
        <v>42638</v>
      </c>
      <c r="G749" s="6">
        <v>5517500</v>
      </c>
      <c r="I749">
        <v>0</v>
      </c>
      <c r="J749" s="6">
        <v>5517500</v>
      </c>
    </row>
    <row r="750" spans="1:10" x14ac:dyDescent="0.3">
      <c r="A750" s="5">
        <v>44409</v>
      </c>
      <c r="B750" t="s">
        <v>29</v>
      </c>
      <c r="C750" t="s">
        <v>492</v>
      </c>
      <c r="D750" s="1">
        <v>44043</v>
      </c>
      <c r="G750" s="6">
        <v>2540500</v>
      </c>
      <c r="I750">
        <v>0</v>
      </c>
      <c r="J750" s="6">
        <v>2540500</v>
      </c>
    </row>
    <row r="751" spans="1:10" x14ac:dyDescent="0.3">
      <c r="A751" s="5">
        <v>44409</v>
      </c>
      <c r="B751" t="s">
        <v>41</v>
      </c>
      <c r="C751" t="s">
        <v>505</v>
      </c>
      <c r="D751" s="1">
        <v>44287</v>
      </c>
      <c r="G751" s="6">
        <v>4778300</v>
      </c>
      <c r="I751">
        <v>0</v>
      </c>
      <c r="J751" s="6">
        <v>4778300</v>
      </c>
    </row>
    <row r="752" spans="1:10" x14ac:dyDescent="0.3">
      <c r="A752" s="5">
        <v>44409</v>
      </c>
      <c r="B752" t="s">
        <v>27</v>
      </c>
      <c r="C752" t="s">
        <v>490</v>
      </c>
      <c r="D752" s="1">
        <v>44015</v>
      </c>
      <c r="G752" s="6">
        <v>2585500</v>
      </c>
      <c r="I752">
        <v>0</v>
      </c>
      <c r="J752" s="6">
        <v>2585500</v>
      </c>
    </row>
    <row r="753" spans="1:10" x14ac:dyDescent="0.3">
      <c r="A753" s="5">
        <v>44409</v>
      </c>
      <c r="B753" t="s">
        <v>38</v>
      </c>
      <c r="C753" t="s">
        <v>502</v>
      </c>
      <c r="D753" s="1">
        <v>44252</v>
      </c>
      <c r="G753" s="6">
        <v>3528000</v>
      </c>
      <c r="I753">
        <v>0</v>
      </c>
      <c r="J753" s="6">
        <v>3528000</v>
      </c>
    </row>
    <row r="754" spans="1:10" x14ac:dyDescent="0.3">
      <c r="A754" s="5">
        <v>44409</v>
      </c>
      <c r="B754" t="s">
        <v>3</v>
      </c>
      <c r="C754" t="s">
        <v>476</v>
      </c>
      <c r="D754" s="1">
        <v>42444</v>
      </c>
      <c r="G754" s="6">
        <v>4032500</v>
      </c>
      <c r="I754">
        <v>0</v>
      </c>
      <c r="J754" s="6">
        <v>4032500</v>
      </c>
    </row>
    <row r="755" spans="1:10" x14ac:dyDescent="0.3">
      <c r="A755" s="5">
        <v>44409</v>
      </c>
      <c r="B755" t="s">
        <v>37</v>
      </c>
      <c r="C755" t="s">
        <v>501</v>
      </c>
      <c r="D755" s="1">
        <v>44245</v>
      </c>
      <c r="E755" s="1">
        <v>45838</v>
      </c>
      <c r="G755" s="6">
        <v>6272000</v>
      </c>
      <c r="I755">
        <v>0</v>
      </c>
      <c r="J755" s="6">
        <v>6272000</v>
      </c>
    </row>
    <row r="756" spans="1:10" x14ac:dyDescent="0.3">
      <c r="A756" s="5">
        <v>44409</v>
      </c>
      <c r="B756" t="s">
        <v>40</v>
      </c>
      <c r="C756" t="s">
        <v>504</v>
      </c>
      <c r="D756" s="1">
        <v>44280</v>
      </c>
      <c r="G756" s="6">
        <v>3053000</v>
      </c>
      <c r="I756">
        <v>0</v>
      </c>
      <c r="J756" s="6">
        <v>3053000</v>
      </c>
    </row>
    <row r="757" spans="1:10" x14ac:dyDescent="0.3">
      <c r="A757" s="5">
        <v>44409</v>
      </c>
      <c r="B757" t="s">
        <v>36</v>
      </c>
      <c r="C757" t="s">
        <v>500</v>
      </c>
      <c r="D757" s="1">
        <v>44217</v>
      </c>
      <c r="E757" s="1">
        <v>45620</v>
      </c>
      <c r="G757" s="6">
        <v>2762700</v>
      </c>
      <c r="I757">
        <v>0</v>
      </c>
      <c r="J757" s="6">
        <v>2762700</v>
      </c>
    </row>
    <row r="758" spans="1:10" x14ac:dyDescent="0.3">
      <c r="A758" s="5">
        <v>44409</v>
      </c>
      <c r="B758" t="s">
        <v>43</v>
      </c>
      <c r="C758" t="s">
        <v>507</v>
      </c>
      <c r="D758" s="1">
        <v>44299</v>
      </c>
      <c r="G758" s="6">
        <v>1801200</v>
      </c>
      <c r="I758">
        <v>0</v>
      </c>
      <c r="J758" s="6">
        <v>1801200</v>
      </c>
    </row>
    <row r="759" spans="1:10" x14ac:dyDescent="0.3">
      <c r="A759" s="5">
        <v>44409</v>
      </c>
      <c r="B759" t="s">
        <v>35</v>
      </c>
      <c r="C759" t="s">
        <v>499</v>
      </c>
      <c r="D759" s="1">
        <v>44169</v>
      </c>
      <c r="G759" s="6">
        <v>4356500</v>
      </c>
      <c r="I759">
        <v>0</v>
      </c>
      <c r="J759" s="6">
        <v>4356500</v>
      </c>
    </row>
    <row r="760" spans="1:10" x14ac:dyDescent="0.3">
      <c r="A760" s="5">
        <v>44440</v>
      </c>
      <c r="B760" t="s">
        <v>1</v>
      </c>
      <c r="C760" t="s">
        <v>475</v>
      </c>
      <c r="D760" s="1">
        <v>42292</v>
      </c>
      <c r="G760" s="6">
        <v>8401000</v>
      </c>
      <c r="I760">
        <v>0</v>
      </c>
      <c r="J760" s="6">
        <v>8401000</v>
      </c>
    </row>
    <row r="761" spans="1:10" x14ac:dyDescent="0.3">
      <c r="A761" s="5">
        <v>44440</v>
      </c>
      <c r="B761" t="s">
        <v>3</v>
      </c>
      <c r="C761" t="s">
        <v>476</v>
      </c>
      <c r="D761" s="1">
        <v>42444</v>
      </c>
      <c r="G761" s="6">
        <v>4667000</v>
      </c>
      <c r="I761">
        <v>0</v>
      </c>
      <c r="J761" s="6">
        <v>4667000</v>
      </c>
    </row>
    <row r="762" spans="1:10" x14ac:dyDescent="0.3">
      <c r="A762" s="5">
        <v>44440</v>
      </c>
      <c r="B762" t="s">
        <v>4</v>
      </c>
      <c r="C762" t="s">
        <v>477</v>
      </c>
      <c r="D762" s="1">
        <v>42503</v>
      </c>
      <c r="G762" s="6">
        <v>12786500</v>
      </c>
      <c r="I762">
        <v>0</v>
      </c>
      <c r="J762" s="6">
        <v>12786500</v>
      </c>
    </row>
    <row r="763" spans="1:10" x14ac:dyDescent="0.3">
      <c r="A763" s="5">
        <v>44440</v>
      </c>
      <c r="B763" t="s">
        <v>6</v>
      </c>
      <c r="C763" t="s">
        <v>478</v>
      </c>
      <c r="D763" s="1">
        <v>42638</v>
      </c>
      <c r="G763" s="6">
        <v>6162000</v>
      </c>
      <c r="I763">
        <v>0</v>
      </c>
      <c r="J763" s="6">
        <v>6162000</v>
      </c>
    </row>
    <row r="764" spans="1:10" x14ac:dyDescent="0.3">
      <c r="A764" s="5">
        <v>44440</v>
      </c>
      <c r="B764" t="s">
        <v>8</v>
      </c>
      <c r="C764" t="s">
        <v>479</v>
      </c>
      <c r="D764" s="1">
        <v>42708</v>
      </c>
      <c r="G764" s="6">
        <v>4560600</v>
      </c>
      <c r="I764">
        <v>0</v>
      </c>
      <c r="J764" s="6">
        <v>4560600</v>
      </c>
    </row>
    <row r="765" spans="1:10" x14ac:dyDescent="0.3">
      <c r="A765" s="5">
        <v>44440</v>
      </c>
      <c r="B765" t="s">
        <v>10</v>
      </c>
      <c r="C765" t="s">
        <v>480</v>
      </c>
      <c r="D765" s="1">
        <v>43039</v>
      </c>
      <c r="G765" s="6">
        <v>5693800</v>
      </c>
      <c r="I765">
        <v>0</v>
      </c>
      <c r="J765" s="6">
        <v>5693800</v>
      </c>
    </row>
    <row r="766" spans="1:10" x14ac:dyDescent="0.3">
      <c r="A766" s="5">
        <v>44440</v>
      </c>
      <c r="B766" t="s">
        <v>11</v>
      </c>
      <c r="C766" t="s">
        <v>481</v>
      </c>
      <c r="D766" s="1">
        <v>43146</v>
      </c>
      <c r="G766" s="6">
        <v>8082500</v>
      </c>
      <c r="I766">
        <v>0</v>
      </c>
      <c r="J766" s="6">
        <v>8082500</v>
      </c>
    </row>
    <row r="767" spans="1:10" x14ac:dyDescent="0.3">
      <c r="A767" s="5">
        <v>44440</v>
      </c>
      <c r="B767" t="s">
        <v>12</v>
      </c>
      <c r="C767" t="s">
        <v>494</v>
      </c>
      <c r="D767" s="1">
        <v>43252</v>
      </c>
      <c r="G767" s="6">
        <v>360500</v>
      </c>
      <c r="I767">
        <v>0</v>
      </c>
      <c r="J767" s="6">
        <v>360500</v>
      </c>
    </row>
    <row r="768" spans="1:10" x14ac:dyDescent="0.3">
      <c r="A768" s="5">
        <v>44440</v>
      </c>
      <c r="B768" t="s">
        <v>13</v>
      </c>
      <c r="C768" t="s">
        <v>485</v>
      </c>
      <c r="D768" s="1">
        <v>43779</v>
      </c>
      <c r="G768" s="6">
        <v>5012500</v>
      </c>
      <c r="I768">
        <v>0</v>
      </c>
      <c r="J768" s="6">
        <v>5012500</v>
      </c>
    </row>
    <row r="769" spans="1:10" x14ac:dyDescent="0.3">
      <c r="A769" s="5">
        <v>44440</v>
      </c>
      <c r="B769" t="s">
        <v>20</v>
      </c>
      <c r="C769" t="s">
        <v>482</v>
      </c>
      <c r="D769" s="1">
        <v>43629</v>
      </c>
      <c r="G769" s="6">
        <v>9148500</v>
      </c>
      <c r="H769" s="6">
        <v>534400</v>
      </c>
      <c r="I769">
        <v>0</v>
      </c>
      <c r="J769" s="6">
        <v>9682900</v>
      </c>
    </row>
    <row r="770" spans="1:10" x14ac:dyDescent="0.3">
      <c r="A770" s="5">
        <v>44440</v>
      </c>
      <c r="B770" t="s">
        <v>21</v>
      </c>
      <c r="C770" t="s">
        <v>483</v>
      </c>
      <c r="D770" s="1">
        <v>43631</v>
      </c>
      <c r="G770" s="6">
        <v>3893100</v>
      </c>
      <c r="H770" s="6">
        <v>164900</v>
      </c>
      <c r="I770">
        <v>0</v>
      </c>
      <c r="J770" s="6">
        <v>4058000</v>
      </c>
    </row>
    <row r="771" spans="1:10" x14ac:dyDescent="0.3">
      <c r="A771" s="5">
        <v>44440</v>
      </c>
      <c r="B771" t="s">
        <v>22</v>
      </c>
      <c r="C771" t="s">
        <v>484</v>
      </c>
      <c r="D771" s="1">
        <v>43743</v>
      </c>
      <c r="G771" s="6">
        <v>5324000</v>
      </c>
      <c r="H771" s="6">
        <v>315300</v>
      </c>
      <c r="I771">
        <v>0</v>
      </c>
      <c r="J771" s="6">
        <v>5639300</v>
      </c>
    </row>
    <row r="772" spans="1:10" x14ac:dyDescent="0.3">
      <c r="A772" s="5">
        <v>44440</v>
      </c>
      <c r="B772" t="s">
        <v>23</v>
      </c>
      <c r="C772" t="s">
        <v>486</v>
      </c>
      <c r="D772" s="1">
        <v>43834</v>
      </c>
      <c r="G772" s="6">
        <v>9646500</v>
      </c>
      <c r="I772" s="6">
        <v>37000</v>
      </c>
      <c r="J772" s="6">
        <v>9683500</v>
      </c>
    </row>
    <row r="773" spans="1:10" x14ac:dyDescent="0.3">
      <c r="A773" s="5">
        <v>44440</v>
      </c>
      <c r="B773" t="s">
        <v>24</v>
      </c>
      <c r="C773" t="s">
        <v>487</v>
      </c>
      <c r="D773" s="1">
        <v>43833</v>
      </c>
      <c r="G773" s="6">
        <v>6038000</v>
      </c>
      <c r="I773">
        <v>0</v>
      </c>
      <c r="J773" s="6">
        <v>6038000</v>
      </c>
    </row>
    <row r="774" spans="1:10" x14ac:dyDescent="0.3">
      <c r="A774" s="5">
        <v>44440</v>
      </c>
      <c r="B774" t="s">
        <v>25</v>
      </c>
      <c r="C774" t="s">
        <v>488</v>
      </c>
      <c r="D774" s="1">
        <v>43853</v>
      </c>
      <c r="G774" s="6">
        <v>8510500</v>
      </c>
      <c r="H774" s="6">
        <v>504400</v>
      </c>
      <c r="I774">
        <v>0</v>
      </c>
      <c r="J774" s="6">
        <v>9014900</v>
      </c>
    </row>
    <row r="775" spans="1:10" x14ac:dyDescent="0.3">
      <c r="A775" s="5">
        <v>44440</v>
      </c>
      <c r="B775" t="s">
        <v>26</v>
      </c>
      <c r="C775" t="s">
        <v>489</v>
      </c>
      <c r="D775" s="1">
        <v>43945</v>
      </c>
      <c r="G775" s="6">
        <v>7305500</v>
      </c>
      <c r="H775" s="6">
        <v>670700</v>
      </c>
      <c r="I775" s="6">
        <v>121000</v>
      </c>
      <c r="J775" s="6">
        <v>8097200</v>
      </c>
    </row>
    <row r="776" spans="1:10" x14ac:dyDescent="0.3">
      <c r="A776" s="5">
        <v>44440</v>
      </c>
      <c r="B776" t="s">
        <v>27</v>
      </c>
      <c r="C776" t="s">
        <v>490</v>
      </c>
      <c r="D776" s="1">
        <v>44015</v>
      </c>
      <c r="G776" s="6">
        <v>2911140</v>
      </c>
      <c r="I776">
        <v>0</v>
      </c>
      <c r="J776" s="6">
        <v>2911140</v>
      </c>
    </row>
    <row r="777" spans="1:10" x14ac:dyDescent="0.3">
      <c r="A777" s="5">
        <v>44440</v>
      </c>
      <c r="B777" t="s">
        <v>28</v>
      </c>
      <c r="C777" t="s">
        <v>491</v>
      </c>
      <c r="D777" s="1">
        <v>44042</v>
      </c>
      <c r="G777" s="6">
        <v>2133500</v>
      </c>
      <c r="I777">
        <v>0</v>
      </c>
      <c r="J777" s="6">
        <v>2133500</v>
      </c>
    </row>
    <row r="778" spans="1:10" x14ac:dyDescent="0.3">
      <c r="A778" s="5">
        <v>44440</v>
      </c>
      <c r="B778" t="s">
        <v>29</v>
      </c>
      <c r="C778" t="s">
        <v>492</v>
      </c>
      <c r="D778" s="1">
        <v>44043</v>
      </c>
      <c r="G778" s="6">
        <v>2688800</v>
      </c>
      <c r="I778">
        <v>0</v>
      </c>
      <c r="J778" s="6">
        <v>2688800</v>
      </c>
    </row>
    <row r="779" spans="1:10" x14ac:dyDescent="0.3">
      <c r="A779" s="5">
        <v>44440</v>
      </c>
      <c r="B779" t="s">
        <v>30</v>
      </c>
      <c r="C779" t="s">
        <v>493</v>
      </c>
      <c r="D779" s="1">
        <v>44072</v>
      </c>
      <c r="G779" s="6">
        <v>2994000</v>
      </c>
      <c r="I779">
        <v>0</v>
      </c>
      <c r="J779" s="6">
        <v>2994000</v>
      </c>
    </row>
    <row r="780" spans="1:10" x14ac:dyDescent="0.3">
      <c r="A780" s="5">
        <v>44440</v>
      </c>
      <c r="B780" t="s">
        <v>31</v>
      </c>
      <c r="C780" t="s">
        <v>495</v>
      </c>
      <c r="D780" s="1">
        <v>44085</v>
      </c>
      <c r="G780" s="6">
        <v>3612000</v>
      </c>
      <c r="I780" s="6">
        <v>18000</v>
      </c>
      <c r="J780" s="6">
        <v>3630000</v>
      </c>
    </row>
    <row r="781" spans="1:10" x14ac:dyDescent="0.3">
      <c r="A781" s="5">
        <v>44440</v>
      </c>
      <c r="B781" t="s">
        <v>32</v>
      </c>
      <c r="C781" t="s">
        <v>496</v>
      </c>
      <c r="D781" s="1">
        <v>44130</v>
      </c>
      <c r="E781" s="1">
        <v>45543</v>
      </c>
      <c r="G781" s="6">
        <v>6530500</v>
      </c>
      <c r="I781">
        <v>0</v>
      </c>
      <c r="J781" s="6">
        <v>6530500</v>
      </c>
    </row>
    <row r="782" spans="1:10" x14ac:dyDescent="0.3">
      <c r="A782" s="5">
        <v>44440</v>
      </c>
      <c r="B782" t="s">
        <v>33</v>
      </c>
      <c r="C782" t="s">
        <v>497</v>
      </c>
      <c r="D782" s="1">
        <v>44147</v>
      </c>
      <c r="G782" s="6">
        <v>6313000</v>
      </c>
      <c r="I782">
        <v>0</v>
      </c>
      <c r="J782" s="6">
        <v>6313000</v>
      </c>
    </row>
    <row r="783" spans="1:10" x14ac:dyDescent="0.3">
      <c r="A783" s="5">
        <v>44440</v>
      </c>
      <c r="B783" t="s">
        <v>34</v>
      </c>
      <c r="C783" t="s">
        <v>498</v>
      </c>
      <c r="D783" s="1">
        <v>44154</v>
      </c>
      <c r="G783" s="6">
        <v>5934500</v>
      </c>
      <c r="I783" s="6">
        <v>24500</v>
      </c>
      <c r="J783" s="6">
        <v>5959000</v>
      </c>
    </row>
    <row r="784" spans="1:10" x14ac:dyDescent="0.3">
      <c r="A784" s="5">
        <v>44440</v>
      </c>
      <c r="B784" t="s">
        <v>35</v>
      </c>
      <c r="C784" t="s">
        <v>499</v>
      </c>
      <c r="D784" s="1">
        <v>44169</v>
      </c>
      <c r="G784" s="6">
        <v>5101500</v>
      </c>
      <c r="I784">
        <v>0</v>
      </c>
      <c r="J784" s="6">
        <v>5101500</v>
      </c>
    </row>
    <row r="785" spans="1:10" x14ac:dyDescent="0.3">
      <c r="A785" s="5">
        <v>44440</v>
      </c>
      <c r="B785" t="s">
        <v>36</v>
      </c>
      <c r="C785" t="s">
        <v>500</v>
      </c>
      <c r="D785" s="1">
        <v>44217</v>
      </c>
      <c r="E785" s="1">
        <v>45620</v>
      </c>
      <c r="G785" s="6">
        <v>3062700</v>
      </c>
      <c r="I785">
        <v>0</v>
      </c>
      <c r="J785" s="6">
        <v>3062700</v>
      </c>
    </row>
    <row r="786" spans="1:10" x14ac:dyDescent="0.3">
      <c r="A786" s="5">
        <v>44440</v>
      </c>
      <c r="B786" t="s">
        <v>37</v>
      </c>
      <c r="C786" t="s">
        <v>501</v>
      </c>
      <c r="D786" s="1">
        <v>44245</v>
      </c>
      <c r="E786" s="1">
        <v>45838</v>
      </c>
      <c r="G786" s="6">
        <v>6224500</v>
      </c>
      <c r="I786">
        <v>0</v>
      </c>
      <c r="J786" s="6">
        <v>6224500</v>
      </c>
    </row>
    <row r="787" spans="1:10" x14ac:dyDescent="0.3">
      <c r="A787" s="5">
        <v>44440</v>
      </c>
      <c r="B787" t="s">
        <v>38</v>
      </c>
      <c r="C787" t="s">
        <v>502</v>
      </c>
      <c r="D787" s="1">
        <v>44252</v>
      </c>
      <c r="G787" s="6">
        <v>3430500</v>
      </c>
      <c r="I787">
        <v>0</v>
      </c>
      <c r="J787" s="6">
        <v>3430500</v>
      </c>
    </row>
    <row r="788" spans="1:10" x14ac:dyDescent="0.3">
      <c r="A788" s="5">
        <v>44440</v>
      </c>
      <c r="B788" t="s">
        <v>39</v>
      </c>
      <c r="C788" t="s">
        <v>503</v>
      </c>
      <c r="D788" s="1">
        <v>44258</v>
      </c>
      <c r="G788" s="6">
        <v>3155000</v>
      </c>
      <c r="H788" s="6">
        <v>417500</v>
      </c>
      <c r="I788">
        <v>0</v>
      </c>
      <c r="J788" s="6">
        <v>3572500</v>
      </c>
    </row>
    <row r="789" spans="1:10" x14ac:dyDescent="0.3">
      <c r="A789" s="5">
        <v>44440</v>
      </c>
      <c r="B789" t="s">
        <v>40</v>
      </c>
      <c r="C789" t="s">
        <v>504</v>
      </c>
      <c r="D789" s="1">
        <v>44280</v>
      </c>
      <c r="G789" s="6">
        <v>3196500</v>
      </c>
      <c r="I789">
        <v>0</v>
      </c>
      <c r="J789" s="6">
        <v>3196500</v>
      </c>
    </row>
    <row r="790" spans="1:10" x14ac:dyDescent="0.3">
      <c r="A790" s="5">
        <v>44440</v>
      </c>
      <c r="B790" t="s">
        <v>41</v>
      </c>
      <c r="C790" t="s">
        <v>505</v>
      </c>
      <c r="D790" s="1">
        <v>44287</v>
      </c>
      <c r="G790" s="6">
        <v>5295000</v>
      </c>
      <c r="I790">
        <v>0</v>
      </c>
      <c r="J790" s="6">
        <v>5295000</v>
      </c>
    </row>
    <row r="791" spans="1:10" x14ac:dyDescent="0.3">
      <c r="A791" s="5">
        <v>44440</v>
      </c>
      <c r="B791" t="s">
        <v>42</v>
      </c>
      <c r="C791" t="s">
        <v>506</v>
      </c>
      <c r="D791" s="1">
        <v>44298</v>
      </c>
      <c r="G791" s="6">
        <v>2960500</v>
      </c>
      <c r="I791">
        <v>0</v>
      </c>
      <c r="J791" s="6">
        <v>2960500</v>
      </c>
    </row>
    <row r="792" spans="1:10" x14ac:dyDescent="0.3">
      <c r="A792" s="5">
        <v>44440</v>
      </c>
      <c r="B792" t="s">
        <v>43</v>
      </c>
      <c r="C792" t="s">
        <v>507</v>
      </c>
      <c r="D792" s="1">
        <v>44299</v>
      </c>
      <c r="G792" s="6">
        <v>2085800</v>
      </c>
      <c r="I792" s="6">
        <v>17500</v>
      </c>
      <c r="J792" s="6">
        <v>2103300</v>
      </c>
    </row>
    <row r="793" spans="1:10" x14ac:dyDescent="0.3">
      <c r="A793" s="5">
        <v>44440</v>
      </c>
      <c r="B793" t="s">
        <v>44</v>
      </c>
      <c r="C793" t="s">
        <v>512</v>
      </c>
      <c r="D793" s="1">
        <v>44421</v>
      </c>
      <c r="G793" s="6">
        <v>4196620</v>
      </c>
      <c r="H793" s="6">
        <v>414100</v>
      </c>
      <c r="I793">
        <v>0</v>
      </c>
      <c r="J793" s="6">
        <v>4610720</v>
      </c>
    </row>
    <row r="794" spans="1:10" x14ac:dyDescent="0.3">
      <c r="A794" s="5">
        <v>44440</v>
      </c>
      <c r="B794" t="s">
        <v>45</v>
      </c>
      <c r="C794" t="s">
        <v>509</v>
      </c>
      <c r="D794" s="1">
        <v>44391</v>
      </c>
      <c r="G794" s="6">
        <v>4227200</v>
      </c>
      <c r="H794" s="6">
        <v>475900</v>
      </c>
      <c r="I794">
        <v>0</v>
      </c>
      <c r="J794" s="6">
        <v>4703100</v>
      </c>
    </row>
    <row r="795" spans="1:10" x14ac:dyDescent="0.3">
      <c r="A795" s="5">
        <v>44440</v>
      </c>
      <c r="B795" t="s">
        <v>46</v>
      </c>
      <c r="C795" t="s">
        <v>510</v>
      </c>
      <c r="D795" s="1">
        <v>44404</v>
      </c>
      <c r="G795" s="6">
        <v>4621960</v>
      </c>
      <c r="H795" s="6">
        <v>394000</v>
      </c>
      <c r="I795">
        <v>0</v>
      </c>
      <c r="J795" s="6">
        <v>5015960</v>
      </c>
    </row>
    <row r="796" spans="1:10" x14ac:dyDescent="0.3">
      <c r="A796" s="5">
        <v>44440</v>
      </c>
      <c r="B796" t="s">
        <v>47</v>
      </c>
      <c r="C796" t="s">
        <v>511</v>
      </c>
      <c r="D796" s="1">
        <v>44405</v>
      </c>
      <c r="G796" s="6">
        <v>3870700</v>
      </c>
      <c r="I796">
        <v>0</v>
      </c>
      <c r="J796" s="6">
        <v>3870700</v>
      </c>
    </row>
    <row r="797" spans="1:10" x14ac:dyDescent="0.3">
      <c r="A797" s="5">
        <v>44440</v>
      </c>
      <c r="B797" t="s">
        <v>48</v>
      </c>
      <c r="C797" t="s">
        <v>513</v>
      </c>
      <c r="D797" s="1">
        <v>44446</v>
      </c>
      <c r="G797" s="6">
        <v>1183320</v>
      </c>
      <c r="I797">
        <v>0</v>
      </c>
      <c r="J797" s="6">
        <v>1183320</v>
      </c>
    </row>
    <row r="798" spans="1:10" x14ac:dyDescent="0.3">
      <c r="A798" s="5">
        <v>44440</v>
      </c>
      <c r="B798" t="s">
        <v>49</v>
      </c>
      <c r="C798" t="s">
        <v>514</v>
      </c>
      <c r="D798" s="1">
        <v>44453</v>
      </c>
      <c r="G798" s="6">
        <v>1528590</v>
      </c>
      <c r="H798" s="6">
        <v>112100</v>
      </c>
      <c r="I798">
        <v>0</v>
      </c>
      <c r="J798" s="6">
        <v>1640690</v>
      </c>
    </row>
    <row r="799" spans="1:10" x14ac:dyDescent="0.3">
      <c r="A799" s="5">
        <v>44440</v>
      </c>
      <c r="B799" t="s">
        <v>50</v>
      </c>
      <c r="C799" t="s">
        <v>508</v>
      </c>
      <c r="D799" s="1">
        <v>44463</v>
      </c>
      <c r="G799" s="6">
        <v>308500</v>
      </c>
      <c r="I799">
        <v>0</v>
      </c>
      <c r="J799" s="6">
        <v>308500</v>
      </c>
    </row>
    <row r="800" spans="1:10" x14ac:dyDescent="0.3">
      <c r="A800" s="5">
        <v>44440</v>
      </c>
      <c r="B800" t="s">
        <v>51</v>
      </c>
      <c r="C800" t="s">
        <v>508</v>
      </c>
      <c r="D800" s="1">
        <v>44377</v>
      </c>
      <c r="G800" s="6">
        <v>2521000</v>
      </c>
      <c r="H800" s="6">
        <v>123800</v>
      </c>
      <c r="I800">
        <v>0</v>
      </c>
      <c r="J800" s="6">
        <v>2644800</v>
      </c>
    </row>
    <row r="801" spans="1:10" x14ac:dyDescent="0.3">
      <c r="A801" s="5">
        <v>44470</v>
      </c>
      <c r="B801" t="s">
        <v>1</v>
      </c>
      <c r="C801" t="s">
        <v>475</v>
      </c>
      <c r="D801" s="1">
        <v>42292</v>
      </c>
      <c r="G801" s="6">
        <v>9178900</v>
      </c>
      <c r="I801">
        <v>0</v>
      </c>
      <c r="J801" s="6">
        <v>9178900</v>
      </c>
    </row>
    <row r="802" spans="1:10" x14ac:dyDescent="0.3">
      <c r="A802" s="5">
        <v>44470</v>
      </c>
      <c r="B802" t="s">
        <v>3</v>
      </c>
      <c r="C802" t="s">
        <v>476</v>
      </c>
      <c r="D802" s="1">
        <v>42444</v>
      </c>
      <c r="G802" s="6">
        <v>5822000</v>
      </c>
      <c r="I802">
        <v>0</v>
      </c>
      <c r="J802" s="6">
        <v>5822000</v>
      </c>
    </row>
    <row r="803" spans="1:10" x14ac:dyDescent="0.3">
      <c r="A803" s="5">
        <v>44470</v>
      </c>
      <c r="B803" t="s">
        <v>4</v>
      </c>
      <c r="C803" t="s">
        <v>477</v>
      </c>
      <c r="D803" s="1">
        <v>42503</v>
      </c>
      <c r="G803" s="6">
        <v>14478400</v>
      </c>
      <c r="I803">
        <v>0</v>
      </c>
      <c r="J803" s="6">
        <v>14478400</v>
      </c>
    </row>
    <row r="804" spans="1:10" x14ac:dyDescent="0.3">
      <c r="A804" s="5">
        <v>44470</v>
      </c>
      <c r="B804" t="s">
        <v>6</v>
      </c>
      <c r="C804" t="s">
        <v>478</v>
      </c>
      <c r="D804" s="1">
        <v>42638</v>
      </c>
      <c r="G804" s="6">
        <v>7681000</v>
      </c>
      <c r="I804">
        <v>0</v>
      </c>
      <c r="J804" s="6">
        <v>7681000</v>
      </c>
    </row>
    <row r="805" spans="1:10" x14ac:dyDescent="0.3">
      <c r="A805" s="5">
        <v>44470</v>
      </c>
      <c r="B805" t="s">
        <v>8</v>
      </c>
      <c r="C805" t="s">
        <v>479</v>
      </c>
      <c r="D805" s="1">
        <v>42708</v>
      </c>
      <c r="G805" s="6">
        <v>4321600</v>
      </c>
      <c r="I805">
        <v>0</v>
      </c>
      <c r="J805" s="6">
        <v>4321600</v>
      </c>
    </row>
    <row r="806" spans="1:10" x14ac:dyDescent="0.3">
      <c r="A806" s="5">
        <v>44470</v>
      </c>
      <c r="B806" t="s">
        <v>10</v>
      </c>
      <c r="C806" t="s">
        <v>480</v>
      </c>
      <c r="D806" s="1">
        <v>43039</v>
      </c>
      <c r="G806" s="6">
        <v>6121600</v>
      </c>
      <c r="I806">
        <v>0</v>
      </c>
      <c r="J806" s="6">
        <v>6121600</v>
      </c>
    </row>
    <row r="807" spans="1:10" x14ac:dyDescent="0.3">
      <c r="A807" s="5">
        <v>44470</v>
      </c>
      <c r="B807" t="s">
        <v>11</v>
      </c>
      <c r="C807" t="s">
        <v>481</v>
      </c>
      <c r="D807" s="1">
        <v>43146</v>
      </c>
      <c r="G807" s="6">
        <v>8238000</v>
      </c>
      <c r="I807">
        <v>0</v>
      </c>
      <c r="J807" s="6">
        <v>8238000</v>
      </c>
    </row>
    <row r="808" spans="1:10" x14ac:dyDescent="0.3">
      <c r="A808" s="5">
        <v>44470</v>
      </c>
      <c r="B808" t="s">
        <v>12</v>
      </c>
      <c r="C808" t="s">
        <v>494</v>
      </c>
      <c r="D808" s="1">
        <v>43252</v>
      </c>
      <c r="G808" s="6">
        <v>517000</v>
      </c>
      <c r="I808">
        <v>0</v>
      </c>
      <c r="J808" s="6">
        <v>517000</v>
      </c>
    </row>
    <row r="809" spans="1:10" x14ac:dyDescent="0.3">
      <c r="A809" s="5">
        <v>44470</v>
      </c>
      <c r="B809" t="s">
        <v>13</v>
      </c>
      <c r="C809" t="s">
        <v>485</v>
      </c>
      <c r="D809" s="1">
        <v>43779</v>
      </c>
      <c r="G809" s="6">
        <v>5860000</v>
      </c>
      <c r="I809">
        <v>0</v>
      </c>
      <c r="J809" s="6">
        <v>5860000</v>
      </c>
    </row>
    <row r="810" spans="1:10" x14ac:dyDescent="0.3">
      <c r="A810" s="5">
        <v>44470</v>
      </c>
      <c r="B810" t="s">
        <v>20</v>
      </c>
      <c r="C810" t="s">
        <v>482</v>
      </c>
      <c r="D810" s="1">
        <v>43629</v>
      </c>
      <c r="G810" s="6">
        <v>10910500</v>
      </c>
      <c r="H810" s="6">
        <v>588700</v>
      </c>
      <c r="I810">
        <v>0</v>
      </c>
      <c r="J810" s="6">
        <v>11499200</v>
      </c>
    </row>
    <row r="811" spans="1:10" x14ac:dyDescent="0.3">
      <c r="A811" s="5">
        <v>44470</v>
      </c>
      <c r="B811" t="s">
        <v>21</v>
      </c>
      <c r="C811" t="s">
        <v>483</v>
      </c>
      <c r="D811" s="1">
        <v>43631</v>
      </c>
      <c r="G811" s="6">
        <v>4867000</v>
      </c>
      <c r="H811" s="6">
        <v>221400</v>
      </c>
      <c r="I811">
        <v>0</v>
      </c>
      <c r="J811" s="6">
        <v>5088400</v>
      </c>
    </row>
    <row r="812" spans="1:10" x14ac:dyDescent="0.3">
      <c r="A812" s="5">
        <v>44470</v>
      </c>
      <c r="B812" t="s">
        <v>22</v>
      </c>
      <c r="C812" t="s">
        <v>484</v>
      </c>
      <c r="D812" s="1">
        <v>43743</v>
      </c>
      <c r="G812" s="6">
        <v>5867200</v>
      </c>
      <c r="H812" s="6">
        <v>446800</v>
      </c>
      <c r="I812">
        <v>0</v>
      </c>
      <c r="J812" s="6">
        <v>6314000</v>
      </c>
    </row>
    <row r="813" spans="1:10" x14ac:dyDescent="0.3">
      <c r="A813" s="5">
        <v>44470</v>
      </c>
      <c r="B813" t="s">
        <v>23</v>
      </c>
      <c r="C813" t="s">
        <v>486</v>
      </c>
      <c r="D813" s="1">
        <v>43834</v>
      </c>
      <c r="G813" s="6">
        <v>11898000</v>
      </c>
      <c r="I813">
        <v>0</v>
      </c>
      <c r="J813" s="6">
        <v>11898000</v>
      </c>
    </row>
    <row r="814" spans="1:10" x14ac:dyDescent="0.3">
      <c r="A814" s="5">
        <v>44470</v>
      </c>
      <c r="B814" t="s">
        <v>24</v>
      </c>
      <c r="C814" t="s">
        <v>487</v>
      </c>
      <c r="D814" s="1">
        <v>43833</v>
      </c>
      <c r="G814" s="6">
        <v>7350500</v>
      </c>
      <c r="I814">
        <v>0</v>
      </c>
      <c r="J814" s="6">
        <v>7350500</v>
      </c>
    </row>
    <row r="815" spans="1:10" x14ac:dyDescent="0.3">
      <c r="A815" s="5">
        <v>44470</v>
      </c>
      <c r="B815" t="s">
        <v>25</v>
      </c>
      <c r="C815" t="s">
        <v>488</v>
      </c>
      <c r="D815" s="1">
        <v>43853</v>
      </c>
      <c r="G815" s="6">
        <v>10252000</v>
      </c>
      <c r="H815" s="6">
        <v>536500</v>
      </c>
      <c r="I815">
        <v>0</v>
      </c>
      <c r="J815" s="6">
        <v>10788500</v>
      </c>
    </row>
    <row r="816" spans="1:10" x14ac:dyDescent="0.3">
      <c r="A816" s="5">
        <v>44470</v>
      </c>
      <c r="B816" t="s">
        <v>26</v>
      </c>
      <c r="C816" t="s">
        <v>489</v>
      </c>
      <c r="D816" s="1">
        <v>43945</v>
      </c>
      <c r="G816" s="6">
        <v>9158000</v>
      </c>
      <c r="H816" s="6">
        <v>493900</v>
      </c>
      <c r="I816">
        <v>0</v>
      </c>
      <c r="J816" s="6">
        <v>9651900</v>
      </c>
    </row>
    <row r="817" spans="1:10" x14ac:dyDescent="0.3">
      <c r="A817" s="5">
        <v>44470</v>
      </c>
      <c r="B817" t="s">
        <v>27</v>
      </c>
      <c r="C817" t="s">
        <v>490</v>
      </c>
      <c r="D817" s="1">
        <v>44015</v>
      </c>
      <c r="G817" s="6">
        <v>3372820</v>
      </c>
      <c r="I817">
        <v>0</v>
      </c>
      <c r="J817" s="6">
        <v>3372820</v>
      </c>
    </row>
    <row r="818" spans="1:10" x14ac:dyDescent="0.3">
      <c r="A818" s="5">
        <v>44470</v>
      </c>
      <c r="B818" t="s">
        <v>28</v>
      </c>
      <c r="C818" t="s">
        <v>491</v>
      </c>
      <c r="D818" s="1">
        <v>44042</v>
      </c>
      <c r="G818" s="6">
        <v>2667300</v>
      </c>
      <c r="I818">
        <v>0</v>
      </c>
      <c r="J818" s="6">
        <v>2667300</v>
      </c>
    </row>
    <row r="819" spans="1:10" x14ac:dyDescent="0.3">
      <c r="A819" s="5">
        <v>44470</v>
      </c>
      <c r="B819" t="s">
        <v>29</v>
      </c>
      <c r="C819" t="s">
        <v>492</v>
      </c>
      <c r="D819" s="1">
        <v>44043</v>
      </c>
      <c r="G819" s="6">
        <v>3430000</v>
      </c>
      <c r="I819">
        <v>0</v>
      </c>
      <c r="J819" s="6">
        <v>3430000</v>
      </c>
    </row>
    <row r="820" spans="1:10" x14ac:dyDescent="0.3">
      <c r="A820" s="5">
        <v>44470</v>
      </c>
      <c r="B820" t="s">
        <v>30</v>
      </c>
      <c r="C820" t="s">
        <v>493</v>
      </c>
      <c r="D820" s="1">
        <v>44072</v>
      </c>
      <c r="G820" s="6">
        <v>3578800</v>
      </c>
      <c r="I820" s="6">
        <v>6900</v>
      </c>
      <c r="J820" s="6">
        <v>3585700</v>
      </c>
    </row>
    <row r="821" spans="1:10" x14ac:dyDescent="0.3">
      <c r="A821" s="5">
        <v>44470</v>
      </c>
      <c r="B821" t="s">
        <v>31</v>
      </c>
      <c r="C821" t="s">
        <v>495</v>
      </c>
      <c r="D821" s="1">
        <v>44085</v>
      </c>
      <c r="G821" s="6">
        <v>5201000</v>
      </c>
      <c r="I821">
        <v>0</v>
      </c>
      <c r="J821" s="6">
        <v>5201000</v>
      </c>
    </row>
    <row r="822" spans="1:10" x14ac:dyDescent="0.3">
      <c r="A822" s="5">
        <v>44470</v>
      </c>
      <c r="B822" t="s">
        <v>32</v>
      </c>
      <c r="C822" t="s">
        <v>496</v>
      </c>
      <c r="D822" s="1">
        <v>44130</v>
      </c>
      <c r="E822" s="1">
        <v>45543</v>
      </c>
      <c r="G822" s="6">
        <v>7145000</v>
      </c>
      <c r="I822">
        <v>0</v>
      </c>
      <c r="J822" s="6">
        <v>7145000</v>
      </c>
    </row>
    <row r="823" spans="1:10" x14ac:dyDescent="0.3">
      <c r="A823" s="5">
        <v>44470</v>
      </c>
      <c r="B823" t="s">
        <v>33</v>
      </c>
      <c r="C823" t="s">
        <v>497</v>
      </c>
      <c r="D823" s="1">
        <v>44147</v>
      </c>
      <c r="G823" s="6">
        <v>8014500</v>
      </c>
      <c r="I823">
        <v>0</v>
      </c>
      <c r="J823" s="6">
        <v>8014500</v>
      </c>
    </row>
    <row r="824" spans="1:10" x14ac:dyDescent="0.3">
      <c r="A824" s="5">
        <v>44470</v>
      </c>
      <c r="B824" t="s">
        <v>34</v>
      </c>
      <c r="C824" t="s">
        <v>498</v>
      </c>
      <c r="D824" s="1">
        <v>44154</v>
      </c>
      <c r="G824" s="6">
        <v>7562500</v>
      </c>
      <c r="I824" s="6">
        <v>15000</v>
      </c>
      <c r="J824" s="6">
        <v>7577500</v>
      </c>
    </row>
    <row r="825" spans="1:10" x14ac:dyDescent="0.3">
      <c r="A825" s="5">
        <v>44470</v>
      </c>
      <c r="B825" t="s">
        <v>35</v>
      </c>
      <c r="C825" t="s">
        <v>499</v>
      </c>
      <c r="D825" s="1">
        <v>44169</v>
      </c>
      <c r="G825" s="6">
        <v>5549500</v>
      </c>
      <c r="I825">
        <v>0</v>
      </c>
      <c r="J825" s="6">
        <v>5549500</v>
      </c>
    </row>
    <row r="826" spans="1:10" x14ac:dyDescent="0.3">
      <c r="A826" s="5">
        <v>44470</v>
      </c>
      <c r="B826" t="s">
        <v>36</v>
      </c>
      <c r="C826" t="s">
        <v>500</v>
      </c>
      <c r="D826" s="1">
        <v>44217</v>
      </c>
      <c r="E826" s="1">
        <v>45620</v>
      </c>
      <c r="G826" s="6">
        <v>4020000</v>
      </c>
      <c r="I826">
        <v>0</v>
      </c>
      <c r="J826" s="6">
        <v>4020000</v>
      </c>
    </row>
    <row r="827" spans="1:10" x14ac:dyDescent="0.3">
      <c r="A827" s="5">
        <v>44470</v>
      </c>
      <c r="B827" t="s">
        <v>37</v>
      </c>
      <c r="C827" t="s">
        <v>501</v>
      </c>
      <c r="D827" s="1">
        <v>44245</v>
      </c>
      <c r="E827" s="1">
        <v>45838</v>
      </c>
      <c r="G827" s="6">
        <v>7510900</v>
      </c>
      <c r="I827" s="6">
        <v>6000</v>
      </c>
      <c r="J827" s="6">
        <v>7516900</v>
      </c>
    </row>
    <row r="828" spans="1:10" x14ac:dyDescent="0.3">
      <c r="A828" s="5">
        <v>44470</v>
      </c>
      <c r="B828" t="s">
        <v>38</v>
      </c>
      <c r="C828" t="s">
        <v>502</v>
      </c>
      <c r="D828" s="1">
        <v>44252</v>
      </c>
      <c r="G828" s="6">
        <v>4718000</v>
      </c>
      <c r="I828">
        <v>0</v>
      </c>
      <c r="J828" s="6">
        <v>4718000</v>
      </c>
    </row>
    <row r="829" spans="1:10" x14ac:dyDescent="0.3">
      <c r="A829" s="5">
        <v>44470</v>
      </c>
      <c r="B829" t="s">
        <v>39</v>
      </c>
      <c r="C829" t="s">
        <v>503</v>
      </c>
      <c r="D829" s="1">
        <v>44258</v>
      </c>
      <c r="G829" s="6">
        <v>4446000</v>
      </c>
      <c r="H829" s="6">
        <v>371600</v>
      </c>
      <c r="I829">
        <v>0</v>
      </c>
      <c r="J829" s="6">
        <v>4817600</v>
      </c>
    </row>
    <row r="830" spans="1:10" x14ac:dyDescent="0.3">
      <c r="A830" s="5">
        <v>44470</v>
      </c>
      <c r="B830" t="s">
        <v>40</v>
      </c>
      <c r="C830" t="s">
        <v>504</v>
      </c>
      <c r="D830" s="1">
        <v>44280</v>
      </c>
      <c r="G830" s="6">
        <v>3637500</v>
      </c>
      <c r="I830">
        <v>0</v>
      </c>
      <c r="J830" s="6">
        <v>3637500</v>
      </c>
    </row>
    <row r="831" spans="1:10" x14ac:dyDescent="0.3">
      <c r="A831" s="5">
        <v>44470</v>
      </c>
      <c r="B831" t="s">
        <v>41</v>
      </c>
      <c r="C831" t="s">
        <v>505</v>
      </c>
      <c r="D831" s="1">
        <v>44287</v>
      </c>
      <c r="G831" s="6">
        <v>5872100</v>
      </c>
      <c r="I831">
        <v>0</v>
      </c>
      <c r="J831" s="6">
        <v>5872100</v>
      </c>
    </row>
    <row r="832" spans="1:10" x14ac:dyDescent="0.3">
      <c r="A832" s="5">
        <v>44470</v>
      </c>
      <c r="B832" t="s">
        <v>42</v>
      </c>
      <c r="C832" t="s">
        <v>506</v>
      </c>
      <c r="D832" s="1">
        <v>44298</v>
      </c>
      <c r="G832" s="6">
        <v>3840500</v>
      </c>
      <c r="I832">
        <v>0</v>
      </c>
      <c r="J832" s="6">
        <v>3840500</v>
      </c>
    </row>
    <row r="833" spans="1:10" x14ac:dyDescent="0.3">
      <c r="A833" s="5">
        <v>44470</v>
      </c>
      <c r="B833" t="s">
        <v>43</v>
      </c>
      <c r="C833" t="s">
        <v>507</v>
      </c>
      <c r="D833" s="1">
        <v>44299</v>
      </c>
      <c r="G833" s="6">
        <v>1754900</v>
      </c>
      <c r="I833">
        <v>0</v>
      </c>
      <c r="J833" s="6">
        <v>1754900</v>
      </c>
    </row>
    <row r="834" spans="1:10" x14ac:dyDescent="0.3">
      <c r="A834" s="5">
        <v>44470</v>
      </c>
      <c r="B834" t="s">
        <v>44</v>
      </c>
      <c r="C834" t="s">
        <v>512</v>
      </c>
      <c r="D834" s="1">
        <v>44421</v>
      </c>
      <c r="G834" s="6">
        <v>5706500</v>
      </c>
      <c r="H834" s="6">
        <v>432100</v>
      </c>
      <c r="I834">
        <v>0</v>
      </c>
      <c r="J834" s="6">
        <v>6138600</v>
      </c>
    </row>
    <row r="835" spans="1:10" x14ac:dyDescent="0.3">
      <c r="A835" s="5">
        <v>44470</v>
      </c>
      <c r="B835" t="s">
        <v>45</v>
      </c>
      <c r="C835" t="s">
        <v>509</v>
      </c>
      <c r="D835" s="1">
        <v>44391</v>
      </c>
      <c r="G835" s="6">
        <v>4666200</v>
      </c>
      <c r="H835" s="6">
        <v>573100</v>
      </c>
      <c r="I835">
        <v>0</v>
      </c>
      <c r="J835" s="6">
        <v>5239300</v>
      </c>
    </row>
    <row r="836" spans="1:10" x14ac:dyDescent="0.3">
      <c r="A836" s="5">
        <v>44470</v>
      </c>
      <c r="B836" t="s">
        <v>46</v>
      </c>
      <c r="C836" t="s">
        <v>510</v>
      </c>
      <c r="D836" s="1">
        <v>44404</v>
      </c>
      <c r="G836" s="6">
        <v>7577500</v>
      </c>
      <c r="H836" s="6">
        <v>591100</v>
      </c>
      <c r="I836">
        <v>0</v>
      </c>
      <c r="J836" s="6">
        <v>8168600</v>
      </c>
    </row>
    <row r="837" spans="1:10" x14ac:dyDescent="0.3">
      <c r="A837" s="5">
        <v>44470</v>
      </c>
      <c r="B837" t="s">
        <v>47</v>
      </c>
      <c r="C837" t="s">
        <v>511</v>
      </c>
      <c r="D837" s="1">
        <v>44405</v>
      </c>
      <c r="G837" s="6">
        <v>4778300</v>
      </c>
      <c r="I837">
        <v>0</v>
      </c>
      <c r="J837" s="6">
        <v>4778300</v>
      </c>
    </row>
    <row r="838" spans="1:10" x14ac:dyDescent="0.3">
      <c r="A838" s="5">
        <v>44470</v>
      </c>
      <c r="B838" t="s">
        <v>48</v>
      </c>
      <c r="C838" t="s">
        <v>513</v>
      </c>
      <c r="D838" s="1">
        <v>44446</v>
      </c>
      <c r="G838" s="6">
        <v>2736330</v>
      </c>
      <c r="I838">
        <v>0</v>
      </c>
      <c r="J838" s="6">
        <v>2736330</v>
      </c>
    </row>
    <row r="839" spans="1:10" x14ac:dyDescent="0.3">
      <c r="A839" s="5">
        <v>44470</v>
      </c>
      <c r="B839" t="s">
        <v>49</v>
      </c>
      <c r="C839" t="s">
        <v>514</v>
      </c>
      <c r="D839" s="1">
        <v>44453</v>
      </c>
      <c r="G839" s="6">
        <v>5307230</v>
      </c>
      <c r="H839" s="6">
        <v>364100</v>
      </c>
      <c r="I839">
        <v>0</v>
      </c>
      <c r="J839" s="6">
        <v>5671330</v>
      </c>
    </row>
    <row r="840" spans="1:10" x14ac:dyDescent="0.3">
      <c r="A840" s="5">
        <v>44470</v>
      </c>
      <c r="B840" t="s">
        <v>50</v>
      </c>
      <c r="C840" t="s">
        <v>508</v>
      </c>
      <c r="D840" s="1">
        <v>44463</v>
      </c>
      <c r="G840" s="6">
        <v>3024500</v>
      </c>
      <c r="H840" s="6">
        <v>374200</v>
      </c>
      <c r="I840">
        <v>0</v>
      </c>
      <c r="J840" s="6">
        <v>3398700</v>
      </c>
    </row>
    <row r="841" spans="1:10" x14ac:dyDescent="0.3">
      <c r="A841" s="5">
        <v>44470</v>
      </c>
      <c r="B841" t="s">
        <v>51</v>
      </c>
      <c r="C841" t="s">
        <v>508</v>
      </c>
      <c r="D841" s="1">
        <v>44377</v>
      </c>
      <c r="G841" s="6">
        <v>3215000</v>
      </c>
      <c r="H841" s="6">
        <v>119500</v>
      </c>
      <c r="I841">
        <v>0</v>
      </c>
      <c r="J841" s="6">
        <v>3334500</v>
      </c>
    </row>
    <row r="842" spans="1:10" x14ac:dyDescent="0.3">
      <c r="A842" s="5">
        <v>44470</v>
      </c>
      <c r="B842" t="s">
        <v>53</v>
      </c>
      <c r="C842" t="s">
        <v>508</v>
      </c>
      <c r="D842" s="1">
        <v>44476</v>
      </c>
      <c r="G842" s="6">
        <v>1289150</v>
      </c>
      <c r="H842" s="6">
        <v>57620</v>
      </c>
      <c r="I842" s="6">
        <v>11000</v>
      </c>
      <c r="J842" s="6">
        <v>1357770</v>
      </c>
    </row>
    <row r="843" spans="1:10" x14ac:dyDescent="0.3">
      <c r="A843" s="5">
        <v>44501</v>
      </c>
      <c r="B843" t="s">
        <v>1</v>
      </c>
      <c r="C843" t="s">
        <v>475</v>
      </c>
      <c r="D843" s="1">
        <v>42292</v>
      </c>
      <c r="G843" s="6">
        <v>7918000</v>
      </c>
      <c r="I843">
        <v>0</v>
      </c>
      <c r="J843" s="6">
        <v>7918000</v>
      </c>
    </row>
    <row r="844" spans="1:10" x14ac:dyDescent="0.3">
      <c r="A844" s="5">
        <v>44501</v>
      </c>
      <c r="B844" t="s">
        <v>3</v>
      </c>
      <c r="C844" t="s">
        <v>476</v>
      </c>
      <c r="D844" s="1">
        <v>42444</v>
      </c>
      <c r="G844" s="6">
        <v>4470000</v>
      </c>
      <c r="I844">
        <v>0</v>
      </c>
      <c r="J844" s="6">
        <v>4470000</v>
      </c>
    </row>
    <row r="845" spans="1:10" x14ac:dyDescent="0.3">
      <c r="A845" s="5">
        <v>44501</v>
      </c>
      <c r="B845" t="s">
        <v>4</v>
      </c>
      <c r="C845" t="s">
        <v>477</v>
      </c>
      <c r="D845" s="1">
        <v>42503</v>
      </c>
      <c r="G845" s="6">
        <v>13358100</v>
      </c>
      <c r="I845">
        <v>0</v>
      </c>
      <c r="J845" s="6">
        <v>13358100</v>
      </c>
    </row>
    <row r="846" spans="1:10" x14ac:dyDescent="0.3">
      <c r="A846" s="5">
        <v>44501</v>
      </c>
      <c r="B846" t="s">
        <v>6</v>
      </c>
      <c r="C846" t="s">
        <v>478</v>
      </c>
      <c r="D846" s="1">
        <v>42638</v>
      </c>
      <c r="G846" s="6">
        <v>6670500</v>
      </c>
      <c r="I846">
        <v>0</v>
      </c>
      <c r="J846" s="6">
        <v>6670500</v>
      </c>
    </row>
    <row r="847" spans="1:10" x14ac:dyDescent="0.3">
      <c r="A847" s="5">
        <v>44501</v>
      </c>
      <c r="B847" t="s">
        <v>8</v>
      </c>
      <c r="C847" t="s">
        <v>479</v>
      </c>
      <c r="D847" s="1">
        <v>42708</v>
      </c>
      <c r="G847" s="6">
        <v>3515800</v>
      </c>
      <c r="I847">
        <v>0</v>
      </c>
      <c r="J847" s="6">
        <v>3515800</v>
      </c>
    </row>
    <row r="848" spans="1:10" x14ac:dyDescent="0.3">
      <c r="A848" s="5">
        <v>44501</v>
      </c>
      <c r="B848" t="s">
        <v>10</v>
      </c>
      <c r="C848" t="s">
        <v>480</v>
      </c>
      <c r="D848" s="1">
        <v>43039</v>
      </c>
      <c r="G848" s="6">
        <v>5632500</v>
      </c>
      <c r="I848">
        <v>0</v>
      </c>
      <c r="J848" s="6">
        <v>5632500</v>
      </c>
    </row>
    <row r="849" spans="1:10" x14ac:dyDescent="0.3">
      <c r="A849" s="5">
        <v>44501</v>
      </c>
      <c r="B849" t="s">
        <v>11</v>
      </c>
      <c r="C849" t="s">
        <v>481</v>
      </c>
      <c r="D849" s="1">
        <v>43146</v>
      </c>
      <c r="G849" s="6">
        <v>6528500</v>
      </c>
      <c r="I849">
        <v>0</v>
      </c>
      <c r="J849" s="6">
        <v>6528500</v>
      </c>
    </row>
    <row r="850" spans="1:10" x14ac:dyDescent="0.3">
      <c r="A850" s="5">
        <v>44501</v>
      </c>
      <c r="B850" t="s">
        <v>12</v>
      </c>
      <c r="C850" t="s">
        <v>494</v>
      </c>
      <c r="D850" s="1">
        <v>43252</v>
      </c>
      <c r="G850" s="6">
        <v>416000</v>
      </c>
      <c r="I850">
        <v>0</v>
      </c>
      <c r="J850" s="6">
        <v>416000</v>
      </c>
    </row>
    <row r="851" spans="1:10" x14ac:dyDescent="0.3">
      <c r="A851" s="5">
        <v>44501</v>
      </c>
      <c r="B851" t="s">
        <v>13</v>
      </c>
      <c r="C851" t="s">
        <v>485</v>
      </c>
      <c r="D851" s="1">
        <v>43779</v>
      </c>
      <c r="G851" s="6">
        <v>5140000</v>
      </c>
      <c r="I851">
        <v>0</v>
      </c>
      <c r="J851" s="6">
        <v>5140000</v>
      </c>
    </row>
    <row r="852" spans="1:10" x14ac:dyDescent="0.3">
      <c r="A852" s="5">
        <v>44501</v>
      </c>
      <c r="B852" t="s">
        <v>20</v>
      </c>
      <c r="C852" t="s">
        <v>482</v>
      </c>
      <c r="D852" s="1">
        <v>43629</v>
      </c>
      <c r="G852" s="6">
        <v>8399500</v>
      </c>
      <c r="H852" s="6">
        <v>375200</v>
      </c>
      <c r="I852">
        <v>0</v>
      </c>
      <c r="J852" s="6">
        <v>8774700</v>
      </c>
    </row>
    <row r="853" spans="1:10" x14ac:dyDescent="0.3">
      <c r="A853" s="5">
        <v>44501</v>
      </c>
      <c r="B853" t="s">
        <v>21</v>
      </c>
      <c r="C853" t="s">
        <v>483</v>
      </c>
      <c r="D853" s="1">
        <v>43631</v>
      </c>
      <c r="G853" s="6">
        <v>4218500</v>
      </c>
      <c r="H853" s="6">
        <v>335700</v>
      </c>
      <c r="I853">
        <v>0</v>
      </c>
      <c r="J853" s="6">
        <v>4554200</v>
      </c>
    </row>
    <row r="854" spans="1:10" x14ac:dyDescent="0.3">
      <c r="A854" s="5">
        <v>44501</v>
      </c>
      <c r="B854" t="s">
        <v>22</v>
      </c>
      <c r="C854" t="s">
        <v>484</v>
      </c>
      <c r="D854" s="1">
        <v>43743</v>
      </c>
      <c r="G854" s="6">
        <v>5212300</v>
      </c>
      <c r="H854" s="6">
        <v>390000</v>
      </c>
      <c r="I854">
        <v>0</v>
      </c>
      <c r="J854" s="6">
        <v>5602300</v>
      </c>
    </row>
    <row r="855" spans="1:10" x14ac:dyDescent="0.3">
      <c r="A855" s="5">
        <v>44501</v>
      </c>
      <c r="B855" t="s">
        <v>23</v>
      </c>
      <c r="C855" t="s">
        <v>486</v>
      </c>
      <c r="D855" s="1">
        <v>43834</v>
      </c>
      <c r="G855" s="6">
        <v>9691000</v>
      </c>
      <c r="I855">
        <v>0</v>
      </c>
      <c r="J855" s="6">
        <v>9691000</v>
      </c>
    </row>
    <row r="856" spans="1:10" x14ac:dyDescent="0.3">
      <c r="A856" s="5">
        <v>44501</v>
      </c>
      <c r="B856" t="s">
        <v>24</v>
      </c>
      <c r="C856" t="s">
        <v>487</v>
      </c>
      <c r="D856" s="1">
        <v>43833</v>
      </c>
      <c r="G856" s="6">
        <v>4811500</v>
      </c>
      <c r="I856">
        <v>0</v>
      </c>
      <c r="J856" s="6">
        <v>4811500</v>
      </c>
    </row>
    <row r="857" spans="1:10" x14ac:dyDescent="0.3">
      <c r="A857" s="5">
        <v>44501</v>
      </c>
      <c r="B857" t="s">
        <v>25</v>
      </c>
      <c r="C857" t="s">
        <v>488</v>
      </c>
      <c r="D857" s="1">
        <v>43853</v>
      </c>
      <c r="G857" s="6">
        <v>8035500</v>
      </c>
      <c r="H857" s="6">
        <v>888200</v>
      </c>
      <c r="I857">
        <v>0</v>
      </c>
      <c r="J857" s="6">
        <v>8923700</v>
      </c>
    </row>
    <row r="858" spans="1:10" x14ac:dyDescent="0.3">
      <c r="A858" s="5">
        <v>44501</v>
      </c>
      <c r="B858" t="s">
        <v>26</v>
      </c>
      <c r="C858" t="s">
        <v>489</v>
      </c>
      <c r="D858" s="1">
        <v>43945</v>
      </c>
      <c r="G858" s="6">
        <v>6790000</v>
      </c>
      <c r="H858" s="6">
        <v>547500</v>
      </c>
      <c r="I858">
        <v>0</v>
      </c>
      <c r="J858" s="6">
        <v>7337500</v>
      </c>
    </row>
    <row r="859" spans="1:10" x14ac:dyDescent="0.3">
      <c r="A859" s="5">
        <v>44501</v>
      </c>
      <c r="B859" t="s">
        <v>27</v>
      </c>
      <c r="C859" t="s">
        <v>490</v>
      </c>
      <c r="D859" s="1">
        <v>44015</v>
      </c>
      <c r="G859" s="6">
        <v>2684450</v>
      </c>
      <c r="I859">
        <v>0</v>
      </c>
      <c r="J859" s="6">
        <v>2684450</v>
      </c>
    </row>
    <row r="860" spans="1:10" x14ac:dyDescent="0.3">
      <c r="A860" s="5">
        <v>44501</v>
      </c>
      <c r="B860" t="s">
        <v>28</v>
      </c>
      <c r="C860" t="s">
        <v>491</v>
      </c>
      <c r="D860" s="1">
        <v>44042</v>
      </c>
      <c r="G860" s="6">
        <v>2493700</v>
      </c>
      <c r="I860">
        <v>0</v>
      </c>
      <c r="J860" s="6">
        <v>2493700</v>
      </c>
    </row>
    <row r="861" spans="1:10" x14ac:dyDescent="0.3">
      <c r="A861" s="5">
        <v>44501</v>
      </c>
      <c r="B861" t="s">
        <v>29</v>
      </c>
      <c r="C861" t="s">
        <v>492</v>
      </c>
      <c r="D861" s="1">
        <v>44043</v>
      </c>
      <c r="G861" s="6">
        <v>2657300</v>
      </c>
      <c r="I861">
        <v>0</v>
      </c>
      <c r="J861" s="6">
        <v>2657300</v>
      </c>
    </row>
    <row r="862" spans="1:10" x14ac:dyDescent="0.3">
      <c r="A862" s="5">
        <v>44501</v>
      </c>
      <c r="B862" t="s">
        <v>30</v>
      </c>
      <c r="C862" t="s">
        <v>493</v>
      </c>
      <c r="D862" s="1">
        <v>44072</v>
      </c>
      <c r="G862" s="6">
        <v>3325700</v>
      </c>
      <c r="I862">
        <v>0</v>
      </c>
      <c r="J862" s="6">
        <v>3325700</v>
      </c>
    </row>
    <row r="863" spans="1:10" x14ac:dyDescent="0.3">
      <c r="A863" s="5">
        <v>44501</v>
      </c>
      <c r="B863" t="s">
        <v>31</v>
      </c>
      <c r="C863" t="s">
        <v>495</v>
      </c>
      <c r="D863" s="1">
        <v>44085</v>
      </c>
      <c r="G863" s="6">
        <v>3896300</v>
      </c>
      <c r="I863">
        <v>0</v>
      </c>
      <c r="J863" s="6">
        <v>3896300</v>
      </c>
    </row>
    <row r="864" spans="1:10" x14ac:dyDescent="0.3">
      <c r="A864" s="5">
        <v>44501</v>
      </c>
      <c r="B864" t="s">
        <v>32</v>
      </c>
      <c r="C864" t="s">
        <v>496</v>
      </c>
      <c r="D864" s="1">
        <v>44130</v>
      </c>
      <c r="E864" s="1">
        <v>45543</v>
      </c>
      <c r="G864" s="6">
        <v>5332000</v>
      </c>
      <c r="I864">
        <v>0</v>
      </c>
      <c r="J864" s="6">
        <v>5332000</v>
      </c>
    </row>
    <row r="865" spans="1:10" x14ac:dyDescent="0.3">
      <c r="A865" s="5">
        <v>44501</v>
      </c>
      <c r="B865" t="s">
        <v>33</v>
      </c>
      <c r="C865" t="s">
        <v>497</v>
      </c>
      <c r="D865" s="1">
        <v>44147</v>
      </c>
      <c r="G865" s="6">
        <v>6486500</v>
      </c>
      <c r="I865">
        <v>0</v>
      </c>
      <c r="J865" s="6">
        <v>6486500</v>
      </c>
    </row>
    <row r="866" spans="1:10" x14ac:dyDescent="0.3">
      <c r="A866" s="5">
        <v>44501</v>
      </c>
      <c r="B866" t="s">
        <v>34</v>
      </c>
      <c r="C866" t="s">
        <v>498</v>
      </c>
      <c r="D866" s="1">
        <v>44154</v>
      </c>
      <c r="G866" s="6">
        <v>6655000</v>
      </c>
      <c r="I866">
        <v>0</v>
      </c>
      <c r="J866" s="6">
        <v>6655000</v>
      </c>
    </row>
    <row r="867" spans="1:10" x14ac:dyDescent="0.3">
      <c r="A867" s="5">
        <v>44501</v>
      </c>
      <c r="B867" t="s">
        <v>35</v>
      </c>
      <c r="C867" t="s">
        <v>499</v>
      </c>
      <c r="D867" s="1">
        <v>44169</v>
      </c>
      <c r="G867" s="6">
        <v>4949500</v>
      </c>
      <c r="I867">
        <v>0</v>
      </c>
      <c r="J867" s="6">
        <v>4949500</v>
      </c>
    </row>
    <row r="868" spans="1:10" x14ac:dyDescent="0.3">
      <c r="A868" s="5">
        <v>44501</v>
      </c>
      <c r="B868" t="s">
        <v>36</v>
      </c>
      <c r="C868" t="s">
        <v>500</v>
      </c>
      <c r="D868" s="1">
        <v>44217</v>
      </c>
      <c r="E868" s="1">
        <v>45620</v>
      </c>
      <c r="G868" s="6">
        <v>2774900</v>
      </c>
      <c r="I868">
        <v>0</v>
      </c>
      <c r="J868" s="6">
        <v>2774900</v>
      </c>
    </row>
    <row r="869" spans="1:10" x14ac:dyDescent="0.3">
      <c r="A869" s="5">
        <v>44501</v>
      </c>
      <c r="B869" t="s">
        <v>37</v>
      </c>
      <c r="C869" t="s">
        <v>501</v>
      </c>
      <c r="D869" s="1">
        <v>44245</v>
      </c>
      <c r="E869" s="1">
        <v>45838</v>
      </c>
      <c r="G869" s="6">
        <v>6465700</v>
      </c>
      <c r="I869">
        <v>0</v>
      </c>
      <c r="J869" s="6">
        <v>6465700</v>
      </c>
    </row>
    <row r="870" spans="1:10" x14ac:dyDescent="0.3">
      <c r="A870" s="5">
        <v>44501</v>
      </c>
      <c r="B870" t="s">
        <v>38</v>
      </c>
      <c r="C870" t="s">
        <v>502</v>
      </c>
      <c r="D870" s="1">
        <v>44252</v>
      </c>
      <c r="G870" s="6">
        <v>4005500</v>
      </c>
      <c r="I870">
        <v>0</v>
      </c>
      <c r="J870" s="6">
        <v>4005500</v>
      </c>
    </row>
    <row r="871" spans="1:10" x14ac:dyDescent="0.3">
      <c r="A871" s="5">
        <v>44501</v>
      </c>
      <c r="B871" t="s">
        <v>39</v>
      </c>
      <c r="C871" t="s">
        <v>503</v>
      </c>
      <c r="D871" s="1">
        <v>44258</v>
      </c>
      <c r="G871" s="6">
        <v>3687500</v>
      </c>
      <c r="H871" s="6">
        <v>215900</v>
      </c>
      <c r="I871">
        <v>0</v>
      </c>
      <c r="J871" s="6">
        <v>3903400</v>
      </c>
    </row>
    <row r="872" spans="1:10" x14ac:dyDescent="0.3">
      <c r="A872" s="5">
        <v>44501</v>
      </c>
      <c r="B872" t="s">
        <v>40</v>
      </c>
      <c r="C872" t="s">
        <v>504</v>
      </c>
      <c r="D872" s="1">
        <v>44280</v>
      </c>
      <c r="G872" s="6">
        <v>3383000</v>
      </c>
      <c r="I872">
        <v>0</v>
      </c>
      <c r="J872" s="6">
        <v>3383000</v>
      </c>
    </row>
    <row r="873" spans="1:10" x14ac:dyDescent="0.3">
      <c r="A873" s="5">
        <v>44501</v>
      </c>
      <c r="B873" t="s">
        <v>41</v>
      </c>
      <c r="C873" t="s">
        <v>505</v>
      </c>
      <c r="D873" s="1">
        <v>44287</v>
      </c>
      <c r="G873" s="6">
        <v>5011300</v>
      </c>
      <c r="I873">
        <v>0</v>
      </c>
      <c r="J873" s="6">
        <v>5011300</v>
      </c>
    </row>
    <row r="874" spans="1:10" x14ac:dyDescent="0.3">
      <c r="A874" s="5">
        <v>44501</v>
      </c>
      <c r="B874" t="s">
        <v>42</v>
      </c>
      <c r="C874" t="s">
        <v>506</v>
      </c>
      <c r="D874" s="1">
        <v>44298</v>
      </c>
      <c r="G874" s="6">
        <v>2901500</v>
      </c>
      <c r="I874">
        <v>0</v>
      </c>
      <c r="J874" s="6">
        <v>2901500</v>
      </c>
    </row>
    <row r="875" spans="1:10" x14ac:dyDescent="0.3">
      <c r="A875" s="5">
        <v>44501</v>
      </c>
      <c r="B875" t="s">
        <v>43</v>
      </c>
      <c r="C875" t="s">
        <v>507</v>
      </c>
      <c r="D875" s="1">
        <v>44299</v>
      </c>
      <c r="G875" s="6">
        <v>1829400</v>
      </c>
      <c r="I875">
        <v>0</v>
      </c>
      <c r="J875" s="6">
        <v>1829400</v>
      </c>
    </row>
    <row r="876" spans="1:10" x14ac:dyDescent="0.3">
      <c r="A876" s="5">
        <v>44501</v>
      </c>
      <c r="B876" t="s">
        <v>44</v>
      </c>
      <c r="C876" t="s">
        <v>512</v>
      </c>
      <c r="D876" s="1">
        <v>44421</v>
      </c>
      <c r="G876" s="6">
        <v>5583000</v>
      </c>
      <c r="H876" s="6">
        <v>444500</v>
      </c>
      <c r="I876">
        <v>0</v>
      </c>
      <c r="J876" s="6">
        <v>6027500</v>
      </c>
    </row>
    <row r="877" spans="1:10" x14ac:dyDescent="0.3">
      <c r="A877" s="5">
        <v>44501</v>
      </c>
      <c r="B877" t="s">
        <v>45</v>
      </c>
      <c r="C877" t="s">
        <v>509</v>
      </c>
      <c r="D877" s="1">
        <v>44391</v>
      </c>
      <c r="G877" s="6">
        <v>3995700</v>
      </c>
      <c r="H877" s="6">
        <v>292800</v>
      </c>
      <c r="I877">
        <v>0</v>
      </c>
      <c r="J877" s="6">
        <v>4288500</v>
      </c>
    </row>
    <row r="878" spans="1:10" x14ac:dyDescent="0.3">
      <c r="A878" s="5">
        <v>44501</v>
      </c>
      <c r="B878" t="s">
        <v>46</v>
      </c>
      <c r="C878" t="s">
        <v>510</v>
      </c>
      <c r="D878" s="1">
        <v>44404</v>
      </c>
      <c r="G878" s="6">
        <v>5945500</v>
      </c>
      <c r="H878" s="6">
        <v>345900</v>
      </c>
      <c r="I878">
        <v>0</v>
      </c>
      <c r="J878" s="6">
        <v>6291400</v>
      </c>
    </row>
    <row r="879" spans="1:10" x14ac:dyDescent="0.3">
      <c r="A879" s="5">
        <v>44501</v>
      </c>
      <c r="B879" t="s">
        <v>47</v>
      </c>
      <c r="C879" t="s">
        <v>511</v>
      </c>
      <c r="D879" s="1">
        <v>44405</v>
      </c>
      <c r="G879" s="6">
        <v>4321800</v>
      </c>
      <c r="I879">
        <v>0</v>
      </c>
      <c r="J879" s="6">
        <v>4321800</v>
      </c>
    </row>
    <row r="880" spans="1:10" x14ac:dyDescent="0.3">
      <c r="A880" s="5">
        <v>44501</v>
      </c>
      <c r="B880" t="s">
        <v>48</v>
      </c>
      <c r="C880" t="s">
        <v>513</v>
      </c>
      <c r="D880" s="1">
        <v>44446</v>
      </c>
      <c r="G880" s="6">
        <v>2246600</v>
      </c>
      <c r="I880">
        <v>0</v>
      </c>
      <c r="J880" s="6">
        <v>2246600</v>
      </c>
    </row>
    <row r="881" spans="1:10" x14ac:dyDescent="0.3">
      <c r="A881" s="5">
        <v>44501</v>
      </c>
      <c r="B881" t="s">
        <v>49</v>
      </c>
      <c r="C881" t="s">
        <v>514</v>
      </c>
      <c r="D881" s="1">
        <v>44453</v>
      </c>
      <c r="G881" s="6">
        <v>4891700</v>
      </c>
      <c r="H881" s="6">
        <v>296800</v>
      </c>
      <c r="I881">
        <v>0</v>
      </c>
      <c r="J881" s="6">
        <v>5188500</v>
      </c>
    </row>
    <row r="882" spans="1:10" x14ac:dyDescent="0.3">
      <c r="A882" s="5">
        <v>44501</v>
      </c>
      <c r="B882" t="s">
        <v>50</v>
      </c>
      <c r="C882" t="s">
        <v>508</v>
      </c>
      <c r="D882" s="1">
        <v>44463</v>
      </c>
      <c r="G882" s="6">
        <v>3064500</v>
      </c>
      <c r="H882" s="6">
        <v>241000</v>
      </c>
      <c r="I882">
        <v>0</v>
      </c>
      <c r="J882" s="6">
        <v>3305500</v>
      </c>
    </row>
    <row r="883" spans="1:10" x14ac:dyDescent="0.3">
      <c r="A883" s="5">
        <v>44501</v>
      </c>
      <c r="B883" t="s">
        <v>51</v>
      </c>
      <c r="C883" t="s">
        <v>508</v>
      </c>
      <c r="D883" s="1">
        <v>44377</v>
      </c>
      <c r="G883" s="6">
        <v>2516500</v>
      </c>
      <c r="H883" s="6">
        <v>77200</v>
      </c>
      <c r="I883">
        <v>0</v>
      </c>
      <c r="J883" s="6">
        <v>2593700</v>
      </c>
    </row>
    <row r="884" spans="1:10" x14ac:dyDescent="0.3">
      <c r="A884" s="5">
        <v>44501</v>
      </c>
      <c r="B884" t="s">
        <v>52</v>
      </c>
      <c r="C884" t="s">
        <v>508</v>
      </c>
      <c r="D884" s="1">
        <v>44501</v>
      </c>
      <c r="G884" s="6">
        <v>1520790</v>
      </c>
      <c r="H884" s="6">
        <v>49200</v>
      </c>
      <c r="I884">
        <v>0</v>
      </c>
      <c r="J884" s="6">
        <v>1569990</v>
      </c>
    </row>
    <row r="885" spans="1:10" x14ac:dyDescent="0.3">
      <c r="A885" s="5">
        <v>44501</v>
      </c>
      <c r="B885" t="s">
        <v>53</v>
      </c>
      <c r="C885" t="s">
        <v>508</v>
      </c>
      <c r="D885" s="1">
        <v>44476</v>
      </c>
      <c r="G885" s="6">
        <v>2013740</v>
      </c>
      <c r="H885" s="6">
        <v>148700</v>
      </c>
      <c r="I885">
        <v>0</v>
      </c>
      <c r="J885" s="6">
        <v>2162440</v>
      </c>
    </row>
    <row r="886" spans="1:10" x14ac:dyDescent="0.3">
      <c r="A886" s="5">
        <v>44501</v>
      </c>
      <c r="B886" t="s">
        <v>54</v>
      </c>
      <c r="C886" t="s">
        <v>515</v>
      </c>
      <c r="D886" s="1">
        <v>44508</v>
      </c>
      <c r="G886" s="6">
        <v>2764500</v>
      </c>
      <c r="H886" s="6">
        <v>151200</v>
      </c>
      <c r="I886">
        <v>0</v>
      </c>
      <c r="J886" s="6">
        <v>2915700</v>
      </c>
    </row>
    <row r="887" spans="1:10" x14ac:dyDescent="0.3">
      <c r="A887" s="5">
        <v>44531</v>
      </c>
      <c r="B887" t="s">
        <v>1</v>
      </c>
      <c r="C887" t="s">
        <v>475</v>
      </c>
      <c r="D887" s="1">
        <v>42292</v>
      </c>
      <c r="G887" s="6">
        <v>7795000</v>
      </c>
      <c r="I887">
        <v>0</v>
      </c>
      <c r="J887" s="6">
        <v>7795000</v>
      </c>
    </row>
    <row r="888" spans="1:10" x14ac:dyDescent="0.3">
      <c r="A888" s="5">
        <v>44531</v>
      </c>
      <c r="B888" t="s">
        <v>3</v>
      </c>
      <c r="C888" t="s">
        <v>476</v>
      </c>
      <c r="D888" s="1">
        <v>42444</v>
      </c>
      <c r="G888" s="6">
        <v>4047000</v>
      </c>
      <c r="I888">
        <v>0</v>
      </c>
      <c r="J888" s="6">
        <v>4047000</v>
      </c>
    </row>
    <row r="889" spans="1:10" x14ac:dyDescent="0.3">
      <c r="A889" s="5">
        <v>44531</v>
      </c>
      <c r="B889" t="s">
        <v>4</v>
      </c>
      <c r="C889" t="s">
        <v>477</v>
      </c>
      <c r="D889" s="1">
        <v>42503</v>
      </c>
      <c r="G889" s="6">
        <v>12859700</v>
      </c>
      <c r="I889">
        <v>0</v>
      </c>
      <c r="J889" s="6">
        <v>12859700</v>
      </c>
    </row>
    <row r="890" spans="1:10" x14ac:dyDescent="0.3">
      <c r="A890" s="5">
        <v>44531</v>
      </c>
      <c r="B890" t="s">
        <v>6</v>
      </c>
      <c r="C890" t="s">
        <v>478</v>
      </c>
      <c r="D890" s="1">
        <v>42638</v>
      </c>
      <c r="G890" s="6">
        <v>5813500</v>
      </c>
      <c r="I890">
        <v>0</v>
      </c>
      <c r="J890" s="6">
        <v>5813500</v>
      </c>
    </row>
    <row r="891" spans="1:10" x14ac:dyDescent="0.3">
      <c r="A891" s="5">
        <v>44531</v>
      </c>
      <c r="B891" t="s">
        <v>8</v>
      </c>
      <c r="C891" t="s">
        <v>479</v>
      </c>
      <c r="D891" s="1">
        <v>42708</v>
      </c>
      <c r="G891" s="6">
        <v>3466000</v>
      </c>
      <c r="I891">
        <v>0</v>
      </c>
      <c r="J891" s="6">
        <v>3466000</v>
      </c>
    </row>
    <row r="892" spans="1:10" x14ac:dyDescent="0.3">
      <c r="A892" s="5">
        <v>44531</v>
      </c>
      <c r="B892" t="s">
        <v>10</v>
      </c>
      <c r="C892" t="s">
        <v>480</v>
      </c>
      <c r="D892" s="1">
        <v>43039</v>
      </c>
      <c r="G892" s="6">
        <v>5784200</v>
      </c>
      <c r="I892">
        <v>0</v>
      </c>
      <c r="J892" s="6">
        <v>5784200</v>
      </c>
    </row>
    <row r="893" spans="1:10" x14ac:dyDescent="0.3">
      <c r="A893" s="5">
        <v>44531</v>
      </c>
      <c r="B893" t="s">
        <v>11</v>
      </c>
      <c r="C893" t="s">
        <v>481</v>
      </c>
      <c r="D893" s="1">
        <v>43146</v>
      </c>
      <c r="G893" s="6">
        <v>6507500</v>
      </c>
      <c r="I893">
        <v>0</v>
      </c>
      <c r="J893" s="6">
        <v>6507500</v>
      </c>
    </row>
    <row r="894" spans="1:10" x14ac:dyDescent="0.3">
      <c r="A894" s="5">
        <v>44531</v>
      </c>
      <c r="B894" t="s">
        <v>12</v>
      </c>
      <c r="C894" t="s">
        <v>494</v>
      </c>
      <c r="D894" s="1">
        <v>43252</v>
      </c>
      <c r="G894" s="6">
        <v>484500</v>
      </c>
      <c r="I894">
        <v>0</v>
      </c>
      <c r="J894" s="6">
        <v>484500</v>
      </c>
    </row>
    <row r="895" spans="1:10" x14ac:dyDescent="0.3">
      <c r="A895" s="5">
        <v>44531</v>
      </c>
      <c r="B895" t="s">
        <v>13</v>
      </c>
      <c r="C895" t="s">
        <v>485</v>
      </c>
      <c r="D895" s="1">
        <v>43779</v>
      </c>
      <c r="G895" s="6">
        <v>5181500</v>
      </c>
      <c r="I895">
        <v>0</v>
      </c>
      <c r="J895" s="6">
        <v>5181500</v>
      </c>
    </row>
    <row r="896" spans="1:10" x14ac:dyDescent="0.3">
      <c r="A896" s="5">
        <v>44531</v>
      </c>
      <c r="B896" t="s">
        <v>20</v>
      </c>
      <c r="C896" t="s">
        <v>482</v>
      </c>
      <c r="D896" s="1">
        <v>43629</v>
      </c>
      <c r="G896" s="6">
        <v>9460500</v>
      </c>
      <c r="H896" s="6">
        <v>522800</v>
      </c>
      <c r="I896">
        <v>0</v>
      </c>
      <c r="J896" s="6">
        <v>9983300</v>
      </c>
    </row>
    <row r="897" spans="1:10" x14ac:dyDescent="0.3">
      <c r="A897" s="5">
        <v>44531</v>
      </c>
      <c r="B897" t="s">
        <v>21</v>
      </c>
      <c r="C897" t="s">
        <v>483</v>
      </c>
      <c r="D897" s="1">
        <v>43631</v>
      </c>
      <c r="G897" s="6">
        <v>4663500</v>
      </c>
      <c r="H897" s="6">
        <v>434500</v>
      </c>
      <c r="I897">
        <v>0</v>
      </c>
      <c r="J897" s="6">
        <v>5098000</v>
      </c>
    </row>
    <row r="898" spans="1:10" x14ac:dyDescent="0.3">
      <c r="A898" s="5">
        <v>44531</v>
      </c>
      <c r="B898" t="s">
        <v>22</v>
      </c>
      <c r="C898" t="s">
        <v>484</v>
      </c>
      <c r="D898" s="1">
        <v>43743</v>
      </c>
      <c r="G898" s="6">
        <v>5785900</v>
      </c>
      <c r="H898" s="6">
        <v>443200</v>
      </c>
      <c r="I898">
        <v>0</v>
      </c>
      <c r="J898" s="6">
        <v>6229100</v>
      </c>
    </row>
    <row r="899" spans="1:10" x14ac:dyDescent="0.3">
      <c r="A899" s="5">
        <v>44531</v>
      </c>
      <c r="B899" t="s">
        <v>23</v>
      </c>
      <c r="C899" t="s">
        <v>486</v>
      </c>
      <c r="D899" s="1">
        <v>43834</v>
      </c>
      <c r="G899" s="6">
        <v>9495500</v>
      </c>
      <c r="I899">
        <v>0</v>
      </c>
      <c r="J899" s="6">
        <v>9495500</v>
      </c>
    </row>
    <row r="900" spans="1:10" x14ac:dyDescent="0.3">
      <c r="A900" s="5">
        <v>44531</v>
      </c>
      <c r="B900" t="s">
        <v>24</v>
      </c>
      <c r="C900" t="s">
        <v>487</v>
      </c>
      <c r="D900" s="1">
        <v>43833</v>
      </c>
      <c r="G900" s="6">
        <v>4456500</v>
      </c>
      <c r="I900">
        <v>0</v>
      </c>
      <c r="J900" s="6">
        <v>4456500</v>
      </c>
    </row>
    <row r="901" spans="1:10" x14ac:dyDescent="0.3">
      <c r="A901" s="5">
        <v>44531</v>
      </c>
      <c r="B901" t="s">
        <v>25</v>
      </c>
      <c r="C901" t="s">
        <v>488</v>
      </c>
      <c r="D901" s="1">
        <v>43853</v>
      </c>
      <c r="G901" s="6">
        <v>9166500</v>
      </c>
      <c r="H901" s="6">
        <v>708400</v>
      </c>
      <c r="I901">
        <v>0</v>
      </c>
      <c r="J901" s="6">
        <v>9874900</v>
      </c>
    </row>
    <row r="902" spans="1:10" x14ac:dyDescent="0.3">
      <c r="A902" s="5">
        <v>44531</v>
      </c>
      <c r="B902" t="s">
        <v>26</v>
      </c>
      <c r="C902" t="s">
        <v>489</v>
      </c>
      <c r="D902" s="1">
        <v>43945</v>
      </c>
      <c r="G902" s="6">
        <v>7335500</v>
      </c>
      <c r="H902" s="6">
        <v>453400</v>
      </c>
      <c r="I902">
        <v>0</v>
      </c>
      <c r="J902" s="6">
        <v>7788900</v>
      </c>
    </row>
    <row r="903" spans="1:10" x14ac:dyDescent="0.3">
      <c r="A903" s="5">
        <v>44531</v>
      </c>
      <c r="B903" t="s">
        <v>27</v>
      </c>
      <c r="C903" t="s">
        <v>490</v>
      </c>
      <c r="D903" s="1">
        <v>44015</v>
      </c>
      <c r="G903" s="6">
        <v>2327630</v>
      </c>
      <c r="I903">
        <v>0</v>
      </c>
      <c r="J903" s="6">
        <v>2327630</v>
      </c>
    </row>
    <row r="904" spans="1:10" x14ac:dyDescent="0.3">
      <c r="A904" s="5">
        <v>44531</v>
      </c>
      <c r="B904" t="s">
        <v>28</v>
      </c>
      <c r="C904" t="s">
        <v>491</v>
      </c>
      <c r="D904" s="1">
        <v>44042</v>
      </c>
      <c r="G904" s="6">
        <v>2872800</v>
      </c>
      <c r="I904">
        <v>0</v>
      </c>
      <c r="J904" s="6">
        <v>2872800</v>
      </c>
    </row>
    <row r="905" spans="1:10" x14ac:dyDescent="0.3">
      <c r="A905" s="5">
        <v>44531</v>
      </c>
      <c r="B905" t="s">
        <v>29</v>
      </c>
      <c r="C905" t="s">
        <v>492</v>
      </c>
      <c r="D905" s="1">
        <v>44043</v>
      </c>
      <c r="G905" s="6">
        <v>3444000</v>
      </c>
      <c r="I905">
        <v>0</v>
      </c>
      <c r="J905" s="6">
        <v>3444000</v>
      </c>
    </row>
    <row r="906" spans="1:10" x14ac:dyDescent="0.3">
      <c r="A906" s="5">
        <v>44531</v>
      </c>
      <c r="B906" t="s">
        <v>30</v>
      </c>
      <c r="C906" t="s">
        <v>493</v>
      </c>
      <c r="D906" s="1">
        <v>44072</v>
      </c>
      <c r="G906" s="6">
        <v>3298000</v>
      </c>
      <c r="I906">
        <v>0</v>
      </c>
      <c r="J906" s="6">
        <v>3298000</v>
      </c>
    </row>
    <row r="907" spans="1:10" x14ac:dyDescent="0.3">
      <c r="A907" s="5">
        <v>44531</v>
      </c>
      <c r="B907" t="s">
        <v>31</v>
      </c>
      <c r="C907" t="s">
        <v>495</v>
      </c>
      <c r="D907" s="1">
        <v>44085</v>
      </c>
      <c r="G907" s="6">
        <v>4702000</v>
      </c>
      <c r="I907">
        <v>0</v>
      </c>
      <c r="J907" s="6">
        <v>4702000</v>
      </c>
    </row>
    <row r="908" spans="1:10" x14ac:dyDescent="0.3">
      <c r="A908" s="5">
        <v>44531</v>
      </c>
      <c r="B908" t="s">
        <v>32</v>
      </c>
      <c r="C908" t="s">
        <v>496</v>
      </c>
      <c r="D908" s="1">
        <v>44130</v>
      </c>
      <c r="E908" s="1">
        <v>45543</v>
      </c>
      <c r="G908" s="6">
        <v>5178500</v>
      </c>
      <c r="I908">
        <v>0</v>
      </c>
      <c r="J908" s="6">
        <v>5178500</v>
      </c>
    </row>
    <row r="909" spans="1:10" x14ac:dyDescent="0.3">
      <c r="A909" s="5">
        <v>44531</v>
      </c>
      <c r="B909" t="s">
        <v>33</v>
      </c>
      <c r="C909" t="s">
        <v>497</v>
      </c>
      <c r="D909" s="1">
        <v>44147</v>
      </c>
      <c r="G909" s="6">
        <v>6464000</v>
      </c>
      <c r="I909">
        <v>0</v>
      </c>
      <c r="J909" s="6">
        <v>6464000</v>
      </c>
    </row>
    <row r="910" spans="1:10" x14ac:dyDescent="0.3">
      <c r="A910" s="5">
        <v>44531</v>
      </c>
      <c r="B910" t="s">
        <v>34</v>
      </c>
      <c r="C910" t="s">
        <v>498</v>
      </c>
      <c r="D910" s="1">
        <v>44154</v>
      </c>
      <c r="G910" s="6">
        <v>5978000</v>
      </c>
      <c r="I910">
        <v>0</v>
      </c>
      <c r="J910" s="6">
        <v>5978000</v>
      </c>
    </row>
    <row r="911" spans="1:10" x14ac:dyDescent="0.3">
      <c r="A911" s="5">
        <v>44531</v>
      </c>
      <c r="B911" t="s">
        <v>35</v>
      </c>
      <c r="C911" t="s">
        <v>499</v>
      </c>
      <c r="D911" s="1">
        <v>44169</v>
      </c>
      <c r="G911" s="6">
        <v>5817000</v>
      </c>
      <c r="I911">
        <v>0</v>
      </c>
      <c r="J911" s="6">
        <v>5817000</v>
      </c>
    </row>
    <row r="912" spans="1:10" x14ac:dyDescent="0.3">
      <c r="A912" s="5">
        <v>44531</v>
      </c>
      <c r="B912" t="s">
        <v>36</v>
      </c>
      <c r="C912" t="s">
        <v>500</v>
      </c>
      <c r="D912" s="1">
        <v>44217</v>
      </c>
      <c r="E912" s="1">
        <v>45620</v>
      </c>
      <c r="G912" s="6">
        <v>3299400</v>
      </c>
      <c r="I912">
        <v>0</v>
      </c>
      <c r="J912" s="6">
        <v>3299400</v>
      </c>
    </row>
    <row r="913" spans="1:10" x14ac:dyDescent="0.3">
      <c r="A913" s="5">
        <v>44531</v>
      </c>
      <c r="B913" t="s">
        <v>37</v>
      </c>
      <c r="C913" t="s">
        <v>501</v>
      </c>
      <c r="D913" s="1">
        <v>44245</v>
      </c>
      <c r="E913" s="1">
        <v>45838</v>
      </c>
      <c r="G913" s="6">
        <v>6587300</v>
      </c>
      <c r="I913">
        <v>0</v>
      </c>
      <c r="J913" s="6">
        <v>6587300</v>
      </c>
    </row>
    <row r="914" spans="1:10" x14ac:dyDescent="0.3">
      <c r="A914" s="5">
        <v>44531</v>
      </c>
      <c r="B914" t="s">
        <v>38</v>
      </c>
      <c r="C914" t="s">
        <v>502</v>
      </c>
      <c r="D914" s="1">
        <v>44252</v>
      </c>
      <c r="G914" s="6">
        <v>4507500</v>
      </c>
      <c r="I914">
        <v>0</v>
      </c>
      <c r="J914" s="6">
        <v>4507500</v>
      </c>
    </row>
    <row r="915" spans="1:10" x14ac:dyDescent="0.3">
      <c r="A915" s="5">
        <v>44531</v>
      </c>
      <c r="B915" t="s">
        <v>39</v>
      </c>
      <c r="C915" t="s">
        <v>503</v>
      </c>
      <c r="D915" s="1">
        <v>44258</v>
      </c>
      <c r="G915" s="6">
        <v>3863000</v>
      </c>
      <c r="H915" s="6">
        <v>350400</v>
      </c>
      <c r="I915">
        <v>0</v>
      </c>
      <c r="J915" s="6">
        <v>4213400</v>
      </c>
    </row>
    <row r="916" spans="1:10" x14ac:dyDescent="0.3">
      <c r="A916" s="5">
        <v>44531</v>
      </c>
      <c r="B916" t="s">
        <v>40</v>
      </c>
      <c r="C916" t="s">
        <v>504</v>
      </c>
      <c r="D916" s="1">
        <v>44280</v>
      </c>
      <c r="G916" s="6">
        <v>3501000</v>
      </c>
      <c r="I916">
        <v>0</v>
      </c>
      <c r="J916" s="6">
        <v>3501000</v>
      </c>
    </row>
    <row r="917" spans="1:10" x14ac:dyDescent="0.3">
      <c r="A917" s="5">
        <v>44531</v>
      </c>
      <c r="B917" t="s">
        <v>41</v>
      </c>
      <c r="C917" t="s">
        <v>505</v>
      </c>
      <c r="D917" s="1">
        <v>44287</v>
      </c>
      <c r="G917" s="6">
        <v>4442500</v>
      </c>
      <c r="I917">
        <v>0</v>
      </c>
      <c r="J917" s="6">
        <v>4442500</v>
      </c>
    </row>
    <row r="918" spans="1:10" x14ac:dyDescent="0.3">
      <c r="A918" s="5">
        <v>44531</v>
      </c>
      <c r="B918" t="s">
        <v>42</v>
      </c>
      <c r="C918" t="s">
        <v>506</v>
      </c>
      <c r="D918" s="1">
        <v>44298</v>
      </c>
      <c r="G918" s="6">
        <v>3291700</v>
      </c>
      <c r="I918">
        <v>0</v>
      </c>
      <c r="J918" s="6">
        <v>3291700</v>
      </c>
    </row>
    <row r="919" spans="1:10" x14ac:dyDescent="0.3">
      <c r="A919" s="5">
        <v>44531</v>
      </c>
      <c r="B919" t="s">
        <v>43</v>
      </c>
      <c r="C919" t="s">
        <v>507</v>
      </c>
      <c r="D919" s="1">
        <v>44299</v>
      </c>
      <c r="G919" s="6">
        <v>2173700</v>
      </c>
      <c r="I919">
        <v>0</v>
      </c>
      <c r="J919" s="6">
        <v>2173700</v>
      </c>
    </row>
    <row r="920" spans="1:10" x14ac:dyDescent="0.3">
      <c r="A920" s="5">
        <v>44531</v>
      </c>
      <c r="B920" t="s">
        <v>44</v>
      </c>
      <c r="C920" t="s">
        <v>512</v>
      </c>
      <c r="D920" s="1">
        <v>44421</v>
      </c>
      <c r="G920" s="6">
        <v>5492000</v>
      </c>
      <c r="H920" s="6">
        <v>396500</v>
      </c>
      <c r="I920">
        <v>0</v>
      </c>
      <c r="J920" s="6">
        <v>5888500</v>
      </c>
    </row>
    <row r="921" spans="1:10" x14ac:dyDescent="0.3">
      <c r="A921" s="5">
        <v>44531</v>
      </c>
      <c r="B921" t="s">
        <v>45</v>
      </c>
      <c r="C921" t="s">
        <v>509</v>
      </c>
      <c r="D921" s="1">
        <v>44391</v>
      </c>
      <c r="G921" s="6">
        <v>4455400</v>
      </c>
      <c r="H921" s="6">
        <v>349800</v>
      </c>
      <c r="I921">
        <v>0</v>
      </c>
      <c r="J921" s="6">
        <v>4805200</v>
      </c>
    </row>
    <row r="922" spans="1:10" x14ac:dyDescent="0.3">
      <c r="A922" s="5">
        <v>44531</v>
      </c>
      <c r="B922" t="s">
        <v>46</v>
      </c>
      <c r="C922" t="s">
        <v>510</v>
      </c>
      <c r="D922" s="1">
        <v>44404</v>
      </c>
      <c r="G922" s="6">
        <v>6209000</v>
      </c>
      <c r="H922" s="6">
        <v>436300</v>
      </c>
      <c r="I922">
        <v>0</v>
      </c>
      <c r="J922" s="6">
        <v>6645300</v>
      </c>
    </row>
    <row r="923" spans="1:10" x14ac:dyDescent="0.3">
      <c r="A923" s="5">
        <v>44531</v>
      </c>
      <c r="B923" t="s">
        <v>47</v>
      </c>
      <c r="C923" t="s">
        <v>511</v>
      </c>
      <c r="D923" s="1">
        <v>44405</v>
      </c>
      <c r="G923" s="6">
        <v>4543800</v>
      </c>
      <c r="I923">
        <v>0</v>
      </c>
      <c r="J923" s="6">
        <v>4543800</v>
      </c>
    </row>
    <row r="924" spans="1:10" x14ac:dyDescent="0.3">
      <c r="A924" s="5">
        <v>44531</v>
      </c>
      <c r="B924" t="s">
        <v>48</v>
      </c>
      <c r="C924" t="s">
        <v>513</v>
      </c>
      <c r="D924" s="1">
        <v>44446</v>
      </c>
      <c r="G924" s="6">
        <v>1908300</v>
      </c>
      <c r="I924">
        <v>0</v>
      </c>
      <c r="J924" s="6">
        <v>1908300</v>
      </c>
    </row>
    <row r="925" spans="1:10" x14ac:dyDescent="0.3">
      <c r="A925" s="5">
        <v>44531</v>
      </c>
      <c r="B925" t="s">
        <v>49</v>
      </c>
      <c r="C925" t="s">
        <v>514</v>
      </c>
      <c r="D925" s="1">
        <v>44453</v>
      </c>
      <c r="G925" s="6">
        <v>5716600</v>
      </c>
      <c r="H925" s="6">
        <v>277500</v>
      </c>
      <c r="I925">
        <v>0</v>
      </c>
      <c r="J925" s="6">
        <v>5994100</v>
      </c>
    </row>
    <row r="926" spans="1:10" x14ac:dyDescent="0.3">
      <c r="A926" s="5">
        <v>44531</v>
      </c>
      <c r="B926" t="s">
        <v>50</v>
      </c>
      <c r="C926" t="s">
        <v>508</v>
      </c>
      <c r="D926" s="1">
        <v>44463</v>
      </c>
      <c r="G926" s="6">
        <v>3022500</v>
      </c>
      <c r="H926" s="6">
        <v>310100</v>
      </c>
      <c r="I926">
        <v>0</v>
      </c>
      <c r="J926" s="6">
        <v>3332600</v>
      </c>
    </row>
    <row r="927" spans="1:10" x14ac:dyDescent="0.3">
      <c r="A927" s="5">
        <v>44531</v>
      </c>
      <c r="B927" t="s">
        <v>51</v>
      </c>
      <c r="C927" t="s">
        <v>508</v>
      </c>
      <c r="D927" s="1">
        <v>44377</v>
      </c>
      <c r="G927" s="6">
        <v>2867500</v>
      </c>
      <c r="H927" s="6">
        <v>192700</v>
      </c>
      <c r="I927">
        <v>0</v>
      </c>
      <c r="J927" s="6">
        <v>3060200</v>
      </c>
    </row>
    <row r="928" spans="1:10" x14ac:dyDescent="0.3">
      <c r="A928" s="5">
        <v>44531</v>
      </c>
      <c r="B928" t="s">
        <v>52</v>
      </c>
      <c r="C928" t="s">
        <v>508</v>
      </c>
      <c r="D928" s="1">
        <v>44501</v>
      </c>
      <c r="G928" s="6">
        <v>2278440</v>
      </c>
      <c r="H928" s="6">
        <v>85200</v>
      </c>
      <c r="I928">
        <v>0</v>
      </c>
      <c r="J928" s="6">
        <v>2363640</v>
      </c>
    </row>
    <row r="929" spans="1:10" x14ac:dyDescent="0.3">
      <c r="A929" s="5">
        <v>44531</v>
      </c>
      <c r="B929" t="s">
        <v>53</v>
      </c>
      <c r="C929" t="s">
        <v>508</v>
      </c>
      <c r="D929" s="1">
        <v>44476</v>
      </c>
      <c r="G929" s="6">
        <v>2424500</v>
      </c>
      <c r="H929" s="6">
        <v>131500</v>
      </c>
      <c r="I929">
        <v>0</v>
      </c>
      <c r="J929" s="6">
        <v>2556000</v>
      </c>
    </row>
    <row r="930" spans="1:10" x14ac:dyDescent="0.3">
      <c r="A930" s="5">
        <v>44531</v>
      </c>
      <c r="B930" t="s">
        <v>54</v>
      </c>
      <c r="C930" t="s">
        <v>515</v>
      </c>
      <c r="D930" s="1">
        <v>44508</v>
      </c>
      <c r="G930" s="6">
        <v>4503000</v>
      </c>
      <c r="H930" s="6">
        <v>507400</v>
      </c>
      <c r="I930">
        <v>0</v>
      </c>
      <c r="J930" s="6">
        <v>5010400</v>
      </c>
    </row>
    <row r="931" spans="1:10" x14ac:dyDescent="0.3">
      <c r="A931" s="5">
        <v>44531</v>
      </c>
      <c r="B931" t="s">
        <v>55</v>
      </c>
      <c r="C931" t="s">
        <v>516</v>
      </c>
      <c r="D931" s="1">
        <v>44536</v>
      </c>
      <c r="E931" s="1">
        <v>46028</v>
      </c>
      <c r="G931" s="6">
        <v>740500</v>
      </c>
      <c r="I931">
        <v>0</v>
      </c>
      <c r="J931" s="6">
        <v>740500</v>
      </c>
    </row>
    <row r="932" spans="1:10" x14ac:dyDescent="0.3">
      <c r="A932" s="5">
        <v>44562</v>
      </c>
      <c r="B932" t="s">
        <v>1</v>
      </c>
      <c r="C932" t="s">
        <v>475</v>
      </c>
      <c r="D932" s="1">
        <v>42292</v>
      </c>
      <c r="G932" s="6">
        <v>6824100</v>
      </c>
      <c r="I932">
        <v>0</v>
      </c>
      <c r="J932" s="6">
        <v>6824100</v>
      </c>
    </row>
    <row r="933" spans="1:10" x14ac:dyDescent="0.3">
      <c r="A933" s="5">
        <v>44562</v>
      </c>
      <c r="B933" t="s">
        <v>3</v>
      </c>
      <c r="C933" t="s">
        <v>476</v>
      </c>
      <c r="D933" s="1">
        <v>42444</v>
      </c>
      <c r="G933" s="6">
        <v>4335500</v>
      </c>
      <c r="I933">
        <v>0</v>
      </c>
      <c r="J933" s="6">
        <v>4335500</v>
      </c>
    </row>
    <row r="934" spans="1:10" x14ac:dyDescent="0.3">
      <c r="A934" s="5">
        <v>44562</v>
      </c>
      <c r="B934" t="s">
        <v>4</v>
      </c>
      <c r="C934" t="s">
        <v>477</v>
      </c>
      <c r="D934" s="1">
        <v>42503</v>
      </c>
      <c r="G934" s="6">
        <v>13752200</v>
      </c>
      <c r="I934">
        <v>0</v>
      </c>
      <c r="J934" s="6">
        <v>13752200</v>
      </c>
    </row>
    <row r="935" spans="1:10" x14ac:dyDescent="0.3">
      <c r="A935" s="5">
        <v>44562</v>
      </c>
      <c r="B935" t="s">
        <v>6</v>
      </c>
      <c r="C935" t="s">
        <v>478</v>
      </c>
      <c r="D935" s="1">
        <v>42638</v>
      </c>
      <c r="G935" s="6">
        <v>5581500</v>
      </c>
      <c r="I935">
        <v>0</v>
      </c>
      <c r="J935" s="6">
        <v>5581500</v>
      </c>
    </row>
    <row r="936" spans="1:10" x14ac:dyDescent="0.3">
      <c r="A936" s="5">
        <v>44562</v>
      </c>
      <c r="B936" t="s">
        <v>8</v>
      </c>
      <c r="C936" t="s">
        <v>479</v>
      </c>
      <c r="D936" s="1">
        <v>42708</v>
      </c>
      <c r="G936" s="6">
        <v>3489500</v>
      </c>
      <c r="I936">
        <v>0</v>
      </c>
      <c r="J936" s="6">
        <v>3489500</v>
      </c>
    </row>
    <row r="937" spans="1:10" x14ac:dyDescent="0.3">
      <c r="A937" s="5">
        <v>44562</v>
      </c>
      <c r="B937" t="s">
        <v>10</v>
      </c>
      <c r="C937" t="s">
        <v>480</v>
      </c>
      <c r="D937" s="1">
        <v>43039</v>
      </c>
      <c r="G937" s="6">
        <v>5609700</v>
      </c>
      <c r="I937">
        <v>0</v>
      </c>
      <c r="J937" s="6">
        <v>5609700</v>
      </c>
    </row>
    <row r="938" spans="1:10" x14ac:dyDescent="0.3">
      <c r="A938" s="5">
        <v>44562</v>
      </c>
      <c r="B938" t="s">
        <v>11</v>
      </c>
      <c r="C938" t="s">
        <v>481</v>
      </c>
      <c r="D938" s="1">
        <v>43146</v>
      </c>
      <c r="G938" s="6">
        <v>6164000</v>
      </c>
      <c r="I938">
        <v>0</v>
      </c>
      <c r="J938" s="6">
        <v>6164000</v>
      </c>
    </row>
    <row r="939" spans="1:10" x14ac:dyDescent="0.3">
      <c r="A939" s="5">
        <v>44562</v>
      </c>
      <c r="B939" t="s">
        <v>12</v>
      </c>
      <c r="C939" t="s">
        <v>494</v>
      </c>
      <c r="D939" s="1">
        <v>43252</v>
      </c>
      <c r="G939" s="6">
        <v>396000</v>
      </c>
      <c r="I939">
        <v>0</v>
      </c>
      <c r="J939" s="6">
        <v>396000</v>
      </c>
    </row>
    <row r="940" spans="1:10" x14ac:dyDescent="0.3">
      <c r="A940" s="5">
        <v>44562</v>
      </c>
      <c r="B940" t="s">
        <v>13</v>
      </c>
      <c r="C940" t="s">
        <v>485</v>
      </c>
      <c r="D940" s="1">
        <v>43779</v>
      </c>
      <c r="G940" s="6">
        <v>5370500</v>
      </c>
      <c r="I940">
        <v>0</v>
      </c>
      <c r="J940" s="6">
        <v>5370500</v>
      </c>
    </row>
    <row r="941" spans="1:10" x14ac:dyDescent="0.3">
      <c r="A941" s="5">
        <v>44562</v>
      </c>
      <c r="B941" t="s">
        <v>15</v>
      </c>
      <c r="C941" t="s">
        <v>517</v>
      </c>
      <c r="D941" s="1">
        <v>44583</v>
      </c>
      <c r="G941" s="6">
        <v>1024500</v>
      </c>
      <c r="I941">
        <v>0</v>
      </c>
      <c r="J941" s="6">
        <v>1024500</v>
      </c>
    </row>
    <row r="942" spans="1:10" x14ac:dyDescent="0.3">
      <c r="A942" s="5">
        <v>44562</v>
      </c>
      <c r="B942" t="s">
        <v>20</v>
      </c>
      <c r="C942" t="s">
        <v>482</v>
      </c>
      <c r="D942" s="1">
        <v>43629</v>
      </c>
      <c r="G942" s="6">
        <v>9689000</v>
      </c>
      <c r="H942" s="6">
        <v>413200</v>
      </c>
      <c r="I942">
        <v>0</v>
      </c>
      <c r="J942" s="6">
        <v>10102200</v>
      </c>
    </row>
    <row r="943" spans="1:10" x14ac:dyDescent="0.3">
      <c r="A943" s="5">
        <v>44562</v>
      </c>
      <c r="B943" t="s">
        <v>21</v>
      </c>
      <c r="C943" t="s">
        <v>483</v>
      </c>
      <c r="D943" s="1">
        <v>43631</v>
      </c>
      <c r="G943" s="6">
        <v>4739000</v>
      </c>
      <c r="H943" s="6">
        <v>232100</v>
      </c>
      <c r="I943">
        <v>0</v>
      </c>
      <c r="J943" s="6">
        <v>4971100</v>
      </c>
    </row>
    <row r="944" spans="1:10" x14ac:dyDescent="0.3">
      <c r="A944" s="5">
        <v>44562</v>
      </c>
      <c r="B944" t="s">
        <v>22</v>
      </c>
      <c r="C944" t="s">
        <v>484</v>
      </c>
      <c r="D944" s="1">
        <v>43743</v>
      </c>
      <c r="G944" s="6">
        <v>5731000</v>
      </c>
      <c r="H944" s="6">
        <v>453900</v>
      </c>
      <c r="I944">
        <v>0</v>
      </c>
      <c r="J944" s="6">
        <v>6184900</v>
      </c>
    </row>
    <row r="945" spans="1:10" x14ac:dyDescent="0.3">
      <c r="A945" s="5">
        <v>44562</v>
      </c>
      <c r="B945" t="s">
        <v>23</v>
      </c>
      <c r="C945" t="s">
        <v>486</v>
      </c>
      <c r="D945" s="1">
        <v>43834</v>
      </c>
      <c r="G945" s="6">
        <v>8529500</v>
      </c>
      <c r="I945">
        <v>0</v>
      </c>
      <c r="J945" s="6">
        <v>8529500</v>
      </c>
    </row>
    <row r="946" spans="1:10" x14ac:dyDescent="0.3">
      <c r="A946" s="5">
        <v>44562</v>
      </c>
      <c r="B946" t="s">
        <v>24</v>
      </c>
      <c r="C946" t="s">
        <v>487</v>
      </c>
      <c r="D946" s="1">
        <v>43833</v>
      </c>
      <c r="G946" s="6">
        <v>4368500</v>
      </c>
      <c r="I946">
        <v>0</v>
      </c>
      <c r="J946" s="6">
        <v>4368500</v>
      </c>
    </row>
    <row r="947" spans="1:10" x14ac:dyDescent="0.3">
      <c r="A947" s="5">
        <v>44562</v>
      </c>
      <c r="B947" t="s">
        <v>25</v>
      </c>
      <c r="C947" t="s">
        <v>488</v>
      </c>
      <c r="D947" s="1">
        <v>43853</v>
      </c>
      <c r="G947" s="6">
        <v>8580500</v>
      </c>
      <c r="H947" s="6">
        <v>623600</v>
      </c>
      <c r="I947">
        <v>0</v>
      </c>
      <c r="J947" s="6">
        <v>9204100</v>
      </c>
    </row>
    <row r="948" spans="1:10" x14ac:dyDescent="0.3">
      <c r="A948" s="5">
        <v>44562</v>
      </c>
      <c r="B948" t="s">
        <v>26</v>
      </c>
      <c r="C948" t="s">
        <v>489</v>
      </c>
      <c r="D948" s="1">
        <v>43945</v>
      </c>
      <c r="G948" s="6">
        <v>7721000</v>
      </c>
      <c r="H948" s="6">
        <v>588000</v>
      </c>
      <c r="I948">
        <v>0</v>
      </c>
      <c r="J948" s="6">
        <v>8309000</v>
      </c>
    </row>
    <row r="949" spans="1:10" x14ac:dyDescent="0.3">
      <c r="A949" s="5">
        <v>44562</v>
      </c>
      <c r="B949" t="s">
        <v>27</v>
      </c>
      <c r="C949" t="s">
        <v>490</v>
      </c>
      <c r="D949" s="1">
        <v>44015</v>
      </c>
      <c r="G949" s="6">
        <v>2432140</v>
      </c>
      <c r="I949">
        <v>0</v>
      </c>
      <c r="J949" s="6">
        <v>2432140</v>
      </c>
    </row>
    <row r="950" spans="1:10" x14ac:dyDescent="0.3">
      <c r="A950" s="5">
        <v>44562</v>
      </c>
      <c r="B950" t="s">
        <v>28</v>
      </c>
      <c r="C950" t="s">
        <v>491</v>
      </c>
      <c r="D950" s="1">
        <v>44042</v>
      </c>
      <c r="G950" s="6">
        <v>2458500</v>
      </c>
      <c r="I950">
        <v>0</v>
      </c>
      <c r="J950" s="6">
        <v>2458500</v>
      </c>
    </row>
    <row r="951" spans="1:10" x14ac:dyDescent="0.3">
      <c r="A951" s="5">
        <v>44562</v>
      </c>
      <c r="B951" t="s">
        <v>29</v>
      </c>
      <c r="C951" t="s">
        <v>492</v>
      </c>
      <c r="D951" s="1">
        <v>44043</v>
      </c>
      <c r="G951" s="6">
        <v>3614500</v>
      </c>
      <c r="I951">
        <v>0</v>
      </c>
      <c r="J951" s="6">
        <v>3614500</v>
      </c>
    </row>
    <row r="952" spans="1:10" x14ac:dyDescent="0.3">
      <c r="A952" s="5">
        <v>44562</v>
      </c>
      <c r="B952" t="s">
        <v>30</v>
      </c>
      <c r="C952" t="s">
        <v>493</v>
      </c>
      <c r="D952" s="1">
        <v>44072</v>
      </c>
      <c r="G952" s="6">
        <v>3260500</v>
      </c>
      <c r="I952">
        <v>0</v>
      </c>
      <c r="J952" s="6">
        <v>3260500</v>
      </c>
    </row>
    <row r="953" spans="1:10" x14ac:dyDescent="0.3">
      <c r="A953" s="5">
        <v>44562</v>
      </c>
      <c r="B953" t="s">
        <v>31</v>
      </c>
      <c r="C953" t="s">
        <v>495</v>
      </c>
      <c r="D953" s="1">
        <v>44085</v>
      </c>
      <c r="G953" s="6">
        <v>5186500</v>
      </c>
      <c r="I953">
        <v>0</v>
      </c>
      <c r="J953" s="6">
        <v>5186500</v>
      </c>
    </row>
    <row r="954" spans="1:10" x14ac:dyDescent="0.3">
      <c r="A954" s="5">
        <v>44562</v>
      </c>
      <c r="B954" t="s">
        <v>32</v>
      </c>
      <c r="C954" t="s">
        <v>496</v>
      </c>
      <c r="D954" s="1">
        <v>44130</v>
      </c>
      <c r="E954" s="1">
        <v>45543</v>
      </c>
      <c r="G954" s="6">
        <v>4343000</v>
      </c>
      <c r="I954">
        <v>0</v>
      </c>
      <c r="J954" s="6">
        <v>4343000</v>
      </c>
    </row>
    <row r="955" spans="1:10" x14ac:dyDescent="0.3">
      <c r="A955" s="5">
        <v>44562</v>
      </c>
      <c r="B955" t="s">
        <v>33</v>
      </c>
      <c r="C955" t="s">
        <v>497</v>
      </c>
      <c r="D955" s="1">
        <v>44147</v>
      </c>
      <c r="G955" s="6">
        <v>6994000</v>
      </c>
      <c r="I955">
        <v>0</v>
      </c>
      <c r="J955" s="6">
        <v>6994000</v>
      </c>
    </row>
    <row r="956" spans="1:10" x14ac:dyDescent="0.3">
      <c r="A956" s="5">
        <v>44562</v>
      </c>
      <c r="B956" t="s">
        <v>34</v>
      </c>
      <c r="C956" t="s">
        <v>498</v>
      </c>
      <c r="D956" s="1">
        <v>44154</v>
      </c>
      <c r="G956" s="6">
        <v>6216000</v>
      </c>
      <c r="I956">
        <v>0</v>
      </c>
      <c r="J956" s="6">
        <v>6216000</v>
      </c>
    </row>
    <row r="957" spans="1:10" x14ac:dyDescent="0.3">
      <c r="A957" s="5">
        <v>44562</v>
      </c>
      <c r="B957" t="s">
        <v>35</v>
      </c>
      <c r="C957" t="s">
        <v>499</v>
      </c>
      <c r="D957" s="1">
        <v>44169</v>
      </c>
      <c r="G957" s="6">
        <v>5412500</v>
      </c>
      <c r="I957">
        <v>0</v>
      </c>
      <c r="J957" s="6">
        <v>5412500</v>
      </c>
    </row>
    <row r="958" spans="1:10" x14ac:dyDescent="0.3">
      <c r="A958" s="5">
        <v>44562</v>
      </c>
      <c r="B958" t="s">
        <v>36</v>
      </c>
      <c r="C958" t="s">
        <v>500</v>
      </c>
      <c r="D958" s="1">
        <v>44217</v>
      </c>
      <c r="E958" s="1">
        <v>45620</v>
      </c>
      <c r="G958" s="6">
        <v>3546100</v>
      </c>
      <c r="I958">
        <v>0</v>
      </c>
      <c r="J958" s="6">
        <v>3546100</v>
      </c>
    </row>
    <row r="959" spans="1:10" x14ac:dyDescent="0.3">
      <c r="A959" s="5">
        <v>44562</v>
      </c>
      <c r="B959" t="s">
        <v>37</v>
      </c>
      <c r="C959" t="s">
        <v>501</v>
      </c>
      <c r="D959" s="1">
        <v>44245</v>
      </c>
      <c r="E959" s="1">
        <v>45838</v>
      </c>
      <c r="G959" s="6">
        <v>6129100</v>
      </c>
      <c r="I959">
        <v>0</v>
      </c>
      <c r="J959" s="6">
        <v>6129100</v>
      </c>
    </row>
    <row r="960" spans="1:10" x14ac:dyDescent="0.3">
      <c r="A960" s="5">
        <v>44562</v>
      </c>
      <c r="B960" t="s">
        <v>38</v>
      </c>
      <c r="C960" t="s">
        <v>502</v>
      </c>
      <c r="D960" s="1">
        <v>44252</v>
      </c>
      <c r="G960" s="6">
        <v>4153000</v>
      </c>
      <c r="I960">
        <v>0</v>
      </c>
      <c r="J960" s="6">
        <v>4153000</v>
      </c>
    </row>
    <row r="961" spans="1:10" x14ac:dyDescent="0.3">
      <c r="A961" s="5">
        <v>44562</v>
      </c>
      <c r="B961" t="s">
        <v>39</v>
      </c>
      <c r="C961" t="s">
        <v>503</v>
      </c>
      <c r="D961" s="1">
        <v>44258</v>
      </c>
      <c r="G961" s="6">
        <v>4102500</v>
      </c>
      <c r="H961" s="6">
        <v>391700</v>
      </c>
      <c r="I961">
        <v>0</v>
      </c>
      <c r="J961" s="6">
        <v>4494200</v>
      </c>
    </row>
    <row r="962" spans="1:10" x14ac:dyDescent="0.3">
      <c r="A962" s="5">
        <v>44562</v>
      </c>
      <c r="B962" t="s">
        <v>40</v>
      </c>
      <c r="C962" t="s">
        <v>504</v>
      </c>
      <c r="D962" s="1">
        <v>44280</v>
      </c>
      <c r="G962" s="6">
        <v>3574500</v>
      </c>
      <c r="I962">
        <v>0</v>
      </c>
      <c r="J962" s="6">
        <v>3574500</v>
      </c>
    </row>
    <row r="963" spans="1:10" x14ac:dyDescent="0.3">
      <c r="A963" s="5">
        <v>44562</v>
      </c>
      <c r="B963" t="s">
        <v>41</v>
      </c>
      <c r="C963" t="s">
        <v>505</v>
      </c>
      <c r="D963" s="1">
        <v>44287</v>
      </c>
      <c r="G963" s="6">
        <v>5111200</v>
      </c>
      <c r="I963">
        <v>0</v>
      </c>
      <c r="J963" s="6">
        <v>5111200</v>
      </c>
    </row>
    <row r="964" spans="1:10" x14ac:dyDescent="0.3">
      <c r="A964" s="5">
        <v>44562</v>
      </c>
      <c r="B964" t="s">
        <v>42</v>
      </c>
      <c r="C964" t="s">
        <v>506</v>
      </c>
      <c r="D964" s="1">
        <v>44298</v>
      </c>
      <c r="G964" s="6">
        <v>3579200</v>
      </c>
      <c r="I964">
        <v>0</v>
      </c>
      <c r="J964" s="6">
        <v>3579200</v>
      </c>
    </row>
    <row r="965" spans="1:10" x14ac:dyDescent="0.3">
      <c r="A965" s="5">
        <v>44562</v>
      </c>
      <c r="B965" t="s">
        <v>43</v>
      </c>
      <c r="C965" t="s">
        <v>507</v>
      </c>
      <c r="D965" s="1">
        <v>44299</v>
      </c>
      <c r="G965" s="6">
        <v>2247700</v>
      </c>
      <c r="I965">
        <v>0</v>
      </c>
      <c r="J965" s="6">
        <v>2247700</v>
      </c>
    </row>
    <row r="966" spans="1:10" x14ac:dyDescent="0.3">
      <c r="A966" s="5">
        <v>44562</v>
      </c>
      <c r="B966" t="s">
        <v>44</v>
      </c>
      <c r="C966" t="s">
        <v>512</v>
      </c>
      <c r="D966" s="1">
        <v>44421</v>
      </c>
      <c r="G966" s="6">
        <v>5342000</v>
      </c>
      <c r="H966" s="6">
        <v>405900</v>
      </c>
      <c r="I966">
        <v>0</v>
      </c>
      <c r="J966" s="6">
        <v>5747900</v>
      </c>
    </row>
    <row r="967" spans="1:10" x14ac:dyDescent="0.3">
      <c r="A967" s="5">
        <v>44562</v>
      </c>
      <c r="B967" t="s">
        <v>45</v>
      </c>
      <c r="C967" t="s">
        <v>509</v>
      </c>
      <c r="D967" s="1">
        <v>44391</v>
      </c>
      <c r="G967" s="6">
        <v>4505900</v>
      </c>
      <c r="H967" s="6">
        <v>426500</v>
      </c>
      <c r="I967">
        <v>0</v>
      </c>
      <c r="J967" s="6">
        <v>4932400</v>
      </c>
    </row>
    <row r="968" spans="1:10" x14ac:dyDescent="0.3">
      <c r="A968" s="5">
        <v>44562</v>
      </c>
      <c r="B968" t="s">
        <v>46</v>
      </c>
      <c r="C968" t="s">
        <v>510</v>
      </c>
      <c r="D968" s="1">
        <v>44404</v>
      </c>
      <c r="G968" s="6">
        <v>6337000</v>
      </c>
      <c r="H968" s="6">
        <v>438500</v>
      </c>
      <c r="I968">
        <v>0</v>
      </c>
      <c r="J968" s="6">
        <v>6775500</v>
      </c>
    </row>
    <row r="969" spans="1:10" x14ac:dyDescent="0.3">
      <c r="A969" s="5">
        <v>44562</v>
      </c>
      <c r="B969" t="s">
        <v>47</v>
      </c>
      <c r="C969" t="s">
        <v>511</v>
      </c>
      <c r="D969" s="1">
        <v>44405</v>
      </c>
      <c r="G969" s="6">
        <v>4386000</v>
      </c>
      <c r="I969">
        <v>0</v>
      </c>
      <c r="J969" s="6">
        <v>4386000</v>
      </c>
    </row>
    <row r="970" spans="1:10" x14ac:dyDescent="0.3">
      <c r="A970" s="5">
        <v>44562</v>
      </c>
      <c r="B970" t="s">
        <v>48</v>
      </c>
      <c r="C970" t="s">
        <v>513</v>
      </c>
      <c r="D970" s="1">
        <v>44446</v>
      </c>
      <c r="G970" s="6">
        <v>2321800</v>
      </c>
      <c r="I970">
        <v>0</v>
      </c>
      <c r="J970" s="6">
        <v>2321800</v>
      </c>
    </row>
    <row r="971" spans="1:10" x14ac:dyDescent="0.3">
      <c r="A971" s="5">
        <v>44562</v>
      </c>
      <c r="B971" t="s">
        <v>49</v>
      </c>
      <c r="C971" t="s">
        <v>514</v>
      </c>
      <c r="D971" s="1">
        <v>44453</v>
      </c>
      <c r="G971" s="6">
        <v>6707400</v>
      </c>
      <c r="H971" s="6">
        <v>364800</v>
      </c>
      <c r="I971">
        <v>0</v>
      </c>
      <c r="J971" s="6">
        <v>7072200</v>
      </c>
    </row>
    <row r="972" spans="1:10" x14ac:dyDescent="0.3">
      <c r="A972" s="5">
        <v>44562</v>
      </c>
      <c r="B972" t="s">
        <v>50</v>
      </c>
      <c r="C972" t="s">
        <v>508</v>
      </c>
      <c r="D972" s="1">
        <v>44463</v>
      </c>
      <c r="G972" s="6">
        <v>3544000</v>
      </c>
      <c r="H972" s="6">
        <v>320700</v>
      </c>
      <c r="I972">
        <v>0</v>
      </c>
      <c r="J972" s="6">
        <v>3864700</v>
      </c>
    </row>
    <row r="973" spans="1:10" x14ac:dyDescent="0.3">
      <c r="A973" s="5">
        <v>44562</v>
      </c>
      <c r="B973" t="s">
        <v>51</v>
      </c>
      <c r="C973" t="s">
        <v>508</v>
      </c>
      <c r="D973" s="1">
        <v>44377</v>
      </c>
      <c r="G973" s="6">
        <v>3391000</v>
      </c>
      <c r="H973" s="6">
        <v>69100</v>
      </c>
      <c r="I973">
        <v>0</v>
      </c>
      <c r="J973" s="6">
        <v>3460100</v>
      </c>
    </row>
    <row r="974" spans="1:10" x14ac:dyDescent="0.3">
      <c r="A974" s="5">
        <v>44562</v>
      </c>
      <c r="B974" t="s">
        <v>52</v>
      </c>
      <c r="C974" t="s">
        <v>508</v>
      </c>
      <c r="D974" s="1">
        <v>44501</v>
      </c>
      <c r="G974" s="6">
        <v>2553000</v>
      </c>
      <c r="H974" s="6">
        <v>165700</v>
      </c>
      <c r="I974">
        <v>0</v>
      </c>
      <c r="J974" s="6">
        <v>2718700</v>
      </c>
    </row>
    <row r="975" spans="1:10" x14ac:dyDescent="0.3">
      <c r="A975" s="5">
        <v>44562</v>
      </c>
      <c r="B975" t="s">
        <v>53</v>
      </c>
      <c r="C975" t="s">
        <v>508</v>
      </c>
      <c r="D975" s="1">
        <v>44476</v>
      </c>
      <c r="G975" s="6">
        <v>2580000</v>
      </c>
      <c r="H975" s="6">
        <v>265700</v>
      </c>
      <c r="I975">
        <v>0</v>
      </c>
      <c r="J975" s="6">
        <v>2845700</v>
      </c>
    </row>
    <row r="976" spans="1:10" x14ac:dyDescent="0.3">
      <c r="A976" s="5">
        <v>44562</v>
      </c>
      <c r="B976" t="s">
        <v>54</v>
      </c>
      <c r="C976" t="s">
        <v>515</v>
      </c>
      <c r="D976" s="1">
        <v>44508</v>
      </c>
      <c r="G976" s="6">
        <v>4474500</v>
      </c>
      <c r="H976" s="6">
        <v>419100</v>
      </c>
      <c r="I976">
        <v>0</v>
      </c>
      <c r="J976" s="6">
        <v>4893600</v>
      </c>
    </row>
    <row r="977" spans="1:10" x14ac:dyDescent="0.3">
      <c r="A977" s="5">
        <v>44562</v>
      </c>
      <c r="B977" t="s">
        <v>55</v>
      </c>
      <c r="C977" t="s">
        <v>516</v>
      </c>
      <c r="D977" s="1">
        <v>44536</v>
      </c>
      <c r="E977" s="1">
        <v>46028</v>
      </c>
      <c r="G977" s="6">
        <v>1016500</v>
      </c>
      <c r="I977">
        <v>0</v>
      </c>
      <c r="J977" s="6">
        <v>1016500</v>
      </c>
    </row>
    <row r="978" spans="1:10" x14ac:dyDescent="0.3">
      <c r="A978" s="5">
        <v>44593</v>
      </c>
      <c r="B978" t="s">
        <v>1</v>
      </c>
      <c r="C978" t="s">
        <v>475</v>
      </c>
      <c r="D978" s="1">
        <v>42292</v>
      </c>
      <c r="G978" s="6">
        <v>6134200</v>
      </c>
      <c r="I978">
        <v>0</v>
      </c>
      <c r="J978" s="6">
        <v>6134200</v>
      </c>
    </row>
    <row r="979" spans="1:10" x14ac:dyDescent="0.3">
      <c r="A979" s="5">
        <v>44593</v>
      </c>
      <c r="B979" t="s">
        <v>3</v>
      </c>
      <c r="C979" t="s">
        <v>476</v>
      </c>
      <c r="D979" s="1">
        <v>42444</v>
      </c>
      <c r="G979" s="6">
        <v>3899500</v>
      </c>
      <c r="I979">
        <v>0</v>
      </c>
      <c r="J979" s="6">
        <v>3899500</v>
      </c>
    </row>
    <row r="980" spans="1:10" x14ac:dyDescent="0.3">
      <c r="A980" s="5">
        <v>44593</v>
      </c>
      <c r="B980" t="s">
        <v>4</v>
      </c>
      <c r="C980" t="s">
        <v>477</v>
      </c>
      <c r="D980" s="1">
        <v>42503</v>
      </c>
      <c r="G980" s="6">
        <v>11892500</v>
      </c>
      <c r="I980">
        <v>0</v>
      </c>
      <c r="J980" s="6">
        <v>11892500</v>
      </c>
    </row>
    <row r="981" spans="1:10" x14ac:dyDescent="0.3">
      <c r="A981" s="5">
        <v>44593</v>
      </c>
      <c r="B981" t="s">
        <v>6</v>
      </c>
      <c r="C981" t="s">
        <v>478</v>
      </c>
      <c r="D981" s="1">
        <v>42638</v>
      </c>
      <c r="G981" s="6">
        <v>5312000</v>
      </c>
      <c r="I981">
        <v>0</v>
      </c>
      <c r="J981" s="6">
        <v>5312000</v>
      </c>
    </row>
    <row r="982" spans="1:10" x14ac:dyDescent="0.3">
      <c r="A982" s="5">
        <v>44593</v>
      </c>
      <c r="B982" t="s">
        <v>8</v>
      </c>
      <c r="C982" t="s">
        <v>479</v>
      </c>
      <c r="D982" s="1">
        <v>42708</v>
      </c>
      <c r="G982" s="6">
        <v>3586000</v>
      </c>
      <c r="I982">
        <v>0</v>
      </c>
      <c r="J982" s="6">
        <v>3586000</v>
      </c>
    </row>
    <row r="983" spans="1:10" x14ac:dyDescent="0.3">
      <c r="A983" s="5">
        <v>44593</v>
      </c>
      <c r="B983" t="s">
        <v>10</v>
      </c>
      <c r="C983" t="s">
        <v>480</v>
      </c>
      <c r="D983" s="1">
        <v>43039</v>
      </c>
      <c r="G983" s="6">
        <v>4845400</v>
      </c>
      <c r="H983" s="6">
        <v>252700</v>
      </c>
      <c r="I983">
        <v>0</v>
      </c>
      <c r="J983" s="6">
        <v>5098100</v>
      </c>
    </row>
    <row r="984" spans="1:10" x14ac:dyDescent="0.3">
      <c r="A984" s="5">
        <v>44593</v>
      </c>
      <c r="B984" t="s">
        <v>11</v>
      </c>
      <c r="C984" t="s">
        <v>481</v>
      </c>
      <c r="D984" s="1">
        <v>43146</v>
      </c>
      <c r="G984" s="6">
        <v>6100000</v>
      </c>
      <c r="H984" s="6">
        <v>206300</v>
      </c>
      <c r="I984">
        <v>0</v>
      </c>
      <c r="J984" s="6">
        <v>6306300</v>
      </c>
    </row>
    <row r="985" spans="1:10" x14ac:dyDescent="0.3">
      <c r="A985" s="5">
        <v>44593</v>
      </c>
      <c r="B985" t="s">
        <v>12</v>
      </c>
      <c r="C985" t="s">
        <v>494</v>
      </c>
      <c r="D985" s="1">
        <v>43252</v>
      </c>
      <c r="G985" s="6">
        <v>449000</v>
      </c>
      <c r="I985">
        <v>0</v>
      </c>
      <c r="J985" s="6">
        <v>449000</v>
      </c>
    </row>
    <row r="986" spans="1:10" x14ac:dyDescent="0.3">
      <c r="A986" s="5">
        <v>44593</v>
      </c>
      <c r="B986" t="s">
        <v>13</v>
      </c>
      <c r="C986" t="s">
        <v>485</v>
      </c>
      <c r="D986" s="1">
        <v>43779</v>
      </c>
      <c r="G986" s="6">
        <v>4572000</v>
      </c>
      <c r="H986" s="6">
        <v>200410</v>
      </c>
      <c r="I986">
        <v>0</v>
      </c>
      <c r="J986" s="6">
        <v>4772410</v>
      </c>
    </row>
    <row r="987" spans="1:10" x14ac:dyDescent="0.3">
      <c r="A987" s="5">
        <v>44593</v>
      </c>
      <c r="B987" t="s">
        <v>15</v>
      </c>
      <c r="C987" t="s">
        <v>517</v>
      </c>
      <c r="D987" s="1">
        <v>44583</v>
      </c>
      <c r="G987" s="6">
        <v>3038000</v>
      </c>
      <c r="H987" s="6">
        <v>194400</v>
      </c>
      <c r="I987">
        <v>0</v>
      </c>
      <c r="J987" s="6">
        <v>3232400</v>
      </c>
    </row>
    <row r="988" spans="1:10" x14ac:dyDescent="0.3">
      <c r="A988" s="5">
        <v>44593</v>
      </c>
      <c r="B988" t="s">
        <v>20</v>
      </c>
      <c r="C988" t="s">
        <v>482</v>
      </c>
      <c r="D988" s="1">
        <v>43629</v>
      </c>
      <c r="G988" s="6">
        <v>7282000</v>
      </c>
      <c r="H988" s="6">
        <v>177700</v>
      </c>
      <c r="I988">
        <v>0</v>
      </c>
      <c r="J988" s="6">
        <v>7459700</v>
      </c>
    </row>
    <row r="989" spans="1:10" x14ac:dyDescent="0.3">
      <c r="A989" s="5">
        <v>44593</v>
      </c>
      <c r="B989" t="s">
        <v>21</v>
      </c>
      <c r="C989" t="s">
        <v>483</v>
      </c>
      <c r="D989" s="1">
        <v>43631</v>
      </c>
      <c r="G989" s="6">
        <v>4105000</v>
      </c>
      <c r="H989" s="6">
        <v>60310</v>
      </c>
      <c r="I989">
        <v>0</v>
      </c>
      <c r="J989" s="6">
        <v>4165310</v>
      </c>
    </row>
    <row r="990" spans="1:10" x14ac:dyDescent="0.3">
      <c r="A990" s="5">
        <v>44593</v>
      </c>
      <c r="B990" t="s">
        <v>22</v>
      </c>
      <c r="C990" t="s">
        <v>484</v>
      </c>
      <c r="D990" s="1">
        <v>43743</v>
      </c>
      <c r="G990" s="6">
        <v>3497500</v>
      </c>
      <c r="H990" s="6">
        <v>106810</v>
      </c>
      <c r="I990">
        <v>0</v>
      </c>
      <c r="J990" s="6">
        <v>3604310</v>
      </c>
    </row>
    <row r="991" spans="1:10" x14ac:dyDescent="0.3">
      <c r="A991" s="5">
        <v>44593</v>
      </c>
      <c r="B991" t="s">
        <v>23</v>
      </c>
      <c r="C991" t="s">
        <v>486</v>
      </c>
      <c r="D991" s="1">
        <v>43834</v>
      </c>
      <c r="G991" s="6">
        <v>8592500</v>
      </c>
      <c r="I991">
        <v>0</v>
      </c>
      <c r="J991" s="6">
        <v>8592500</v>
      </c>
    </row>
    <row r="992" spans="1:10" x14ac:dyDescent="0.3">
      <c r="A992" s="5">
        <v>44593</v>
      </c>
      <c r="B992" t="s">
        <v>24</v>
      </c>
      <c r="C992" t="s">
        <v>487</v>
      </c>
      <c r="D992" s="1">
        <v>43833</v>
      </c>
      <c r="G992" s="6">
        <v>3727000</v>
      </c>
      <c r="I992">
        <v>0</v>
      </c>
      <c r="J992" s="6">
        <v>3727000</v>
      </c>
    </row>
    <row r="993" spans="1:10" x14ac:dyDescent="0.3">
      <c r="A993" s="5">
        <v>44593</v>
      </c>
      <c r="B993" t="s">
        <v>25</v>
      </c>
      <c r="C993" t="s">
        <v>488</v>
      </c>
      <c r="D993" s="1">
        <v>43853</v>
      </c>
      <c r="G993" s="6">
        <v>7955000</v>
      </c>
      <c r="H993" s="6">
        <v>324830</v>
      </c>
      <c r="I993">
        <v>0</v>
      </c>
      <c r="J993" s="6">
        <v>8279830</v>
      </c>
    </row>
    <row r="994" spans="1:10" x14ac:dyDescent="0.3">
      <c r="A994" s="5">
        <v>44593</v>
      </c>
      <c r="B994" t="s">
        <v>26</v>
      </c>
      <c r="C994" t="s">
        <v>489</v>
      </c>
      <c r="D994" s="1">
        <v>43945</v>
      </c>
      <c r="G994" s="6">
        <v>6881000</v>
      </c>
      <c r="H994" s="6">
        <v>269000</v>
      </c>
      <c r="I994">
        <v>0</v>
      </c>
      <c r="J994" s="6">
        <v>7150000</v>
      </c>
    </row>
    <row r="995" spans="1:10" x14ac:dyDescent="0.3">
      <c r="A995" s="5">
        <v>44593</v>
      </c>
      <c r="B995" t="s">
        <v>27</v>
      </c>
      <c r="C995" t="s">
        <v>490</v>
      </c>
      <c r="D995" s="1">
        <v>44015</v>
      </c>
      <c r="G995" s="6">
        <v>2305650</v>
      </c>
      <c r="I995">
        <v>0</v>
      </c>
      <c r="J995" s="6">
        <v>2305650</v>
      </c>
    </row>
    <row r="996" spans="1:10" x14ac:dyDescent="0.3">
      <c r="A996" s="5">
        <v>44593</v>
      </c>
      <c r="B996" t="s">
        <v>28</v>
      </c>
      <c r="C996" t="s">
        <v>491</v>
      </c>
      <c r="D996" s="1">
        <v>44042</v>
      </c>
      <c r="G996" s="6">
        <v>2126700</v>
      </c>
      <c r="I996">
        <v>0</v>
      </c>
      <c r="J996" s="6">
        <v>2126700</v>
      </c>
    </row>
    <row r="997" spans="1:10" x14ac:dyDescent="0.3">
      <c r="A997" s="5">
        <v>44593</v>
      </c>
      <c r="B997" t="s">
        <v>29</v>
      </c>
      <c r="C997" t="s">
        <v>492</v>
      </c>
      <c r="D997" s="1">
        <v>44043</v>
      </c>
      <c r="G997" s="6">
        <v>3231000</v>
      </c>
      <c r="I997">
        <v>0</v>
      </c>
      <c r="J997" s="6">
        <v>3231000</v>
      </c>
    </row>
    <row r="998" spans="1:10" x14ac:dyDescent="0.3">
      <c r="A998" s="5">
        <v>44593</v>
      </c>
      <c r="B998" t="s">
        <v>30</v>
      </c>
      <c r="C998" t="s">
        <v>493</v>
      </c>
      <c r="D998" s="1">
        <v>44072</v>
      </c>
      <c r="G998" s="6">
        <v>2783500</v>
      </c>
      <c r="I998">
        <v>0</v>
      </c>
      <c r="J998" s="6">
        <v>2783500</v>
      </c>
    </row>
    <row r="999" spans="1:10" x14ac:dyDescent="0.3">
      <c r="A999" s="5">
        <v>44593</v>
      </c>
      <c r="B999" t="s">
        <v>31</v>
      </c>
      <c r="C999" t="s">
        <v>495</v>
      </c>
      <c r="D999" s="1">
        <v>44085</v>
      </c>
      <c r="G999" s="6">
        <v>4436600</v>
      </c>
      <c r="I999">
        <v>0</v>
      </c>
      <c r="J999" s="6">
        <v>4436600</v>
      </c>
    </row>
    <row r="1000" spans="1:10" x14ac:dyDescent="0.3">
      <c r="A1000" s="5">
        <v>44593</v>
      </c>
      <c r="B1000" t="s">
        <v>32</v>
      </c>
      <c r="C1000" t="s">
        <v>496</v>
      </c>
      <c r="D1000" s="1">
        <v>44130</v>
      </c>
      <c r="E1000" s="1">
        <v>45543</v>
      </c>
      <c r="G1000" s="6">
        <v>4393000</v>
      </c>
      <c r="I1000">
        <v>0</v>
      </c>
      <c r="J1000" s="6">
        <v>4393000</v>
      </c>
    </row>
    <row r="1001" spans="1:10" x14ac:dyDescent="0.3">
      <c r="A1001" s="5">
        <v>44593</v>
      </c>
      <c r="B1001" t="s">
        <v>33</v>
      </c>
      <c r="C1001" t="s">
        <v>497</v>
      </c>
      <c r="D1001" s="1">
        <v>44147</v>
      </c>
      <c r="G1001" s="6">
        <v>6004000</v>
      </c>
      <c r="I1001">
        <v>0</v>
      </c>
      <c r="J1001" s="6">
        <v>6004000</v>
      </c>
    </row>
    <row r="1002" spans="1:10" x14ac:dyDescent="0.3">
      <c r="A1002" s="5">
        <v>44593</v>
      </c>
      <c r="B1002" t="s">
        <v>34</v>
      </c>
      <c r="C1002" t="s">
        <v>498</v>
      </c>
      <c r="D1002" s="1">
        <v>44154</v>
      </c>
      <c r="G1002" s="6">
        <v>5828000</v>
      </c>
      <c r="I1002">
        <v>0</v>
      </c>
      <c r="J1002" s="6">
        <v>5828000</v>
      </c>
    </row>
    <row r="1003" spans="1:10" x14ac:dyDescent="0.3">
      <c r="A1003" s="5">
        <v>44593</v>
      </c>
      <c r="B1003" t="s">
        <v>35</v>
      </c>
      <c r="C1003" t="s">
        <v>499</v>
      </c>
      <c r="D1003" s="1">
        <v>44169</v>
      </c>
      <c r="G1003" s="6">
        <v>5008500</v>
      </c>
      <c r="I1003">
        <v>0</v>
      </c>
      <c r="J1003" s="6">
        <v>5008500</v>
      </c>
    </row>
    <row r="1004" spans="1:10" x14ac:dyDescent="0.3">
      <c r="A1004" s="5">
        <v>44593</v>
      </c>
      <c r="B1004" t="s">
        <v>36</v>
      </c>
      <c r="C1004" t="s">
        <v>500</v>
      </c>
      <c r="D1004" s="1">
        <v>44217</v>
      </c>
      <c r="E1004" s="1">
        <v>45620</v>
      </c>
      <c r="G1004" s="6">
        <v>2762000</v>
      </c>
      <c r="I1004">
        <v>0</v>
      </c>
      <c r="J1004" s="6">
        <v>2762000</v>
      </c>
    </row>
    <row r="1005" spans="1:10" x14ac:dyDescent="0.3">
      <c r="A1005" s="5">
        <v>44593</v>
      </c>
      <c r="B1005" t="s">
        <v>37</v>
      </c>
      <c r="C1005" t="s">
        <v>501</v>
      </c>
      <c r="D1005" s="1">
        <v>44245</v>
      </c>
      <c r="E1005" s="1">
        <v>45838</v>
      </c>
      <c r="G1005" s="6">
        <v>5368300</v>
      </c>
      <c r="I1005">
        <v>0</v>
      </c>
      <c r="J1005" s="6">
        <v>5368300</v>
      </c>
    </row>
    <row r="1006" spans="1:10" x14ac:dyDescent="0.3">
      <c r="A1006" s="5">
        <v>44593</v>
      </c>
      <c r="B1006" t="s">
        <v>38</v>
      </c>
      <c r="C1006" t="s">
        <v>502</v>
      </c>
      <c r="D1006" s="1">
        <v>44252</v>
      </c>
      <c r="G1006" s="6">
        <v>3738000</v>
      </c>
      <c r="I1006">
        <v>0</v>
      </c>
      <c r="J1006" s="6">
        <v>3738000</v>
      </c>
    </row>
    <row r="1007" spans="1:10" x14ac:dyDescent="0.3">
      <c r="A1007" s="5">
        <v>44593</v>
      </c>
      <c r="B1007" t="s">
        <v>39</v>
      </c>
      <c r="C1007" t="s">
        <v>503</v>
      </c>
      <c r="D1007" s="1">
        <v>44258</v>
      </c>
      <c r="G1007" s="6">
        <v>3513500</v>
      </c>
      <c r="H1007" s="6">
        <v>128510</v>
      </c>
      <c r="I1007">
        <v>0</v>
      </c>
      <c r="J1007" s="6">
        <v>3642010</v>
      </c>
    </row>
    <row r="1008" spans="1:10" x14ac:dyDescent="0.3">
      <c r="A1008" s="5">
        <v>44593</v>
      </c>
      <c r="B1008" t="s">
        <v>40</v>
      </c>
      <c r="C1008" t="s">
        <v>504</v>
      </c>
      <c r="D1008" s="1">
        <v>44280</v>
      </c>
      <c r="G1008" s="6">
        <v>3500000</v>
      </c>
      <c r="I1008">
        <v>0</v>
      </c>
      <c r="J1008" s="6">
        <v>3500000</v>
      </c>
    </row>
    <row r="1009" spans="1:10" x14ac:dyDescent="0.3">
      <c r="A1009" s="5">
        <v>44593</v>
      </c>
      <c r="B1009" t="s">
        <v>41</v>
      </c>
      <c r="C1009" t="s">
        <v>505</v>
      </c>
      <c r="D1009" s="1">
        <v>44287</v>
      </c>
      <c r="G1009" s="6">
        <v>5327000</v>
      </c>
      <c r="I1009">
        <v>0</v>
      </c>
      <c r="J1009" s="6">
        <v>5327000</v>
      </c>
    </row>
    <row r="1010" spans="1:10" x14ac:dyDescent="0.3">
      <c r="A1010" s="5">
        <v>44593</v>
      </c>
      <c r="B1010" t="s">
        <v>42</v>
      </c>
      <c r="C1010" t="s">
        <v>506</v>
      </c>
      <c r="D1010" s="1">
        <v>44298</v>
      </c>
      <c r="G1010" s="6">
        <v>3537700</v>
      </c>
      <c r="I1010">
        <v>0</v>
      </c>
      <c r="J1010" s="6">
        <v>3537700</v>
      </c>
    </row>
    <row r="1011" spans="1:10" x14ac:dyDescent="0.3">
      <c r="A1011" s="5">
        <v>44593</v>
      </c>
      <c r="B1011" t="s">
        <v>43</v>
      </c>
      <c r="C1011" t="s">
        <v>507</v>
      </c>
      <c r="D1011" s="1">
        <v>44299</v>
      </c>
      <c r="G1011" s="6">
        <v>1815700</v>
      </c>
      <c r="I1011">
        <v>0</v>
      </c>
      <c r="J1011" s="6">
        <v>1815700</v>
      </c>
    </row>
    <row r="1012" spans="1:10" x14ac:dyDescent="0.3">
      <c r="A1012" s="5">
        <v>44593</v>
      </c>
      <c r="B1012" t="s">
        <v>44</v>
      </c>
      <c r="C1012" t="s">
        <v>512</v>
      </c>
      <c r="D1012" s="1">
        <v>44421</v>
      </c>
      <c r="G1012" s="6">
        <v>5498000</v>
      </c>
      <c r="H1012" s="6">
        <v>177510</v>
      </c>
      <c r="I1012">
        <v>0</v>
      </c>
      <c r="J1012" s="6">
        <v>5675510</v>
      </c>
    </row>
    <row r="1013" spans="1:10" x14ac:dyDescent="0.3">
      <c r="A1013" s="5">
        <v>44593</v>
      </c>
      <c r="B1013" t="s">
        <v>45</v>
      </c>
      <c r="C1013" t="s">
        <v>509</v>
      </c>
      <c r="D1013" s="1">
        <v>44391</v>
      </c>
      <c r="G1013" s="6">
        <v>4808500</v>
      </c>
      <c r="H1013" s="6">
        <v>196010</v>
      </c>
      <c r="I1013">
        <v>0</v>
      </c>
      <c r="J1013" s="6">
        <v>5004510</v>
      </c>
    </row>
    <row r="1014" spans="1:10" x14ac:dyDescent="0.3">
      <c r="A1014" s="5">
        <v>44593</v>
      </c>
      <c r="B1014" t="s">
        <v>46</v>
      </c>
      <c r="C1014" t="s">
        <v>510</v>
      </c>
      <c r="D1014" s="1">
        <v>44404</v>
      </c>
      <c r="G1014" s="6">
        <v>5264500</v>
      </c>
      <c r="H1014" s="6">
        <v>480520</v>
      </c>
      <c r="I1014">
        <v>0</v>
      </c>
      <c r="J1014" s="6">
        <v>5745020</v>
      </c>
    </row>
    <row r="1015" spans="1:10" x14ac:dyDescent="0.3">
      <c r="A1015" s="5">
        <v>44593</v>
      </c>
      <c r="B1015" t="s">
        <v>47</v>
      </c>
      <c r="C1015" t="s">
        <v>511</v>
      </c>
      <c r="D1015" s="1">
        <v>44405</v>
      </c>
      <c r="G1015" s="6">
        <v>2780300</v>
      </c>
      <c r="I1015">
        <v>0</v>
      </c>
      <c r="J1015" s="6">
        <v>2780300</v>
      </c>
    </row>
    <row r="1016" spans="1:10" x14ac:dyDescent="0.3">
      <c r="A1016" s="5">
        <v>44593</v>
      </c>
      <c r="B1016" t="s">
        <v>48</v>
      </c>
      <c r="C1016" t="s">
        <v>513</v>
      </c>
      <c r="D1016" s="1">
        <v>44446</v>
      </c>
      <c r="G1016" s="6">
        <v>1814600</v>
      </c>
      <c r="I1016">
        <v>0</v>
      </c>
      <c r="J1016" s="6">
        <v>1814600</v>
      </c>
    </row>
    <row r="1017" spans="1:10" x14ac:dyDescent="0.3">
      <c r="A1017" s="5">
        <v>44593</v>
      </c>
      <c r="B1017" t="s">
        <v>49</v>
      </c>
      <c r="C1017" t="s">
        <v>514</v>
      </c>
      <c r="D1017" s="1">
        <v>44453</v>
      </c>
      <c r="G1017" s="6">
        <v>5655900</v>
      </c>
      <c r="H1017" s="6">
        <v>216310</v>
      </c>
      <c r="I1017">
        <v>0</v>
      </c>
      <c r="J1017" s="6">
        <v>5872210</v>
      </c>
    </row>
    <row r="1018" spans="1:10" x14ac:dyDescent="0.3">
      <c r="A1018" s="5">
        <v>44593</v>
      </c>
      <c r="B1018" t="s">
        <v>50</v>
      </c>
      <c r="C1018" t="s">
        <v>508</v>
      </c>
      <c r="D1018" s="1">
        <v>44463</v>
      </c>
      <c r="G1018" s="6">
        <v>3473000</v>
      </c>
      <c r="H1018" s="6">
        <v>156310</v>
      </c>
      <c r="I1018">
        <v>0</v>
      </c>
      <c r="J1018" s="6">
        <v>3629310</v>
      </c>
    </row>
    <row r="1019" spans="1:10" x14ac:dyDescent="0.3">
      <c r="A1019" s="5">
        <v>44593</v>
      </c>
      <c r="B1019" t="s">
        <v>51</v>
      </c>
      <c r="C1019" t="s">
        <v>508</v>
      </c>
      <c r="D1019" s="1">
        <v>44377</v>
      </c>
      <c r="G1019" s="6">
        <v>3092500</v>
      </c>
      <c r="H1019" s="6">
        <v>69810</v>
      </c>
      <c r="I1019">
        <v>0</v>
      </c>
      <c r="J1019" s="6">
        <v>3162310</v>
      </c>
    </row>
    <row r="1020" spans="1:10" x14ac:dyDescent="0.3">
      <c r="A1020" s="5">
        <v>44593</v>
      </c>
      <c r="B1020" t="s">
        <v>52</v>
      </c>
      <c r="C1020" t="s">
        <v>508</v>
      </c>
      <c r="D1020" s="1">
        <v>44501</v>
      </c>
      <c r="G1020" s="6">
        <v>2163000</v>
      </c>
      <c r="H1020" s="6">
        <v>89100</v>
      </c>
      <c r="I1020">
        <v>0</v>
      </c>
      <c r="J1020" s="6">
        <v>2252100</v>
      </c>
    </row>
    <row r="1021" spans="1:10" x14ac:dyDescent="0.3">
      <c r="A1021" s="5">
        <v>44593</v>
      </c>
      <c r="B1021" t="s">
        <v>53</v>
      </c>
      <c r="C1021" t="s">
        <v>508</v>
      </c>
      <c r="D1021" s="1">
        <v>44476</v>
      </c>
      <c r="G1021" s="6">
        <v>2591000</v>
      </c>
      <c r="H1021" s="6">
        <v>176900</v>
      </c>
      <c r="I1021">
        <v>0</v>
      </c>
      <c r="J1021" s="6">
        <v>2767900</v>
      </c>
    </row>
    <row r="1022" spans="1:10" x14ac:dyDescent="0.3">
      <c r="A1022" s="5">
        <v>44593</v>
      </c>
      <c r="B1022" t="s">
        <v>54</v>
      </c>
      <c r="C1022" t="s">
        <v>515</v>
      </c>
      <c r="D1022" s="1">
        <v>44508</v>
      </c>
      <c r="G1022" s="6">
        <v>4179000</v>
      </c>
      <c r="H1022" s="6">
        <v>174510</v>
      </c>
      <c r="I1022">
        <v>0</v>
      </c>
      <c r="J1022" s="6">
        <v>4353510</v>
      </c>
    </row>
    <row r="1023" spans="1:10" x14ac:dyDescent="0.3">
      <c r="A1023" s="5">
        <v>44593</v>
      </c>
      <c r="B1023" t="s">
        <v>55</v>
      </c>
      <c r="C1023" t="s">
        <v>516</v>
      </c>
      <c r="D1023" s="1">
        <v>44536</v>
      </c>
      <c r="E1023" s="1">
        <v>46028</v>
      </c>
      <c r="G1023" s="6">
        <v>787000</v>
      </c>
      <c r="I1023">
        <v>0</v>
      </c>
      <c r="J1023" s="6">
        <v>787000</v>
      </c>
    </row>
    <row r="1024" spans="1:10" x14ac:dyDescent="0.3">
      <c r="A1024" s="5">
        <v>44621</v>
      </c>
      <c r="B1024" t="s">
        <v>1</v>
      </c>
      <c r="C1024" t="s">
        <v>475</v>
      </c>
      <c r="D1024" s="1">
        <v>42292</v>
      </c>
      <c r="G1024" s="6">
        <v>7716900</v>
      </c>
      <c r="I1024">
        <v>0</v>
      </c>
      <c r="J1024" s="6">
        <v>7716900</v>
      </c>
    </row>
    <row r="1025" spans="1:10" x14ac:dyDescent="0.3">
      <c r="A1025" s="5">
        <v>44621</v>
      </c>
      <c r="B1025" t="s">
        <v>3</v>
      </c>
      <c r="C1025" t="s">
        <v>476</v>
      </c>
      <c r="D1025" s="1">
        <v>42444</v>
      </c>
      <c r="G1025" s="6">
        <v>4436500</v>
      </c>
      <c r="I1025">
        <v>0</v>
      </c>
      <c r="J1025" s="6">
        <v>4436500</v>
      </c>
    </row>
    <row r="1026" spans="1:10" x14ac:dyDescent="0.3">
      <c r="A1026" s="5">
        <v>44621</v>
      </c>
      <c r="B1026" t="s">
        <v>4</v>
      </c>
      <c r="C1026" t="s">
        <v>477</v>
      </c>
      <c r="D1026" s="1">
        <v>42503</v>
      </c>
      <c r="G1026" s="6">
        <v>13332300</v>
      </c>
      <c r="I1026">
        <v>0</v>
      </c>
      <c r="J1026" s="6">
        <v>13332300</v>
      </c>
    </row>
    <row r="1027" spans="1:10" x14ac:dyDescent="0.3">
      <c r="A1027" s="5">
        <v>44621</v>
      </c>
      <c r="B1027" t="s">
        <v>6</v>
      </c>
      <c r="C1027" t="s">
        <v>478</v>
      </c>
      <c r="D1027" s="1">
        <v>42638</v>
      </c>
      <c r="G1027" s="6">
        <v>5392000</v>
      </c>
      <c r="I1027">
        <v>0</v>
      </c>
      <c r="J1027" s="6">
        <v>5392000</v>
      </c>
    </row>
    <row r="1028" spans="1:10" x14ac:dyDescent="0.3">
      <c r="A1028" s="5">
        <v>44621</v>
      </c>
      <c r="B1028" t="s">
        <v>8</v>
      </c>
      <c r="C1028" t="s">
        <v>479</v>
      </c>
      <c r="D1028" s="1">
        <v>42708</v>
      </c>
      <c r="G1028" s="6">
        <v>3789500</v>
      </c>
      <c r="I1028">
        <v>0</v>
      </c>
      <c r="J1028" s="6">
        <v>3789500</v>
      </c>
    </row>
    <row r="1029" spans="1:10" x14ac:dyDescent="0.3">
      <c r="A1029" s="5">
        <v>44621</v>
      </c>
      <c r="B1029" t="s">
        <v>10</v>
      </c>
      <c r="C1029" t="s">
        <v>480</v>
      </c>
      <c r="D1029" s="1">
        <v>43039</v>
      </c>
      <c r="G1029" s="6">
        <v>5985000</v>
      </c>
      <c r="H1029" s="6">
        <v>314400</v>
      </c>
      <c r="I1029">
        <v>0</v>
      </c>
      <c r="J1029" s="6">
        <v>6299400</v>
      </c>
    </row>
    <row r="1030" spans="1:10" x14ac:dyDescent="0.3">
      <c r="A1030" s="5">
        <v>44621</v>
      </c>
      <c r="B1030" t="s">
        <v>11</v>
      </c>
      <c r="C1030" t="s">
        <v>481</v>
      </c>
      <c r="D1030" s="1">
        <v>43146</v>
      </c>
      <c r="G1030" s="6">
        <v>6835000</v>
      </c>
      <c r="H1030" s="6">
        <v>341400</v>
      </c>
      <c r="I1030">
        <v>0</v>
      </c>
      <c r="J1030" s="6">
        <v>7176400</v>
      </c>
    </row>
    <row r="1031" spans="1:10" x14ac:dyDescent="0.3">
      <c r="A1031" s="5">
        <v>44621</v>
      </c>
      <c r="B1031" t="s">
        <v>12</v>
      </c>
      <c r="C1031" t="s">
        <v>494</v>
      </c>
      <c r="D1031" s="1">
        <v>43252</v>
      </c>
      <c r="G1031" s="6">
        <v>603000</v>
      </c>
      <c r="I1031">
        <v>0</v>
      </c>
      <c r="J1031" s="6">
        <v>603000</v>
      </c>
    </row>
    <row r="1032" spans="1:10" x14ac:dyDescent="0.3">
      <c r="A1032" s="5">
        <v>44621</v>
      </c>
      <c r="B1032" t="s">
        <v>13</v>
      </c>
      <c r="C1032" t="s">
        <v>485</v>
      </c>
      <c r="D1032" s="1">
        <v>43779</v>
      </c>
      <c r="G1032" s="6">
        <v>5852500</v>
      </c>
      <c r="H1032" s="6">
        <v>407000</v>
      </c>
      <c r="I1032">
        <v>0</v>
      </c>
      <c r="J1032" s="6">
        <v>6259500</v>
      </c>
    </row>
    <row r="1033" spans="1:10" x14ac:dyDescent="0.3">
      <c r="A1033" s="5">
        <v>44621</v>
      </c>
      <c r="B1033" t="s">
        <v>15</v>
      </c>
      <c r="C1033" t="s">
        <v>517</v>
      </c>
      <c r="D1033" s="1">
        <v>44583</v>
      </c>
      <c r="G1033" s="6">
        <v>3760500</v>
      </c>
      <c r="H1033" s="6">
        <v>224900</v>
      </c>
      <c r="I1033">
        <v>0</v>
      </c>
      <c r="J1033" s="6">
        <v>3985400</v>
      </c>
    </row>
    <row r="1034" spans="1:10" x14ac:dyDescent="0.3">
      <c r="A1034" s="5">
        <v>44621</v>
      </c>
      <c r="B1034" t="s">
        <v>20</v>
      </c>
      <c r="C1034" t="s">
        <v>482</v>
      </c>
      <c r="D1034" s="1">
        <v>43629</v>
      </c>
      <c r="G1034" s="6">
        <v>8815000</v>
      </c>
      <c r="H1034" s="6">
        <v>464800</v>
      </c>
      <c r="I1034">
        <v>0</v>
      </c>
      <c r="J1034" s="6">
        <v>9279800</v>
      </c>
    </row>
    <row r="1035" spans="1:10" x14ac:dyDescent="0.3">
      <c r="A1035" s="5">
        <v>44621</v>
      </c>
      <c r="B1035" t="s">
        <v>21</v>
      </c>
      <c r="C1035" t="s">
        <v>483</v>
      </c>
      <c r="D1035" s="1">
        <v>43631</v>
      </c>
      <c r="G1035" s="6">
        <v>4863500</v>
      </c>
      <c r="H1035" s="6">
        <v>309200</v>
      </c>
      <c r="I1035">
        <v>0</v>
      </c>
      <c r="J1035" s="6">
        <v>5172700</v>
      </c>
    </row>
    <row r="1036" spans="1:10" x14ac:dyDescent="0.3">
      <c r="A1036" s="5">
        <v>44621</v>
      </c>
      <c r="B1036" t="s">
        <v>22</v>
      </c>
      <c r="C1036" t="s">
        <v>484</v>
      </c>
      <c r="D1036" s="1">
        <v>43743</v>
      </c>
      <c r="G1036" s="6">
        <v>5809000</v>
      </c>
      <c r="H1036" s="6">
        <v>420100</v>
      </c>
      <c r="I1036">
        <v>0</v>
      </c>
      <c r="J1036" s="6">
        <v>6229100</v>
      </c>
    </row>
    <row r="1037" spans="1:10" x14ac:dyDescent="0.3">
      <c r="A1037" s="5">
        <v>44621</v>
      </c>
      <c r="B1037" t="s">
        <v>23</v>
      </c>
      <c r="C1037" t="s">
        <v>486</v>
      </c>
      <c r="D1037" s="1">
        <v>43834</v>
      </c>
      <c r="G1037" s="6">
        <v>9463000</v>
      </c>
      <c r="I1037">
        <v>0</v>
      </c>
      <c r="J1037" s="6">
        <v>9463000</v>
      </c>
    </row>
    <row r="1038" spans="1:10" x14ac:dyDescent="0.3">
      <c r="A1038" s="5">
        <v>44621</v>
      </c>
      <c r="B1038" t="s">
        <v>24</v>
      </c>
      <c r="C1038" t="s">
        <v>487</v>
      </c>
      <c r="D1038" s="1">
        <v>43833</v>
      </c>
      <c r="G1038" s="6">
        <v>4845500</v>
      </c>
      <c r="I1038">
        <v>0</v>
      </c>
      <c r="J1038" s="6">
        <v>4845500</v>
      </c>
    </row>
    <row r="1039" spans="1:10" x14ac:dyDescent="0.3">
      <c r="A1039" s="5">
        <v>44621</v>
      </c>
      <c r="B1039" t="s">
        <v>25</v>
      </c>
      <c r="C1039" t="s">
        <v>488</v>
      </c>
      <c r="D1039" s="1">
        <v>43853</v>
      </c>
      <c r="G1039" s="6">
        <v>9305000</v>
      </c>
      <c r="H1039" s="6">
        <v>727000</v>
      </c>
      <c r="I1039">
        <v>0</v>
      </c>
      <c r="J1039" s="6">
        <v>10032000</v>
      </c>
    </row>
    <row r="1040" spans="1:10" x14ac:dyDescent="0.3">
      <c r="A1040" s="5">
        <v>44621</v>
      </c>
      <c r="B1040" t="s">
        <v>26</v>
      </c>
      <c r="C1040" t="s">
        <v>489</v>
      </c>
      <c r="D1040" s="1">
        <v>43945</v>
      </c>
      <c r="G1040" s="6">
        <v>8523500</v>
      </c>
      <c r="H1040" s="6">
        <v>441900</v>
      </c>
      <c r="I1040">
        <v>0</v>
      </c>
      <c r="J1040" s="6">
        <v>8965400</v>
      </c>
    </row>
    <row r="1041" spans="1:10" x14ac:dyDescent="0.3">
      <c r="A1041" s="5">
        <v>44621</v>
      </c>
      <c r="B1041" t="s">
        <v>27</v>
      </c>
      <c r="C1041" t="s">
        <v>490</v>
      </c>
      <c r="D1041" s="1">
        <v>44015</v>
      </c>
      <c r="G1041" s="6">
        <v>2364750</v>
      </c>
      <c r="I1041">
        <v>0</v>
      </c>
      <c r="J1041" s="6">
        <v>2364750</v>
      </c>
    </row>
    <row r="1042" spans="1:10" x14ac:dyDescent="0.3">
      <c r="A1042" s="5">
        <v>44621</v>
      </c>
      <c r="B1042" t="s">
        <v>28</v>
      </c>
      <c r="C1042" t="s">
        <v>491</v>
      </c>
      <c r="D1042" s="1">
        <v>44042</v>
      </c>
      <c r="G1042" s="6">
        <v>2748700</v>
      </c>
      <c r="I1042">
        <v>0</v>
      </c>
      <c r="J1042" s="6">
        <v>2748700</v>
      </c>
    </row>
    <row r="1043" spans="1:10" x14ac:dyDescent="0.3">
      <c r="A1043" s="5">
        <v>44621</v>
      </c>
      <c r="B1043" t="s">
        <v>29</v>
      </c>
      <c r="C1043" t="s">
        <v>492</v>
      </c>
      <c r="D1043" s="1">
        <v>44043</v>
      </c>
      <c r="G1043" s="6">
        <v>3394500</v>
      </c>
      <c r="I1043">
        <v>0</v>
      </c>
      <c r="J1043" s="6">
        <v>3394500</v>
      </c>
    </row>
    <row r="1044" spans="1:10" x14ac:dyDescent="0.3">
      <c r="A1044" s="5">
        <v>44621</v>
      </c>
      <c r="B1044" t="s">
        <v>30</v>
      </c>
      <c r="C1044" t="s">
        <v>493</v>
      </c>
      <c r="D1044" s="1">
        <v>44072</v>
      </c>
      <c r="G1044" s="6">
        <v>3737000</v>
      </c>
      <c r="I1044">
        <v>0</v>
      </c>
      <c r="J1044" s="6">
        <v>3737000</v>
      </c>
    </row>
    <row r="1045" spans="1:10" x14ac:dyDescent="0.3">
      <c r="A1045" s="5">
        <v>44621</v>
      </c>
      <c r="B1045" t="s">
        <v>31</v>
      </c>
      <c r="C1045" t="s">
        <v>495</v>
      </c>
      <c r="D1045" s="1">
        <v>44085</v>
      </c>
      <c r="G1045" s="6">
        <v>5572400</v>
      </c>
      <c r="I1045">
        <v>0</v>
      </c>
      <c r="J1045" s="6">
        <v>5572400</v>
      </c>
    </row>
    <row r="1046" spans="1:10" x14ac:dyDescent="0.3">
      <c r="A1046" s="5">
        <v>44621</v>
      </c>
      <c r="B1046" t="s">
        <v>32</v>
      </c>
      <c r="C1046" t="s">
        <v>496</v>
      </c>
      <c r="D1046" s="1">
        <v>44130</v>
      </c>
      <c r="E1046" s="1">
        <v>45543</v>
      </c>
      <c r="G1046" s="6">
        <v>5435500</v>
      </c>
      <c r="I1046">
        <v>0</v>
      </c>
      <c r="J1046" s="6">
        <v>5435500</v>
      </c>
    </row>
    <row r="1047" spans="1:10" x14ac:dyDescent="0.3">
      <c r="A1047" s="5">
        <v>44621</v>
      </c>
      <c r="B1047" t="s">
        <v>33</v>
      </c>
      <c r="C1047" t="s">
        <v>497</v>
      </c>
      <c r="D1047" s="1">
        <v>44147</v>
      </c>
      <c r="G1047" s="6">
        <v>7379000</v>
      </c>
      <c r="I1047">
        <v>0</v>
      </c>
      <c r="J1047" s="6">
        <v>7379000</v>
      </c>
    </row>
    <row r="1048" spans="1:10" x14ac:dyDescent="0.3">
      <c r="A1048" s="5">
        <v>44621</v>
      </c>
      <c r="B1048" t="s">
        <v>34</v>
      </c>
      <c r="C1048" t="s">
        <v>498</v>
      </c>
      <c r="D1048" s="1">
        <v>44154</v>
      </c>
      <c r="G1048" s="6">
        <v>7082000</v>
      </c>
      <c r="I1048">
        <v>0</v>
      </c>
      <c r="J1048" s="6">
        <v>7082000</v>
      </c>
    </row>
    <row r="1049" spans="1:10" x14ac:dyDescent="0.3">
      <c r="A1049" s="5">
        <v>44621</v>
      </c>
      <c r="B1049" t="s">
        <v>35</v>
      </c>
      <c r="C1049" t="s">
        <v>499</v>
      </c>
      <c r="D1049" s="1">
        <v>44169</v>
      </c>
      <c r="G1049" s="6">
        <v>5805500</v>
      </c>
      <c r="I1049">
        <v>0</v>
      </c>
      <c r="J1049" s="6">
        <v>5805500</v>
      </c>
    </row>
    <row r="1050" spans="1:10" x14ac:dyDescent="0.3">
      <c r="A1050" s="5">
        <v>44621</v>
      </c>
      <c r="B1050" t="s">
        <v>36</v>
      </c>
      <c r="C1050" t="s">
        <v>500</v>
      </c>
      <c r="D1050" s="1">
        <v>44217</v>
      </c>
      <c r="E1050" s="1">
        <v>45620</v>
      </c>
      <c r="G1050" s="6">
        <v>3428900</v>
      </c>
      <c r="I1050">
        <v>0</v>
      </c>
      <c r="J1050" s="6">
        <v>3428900</v>
      </c>
    </row>
    <row r="1051" spans="1:10" x14ac:dyDescent="0.3">
      <c r="A1051" s="5">
        <v>44621</v>
      </c>
      <c r="B1051" t="s">
        <v>37</v>
      </c>
      <c r="C1051" t="s">
        <v>501</v>
      </c>
      <c r="D1051" s="1">
        <v>44245</v>
      </c>
      <c r="E1051" s="1">
        <v>45838</v>
      </c>
      <c r="G1051" s="6">
        <v>6973200</v>
      </c>
      <c r="I1051">
        <v>0</v>
      </c>
      <c r="J1051" s="6">
        <v>6973200</v>
      </c>
    </row>
    <row r="1052" spans="1:10" x14ac:dyDescent="0.3">
      <c r="A1052" s="5">
        <v>44621</v>
      </c>
      <c r="B1052" t="s">
        <v>38</v>
      </c>
      <c r="C1052" t="s">
        <v>502</v>
      </c>
      <c r="D1052" s="1">
        <v>44252</v>
      </c>
      <c r="G1052" s="6">
        <v>4629500</v>
      </c>
      <c r="I1052">
        <v>0</v>
      </c>
      <c r="J1052" s="6">
        <v>4629500</v>
      </c>
    </row>
    <row r="1053" spans="1:10" x14ac:dyDescent="0.3">
      <c r="A1053" s="5">
        <v>44621</v>
      </c>
      <c r="B1053" t="s">
        <v>39</v>
      </c>
      <c r="C1053" t="s">
        <v>503</v>
      </c>
      <c r="D1053" s="1">
        <v>44258</v>
      </c>
      <c r="G1053" s="6">
        <v>4040500</v>
      </c>
      <c r="H1053" s="6">
        <v>262100</v>
      </c>
      <c r="I1053">
        <v>0</v>
      </c>
      <c r="J1053" s="6">
        <v>4302600</v>
      </c>
    </row>
    <row r="1054" spans="1:10" x14ac:dyDescent="0.3">
      <c r="A1054" s="5">
        <v>44621</v>
      </c>
      <c r="B1054" t="s">
        <v>40</v>
      </c>
      <c r="C1054" t="s">
        <v>504</v>
      </c>
      <c r="D1054" s="1">
        <v>44280</v>
      </c>
      <c r="G1054" s="6">
        <v>3440500</v>
      </c>
      <c r="I1054">
        <v>0</v>
      </c>
      <c r="J1054" s="6">
        <v>3440500</v>
      </c>
    </row>
    <row r="1055" spans="1:10" x14ac:dyDescent="0.3">
      <c r="A1055" s="5">
        <v>44621</v>
      </c>
      <c r="B1055" t="s">
        <v>41</v>
      </c>
      <c r="C1055" t="s">
        <v>505</v>
      </c>
      <c r="D1055" s="1">
        <v>44287</v>
      </c>
      <c r="G1055" s="6">
        <v>5967700</v>
      </c>
      <c r="I1055">
        <v>0</v>
      </c>
      <c r="J1055" s="6">
        <v>5967700</v>
      </c>
    </row>
    <row r="1056" spans="1:10" x14ac:dyDescent="0.3">
      <c r="A1056" s="5">
        <v>44621</v>
      </c>
      <c r="B1056" t="s">
        <v>42</v>
      </c>
      <c r="C1056" t="s">
        <v>506</v>
      </c>
      <c r="D1056" s="1">
        <v>44298</v>
      </c>
      <c r="G1056" s="6">
        <v>3980400</v>
      </c>
      <c r="I1056">
        <v>0</v>
      </c>
      <c r="J1056" s="6">
        <v>3980400</v>
      </c>
    </row>
    <row r="1057" spans="1:10" x14ac:dyDescent="0.3">
      <c r="A1057" s="5">
        <v>44621</v>
      </c>
      <c r="B1057" t="s">
        <v>43</v>
      </c>
      <c r="C1057" t="s">
        <v>507</v>
      </c>
      <c r="D1057" s="1">
        <v>44299</v>
      </c>
      <c r="G1057" s="6">
        <v>2280700</v>
      </c>
      <c r="I1057">
        <v>0</v>
      </c>
      <c r="J1057" s="6">
        <v>2280700</v>
      </c>
    </row>
    <row r="1058" spans="1:10" x14ac:dyDescent="0.3">
      <c r="A1058" s="5">
        <v>44621</v>
      </c>
      <c r="B1058" t="s">
        <v>44</v>
      </c>
      <c r="C1058" t="s">
        <v>512</v>
      </c>
      <c r="D1058" s="1">
        <v>44421</v>
      </c>
      <c r="G1058" s="6">
        <v>6442500</v>
      </c>
      <c r="H1058" s="6">
        <v>385700</v>
      </c>
      <c r="I1058">
        <v>0</v>
      </c>
      <c r="J1058" s="6">
        <v>6828200</v>
      </c>
    </row>
    <row r="1059" spans="1:10" x14ac:dyDescent="0.3">
      <c r="A1059" s="5">
        <v>44621</v>
      </c>
      <c r="B1059" t="s">
        <v>45</v>
      </c>
      <c r="C1059" t="s">
        <v>509</v>
      </c>
      <c r="D1059" s="1">
        <v>44391</v>
      </c>
      <c r="G1059" s="6">
        <v>5147300</v>
      </c>
      <c r="H1059" s="6">
        <v>561700</v>
      </c>
      <c r="I1059">
        <v>0</v>
      </c>
      <c r="J1059" s="6">
        <v>5709000</v>
      </c>
    </row>
    <row r="1060" spans="1:10" x14ac:dyDescent="0.3">
      <c r="A1060" s="5">
        <v>44621</v>
      </c>
      <c r="B1060" t="s">
        <v>46</v>
      </c>
      <c r="C1060" t="s">
        <v>510</v>
      </c>
      <c r="D1060" s="1">
        <v>44404</v>
      </c>
      <c r="G1060" s="6">
        <v>6579100</v>
      </c>
      <c r="H1060" s="6">
        <v>410600</v>
      </c>
      <c r="I1060">
        <v>0</v>
      </c>
      <c r="J1060" s="6">
        <v>6989700</v>
      </c>
    </row>
    <row r="1061" spans="1:10" x14ac:dyDescent="0.3">
      <c r="A1061" s="5">
        <v>44621</v>
      </c>
      <c r="B1061" t="s">
        <v>47</v>
      </c>
      <c r="C1061" t="s">
        <v>511</v>
      </c>
      <c r="D1061" s="1">
        <v>44405</v>
      </c>
      <c r="G1061" s="6">
        <v>4681400</v>
      </c>
      <c r="I1061">
        <v>0</v>
      </c>
      <c r="J1061" s="6">
        <v>4681400</v>
      </c>
    </row>
    <row r="1062" spans="1:10" x14ac:dyDescent="0.3">
      <c r="A1062" s="5">
        <v>44621</v>
      </c>
      <c r="B1062" t="s">
        <v>48</v>
      </c>
      <c r="C1062" t="s">
        <v>513</v>
      </c>
      <c r="D1062" s="1">
        <v>44446</v>
      </c>
      <c r="G1062" s="6">
        <v>2724100</v>
      </c>
      <c r="I1062">
        <v>0</v>
      </c>
      <c r="J1062" s="6">
        <v>2724100</v>
      </c>
    </row>
    <row r="1063" spans="1:10" x14ac:dyDescent="0.3">
      <c r="A1063" s="5">
        <v>44621</v>
      </c>
      <c r="B1063" t="s">
        <v>49</v>
      </c>
      <c r="C1063" t="s">
        <v>514</v>
      </c>
      <c r="D1063" s="1">
        <v>44453</v>
      </c>
      <c r="G1063" s="6">
        <v>6486000</v>
      </c>
      <c r="H1063" s="6">
        <v>392100</v>
      </c>
      <c r="I1063">
        <v>0</v>
      </c>
      <c r="J1063" s="6">
        <v>6878100</v>
      </c>
    </row>
    <row r="1064" spans="1:10" x14ac:dyDescent="0.3">
      <c r="A1064" s="5">
        <v>44621</v>
      </c>
      <c r="B1064" t="s">
        <v>50</v>
      </c>
      <c r="C1064" t="s">
        <v>508</v>
      </c>
      <c r="D1064" s="1">
        <v>44463</v>
      </c>
      <c r="G1064" s="6">
        <v>3722000</v>
      </c>
      <c r="H1064" s="6">
        <v>397000</v>
      </c>
      <c r="I1064">
        <v>0</v>
      </c>
      <c r="J1064" s="6">
        <v>4119000</v>
      </c>
    </row>
    <row r="1065" spans="1:10" x14ac:dyDescent="0.3">
      <c r="A1065" s="5">
        <v>44621</v>
      </c>
      <c r="B1065" t="s">
        <v>51</v>
      </c>
      <c r="C1065" t="s">
        <v>508</v>
      </c>
      <c r="D1065" s="1">
        <v>44377</v>
      </c>
      <c r="G1065" s="6">
        <v>3849500</v>
      </c>
      <c r="H1065" s="6">
        <v>159000</v>
      </c>
      <c r="I1065">
        <v>0</v>
      </c>
      <c r="J1065" s="6">
        <v>4008500</v>
      </c>
    </row>
    <row r="1066" spans="1:10" x14ac:dyDescent="0.3">
      <c r="A1066" s="5">
        <v>44621</v>
      </c>
      <c r="B1066" t="s">
        <v>52</v>
      </c>
      <c r="C1066" t="s">
        <v>508</v>
      </c>
      <c r="D1066" s="1">
        <v>44501</v>
      </c>
      <c r="G1066" s="6">
        <v>3154500</v>
      </c>
      <c r="H1066" s="6">
        <v>168500</v>
      </c>
      <c r="I1066">
        <v>0</v>
      </c>
      <c r="J1066" s="6">
        <v>3323000</v>
      </c>
    </row>
    <row r="1067" spans="1:10" x14ac:dyDescent="0.3">
      <c r="A1067" s="5">
        <v>44621</v>
      </c>
      <c r="B1067" t="s">
        <v>53</v>
      </c>
      <c r="C1067" t="s">
        <v>508</v>
      </c>
      <c r="D1067" s="1">
        <v>44476</v>
      </c>
      <c r="G1067" s="6">
        <v>2889500</v>
      </c>
      <c r="H1067" s="6">
        <v>171500</v>
      </c>
      <c r="I1067">
        <v>0</v>
      </c>
      <c r="J1067" s="6">
        <v>3061000</v>
      </c>
    </row>
    <row r="1068" spans="1:10" x14ac:dyDescent="0.3">
      <c r="A1068" s="5">
        <v>44621</v>
      </c>
      <c r="B1068" t="s">
        <v>54</v>
      </c>
      <c r="C1068" t="s">
        <v>515</v>
      </c>
      <c r="D1068" s="1">
        <v>44508</v>
      </c>
      <c r="G1068" s="6">
        <v>5395500</v>
      </c>
      <c r="H1068" s="6">
        <v>549800</v>
      </c>
      <c r="I1068">
        <v>0</v>
      </c>
      <c r="J1068" s="6">
        <v>5945300</v>
      </c>
    </row>
    <row r="1069" spans="1:10" x14ac:dyDescent="0.3">
      <c r="A1069" s="5">
        <v>44621</v>
      </c>
      <c r="B1069" t="s">
        <v>55</v>
      </c>
      <c r="C1069" t="s">
        <v>516</v>
      </c>
      <c r="D1069" s="1">
        <v>44536</v>
      </c>
      <c r="E1069" s="1">
        <v>46028</v>
      </c>
      <c r="G1069" s="6">
        <v>1383270</v>
      </c>
      <c r="I1069">
        <v>0</v>
      </c>
      <c r="J1069" s="6">
        <v>1383270</v>
      </c>
    </row>
    <row r="1070" spans="1:10" x14ac:dyDescent="0.3">
      <c r="A1070" s="5">
        <v>44621</v>
      </c>
      <c r="B1070" t="s">
        <v>56</v>
      </c>
      <c r="C1070" t="s">
        <v>518</v>
      </c>
      <c r="D1070" s="1">
        <v>44616</v>
      </c>
      <c r="G1070" s="6">
        <v>688000</v>
      </c>
      <c r="I1070">
        <v>0</v>
      </c>
      <c r="J1070" s="6">
        <v>688000</v>
      </c>
    </row>
    <row r="1071" spans="1:10" x14ac:dyDescent="0.3">
      <c r="A1071" s="5">
        <v>44621</v>
      </c>
      <c r="B1071" t="s">
        <v>57</v>
      </c>
      <c r="C1071" t="s">
        <v>519</v>
      </c>
      <c r="D1071" s="1">
        <v>44643</v>
      </c>
      <c r="G1071" s="6">
        <v>724500</v>
      </c>
      <c r="H1071" s="6">
        <v>66700</v>
      </c>
      <c r="I1071">
        <v>0</v>
      </c>
      <c r="J1071" s="6">
        <v>791200</v>
      </c>
    </row>
    <row r="1072" spans="1:10" x14ac:dyDescent="0.3">
      <c r="A1072" s="5">
        <v>44621</v>
      </c>
      <c r="B1072" t="s">
        <v>58</v>
      </c>
      <c r="C1072" t="s">
        <v>520</v>
      </c>
      <c r="D1072" s="1">
        <v>44651</v>
      </c>
      <c r="G1072" s="6">
        <v>17460</v>
      </c>
      <c r="H1072">
        <v>110</v>
      </c>
      <c r="I1072">
        <v>0</v>
      </c>
      <c r="J1072" s="6">
        <v>17570</v>
      </c>
    </row>
    <row r="1073" spans="1:10" x14ac:dyDescent="0.3">
      <c r="A1073" s="5">
        <v>44652</v>
      </c>
      <c r="B1073" t="s">
        <v>1</v>
      </c>
      <c r="C1073" t="s">
        <v>475</v>
      </c>
      <c r="D1073" s="1">
        <v>42292</v>
      </c>
      <c r="G1073" s="6">
        <v>6987700</v>
      </c>
      <c r="H1073" s="6">
        <v>94800</v>
      </c>
      <c r="I1073">
        <v>0</v>
      </c>
      <c r="J1073" s="6">
        <v>7082500</v>
      </c>
    </row>
    <row r="1074" spans="1:10" x14ac:dyDescent="0.3">
      <c r="A1074" s="5">
        <v>44652</v>
      </c>
      <c r="B1074" t="s">
        <v>3</v>
      </c>
      <c r="C1074" t="s">
        <v>476</v>
      </c>
      <c r="D1074" s="1">
        <v>42444</v>
      </c>
      <c r="G1074" s="6">
        <v>4610000</v>
      </c>
      <c r="I1074">
        <v>0</v>
      </c>
      <c r="J1074" s="6">
        <v>4610000</v>
      </c>
    </row>
    <row r="1075" spans="1:10" x14ac:dyDescent="0.3">
      <c r="A1075" s="5">
        <v>44652</v>
      </c>
      <c r="B1075" t="s">
        <v>4</v>
      </c>
      <c r="C1075" t="s">
        <v>477</v>
      </c>
      <c r="D1075" s="1">
        <v>42503</v>
      </c>
      <c r="G1075" s="6">
        <v>13992600</v>
      </c>
      <c r="I1075">
        <v>0</v>
      </c>
      <c r="J1075" s="6">
        <v>13992600</v>
      </c>
    </row>
    <row r="1076" spans="1:10" x14ac:dyDescent="0.3">
      <c r="A1076" s="5">
        <v>44652</v>
      </c>
      <c r="B1076" t="s">
        <v>6</v>
      </c>
      <c r="C1076" t="s">
        <v>478</v>
      </c>
      <c r="D1076" s="1">
        <v>42638</v>
      </c>
      <c r="G1076" s="6">
        <v>4931000</v>
      </c>
      <c r="I1076">
        <v>0</v>
      </c>
      <c r="J1076" s="6">
        <v>4931000</v>
      </c>
    </row>
    <row r="1077" spans="1:10" x14ac:dyDescent="0.3">
      <c r="A1077" s="5">
        <v>44652</v>
      </c>
      <c r="B1077" t="s">
        <v>8</v>
      </c>
      <c r="C1077" t="s">
        <v>479</v>
      </c>
      <c r="D1077" s="1">
        <v>42708</v>
      </c>
      <c r="G1077" s="6">
        <v>3863500</v>
      </c>
      <c r="I1077">
        <v>0</v>
      </c>
      <c r="J1077" s="6">
        <v>3863500</v>
      </c>
    </row>
    <row r="1078" spans="1:10" x14ac:dyDescent="0.3">
      <c r="A1078" s="5">
        <v>44652</v>
      </c>
      <c r="B1078" t="s">
        <v>10</v>
      </c>
      <c r="C1078" t="s">
        <v>480</v>
      </c>
      <c r="D1078" s="1">
        <v>43039</v>
      </c>
      <c r="G1078" s="6">
        <v>5982400</v>
      </c>
      <c r="H1078" s="6">
        <v>310000</v>
      </c>
      <c r="I1078">
        <v>0</v>
      </c>
      <c r="J1078" s="6">
        <v>6292400</v>
      </c>
    </row>
    <row r="1079" spans="1:10" x14ac:dyDescent="0.3">
      <c r="A1079" s="5">
        <v>44652</v>
      </c>
      <c r="B1079" t="s">
        <v>11</v>
      </c>
      <c r="C1079" t="s">
        <v>481</v>
      </c>
      <c r="D1079" s="1">
        <v>43146</v>
      </c>
      <c r="G1079" s="6">
        <v>6756000</v>
      </c>
      <c r="H1079" s="6">
        <v>265900</v>
      </c>
      <c r="I1079">
        <v>0</v>
      </c>
      <c r="J1079" s="6">
        <v>7021900</v>
      </c>
    </row>
    <row r="1080" spans="1:10" x14ac:dyDescent="0.3">
      <c r="A1080" s="5">
        <v>44652</v>
      </c>
      <c r="B1080" t="s">
        <v>12</v>
      </c>
      <c r="C1080" t="s">
        <v>494</v>
      </c>
      <c r="D1080" s="1">
        <v>43252</v>
      </c>
      <c r="G1080" s="6">
        <v>647500</v>
      </c>
      <c r="I1080">
        <v>0</v>
      </c>
      <c r="J1080" s="6">
        <v>647500</v>
      </c>
    </row>
    <row r="1081" spans="1:10" x14ac:dyDescent="0.3">
      <c r="A1081" s="5">
        <v>44652</v>
      </c>
      <c r="B1081" t="s">
        <v>13</v>
      </c>
      <c r="C1081" t="s">
        <v>485</v>
      </c>
      <c r="D1081" s="1">
        <v>43779</v>
      </c>
      <c r="G1081" s="6">
        <v>5475000</v>
      </c>
      <c r="H1081" s="6">
        <v>325300</v>
      </c>
      <c r="I1081">
        <v>0</v>
      </c>
      <c r="J1081" s="6">
        <v>5800300</v>
      </c>
    </row>
    <row r="1082" spans="1:10" x14ac:dyDescent="0.3">
      <c r="A1082" s="5">
        <v>44652</v>
      </c>
      <c r="B1082" t="s">
        <v>15</v>
      </c>
      <c r="C1082" t="s">
        <v>517</v>
      </c>
      <c r="D1082" s="1">
        <v>44583</v>
      </c>
      <c r="G1082" s="6">
        <v>4223000</v>
      </c>
      <c r="H1082" s="6">
        <v>190900</v>
      </c>
      <c r="I1082">
        <v>0</v>
      </c>
      <c r="J1082" s="6">
        <v>4413900</v>
      </c>
    </row>
    <row r="1083" spans="1:10" x14ac:dyDescent="0.3">
      <c r="A1083" s="5">
        <v>44652</v>
      </c>
      <c r="B1083" t="s">
        <v>20</v>
      </c>
      <c r="C1083" t="s">
        <v>482</v>
      </c>
      <c r="D1083" s="1">
        <v>43629</v>
      </c>
      <c r="G1083" s="6">
        <v>9437500</v>
      </c>
      <c r="H1083" s="6">
        <v>361800</v>
      </c>
      <c r="I1083">
        <v>0</v>
      </c>
      <c r="J1083" s="6">
        <v>9799300</v>
      </c>
    </row>
    <row r="1084" spans="1:10" x14ac:dyDescent="0.3">
      <c r="A1084" s="5">
        <v>44652</v>
      </c>
      <c r="B1084" t="s">
        <v>21</v>
      </c>
      <c r="C1084" t="s">
        <v>483</v>
      </c>
      <c r="D1084" s="1">
        <v>43631</v>
      </c>
      <c r="G1084" s="6">
        <v>4976000</v>
      </c>
      <c r="H1084" s="6">
        <v>185100</v>
      </c>
      <c r="I1084">
        <v>0</v>
      </c>
      <c r="J1084" s="6">
        <v>5161100</v>
      </c>
    </row>
    <row r="1085" spans="1:10" x14ac:dyDescent="0.3">
      <c r="A1085" s="5">
        <v>44652</v>
      </c>
      <c r="B1085" t="s">
        <v>22</v>
      </c>
      <c r="C1085" t="s">
        <v>484</v>
      </c>
      <c r="D1085" s="1">
        <v>43743</v>
      </c>
      <c r="G1085" s="6">
        <v>6256500</v>
      </c>
      <c r="H1085" s="6">
        <v>401800</v>
      </c>
      <c r="I1085">
        <v>0</v>
      </c>
      <c r="J1085" s="6">
        <v>6658300</v>
      </c>
    </row>
    <row r="1086" spans="1:10" x14ac:dyDescent="0.3">
      <c r="A1086" s="5">
        <v>44652</v>
      </c>
      <c r="B1086" t="s">
        <v>23</v>
      </c>
      <c r="C1086" t="s">
        <v>486</v>
      </c>
      <c r="D1086" s="1">
        <v>43834</v>
      </c>
      <c r="G1086" s="6">
        <v>10011000</v>
      </c>
      <c r="I1086">
        <v>0</v>
      </c>
      <c r="J1086" s="6">
        <v>10011000</v>
      </c>
    </row>
    <row r="1087" spans="1:10" x14ac:dyDescent="0.3">
      <c r="A1087" s="5">
        <v>44652</v>
      </c>
      <c r="B1087" t="s">
        <v>24</v>
      </c>
      <c r="C1087" t="s">
        <v>487</v>
      </c>
      <c r="D1087" s="1">
        <v>43833</v>
      </c>
      <c r="G1087" s="6">
        <v>5291500</v>
      </c>
      <c r="I1087">
        <v>0</v>
      </c>
      <c r="J1087" s="6">
        <v>5291500</v>
      </c>
    </row>
    <row r="1088" spans="1:10" x14ac:dyDescent="0.3">
      <c r="A1088" s="5">
        <v>44652</v>
      </c>
      <c r="B1088" t="s">
        <v>25</v>
      </c>
      <c r="C1088" t="s">
        <v>488</v>
      </c>
      <c r="D1088" s="1">
        <v>43853</v>
      </c>
      <c r="G1088" s="6">
        <v>9615000</v>
      </c>
      <c r="H1088" s="6">
        <v>577280</v>
      </c>
      <c r="I1088">
        <v>0</v>
      </c>
      <c r="J1088" s="6">
        <v>10192280</v>
      </c>
    </row>
    <row r="1089" spans="1:10" x14ac:dyDescent="0.3">
      <c r="A1089" s="5">
        <v>44652</v>
      </c>
      <c r="B1089" t="s">
        <v>26</v>
      </c>
      <c r="C1089" t="s">
        <v>489</v>
      </c>
      <c r="D1089" s="1">
        <v>43945</v>
      </c>
      <c r="G1089" s="6">
        <v>8923500</v>
      </c>
      <c r="H1089" s="6">
        <v>313700</v>
      </c>
      <c r="I1089">
        <v>0</v>
      </c>
      <c r="J1089" s="6">
        <v>9237200</v>
      </c>
    </row>
    <row r="1090" spans="1:10" x14ac:dyDescent="0.3">
      <c r="A1090" s="5">
        <v>44652</v>
      </c>
      <c r="B1090" t="s">
        <v>27</v>
      </c>
      <c r="C1090" t="s">
        <v>490</v>
      </c>
      <c r="D1090" s="1">
        <v>44015</v>
      </c>
      <c r="G1090" s="6">
        <v>2576620</v>
      </c>
      <c r="I1090">
        <v>0</v>
      </c>
      <c r="J1090" s="6">
        <v>2576620</v>
      </c>
    </row>
    <row r="1091" spans="1:10" x14ac:dyDescent="0.3">
      <c r="A1091" s="5">
        <v>44652</v>
      </c>
      <c r="B1091" t="s">
        <v>28</v>
      </c>
      <c r="C1091" t="s">
        <v>491</v>
      </c>
      <c r="D1091" s="1">
        <v>44042</v>
      </c>
      <c r="G1091" s="6">
        <v>3015700</v>
      </c>
      <c r="I1091">
        <v>0</v>
      </c>
      <c r="J1091" s="6">
        <v>3015700</v>
      </c>
    </row>
    <row r="1092" spans="1:10" x14ac:dyDescent="0.3">
      <c r="A1092" s="5">
        <v>44652</v>
      </c>
      <c r="B1092" t="s">
        <v>29</v>
      </c>
      <c r="C1092" t="s">
        <v>492</v>
      </c>
      <c r="D1092" s="1">
        <v>44043</v>
      </c>
      <c r="G1092" s="6">
        <v>3634000</v>
      </c>
      <c r="I1092">
        <v>0</v>
      </c>
      <c r="J1092" s="6">
        <v>3634000</v>
      </c>
    </row>
    <row r="1093" spans="1:10" x14ac:dyDescent="0.3">
      <c r="A1093" s="5">
        <v>44652</v>
      </c>
      <c r="B1093" t="s">
        <v>30</v>
      </c>
      <c r="C1093" t="s">
        <v>493</v>
      </c>
      <c r="D1093" s="1">
        <v>44072</v>
      </c>
      <c r="G1093" s="6">
        <v>3961500</v>
      </c>
      <c r="I1093">
        <v>0</v>
      </c>
      <c r="J1093" s="6">
        <v>3961500</v>
      </c>
    </row>
    <row r="1094" spans="1:10" x14ac:dyDescent="0.3">
      <c r="A1094" s="5">
        <v>44652</v>
      </c>
      <c r="B1094" t="s">
        <v>31</v>
      </c>
      <c r="C1094" t="s">
        <v>495</v>
      </c>
      <c r="D1094" s="1">
        <v>44085</v>
      </c>
      <c r="G1094" s="6">
        <v>5367700</v>
      </c>
      <c r="I1094">
        <v>0</v>
      </c>
      <c r="J1094" s="6">
        <v>5367700</v>
      </c>
    </row>
    <row r="1095" spans="1:10" x14ac:dyDescent="0.3">
      <c r="A1095" s="5">
        <v>44652</v>
      </c>
      <c r="B1095" t="s">
        <v>32</v>
      </c>
      <c r="C1095" t="s">
        <v>496</v>
      </c>
      <c r="D1095" s="1">
        <v>44130</v>
      </c>
      <c r="E1095" s="1">
        <v>45543</v>
      </c>
      <c r="G1095" s="6">
        <v>5538000</v>
      </c>
      <c r="I1095">
        <v>0</v>
      </c>
      <c r="J1095" s="6">
        <v>5538000</v>
      </c>
    </row>
    <row r="1096" spans="1:10" x14ac:dyDescent="0.3">
      <c r="A1096" s="5">
        <v>44652</v>
      </c>
      <c r="B1096" t="s">
        <v>33</v>
      </c>
      <c r="C1096" t="s">
        <v>497</v>
      </c>
      <c r="D1096" s="1">
        <v>44147</v>
      </c>
      <c r="G1096" s="6">
        <v>6228900</v>
      </c>
      <c r="I1096">
        <v>0</v>
      </c>
      <c r="J1096" s="6">
        <v>6228900</v>
      </c>
    </row>
    <row r="1097" spans="1:10" x14ac:dyDescent="0.3">
      <c r="A1097" s="5">
        <v>44652</v>
      </c>
      <c r="B1097" t="s">
        <v>34</v>
      </c>
      <c r="C1097" t="s">
        <v>498</v>
      </c>
      <c r="D1097" s="1">
        <v>44154</v>
      </c>
      <c r="G1097" s="6">
        <v>7406000</v>
      </c>
      <c r="I1097">
        <v>0</v>
      </c>
      <c r="J1097" s="6">
        <v>7406000</v>
      </c>
    </row>
    <row r="1098" spans="1:10" x14ac:dyDescent="0.3">
      <c r="A1098" s="5">
        <v>44652</v>
      </c>
      <c r="B1098" t="s">
        <v>35</v>
      </c>
      <c r="C1098" t="s">
        <v>499</v>
      </c>
      <c r="D1098" s="1">
        <v>44169</v>
      </c>
      <c r="G1098" s="6">
        <v>5518500</v>
      </c>
      <c r="I1098">
        <v>0</v>
      </c>
      <c r="J1098" s="6">
        <v>5518500</v>
      </c>
    </row>
    <row r="1099" spans="1:10" x14ac:dyDescent="0.3">
      <c r="A1099" s="5">
        <v>44652</v>
      </c>
      <c r="B1099" t="s">
        <v>36</v>
      </c>
      <c r="C1099" t="s">
        <v>500</v>
      </c>
      <c r="D1099" s="1">
        <v>44217</v>
      </c>
      <c r="E1099" s="1">
        <v>45620</v>
      </c>
      <c r="G1099" s="6">
        <v>3839800</v>
      </c>
      <c r="I1099">
        <v>0</v>
      </c>
      <c r="J1099" s="6">
        <v>3839800</v>
      </c>
    </row>
    <row r="1100" spans="1:10" x14ac:dyDescent="0.3">
      <c r="A1100" s="5">
        <v>44652</v>
      </c>
      <c r="B1100" t="s">
        <v>37</v>
      </c>
      <c r="C1100" t="s">
        <v>501</v>
      </c>
      <c r="D1100" s="1">
        <v>44245</v>
      </c>
      <c r="E1100" s="1">
        <v>45838</v>
      </c>
      <c r="G1100" s="6">
        <v>7346900</v>
      </c>
      <c r="I1100">
        <v>0</v>
      </c>
      <c r="J1100" s="6">
        <v>7346900</v>
      </c>
    </row>
    <row r="1101" spans="1:10" x14ac:dyDescent="0.3">
      <c r="A1101" s="5">
        <v>44652</v>
      </c>
      <c r="B1101" t="s">
        <v>38</v>
      </c>
      <c r="C1101" t="s">
        <v>502</v>
      </c>
      <c r="D1101" s="1">
        <v>44252</v>
      </c>
      <c r="G1101" s="6">
        <v>4502500</v>
      </c>
      <c r="I1101">
        <v>0</v>
      </c>
      <c r="J1101" s="6">
        <v>4502500</v>
      </c>
    </row>
    <row r="1102" spans="1:10" x14ac:dyDescent="0.3">
      <c r="A1102" s="5">
        <v>44652</v>
      </c>
      <c r="B1102" t="s">
        <v>39</v>
      </c>
      <c r="C1102" t="s">
        <v>503</v>
      </c>
      <c r="D1102" s="1">
        <v>44258</v>
      </c>
      <c r="G1102" s="6">
        <v>4175000</v>
      </c>
      <c r="H1102" s="6">
        <v>412300</v>
      </c>
      <c r="I1102">
        <v>0</v>
      </c>
      <c r="J1102" s="6">
        <v>4587300</v>
      </c>
    </row>
    <row r="1103" spans="1:10" x14ac:dyDescent="0.3">
      <c r="A1103" s="5">
        <v>44652</v>
      </c>
      <c r="B1103" t="s">
        <v>40</v>
      </c>
      <c r="C1103" t="s">
        <v>504</v>
      </c>
      <c r="D1103" s="1">
        <v>44280</v>
      </c>
      <c r="G1103" s="6">
        <v>2538000</v>
      </c>
      <c r="I1103">
        <v>0</v>
      </c>
      <c r="J1103" s="6">
        <v>2538000</v>
      </c>
    </row>
    <row r="1104" spans="1:10" x14ac:dyDescent="0.3">
      <c r="A1104" s="5">
        <v>44652</v>
      </c>
      <c r="B1104" t="s">
        <v>41</v>
      </c>
      <c r="C1104" t="s">
        <v>505</v>
      </c>
      <c r="D1104" s="1">
        <v>44287</v>
      </c>
      <c r="G1104" s="6">
        <v>6499500</v>
      </c>
      <c r="I1104">
        <v>0</v>
      </c>
      <c r="J1104" s="6">
        <v>6499500</v>
      </c>
    </row>
    <row r="1105" spans="1:10" x14ac:dyDescent="0.3">
      <c r="A1105" s="5">
        <v>44652</v>
      </c>
      <c r="B1105" t="s">
        <v>42</v>
      </c>
      <c r="C1105" t="s">
        <v>506</v>
      </c>
      <c r="D1105" s="1">
        <v>44298</v>
      </c>
      <c r="G1105" s="6">
        <v>4165700</v>
      </c>
      <c r="I1105">
        <v>0</v>
      </c>
      <c r="J1105" s="6">
        <v>4165700</v>
      </c>
    </row>
    <row r="1106" spans="1:10" x14ac:dyDescent="0.3">
      <c r="A1106" s="5">
        <v>44652</v>
      </c>
      <c r="B1106" t="s">
        <v>43</v>
      </c>
      <c r="C1106" t="s">
        <v>507</v>
      </c>
      <c r="D1106" s="1">
        <v>44299</v>
      </c>
      <c r="G1106" s="6">
        <v>2402400</v>
      </c>
      <c r="I1106">
        <v>0</v>
      </c>
      <c r="J1106" s="6">
        <v>2402400</v>
      </c>
    </row>
    <row r="1107" spans="1:10" x14ac:dyDescent="0.3">
      <c r="A1107" s="5">
        <v>44652</v>
      </c>
      <c r="B1107" t="s">
        <v>44</v>
      </c>
      <c r="C1107" t="s">
        <v>512</v>
      </c>
      <c r="D1107" s="1">
        <v>44421</v>
      </c>
      <c r="G1107" s="6">
        <v>6481500</v>
      </c>
      <c r="H1107" s="6">
        <v>331400</v>
      </c>
      <c r="I1107">
        <v>0</v>
      </c>
      <c r="J1107" s="6">
        <v>6812900</v>
      </c>
    </row>
    <row r="1108" spans="1:10" x14ac:dyDescent="0.3">
      <c r="A1108" s="5">
        <v>44652</v>
      </c>
      <c r="B1108" t="s">
        <v>45</v>
      </c>
      <c r="C1108" t="s">
        <v>509</v>
      </c>
      <c r="D1108" s="1">
        <v>44391</v>
      </c>
      <c r="G1108" s="6">
        <v>5730400</v>
      </c>
      <c r="H1108" s="6">
        <v>473100</v>
      </c>
      <c r="I1108">
        <v>0</v>
      </c>
      <c r="J1108" s="6">
        <v>6203500</v>
      </c>
    </row>
    <row r="1109" spans="1:10" x14ac:dyDescent="0.3">
      <c r="A1109" s="5">
        <v>44652</v>
      </c>
      <c r="B1109" t="s">
        <v>46</v>
      </c>
      <c r="C1109" t="s">
        <v>510</v>
      </c>
      <c r="D1109" s="1">
        <v>44404</v>
      </c>
      <c r="G1109" s="6">
        <v>6910000</v>
      </c>
      <c r="H1109" s="6">
        <v>550800</v>
      </c>
      <c r="I1109">
        <v>0</v>
      </c>
      <c r="J1109" s="6">
        <v>7460800</v>
      </c>
    </row>
    <row r="1110" spans="1:10" x14ac:dyDescent="0.3">
      <c r="A1110" s="5">
        <v>44652</v>
      </c>
      <c r="B1110" t="s">
        <v>47</v>
      </c>
      <c r="C1110" t="s">
        <v>511</v>
      </c>
      <c r="D1110" s="1">
        <v>44405</v>
      </c>
      <c r="G1110" s="6">
        <v>5566700</v>
      </c>
      <c r="I1110">
        <v>0</v>
      </c>
      <c r="J1110" s="6">
        <v>5566700</v>
      </c>
    </row>
    <row r="1111" spans="1:10" x14ac:dyDescent="0.3">
      <c r="A1111" s="5">
        <v>44652</v>
      </c>
      <c r="B1111" t="s">
        <v>48</v>
      </c>
      <c r="C1111" t="s">
        <v>513</v>
      </c>
      <c r="D1111" s="1">
        <v>44446</v>
      </c>
      <c r="G1111" s="6">
        <v>2457300</v>
      </c>
      <c r="I1111">
        <v>0</v>
      </c>
      <c r="J1111" s="6">
        <v>2457300</v>
      </c>
    </row>
    <row r="1112" spans="1:10" x14ac:dyDescent="0.3">
      <c r="A1112" s="5">
        <v>44652</v>
      </c>
      <c r="B1112" t="s">
        <v>49</v>
      </c>
      <c r="C1112" t="s">
        <v>514</v>
      </c>
      <c r="D1112" s="1">
        <v>44453</v>
      </c>
      <c r="G1112" s="6">
        <v>7237000</v>
      </c>
      <c r="H1112" s="6">
        <v>358500</v>
      </c>
      <c r="I1112">
        <v>0</v>
      </c>
      <c r="J1112" s="6">
        <v>7595500</v>
      </c>
    </row>
    <row r="1113" spans="1:10" x14ac:dyDescent="0.3">
      <c r="A1113" s="5">
        <v>44652</v>
      </c>
      <c r="B1113" t="s">
        <v>50</v>
      </c>
      <c r="C1113" t="s">
        <v>508</v>
      </c>
      <c r="D1113" s="1">
        <v>44463</v>
      </c>
      <c r="G1113" s="6">
        <v>2977500</v>
      </c>
      <c r="H1113" s="6">
        <v>358600</v>
      </c>
      <c r="I1113">
        <v>0</v>
      </c>
      <c r="J1113" s="6">
        <v>3336100</v>
      </c>
    </row>
    <row r="1114" spans="1:10" x14ac:dyDescent="0.3">
      <c r="A1114" s="5">
        <v>44652</v>
      </c>
      <c r="B1114" t="s">
        <v>51</v>
      </c>
      <c r="C1114" t="s">
        <v>508</v>
      </c>
      <c r="D1114" s="1">
        <v>44377</v>
      </c>
      <c r="G1114" s="6">
        <v>3768500</v>
      </c>
      <c r="H1114" s="6">
        <v>89600</v>
      </c>
      <c r="I1114">
        <v>0</v>
      </c>
      <c r="J1114" s="6">
        <v>3858100</v>
      </c>
    </row>
    <row r="1115" spans="1:10" x14ac:dyDescent="0.3">
      <c r="A1115" s="5">
        <v>44652</v>
      </c>
      <c r="B1115" t="s">
        <v>52</v>
      </c>
      <c r="C1115" t="s">
        <v>508</v>
      </c>
      <c r="D1115" s="1">
        <v>44501</v>
      </c>
      <c r="G1115" s="6">
        <v>2947500</v>
      </c>
      <c r="H1115" s="6">
        <v>200900</v>
      </c>
      <c r="I1115">
        <v>0</v>
      </c>
      <c r="J1115" s="6">
        <v>3148400</v>
      </c>
    </row>
    <row r="1116" spans="1:10" x14ac:dyDescent="0.3">
      <c r="A1116" s="5">
        <v>44652</v>
      </c>
      <c r="B1116" t="s">
        <v>53</v>
      </c>
      <c r="C1116" t="s">
        <v>508</v>
      </c>
      <c r="D1116" s="1">
        <v>44476</v>
      </c>
      <c r="G1116" s="6">
        <v>2652000</v>
      </c>
      <c r="H1116" s="6">
        <v>208400</v>
      </c>
      <c r="I1116">
        <v>0</v>
      </c>
      <c r="J1116" s="6">
        <v>2860400</v>
      </c>
    </row>
    <row r="1117" spans="1:10" x14ac:dyDescent="0.3">
      <c r="A1117" s="5">
        <v>44652</v>
      </c>
      <c r="B1117" t="s">
        <v>54</v>
      </c>
      <c r="C1117" t="s">
        <v>515</v>
      </c>
      <c r="D1117" s="1">
        <v>44508</v>
      </c>
      <c r="G1117" s="6">
        <v>5651000</v>
      </c>
      <c r="H1117" s="6">
        <v>439800</v>
      </c>
      <c r="I1117">
        <v>0</v>
      </c>
      <c r="J1117" s="6">
        <v>6090800</v>
      </c>
    </row>
    <row r="1118" spans="1:10" x14ac:dyDescent="0.3">
      <c r="A1118" s="5">
        <v>44652</v>
      </c>
      <c r="B1118" t="s">
        <v>55</v>
      </c>
      <c r="C1118" t="s">
        <v>516</v>
      </c>
      <c r="D1118" s="1">
        <v>44536</v>
      </c>
      <c r="E1118" s="1">
        <v>46028</v>
      </c>
      <c r="G1118" s="6">
        <v>1215640</v>
      </c>
      <c r="I1118">
        <v>0</v>
      </c>
      <c r="J1118" s="6">
        <v>1215640</v>
      </c>
    </row>
    <row r="1119" spans="1:10" x14ac:dyDescent="0.3">
      <c r="A1119" s="5">
        <v>44652</v>
      </c>
      <c r="B1119" t="s">
        <v>56</v>
      </c>
      <c r="C1119" t="s">
        <v>518</v>
      </c>
      <c r="D1119" s="1">
        <v>44616</v>
      </c>
      <c r="G1119" s="6">
        <v>787300</v>
      </c>
      <c r="I1119">
        <v>0</v>
      </c>
      <c r="J1119" s="6">
        <v>787300</v>
      </c>
    </row>
    <row r="1120" spans="1:10" x14ac:dyDescent="0.3">
      <c r="A1120" s="5">
        <v>44652</v>
      </c>
      <c r="B1120" t="s">
        <v>57</v>
      </c>
      <c r="C1120" t="s">
        <v>519</v>
      </c>
      <c r="D1120" s="1">
        <v>44643</v>
      </c>
      <c r="G1120" s="6">
        <v>4247000</v>
      </c>
      <c r="H1120" s="6">
        <v>633400</v>
      </c>
      <c r="I1120">
        <v>0</v>
      </c>
      <c r="J1120" s="6">
        <v>4880400</v>
      </c>
    </row>
    <row r="1121" spans="1:10" x14ac:dyDescent="0.3">
      <c r="A1121" s="5">
        <v>44652</v>
      </c>
      <c r="B1121" t="s">
        <v>58</v>
      </c>
      <c r="C1121" t="s">
        <v>520</v>
      </c>
      <c r="D1121" s="1">
        <v>44651</v>
      </c>
      <c r="G1121" s="6">
        <v>3124370</v>
      </c>
      <c r="H1121" s="6">
        <v>265800</v>
      </c>
      <c r="I1121">
        <v>0</v>
      </c>
      <c r="J1121" s="6">
        <v>3390170</v>
      </c>
    </row>
    <row r="1122" spans="1:10" x14ac:dyDescent="0.3">
      <c r="A1122" s="5">
        <v>44652</v>
      </c>
      <c r="B1122" t="s">
        <v>59</v>
      </c>
      <c r="C1122" t="s">
        <v>521</v>
      </c>
      <c r="D1122" s="1">
        <v>44657</v>
      </c>
      <c r="G1122" s="6">
        <v>4143070</v>
      </c>
      <c r="I1122">
        <v>0</v>
      </c>
      <c r="J1122" s="6">
        <v>4143070</v>
      </c>
    </row>
    <row r="1123" spans="1:10" x14ac:dyDescent="0.3">
      <c r="A1123" s="5">
        <v>44652</v>
      </c>
      <c r="B1123" t="s">
        <v>60</v>
      </c>
      <c r="C1123" t="s">
        <v>522</v>
      </c>
      <c r="D1123" s="1">
        <v>44659</v>
      </c>
      <c r="G1123" s="6">
        <v>2177360</v>
      </c>
      <c r="H1123" s="6">
        <v>176700</v>
      </c>
      <c r="I1123">
        <v>0</v>
      </c>
      <c r="J1123" s="6">
        <v>2354060</v>
      </c>
    </row>
    <row r="1124" spans="1:10" x14ac:dyDescent="0.3">
      <c r="A1124" s="5">
        <v>44682</v>
      </c>
      <c r="B1124" t="s">
        <v>1</v>
      </c>
      <c r="C1124" t="s">
        <v>475</v>
      </c>
      <c r="D1124" s="1">
        <v>42292</v>
      </c>
      <c r="G1124" s="6">
        <v>7937400</v>
      </c>
      <c r="H1124" s="6">
        <v>479100</v>
      </c>
      <c r="I1124">
        <v>0</v>
      </c>
      <c r="J1124" s="6">
        <v>8416500</v>
      </c>
    </row>
    <row r="1125" spans="1:10" x14ac:dyDescent="0.3">
      <c r="A1125" s="5">
        <v>44682</v>
      </c>
      <c r="B1125" t="s">
        <v>3</v>
      </c>
      <c r="C1125" t="s">
        <v>476</v>
      </c>
      <c r="D1125" s="1">
        <v>42444</v>
      </c>
      <c r="G1125" s="6">
        <v>5362500</v>
      </c>
      <c r="I1125">
        <v>0</v>
      </c>
      <c r="J1125" s="6">
        <v>5362500</v>
      </c>
    </row>
    <row r="1126" spans="1:10" x14ac:dyDescent="0.3">
      <c r="A1126" s="5">
        <v>44682</v>
      </c>
      <c r="B1126" t="s">
        <v>4</v>
      </c>
      <c r="C1126" t="s">
        <v>477</v>
      </c>
      <c r="D1126" s="1">
        <v>42503</v>
      </c>
      <c r="G1126" s="6">
        <v>14353400</v>
      </c>
      <c r="I1126">
        <v>0</v>
      </c>
      <c r="J1126" s="6">
        <v>14353400</v>
      </c>
    </row>
    <row r="1127" spans="1:10" x14ac:dyDescent="0.3">
      <c r="A1127" s="5">
        <v>44682</v>
      </c>
      <c r="B1127" t="s">
        <v>6</v>
      </c>
      <c r="C1127" t="s">
        <v>478</v>
      </c>
      <c r="D1127" s="1">
        <v>42638</v>
      </c>
      <c r="G1127" s="6">
        <v>5678500</v>
      </c>
      <c r="I1127">
        <v>0</v>
      </c>
      <c r="J1127" s="6">
        <v>5678500</v>
      </c>
    </row>
    <row r="1128" spans="1:10" x14ac:dyDescent="0.3">
      <c r="A1128" s="5">
        <v>44682</v>
      </c>
      <c r="B1128" t="s">
        <v>8</v>
      </c>
      <c r="C1128" t="s">
        <v>479</v>
      </c>
      <c r="D1128" s="1">
        <v>42708</v>
      </c>
      <c r="G1128" s="6">
        <v>3971500</v>
      </c>
      <c r="I1128">
        <v>0</v>
      </c>
      <c r="J1128" s="6">
        <v>3971500</v>
      </c>
    </row>
    <row r="1129" spans="1:10" x14ac:dyDescent="0.3">
      <c r="A1129" s="5">
        <v>44682</v>
      </c>
      <c r="B1129" t="s">
        <v>10</v>
      </c>
      <c r="C1129" t="s">
        <v>480</v>
      </c>
      <c r="D1129" s="1">
        <v>43039</v>
      </c>
      <c r="G1129" s="6">
        <v>6652800</v>
      </c>
      <c r="H1129" s="6">
        <v>360200</v>
      </c>
      <c r="I1129">
        <v>0</v>
      </c>
      <c r="J1129" s="6">
        <v>7013000</v>
      </c>
    </row>
    <row r="1130" spans="1:10" x14ac:dyDescent="0.3">
      <c r="A1130" s="5">
        <v>44682</v>
      </c>
      <c r="B1130" t="s">
        <v>11</v>
      </c>
      <c r="C1130" t="s">
        <v>481</v>
      </c>
      <c r="D1130" s="1">
        <v>43146</v>
      </c>
      <c r="G1130" s="6">
        <v>7323000</v>
      </c>
      <c r="H1130" s="6">
        <v>392700</v>
      </c>
      <c r="I1130">
        <v>0</v>
      </c>
      <c r="J1130" s="6">
        <v>7715700</v>
      </c>
    </row>
    <row r="1131" spans="1:10" x14ac:dyDescent="0.3">
      <c r="A1131" s="5">
        <v>44682</v>
      </c>
      <c r="B1131" t="s">
        <v>12</v>
      </c>
      <c r="C1131" t="s">
        <v>494</v>
      </c>
      <c r="D1131" s="1">
        <v>43252</v>
      </c>
      <c r="G1131" s="6">
        <v>843500</v>
      </c>
      <c r="I1131">
        <v>0</v>
      </c>
      <c r="J1131" s="6">
        <v>843500</v>
      </c>
    </row>
    <row r="1132" spans="1:10" x14ac:dyDescent="0.3">
      <c r="A1132" s="5">
        <v>44682</v>
      </c>
      <c r="B1132" t="s">
        <v>13</v>
      </c>
      <c r="C1132" t="s">
        <v>485</v>
      </c>
      <c r="D1132" s="1">
        <v>43779</v>
      </c>
      <c r="G1132" s="6">
        <v>5232500</v>
      </c>
      <c r="H1132" s="6">
        <v>281500</v>
      </c>
      <c r="I1132">
        <v>0</v>
      </c>
      <c r="J1132" s="6">
        <v>5514000</v>
      </c>
    </row>
    <row r="1133" spans="1:10" x14ac:dyDescent="0.3">
      <c r="A1133" s="5">
        <v>44682</v>
      </c>
      <c r="B1133" t="s">
        <v>15</v>
      </c>
      <c r="C1133" t="s">
        <v>517</v>
      </c>
      <c r="D1133" s="1">
        <v>44583</v>
      </c>
      <c r="G1133" s="6">
        <v>5134000</v>
      </c>
      <c r="H1133" s="6">
        <v>263500</v>
      </c>
      <c r="I1133">
        <v>0</v>
      </c>
      <c r="J1133" s="6">
        <v>5397500</v>
      </c>
    </row>
    <row r="1134" spans="1:10" x14ac:dyDescent="0.3">
      <c r="A1134" s="5">
        <v>44682</v>
      </c>
      <c r="B1134" t="s">
        <v>20</v>
      </c>
      <c r="C1134" t="s">
        <v>482</v>
      </c>
      <c r="D1134" s="1">
        <v>43629</v>
      </c>
      <c r="G1134" s="6">
        <v>8720000</v>
      </c>
      <c r="H1134" s="6">
        <v>362700</v>
      </c>
      <c r="I1134" s="6">
        <v>4500</v>
      </c>
      <c r="J1134" s="6">
        <v>9087200</v>
      </c>
    </row>
    <row r="1135" spans="1:10" x14ac:dyDescent="0.3">
      <c r="A1135" s="5">
        <v>44682</v>
      </c>
      <c r="B1135" t="s">
        <v>21</v>
      </c>
      <c r="C1135" t="s">
        <v>483</v>
      </c>
      <c r="D1135" s="1">
        <v>43631</v>
      </c>
      <c r="G1135" s="6">
        <v>4372500</v>
      </c>
      <c r="H1135" s="6">
        <v>283200</v>
      </c>
      <c r="I1135">
        <v>0</v>
      </c>
      <c r="J1135" s="6">
        <v>4655700</v>
      </c>
    </row>
    <row r="1136" spans="1:10" x14ac:dyDescent="0.3">
      <c r="A1136" s="5">
        <v>44682</v>
      </c>
      <c r="B1136" t="s">
        <v>22</v>
      </c>
      <c r="C1136" t="s">
        <v>484</v>
      </c>
      <c r="D1136" s="1">
        <v>43743</v>
      </c>
      <c r="G1136" s="6">
        <v>6495000</v>
      </c>
      <c r="H1136" s="6">
        <v>421300</v>
      </c>
      <c r="I1136" s="6">
        <v>11000</v>
      </c>
      <c r="J1136" s="6">
        <v>6927300</v>
      </c>
    </row>
    <row r="1137" spans="1:10" x14ac:dyDescent="0.3">
      <c r="A1137" s="5">
        <v>44682</v>
      </c>
      <c r="B1137" t="s">
        <v>23</v>
      </c>
      <c r="C1137" t="s">
        <v>486</v>
      </c>
      <c r="D1137" s="1">
        <v>43834</v>
      </c>
      <c r="G1137" s="6">
        <v>11021000</v>
      </c>
      <c r="I1137" s="6">
        <v>14000</v>
      </c>
      <c r="J1137" s="6">
        <v>11035000</v>
      </c>
    </row>
    <row r="1138" spans="1:10" x14ac:dyDescent="0.3">
      <c r="A1138" s="5">
        <v>44682</v>
      </c>
      <c r="B1138" t="s">
        <v>24</v>
      </c>
      <c r="C1138" t="s">
        <v>487</v>
      </c>
      <c r="D1138" s="1">
        <v>43833</v>
      </c>
      <c r="G1138" s="6">
        <v>5237500</v>
      </c>
      <c r="I1138">
        <v>0</v>
      </c>
      <c r="J1138" s="6">
        <v>5237500</v>
      </c>
    </row>
    <row r="1139" spans="1:10" x14ac:dyDescent="0.3">
      <c r="A1139" s="5">
        <v>44682</v>
      </c>
      <c r="B1139" t="s">
        <v>25</v>
      </c>
      <c r="C1139" t="s">
        <v>488</v>
      </c>
      <c r="D1139" s="1">
        <v>43853</v>
      </c>
      <c r="G1139" s="6">
        <v>9571000</v>
      </c>
      <c r="H1139" s="6">
        <v>607700</v>
      </c>
      <c r="I1139" s="6">
        <v>17900</v>
      </c>
      <c r="J1139" s="6">
        <v>10196600</v>
      </c>
    </row>
    <row r="1140" spans="1:10" x14ac:dyDescent="0.3">
      <c r="A1140" s="5">
        <v>44682</v>
      </c>
      <c r="B1140" t="s">
        <v>26</v>
      </c>
      <c r="C1140" t="s">
        <v>489</v>
      </c>
      <c r="D1140" s="1">
        <v>43945</v>
      </c>
      <c r="G1140" s="6">
        <v>8629000</v>
      </c>
      <c r="H1140" s="6">
        <v>181600</v>
      </c>
      <c r="I1140" s="6">
        <v>11200</v>
      </c>
      <c r="J1140" s="6">
        <v>8821800</v>
      </c>
    </row>
    <row r="1141" spans="1:10" x14ac:dyDescent="0.3">
      <c r="A1141" s="5">
        <v>44682</v>
      </c>
      <c r="B1141" t="s">
        <v>27</v>
      </c>
      <c r="C1141" t="s">
        <v>490</v>
      </c>
      <c r="D1141" s="1">
        <v>44015</v>
      </c>
      <c r="G1141" s="6">
        <v>2567920</v>
      </c>
      <c r="I1141">
        <v>0</v>
      </c>
      <c r="J1141" s="6">
        <v>2567920</v>
      </c>
    </row>
    <row r="1142" spans="1:10" x14ac:dyDescent="0.3">
      <c r="A1142" s="5">
        <v>44682</v>
      </c>
      <c r="B1142" t="s">
        <v>28</v>
      </c>
      <c r="C1142" t="s">
        <v>491</v>
      </c>
      <c r="D1142" s="1">
        <v>44042</v>
      </c>
      <c r="G1142" s="6">
        <v>2733100</v>
      </c>
      <c r="I1142">
        <v>0</v>
      </c>
      <c r="J1142" s="6">
        <v>2733100</v>
      </c>
    </row>
    <row r="1143" spans="1:10" x14ac:dyDescent="0.3">
      <c r="A1143" s="5">
        <v>44682</v>
      </c>
      <c r="B1143" t="s">
        <v>29</v>
      </c>
      <c r="C1143" t="s">
        <v>492</v>
      </c>
      <c r="D1143" s="1">
        <v>44043</v>
      </c>
      <c r="G1143" s="6">
        <v>3589000</v>
      </c>
      <c r="I1143">
        <v>0</v>
      </c>
      <c r="J1143" s="6">
        <v>3589000</v>
      </c>
    </row>
    <row r="1144" spans="1:10" x14ac:dyDescent="0.3">
      <c r="A1144" s="5">
        <v>44682</v>
      </c>
      <c r="B1144" t="s">
        <v>30</v>
      </c>
      <c r="C1144" t="s">
        <v>493</v>
      </c>
      <c r="D1144" s="1">
        <v>44072</v>
      </c>
      <c r="G1144" s="6">
        <v>4587000</v>
      </c>
      <c r="I1144">
        <v>0</v>
      </c>
      <c r="J1144" s="6">
        <v>4587000</v>
      </c>
    </row>
    <row r="1145" spans="1:10" x14ac:dyDescent="0.3">
      <c r="A1145" s="5">
        <v>44682</v>
      </c>
      <c r="B1145" t="s">
        <v>31</v>
      </c>
      <c r="C1145" t="s">
        <v>495</v>
      </c>
      <c r="D1145" s="1">
        <v>44085</v>
      </c>
      <c r="G1145" s="6">
        <v>5216000</v>
      </c>
      <c r="I1145">
        <v>0</v>
      </c>
      <c r="J1145" s="6">
        <v>5216000</v>
      </c>
    </row>
    <row r="1146" spans="1:10" x14ac:dyDescent="0.3">
      <c r="A1146" s="5">
        <v>44682</v>
      </c>
      <c r="B1146" t="s">
        <v>32</v>
      </c>
      <c r="C1146" t="s">
        <v>496</v>
      </c>
      <c r="D1146" s="1">
        <v>44130</v>
      </c>
      <c r="E1146" s="1">
        <v>45543</v>
      </c>
      <c r="G1146" s="6">
        <v>6039000</v>
      </c>
      <c r="I1146">
        <v>0</v>
      </c>
      <c r="J1146" s="6">
        <v>6039000</v>
      </c>
    </row>
    <row r="1147" spans="1:10" x14ac:dyDescent="0.3">
      <c r="A1147" s="5">
        <v>44682</v>
      </c>
      <c r="B1147" t="s">
        <v>33</v>
      </c>
      <c r="C1147" t="s">
        <v>497</v>
      </c>
      <c r="D1147" s="1">
        <v>44147</v>
      </c>
      <c r="G1147" s="6">
        <v>6867000</v>
      </c>
      <c r="I1147">
        <v>0</v>
      </c>
      <c r="J1147" s="6">
        <v>6867000</v>
      </c>
    </row>
    <row r="1148" spans="1:10" x14ac:dyDescent="0.3">
      <c r="A1148" s="5">
        <v>44682</v>
      </c>
      <c r="B1148" t="s">
        <v>34</v>
      </c>
      <c r="C1148" t="s">
        <v>498</v>
      </c>
      <c r="D1148" s="1">
        <v>44154</v>
      </c>
      <c r="G1148" s="6">
        <v>8058000</v>
      </c>
      <c r="I1148">
        <v>0</v>
      </c>
      <c r="J1148" s="6">
        <v>8058000</v>
      </c>
    </row>
    <row r="1149" spans="1:10" x14ac:dyDescent="0.3">
      <c r="A1149" s="5">
        <v>44682</v>
      </c>
      <c r="B1149" t="s">
        <v>35</v>
      </c>
      <c r="C1149" t="s">
        <v>499</v>
      </c>
      <c r="D1149" s="1">
        <v>44169</v>
      </c>
      <c r="G1149" s="6">
        <v>5676000</v>
      </c>
      <c r="I1149">
        <v>0</v>
      </c>
      <c r="J1149" s="6">
        <v>5676000</v>
      </c>
    </row>
    <row r="1150" spans="1:10" x14ac:dyDescent="0.3">
      <c r="A1150" s="5">
        <v>44682</v>
      </c>
      <c r="B1150" t="s">
        <v>36</v>
      </c>
      <c r="C1150" t="s">
        <v>500</v>
      </c>
      <c r="D1150" s="1">
        <v>44217</v>
      </c>
      <c r="E1150" s="1">
        <v>45620</v>
      </c>
      <c r="G1150" s="6">
        <v>3875100</v>
      </c>
      <c r="I1150">
        <v>0</v>
      </c>
      <c r="J1150" s="6">
        <v>3875100</v>
      </c>
    </row>
    <row r="1151" spans="1:10" x14ac:dyDescent="0.3">
      <c r="A1151" s="5">
        <v>44682</v>
      </c>
      <c r="B1151" t="s">
        <v>37</v>
      </c>
      <c r="C1151" t="s">
        <v>501</v>
      </c>
      <c r="D1151" s="1">
        <v>44245</v>
      </c>
      <c r="E1151" s="1">
        <v>45838</v>
      </c>
      <c r="G1151" s="6">
        <v>9148400</v>
      </c>
      <c r="I1151">
        <v>0</v>
      </c>
      <c r="J1151" s="6">
        <v>9148400</v>
      </c>
    </row>
    <row r="1152" spans="1:10" x14ac:dyDescent="0.3">
      <c r="A1152" s="5">
        <v>44682</v>
      </c>
      <c r="B1152" t="s">
        <v>38</v>
      </c>
      <c r="C1152" t="s">
        <v>502</v>
      </c>
      <c r="D1152" s="1">
        <v>44252</v>
      </c>
      <c r="G1152" s="6">
        <v>5310500</v>
      </c>
      <c r="I1152" s="6">
        <v>1000</v>
      </c>
      <c r="J1152" s="6">
        <v>5311500</v>
      </c>
    </row>
    <row r="1153" spans="1:10" x14ac:dyDescent="0.3">
      <c r="A1153" s="5">
        <v>44682</v>
      </c>
      <c r="B1153" t="s">
        <v>39</v>
      </c>
      <c r="C1153" t="s">
        <v>503</v>
      </c>
      <c r="D1153" s="1">
        <v>44258</v>
      </c>
      <c r="G1153" s="6">
        <v>3637000</v>
      </c>
      <c r="H1153" s="6">
        <v>114800</v>
      </c>
      <c r="I1153" s="6">
        <v>17000</v>
      </c>
      <c r="J1153" s="6">
        <v>3768800</v>
      </c>
    </row>
    <row r="1154" spans="1:10" x14ac:dyDescent="0.3">
      <c r="A1154" s="5">
        <v>44682</v>
      </c>
      <c r="B1154" t="s">
        <v>40</v>
      </c>
      <c r="C1154" t="s">
        <v>504</v>
      </c>
      <c r="D1154" s="1">
        <v>44280</v>
      </c>
      <c r="G1154" s="6">
        <v>2498000</v>
      </c>
      <c r="I1154">
        <v>0</v>
      </c>
      <c r="J1154" s="6">
        <v>2498000</v>
      </c>
    </row>
    <row r="1155" spans="1:10" x14ac:dyDescent="0.3">
      <c r="A1155" s="5">
        <v>44682</v>
      </c>
      <c r="B1155" t="s">
        <v>41</v>
      </c>
      <c r="C1155" t="s">
        <v>505</v>
      </c>
      <c r="D1155" s="1">
        <v>44287</v>
      </c>
      <c r="G1155" s="6">
        <v>7031700</v>
      </c>
      <c r="I1155">
        <v>0</v>
      </c>
      <c r="J1155" s="6">
        <v>7031700</v>
      </c>
    </row>
    <row r="1156" spans="1:10" x14ac:dyDescent="0.3">
      <c r="A1156" s="5">
        <v>44682</v>
      </c>
      <c r="B1156" t="s">
        <v>42</v>
      </c>
      <c r="C1156" t="s">
        <v>506</v>
      </c>
      <c r="D1156" s="1">
        <v>44298</v>
      </c>
      <c r="G1156" s="6">
        <v>4105200</v>
      </c>
      <c r="I1156">
        <v>0</v>
      </c>
      <c r="J1156" s="6">
        <v>4105200</v>
      </c>
    </row>
    <row r="1157" spans="1:10" x14ac:dyDescent="0.3">
      <c r="A1157" s="5">
        <v>44682</v>
      </c>
      <c r="B1157" t="s">
        <v>43</v>
      </c>
      <c r="C1157" t="s">
        <v>507</v>
      </c>
      <c r="D1157" s="1">
        <v>44299</v>
      </c>
      <c r="G1157" s="6">
        <v>2021800</v>
      </c>
      <c r="I1157">
        <v>0</v>
      </c>
      <c r="J1157" s="6">
        <v>2021800</v>
      </c>
    </row>
    <row r="1158" spans="1:10" x14ac:dyDescent="0.3">
      <c r="A1158" s="5">
        <v>44682</v>
      </c>
      <c r="B1158" t="s">
        <v>44</v>
      </c>
      <c r="C1158" t="s">
        <v>512</v>
      </c>
      <c r="D1158" s="1">
        <v>44421</v>
      </c>
      <c r="G1158" s="6">
        <v>6479000</v>
      </c>
      <c r="H1158" s="6">
        <v>260900</v>
      </c>
      <c r="I1158">
        <v>0</v>
      </c>
      <c r="J1158" s="6">
        <v>6739900</v>
      </c>
    </row>
    <row r="1159" spans="1:10" x14ac:dyDescent="0.3">
      <c r="A1159" s="5">
        <v>44682</v>
      </c>
      <c r="B1159" t="s">
        <v>45</v>
      </c>
      <c r="C1159" t="s">
        <v>509</v>
      </c>
      <c r="D1159" s="1">
        <v>44391</v>
      </c>
      <c r="G1159" s="6">
        <v>6441700</v>
      </c>
      <c r="H1159" s="6">
        <v>405100</v>
      </c>
      <c r="I1159" s="6">
        <v>7400</v>
      </c>
      <c r="J1159" s="6">
        <v>6854200</v>
      </c>
    </row>
    <row r="1160" spans="1:10" x14ac:dyDescent="0.3">
      <c r="A1160" s="5">
        <v>44682</v>
      </c>
      <c r="B1160" t="s">
        <v>46</v>
      </c>
      <c r="C1160" t="s">
        <v>510</v>
      </c>
      <c r="D1160" s="1">
        <v>44404</v>
      </c>
      <c r="G1160" s="6">
        <v>6942500</v>
      </c>
      <c r="H1160" s="6">
        <v>872300</v>
      </c>
      <c r="I1160">
        <v>0</v>
      </c>
      <c r="J1160" s="6">
        <v>7814800</v>
      </c>
    </row>
    <row r="1161" spans="1:10" x14ac:dyDescent="0.3">
      <c r="A1161" s="5">
        <v>44682</v>
      </c>
      <c r="B1161" t="s">
        <v>47</v>
      </c>
      <c r="C1161" t="s">
        <v>511</v>
      </c>
      <c r="D1161" s="1">
        <v>44405</v>
      </c>
      <c r="G1161" s="6">
        <v>5930600</v>
      </c>
      <c r="I1161">
        <v>0</v>
      </c>
      <c r="J1161" s="6">
        <v>5930600</v>
      </c>
    </row>
    <row r="1162" spans="1:10" x14ac:dyDescent="0.3">
      <c r="A1162" s="5">
        <v>44682</v>
      </c>
      <c r="B1162" t="s">
        <v>48</v>
      </c>
      <c r="C1162" t="s">
        <v>513</v>
      </c>
      <c r="D1162" s="1">
        <v>44446</v>
      </c>
      <c r="G1162" s="6">
        <v>2330100</v>
      </c>
      <c r="I1162">
        <v>0</v>
      </c>
      <c r="J1162" s="6">
        <v>2330100</v>
      </c>
    </row>
    <row r="1163" spans="1:10" x14ac:dyDescent="0.3">
      <c r="A1163" s="5">
        <v>44682</v>
      </c>
      <c r="B1163" t="s">
        <v>49</v>
      </c>
      <c r="C1163" t="s">
        <v>514</v>
      </c>
      <c r="D1163" s="1">
        <v>44453</v>
      </c>
      <c r="G1163" s="6">
        <v>7305300</v>
      </c>
      <c r="H1163" s="6">
        <v>467600</v>
      </c>
      <c r="I1163" s="6">
        <v>8900</v>
      </c>
      <c r="J1163" s="6">
        <v>7781800</v>
      </c>
    </row>
    <row r="1164" spans="1:10" x14ac:dyDescent="0.3">
      <c r="A1164" s="5">
        <v>44682</v>
      </c>
      <c r="B1164" t="s">
        <v>50</v>
      </c>
      <c r="C1164" t="s">
        <v>508</v>
      </c>
      <c r="D1164" s="1">
        <v>44463</v>
      </c>
      <c r="G1164" s="6">
        <v>2621000</v>
      </c>
      <c r="H1164" s="6">
        <v>394400</v>
      </c>
      <c r="I1164" s="6">
        <v>11500</v>
      </c>
      <c r="J1164" s="6">
        <v>3026900</v>
      </c>
    </row>
    <row r="1165" spans="1:10" x14ac:dyDescent="0.3">
      <c r="A1165" s="5">
        <v>44682</v>
      </c>
      <c r="B1165" t="s">
        <v>51</v>
      </c>
      <c r="C1165" t="s">
        <v>508</v>
      </c>
      <c r="D1165" s="1">
        <v>44377</v>
      </c>
      <c r="G1165" s="6">
        <v>4131500</v>
      </c>
      <c r="H1165" s="6">
        <v>151600</v>
      </c>
      <c r="I1165">
        <v>0</v>
      </c>
      <c r="J1165" s="6">
        <v>4283100</v>
      </c>
    </row>
    <row r="1166" spans="1:10" x14ac:dyDescent="0.3">
      <c r="A1166" s="5">
        <v>44682</v>
      </c>
      <c r="B1166" t="s">
        <v>52</v>
      </c>
      <c r="C1166" t="s">
        <v>508</v>
      </c>
      <c r="D1166" s="1">
        <v>44501</v>
      </c>
      <c r="G1166" s="6">
        <v>2854000</v>
      </c>
      <c r="H1166" s="6">
        <v>98600</v>
      </c>
      <c r="I1166">
        <v>0</v>
      </c>
      <c r="J1166" s="6">
        <v>2952600</v>
      </c>
    </row>
    <row r="1167" spans="1:10" x14ac:dyDescent="0.3">
      <c r="A1167" s="5">
        <v>44682</v>
      </c>
      <c r="B1167" t="s">
        <v>53</v>
      </c>
      <c r="C1167" t="s">
        <v>508</v>
      </c>
      <c r="D1167" s="1">
        <v>44476</v>
      </c>
      <c r="G1167" s="6">
        <v>2799000</v>
      </c>
      <c r="H1167" s="6">
        <v>131600</v>
      </c>
      <c r="I1167">
        <v>0</v>
      </c>
      <c r="J1167" s="6">
        <v>2930600</v>
      </c>
    </row>
    <row r="1168" spans="1:10" x14ac:dyDescent="0.3">
      <c r="A1168" s="5">
        <v>44682</v>
      </c>
      <c r="B1168" t="s">
        <v>54</v>
      </c>
      <c r="C1168" t="s">
        <v>515</v>
      </c>
      <c r="D1168" s="1">
        <v>44508</v>
      </c>
      <c r="G1168" s="6">
        <v>6141000</v>
      </c>
      <c r="H1168" s="6">
        <v>411500</v>
      </c>
      <c r="I1168">
        <v>0</v>
      </c>
      <c r="J1168" s="6">
        <v>6552500</v>
      </c>
    </row>
    <row r="1169" spans="1:10" x14ac:dyDescent="0.3">
      <c r="A1169" s="5">
        <v>44682</v>
      </c>
      <c r="B1169" t="s">
        <v>55</v>
      </c>
      <c r="C1169" t="s">
        <v>516</v>
      </c>
      <c r="D1169" s="1">
        <v>44536</v>
      </c>
      <c r="E1169" s="1">
        <v>46028</v>
      </c>
      <c r="G1169" s="6">
        <v>1857680</v>
      </c>
      <c r="I1169" s="6">
        <v>10500</v>
      </c>
      <c r="J1169" s="6">
        <v>1868180</v>
      </c>
    </row>
    <row r="1170" spans="1:10" x14ac:dyDescent="0.3">
      <c r="A1170" s="5">
        <v>44682</v>
      </c>
      <c r="B1170" t="s">
        <v>56</v>
      </c>
      <c r="C1170" t="s">
        <v>518</v>
      </c>
      <c r="D1170" s="1">
        <v>44616</v>
      </c>
      <c r="G1170" s="6">
        <v>1021060</v>
      </c>
      <c r="I1170">
        <v>0</v>
      </c>
      <c r="J1170" s="6">
        <v>1021060</v>
      </c>
    </row>
    <row r="1171" spans="1:10" x14ac:dyDescent="0.3">
      <c r="A1171" s="5">
        <v>44682</v>
      </c>
      <c r="B1171" t="s">
        <v>57</v>
      </c>
      <c r="C1171" t="s">
        <v>519</v>
      </c>
      <c r="D1171" s="1">
        <v>44643</v>
      </c>
      <c r="G1171" s="6">
        <v>5334000</v>
      </c>
      <c r="H1171" s="6">
        <v>627400</v>
      </c>
      <c r="I1171" s="6">
        <v>6500</v>
      </c>
      <c r="J1171" s="6">
        <v>5967900</v>
      </c>
    </row>
    <row r="1172" spans="1:10" x14ac:dyDescent="0.3">
      <c r="A1172" s="5">
        <v>44682</v>
      </c>
      <c r="B1172" t="s">
        <v>58</v>
      </c>
      <c r="C1172" t="s">
        <v>520</v>
      </c>
      <c r="D1172" s="1">
        <v>44651</v>
      </c>
      <c r="G1172" s="6">
        <v>3618490</v>
      </c>
      <c r="H1172" s="6">
        <v>174600</v>
      </c>
      <c r="I1172">
        <v>0</v>
      </c>
      <c r="J1172" s="6">
        <v>3793090</v>
      </c>
    </row>
    <row r="1173" spans="1:10" x14ac:dyDescent="0.3">
      <c r="A1173" s="5">
        <v>44682</v>
      </c>
      <c r="B1173" t="s">
        <v>59</v>
      </c>
      <c r="C1173" t="s">
        <v>521</v>
      </c>
      <c r="D1173" s="1">
        <v>44657</v>
      </c>
      <c r="G1173" s="6">
        <v>6111300</v>
      </c>
      <c r="I1173">
        <v>0</v>
      </c>
      <c r="J1173" s="6">
        <v>6111300</v>
      </c>
    </row>
    <row r="1174" spans="1:10" x14ac:dyDescent="0.3">
      <c r="A1174" s="5">
        <v>44682</v>
      </c>
      <c r="B1174" t="s">
        <v>60</v>
      </c>
      <c r="C1174" t="s">
        <v>522</v>
      </c>
      <c r="D1174" s="1">
        <v>44659</v>
      </c>
      <c r="G1174" s="6">
        <v>3456910</v>
      </c>
      <c r="H1174" s="6">
        <v>398700</v>
      </c>
      <c r="I1174">
        <v>0</v>
      </c>
      <c r="J1174" s="6">
        <v>3855610</v>
      </c>
    </row>
    <row r="1175" spans="1:10" x14ac:dyDescent="0.3">
      <c r="A1175" s="5">
        <v>44682</v>
      </c>
      <c r="B1175" t="s">
        <v>61</v>
      </c>
      <c r="C1175" t="s">
        <v>523</v>
      </c>
      <c r="D1175" s="1">
        <v>44694</v>
      </c>
      <c r="G1175" s="6">
        <v>1516740</v>
      </c>
      <c r="H1175" s="6">
        <v>156800</v>
      </c>
      <c r="I1175">
        <v>0</v>
      </c>
      <c r="J1175" s="6">
        <v>1673540</v>
      </c>
    </row>
    <row r="1176" spans="1:10" x14ac:dyDescent="0.3">
      <c r="A1176" s="5">
        <v>44682</v>
      </c>
      <c r="B1176" t="s">
        <v>62</v>
      </c>
      <c r="C1176" t="s">
        <v>524</v>
      </c>
      <c r="D1176" s="1">
        <v>44712</v>
      </c>
      <c r="G1176" s="6">
        <v>34450</v>
      </c>
      <c r="I1176">
        <v>0</v>
      </c>
      <c r="J1176" s="6">
        <v>34450</v>
      </c>
    </row>
    <row r="1177" spans="1:10" x14ac:dyDescent="0.3">
      <c r="A1177" s="5">
        <v>44713</v>
      </c>
      <c r="B1177" t="s">
        <v>1</v>
      </c>
      <c r="C1177" t="s">
        <v>475</v>
      </c>
      <c r="D1177" s="1">
        <v>42292</v>
      </c>
      <c r="G1177" s="6">
        <v>8624200</v>
      </c>
      <c r="H1177" s="6">
        <v>466700</v>
      </c>
      <c r="I1177">
        <v>0</v>
      </c>
      <c r="J1177" s="6">
        <v>9090900</v>
      </c>
    </row>
    <row r="1178" spans="1:10" x14ac:dyDescent="0.3">
      <c r="A1178" s="5">
        <v>44713</v>
      </c>
      <c r="B1178" t="s">
        <v>3</v>
      </c>
      <c r="C1178" t="s">
        <v>476</v>
      </c>
      <c r="D1178" s="1">
        <v>42444</v>
      </c>
      <c r="G1178" s="6">
        <v>5093500</v>
      </c>
      <c r="I1178">
        <v>0</v>
      </c>
      <c r="J1178" s="6">
        <v>5093500</v>
      </c>
    </row>
    <row r="1179" spans="1:10" x14ac:dyDescent="0.3">
      <c r="A1179" s="5">
        <v>44713</v>
      </c>
      <c r="B1179" t="s">
        <v>4</v>
      </c>
      <c r="C1179" t="s">
        <v>477</v>
      </c>
      <c r="D1179" s="1">
        <v>42503</v>
      </c>
      <c r="G1179" s="6">
        <v>15844200</v>
      </c>
      <c r="I1179">
        <v>0</v>
      </c>
      <c r="J1179" s="6">
        <v>15844200</v>
      </c>
    </row>
    <row r="1180" spans="1:10" x14ac:dyDescent="0.3">
      <c r="A1180" s="5">
        <v>44713</v>
      </c>
      <c r="B1180" t="s">
        <v>6</v>
      </c>
      <c r="C1180" t="s">
        <v>478</v>
      </c>
      <c r="D1180" s="1">
        <v>42638</v>
      </c>
      <c r="G1180" s="6">
        <v>6105000</v>
      </c>
      <c r="I1180">
        <v>0</v>
      </c>
      <c r="J1180" s="6">
        <v>6105000</v>
      </c>
    </row>
    <row r="1181" spans="1:10" x14ac:dyDescent="0.3">
      <c r="A1181" s="5">
        <v>44713</v>
      </c>
      <c r="B1181" t="s">
        <v>8</v>
      </c>
      <c r="C1181" t="s">
        <v>479</v>
      </c>
      <c r="D1181" s="1">
        <v>42708</v>
      </c>
      <c r="G1181" s="6">
        <v>4249000</v>
      </c>
      <c r="I1181">
        <v>0</v>
      </c>
      <c r="J1181" s="6">
        <v>4249000</v>
      </c>
    </row>
    <row r="1182" spans="1:10" x14ac:dyDescent="0.3">
      <c r="A1182" s="5">
        <v>44713</v>
      </c>
      <c r="B1182" t="s">
        <v>10</v>
      </c>
      <c r="C1182" t="s">
        <v>480</v>
      </c>
      <c r="D1182" s="1">
        <v>43039</v>
      </c>
      <c r="G1182" s="6">
        <v>7034000</v>
      </c>
      <c r="H1182" s="6">
        <v>435600</v>
      </c>
      <c r="I1182">
        <v>0</v>
      </c>
      <c r="J1182" s="6">
        <v>7469600</v>
      </c>
    </row>
    <row r="1183" spans="1:10" x14ac:dyDescent="0.3">
      <c r="A1183" s="5">
        <v>44713</v>
      </c>
      <c r="B1183" t="s">
        <v>11</v>
      </c>
      <c r="C1183" t="s">
        <v>481</v>
      </c>
      <c r="D1183" s="1">
        <v>43146</v>
      </c>
      <c r="G1183" s="6">
        <v>7691500</v>
      </c>
      <c r="H1183" s="6">
        <v>391900</v>
      </c>
      <c r="I1183">
        <v>0</v>
      </c>
      <c r="J1183" s="6">
        <v>8083400</v>
      </c>
    </row>
    <row r="1184" spans="1:10" x14ac:dyDescent="0.3">
      <c r="A1184" s="5">
        <v>44713</v>
      </c>
      <c r="B1184" t="s">
        <v>12</v>
      </c>
      <c r="C1184" t="s">
        <v>494</v>
      </c>
      <c r="D1184" s="1">
        <v>43252</v>
      </c>
      <c r="G1184" s="6">
        <v>866500</v>
      </c>
      <c r="I1184">
        <v>0</v>
      </c>
      <c r="J1184" s="6">
        <v>866500</v>
      </c>
    </row>
    <row r="1185" spans="1:10" x14ac:dyDescent="0.3">
      <c r="A1185" s="5">
        <v>44713</v>
      </c>
      <c r="B1185" t="s">
        <v>13</v>
      </c>
      <c r="C1185" t="s">
        <v>485</v>
      </c>
      <c r="D1185" s="1">
        <v>43779</v>
      </c>
      <c r="G1185" s="6">
        <v>6455000</v>
      </c>
      <c r="H1185" s="6">
        <v>331900</v>
      </c>
      <c r="I1185">
        <v>0</v>
      </c>
      <c r="J1185" s="6">
        <v>6786900</v>
      </c>
    </row>
    <row r="1186" spans="1:10" x14ac:dyDescent="0.3">
      <c r="A1186" s="5">
        <v>44713</v>
      </c>
      <c r="B1186" t="s">
        <v>15</v>
      </c>
      <c r="C1186" t="s">
        <v>517</v>
      </c>
      <c r="D1186" s="1">
        <v>44583</v>
      </c>
      <c r="G1186" s="6">
        <v>6009000</v>
      </c>
      <c r="H1186" s="6">
        <v>397800</v>
      </c>
      <c r="I1186">
        <v>0</v>
      </c>
      <c r="J1186" s="6">
        <v>6406800</v>
      </c>
    </row>
    <row r="1187" spans="1:10" x14ac:dyDescent="0.3">
      <c r="A1187" s="5">
        <v>44713</v>
      </c>
      <c r="B1187" t="s">
        <v>20</v>
      </c>
      <c r="C1187" t="s">
        <v>482</v>
      </c>
      <c r="D1187" s="1">
        <v>43629</v>
      </c>
      <c r="G1187" s="6">
        <v>8539000</v>
      </c>
      <c r="H1187" s="6">
        <v>444500</v>
      </c>
      <c r="I1187">
        <v>0</v>
      </c>
      <c r="J1187" s="6">
        <v>8983500</v>
      </c>
    </row>
    <row r="1188" spans="1:10" x14ac:dyDescent="0.3">
      <c r="A1188" s="5">
        <v>44713</v>
      </c>
      <c r="B1188" t="s">
        <v>21</v>
      </c>
      <c r="C1188" t="s">
        <v>483</v>
      </c>
      <c r="D1188" s="1">
        <v>43631</v>
      </c>
      <c r="G1188" s="6">
        <v>5344000</v>
      </c>
      <c r="H1188" s="6">
        <v>183100</v>
      </c>
      <c r="I1188">
        <v>0</v>
      </c>
      <c r="J1188" s="6">
        <v>5527100</v>
      </c>
    </row>
    <row r="1189" spans="1:10" x14ac:dyDescent="0.3">
      <c r="A1189" s="5">
        <v>44713</v>
      </c>
      <c r="B1189" t="s">
        <v>22</v>
      </c>
      <c r="C1189" t="s">
        <v>484</v>
      </c>
      <c r="D1189" s="1">
        <v>43743</v>
      </c>
      <c r="G1189" s="6">
        <v>7392500</v>
      </c>
      <c r="H1189" s="6">
        <v>354300</v>
      </c>
      <c r="I1189">
        <v>0</v>
      </c>
      <c r="J1189" s="6">
        <v>7746800</v>
      </c>
    </row>
    <row r="1190" spans="1:10" x14ac:dyDescent="0.3">
      <c r="A1190" s="5">
        <v>44713</v>
      </c>
      <c r="B1190" t="s">
        <v>23</v>
      </c>
      <c r="C1190" t="s">
        <v>486</v>
      </c>
      <c r="D1190" s="1">
        <v>43834</v>
      </c>
      <c r="G1190" s="6">
        <v>12488000</v>
      </c>
      <c r="I1190">
        <v>0</v>
      </c>
      <c r="J1190" s="6">
        <v>12488000</v>
      </c>
    </row>
    <row r="1191" spans="1:10" x14ac:dyDescent="0.3">
      <c r="A1191" s="5">
        <v>44713</v>
      </c>
      <c r="B1191" t="s">
        <v>24</v>
      </c>
      <c r="C1191" t="s">
        <v>487</v>
      </c>
      <c r="D1191" s="1">
        <v>43833</v>
      </c>
      <c r="G1191" s="6">
        <v>4841500</v>
      </c>
      <c r="I1191">
        <v>0</v>
      </c>
      <c r="J1191" s="6">
        <v>4841500</v>
      </c>
    </row>
    <row r="1192" spans="1:10" x14ac:dyDescent="0.3">
      <c r="A1192" s="5">
        <v>44713</v>
      </c>
      <c r="B1192" t="s">
        <v>25</v>
      </c>
      <c r="C1192" t="s">
        <v>488</v>
      </c>
      <c r="D1192" s="1">
        <v>43853</v>
      </c>
      <c r="G1192" s="6">
        <v>7891500</v>
      </c>
      <c r="H1192" s="6">
        <v>544520</v>
      </c>
      <c r="I1192">
        <v>0</v>
      </c>
      <c r="J1192" s="6">
        <v>8436020</v>
      </c>
    </row>
    <row r="1193" spans="1:10" x14ac:dyDescent="0.3">
      <c r="A1193" s="5">
        <v>44713</v>
      </c>
      <c r="B1193" t="s">
        <v>26</v>
      </c>
      <c r="C1193" t="s">
        <v>489</v>
      </c>
      <c r="D1193" s="1">
        <v>43945</v>
      </c>
      <c r="G1193" s="6">
        <v>8660000</v>
      </c>
      <c r="H1193" s="6">
        <v>445600</v>
      </c>
      <c r="I1193">
        <v>0</v>
      </c>
      <c r="J1193" s="6">
        <v>9105600</v>
      </c>
    </row>
    <row r="1194" spans="1:10" x14ac:dyDescent="0.3">
      <c r="A1194" s="5">
        <v>44713</v>
      </c>
      <c r="B1194" t="s">
        <v>27</v>
      </c>
      <c r="C1194" t="s">
        <v>490</v>
      </c>
      <c r="D1194" s="1">
        <v>44015</v>
      </c>
      <c r="G1194" s="6">
        <v>2915820</v>
      </c>
      <c r="I1194">
        <v>0</v>
      </c>
      <c r="J1194" s="6">
        <v>2915820</v>
      </c>
    </row>
    <row r="1195" spans="1:10" x14ac:dyDescent="0.3">
      <c r="A1195" s="5">
        <v>44713</v>
      </c>
      <c r="B1195" t="s">
        <v>28</v>
      </c>
      <c r="C1195" t="s">
        <v>491</v>
      </c>
      <c r="D1195" s="1">
        <v>44042</v>
      </c>
      <c r="G1195" s="6">
        <v>2804800</v>
      </c>
      <c r="I1195">
        <v>0</v>
      </c>
      <c r="J1195" s="6">
        <v>2804800</v>
      </c>
    </row>
    <row r="1196" spans="1:10" x14ac:dyDescent="0.3">
      <c r="A1196" s="5">
        <v>44713</v>
      </c>
      <c r="B1196" t="s">
        <v>29</v>
      </c>
      <c r="C1196" t="s">
        <v>492</v>
      </c>
      <c r="D1196" s="1">
        <v>44043</v>
      </c>
      <c r="G1196" s="6">
        <v>3739000</v>
      </c>
      <c r="I1196">
        <v>0</v>
      </c>
      <c r="J1196" s="6">
        <v>3739000</v>
      </c>
    </row>
    <row r="1197" spans="1:10" x14ac:dyDescent="0.3">
      <c r="A1197" s="5">
        <v>44713</v>
      </c>
      <c r="B1197" t="s">
        <v>30</v>
      </c>
      <c r="C1197" t="s">
        <v>493</v>
      </c>
      <c r="D1197" s="1">
        <v>44072</v>
      </c>
      <c r="G1197" s="6">
        <v>5125500</v>
      </c>
      <c r="I1197">
        <v>0</v>
      </c>
      <c r="J1197" s="6">
        <v>5125500</v>
      </c>
    </row>
    <row r="1198" spans="1:10" x14ac:dyDescent="0.3">
      <c r="A1198" s="5">
        <v>44713</v>
      </c>
      <c r="B1198" t="s">
        <v>31</v>
      </c>
      <c r="C1198" t="s">
        <v>495</v>
      </c>
      <c r="D1198" s="1">
        <v>44085</v>
      </c>
      <c r="G1198" s="6">
        <v>5125500</v>
      </c>
      <c r="I1198">
        <v>0</v>
      </c>
      <c r="J1198" s="6">
        <v>5125500</v>
      </c>
    </row>
    <row r="1199" spans="1:10" x14ac:dyDescent="0.3">
      <c r="A1199" s="5">
        <v>44713</v>
      </c>
      <c r="B1199" t="s">
        <v>32</v>
      </c>
      <c r="C1199" t="s">
        <v>496</v>
      </c>
      <c r="D1199" s="1">
        <v>44130</v>
      </c>
      <c r="E1199" s="1">
        <v>45543</v>
      </c>
      <c r="G1199" s="6">
        <v>6545000</v>
      </c>
      <c r="I1199">
        <v>0</v>
      </c>
      <c r="J1199" s="6">
        <v>6545000</v>
      </c>
    </row>
    <row r="1200" spans="1:10" x14ac:dyDescent="0.3">
      <c r="A1200" s="5">
        <v>44713</v>
      </c>
      <c r="B1200" t="s">
        <v>33</v>
      </c>
      <c r="C1200" t="s">
        <v>497</v>
      </c>
      <c r="D1200" s="1">
        <v>44147</v>
      </c>
      <c r="G1200" s="6">
        <v>6478000</v>
      </c>
      <c r="I1200">
        <v>0</v>
      </c>
      <c r="J1200" s="6">
        <v>6478000</v>
      </c>
    </row>
    <row r="1201" spans="1:10" x14ac:dyDescent="0.3">
      <c r="A1201" s="5">
        <v>44713</v>
      </c>
      <c r="B1201" t="s">
        <v>34</v>
      </c>
      <c r="C1201" t="s">
        <v>498</v>
      </c>
      <c r="D1201" s="1">
        <v>44154</v>
      </c>
      <c r="G1201" s="6">
        <v>8268000</v>
      </c>
      <c r="I1201">
        <v>0</v>
      </c>
      <c r="J1201" s="6">
        <v>8268000</v>
      </c>
    </row>
    <row r="1202" spans="1:10" x14ac:dyDescent="0.3">
      <c r="A1202" s="5">
        <v>44713</v>
      </c>
      <c r="B1202" t="s">
        <v>35</v>
      </c>
      <c r="C1202" t="s">
        <v>499</v>
      </c>
      <c r="D1202" s="1">
        <v>44169</v>
      </c>
      <c r="G1202" s="6">
        <v>6097000</v>
      </c>
      <c r="I1202">
        <v>0</v>
      </c>
      <c r="J1202" s="6">
        <v>6097000</v>
      </c>
    </row>
    <row r="1203" spans="1:10" x14ac:dyDescent="0.3">
      <c r="A1203" s="5">
        <v>44713</v>
      </c>
      <c r="B1203" t="s">
        <v>36</v>
      </c>
      <c r="C1203" t="s">
        <v>500</v>
      </c>
      <c r="D1203" s="1">
        <v>44217</v>
      </c>
      <c r="E1203" s="1">
        <v>45620</v>
      </c>
      <c r="G1203" s="6">
        <v>3689700</v>
      </c>
      <c r="I1203">
        <v>0</v>
      </c>
      <c r="J1203" s="6">
        <v>3689700</v>
      </c>
    </row>
    <row r="1204" spans="1:10" x14ac:dyDescent="0.3">
      <c r="A1204" s="5">
        <v>44713</v>
      </c>
      <c r="B1204" t="s">
        <v>37</v>
      </c>
      <c r="C1204" t="s">
        <v>501</v>
      </c>
      <c r="D1204" s="1">
        <v>44245</v>
      </c>
      <c r="E1204" s="1">
        <v>45838</v>
      </c>
      <c r="G1204" s="6">
        <v>8081400</v>
      </c>
      <c r="I1204">
        <v>0</v>
      </c>
      <c r="J1204" s="6">
        <v>8081400</v>
      </c>
    </row>
    <row r="1205" spans="1:10" x14ac:dyDescent="0.3">
      <c r="A1205" s="5">
        <v>44713</v>
      </c>
      <c r="B1205" t="s">
        <v>38</v>
      </c>
      <c r="C1205" t="s">
        <v>502</v>
      </c>
      <c r="D1205" s="1">
        <v>44252</v>
      </c>
      <c r="G1205" s="6">
        <v>5380500</v>
      </c>
      <c r="I1205">
        <v>0</v>
      </c>
      <c r="J1205" s="6">
        <v>5380500</v>
      </c>
    </row>
    <row r="1206" spans="1:10" x14ac:dyDescent="0.3">
      <c r="A1206" s="5">
        <v>44713</v>
      </c>
      <c r="B1206" t="s">
        <v>39</v>
      </c>
      <c r="C1206" t="s">
        <v>503</v>
      </c>
      <c r="D1206" s="1">
        <v>44258</v>
      </c>
      <c r="G1206" s="6">
        <v>3887000</v>
      </c>
      <c r="H1206" s="6">
        <v>81000</v>
      </c>
      <c r="I1206">
        <v>0</v>
      </c>
      <c r="J1206" s="6">
        <v>3968000</v>
      </c>
    </row>
    <row r="1207" spans="1:10" x14ac:dyDescent="0.3">
      <c r="A1207" s="5">
        <v>44713</v>
      </c>
      <c r="B1207" t="s">
        <v>40</v>
      </c>
      <c r="C1207" t="s">
        <v>504</v>
      </c>
      <c r="D1207" s="1">
        <v>44280</v>
      </c>
      <c r="G1207" s="6">
        <v>2493500</v>
      </c>
      <c r="I1207">
        <v>0</v>
      </c>
      <c r="J1207" s="6">
        <v>2493500</v>
      </c>
    </row>
    <row r="1208" spans="1:10" x14ac:dyDescent="0.3">
      <c r="A1208" s="5">
        <v>44713</v>
      </c>
      <c r="B1208" t="s">
        <v>41</v>
      </c>
      <c r="C1208" t="s">
        <v>505</v>
      </c>
      <c r="D1208" s="1">
        <v>44287</v>
      </c>
      <c r="G1208" s="6">
        <v>7347500</v>
      </c>
      <c r="I1208">
        <v>0</v>
      </c>
      <c r="J1208" s="6">
        <v>7347500</v>
      </c>
    </row>
    <row r="1209" spans="1:10" x14ac:dyDescent="0.3">
      <c r="A1209" s="5">
        <v>44713</v>
      </c>
      <c r="B1209" t="s">
        <v>42</v>
      </c>
      <c r="C1209" t="s">
        <v>506</v>
      </c>
      <c r="D1209" s="1">
        <v>44298</v>
      </c>
      <c r="G1209" s="6">
        <v>4532400</v>
      </c>
      <c r="I1209">
        <v>0</v>
      </c>
      <c r="J1209" s="6">
        <v>4532400</v>
      </c>
    </row>
    <row r="1210" spans="1:10" x14ac:dyDescent="0.3">
      <c r="A1210" s="5">
        <v>44713</v>
      </c>
      <c r="B1210" t="s">
        <v>43</v>
      </c>
      <c r="C1210" t="s">
        <v>507</v>
      </c>
      <c r="D1210" s="1">
        <v>44299</v>
      </c>
      <c r="G1210" s="6">
        <v>2348200</v>
      </c>
      <c r="I1210">
        <v>0</v>
      </c>
      <c r="J1210" s="6">
        <v>2348200</v>
      </c>
    </row>
    <row r="1211" spans="1:10" x14ac:dyDescent="0.3">
      <c r="A1211" s="5">
        <v>44713</v>
      </c>
      <c r="B1211" t="s">
        <v>44</v>
      </c>
      <c r="C1211" t="s">
        <v>512</v>
      </c>
      <c r="D1211" s="1">
        <v>44421</v>
      </c>
      <c r="G1211" s="6">
        <v>7629500</v>
      </c>
      <c r="H1211" s="6">
        <v>256900</v>
      </c>
      <c r="I1211">
        <v>0</v>
      </c>
      <c r="J1211" s="6">
        <v>7886400</v>
      </c>
    </row>
    <row r="1212" spans="1:10" x14ac:dyDescent="0.3">
      <c r="A1212" s="5">
        <v>44713</v>
      </c>
      <c r="B1212" t="s">
        <v>45</v>
      </c>
      <c r="C1212" t="s">
        <v>509</v>
      </c>
      <c r="D1212" s="1">
        <v>44391</v>
      </c>
      <c r="G1212" s="6">
        <v>7138300</v>
      </c>
      <c r="H1212" s="6">
        <v>624500</v>
      </c>
      <c r="I1212">
        <v>0</v>
      </c>
      <c r="J1212" s="6">
        <v>7762800</v>
      </c>
    </row>
    <row r="1213" spans="1:10" x14ac:dyDescent="0.3">
      <c r="A1213" s="5">
        <v>44713</v>
      </c>
      <c r="B1213" t="s">
        <v>46</v>
      </c>
      <c r="C1213" t="s">
        <v>510</v>
      </c>
      <c r="D1213" s="1">
        <v>44404</v>
      </c>
      <c r="G1213" s="6">
        <v>7425000</v>
      </c>
      <c r="H1213" s="6">
        <v>748500</v>
      </c>
      <c r="I1213">
        <v>0</v>
      </c>
      <c r="J1213" s="6">
        <v>8173500</v>
      </c>
    </row>
    <row r="1214" spans="1:10" x14ac:dyDescent="0.3">
      <c r="A1214" s="5">
        <v>44713</v>
      </c>
      <c r="B1214" t="s">
        <v>47</v>
      </c>
      <c r="C1214" t="s">
        <v>511</v>
      </c>
      <c r="D1214" s="1">
        <v>44405</v>
      </c>
      <c r="G1214" s="6">
        <v>6375000</v>
      </c>
      <c r="I1214">
        <v>0</v>
      </c>
      <c r="J1214" s="6">
        <v>6375000</v>
      </c>
    </row>
    <row r="1215" spans="1:10" x14ac:dyDescent="0.3">
      <c r="A1215" s="5">
        <v>44713</v>
      </c>
      <c r="B1215" t="s">
        <v>48</v>
      </c>
      <c r="C1215" t="s">
        <v>513</v>
      </c>
      <c r="D1215" s="1">
        <v>44446</v>
      </c>
      <c r="G1215" s="6">
        <v>3117300</v>
      </c>
      <c r="I1215">
        <v>0</v>
      </c>
      <c r="J1215" s="6">
        <v>3117300</v>
      </c>
    </row>
    <row r="1216" spans="1:10" x14ac:dyDescent="0.3">
      <c r="A1216" s="5">
        <v>44713</v>
      </c>
      <c r="B1216" t="s">
        <v>49</v>
      </c>
      <c r="C1216" t="s">
        <v>514</v>
      </c>
      <c r="D1216" s="1">
        <v>44453</v>
      </c>
      <c r="G1216" s="6">
        <v>7546500</v>
      </c>
      <c r="H1216" s="6">
        <v>365700</v>
      </c>
      <c r="I1216">
        <v>0</v>
      </c>
      <c r="J1216" s="6">
        <v>7912200</v>
      </c>
    </row>
    <row r="1217" spans="1:10" x14ac:dyDescent="0.3">
      <c r="A1217" s="5">
        <v>44713</v>
      </c>
      <c r="B1217" t="s">
        <v>50</v>
      </c>
      <c r="C1217" t="s">
        <v>508</v>
      </c>
      <c r="D1217" s="1">
        <v>44463</v>
      </c>
      <c r="G1217" s="6">
        <v>2760000</v>
      </c>
      <c r="H1217" s="6">
        <v>510000</v>
      </c>
      <c r="I1217">
        <v>0</v>
      </c>
      <c r="J1217" s="6">
        <v>3270000</v>
      </c>
    </row>
    <row r="1218" spans="1:10" x14ac:dyDescent="0.3">
      <c r="A1218" s="5">
        <v>44713</v>
      </c>
      <c r="B1218" t="s">
        <v>51</v>
      </c>
      <c r="C1218" t="s">
        <v>508</v>
      </c>
      <c r="D1218" s="1">
        <v>44377</v>
      </c>
      <c r="G1218" s="6">
        <v>4446500</v>
      </c>
      <c r="H1218" s="6">
        <v>176600</v>
      </c>
      <c r="I1218">
        <v>0</v>
      </c>
      <c r="J1218" s="6">
        <v>4623100</v>
      </c>
    </row>
    <row r="1219" spans="1:10" x14ac:dyDescent="0.3">
      <c r="A1219" s="5">
        <v>44713</v>
      </c>
      <c r="B1219" t="s">
        <v>52</v>
      </c>
      <c r="C1219" t="s">
        <v>508</v>
      </c>
      <c r="D1219" s="1">
        <v>44501</v>
      </c>
      <c r="G1219" s="6">
        <v>3256500</v>
      </c>
      <c r="H1219" s="6">
        <v>73300</v>
      </c>
      <c r="I1219">
        <v>0</v>
      </c>
      <c r="J1219" s="6">
        <v>3329800</v>
      </c>
    </row>
    <row r="1220" spans="1:10" x14ac:dyDescent="0.3">
      <c r="A1220" s="5">
        <v>44713</v>
      </c>
      <c r="B1220" t="s">
        <v>53</v>
      </c>
      <c r="C1220" t="s">
        <v>508</v>
      </c>
      <c r="D1220" s="1">
        <v>44476</v>
      </c>
      <c r="G1220" s="6">
        <v>2375720</v>
      </c>
      <c r="H1220" s="6">
        <v>240900</v>
      </c>
      <c r="I1220">
        <v>0</v>
      </c>
      <c r="J1220" s="6">
        <v>2616620</v>
      </c>
    </row>
    <row r="1221" spans="1:10" x14ac:dyDescent="0.3">
      <c r="A1221" s="5">
        <v>44713</v>
      </c>
      <c r="B1221" t="s">
        <v>54</v>
      </c>
      <c r="C1221" t="s">
        <v>515</v>
      </c>
      <c r="D1221" s="1">
        <v>44508</v>
      </c>
      <c r="G1221" s="6">
        <v>6413500</v>
      </c>
      <c r="H1221" s="6">
        <v>475500</v>
      </c>
      <c r="I1221">
        <v>0</v>
      </c>
      <c r="J1221" s="6">
        <v>6889000</v>
      </c>
    </row>
    <row r="1222" spans="1:10" x14ac:dyDescent="0.3">
      <c r="A1222" s="5">
        <v>44713</v>
      </c>
      <c r="B1222" t="s">
        <v>55</v>
      </c>
      <c r="C1222" t="s">
        <v>516</v>
      </c>
      <c r="D1222" s="1">
        <v>44536</v>
      </c>
      <c r="E1222" s="1">
        <v>46028</v>
      </c>
      <c r="G1222" s="6">
        <v>2848470</v>
      </c>
      <c r="I1222">
        <v>0</v>
      </c>
      <c r="J1222" s="6">
        <v>2848470</v>
      </c>
    </row>
    <row r="1223" spans="1:10" x14ac:dyDescent="0.3">
      <c r="A1223" s="5">
        <v>44713</v>
      </c>
      <c r="B1223" t="s">
        <v>56</v>
      </c>
      <c r="C1223" t="s">
        <v>518</v>
      </c>
      <c r="D1223" s="1">
        <v>44616</v>
      </c>
      <c r="G1223" s="6">
        <v>1229270</v>
      </c>
      <c r="I1223">
        <v>0</v>
      </c>
      <c r="J1223" s="6">
        <v>1229270</v>
      </c>
    </row>
    <row r="1224" spans="1:10" x14ac:dyDescent="0.3">
      <c r="A1224" s="5">
        <v>44713</v>
      </c>
      <c r="B1224" t="s">
        <v>57</v>
      </c>
      <c r="C1224" t="s">
        <v>519</v>
      </c>
      <c r="D1224" s="1">
        <v>44643</v>
      </c>
      <c r="G1224" s="6">
        <v>6707000</v>
      </c>
      <c r="H1224" s="6">
        <v>789100</v>
      </c>
      <c r="I1224">
        <v>0</v>
      </c>
      <c r="J1224" s="6">
        <v>7496100</v>
      </c>
    </row>
    <row r="1225" spans="1:10" x14ac:dyDescent="0.3">
      <c r="A1225" s="5">
        <v>44713</v>
      </c>
      <c r="B1225" t="s">
        <v>58</v>
      </c>
      <c r="C1225" t="s">
        <v>520</v>
      </c>
      <c r="D1225" s="1">
        <v>44651</v>
      </c>
      <c r="G1225" s="6">
        <v>4582500</v>
      </c>
      <c r="H1225" s="6">
        <v>337200</v>
      </c>
      <c r="I1225">
        <v>0</v>
      </c>
      <c r="J1225" s="6">
        <v>4919700</v>
      </c>
    </row>
    <row r="1226" spans="1:10" x14ac:dyDescent="0.3">
      <c r="A1226" s="5">
        <v>44713</v>
      </c>
      <c r="B1226" t="s">
        <v>59</v>
      </c>
      <c r="C1226" t="s">
        <v>521</v>
      </c>
      <c r="D1226" s="1">
        <v>44657</v>
      </c>
      <c r="G1226" s="6">
        <v>7465500</v>
      </c>
      <c r="I1226">
        <v>0</v>
      </c>
      <c r="J1226" s="6">
        <v>7465500</v>
      </c>
    </row>
    <row r="1227" spans="1:10" x14ac:dyDescent="0.3">
      <c r="A1227" s="5">
        <v>44713</v>
      </c>
      <c r="B1227" t="s">
        <v>60</v>
      </c>
      <c r="C1227" t="s">
        <v>522</v>
      </c>
      <c r="D1227" s="1">
        <v>44659</v>
      </c>
      <c r="G1227" s="6">
        <v>4202000</v>
      </c>
      <c r="H1227" s="6">
        <v>332500</v>
      </c>
      <c r="I1227">
        <v>0</v>
      </c>
      <c r="J1227" s="6">
        <v>4534500</v>
      </c>
    </row>
    <row r="1228" spans="1:10" x14ac:dyDescent="0.3">
      <c r="A1228" s="5">
        <v>44713</v>
      </c>
      <c r="B1228" t="s">
        <v>61</v>
      </c>
      <c r="C1228" t="s">
        <v>523</v>
      </c>
      <c r="D1228" s="1">
        <v>44694</v>
      </c>
      <c r="G1228" s="6">
        <v>2825410</v>
      </c>
      <c r="H1228" s="6">
        <v>265400</v>
      </c>
      <c r="I1228">
        <v>0</v>
      </c>
      <c r="J1228" s="6">
        <v>3090810</v>
      </c>
    </row>
    <row r="1229" spans="1:10" x14ac:dyDescent="0.3">
      <c r="A1229" s="5">
        <v>44713</v>
      </c>
      <c r="B1229" t="s">
        <v>62</v>
      </c>
      <c r="C1229" t="s">
        <v>524</v>
      </c>
      <c r="D1229" s="1">
        <v>44712</v>
      </c>
      <c r="G1229" s="6">
        <v>2950910</v>
      </c>
      <c r="I1229">
        <v>0</v>
      </c>
      <c r="J1229" s="6">
        <v>2950910</v>
      </c>
    </row>
    <row r="1230" spans="1:10" x14ac:dyDescent="0.3">
      <c r="A1230" s="5">
        <v>44743</v>
      </c>
      <c r="B1230" t="s">
        <v>1</v>
      </c>
      <c r="C1230" t="s">
        <v>475</v>
      </c>
      <c r="D1230" s="1">
        <v>42292</v>
      </c>
      <c r="G1230" s="6">
        <v>9084500</v>
      </c>
      <c r="H1230" s="6">
        <v>445000</v>
      </c>
      <c r="I1230">
        <v>0</v>
      </c>
      <c r="J1230" s="6">
        <v>9529500</v>
      </c>
    </row>
    <row r="1231" spans="1:10" x14ac:dyDescent="0.3">
      <c r="A1231" s="5">
        <v>44743</v>
      </c>
      <c r="B1231" t="s">
        <v>3</v>
      </c>
      <c r="C1231" t="s">
        <v>476</v>
      </c>
      <c r="D1231" s="1">
        <v>42444</v>
      </c>
      <c r="G1231" s="6">
        <v>6120000</v>
      </c>
      <c r="I1231">
        <v>0</v>
      </c>
      <c r="J1231" s="6">
        <v>6120000</v>
      </c>
    </row>
    <row r="1232" spans="1:10" x14ac:dyDescent="0.3">
      <c r="A1232" s="5">
        <v>44743</v>
      </c>
      <c r="B1232" t="s">
        <v>4</v>
      </c>
      <c r="C1232" t="s">
        <v>477</v>
      </c>
      <c r="D1232" s="1">
        <v>42503</v>
      </c>
      <c r="G1232" s="6">
        <v>16917500</v>
      </c>
      <c r="I1232">
        <v>0</v>
      </c>
      <c r="J1232" s="6">
        <v>16917500</v>
      </c>
    </row>
    <row r="1233" spans="1:10" x14ac:dyDescent="0.3">
      <c r="A1233" s="5">
        <v>44743</v>
      </c>
      <c r="B1233" t="s">
        <v>6</v>
      </c>
      <c r="C1233" t="s">
        <v>478</v>
      </c>
      <c r="D1233" s="1">
        <v>42638</v>
      </c>
      <c r="G1233" s="6">
        <v>6447000</v>
      </c>
      <c r="I1233">
        <v>0</v>
      </c>
      <c r="J1233" s="6">
        <v>6447000</v>
      </c>
    </row>
    <row r="1234" spans="1:10" x14ac:dyDescent="0.3">
      <c r="A1234" s="5">
        <v>44743</v>
      </c>
      <c r="B1234" t="s">
        <v>8</v>
      </c>
      <c r="C1234" t="s">
        <v>479</v>
      </c>
      <c r="D1234" s="1">
        <v>42708</v>
      </c>
      <c r="G1234" s="6">
        <v>4566500</v>
      </c>
      <c r="I1234">
        <v>0</v>
      </c>
      <c r="J1234" s="6">
        <v>4566500</v>
      </c>
    </row>
    <row r="1235" spans="1:10" x14ac:dyDescent="0.3">
      <c r="A1235" s="5">
        <v>44743</v>
      </c>
      <c r="B1235" t="s">
        <v>10</v>
      </c>
      <c r="C1235" t="s">
        <v>480</v>
      </c>
      <c r="D1235" s="1">
        <v>43039</v>
      </c>
      <c r="G1235" s="6">
        <v>7942000</v>
      </c>
      <c r="H1235" s="6">
        <v>451400</v>
      </c>
      <c r="I1235">
        <v>0</v>
      </c>
      <c r="J1235" s="6">
        <v>8393400</v>
      </c>
    </row>
    <row r="1236" spans="1:10" x14ac:dyDescent="0.3">
      <c r="A1236" s="5">
        <v>44743</v>
      </c>
      <c r="B1236" t="s">
        <v>11</v>
      </c>
      <c r="C1236" t="s">
        <v>481</v>
      </c>
      <c r="D1236" s="1">
        <v>43146</v>
      </c>
      <c r="G1236" s="6">
        <v>9214500</v>
      </c>
      <c r="H1236" s="6">
        <v>462700</v>
      </c>
      <c r="I1236">
        <v>0</v>
      </c>
      <c r="J1236" s="6">
        <v>9677200</v>
      </c>
    </row>
    <row r="1237" spans="1:10" x14ac:dyDescent="0.3">
      <c r="A1237" s="5">
        <v>44743</v>
      </c>
      <c r="B1237" t="s">
        <v>12</v>
      </c>
      <c r="C1237" t="s">
        <v>494</v>
      </c>
      <c r="D1237" s="1">
        <v>43252</v>
      </c>
      <c r="G1237" s="6">
        <v>1007000</v>
      </c>
      <c r="I1237">
        <v>0</v>
      </c>
      <c r="J1237" s="6">
        <v>1007000</v>
      </c>
    </row>
    <row r="1238" spans="1:10" x14ac:dyDescent="0.3">
      <c r="A1238" s="5">
        <v>44743</v>
      </c>
      <c r="B1238" t="s">
        <v>13</v>
      </c>
      <c r="C1238" t="s">
        <v>485</v>
      </c>
      <c r="D1238" s="1">
        <v>43779</v>
      </c>
      <c r="G1238" s="6">
        <v>6301500</v>
      </c>
      <c r="H1238" s="6">
        <v>378900</v>
      </c>
      <c r="I1238">
        <v>0</v>
      </c>
      <c r="J1238" s="6">
        <v>6680400</v>
      </c>
    </row>
    <row r="1239" spans="1:10" x14ac:dyDescent="0.3">
      <c r="A1239" s="5">
        <v>44743</v>
      </c>
      <c r="B1239" t="s">
        <v>15</v>
      </c>
      <c r="C1239" t="s">
        <v>517</v>
      </c>
      <c r="D1239" s="1">
        <v>44583</v>
      </c>
      <c r="G1239" s="6">
        <v>6428000</v>
      </c>
      <c r="H1239" s="6">
        <v>370300</v>
      </c>
      <c r="I1239">
        <v>0</v>
      </c>
      <c r="J1239" s="6">
        <v>6798300</v>
      </c>
    </row>
    <row r="1240" spans="1:10" x14ac:dyDescent="0.3">
      <c r="A1240" s="5">
        <v>44743</v>
      </c>
      <c r="B1240" t="s">
        <v>20</v>
      </c>
      <c r="C1240" t="s">
        <v>482</v>
      </c>
      <c r="D1240" s="1">
        <v>43629</v>
      </c>
      <c r="G1240" s="6">
        <v>10246500</v>
      </c>
      <c r="H1240" s="6">
        <v>311600</v>
      </c>
      <c r="I1240">
        <v>0</v>
      </c>
      <c r="J1240" s="6">
        <v>10558100</v>
      </c>
    </row>
    <row r="1241" spans="1:10" x14ac:dyDescent="0.3">
      <c r="A1241" s="5">
        <v>44743</v>
      </c>
      <c r="B1241" t="s">
        <v>21</v>
      </c>
      <c r="C1241" t="s">
        <v>483</v>
      </c>
      <c r="D1241" s="1">
        <v>43631</v>
      </c>
      <c r="G1241" s="6">
        <v>5607000</v>
      </c>
      <c r="H1241" s="6">
        <v>170600</v>
      </c>
      <c r="I1241">
        <v>0</v>
      </c>
      <c r="J1241" s="6">
        <v>5777600</v>
      </c>
    </row>
    <row r="1242" spans="1:10" x14ac:dyDescent="0.3">
      <c r="A1242" s="5">
        <v>44743</v>
      </c>
      <c r="B1242" t="s">
        <v>22</v>
      </c>
      <c r="C1242" t="s">
        <v>484</v>
      </c>
      <c r="D1242" s="1">
        <v>43743</v>
      </c>
      <c r="G1242" s="6">
        <v>7416000</v>
      </c>
      <c r="H1242" s="6">
        <v>387000</v>
      </c>
      <c r="I1242">
        <v>0</v>
      </c>
      <c r="J1242" s="6">
        <v>7803000</v>
      </c>
    </row>
    <row r="1243" spans="1:10" x14ac:dyDescent="0.3">
      <c r="A1243" s="5">
        <v>44743</v>
      </c>
      <c r="B1243" t="s">
        <v>23</v>
      </c>
      <c r="C1243" t="s">
        <v>486</v>
      </c>
      <c r="D1243" s="1">
        <v>43834</v>
      </c>
      <c r="G1243" s="6">
        <v>13288000</v>
      </c>
      <c r="I1243">
        <v>0</v>
      </c>
      <c r="J1243" s="6">
        <v>13288000</v>
      </c>
    </row>
    <row r="1244" spans="1:10" x14ac:dyDescent="0.3">
      <c r="A1244" s="5">
        <v>44743</v>
      </c>
      <c r="B1244" t="s">
        <v>24</v>
      </c>
      <c r="C1244" t="s">
        <v>487</v>
      </c>
      <c r="D1244" s="1">
        <v>43833</v>
      </c>
      <c r="G1244" s="6">
        <v>5230000</v>
      </c>
      <c r="I1244">
        <v>0</v>
      </c>
      <c r="J1244" s="6">
        <v>5230000</v>
      </c>
    </row>
    <row r="1245" spans="1:10" x14ac:dyDescent="0.3">
      <c r="A1245" s="5">
        <v>44743</v>
      </c>
      <c r="B1245" t="s">
        <v>25</v>
      </c>
      <c r="C1245" t="s">
        <v>488</v>
      </c>
      <c r="D1245" s="1">
        <v>43853</v>
      </c>
      <c r="G1245" s="6">
        <v>7640000</v>
      </c>
      <c r="H1245" s="6">
        <v>709500</v>
      </c>
      <c r="I1245">
        <v>0</v>
      </c>
      <c r="J1245" s="6">
        <v>8349500</v>
      </c>
    </row>
    <row r="1246" spans="1:10" x14ac:dyDescent="0.3">
      <c r="A1246" s="5">
        <v>44743</v>
      </c>
      <c r="B1246" t="s">
        <v>26</v>
      </c>
      <c r="C1246" t="s">
        <v>489</v>
      </c>
      <c r="D1246" s="1">
        <v>43945</v>
      </c>
      <c r="G1246" s="6">
        <v>9931000</v>
      </c>
      <c r="H1246" s="6">
        <v>542700</v>
      </c>
      <c r="I1246">
        <v>0</v>
      </c>
      <c r="J1246" s="6">
        <v>10473700</v>
      </c>
    </row>
    <row r="1247" spans="1:10" x14ac:dyDescent="0.3">
      <c r="A1247" s="5">
        <v>44743</v>
      </c>
      <c r="B1247" t="s">
        <v>27</v>
      </c>
      <c r="C1247" t="s">
        <v>490</v>
      </c>
      <c r="D1247" s="1">
        <v>44015</v>
      </c>
      <c r="G1247" s="6">
        <v>3096650</v>
      </c>
      <c r="I1247">
        <v>0</v>
      </c>
      <c r="J1247" s="6">
        <v>3096650</v>
      </c>
    </row>
    <row r="1248" spans="1:10" x14ac:dyDescent="0.3">
      <c r="A1248" s="5">
        <v>44743</v>
      </c>
      <c r="B1248" t="s">
        <v>28</v>
      </c>
      <c r="C1248" t="s">
        <v>491</v>
      </c>
      <c r="D1248" s="1">
        <v>44042</v>
      </c>
      <c r="G1248" s="6">
        <v>2803200</v>
      </c>
      <c r="I1248">
        <v>0</v>
      </c>
      <c r="J1248" s="6">
        <v>2803200</v>
      </c>
    </row>
    <row r="1249" spans="1:10" x14ac:dyDescent="0.3">
      <c r="A1249" s="5">
        <v>44743</v>
      </c>
      <c r="B1249" t="s">
        <v>29</v>
      </c>
      <c r="C1249" t="s">
        <v>492</v>
      </c>
      <c r="D1249" s="1">
        <v>44043</v>
      </c>
      <c r="G1249" s="6">
        <v>3712000</v>
      </c>
      <c r="I1249">
        <v>0</v>
      </c>
      <c r="J1249" s="6">
        <v>3712000</v>
      </c>
    </row>
    <row r="1250" spans="1:10" x14ac:dyDescent="0.3">
      <c r="A1250" s="5">
        <v>44743</v>
      </c>
      <c r="B1250" t="s">
        <v>30</v>
      </c>
      <c r="C1250" t="s">
        <v>493</v>
      </c>
      <c r="D1250" s="1">
        <v>44072</v>
      </c>
      <c r="G1250" s="6">
        <v>6490500</v>
      </c>
      <c r="I1250">
        <v>0</v>
      </c>
      <c r="J1250" s="6">
        <v>6490500</v>
      </c>
    </row>
    <row r="1251" spans="1:10" x14ac:dyDescent="0.3">
      <c r="A1251" s="5">
        <v>44743</v>
      </c>
      <c r="B1251" t="s">
        <v>31</v>
      </c>
      <c r="C1251" t="s">
        <v>495</v>
      </c>
      <c r="D1251" s="1">
        <v>44085</v>
      </c>
      <c r="G1251" s="6">
        <v>5716700</v>
      </c>
      <c r="I1251">
        <v>0</v>
      </c>
      <c r="J1251" s="6">
        <v>5716700</v>
      </c>
    </row>
    <row r="1252" spans="1:10" x14ac:dyDescent="0.3">
      <c r="A1252" s="5">
        <v>44743</v>
      </c>
      <c r="B1252" t="s">
        <v>32</v>
      </c>
      <c r="C1252" t="s">
        <v>496</v>
      </c>
      <c r="D1252" s="1">
        <v>44130</v>
      </c>
      <c r="E1252" s="1">
        <v>45543</v>
      </c>
      <c r="G1252" s="6">
        <v>7161500</v>
      </c>
      <c r="I1252">
        <v>0</v>
      </c>
      <c r="J1252" s="6">
        <v>7161500</v>
      </c>
    </row>
    <row r="1253" spans="1:10" x14ac:dyDescent="0.3">
      <c r="A1253" s="5">
        <v>44743</v>
      </c>
      <c r="B1253" t="s">
        <v>33</v>
      </c>
      <c r="C1253" t="s">
        <v>497</v>
      </c>
      <c r="D1253" s="1">
        <v>44147</v>
      </c>
      <c r="G1253" s="6">
        <v>7080000</v>
      </c>
      <c r="I1253">
        <v>0</v>
      </c>
      <c r="J1253" s="6">
        <v>7080000</v>
      </c>
    </row>
    <row r="1254" spans="1:10" x14ac:dyDescent="0.3">
      <c r="A1254" s="5">
        <v>44743</v>
      </c>
      <c r="B1254" t="s">
        <v>34</v>
      </c>
      <c r="C1254" t="s">
        <v>498</v>
      </c>
      <c r="D1254" s="1">
        <v>44154</v>
      </c>
      <c r="G1254" s="6">
        <v>8857000</v>
      </c>
      <c r="I1254">
        <v>0</v>
      </c>
      <c r="J1254" s="6">
        <v>8857000</v>
      </c>
    </row>
    <row r="1255" spans="1:10" x14ac:dyDescent="0.3">
      <c r="A1255" s="5">
        <v>44743</v>
      </c>
      <c r="B1255" t="s">
        <v>35</v>
      </c>
      <c r="C1255" t="s">
        <v>499</v>
      </c>
      <c r="D1255" s="1">
        <v>44169</v>
      </c>
      <c r="G1255" s="6">
        <v>6223000</v>
      </c>
      <c r="I1255">
        <v>0</v>
      </c>
      <c r="J1255" s="6">
        <v>6223000</v>
      </c>
    </row>
    <row r="1256" spans="1:10" x14ac:dyDescent="0.3">
      <c r="A1256" s="5">
        <v>44743</v>
      </c>
      <c r="B1256" t="s">
        <v>37</v>
      </c>
      <c r="C1256" t="s">
        <v>501</v>
      </c>
      <c r="D1256" s="1">
        <v>44245</v>
      </c>
      <c r="E1256" s="1">
        <v>45838</v>
      </c>
      <c r="G1256" s="6">
        <v>9807800</v>
      </c>
      <c r="I1256">
        <v>0</v>
      </c>
      <c r="J1256" s="6">
        <v>9807800</v>
      </c>
    </row>
    <row r="1257" spans="1:10" x14ac:dyDescent="0.3">
      <c r="A1257" s="5">
        <v>44743</v>
      </c>
      <c r="B1257" t="s">
        <v>38</v>
      </c>
      <c r="C1257" t="s">
        <v>502</v>
      </c>
      <c r="D1257" s="1">
        <v>44252</v>
      </c>
      <c r="G1257" s="6">
        <v>5842000</v>
      </c>
      <c r="I1257">
        <v>0</v>
      </c>
      <c r="J1257" s="6">
        <v>5842000</v>
      </c>
    </row>
    <row r="1258" spans="1:10" x14ac:dyDescent="0.3">
      <c r="A1258" s="5">
        <v>44743</v>
      </c>
      <c r="B1258" t="s">
        <v>39</v>
      </c>
      <c r="C1258" t="s">
        <v>503</v>
      </c>
      <c r="D1258" s="1">
        <v>44258</v>
      </c>
      <c r="G1258" s="6">
        <v>4849500</v>
      </c>
      <c r="H1258" s="6">
        <v>252600</v>
      </c>
      <c r="I1258">
        <v>0</v>
      </c>
      <c r="J1258" s="6">
        <v>5102100</v>
      </c>
    </row>
    <row r="1259" spans="1:10" x14ac:dyDescent="0.3">
      <c r="A1259" s="5">
        <v>44743</v>
      </c>
      <c r="B1259" t="s">
        <v>40</v>
      </c>
      <c r="C1259" t="s">
        <v>504</v>
      </c>
      <c r="D1259" s="1">
        <v>44280</v>
      </c>
      <c r="G1259" s="6">
        <v>2600500</v>
      </c>
      <c r="I1259">
        <v>0</v>
      </c>
      <c r="J1259" s="6">
        <v>2600500</v>
      </c>
    </row>
    <row r="1260" spans="1:10" x14ac:dyDescent="0.3">
      <c r="A1260" s="5">
        <v>44743</v>
      </c>
      <c r="B1260" t="s">
        <v>41</v>
      </c>
      <c r="C1260" t="s">
        <v>505</v>
      </c>
      <c r="D1260" s="1">
        <v>44287</v>
      </c>
      <c r="G1260" s="6">
        <v>8451000</v>
      </c>
      <c r="I1260">
        <v>0</v>
      </c>
      <c r="J1260" s="6">
        <v>8451000</v>
      </c>
    </row>
    <row r="1261" spans="1:10" x14ac:dyDescent="0.3">
      <c r="A1261" s="5">
        <v>44743</v>
      </c>
      <c r="B1261" t="s">
        <v>42</v>
      </c>
      <c r="C1261" t="s">
        <v>506</v>
      </c>
      <c r="D1261" s="1">
        <v>44298</v>
      </c>
      <c r="G1261" s="6">
        <v>4927100</v>
      </c>
      <c r="I1261">
        <v>0</v>
      </c>
      <c r="J1261" s="6">
        <v>4927100</v>
      </c>
    </row>
    <row r="1262" spans="1:10" x14ac:dyDescent="0.3">
      <c r="A1262" s="5">
        <v>44743</v>
      </c>
      <c r="B1262" t="s">
        <v>43</v>
      </c>
      <c r="C1262" t="s">
        <v>507</v>
      </c>
      <c r="D1262" s="1">
        <v>44299</v>
      </c>
      <c r="G1262" s="6">
        <v>2297800</v>
      </c>
      <c r="I1262">
        <v>0</v>
      </c>
      <c r="J1262" s="6">
        <v>2297800</v>
      </c>
    </row>
    <row r="1263" spans="1:10" x14ac:dyDescent="0.3">
      <c r="A1263" s="5">
        <v>44743</v>
      </c>
      <c r="B1263" t="s">
        <v>44</v>
      </c>
      <c r="C1263" t="s">
        <v>512</v>
      </c>
      <c r="D1263" s="1">
        <v>44421</v>
      </c>
      <c r="G1263" s="6">
        <v>8233000</v>
      </c>
      <c r="H1263" s="6">
        <v>355600</v>
      </c>
      <c r="I1263">
        <v>0</v>
      </c>
      <c r="J1263" s="6">
        <v>8588600</v>
      </c>
    </row>
    <row r="1264" spans="1:10" x14ac:dyDescent="0.3">
      <c r="A1264" s="5">
        <v>44743</v>
      </c>
      <c r="B1264" t="s">
        <v>45</v>
      </c>
      <c r="C1264" t="s">
        <v>509</v>
      </c>
      <c r="D1264" s="1">
        <v>44391</v>
      </c>
      <c r="G1264" s="6">
        <v>7615200</v>
      </c>
      <c r="H1264" s="6">
        <v>579200</v>
      </c>
      <c r="I1264">
        <v>0</v>
      </c>
      <c r="J1264" s="6">
        <v>8194400</v>
      </c>
    </row>
    <row r="1265" spans="1:10" x14ac:dyDescent="0.3">
      <c r="A1265" s="5">
        <v>44743</v>
      </c>
      <c r="B1265" t="s">
        <v>46</v>
      </c>
      <c r="C1265" t="s">
        <v>510</v>
      </c>
      <c r="D1265" s="1">
        <v>44404</v>
      </c>
      <c r="G1265" s="6">
        <v>8126500</v>
      </c>
      <c r="H1265" s="6">
        <v>1064200</v>
      </c>
      <c r="I1265">
        <v>0</v>
      </c>
      <c r="J1265" s="6">
        <v>9190700</v>
      </c>
    </row>
    <row r="1266" spans="1:10" x14ac:dyDescent="0.3">
      <c r="A1266" s="5">
        <v>44743</v>
      </c>
      <c r="B1266" t="s">
        <v>47</v>
      </c>
      <c r="C1266" t="s">
        <v>511</v>
      </c>
      <c r="D1266" s="1">
        <v>44405</v>
      </c>
      <c r="G1266" s="6">
        <v>7387000</v>
      </c>
      <c r="I1266">
        <v>0</v>
      </c>
      <c r="J1266" s="6">
        <v>7387000</v>
      </c>
    </row>
    <row r="1267" spans="1:10" x14ac:dyDescent="0.3">
      <c r="A1267" s="5">
        <v>44743</v>
      </c>
      <c r="B1267" t="s">
        <v>48</v>
      </c>
      <c r="C1267" t="s">
        <v>513</v>
      </c>
      <c r="D1267" s="1">
        <v>44446</v>
      </c>
      <c r="G1267" s="6">
        <v>3323900</v>
      </c>
      <c r="I1267">
        <v>0</v>
      </c>
      <c r="J1267" s="6">
        <v>3323900</v>
      </c>
    </row>
    <row r="1268" spans="1:10" x14ac:dyDescent="0.3">
      <c r="A1268" s="5">
        <v>44743</v>
      </c>
      <c r="B1268" t="s">
        <v>49</v>
      </c>
      <c r="C1268" t="s">
        <v>514</v>
      </c>
      <c r="D1268" s="1">
        <v>44453</v>
      </c>
      <c r="G1268" s="6">
        <v>8865100</v>
      </c>
      <c r="H1268" s="6">
        <v>505900</v>
      </c>
      <c r="I1268">
        <v>0</v>
      </c>
      <c r="J1268" s="6">
        <v>9371000</v>
      </c>
    </row>
    <row r="1269" spans="1:10" x14ac:dyDescent="0.3">
      <c r="A1269" s="5">
        <v>44743</v>
      </c>
      <c r="B1269" t="s">
        <v>50</v>
      </c>
      <c r="C1269" t="s">
        <v>508</v>
      </c>
      <c r="D1269" s="1">
        <v>44463</v>
      </c>
      <c r="G1269" s="6">
        <v>3855500</v>
      </c>
      <c r="H1269" s="6">
        <v>469900</v>
      </c>
      <c r="I1269">
        <v>0</v>
      </c>
      <c r="J1269" s="6">
        <v>4325400</v>
      </c>
    </row>
    <row r="1270" spans="1:10" x14ac:dyDescent="0.3">
      <c r="A1270" s="5">
        <v>44743</v>
      </c>
      <c r="B1270" t="s">
        <v>51</v>
      </c>
      <c r="C1270" t="s">
        <v>508</v>
      </c>
      <c r="D1270" s="1">
        <v>44377</v>
      </c>
      <c r="G1270" s="6">
        <v>5027500</v>
      </c>
      <c r="H1270" s="6">
        <v>270200</v>
      </c>
      <c r="I1270">
        <v>0</v>
      </c>
      <c r="J1270" s="6">
        <v>5297700</v>
      </c>
    </row>
    <row r="1271" spans="1:10" x14ac:dyDescent="0.3">
      <c r="A1271" s="5">
        <v>44743</v>
      </c>
      <c r="B1271" t="s">
        <v>52</v>
      </c>
      <c r="C1271" t="s">
        <v>508</v>
      </c>
      <c r="D1271" s="1">
        <v>44501</v>
      </c>
      <c r="G1271" s="6">
        <v>3734000</v>
      </c>
      <c r="H1271" s="6">
        <v>91400</v>
      </c>
      <c r="I1271">
        <v>0</v>
      </c>
      <c r="J1271" s="6">
        <v>3825400</v>
      </c>
    </row>
    <row r="1272" spans="1:10" x14ac:dyDescent="0.3">
      <c r="A1272" s="5">
        <v>44743</v>
      </c>
      <c r="B1272" t="s">
        <v>53</v>
      </c>
      <c r="C1272" t="s">
        <v>508</v>
      </c>
      <c r="D1272" s="1">
        <v>44476</v>
      </c>
      <c r="G1272" s="6">
        <v>2797610</v>
      </c>
      <c r="H1272" s="6">
        <v>368200</v>
      </c>
      <c r="I1272">
        <v>0</v>
      </c>
      <c r="J1272" s="6">
        <v>3165810</v>
      </c>
    </row>
    <row r="1273" spans="1:10" x14ac:dyDescent="0.3">
      <c r="A1273" s="5">
        <v>44743</v>
      </c>
      <c r="B1273" t="s">
        <v>54</v>
      </c>
      <c r="C1273" t="s">
        <v>515</v>
      </c>
      <c r="D1273" s="1">
        <v>44508</v>
      </c>
      <c r="G1273" s="6">
        <v>6233500</v>
      </c>
      <c r="H1273" s="6">
        <v>462500</v>
      </c>
      <c r="I1273">
        <v>0</v>
      </c>
      <c r="J1273" s="6">
        <v>6696000</v>
      </c>
    </row>
    <row r="1274" spans="1:10" x14ac:dyDescent="0.3">
      <c r="A1274" s="5">
        <v>44743</v>
      </c>
      <c r="B1274" t="s">
        <v>55</v>
      </c>
      <c r="C1274" t="s">
        <v>516</v>
      </c>
      <c r="D1274" s="1">
        <v>44536</v>
      </c>
      <c r="E1274" s="1">
        <v>46028</v>
      </c>
      <c r="G1274" s="6">
        <v>2759750</v>
      </c>
      <c r="I1274">
        <v>0</v>
      </c>
      <c r="J1274" s="6">
        <v>2759750</v>
      </c>
    </row>
    <row r="1275" spans="1:10" x14ac:dyDescent="0.3">
      <c r="A1275" s="5">
        <v>44743</v>
      </c>
      <c r="B1275" t="s">
        <v>56</v>
      </c>
      <c r="C1275" t="s">
        <v>518</v>
      </c>
      <c r="D1275" s="1">
        <v>44616</v>
      </c>
      <c r="G1275" s="6">
        <v>1336610</v>
      </c>
      <c r="I1275">
        <v>0</v>
      </c>
      <c r="J1275" s="6">
        <v>1336610</v>
      </c>
    </row>
    <row r="1276" spans="1:10" x14ac:dyDescent="0.3">
      <c r="A1276" s="5">
        <v>44743</v>
      </c>
      <c r="B1276" t="s">
        <v>57</v>
      </c>
      <c r="C1276" t="s">
        <v>519</v>
      </c>
      <c r="D1276" s="1">
        <v>44643</v>
      </c>
      <c r="G1276" s="6">
        <v>7169000</v>
      </c>
      <c r="H1276" s="6">
        <v>640800</v>
      </c>
      <c r="I1276">
        <v>0</v>
      </c>
      <c r="J1276" s="6">
        <v>7809800</v>
      </c>
    </row>
    <row r="1277" spans="1:10" x14ac:dyDescent="0.3">
      <c r="A1277" s="5">
        <v>44743</v>
      </c>
      <c r="B1277" t="s">
        <v>58</v>
      </c>
      <c r="C1277" t="s">
        <v>520</v>
      </c>
      <c r="D1277" s="1">
        <v>44651</v>
      </c>
      <c r="G1277" s="6">
        <v>4737000</v>
      </c>
      <c r="H1277" s="6">
        <v>354800</v>
      </c>
      <c r="I1277">
        <v>0</v>
      </c>
      <c r="J1277" s="6">
        <v>5091800</v>
      </c>
    </row>
    <row r="1278" spans="1:10" x14ac:dyDescent="0.3">
      <c r="A1278" s="5">
        <v>44743</v>
      </c>
      <c r="B1278" t="s">
        <v>59</v>
      </c>
      <c r="C1278" t="s">
        <v>521</v>
      </c>
      <c r="D1278" s="1">
        <v>44657</v>
      </c>
      <c r="G1278" s="6">
        <v>7544500</v>
      </c>
      <c r="I1278">
        <v>0</v>
      </c>
      <c r="J1278" s="6">
        <v>7544500</v>
      </c>
    </row>
    <row r="1279" spans="1:10" x14ac:dyDescent="0.3">
      <c r="A1279" s="5">
        <v>44743</v>
      </c>
      <c r="B1279" t="s">
        <v>60</v>
      </c>
      <c r="C1279" t="s">
        <v>522</v>
      </c>
      <c r="D1279" s="1">
        <v>44659</v>
      </c>
      <c r="G1279" s="6">
        <v>4827500</v>
      </c>
      <c r="H1279" s="6">
        <v>513700</v>
      </c>
      <c r="I1279">
        <v>0</v>
      </c>
      <c r="J1279" s="6">
        <v>5341200</v>
      </c>
    </row>
    <row r="1280" spans="1:10" x14ac:dyDescent="0.3">
      <c r="A1280" s="5">
        <v>44743</v>
      </c>
      <c r="B1280" t="s">
        <v>61</v>
      </c>
      <c r="C1280" t="s">
        <v>523</v>
      </c>
      <c r="D1280" s="1">
        <v>44694</v>
      </c>
      <c r="G1280" s="6">
        <v>4256590</v>
      </c>
      <c r="H1280" s="6">
        <v>306600</v>
      </c>
      <c r="I1280">
        <v>0</v>
      </c>
      <c r="J1280" s="6">
        <v>4563190</v>
      </c>
    </row>
    <row r="1281" spans="1:10" x14ac:dyDescent="0.3">
      <c r="A1281" s="5">
        <v>44743</v>
      </c>
      <c r="B1281" t="s">
        <v>62</v>
      </c>
      <c r="C1281" t="s">
        <v>524</v>
      </c>
      <c r="D1281" s="1">
        <v>44712</v>
      </c>
      <c r="G1281" s="6">
        <v>3911060</v>
      </c>
      <c r="I1281">
        <v>0</v>
      </c>
      <c r="J1281" s="6">
        <v>3911060</v>
      </c>
    </row>
    <row r="1282" spans="1:10" x14ac:dyDescent="0.3">
      <c r="A1282" s="5">
        <v>44743</v>
      </c>
      <c r="B1282" t="s">
        <v>63</v>
      </c>
      <c r="C1282" t="s">
        <v>525</v>
      </c>
      <c r="D1282" s="1">
        <v>44762</v>
      </c>
      <c r="G1282" s="6">
        <v>727700</v>
      </c>
      <c r="H1282" s="6">
        <v>45510</v>
      </c>
      <c r="I1282">
        <v>0</v>
      </c>
      <c r="J1282" s="6">
        <v>773210</v>
      </c>
    </row>
    <row r="1283" spans="1:10" x14ac:dyDescent="0.3">
      <c r="A1283" s="5">
        <v>44774</v>
      </c>
      <c r="B1283" t="s">
        <v>1</v>
      </c>
      <c r="C1283" t="s">
        <v>475</v>
      </c>
      <c r="D1283" s="1">
        <v>42292</v>
      </c>
      <c r="G1283" s="6">
        <v>8553400</v>
      </c>
      <c r="H1283" s="6">
        <v>582000</v>
      </c>
      <c r="I1283">
        <v>0</v>
      </c>
      <c r="J1283" s="6">
        <v>9135400</v>
      </c>
    </row>
    <row r="1284" spans="1:10" x14ac:dyDescent="0.3">
      <c r="A1284" s="5">
        <v>44774</v>
      </c>
      <c r="B1284" t="s">
        <v>3</v>
      </c>
      <c r="C1284" t="s">
        <v>476</v>
      </c>
      <c r="D1284" s="1">
        <v>42444</v>
      </c>
      <c r="G1284" s="6">
        <v>5770500</v>
      </c>
      <c r="I1284">
        <v>0</v>
      </c>
      <c r="J1284" s="6">
        <v>5770500</v>
      </c>
    </row>
    <row r="1285" spans="1:10" x14ac:dyDescent="0.3">
      <c r="A1285" s="5">
        <v>44774</v>
      </c>
      <c r="B1285" t="s">
        <v>4</v>
      </c>
      <c r="C1285" t="s">
        <v>477</v>
      </c>
      <c r="D1285" s="1">
        <v>42503</v>
      </c>
      <c r="G1285" s="6">
        <v>14601200</v>
      </c>
      <c r="I1285">
        <v>0</v>
      </c>
      <c r="J1285" s="6">
        <v>14601200</v>
      </c>
    </row>
    <row r="1286" spans="1:10" x14ac:dyDescent="0.3">
      <c r="A1286" s="5">
        <v>44774</v>
      </c>
      <c r="B1286" t="s">
        <v>6</v>
      </c>
      <c r="C1286" t="s">
        <v>478</v>
      </c>
      <c r="D1286" s="1">
        <v>42638</v>
      </c>
      <c r="G1286" s="6">
        <v>5832500</v>
      </c>
      <c r="I1286">
        <v>0</v>
      </c>
      <c r="J1286" s="6">
        <v>5832500</v>
      </c>
    </row>
    <row r="1287" spans="1:10" x14ac:dyDescent="0.3">
      <c r="A1287" s="5">
        <v>44774</v>
      </c>
      <c r="B1287" t="s">
        <v>8</v>
      </c>
      <c r="C1287" t="s">
        <v>479</v>
      </c>
      <c r="D1287" s="1">
        <v>42708</v>
      </c>
      <c r="G1287" s="6">
        <v>3899000</v>
      </c>
      <c r="I1287">
        <v>0</v>
      </c>
      <c r="J1287" s="6">
        <v>3899000</v>
      </c>
    </row>
    <row r="1288" spans="1:10" x14ac:dyDescent="0.3">
      <c r="A1288" s="5">
        <v>44774</v>
      </c>
      <c r="B1288" t="s">
        <v>10</v>
      </c>
      <c r="C1288" t="s">
        <v>480</v>
      </c>
      <c r="D1288" s="1">
        <v>43039</v>
      </c>
      <c r="G1288" s="6">
        <v>7378900</v>
      </c>
      <c r="H1288" s="6">
        <v>273500</v>
      </c>
      <c r="I1288">
        <v>0</v>
      </c>
      <c r="J1288" s="6">
        <v>7652400</v>
      </c>
    </row>
    <row r="1289" spans="1:10" x14ac:dyDescent="0.3">
      <c r="A1289" s="5">
        <v>44774</v>
      </c>
      <c r="B1289" t="s">
        <v>11</v>
      </c>
      <c r="C1289" t="s">
        <v>481</v>
      </c>
      <c r="D1289" s="1">
        <v>43146</v>
      </c>
      <c r="G1289" s="6">
        <v>8276000</v>
      </c>
      <c r="H1289" s="6">
        <v>449600</v>
      </c>
      <c r="I1289">
        <v>0</v>
      </c>
      <c r="J1289" s="6">
        <v>8725600</v>
      </c>
    </row>
    <row r="1290" spans="1:10" x14ac:dyDescent="0.3">
      <c r="A1290" s="5">
        <v>44774</v>
      </c>
      <c r="B1290" t="s">
        <v>12</v>
      </c>
      <c r="C1290" t="s">
        <v>494</v>
      </c>
      <c r="D1290" s="1">
        <v>43252</v>
      </c>
      <c r="G1290" s="6">
        <v>858000</v>
      </c>
      <c r="I1290">
        <v>0</v>
      </c>
      <c r="J1290" s="6">
        <v>858000</v>
      </c>
    </row>
    <row r="1291" spans="1:10" x14ac:dyDescent="0.3">
      <c r="A1291" s="5">
        <v>44774</v>
      </c>
      <c r="B1291" t="s">
        <v>13</v>
      </c>
      <c r="C1291" t="s">
        <v>485</v>
      </c>
      <c r="D1291" s="1">
        <v>43779</v>
      </c>
      <c r="G1291" s="6">
        <v>6689500</v>
      </c>
      <c r="H1291" s="6">
        <v>396100</v>
      </c>
      <c r="I1291">
        <v>0</v>
      </c>
      <c r="J1291" s="6">
        <v>7085600</v>
      </c>
    </row>
    <row r="1292" spans="1:10" x14ac:dyDescent="0.3">
      <c r="A1292" s="5">
        <v>44774</v>
      </c>
      <c r="B1292" t="s">
        <v>15</v>
      </c>
      <c r="C1292" t="s">
        <v>517</v>
      </c>
      <c r="D1292" s="1">
        <v>44583</v>
      </c>
      <c r="G1292" s="6">
        <v>7036500</v>
      </c>
      <c r="H1292" s="6">
        <v>374800</v>
      </c>
      <c r="I1292">
        <v>0</v>
      </c>
      <c r="J1292" s="6">
        <v>7411300</v>
      </c>
    </row>
    <row r="1293" spans="1:10" x14ac:dyDescent="0.3">
      <c r="A1293" s="5">
        <v>44774</v>
      </c>
      <c r="B1293" t="s">
        <v>20</v>
      </c>
      <c r="C1293" t="s">
        <v>482</v>
      </c>
      <c r="D1293" s="1">
        <v>43629</v>
      </c>
      <c r="G1293" s="6">
        <v>9609500</v>
      </c>
      <c r="H1293" s="6">
        <v>457600</v>
      </c>
      <c r="I1293">
        <v>0</v>
      </c>
      <c r="J1293" s="6">
        <v>10067100</v>
      </c>
    </row>
    <row r="1294" spans="1:10" x14ac:dyDescent="0.3">
      <c r="A1294" s="5">
        <v>44774</v>
      </c>
      <c r="B1294" t="s">
        <v>21</v>
      </c>
      <c r="C1294" t="s">
        <v>483</v>
      </c>
      <c r="D1294" s="1">
        <v>43631</v>
      </c>
      <c r="G1294" s="6">
        <v>5939000</v>
      </c>
      <c r="H1294" s="6">
        <v>242600</v>
      </c>
      <c r="I1294">
        <v>0</v>
      </c>
      <c r="J1294" s="6">
        <v>6181600</v>
      </c>
    </row>
    <row r="1295" spans="1:10" x14ac:dyDescent="0.3">
      <c r="A1295" s="5">
        <v>44774</v>
      </c>
      <c r="B1295" t="s">
        <v>22</v>
      </c>
      <c r="C1295" t="s">
        <v>484</v>
      </c>
      <c r="D1295" s="1">
        <v>43743</v>
      </c>
      <c r="G1295" s="6">
        <v>4969500</v>
      </c>
      <c r="H1295" s="6">
        <v>249400</v>
      </c>
      <c r="I1295">
        <v>0</v>
      </c>
      <c r="J1295" s="6">
        <v>5218900</v>
      </c>
    </row>
    <row r="1296" spans="1:10" x14ac:dyDescent="0.3">
      <c r="A1296" s="5">
        <v>44774</v>
      </c>
      <c r="B1296" t="s">
        <v>23</v>
      </c>
      <c r="C1296" t="s">
        <v>486</v>
      </c>
      <c r="D1296" s="1">
        <v>43834</v>
      </c>
      <c r="G1296" s="6">
        <v>12073000</v>
      </c>
      <c r="I1296">
        <v>0</v>
      </c>
      <c r="J1296" s="6">
        <v>12073000</v>
      </c>
    </row>
    <row r="1297" spans="1:10" x14ac:dyDescent="0.3">
      <c r="A1297" s="5">
        <v>44774</v>
      </c>
      <c r="B1297" t="s">
        <v>24</v>
      </c>
      <c r="C1297" t="s">
        <v>487</v>
      </c>
      <c r="D1297" s="1">
        <v>43833</v>
      </c>
      <c r="G1297" s="6">
        <v>5388500</v>
      </c>
      <c r="I1297">
        <v>0</v>
      </c>
      <c r="J1297" s="6">
        <v>5388500</v>
      </c>
    </row>
    <row r="1298" spans="1:10" x14ac:dyDescent="0.3">
      <c r="A1298" s="5">
        <v>44774</v>
      </c>
      <c r="B1298" t="s">
        <v>25</v>
      </c>
      <c r="C1298" t="s">
        <v>488</v>
      </c>
      <c r="D1298" s="1">
        <v>43853</v>
      </c>
      <c r="G1298" s="6">
        <v>7311000</v>
      </c>
      <c r="H1298" s="6">
        <v>710840</v>
      </c>
      <c r="I1298">
        <v>0</v>
      </c>
      <c r="J1298" s="6">
        <v>8021840</v>
      </c>
    </row>
    <row r="1299" spans="1:10" x14ac:dyDescent="0.3">
      <c r="A1299" s="5">
        <v>44774</v>
      </c>
      <c r="B1299" t="s">
        <v>26</v>
      </c>
      <c r="C1299" t="s">
        <v>489</v>
      </c>
      <c r="D1299" s="1">
        <v>43945</v>
      </c>
      <c r="G1299" s="6">
        <v>9330500</v>
      </c>
      <c r="H1299" s="6">
        <v>253500</v>
      </c>
      <c r="I1299">
        <v>0</v>
      </c>
      <c r="J1299" s="6">
        <v>9584000</v>
      </c>
    </row>
    <row r="1300" spans="1:10" x14ac:dyDescent="0.3">
      <c r="A1300" s="5">
        <v>44774</v>
      </c>
      <c r="B1300" t="s">
        <v>27</v>
      </c>
      <c r="C1300" t="s">
        <v>490</v>
      </c>
      <c r="D1300" s="1">
        <v>44015</v>
      </c>
      <c r="G1300" s="6">
        <v>2857630</v>
      </c>
      <c r="I1300">
        <v>0</v>
      </c>
      <c r="J1300" s="6">
        <v>2857630</v>
      </c>
    </row>
    <row r="1301" spans="1:10" x14ac:dyDescent="0.3">
      <c r="A1301" s="5">
        <v>44774</v>
      </c>
      <c r="B1301" t="s">
        <v>28</v>
      </c>
      <c r="C1301" t="s">
        <v>491</v>
      </c>
      <c r="D1301" s="1">
        <v>44042</v>
      </c>
      <c r="G1301" s="6">
        <v>2500700</v>
      </c>
      <c r="I1301">
        <v>0</v>
      </c>
      <c r="J1301" s="6">
        <v>2500700</v>
      </c>
    </row>
    <row r="1302" spans="1:10" x14ac:dyDescent="0.3">
      <c r="A1302" s="5">
        <v>44774</v>
      </c>
      <c r="B1302" t="s">
        <v>29</v>
      </c>
      <c r="C1302" t="s">
        <v>492</v>
      </c>
      <c r="D1302" s="1">
        <v>44043</v>
      </c>
      <c r="G1302" s="6">
        <v>3857500</v>
      </c>
      <c r="I1302">
        <v>0</v>
      </c>
      <c r="J1302" s="6">
        <v>3857500</v>
      </c>
    </row>
    <row r="1303" spans="1:10" x14ac:dyDescent="0.3">
      <c r="A1303" s="5">
        <v>44774</v>
      </c>
      <c r="B1303" t="s">
        <v>30</v>
      </c>
      <c r="C1303" t="s">
        <v>493</v>
      </c>
      <c r="D1303" s="1">
        <v>44072</v>
      </c>
      <c r="G1303" s="6">
        <v>6642000</v>
      </c>
      <c r="I1303">
        <v>0</v>
      </c>
      <c r="J1303" s="6">
        <v>6642000</v>
      </c>
    </row>
    <row r="1304" spans="1:10" x14ac:dyDescent="0.3">
      <c r="A1304" s="5">
        <v>44774</v>
      </c>
      <c r="B1304" t="s">
        <v>31</v>
      </c>
      <c r="C1304" t="s">
        <v>495</v>
      </c>
      <c r="D1304" s="1">
        <v>44085</v>
      </c>
      <c r="G1304" s="6">
        <v>5388100</v>
      </c>
      <c r="I1304">
        <v>0</v>
      </c>
      <c r="J1304" s="6">
        <v>5388100</v>
      </c>
    </row>
    <row r="1305" spans="1:10" x14ac:dyDescent="0.3">
      <c r="A1305" s="5">
        <v>44774</v>
      </c>
      <c r="B1305" t="s">
        <v>32</v>
      </c>
      <c r="C1305" t="s">
        <v>496</v>
      </c>
      <c r="D1305" s="1">
        <v>44130</v>
      </c>
      <c r="E1305" s="1">
        <v>45543</v>
      </c>
      <c r="G1305" s="6">
        <v>7213500</v>
      </c>
      <c r="I1305">
        <v>0</v>
      </c>
      <c r="J1305" s="6">
        <v>7213500</v>
      </c>
    </row>
    <row r="1306" spans="1:10" x14ac:dyDescent="0.3">
      <c r="A1306" s="5">
        <v>44774</v>
      </c>
      <c r="B1306" t="s">
        <v>33</v>
      </c>
      <c r="C1306" t="s">
        <v>497</v>
      </c>
      <c r="D1306" s="1">
        <v>44147</v>
      </c>
      <c r="G1306" s="6">
        <v>5789000</v>
      </c>
      <c r="I1306">
        <v>0</v>
      </c>
      <c r="J1306" s="6">
        <v>5789000</v>
      </c>
    </row>
    <row r="1307" spans="1:10" x14ac:dyDescent="0.3">
      <c r="A1307" s="5">
        <v>44774</v>
      </c>
      <c r="B1307" t="s">
        <v>34</v>
      </c>
      <c r="C1307" t="s">
        <v>498</v>
      </c>
      <c r="D1307" s="1">
        <v>44154</v>
      </c>
      <c r="G1307" s="6">
        <v>9470000</v>
      </c>
      <c r="I1307">
        <v>0</v>
      </c>
      <c r="J1307" s="6">
        <v>9470000</v>
      </c>
    </row>
    <row r="1308" spans="1:10" x14ac:dyDescent="0.3">
      <c r="A1308" s="5">
        <v>44774</v>
      </c>
      <c r="B1308" t="s">
        <v>35</v>
      </c>
      <c r="C1308" t="s">
        <v>499</v>
      </c>
      <c r="D1308" s="1">
        <v>44169</v>
      </c>
      <c r="G1308" s="6">
        <v>6785000</v>
      </c>
      <c r="I1308">
        <v>0</v>
      </c>
      <c r="J1308" s="6">
        <v>6785000</v>
      </c>
    </row>
    <row r="1309" spans="1:10" x14ac:dyDescent="0.3">
      <c r="A1309" s="5">
        <v>44774</v>
      </c>
      <c r="B1309" t="s">
        <v>37</v>
      </c>
      <c r="C1309" t="s">
        <v>501</v>
      </c>
      <c r="D1309" s="1">
        <v>44245</v>
      </c>
      <c r="E1309" s="1">
        <v>45838</v>
      </c>
      <c r="G1309" s="6">
        <v>8905600</v>
      </c>
      <c r="I1309">
        <v>0</v>
      </c>
      <c r="J1309" s="6">
        <v>8905600</v>
      </c>
    </row>
    <row r="1310" spans="1:10" x14ac:dyDescent="0.3">
      <c r="A1310" s="5">
        <v>44774</v>
      </c>
      <c r="B1310" t="s">
        <v>38</v>
      </c>
      <c r="C1310" t="s">
        <v>502</v>
      </c>
      <c r="D1310" s="1">
        <v>44252</v>
      </c>
      <c r="G1310" s="6">
        <v>5876000</v>
      </c>
      <c r="I1310">
        <v>0</v>
      </c>
      <c r="J1310" s="6">
        <v>5876000</v>
      </c>
    </row>
    <row r="1311" spans="1:10" x14ac:dyDescent="0.3">
      <c r="A1311" s="5">
        <v>44774</v>
      </c>
      <c r="B1311" t="s">
        <v>39</v>
      </c>
      <c r="C1311" t="s">
        <v>503</v>
      </c>
      <c r="D1311" s="1">
        <v>44258</v>
      </c>
      <c r="G1311" s="6">
        <v>4727500</v>
      </c>
      <c r="H1311" s="6">
        <v>268500</v>
      </c>
      <c r="I1311">
        <v>0</v>
      </c>
      <c r="J1311" s="6">
        <v>4996000</v>
      </c>
    </row>
    <row r="1312" spans="1:10" x14ac:dyDescent="0.3">
      <c r="A1312" s="5">
        <v>44774</v>
      </c>
      <c r="B1312" t="s">
        <v>40</v>
      </c>
      <c r="C1312" t="s">
        <v>504</v>
      </c>
      <c r="D1312" s="1">
        <v>44280</v>
      </c>
      <c r="G1312" s="6">
        <v>3094000</v>
      </c>
      <c r="I1312">
        <v>0</v>
      </c>
      <c r="J1312" s="6">
        <v>3094000</v>
      </c>
    </row>
    <row r="1313" spans="1:10" x14ac:dyDescent="0.3">
      <c r="A1313" s="5">
        <v>44774</v>
      </c>
      <c r="B1313" t="s">
        <v>41</v>
      </c>
      <c r="C1313" t="s">
        <v>505</v>
      </c>
      <c r="D1313" s="1">
        <v>44287</v>
      </c>
      <c r="G1313" s="6">
        <v>8659500</v>
      </c>
      <c r="I1313">
        <v>0</v>
      </c>
      <c r="J1313" s="6">
        <v>8659500</v>
      </c>
    </row>
    <row r="1314" spans="1:10" x14ac:dyDescent="0.3">
      <c r="A1314" s="5">
        <v>44774</v>
      </c>
      <c r="B1314" t="s">
        <v>42</v>
      </c>
      <c r="C1314" t="s">
        <v>506</v>
      </c>
      <c r="D1314" s="1">
        <v>44298</v>
      </c>
      <c r="G1314" s="6">
        <v>5012400</v>
      </c>
      <c r="I1314">
        <v>0</v>
      </c>
      <c r="J1314" s="6">
        <v>5012400</v>
      </c>
    </row>
    <row r="1315" spans="1:10" x14ac:dyDescent="0.3">
      <c r="A1315" s="5">
        <v>44774</v>
      </c>
      <c r="B1315" t="s">
        <v>43</v>
      </c>
      <c r="C1315" t="s">
        <v>507</v>
      </c>
      <c r="D1315" s="1">
        <v>44299</v>
      </c>
      <c r="G1315" s="6">
        <v>2373900</v>
      </c>
      <c r="I1315">
        <v>0</v>
      </c>
      <c r="J1315" s="6">
        <v>2373900</v>
      </c>
    </row>
    <row r="1316" spans="1:10" x14ac:dyDescent="0.3">
      <c r="A1316" s="5">
        <v>44774</v>
      </c>
      <c r="B1316" t="s">
        <v>44</v>
      </c>
      <c r="C1316" t="s">
        <v>512</v>
      </c>
      <c r="D1316" s="1">
        <v>44421</v>
      </c>
      <c r="G1316" s="6">
        <v>8058500</v>
      </c>
      <c r="H1316" s="6">
        <v>362300</v>
      </c>
      <c r="I1316">
        <v>0</v>
      </c>
      <c r="J1316" s="6">
        <v>8420800</v>
      </c>
    </row>
    <row r="1317" spans="1:10" x14ac:dyDescent="0.3">
      <c r="A1317" s="5">
        <v>44774</v>
      </c>
      <c r="B1317" t="s">
        <v>45</v>
      </c>
      <c r="C1317" t="s">
        <v>509</v>
      </c>
      <c r="D1317" s="1">
        <v>44391</v>
      </c>
      <c r="G1317" s="6">
        <v>8095900</v>
      </c>
      <c r="H1317" s="6">
        <v>448200</v>
      </c>
      <c r="I1317">
        <v>0</v>
      </c>
      <c r="J1317" s="6">
        <v>8544100</v>
      </c>
    </row>
    <row r="1318" spans="1:10" x14ac:dyDescent="0.3">
      <c r="A1318" s="5">
        <v>44774</v>
      </c>
      <c r="B1318" t="s">
        <v>46</v>
      </c>
      <c r="C1318" t="s">
        <v>510</v>
      </c>
      <c r="D1318" s="1">
        <v>44404</v>
      </c>
      <c r="G1318" s="6">
        <v>7994500</v>
      </c>
      <c r="H1318" s="6">
        <v>846600</v>
      </c>
      <c r="I1318">
        <v>0</v>
      </c>
      <c r="J1318" s="6">
        <v>8841100</v>
      </c>
    </row>
    <row r="1319" spans="1:10" x14ac:dyDescent="0.3">
      <c r="A1319" s="5">
        <v>44774</v>
      </c>
      <c r="B1319" t="s">
        <v>47</v>
      </c>
      <c r="C1319" t="s">
        <v>511</v>
      </c>
      <c r="D1319" s="1">
        <v>44405</v>
      </c>
      <c r="G1319" s="6">
        <v>7543000</v>
      </c>
      <c r="I1319">
        <v>0</v>
      </c>
      <c r="J1319" s="6">
        <v>7543000</v>
      </c>
    </row>
    <row r="1320" spans="1:10" x14ac:dyDescent="0.3">
      <c r="A1320" s="5">
        <v>44774</v>
      </c>
      <c r="B1320" t="s">
        <v>48</v>
      </c>
      <c r="C1320" t="s">
        <v>513</v>
      </c>
      <c r="D1320" s="1">
        <v>44446</v>
      </c>
      <c r="G1320" s="6">
        <v>3877000</v>
      </c>
      <c r="I1320">
        <v>0</v>
      </c>
      <c r="J1320" s="6">
        <v>3877000</v>
      </c>
    </row>
    <row r="1321" spans="1:10" x14ac:dyDescent="0.3">
      <c r="A1321" s="5">
        <v>44774</v>
      </c>
      <c r="B1321" t="s">
        <v>49</v>
      </c>
      <c r="C1321" t="s">
        <v>514</v>
      </c>
      <c r="D1321" s="1">
        <v>44453</v>
      </c>
      <c r="G1321" s="6">
        <v>10057900</v>
      </c>
      <c r="H1321" s="6">
        <v>377700</v>
      </c>
      <c r="I1321">
        <v>0</v>
      </c>
      <c r="J1321" s="6">
        <v>10435600</v>
      </c>
    </row>
    <row r="1322" spans="1:10" x14ac:dyDescent="0.3">
      <c r="A1322" s="5">
        <v>44774</v>
      </c>
      <c r="B1322" t="s">
        <v>50</v>
      </c>
      <c r="C1322" t="s">
        <v>508</v>
      </c>
      <c r="D1322" s="1">
        <v>44463</v>
      </c>
      <c r="G1322" s="6">
        <v>3651500</v>
      </c>
      <c r="H1322" s="6">
        <v>490700</v>
      </c>
      <c r="I1322">
        <v>0</v>
      </c>
      <c r="J1322" s="6">
        <v>4142200</v>
      </c>
    </row>
    <row r="1323" spans="1:10" x14ac:dyDescent="0.3">
      <c r="A1323" s="5">
        <v>44774</v>
      </c>
      <c r="B1323" t="s">
        <v>51</v>
      </c>
      <c r="C1323" t="s">
        <v>508</v>
      </c>
      <c r="D1323" s="1">
        <v>44377</v>
      </c>
      <c r="G1323" s="6">
        <v>4878500</v>
      </c>
      <c r="H1323" s="6">
        <v>187700</v>
      </c>
      <c r="I1323">
        <v>0</v>
      </c>
      <c r="J1323" s="6">
        <v>5066200</v>
      </c>
    </row>
    <row r="1324" spans="1:10" x14ac:dyDescent="0.3">
      <c r="A1324" s="5">
        <v>44774</v>
      </c>
      <c r="B1324" t="s">
        <v>52</v>
      </c>
      <c r="C1324" t="s">
        <v>508</v>
      </c>
      <c r="D1324" s="1">
        <v>44501</v>
      </c>
      <c r="G1324" s="6">
        <v>3626500</v>
      </c>
      <c r="H1324" s="6">
        <v>167600</v>
      </c>
      <c r="I1324">
        <v>0</v>
      </c>
      <c r="J1324" s="6">
        <v>3794100</v>
      </c>
    </row>
    <row r="1325" spans="1:10" x14ac:dyDescent="0.3">
      <c r="A1325" s="5">
        <v>44774</v>
      </c>
      <c r="B1325" t="s">
        <v>53</v>
      </c>
      <c r="C1325" t="s">
        <v>508</v>
      </c>
      <c r="D1325" s="1">
        <v>44476</v>
      </c>
      <c r="G1325" s="6">
        <v>3660000</v>
      </c>
      <c r="H1325" s="6">
        <v>239300</v>
      </c>
      <c r="I1325">
        <v>0</v>
      </c>
      <c r="J1325" s="6">
        <v>3899300</v>
      </c>
    </row>
    <row r="1326" spans="1:10" x14ac:dyDescent="0.3">
      <c r="A1326" s="5">
        <v>44774</v>
      </c>
      <c r="B1326" t="s">
        <v>54</v>
      </c>
      <c r="C1326" t="s">
        <v>515</v>
      </c>
      <c r="D1326" s="1">
        <v>44508</v>
      </c>
      <c r="G1326" s="6">
        <v>6013000</v>
      </c>
      <c r="H1326" s="6">
        <v>526700</v>
      </c>
      <c r="I1326">
        <v>0</v>
      </c>
      <c r="J1326" s="6">
        <v>6539700</v>
      </c>
    </row>
    <row r="1327" spans="1:10" x14ac:dyDescent="0.3">
      <c r="A1327" s="5">
        <v>44774</v>
      </c>
      <c r="B1327" t="s">
        <v>55</v>
      </c>
      <c r="C1327" t="s">
        <v>516</v>
      </c>
      <c r="D1327" s="1">
        <v>44536</v>
      </c>
      <c r="E1327" s="1">
        <v>46028</v>
      </c>
      <c r="G1327" s="6">
        <v>3476600</v>
      </c>
      <c r="I1327">
        <v>0</v>
      </c>
      <c r="J1327" s="6">
        <v>3476600</v>
      </c>
    </row>
    <row r="1328" spans="1:10" x14ac:dyDescent="0.3">
      <c r="A1328" s="5">
        <v>44774</v>
      </c>
      <c r="B1328" t="s">
        <v>56</v>
      </c>
      <c r="C1328" t="s">
        <v>518</v>
      </c>
      <c r="D1328" s="1">
        <v>44616</v>
      </c>
      <c r="G1328" s="6">
        <v>1193600</v>
      </c>
      <c r="I1328">
        <v>0</v>
      </c>
      <c r="J1328" s="6">
        <v>1193600</v>
      </c>
    </row>
    <row r="1329" spans="1:10" x14ac:dyDescent="0.3">
      <c r="A1329" s="5">
        <v>44774</v>
      </c>
      <c r="B1329" t="s">
        <v>57</v>
      </c>
      <c r="C1329" t="s">
        <v>519</v>
      </c>
      <c r="D1329" s="1">
        <v>44643</v>
      </c>
      <c r="G1329" s="6">
        <v>7734000</v>
      </c>
      <c r="H1329" s="6">
        <v>758700</v>
      </c>
      <c r="I1329">
        <v>0</v>
      </c>
      <c r="J1329" s="6">
        <v>8492700</v>
      </c>
    </row>
    <row r="1330" spans="1:10" x14ac:dyDescent="0.3">
      <c r="A1330" s="5">
        <v>44774</v>
      </c>
      <c r="B1330" t="s">
        <v>58</v>
      </c>
      <c r="C1330" t="s">
        <v>520</v>
      </c>
      <c r="D1330" s="1">
        <v>44651</v>
      </c>
      <c r="G1330" s="6">
        <v>4592000</v>
      </c>
      <c r="H1330" s="6">
        <v>369500</v>
      </c>
      <c r="I1330">
        <v>0</v>
      </c>
      <c r="J1330" s="6">
        <v>4961500</v>
      </c>
    </row>
    <row r="1331" spans="1:10" x14ac:dyDescent="0.3">
      <c r="A1331" s="5">
        <v>44774</v>
      </c>
      <c r="B1331" t="s">
        <v>59</v>
      </c>
      <c r="C1331" t="s">
        <v>521</v>
      </c>
      <c r="D1331" s="1">
        <v>44657</v>
      </c>
      <c r="G1331" s="6">
        <v>8708000</v>
      </c>
      <c r="I1331">
        <v>0</v>
      </c>
      <c r="J1331" s="6">
        <v>8708000</v>
      </c>
    </row>
    <row r="1332" spans="1:10" x14ac:dyDescent="0.3">
      <c r="A1332" s="5">
        <v>44774</v>
      </c>
      <c r="B1332" t="s">
        <v>60</v>
      </c>
      <c r="C1332" t="s">
        <v>522</v>
      </c>
      <c r="D1332" s="1">
        <v>44659</v>
      </c>
      <c r="G1332" s="6">
        <v>5186500</v>
      </c>
      <c r="H1332" s="6">
        <v>350700</v>
      </c>
      <c r="I1332">
        <v>0</v>
      </c>
      <c r="J1332" s="6">
        <v>5537200</v>
      </c>
    </row>
    <row r="1333" spans="1:10" x14ac:dyDescent="0.3">
      <c r="A1333" s="5">
        <v>44774</v>
      </c>
      <c r="B1333" t="s">
        <v>61</v>
      </c>
      <c r="C1333" t="s">
        <v>523</v>
      </c>
      <c r="D1333" s="1">
        <v>44694</v>
      </c>
      <c r="G1333" s="6">
        <v>4842000</v>
      </c>
      <c r="H1333" s="6">
        <v>383800</v>
      </c>
      <c r="I1333">
        <v>0</v>
      </c>
      <c r="J1333" s="6">
        <v>5225800</v>
      </c>
    </row>
    <row r="1334" spans="1:10" x14ac:dyDescent="0.3">
      <c r="A1334" s="5">
        <v>44774</v>
      </c>
      <c r="B1334" t="s">
        <v>62</v>
      </c>
      <c r="C1334" t="s">
        <v>524</v>
      </c>
      <c r="D1334" s="1">
        <v>44712</v>
      </c>
      <c r="G1334" s="6">
        <v>4439850</v>
      </c>
      <c r="I1334">
        <v>0</v>
      </c>
      <c r="J1334" s="6">
        <v>4439850</v>
      </c>
    </row>
    <row r="1335" spans="1:10" x14ac:dyDescent="0.3">
      <c r="A1335" s="5">
        <v>44774</v>
      </c>
      <c r="B1335" t="s">
        <v>63</v>
      </c>
      <c r="C1335" t="s">
        <v>525</v>
      </c>
      <c r="D1335" s="1">
        <v>44762</v>
      </c>
      <c r="G1335" s="6">
        <v>1946250</v>
      </c>
      <c r="H1335" s="6">
        <v>127600</v>
      </c>
      <c r="I1335">
        <v>0</v>
      </c>
      <c r="J1335" s="6">
        <v>2073850</v>
      </c>
    </row>
    <row r="1336" spans="1:10" x14ac:dyDescent="0.3">
      <c r="A1336" s="5">
        <v>44774</v>
      </c>
      <c r="B1336" t="s">
        <v>64</v>
      </c>
      <c r="C1336" t="s">
        <v>526</v>
      </c>
      <c r="D1336" s="1">
        <v>44775</v>
      </c>
      <c r="G1336" s="6">
        <v>2620940</v>
      </c>
      <c r="I1336">
        <v>0</v>
      </c>
      <c r="J1336" s="6">
        <v>2620940</v>
      </c>
    </row>
    <row r="1337" spans="1:10" x14ac:dyDescent="0.3">
      <c r="A1337" s="5">
        <v>44774</v>
      </c>
      <c r="B1337" t="s">
        <v>65</v>
      </c>
      <c r="C1337" t="s">
        <v>527</v>
      </c>
      <c r="D1337" s="1">
        <v>44783</v>
      </c>
      <c r="G1337" s="6">
        <v>1381280</v>
      </c>
      <c r="I1337">
        <v>0</v>
      </c>
      <c r="J1337" s="6">
        <v>1381280</v>
      </c>
    </row>
    <row r="1338" spans="1:10" x14ac:dyDescent="0.3">
      <c r="A1338" s="5">
        <v>44774</v>
      </c>
      <c r="B1338" t="s">
        <v>66</v>
      </c>
      <c r="C1338" t="s">
        <v>528</v>
      </c>
      <c r="D1338" s="1">
        <v>44798</v>
      </c>
      <c r="G1338" s="6">
        <v>255690</v>
      </c>
      <c r="H1338" s="6">
        <v>6700</v>
      </c>
      <c r="I1338">
        <v>0</v>
      </c>
      <c r="J1338" s="6">
        <v>262390</v>
      </c>
    </row>
    <row r="1339" spans="1:10" x14ac:dyDescent="0.3">
      <c r="A1339" s="5">
        <v>44774</v>
      </c>
      <c r="B1339" t="s">
        <v>67</v>
      </c>
      <c r="C1339" t="s">
        <v>529</v>
      </c>
      <c r="D1339" s="1">
        <v>44802</v>
      </c>
      <c r="G1339" s="6">
        <v>183260</v>
      </c>
      <c r="I1339">
        <v>0</v>
      </c>
      <c r="J1339" s="6">
        <v>183260</v>
      </c>
    </row>
    <row r="1340" spans="1:10" x14ac:dyDescent="0.3">
      <c r="A1340" s="5">
        <v>44805</v>
      </c>
      <c r="B1340" t="s">
        <v>1</v>
      </c>
      <c r="C1340" t="s">
        <v>475</v>
      </c>
      <c r="D1340" s="1">
        <v>42292</v>
      </c>
      <c r="G1340" s="6">
        <v>9049300</v>
      </c>
      <c r="H1340" s="6">
        <v>629500</v>
      </c>
      <c r="I1340">
        <v>0</v>
      </c>
      <c r="J1340" s="6">
        <v>9678800</v>
      </c>
    </row>
    <row r="1341" spans="1:10" x14ac:dyDescent="0.3">
      <c r="A1341" s="5">
        <v>44805</v>
      </c>
      <c r="B1341" t="s">
        <v>3</v>
      </c>
      <c r="C1341" t="s">
        <v>476</v>
      </c>
      <c r="D1341" s="1">
        <v>42444</v>
      </c>
      <c r="G1341" s="6">
        <v>4870500</v>
      </c>
      <c r="I1341">
        <v>0</v>
      </c>
      <c r="J1341" s="6">
        <v>4870500</v>
      </c>
    </row>
    <row r="1342" spans="1:10" x14ac:dyDescent="0.3">
      <c r="A1342" s="5">
        <v>44805</v>
      </c>
      <c r="B1342" t="s">
        <v>4</v>
      </c>
      <c r="C1342" t="s">
        <v>477</v>
      </c>
      <c r="D1342" s="1">
        <v>42503</v>
      </c>
      <c r="G1342" s="6">
        <v>13746000</v>
      </c>
      <c r="I1342">
        <v>0</v>
      </c>
      <c r="J1342" s="6">
        <v>13746000</v>
      </c>
    </row>
    <row r="1343" spans="1:10" x14ac:dyDescent="0.3">
      <c r="A1343" s="5">
        <v>44805</v>
      </c>
      <c r="B1343" t="s">
        <v>6</v>
      </c>
      <c r="C1343" t="s">
        <v>478</v>
      </c>
      <c r="D1343" s="1">
        <v>42638</v>
      </c>
      <c r="G1343" s="6">
        <v>5707000</v>
      </c>
      <c r="I1343">
        <v>0</v>
      </c>
      <c r="J1343" s="6">
        <v>5707000</v>
      </c>
    </row>
    <row r="1344" spans="1:10" x14ac:dyDescent="0.3">
      <c r="A1344" s="5">
        <v>44805</v>
      </c>
      <c r="B1344" t="s">
        <v>8</v>
      </c>
      <c r="C1344" t="s">
        <v>479</v>
      </c>
      <c r="D1344" s="1">
        <v>42708</v>
      </c>
      <c r="G1344" s="6">
        <v>3981500</v>
      </c>
      <c r="I1344">
        <v>0</v>
      </c>
      <c r="J1344" s="6">
        <v>3981500</v>
      </c>
    </row>
    <row r="1345" spans="1:10" x14ac:dyDescent="0.3">
      <c r="A1345" s="5">
        <v>44805</v>
      </c>
      <c r="B1345" t="s">
        <v>10</v>
      </c>
      <c r="C1345" t="s">
        <v>480</v>
      </c>
      <c r="D1345" s="1">
        <v>43039</v>
      </c>
      <c r="G1345" s="6">
        <v>6800800</v>
      </c>
      <c r="H1345" s="6">
        <v>417200</v>
      </c>
      <c r="I1345">
        <v>0</v>
      </c>
      <c r="J1345" s="6">
        <v>7218000</v>
      </c>
    </row>
    <row r="1346" spans="1:10" x14ac:dyDescent="0.3">
      <c r="A1346" s="5">
        <v>44805</v>
      </c>
      <c r="B1346" t="s">
        <v>11</v>
      </c>
      <c r="C1346" t="s">
        <v>481</v>
      </c>
      <c r="D1346" s="1">
        <v>43146</v>
      </c>
      <c r="G1346" s="6">
        <v>8342500</v>
      </c>
      <c r="H1346" s="6">
        <v>357000</v>
      </c>
      <c r="I1346">
        <v>0</v>
      </c>
      <c r="J1346" s="6">
        <v>8699500</v>
      </c>
    </row>
    <row r="1347" spans="1:10" x14ac:dyDescent="0.3">
      <c r="A1347" s="5">
        <v>44805</v>
      </c>
      <c r="B1347" t="s">
        <v>12</v>
      </c>
      <c r="C1347" t="s">
        <v>494</v>
      </c>
      <c r="D1347" s="1">
        <v>43252</v>
      </c>
      <c r="G1347" s="6">
        <v>889000</v>
      </c>
      <c r="I1347">
        <v>0</v>
      </c>
      <c r="J1347" s="6">
        <v>889000</v>
      </c>
    </row>
    <row r="1348" spans="1:10" x14ac:dyDescent="0.3">
      <c r="A1348" s="5">
        <v>44805</v>
      </c>
      <c r="B1348" t="s">
        <v>13</v>
      </c>
      <c r="C1348" t="s">
        <v>485</v>
      </c>
      <c r="D1348" s="1">
        <v>43779</v>
      </c>
      <c r="G1348" s="6">
        <v>5766500</v>
      </c>
      <c r="H1348" s="6">
        <v>319000</v>
      </c>
      <c r="I1348">
        <v>0</v>
      </c>
      <c r="J1348" s="6">
        <v>6085500</v>
      </c>
    </row>
    <row r="1349" spans="1:10" x14ac:dyDescent="0.3">
      <c r="A1349" s="5">
        <v>44805</v>
      </c>
      <c r="B1349" t="s">
        <v>15</v>
      </c>
      <c r="C1349" t="s">
        <v>517</v>
      </c>
      <c r="D1349" s="1">
        <v>44583</v>
      </c>
      <c r="G1349" s="6">
        <v>6246000</v>
      </c>
      <c r="H1349" s="6">
        <v>493000</v>
      </c>
      <c r="I1349">
        <v>0</v>
      </c>
      <c r="J1349" s="6">
        <v>6739000</v>
      </c>
    </row>
    <row r="1350" spans="1:10" x14ac:dyDescent="0.3">
      <c r="A1350" s="5">
        <v>44805</v>
      </c>
      <c r="B1350" t="s">
        <v>20</v>
      </c>
      <c r="C1350" t="s">
        <v>482</v>
      </c>
      <c r="D1350" s="1">
        <v>43629</v>
      </c>
      <c r="G1350" s="6">
        <v>8886000</v>
      </c>
      <c r="H1350" s="6">
        <v>331900</v>
      </c>
      <c r="I1350">
        <v>0</v>
      </c>
      <c r="J1350" s="6">
        <v>9217900</v>
      </c>
    </row>
    <row r="1351" spans="1:10" x14ac:dyDescent="0.3">
      <c r="A1351" s="5">
        <v>44805</v>
      </c>
      <c r="B1351" t="s">
        <v>21</v>
      </c>
      <c r="C1351" t="s">
        <v>483</v>
      </c>
      <c r="D1351" s="1">
        <v>43631</v>
      </c>
      <c r="G1351" s="6">
        <v>5307500</v>
      </c>
      <c r="H1351" s="6">
        <v>241800</v>
      </c>
      <c r="I1351">
        <v>0</v>
      </c>
      <c r="J1351" s="6">
        <v>5549300</v>
      </c>
    </row>
    <row r="1352" spans="1:10" x14ac:dyDescent="0.3">
      <c r="A1352" s="5">
        <v>44805</v>
      </c>
      <c r="B1352" t="s">
        <v>22</v>
      </c>
      <c r="C1352" t="s">
        <v>484</v>
      </c>
      <c r="D1352" s="1">
        <v>43743</v>
      </c>
      <c r="G1352" s="6">
        <v>5310000</v>
      </c>
      <c r="H1352" s="6">
        <v>328200</v>
      </c>
      <c r="I1352">
        <v>0</v>
      </c>
      <c r="J1352" s="6">
        <v>5638200</v>
      </c>
    </row>
    <row r="1353" spans="1:10" x14ac:dyDescent="0.3">
      <c r="A1353" s="5">
        <v>44805</v>
      </c>
      <c r="B1353" t="s">
        <v>23</v>
      </c>
      <c r="C1353" t="s">
        <v>486</v>
      </c>
      <c r="D1353" s="1">
        <v>43834</v>
      </c>
      <c r="G1353" s="6">
        <v>11503500</v>
      </c>
      <c r="I1353" s="6">
        <v>10000</v>
      </c>
      <c r="J1353" s="6">
        <v>11513500</v>
      </c>
    </row>
    <row r="1354" spans="1:10" x14ac:dyDescent="0.3">
      <c r="A1354" s="5">
        <v>44805</v>
      </c>
      <c r="B1354" t="s">
        <v>24</v>
      </c>
      <c r="C1354" t="s">
        <v>487</v>
      </c>
      <c r="D1354" s="1">
        <v>43833</v>
      </c>
      <c r="G1354" s="6">
        <v>4948000</v>
      </c>
      <c r="I1354">
        <v>0</v>
      </c>
      <c r="J1354" s="6">
        <v>4948000</v>
      </c>
    </row>
    <row r="1355" spans="1:10" x14ac:dyDescent="0.3">
      <c r="A1355" s="5">
        <v>44805</v>
      </c>
      <c r="B1355" t="s">
        <v>25</v>
      </c>
      <c r="C1355" t="s">
        <v>488</v>
      </c>
      <c r="D1355" s="1">
        <v>43853</v>
      </c>
      <c r="G1355" s="6">
        <v>7329000</v>
      </c>
      <c r="H1355" s="6">
        <v>457000</v>
      </c>
      <c r="I1355">
        <v>0</v>
      </c>
      <c r="J1355" s="6">
        <v>7786000</v>
      </c>
    </row>
    <row r="1356" spans="1:10" x14ac:dyDescent="0.3">
      <c r="A1356" s="5">
        <v>44805</v>
      </c>
      <c r="B1356" t="s">
        <v>26</v>
      </c>
      <c r="C1356" t="s">
        <v>489</v>
      </c>
      <c r="D1356" s="1">
        <v>43945</v>
      </c>
      <c r="G1356" s="6">
        <v>9306000</v>
      </c>
      <c r="H1356" s="6">
        <v>325600</v>
      </c>
      <c r="I1356" s="6">
        <v>23500</v>
      </c>
      <c r="J1356" s="6">
        <v>9655100</v>
      </c>
    </row>
    <row r="1357" spans="1:10" x14ac:dyDescent="0.3">
      <c r="A1357" s="5">
        <v>44805</v>
      </c>
      <c r="B1357" t="s">
        <v>27</v>
      </c>
      <c r="C1357" t="s">
        <v>490</v>
      </c>
      <c r="D1357" s="1">
        <v>44015</v>
      </c>
      <c r="G1357" s="6">
        <v>3039250</v>
      </c>
      <c r="I1357">
        <v>0</v>
      </c>
      <c r="J1357" s="6">
        <v>3039250</v>
      </c>
    </row>
    <row r="1358" spans="1:10" x14ac:dyDescent="0.3">
      <c r="A1358" s="5">
        <v>44805</v>
      </c>
      <c r="B1358" t="s">
        <v>28</v>
      </c>
      <c r="C1358" t="s">
        <v>491</v>
      </c>
      <c r="D1358" s="1">
        <v>44042</v>
      </c>
      <c r="G1358" s="6">
        <v>1058400</v>
      </c>
      <c r="I1358">
        <v>0</v>
      </c>
      <c r="J1358" s="6">
        <v>1058400</v>
      </c>
    </row>
    <row r="1359" spans="1:10" x14ac:dyDescent="0.3">
      <c r="A1359" s="5">
        <v>44805</v>
      </c>
      <c r="B1359" t="s">
        <v>29</v>
      </c>
      <c r="C1359" t="s">
        <v>492</v>
      </c>
      <c r="D1359" s="1">
        <v>44043</v>
      </c>
      <c r="G1359" s="6">
        <v>4159500</v>
      </c>
      <c r="I1359">
        <v>0</v>
      </c>
      <c r="J1359" s="6">
        <v>4159500</v>
      </c>
    </row>
    <row r="1360" spans="1:10" x14ac:dyDescent="0.3">
      <c r="A1360" s="5">
        <v>44805</v>
      </c>
      <c r="B1360" t="s">
        <v>30</v>
      </c>
      <c r="C1360" t="s">
        <v>493</v>
      </c>
      <c r="D1360" s="1">
        <v>44072</v>
      </c>
      <c r="G1360" s="6">
        <v>6090500</v>
      </c>
      <c r="I1360">
        <v>0</v>
      </c>
      <c r="J1360" s="6">
        <v>6090500</v>
      </c>
    </row>
    <row r="1361" spans="1:10" x14ac:dyDescent="0.3">
      <c r="A1361" s="5">
        <v>44805</v>
      </c>
      <c r="B1361" t="s">
        <v>31</v>
      </c>
      <c r="C1361" t="s">
        <v>495</v>
      </c>
      <c r="D1361" s="1">
        <v>44085</v>
      </c>
      <c r="G1361" s="6">
        <v>4735400</v>
      </c>
      <c r="I1361" s="6">
        <v>2500</v>
      </c>
      <c r="J1361" s="6">
        <v>4737900</v>
      </c>
    </row>
    <row r="1362" spans="1:10" x14ac:dyDescent="0.3">
      <c r="A1362" s="5">
        <v>44805</v>
      </c>
      <c r="B1362" t="s">
        <v>32</v>
      </c>
      <c r="C1362" t="s">
        <v>496</v>
      </c>
      <c r="D1362" s="1">
        <v>44130</v>
      </c>
      <c r="E1362" s="1">
        <v>45543</v>
      </c>
      <c r="G1362" s="6">
        <v>6700000</v>
      </c>
      <c r="I1362">
        <v>0</v>
      </c>
      <c r="J1362" s="6">
        <v>6700000</v>
      </c>
    </row>
    <row r="1363" spans="1:10" x14ac:dyDescent="0.3">
      <c r="A1363" s="5">
        <v>44805</v>
      </c>
      <c r="B1363" t="s">
        <v>33</v>
      </c>
      <c r="C1363" t="s">
        <v>497</v>
      </c>
      <c r="D1363" s="1">
        <v>44147</v>
      </c>
      <c r="G1363" s="6">
        <v>5341500</v>
      </c>
      <c r="I1363">
        <v>0</v>
      </c>
      <c r="J1363" s="6">
        <v>5341500</v>
      </c>
    </row>
    <row r="1364" spans="1:10" x14ac:dyDescent="0.3">
      <c r="A1364" s="5">
        <v>44805</v>
      </c>
      <c r="B1364" t="s">
        <v>34</v>
      </c>
      <c r="C1364" t="s">
        <v>498</v>
      </c>
      <c r="D1364" s="1">
        <v>44154</v>
      </c>
      <c r="G1364" s="6">
        <v>8510500</v>
      </c>
      <c r="I1364">
        <v>0</v>
      </c>
      <c r="J1364" s="6">
        <v>8510500</v>
      </c>
    </row>
    <row r="1365" spans="1:10" x14ac:dyDescent="0.3">
      <c r="A1365" s="5">
        <v>44805</v>
      </c>
      <c r="B1365" t="s">
        <v>35</v>
      </c>
      <c r="C1365" t="s">
        <v>499</v>
      </c>
      <c r="D1365" s="1">
        <v>44169</v>
      </c>
      <c r="G1365" s="6">
        <v>6392500</v>
      </c>
      <c r="I1365" s="6">
        <v>16000</v>
      </c>
      <c r="J1365" s="6">
        <v>6408500</v>
      </c>
    </row>
    <row r="1366" spans="1:10" x14ac:dyDescent="0.3">
      <c r="A1366" s="5">
        <v>44805</v>
      </c>
      <c r="B1366" t="s">
        <v>36</v>
      </c>
      <c r="C1366" t="s">
        <v>500</v>
      </c>
      <c r="D1366" s="1">
        <v>44217</v>
      </c>
      <c r="E1366" s="1">
        <v>45620</v>
      </c>
      <c r="G1366" s="6">
        <v>622900</v>
      </c>
      <c r="I1366">
        <v>0</v>
      </c>
      <c r="J1366" s="6">
        <v>622900</v>
      </c>
    </row>
    <row r="1367" spans="1:10" x14ac:dyDescent="0.3">
      <c r="A1367" s="5">
        <v>44805</v>
      </c>
      <c r="B1367" t="s">
        <v>37</v>
      </c>
      <c r="C1367" t="s">
        <v>501</v>
      </c>
      <c r="D1367" s="1">
        <v>44245</v>
      </c>
      <c r="E1367" s="1">
        <v>45838</v>
      </c>
      <c r="G1367" s="6">
        <v>8269400</v>
      </c>
      <c r="I1367" s="6">
        <v>38700</v>
      </c>
      <c r="J1367" s="6">
        <v>8308100</v>
      </c>
    </row>
    <row r="1368" spans="1:10" x14ac:dyDescent="0.3">
      <c r="A1368" s="5">
        <v>44805</v>
      </c>
      <c r="B1368" t="s">
        <v>38</v>
      </c>
      <c r="C1368" t="s">
        <v>502</v>
      </c>
      <c r="D1368" s="1">
        <v>44252</v>
      </c>
      <c r="G1368" s="6">
        <v>5467000</v>
      </c>
      <c r="I1368">
        <v>0</v>
      </c>
      <c r="J1368" s="6">
        <v>5467000</v>
      </c>
    </row>
    <row r="1369" spans="1:10" x14ac:dyDescent="0.3">
      <c r="A1369" s="5">
        <v>44805</v>
      </c>
      <c r="B1369" t="s">
        <v>39</v>
      </c>
      <c r="C1369" t="s">
        <v>503</v>
      </c>
      <c r="D1369" s="1">
        <v>44258</v>
      </c>
      <c r="G1369" s="6">
        <v>3935000</v>
      </c>
      <c r="H1369" s="6">
        <v>159200</v>
      </c>
      <c r="I1369">
        <v>0</v>
      </c>
      <c r="J1369" s="6">
        <v>4094200</v>
      </c>
    </row>
    <row r="1370" spans="1:10" x14ac:dyDescent="0.3">
      <c r="A1370" s="5">
        <v>44805</v>
      </c>
      <c r="B1370" t="s">
        <v>40</v>
      </c>
      <c r="C1370" t="s">
        <v>504</v>
      </c>
      <c r="D1370" s="1">
        <v>44280</v>
      </c>
      <c r="G1370" s="6">
        <v>2442500</v>
      </c>
      <c r="I1370">
        <v>0</v>
      </c>
      <c r="J1370" s="6">
        <v>2442500</v>
      </c>
    </row>
    <row r="1371" spans="1:10" x14ac:dyDescent="0.3">
      <c r="A1371" s="5">
        <v>44805</v>
      </c>
      <c r="B1371" t="s">
        <v>41</v>
      </c>
      <c r="C1371" t="s">
        <v>505</v>
      </c>
      <c r="D1371" s="1">
        <v>44287</v>
      </c>
      <c r="G1371" s="6">
        <v>8720000</v>
      </c>
      <c r="I1371">
        <v>0</v>
      </c>
      <c r="J1371" s="6">
        <v>8720000</v>
      </c>
    </row>
    <row r="1372" spans="1:10" x14ac:dyDescent="0.3">
      <c r="A1372" s="5">
        <v>44805</v>
      </c>
      <c r="B1372" t="s">
        <v>42</v>
      </c>
      <c r="C1372" t="s">
        <v>506</v>
      </c>
      <c r="D1372" s="1">
        <v>44298</v>
      </c>
      <c r="G1372" s="6">
        <v>4472900</v>
      </c>
      <c r="I1372">
        <v>0</v>
      </c>
      <c r="J1372" s="6">
        <v>4472900</v>
      </c>
    </row>
    <row r="1373" spans="1:10" x14ac:dyDescent="0.3">
      <c r="A1373" s="5">
        <v>44805</v>
      </c>
      <c r="B1373" t="s">
        <v>43</v>
      </c>
      <c r="C1373" t="s">
        <v>507</v>
      </c>
      <c r="D1373" s="1">
        <v>44299</v>
      </c>
      <c r="G1373" s="6">
        <v>2455700</v>
      </c>
      <c r="I1373">
        <v>0</v>
      </c>
      <c r="J1373" s="6">
        <v>2455700</v>
      </c>
    </row>
    <row r="1374" spans="1:10" x14ac:dyDescent="0.3">
      <c r="A1374" s="5">
        <v>44805</v>
      </c>
      <c r="B1374" t="s">
        <v>44</v>
      </c>
      <c r="C1374" t="s">
        <v>512</v>
      </c>
      <c r="D1374" s="1">
        <v>44421</v>
      </c>
      <c r="G1374" s="6">
        <v>6874000</v>
      </c>
      <c r="H1374" s="6">
        <v>168200</v>
      </c>
      <c r="I1374" s="6">
        <v>6000</v>
      </c>
      <c r="J1374" s="6">
        <v>7048200</v>
      </c>
    </row>
    <row r="1375" spans="1:10" x14ac:dyDescent="0.3">
      <c r="A1375" s="5">
        <v>44805</v>
      </c>
      <c r="B1375" t="s">
        <v>45</v>
      </c>
      <c r="C1375" t="s">
        <v>509</v>
      </c>
      <c r="D1375" s="1">
        <v>44391</v>
      </c>
      <c r="G1375" s="6">
        <v>7944000</v>
      </c>
      <c r="H1375" s="6">
        <v>319400</v>
      </c>
      <c r="I1375">
        <v>0</v>
      </c>
      <c r="J1375" s="6">
        <v>8263400</v>
      </c>
    </row>
    <row r="1376" spans="1:10" x14ac:dyDescent="0.3">
      <c r="A1376" s="5">
        <v>44805</v>
      </c>
      <c r="B1376" t="s">
        <v>46</v>
      </c>
      <c r="C1376" t="s">
        <v>510</v>
      </c>
      <c r="D1376" s="1">
        <v>44404</v>
      </c>
      <c r="G1376" s="6">
        <v>7466000</v>
      </c>
      <c r="H1376" s="6">
        <v>834500</v>
      </c>
      <c r="I1376" s="6">
        <v>4000</v>
      </c>
      <c r="J1376" s="6">
        <v>8304500</v>
      </c>
    </row>
    <row r="1377" spans="1:10" x14ac:dyDescent="0.3">
      <c r="A1377" s="5">
        <v>44805</v>
      </c>
      <c r="B1377" t="s">
        <v>47</v>
      </c>
      <c r="C1377" t="s">
        <v>511</v>
      </c>
      <c r="D1377" s="1">
        <v>44405</v>
      </c>
      <c r="G1377" s="6">
        <v>6857000</v>
      </c>
      <c r="I1377">
        <v>0</v>
      </c>
      <c r="J1377" s="6">
        <v>6857000</v>
      </c>
    </row>
    <row r="1378" spans="1:10" x14ac:dyDescent="0.3">
      <c r="A1378" s="5">
        <v>44805</v>
      </c>
      <c r="B1378" t="s">
        <v>48</v>
      </c>
      <c r="C1378" t="s">
        <v>513</v>
      </c>
      <c r="D1378" s="1">
        <v>44446</v>
      </c>
      <c r="G1378" s="6">
        <v>2947300</v>
      </c>
      <c r="I1378">
        <v>0</v>
      </c>
      <c r="J1378" s="6">
        <v>2947300</v>
      </c>
    </row>
    <row r="1379" spans="1:10" x14ac:dyDescent="0.3">
      <c r="A1379" s="5">
        <v>44805</v>
      </c>
      <c r="B1379" t="s">
        <v>49</v>
      </c>
      <c r="C1379" t="s">
        <v>514</v>
      </c>
      <c r="D1379" s="1">
        <v>44453</v>
      </c>
      <c r="G1379" s="6">
        <v>9407800</v>
      </c>
      <c r="H1379" s="6">
        <v>375800</v>
      </c>
      <c r="I1379">
        <v>0</v>
      </c>
      <c r="J1379" s="6">
        <v>9783600</v>
      </c>
    </row>
    <row r="1380" spans="1:10" x14ac:dyDescent="0.3">
      <c r="A1380" s="5">
        <v>44805</v>
      </c>
      <c r="B1380" t="s">
        <v>50</v>
      </c>
      <c r="C1380" t="s">
        <v>508</v>
      </c>
      <c r="D1380" s="1">
        <v>44463</v>
      </c>
      <c r="G1380" s="6">
        <v>3556000</v>
      </c>
      <c r="H1380" s="6">
        <v>310400</v>
      </c>
      <c r="I1380">
        <v>0</v>
      </c>
      <c r="J1380" s="6">
        <v>3866400</v>
      </c>
    </row>
    <row r="1381" spans="1:10" x14ac:dyDescent="0.3">
      <c r="A1381" s="5">
        <v>44805</v>
      </c>
      <c r="B1381" t="s">
        <v>51</v>
      </c>
      <c r="C1381" t="s">
        <v>508</v>
      </c>
      <c r="D1381" s="1">
        <v>44377</v>
      </c>
      <c r="G1381" s="6">
        <v>4243000</v>
      </c>
      <c r="H1381" s="6">
        <v>224800</v>
      </c>
      <c r="I1381">
        <v>0</v>
      </c>
      <c r="J1381" s="6">
        <v>4467800</v>
      </c>
    </row>
    <row r="1382" spans="1:10" x14ac:dyDescent="0.3">
      <c r="A1382" s="5">
        <v>44805</v>
      </c>
      <c r="B1382" t="s">
        <v>52</v>
      </c>
      <c r="C1382" t="s">
        <v>508</v>
      </c>
      <c r="D1382" s="1">
        <v>44501</v>
      </c>
      <c r="G1382" s="6">
        <v>3587500</v>
      </c>
      <c r="H1382" s="6">
        <v>231000</v>
      </c>
      <c r="I1382">
        <v>0</v>
      </c>
      <c r="J1382" s="6">
        <v>3818500</v>
      </c>
    </row>
    <row r="1383" spans="1:10" x14ac:dyDescent="0.3">
      <c r="A1383" s="5">
        <v>44805</v>
      </c>
      <c r="B1383" t="s">
        <v>53</v>
      </c>
      <c r="C1383" t="s">
        <v>508</v>
      </c>
      <c r="D1383" s="1">
        <v>44476</v>
      </c>
      <c r="G1383" s="6">
        <v>2954500</v>
      </c>
      <c r="H1383" s="6">
        <v>233400</v>
      </c>
      <c r="I1383" s="6">
        <v>6490</v>
      </c>
      <c r="J1383" s="6">
        <v>3194390</v>
      </c>
    </row>
    <row r="1384" spans="1:10" x14ac:dyDescent="0.3">
      <c r="A1384" s="5">
        <v>44805</v>
      </c>
      <c r="B1384" t="s">
        <v>54</v>
      </c>
      <c r="C1384" t="s">
        <v>515</v>
      </c>
      <c r="D1384" s="1">
        <v>44508</v>
      </c>
      <c r="G1384" s="6">
        <v>6485000</v>
      </c>
      <c r="H1384" s="6">
        <v>515100</v>
      </c>
      <c r="I1384">
        <v>0</v>
      </c>
      <c r="J1384" s="6">
        <v>7000100</v>
      </c>
    </row>
    <row r="1385" spans="1:10" x14ac:dyDescent="0.3">
      <c r="A1385" s="5">
        <v>44805</v>
      </c>
      <c r="B1385" t="s">
        <v>55</v>
      </c>
      <c r="C1385" t="s">
        <v>516</v>
      </c>
      <c r="D1385" s="1">
        <v>44536</v>
      </c>
      <c r="E1385" s="1">
        <v>46028</v>
      </c>
      <c r="G1385" s="6">
        <v>2573700</v>
      </c>
      <c r="I1385">
        <v>0</v>
      </c>
      <c r="J1385" s="6">
        <v>2573700</v>
      </c>
    </row>
    <row r="1386" spans="1:10" x14ac:dyDescent="0.3">
      <c r="A1386" s="5">
        <v>44805</v>
      </c>
      <c r="B1386" t="s">
        <v>56</v>
      </c>
      <c r="C1386" t="s">
        <v>518</v>
      </c>
      <c r="D1386" s="1">
        <v>44616</v>
      </c>
      <c r="G1386" s="6">
        <v>1306440</v>
      </c>
      <c r="I1386">
        <v>0</v>
      </c>
      <c r="J1386" s="6">
        <v>1306440</v>
      </c>
    </row>
    <row r="1387" spans="1:10" x14ac:dyDescent="0.3">
      <c r="A1387" s="5">
        <v>44805</v>
      </c>
      <c r="B1387" t="s">
        <v>57</v>
      </c>
      <c r="C1387" t="s">
        <v>519</v>
      </c>
      <c r="D1387" s="1">
        <v>44643</v>
      </c>
      <c r="G1387" s="6">
        <v>7455500</v>
      </c>
      <c r="H1387" s="6">
        <v>694900</v>
      </c>
      <c r="I1387">
        <v>0</v>
      </c>
      <c r="J1387" s="6">
        <v>8150400</v>
      </c>
    </row>
    <row r="1388" spans="1:10" x14ac:dyDescent="0.3">
      <c r="A1388" s="5">
        <v>44805</v>
      </c>
      <c r="B1388" t="s">
        <v>58</v>
      </c>
      <c r="C1388" t="s">
        <v>520</v>
      </c>
      <c r="D1388" s="1">
        <v>44651</v>
      </c>
      <c r="G1388" s="6">
        <v>4473500</v>
      </c>
      <c r="H1388" s="6">
        <v>366100</v>
      </c>
      <c r="I1388">
        <v>0</v>
      </c>
      <c r="J1388" s="6">
        <v>4839600</v>
      </c>
    </row>
    <row r="1389" spans="1:10" x14ac:dyDescent="0.3">
      <c r="A1389" s="5">
        <v>44805</v>
      </c>
      <c r="B1389" t="s">
        <v>59</v>
      </c>
      <c r="C1389" t="s">
        <v>521</v>
      </c>
      <c r="D1389" s="1">
        <v>44657</v>
      </c>
      <c r="G1389" s="6">
        <v>8632000</v>
      </c>
      <c r="I1389">
        <v>0</v>
      </c>
      <c r="J1389" s="6">
        <v>8632000</v>
      </c>
    </row>
    <row r="1390" spans="1:10" x14ac:dyDescent="0.3">
      <c r="A1390" s="5">
        <v>44805</v>
      </c>
      <c r="B1390" t="s">
        <v>60</v>
      </c>
      <c r="C1390" t="s">
        <v>522</v>
      </c>
      <c r="D1390" s="1">
        <v>44659</v>
      </c>
      <c r="G1390" s="6">
        <v>5100500</v>
      </c>
      <c r="H1390" s="6">
        <v>430300</v>
      </c>
      <c r="I1390" s="6">
        <v>26500</v>
      </c>
      <c r="J1390" s="6">
        <v>5557300</v>
      </c>
    </row>
    <row r="1391" spans="1:10" x14ac:dyDescent="0.3">
      <c r="A1391" s="5">
        <v>44805</v>
      </c>
      <c r="B1391" t="s">
        <v>61</v>
      </c>
      <c r="C1391" t="s">
        <v>523</v>
      </c>
      <c r="D1391" s="1">
        <v>44694</v>
      </c>
      <c r="G1391" s="6">
        <v>4928500</v>
      </c>
      <c r="H1391" s="6">
        <v>339200</v>
      </c>
      <c r="I1391" s="6">
        <v>6000</v>
      </c>
      <c r="J1391" s="6">
        <v>5273700</v>
      </c>
    </row>
    <row r="1392" spans="1:10" x14ac:dyDescent="0.3">
      <c r="A1392" s="5">
        <v>44805</v>
      </c>
      <c r="B1392" t="s">
        <v>62</v>
      </c>
      <c r="C1392" t="s">
        <v>524</v>
      </c>
      <c r="D1392" s="1">
        <v>44712</v>
      </c>
      <c r="G1392" s="6">
        <v>4344500</v>
      </c>
      <c r="I1392">
        <v>0</v>
      </c>
      <c r="J1392" s="6">
        <v>4344500</v>
      </c>
    </row>
    <row r="1393" spans="1:10" x14ac:dyDescent="0.3">
      <c r="A1393" s="5">
        <v>44805</v>
      </c>
      <c r="B1393" t="s">
        <v>63</v>
      </c>
      <c r="C1393" t="s">
        <v>525</v>
      </c>
      <c r="D1393" s="1">
        <v>44762</v>
      </c>
      <c r="G1393" s="6">
        <v>2091100</v>
      </c>
      <c r="H1393" s="6">
        <v>167100</v>
      </c>
      <c r="I1393">
        <v>0</v>
      </c>
      <c r="J1393" s="6">
        <v>2258200</v>
      </c>
    </row>
    <row r="1394" spans="1:10" x14ac:dyDescent="0.3">
      <c r="A1394" s="5">
        <v>44805</v>
      </c>
      <c r="B1394" t="s">
        <v>64</v>
      </c>
      <c r="C1394" t="s">
        <v>526</v>
      </c>
      <c r="D1394" s="1">
        <v>44775</v>
      </c>
      <c r="G1394" s="6">
        <v>2996420</v>
      </c>
      <c r="I1394">
        <v>0</v>
      </c>
      <c r="J1394" s="6">
        <v>2996420</v>
      </c>
    </row>
    <row r="1395" spans="1:10" x14ac:dyDescent="0.3">
      <c r="A1395" s="5">
        <v>44805</v>
      </c>
      <c r="B1395" t="s">
        <v>65</v>
      </c>
      <c r="C1395" t="s">
        <v>527</v>
      </c>
      <c r="D1395" s="1">
        <v>44783</v>
      </c>
      <c r="G1395" s="6">
        <v>2210240</v>
      </c>
      <c r="I1395">
        <v>0</v>
      </c>
      <c r="J1395" s="6">
        <v>2210240</v>
      </c>
    </row>
    <row r="1396" spans="1:10" x14ac:dyDescent="0.3">
      <c r="A1396" s="5">
        <v>44805</v>
      </c>
      <c r="B1396" t="s">
        <v>66</v>
      </c>
      <c r="C1396" t="s">
        <v>528</v>
      </c>
      <c r="D1396" s="1">
        <v>44798</v>
      </c>
      <c r="G1396" s="6">
        <v>1215460</v>
      </c>
      <c r="H1396" s="6">
        <v>114300</v>
      </c>
      <c r="I1396">
        <v>0</v>
      </c>
      <c r="J1396" s="6">
        <v>1329760</v>
      </c>
    </row>
    <row r="1397" spans="1:10" x14ac:dyDescent="0.3">
      <c r="A1397" s="5">
        <v>44805</v>
      </c>
      <c r="B1397" t="s">
        <v>67</v>
      </c>
      <c r="C1397" t="s">
        <v>529</v>
      </c>
      <c r="D1397" s="1">
        <v>44802</v>
      </c>
      <c r="G1397" s="6">
        <v>3714020</v>
      </c>
      <c r="I1397">
        <v>0</v>
      </c>
      <c r="J1397" s="6">
        <v>3714020</v>
      </c>
    </row>
    <row r="1398" spans="1:10" x14ac:dyDescent="0.3">
      <c r="A1398" s="5">
        <v>44805</v>
      </c>
      <c r="B1398" t="s">
        <v>68</v>
      </c>
      <c r="C1398" t="s">
        <v>530</v>
      </c>
      <c r="D1398" s="1">
        <v>44811</v>
      </c>
      <c r="G1398" s="6">
        <v>1590100</v>
      </c>
      <c r="I1398">
        <v>0</v>
      </c>
      <c r="J1398" s="6">
        <v>1590100</v>
      </c>
    </row>
    <row r="1399" spans="1:10" x14ac:dyDescent="0.3">
      <c r="A1399" s="5">
        <v>44805</v>
      </c>
      <c r="B1399" t="s">
        <v>69</v>
      </c>
      <c r="C1399" t="s">
        <v>531</v>
      </c>
      <c r="D1399" s="1">
        <v>44820</v>
      </c>
      <c r="G1399" s="6">
        <v>916270</v>
      </c>
      <c r="H1399" s="6">
        <v>104150</v>
      </c>
      <c r="I1399">
        <v>0</v>
      </c>
      <c r="J1399" s="6">
        <v>1020420</v>
      </c>
    </row>
    <row r="1400" spans="1:10" x14ac:dyDescent="0.3">
      <c r="A1400" s="5">
        <v>44835</v>
      </c>
      <c r="B1400" t="s">
        <v>1</v>
      </c>
      <c r="C1400" t="s">
        <v>475</v>
      </c>
      <c r="D1400" s="1">
        <v>42292</v>
      </c>
      <c r="G1400" s="6">
        <v>9025800</v>
      </c>
      <c r="H1400" s="6">
        <v>509100</v>
      </c>
      <c r="I1400">
        <v>0</v>
      </c>
      <c r="J1400" s="6">
        <v>9534900</v>
      </c>
    </row>
    <row r="1401" spans="1:10" x14ac:dyDescent="0.3">
      <c r="A1401" s="5">
        <v>44835</v>
      </c>
      <c r="B1401" t="s">
        <v>3</v>
      </c>
      <c r="C1401" t="s">
        <v>476</v>
      </c>
      <c r="D1401" s="1">
        <v>42444</v>
      </c>
      <c r="G1401" s="6">
        <v>5568500</v>
      </c>
      <c r="I1401">
        <v>0</v>
      </c>
      <c r="J1401" s="6">
        <v>5568500</v>
      </c>
    </row>
    <row r="1402" spans="1:10" x14ac:dyDescent="0.3">
      <c r="A1402" s="5">
        <v>44835</v>
      </c>
      <c r="B1402" t="s">
        <v>4</v>
      </c>
      <c r="C1402" t="s">
        <v>477</v>
      </c>
      <c r="D1402" s="1">
        <v>42503</v>
      </c>
      <c r="G1402" s="6">
        <v>14436200</v>
      </c>
      <c r="I1402">
        <v>0</v>
      </c>
      <c r="J1402" s="6">
        <v>14436200</v>
      </c>
    </row>
    <row r="1403" spans="1:10" x14ac:dyDescent="0.3">
      <c r="A1403" s="5">
        <v>44835</v>
      </c>
      <c r="B1403" t="s">
        <v>6</v>
      </c>
      <c r="C1403" t="s">
        <v>478</v>
      </c>
      <c r="D1403" s="1">
        <v>42638</v>
      </c>
      <c r="G1403" s="6">
        <v>6481000</v>
      </c>
      <c r="I1403">
        <v>0</v>
      </c>
      <c r="J1403" s="6">
        <v>6481000</v>
      </c>
    </row>
    <row r="1404" spans="1:10" x14ac:dyDescent="0.3">
      <c r="A1404" s="5">
        <v>44835</v>
      </c>
      <c r="B1404" t="s">
        <v>8</v>
      </c>
      <c r="C1404" t="s">
        <v>479</v>
      </c>
      <c r="D1404" s="1">
        <v>42708</v>
      </c>
      <c r="G1404" s="6">
        <v>4572000</v>
      </c>
      <c r="I1404">
        <v>0</v>
      </c>
      <c r="J1404" s="6">
        <v>4572000</v>
      </c>
    </row>
    <row r="1405" spans="1:10" x14ac:dyDescent="0.3">
      <c r="A1405" s="5">
        <v>44835</v>
      </c>
      <c r="B1405" t="s">
        <v>10</v>
      </c>
      <c r="C1405" t="s">
        <v>480</v>
      </c>
      <c r="D1405" s="1">
        <v>43039</v>
      </c>
      <c r="G1405" s="6">
        <v>7920400</v>
      </c>
      <c r="H1405" s="6">
        <v>361800</v>
      </c>
      <c r="I1405">
        <v>0</v>
      </c>
      <c r="J1405" s="6">
        <v>8282200</v>
      </c>
    </row>
    <row r="1406" spans="1:10" x14ac:dyDescent="0.3">
      <c r="A1406" s="5">
        <v>44835</v>
      </c>
      <c r="B1406" t="s">
        <v>11</v>
      </c>
      <c r="C1406" t="s">
        <v>481</v>
      </c>
      <c r="D1406" s="1">
        <v>43146</v>
      </c>
      <c r="G1406" s="6">
        <v>8444000</v>
      </c>
      <c r="H1406" s="6">
        <v>387500</v>
      </c>
      <c r="I1406">
        <v>0</v>
      </c>
      <c r="J1406" s="6">
        <v>8831500</v>
      </c>
    </row>
    <row r="1407" spans="1:10" x14ac:dyDescent="0.3">
      <c r="A1407" s="5">
        <v>44835</v>
      </c>
      <c r="B1407" t="s">
        <v>12</v>
      </c>
      <c r="C1407" t="s">
        <v>494</v>
      </c>
      <c r="D1407" s="1">
        <v>43252</v>
      </c>
      <c r="G1407" s="6">
        <v>789000</v>
      </c>
      <c r="I1407">
        <v>0</v>
      </c>
      <c r="J1407" s="6">
        <v>789000</v>
      </c>
    </row>
    <row r="1408" spans="1:10" x14ac:dyDescent="0.3">
      <c r="A1408" s="5">
        <v>44835</v>
      </c>
      <c r="B1408" t="s">
        <v>13</v>
      </c>
      <c r="C1408" t="s">
        <v>485</v>
      </c>
      <c r="D1408" s="1">
        <v>43779</v>
      </c>
      <c r="G1408" s="6">
        <v>6628000</v>
      </c>
      <c r="H1408" s="6">
        <v>487800</v>
      </c>
      <c r="I1408">
        <v>0</v>
      </c>
      <c r="J1408" s="6">
        <v>7115800</v>
      </c>
    </row>
    <row r="1409" spans="1:10" x14ac:dyDescent="0.3">
      <c r="A1409" s="5">
        <v>44835</v>
      </c>
      <c r="B1409" t="s">
        <v>15</v>
      </c>
      <c r="C1409" t="s">
        <v>517</v>
      </c>
      <c r="D1409" s="1">
        <v>44583</v>
      </c>
      <c r="G1409" s="6">
        <v>6306500</v>
      </c>
      <c r="H1409" s="6">
        <v>547600</v>
      </c>
      <c r="I1409">
        <v>0</v>
      </c>
      <c r="J1409" s="6">
        <v>6854100</v>
      </c>
    </row>
    <row r="1410" spans="1:10" x14ac:dyDescent="0.3">
      <c r="A1410" s="5">
        <v>44835</v>
      </c>
      <c r="B1410" t="s">
        <v>20</v>
      </c>
      <c r="C1410" t="s">
        <v>482</v>
      </c>
      <c r="D1410" s="1">
        <v>43629</v>
      </c>
      <c r="G1410" s="6">
        <v>10681500</v>
      </c>
      <c r="H1410" s="6">
        <v>458300</v>
      </c>
      <c r="I1410">
        <v>0</v>
      </c>
      <c r="J1410" s="6">
        <v>11139800</v>
      </c>
    </row>
    <row r="1411" spans="1:10" x14ac:dyDescent="0.3">
      <c r="A1411" s="5">
        <v>44835</v>
      </c>
      <c r="B1411" t="s">
        <v>21</v>
      </c>
      <c r="C1411" t="s">
        <v>483</v>
      </c>
      <c r="D1411" s="1">
        <v>43631</v>
      </c>
      <c r="G1411" s="6">
        <v>5715500</v>
      </c>
      <c r="H1411" s="6">
        <v>284600</v>
      </c>
      <c r="I1411">
        <v>0</v>
      </c>
      <c r="J1411" s="6">
        <v>6000100</v>
      </c>
    </row>
    <row r="1412" spans="1:10" x14ac:dyDescent="0.3">
      <c r="A1412" s="5">
        <v>44835</v>
      </c>
      <c r="B1412" t="s">
        <v>22</v>
      </c>
      <c r="C1412" t="s">
        <v>484</v>
      </c>
      <c r="D1412" s="1">
        <v>43743</v>
      </c>
      <c r="G1412" s="6">
        <v>7872000</v>
      </c>
      <c r="H1412" s="6">
        <v>499600</v>
      </c>
      <c r="I1412">
        <v>0</v>
      </c>
      <c r="J1412" s="6">
        <v>8371600</v>
      </c>
    </row>
    <row r="1413" spans="1:10" x14ac:dyDescent="0.3">
      <c r="A1413" s="5">
        <v>44835</v>
      </c>
      <c r="B1413" t="s">
        <v>23</v>
      </c>
      <c r="C1413" t="s">
        <v>486</v>
      </c>
      <c r="D1413" s="1">
        <v>43834</v>
      </c>
      <c r="G1413" s="6">
        <v>12617500</v>
      </c>
      <c r="I1413">
        <v>0</v>
      </c>
      <c r="J1413" s="6">
        <v>12617500</v>
      </c>
    </row>
    <row r="1414" spans="1:10" x14ac:dyDescent="0.3">
      <c r="A1414" s="5">
        <v>44835</v>
      </c>
      <c r="B1414" t="s">
        <v>24</v>
      </c>
      <c r="C1414" t="s">
        <v>487</v>
      </c>
      <c r="D1414" s="1">
        <v>43833</v>
      </c>
      <c r="G1414" s="6">
        <v>5459500</v>
      </c>
      <c r="I1414">
        <v>0</v>
      </c>
      <c r="J1414" s="6">
        <v>5459500</v>
      </c>
    </row>
    <row r="1415" spans="1:10" x14ac:dyDescent="0.3">
      <c r="A1415" s="5">
        <v>44835</v>
      </c>
      <c r="B1415" t="s">
        <v>25</v>
      </c>
      <c r="C1415" t="s">
        <v>488</v>
      </c>
      <c r="D1415" s="1">
        <v>43853</v>
      </c>
      <c r="G1415" s="6">
        <v>8223500</v>
      </c>
      <c r="H1415" s="6">
        <v>570900</v>
      </c>
      <c r="I1415">
        <v>0</v>
      </c>
      <c r="J1415" s="6">
        <v>8794400</v>
      </c>
    </row>
    <row r="1416" spans="1:10" x14ac:dyDescent="0.3">
      <c r="A1416" s="5">
        <v>44835</v>
      </c>
      <c r="B1416" t="s">
        <v>26</v>
      </c>
      <c r="C1416" t="s">
        <v>489</v>
      </c>
      <c r="D1416" s="1">
        <v>43945</v>
      </c>
      <c r="G1416" s="6">
        <v>9921000</v>
      </c>
      <c r="H1416" s="6">
        <v>425600</v>
      </c>
      <c r="I1416">
        <v>0</v>
      </c>
      <c r="J1416" s="6">
        <v>10346600</v>
      </c>
    </row>
    <row r="1417" spans="1:10" x14ac:dyDescent="0.3">
      <c r="A1417" s="5">
        <v>44835</v>
      </c>
      <c r="B1417" t="s">
        <v>27</v>
      </c>
      <c r="C1417" t="s">
        <v>490</v>
      </c>
      <c r="D1417" s="1">
        <v>44015</v>
      </c>
      <c r="G1417" s="6">
        <v>2940890</v>
      </c>
      <c r="I1417">
        <v>0</v>
      </c>
      <c r="J1417" s="6">
        <v>2940890</v>
      </c>
    </row>
    <row r="1418" spans="1:10" x14ac:dyDescent="0.3">
      <c r="A1418" s="5">
        <v>44835</v>
      </c>
      <c r="B1418" t="s">
        <v>28</v>
      </c>
      <c r="C1418" t="s">
        <v>491</v>
      </c>
      <c r="D1418" s="1">
        <v>44042</v>
      </c>
      <c r="G1418" s="6">
        <v>1975180</v>
      </c>
      <c r="I1418">
        <v>0</v>
      </c>
      <c r="J1418" s="6">
        <v>1975180</v>
      </c>
    </row>
    <row r="1419" spans="1:10" x14ac:dyDescent="0.3">
      <c r="A1419" s="5">
        <v>44835</v>
      </c>
      <c r="B1419" t="s">
        <v>29</v>
      </c>
      <c r="C1419" t="s">
        <v>492</v>
      </c>
      <c r="D1419" s="1">
        <v>44043</v>
      </c>
      <c r="G1419" s="6">
        <v>3971000</v>
      </c>
      <c r="I1419">
        <v>0</v>
      </c>
      <c r="J1419" s="6">
        <v>3971000</v>
      </c>
    </row>
    <row r="1420" spans="1:10" x14ac:dyDescent="0.3">
      <c r="A1420" s="5">
        <v>44835</v>
      </c>
      <c r="B1420" t="s">
        <v>30</v>
      </c>
      <c r="C1420" t="s">
        <v>493</v>
      </c>
      <c r="D1420" s="1">
        <v>44072</v>
      </c>
      <c r="G1420" s="6">
        <v>6797000</v>
      </c>
      <c r="I1420">
        <v>0</v>
      </c>
      <c r="J1420" s="6">
        <v>6797000</v>
      </c>
    </row>
    <row r="1421" spans="1:10" x14ac:dyDescent="0.3">
      <c r="A1421" s="5">
        <v>44835</v>
      </c>
      <c r="B1421" t="s">
        <v>31</v>
      </c>
      <c r="C1421" t="s">
        <v>495</v>
      </c>
      <c r="D1421" s="1">
        <v>44085</v>
      </c>
      <c r="G1421" s="6">
        <v>5957100</v>
      </c>
      <c r="I1421">
        <v>0</v>
      </c>
      <c r="J1421" s="6">
        <v>5957100</v>
      </c>
    </row>
    <row r="1422" spans="1:10" x14ac:dyDescent="0.3">
      <c r="A1422" s="5">
        <v>44835</v>
      </c>
      <c r="B1422" t="s">
        <v>32</v>
      </c>
      <c r="C1422" t="s">
        <v>496</v>
      </c>
      <c r="D1422" s="1">
        <v>44130</v>
      </c>
      <c r="E1422" s="1">
        <v>45543</v>
      </c>
      <c r="G1422" s="6">
        <v>6726000</v>
      </c>
      <c r="I1422">
        <v>0</v>
      </c>
      <c r="J1422" s="6">
        <v>6726000</v>
      </c>
    </row>
    <row r="1423" spans="1:10" x14ac:dyDescent="0.3">
      <c r="A1423" s="5">
        <v>44835</v>
      </c>
      <c r="B1423" t="s">
        <v>33</v>
      </c>
      <c r="C1423" t="s">
        <v>497</v>
      </c>
      <c r="D1423" s="1">
        <v>44147</v>
      </c>
      <c r="G1423" s="6">
        <v>6305000</v>
      </c>
      <c r="I1423">
        <v>0</v>
      </c>
      <c r="J1423" s="6">
        <v>6305000</v>
      </c>
    </row>
    <row r="1424" spans="1:10" x14ac:dyDescent="0.3">
      <c r="A1424" s="5">
        <v>44835</v>
      </c>
      <c r="B1424" t="s">
        <v>34</v>
      </c>
      <c r="C1424" t="s">
        <v>498</v>
      </c>
      <c r="D1424" s="1">
        <v>44154</v>
      </c>
      <c r="G1424" s="6">
        <v>9286000</v>
      </c>
      <c r="I1424">
        <v>0</v>
      </c>
      <c r="J1424" s="6">
        <v>9286000</v>
      </c>
    </row>
    <row r="1425" spans="1:10" x14ac:dyDescent="0.3">
      <c r="A1425" s="5">
        <v>44835</v>
      </c>
      <c r="B1425" t="s">
        <v>35</v>
      </c>
      <c r="C1425" t="s">
        <v>499</v>
      </c>
      <c r="D1425" s="1">
        <v>44169</v>
      </c>
      <c r="G1425" s="6">
        <v>6694000</v>
      </c>
      <c r="I1425">
        <v>0</v>
      </c>
      <c r="J1425" s="6">
        <v>6694000</v>
      </c>
    </row>
    <row r="1426" spans="1:10" x14ac:dyDescent="0.3">
      <c r="A1426" s="5">
        <v>44835</v>
      </c>
      <c r="B1426" t="s">
        <v>36</v>
      </c>
      <c r="C1426" t="s">
        <v>500</v>
      </c>
      <c r="D1426" s="1">
        <v>44217</v>
      </c>
      <c r="E1426" s="1">
        <v>45620</v>
      </c>
      <c r="G1426" s="6">
        <v>2605600</v>
      </c>
      <c r="I1426">
        <v>0</v>
      </c>
      <c r="J1426" s="6">
        <v>2605600</v>
      </c>
    </row>
    <row r="1427" spans="1:10" x14ac:dyDescent="0.3">
      <c r="A1427" s="5">
        <v>44835</v>
      </c>
      <c r="B1427" t="s">
        <v>37</v>
      </c>
      <c r="C1427" t="s">
        <v>501</v>
      </c>
      <c r="D1427" s="1">
        <v>44245</v>
      </c>
      <c r="E1427" s="1">
        <v>45838</v>
      </c>
      <c r="G1427" s="6">
        <v>9136700</v>
      </c>
      <c r="I1427" s="6">
        <v>550000</v>
      </c>
      <c r="J1427" s="6">
        <v>9686700</v>
      </c>
    </row>
    <row r="1428" spans="1:10" x14ac:dyDescent="0.3">
      <c r="A1428" s="5">
        <v>44835</v>
      </c>
      <c r="B1428" t="s">
        <v>38</v>
      </c>
      <c r="C1428" t="s">
        <v>502</v>
      </c>
      <c r="D1428" s="1">
        <v>44252</v>
      </c>
      <c r="G1428" s="6">
        <v>6178500</v>
      </c>
      <c r="I1428">
        <v>0</v>
      </c>
      <c r="J1428" s="6">
        <v>6178500</v>
      </c>
    </row>
    <row r="1429" spans="1:10" x14ac:dyDescent="0.3">
      <c r="A1429" s="5">
        <v>44835</v>
      </c>
      <c r="B1429" t="s">
        <v>39</v>
      </c>
      <c r="C1429" t="s">
        <v>503</v>
      </c>
      <c r="D1429" s="1">
        <v>44258</v>
      </c>
      <c r="G1429" s="6">
        <v>4866000</v>
      </c>
      <c r="H1429" s="6">
        <v>213500</v>
      </c>
      <c r="I1429">
        <v>0</v>
      </c>
      <c r="J1429" s="6">
        <v>5079500</v>
      </c>
    </row>
    <row r="1430" spans="1:10" x14ac:dyDescent="0.3">
      <c r="A1430" s="5">
        <v>44835</v>
      </c>
      <c r="B1430" t="s">
        <v>40</v>
      </c>
      <c r="C1430" t="s">
        <v>504</v>
      </c>
      <c r="D1430" s="1">
        <v>44280</v>
      </c>
      <c r="G1430" s="6">
        <v>2364500</v>
      </c>
      <c r="I1430">
        <v>0</v>
      </c>
      <c r="J1430" s="6">
        <v>2364500</v>
      </c>
    </row>
    <row r="1431" spans="1:10" x14ac:dyDescent="0.3">
      <c r="A1431" s="5">
        <v>44835</v>
      </c>
      <c r="B1431" t="s">
        <v>41</v>
      </c>
      <c r="C1431" t="s">
        <v>505</v>
      </c>
      <c r="D1431" s="1">
        <v>44287</v>
      </c>
      <c r="G1431" s="6">
        <v>8181500</v>
      </c>
      <c r="I1431">
        <v>0</v>
      </c>
      <c r="J1431" s="6">
        <v>8181500</v>
      </c>
    </row>
    <row r="1432" spans="1:10" x14ac:dyDescent="0.3">
      <c r="A1432" s="5">
        <v>44835</v>
      </c>
      <c r="B1432" t="s">
        <v>42</v>
      </c>
      <c r="C1432" t="s">
        <v>506</v>
      </c>
      <c r="D1432" s="1">
        <v>44298</v>
      </c>
      <c r="G1432" s="6">
        <v>5367100</v>
      </c>
      <c r="I1432">
        <v>0</v>
      </c>
      <c r="J1432" s="6">
        <v>5367100</v>
      </c>
    </row>
    <row r="1433" spans="1:10" x14ac:dyDescent="0.3">
      <c r="A1433" s="5">
        <v>44835</v>
      </c>
      <c r="B1433" t="s">
        <v>43</v>
      </c>
      <c r="C1433" t="s">
        <v>507</v>
      </c>
      <c r="D1433" s="1">
        <v>44299</v>
      </c>
      <c r="G1433" s="6">
        <v>2593600</v>
      </c>
      <c r="I1433">
        <v>0</v>
      </c>
      <c r="J1433" s="6">
        <v>2593600</v>
      </c>
    </row>
    <row r="1434" spans="1:10" x14ac:dyDescent="0.3">
      <c r="A1434" s="5">
        <v>44835</v>
      </c>
      <c r="B1434" t="s">
        <v>44</v>
      </c>
      <c r="C1434" t="s">
        <v>512</v>
      </c>
      <c r="D1434" s="1">
        <v>44421</v>
      </c>
      <c r="G1434" s="6">
        <v>7632500</v>
      </c>
      <c r="H1434" s="6">
        <v>310800</v>
      </c>
      <c r="I1434">
        <v>0</v>
      </c>
      <c r="J1434" s="6">
        <v>7943300</v>
      </c>
    </row>
    <row r="1435" spans="1:10" x14ac:dyDescent="0.3">
      <c r="A1435" s="5">
        <v>44835</v>
      </c>
      <c r="B1435" t="s">
        <v>45</v>
      </c>
      <c r="C1435" t="s">
        <v>509</v>
      </c>
      <c r="D1435" s="1">
        <v>44391</v>
      </c>
      <c r="G1435" s="6">
        <v>8441300</v>
      </c>
      <c r="H1435" s="6">
        <v>413200</v>
      </c>
      <c r="I1435">
        <v>0</v>
      </c>
      <c r="J1435" s="6">
        <v>8854500</v>
      </c>
    </row>
    <row r="1436" spans="1:10" x14ac:dyDescent="0.3">
      <c r="A1436" s="5">
        <v>44835</v>
      </c>
      <c r="B1436" t="s">
        <v>46</v>
      </c>
      <c r="C1436" t="s">
        <v>510</v>
      </c>
      <c r="D1436" s="1">
        <v>44404</v>
      </c>
      <c r="G1436" s="6">
        <v>8657000</v>
      </c>
      <c r="H1436" s="6">
        <v>1112100</v>
      </c>
      <c r="I1436">
        <v>0</v>
      </c>
      <c r="J1436" s="6">
        <v>9769100</v>
      </c>
    </row>
    <row r="1437" spans="1:10" x14ac:dyDescent="0.3">
      <c r="A1437" s="5">
        <v>44835</v>
      </c>
      <c r="B1437" t="s">
        <v>47</v>
      </c>
      <c r="C1437" t="s">
        <v>511</v>
      </c>
      <c r="D1437" s="1">
        <v>44405</v>
      </c>
      <c r="G1437" s="6">
        <v>7809000</v>
      </c>
      <c r="I1437">
        <v>0</v>
      </c>
      <c r="J1437" s="6">
        <v>7809000</v>
      </c>
    </row>
    <row r="1438" spans="1:10" x14ac:dyDescent="0.3">
      <c r="A1438" s="5">
        <v>44835</v>
      </c>
      <c r="B1438" t="s">
        <v>48</v>
      </c>
      <c r="C1438" t="s">
        <v>513</v>
      </c>
      <c r="D1438" s="1">
        <v>44446</v>
      </c>
      <c r="G1438" s="6">
        <v>3417900</v>
      </c>
      <c r="I1438">
        <v>0</v>
      </c>
      <c r="J1438" s="6">
        <v>3417900</v>
      </c>
    </row>
    <row r="1439" spans="1:10" x14ac:dyDescent="0.3">
      <c r="A1439" s="5">
        <v>44835</v>
      </c>
      <c r="B1439" t="s">
        <v>49</v>
      </c>
      <c r="C1439" t="s">
        <v>514</v>
      </c>
      <c r="D1439" s="1">
        <v>44453</v>
      </c>
      <c r="G1439" s="6">
        <v>10858000</v>
      </c>
      <c r="H1439" s="6">
        <v>460100</v>
      </c>
      <c r="I1439">
        <v>0</v>
      </c>
      <c r="J1439" s="6">
        <v>11318100</v>
      </c>
    </row>
    <row r="1440" spans="1:10" x14ac:dyDescent="0.3">
      <c r="A1440" s="5">
        <v>44835</v>
      </c>
      <c r="B1440" t="s">
        <v>50</v>
      </c>
      <c r="C1440" t="s">
        <v>508</v>
      </c>
      <c r="D1440" s="1">
        <v>44463</v>
      </c>
      <c r="G1440" s="6">
        <v>3787500</v>
      </c>
      <c r="H1440" s="6">
        <v>450100</v>
      </c>
      <c r="I1440">
        <v>0</v>
      </c>
      <c r="J1440" s="6">
        <v>4237600</v>
      </c>
    </row>
    <row r="1441" spans="1:10" x14ac:dyDescent="0.3">
      <c r="A1441" s="5">
        <v>44835</v>
      </c>
      <c r="B1441" t="s">
        <v>51</v>
      </c>
      <c r="C1441" t="s">
        <v>508</v>
      </c>
      <c r="D1441" s="1">
        <v>44377</v>
      </c>
      <c r="G1441" s="6">
        <v>4611500</v>
      </c>
      <c r="H1441" s="6">
        <v>149300</v>
      </c>
      <c r="I1441">
        <v>0</v>
      </c>
      <c r="J1441" s="6">
        <v>4760800</v>
      </c>
    </row>
    <row r="1442" spans="1:10" x14ac:dyDescent="0.3">
      <c r="A1442" s="5">
        <v>44835</v>
      </c>
      <c r="B1442" t="s">
        <v>52</v>
      </c>
      <c r="C1442" t="s">
        <v>508</v>
      </c>
      <c r="D1442" s="1">
        <v>44501</v>
      </c>
      <c r="G1442" s="6">
        <v>4181000</v>
      </c>
      <c r="H1442" s="6">
        <v>219600</v>
      </c>
      <c r="I1442">
        <v>0</v>
      </c>
      <c r="J1442" s="6">
        <v>4400600</v>
      </c>
    </row>
    <row r="1443" spans="1:10" x14ac:dyDescent="0.3">
      <c r="A1443" s="5">
        <v>44835</v>
      </c>
      <c r="B1443" t="s">
        <v>53</v>
      </c>
      <c r="C1443" t="s">
        <v>508</v>
      </c>
      <c r="D1443" s="1">
        <v>44476</v>
      </c>
      <c r="G1443" s="6">
        <v>2981500</v>
      </c>
      <c r="H1443" s="6">
        <v>280000</v>
      </c>
      <c r="I1443">
        <v>0</v>
      </c>
      <c r="J1443" s="6">
        <v>3261500</v>
      </c>
    </row>
    <row r="1444" spans="1:10" x14ac:dyDescent="0.3">
      <c r="A1444" s="5">
        <v>44835</v>
      </c>
      <c r="B1444" t="s">
        <v>54</v>
      </c>
      <c r="C1444" t="s">
        <v>515</v>
      </c>
      <c r="D1444" s="1">
        <v>44508</v>
      </c>
      <c r="G1444" s="6">
        <v>7086000</v>
      </c>
      <c r="H1444" s="6">
        <v>520400</v>
      </c>
      <c r="I1444" s="6">
        <v>330000</v>
      </c>
      <c r="J1444" s="6">
        <v>7936400</v>
      </c>
    </row>
    <row r="1445" spans="1:10" x14ac:dyDescent="0.3">
      <c r="A1445" s="5">
        <v>44835</v>
      </c>
      <c r="B1445" t="s">
        <v>55</v>
      </c>
      <c r="C1445" t="s">
        <v>516</v>
      </c>
      <c r="D1445" s="1">
        <v>44536</v>
      </c>
      <c r="E1445" s="1">
        <v>46028</v>
      </c>
      <c r="G1445" s="6">
        <v>2761200</v>
      </c>
      <c r="I1445">
        <v>0</v>
      </c>
      <c r="J1445" s="6">
        <v>2761200</v>
      </c>
    </row>
    <row r="1446" spans="1:10" x14ac:dyDescent="0.3">
      <c r="A1446" s="5">
        <v>44835</v>
      </c>
      <c r="B1446" t="s">
        <v>56</v>
      </c>
      <c r="C1446" t="s">
        <v>518</v>
      </c>
      <c r="D1446" s="1">
        <v>44616</v>
      </c>
      <c r="G1446" s="6">
        <v>738630</v>
      </c>
      <c r="I1446">
        <v>0</v>
      </c>
      <c r="J1446" s="6">
        <v>738630</v>
      </c>
    </row>
    <row r="1447" spans="1:10" x14ac:dyDescent="0.3">
      <c r="A1447" s="5">
        <v>44835</v>
      </c>
      <c r="B1447" t="s">
        <v>57</v>
      </c>
      <c r="C1447" t="s">
        <v>519</v>
      </c>
      <c r="D1447" s="1">
        <v>44643</v>
      </c>
      <c r="G1447" s="6">
        <v>8367500</v>
      </c>
      <c r="H1447" s="6">
        <v>661300</v>
      </c>
      <c r="I1447">
        <v>0</v>
      </c>
      <c r="J1447" s="6">
        <v>9028800</v>
      </c>
    </row>
    <row r="1448" spans="1:10" x14ac:dyDescent="0.3">
      <c r="A1448" s="5">
        <v>44835</v>
      </c>
      <c r="B1448" t="s">
        <v>58</v>
      </c>
      <c r="C1448" t="s">
        <v>520</v>
      </c>
      <c r="D1448" s="1">
        <v>44651</v>
      </c>
      <c r="G1448" s="6">
        <v>5160000</v>
      </c>
      <c r="H1448" s="6">
        <v>238000</v>
      </c>
      <c r="I1448">
        <v>0</v>
      </c>
      <c r="J1448" s="6">
        <v>5398000</v>
      </c>
    </row>
    <row r="1449" spans="1:10" x14ac:dyDescent="0.3">
      <c r="A1449" s="5">
        <v>44835</v>
      </c>
      <c r="B1449" t="s">
        <v>59</v>
      </c>
      <c r="C1449" t="s">
        <v>521</v>
      </c>
      <c r="D1449" s="1">
        <v>44657</v>
      </c>
      <c r="G1449" s="6">
        <v>8420000</v>
      </c>
      <c r="I1449">
        <v>0</v>
      </c>
      <c r="J1449" s="6">
        <v>8420000</v>
      </c>
    </row>
    <row r="1450" spans="1:10" x14ac:dyDescent="0.3">
      <c r="A1450" s="5">
        <v>44835</v>
      </c>
      <c r="B1450" t="s">
        <v>60</v>
      </c>
      <c r="C1450" t="s">
        <v>522</v>
      </c>
      <c r="D1450" s="1">
        <v>44659</v>
      </c>
      <c r="G1450" s="6">
        <v>6005000</v>
      </c>
      <c r="H1450" s="6">
        <v>674400</v>
      </c>
      <c r="I1450">
        <v>0</v>
      </c>
      <c r="J1450" s="6">
        <v>6679400</v>
      </c>
    </row>
    <row r="1451" spans="1:10" x14ac:dyDescent="0.3">
      <c r="A1451" s="5">
        <v>44835</v>
      </c>
      <c r="B1451" t="s">
        <v>61</v>
      </c>
      <c r="C1451" t="s">
        <v>523</v>
      </c>
      <c r="D1451" s="1">
        <v>44694</v>
      </c>
      <c r="G1451" s="6">
        <v>5215000</v>
      </c>
      <c r="H1451" s="6">
        <v>465000</v>
      </c>
      <c r="I1451">
        <v>0</v>
      </c>
      <c r="J1451" s="6">
        <v>5680000</v>
      </c>
    </row>
    <row r="1452" spans="1:10" x14ac:dyDescent="0.3">
      <c r="A1452" s="5">
        <v>44835</v>
      </c>
      <c r="B1452" t="s">
        <v>62</v>
      </c>
      <c r="C1452" t="s">
        <v>524</v>
      </c>
      <c r="D1452" s="1">
        <v>44712</v>
      </c>
      <c r="G1452" s="6">
        <v>5572000</v>
      </c>
      <c r="I1452">
        <v>0</v>
      </c>
      <c r="J1452" s="6">
        <v>5572000</v>
      </c>
    </row>
    <row r="1453" spans="1:10" x14ac:dyDescent="0.3">
      <c r="A1453" s="5">
        <v>44835</v>
      </c>
      <c r="B1453" t="s">
        <v>63</v>
      </c>
      <c r="C1453" t="s">
        <v>525</v>
      </c>
      <c r="D1453" s="1">
        <v>44762</v>
      </c>
      <c r="G1453" s="6">
        <v>3025500</v>
      </c>
      <c r="H1453" s="6">
        <v>163000</v>
      </c>
      <c r="I1453">
        <v>0</v>
      </c>
      <c r="J1453" s="6">
        <v>3188500</v>
      </c>
    </row>
    <row r="1454" spans="1:10" x14ac:dyDescent="0.3">
      <c r="A1454" s="5">
        <v>44835</v>
      </c>
      <c r="B1454" t="s">
        <v>64</v>
      </c>
      <c r="C1454" t="s">
        <v>526</v>
      </c>
      <c r="D1454" s="1">
        <v>44775</v>
      </c>
      <c r="G1454" s="6">
        <v>4530260</v>
      </c>
      <c r="I1454">
        <v>0</v>
      </c>
      <c r="J1454" s="6">
        <v>4530260</v>
      </c>
    </row>
    <row r="1455" spans="1:10" x14ac:dyDescent="0.3">
      <c r="A1455" s="5">
        <v>44835</v>
      </c>
      <c r="B1455" t="s">
        <v>65</v>
      </c>
      <c r="C1455" t="s">
        <v>527</v>
      </c>
      <c r="D1455" s="1">
        <v>44783</v>
      </c>
      <c r="G1455" s="6">
        <v>2773700</v>
      </c>
      <c r="I1455">
        <v>0</v>
      </c>
      <c r="J1455" s="6">
        <v>2773700</v>
      </c>
    </row>
    <row r="1456" spans="1:10" x14ac:dyDescent="0.3">
      <c r="A1456" s="5">
        <v>44835</v>
      </c>
      <c r="B1456" t="s">
        <v>66</v>
      </c>
      <c r="C1456" t="s">
        <v>528</v>
      </c>
      <c r="D1456" s="1">
        <v>44798</v>
      </c>
      <c r="G1456" s="6">
        <v>1929000</v>
      </c>
      <c r="H1456" s="6">
        <v>100400</v>
      </c>
      <c r="I1456">
        <v>0</v>
      </c>
      <c r="J1456" s="6">
        <v>2029400</v>
      </c>
    </row>
    <row r="1457" spans="1:10" x14ac:dyDescent="0.3">
      <c r="A1457" s="5">
        <v>44835</v>
      </c>
      <c r="B1457" t="s">
        <v>67</v>
      </c>
      <c r="C1457" t="s">
        <v>529</v>
      </c>
      <c r="D1457" s="1">
        <v>44802</v>
      </c>
      <c r="G1457" s="6">
        <v>4652850</v>
      </c>
      <c r="I1457">
        <v>0</v>
      </c>
      <c r="J1457" s="6">
        <v>4652850</v>
      </c>
    </row>
    <row r="1458" spans="1:10" x14ac:dyDescent="0.3">
      <c r="A1458" s="5">
        <v>44835</v>
      </c>
      <c r="B1458" t="s">
        <v>68</v>
      </c>
      <c r="C1458" t="s">
        <v>530</v>
      </c>
      <c r="D1458" s="1">
        <v>44811</v>
      </c>
      <c r="G1458" s="6">
        <v>2348660</v>
      </c>
      <c r="I1458">
        <v>0</v>
      </c>
      <c r="J1458" s="6">
        <v>2348660</v>
      </c>
    </row>
    <row r="1459" spans="1:10" x14ac:dyDescent="0.3">
      <c r="A1459" s="5">
        <v>44835</v>
      </c>
      <c r="B1459" t="s">
        <v>69</v>
      </c>
      <c r="C1459" t="s">
        <v>531</v>
      </c>
      <c r="D1459" s="1">
        <v>44820</v>
      </c>
      <c r="G1459" s="6">
        <v>2951730</v>
      </c>
      <c r="H1459" s="6">
        <v>361400</v>
      </c>
      <c r="I1459">
        <v>0</v>
      </c>
      <c r="J1459" s="6">
        <v>3313130</v>
      </c>
    </row>
    <row r="1460" spans="1:10" x14ac:dyDescent="0.3">
      <c r="A1460" s="5">
        <v>44835</v>
      </c>
      <c r="B1460" t="s">
        <v>70</v>
      </c>
      <c r="C1460" t="s">
        <v>532</v>
      </c>
      <c r="D1460" s="1">
        <v>44845</v>
      </c>
      <c r="G1460" s="6">
        <v>1454620</v>
      </c>
      <c r="I1460">
        <v>0</v>
      </c>
      <c r="J1460" s="6">
        <v>1454620</v>
      </c>
    </row>
    <row r="1461" spans="1:10" x14ac:dyDescent="0.3">
      <c r="A1461" s="5">
        <v>44835</v>
      </c>
      <c r="B1461" t="s">
        <v>71</v>
      </c>
      <c r="C1461" t="s">
        <v>533</v>
      </c>
      <c r="D1461" s="1">
        <v>44848</v>
      </c>
      <c r="G1461" s="6">
        <v>1977400</v>
      </c>
      <c r="I1461">
        <v>0</v>
      </c>
      <c r="J1461" s="6">
        <v>1977400</v>
      </c>
    </row>
    <row r="1462" spans="1:10" x14ac:dyDescent="0.3">
      <c r="A1462" s="5">
        <v>44835</v>
      </c>
      <c r="B1462" t="s">
        <v>72</v>
      </c>
      <c r="C1462" t="s">
        <v>534</v>
      </c>
      <c r="D1462" s="1">
        <v>44854</v>
      </c>
      <c r="G1462" s="6">
        <v>1047590</v>
      </c>
      <c r="I1462">
        <v>0</v>
      </c>
      <c r="J1462" s="6">
        <v>1047590</v>
      </c>
    </row>
    <row r="1463" spans="1:10" x14ac:dyDescent="0.3">
      <c r="A1463" s="5">
        <v>44835</v>
      </c>
      <c r="B1463" t="s">
        <v>73</v>
      </c>
      <c r="C1463" t="s">
        <v>535</v>
      </c>
      <c r="D1463" s="1">
        <v>44855</v>
      </c>
      <c r="G1463" s="6">
        <v>764070</v>
      </c>
      <c r="I1463">
        <v>0</v>
      </c>
      <c r="J1463" s="6">
        <v>764070</v>
      </c>
    </row>
    <row r="1464" spans="1:10" x14ac:dyDescent="0.3">
      <c r="A1464" s="5">
        <v>44835</v>
      </c>
      <c r="B1464" t="s">
        <v>74</v>
      </c>
      <c r="C1464" t="s">
        <v>536</v>
      </c>
      <c r="D1464" s="1">
        <v>44859</v>
      </c>
      <c r="G1464" s="6">
        <v>551870</v>
      </c>
      <c r="I1464">
        <v>0</v>
      </c>
      <c r="J1464" s="6">
        <v>551870</v>
      </c>
    </row>
    <row r="1465" spans="1:10" x14ac:dyDescent="0.3">
      <c r="A1465" s="5">
        <v>44835</v>
      </c>
      <c r="B1465" t="s">
        <v>75</v>
      </c>
      <c r="C1465" t="s">
        <v>537</v>
      </c>
      <c r="D1465" s="1">
        <v>44861</v>
      </c>
      <c r="G1465" s="6">
        <v>272210</v>
      </c>
      <c r="I1465">
        <v>0</v>
      </c>
      <c r="J1465" s="6">
        <v>272210</v>
      </c>
    </row>
    <row r="1466" spans="1:10" x14ac:dyDescent="0.3">
      <c r="A1466" s="5">
        <v>44866</v>
      </c>
      <c r="B1466" t="s">
        <v>1</v>
      </c>
      <c r="C1466" t="s">
        <v>475</v>
      </c>
      <c r="D1466" s="1">
        <v>42292</v>
      </c>
      <c r="G1466" s="6">
        <v>8478200</v>
      </c>
      <c r="H1466" s="6">
        <v>409800</v>
      </c>
      <c r="I1466">
        <v>0</v>
      </c>
      <c r="J1466" s="6">
        <v>8888000</v>
      </c>
    </row>
    <row r="1467" spans="1:10" x14ac:dyDescent="0.3">
      <c r="A1467" s="5">
        <v>44866</v>
      </c>
      <c r="B1467" t="s">
        <v>3</v>
      </c>
      <c r="C1467" t="s">
        <v>476</v>
      </c>
      <c r="D1467" s="1">
        <v>42444</v>
      </c>
      <c r="G1467" s="6">
        <v>4891500</v>
      </c>
      <c r="I1467">
        <v>0</v>
      </c>
      <c r="J1467" s="6">
        <v>4891500</v>
      </c>
    </row>
    <row r="1468" spans="1:10" x14ac:dyDescent="0.3">
      <c r="A1468" s="5">
        <v>44866</v>
      </c>
      <c r="B1468" t="s">
        <v>4</v>
      </c>
      <c r="C1468" t="s">
        <v>477</v>
      </c>
      <c r="D1468" s="1">
        <v>42503</v>
      </c>
      <c r="G1468" s="6">
        <v>12438800</v>
      </c>
      <c r="I1468">
        <v>0</v>
      </c>
      <c r="J1468" s="6">
        <v>12438800</v>
      </c>
    </row>
    <row r="1469" spans="1:10" x14ac:dyDescent="0.3">
      <c r="A1469" s="5">
        <v>44866</v>
      </c>
      <c r="B1469" t="s">
        <v>6</v>
      </c>
      <c r="C1469" t="s">
        <v>478</v>
      </c>
      <c r="D1469" s="1">
        <v>42638</v>
      </c>
      <c r="G1469" s="6">
        <v>5419000</v>
      </c>
      <c r="I1469">
        <v>0</v>
      </c>
      <c r="J1469" s="6">
        <v>5419000</v>
      </c>
    </row>
    <row r="1470" spans="1:10" x14ac:dyDescent="0.3">
      <c r="A1470" s="5">
        <v>44866</v>
      </c>
      <c r="B1470" t="s">
        <v>8</v>
      </c>
      <c r="C1470" t="s">
        <v>479</v>
      </c>
      <c r="D1470" s="1">
        <v>42708</v>
      </c>
      <c r="G1470" s="6">
        <v>3944500</v>
      </c>
      <c r="I1470">
        <v>0</v>
      </c>
      <c r="J1470" s="6">
        <v>3944500</v>
      </c>
    </row>
    <row r="1471" spans="1:10" x14ac:dyDescent="0.3">
      <c r="A1471" s="5">
        <v>44866</v>
      </c>
      <c r="B1471" t="s">
        <v>10</v>
      </c>
      <c r="C1471" t="s">
        <v>480</v>
      </c>
      <c r="D1471" s="1">
        <v>43039</v>
      </c>
      <c r="G1471" s="6">
        <v>6790000</v>
      </c>
      <c r="H1471" s="6">
        <v>257500</v>
      </c>
      <c r="I1471">
        <v>0</v>
      </c>
      <c r="J1471" s="6">
        <v>7047500</v>
      </c>
    </row>
    <row r="1472" spans="1:10" x14ac:dyDescent="0.3">
      <c r="A1472" s="5">
        <v>44866</v>
      </c>
      <c r="B1472" t="s">
        <v>11</v>
      </c>
      <c r="C1472" t="s">
        <v>481</v>
      </c>
      <c r="D1472" s="1">
        <v>43146</v>
      </c>
      <c r="G1472" s="6">
        <v>7228500</v>
      </c>
      <c r="H1472" s="6">
        <v>334700</v>
      </c>
      <c r="I1472">
        <v>0</v>
      </c>
      <c r="J1472" s="6">
        <v>7563200</v>
      </c>
    </row>
    <row r="1473" spans="1:10" x14ac:dyDescent="0.3">
      <c r="A1473" s="5">
        <v>44866</v>
      </c>
      <c r="B1473" t="s">
        <v>12</v>
      </c>
      <c r="C1473" t="s">
        <v>494</v>
      </c>
      <c r="D1473" s="1">
        <v>43252</v>
      </c>
      <c r="G1473" s="6">
        <v>631500</v>
      </c>
      <c r="I1473">
        <v>0</v>
      </c>
      <c r="J1473" s="6">
        <v>631500</v>
      </c>
    </row>
    <row r="1474" spans="1:10" x14ac:dyDescent="0.3">
      <c r="A1474" s="5">
        <v>44866</v>
      </c>
      <c r="B1474" t="s">
        <v>13</v>
      </c>
      <c r="C1474" t="s">
        <v>485</v>
      </c>
      <c r="D1474" s="1">
        <v>43779</v>
      </c>
      <c r="G1474" s="6">
        <v>6465000</v>
      </c>
      <c r="H1474" s="6">
        <v>329100</v>
      </c>
      <c r="I1474">
        <v>0</v>
      </c>
      <c r="J1474" s="6">
        <v>6794100</v>
      </c>
    </row>
    <row r="1475" spans="1:10" x14ac:dyDescent="0.3">
      <c r="A1475" s="5">
        <v>44866</v>
      </c>
      <c r="B1475" t="s">
        <v>15</v>
      </c>
      <c r="C1475" t="s">
        <v>517</v>
      </c>
      <c r="D1475" s="1">
        <v>44583</v>
      </c>
      <c r="G1475" s="6">
        <v>5716000</v>
      </c>
      <c r="H1475" s="6">
        <v>341000</v>
      </c>
      <c r="I1475">
        <v>0</v>
      </c>
      <c r="J1475" s="6">
        <v>6057000</v>
      </c>
    </row>
    <row r="1476" spans="1:10" x14ac:dyDescent="0.3">
      <c r="A1476" s="5">
        <v>44866</v>
      </c>
      <c r="B1476" t="s">
        <v>16</v>
      </c>
      <c r="C1476" t="s">
        <v>538</v>
      </c>
      <c r="D1476" s="1">
        <v>44889</v>
      </c>
      <c r="G1476" s="6">
        <v>724690</v>
      </c>
      <c r="I1476">
        <v>0</v>
      </c>
      <c r="J1476" s="6">
        <v>724690</v>
      </c>
    </row>
    <row r="1477" spans="1:10" x14ac:dyDescent="0.3">
      <c r="A1477" s="5">
        <v>44866</v>
      </c>
      <c r="B1477" t="s">
        <v>20</v>
      </c>
      <c r="C1477" t="s">
        <v>482</v>
      </c>
      <c r="D1477" s="1">
        <v>43629</v>
      </c>
      <c r="G1477" s="6">
        <v>9362000</v>
      </c>
      <c r="H1477" s="6">
        <v>418500</v>
      </c>
      <c r="I1477">
        <v>0</v>
      </c>
      <c r="J1477" s="6">
        <v>9780500</v>
      </c>
    </row>
    <row r="1478" spans="1:10" x14ac:dyDescent="0.3">
      <c r="A1478" s="5">
        <v>44866</v>
      </c>
      <c r="B1478" t="s">
        <v>21</v>
      </c>
      <c r="C1478" t="s">
        <v>483</v>
      </c>
      <c r="D1478" s="1">
        <v>43631</v>
      </c>
      <c r="G1478" s="6">
        <v>5141000</v>
      </c>
      <c r="H1478" s="6">
        <v>180700</v>
      </c>
      <c r="I1478">
        <v>0</v>
      </c>
      <c r="J1478" s="6">
        <v>5321700</v>
      </c>
    </row>
    <row r="1479" spans="1:10" x14ac:dyDescent="0.3">
      <c r="A1479" s="5">
        <v>44866</v>
      </c>
      <c r="B1479" t="s">
        <v>22</v>
      </c>
      <c r="C1479" t="s">
        <v>484</v>
      </c>
      <c r="D1479" s="1">
        <v>43743</v>
      </c>
      <c r="G1479" s="6">
        <v>6198000</v>
      </c>
      <c r="H1479" s="6">
        <v>396900</v>
      </c>
      <c r="I1479">
        <v>0</v>
      </c>
      <c r="J1479" s="6">
        <v>6594900</v>
      </c>
    </row>
    <row r="1480" spans="1:10" x14ac:dyDescent="0.3">
      <c r="A1480" s="5">
        <v>44866</v>
      </c>
      <c r="B1480" t="s">
        <v>23</v>
      </c>
      <c r="C1480" t="s">
        <v>486</v>
      </c>
      <c r="D1480" s="1">
        <v>43834</v>
      </c>
      <c r="G1480" s="6">
        <v>11042000</v>
      </c>
      <c r="I1480">
        <v>0</v>
      </c>
      <c r="J1480" s="6">
        <v>11042000</v>
      </c>
    </row>
    <row r="1481" spans="1:10" x14ac:dyDescent="0.3">
      <c r="A1481" s="5">
        <v>44866</v>
      </c>
      <c r="B1481" t="s">
        <v>24</v>
      </c>
      <c r="C1481" t="s">
        <v>487</v>
      </c>
      <c r="D1481" s="1">
        <v>43833</v>
      </c>
      <c r="G1481" s="6">
        <v>4943000</v>
      </c>
      <c r="I1481">
        <v>0</v>
      </c>
      <c r="J1481" s="6">
        <v>4943000</v>
      </c>
    </row>
    <row r="1482" spans="1:10" x14ac:dyDescent="0.3">
      <c r="A1482" s="5">
        <v>44866</v>
      </c>
      <c r="B1482" t="s">
        <v>25</v>
      </c>
      <c r="C1482" t="s">
        <v>488</v>
      </c>
      <c r="D1482" s="1">
        <v>43853</v>
      </c>
      <c r="G1482" s="6">
        <v>6691000</v>
      </c>
      <c r="H1482" s="6">
        <v>466300</v>
      </c>
      <c r="I1482">
        <v>0</v>
      </c>
      <c r="J1482" s="6">
        <v>7157300</v>
      </c>
    </row>
    <row r="1483" spans="1:10" x14ac:dyDescent="0.3">
      <c r="A1483" s="5">
        <v>44866</v>
      </c>
      <c r="B1483" t="s">
        <v>26</v>
      </c>
      <c r="C1483" t="s">
        <v>489</v>
      </c>
      <c r="D1483" s="1">
        <v>43945</v>
      </c>
      <c r="G1483" s="6">
        <v>8436500</v>
      </c>
      <c r="H1483" s="6">
        <v>508300</v>
      </c>
      <c r="I1483">
        <v>0</v>
      </c>
      <c r="J1483" s="6">
        <v>8944800</v>
      </c>
    </row>
    <row r="1484" spans="1:10" x14ac:dyDescent="0.3">
      <c r="A1484" s="5">
        <v>44866</v>
      </c>
      <c r="B1484" t="s">
        <v>27</v>
      </c>
      <c r="C1484" t="s">
        <v>490</v>
      </c>
      <c r="D1484" s="1">
        <v>44015</v>
      </c>
      <c r="G1484" s="6">
        <v>2876900</v>
      </c>
      <c r="I1484">
        <v>0</v>
      </c>
      <c r="J1484" s="6">
        <v>2876900</v>
      </c>
    </row>
    <row r="1485" spans="1:10" x14ac:dyDescent="0.3">
      <c r="A1485" s="5">
        <v>44866</v>
      </c>
      <c r="B1485" t="s">
        <v>28</v>
      </c>
      <c r="C1485" t="s">
        <v>491</v>
      </c>
      <c r="D1485" s="1">
        <v>44042</v>
      </c>
      <c r="G1485" s="6">
        <v>3265460</v>
      </c>
      <c r="I1485">
        <v>0</v>
      </c>
      <c r="J1485" s="6">
        <v>3265460</v>
      </c>
    </row>
    <row r="1486" spans="1:10" x14ac:dyDescent="0.3">
      <c r="A1486" s="5">
        <v>44866</v>
      </c>
      <c r="B1486" t="s">
        <v>29</v>
      </c>
      <c r="C1486" t="s">
        <v>492</v>
      </c>
      <c r="D1486" s="1">
        <v>44043</v>
      </c>
      <c r="G1486" s="6">
        <v>3627500</v>
      </c>
      <c r="I1486">
        <v>0</v>
      </c>
      <c r="J1486" s="6">
        <v>3627500</v>
      </c>
    </row>
    <row r="1487" spans="1:10" x14ac:dyDescent="0.3">
      <c r="A1487" s="5">
        <v>44866</v>
      </c>
      <c r="B1487" t="s">
        <v>30</v>
      </c>
      <c r="C1487" t="s">
        <v>493</v>
      </c>
      <c r="D1487" s="1">
        <v>44072</v>
      </c>
      <c r="G1487" s="6">
        <v>5830000</v>
      </c>
      <c r="I1487">
        <v>0</v>
      </c>
      <c r="J1487" s="6">
        <v>5830000</v>
      </c>
    </row>
    <row r="1488" spans="1:10" x14ac:dyDescent="0.3">
      <c r="A1488" s="5">
        <v>44866</v>
      </c>
      <c r="B1488" t="s">
        <v>31</v>
      </c>
      <c r="C1488" t="s">
        <v>495</v>
      </c>
      <c r="D1488" s="1">
        <v>44085</v>
      </c>
      <c r="G1488" s="6">
        <v>5041400</v>
      </c>
      <c r="I1488">
        <v>0</v>
      </c>
      <c r="J1488" s="6">
        <v>5041400</v>
      </c>
    </row>
    <row r="1489" spans="1:10" x14ac:dyDescent="0.3">
      <c r="A1489" s="5">
        <v>44866</v>
      </c>
      <c r="B1489" t="s">
        <v>32</v>
      </c>
      <c r="C1489" t="s">
        <v>496</v>
      </c>
      <c r="D1489" s="1">
        <v>44130</v>
      </c>
      <c r="E1489" s="1">
        <v>45543</v>
      </c>
      <c r="G1489" s="6">
        <v>6103500</v>
      </c>
      <c r="I1489">
        <v>0</v>
      </c>
      <c r="J1489" s="6">
        <v>6103500</v>
      </c>
    </row>
    <row r="1490" spans="1:10" x14ac:dyDescent="0.3">
      <c r="A1490" s="5">
        <v>44866</v>
      </c>
      <c r="B1490" t="s">
        <v>33</v>
      </c>
      <c r="C1490" t="s">
        <v>497</v>
      </c>
      <c r="D1490" s="1">
        <v>44147</v>
      </c>
      <c r="G1490" s="6">
        <v>5697000</v>
      </c>
      <c r="I1490">
        <v>0</v>
      </c>
      <c r="J1490" s="6">
        <v>5697000</v>
      </c>
    </row>
    <row r="1491" spans="1:10" x14ac:dyDescent="0.3">
      <c r="A1491" s="5">
        <v>44866</v>
      </c>
      <c r="B1491" t="s">
        <v>34</v>
      </c>
      <c r="C1491" t="s">
        <v>498</v>
      </c>
      <c r="D1491" s="1">
        <v>44154</v>
      </c>
      <c r="G1491" s="6">
        <v>7863500</v>
      </c>
      <c r="I1491" s="6">
        <v>550000</v>
      </c>
      <c r="J1491" s="6">
        <v>8413500</v>
      </c>
    </row>
    <row r="1492" spans="1:10" x14ac:dyDescent="0.3">
      <c r="A1492" s="5">
        <v>44866</v>
      </c>
      <c r="B1492" t="s">
        <v>35</v>
      </c>
      <c r="C1492" t="s">
        <v>499</v>
      </c>
      <c r="D1492" s="1">
        <v>44169</v>
      </c>
      <c r="G1492" s="6">
        <v>5975500</v>
      </c>
      <c r="I1492">
        <v>0</v>
      </c>
      <c r="J1492" s="6">
        <v>5975500</v>
      </c>
    </row>
    <row r="1493" spans="1:10" x14ac:dyDescent="0.3">
      <c r="A1493" s="5">
        <v>44866</v>
      </c>
      <c r="B1493" t="s">
        <v>36</v>
      </c>
      <c r="C1493" t="s">
        <v>500</v>
      </c>
      <c r="D1493" s="1">
        <v>44217</v>
      </c>
      <c r="E1493" s="1">
        <v>45620</v>
      </c>
      <c r="G1493" s="6">
        <v>2628900</v>
      </c>
      <c r="I1493">
        <v>0</v>
      </c>
      <c r="J1493" s="6">
        <v>2628900</v>
      </c>
    </row>
    <row r="1494" spans="1:10" x14ac:dyDescent="0.3">
      <c r="A1494" s="5">
        <v>44866</v>
      </c>
      <c r="B1494" t="s">
        <v>37</v>
      </c>
      <c r="C1494" t="s">
        <v>501</v>
      </c>
      <c r="D1494" s="1">
        <v>44245</v>
      </c>
      <c r="E1494" s="1">
        <v>45838</v>
      </c>
      <c r="G1494" s="6">
        <v>8250300</v>
      </c>
      <c r="I1494">
        <v>0</v>
      </c>
      <c r="J1494" s="6">
        <v>8250300</v>
      </c>
    </row>
    <row r="1495" spans="1:10" x14ac:dyDescent="0.3">
      <c r="A1495" s="5">
        <v>44866</v>
      </c>
      <c r="B1495" t="s">
        <v>38</v>
      </c>
      <c r="C1495" t="s">
        <v>502</v>
      </c>
      <c r="D1495" s="1">
        <v>44252</v>
      </c>
      <c r="G1495" s="6">
        <v>4951500</v>
      </c>
      <c r="I1495">
        <v>0</v>
      </c>
      <c r="J1495" s="6">
        <v>4951500</v>
      </c>
    </row>
    <row r="1496" spans="1:10" x14ac:dyDescent="0.3">
      <c r="A1496" s="5">
        <v>44866</v>
      </c>
      <c r="B1496" t="s">
        <v>39</v>
      </c>
      <c r="C1496" t="s">
        <v>503</v>
      </c>
      <c r="D1496" s="1">
        <v>44258</v>
      </c>
      <c r="G1496" s="6">
        <v>4560000</v>
      </c>
      <c r="H1496" s="6">
        <v>382200</v>
      </c>
      <c r="I1496">
        <v>0</v>
      </c>
      <c r="J1496" s="6">
        <v>4942200</v>
      </c>
    </row>
    <row r="1497" spans="1:10" x14ac:dyDescent="0.3">
      <c r="A1497" s="5">
        <v>44866</v>
      </c>
      <c r="B1497" t="s">
        <v>40</v>
      </c>
      <c r="C1497" t="s">
        <v>504</v>
      </c>
      <c r="D1497" s="1">
        <v>44280</v>
      </c>
      <c r="G1497" s="6">
        <v>2384500</v>
      </c>
      <c r="I1497">
        <v>0</v>
      </c>
      <c r="J1497" s="6">
        <v>2384500</v>
      </c>
    </row>
    <row r="1498" spans="1:10" x14ac:dyDescent="0.3">
      <c r="A1498" s="5">
        <v>44866</v>
      </c>
      <c r="B1498" t="s">
        <v>41</v>
      </c>
      <c r="C1498" t="s">
        <v>505</v>
      </c>
      <c r="D1498" s="1">
        <v>44287</v>
      </c>
      <c r="G1498" s="6">
        <v>7156500</v>
      </c>
      <c r="I1498">
        <v>0</v>
      </c>
      <c r="J1498" s="6">
        <v>7156500</v>
      </c>
    </row>
    <row r="1499" spans="1:10" x14ac:dyDescent="0.3">
      <c r="A1499" s="5">
        <v>44866</v>
      </c>
      <c r="B1499" t="s">
        <v>42</v>
      </c>
      <c r="C1499" t="s">
        <v>506</v>
      </c>
      <c r="D1499" s="1">
        <v>44298</v>
      </c>
      <c r="G1499" s="6">
        <v>4912000</v>
      </c>
      <c r="I1499">
        <v>0</v>
      </c>
      <c r="J1499" s="6">
        <v>4912000</v>
      </c>
    </row>
    <row r="1500" spans="1:10" x14ac:dyDescent="0.3">
      <c r="A1500" s="5">
        <v>44866</v>
      </c>
      <c r="B1500" t="s">
        <v>43</v>
      </c>
      <c r="C1500" t="s">
        <v>507</v>
      </c>
      <c r="D1500" s="1">
        <v>44299</v>
      </c>
      <c r="G1500" s="6">
        <v>2362200</v>
      </c>
      <c r="I1500">
        <v>0</v>
      </c>
      <c r="J1500" s="6">
        <v>2362200</v>
      </c>
    </row>
    <row r="1501" spans="1:10" x14ac:dyDescent="0.3">
      <c r="A1501" s="5">
        <v>44866</v>
      </c>
      <c r="B1501" t="s">
        <v>44</v>
      </c>
      <c r="C1501" t="s">
        <v>512</v>
      </c>
      <c r="D1501" s="1">
        <v>44421</v>
      </c>
      <c r="G1501" s="6">
        <v>7508500</v>
      </c>
      <c r="H1501" s="6">
        <v>368500</v>
      </c>
      <c r="I1501">
        <v>0</v>
      </c>
      <c r="J1501" s="6">
        <v>7877000</v>
      </c>
    </row>
    <row r="1502" spans="1:10" x14ac:dyDescent="0.3">
      <c r="A1502" s="5">
        <v>44866</v>
      </c>
      <c r="B1502" t="s">
        <v>45</v>
      </c>
      <c r="C1502" t="s">
        <v>509</v>
      </c>
      <c r="D1502" s="1">
        <v>44391</v>
      </c>
      <c r="G1502" s="6">
        <v>7920800</v>
      </c>
      <c r="H1502" s="6">
        <v>230700</v>
      </c>
      <c r="I1502">
        <v>0</v>
      </c>
      <c r="J1502" s="6">
        <v>8151500</v>
      </c>
    </row>
    <row r="1503" spans="1:10" x14ac:dyDescent="0.3">
      <c r="A1503" s="5">
        <v>44866</v>
      </c>
      <c r="B1503" t="s">
        <v>46</v>
      </c>
      <c r="C1503" t="s">
        <v>510</v>
      </c>
      <c r="D1503" s="1">
        <v>44404</v>
      </c>
      <c r="G1503" s="6">
        <v>7515000</v>
      </c>
      <c r="H1503" s="6">
        <v>815500</v>
      </c>
      <c r="I1503">
        <v>0</v>
      </c>
      <c r="J1503" s="6">
        <v>8330500</v>
      </c>
    </row>
    <row r="1504" spans="1:10" x14ac:dyDescent="0.3">
      <c r="A1504" s="5">
        <v>44866</v>
      </c>
      <c r="B1504" t="s">
        <v>47</v>
      </c>
      <c r="C1504" t="s">
        <v>511</v>
      </c>
      <c r="D1504" s="1">
        <v>44405</v>
      </c>
      <c r="G1504" s="6">
        <v>7133000</v>
      </c>
      <c r="I1504">
        <v>0</v>
      </c>
      <c r="J1504" s="6">
        <v>7133000</v>
      </c>
    </row>
    <row r="1505" spans="1:10" x14ac:dyDescent="0.3">
      <c r="A1505" s="5">
        <v>44866</v>
      </c>
      <c r="B1505" t="s">
        <v>48</v>
      </c>
      <c r="C1505" t="s">
        <v>513</v>
      </c>
      <c r="D1505" s="1">
        <v>44446</v>
      </c>
      <c r="G1505" s="6">
        <v>3020200</v>
      </c>
      <c r="I1505">
        <v>0</v>
      </c>
      <c r="J1505" s="6">
        <v>3020200</v>
      </c>
    </row>
    <row r="1506" spans="1:10" x14ac:dyDescent="0.3">
      <c r="A1506" s="5">
        <v>44866</v>
      </c>
      <c r="B1506" t="s">
        <v>49</v>
      </c>
      <c r="C1506" t="s">
        <v>514</v>
      </c>
      <c r="D1506" s="1">
        <v>44453</v>
      </c>
      <c r="G1506" s="6">
        <v>9363500</v>
      </c>
      <c r="H1506" s="6">
        <v>475800</v>
      </c>
      <c r="I1506">
        <v>0</v>
      </c>
      <c r="J1506" s="6">
        <v>9839300</v>
      </c>
    </row>
    <row r="1507" spans="1:10" x14ac:dyDescent="0.3">
      <c r="A1507" s="5">
        <v>44866</v>
      </c>
      <c r="B1507" t="s">
        <v>50</v>
      </c>
      <c r="C1507" t="s">
        <v>508</v>
      </c>
      <c r="D1507" s="1">
        <v>44463</v>
      </c>
      <c r="G1507" s="6">
        <v>3138500</v>
      </c>
      <c r="H1507" s="6">
        <v>428400</v>
      </c>
      <c r="I1507">
        <v>0</v>
      </c>
      <c r="J1507" s="6">
        <v>3566900</v>
      </c>
    </row>
    <row r="1508" spans="1:10" x14ac:dyDescent="0.3">
      <c r="A1508" s="5">
        <v>44866</v>
      </c>
      <c r="B1508" t="s">
        <v>51</v>
      </c>
      <c r="C1508" t="s">
        <v>508</v>
      </c>
      <c r="D1508" s="1">
        <v>44377</v>
      </c>
      <c r="G1508" s="6">
        <v>3921500</v>
      </c>
      <c r="H1508" s="6">
        <v>204200</v>
      </c>
      <c r="I1508">
        <v>0</v>
      </c>
      <c r="J1508" s="6">
        <v>4125700</v>
      </c>
    </row>
    <row r="1509" spans="1:10" x14ac:dyDescent="0.3">
      <c r="A1509" s="5">
        <v>44866</v>
      </c>
      <c r="B1509" t="s">
        <v>52</v>
      </c>
      <c r="C1509" t="s">
        <v>508</v>
      </c>
      <c r="D1509" s="1">
        <v>44501</v>
      </c>
      <c r="G1509" s="6">
        <v>4067500</v>
      </c>
      <c r="H1509" s="6">
        <v>232500</v>
      </c>
      <c r="I1509">
        <v>0</v>
      </c>
      <c r="J1509" s="6">
        <v>4300000</v>
      </c>
    </row>
    <row r="1510" spans="1:10" x14ac:dyDescent="0.3">
      <c r="A1510" s="5">
        <v>44866</v>
      </c>
      <c r="B1510" t="s">
        <v>53</v>
      </c>
      <c r="C1510" t="s">
        <v>508</v>
      </c>
      <c r="D1510" s="1">
        <v>44476</v>
      </c>
      <c r="G1510" s="6">
        <v>3019000</v>
      </c>
      <c r="H1510" s="6">
        <v>224300</v>
      </c>
      <c r="I1510">
        <v>0</v>
      </c>
      <c r="J1510" s="6">
        <v>3243300</v>
      </c>
    </row>
    <row r="1511" spans="1:10" x14ac:dyDescent="0.3">
      <c r="A1511" s="5">
        <v>44866</v>
      </c>
      <c r="B1511" t="s">
        <v>54</v>
      </c>
      <c r="C1511" t="s">
        <v>515</v>
      </c>
      <c r="D1511" s="1">
        <v>44508</v>
      </c>
      <c r="G1511" s="6">
        <v>5985500</v>
      </c>
      <c r="H1511" s="6">
        <v>459800</v>
      </c>
      <c r="I1511">
        <v>0</v>
      </c>
      <c r="J1511" s="6">
        <v>6445300</v>
      </c>
    </row>
    <row r="1512" spans="1:10" x14ac:dyDescent="0.3">
      <c r="A1512" s="5">
        <v>44866</v>
      </c>
      <c r="B1512" t="s">
        <v>55</v>
      </c>
      <c r="C1512" t="s">
        <v>516</v>
      </c>
      <c r="D1512" s="1">
        <v>44536</v>
      </c>
      <c r="E1512" s="1">
        <v>46028</v>
      </c>
      <c r="G1512" s="6">
        <v>2435200</v>
      </c>
      <c r="I1512">
        <v>0</v>
      </c>
      <c r="J1512" s="6">
        <v>2435200</v>
      </c>
    </row>
    <row r="1513" spans="1:10" x14ac:dyDescent="0.3">
      <c r="A1513" s="5">
        <v>44866</v>
      </c>
      <c r="B1513" t="s">
        <v>56</v>
      </c>
      <c r="C1513" t="s">
        <v>518</v>
      </c>
      <c r="D1513" s="1">
        <v>44616</v>
      </c>
      <c r="G1513" s="6">
        <v>851000</v>
      </c>
      <c r="I1513">
        <v>0</v>
      </c>
      <c r="J1513" s="6">
        <v>851000</v>
      </c>
    </row>
    <row r="1514" spans="1:10" x14ac:dyDescent="0.3">
      <c r="A1514" s="5">
        <v>44866</v>
      </c>
      <c r="B1514" t="s">
        <v>57</v>
      </c>
      <c r="C1514" t="s">
        <v>519</v>
      </c>
      <c r="D1514" s="1">
        <v>44643</v>
      </c>
      <c r="G1514" s="6">
        <v>7143000</v>
      </c>
      <c r="H1514" s="6">
        <v>730800</v>
      </c>
      <c r="I1514">
        <v>0</v>
      </c>
      <c r="J1514" s="6">
        <v>7873800</v>
      </c>
    </row>
    <row r="1515" spans="1:10" x14ac:dyDescent="0.3">
      <c r="A1515" s="5">
        <v>44866</v>
      </c>
      <c r="B1515" t="s">
        <v>58</v>
      </c>
      <c r="C1515" t="s">
        <v>520</v>
      </c>
      <c r="D1515" s="1">
        <v>44651</v>
      </c>
      <c r="G1515" s="6">
        <v>4926500</v>
      </c>
      <c r="H1515" s="6">
        <v>410000</v>
      </c>
      <c r="I1515">
        <v>0</v>
      </c>
      <c r="J1515" s="6">
        <v>5336500</v>
      </c>
    </row>
    <row r="1516" spans="1:10" x14ac:dyDescent="0.3">
      <c r="A1516" s="5">
        <v>44866</v>
      </c>
      <c r="B1516" t="s">
        <v>59</v>
      </c>
      <c r="C1516" t="s">
        <v>521</v>
      </c>
      <c r="D1516" s="1">
        <v>44657</v>
      </c>
      <c r="G1516" s="6">
        <v>7398500</v>
      </c>
      <c r="I1516">
        <v>0</v>
      </c>
      <c r="J1516" s="6">
        <v>7398500</v>
      </c>
    </row>
    <row r="1517" spans="1:10" x14ac:dyDescent="0.3">
      <c r="A1517" s="5">
        <v>44866</v>
      </c>
      <c r="B1517" t="s">
        <v>60</v>
      </c>
      <c r="C1517" t="s">
        <v>522</v>
      </c>
      <c r="D1517" s="1">
        <v>44659</v>
      </c>
      <c r="G1517" s="6">
        <v>5002000</v>
      </c>
      <c r="H1517" s="6">
        <v>601900</v>
      </c>
      <c r="I1517">
        <v>0</v>
      </c>
      <c r="J1517" s="6">
        <v>5603900</v>
      </c>
    </row>
    <row r="1518" spans="1:10" x14ac:dyDescent="0.3">
      <c r="A1518" s="5">
        <v>44866</v>
      </c>
      <c r="B1518" t="s">
        <v>61</v>
      </c>
      <c r="C1518" t="s">
        <v>523</v>
      </c>
      <c r="D1518" s="1">
        <v>44694</v>
      </c>
      <c r="G1518" s="6">
        <v>4634000</v>
      </c>
      <c r="H1518" s="6">
        <v>522600</v>
      </c>
      <c r="I1518">
        <v>0</v>
      </c>
      <c r="J1518" s="6">
        <v>5156600</v>
      </c>
    </row>
    <row r="1519" spans="1:10" x14ac:dyDescent="0.3">
      <c r="A1519" s="5">
        <v>44866</v>
      </c>
      <c r="B1519" t="s">
        <v>62</v>
      </c>
      <c r="C1519" t="s">
        <v>524</v>
      </c>
      <c r="D1519" s="1">
        <v>44712</v>
      </c>
      <c r="G1519" s="6">
        <v>4740500</v>
      </c>
      <c r="I1519">
        <v>0</v>
      </c>
      <c r="J1519" s="6">
        <v>4740500</v>
      </c>
    </row>
    <row r="1520" spans="1:10" x14ac:dyDescent="0.3">
      <c r="A1520" s="5">
        <v>44866</v>
      </c>
      <c r="B1520" t="s">
        <v>63</v>
      </c>
      <c r="C1520" t="s">
        <v>525</v>
      </c>
      <c r="D1520" s="1">
        <v>44762</v>
      </c>
      <c r="G1520" s="6">
        <v>2416500</v>
      </c>
      <c r="H1520" s="6">
        <v>218100</v>
      </c>
      <c r="I1520">
        <v>0</v>
      </c>
      <c r="J1520" s="6">
        <v>2634600</v>
      </c>
    </row>
    <row r="1521" spans="1:10" x14ac:dyDescent="0.3">
      <c r="A1521" s="5">
        <v>44866</v>
      </c>
      <c r="B1521" t="s">
        <v>64</v>
      </c>
      <c r="C1521" t="s">
        <v>526</v>
      </c>
      <c r="D1521" s="1">
        <v>44775</v>
      </c>
      <c r="G1521" s="6">
        <v>3797500</v>
      </c>
      <c r="I1521">
        <v>0</v>
      </c>
      <c r="J1521" s="6">
        <v>3797500</v>
      </c>
    </row>
    <row r="1522" spans="1:10" x14ac:dyDescent="0.3">
      <c r="A1522" s="5">
        <v>44866</v>
      </c>
      <c r="B1522" t="s">
        <v>65</v>
      </c>
      <c r="C1522" t="s">
        <v>527</v>
      </c>
      <c r="D1522" s="1">
        <v>44783</v>
      </c>
      <c r="G1522" s="6">
        <v>2613000</v>
      </c>
      <c r="I1522">
        <v>0</v>
      </c>
      <c r="J1522" s="6">
        <v>2613000</v>
      </c>
    </row>
    <row r="1523" spans="1:10" x14ac:dyDescent="0.3">
      <c r="A1523" s="5">
        <v>44866</v>
      </c>
      <c r="B1523" t="s">
        <v>66</v>
      </c>
      <c r="C1523" t="s">
        <v>528</v>
      </c>
      <c r="D1523" s="1">
        <v>44798</v>
      </c>
      <c r="G1523" s="6">
        <v>2217000</v>
      </c>
      <c r="H1523" s="6">
        <v>156200</v>
      </c>
      <c r="I1523">
        <v>0</v>
      </c>
      <c r="J1523" s="6">
        <v>2373200</v>
      </c>
    </row>
    <row r="1524" spans="1:10" x14ac:dyDescent="0.3">
      <c r="A1524" s="5">
        <v>44866</v>
      </c>
      <c r="B1524" t="s">
        <v>67</v>
      </c>
      <c r="C1524" t="s">
        <v>529</v>
      </c>
      <c r="D1524" s="1">
        <v>44802</v>
      </c>
      <c r="G1524" s="6">
        <v>3815000</v>
      </c>
      <c r="I1524">
        <v>0</v>
      </c>
      <c r="J1524" s="6">
        <v>3815000</v>
      </c>
    </row>
    <row r="1525" spans="1:10" x14ac:dyDescent="0.3">
      <c r="A1525" s="5">
        <v>44866</v>
      </c>
      <c r="B1525" t="s">
        <v>68</v>
      </c>
      <c r="C1525" t="s">
        <v>530</v>
      </c>
      <c r="D1525" s="1">
        <v>44811</v>
      </c>
      <c r="G1525" s="6">
        <v>2834730</v>
      </c>
      <c r="I1525">
        <v>0</v>
      </c>
      <c r="J1525" s="6">
        <v>2834730</v>
      </c>
    </row>
    <row r="1526" spans="1:10" x14ac:dyDescent="0.3">
      <c r="A1526" s="5">
        <v>44866</v>
      </c>
      <c r="B1526" t="s">
        <v>69</v>
      </c>
      <c r="C1526" t="s">
        <v>531</v>
      </c>
      <c r="D1526" s="1">
        <v>44820</v>
      </c>
      <c r="G1526" s="6">
        <v>3840540</v>
      </c>
      <c r="H1526" s="6">
        <v>313900</v>
      </c>
      <c r="I1526">
        <v>0</v>
      </c>
      <c r="J1526" s="6">
        <v>4154440</v>
      </c>
    </row>
    <row r="1527" spans="1:10" x14ac:dyDescent="0.3">
      <c r="A1527" s="5">
        <v>44866</v>
      </c>
      <c r="B1527" t="s">
        <v>70</v>
      </c>
      <c r="C1527" t="s">
        <v>532</v>
      </c>
      <c r="D1527" s="1">
        <v>44845</v>
      </c>
      <c r="G1527" s="6">
        <v>3173520</v>
      </c>
      <c r="I1527">
        <v>0</v>
      </c>
      <c r="J1527" s="6">
        <v>3173520</v>
      </c>
    </row>
    <row r="1528" spans="1:10" x14ac:dyDescent="0.3">
      <c r="A1528" s="5">
        <v>44866</v>
      </c>
      <c r="B1528" t="s">
        <v>71</v>
      </c>
      <c r="C1528" t="s">
        <v>533</v>
      </c>
      <c r="D1528" s="1">
        <v>44848</v>
      </c>
      <c r="G1528" s="6">
        <v>3718860</v>
      </c>
      <c r="I1528">
        <v>0</v>
      </c>
      <c r="J1528" s="6">
        <v>3718860</v>
      </c>
    </row>
    <row r="1529" spans="1:10" x14ac:dyDescent="0.3">
      <c r="A1529" s="5">
        <v>44866</v>
      </c>
      <c r="B1529" t="s">
        <v>72</v>
      </c>
      <c r="C1529" t="s">
        <v>534</v>
      </c>
      <c r="D1529" s="1">
        <v>44854</v>
      </c>
      <c r="G1529" s="6">
        <v>2492030</v>
      </c>
      <c r="I1529">
        <v>0</v>
      </c>
      <c r="J1529" s="6">
        <v>2492030</v>
      </c>
    </row>
    <row r="1530" spans="1:10" x14ac:dyDescent="0.3">
      <c r="A1530" s="5">
        <v>44866</v>
      </c>
      <c r="B1530" t="s">
        <v>73</v>
      </c>
      <c r="C1530" t="s">
        <v>535</v>
      </c>
      <c r="D1530" s="1">
        <v>44855</v>
      </c>
      <c r="G1530" s="6">
        <v>2591620</v>
      </c>
      <c r="I1530">
        <v>0</v>
      </c>
      <c r="J1530" s="6">
        <v>2591620</v>
      </c>
    </row>
    <row r="1531" spans="1:10" x14ac:dyDescent="0.3">
      <c r="A1531" s="5">
        <v>44866</v>
      </c>
      <c r="B1531" t="s">
        <v>74</v>
      </c>
      <c r="C1531" t="s">
        <v>536</v>
      </c>
      <c r="D1531" s="1">
        <v>44859</v>
      </c>
      <c r="G1531" s="6">
        <v>2273200</v>
      </c>
      <c r="I1531">
        <v>0</v>
      </c>
      <c r="J1531" s="6">
        <v>2273200</v>
      </c>
    </row>
    <row r="1532" spans="1:10" x14ac:dyDescent="0.3">
      <c r="A1532" s="5">
        <v>44866</v>
      </c>
      <c r="B1532" t="s">
        <v>75</v>
      </c>
      <c r="C1532" t="s">
        <v>537</v>
      </c>
      <c r="D1532" s="1">
        <v>44861</v>
      </c>
      <c r="G1532" s="6">
        <v>2060380</v>
      </c>
      <c r="I1532">
        <v>0</v>
      </c>
      <c r="J1532" s="6">
        <v>2060380</v>
      </c>
    </row>
    <row r="1533" spans="1:10" x14ac:dyDescent="0.3">
      <c r="A1533" s="5">
        <v>44866</v>
      </c>
      <c r="B1533" t="s">
        <v>76</v>
      </c>
      <c r="C1533" t="s">
        <v>539</v>
      </c>
      <c r="D1533" s="1">
        <v>44889</v>
      </c>
      <c r="G1533" s="6">
        <v>351110</v>
      </c>
      <c r="I1533">
        <v>0</v>
      </c>
      <c r="J1533" s="6">
        <v>351110</v>
      </c>
    </row>
    <row r="1534" spans="1:10" x14ac:dyDescent="0.3">
      <c r="A1534" s="5">
        <v>44866</v>
      </c>
      <c r="B1534" t="s">
        <v>77</v>
      </c>
      <c r="C1534" t="s">
        <v>540</v>
      </c>
      <c r="D1534" s="1">
        <v>44893</v>
      </c>
      <c r="G1534" s="6">
        <v>117330</v>
      </c>
      <c r="I1534">
        <v>0</v>
      </c>
      <c r="J1534" s="6">
        <v>117330</v>
      </c>
    </row>
    <row r="1535" spans="1:10" x14ac:dyDescent="0.3">
      <c r="A1535" s="5">
        <v>44866</v>
      </c>
      <c r="B1535" t="s">
        <v>78</v>
      </c>
      <c r="C1535" t="s">
        <v>541</v>
      </c>
      <c r="D1535" s="1">
        <v>44895</v>
      </c>
      <c r="G1535" s="6">
        <v>13970</v>
      </c>
      <c r="H1535" s="6">
        <v>1200</v>
      </c>
      <c r="I1535">
        <v>0</v>
      </c>
      <c r="J1535" s="6">
        <v>15170</v>
      </c>
    </row>
    <row r="1536" spans="1:10" x14ac:dyDescent="0.3">
      <c r="A1536" s="5">
        <v>44896</v>
      </c>
      <c r="B1536" t="s">
        <v>1</v>
      </c>
      <c r="C1536" t="s">
        <v>475</v>
      </c>
      <c r="D1536" s="1">
        <v>42292</v>
      </c>
      <c r="G1536" s="6">
        <v>7662100</v>
      </c>
      <c r="H1536" s="6">
        <v>443200</v>
      </c>
      <c r="I1536">
        <v>0</v>
      </c>
      <c r="J1536" s="6">
        <v>8105300</v>
      </c>
    </row>
    <row r="1537" spans="1:10" x14ac:dyDescent="0.3">
      <c r="A1537" s="5">
        <v>44896</v>
      </c>
      <c r="B1537" t="s">
        <v>3</v>
      </c>
      <c r="C1537" t="s">
        <v>476</v>
      </c>
      <c r="D1537" s="1">
        <v>42444</v>
      </c>
      <c r="G1537" s="6">
        <v>4932500</v>
      </c>
      <c r="I1537">
        <v>0</v>
      </c>
      <c r="J1537" s="6">
        <v>4932500</v>
      </c>
    </row>
    <row r="1538" spans="1:10" x14ac:dyDescent="0.3">
      <c r="A1538" s="5">
        <v>44896</v>
      </c>
      <c r="B1538" t="s">
        <v>4</v>
      </c>
      <c r="C1538" t="s">
        <v>477</v>
      </c>
      <c r="D1538" s="1">
        <v>42503</v>
      </c>
      <c r="G1538" s="6">
        <v>11463000</v>
      </c>
      <c r="I1538">
        <v>0</v>
      </c>
      <c r="J1538" s="6">
        <v>11463000</v>
      </c>
    </row>
    <row r="1539" spans="1:10" x14ac:dyDescent="0.3">
      <c r="A1539" s="5">
        <v>44896</v>
      </c>
      <c r="B1539" t="s">
        <v>6</v>
      </c>
      <c r="C1539" t="s">
        <v>478</v>
      </c>
      <c r="D1539" s="1">
        <v>42638</v>
      </c>
      <c r="G1539" s="6">
        <v>5264000</v>
      </c>
      <c r="I1539">
        <v>0</v>
      </c>
      <c r="J1539" s="6">
        <v>5264000</v>
      </c>
    </row>
    <row r="1540" spans="1:10" x14ac:dyDescent="0.3">
      <c r="A1540" s="5">
        <v>44896</v>
      </c>
      <c r="B1540" t="s">
        <v>8</v>
      </c>
      <c r="C1540" t="s">
        <v>479</v>
      </c>
      <c r="D1540" s="1">
        <v>42708</v>
      </c>
      <c r="G1540" s="6">
        <v>4158500</v>
      </c>
      <c r="I1540">
        <v>0</v>
      </c>
      <c r="J1540" s="6">
        <v>4158500</v>
      </c>
    </row>
    <row r="1541" spans="1:10" x14ac:dyDescent="0.3">
      <c r="A1541" s="5">
        <v>44896</v>
      </c>
      <c r="B1541" t="s">
        <v>10</v>
      </c>
      <c r="C1541" t="s">
        <v>480</v>
      </c>
      <c r="D1541" s="1">
        <v>43039</v>
      </c>
      <c r="G1541" s="6">
        <v>7096900</v>
      </c>
      <c r="H1541" s="6">
        <v>399400</v>
      </c>
      <c r="I1541">
        <v>0</v>
      </c>
      <c r="J1541" s="6">
        <v>7496300</v>
      </c>
    </row>
    <row r="1542" spans="1:10" x14ac:dyDescent="0.3">
      <c r="A1542" s="5">
        <v>44896</v>
      </c>
      <c r="B1542" t="s">
        <v>11</v>
      </c>
      <c r="C1542" t="s">
        <v>481</v>
      </c>
      <c r="D1542" s="1">
        <v>43146</v>
      </c>
      <c r="G1542" s="6">
        <v>7708500</v>
      </c>
      <c r="H1542" s="6">
        <v>269200</v>
      </c>
      <c r="I1542">
        <v>0</v>
      </c>
      <c r="J1542" s="6">
        <v>7977700</v>
      </c>
    </row>
    <row r="1543" spans="1:10" x14ac:dyDescent="0.3">
      <c r="A1543" s="5">
        <v>44896</v>
      </c>
      <c r="B1543" t="s">
        <v>12</v>
      </c>
      <c r="C1543" t="s">
        <v>494</v>
      </c>
      <c r="D1543" s="1">
        <v>43252</v>
      </c>
      <c r="G1543" s="6">
        <v>537000</v>
      </c>
      <c r="I1543">
        <v>0</v>
      </c>
      <c r="J1543" s="6">
        <v>537000</v>
      </c>
    </row>
    <row r="1544" spans="1:10" x14ac:dyDescent="0.3">
      <c r="A1544" s="5">
        <v>44896</v>
      </c>
      <c r="B1544" t="s">
        <v>13</v>
      </c>
      <c r="C1544" t="s">
        <v>485</v>
      </c>
      <c r="D1544" s="1">
        <v>43779</v>
      </c>
      <c r="G1544" s="6">
        <v>6007000</v>
      </c>
      <c r="H1544" s="6">
        <v>418300</v>
      </c>
      <c r="I1544">
        <v>0</v>
      </c>
      <c r="J1544" s="6">
        <v>6425300</v>
      </c>
    </row>
    <row r="1545" spans="1:10" x14ac:dyDescent="0.3">
      <c r="A1545" s="5">
        <v>44896</v>
      </c>
      <c r="B1545" t="s">
        <v>15</v>
      </c>
      <c r="C1545" t="s">
        <v>517</v>
      </c>
      <c r="D1545" s="1">
        <v>44583</v>
      </c>
      <c r="G1545" s="6">
        <v>5781000</v>
      </c>
      <c r="H1545" s="6">
        <v>416300</v>
      </c>
      <c r="I1545">
        <v>0</v>
      </c>
      <c r="J1545" s="6">
        <v>6197300</v>
      </c>
    </row>
    <row r="1546" spans="1:10" x14ac:dyDescent="0.3">
      <c r="A1546" s="5">
        <v>44896</v>
      </c>
      <c r="B1546" t="s">
        <v>16</v>
      </c>
      <c r="C1546" t="s">
        <v>538</v>
      </c>
      <c r="D1546" s="1">
        <v>44889</v>
      </c>
      <c r="G1546" s="6">
        <v>3796220</v>
      </c>
      <c r="I1546">
        <v>0</v>
      </c>
      <c r="J1546" s="6">
        <v>3796220</v>
      </c>
    </row>
    <row r="1547" spans="1:10" x14ac:dyDescent="0.3">
      <c r="A1547" s="5">
        <v>44896</v>
      </c>
      <c r="B1547" t="s">
        <v>20</v>
      </c>
      <c r="C1547" t="s">
        <v>482</v>
      </c>
      <c r="D1547" s="1">
        <v>43629</v>
      </c>
      <c r="G1547" s="6">
        <v>8747000</v>
      </c>
      <c r="H1547" s="6">
        <v>550200</v>
      </c>
      <c r="I1547">
        <v>0</v>
      </c>
      <c r="J1547" s="6">
        <v>9297200</v>
      </c>
    </row>
    <row r="1548" spans="1:10" x14ac:dyDescent="0.3">
      <c r="A1548" s="5">
        <v>44896</v>
      </c>
      <c r="B1548" t="s">
        <v>21</v>
      </c>
      <c r="C1548" t="s">
        <v>483</v>
      </c>
      <c r="D1548" s="1">
        <v>43631</v>
      </c>
      <c r="G1548" s="6">
        <v>5203000</v>
      </c>
      <c r="H1548" s="6">
        <v>210800</v>
      </c>
      <c r="I1548">
        <v>0</v>
      </c>
      <c r="J1548" s="6">
        <v>5413800</v>
      </c>
    </row>
    <row r="1549" spans="1:10" x14ac:dyDescent="0.3">
      <c r="A1549" s="5">
        <v>44896</v>
      </c>
      <c r="B1549" t="s">
        <v>22</v>
      </c>
      <c r="C1549" t="s">
        <v>484</v>
      </c>
      <c r="D1549" s="1">
        <v>43743</v>
      </c>
      <c r="G1549" s="6">
        <v>6651000</v>
      </c>
      <c r="H1549" s="6">
        <v>419100</v>
      </c>
      <c r="I1549">
        <v>0</v>
      </c>
      <c r="J1549" s="6">
        <v>7070100</v>
      </c>
    </row>
    <row r="1550" spans="1:10" x14ac:dyDescent="0.3">
      <c r="A1550" s="5">
        <v>44896</v>
      </c>
      <c r="B1550" t="s">
        <v>23</v>
      </c>
      <c r="C1550" t="s">
        <v>486</v>
      </c>
      <c r="D1550" s="1">
        <v>43834</v>
      </c>
      <c r="G1550" s="6">
        <v>10232000</v>
      </c>
      <c r="I1550">
        <v>0</v>
      </c>
      <c r="J1550" s="6">
        <v>10232000</v>
      </c>
    </row>
    <row r="1551" spans="1:10" x14ac:dyDescent="0.3">
      <c r="A1551" s="5">
        <v>44896</v>
      </c>
      <c r="B1551" t="s">
        <v>24</v>
      </c>
      <c r="C1551" t="s">
        <v>487</v>
      </c>
      <c r="D1551" s="1">
        <v>43833</v>
      </c>
      <c r="G1551" s="6">
        <v>4689500</v>
      </c>
      <c r="I1551">
        <v>0</v>
      </c>
      <c r="J1551" s="6">
        <v>4689500</v>
      </c>
    </row>
    <row r="1552" spans="1:10" x14ac:dyDescent="0.3">
      <c r="A1552" s="5">
        <v>44896</v>
      </c>
      <c r="B1552" t="s">
        <v>25</v>
      </c>
      <c r="C1552" t="s">
        <v>488</v>
      </c>
      <c r="D1552" s="1">
        <v>43853</v>
      </c>
      <c r="G1552" s="6">
        <v>6318500</v>
      </c>
      <c r="H1552" s="6">
        <v>655000</v>
      </c>
      <c r="I1552">
        <v>0</v>
      </c>
      <c r="J1552" s="6">
        <v>6973500</v>
      </c>
    </row>
    <row r="1553" spans="1:10" x14ac:dyDescent="0.3">
      <c r="A1553" s="5">
        <v>44896</v>
      </c>
      <c r="B1553" t="s">
        <v>26</v>
      </c>
      <c r="C1553" t="s">
        <v>489</v>
      </c>
      <c r="D1553" s="1">
        <v>43945</v>
      </c>
      <c r="G1553" s="6">
        <v>8868500</v>
      </c>
      <c r="H1553" s="6">
        <v>367300</v>
      </c>
      <c r="I1553" s="6">
        <v>5000</v>
      </c>
      <c r="J1553" s="6">
        <v>9240800</v>
      </c>
    </row>
    <row r="1554" spans="1:10" x14ac:dyDescent="0.3">
      <c r="A1554" s="5">
        <v>44896</v>
      </c>
      <c r="B1554" t="s">
        <v>27</v>
      </c>
      <c r="C1554" t="s">
        <v>490</v>
      </c>
      <c r="D1554" s="1">
        <v>44015</v>
      </c>
      <c r="G1554" s="6">
        <v>3242970</v>
      </c>
      <c r="I1554">
        <v>0</v>
      </c>
      <c r="J1554" s="6">
        <v>3242970</v>
      </c>
    </row>
    <row r="1555" spans="1:10" x14ac:dyDescent="0.3">
      <c r="A1555" s="5">
        <v>44896</v>
      </c>
      <c r="B1555" t="s">
        <v>28</v>
      </c>
      <c r="C1555" t="s">
        <v>491</v>
      </c>
      <c r="D1555" s="1">
        <v>44042</v>
      </c>
      <c r="G1555" s="6">
        <v>3786060</v>
      </c>
      <c r="I1555">
        <v>0</v>
      </c>
      <c r="J1555" s="6">
        <v>3786060</v>
      </c>
    </row>
    <row r="1556" spans="1:10" x14ac:dyDescent="0.3">
      <c r="A1556" s="5">
        <v>44896</v>
      </c>
      <c r="B1556" t="s">
        <v>29</v>
      </c>
      <c r="C1556" t="s">
        <v>492</v>
      </c>
      <c r="D1556" s="1">
        <v>44043</v>
      </c>
      <c r="G1556" s="6">
        <v>4036500</v>
      </c>
      <c r="I1556">
        <v>0</v>
      </c>
      <c r="J1556" s="6">
        <v>4036500</v>
      </c>
    </row>
    <row r="1557" spans="1:10" x14ac:dyDescent="0.3">
      <c r="A1557" s="5">
        <v>44896</v>
      </c>
      <c r="B1557" t="s">
        <v>30</v>
      </c>
      <c r="C1557" t="s">
        <v>493</v>
      </c>
      <c r="D1557" s="1">
        <v>44072</v>
      </c>
      <c r="G1557" s="6">
        <v>5463000</v>
      </c>
      <c r="I1557">
        <v>0</v>
      </c>
      <c r="J1557" s="6">
        <v>5463000</v>
      </c>
    </row>
    <row r="1558" spans="1:10" x14ac:dyDescent="0.3">
      <c r="A1558" s="5">
        <v>44896</v>
      </c>
      <c r="B1558" t="s">
        <v>31</v>
      </c>
      <c r="C1558" t="s">
        <v>495</v>
      </c>
      <c r="D1558" s="1">
        <v>44085</v>
      </c>
      <c r="G1558" s="6">
        <v>5375000</v>
      </c>
      <c r="I1558" s="6">
        <v>2500</v>
      </c>
      <c r="J1558" s="6">
        <v>5377500</v>
      </c>
    </row>
    <row r="1559" spans="1:10" x14ac:dyDescent="0.3">
      <c r="A1559" s="5">
        <v>44896</v>
      </c>
      <c r="B1559" t="s">
        <v>32</v>
      </c>
      <c r="C1559" t="s">
        <v>496</v>
      </c>
      <c r="D1559" s="1">
        <v>44130</v>
      </c>
      <c r="E1559" s="1">
        <v>45543</v>
      </c>
      <c r="G1559" s="6">
        <v>5761500</v>
      </c>
      <c r="I1559">
        <v>0</v>
      </c>
      <c r="J1559" s="6">
        <v>5761500</v>
      </c>
    </row>
    <row r="1560" spans="1:10" x14ac:dyDescent="0.3">
      <c r="A1560" s="5">
        <v>44896</v>
      </c>
      <c r="B1560" t="s">
        <v>33</v>
      </c>
      <c r="C1560" t="s">
        <v>497</v>
      </c>
      <c r="D1560" s="1">
        <v>44147</v>
      </c>
      <c r="G1560" s="6">
        <v>5990000</v>
      </c>
      <c r="I1560" s="6">
        <v>5000</v>
      </c>
      <c r="J1560" s="6">
        <v>5995000</v>
      </c>
    </row>
    <row r="1561" spans="1:10" x14ac:dyDescent="0.3">
      <c r="A1561" s="5">
        <v>44896</v>
      </c>
      <c r="B1561" t="s">
        <v>34</v>
      </c>
      <c r="C1561" t="s">
        <v>498</v>
      </c>
      <c r="D1561" s="1">
        <v>44154</v>
      </c>
      <c r="G1561" s="6">
        <v>8120000</v>
      </c>
      <c r="I1561" s="6">
        <v>20000</v>
      </c>
      <c r="J1561" s="6">
        <v>8140000</v>
      </c>
    </row>
    <row r="1562" spans="1:10" x14ac:dyDescent="0.3">
      <c r="A1562" s="5">
        <v>44896</v>
      </c>
      <c r="B1562" t="s">
        <v>35</v>
      </c>
      <c r="C1562" t="s">
        <v>499</v>
      </c>
      <c r="D1562" s="1">
        <v>44169</v>
      </c>
      <c r="G1562" s="6">
        <v>6672000</v>
      </c>
      <c r="I1562" s="6">
        <v>16000</v>
      </c>
      <c r="J1562" s="6">
        <v>6688000</v>
      </c>
    </row>
    <row r="1563" spans="1:10" x14ac:dyDescent="0.3">
      <c r="A1563" s="5">
        <v>44896</v>
      </c>
      <c r="B1563" t="s">
        <v>36</v>
      </c>
      <c r="C1563" t="s">
        <v>500</v>
      </c>
      <c r="D1563" s="1">
        <v>44217</v>
      </c>
      <c r="E1563" s="1">
        <v>45620</v>
      </c>
      <c r="G1563" s="6">
        <v>3425650</v>
      </c>
      <c r="I1563">
        <v>0</v>
      </c>
      <c r="J1563" s="6">
        <v>3425650</v>
      </c>
    </row>
    <row r="1564" spans="1:10" x14ac:dyDescent="0.3">
      <c r="A1564" s="5">
        <v>44896</v>
      </c>
      <c r="B1564" t="s">
        <v>37</v>
      </c>
      <c r="C1564" t="s">
        <v>501</v>
      </c>
      <c r="D1564" s="1">
        <v>44245</v>
      </c>
      <c r="E1564" s="1">
        <v>45838</v>
      </c>
      <c r="G1564" s="6">
        <v>7905100</v>
      </c>
      <c r="I1564" s="6">
        <v>19300</v>
      </c>
      <c r="J1564" s="6">
        <v>7924400</v>
      </c>
    </row>
    <row r="1565" spans="1:10" x14ac:dyDescent="0.3">
      <c r="A1565" s="5">
        <v>44896</v>
      </c>
      <c r="B1565" t="s">
        <v>38</v>
      </c>
      <c r="C1565" t="s">
        <v>502</v>
      </c>
      <c r="D1565" s="1">
        <v>44252</v>
      </c>
      <c r="G1565" s="6">
        <v>5222000</v>
      </c>
      <c r="I1565">
        <v>0</v>
      </c>
      <c r="J1565" s="6">
        <v>5222000</v>
      </c>
    </row>
    <row r="1566" spans="1:10" x14ac:dyDescent="0.3">
      <c r="A1566" s="5">
        <v>44896</v>
      </c>
      <c r="B1566" t="s">
        <v>39</v>
      </c>
      <c r="C1566" t="s">
        <v>503</v>
      </c>
      <c r="D1566" s="1">
        <v>44258</v>
      </c>
      <c r="G1566" s="6">
        <v>5093500</v>
      </c>
      <c r="H1566" s="6">
        <v>288100</v>
      </c>
      <c r="I1566">
        <v>0</v>
      </c>
      <c r="J1566" s="6">
        <v>5381600</v>
      </c>
    </row>
    <row r="1567" spans="1:10" x14ac:dyDescent="0.3">
      <c r="A1567" s="5">
        <v>44896</v>
      </c>
      <c r="B1567" t="s">
        <v>40</v>
      </c>
      <c r="C1567" t="s">
        <v>504</v>
      </c>
      <c r="D1567" s="1">
        <v>44280</v>
      </c>
      <c r="G1567" s="6">
        <v>2424000</v>
      </c>
      <c r="I1567">
        <v>0</v>
      </c>
      <c r="J1567" s="6">
        <v>2424000</v>
      </c>
    </row>
    <row r="1568" spans="1:10" x14ac:dyDescent="0.3">
      <c r="A1568" s="5">
        <v>44896</v>
      </c>
      <c r="B1568" t="s">
        <v>41</v>
      </c>
      <c r="C1568" t="s">
        <v>505</v>
      </c>
      <c r="D1568" s="1">
        <v>44287</v>
      </c>
      <c r="G1568" s="6">
        <v>7193500</v>
      </c>
      <c r="I1568">
        <v>0</v>
      </c>
      <c r="J1568" s="6">
        <v>7193500</v>
      </c>
    </row>
    <row r="1569" spans="1:10" x14ac:dyDescent="0.3">
      <c r="A1569" s="5">
        <v>44896</v>
      </c>
      <c r="B1569" t="s">
        <v>42</v>
      </c>
      <c r="C1569" t="s">
        <v>506</v>
      </c>
      <c r="D1569" s="1">
        <v>44298</v>
      </c>
      <c r="G1569" s="6">
        <v>4531800</v>
      </c>
      <c r="I1569">
        <v>0</v>
      </c>
      <c r="J1569" s="6">
        <v>4531800</v>
      </c>
    </row>
    <row r="1570" spans="1:10" x14ac:dyDescent="0.3">
      <c r="A1570" s="5">
        <v>44896</v>
      </c>
      <c r="B1570" t="s">
        <v>43</v>
      </c>
      <c r="C1570" t="s">
        <v>507</v>
      </c>
      <c r="D1570" s="1">
        <v>44299</v>
      </c>
      <c r="G1570" s="6">
        <v>3549900</v>
      </c>
      <c r="I1570">
        <v>0</v>
      </c>
      <c r="J1570" s="6">
        <v>3549900</v>
      </c>
    </row>
    <row r="1571" spans="1:10" x14ac:dyDescent="0.3">
      <c r="A1571" s="5">
        <v>44896</v>
      </c>
      <c r="B1571" t="s">
        <v>44</v>
      </c>
      <c r="C1571" t="s">
        <v>512</v>
      </c>
      <c r="D1571" s="1">
        <v>44421</v>
      </c>
      <c r="G1571" s="6">
        <v>8175000</v>
      </c>
      <c r="H1571" s="6">
        <v>264200</v>
      </c>
      <c r="I1571" s="6">
        <v>21500</v>
      </c>
      <c r="J1571" s="6">
        <v>8460700</v>
      </c>
    </row>
    <row r="1572" spans="1:10" x14ac:dyDescent="0.3">
      <c r="A1572" s="5">
        <v>44896</v>
      </c>
      <c r="B1572" t="s">
        <v>45</v>
      </c>
      <c r="C1572" t="s">
        <v>509</v>
      </c>
      <c r="D1572" s="1">
        <v>44391</v>
      </c>
      <c r="G1572" s="6">
        <v>7606400</v>
      </c>
      <c r="H1572" s="6">
        <v>409900</v>
      </c>
      <c r="I1572">
        <v>0</v>
      </c>
      <c r="J1572" s="6">
        <v>8016300</v>
      </c>
    </row>
    <row r="1573" spans="1:10" x14ac:dyDescent="0.3">
      <c r="A1573" s="5">
        <v>44896</v>
      </c>
      <c r="B1573" t="s">
        <v>46</v>
      </c>
      <c r="C1573" t="s">
        <v>510</v>
      </c>
      <c r="D1573" s="1">
        <v>44404</v>
      </c>
      <c r="G1573" s="6">
        <v>7340000</v>
      </c>
      <c r="H1573" s="6">
        <v>813300</v>
      </c>
      <c r="I1573">
        <v>0</v>
      </c>
      <c r="J1573" s="6">
        <v>8153300</v>
      </c>
    </row>
    <row r="1574" spans="1:10" x14ac:dyDescent="0.3">
      <c r="A1574" s="5">
        <v>44896</v>
      </c>
      <c r="B1574" t="s">
        <v>47</v>
      </c>
      <c r="C1574" t="s">
        <v>511</v>
      </c>
      <c r="D1574" s="1">
        <v>44405</v>
      </c>
      <c r="G1574" s="6">
        <v>7374500</v>
      </c>
      <c r="I1574">
        <v>0</v>
      </c>
      <c r="J1574" s="6">
        <v>7374500</v>
      </c>
    </row>
    <row r="1575" spans="1:10" x14ac:dyDescent="0.3">
      <c r="A1575" s="5">
        <v>44896</v>
      </c>
      <c r="B1575" t="s">
        <v>48</v>
      </c>
      <c r="C1575" t="s">
        <v>513</v>
      </c>
      <c r="D1575" s="1">
        <v>44446</v>
      </c>
      <c r="G1575" s="6">
        <v>3139600</v>
      </c>
      <c r="I1575">
        <v>0</v>
      </c>
      <c r="J1575" s="6">
        <v>3139600</v>
      </c>
    </row>
    <row r="1576" spans="1:10" x14ac:dyDescent="0.3">
      <c r="A1576" s="5">
        <v>44896</v>
      </c>
      <c r="B1576" t="s">
        <v>49</v>
      </c>
      <c r="C1576" t="s">
        <v>514</v>
      </c>
      <c r="D1576" s="1">
        <v>44453</v>
      </c>
      <c r="G1576" s="6">
        <v>9529500</v>
      </c>
      <c r="H1576" s="6">
        <v>440300</v>
      </c>
      <c r="I1576">
        <v>0</v>
      </c>
      <c r="J1576" s="6">
        <v>9969800</v>
      </c>
    </row>
    <row r="1577" spans="1:10" x14ac:dyDescent="0.3">
      <c r="A1577" s="5">
        <v>44896</v>
      </c>
      <c r="B1577" t="s">
        <v>50</v>
      </c>
      <c r="C1577" t="s">
        <v>508</v>
      </c>
      <c r="D1577" s="1">
        <v>44463</v>
      </c>
      <c r="G1577" s="6">
        <v>3054500</v>
      </c>
      <c r="H1577" s="6">
        <v>346500</v>
      </c>
      <c r="I1577">
        <v>0</v>
      </c>
      <c r="J1577" s="6">
        <v>3401000</v>
      </c>
    </row>
    <row r="1578" spans="1:10" x14ac:dyDescent="0.3">
      <c r="A1578" s="5">
        <v>44896</v>
      </c>
      <c r="B1578" t="s">
        <v>51</v>
      </c>
      <c r="C1578" t="s">
        <v>508</v>
      </c>
      <c r="D1578" s="1">
        <v>44377</v>
      </c>
      <c r="G1578" s="6">
        <v>4193500</v>
      </c>
      <c r="H1578" s="6">
        <v>255100</v>
      </c>
      <c r="I1578">
        <v>0</v>
      </c>
      <c r="J1578" s="6">
        <v>4448600</v>
      </c>
    </row>
    <row r="1579" spans="1:10" x14ac:dyDescent="0.3">
      <c r="A1579" s="5">
        <v>44896</v>
      </c>
      <c r="B1579" t="s">
        <v>52</v>
      </c>
      <c r="C1579" t="s">
        <v>508</v>
      </c>
      <c r="D1579" s="1">
        <v>44501</v>
      </c>
      <c r="G1579" s="6">
        <v>3968500</v>
      </c>
      <c r="H1579" s="6">
        <v>170300</v>
      </c>
      <c r="I1579">
        <v>0</v>
      </c>
      <c r="J1579" s="6">
        <v>4138800</v>
      </c>
    </row>
    <row r="1580" spans="1:10" x14ac:dyDescent="0.3">
      <c r="A1580" s="5">
        <v>44896</v>
      </c>
      <c r="B1580" t="s">
        <v>53</v>
      </c>
      <c r="C1580" t="s">
        <v>508</v>
      </c>
      <c r="D1580" s="1">
        <v>44476</v>
      </c>
      <c r="G1580" s="6">
        <v>2459500</v>
      </c>
      <c r="H1580" s="6">
        <v>243400</v>
      </c>
      <c r="I1580">
        <v>0</v>
      </c>
      <c r="J1580" s="6">
        <v>2702900</v>
      </c>
    </row>
    <row r="1581" spans="1:10" x14ac:dyDescent="0.3">
      <c r="A1581" s="5">
        <v>44896</v>
      </c>
      <c r="B1581" t="s">
        <v>54</v>
      </c>
      <c r="C1581" t="s">
        <v>515</v>
      </c>
      <c r="D1581" s="1">
        <v>44508</v>
      </c>
      <c r="G1581" s="6">
        <v>5818500</v>
      </c>
      <c r="H1581" s="6">
        <v>603300</v>
      </c>
      <c r="I1581">
        <v>0</v>
      </c>
      <c r="J1581" s="6">
        <v>6421800</v>
      </c>
    </row>
    <row r="1582" spans="1:10" x14ac:dyDescent="0.3">
      <c r="A1582" s="5">
        <v>44896</v>
      </c>
      <c r="B1582" t="s">
        <v>55</v>
      </c>
      <c r="C1582" t="s">
        <v>516</v>
      </c>
      <c r="D1582" s="1">
        <v>44536</v>
      </c>
      <c r="E1582" s="1">
        <v>46028</v>
      </c>
      <c r="G1582" s="6">
        <v>2733340</v>
      </c>
      <c r="I1582" s="6">
        <v>26700</v>
      </c>
      <c r="J1582" s="6">
        <v>2760040</v>
      </c>
    </row>
    <row r="1583" spans="1:10" x14ac:dyDescent="0.3">
      <c r="A1583" s="5">
        <v>44896</v>
      </c>
      <c r="B1583" t="s">
        <v>56</v>
      </c>
      <c r="C1583" t="s">
        <v>518</v>
      </c>
      <c r="D1583" s="1">
        <v>44616</v>
      </c>
      <c r="G1583" s="6">
        <v>1722950</v>
      </c>
      <c r="I1583">
        <v>0</v>
      </c>
      <c r="J1583" s="6">
        <v>1722950</v>
      </c>
    </row>
    <row r="1584" spans="1:10" x14ac:dyDescent="0.3">
      <c r="A1584" s="5">
        <v>44896</v>
      </c>
      <c r="B1584" t="s">
        <v>57</v>
      </c>
      <c r="C1584" t="s">
        <v>519</v>
      </c>
      <c r="D1584" s="1">
        <v>44643</v>
      </c>
      <c r="G1584" s="6">
        <v>6766500</v>
      </c>
      <c r="H1584" s="6">
        <v>810900</v>
      </c>
      <c r="I1584" s="6">
        <v>11500</v>
      </c>
      <c r="J1584" s="6">
        <v>7588900</v>
      </c>
    </row>
    <row r="1585" spans="1:10" x14ac:dyDescent="0.3">
      <c r="A1585" s="5">
        <v>44896</v>
      </c>
      <c r="B1585" t="s">
        <v>58</v>
      </c>
      <c r="C1585" t="s">
        <v>520</v>
      </c>
      <c r="D1585" s="1">
        <v>44651</v>
      </c>
      <c r="G1585" s="6">
        <v>4725000</v>
      </c>
      <c r="H1585" s="6">
        <v>240700</v>
      </c>
      <c r="I1585">
        <v>0</v>
      </c>
      <c r="J1585" s="6">
        <v>4965700</v>
      </c>
    </row>
    <row r="1586" spans="1:10" x14ac:dyDescent="0.3">
      <c r="A1586" s="5">
        <v>44896</v>
      </c>
      <c r="B1586" t="s">
        <v>59</v>
      </c>
      <c r="C1586" t="s">
        <v>521</v>
      </c>
      <c r="D1586" s="1">
        <v>44657</v>
      </c>
      <c r="G1586" s="6">
        <v>7114500</v>
      </c>
      <c r="I1586">
        <v>0</v>
      </c>
      <c r="J1586" s="6">
        <v>7114500</v>
      </c>
    </row>
    <row r="1587" spans="1:10" x14ac:dyDescent="0.3">
      <c r="A1587" s="5">
        <v>44896</v>
      </c>
      <c r="B1587" t="s">
        <v>60</v>
      </c>
      <c r="C1587" t="s">
        <v>522</v>
      </c>
      <c r="D1587" s="1">
        <v>44659</v>
      </c>
      <c r="G1587" s="6">
        <v>4759500</v>
      </c>
      <c r="H1587" s="6">
        <v>532600</v>
      </c>
      <c r="I1587">
        <v>0</v>
      </c>
      <c r="J1587" s="6">
        <v>5292100</v>
      </c>
    </row>
    <row r="1588" spans="1:10" x14ac:dyDescent="0.3">
      <c r="A1588" s="5">
        <v>44896</v>
      </c>
      <c r="B1588" t="s">
        <v>61</v>
      </c>
      <c r="C1588" t="s">
        <v>523</v>
      </c>
      <c r="D1588" s="1">
        <v>44694</v>
      </c>
      <c r="G1588" s="6">
        <v>4935000</v>
      </c>
      <c r="H1588" s="6">
        <v>353200</v>
      </c>
      <c r="I1588">
        <v>500</v>
      </c>
      <c r="J1588" s="6">
        <v>5288700</v>
      </c>
    </row>
    <row r="1589" spans="1:10" x14ac:dyDescent="0.3">
      <c r="A1589" s="5">
        <v>44896</v>
      </c>
      <c r="B1589" t="s">
        <v>62</v>
      </c>
      <c r="C1589" t="s">
        <v>524</v>
      </c>
      <c r="D1589" s="1">
        <v>44712</v>
      </c>
      <c r="G1589" s="6">
        <v>5132100</v>
      </c>
      <c r="I1589">
        <v>0</v>
      </c>
      <c r="J1589" s="6">
        <v>5132100</v>
      </c>
    </row>
    <row r="1590" spans="1:10" x14ac:dyDescent="0.3">
      <c r="A1590" s="5">
        <v>44896</v>
      </c>
      <c r="B1590" t="s">
        <v>63</v>
      </c>
      <c r="C1590" t="s">
        <v>525</v>
      </c>
      <c r="D1590" s="1">
        <v>44762</v>
      </c>
      <c r="G1590" s="6">
        <v>3018600</v>
      </c>
      <c r="H1590" s="6">
        <v>187500</v>
      </c>
      <c r="I1590">
        <v>0</v>
      </c>
      <c r="J1590" s="6">
        <v>3206100</v>
      </c>
    </row>
    <row r="1591" spans="1:10" x14ac:dyDescent="0.3">
      <c r="A1591" s="5">
        <v>44896</v>
      </c>
      <c r="B1591" t="s">
        <v>64</v>
      </c>
      <c r="C1591" t="s">
        <v>526</v>
      </c>
      <c r="D1591" s="1">
        <v>44775</v>
      </c>
      <c r="G1591" s="6">
        <v>3673500</v>
      </c>
      <c r="I1591">
        <v>0</v>
      </c>
      <c r="J1591" s="6">
        <v>3673500</v>
      </c>
    </row>
    <row r="1592" spans="1:10" x14ac:dyDescent="0.3">
      <c r="A1592" s="5">
        <v>44896</v>
      </c>
      <c r="B1592" t="s">
        <v>65</v>
      </c>
      <c r="C1592" t="s">
        <v>527</v>
      </c>
      <c r="D1592" s="1">
        <v>44783</v>
      </c>
      <c r="G1592" s="6">
        <v>2484530</v>
      </c>
      <c r="I1592">
        <v>0</v>
      </c>
      <c r="J1592" s="6">
        <v>2484530</v>
      </c>
    </row>
    <row r="1593" spans="1:10" x14ac:dyDescent="0.3">
      <c r="A1593" s="5">
        <v>44896</v>
      </c>
      <c r="B1593" t="s">
        <v>66</v>
      </c>
      <c r="C1593" t="s">
        <v>528</v>
      </c>
      <c r="D1593" s="1">
        <v>44798</v>
      </c>
      <c r="G1593" s="6">
        <v>1761840</v>
      </c>
      <c r="H1593" s="6">
        <v>83600</v>
      </c>
      <c r="I1593">
        <v>0</v>
      </c>
      <c r="J1593" s="6">
        <v>1845440</v>
      </c>
    </row>
    <row r="1594" spans="1:10" x14ac:dyDescent="0.3">
      <c r="A1594" s="5">
        <v>44896</v>
      </c>
      <c r="B1594" t="s">
        <v>67</v>
      </c>
      <c r="C1594" t="s">
        <v>529</v>
      </c>
      <c r="D1594" s="1">
        <v>44802</v>
      </c>
      <c r="G1594" s="6">
        <v>4142500</v>
      </c>
      <c r="I1594">
        <v>0</v>
      </c>
      <c r="J1594" s="6">
        <v>4142500</v>
      </c>
    </row>
    <row r="1595" spans="1:10" x14ac:dyDescent="0.3">
      <c r="A1595" s="5">
        <v>44896</v>
      </c>
      <c r="B1595" t="s">
        <v>68</v>
      </c>
      <c r="C1595" t="s">
        <v>530</v>
      </c>
      <c r="D1595" s="1">
        <v>44811</v>
      </c>
      <c r="G1595" s="6">
        <v>2692920</v>
      </c>
      <c r="I1595" s="6">
        <v>5500</v>
      </c>
      <c r="J1595" s="6">
        <v>2698420</v>
      </c>
    </row>
    <row r="1596" spans="1:10" x14ac:dyDescent="0.3">
      <c r="A1596" s="5">
        <v>44896</v>
      </c>
      <c r="B1596" t="s">
        <v>69</v>
      </c>
      <c r="C1596" t="s">
        <v>531</v>
      </c>
      <c r="D1596" s="1">
        <v>44820</v>
      </c>
      <c r="G1596" s="6">
        <v>4087000</v>
      </c>
      <c r="H1596" s="6">
        <v>275800</v>
      </c>
      <c r="I1596">
        <v>0</v>
      </c>
      <c r="J1596" s="6">
        <v>4362800</v>
      </c>
    </row>
    <row r="1597" spans="1:10" x14ac:dyDescent="0.3">
      <c r="A1597" s="5">
        <v>44896</v>
      </c>
      <c r="B1597" t="s">
        <v>70</v>
      </c>
      <c r="C1597" t="s">
        <v>532</v>
      </c>
      <c r="D1597" s="1">
        <v>44845</v>
      </c>
      <c r="G1597" s="6">
        <v>3954180</v>
      </c>
      <c r="I1597">
        <v>0</v>
      </c>
      <c r="J1597" s="6">
        <v>3954180</v>
      </c>
    </row>
    <row r="1598" spans="1:10" x14ac:dyDescent="0.3">
      <c r="A1598" s="5">
        <v>44896</v>
      </c>
      <c r="B1598" t="s">
        <v>71</v>
      </c>
      <c r="C1598" t="s">
        <v>533</v>
      </c>
      <c r="D1598" s="1">
        <v>44848</v>
      </c>
      <c r="G1598" s="6">
        <v>4546040</v>
      </c>
      <c r="I1598">
        <v>0</v>
      </c>
      <c r="J1598" s="6">
        <v>4546040</v>
      </c>
    </row>
    <row r="1599" spans="1:10" x14ac:dyDescent="0.3">
      <c r="A1599" s="5">
        <v>44896</v>
      </c>
      <c r="B1599" t="s">
        <v>72</v>
      </c>
      <c r="C1599" t="s">
        <v>534</v>
      </c>
      <c r="D1599" s="1">
        <v>44854</v>
      </c>
      <c r="G1599" s="6">
        <v>3197700</v>
      </c>
      <c r="I1599">
        <v>0</v>
      </c>
      <c r="J1599" s="6">
        <v>3197700</v>
      </c>
    </row>
    <row r="1600" spans="1:10" x14ac:dyDescent="0.3">
      <c r="A1600" s="5">
        <v>44896</v>
      </c>
      <c r="B1600" t="s">
        <v>73</v>
      </c>
      <c r="C1600" t="s">
        <v>535</v>
      </c>
      <c r="D1600" s="1">
        <v>44855</v>
      </c>
      <c r="G1600" s="6">
        <v>2867680</v>
      </c>
      <c r="I1600">
        <v>0</v>
      </c>
      <c r="J1600" s="6">
        <v>2867680</v>
      </c>
    </row>
    <row r="1601" spans="1:10" x14ac:dyDescent="0.3">
      <c r="A1601" s="5">
        <v>44896</v>
      </c>
      <c r="B1601" t="s">
        <v>74</v>
      </c>
      <c r="C1601" t="s">
        <v>536</v>
      </c>
      <c r="D1601" s="1">
        <v>44859</v>
      </c>
      <c r="G1601" s="6">
        <v>3030950</v>
      </c>
      <c r="I1601">
        <v>0</v>
      </c>
      <c r="J1601" s="6">
        <v>3030950</v>
      </c>
    </row>
    <row r="1602" spans="1:10" x14ac:dyDescent="0.3">
      <c r="A1602" s="5">
        <v>44896</v>
      </c>
      <c r="B1602" t="s">
        <v>75</v>
      </c>
      <c r="C1602" t="s">
        <v>537</v>
      </c>
      <c r="D1602" s="1">
        <v>44861</v>
      </c>
      <c r="G1602" s="6">
        <v>2651400</v>
      </c>
      <c r="I1602">
        <v>0</v>
      </c>
      <c r="J1602" s="6">
        <v>2651400</v>
      </c>
    </row>
    <row r="1603" spans="1:10" x14ac:dyDescent="0.3">
      <c r="A1603" s="5">
        <v>44896</v>
      </c>
      <c r="B1603" t="s">
        <v>76</v>
      </c>
      <c r="C1603" t="s">
        <v>539</v>
      </c>
      <c r="D1603" s="1">
        <v>44889</v>
      </c>
      <c r="G1603" s="6">
        <v>2736700</v>
      </c>
      <c r="I1603">
        <v>0</v>
      </c>
      <c r="J1603" s="6">
        <v>2736700</v>
      </c>
    </row>
    <row r="1604" spans="1:10" x14ac:dyDescent="0.3">
      <c r="A1604" s="5">
        <v>44896</v>
      </c>
      <c r="B1604" t="s">
        <v>77</v>
      </c>
      <c r="C1604" t="s">
        <v>540</v>
      </c>
      <c r="D1604" s="1">
        <v>44893</v>
      </c>
      <c r="G1604" s="6">
        <v>3648490</v>
      </c>
      <c r="I1604">
        <v>0</v>
      </c>
      <c r="J1604" s="6">
        <v>3648490</v>
      </c>
    </row>
    <row r="1605" spans="1:10" x14ac:dyDescent="0.3">
      <c r="A1605" s="5">
        <v>44896</v>
      </c>
      <c r="B1605" t="s">
        <v>78</v>
      </c>
      <c r="C1605" t="s">
        <v>541</v>
      </c>
      <c r="D1605" s="1">
        <v>44895</v>
      </c>
      <c r="G1605" s="6">
        <v>2015040</v>
      </c>
      <c r="H1605" s="6">
        <v>129600</v>
      </c>
      <c r="I1605">
        <v>0</v>
      </c>
      <c r="J1605" s="6">
        <v>2144640</v>
      </c>
    </row>
    <row r="1606" spans="1:10" x14ac:dyDescent="0.3">
      <c r="A1606" s="5">
        <v>44896</v>
      </c>
      <c r="B1606" t="s">
        <v>79</v>
      </c>
      <c r="C1606" t="s">
        <v>542</v>
      </c>
      <c r="D1606" s="1">
        <v>44897</v>
      </c>
      <c r="G1606" s="6">
        <v>1111600</v>
      </c>
      <c r="H1606" s="6">
        <v>120600</v>
      </c>
      <c r="I1606">
        <v>0</v>
      </c>
      <c r="J1606" s="6">
        <v>1232200</v>
      </c>
    </row>
    <row r="1607" spans="1:10" x14ac:dyDescent="0.3">
      <c r="A1607" s="5">
        <v>44896</v>
      </c>
      <c r="B1607" t="s">
        <v>80</v>
      </c>
      <c r="C1607" t="s">
        <v>543</v>
      </c>
      <c r="D1607" s="1">
        <v>44901</v>
      </c>
      <c r="G1607" s="6">
        <v>2418150</v>
      </c>
      <c r="I1607">
        <v>0</v>
      </c>
      <c r="J1607" s="6">
        <v>2418150</v>
      </c>
    </row>
    <row r="1608" spans="1:10" x14ac:dyDescent="0.3">
      <c r="A1608" s="5">
        <v>44896</v>
      </c>
      <c r="B1608" t="s">
        <v>81</v>
      </c>
      <c r="C1608" t="s">
        <v>544</v>
      </c>
      <c r="D1608" s="1">
        <v>44916</v>
      </c>
      <c r="G1608" s="6">
        <v>503790</v>
      </c>
      <c r="I1608">
        <v>0</v>
      </c>
      <c r="J1608" s="6">
        <v>503790</v>
      </c>
    </row>
    <row r="1609" spans="1:10" x14ac:dyDescent="0.3">
      <c r="A1609" s="5">
        <v>44896</v>
      </c>
      <c r="B1609" t="s">
        <v>82</v>
      </c>
      <c r="C1609" t="s">
        <v>545</v>
      </c>
      <c r="D1609" s="1">
        <v>44922</v>
      </c>
      <c r="G1609" s="6">
        <v>283140</v>
      </c>
      <c r="I1609">
        <v>0</v>
      </c>
      <c r="J1609" s="6">
        <v>283140</v>
      </c>
    </row>
    <row r="1610" spans="1:10" x14ac:dyDescent="0.3">
      <c r="A1610" s="5">
        <v>44927</v>
      </c>
      <c r="B1610" t="s">
        <v>1</v>
      </c>
      <c r="C1610" t="s">
        <v>475</v>
      </c>
      <c r="D1610" s="1">
        <v>42292</v>
      </c>
      <c r="G1610" s="6">
        <v>7313400</v>
      </c>
      <c r="H1610" s="6">
        <v>559000</v>
      </c>
      <c r="I1610">
        <v>0</v>
      </c>
      <c r="J1610" s="6">
        <v>7872400</v>
      </c>
    </row>
    <row r="1611" spans="1:10" x14ac:dyDescent="0.3">
      <c r="A1611" s="5">
        <v>44927</v>
      </c>
      <c r="B1611" t="s">
        <v>3</v>
      </c>
      <c r="C1611" t="s">
        <v>476</v>
      </c>
      <c r="D1611" s="1">
        <v>42444</v>
      </c>
      <c r="G1611" s="6">
        <v>4945000</v>
      </c>
      <c r="I1611">
        <v>0</v>
      </c>
      <c r="J1611" s="6">
        <v>4945000</v>
      </c>
    </row>
    <row r="1612" spans="1:10" x14ac:dyDescent="0.3">
      <c r="A1612" s="5">
        <v>44927</v>
      </c>
      <c r="B1612" t="s">
        <v>4</v>
      </c>
      <c r="C1612" t="s">
        <v>477</v>
      </c>
      <c r="D1612" s="1">
        <v>42503</v>
      </c>
      <c r="G1612" s="6">
        <v>8277300</v>
      </c>
      <c r="I1612">
        <v>0</v>
      </c>
      <c r="J1612" s="6">
        <v>8277300</v>
      </c>
    </row>
    <row r="1613" spans="1:10" x14ac:dyDescent="0.3">
      <c r="A1613" s="5">
        <v>44927</v>
      </c>
      <c r="B1613" t="s">
        <v>6</v>
      </c>
      <c r="C1613" t="s">
        <v>478</v>
      </c>
      <c r="D1613" s="1">
        <v>42638</v>
      </c>
      <c r="G1613" s="6">
        <v>5257500</v>
      </c>
      <c r="I1613">
        <v>0</v>
      </c>
      <c r="J1613" s="6">
        <v>5257500</v>
      </c>
    </row>
    <row r="1614" spans="1:10" x14ac:dyDescent="0.3">
      <c r="A1614" s="5">
        <v>44927</v>
      </c>
      <c r="B1614" t="s">
        <v>8</v>
      </c>
      <c r="C1614" t="s">
        <v>479</v>
      </c>
      <c r="D1614" s="1">
        <v>42708</v>
      </c>
      <c r="G1614" s="6">
        <v>4148500</v>
      </c>
      <c r="I1614">
        <v>0</v>
      </c>
      <c r="J1614" s="6">
        <v>4148500</v>
      </c>
    </row>
    <row r="1615" spans="1:10" x14ac:dyDescent="0.3">
      <c r="A1615" s="5">
        <v>44927</v>
      </c>
      <c r="B1615" t="s">
        <v>10</v>
      </c>
      <c r="C1615" t="s">
        <v>480</v>
      </c>
      <c r="D1615" s="1">
        <v>43039</v>
      </c>
      <c r="G1615" s="6">
        <v>6667800</v>
      </c>
      <c r="H1615" s="6">
        <v>331100</v>
      </c>
      <c r="I1615">
        <v>0</v>
      </c>
      <c r="J1615" s="6">
        <v>6998900</v>
      </c>
    </row>
    <row r="1616" spans="1:10" x14ac:dyDescent="0.3">
      <c r="A1616" s="5">
        <v>44927</v>
      </c>
      <c r="B1616" t="s">
        <v>11</v>
      </c>
      <c r="C1616" t="s">
        <v>481</v>
      </c>
      <c r="D1616" s="1">
        <v>43146</v>
      </c>
      <c r="G1616" s="6">
        <v>7278000</v>
      </c>
      <c r="H1616" s="6">
        <v>295000</v>
      </c>
      <c r="I1616">
        <v>0</v>
      </c>
      <c r="J1616" s="6">
        <v>7573000</v>
      </c>
    </row>
    <row r="1617" spans="1:10" x14ac:dyDescent="0.3">
      <c r="A1617" s="5">
        <v>44927</v>
      </c>
      <c r="B1617" t="s">
        <v>12</v>
      </c>
      <c r="C1617" t="s">
        <v>494</v>
      </c>
      <c r="D1617" s="1">
        <v>43252</v>
      </c>
      <c r="G1617" s="6">
        <v>492500</v>
      </c>
      <c r="I1617">
        <v>0</v>
      </c>
      <c r="J1617" s="6">
        <v>492500</v>
      </c>
    </row>
    <row r="1618" spans="1:10" x14ac:dyDescent="0.3">
      <c r="A1618" s="5">
        <v>44927</v>
      </c>
      <c r="B1618" t="s">
        <v>13</v>
      </c>
      <c r="C1618" t="s">
        <v>485</v>
      </c>
      <c r="D1618" s="1">
        <v>43779</v>
      </c>
      <c r="G1618" s="6">
        <v>5497500</v>
      </c>
      <c r="H1618" s="6">
        <v>315700</v>
      </c>
      <c r="I1618">
        <v>0</v>
      </c>
      <c r="J1618" s="6">
        <v>5813200</v>
      </c>
    </row>
    <row r="1619" spans="1:10" x14ac:dyDescent="0.3">
      <c r="A1619" s="5">
        <v>44927</v>
      </c>
      <c r="B1619" t="s">
        <v>15</v>
      </c>
      <c r="C1619" t="s">
        <v>517</v>
      </c>
      <c r="D1619" s="1">
        <v>44583</v>
      </c>
      <c r="G1619" s="6">
        <v>6321500</v>
      </c>
      <c r="H1619" s="6">
        <v>358700</v>
      </c>
      <c r="I1619">
        <v>0</v>
      </c>
      <c r="J1619" s="6">
        <v>6680200</v>
      </c>
    </row>
    <row r="1620" spans="1:10" x14ac:dyDescent="0.3">
      <c r="A1620" s="5">
        <v>44927</v>
      </c>
      <c r="B1620" t="s">
        <v>16</v>
      </c>
      <c r="C1620" t="s">
        <v>538</v>
      </c>
      <c r="D1620" s="1">
        <v>44889</v>
      </c>
      <c r="G1620" s="6">
        <v>4471630</v>
      </c>
      <c r="I1620">
        <v>0</v>
      </c>
      <c r="J1620" s="6">
        <v>4471630</v>
      </c>
    </row>
    <row r="1621" spans="1:10" x14ac:dyDescent="0.3">
      <c r="A1621" s="5">
        <v>44927</v>
      </c>
      <c r="B1621" t="s">
        <v>20</v>
      </c>
      <c r="C1621" t="s">
        <v>482</v>
      </c>
      <c r="D1621" s="1">
        <v>43629</v>
      </c>
      <c r="G1621" s="6">
        <v>8643000</v>
      </c>
      <c r="H1621" s="6">
        <v>434000</v>
      </c>
      <c r="I1621">
        <v>0</v>
      </c>
      <c r="J1621" s="6">
        <v>9077000</v>
      </c>
    </row>
    <row r="1622" spans="1:10" x14ac:dyDescent="0.3">
      <c r="A1622" s="5">
        <v>44927</v>
      </c>
      <c r="B1622" t="s">
        <v>21</v>
      </c>
      <c r="C1622" t="s">
        <v>483</v>
      </c>
      <c r="D1622" s="1">
        <v>43631</v>
      </c>
      <c r="G1622" s="6">
        <v>5281500</v>
      </c>
      <c r="H1622" s="6">
        <v>175900</v>
      </c>
      <c r="I1622">
        <v>0</v>
      </c>
      <c r="J1622" s="6">
        <v>5457400</v>
      </c>
    </row>
    <row r="1623" spans="1:10" x14ac:dyDescent="0.3">
      <c r="A1623" s="5">
        <v>44927</v>
      </c>
      <c r="B1623" t="s">
        <v>22</v>
      </c>
      <c r="C1623" t="s">
        <v>484</v>
      </c>
      <c r="D1623" s="1">
        <v>43743</v>
      </c>
      <c r="G1623" s="6">
        <v>6735500</v>
      </c>
      <c r="H1623" s="6">
        <v>356000</v>
      </c>
      <c r="I1623">
        <v>0</v>
      </c>
      <c r="J1623" s="6">
        <v>7091500</v>
      </c>
    </row>
    <row r="1624" spans="1:10" x14ac:dyDescent="0.3">
      <c r="A1624" s="5">
        <v>44927</v>
      </c>
      <c r="B1624" t="s">
        <v>23</v>
      </c>
      <c r="C1624" t="s">
        <v>486</v>
      </c>
      <c r="D1624" s="1">
        <v>43834</v>
      </c>
      <c r="G1624" s="6">
        <v>9421500</v>
      </c>
      <c r="I1624">
        <v>0</v>
      </c>
      <c r="J1624" s="6">
        <v>9421500</v>
      </c>
    </row>
    <row r="1625" spans="1:10" x14ac:dyDescent="0.3">
      <c r="A1625" s="5">
        <v>44927</v>
      </c>
      <c r="B1625" t="s">
        <v>24</v>
      </c>
      <c r="C1625" t="s">
        <v>487</v>
      </c>
      <c r="D1625" s="1">
        <v>43833</v>
      </c>
      <c r="G1625" s="6">
        <v>4993500</v>
      </c>
      <c r="I1625">
        <v>0</v>
      </c>
      <c r="J1625" s="6">
        <v>4993500</v>
      </c>
    </row>
    <row r="1626" spans="1:10" x14ac:dyDescent="0.3">
      <c r="A1626" s="5">
        <v>44927</v>
      </c>
      <c r="B1626" t="s">
        <v>25</v>
      </c>
      <c r="C1626" t="s">
        <v>488</v>
      </c>
      <c r="D1626" s="1">
        <v>43853</v>
      </c>
      <c r="G1626" s="6">
        <v>5128000</v>
      </c>
      <c r="H1626" s="6">
        <v>699100</v>
      </c>
      <c r="I1626">
        <v>0</v>
      </c>
      <c r="J1626" s="6">
        <v>5827100</v>
      </c>
    </row>
    <row r="1627" spans="1:10" x14ac:dyDescent="0.3">
      <c r="A1627" s="5">
        <v>44927</v>
      </c>
      <c r="B1627" t="s">
        <v>26</v>
      </c>
      <c r="C1627" t="s">
        <v>489</v>
      </c>
      <c r="D1627" s="1">
        <v>43945</v>
      </c>
      <c r="G1627" s="6">
        <v>9811500</v>
      </c>
      <c r="H1627" s="6">
        <v>257500</v>
      </c>
      <c r="I1627">
        <v>0</v>
      </c>
      <c r="J1627" s="6">
        <v>10069000</v>
      </c>
    </row>
    <row r="1628" spans="1:10" x14ac:dyDescent="0.3">
      <c r="A1628" s="5">
        <v>44927</v>
      </c>
      <c r="B1628" t="s">
        <v>27</v>
      </c>
      <c r="C1628" t="s">
        <v>490</v>
      </c>
      <c r="D1628" s="1">
        <v>44015</v>
      </c>
      <c r="G1628" s="6">
        <v>3118120</v>
      </c>
      <c r="I1628">
        <v>0</v>
      </c>
      <c r="J1628" s="6">
        <v>3118120</v>
      </c>
    </row>
    <row r="1629" spans="1:10" x14ac:dyDescent="0.3">
      <c r="A1629" s="5">
        <v>44927</v>
      </c>
      <c r="B1629" t="s">
        <v>28</v>
      </c>
      <c r="C1629" t="s">
        <v>491</v>
      </c>
      <c r="D1629" s="1">
        <v>44042</v>
      </c>
      <c r="G1629" s="6">
        <v>4151500</v>
      </c>
      <c r="I1629">
        <v>0</v>
      </c>
      <c r="J1629" s="6">
        <v>4151500</v>
      </c>
    </row>
    <row r="1630" spans="1:10" x14ac:dyDescent="0.3">
      <c r="A1630" s="5">
        <v>44927</v>
      </c>
      <c r="B1630" t="s">
        <v>29</v>
      </c>
      <c r="C1630" t="s">
        <v>492</v>
      </c>
      <c r="D1630" s="1">
        <v>44043</v>
      </c>
      <c r="G1630" s="6">
        <v>4383500</v>
      </c>
      <c r="I1630">
        <v>0</v>
      </c>
      <c r="J1630" s="6">
        <v>4383500</v>
      </c>
    </row>
    <row r="1631" spans="1:10" x14ac:dyDescent="0.3">
      <c r="A1631" s="5">
        <v>44927</v>
      </c>
      <c r="B1631" t="s">
        <v>30</v>
      </c>
      <c r="C1631" t="s">
        <v>493</v>
      </c>
      <c r="D1631" s="1">
        <v>44072</v>
      </c>
      <c r="G1631" s="6">
        <v>4484500</v>
      </c>
      <c r="I1631">
        <v>0</v>
      </c>
      <c r="J1631" s="6">
        <v>4484500</v>
      </c>
    </row>
    <row r="1632" spans="1:10" x14ac:dyDescent="0.3">
      <c r="A1632" s="5">
        <v>44927</v>
      </c>
      <c r="B1632" t="s">
        <v>31</v>
      </c>
      <c r="C1632" t="s">
        <v>495</v>
      </c>
      <c r="D1632" s="1">
        <v>44085</v>
      </c>
      <c r="G1632" s="6">
        <v>5511700</v>
      </c>
      <c r="I1632">
        <v>0</v>
      </c>
      <c r="J1632" s="6">
        <v>5511700</v>
      </c>
    </row>
    <row r="1633" spans="1:10" x14ac:dyDescent="0.3">
      <c r="A1633" s="5">
        <v>44927</v>
      </c>
      <c r="B1633" t="s">
        <v>32</v>
      </c>
      <c r="C1633" t="s">
        <v>496</v>
      </c>
      <c r="D1633" s="1">
        <v>44130</v>
      </c>
      <c r="E1633" s="1">
        <v>45543</v>
      </c>
      <c r="G1633" s="6">
        <v>5524500</v>
      </c>
      <c r="I1633">
        <v>0</v>
      </c>
      <c r="J1633" s="6">
        <v>5524500</v>
      </c>
    </row>
    <row r="1634" spans="1:10" x14ac:dyDescent="0.3">
      <c r="A1634" s="5">
        <v>44927</v>
      </c>
      <c r="B1634" t="s">
        <v>33</v>
      </c>
      <c r="C1634" t="s">
        <v>497</v>
      </c>
      <c r="D1634" s="1">
        <v>44147</v>
      </c>
      <c r="G1634" s="6">
        <v>5863000</v>
      </c>
      <c r="I1634">
        <v>0</v>
      </c>
      <c r="J1634" s="6">
        <v>5863000</v>
      </c>
    </row>
    <row r="1635" spans="1:10" x14ac:dyDescent="0.3">
      <c r="A1635" s="5">
        <v>44927</v>
      </c>
      <c r="B1635" t="s">
        <v>34</v>
      </c>
      <c r="C1635" t="s">
        <v>498</v>
      </c>
      <c r="D1635" s="1">
        <v>44154</v>
      </c>
      <c r="G1635" s="6">
        <v>7867000</v>
      </c>
      <c r="I1635">
        <v>0</v>
      </c>
      <c r="J1635" s="6">
        <v>7867000</v>
      </c>
    </row>
    <row r="1636" spans="1:10" x14ac:dyDescent="0.3">
      <c r="A1636" s="5">
        <v>44927</v>
      </c>
      <c r="B1636" t="s">
        <v>35</v>
      </c>
      <c r="C1636" t="s">
        <v>499</v>
      </c>
      <c r="D1636" s="1">
        <v>44169</v>
      </c>
      <c r="G1636" s="6">
        <v>6612000</v>
      </c>
      <c r="I1636">
        <v>0</v>
      </c>
      <c r="J1636" s="6">
        <v>6612000</v>
      </c>
    </row>
    <row r="1637" spans="1:10" x14ac:dyDescent="0.3">
      <c r="A1637" s="5">
        <v>44927</v>
      </c>
      <c r="B1637" t="s">
        <v>36</v>
      </c>
      <c r="C1637" t="s">
        <v>500</v>
      </c>
      <c r="D1637" s="1">
        <v>44217</v>
      </c>
      <c r="E1637" s="1">
        <v>45620</v>
      </c>
      <c r="G1637" s="6">
        <v>3031420</v>
      </c>
      <c r="I1637">
        <v>0</v>
      </c>
      <c r="J1637" s="6">
        <v>3031420</v>
      </c>
    </row>
    <row r="1638" spans="1:10" x14ac:dyDescent="0.3">
      <c r="A1638" s="5">
        <v>44927</v>
      </c>
      <c r="B1638" t="s">
        <v>37</v>
      </c>
      <c r="C1638" t="s">
        <v>501</v>
      </c>
      <c r="D1638" s="1">
        <v>44245</v>
      </c>
      <c r="E1638" s="1">
        <v>45838</v>
      </c>
      <c r="G1638" s="6">
        <v>7259400</v>
      </c>
      <c r="I1638">
        <v>0</v>
      </c>
      <c r="J1638" s="6">
        <v>7259400</v>
      </c>
    </row>
    <row r="1639" spans="1:10" x14ac:dyDescent="0.3">
      <c r="A1639" s="5">
        <v>44927</v>
      </c>
      <c r="B1639" t="s">
        <v>38</v>
      </c>
      <c r="C1639" t="s">
        <v>502</v>
      </c>
      <c r="D1639" s="1">
        <v>44252</v>
      </c>
      <c r="G1639" s="6">
        <v>4723000</v>
      </c>
      <c r="I1639">
        <v>0</v>
      </c>
      <c r="J1639" s="6">
        <v>4723000</v>
      </c>
    </row>
    <row r="1640" spans="1:10" x14ac:dyDescent="0.3">
      <c r="A1640" s="5">
        <v>44927</v>
      </c>
      <c r="B1640" t="s">
        <v>39</v>
      </c>
      <c r="C1640" t="s">
        <v>503</v>
      </c>
      <c r="D1640" s="1">
        <v>44258</v>
      </c>
      <c r="G1640" s="6">
        <v>5897500</v>
      </c>
      <c r="H1640" s="6">
        <v>260000</v>
      </c>
      <c r="I1640">
        <v>0</v>
      </c>
      <c r="J1640" s="6">
        <v>6157500</v>
      </c>
    </row>
    <row r="1641" spans="1:10" x14ac:dyDescent="0.3">
      <c r="A1641" s="5">
        <v>44927</v>
      </c>
      <c r="B1641" t="s">
        <v>40</v>
      </c>
      <c r="C1641" t="s">
        <v>504</v>
      </c>
      <c r="D1641" s="1">
        <v>44280</v>
      </c>
      <c r="G1641" s="6">
        <v>2680000</v>
      </c>
      <c r="I1641">
        <v>0</v>
      </c>
      <c r="J1641" s="6">
        <v>2680000</v>
      </c>
    </row>
    <row r="1642" spans="1:10" x14ac:dyDescent="0.3">
      <c r="A1642" s="5">
        <v>44927</v>
      </c>
      <c r="B1642" t="s">
        <v>41</v>
      </c>
      <c r="C1642" t="s">
        <v>505</v>
      </c>
      <c r="D1642" s="1">
        <v>44287</v>
      </c>
      <c r="G1642" s="6">
        <v>6945500</v>
      </c>
      <c r="I1642">
        <v>0</v>
      </c>
      <c r="J1642" s="6">
        <v>6945500</v>
      </c>
    </row>
    <row r="1643" spans="1:10" x14ac:dyDescent="0.3">
      <c r="A1643" s="5">
        <v>44927</v>
      </c>
      <c r="B1643" t="s">
        <v>42</v>
      </c>
      <c r="C1643" t="s">
        <v>506</v>
      </c>
      <c r="D1643" s="1">
        <v>44298</v>
      </c>
      <c r="G1643" s="6">
        <v>4314800</v>
      </c>
      <c r="I1643">
        <v>0</v>
      </c>
      <c r="J1643" s="6">
        <v>4314800</v>
      </c>
    </row>
    <row r="1644" spans="1:10" x14ac:dyDescent="0.3">
      <c r="A1644" s="5">
        <v>44927</v>
      </c>
      <c r="B1644" t="s">
        <v>43</v>
      </c>
      <c r="C1644" t="s">
        <v>507</v>
      </c>
      <c r="D1644" s="1">
        <v>44299</v>
      </c>
      <c r="G1644" s="6">
        <v>3446900</v>
      </c>
      <c r="I1644">
        <v>0</v>
      </c>
      <c r="J1644" s="6">
        <v>3446900</v>
      </c>
    </row>
    <row r="1645" spans="1:10" x14ac:dyDescent="0.3">
      <c r="A1645" s="5">
        <v>44927</v>
      </c>
      <c r="B1645" t="s">
        <v>44</v>
      </c>
      <c r="C1645" t="s">
        <v>512</v>
      </c>
      <c r="D1645" s="1">
        <v>44421</v>
      </c>
      <c r="G1645" s="6">
        <v>7677500</v>
      </c>
      <c r="H1645" s="6">
        <v>431700</v>
      </c>
      <c r="I1645">
        <v>0</v>
      </c>
      <c r="J1645" s="6">
        <v>8109200</v>
      </c>
    </row>
    <row r="1646" spans="1:10" x14ac:dyDescent="0.3">
      <c r="A1646" s="5">
        <v>44927</v>
      </c>
      <c r="B1646" t="s">
        <v>45</v>
      </c>
      <c r="C1646" t="s">
        <v>509</v>
      </c>
      <c r="D1646" s="1">
        <v>44391</v>
      </c>
      <c r="G1646" s="6">
        <v>7213600</v>
      </c>
      <c r="H1646" s="6">
        <v>274400</v>
      </c>
      <c r="I1646">
        <v>0</v>
      </c>
      <c r="J1646" s="6">
        <v>7488000</v>
      </c>
    </row>
    <row r="1647" spans="1:10" x14ac:dyDescent="0.3">
      <c r="A1647" s="5">
        <v>44927</v>
      </c>
      <c r="B1647" t="s">
        <v>46</v>
      </c>
      <c r="C1647" t="s">
        <v>510</v>
      </c>
      <c r="D1647" s="1">
        <v>44404</v>
      </c>
      <c r="G1647" s="6">
        <v>7820000</v>
      </c>
      <c r="H1647" s="6">
        <v>1004800</v>
      </c>
      <c r="I1647">
        <v>0</v>
      </c>
      <c r="J1647" s="6">
        <v>8824800</v>
      </c>
    </row>
    <row r="1648" spans="1:10" x14ac:dyDescent="0.3">
      <c r="A1648" s="5">
        <v>44927</v>
      </c>
      <c r="B1648" t="s">
        <v>47</v>
      </c>
      <c r="C1648" t="s">
        <v>511</v>
      </c>
      <c r="D1648" s="1">
        <v>44405</v>
      </c>
      <c r="G1648" s="6">
        <v>7554000</v>
      </c>
      <c r="I1648">
        <v>0</v>
      </c>
      <c r="J1648" s="6">
        <v>7554000</v>
      </c>
    </row>
    <row r="1649" spans="1:10" x14ac:dyDescent="0.3">
      <c r="A1649" s="5">
        <v>44927</v>
      </c>
      <c r="B1649" t="s">
        <v>48</v>
      </c>
      <c r="C1649" t="s">
        <v>513</v>
      </c>
      <c r="D1649" s="1">
        <v>44446</v>
      </c>
      <c r="G1649" s="6">
        <v>3198600</v>
      </c>
      <c r="I1649">
        <v>0</v>
      </c>
      <c r="J1649" s="6">
        <v>3198600</v>
      </c>
    </row>
    <row r="1650" spans="1:10" x14ac:dyDescent="0.3">
      <c r="A1650" s="5">
        <v>44927</v>
      </c>
      <c r="B1650" t="s">
        <v>49</v>
      </c>
      <c r="C1650" t="s">
        <v>514</v>
      </c>
      <c r="D1650" s="1">
        <v>44453</v>
      </c>
      <c r="G1650" s="6">
        <v>8813500</v>
      </c>
      <c r="H1650" s="6">
        <v>499200</v>
      </c>
      <c r="I1650">
        <v>0</v>
      </c>
      <c r="J1650" s="6">
        <v>9312700</v>
      </c>
    </row>
    <row r="1651" spans="1:10" x14ac:dyDescent="0.3">
      <c r="A1651" s="5">
        <v>44927</v>
      </c>
      <c r="B1651" t="s">
        <v>50</v>
      </c>
      <c r="C1651" t="s">
        <v>508</v>
      </c>
      <c r="D1651" s="1">
        <v>44463</v>
      </c>
      <c r="G1651" s="6">
        <v>2760500</v>
      </c>
      <c r="H1651" s="6">
        <v>339100</v>
      </c>
      <c r="I1651">
        <v>0</v>
      </c>
      <c r="J1651" s="6">
        <v>3099600</v>
      </c>
    </row>
    <row r="1652" spans="1:10" x14ac:dyDescent="0.3">
      <c r="A1652" s="5">
        <v>44927</v>
      </c>
      <c r="B1652" t="s">
        <v>51</v>
      </c>
      <c r="C1652" t="s">
        <v>508</v>
      </c>
      <c r="D1652" s="1">
        <v>44377</v>
      </c>
      <c r="G1652" s="6">
        <v>4418000</v>
      </c>
      <c r="H1652" s="6">
        <v>143900</v>
      </c>
      <c r="I1652">
        <v>0</v>
      </c>
      <c r="J1652" s="6">
        <v>4561900</v>
      </c>
    </row>
    <row r="1653" spans="1:10" x14ac:dyDescent="0.3">
      <c r="A1653" s="5">
        <v>44927</v>
      </c>
      <c r="B1653" t="s">
        <v>52</v>
      </c>
      <c r="C1653" t="s">
        <v>508</v>
      </c>
      <c r="D1653" s="1">
        <v>44501</v>
      </c>
      <c r="G1653" s="6">
        <v>4060000</v>
      </c>
      <c r="H1653" s="6">
        <v>142900</v>
      </c>
      <c r="I1653">
        <v>0</v>
      </c>
      <c r="J1653" s="6">
        <v>4202900</v>
      </c>
    </row>
    <row r="1654" spans="1:10" x14ac:dyDescent="0.3">
      <c r="A1654" s="5">
        <v>44927</v>
      </c>
      <c r="B1654" t="s">
        <v>53</v>
      </c>
      <c r="C1654" t="s">
        <v>508</v>
      </c>
      <c r="D1654" s="1">
        <v>44476</v>
      </c>
      <c r="G1654" s="6">
        <v>3155000</v>
      </c>
      <c r="H1654" s="6">
        <v>290900</v>
      </c>
      <c r="I1654">
        <v>0</v>
      </c>
      <c r="J1654" s="6">
        <v>3445900</v>
      </c>
    </row>
    <row r="1655" spans="1:10" x14ac:dyDescent="0.3">
      <c r="A1655" s="5">
        <v>44927</v>
      </c>
      <c r="B1655" t="s">
        <v>54</v>
      </c>
      <c r="C1655" t="s">
        <v>515</v>
      </c>
      <c r="D1655" s="1">
        <v>44508</v>
      </c>
      <c r="G1655" s="6">
        <v>5348500</v>
      </c>
      <c r="H1655" s="6">
        <v>527100</v>
      </c>
      <c r="I1655">
        <v>0</v>
      </c>
      <c r="J1655" s="6">
        <v>5875600</v>
      </c>
    </row>
    <row r="1656" spans="1:10" x14ac:dyDescent="0.3">
      <c r="A1656" s="5">
        <v>44927</v>
      </c>
      <c r="B1656" t="s">
        <v>55</v>
      </c>
      <c r="C1656" t="s">
        <v>516</v>
      </c>
      <c r="D1656" s="1">
        <v>44536</v>
      </c>
      <c r="E1656" s="1">
        <v>46028</v>
      </c>
      <c r="G1656" s="6">
        <v>2341330</v>
      </c>
      <c r="I1656">
        <v>0</v>
      </c>
      <c r="J1656" s="6">
        <v>2341330</v>
      </c>
    </row>
    <row r="1657" spans="1:10" x14ac:dyDescent="0.3">
      <c r="A1657" s="5">
        <v>44927</v>
      </c>
      <c r="B1657" t="s">
        <v>56</v>
      </c>
      <c r="C1657" t="s">
        <v>518</v>
      </c>
      <c r="D1657" s="1">
        <v>44616</v>
      </c>
      <c r="G1657" s="6">
        <v>2346320</v>
      </c>
      <c r="I1657">
        <v>0</v>
      </c>
      <c r="J1657" s="6">
        <v>2346320</v>
      </c>
    </row>
    <row r="1658" spans="1:10" x14ac:dyDescent="0.3">
      <c r="A1658" s="5">
        <v>44927</v>
      </c>
      <c r="B1658" t="s">
        <v>57</v>
      </c>
      <c r="C1658" t="s">
        <v>519</v>
      </c>
      <c r="D1658" s="1">
        <v>44643</v>
      </c>
      <c r="G1658" s="6">
        <v>6233500</v>
      </c>
      <c r="H1658" s="6">
        <v>667800</v>
      </c>
      <c r="I1658">
        <v>0</v>
      </c>
      <c r="J1658" s="6">
        <v>6901300</v>
      </c>
    </row>
    <row r="1659" spans="1:10" x14ac:dyDescent="0.3">
      <c r="A1659" s="5">
        <v>44927</v>
      </c>
      <c r="B1659" t="s">
        <v>58</v>
      </c>
      <c r="C1659" t="s">
        <v>520</v>
      </c>
      <c r="D1659" s="1">
        <v>44651</v>
      </c>
      <c r="G1659" s="6">
        <v>5011500</v>
      </c>
      <c r="H1659" s="6">
        <v>376300</v>
      </c>
      <c r="I1659">
        <v>0</v>
      </c>
      <c r="J1659" s="6">
        <v>5387800</v>
      </c>
    </row>
    <row r="1660" spans="1:10" x14ac:dyDescent="0.3">
      <c r="A1660" s="5">
        <v>44927</v>
      </c>
      <c r="B1660" t="s">
        <v>59</v>
      </c>
      <c r="C1660" t="s">
        <v>521</v>
      </c>
      <c r="D1660" s="1">
        <v>44657</v>
      </c>
      <c r="G1660" s="6">
        <v>5922500</v>
      </c>
      <c r="I1660">
        <v>0</v>
      </c>
      <c r="J1660" s="6">
        <v>5922500</v>
      </c>
    </row>
    <row r="1661" spans="1:10" x14ac:dyDescent="0.3">
      <c r="A1661" s="5">
        <v>44927</v>
      </c>
      <c r="B1661" t="s">
        <v>60</v>
      </c>
      <c r="C1661" t="s">
        <v>522</v>
      </c>
      <c r="D1661" s="1">
        <v>44659</v>
      </c>
      <c r="G1661" s="6">
        <v>4679000</v>
      </c>
      <c r="H1661" s="6">
        <v>459900</v>
      </c>
      <c r="I1661">
        <v>0</v>
      </c>
      <c r="J1661" s="6">
        <v>5138900</v>
      </c>
    </row>
    <row r="1662" spans="1:10" x14ac:dyDescent="0.3">
      <c r="A1662" s="5">
        <v>44927</v>
      </c>
      <c r="B1662" t="s">
        <v>61</v>
      </c>
      <c r="C1662" t="s">
        <v>523</v>
      </c>
      <c r="D1662" s="1">
        <v>44694</v>
      </c>
      <c r="G1662" s="6">
        <v>4634500</v>
      </c>
      <c r="H1662" s="6">
        <v>402500</v>
      </c>
      <c r="I1662">
        <v>0</v>
      </c>
      <c r="J1662" s="6">
        <v>5037000</v>
      </c>
    </row>
    <row r="1663" spans="1:10" x14ac:dyDescent="0.3">
      <c r="A1663" s="5">
        <v>44927</v>
      </c>
      <c r="B1663" t="s">
        <v>62</v>
      </c>
      <c r="C1663" t="s">
        <v>524</v>
      </c>
      <c r="D1663" s="1">
        <v>44712</v>
      </c>
      <c r="G1663" s="6">
        <v>5016500</v>
      </c>
      <c r="I1663">
        <v>0</v>
      </c>
      <c r="J1663" s="6">
        <v>5016500</v>
      </c>
    </row>
    <row r="1664" spans="1:10" x14ac:dyDescent="0.3">
      <c r="A1664" s="5">
        <v>44927</v>
      </c>
      <c r="B1664" t="s">
        <v>63</v>
      </c>
      <c r="C1664" t="s">
        <v>525</v>
      </c>
      <c r="D1664" s="1">
        <v>44762</v>
      </c>
      <c r="G1664" s="6">
        <v>3124810</v>
      </c>
      <c r="H1664" s="6">
        <v>156400</v>
      </c>
      <c r="I1664">
        <v>0</v>
      </c>
      <c r="J1664" s="6">
        <v>3281210</v>
      </c>
    </row>
    <row r="1665" spans="1:10" x14ac:dyDescent="0.3">
      <c r="A1665" s="5">
        <v>44927</v>
      </c>
      <c r="B1665" t="s">
        <v>64</v>
      </c>
      <c r="C1665" t="s">
        <v>526</v>
      </c>
      <c r="D1665" s="1">
        <v>44775</v>
      </c>
      <c r="G1665" s="6">
        <v>4328000</v>
      </c>
      <c r="I1665">
        <v>0</v>
      </c>
      <c r="J1665" s="6">
        <v>4328000</v>
      </c>
    </row>
    <row r="1666" spans="1:10" x14ac:dyDescent="0.3">
      <c r="A1666" s="5">
        <v>44927</v>
      </c>
      <c r="B1666" t="s">
        <v>65</v>
      </c>
      <c r="C1666" t="s">
        <v>527</v>
      </c>
      <c r="D1666" s="1">
        <v>44783</v>
      </c>
      <c r="G1666" s="6">
        <v>2653030</v>
      </c>
      <c r="I1666">
        <v>0</v>
      </c>
      <c r="J1666" s="6">
        <v>2653030</v>
      </c>
    </row>
    <row r="1667" spans="1:10" x14ac:dyDescent="0.3">
      <c r="A1667" s="5">
        <v>44927</v>
      </c>
      <c r="B1667" t="s">
        <v>66</v>
      </c>
      <c r="C1667" t="s">
        <v>528</v>
      </c>
      <c r="D1667" s="1">
        <v>44798</v>
      </c>
      <c r="G1667" s="6">
        <v>2019990</v>
      </c>
      <c r="H1667" s="6">
        <v>208500</v>
      </c>
      <c r="I1667">
        <v>0</v>
      </c>
      <c r="J1667" s="6">
        <v>2228490</v>
      </c>
    </row>
    <row r="1668" spans="1:10" x14ac:dyDescent="0.3">
      <c r="A1668" s="5">
        <v>44927</v>
      </c>
      <c r="B1668" t="s">
        <v>67</v>
      </c>
      <c r="C1668" t="s">
        <v>529</v>
      </c>
      <c r="D1668" s="1">
        <v>44802</v>
      </c>
      <c r="G1668" s="6">
        <v>4638500</v>
      </c>
      <c r="I1668">
        <v>0</v>
      </c>
      <c r="J1668" s="6">
        <v>4638500</v>
      </c>
    </row>
    <row r="1669" spans="1:10" x14ac:dyDescent="0.3">
      <c r="A1669" s="5">
        <v>44927</v>
      </c>
      <c r="B1669" t="s">
        <v>68</v>
      </c>
      <c r="C1669" t="s">
        <v>530</v>
      </c>
      <c r="D1669" s="1">
        <v>44811</v>
      </c>
      <c r="G1669" s="6">
        <v>2148900</v>
      </c>
      <c r="I1669">
        <v>0</v>
      </c>
      <c r="J1669" s="6">
        <v>2148900</v>
      </c>
    </row>
    <row r="1670" spans="1:10" x14ac:dyDescent="0.3">
      <c r="A1670" s="5">
        <v>44927</v>
      </c>
      <c r="B1670" t="s">
        <v>69</v>
      </c>
      <c r="C1670" t="s">
        <v>531</v>
      </c>
      <c r="D1670" s="1">
        <v>44820</v>
      </c>
      <c r="G1670" s="6">
        <v>3905500</v>
      </c>
      <c r="H1670" s="6">
        <v>269900</v>
      </c>
      <c r="I1670">
        <v>0</v>
      </c>
      <c r="J1670" s="6">
        <v>4175400</v>
      </c>
    </row>
    <row r="1671" spans="1:10" x14ac:dyDescent="0.3">
      <c r="A1671" s="5">
        <v>44927</v>
      </c>
      <c r="B1671" t="s">
        <v>70</v>
      </c>
      <c r="C1671" t="s">
        <v>532</v>
      </c>
      <c r="D1671" s="1">
        <v>44845</v>
      </c>
      <c r="G1671" s="6">
        <v>4210000</v>
      </c>
      <c r="I1671">
        <v>0</v>
      </c>
      <c r="J1671" s="6">
        <v>4210000</v>
      </c>
    </row>
    <row r="1672" spans="1:10" x14ac:dyDescent="0.3">
      <c r="A1672" s="5">
        <v>44927</v>
      </c>
      <c r="B1672" t="s">
        <v>71</v>
      </c>
      <c r="C1672" t="s">
        <v>533</v>
      </c>
      <c r="D1672" s="1">
        <v>44848</v>
      </c>
      <c r="G1672" s="6">
        <v>3868000</v>
      </c>
      <c r="I1672">
        <v>0</v>
      </c>
      <c r="J1672" s="6">
        <v>3868000</v>
      </c>
    </row>
    <row r="1673" spans="1:10" x14ac:dyDescent="0.3">
      <c r="A1673" s="5">
        <v>44927</v>
      </c>
      <c r="B1673" t="s">
        <v>72</v>
      </c>
      <c r="C1673" t="s">
        <v>534</v>
      </c>
      <c r="D1673" s="1">
        <v>44854</v>
      </c>
      <c r="G1673" s="6">
        <v>3291000</v>
      </c>
      <c r="I1673">
        <v>0</v>
      </c>
      <c r="J1673" s="6">
        <v>3291000</v>
      </c>
    </row>
    <row r="1674" spans="1:10" x14ac:dyDescent="0.3">
      <c r="A1674" s="5">
        <v>44927</v>
      </c>
      <c r="B1674" t="s">
        <v>73</v>
      </c>
      <c r="C1674" t="s">
        <v>535</v>
      </c>
      <c r="D1674" s="1">
        <v>44855</v>
      </c>
      <c r="G1674" s="6">
        <v>2864740</v>
      </c>
      <c r="I1674">
        <v>0</v>
      </c>
      <c r="J1674" s="6">
        <v>2864740</v>
      </c>
    </row>
    <row r="1675" spans="1:10" x14ac:dyDescent="0.3">
      <c r="A1675" s="5">
        <v>44927</v>
      </c>
      <c r="B1675" t="s">
        <v>74</v>
      </c>
      <c r="C1675" t="s">
        <v>536</v>
      </c>
      <c r="D1675" s="1">
        <v>44859</v>
      </c>
      <c r="G1675" s="6">
        <v>3739000</v>
      </c>
      <c r="I1675">
        <v>0</v>
      </c>
      <c r="J1675" s="6">
        <v>3739000</v>
      </c>
    </row>
    <row r="1676" spans="1:10" x14ac:dyDescent="0.3">
      <c r="A1676" s="5">
        <v>44927</v>
      </c>
      <c r="B1676" t="s">
        <v>75</v>
      </c>
      <c r="C1676" t="s">
        <v>537</v>
      </c>
      <c r="D1676" s="1">
        <v>44861</v>
      </c>
      <c r="G1676" s="6">
        <v>2739500</v>
      </c>
      <c r="I1676">
        <v>0</v>
      </c>
      <c r="J1676" s="6">
        <v>2739500</v>
      </c>
    </row>
    <row r="1677" spans="1:10" x14ac:dyDescent="0.3">
      <c r="A1677" s="5">
        <v>44927</v>
      </c>
      <c r="B1677" t="s">
        <v>76</v>
      </c>
      <c r="C1677" t="s">
        <v>539</v>
      </c>
      <c r="D1677" s="1">
        <v>44889</v>
      </c>
      <c r="G1677" s="6">
        <v>2057430</v>
      </c>
      <c r="I1677">
        <v>0</v>
      </c>
      <c r="J1677" s="6">
        <v>2057430</v>
      </c>
    </row>
    <row r="1678" spans="1:10" x14ac:dyDescent="0.3">
      <c r="A1678" s="5">
        <v>44927</v>
      </c>
      <c r="B1678" t="s">
        <v>77</v>
      </c>
      <c r="C1678" t="s">
        <v>540</v>
      </c>
      <c r="D1678" s="1">
        <v>44893</v>
      </c>
      <c r="G1678" s="6">
        <v>4264760</v>
      </c>
      <c r="I1678">
        <v>0</v>
      </c>
      <c r="J1678" s="6">
        <v>4264760</v>
      </c>
    </row>
    <row r="1679" spans="1:10" x14ac:dyDescent="0.3">
      <c r="A1679" s="5">
        <v>44927</v>
      </c>
      <c r="B1679" t="s">
        <v>78</v>
      </c>
      <c r="C1679" t="s">
        <v>541</v>
      </c>
      <c r="D1679" s="1">
        <v>44895</v>
      </c>
      <c r="G1679" s="6">
        <v>2490840</v>
      </c>
      <c r="H1679" s="6">
        <v>210200</v>
      </c>
      <c r="I1679">
        <v>0</v>
      </c>
      <c r="J1679" s="6">
        <v>2701040</v>
      </c>
    </row>
    <row r="1680" spans="1:10" x14ac:dyDescent="0.3">
      <c r="A1680" s="5">
        <v>44927</v>
      </c>
      <c r="B1680" t="s">
        <v>79</v>
      </c>
      <c r="C1680" t="s">
        <v>542</v>
      </c>
      <c r="D1680" s="1">
        <v>44897</v>
      </c>
      <c r="G1680" s="6">
        <v>1826170</v>
      </c>
      <c r="H1680" s="6">
        <v>86400</v>
      </c>
      <c r="I1680">
        <v>0</v>
      </c>
      <c r="J1680" s="6">
        <v>1912570</v>
      </c>
    </row>
    <row r="1681" spans="1:10" x14ac:dyDescent="0.3">
      <c r="A1681" s="5">
        <v>44927</v>
      </c>
      <c r="B1681" t="s">
        <v>80</v>
      </c>
      <c r="C1681" t="s">
        <v>543</v>
      </c>
      <c r="D1681" s="1">
        <v>44901</v>
      </c>
      <c r="G1681" s="6">
        <v>3206320</v>
      </c>
      <c r="I1681">
        <v>0</v>
      </c>
      <c r="J1681" s="6">
        <v>3206320</v>
      </c>
    </row>
    <row r="1682" spans="1:10" x14ac:dyDescent="0.3">
      <c r="A1682" s="5">
        <v>44927</v>
      </c>
      <c r="B1682" t="s">
        <v>81</v>
      </c>
      <c r="C1682" t="s">
        <v>544</v>
      </c>
      <c r="D1682" s="1">
        <v>44916</v>
      </c>
      <c r="G1682" s="6">
        <v>1630400</v>
      </c>
      <c r="I1682">
        <v>0</v>
      </c>
      <c r="J1682" s="6">
        <v>1630400</v>
      </c>
    </row>
    <row r="1683" spans="1:10" x14ac:dyDescent="0.3">
      <c r="A1683" s="5">
        <v>44927</v>
      </c>
      <c r="B1683" t="s">
        <v>82</v>
      </c>
      <c r="C1683" t="s">
        <v>545</v>
      </c>
      <c r="D1683" s="1">
        <v>44922</v>
      </c>
      <c r="G1683" s="6">
        <v>1713440</v>
      </c>
      <c r="I1683">
        <v>0</v>
      </c>
      <c r="J1683" s="6">
        <v>1713440</v>
      </c>
    </row>
    <row r="1684" spans="1:10" x14ac:dyDescent="0.3">
      <c r="A1684" s="5">
        <v>44927</v>
      </c>
      <c r="B1684" t="s">
        <v>83</v>
      </c>
      <c r="C1684" t="s">
        <v>546</v>
      </c>
      <c r="D1684" s="1">
        <v>44945</v>
      </c>
      <c r="G1684" s="6">
        <v>1123980</v>
      </c>
      <c r="I1684">
        <v>0</v>
      </c>
      <c r="J1684" s="6">
        <v>1123980</v>
      </c>
    </row>
    <row r="1685" spans="1:10" x14ac:dyDescent="0.3">
      <c r="A1685" s="5">
        <v>44958</v>
      </c>
      <c r="B1685" t="s">
        <v>1</v>
      </c>
      <c r="C1685" t="s">
        <v>475</v>
      </c>
      <c r="D1685" s="1">
        <v>42292</v>
      </c>
      <c r="G1685" s="6">
        <v>6392700</v>
      </c>
      <c r="H1685" s="6">
        <v>397300</v>
      </c>
      <c r="I1685">
        <v>0</v>
      </c>
      <c r="J1685" s="6">
        <v>6790000</v>
      </c>
    </row>
    <row r="1686" spans="1:10" x14ac:dyDescent="0.3">
      <c r="A1686" s="5">
        <v>44958</v>
      </c>
      <c r="B1686" t="s">
        <v>3</v>
      </c>
      <c r="C1686" t="s">
        <v>476</v>
      </c>
      <c r="D1686" s="1">
        <v>42444</v>
      </c>
      <c r="G1686" s="6">
        <v>4775000</v>
      </c>
      <c r="I1686">
        <v>0</v>
      </c>
      <c r="J1686" s="6">
        <v>4775000</v>
      </c>
    </row>
    <row r="1687" spans="1:10" x14ac:dyDescent="0.3">
      <c r="A1687" s="5">
        <v>44958</v>
      </c>
      <c r="B1687" t="s">
        <v>4</v>
      </c>
      <c r="C1687" t="s">
        <v>477</v>
      </c>
      <c r="D1687" s="1">
        <v>42503</v>
      </c>
      <c r="G1687" s="6">
        <v>8065000</v>
      </c>
      <c r="I1687">
        <v>0</v>
      </c>
      <c r="J1687" s="6">
        <v>8065000</v>
      </c>
    </row>
    <row r="1688" spans="1:10" x14ac:dyDescent="0.3">
      <c r="A1688" s="5">
        <v>44958</v>
      </c>
      <c r="B1688" t="s">
        <v>6</v>
      </c>
      <c r="C1688" t="s">
        <v>478</v>
      </c>
      <c r="D1688" s="1">
        <v>42638</v>
      </c>
      <c r="G1688" s="6">
        <v>4730500</v>
      </c>
      <c r="I1688">
        <v>0</v>
      </c>
      <c r="J1688" s="6">
        <v>4730500</v>
      </c>
    </row>
    <row r="1689" spans="1:10" x14ac:dyDescent="0.3">
      <c r="A1689" s="5">
        <v>44958</v>
      </c>
      <c r="B1689" t="s">
        <v>8</v>
      </c>
      <c r="C1689" t="s">
        <v>479</v>
      </c>
      <c r="D1689" s="1">
        <v>42708</v>
      </c>
      <c r="G1689" s="6">
        <v>3937500</v>
      </c>
      <c r="I1689">
        <v>0</v>
      </c>
      <c r="J1689" s="6">
        <v>3937500</v>
      </c>
    </row>
    <row r="1690" spans="1:10" x14ac:dyDescent="0.3">
      <c r="A1690" s="5">
        <v>44958</v>
      </c>
      <c r="B1690" t="s">
        <v>10</v>
      </c>
      <c r="C1690" t="s">
        <v>480</v>
      </c>
      <c r="D1690" s="1">
        <v>43039</v>
      </c>
      <c r="G1690" s="6">
        <v>6378300</v>
      </c>
      <c r="H1690" s="6">
        <v>293200</v>
      </c>
      <c r="I1690">
        <v>0</v>
      </c>
      <c r="J1690" s="6">
        <v>6671500</v>
      </c>
    </row>
    <row r="1691" spans="1:10" x14ac:dyDescent="0.3">
      <c r="A1691" s="5">
        <v>44958</v>
      </c>
      <c r="B1691" t="s">
        <v>11</v>
      </c>
      <c r="C1691" t="s">
        <v>481</v>
      </c>
      <c r="D1691" s="1">
        <v>43146</v>
      </c>
      <c r="G1691" s="6">
        <v>7083500</v>
      </c>
      <c r="H1691" s="6">
        <v>261800</v>
      </c>
      <c r="I1691">
        <v>0</v>
      </c>
      <c r="J1691" s="6">
        <v>7345300</v>
      </c>
    </row>
    <row r="1692" spans="1:10" x14ac:dyDescent="0.3">
      <c r="A1692" s="5">
        <v>44958</v>
      </c>
      <c r="B1692" t="s">
        <v>12</v>
      </c>
      <c r="C1692" t="s">
        <v>494</v>
      </c>
      <c r="D1692" s="1">
        <v>43252</v>
      </c>
      <c r="G1692" s="6">
        <v>433500</v>
      </c>
      <c r="I1692">
        <v>0</v>
      </c>
      <c r="J1692" s="6">
        <v>433500</v>
      </c>
    </row>
    <row r="1693" spans="1:10" x14ac:dyDescent="0.3">
      <c r="A1693" s="5">
        <v>44958</v>
      </c>
      <c r="B1693" t="s">
        <v>13</v>
      </c>
      <c r="C1693" t="s">
        <v>485</v>
      </c>
      <c r="D1693" s="1">
        <v>43779</v>
      </c>
      <c r="G1693" s="6">
        <v>5549000</v>
      </c>
      <c r="H1693" s="6">
        <v>260600</v>
      </c>
      <c r="I1693">
        <v>0</v>
      </c>
      <c r="J1693" s="6">
        <v>5809600</v>
      </c>
    </row>
    <row r="1694" spans="1:10" x14ac:dyDescent="0.3">
      <c r="A1694" s="5">
        <v>44958</v>
      </c>
      <c r="B1694" t="s">
        <v>15</v>
      </c>
      <c r="C1694" t="s">
        <v>517</v>
      </c>
      <c r="D1694" s="1">
        <v>44583</v>
      </c>
      <c r="G1694" s="6">
        <v>5659500</v>
      </c>
      <c r="H1694" s="6">
        <v>391600</v>
      </c>
      <c r="I1694">
        <v>0</v>
      </c>
      <c r="J1694" s="6">
        <v>6051100</v>
      </c>
    </row>
    <row r="1695" spans="1:10" x14ac:dyDescent="0.3">
      <c r="A1695" s="5">
        <v>44958</v>
      </c>
      <c r="B1695" t="s">
        <v>16</v>
      </c>
      <c r="C1695" t="s">
        <v>538</v>
      </c>
      <c r="D1695" s="1">
        <v>44889</v>
      </c>
      <c r="G1695" s="6">
        <v>4432000</v>
      </c>
      <c r="I1695">
        <v>0</v>
      </c>
      <c r="J1695" s="6">
        <v>4432000</v>
      </c>
    </row>
    <row r="1696" spans="1:10" x14ac:dyDescent="0.3">
      <c r="A1696" s="5">
        <v>44958</v>
      </c>
      <c r="B1696" t="s">
        <v>20</v>
      </c>
      <c r="C1696" t="s">
        <v>482</v>
      </c>
      <c r="D1696" s="1">
        <v>43629</v>
      </c>
      <c r="G1696" s="6">
        <v>8872500</v>
      </c>
      <c r="H1696" s="6">
        <v>357600</v>
      </c>
      <c r="I1696">
        <v>0</v>
      </c>
      <c r="J1696" s="6">
        <v>9230100</v>
      </c>
    </row>
    <row r="1697" spans="1:10" x14ac:dyDescent="0.3">
      <c r="A1697" s="5">
        <v>44958</v>
      </c>
      <c r="B1697" t="s">
        <v>21</v>
      </c>
      <c r="C1697" t="s">
        <v>483</v>
      </c>
      <c r="D1697" s="1">
        <v>43631</v>
      </c>
      <c r="G1697" s="6">
        <v>4747000</v>
      </c>
      <c r="H1697" s="6">
        <v>258600</v>
      </c>
      <c r="I1697">
        <v>0</v>
      </c>
      <c r="J1697" s="6">
        <v>5005600</v>
      </c>
    </row>
    <row r="1698" spans="1:10" x14ac:dyDescent="0.3">
      <c r="A1698" s="5">
        <v>44958</v>
      </c>
      <c r="B1698" t="s">
        <v>22</v>
      </c>
      <c r="C1698" t="s">
        <v>484</v>
      </c>
      <c r="D1698" s="1">
        <v>43743</v>
      </c>
      <c r="G1698" s="6">
        <v>6870500</v>
      </c>
      <c r="H1698" s="6">
        <v>236900</v>
      </c>
      <c r="I1698">
        <v>0</v>
      </c>
      <c r="J1698" s="6">
        <v>7107400</v>
      </c>
    </row>
    <row r="1699" spans="1:10" x14ac:dyDescent="0.3">
      <c r="A1699" s="5">
        <v>44958</v>
      </c>
      <c r="B1699" t="s">
        <v>23</v>
      </c>
      <c r="C1699" t="s">
        <v>486</v>
      </c>
      <c r="D1699" s="1">
        <v>43834</v>
      </c>
      <c r="G1699" s="6">
        <v>9262500</v>
      </c>
      <c r="I1699">
        <v>0</v>
      </c>
      <c r="J1699" s="6">
        <v>9262500</v>
      </c>
    </row>
    <row r="1700" spans="1:10" x14ac:dyDescent="0.3">
      <c r="A1700" s="5">
        <v>44958</v>
      </c>
      <c r="B1700" t="s">
        <v>24</v>
      </c>
      <c r="C1700" t="s">
        <v>487</v>
      </c>
      <c r="D1700" s="1">
        <v>43833</v>
      </c>
      <c r="G1700" s="6">
        <v>4275000</v>
      </c>
      <c r="I1700">
        <v>0</v>
      </c>
      <c r="J1700" s="6">
        <v>4275000</v>
      </c>
    </row>
    <row r="1701" spans="1:10" x14ac:dyDescent="0.3">
      <c r="A1701" s="5">
        <v>44958</v>
      </c>
      <c r="B1701" t="s">
        <v>25</v>
      </c>
      <c r="C1701" t="s">
        <v>488</v>
      </c>
      <c r="D1701" s="1">
        <v>43853</v>
      </c>
      <c r="G1701" s="6">
        <v>5895500</v>
      </c>
      <c r="H1701" s="6">
        <v>342200</v>
      </c>
      <c r="I1701">
        <v>0</v>
      </c>
      <c r="J1701" s="6">
        <v>6237700</v>
      </c>
    </row>
    <row r="1702" spans="1:10" x14ac:dyDescent="0.3">
      <c r="A1702" s="5">
        <v>44958</v>
      </c>
      <c r="B1702" t="s">
        <v>26</v>
      </c>
      <c r="C1702" t="s">
        <v>489</v>
      </c>
      <c r="D1702" s="1">
        <v>43945</v>
      </c>
      <c r="G1702" s="6">
        <v>8291000</v>
      </c>
      <c r="H1702" s="6">
        <v>242100</v>
      </c>
      <c r="I1702" s="6">
        <v>693000</v>
      </c>
      <c r="J1702" s="6">
        <v>9226100</v>
      </c>
    </row>
    <row r="1703" spans="1:10" x14ac:dyDescent="0.3">
      <c r="A1703" s="5">
        <v>44958</v>
      </c>
      <c r="B1703" t="s">
        <v>27</v>
      </c>
      <c r="C1703" t="s">
        <v>490</v>
      </c>
      <c r="D1703" s="1">
        <v>44015</v>
      </c>
      <c r="G1703" s="6">
        <v>3092070</v>
      </c>
      <c r="I1703">
        <v>0</v>
      </c>
      <c r="J1703" s="6">
        <v>3092070</v>
      </c>
    </row>
    <row r="1704" spans="1:10" x14ac:dyDescent="0.3">
      <c r="A1704" s="5">
        <v>44958</v>
      </c>
      <c r="B1704" t="s">
        <v>28</v>
      </c>
      <c r="C1704" t="s">
        <v>491</v>
      </c>
      <c r="D1704" s="1">
        <v>44042</v>
      </c>
      <c r="G1704" s="6">
        <v>3014000</v>
      </c>
      <c r="I1704">
        <v>0</v>
      </c>
      <c r="J1704" s="6">
        <v>3014000</v>
      </c>
    </row>
    <row r="1705" spans="1:10" x14ac:dyDescent="0.3">
      <c r="A1705" s="5">
        <v>44958</v>
      </c>
      <c r="B1705" t="s">
        <v>29</v>
      </c>
      <c r="C1705" t="s">
        <v>492</v>
      </c>
      <c r="D1705" s="1">
        <v>44043</v>
      </c>
      <c r="G1705" s="6">
        <v>3303500</v>
      </c>
      <c r="I1705">
        <v>0</v>
      </c>
      <c r="J1705" s="6">
        <v>3303500</v>
      </c>
    </row>
    <row r="1706" spans="1:10" x14ac:dyDescent="0.3">
      <c r="A1706" s="5">
        <v>44958</v>
      </c>
      <c r="B1706" t="s">
        <v>30</v>
      </c>
      <c r="C1706" t="s">
        <v>493</v>
      </c>
      <c r="D1706" s="1">
        <v>44072</v>
      </c>
      <c r="G1706" s="6">
        <v>4034500</v>
      </c>
      <c r="I1706">
        <v>0</v>
      </c>
      <c r="J1706" s="6">
        <v>4034500</v>
      </c>
    </row>
    <row r="1707" spans="1:10" x14ac:dyDescent="0.3">
      <c r="A1707" s="5">
        <v>44958</v>
      </c>
      <c r="B1707" t="s">
        <v>31</v>
      </c>
      <c r="C1707" t="s">
        <v>495</v>
      </c>
      <c r="D1707" s="1">
        <v>44085</v>
      </c>
      <c r="G1707" s="6">
        <v>4496900</v>
      </c>
      <c r="I1707">
        <v>0</v>
      </c>
      <c r="J1707" s="6">
        <v>4496900</v>
      </c>
    </row>
    <row r="1708" spans="1:10" x14ac:dyDescent="0.3">
      <c r="A1708" s="5">
        <v>44958</v>
      </c>
      <c r="B1708" t="s">
        <v>32</v>
      </c>
      <c r="C1708" t="s">
        <v>496</v>
      </c>
      <c r="D1708" s="1">
        <v>44130</v>
      </c>
      <c r="E1708" s="1">
        <v>45543</v>
      </c>
      <c r="G1708" s="6">
        <v>5292000</v>
      </c>
      <c r="I1708">
        <v>0</v>
      </c>
      <c r="J1708" s="6">
        <v>5292000</v>
      </c>
    </row>
    <row r="1709" spans="1:10" x14ac:dyDescent="0.3">
      <c r="A1709" s="5">
        <v>44958</v>
      </c>
      <c r="B1709" t="s">
        <v>33</v>
      </c>
      <c r="C1709" t="s">
        <v>497</v>
      </c>
      <c r="D1709" s="1">
        <v>44147</v>
      </c>
      <c r="G1709" s="6">
        <v>5259500</v>
      </c>
      <c r="I1709">
        <v>0</v>
      </c>
      <c r="J1709" s="6">
        <v>5259500</v>
      </c>
    </row>
    <row r="1710" spans="1:10" x14ac:dyDescent="0.3">
      <c r="A1710" s="5">
        <v>44958</v>
      </c>
      <c r="B1710" t="s">
        <v>34</v>
      </c>
      <c r="C1710" t="s">
        <v>498</v>
      </c>
      <c r="D1710" s="1">
        <v>44154</v>
      </c>
      <c r="G1710" s="6">
        <v>7418000</v>
      </c>
      <c r="I1710">
        <v>0</v>
      </c>
      <c r="J1710" s="6">
        <v>7418000</v>
      </c>
    </row>
    <row r="1711" spans="1:10" x14ac:dyDescent="0.3">
      <c r="A1711" s="5">
        <v>44958</v>
      </c>
      <c r="B1711" t="s">
        <v>35</v>
      </c>
      <c r="C1711" t="s">
        <v>499</v>
      </c>
      <c r="D1711" s="1">
        <v>44169</v>
      </c>
      <c r="G1711" s="6">
        <v>6523500</v>
      </c>
      <c r="I1711">
        <v>0</v>
      </c>
      <c r="J1711" s="6">
        <v>6523500</v>
      </c>
    </row>
    <row r="1712" spans="1:10" x14ac:dyDescent="0.3">
      <c r="A1712" s="5">
        <v>44958</v>
      </c>
      <c r="B1712" t="s">
        <v>36</v>
      </c>
      <c r="C1712" t="s">
        <v>500</v>
      </c>
      <c r="D1712" s="1">
        <v>44217</v>
      </c>
      <c r="E1712" s="1">
        <v>45620</v>
      </c>
      <c r="G1712" s="6">
        <v>2728000</v>
      </c>
      <c r="I1712">
        <v>0</v>
      </c>
      <c r="J1712" s="6">
        <v>2728000</v>
      </c>
    </row>
    <row r="1713" spans="1:10" x14ac:dyDescent="0.3">
      <c r="A1713" s="5">
        <v>44958</v>
      </c>
      <c r="B1713" t="s">
        <v>37</v>
      </c>
      <c r="C1713" t="s">
        <v>501</v>
      </c>
      <c r="D1713" s="1">
        <v>44245</v>
      </c>
      <c r="E1713" s="1">
        <v>45838</v>
      </c>
      <c r="G1713" s="6">
        <v>6502500</v>
      </c>
      <c r="I1713">
        <v>0</v>
      </c>
      <c r="J1713" s="6">
        <v>6502500</v>
      </c>
    </row>
    <row r="1714" spans="1:10" x14ac:dyDescent="0.3">
      <c r="A1714" s="5">
        <v>44958</v>
      </c>
      <c r="B1714" t="s">
        <v>38</v>
      </c>
      <c r="C1714" t="s">
        <v>502</v>
      </c>
      <c r="D1714" s="1">
        <v>44252</v>
      </c>
      <c r="G1714" s="6">
        <v>4998000</v>
      </c>
      <c r="I1714">
        <v>0</v>
      </c>
      <c r="J1714" s="6">
        <v>4998000</v>
      </c>
    </row>
    <row r="1715" spans="1:10" x14ac:dyDescent="0.3">
      <c r="A1715" s="5">
        <v>44958</v>
      </c>
      <c r="B1715" t="s">
        <v>39</v>
      </c>
      <c r="C1715" t="s">
        <v>503</v>
      </c>
      <c r="D1715" s="1">
        <v>44258</v>
      </c>
      <c r="G1715" s="6">
        <v>4887000</v>
      </c>
      <c r="H1715" s="6">
        <v>337300</v>
      </c>
      <c r="I1715">
        <v>0</v>
      </c>
      <c r="J1715" s="6">
        <v>5224300</v>
      </c>
    </row>
    <row r="1716" spans="1:10" x14ac:dyDescent="0.3">
      <c r="A1716" s="5">
        <v>44958</v>
      </c>
      <c r="B1716" t="s">
        <v>40</v>
      </c>
      <c r="C1716" t="s">
        <v>504</v>
      </c>
      <c r="D1716" s="1">
        <v>44280</v>
      </c>
      <c r="G1716" s="6">
        <v>2526500</v>
      </c>
      <c r="I1716">
        <v>0</v>
      </c>
      <c r="J1716" s="6">
        <v>2526500</v>
      </c>
    </row>
    <row r="1717" spans="1:10" x14ac:dyDescent="0.3">
      <c r="A1717" s="5">
        <v>44958</v>
      </c>
      <c r="B1717" t="s">
        <v>41</v>
      </c>
      <c r="C1717" t="s">
        <v>505</v>
      </c>
      <c r="D1717" s="1">
        <v>44287</v>
      </c>
      <c r="G1717" s="6">
        <v>7067500</v>
      </c>
      <c r="I1717">
        <v>0</v>
      </c>
      <c r="J1717" s="6">
        <v>7067500</v>
      </c>
    </row>
    <row r="1718" spans="1:10" x14ac:dyDescent="0.3">
      <c r="A1718" s="5">
        <v>44958</v>
      </c>
      <c r="B1718" t="s">
        <v>42</v>
      </c>
      <c r="C1718" t="s">
        <v>506</v>
      </c>
      <c r="D1718" s="1">
        <v>44298</v>
      </c>
      <c r="G1718" s="6">
        <v>3914200</v>
      </c>
      <c r="I1718">
        <v>0</v>
      </c>
      <c r="J1718" s="6">
        <v>3914200</v>
      </c>
    </row>
    <row r="1719" spans="1:10" x14ac:dyDescent="0.3">
      <c r="A1719" s="5">
        <v>44958</v>
      </c>
      <c r="B1719" t="s">
        <v>43</v>
      </c>
      <c r="C1719" t="s">
        <v>507</v>
      </c>
      <c r="D1719" s="1">
        <v>44299</v>
      </c>
      <c r="G1719" s="6">
        <v>2333400</v>
      </c>
      <c r="I1719">
        <v>0</v>
      </c>
      <c r="J1719" s="6">
        <v>2333400</v>
      </c>
    </row>
    <row r="1720" spans="1:10" x14ac:dyDescent="0.3">
      <c r="A1720" s="5">
        <v>44958</v>
      </c>
      <c r="B1720" t="s">
        <v>44</v>
      </c>
      <c r="C1720" t="s">
        <v>512</v>
      </c>
      <c r="D1720" s="1">
        <v>44421</v>
      </c>
      <c r="G1720" s="6">
        <v>6422500</v>
      </c>
      <c r="H1720" s="6">
        <v>313400</v>
      </c>
      <c r="I1720">
        <v>0</v>
      </c>
      <c r="J1720" s="6">
        <v>6735900</v>
      </c>
    </row>
    <row r="1721" spans="1:10" x14ac:dyDescent="0.3">
      <c r="A1721" s="5">
        <v>44958</v>
      </c>
      <c r="B1721" t="s">
        <v>45</v>
      </c>
      <c r="C1721" t="s">
        <v>509</v>
      </c>
      <c r="D1721" s="1">
        <v>44391</v>
      </c>
      <c r="G1721" s="6">
        <v>6304000</v>
      </c>
      <c r="H1721" s="6">
        <v>482300</v>
      </c>
      <c r="I1721">
        <v>0</v>
      </c>
      <c r="J1721" s="6">
        <v>6786300</v>
      </c>
    </row>
    <row r="1722" spans="1:10" x14ac:dyDescent="0.3">
      <c r="A1722" s="5">
        <v>44958</v>
      </c>
      <c r="B1722" t="s">
        <v>46</v>
      </c>
      <c r="C1722" t="s">
        <v>510</v>
      </c>
      <c r="D1722" s="1">
        <v>44404</v>
      </c>
      <c r="G1722" s="6">
        <v>6686000</v>
      </c>
      <c r="H1722" s="6">
        <v>975900</v>
      </c>
      <c r="I1722">
        <v>0</v>
      </c>
      <c r="J1722" s="6">
        <v>7661900</v>
      </c>
    </row>
    <row r="1723" spans="1:10" x14ac:dyDescent="0.3">
      <c r="A1723" s="5">
        <v>44958</v>
      </c>
      <c r="B1723" t="s">
        <v>47</v>
      </c>
      <c r="C1723" t="s">
        <v>511</v>
      </c>
      <c r="D1723" s="1">
        <v>44405</v>
      </c>
      <c r="G1723" s="6">
        <v>7314000</v>
      </c>
      <c r="I1723">
        <v>0</v>
      </c>
      <c r="J1723" s="6">
        <v>7314000</v>
      </c>
    </row>
    <row r="1724" spans="1:10" x14ac:dyDescent="0.3">
      <c r="A1724" s="5">
        <v>44958</v>
      </c>
      <c r="B1724" t="s">
        <v>48</v>
      </c>
      <c r="C1724" t="s">
        <v>513</v>
      </c>
      <c r="D1724" s="1">
        <v>44446</v>
      </c>
      <c r="G1724" s="6">
        <v>2825800</v>
      </c>
      <c r="I1724">
        <v>0</v>
      </c>
      <c r="J1724" s="6">
        <v>2825800</v>
      </c>
    </row>
    <row r="1725" spans="1:10" x14ac:dyDescent="0.3">
      <c r="A1725" s="5">
        <v>44958</v>
      </c>
      <c r="B1725" t="s">
        <v>49</v>
      </c>
      <c r="C1725" t="s">
        <v>514</v>
      </c>
      <c r="D1725" s="1">
        <v>44453</v>
      </c>
      <c r="G1725" s="6">
        <v>8482500</v>
      </c>
      <c r="H1725" s="6">
        <v>270900</v>
      </c>
      <c r="I1725">
        <v>0</v>
      </c>
      <c r="J1725" s="6">
        <v>8753400</v>
      </c>
    </row>
    <row r="1726" spans="1:10" x14ac:dyDescent="0.3">
      <c r="A1726" s="5">
        <v>44958</v>
      </c>
      <c r="B1726" t="s">
        <v>50</v>
      </c>
      <c r="C1726" t="s">
        <v>508</v>
      </c>
      <c r="D1726" s="1">
        <v>44463</v>
      </c>
      <c r="G1726" s="6">
        <v>2689000</v>
      </c>
      <c r="H1726" s="6">
        <v>525400</v>
      </c>
      <c r="I1726">
        <v>0</v>
      </c>
      <c r="J1726" s="6">
        <v>3214400</v>
      </c>
    </row>
    <row r="1727" spans="1:10" x14ac:dyDescent="0.3">
      <c r="A1727" s="5">
        <v>44958</v>
      </c>
      <c r="B1727" t="s">
        <v>51</v>
      </c>
      <c r="C1727" t="s">
        <v>508</v>
      </c>
      <c r="D1727" s="1">
        <v>44377</v>
      </c>
      <c r="G1727" s="6">
        <v>3885000</v>
      </c>
      <c r="H1727" s="6">
        <v>202300</v>
      </c>
      <c r="I1727">
        <v>0</v>
      </c>
      <c r="J1727" s="6">
        <v>4087300</v>
      </c>
    </row>
    <row r="1728" spans="1:10" x14ac:dyDescent="0.3">
      <c r="A1728" s="5">
        <v>44958</v>
      </c>
      <c r="B1728" t="s">
        <v>52</v>
      </c>
      <c r="C1728" t="s">
        <v>508</v>
      </c>
      <c r="D1728" s="1">
        <v>44501</v>
      </c>
      <c r="G1728" s="6">
        <v>3699500</v>
      </c>
      <c r="I1728">
        <v>0</v>
      </c>
      <c r="J1728" s="6">
        <v>3699500</v>
      </c>
    </row>
    <row r="1729" spans="1:10" x14ac:dyDescent="0.3">
      <c r="A1729" s="5">
        <v>44958</v>
      </c>
      <c r="B1729" t="s">
        <v>53</v>
      </c>
      <c r="C1729" t="s">
        <v>508</v>
      </c>
      <c r="D1729" s="1">
        <v>44476</v>
      </c>
      <c r="G1729" s="6">
        <v>2856500</v>
      </c>
      <c r="H1729" s="6">
        <v>305100</v>
      </c>
      <c r="I1729">
        <v>0</v>
      </c>
      <c r="J1729" s="6">
        <v>3161600</v>
      </c>
    </row>
    <row r="1730" spans="1:10" x14ac:dyDescent="0.3">
      <c r="A1730" s="5">
        <v>44958</v>
      </c>
      <c r="B1730" t="s">
        <v>54</v>
      </c>
      <c r="C1730" t="s">
        <v>515</v>
      </c>
      <c r="D1730" s="1">
        <v>44508</v>
      </c>
      <c r="G1730" s="6">
        <v>5590000</v>
      </c>
      <c r="H1730" s="6">
        <v>466300</v>
      </c>
      <c r="I1730">
        <v>0</v>
      </c>
      <c r="J1730" s="6">
        <v>6056300</v>
      </c>
    </row>
    <row r="1731" spans="1:10" x14ac:dyDescent="0.3">
      <c r="A1731" s="5">
        <v>44958</v>
      </c>
      <c r="B1731" t="s">
        <v>55</v>
      </c>
      <c r="C1731" t="s">
        <v>516</v>
      </c>
      <c r="D1731" s="1">
        <v>44536</v>
      </c>
      <c r="E1731" s="1">
        <v>46028</v>
      </c>
      <c r="G1731" s="6">
        <v>2319100</v>
      </c>
      <c r="I1731">
        <v>0</v>
      </c>
      <c r="J1731" s="6">
        <v>2319100</v>
      </c>
    </row>
    <row r="1732" spans="1:10" x14ac:dyDescent="0.3">
      <c r="A1732" s="5">
        <v>44958</v>
      </c>
      <c r="B1732" t="s">
        <v>56</v>
      </c>
      <c r="C1732" t="s">
        <v>518</v>
      </c>
      <c r="D1732" s="1">
        <v>44616</v>
      </c>
      <c r="G1732" s="6">
        <v>2685990</v>
      </c>
      <c r="I1732">
        <v>0</v>
      </c>
      <c r="J1732" s="6">
        <v>2685990</v>
      </c>
    </row>
    <row r="1733" spans="1:10" x14ac:dyDescent="0.3">
      <c r="A1733" s="5">
        <v>44958</v>
      </c>
      <c r="B1733" t="s">
        <v>57</v>
      </c>
      <c r="C1733" t="s">
        <v>519</v>
      </c>
      <c r="D1733" s="1">
        <v>44643</v>
      </c>
      <c r="G1733" s="6">
        <v>6832500</v>
      </c>
      <c r="H1733" s="6">
        <v>732900</v>
      </c>
      <c r="I1733">
        <v>0</v>
      </c>
      <c r="J1733" s="6">
        <v>7565400</v>
      </c>
    </row>
    <row r="1734" spans="1:10" x14ac:dyDescent="0.3">
      <c r="A1734" s="5">
        <v>44958</v>
      </c>
      <c r="B1734" t="s">
        <v>58</v>
      </c>
      <c r="C1734" t="s">
        <v>520</v>
      </c>
      <c r="D1734" s="1">
        <v>44651</v>
      </c>
      <c r="G1734" s="6">
        <v>4299500</v>
      </c>
      <c r="H1734" s="6">
        <v>213900</v>
      </c>
      <c r="I1734">
        <v>0</v>
      </c>
      <c r="J1734" s="6">
        <v>4513400</v>
      </c>
    </row>
    <row r="1735" spans="1:10" x14ac:dyDescent="0.3">
      <c r="A1735" s="5">
        <v>44958</v>
      </c>
      <c r="B1735" t="s">
        <v>59</v>
      </c>
      <c r="C1735" t="s">
        <v>521</v>
      </c>
      <c r="D1735" s="1">
        <v>44657</v>
      </c>
      <c r="G1735" s="6">
        <v>5915500</v>
      </c>
      <c r="I1735">
        <v>0</v>
      </c>
      <c r="J1735" s="6">
        <v>5915500</v>
      </c>
    </row>
    <row r="1736" spans="1:10" x14ac:dyDescent="0.3">
      <c r="A1736" s="5">
        <v>44958</v>
      </c>
      <c r="B1736" t="s">
        <v>60</v>
      </c>
      <c r="C1736" t="s">
        <v>522</v>
      </c>
      <c r="D1736" s="1">
        <v>44659</v>
      </c>
      <c r="G1736" s="6">
        <v>4673500</v>
      </c>
      <c r="H1736" s="6">
        <v>435400</v>
      </c>
      <c r="I1736">
        <v>0</v>
      </c>
      <c r="J1736" s="6">
        <v>5108900</v>
      </c>
    </row>
    <row r="1737" spans="1:10" x14ac:dyDescent="0.3">
      <c r="A1737" s="5">
        <v>44958</v>
      </c>
      <c r="B1737" t="s">
        <v>61</v>
      </c>
      <c r="C1737" t="s">
        <v>523</v>
      </c>
      <c r="D1737" s="1">
        <v>44694</v>
      </c>
      <c r="G1737" s="6">
        <v>4734500</v>
      </c>
      <c r="H1737" s="6">
        <v>350000</v>
      </c>
      <c r="I1737">
        <v>0</v>
      </c>
      <c r="J1737" s="6">
        <v>5084500</v>
      </c>
    </row>
    <row r="1738" spans="1:10" x14ac:dyDescent="0.3">
      <c r="A1738" s="5">
        <v>44958</v>
      </c>
      <c r="B1738" t="s">
        <v>62</v>
      </c>
      <c r="C1738" t="s">
        <v>524</v>
      </c>
      <c r="D1738" s="1">
        <v>44712</v>
      </c>
      <c r="G1738" s="6">
        <v>4417800</v>
      </c>
      <c r="I1738">
        <v>0</v>
      </c>
      <c r="J1738" s="6">
        <v>4417800</v>
      </c>
    </row>
    <row r="1739" spans="1:10" x14ac:dyDescent="0.3">
      <c r="A1739" s="5">
        <v>44958</v>
      </c>
      <c r="B1739" t="s">
        <v>63</v>
      </c>
      <c r="C1739" t="s">
        <v>525</v>
      </c>
      <c r="D1739" s="1">
        <v>44762</v>
      </c>
      <c r="G1739" s="6">
        <v>3033000</v>
      </c>
      <c r="H1739" s="6">
        <v>156600</v>
      </c>
      <c r="I1739">
        <v>0</v>
      </c>
      <c r="J1739" s="6">
        <v>3189600</v>
      </c>
    </row>
    <row r="1740" spans="1:10" x14ac:dyDescent="0.3">
      <c r="A1740" s="5">
        <v>44958</v>
      </c>
      <c r="B1740" t="s">
        <v>64</v>
      </c>
      <c r="C1740" t="s">
        <v>526</v>
      </c>
      <c r="D1740" s="1">
        <v>44775</v>
      </c>
      <c r="G1740" s="6">
        <v>3967000</v>
      </c>
      <c r="I1740">
        <v>0</v>
      </c>
      <c r="J1740" s="6">
        <v>3967000</v>
      </c>
    </row>
    <row r="1741" spans="1:10" x14ac:dyDescent="0.3">
      <c r="A1741" s="5">
        <v>44958</v>
      </c>
      <c r="B1741" t="s">
        <v>65</v>
      </c>
      <c r="C1741" t="s">
        <v>527</v>
      </c>
      <c r="D1741" s="1">
        <v>44783</v>
      </c>
      <c r="G1741" s="6">
        <v>2380000</v>
      </c>
      <c r="I1741">
        <v>0</v>
      </c>
      <c r="J1741" s="6">
        <v>2380000</v>
      </c>
    </row>
    <row r="1742" spans="1:10" x14ac:dyDescent="0.3">
      <c r="A1742" s="5">
        <v>44958</v>
      </c>
      <c r="B1742" t="s">
        <v>66</v>
      </c>
      <c r="C1742" t="s">
        <v>528</v>
      </c>
      <c r="D1742" s="1">
        <v>44798</v>
      </c>
      <c r="G1742" s="6">
        <v>2002500</v>
      </c>
      <c r="H1742" s="6">
        <v>117400</v>
      </c>
      <c r="I1742">
        <v>0</v>
      </c>
      <c r="J1742" s="6">
        <v>2119900</v>
      </c>
    </row>
    <row r="1743" spans="1:10" x14ac:dyDescent="0.3">
      <c r="A1743" s="5">
        <v>44958</v>
      </c>
      <c r="B1743" t="s">
        <v>67</v>
      </c>
      <c r="C1743" t="s">
        <v>529</v>
      </c>
      <c r="D1743" s="1">
        <v>44802</v>
      </c>
      <c r="G1743" s="6">
        <v>3831500</v>
      </c>
      <c r="I1743">
        <v>0</v>
      </c>
      <c r="J1743" s="6">
        <v>3831500</v>
      </c>
    </row>
    <row r="1744" spans="1:10" x14ac:dyDescent="0.3">
      <c r="A1744" s="5">
        <v>44958</v>
      </c>
      <c r="B1744" t="s">
        <v>68</v>
      </c>
      <c r="C1744" t="s">
        <v>530</v>
      </c>
      <c r="D1744" s="1">
        <v>44811</v>
      </c>
      <c r="G1744" s="6">
        <v>2201500</v>
      </c>
      <c r="I1744">
        <v>0</v>
      </c>
      <c r="J1744" s="6">
        <v>2201500</v>
      </c>
    </row>
    <row r="1745" spans="1:10" x14ac:dyDescent="0.3">
      <c r="A1745" s="5">
        <v>44958</v>
      </c>
      <c r="B1745" t="s">
        <v>69</v>
      </c>
      <c r="C1745" t="s">
        <v>531</v>
      </c>
      <c r="D1745" s="1">
        <v>44820</v>
      </c>
      <c r="G1745" s="6">
        <v>3092500</v>
      </c>
      <c r="H1745" s="6">
        <v>256800</v>
      </c>
      <c r="I1745">
        <v>0</v>
      </c>
      <c r="J1745" s="6">
        <v>3349300</v>
      </c>
    </row>
    <row r="1746" spans="1:10" x14ac:dyDescent="0.3">
      <c r="A1746" s="5">
        <v>44958</v>
      </c>
      <c r="B1746" t="s">
        <v>70</v>
      </c>
      <c r="C1746" t="s">
        <v>532</v>
      </c>
      <c r="D1746" s="1">
        <v>44845</v>
      </c>
      <c r="G1746" s="6">
        <v>3860000</v>
      </c>
      <c r="I1746">
        <v>0</v>
      </c>
      <c r="J1746" s="6">
        <v>3860000</v>
      </c>
    </row>
    <row r="1747" spans="1:10" x14ac:dyDescent="0.3">
      <c r="A1747" s="5">
        <v>44958</v>
      </c>
      <c r="B1747" t="s">
        <v>71</v>
      </c>
      <c r="C1747" t="s">
        <v>533</v>
      </c>
      <c r="D1747" s="1">
        <v>44848</v>
      </c>
      <c r="G1747" s="6">
        <v>4164500</v>
      </c>
      <c r="I1747">
        <v>0</v>
      </c>
      <c r="J1747" s="6">
        <v>4164500</v>
      </c>
    </row>
    <row r="1748" spans="1:10" x14ac:dyDescent="0.3">
      <c r="A1748" s="5">
        <v>44958</v>
      </c>
      <c r="B1748" t="s">
        <v>72</v>
      </c>
      <c r="C1748" t="s">
        <v>534</v>
      </c>
      <c r="D1748" s="1">
        <v>44854</v>
      </c>
      <c r="G1748" s="6">
        <v>3579000</v>
      </c>
      <c r="I1748">
        <v>0</v>
      </c>
      <c r="J1748" s="6">
        <v>3579000</v>
      </c>
    </row>
    <row r="1749" spans="1:10" x14ac:dyDescent="0.3">
      <c r="A1749" s="5">
        <v>44958</v>
      </c>
      <c r="B1749" t="s">
        <v>73</v>
      </c>
      <c r="C1749" t="s">
        <v>535</v>
      </c>
      <c r="D1749" s="1">
        <v>44855</v>
      </c>
      <c r="G1749" s="6">
        <v>3606280</v>
      </c>
      <c r="I1749">
        <v>0</v>
      </c>
      <c r="J1749" s="6">
        <v>3606280</v>
      </c>
    </row>
    <row r="1750" spans="1:10" x14ac:dyDescent="0.3">
      <c r="A1750" s="5">
        <v>44958</v>
      </c>
      <c r="B1750" t="s">
        <v>74</v>
      </c>
      <c r="C1750" t="s">
        <v>536</v>
      </c>
      <c r="D1750" s="1">
        <v>44859</v>
      </c>
      <c r="G1750" s="6">
        <v>3194000</v>
      </c>
      <c r="I1750">
        <v>0</v>
      </c>
      <c r="J1750" s="6">
        <v>3194000</v>
      </c>
    </row>
    <row r="1751" spans="1:10" x14ac:dyDescent="0.3">
      <c r="A1751" s="5">
        <v>44958</v>
      </c>
      <c r="B1751" t="s">
        <v>75</v>
      </c>
      <c r="C1751" t="s">
        <v>537</v>
      </c>
      <c r="D1751" s="1">
        <v>44861</v>
      </c>
      <c r="G1751" s="6">
        <v>2307500</v>
      </c>
      <c r="I1751">
        <v>0</v>
      </c>
      <c r="J1751" s="6">
        <v>2307500</v>
      </c>
    </row>
    <row r="1752" spans="1:10" x14ac:dyDescent="0.3">
      <c r="A1752" s="5">
        <v>44958</v>
      </c>
      <c r="B1752" t="s">
        <v>76</v>
      </c>
      <c r="C1752" t="s">
        <v>539</v>
      </c>
      <c r="D1752" s="1">
        <v>44889</v>
      </c>
      <c r="G1752" s="6">
        <v>2078500</v>
      </c>
      <c r="I1752">
        <v>0</v>
      </c>
      <c r="J1752" s="6">
        <v>2078500</v>
      </c>
    </row>
    <row r="1753" spans="1:10" x14ac:dyDescent="0.3">
      <c r="A1753" s="5">
        <v>44958</v>
      </c>
      <c r="B1753" t="s">
        <v>77</v>
      </c>
      <c r="C1753" t="s">
        <v>540</v>
      </c>
      <c r="D1753" s="1">
        <v>44893</v>
      </c>
      <c r="G1753" s="6">
        <v>4029500</v>
      </c>
      <c r="I1753">
        <v>0</v>
      </c>
      <c r="J1753" s="6">
        <v>4029500</v>
      </c>
    </row>
    <row r="1754" spans="1:10" x14ac:dyDescent="0.3">
      <c r="A1754" s="5">
        <v>44958</v>
      </c>
      <c r="B1754" t="s">
        <v>78</v>
      </c>
      <c r="C1754" t="s">
        <v>541</v>
      </c>
      <c r="D1754" s="1">
        <v>44895</v>
      </c>
      <c r="G1754" s="6">
        <v>2167500</v>
      </c>
      <c r="H1754" s="6">
        <v>228700</v>
      </c>
      <c r="I1754">
        <v>0</v>
      </c>
      <c r="J1754" s="6">
        <v>2396200</v>
      </c>
    </row>
    <row r="1755" spans="1:10" x14ac:dyDescent="0.3">
      <c r="A1755" s="5">
        <v>44958</v>
      </c>
      <c r="B1755" t="s">
        <v>79</v>
      </c>
      <c r="C1755" t="s">
        <v>542</v>
      </c>
      <c r="D1755" s="1">
        <v>44897</v>
      </c>
      <c r="G1755" s="6">
        <v>1837300</v>
      </c>
      <c r="H1755" s="6">
        <v>139700</v>
      </c>
      <c r="I1755">
        <v>0</v>
      </c>
      <c r="J1755" s="6">
        <v>1977000</v>
      </c>
    </row>
    <row r="1756" spans="1:10" x14ac:dyDescent="0.3">
      <c r="A1756" s="5">
        <v>44958</v>
      </c>
      <c r="B1756" t="s">
        <v>80</v>
      </c>
      <c r="C1756" t="s">
        <v>543</v>
      </c>
      <c r="D1756" s="1">
        <v>44901</v>
      </c>
      <c r="G1756" s="6">
        <v>3708220</v>
      </c>
      <c r="I1756">
        <v>0</v>
      </c>
      <c r="J1756" s="6">
        <v>3708220</v>
      </c>
    </row>
    <row r="1757" spans="1:10" x14ac:dyDescent="0.3">
      <c r="A1757" s="5">
        <v>44958</v>
      </c>
      <c r="B1757" t="s">
        <v>81</v>
      </c>
      <c r="C1757" t="s">
        <v>544</v>
      </c>
      <c r="D1757" s="1">
        <v>44916</v>
      </c>
      <c r="G1757" s="6">
        <v>1751550</v>
      </c>
      <c r="I1757">
        <v>0</v>
      </c>
      <c r="J1757" s="6">
        <v>1751550</v>
      </c>
    </row>
    <row r="1758" spans="1:10" x14ac:dyDescent="0.3">
      <c r="A1758" s="5">
        <v>44958</v>
      </c>
      <c r="B1758" t="s">
        <v>82</v>
      </c>
      <c r="C1758" t="s">
        <v>545</v>
      </c>
      <c r="D1758" s="1">
        <v>44922</v>
      </c>
      <c r="G1758" s="6">
        <v>1876550</v>
      </c>
      <c r="I1758">
        <v>0</v>
      </c>
      <c r="J1758" s="6">
        <v>1876550</v>
      </c>
    </row>
    <row r="1759" spans="1:10" x14ac:dyDescent="0.3">
      <c r="A1759" s="5">
        <v>44958</v>
      </c>
      <c r="B1759" t="s">
        <v>83</v>
      </c>
      <c r="C1759" t="s">
        <v>546</v>
      </c>
      <c r="D1759" s="1">
        <v>44945</v>
      </c>
      <c r="G1759" s="6">
        <v>4393920</v>
      </c>
      <c r="I1759">
        <v>0</v>
      </c>
      <c r="J1759" s="6">
        <v>4393920</v>
      </c>
    </row>
    <row r="1760" spans="1:10" x14ac:dyDescent="0.3">
      <c r="A1760" s="5">
        <v>44958</v>
      </c>
      <c r="B1760" t="s">
        <v>84</v>
      </c>
      <c r="C1760" t="s">
        <v>547</v>
      </c>
      <c r="D1760" s="1">
        <v>44978</v>
      </c>
      <c r="G1760" s="6">
        <v>340550</v>
      </c>
      <c r="H1760" s="6">
        <v>93200</v>
      </c>
      <c r="I1760">
        <v>0</v>
      </c>
      <c r="J1760" s="6">
        <v>433750</v>
      </c>
    </row>
    <row r="1761" spans="1:10" x14ac:dyDescent="0.3">
      <c r="A1761" s="5">
        <v>44958</v>
      </c>
      <c r="B1761" t="s">
        <v>85</v>
      </c>
      <c r="C1761" t="s">
        <v>548</v>
      </c>
      <c r="D1761" s="1">
        <v>44985</v>
      </c>
      <c r="G1761" s="6">
        <v>3990</v>
      </c>
      <c r="I1761">
        <v>0</v>
      </c>
      <c r="J1761" s="6">
        <v>3990</v>
      </c>
    </row>
    <row r="1762" spans="1:10" x14ac:dyDescent="0.3">
      <c r="A1762" s="5">
        <v>44986</v>
      </c>
      <c r="B1762" t="s">
        <v>1</v>
      </c>
      <c r="C1762" t="s">
        <v>475</v>
      </c>
      <c r="D1762" s="1">
        <v>42292</v>
      </c>
      <c r="G1762" s="6">
        <v>7458100</v>
      </c>
      <c r="H1762" s="6">
        <v>341200</v>
      </c>
      <c r="I1762">
        <v>0</v>
      </c>
      <c r="J1762" s="6">
        <v>7799300</v>
      </c>
    </row>
    <row r="1763" spans="1:10" x14ac:dyDescent="0.3">
      <c r="A1763" s="5">
        <v>44986</v>
      </c>
      <c r="B1763" t="s">
        <v>3</v>
      </c>
      <c r="C1763" t="s">
        <v>476</v>
      </c>
      <c r="D1763" s="1">
        <v>42444</v>
      </c>
      <c r="G1763" s="6">
        <v>5387500</v>
      </c>
      <c r="I1763">
        <v>0</v>
      </c>
      <c r="J1763" s="6">
        <v>5387500</v>
      </c>
    </row>
    <row r="1764" spans="1:10" x14ac:dyDescent="0.3">
      <c r="A1764" s="5">
        <v>44986</v>
      </c>
      <c r="B1764" t="s">
        <v>4</v>
      </c>
      <c r="C1764" t="s">
        <v>477</v>
      </c>
      <c r="D1764" s="1">
        <v>42503</v>
      </c>
      <c r="G1764" s="6">
        <v>8258100</v>
      </c>
      <c r="I1764">
        <v>0</v>
      </c>
      <c r="J1764" s="6">
        <v>8258100</v>
      </c>
    </row>
    <row r="1765" spans="1:10" x14ac:dyDescent="0.3">
      <c r="A1765" s="5">
        <v>44986</v>
      </c>
      <c r="B1765" t="s">
        <v>6</v>
      </c>
      <c r="C1765" t="s">
        <v>478</v>
      </c>
      <c r="D1765" s="1">
        <v>42638</v>
      </c>
      <c r="G1765" s="6">
        <v>5123500</v>
      </c>
      <c r="I1765">
        <v>0</v>
      </c>
      <c r="J1765" s="6">
        <v>5123500</v>
      </c>
    </row>
    <row r="1766" spans="1:10" x14ac:dyDescent="0.3">
      <c r="A1766" s="5">
        <v>44986</v>
      </c>
      <c r="B1766" t="s">
        <v>8</v>
      </c>
      <c r="C1766" t="s">
        <v>479</v>
      </c>
      <c r="D1766" s="1">
        <v>42708</v>
      </c>
      <c r="G1766" s="6">
        <v>4201500</v>
      </c>
      <c r="I1766">
        <v>0</v>
      </c>
      <c r="J1766" s="6">
        <v>4201500</v>
      </c>
    </row>
    <row r="1767" spans="1:10" x14ac:dyDescent="0.3">
      <c r="A1767" s="5">
        <v>44986</v>
      </c>
      <c r="B1767" t="s">
        <v>10</v>
      </c>
      <c r="C1767" t="s">
        <v>480</v>
      </c>
      <c r="D1767" s="1">
        <v>43039</v>
      </c>
      <c r="G1767" s="6">
        <v>6225700</v>
      </c>
      <c r="H1767" s="6">
        <v>305000</v>
      </c>
      <c r="I1767">
        <v>0</v>
      </c>
      <c r="J1767" s="6">
        <v>6530700</v>
      </c>
    </row>
    <row r="1768" spans="1:10" x14ac:dyDescent="0.3">
      <c r="A1768" s="5">
        <v>44986</v>
      </c>
      <c r="B1768" t="s">
        <v>11</v>
      </c>
      <c r="C1768" t="s">
        <v>481</v>
      </c>
      <c r="D1768" s="1">
        <v>43146</v>
      </c>
      <c r="G1768" s="6">
        <v>8135500</v>
      </c>
      <c r="H1768" s="6">
        <v>444400</v>
      </c>
      <c r="I1768">
        <v>0</v>
      </c>
      <c r="J1768" s="6">
        <v>8579900</v>
      </c>
    </row>
    <row r="1769" spans="1:10" x14ac:dyDescent="0.3">
      <c r="A1769" s="5">
        <v>44986</v>
      </c>
      <c r="B1769" t="s">
        <v>12</v>
      </c>
      <c r="C1769" t="s">
        <v>494</v>
      </c>
      <c r="D1769" s="1">
        <v>43252</v>
      </c>
      <c r="G1769" s="6">
        <v>463500</v>
      </c>
      <c r="I1769">
        <v>0</v>
      </c>
      <c r="J1769" s="6">
        <v>463500</v>
      </c>
    </row>
    <row r="1770" spans="1:10" x14ac:dyDescent="0.3">
      <c r="A1770" s="5">
        <v>44986</v>
      </c>
      <c r="B1770" t="s">
        <v>13</v>
      </c>
      <c r="C1770" t="s">
        <v>485</v>
      </c>
      <c r="D1770" s="1">
        <v>43779</v>
      </c>
      <c r="G1770" s="6">
        <v>6489500</v>
      </c>
      <c r="H1770" s="6">
        <v>292800</v>
      </c>
      <c r="I1770">
        <v>0</v>
      </c>
      <c r="J1770" s="6">
        <v>6782300</v>
      </c>
    </row>
    <row r="1771" spans="1:10" x14ac:dyDescent="0.3">
      <c r="A1771" s="5">
        <v>44986</v>
      </c>
      <c r="B1771" t="s">
        <v>15</v>
      </c>
      <c r="C1771" t="s">
        <v>517</v>
      </c>
      <c r="D1771" s="1">
        <v>44583</v>
      </c>
      <c r="G1771" s="6">
        <v>6860500</v>
      </c>
      <c r="H1771" s="6">
        <v>292500</v>
      </c>
      <c r="I1771">
        <v>0</v>
      </c>
      <c r="J1771" s="6">
        <v>7153000</v>
      </c>
    </row>
    <row r="1772" spans="1:10" x14ac:dyDescent="0.3">
      <c r="A1772" s="5">
        <v>44986</v>
      </c>
      <c r="B1772" t="s">
        <v>16</v>
      </c>
      <c r="C1772" t="s">
        <v>538</v>
      </c>
      <c r="D1772" s="1">
        <v>44889</v>
      </c>
      <c r="G1772" s="6">
        <v>5810000</v>
      </c>
      <c r="I1772">
        <v>0</v>
      </c>
      <c r="J1772" s="6">
        <v>5810000</v>
      </c>
    </row>
    <row r="1773" spans="1:10" x14ac:dyDescent="0.3">
      <c r="A1773" s="5">
        <v>44986</v>
      </c>
      <c r="B1773" t="s">
        <v>20</v>
      </c>
      <c r="C1773" t="s">
        <v>482</v>
      </c>
      <c r="D1773" s="1">
        <v>43629</v>
      </c>
      <c r="G1773" s="6">
        <v>9355500</v>
      </c>
      <c r="H1773" s="6">
        <v>453100</v>
      </c>
      <c r="I1773">
        <v>0</v>
      </c>
      <c r="J1773" s="6">
        <v>9808600</v>
      </c>
    </row>
    <row r="1774" spans="1:10" x14ac:dyDescent="0.3">
      <c r="A1774" s="5">
        <v>44986</v>
      </c>
      <c r="B1774" t="s">
        <v>21</v>
      </c>
      <c r="C1774" t="s">
        <v>483</v>
      </c>
      <c r="D1774" s="1">
        <v>43631</v>
      </c>
      <c r="G1774" s="6">
        <v>5107000</v>
      </c>
      <c r="H1774" s="6">
        <v>216900</v>
      </c>
      <c r="I1774">
        <v>0</v>
      </c>
      <c r="J1774" s="6">
        <v>5323900</v>
      </c>
    </row>
    <row r="1775" spans="1:10" x14ac:dyDescent="0.3">
      <c r="A1775" s="5">
        <v>44986</v>
      </c>
      <c r="B1775" t="s">
        <v>22</v>
      </c>
      <c r="C1775" t="s">
        <v>484</v>
      </c>
      <c r="D1775" s="1">
        <v>43743</v>
      </c>
      <c r="G1775" s="6">
        <v>7128500</v>
      </c>
      <c r="H1775" s="6">
        <v>351400</v>
      </c>
      <c r="I1775">
        <v>0</v>
      </c>
      <c r="J1775" s="6">
        <v>7479900</v>
      </c>
    </row>
    <row r="1776" spans="1:10" x14ac:dyDescent="0.3">
      <c r="A1776" s="5">
        <v>44986</v>
      </c>
      <c r="B1776" t="s">
        <v>23</v>
      </c>
      <c r="C1776" t="s">
        <v>486</v>
      </c>
      <c r="D1776" s="1">
        <v>43834</v>
      </c>
      <c r="G1776" s="6">
        <v>10885500</v>
      </c>
      <c r="I1776">
        <v>0</v>
      </c>
      <c r="J1776" s="6">
        <v>10885500</v>
      </c>
    </row>
    <row r="1777" spans="1:10" x14ac:dyDescent="0.3">
      <c r="A1777" s="5">
        <v>44986</v>
      </c>
      <c r="B1777" t="s">
        <v>24</v>
      </c>
      <c r="C1777" t="s">
        <v>487</v>
      </c>
      <c r="D1777" s="1">
        <v>43833</v>
      </c>
      <c r="G1777" s="6">
        <v>4849500</v>
      </c>
      <c r="I1777">
        <v>0</v>
      </c>
      <c r="J1777" s="6">
        <v>4849500</v>
      </c>
    </row>
    <row r="1778" spans="1:10" x14ac:dyDescent="0.3">
      <c r="A1778" s="5">
        <v>44986</v>
      </c>
      <c r="B1778" t="s">
        <v>25</v>
      </c>
      <c r="C1778" t="s">
        <v>488</v>
      </c>
      <c r="D1778" s="1">
        <v>43853</v>
      </c>
      <c r="G1778" s="6">
        <v>6005500</v>
      </c>
      <c r="H1778" s="6">
        <v>535000</v>
      </c>
      <c r="I1778">
        <v>0</v>
      </c>
      <c r="J1778" s="6">
        <v>6540500</v>
      </c>
    </row>
    <row r="1779" spans="1:10" x14ac:dyDescent="0.3">
      <c r="A1779" s="5">
        <v>44986</v>
      </c>
      <c r="B1779" t="s">
        <v>26</v>
      </c>
      <c r="C1779" t="s">
        <v>489</v>
      </c>
      <c r="D1779" s="1">
        <v>43945</v>
      </c>
      <c r="G1779" s="6">
        <v>9793500</v>
      </c>
      <c r="H1779" s="6">
        <v>301100</v>
      </c>
      <c r="I1779">
        <v>0</v>
      </c>
      <c r="J1779" s="6">
        <v>10094600</v>
      </c>
    </row>
    <row r="1780" spans="1:10" x14ac:dyDescent="0.3">
      <c r="A1780" s="5">
        <v>44986</v>
      </c>
      <c r="B1780" t="s">
        <v>27</v>
      </c>
      <c r="C1780" t="s">
        <v>490</v>
      </c>
      <c r="D1780" s="1">
        <v>44015</v>
      </c>
      <c r="G1780" s="6">
        <v>3259420</v>
      </c>
      <c r="I1780">
        <v>0</v>
      </c>
      <c r="J1780" s="6">
        <v>3259420</v>
      </c>
    </row>
    <row r="1781" spans="1:10" x14ac:dyDescent="0.3">
      <c r="A1781" s="5">
        <v>44986</v>
      </c>
      <c r="B1781" t="s">
        <v>28</v>
      </c>
      <c r="C1781" t="s">
        <v>491</v>
      </c>
      <c r="D1781" s="1">
        <v>44042</v>
      </c>
      <c r="G1781" s="6">
        <v>3982000</v>
      </c>
      <c r="I1781">
        <v>0</v>
      </c>
      <c r="J1781" s="6">
        <v>3982000</v>
      </c>
    </row>
    <row r="1782" spans="1:10" x14ac:dyDescent="0.3">
      <c r="A1782" s="5">
        <v>44986</v>
      </c>
      <c r="B1782" t="s">
        <v>29</v>
      </c>
      <c r="C1782" t="s">
        <v>492</v>
      </c>
      <c r="D1782" s="1">
        <v>44043</v>
      </c>
      <c r="G1782" s="6">
        <v>4023000</v>
      </c>
      <c r="I1782">
        <v>0</v>
      </c>
      <c r="J1782" s="6">
        <v>4023000</v>
      </c>
    </row>
    <row r="1783" spans="1:10" x14ac:dyDescent="0.3">
      <c r="A1783" s="5">
        <v>44986</v>
      </c>
      <c r="B1783" t="s">
        <v>30</v>
      </c>
      <c r="C1783" t="s">
        <v>493</v>
      </c>
      <c r="D1783" s="1">
        <v>44072</v>
      </c>
      <c r="G1783" s="6">
        <v>5008500</v>
      </c>
      <c r="I1783">
        <v>0</v>
      </c>
      <c r="J1783" s="6">
        <v>5008500</v>
      </c>
    </row>
    <row r="1784" spans="1:10" x14ac:dyDescent="0.3">
      <c r="A1784" s="5">
        <v>44986</v>
      </c>
      <c r="B1784" t="s">
        <v>31</v>
      </c>
      <c r="C1784" t="s">
        <v>495</v>
      </c>
      <c r="D1784" s="1">
        <v>44085</v>
      </c>
      <c r="G1784" s="6">
        <v>5187700</v>
      </c>
      <c r="I1784">
        <v>0</v>
      </c>
      <c r="J1784" s="6">
        <v>5187700</v>
      </c>
    </row>
    <row r="1785" spans="1:10" x14ac:dyDescent="0.3">
      <c r="A1785" s="5">
        <v>44986</v>
      </c>
      <c r="B1785" t="s">
        <v>32</v>
      </c>
      <c r="C1785" t="s">
        <v>496</v>
      </c>
      <c r="D1785" s="1">
        <v>44130</v>
      </c>
      <c r="E1785" s="1">
        <v>45543</v>
      </c>
      <c r="G1785" s="6">
        <v>6307500</v>
      </c>
      <c r="I1785">
        <v>0</v>
      </c>
      <c r="J1785" s="6">
        <v>6307500</v>
      </c>
    </row>
    <row r="1786" spans="1:10" x14ac:dyDescent="0.3">
      <c r="A1786" s="5">
        <v>44986</v>
      </c>
      <c r="B1786" t="s">
        <v>33</v>
      </c>
      <c r="C1786" t="s">
        <v>497</v>
      </c>
      <c r="D1786" s="1">
        <v>44147</v>
      </c>
      <c r="G1786" s="6">
        <v>6671500</v>
      </c>
      <c r="I1786">
        <v>0</v>
      </c>
      <c r="J1786" s="6">
        <v>6671500</v>
      </c>
    </row>
    <row r="1787" spans="1:10" x14ac:dyDescent="0.3">
      <c r="A1787" s="5">
        <v>44986</v>
      </c>
      <c r="B1787" t="s">
        <v>34</v>
      </c>
      <c r="C1787" t="s">
        <v>498</v>
      </c>
      <c r="D1787" s="1">
        <v>44154</v>
      </c>
      <c r="G1787" s="6">
        <v>8630000</v>
      </c>
      <c r="I1787">
        <v>0</v>
      </c>
      <c r="J1787" s="6">
        <v>8630000</v>
      </c>
    </row>
    <row r="1788" spans="1:10" x14ac:dyDescent="0.3">
      <c r="A1788" s="5">
        <v>44986</v>
      </c>
      <c r="B1788" t="s">
        <v>35</v>
      </c>
      <c r="C1788" t="s">
        <v>499</v>
      </c>
      <c r="D1788" s="1">
        <v>44169</v>
      </c>
      <c r="G1788" s="6">
        <v>7278000</v>
      </c>
      <c r="I1788">
        <v>0</v>
      </c>
      <c r="J1788" s="6">
        <v>7278000</v>
      </c>
    </row>
    <row r="1789" spans="1:10" x14ac:dyDescent="0.3">
      <c r="A1789" s="5">
        <v>44986</v>
      </c>
      <c r="B1789" t="s">
        <v>36</v>
      </c>
      <c r="C1789" t="s">
        <v>500</v>
      </c>
      <c r="D1789" s="1">
        <v>44217</v>
      </c>
      <c r="E1789" s="1">
        <v>45620</v>
      </c>
      <c r="G1789" s="6">
        <v>2979100</v>
      </c>
      <c r="I1789">
        <v>0</v>
      </c>
      <c r="J1789" s="6">
        <v>2979100</v>
      </c>
    </row>
    <row r="1790" spans="1:10" x14ac:dyDescent="0.3">
      <c r="A1790" s="5">
        <v>44986</v>
      </c>
      <c r="B1790" t="s">
        <v>37</v>
      </c>
      <c r="C1790" t="s">
        <v>501</v>
      </c>
      <c r="D1790" s="1">
        <v>44245</v>
      </c>
      <c r="E1790" s="1">
        <v>45838</v>
      </c>
      <c r="G1790" s="6">
        <v>7969900</v>
      </c>
      <c r="I1790">
        <v>0</v>
      </c>
      <c r="J1790" s="6">
        <v>7969900</v>
      </c>
    </row>
    <row r="1791" spans="1:10" x14ac:dyDescent="0.3">
      <c r="A1791" s="5">
        <v>44986</v>
      </c>
      <c r="B1791" t="s">
        <v>38</v>
      </c>
      <c r="C1791" t="s">
        <v>502</v>
      </c>
      <c r="D1791" s="1">
        <v>44252</v>
      </c>
      <c r="G1791" s="6">
        <v>5545500</v>
      </c>
      <c r="I1791">
        <v>0</v>
      </c>
      <c r="J1791" s="6">
        <v>5545500</v>
      </c>
    </row>
    <row r="1792" spans="1:10" x14ac:dyDescent="0.3">
      <c r="A1792" s="5">
        <v>44986</v>
      </c>
      <c r="B1792" t="s">
        <v>39</v>
      </c>
      <c r="C1792" t="s">
        <v>503</v>
      </c>
      <c r="D1792" s="1">
        <v>44258</v>
      </c>
      <c r="G1792" s="6">
        <v>5437500</v>
      </c>
      <c r="H1792" s="6">
        <v>203600</v>
      </c>
      <c r="I1792">
        <v>0</v>
      </c>
      <c r="J1792" s="6">
        <v>5641100</v>
      </c>
    </row>
    <row r="1793" spans="1:10" x14ac:dyDescent="0.3">
      <c r="A1793" s="5">
        <v>44986</v>
      </c>
      <c r="B1793" t="s">
        <v>40</v>
      </c>
      <c r="C1793" t="s">
        <v>504</v>
      </c>
      <c r="D1793" s="1">
        <v>44280</v>
      </c>
      <c r="G1793" s="6">
        <v>2624000</v>
      </c>
      <c r="I1793">
        <v>0</v>
      </c>
      <c r="J1793" s="6">
        <v>2624000</v>
      </c>
    </row>
    <row r="1794" spans="1:10" x14ac:dyDescent="0.3">
      <c r="A1794" s="5">
        <v>44986</v>
      </c>
      <c r="B1794" t="s">
        <v>41</v>
      </c>
      <c r="C1794" t="s">
        <v>505</v>
      </c>
      <c r="D1794" s="1">
        <v>44287</v>
      </c>
      <c r="G1794" s="6">
        <v>9056000</v>
      </c>
      <c r="I1794">
        <v>0</v>
      </c>
      <c r="J1794" s="6">
        <v>9056000</v>
      </c>
    </row>
    <row r="1795" spans="1:10" x14ac:dyDescent="0.3">
      <c r="A1795" s="5">
        <v>44986</v>
      </c>
      <c r="B1795" t="s">
        <v>42</v>
      </c>
      <c r="C1795" t="s">
        <v>506</v>
      </c>
      <c r="D1795" s="1">
        <v>44298</v>
      </c>
      <c r="G1795" s="6">
        <v>4417000</v>
      </c>
      <c r="I1795">
        <v>0</v>
      </c>
      <c r="J1795" s="6">
        <v>4417000</v>
      </c>
    </row>
    <row r="1796" spans="1:10" x14ac:dyDescent="0.3">
      <c r="A1796" s="5">
        <v>44986</v>
      </c>
      <c r="B1796" t="s">
        <v>43</v>
      </c>
      <c r="C1796" t="s">
        <v>507</v>
      </c>
      <c r="D1796" s="1">
        <v>44299</v>
      </c>
      <c r="G1796" s="6">
        <v>2565000</v>
      </c>
      <c r="I1796">
        <v>0</v>
      </c>
      <c r="J1796" s="6">
        <v>2565000</v>
      </c>
    </row>
    <row r="1797" spans="1:10" x14ac:dyDescent="0.3">
      <c r="A1797" s="5">
        <v>44986</v>
      </c>
      <c r="B1797" t="s">
        <v>44</v>
      </c>
      <c r="C1797" t="s">
        <v>512</v>
      </c>
      <c r="D1797" s="1">
        <v>44421</v>
      </c>
      <c r="G1797" s="6">
        <v>8216000</v>
      </c>
      <c r="H1797" s="6">
        <v>372300</v>
      </c>
      <c r="I1797">
        <v>0</v>
      </c>
      <c r="J1797" s="6">
        <v>8588300</v>
      </c>
    </row>
    <row r="1798" spans="1:10" x14ac:dyDescent="0.3">
      <c r="A1798" s="5">
        <v>44986</v>
      </c>
      <c r="B1798" t="s">
        <v>45</v>
      </c>
      <c r="C1798" t="s">
        <v>509</v>
      </c>
      <c r="D1798" s="1">
        <v>44391</v>
      </c>
      <c r="G1798" s="6">
        <v>7352700</v>
      </c>
      <c r="H1798" s="6">
        <v>424300</v>
      </c>
      <c r="I1798">
        <v>0</v>
      </c>
      <c r="J1798" s="6">
        <v>7777000</v>
      </c>
    </row>
    <row r="1799" spans="1:10" x14ac:dyDescent="0.3">
      <c r="A1799" s="5">
        <v>44986</v>
      </c>
      <c r="B1799" t="s">
        <v>46</v>
      </c>
      <c r="C1799" t="s">
        <v>510</v>
      </c>
      <c r="D1799" s="1">
        <v>44404</v>
      </c>
      <c r="G1799" s="6">
        <v>7810500</v>
      </c>
      <c r="H1799" s="6">
        <v>1010800</v>
      </c>
      <c r="I1799">
        <v>0</v>
      </c>
      <c r="J1799" s="6">
        <v>8821300</v>
      </c>
    </row>
    <row r="1800" spans="1:10" x14ac:dyDescent="0.3">
      <c r="A1800" s="5">
        <v>44986</v>
      </c>
      <c r="B1800" t="s">
        <v>47</v>
      </c>
      <c r="C1800" t="s">
        <v>511</v>
      </c>
      <c r="D1800" s="1">
        <v>44405</v>
      </c>
      <c r="G1800" s="6">
        <v>7779500</v>
      </c>
      <c r="I1800">
        <v>0</v>
      </c>
      <c r="J1800" s="6">
        <v>7779500</v>
      </c>
    </row>
    <row r="1801" spans="1:10" x14ac:dyDescent="0.3">
      <c r="A1801" s="5">
        <v>44986</v>
      </c>
      <c r="B1801" t="s">
        <v>48</v>
      </c>
      <c r="C1801" t="s">
        <v>513</v>
      </c>
      <c r="D1801" s="1">
        <v>44446</v>
      </c>
      <c r="G1801" s="6">
        <v>3074700</v>
      </c>
      <c r="I1801">
        <v>0</v>
      </c>
      <c r="J1801" s="6">
        <v>3074700</v>
      </c>
    </row>
    <row r="1802" spans="1:10" x14ac:dyDescent="0.3">
      <c r="A1802" s="5">
        <v>44986</v>
      </c>
      <c r="B1802" t="s">
        <v>49</v>
      </c>
      <c r="C1802" t="s">
        <v>514</v>
      </c>
      <c r="D1802" s="1">
        <v>44453</v>
      </c>
      <c r="G1802" s="6">
        <v>9407500</v>
      </c>
      <c r="H1802" s="6">
        <v>364300</v>
      </c>
      <c r="I1802">
        <v>0</v>
      </c>
      <c r="J1802" s="6">
        <v>9771800</v>
      </c>
    </row>
    <row r="1803" spans="1:10" x14ac:dyDescent="0.3">
      <c r="A1803" s="5">
        <v>44986</v>
      </c>
      <c r="B1803" t="s">
        <v>50</v>
      </c>
      <c r="C1803" t="s">
        <v>508</v>
      </c>
      <c r="D1803" s="1">
        <v>44463</v>
      </c>
      <c r="G1803" s="6">
        <v>3504500</v>
      </c>
      <c r="H1803" s="6">
        <v>368400</v>
      </c>
      <c r="I1803">
        <v>0</v>
      </c>
      <c r="J1803" s="6">
        <v>3872900</v>
      </c>
    </row>
    <row r="1804" spans="1:10" x14ac:dyDescent="0.3">
      <c r="A1804" s="5">
        <v>44986</v>
      </c>
      <c r="B1804" t="s">
        <v>51</v>
      </c>
      <c r="C1804" t="s">
        <v>508</v>
      </c>
      <c r="D1804" s="1">
        <v>44377</v>
      </c>
      <c r="G1804" s="6">
        <v>4209500</v>
      </c>
      <c r="H1804" s="6">
        <v>201900</v>
      </c>
      <c r="I1804">
        <v>0</v>
      </c>
      <c r="J1804" s="6">
        <v>4411400</v>
      </c>
    </row>
    <row r="1805" spans="1:10" x14ac:dyDescent="0.3">
      <c r="A1805" s="5">
        <v>44986</v>
      </c>
      <c r="B1805" t="s">
        <v>52</v>
      </c>
      <c r="C1805" t="s">
        <v>508</v>
      </c>
      <c r="D1805" s="1">
        <v>44501</v>
      </c>
      <c r="G1805" s="6">
        <v>4264000</v>
      </c>
      <c r="H1805" s="6">
        <v>131400</v>
      </c>
      <c r="I1805">
        <v>0</v>
      </c>
      <c r="J1805" s="6">
        <v>4395400</v>
      </c>
    </row>
    <row r="1806" spans="1:10" x14ac:dyDescent="0.3">
      <c r="A1806" s="5">
        <v>44986</v>
      </c>
      <c r="B1806" t="s">
        <v>53</v>
      </c>
      <c r="C1806" t="s">
        <v>508</v>
      </c>
      <c r="D1806" s="1">
        <v>44476</v>
      </c>
      <c r="G1806" s="6">
        <v>3237000</v>
      </c>
      <c r="H1806" s="6">
        <v>173100</v>
      </c>
      <c r="I1806">
        <v>0</v>
      </c>
      <c r="J1806" s="6">
        <v>3410100</v>
      </c>
    </row>
    <row r="1807" spans="1:10" x14ac:dyDescent="0.3">
      <c r="A1807" s="5">
        <v>44986</v>
      </c>
      <c r="B1807" t="s">
        <v>54</v>
      </c>
      <c r="C1807" t="s">
        <v>515</v>
      </c>
      <c r="D1807" s="1">
        <v>44508</v>
      </c>
      <c r="G1807" s="6">
        <v>6309500</v>
      </c>
      <c r="H1807" s="6">
        <v>427400</v>
      </c>
      <c r="I1807">
        <v>0</v>
      </c>
      <c r="J1807" s="6">
        <v>6736900</v>
      </c>
    </row>
    <row r="1808" spans="1:10" x14ac:dyDescent="0.3">
      <c r="A1808" s="5">
        <v>44986</v>
      </c>
      <c r="B1808" t="s">
        <v>55</v>
      </c>
      <c r="C1808" t="s">
        <v>516</v>
      </c>
      <c r="D1808" s="1">
        <v>44536</v>
      </c>
      <c r="E1808" s="1">
        <v>46028</v>
      </c>
      <c r="G1808" s="6">
        <v>2760660</v>
      </c>
      <c r="I1808">
        <v>0</v>
      </c>
      <c r="J1808" s="6">
        <v>2760660</v>
      </c>
    </row>
    <row r="1809" spans="1:10" x14ac:dyDescent="0.3">
      <c r="A1809" s="5">
        <v>44986</v>
      </c>
      <c r="B1809" t="s">
        <v>56</v>
      </c>
      <c r="C1809" t="s">
        <v>518</v>
      </c>
      <c r="D1809" s="1">
        <v>44616</v>
      </c>
      <c r="G1809" s="6">
        <v>6470500</v>
      </c>
      <c r="I1809">
        <v>0</v>
      </c>
      <c r="J1809" s="6">
        <v>6470500</v>
      </c>
    </row>
    <row r="1810" spans="1:10" x14ac:dyDescent="0.3">
      <c r="A1810" s="5">
        <v>44986</v>
      </c>
      <c r="B1810" t="s">
        <v>57</v>
      </c>
      <c r="C1810" t="s">
        <v>519</v>
      </c>
      <c r="D1810" s="1">
        <v>44643</v>
      </c>
      <c r="G1810" s="6">
        <v>7727500</v>
      </c>
      <c r="H1810" s="6">
        <v>691900</v>
      </c>
      <c r="I1810">
        <v>0</v>
      </c>
      <c r="J1810" s="6">
        <v>8419400</v>
      </c>
    </row>
    <row r="1811" spans="1:10" x14ac:dyDescent="0.3">
      <c r="A1811" s="5">
        <v>44986</v>
      </c>
      <c r="B1811" t="s">
        <v>58</v>
      </c>
      <c r="C1811" t="s">
        <v>520</v>
      </c>
      <c r="D1811" s="1">
        <v>44651</v>
      </c>
      <c r="G1811" s="6">
        <v>4893000</v>
      </c>
      <c r="H1811" s="6">
        <v>231600</v>
      </c>
      <c r="I1811">
        <v>0</v>
      </c>
      <c r="J1811" s="6">
        <v>5124600</v>
      </c>
    </row>
    <row r="1812" spans="1:10" x14ac:dyDescent="0.3">
      <c r="A1812" s="5">
        <v>44986</v>
      </c>
      <c r="B1812" t="s">
        <v>59</v>
      </c>
      <c r="C1812" t="s">
        <v>521</v>
      </c>
      <c r="D1812" s="1">
        <v>44657</v>
      </c>
      <c r="G1812" s="6">
        <v>7196300</v>
      </c>
      <c r="I1812">
        <v>0</v>
      </c>
      <c r="J1812" s="6">
        <v>7196300</v>
      </c>
    </row>
    <row r="1813" spans="1:10" x14ac:dyDescent="0.3">
      <c r="A1813" s="5">
        <v>44986</v>
      </c>
      <c r="B1813" t="s">
        <v>60</v>
      </c>
      <c r="C1813" t="s">
        <v>522</v>
      </c>
      <c r="D1813" s="1">
        <v>44659</v>
      </c>
      <c r="G1813" s="6">
        <v>5457000</v>
      </c>
      <c r="H1813" s="6">
        <v>595800</v>
      </c>
      <c r="I1813">
        <v>0</v>
      </c>
      <c r="J1813" s="6">
        <v>6052800</v>
      </c>
    </row>
    <row r="1814" spans="1:10" x14ac:dyDescent="0.3">
      <c r="A1814" s="5">
        <v>44986</v>
      </c>
      <c r="B1814" t="s">
        <v>61</v>
      </c>
      <c r="C1814" t="s">
        <v>523</v>
      </c>
      <c r="D1814" s="1">
        <v>44694</v>
      </c>
      <c r="G1814" s="6">
        <v>5120000</v>
      </c>
      <c r="H1814" s="6">
        <v>288500</v>
      </c>
      <c r="I1814">
        <v>0</v>
      </c>
      <c r="J1814" s="6">
        <v>5408500</v>
      </c>
    </row>
    <row r="1815" spans="1:10" x14ac:dyDescent="0.3">
      <c r="A1815" s="5">
        <v>44986</v>
      </c>
      <c r="B1815" t="s">
        <v>62</v>
      </c>
      <c r="C1815" t="s">
        <v>524</v>
      </c>
      <c r="D1815" s="1">
        <v>44712</v>
      </c>
      <c r="G1815" s="6">
        <v>5429800</v>
      </c>
      <c r="I1815">
        <v>0</v>
      </c>
      <c r="J1815" s="6">
        <v>5429800</v>
      </c>
    </row>
    <row r="1816" spans="1:10" x14ac:dyDescent="0.3">
      <c r="A1816" s="5">
        <v>44986</v>
      </c>
      <c r="B1816" t="s">
        <v>63</v>
      </c>
      <c r="C1816" t="s">
        <v>525</v>
      </c>
      <c r="D1816" s="1">
        <v>44762</v>
      </c>
      <c r="G1816" s="6">
        <v>3534500</v>
      </c>
      <c r="H1816" s="6">
        <v>188400</v>
      </c>
      <c r="I1816">
        <v>0</v>
      </c>
      <c r="J1816" s="6">
        <v>3722900</v>
      </c>
    </row>
    <row r="1817" spans="1:10" x14ac:dyDescent="0.3">
      <c r="A1817" s="5">
        <v>44986</v>
      </c>
      <c r="B1817" t="s">
        <v>64</v>
      </c>
      <c r="C1817" t="s">
        <v>526</v>
      </c>
      <c r="D1817" s="1">
        <v>44775</v>
      </c>
      <c r="G1817" s="6">
        <v>4687500</v>
      </c>
      <c r="I1817">
        <v>0</v>
      </c>
      <c r="J1817" s="6">
        <v>4687500</v>
      </c>
    </row>
    <row r="1818" spans="1:10" x14ac:dyDescent="0.3">
      <c r="A1818" s="5">
        <v>44986</v>
      </c>
      <c r="B1818" t="s">
        <v>65</v>
      </c>
      <c r="C1818" t="s">
        <v>527</v>
      </c>
      <c r="D1818" s="1">
        <v>44783</v>
      </c>
      <c r="G1818" s="6">
        <v>2708000</v>
      </c>
      <c r="I1818">
        <v>0</v>
      </c>
      <c r="J1818" s="6">
        <v>2708000</v>
      </c>
    </row>
    <row r="1819" spans="1:10" x14ac:dyDescent="0.3">
      <c r="A1819" s="5">
        <v>44986</v>
      </c>
      <c r="B1819" t="s">
        <v>66</v>
      </c>
      <c r="C1819" t="s">
        <v>528</v>
      </c>
      <c r="D1819" s="1">
        <v>44798</v>
      </c>
      <c r="G1819" s="6">
        <v>2568000</v>
      </c>
      <c r="H1819" s="6">
        <v>180600</v>
      </c>
      <c r="I1819">
        <v>0</v>
      </c>
      <c r="J1819" s="6">
        <v>2748600</v>
      </c>
    </row>
    <row r="1820" spans="1:10" x14ac:dyDescent="0.3">
      <c r="A1820" s="5">
        <v>44986</v>
      </c>
      <c r="B1820" t="s">
        <v>67</v>
      </c>
      <c r="C1820" t="s">
        <v>529</v>
      </c>
      <c r="D1820" s="1">
        <v>44802</v>
      </c>
      <c r="G1820" s="6">
        <v>4764500</v>
      </c>
      <c r="I1820">
        <v>0</v>
      </c>
      <c r="J1820" s="6">
        <v>4764500</v>
      </c>
    </row>
    <row r="1821" spans="1:10" x14ac:dyDescent="0.3">
      <c r="A1821" s="5">
        <v>44986</v>
      </c>
      <c r="B1821" t="s">
        <v>68</v>
      </c>
      <c r="C1821" t="s">
        <v>530</v>
      </c>
      <c r="D1821" s="1">
        <v>44811</v>
      </c>
      <c r="G1821" s="6">
        <v>2934000</v>
      </c>
      <c r="I1821">
        <v>0</v>
      </c>
      <c r="J1821" s="6">
        <v>2934000</v>
      </c>
    </row>
    <row r="1822" spans="1:10" x14ac:dyDescent="0.3">
      <c r="A1822" s="5">
        <v>44986</v>
      </c>
      <c r="B1822" t="s">
        <v>69</v>
      </c>
      <c r="C1822" t="s">
        <v>531</v>
      </c>
      <c r="D1822" s="1">
        <v>44820</v>
      </c>
      <c r="G1822" s="6">
        <v>4267500</v>
      </c>
      <c r="H1822" s="6">
        <v>218300</v>
      </c>
      <c r="I1822">
        <v>0</v>
      </c>
      <c r="J1822" s="6">
        <v>4485800</v>
      </c>
    </row>
    <row r="1823" spans="1:10" x14ac:dyDescent="0.3">
      <c r="A1823" s="5">
        <v>44986</v>
      </c>
      <c r="B1823" t="s">
        <v>70</v>
      </c>
      <c r="C1823" t="s">
        <v>532</v>
      </c>
      <c r="D1823" s="1">
        <v>44845</v>
      </c>
      <c r="G1823" s="6">
        <v>4030500</v>
      </c>
      <c r="I1823">
        <v>0</v>
      </c>
      <c r="J1823" s="6">
        <v>4030500</v>
      </c>
    </row>
    <row r="1824" spans="1:10" x14ac:dyDescent="0.3">
      <c r="A1824" s="5">
        <v>44986</v>
      </c>
      <c r="B1824" t="s">
        <v>71</v>
      </c>
      <c r="C1824" t="s">
        <v>533</v>
      </c>
      <c r="D1824" s="1">
        <v>44848</v>
      </c>
      <c r="G1824" s="6">
        <v>4993600</v>
      </c>
      <c r="I1824">
        <v>0</v>
      </c>
      <c r="J1824" s="6">
        <v>4993600</v>
      </c>
    </row>
    <row r="1825" spans="1:10" x14ac:dyDescent="0.3">
      <c r="A1825" s="5">
        <v>44986</v>
      </c>
      <c r="B1825" t="s">
        <v>72</v>
      </c>
      <c r="C1825" t="s">
        <v>534</v>
      </c>
      <c r="D1825" s="1">
        <v>44854</v>
      </c>
      <c r="G1825" s="6">
        <v>4525500</v>
      </c>
      <c r="I1825">
        <v>0</v>
      </c>
      <c r="J1825" s="6">
        <v>4525500</v>
      </c>
    </row>
    <row r="1826" spans="1:10" x14ac:dyDescent="0.3">
      <c r="A1826" s="5">
        <v>44986</v>
      </c>
      <c r="B1826" t="s">
        <v>73</v>
      </c>
      <c r="C1826" t="s">
        <v>535</v>
      </c>
      <c r="D1826" s="1">
        <v>44855</v>
      </c>
      <c r="G1826" s="6">
        <v>4114000</v>
      </c>
      <c r="I1826">
        <v>0</v>
      </c>
      <c r="J1826" s="6">
        <v>4114000</v>
      </c>
    </row>
    <row r="1827" spans="1:10" x14ac:dyDescent="0.3">
      <c r="A1827" s="5">
        <v>44986</v>
      </c>
      <c r="B1827" t="s">
        <v>74</v>
      </c>
      <c r="C1827" t="s">
        <v>536</v>
      </c>
      <c r="D1827" s="1">
        <v>44859</v>
      </c>
      <c r="G1827" s="6">
        <v>3486500</v>
      </c>
      <c r="I1827">
        <v>0</v>
      </c>
      <c r="J1827" s="6">
        <v>3486500</v>
      </c>
    </row>
    <row r="1828" spans="1:10" x14ac:dyDescent="0.3">
      <c r="A1828" s="5">
        <v>44986</v>
      </c>
      <c r="B1828" t="s">
        <v>75</v>
      </c>
      <c r="C1828" t="s">
        <v>537</v>
      </c>
      <c r="D1828" s="1">
        <v>44861</v>
      </c>
      <c r="G1828" s="6">
        <v>2021000</v>
      </c>
      <c r="I1828">
        <v>0</v>
      </c>
      <c r="J1828" s="6">
        <v>2021000</v>
      </c>
    </row>
    <row r="1829" spans="1:10" x14ac:dyDescent="0.3">
      <c r="A1829" s="5">
        <v>44986</v>
      </c>
      <c r="B1829" t="s">
        <v>76</v>
      </c>
      <c r="C1829" t="s">
        <v>539</v>
      </c>
      <c r="D1829" s="1">
        <v>44889</v>
      </c>
      <c r="G1829" s="6">
        <v>2749500</v>
      </c>
      <c r="I1829">
        <v>0</v>
      </c>
      <c r="J1829" s="6">
        <v>2749500</v>
      </c>
    </row>
    <row r="1830" spans="1:10" x14ac:dyDescent="0.3">
      <c r="A1830" s="5">
        <v>44986</v>
      </c>
      <c r="B1830" t="s">
        <v>77</v>
      </c>
      <c r="C1830" t="s">
        <v>540</v>
      </c>
      <c r="D1830" s="1">
        <v>44893</v>
      </c>
      <c r="G1830" s="6">
        <v>4451000</v>
      </c>
      <c r="I1830">
        <v>0</v>
      </c>
      <c r="J1830" s="6">
        <v>4451000</v>
      </c>
    </row>
    <row r="1831" spans="1:10" x14ac:dyDescent="0.3">
      <c r="A1831" s="5">
        <v>44986</v>
      </c>
      <c r="B1831" t="s">
        <v>78</v>
      </c>
      <c r="C1831" t="s">
        <v>541</v>
      </c>
      <c r="D1831" s="1">
        <v>44895</v>
      </c>
      <c r="G1831" s="6">
        <v>2451000</v>
      </c>
      <c r="H1831" s="6">
        <v>252000</v>
      </c>
      <c r="I1831">
        <v>0</v>
      </c>
      <c r="J1831" s="6">
        <v>2703000</v>
      </c>
    </row>
    <row r="1832" spans="1:10" x14ac:dyDescent="0.3">
      <c r="A1832" s="5">
        <v>44986</v>
      </c>
      <c r="B1832" t="s">
        <v>79</v>
      </c>
      <c r="C1832" t="s">
        <v>542</v>
      </c>
      <c r="D1832" s="1">
        <v>44897</v>
      </c>
      <c r="G1832" s="6">
        <v>1744500</v>
      </c>
      <c r="H1832" s="6">
        <v>199400</v>
      </c>
      <c r="I1832">
        <v>0</v>
      </c>
      <c r="J1832" s="6">
        <v>1943900</v>
      </c>
    </row>
    <row r="1833" spans="1:10" x14ac:dyDescent="0.3">
      <c r="A1833" s="5">
        <v>44986</v>
      </c>
      <c r="B1833" t="s">
        <v>80</v>
      </c>
      <c r="C1833" t="s">
        <v>543</v>
      </c>
      <c r="D1833" s="1">
        <v>44901</v>
      </c>
      <c r="G1833" s="6">
        <v>4804000</v>
      </c>
      <c r="I1833">
        <v>0</v>
      </c>
      <c r="J1833" s="6">
        <v>4804000</v>
      </c>
    </row>
    <row r="1834" spans="1:10" x14ac:dyDescent="0.3">
      <c r="A1834" s="5">
        <v>44986</v>
      </c>
      <c r="B1834" t="s">
        <v>81</v>
      </c>
      <c r="C1834" t="s">
        <v>544</v>
      </c>
      <c r="D1834" s="1">
        <v>44916</v>
      </c>
      <c r="G1834" s="6">
        <v>2902000</v>
      </c>
      <c r="I1834">
        <v>0</v>
      </c>
      <c r="J1834" s="6">
        <v>2902000</v>
      </c>
    </row>
    <row r="1835" spans="1:10" x14ac:dyDescent="0.3">
      <c r="A1835" s="5">
        <v>44986</v>
      </c>
      <c r="B1835" t="s">
        <v>82</v>
      </c>
      <c r="C1835" t="s">
        <v>545</v>
      </c>
      <c r="D1835" s="1">
        <v>44922</v>
      </c>
      <c r="G1835" s="6">
        <v>2465500</v>
      </c>
      <c r="I1835">
        <v>0</v>
      </c>
      <c r="J1835" s="6">
        <v>2465500</v>
      </c>
    </row>
    <row r="1836" spans="1:10" x14ac:dyDescent="0.3">
      <c r="A1836" s="5">
        <v>44986</v>
      </c>
      <c r="B1836" t="s">
        <v>83</v>
      </c>
      <c r="C1836" t="s">
        <v>546</v>
      </c>
      <c r="D1836" s="1">
        <v>44945</v>
      </c>
      <c r="G1836" s="6">
        <v>6470640</v>
      </c>
      <c r="I1836">
        <v>0</v>
      </c>
      <c r="J1836" s="6">
        <v>6470640</v>
      </c>
    </row>
    <row r="1837" spans="1:10" x14ac:dyDescent="0.3">
      <c r="A1837" s="5">
        <v>44986</v>
      </c>
      <c r="B1837" t="s">
        <v>84</v>
      </c>
      <c r="C1837" t="s">
        <v>547</v>
      </c>
      <c r="D1837" s="1">
        <v>44978</v>
      </c>
      <c r="G1837" s="6">
        <v>2320800</v>
      </c>
      <c r="H1837" s="6">
        <v>207300</v>
      </c>
      <c r="I1837">
        <v>0</v>
      </c>
      <c r="J1837" s="6">
        <v>2528100</v>
      </c>
    </row>
    <row r="1838" spans="1:10" x14ac:dyDescent="0.3">
      <c r="A1838" s="5">
        <v>44986</v>
      </c>
      <c r="B1838" t="s">
        <v>85</v>
      </c>
      <c r="C1838" t="s">
        <v>548</v>
      </c>
      <c r="D1838" s="1">
        <v>44985</v>
      </c>
      <c r="G1838" s="6">
        <v>2482640</v>
      </c>
      <c r="I1838">
        <v>0</v>
      </c>
      <c r="J1838" s="6">
        <v>2482640</v>
      </c>
    </row>
    <row r="1839" spans="1:10" x14ac:dyDescent="0.3">
      <c r="A1839" s="5">
        <v>44986</v>
      </c>
      <c r="B1839" t="s">
        <v>86</v>
      </c>
      <c r="C1839" t="s">
        <v>549</v>
      </c>
      <c r="D1839" s="1">
        <v>45007</v>
      </c>
      <c r="G1839" s="6">
        <v>996890</v>
      </c>
      <c r="I1839">
        <v>0</v>
      </c>
      <c r="J1839" s="6">
        <v>996890</v>
      </c>
    </row>
    <row r="1840" spans="1:10" x14ac:dyDescent="0.3">
      <c r="A1840" s="5">
        <v>44986</v>
      </c>
      <c r="B1840" t="s">
        <v>87</v>
      </c>
      <c r="C1840" t="s">
        <v>550</v>
      </c>
      <c r="D1840" s="1">
        <v>45012</v>
      </c>
      <c r="G1840" s="6">
        <v>230220</v>
      </c>
      <c r="H1840" s="6">
        <v>52300</v>
      </c>
      <c r="I1840">
        <v>0</v>
      </c>
      <c r="J1840" s="6">
        <v>282520</v>
      </c>
    </row>
    <row r="1841" spans="1:10" x14ac:dyDescent="0.3">
      <c r="A1841" s="5">
        <v>44986</v>
      </c>
      <c r="B1841" t="s">
        <v>88</v>
      </c>
      <c r="C1841" t="s">
        <v>551</v>
      </c>
      <c r="D1841" s="1">
        <v>45014</v>
      </c>
      <c r="G1841" s="6">
        <v>243210</v>
      </c>
      <c r="I1841">
        <v>0</v>
      </c>
      <c r="J1841" s="6">
        <v>243210</v>
      </c>
    </row>
    <row r="1842" spans="1:10" x14ac:dyDescent="0.3">
      <c r="A1842" s="5">
        <v>45017</v>
      </c>
      <c r="B1842" t="s">
        <v>1</v>
      </c>
      <c r="C1842" t="s">
        <v>475</v>
      </c>
      <c r="D1842" s="1">
        <v>42292</v>
      </c>
      <c r="G1842" s="6">
        <v>7823300</v>
      </c>
      <c r="H1842" s="6">
        <v>333900</v>
      </c>
      <c r="I1842">
        <v>0</v>
      </c>
      <c r="J1842" s="6">
        <v>8157200</v>
      </c>
    </row>
    <row r="1843" spans="1:10" x14ac:dyDescent="0.3">
      <c r="A1843" s="5">
        <v>45017</v>
      </c>
      <c r="B1843" t="s">
        <v>3</v>
      </c>
      <c r="C1843" t="s">
        <v>476</v>
      </c>
      <c r="D1843" s="1">
        <v>42444</v>
      </c>
      <c r="G1843" s="6">
        <v>5181000</v>
      </c>
      <c r="I1843">
        <v>0</v>
      </c>
      <c r="J1843" s="6">
        <v>5181000</v>
      </c>
    </row>
    <row r="1844" spans="1:10" x14ac:dyDescent="0.3">
      <c r="A1844" s="5">
        <v>45017</v>
      </c>
      <c r="B1844" t="s">
        <v>4</v>
      </c>
      <c r="C1844" t="s">
        <v>477</v>
      </c>
      <c r="D1844" s="1">
        <v>42503</v>
      </c>
      <c r="G1844" s="6">
        <v>8535500</v>
      </c>
      <c r="I1844">
        <v>0</v>
      </c>
      <c r="J1844" s="6">
        <v>8535500</v>
      </c>
    </row>
    <row r="1845" spans="1:10" x14ac:dyDescent="0.3">
      <c r="A1845" s="5">
        <v>45017</v>
      </c>
      <c r="B1845" t="s">
        <v>6</v>
      </c>
      <c r="C1845" t="s">
        <v>478</v>
      </c>
      <c r="D1845" s="1">
        <v>42638</v>
      </c>
      <c r="G1845" s="6">
        <v>5227500</v>
      </c>
      <c r="I1845">
        <v>0</v>
      </c>
      <c r="J1845" s="6">
        <v>5227500</v>
      </c>
    </row>
    <row r="1846" spans="1:10" x14ac:dyDescent="0.3">
      <c r="A1846" s="5">
        <v>45017</v>
      </c>
      <c r="B1846" t="s">
        <v>8</v>
      </c>
      <c r="C1846" t="s">
        <v>479</v>
      </c>
      <c r="D1846" s="1">
        <v>42708</v>
      </c>
      <c r="G1846" s="6">
        <v>4697000</v>
      </c>
      <c r="I1846">
        <v>0</v>
      </c>
      <c r="J1846" s="6">
        <v>4697000</v>
      </c>
    </row>
    <row r="1847" spans="1:10" x14ac:dyDescent="0.3">
      <c r="A1847" s="5">
        <v>45017</v>
      </c>
      <c r="B1847" t="s">
        <v>10</v>
      </c>
      <c r="C1847" t="s">
        <v>480</v>
      </c>
      <c r="D1847" s="1">
        <v>43039</v>
      </c>
      <c r="G1847" s="6">
        <v>6767500</v>
      </c>
      <c r="H1847" s="6">
        <v>246600</v>
      </c>
      <c r="I1847">
        <v>0</v>
      </c>
      <c r="J1847" s="6">
        <v>7014100</v>
      </c>
    </row>
    <row r="1848" spans="1:10" x14ac:dyDescent="0.3">
      <c r="A1848" s="5">
        <v>45017</v>
      </c>
      <c r="B1848" t="s">
        <v>11</v>
      </c>
      <c r="C1848" t="s">
        <v>481</v>
      </c>
      <c r="D1848" s="1">
        <v>43146</v>
      </c>
      <c r="G1848" s="6">
        <v>8787000</v>
      </c>
      <c r="H1848" s="6">
        <v>461600</v>
      </c>
      <c r="I1848">
        <v>0</v>
      </c>
      <c r="J1848" s="6">
        <v>9248600</v>
      </c>
    </row>
    <row r="1849" spans="1:10" x14ac:dyDescent="0.3">
      <c r="A1849" s="5">
        <v>45017</v>
      </c>
      <c r="B1849" t="s">
        <v>12</v>
      </c>
      <c r="C1849" t="s">
        <v>494</v>
      </c>
      <c r="D1849" s="1">
        <v>43252</v>
      </c>
      <c r="G1849" s="6">
        <v>580000</v>
      </c>
      <c r="I1849">
        <v>0</v>
      </c>
      <c r="J1849" s="6">
        <v>580000</v>
      </c>
    </row>
    <row r="1850" spans="1:10" x14ac:dyDescent="0.3">
      <c r="A1850" s="5">
        <v>45017</v>
      </c>
      <c r="B1850" t="s">
        <v>13</v>
      </c>
      <c r="C1850" t="s">
        <v>485</v>
      </c>
      <c r="D1850" s="1">
        <v>43779</v>
      </c>
      <c r="G1850" s="6">
        <v>5716500</v>
      </c>
      <c r="H1850" s="6">
        <v>358100</v>
      </c>
      <c r="I1850">
        <v>0</v>
      </c>
      <c r="J1850" s="6">
        <v>6074600</v>
      </c>
    </row>
    <row r="1851" spans="1:10" x14ac:dyDescent="0.3">
      <c r="A1851" s="5">
        <v>45017</v>
      </c>
      <c r="B1851" t="s">
        <v>15</v>
      </c>
      <c r="C1851" t="s">
        <v>517</v>
      </c>
      <c r="D1851" s="1">
        <v>44583</v>
      </c>
      <c r="G1851" s="6">
        <v>5979500</v>
      </c>
      <c r="H1851" s="6">
        <v>337300</v>
      </c>
      <c r="I1851">
        <v>0</v>
      </c>
      <c r="J1851" s="6">
        <v>6316800</v>
      </c>
    </row>
    <row r="1852" spans="1:10" x14ac:dyDescent="0.3">
      <c r="A1852" s="5">
        <v>45017</v>
      </c>
      <c r="B1852" t="s">
        <v>16</v>
      </c>
      <c r="C1852" t="s">
        <v>538</v>
      </c>
      <c r="D1852" s="1">
        <v>44889</v>
      </c>
      <c r="G1852" s="6">
        <v>6103500</v>
      </c>
      <c r="I1852">
        <v>0</v>
      </c>
      <c r="J1852" s="6">
        <v>6103500</v>
      </c>
    </row>
    <row r="1853" spans="1:10" x14ac:dyDescent="0.3">
      <c r="A1853" s="5">
        <v>45017</v>
      </c>
      <c r="B1853" t="s">
        <v>20</v>
      </c>
      <c r="C1853" t="s">
        <v>482</v>
      </c>
      <c r="D1853" s="1">
        <v>43629</v>
      </c>
      <c r="G1853" s="6">
        <v>9435500</v>
      </c>
      <c r="H1853" s="6">
        <v>417800</v>
      </c>
      <c r="I1853">
        <v>0</v>
      </c>
      <c r="J1853" s="6">
        <v>9853300</v>
      </c>
    </row>
    <row r="1854" spans="1:10" x14ac:dyDescent="0.3">
      <c r="A1854" s="5">
        <v>45017</v>
      </c>
      <c r="B1854" t="s">
        <v>21</v>
      </c>
      <c r="C1854" t="s">
        <v>483</v>
      </c>
      <c r="D1854" s="1">
        <v>43631</v>
      </c>
      <c r="G1854" s="6">
        <v>5698000</v>
      </c>
      <c r="H1854" s="6">
        <v>152600</v>
      </c>
      <c r="I1854">
        <v>0</v>
      </c>
      <c r="J1854" s="6">
        <v>5850600</v>
      </c>
    </row>
    <row r="1855" spans="1:10" x14ac:dyDescent="0.3">
      <c r="A1855" s="5">
        <v>45017</v>
      </c>
      <c r="B1855" t="s">
        <v>22</v>
      </c>
      <c r="C1855" t="s">
        <v>484</v>
      </c>
      <c r="D1855" s="1">
        <v>43743</v>
      </c>
      <c r="G1855" s="6">
        <v>7751000</v>
      </c>
      <c r="H1855" s="6">
        <v>290200</v>
      </c>
      <c r="I1855">
        <v>0</v>
      </c>
      <c r="J1855" s="6">
        <v>8041200</v>
      </c>
    </row>
    <row r="1856" spans="1:10" x14ac:dyDescent="0.3">
      <c r="A1856" s="5">
        <v>45017</v>
      </c>
      <c r="B1856" t="s">
        <v>23</v>
      </c>
      <c r="C1856" t="s">
        <v>486</v>
      </c>
      <c r="D1856" s="1">
        <v>43834</v>
      </c>
      <c r="G1856" s="6">
        <v>11310500</v>
      </c>
      <c r="I1856">
        <v>0</v>
      </c>
      <c r="J1856" s="6">
        <v>11310500</v>
      </c>
    </row>
    <row r="1857" spans="1:10" x14ac:dyDescent="0.3">
      <c r="A1857" s="5">
        <v>45017</v>
      </c>
      <c r="B1857" t="s">
        <v>24</v>
      </c>
      <c r="C1857" t="s">
        <v>487</v>
      </c>
      <c r="D1857" s="1">
        <v>43833</v>
      </c>
      <c r="G1857" s="6">
        <v>4887500</v>
      </c>
      <c r="I1857">
        <v>0</v>
      </c>
      <c r="J1857" s="6">
        <v>4887500</v>
      </c>
    </row>
    <row r="1858" spans="1:10" x14ac:dyDescent="0.3">
      <c r="A1858" s="5">
        <v>45017</v>
      </c>
      <c r="B1858" t="s">
        <v>25</v>
      </c>
      <c r="C1858" t="s">
        <v>488</v>
      </c>
      <c r="D1858" s="1">
        <v>43853</v>
      </c>
      <c r="G1858" s="6">
        <v>6475500</v>
      </c>
      <c r="H1858" s="6">
        <v>386200</v>
      </c>
      <c r="I1858">
        <v>0</v>
      </c>
      <c r="J1858" s="6">
        <v>6861700</v>
      </c>
    </row>
    <row r="1859" spans="1:10" x14ac:dyDescent="0.3">
      <c r="A1859" s="5">
        <v>45017</v>
      </c>
      <c r="B1859" t="s">
        <v>26</v>
      </c>
      <c r="C1859" t="s">
        <v>489</v>
      </c>
      <c r="D1859" s="1">
        <v>43945</v>
      </c>
      <c r="G1859" s="6">
        <v>10481000</v>
      </c>
      <c r="H1859" s="6">
        <v>385500</v>
      </c>
      <c r="I1859">
        <v>0</v>
      </c>
      <c r="J1859" s="6">
        <v>10866500</v>
      </c>
    </row>
    <row r="1860" spans="1:10" x14ac:dyDescent="0.3">
      <c r="A1860" s="5">
        <v>45017</v>
      </c>
      <c r="B1860" t="s">
        <v>27</v>
      </c>
      <c r="C1860" t="s">
        <v>490</v>
      </c>
      <c r="D1860" s="1">
        <v>44015</v>
      </c>
      <c r="G1860" s="6">
        <v>3113560</v>
      </c>
      <c r="I1860">
        <v>0</v>
      </c>
      <c r="J1860" s="6">
        <v>3113560</v>
      </c>
    </row>
    <row r="1861" spans="1:10" x14ac:dyDescent="0.3">
      <c r="A1861" s="5">
        <v>45017</v>
      </c>
      <c r="B1861" t="s">
        <v>28</v>
      </c>
      <c r="C1861" t="s">
        <v>491</v>
      </c>
      <c r="D1861" s="1">
        <v>44042</v>
      </c>
      <c r="G1861" s="6">
        <v>3778500</v>
      </c>
      <c r="I1861">
        <v>0</v>
      </c>
      <c r="J1861" s="6">
        <v>3778500</v>
      </c>
    </row>
    <row r="1862" spans="1:10" x14ac:dyDescent="0.3">
      <c r="A1862" s="5">
        <v>45017</v>
      </c>
      <c r="B1862" t="s">
        <v>29</v>
      </c>
      <c r="C1862" t="s">
        <v>492</v>
      </c>
      <c r="D1862" s="1">
        <v>44043</v>
      </c>
      <c r="G1862" s="6">
        <v>4344000</v>
      </c>
      <c r="I1862">
        <v>0</v>
      </c>
      <c r="J1862" s="6">
        <v>4344000</v>
      </c>
    </row>
    <row r="1863" spans="1:10" x14ac:dyDescent="0.3">
      <c r="A1863" s="5">
        <v>45017</v>
      </c>
      <c r="B1863" t="s">
        <v>30</v>
      </c>
      <c r="C1863" t="s">
        <v>493</v>
      </c>
      <c r="D1863" s="1">
        <v>44072</v>
      </c>
      <c r="G1863" s="6">
        <v>6490000</v>
      </c>
      <c r="I1863">
        <v>0</v>
      </c>
      <c r="J1863" s="6">
        <v>6490000</v>
      </c>
    </row>
    <row r="1864" spans="1:10" x14ac:dyDescent="0.3">
      <c r="A1864" s="5">
        <v>45017</v>
      </c>
      <c r="B1864" t="s">
        <v>31</v>
      </c>
      <c r="C1864" t="s">
        <v>495</v>
      </c>
      <c r="D1864" s="1">
        <v>44085</v>
      </c>
      <c r="G1864" s="6">
        <v>4935200</v>
      </c>
      <c r="I1864">
        <v>0</v>
      </c>
      <c r="J1864" s="6">
        <v>4935200</v>
      </c>
    </row>
    <row r="1865" spans="1:10" x14ac:dyDescent="0.3">
      <c r="A1865" s="5">
        <v>45017</v>
      </c>
      <c r="B1865" t="s">
        <v>32</v>
      </c>
      <c r="C1865" t="s">
        <v>496</v>
      </c>
      <c r="D1865" s="1">
        <v>44130</v>
      </c>
      <c r="E1865" s="1">
        <v>45543</v>
      </c>
      <c r="G1865" s="6">
        <v>6084000</v>
      </c>
      <c r="I1865">
        <v>0</v>
      </c>
      <c r="J1865" s="6">
        <v>6084000</v>
      </c>
    </row>
    <row r="1866" spans="1:10" x14ac:dyDescent="0.3">
      <c r="A1866" s="5">
        <v>45017</v>
      </c>
      <c r="B1866" t="s">
        <v>33</v>
      </c>
      <c r="C1866" t="s">
        <v>497</v>
      </c>
      <c r="D1866" s="1">
        <v>44147</v>
      </c>
      <c r="G1866" s="6">
        <v>6479000</v>
      </c>
      <c r="I1866">
        <v>0</v>
      </c>
      <c r="J1866" s="6">
        <v>6479000</v>
      </c>
    </row>
    <row r="1867" spans="1:10" x14ac:dyDescent="0.3">
      <c r="A1867" s="5">
        <v>45017</v>
      </c>
      <c r="B1867" t="s">
        <v>34</v>
      </c>
      <c r="C1867" t="s">
        <v>498</v>
      </c>
      <c r="D1867" s="1">
        <v>44154</v>
      </c>
      <c r="G1867" s="6">
        <v>8640500</v>
      </c>
      <c r="I1867">
        <v>0</v>
      </c>
      <c r="J1867" s="6">
        <v>8640500</v>
      </c>
    </row>
    <row r="1868" spans="1:10" x14ac:dyDescent="0.3">
      <c r="A1868" s="5">
        <v>45017</v>
      </c>
      <c r="B1868" t="s">
        <v>35</v>
      </c>
      <c r="C1868" t="s">
        <v>499</v>
      </c>
      <c r="D1868" s="1">
        <v>44169</v>
      </c>
      <c r="G1868" s="6">
        <v>7228500</v>
      </c>
      <c r="I1868">
        <v>0</v>
      </c>
      <c r="J1868" s="6">
        <v>7228500</v>
      </c>
    </row>
    <row r="1869" spans="1:10" x14ac:dyDescent="0.3">
      <c r="A1869" s="5">
        <v>45017</v>
      </c>
      <c r="B1869" t="s">
        <v>36</v>
      </c>
      <c r="C1869" t="s">
        <v>500</v>
      </c>
      <c r="D1869" s="1">
        <v>44217</v>
      </c>
      <c r="E1869" s="1">
        <v>45620</v>
      </c>
      <c r="G1869" s="6">
        <v>3564900</v>
      </c>
      <c r="I1869">
        <v>0</v>
      </c>
      <c r="J1869" s="6">
        <v>3564900</v>
      </c>
    </row>
    <row r="1870" spans="1:10" x14ac:dyDescent="0.3">
      <c r="A1870" s="5">
        <v>45017</v>
      </c>
      <c r="B1870" t="s">
        <v>37</v>
      </c>
      <c r="C1870" t="s">
        <v>501</v>
      </c>
      <c r="D1870" s="1">
        <v>44245</v>
      </c>
      <c r="E1870" s="1">
        <v>45838</v>
      </c>
      <c r="G1870" s="6">
        <v>7060900</v>
      </c>
      <c r="I1870">
        <v>0</v>
      </c>
      <c r="J1870" s="6">
        <v>7060900</v>
      </c>
    </row>
    <row r="1871" spans="1:10" x14ac:dyDescent="0.3">
      <c r="A1871" s="5">
        <v>45017</v>
      </c>
      <c r="B1871" t="s">
        <v>38</v>
      </c>
      <c r="C1871" t="s">
        <v>502</v>
      </c>
      <c r="D1871" s="1">
        <v>44252</v>
      </c>
      <c r="G1871" s="6">
        <v>5388000</v>
      </c>
      <c r="I1871">
        <v>0</v>
      </c>
      <c r="J1871" s="6">
        <v>5388000</v>
      </c>
    </row>
    <row r="1872" spans="1:10" x14ac:dyDescent="0.3">
      <c r="A1872" s="5">
        <v>45017</v>
      </c>
      <c r="B1872" t="s">
        <v>39</v>
      </c>
      <c r="C1872" t="s">
        <v>503</v>
      </c>
      <c r="D1872" s="1">
        <v>44258</v>
      </c>
      <c r="G1872" s="6">
        <v>5194500</v>
      </c>
      <c r="H1872" s="6">
        <v>306900</v>
      </c>
      <c r="I1872">
        <v>0</v>
      </c>
      <c r="J1872" s="6">
        <v>5501400</v>
      </c>
    </row>
    <row r="1873" spans="1:10" x14ac:dyDescent="0.3">
      <c r="A1873" s="5">
        <v>45017</v>
      </c>
      <c r="B1873" t="s">
        <v>40</v>
      </c>
      <c r="C1873" t="s">
        <v>504</v>
      </c>
      <c r="D1873" s="1">
        <v>44280</v>
      </c>
      <c r="G1873" s="6">
        <v>2745500</v>
      </c>
      <c r="I1873">
        <v>0</v>
      </c>
      <c r="J1873" s="6">
        <v>2745500</v>
      </c>
    </row>
    <row r="1874" spans="1:10" x14ac:dyDescent="0.3">
      <c r="A1874" s="5">
        <v>45017</v>
      </c>
      <c r="B1874" t="s">
        <v>41</v>
      </c>
      <c r="C1874" t="s">
        <v>505</v>
      </c>
      <c r="D1874" s="1">
        <v>44287</v>
      </c>
      <c r="G1874" s="6">
        <v>8582500</v>
      </c>
      <c r="I1874">
        <v>0</v>
      </c>
      <c r="J1874" s="6">
        <v>8582500</v>
      </c>
    </row>
    <row r="1875" spans="1:10" x14ac:dyDescent="0.3">
      <c r="A1875" s="5">
        <v>45017</v>
      </c>
      <c r="B1875" t="s">
        <v>42</v>
      </c>
      <c r="C1875" t="s">
        <v>506</v>
      </c>
      <c r="D1875" s="1">
        <v>44298</v>
      </c>
      <c r="G1875" s="6">
        <v>4726300</v>
      </c>
      <c r="I1875">
        <v>0</v>
      </c>
      <c r="J1875" s="6">
        <v>4726300</v>
      </c>
    </row>
    <row r="1876" spans="1:10" x14ac:dyDescent="0.3">
      <c r="A1876" s="5">
        <v>45017</v>
      </c>
      <c r="B1876" t="s">
        <v>43</v>
      </c>
      <c r="C1876" t="s">
        <v>507</v>
      </c>
      <c r="D1876" s="1">
        <v>44299</v>
      </c>
      <c r="G1876" s="6">
        <v>2633500</v>
      </c>
      <c r="I1876">
        <v>0</v>
      </c>
      <c r="J1876" s="6">
        <v>2633500</v>
      </c>
    </row>
    <row r="1877" spans="1:10" x14ac:dyDescent="0.3">
      <c r="A1877" s="5">
        <v>45017</v>
      </c>
      <c r="B1877" t="s">
        <v>44</v>
      </c>
      <c r="C1877" t="s">
        <v>512</v>
      </c>
      <c r="D1877" s="1">
        <v>44421</v>
      </c>
      <c r="G1877" s="6">
        <v>7835000</v>
      </c>
      <c r="H1877" s="6">
        <v>299600</v>
      </c>
      <c r="I1877">
        <v>0</v>
      </c>
      <c r="J1877" s="6">
        <v>8134600</v>
      </c>
    </row>
    <row r="1878" spans="1:10" x14ac:dyDescent="0.3">
      <c r="A1878" s="5">
        <v>45017</v>
      </c>
      <c r="B1878" t="s">
        <v>45</v>
      </c>
      <c r="C1878" t="s">
        <v>509</v>
      </c>
      <c r="D1878" s="1">
        <v>44391</v>
      </c>
      <c r="G1878" s="6">
        <v>6815800</v>
      </c>
      <c r="H1878" s="6">
        <v>302100</v>
      </c>
      <c r="I1878">
        <v>0</v>
      </c>
      <c r="J1878" s="6">
        <v>7117900</v>
      </c>
    </row>
    <row r="1879" spans="1:10" x14ac:dyDescent="0.3">
      <c r="A1879" s="5">
        <v>45017</v>
      </c>
      <c r="B1879" t="s">
        <v>46</v>
      </c>
      <c r="C1879" t="s">
        <v>510</v>
      </c>
      <c r="D1879" s="1">
        <v>44404</v>
      </c>
      <c r="G1879" s="6">
        <v>8290000</v>
      </c>
      <c r="H1879" s="6">
        <v>977600</v>
      </c>
      <c r="I1879">
        <v>0</v>
      </c>
      <c r="J1879" s="6">
        <v>9267600</v>
      </c>
    </row>
    <row r="1880" spans="1:10" x14ac:dyDescent="0.3">
      <c r="A1880" s="5">
        <v>45017</v>
      </c>
      <c r="B1880" t="s">
        <v>47</v>
      </c>
      <c r="C1880" t="s">
        <v>511</v>
      </c>
      <c r="D1880" s="1">
        <v>44405</v>
      </c>
      <c r="G1880" s="6">
        <v>8170000</v>
      </c>
      <c r="I1880">
        <v>0</v>
      </c>
      <c r="J1880" s="6">
        <v>8170000</v>
      </c>
    </row>
    <row r="1881" spans="1:10" x14ac:dyDescent="0.3">
      <c r="A1881" s="5">
        <v>45017</v>
      </c>
      <c r="B1881" t="s">
        <v>48</v>
      </c>
      <c r="C1881" t="s">
        <v>513</v>
      </c>
      <c r="D1881" s="1">
        <v>44446</v>
      </c>
      <c r="G1881" s="6">
        <v>3082800</v>
      </c>
      <c r="I1881">
        <v>0</v>
      </c>
      <c r="J1881" s="6">
        <v>3082800</v>
      </c>
    </row>
    <row r="1882" spans="1:10" x14ac:dyDescent="0.3">
      <c r="A1882" s="5">
        <v>45017</v>
      </c>
      <c r="B1882" t="s">
        <v>49</v>
      </c>
      <c r="C1882" t="s">
        <v>514</v>
      </c>
      <c r="D1882" s="1">
        <v>44453</v>
      </c>
      <c r="G1882" s="6">
        <v>9846000</v>
      </c>
      <c r="H1882" s="6">
        <v>409800</v>
      </c>
      <c r="I1882">
        <v>0</v>
      </c>
      <c r="J1882" s="6">
        <v>10255800</v>
      </c>
    </row>
    <row r="1883" spans="1:10" x14ac:dyDescent="0.3">
      <c r="A1883" s="5">
        <v>45017</v>
      </c>
      <c r="B1883" t="s">
        <v>50</v>
      </c>
      <c r="C1883" t="s">
        <v>508</v>
      </c>
      <c r="D1883" s="1">
        <v>44463</v>
      </c>
      <c r="G1883" s="6">
        <v>3672000</v>
      </c>
      <c r="H1883" s="6">
        <v>390000</v>
      </c>
      <c r="I1883">
        <v>0</v>
      </c>
      <c r="J1883" s="6">
        <v>4062000</v>
      </c>
    </row>
    <row r="1884" spans="1:10" x14ac:dyDescent="0.3">
      <c r="A1884" s="5">
        <v>45017</v>
      </c>
      <c r="B1884" t="s">
        <v>51</v>
      </c>
      <c r="C1884" t="s">
        <v>508</v>
      </c>
      <c r="D1884" s="1">
        <v>44377</v>
      </c>
      <c r="G1884" s="6">
        <v>4464000</v>
      </c>
      <c r="H1884" s="6">
        <v>261800</v>
      </c>
      <c r="I1884">
        <v>0</v>
      </c>
      <c r="J1884" s="6">
        <v>4725800</v>
      </c>
    </row>
    <row r="1885" spans="1:10" x14ac:dyDescent="0.3">
      <c r="A1885" s="5">
        <v>45017</v>
      </c>
      <c r="B1885" t="s">
        <v>52</v>
      </c>
      <c r="C1885" t="s">
        <v>508</v>
      </c>
      <c r="D1885" s="1">
        <v>44501</v>
      </c>
      <c r="G1885" s="6">
        <v>4418000</v>
      </c>
      <c r="H1885" s="6">
        <v>187100</v>
      </c>
      <c r="I1885">
        <v>0</v>
      </c>
      <c r="J1885" s="6">
        <v>4605100</v>
      </c>
    </row>
    <row r="1886" spans="1:10" x14ac:dyDescent="0.3">
      <c r="A1886" s="5">
        <v>45017</v>
      </c>
      <c r="B1886" t="s">
        <v>53</v>
      </c>
      <c r="C1886" t="s">
        <v>508</v>
      </c>
      <c r="D1886" s="1">
        <v>44476</v>
      </c>
      <c r="G1886" s="6">
        <v>3418500</v>
      </c>
      <c r="H1886" s="6">
        <v>207700</v>
      </c>
      <c r="I1886">
        <v>0</v>
      </c>
      <c r="J1886" s="6">
        <v>3626200</v>
      </c>
    </row>
    <row r="1887" spans="1:10" x14ac:dyDescent="0.3">
      <c r="A1887" s="5">
        <v>45017</v>
      </c>
      <c r="B1887" t="s">
        <v>54</v>
      </c>
      <c r="C1887" t="s">
        <v>515</v>
      </c>
      <c r="D1887" s="1">
        <v>44508</v>
      </c>
      <c r="G1887" s="6">
        <v>6558500</v>
      </c>
      <c r="H1887" s="6">
        <v>433300</v>
      </c>
      <c r="I1887">
        <v>0</v>
      </c>
      <c r="J1887" s="6">
        <v>6991800</v>
      </c>
    </row>
    <row r="1888" spans="1:10" x14ac:dyDescent="0.3">
      <c r="A1888" s="5">
        <v>45017</v>
      </c>
      <c r="B1888" t="s">
        <v>55</v>
      </c>
      <c r="C1888" t="s">
        <v>516</v>
      </c>
      <c r="D1888" s="1">
        <v>44536</v>
      </c>
      <c r="E1888" s="1">
        <v>46028</v>
      </c>
      <c r="G1888" s="6">
        <v>2736980</v>
      </c>
      <c r="I1888">
        <v>0</v>
      </c>
      <c r="J1888" s="6">
        <v>2736980</v>
      </c>
    </row>
    <row r="1889" spans="1:10" x14ac:dyDescent="0.3">
      <c r="A1889" s="5">
        <v>45017</v>
      </c>
      <c r="B1889" t="s">
        <v>56</v>
      </c>
      <c r="C1889" t="s">
        <v>518</v>
      </c>
      <c r="D1889" s="1">
        <v>44616</v>
      </c>
      <c r="G1889" s="6">
        <v>4166000</v>
      </c>
      <c r="I1889">
        <v>0</v>
      </c>
      <c r="J1889" s="6">
        <v>4166000</v>
      </c>
    </row>
    <row r="1890" spans="1:10" x14ac:dyDescent="0.3">
      <c r="A1890" s="5">
        <v>45017</v>
      </c>
      <c r="B1890" t="s">
        <v>57</v>
      </c>
      <c r="C1890" t="s">
        <v>519</v>
      </c>
      <c r="D1890" s="1">
        <v>44643</v>
      </c>
      <c r="G1890" s="6">
        <v>7719000</v>
      </c>
      <c r="H1890" s="6">
        <v>840400</v>
      </c>
      <c r="I1890">
        <v>0</v>
      </c>
      <c r="J1890" s="6">
        <v>8559400</v>
      </c>
    </row>
    <row r="1891" spans="1:10" x14ac:dyDescent="0.3">
      <c r="A1891" s="5">
        <v>45017</v>
      </c>
      <c r="B1891" t="s">
        <v>58</v>
      </c>
      <c r="C1891" t="s">
        <v>520</v>
      </c>
      <c r="D1891" s="1">
        <v>44651</v>
      </c>
      <c r="G1891" s="6">
        <v>5435500</v>
      </c>
      <c r="H1891" s="6">
        <v>262400</v>
      </c>
      <c r="I1891">
        <v>0</v>
      </c>
      <c r="J1891" s="6">
        <v>5697900</v>
      </c>
    </row>
    <row r="1892" spans="1:10" x14ac:dyDescent="0.3">
      <c r="A1892" s="5">
        <v>45017</v>
      </c>
      <c r="B1892" t="s">
        <v>59</v>
      </c>
      <c r="C1892" t="s">
        <v>521</v>
      </c>
      <c r="D1892" s="1">
        <v>44657</v>
      </c>
      <c r="G1892" s="6">
        <v>7307600</v>
      </c>
      <c r="I1892">
        <v>0</v>
      </c>
      <c r="J1892" s="6">
        <v>7307600</v>
      </c>
    </row>
    <row r="1893" spans="1:10" x14ac:dyDescent="0.3">
      <c r="A1893" s="5">
        <v>45017</v>
      </c>
      <c r="B1893" t="s">
        <v>60</v>
      </c>
      <c r="C1893" t="s">
        <v>522</v>
      </c>
      <c r="D1893" s="1">
        <v>44659</v>
      </c>
      <c r="G1893" s="6">
        <v>5711000</v>
      </c>
      <c r="H1893" s="6">
        <v>568200</v>
      </c>
      <c r="I1893">
        <v>0</v>
      </c>
      <c r="J1893" s="6">
        <v>6279200</v>
      </c>
    </row>
    <row r="1894" spans="1:10" x14ac:dyDescent="0.3">
      <c r="A1894" s="5">
        <v>45017</v>
      </c>
      <c r="B1894" t="s">
        <v>61</v>
      </c>
      <c r="C1894" t="s">
        <v>523</v>
      </c>
      <c r="D1894" s="1">
        <v>44694</v>
      </c>
      <c r="G1894" s="6">
        <v>5529500</v>
      </c>
      <c r="H1894" s="6">
        <v>400100</v>
      </c>
      <c r="I1894">
        <v>0</v>
      </c>
      <c r="J1894" s="6">
        <v>5929600</v>
      </c>
    </row>
    <row r="1895" spans="1:10" x14ac:dyDescent="0.3">
      <c r="A1895" s="5">
        <v>45017</v>
      </c>
      <c r="B1895" t="s">
        <v>62</v>
      </c>
      <c r="C1895" t="s">
        <v>524</v>
      </c>
      <c r="D1895" s="1">
        <v>44712</v>
      </c>
      <c r="G1895" s="6">
        <v>5816300</v>
      </c>
      <c r="I1895">
        <v>0</v>
      </c>
      <c r="J1895" s="6">
        <v>5816300</v>
      </c>
    </row>
    <row r="1896" spans="1:10" x14ac:dyDescent="0.3">
      <c r="A1896" s="5">
        <v>45017</v>
      </c>
      <c r="B1896" t="s">
        <v>63</v>
      </c>
      <c r="C1896" t="s">
        <v>525</v>
      </c>
      <c r="D1896" s="1">
        <v>44762</v>
      </c>
      <c r="G1896" s="6">
        <v>3837500</v>
      </c>
      <c r="H1896" s="6">
        <v>168000</v>
      </c>
      <c r="I1896">
        <v>0</v>
      </c>
      <c r="J1896" s="6">
        <v>4005500</v>
      </c>
    </row>
    <row r="1897" spans="1:10" x14ac:dyDescent="0.3">
      <c r="A1897" s="5">
        <v>45017</v>
      </c>
      <c r="B1897" t="s">
        <v>64</v>
      </c>
      <c r="C1897" t="s">
        <v>526</v>
      </c>
      <c r="D1897" s="1">
        <v>44775</v>
      </c>
      <c r="G1897" s="6">
        <v>4757500</v>
      </c>
      <c r="I1897">
        <v>0</v>
      </c>
      <c r="J1897" s="6">
        <v>4757500</v>
      </c>
    </row>
    <row r="1898" spans="1:10" x14ac:dyDescent="0.3">
      <c r="A1898" s="5">
        <v>45017</v>
      </c>
      <c r="B1898" t="s">
        <v>65</v>
      </c>
      <c r="C1898" t="s">
        <v>527</v>
      </c>
      <c r="D1898" s="1">
        <v>44783</v>
      </c>
      <c r="G1898" s="6">
        <v>2690500</v>
      </c>
      <c r="I1898">
        <v>0</v>
      </c>
      <c r="J1898" s="6">
        <v>2690500</v>
      </c>
    </row>
    <row r="1899" spans="1:10" x14ac:dyDescent="0.3">
      <c r="A1899" s="5">
        <v>45017</v>
      </c>
      <c r="B1899" t="s">
        <v>66</v>
      </c>
      <c r="C1899" t="s">
        <v>528</v>
      </c>
      <c r="D1899" s="1">
        <v>44798</v>
      </c>
      <c r="G1899" s="6">
        <v>2493500</v>
      </c>
      <c r="H1899" s="6">
        <v>236500</v>
      </c>
      <c r="I1899">
        <v>0</v>
      </c>
      <c r="J1899" s="6">
        <v>2730000</v>
      </c>
    </row>
    <row r="1900" spans="1:10" x14ac:dyDescent="0.3">
      <c r="A1900" s="5">
        <v>45017</v>
      </c>
      <c r="B1900" t="s">
        <v>67</v>
      </c>
      <c r="C1900" t="s">
        <v>529</v>
      </c>
      <c r="D1900" s="1">
        <v>44802</v>
      </c>
      <c r="G1900" s="6">
        <v>5165500</v>
      </c>
      <c r="I1900">
        <v>0</v>
      </c>
      <c r="J1900" s="6">
        <v>5165500</v>
      </c>
    </row>
    <row r="1901" spans="1:10" x14ac:dyDescent="0.3">
      <c r="A1901" s="5">
        <v>45017</v>
      </c>
      <c r="B1901" t="s">
        <v>68</v>
      </c>
      <c r="C1901" t="s">
        <v>530</v>
      </c>
      <c r="D1901" s="1">
        <v>44811</v>
      </c>
      <c r="G1901" s="6">
        <v>2554500</v>
      </c>
      <c r="I1901">
        <v>0</v>
      </c>
      <c r="J1901" s="6">
        <v>2554500</v>
      </c>
    </row>
    <row r="1902" spans="1:10" x14ac:dyDescent="0.3">
      <c r="A1902" s="5">
        <v>45017</v>
      </c>
      <c r="B1902" t="s">
        <v>69</v>
      </c>
      <c r="C1902" t="s">
        <v>531</v>
      </c>
      <c r="D1902" s="1">
        <v>44820</v>
      </c>
      <c r="G1902" s="6">
        <v>4549500</v>
      </c>
      <c r="H1902" s="6">
        <v>372900</v>
      </c>
      <c r="I1902">
        <v>0</v>
      </c>
      <c r="J1902" s="6">
        <v>4922400</v>
      </c>
    </row>
    <row r="1903" spans="1:10" x14ac:dyDescent="0.3">
      <c r="A1903" s="5">
        <v>45017</v>
      </c>
      <c r="B1903" t="s">
        <v>70</v>
      </c>
      <c r="C1903" t="s">
        <v>532</v>
      </c>
      <c r="D1903" s="1">
        <v>44845</v>
      </c>
      <c r="G1903" s="6">
        <v>4652500</v>
      </c>
      <c r="I1903">
        <v>0</v>
      </c>
      <c r="J1903" s="6">
        <v>4652500</v>
      </c>
    </row>
    <row r="1904" spans="1:10" x14ac:dyDescent="0.3">
      <c r="A1904" s="5">
        <v>45017</v>
      </c>
      <c r="B1904" t="s">
        <v>71</v>
      </c>
      <c r="C1904" t="s">
        <v>533</v>
      </c>
      <c r="D1904" s="1">
        <v>44848</v>
      </c>
      <c r="G1904" s="6">
        <v>5744100</v>
      </c>
      <c r="I1904">
        <v>0</v>
      </c>
      <c r="J1904" s="6">
        <v>5744100</v>
      </c>
    </row>
    <row r="1905" spans="1:10" x14ac:dyDescent="0.3">
      <c r="A1905" s="5">
        <v>45017</v>
      </c>
      <c r="B1905" t="s">
        <v>72</v>
      </c>
      <c r="C1905" t="s">
        <v>534</v>
      </c>
      <c r="D1905" s="1">
        <v>44854</v>
      </c>
      <c r="G1905" s="6">
        <v>4958000</v>
      </c>
      <c r="I1905">
        <v>0</v>
      </c>
      <c r="J1905" s="6">
        <v>4958000</v>
      </c>
    </row>
    <row r="1906" spans="1:10" x14ac:dyDescent="0.3">
      <c r="A1906" s="5">
        <v>45017</v>
      </c>
      <c r="B1906" t="s">
        <v>73</v>
      </c>
      <c r="C1906" t="s">
        <v>535</v>
      </c>
      <c r="D1906" s="1">
        <v>44855</v>
      </c>
      <c r="G1906" s="6">
        <v>3796500</v>
      </c>
      <c r="I1906">
        <v>0</v>
      </c>
      <c r="J1906" s="6">
        <v>3796500</v>
      </c>
    </row>
    <row r="1907" spans="1:10" x14ac:dyDescent="0.3">
      <c r="A1907" s="5">
        <v>45017</v>
      </c>
      <c r="B1907" t="s">
        <v>74</v>
      </c>
      <c r="C1907" t="s">
        <v>536</v>
      </c>
      <c r="D1907" s="1">
        <v>44859</v>
      </c>
      <c r="G1907" s="6">
        <v>3690500</v>
      </c>
      <c r="I1907">
        <v>0</v>
      </c>
      <c r="J1907" s="6">
        <v>3690500</v>
      </c>
    </row>
    <row r="1908" spans="1:10" x14ac:dyDescent="0.3">
      <c r="A1908" s="5">
        <v>45017</v>
      </c>
      <c r="B1908" t="s">
        <v>75</v>
      </c>
      <c r="C1908" t="s">
        <v>537</v>
      </c>
      <c r="D1908" s="1">
        <v>44861</v>
      </c>
      <c r="G1908" s="6">
        <v>1877000</v>
      </c>
      <c r="I1908">
        <v>0</v>
      </c>
      <c r="J1908" s="6">
        <v>1877000</v>
      </c>
    </row>
    <row r="1909" spans="1:10" x14ac:dyDescent="0.3">
      <c r="A1909" s="5">
        <v>45017</v>
      </c>
      <c r="B1909" t="s">
        <v>76</v>
      </c>
      <c r="C1909" t="s">
        <v>539</v>
      </c>
      <c r="D1909" s="1">
        <v>44889</v>
      </c>
      <c r="G1909" s="6">
        <v>3016500</v>
      </c>
      <c r="I1909">
        <v>0</v>
      </c>
      <c r="J1909" s="6">
        <v>3016500</v>
      </c>
    </row>
    <row r="1910" spans="1:10" x14ac:dyDescent="0.3">
      <c r="A1910" s="5">
        <v>45017</v>
      </c>
      <c r="B1910" t="s">
        <v>77</v>
      </c>
      <c r="C1910" t="s">
        <v>540</v>
      </c>
      <c r="D1910" s="1">
        <v>44893</v>
      </c>
      <c r="G1910" s="6">
        <v>3717500</v>
      </c>
      <c r="I1910">
        <v>0</v>
      </c>
      <c r="J1910" s="6">
        <v>3717500</v>
      </c>
    </row>
    <row r="1911" spans="1:10" x14ac:dyDescent="0.3">
      <c r="A1911" s="5">
        <v>45017</v>
      </c>
      <c r="B1911" t="s">
        <v>78</v>
      </c>
      <c r="C1911" t="s">
        <v>541</v>
      </c>
      <c r="D1911" s="1">
        <v>44895</v>
      </c>
      <c r="G1911" s="6">
        <v>2552500</v>
      </c>
      <c r="H1911" s="6">
        <v>201700</v>
      </c>
      <c r="I1911">
        <v>0</v>
      </c>
      <c r="J1911" s="6">
        <v>2754200</v>
      </c>
    </row>
    <row r="1912" spans="1:10" x14ac:dyDescent="0.3">
      <c r="A1912" s="5">
        <v>45017</v>
      </c>
      <c r="B1912" t="s">
        <v>79</v>
      </c>
      <c r="C1912" t="s">
        <v>542</v>
      </c>
      <c r="D1912" s="1">
        <v>44897</v>
      </c>
      <c r="G1912" s="6">
        <v>2233000</v>
      </c>
      <c r="H1912" s="6">
        <v>243400</v>
      </c>
      <c r="I1912">
        <v>0</v>
      </c>
      <c r="J1912" s="6">
        <v>2476400</v>
      </c>
    </row>
    <row r="1913" spans="1:10" x14ac:dyDescent="0.3">
      <c r="A1913" s="5">
        <v>45017</v>
      </c>
      <c r="B1913" t="s">
        <v>80</v>
      </c>
      <c r="C1913" t="s">
        <v>543</v>
      </c>
      <c r="D1913" s="1">
        <v>44901</v>
      </c>
      <c r="G1913" s="6">
        <v>4849000</v>
      </c>
      <c r="I1913">
        <v>0</v>
      </c>
      <c r="J1913" s="6">
        <v>4849000</v>
      </c>
    </row>
    <row r="1914" spans="1:10" x14ac:dyDescent="0.3">
      <c r="A1914" s="5">
        <v>45017</v>
      </c>
      <c r="B1914" t="s">
        <v>81</v>
      </c>
      <c r="C1914" t="s">
        <v>544</v>
      </c>
      <c r="D1914" s="1">
        <v>44916</v>
      </c>
      <c r="G1914" s="6">
        <v>2856000</v>
      </c>
      <c r="I1914">
        <v>0</v>
      </c>
      <c r="J1914" s="6">
        <v>2856000</v>
      </c>
    </row>
    <row r="1915" spans="1:10" x14ac:dyDescent="0.3">
      <c r="A1915" s="5">
        <v>45017</v>
      </c>
      <c r="B1915" t="s">
        <v>82</v>
      </c>
      <c r="C1915" t="s">
        <v>545</v>
      </c>
      <c r="D1915" s="1">
        <v>44922</v>
      </c>
      <c r="G1915" s="6">
        <v>2518000</v>
      </c>
      <c r="I1915">
        <v>0</v>
      </c>
      <c r="J1915" s="6">
        <v>2518000</v>
      </c>
    </row>
    <row r="1916" spans="1:10" x14ac:dyDescent="0.3">
      <c r="A1916" s="5">
        <v>45017</v>
      </c>
      <c r="B1916" t="s">
        <v>83</v>
      </c>
      <c r="C1916" t="s">
        <v>546</v>
      </c>
      <c r="D1916" s="1">
        <v>44945</v>
      </c>
      <c r="G1916" s="6">
        <v>7298500</v>
      </c>
      <c r="I1916">
        <v>0</v>
      </c>
      <c r="J1916" s="6">
        <v>7298500</v>
      </c>
    </row>
    <row r="1917" spans="1:10" x14ac:dyDescent="0.3">
      <c r="A1917" s="5">
        <v>45017</v>
      </c>
      <c r="B1917" t="s">
        <v>84</v>
      </c>
      <c r="C1917" t="s">
        <v>547</v>
      </c>
      <c r="D1917" s="1">
        <v>44978</v>
      </c>
      <c r="G1917" s="6">
        <v>2520880</v>
      </c>
      <c r="H1917" s="6">
        <v>269900</v>
      </c>
      <c r="I1917">
        <v>0</v>
      </c>
      <c r="J1917" s="6">
        <v>2790780</v>
      </c>
    </row>
    <row r="1918" spans="1:10" x14ac:dyDescent="0.3">
      <c r="A1918" s="5">
        <v>45017</v>
      </c>
      <c r="B1918" t="s">
        <v>85</v>
      </c>
      <c r="C1918" t="s">
        <v>548</v>
      </c>
      <c r="D1918" s="1">
        <v>44985</v>
      </c>
      <c r="G1918" s="6">
        <v>2717030</v>
      </c>
      <c r="I1918">
        <v>0</v>
      </c>
      <c r="J1918" s="6">
        <v>2717030</v>
      </c>
    </row>
    <row r="1919" spans="1:10" x14ac:dyDescent="0.3">
      <c r="A1919" s="5">
        <v>45017</v>
      </c>
      <c r="B1919" t="s">
        <v>86</v>
      </c>
      <c r="C1919" t="s">
        <v>549</v>
      </c>
      <c r="D1919" s="1">
        <v>45007</v>
      </c>
      <c r="G1919" s="6">
        <v>3997560</v>
      </c>
      <c r="I1919">
        <v>0</v>
      </c>
      <c r="J1919" s="6">
        <v>3997560</v>
      </c>
    </row>
    <row r="1920" spans="1:10" x14ac:dyDescent="0.3">
      <c r="A1920" s="5">
        <v>45017</v>
      </c>
      <c r="B1920" t="s">
        <v>87</v>
      </c>
      <c r="C1920" t="s">
        <v>550</v>
      </c>
      <c r="D1920" s="1">
        <v>45012</v>
      </c>
      <c r="G1920" s="6">
        <v>3633920</v>
      </c>
      <c r="H1920" s="6">
        <v>412700</v>
      </c>
      <c r="I1920">
        <v>0</v>
      </c>
      <c r="J1920" s="6">
        <v>4046620</v>
      </c>
    </row>
    <row r="1921" spans="1:10" x14ac:dyDescent="0.3">
      <c r="A1921" s="5">
        <v>45017</v>
      </c>
      <c r="B1921" t="s">
        <v>88</v>
      </c>
      <c r="C1921" t="s">
        <v>551</v>
      </c>
      <c r="D1921" s="1">
        <v>45014</v>
      </c>
      <c r="G1921" s="6">
        <v>4858920</v>
      </c>
      <c r="I1921">
        <v>0</v>
      </c>
      <c r="J1921" s="6">
        <v>4858920</v>
      </c>
    </row>
    <row r="1922" spans="1:10" x14ac:dyDescent="0.3">
      <c r="A1922" s="5">
        <v>45017</v>
      </c>
      <c r="B1922" t="s">
        <v>89</v>
      </c>
      <c r="C1922" t="s">
        <v>552</v>
      </c>
      <c r="D1922" s="1">
        <v>45026</v>
      </c>
      <c r="G1922" s="6">
        <v>1604870</v>
      </c>
      <c r="I1922">
        <v>0</v>
      </c>
      <c r="J1922" s="6">
        <v>1604870</v>
      </c>
    </row>
    <row r="1923" spans="1:10" x14ac:dyDescent="0.3">
      <c r="A1923" s="5">
        <v>45017</v>
      </c>
      <c r="B1923" t="s">
        <v>90</v>
      </c>
      <c r="C1923" t="s">
        <v>553</v>
      </c>
      <c r="D1923" s="1">
        <v>45036</v>
      </c>
      <c r="G1923" s="6">
        <v>523420</v>
      </c>
      <c r="I1923">
        <v>0</v>
      </c>
      <c r="J1923" s="6">
        <v>523420</v>
      </c>
    </row>
    <row r="1924" spans="1:10" x14ac:dyDescent="0.3">
      <c r="A1924" s="5">
        <v>45017</v>
      </c>
      <c r="B1924" t="s">
        <v>91</v>
      </c>
      <c r="C1924" t="s">
        <v>554</v>
      </c>
      <c r="D1924" s="1">
        <v>45042</v>
      </c>
      <c r="G1924" s="6">
        <v>690680</v>
      </c>
      <c r="I1924">
        <v>0</v>
      </c>
      <c r="J1924" s="6">
        <v>690680</v>
      </c>
    </row>
    <row r="1925" spans="1:10" x14ac:dyDescent="0.3">
      <c r="A1925" s="5">
        <v>45047</v>
      </c>
      <c r="B1925" t="s">
        <v>1</v>
      </c>
      <c r="C1925" t="s">
        <v>475</v>
      </c>
      <c r="D1925" s="1">
        <v>42292</v>
      </c>
      <c r="G1925" s="6">
        <v>9523600</v>
      </c>
      <c r="H1925" s="6">
        <v>481900</v>
      </c>
      <c r="I1925">
        <v>0</v>
      </c>
      <c r="J1925" s="6">
        <v>10005500</v>
      </c>
    </row>
    <row r="1926" spans="1:10" x14ac:dyDescent="0.3">
      <c r="A1926" s="5">
        <v>45047</v>
      </c>
      <c r="B1926" t="s">
        <v>3</v>
      </c>
      <c r="C1926" t="s">
        <v>476</v>
      </c>
      <c r="D1926" s="1">
        <v>42444</v>
      </c>
      <c r="G1926" s="6">
        <v>6133500</v>
      </c>
      <c r="I1926">
        <v>0</v>
      </c>
      <c r="J1926" s="6">
        <v>6133500</v>
      </c>
    </row>
    <row r="1927" spans="1:10" x14ac:dyDescent="0.3">
      <c r="A1927" s="5">
        <v>45047</v>
      </c>
      <c r="B1927" t="s">
        <v>4</v>
      </c>
      <c r="C1927" t="s">
        <v>477</v>
      </c>
      <c r="D1927" s="1">
        <v>42503</v>
      </c>
      <c r="G1927" s="6">
        <v>9539200</v>
      </c>
      <c r="I1927">
        <v>0</v>
      </c>
      <c r="J1927" s="6">
        <v>9539200</v>
      </c>
    </row>
    <row r="1928" spans="1:10" x14ac:dyDescent="0.3">
      <c r="A1928" s="5">
        <v>45047</v>
      </c>
      <c r="B1928" t="s">
        <v>6</v>
      </c>
      <c r="C1928" t="s">
        <v>478</v>
      </c>
      <c r="D1928" s="1">
        <v>42638</v>
      </c>
      <c r="G1928" s="6">
        <v>5865500</v>
      </c>
      <c r="I1928">
        <v>0</v>
      </c>
      <c r="J1928" s="6">
        <v>5865500</v>
      </c>
    </row>
    <row r="1929" spans="1:10" x14ac:dyDescent="0.3">
      <c r="A1929" s="5">
        <v>45047</v>
      </c>
      <c r="B1929" t="s">
        <v>8</v>
      </c>
      <c r="C1929" t="s">
        <v>479</v>
      </c>
      <c r="D1929" s="1">
        <v>42708</v>
      </c>
      <c r="G1929" s="6">
        <v>5190500</v>
      </c>
      <c r="I1929">
        <v>0</v>
      </c>
      <c r="J1929" s="6">
        <v>5190500</v>
      </c>
    </row>
    <row r="1930" spans="1:10" x14ac:dyDescent="0.3">
      <c r="A1930" s="5">
        <v>45047</v>
      </c>
      <c r="B1930" t="s">
        <v>10</v>
      </c>
      <c r="C1930" t="s">
        <v>480</v>
      </c>
      <c r="D1930" s="1">
        <v>43039</v>
      </c>
      <c r="G1930" s="6">
        <v>7858400</v>
      </c>
      <c r="H1930" s="6">
        <v>270400</v>
      </c>
      <c r="I1930">
        <v>0</v>
      </c>
      <c r="J1930" s="6">
        <v>8128800</v>
      </c>
    </row>
    <row r="1931" spans="1:10" x14ac:dyDescent="0.3">
      <c r="A1931" s="5">
        <v>45047</v>
      </c>
      <c r="B1931" t="s">
        <v>11</v>
      </c>
      <c r="C1931" t="s">
        <v>481</v>
      </c>
      <c r="D1931" s="1">
        <v>43146</v>
      </c>
      <c r="G1931" s="6">
        <v>9587000</v>
      </c>
      <c r="H1931" s="6">
        <v>387200</v>
      </c>
      <c r="I1931">
        <v>0</v>
      </c>
      <c r="J1931" s="6">
        <v>9974200</v>
      </c>
    </row>
    <row r="1932" spans="1:10" x14ac:dyDescent="0.3">
      <c r="A1932" s="5">
        <v>45047</v>
      </c>
      <c r="B1932" t="s">
        <v>12</v>
      </c>
      <c r="C1932" t="s">
        <v>494</v>
      </c>
      <c r="D1932" s="1">
        <v>43252</v>
      </c>
      <c r="G1932" s="6">
        <v>608500</v>
      </c>
      <c r="I1932">
        <v>0</v>
      </c>
      <c r="J1932" s="6">
        <v>608500</v>
      </c>
    </row>
    <row r="1933" spans="1:10" x14ac:dyDescent="0.3">
      <c r="A1933" s="5">
        <v>45047</v>
      </c>
      <c r="B1933" t="s">
        <v>13</v>
      </c>
      <c r="C1933" t="s">
        <v>485</v>
      </c>
      <c r="D1933" s="1">
        <v>43779</v>
      </c>
      <c r="G1933" s="6">
        <v>6931500</v>
      </c>
      <c r="H1933" s="6">
        <v>296800</v>
      </c>
      <c r="I1933">
        <v>0</v>
      </c>
      <c r="J1933" s="6">
        <v>7228300</v>
      </c>
    </row>
    <row r="1934" spans="1:10" x14ac:dyDescent="0.3">
      <c r="A1934" s="5">
        <v>45047</v>
      </c>
      <c r="B1934" t="s">
        <v>15</v>
      </c>
      <c r="C1934" t="s">
        <v>517</v>
      </c>
      <c r="D1934" s="1">
        <v>44583</v>
      </c>
      <c r="G1934" s="6">
        <v>6769500</v>
      </c>
      <c r="H1934" s="6">
        <v>337200</v>
      </c>
      <c r="I1934">
        <v>0</v>
      </c>
      <c r="J1934" s="6">
        <v>7106700</v>
      </c>
    </row>
    <row r="1935" spans="1:10" x14ac:dyDescent="0.3">
      <c r="A1935" s="5">
        <v>45047</v>
      </c>
      <c r="B1935" t="s">
        <v>16</v>
      </c>
      <c r="C1935" t="s">
        <v>538</v>
      </c>
      <c r="D1935" s="1">
        <v>44889</v>
      </c>
      <c r="G1935" s="6">
        <v>6196000</v>
      </c>
      <c r="I1935">
        <v>0</v>
      </c>
      <c r="J1935" s="6">
        <v>6196000</v>
      </c>
    </row>
    <row r="1936" spans="1:10" x14ac:dyDescent="0.3">
      <c r="A1936" s="5">
        <v>45047</v>
      </c>
      <c r="B1936" t="s">
        <v>20</v>
      </c>
      <c r="C1936" t="s">
        <v>482</v>
      </c>
      <c r="D1936" s="1">
        <v>43629</v>
      </c>
      <c r="G1936" s="6">
        <v>11152000</v>
      </c>
      <c r="H1936" s="6">
        <v>504700</v>
      </c>
      <c r="I1936">
        <v>0</v>
      </c>
      <c r="J1936" s="6">
        <v>11656700</v>
      </c>
    </row>
    <row r="1937" spans="1:10" x14ac:dyDescent="0.3">
      <c r="A1937" s="5">
        <v>45047</v>
      </c>
      <c r="B1937" t="s">
        <v>21</v>
      </c>
      <c r="C1937" t="s">
        <v>483</v>
      </c>
      <c r="D1937" s="1">
        <v>43631</v>
      </c>
      <c r="G1937" s="6">
        <v>6194500</v>
      </c>
      <c r="H1937" s="6">
        <v>290200</v>
      </c>
      <c r="I1937">
        <v>0</v>
      </c>
      <c r="J1937" s="6">
        <v>6484700</v>
      </c>
    </row>
    <row r="1938" spans="1:10" x14ac:dyDescent="0.3">
      <c r="A1938" s="5">
        <v>45047</v>
      </c>
      <c r="B1938" t="s">
        <v>22</v>
      </c>
      <c r="C1938" t="s">
        <v>484</v>
      </c>
      <c r="D1938" s="1">
        <v>43743</v>
      </c>
      <c r="G1938" s="6">
        <v>8398500</v>
      </c>
      <c r="H1938" s="6">
        <v>302400</v>
      </c>
      <c r="I1938">
        <v>0</v>
      </c>
      <c r="J1938" s="6">
        <v>8700900</v>
      </c>
    </row>
    <row r="1939" spans="1:10" x14ac:dyDescent="0.3">
      <c r="A1939" s="5">
        <v>45047</v>
      </c>
      <c r="B1939" t="s">
        <v>23</v>
      </c>
      <c r="C1939" t="s">
        <v>486</v>
      </c>
      <c r="D1939" s="1">
        <v>43834</v>
      </c>
      <c r="G1939" s="6">
        <v>12703500</v>
      </c>
      <c r="I1939">
        <v>0</v>
      </c>
      <c r="J1939" s="6">
        <v>12703500</v>
      </c>
    </row>
    <row r="1940" spans="1:10" x14ac:dyDescent="0.3">
      <c r="A1940" s="5">
        <v>45047</v>
      </c>
      <c r="B1940" t="s">
        <v>24</v>
      </c>
      <c r="C1940" t="s">
        <v>487</v>
      </c>
      <c r="D1940" s="1">
        <v>43833</v>
      </c>
      <c r="G1940" s="6">
        <v>5134000</v>
      </c>
      <c r="I1940">
        <v>0</v>
      </c>
      <c r="J1940" s="6">
        <v>5134000</v>
      </c>
    </row>
    <row r="1941" spans="1:10" x14ac:dyDescent="0.3">
      <c r="A1941" s="5">
        <v>45047</v>
      </c>
      <c r="B1941" t="s">
        <v>25</v>
      </c>
      <c r="C1941" t="s">
        <v>488</v>
      </c>
      <c r="D1941" s="1">
        <v>43853</v>
      </c>
      <c r="G1941" s="6">
        <v>7017500</v>
      </c>
      <c r="H1941" s="6">
        <v>387400</v>
      </c>
      <c r="I1941">
        <v>0</v>
      </c>
      <c r="J1941" s="6">
        <v>7404900</v>
      </c>
    </row>
    <row r="1942" spans="1:10" x14ac:dyDescent="0.3">
      <c r="A1942" s="5">
        <v>45047</v>
      </c>
      <c r="B1942" t="s">
        <v>26</v>
      </c>
      <c r="C1942" t="s">
        <v>489</v>
      </c>
      <c r="D1942" s="1">
        <v>43945</v>
      </c>
      <c r="G1942" s="6">
        <v>11578500</v>
      </c>
      <c r="H1942" s="6">
        <v>418100</v>
      </c>
      <c r="I1942">
        <v>0</v>
      </c>
      <c r="J1942" s="6">
        <v>11996600</v>
      </c>
    </row>
    <row r="1943" spans="1:10" x14ac:dyDescent="0.3">
      <c r="A1943" s="5">
        <v>45047</v>
      </c>
      <c r="B1943" t="s">
        <v>27</v>
      </c>
      <c r="C1943" t="s">
        <v>490</v>
      </c>
      <c r="D1943" s="1">
        <v>44015</v>
      </c>
      <c r="G1943" s="6">
        <v>3618570</v>
      </c>
      <c r="I1943">
        <v>0</v>
      </c>
      <c r="J1943" s="6">
        <v>3618570</v>
      </c>
    </row>
    <row r="1944" spans="1:10" x14ac:dyDescent="0.3">
      <c r="A1944" s="5">
        <v>45047</v>
      </c>
      <c r="B1944" t="s">
        <v>28</v>
      </c>
      <c r="C1944" t="s">
        <v>491</v>
      </c>
      <c r="D1944" s="1">
        <v>44042</v>
      </c>
      <c r="G1944" s="6">
        <v>4229000</v>
      </c>
      <c r="I1944">
        <v>0</v>
      </c>
      <c r="J1944" s="6">
        <v>4229000</v>
      </c>
    </row>
    <row r="1945" spans="1:10" x14ac:dyDescent="0.3">
      <c r="A1945" s="5">
        <v>45047</v>
      </c>
      <c r="B1945" t="s">
        <v>29</v>
      </c>
      <c r="C1945" t="s">
        <v>492</v>
      </c>
      <c r="D1945" s="1">
        <v>44043</v>
      </c>
      <c r="G1945" s="6">
        <v>4117500</v>
      </c>
      <c r="I1945">
        <v>0</v>
      </c>
      <c r="J1945" s="6">
        <v>4117500</v>
      </c>
    </row>
    <row r="1946" spans="1:10" x14ac:dyDescent="0.3">
      <c r="A1946" s="5">
        <v>45047</v>
      </c>
      <c r="B1946" t="s">
        <v>30</v>
      </c>
      <c r="C1946" t="s">
        <v>493</v>
      </c>
      <c r="D1946" s="1">
        <v>44072</v>
      </c>
      <c r="G1946" s="6">
        <v>6792000</v>
      </c>
      <c r="I1946">
        <v>0</v>
      </c>
      <c r="J1946" s="6">
        <v>6792000</v>
      </c>
    </row>
    <row r="1947" spans="1:10" x14ac:dyDescent="0.3">
      <c r="A1947" s="5">
        <v>45047</v>
      </c>
      <c r="B1947" t="s">
        <v>31</v>
      </c>
      <c r="C1947" t="s">
        <v>495</v>
      </c>
      <c r="D1947" s="1">
        <v>44085</v>
      </c>
      <c r="G1947" s="6">
        <v>5469900</v>
      </c>
      <c r="I1947">
        <v>0</v>
      </c>
      <c r="J1947" s="6">
        <v>5469900</v>
      </c>
    </row>
    <row r="1948" spans="1:10" x14ac:dyDescent="0.3">
      <c r="A1948" s="5">
        <v>45047</v>
      </c>
      <c r="B1948" t="s">
        <v>32</v>
      </c>
      <c r="C1948" t="s">
        <v>496</v>
      </c>
      <c r="D1948" s="1">
        <v>44130</v>
      </c>
      <c r="E1948" s="1">
        <v>45543</v>
      </c>
      <c r="G1948" s="6">
        <v>7411000</v>
      </c>
      <c r="I1948">
        <v>0</v>
      </c>
      <c r="J1948" s="6">
        <v>7411000</v>
      </c>
    </row>
    <row r="1949" spans="1:10" x14ac:dyDescent="0.3">
      <c r="A1949" s="5">
        <v>45047</v>
      </c>
      <c r="B1949" t="s">
        <v>33</v>
      </c>
      <c r="C1949" t="s">
        <v>497</v>
      </c>
      <c r="D1949" s="1">
        <v>44147</v>
      </c>
      <c r="G1949" s="6">
        <v>6415500</v>
      </c>
      <c r="I1949">
        <v>0</v>
      </c>
      <c r="J1949" s="6">
        <v>6415500</v>
      </c>
    </row>
    <row r="1950" spans="1:10" x14ac:dyDescent="0.3">
      <c r="A1950" s="5">
        <v>45047</v>
      </c>
      <c r="B1950" t="s">
        <v>34</v>
      </c>
      <c r="C1950" t="s">
        <v>498</v>
      </c>
      <c r="D1950" s="1">
        <v>44154</v>
      </c>
      <c r="G1950" s="6">
        <v>9895000</v>
      </c>
      <c r="I1950">
        <v>0</v>
      </c>
      <c r="J1950" s="6">
        <v>9895000</v>
      </c>
    </row>
    <row r="1951" spans="1:10" x14ac:dyDescent="0.3">
      <c r="A1951" s="5">
        <v>45047</v>
      </c>
      <c r="B1951" t="s">
        <v>35</v>
      </c>
      <c r="C1951" t="s">
        <v>499</v>
      </c>
      <c r="D1951" s="1">
        <v>44169</v>
      </c>
      <c r="G1951" s="6">
        <v>7412500</v>
      </c>
      <c r="I1951">
        <v>0</v>
      </c>
      <c r="J1951" s="6">
        <v>7412500</v>
      </c>
    </row>
    <row r="1952" spans="1:10" x14ac:dyDescent="0.3">
      <c r="A1952" s="5">
        <v>45047</v>
      </c>
      <c r="B1952" t="s">
        <v>36</v>
      </c>
      <c r="C1952" t="s">
        <v>500</v>
      </c>
      <c r="D1952" s="1">
        <v>44217</v>
      </c>
      <c r="E1952" s="1">
        <v>45620</v>
      </c>
      <c r="G1952" s="6">
        <v>4222900</v>
      </c>
      <c r="I1952">
        <v>0</v>
      </c>
      <c r="J1952" s="6">
        <v>4222900</v>
      </c>
    </row>
    <row r="1953" spans="1:10" x14ac:dyDescent="0.3">
      <c r="A1953" s="5">
        <v>45047</v>
      </c>
      <c r="B1953" t="s">
        <v>37</v>
      </c>
      <c r="C1953" t="s">
        <v>501</v>
      </c>
      <c r="D1953" s="1">
        <v>44245</v>
      </c>
      <c r="E1953" s="1">
        <v>45838</v>
      </c>
      <c r="G1953" s="6">
        <v>5173300</v>
      </c>
      <c r="I1953">
        <v>0</v>
      </c>
      <c r="J1953" s="6">
        <v>5173300</v>
      </c>
    </row>
    <row r="1954" spans="1:10" x14ac:dyDescent="0.3">
      <c r="A1954" s="5">
        <v>45047</v>
      </c>
      <c r="B1954" t="s">
        <v>38</v>
      </c>
      <c r="C1954" t="s">
        <v>502</v>
      </c>
      <c r="D1954" s="1">
        <v>44252</v>
      </c>
      <c r="G1954" s="6">
        <v>6160000</v>
      </c>
      <c r="I1954">
        <v>0</v>
      </c>
      <c r="J1954" s="6">
        <v>6160000</v>
      </c>
    </row>
    <row r="1955" spans="1:10" x14ac:dyDescent="0.3">
      <c r="A1955" s="5">
        <v>45047</v>
      </c>
      <c r="B1955" t="s">
        <v>39</v>
      </c>
      <c r="C1955" t="s">
        <v>503</v>
      </c>
      <c r="D1955" s="1">
        <v>44258</v>
      </c>
      <c r="G1955" s="6">
        <v>5701500</v>
      </c>
      <c r="H1955" s="6">
        <v>275100</v>
      </c>
      <c r="I1955">
        <v>0</v>
      </c>
      <c r="J1955" s="6">
        <v>5976600</v>
      </c>
    </row>
    <row r="1956" spans="1:10" x14ac:dyDescent="0.3">
      <c r="A1956" s="5">
        <v>45047</v>
      </c>
      <c r="B1956" t="s">
        <v>40</v>
      </c>
      <c r="C1956" t="s">
        <v>504</v>
      </c>
      <c r="D1956" s="1">
        <v>44280</v>
      </c>
      <c r="G1956" s="6">
        <v>2892000</v>
      </c>
      <c r="I1956">
        <v>0</v>
      </c>
      <c r="J1956" s="6">
        <v>2892000</v>
      </c>
    </row>
    <row r="1957" spans="1:10" x14ac:dyDescent="0.3">
      <c r="A1957" s="5">
        <v>45047</v>
      </c>
      <c r="B1957" t="s">
        <v>41</v>
      </c>
      <c r="C1957" t="s">
        <v>505</v>
      </c>
      <c r="D1957" s="1">
        <v>44287</v>
      </c>
      <c r="G1957" s="6">
        <v>9666000</v>
      </c>
      <c r="I1957">
        <v>0</v>
      </c>
      <c r="J1957" s="6">
        <v>9666000</v>
      </c>
    </row>
    <row r="1958" spans="1:10" x14ac:dyDescent="0.3">
      <c r="A1958" s="5">
        <v>45047</v>
      </c>
      <c r="B1958" t="s">
        <v>42</v>
      </c>
      <c r="C1958" t="s">
        <v>506</v>
      </c>
      <c r="D1958" s="1">
        <v>44298</v>
      </c>
      <c r="G1958" s="6">
        <v>4946500</v>
      </c>
      <c r="I1958">
        <v>0</v>
      </c>
      <c r="J1958" s="6">
        <v>4946500</v>
      </c>
    </row>
    <row r="1959" spans="1:10" x14ac:dyDescent="0.3">
      <c r="A1959" s="5">
        <v>45047</v>
      </c>
      <c r="B1959" t="s">
        <v>43</v>
      </c>
      <c r="C1959" t="s">
        <v>507</v>
      </c>
      <c r="D1959" s="1">
        <v>44299</v>
      </c>
      <c r="G1959" s="6">
        <v>2887200</v>
      </c>
      <c r="I1959">
        <v>0</v>
      </c>
      <c r="J1959" s="6">
        <v>2887200</v>
      </c>
    </row>
    <row r="1960" spans="1:10" x14ac:dyDescent="0.3">
      <c r="A1960" s="5">
        <v>45047</v>
      </c>
      <c r="B1960" t="s">
        <v>44</v>
      </c>
      <c r="C1960" t="s">
        <v>512</v>
      </c>
      <c r="D1960" s="1">
        <v>44421</v>
      </c>
      <c r="G1960" s="6">
        <v>8429000</v>
      </c>
      <c r="H1960" s="6">
        <v>339300</v>
      </c>
      <c r="I1960">
        <v>0</v>
      </c>
      <c r="J1960" s="6">
        <v>8768300</v>
      </c>
    </row>
    <row r="1961" spans="1:10" x14ac:dyDescent="0.3">
      <c r="A1961" s="5">
        <v>45047</v>
      </c>
      <c r="B1961" t="s">
        <v>45</v>
      </c>
      <c r="C1961" t="s">
        <v>509</v>
      </c>
      <c r="D1961" s="1">
        <v>44391</v>
      </c>
      <c r="G1961" s="6">
        <v>8349500</v>
      </c>
      <c r="H1961" s="6">
        <v>465900</v>
      </c>
      <c r="I1961">
        <v>0</v>
      </c>
      <c r="J1961" s="6">
        <v>8815400</v>
      </c>
    </row>
    <row r="1962" spans="1:10" x14ac:dyDescent="0.3">
      <c r="A1962" s="5">
        <v>45047</v>
      </c>
      <c r="B1962" t="s">
        <v>46</v>
      </c>
      <c r="C1962" t="s">
        <v>510</v>
      </c>
      <c r="D1962" s="1">
        <v>44404</v>
      </c>
      <c r="G1962" s="6">
        <v>8747500</v>
      </c>
      <c r="H1962" s="6">
        <v>900100</v>
      </c>
      <c r="I1962">
        <v>0</v>
      </c>
      <c r="J1962" s="6">
        <v>9647600</v>
      </c>
    </row>
    <row r="1963" spans="1:10" x14ac:dyDescent="0.3">
      <c r="A1963" s="5">
        <v>45047</v>
      </c>
      <c r="B1963" t="s">
        <v>47</v>
      </c>
      <c r="C1963" t="s">
        <v>511</v>
      </c>
      <c r="D1963" s="1">
        <v>44405</v>
      </c>
      <c r="G1963" s="6">
        <v>8742500</v>
      </c>
      <c r="I1963">
        <v>0</v>
      </c>
      <c r="J1963" s="6">
        <v>8742500</v>
      </c>
    </row>
    <row r="1964" spans="1:10" x14ac:dyDescent="0.3">
      <c r="A1964" s="5">
        <v>45047</v>
      </c>
      <c r="B1964" t="s">
        <v>48</v>
      </c>
      <c r="C1964" t="s">
        <v>513</v>
      </c>
      <c r="D1964" s="1">
        <v>44446</v>
      </c>
      <c r="G1964" s="6">
        <v>4045900</v>
      </c>
      <c r="I1964">
        <v>0</v>
      </c>
      <c r="J1964" s="6">
        <v>4045900</v>
      </c>
    </row>
    <row r="1965" spans="1:10" x14ac:dyDescent="0.3">
      <c r="A1965" s="5">
        <v>45047</v>
      </c>
      <c r="B1965" t="s">
        <v>49</v>
      </c>
      <c r="C1965" t="s">
        <v>514</v>
      </c>
      <c r="D1965" s="1">
        <v>44453</v>
      </c>
      <c r="G1965" s="6">
        <v>9124000</v>
      </c>
      <c r="H1965" s="6">
        <v>320300</v>
      </c>
      <c r="I1965">
        <v>0</v>
      </c>
      <c r="J1965" s="6">
        <v>9444300</v>
      </c>
    </row>
    <row r="1966" spans="1:10" x14ac:dyDescent="0.3">
      <c r="A1966" s="5">
        <v>45047</v>
      </c>
      <c r="B1966" t="s">
        <v>50</v>
      </c>
      <c r="C1966" t="s">
        <v>508</v>
      </c>
      <c r="D1966" s="1">
        <v>44463</v>
      </c>
      <c r="G1966" s="6">
        <v>4123000</v>
      </c>
      <c r="H1966" s="6">
        <v>394700</v>
      </c>
      <c r="I1966">
        <v>0</v>
      </c>
      <c r="J1966" s="6">
        <v>4517700</v>
      </c>
    </row>
    <row r="1967" spans="1:10" x14ac:dyDescent="0.3">
      <c r="A1967" s="5">
        <v>45047</v>
      </c>
      <c r="B1967" t="s">
        <v>51</v>
      </c>
      <c r="C1967" t="s">
        <v>508</v>
      </c>
      <c r="D1967" s="1">
        <v>44377</v>
      </c>
      <c r="G1967" s="6">
        <v>4515500</v>
      </c>
      <c r="H1967" s="6">
        <v>178600</v>
      </c>
      <c r="I1967">
        <v>0</v>
      </c>
      <c r="J1967" s="6">
        <v>4694100</v>
      </c>
    </row>
    <row r="1968" spans="1:10" x14ac:dyDescent="0.3">
      <c r="A1968" s="5">
        <v>45047</v>
      </c>
      <c r="B1968" t="s">
        <v>52</v>
      </c>
      <c r="C1968" t="s">
        <v>508</v>
      </c>
      <c r="D1968" s="1">
        <v>44501</v>
      </c>
      <c r="G1968" s="6">
        <v>4132500</v>
      </c>
      <c r="H1968" s="6">
        <v>227600</v>
      </c>
      <c r="I1968">
        <v>0</v>
      </c>
      <c r="J1968" s="6">
        <v>4360100</v>
      </c>
    </row>
    <row r="1969" spans="1:10" x14ac:dyDescent="0.3">
      <c r="A1969" s="5">
        <v>45047</v>
      </c>
      <c r="B1969" t="s">
        <v>53</v>
      </c>
      <c r="C1969" t="s">
        <v>508</v>
      </c>
      <c r="D1969" s="1">
        <v>44476</v>
      </c>
      <c r="G1969" s="6">
        <v>3776500</v>
      </c>
      <c r="H1969" s="6">
        <v>266500</v>
      </c>
      <c r="I1969">
        <v>0</v>
      </c>
      <c r="J1969" s="6">
        <v>4043000</v>
      </c>
    </row>
    <row r="1970" spans="1:10" x14ac:dyDescent="0.3">
      <c r="A1970" s="5">
        <v>45047</v>
      </c>
      <c r="B1970" t="s">
        <v>54</v>
      </c>
      <c r="C1970" t="s">
        <v>515</v>
      </c>
      <c r="D1970" s="1">
        <v>44508</v>
      </c>
      <c r="G1970" s="6">
        <v>7183000</v>
      </c>
      <c r="H1970" s="6">
        <v>589400</v>
      </c>
      <c r="I1970">
        <v>0</v>
      </c>
      <c r="J1970" s="6">
        <v>7772400</v>
      </c>
    </row>
    <row r="1971" spans="1:10" x14ac:dyDescent="0.3">
      <c r="A1971" s="5">
        <v>45047</v>
      </c>
      <c r="B1971" t="s">
        <v>55</v>
      </c>
      <c r="C1971" t="s">
        <v>516</v>
      </c>
      <c r="D1971" s="1">
        <v>44536</v>
      </c>
      <c r="E1971" s="1">
        <v>46028</v>
      </c>
      <c r="G1971" s="6">
        <v>2909370</v>
      </c>
      <c r="I1971">
        <v>0</v>
      </c>
      <c r="J1971" s="6">
        <v>2909370</v>
      </c>
    </row>
    <row r="1972" spans="1:10" x14ac:dyDescent="0.3">
      <c r="A1972" s="5">
        <v>45047</v>
      </c>
      <c r="B1972" t="s">
        <v>56</v>
      </c>
      <c r="C1972" t="s">
        <v>518</v>
      </c>
      <c r="D1972" s="1">
        <v>44616</v>
      </c>
      <c r="G1972" s="6">
        <v>4919500</v>
      </c>
      <c r="I1972">
        <v>0</v>
      </c>
      <c r="J1972" s="6">
        <v>4919500</v>
      </c>
    </row>
    <row r="1973" spans="1:10" x14ac:dyDescent="0.3">
      <c r="A1973" s="5">
        <v>45047</v>
      </c>
      <c r="B1973" t="s">
        <v>57</v>
      </c>
      <c r="C1973" t="s">
        <v>519</v>
      </c>
      <c r="D1973" s="1">
        <v>44643</v>
      </c>
      <c r="G1973" s="6">
        <v>9061000</v>
      </c>
      <c r="H1973" s="6">
        <v>761700</v>
      </c>
      <c r="I1973">
        <v>0</v>
      </c>
      <c r="J1973" s="6">
        <v>9822700</v>
      </c>
    </row>
    <row r="1974" spans="1:10" x14ac:dyDescent="0.3">
      <c r="A1974" s="5">
        <v>45047</v>
      </c>
      <c r="B1974" t="s">
        <v>58</v>
      </c>
      <c r="C1974" t="s">
        <v>520</v>
      </c>
      <c r="D1974" s="1">
        <v>44651</v>
      </c>
      <c r="G1974" s="6">
        <v>5832000</v>
      </c>
      <c r="H1974" s="6">
        <v>358600</v>
      </c>
      <c r="I1974">
        <v>0</v>
      </c>
      <c r="J1974" s="6">
        <v>6190600</v>
      </c>
    </row>
    <row r="1975" spans="1:10" x14ac:dyDescent="0.3">
      <c r="A1975" s="5">
        <v>45047</v>
      </c>
      <c r="B1975" t="s">
        <v>59</v>
      </c>
      <c r="C1975" t="s">
        <v>521</v>
      </c>
      <c r="D1975" s="1">
        <v>44657</v>
      </c>
      <c r="G1975" s="6">
        <v>8093600</v>
      </c>
      <c r="I1975">
        <v>0</v>
      </c>
      <c r="J1975" s="6">
        <v>8093600</v>
      </c>
    </row>
    <row r="1976" spans="1:10" x14ac:dyDescent="0.3">
      <c r="A1976" s="5">
        <v>45047</v>
      </c>
      <c r="B1976" t="s">
        <v>60</v>
      </c>
      <c r="C1976" t="s">
        <v>522</v>
      </c>
      <c r="D1976" s="1">
        <v>44659</v>
      </c>
      <c r="G1976" s="6">
        <v>6446000</v>
      </c>
      <c r="H1976" s="6">
        <v>528900</v>
      </c>
      <c r="I1976">
        <v>0</v>
      </c>
      <c r="J1976" s="6">
        <v>6974900</v>
      </c>
    </row>
    <row r="1977" spans="1:10" x14ac:dyDescent="0.3">
      <c r="A1977" s="5">
        <v>45047</v>
      </c>
      <c r="B1977" t="s">
        <v>61</v>
      </c>
      <c r="C1977" t="s">
        <v>523</v>
      </c>
      <c r="D1977" s="1">
        <v>44694</v>
      </c>
      <c r="G1977" s="6">
        <v>6655500</v>
      </c>
      <c r="H1977" s="6">
        <v>491300</v>
      </c>
      <c r="I1977">
        <v>0</v>
      </c>
      <c r="J1977" s="6">
        <v>7146800</v>
      </c>
    </row>
    <row r="1978" spans="1:10" x14ac:dyDescent="0.3">
      <c r="A1978" s="5">
        <v>45047</v>
      </c>
      <c r="B1978" t="s">
        <v>62</v>
      </c>
      <c r="C1978" t="s">
        <v>524</v>
      </c>
      <c r="D1978" s="1">
        <v>44712</v>
      </c>
      <c r="G1978" s="6">
        <v>7394900</v>
      </c>
      <c r="I1978">
        <v>0</v>
      </c>
      <c r="J1978" s="6">
        <v>7394900</v>
      </c>
    </row>
    <row r="1979" spans="1:10" x14ac:dyDescent="0.3">
      <c r="A1979" s="5">
        <v>45047</v>
      </c>
      <c r="B1979" t="s">
        <v>63</v>
      </c>
      <c r="C1979" t="s">
        <v>525</v>
      </c>
      <c r="D1979" s="1">
        <v>44762</v>
      </c>
      <c r="G1979" s="6">
        <v>3738000</v>
      </c>
      <c r="H1979" s="6">
        <v>200500</v>
      </c>
      <c r="I1979">
        <v>0</v>
      </c>
      <c r="J1979" s="6">
        <v>3938500</v>
      </c>
    </row>
    <row r="1980" spans="1:10" x14ac:dyDescent="0.3">
      <c r="A1980" s="5">
        <v>45047</v>
      </c>
      <c r="B1980" t="s">
        <v>64</v>
      </c>
      <c r="C1980" t="s">
        <v>526</v>
      </c>
      <c r="D1980" s="1">
        <v>44775</v>
      </c>
      <c r="G1980" s="6">
        <v>5835500</v>
      </c>
      <c r="I1980">
        <v>0</v>
      </c>
      <c r="J1980" s="6">
        <v>5835500</v>
      </c>
    </row>
    <row r="1981" spans="1:10" x14ac:dyDescent="0.3">
      <c r="A1981" s="5">
        <v>45047</v>
      </c>
      <c r="B1981" t="s">
        <v>65</v>
      </c>
      <c r="C1981" t="s">
        <v>527</v>
      </c>
      <c r="D1981" s="1">
        <v>44783</v>
      </c>
      <c r="G1981" s="6">
        <v>3363500</v>
      </c>
      <c r="I1981">
        <v>0</v>
      </c>
      <c r="J1981" s="6">
        <v>3363500</v>
      </c>
    </row>
    <row r="1982" spans="1:10" x14ac:dyDescent="0.3">
      <c r="A1982" s="5">
        <v>45047</v>
      </c>
      <c r="B1982" t="s">
        <v>66</v>
      </c>
      <c r="C1982" t="s">
        <v>528</v>
      </c>
      <c r="D1982" s="1">
        <v>44798</v>
      </c>
      <c r="G1982" s="6">
        <v>2980500</v>
      </c>
      <c r="H1982" s="6">
        <v>244400</v>
      </c>
      <c r="I1982">
        <v>0</v>
      </c>
      <c r="J1982" s="6">
        <v>3224900</v>
      </c>
    </row>
    <row r="1983" spans="1:10" x14ac:dyDescent="0.3">
      <c r="A1983" s="5">
        <v>45047</v>
      </c>
      <c r="B1983" t="s">
        <v>67</v>
      </c>
      <c r="C1983" t="s">
        <v>529</v>
      </c>
      <c r="D1983" s="1">
        <v>44802</v>
      </c>
      <c r="G1983" s="6">
        <v>4898500</v>
      </c>
      <c r="I1983">
        <v>0</v>
      </c>
      <c r="J1983" s="6">
        <v>4898500</v>
      </c>
    </row>
    <row r="1984" spans="1:10" x14ac:dyDescent="0.3">
      <c r="A1984" s="5">
        <v>45047</v>
      </c>
      <c r="B1984" t="s">
        <v>68</v>
      </c>
      <c r="C1984" t="s">
        <v>530</v>
      </c>
      <c r="D1984" s="1">
        <v>44811</v>
      </c>
      <c r="G1984" s="6">
        <v>3038000</v>
      </c>
      <c r="I1984">
        <v>0</v>
      </c>
      <c r="J1984" s="6">
        <v>3038000</v>
      </c>
    </row>
    <row r="1985" spans="1:10" x14ac:dyDescent="0.3">
      <c r="A1985" s="5">
        <v>45047</v>
      </c>
      <c r="B1985" t="s">
        <v>69</v>
      </c>
      <c r="C1985" t="s">
        <v>531</v>
      </c>
      <c r="D1985" s="1">
        <v>44820</v>
      </c>
      <c r="G1985" s="6">
        <v>4994000</v>
      </c>
      <c r="H1985" s="6">
        <v>315600</v>
      </c>
      <c r="I1985">
        <v>0</v>
      </c>
      <c r="J1985" s="6">
        <v>5309600</v>
      </c>
    </row>
    <row r="1986" spans="1:10" x14ac:dyDescent="0.3">
      <c r="A1986" s="5">
        <v>45047</v>
      </c>
      <c r="B1986" t="s">
        <v>70</v>
      </c>
      <c r="C1986" t="s">
        <v>532</v>
      </c>
      <c r="D1986" s="1">
        <v>44845</v>
      </c>
      <c r="G1986" s="6">
        <v>4647000</v>
      </c>
      <c r="I1986">
        <v>0</v>
      </c>
      <c r="J1986" s="6">
        <v>4647000</v>
      </c>
    </row>
    <row r="1987" spans="1:10" x14ac:dyDescent="0.3">
      <c r="A1987" s="5">
        <v>45047</v>
      </c>
      <c r="B1987" t="s">
        <v>71</v>
      </c>
      <c r="C1987" t="s">
        <v>533</v>
      </c>
      <c r="D1987" s="1">
        <v>44848</v>
      </c>
      <c r="G1987" s="6">
        <v>6098600</v>
      </c>
      <c r="I1987">
        <v>0</v>
      </c>
      <c r="J1987" s="6">
        <v>6098600</v>
      </c>
    </row>
    <row r="1988" spans="1:10" x14ac:dyDescent="0.3">
      <c r="A1988" s="5">
        <v>45047</v>
      </c>
      <c r="B1988" t="s">
        <v>72</v>
      </c>
      <c r="C1988" t="s">
        <v>534</v>
      </c>
      <c r="D1988" s="1">
        <v>44854</v>
      </c>
      <c r="G1988" s="6">
        <v>5856000</v>
      </c>
      <c r="I1988">
        <v>0</v>
      </c>
      <c r="J1988" s="6">
        <v>5856000</v>
      </c>
    </row>
    <row r="1989" spans="1:10" x14ac:dyDescent="0.3">
      <c r="A1989" s="5">
        <v>45047</v>
      </c>
      <c r="B1989" t="s">
        <v>73</v>
      </c>
      <c r="C1989" t="s">
        <v>535</v>
      </c>
      <c r="D1989" s="1">
        <v>44855</v>
      </c>
      <c r="G1989" s="6">
        <v>4073500</v>
      </c>
      <c r="I1989">
        <v>0</v>
      </c>
      <c r="J1989" s="6">
        <v>4073500</v>
      </c>
    </row>
    <row r="1990" spans="1:10" x14ac:dyDescent="0.3">
      <c r="A1990" s="5">
        <v>45047</v>
      </c>
      <c r="B1990" t="s">
        <v>74</v>
      </c>
      <c r="C1990" t="s">
        <v>536</v>
      </c>
      <c r="D1990" s="1">
        <v>44859</v>
      </c>
      <c r="G1990" s="6">
        <v>4367500</v>
      </c>
      <c r="I1990">
        <v>0</v>
      </c>
      <c r="J1990" s="6">
        <v>4367500</v>
      </c>
    </row>
    <row r="1991" spans="1:10" x14ac:dyDescent="0.3">
      <c r="A1991" s="5">
        <v>45047</v>
      </c>
      <c r="B1991" t="s">
        <v>75</v>
      </c>
      <c r="C1991" t="s">
        <v>537</v>
      </c>
      <c r="D1991" s="1">
        <v>44861</v>
      </c>
      <c r="G1991" s="6">
        <v>2254500</v>
      </c>
      <c r="I1991">
        <v>0</v>
      </c>
      <c r="J1991" s="6">
        <v>2254500</v>
      </c>
    </row>
    <row r="1992" spans="1:10" x14ac:dyDescent="0.3">
      <c r="A1992" s="5">
        <v>45047</v>
      </c>
      <c r="B1992" t="s">
        <v>76</v>
      </c>
      <c r="C1992" t="s">
        <v>539</v>
      </c>
      <c r="D1992" s="1">
        <v>44889</v>
      </c>
      <c r="G1992" s="6">
        <v>3418000</v>
      </c>
      <c r="I1992">
        <v>0</v>
      </c>
      <c r="J1992" s="6">
        <v>3418000</v>
      </c>
    </row>
    <row r="1993" spans="1:10" x14ac:dyDescent="0.3">
      <c r="A1993" s="5">
        <v>45047</v>
      </c>
      <c r="B1993" t="s">
        <v>77</v>
      </c>
      <c r="C1993" t="s">
        <v>540</v>
      </c>
      <c r="D1993" s="1">
        <v>44893</v>
      </c>
      <c r="G1993" s="6">
        <v>4095500</v>
      </c>
      <c r="I1993">
        <v>0</v>
      </c>
      <c r="J1993" s="6">
        <v>4095500</v>
      </c>
    </row>
    <row r="1994" spans="1:10" x14ac:dyDescent="0.3">
      <c r="A1994" s="5">
        <v>45047</v>
      </c>
      <c r="B1994" t="s">
        <v>78</v>
      </c>
      <c r="C1994" t="s">
        <v>541</v>
      </c>
      <c r="D1994" s="1">
        <v>44895</v>
      </c>
      <c r="G1994" s="6">
        <v>2970000</v>
      </c>
      <c r="H1994" s="6">
        <v>244200</v>
      </c>
      <c r="I1994">
        <v>0</v>
      </c>
      <c r="J1994" s="6">
        <v>3214200</v>
      </c>
    </row>
    <row r="1995" spans="1:10" x14ac:dyDescent="0.3">
      <c r="A1995" s="5">
        <v>45047</v>
      </c>
      <c r="B1995" t="s">
        <v>79</v>
      </c>
      <c r="C1995" t="s">
        <v>542</v>
      </c>
      <c r="D1995" s="1">
        <v>44897</v>
      </c>
      <c r="G1995" s="6">
        <v>2227000</v>
      </c>
      <c r="H1995" s="6">
        <v>124100</v>
      </c>
      <c r="I1995">
        <v>0</v>
      </c>
      <c r="J1995" s="6">
        <v>2351100</v>
      </c>
    </row>
    <row r="1996" spans="1:10" x14ac:dyDescent="0.3">
      <c r="A1996" s="5">
        <v>45047</v>
      </c>
      <c r="B1996" t="s">
        <v>80</v>
      </c>
      <c r="C1996" t="s">
        <v>543</v>
      </c>
      <c r="D1996" s="1">
        <v>44901</v>
      </c>
      <c r="G1996" s="6">
        <v>5155000</v>
      </c>
      <c r="I1996">
        <v>0</v>
      </c>
      <c r="J1996" s="6">
        <v>5155000</v>
      </c>
    </row>
    <row r="1997" spans="1:10" x14ac:dyDescent="0.3">
      <c r="A1997" s="5">
        <v>45047</v>
      </c>
      <c r="B1997" t="s">
        <v>81</v>
      </c>
      <c r="C1997" t="s">
        <v>544</v>
      </c>
      <c r="D1997" s="1">
        <v>44916</v>
      </c>
      <c r="G1997" s="6">
        <v>3775500</v>
      </c>
      <c r="I1997" s="6">
        <v>330000</v>
      </c>
      <c r="J1997" s="6">
        <v>4105500</v>
      </c>
    </row>
    <row r="1998" spans="1:10" x14ac:dyDescent="0.3">
      <c r="A1998" s="5">
        <v>45047</v>
      </c>
      <c r="B1998" t="s">
        <v>82</v>
      </c>
      <c r="C1998" t="s">
        <v>545</v>
      </c>
      <c r="D1998" s="1">
        <v>44922</v>
      </c>
      <c r="G1998" s="6">
        <v>3245000</v>
      </c>
      <c r="I1998">
        <v>0</v>
      </c>
      <c r="J1998" s="6">
        <v>3245000</v>
      </c>
    </row>
    <row r="1999" spans="1:10" x14ac:dyDescent="0.3">
      <c r="A1999" s="5">
        <v>45047</v>
      </c>
      <c r="B1999" t="s">
        <v>83</v>
      </c>
      <c r="C1999" t="s">
        <v>546</v>
      </c>
      <c r="D1999" s="1">
        <v>44945</v>
      </c>
      <c r="G1999" s="6">
        <v>8122000</v>
      </c>
      <c r="I1999">
        <v>0</v>
      </c>
      <c r="J1999" s="6">
        <v>8122000</v>
      </c>
    </row>
    <row r="2000" spans="1:10" x14ac:dyDescent="0.3">
      <c r="A2000" s="5">
        <v>45047</v>
      </c>
      <c r="B2000" t="s">
        <v>84</v>
      </c>
      <c r="C2000" t="s">
        <v>547</v>
      </c>
      <c r="D2000" s="1">
        <v>44978</v>
      </c>
      <c r="G2000" s="6">
        <v>3461000</v>
      </c>
      <c r="H2000" s="6">
        <v>251600</v>
      </c>
      <c r="I2000">
        <v>0</v>
      </c>
      <c r="J2000" s="6">
        <v>3712600</v>
      </c>
    </row>
    <row r="2001" spans="1:10" x14ac:dyDescent="0.3">
      <c r="A2001" s="5">
        <v>45047</v>
      </c>
      <c r="B2001" t="s">
        <v>85</v>
      </c>
      <c r="C2001" t="s">
        <v>548</v>
      </c>
      <c r="D2001" s="1">
        <v>44985</v>
      </c>
      <c r="G2001" s="6">
        <v>2736080</v>
      </c>
      <c r="I2001">
        <v>0</v>
      </c>
      <c r="J2001" s="6">
        <v>2736080</v>
      </c>
    </row>
    <row r="2002" spans="1:10" x14ac:dyDescent="0.3">
      <c r="A2002" s="5">
        <v>45047</v>
      </c>
      <c r="B2002" t="s">
        <v>86</v>
      </c>
      <c r="C2002" t="s">
        <v>549</v>
      </c>
      <c r="D2002" s="1">
        <v>45007</v>
      </c>
      <c r="G2002" s="6">
        <v>5754880</v>
      </c>
      <c r="I2002">
        <v>0</v>
      </c>
      <c r="J2002" s="6">
        <v>5754880</v>
      </c>
    </row>
    <row r="2003" spans="1:10" x14ac:dyDescent="0.3">
      <c r="A2003" s="5">
        <v>45047</v>
      </c>
      <c r="B2003" t="s">
        <v>87</v>
      </c>
      <c r="C2003" t="s">
        <v>550</v>
      </c>
      <c r="D2003" s="1">
        <v>45012</v>
      </c>
      <c r="G2003" s="6">
        <v>4195080</v>
      </c>
      <c r="H2003" s="6">
        <v>325200</v>
      </c>
      <c r="I2003">
        <v>0</v>
      </c>
      <c r="J2003" s="6">
        <v>4520280</v>
      </c>
    </row>
    <row r="2004" spans="1:10" x14ac:dyDescent="0.3">
      <c r="A2004" s="5">
        <v>45047</v>
      </c>
      <c r="B2004" t="s">
        <v>88</v>
      </c>
      <c r="C2004" t="s">
        <v>551</v>
      </c>
      <c r="D2004" s="1">
        <v>45014</v>
      </c>
      <c r="G2004" s="6">
        <v>5477900</v>
      </c>
      <c r="I2004">
        <v>0</v>
      </c>
      <c r="J2004" s="6">
        <v>5477900</v>
      </c>
    </row>
    <row r="2005" spans="1:10" x14ac:dyDescent="0.3">
      <c r="A2005" s="5">
        <v>45047</v>
      </c>
      <c r="B2005" t="s">
        <v>89</v>
      </c>
      <c r="C2005" t="s">
        <v>552</v>
      </c>
      <c r="D2005" s="1">
        <v>45026</v>
      </c>
      <c r="G2005" s="6">
        <v>3178810</v>
      </c>
      <c r="I2005">
        <v>0</v>
      </c>
      <c r="J2005" s="6">
        <v>3178810</v>
      </c>
    </row>
    <row r="2006" spans="1:10" x14ac:dyDescent="0.3">
      <c r="A2006" s="5">
        <v>45047</v>
      </c>
      <c r="B2006" t="s">
        <v>90</v>
      </c>
      <c r="C2006" t="s">
        <v>553</v>
      </c>
      <c r="D2006" s="1">
        <v>45036</v>
      </c>
      <c r="G2006" s="6">
        <v>2529520</v>
      </c>
      <c r="I2006">
        <v>0</v>
      </c>
      <c r="J2006" s="6">
        <v>2529520</v>
      </c>
    </row>
    <row r="2007" spans="1:10" x14ac:dyDescent="0.3">
      <c r="A2007" s="5">
        <v>45047</v>
      </c>
      <c r="B2007" t="s">
        <v>91</v>
      </c>
      <c r="C2007" t="s">
        <v>554</v>
      </c>
      <c r="D2007" s="1">
        <v>45042</v>
      </c>
      <c r="G2007" s="6">
        <v>5058040</v>
      </c>
      <c r="I2007">
        <v>0</v>
      </c>
      <c r="J2007" s="6">
        <v>5058040</v>
      </c>
    </row>
    <row r="2008" spans="1:10" x14ac:dyDescent="0.3">
      <c r="A2008" s="5">
        <v>45047</v>
      </c>
      <c r="B2008" t="s">
        <v>92</v>
      </c>
      <c r="C2008" t="s">
        <v>555</v>
      </c>
      <c r="D2008" s="1">
        <v>45049</v>
      </c>
      <c r="G2008" s="6">
        <v>1081750</v>
      </c>
      <c r="H2008" s="6">
        <v>138820</v>
      </c>
      <c r="I2008">
        <v>0</v>
      </c>
      <c r="J2008" s="6">
        <v>1220570</v>
      </c>
    </row>
    <row r="2009" spans="1:10" x14ac:dyDescent="0.3">
      <c r="A2009" s="5">
        <v>45047</v>
      </c>
      <c r="B2009" t="s">
        <v>93</v>
      </c>
      <c r="C2009" t="s">
        <v>556</v>
      </c>
      <c r="D2009" s="1">
        <v>45077</v>
      </c>
      <c r="G2009" s="6">
        <v>82880</v>
      </c>
      <c r="I2009">
        <v>0</v>
      </c>
      <c r="J2009" s="6">
        <v>82880</v>
      </c>
    </row>
    <row r="2010" spans="1:10" x14ac:dyDescent="0.3">
      <c r="A2010" s="5">
        <v>45078</v>
      </c>
      <c r="B2010" t="s">
        <v>1</v>
      </c>
      <c r="C2010" t="s">
        <v>475</v>
      </c>
      <c r="D2010" s="1">
        <v>42292</v>
      </c>
      <c r="G2010" s="6">
        <v>8380600</v>
      </c>
      <c r="H2010" s="6">
        <v>363000</v>
      </c>
      <c r="I2010">
        <v>0</v>
      </c>
      <c r="J2010" s="6">
        <v>8743600</v>
      </c>
    </row>
    <row r="2011" spans="1:10" x14ac:dyDescent="0.3">
      <c r="A2011" s="5">
        <v>45078</v>
      </c>
      <c r="B2011" t="s">
        <v>3</v>
      </c>
      <c r="C2011" t="s">
        <v>476</v>
      </c>
      <c r="D2011" s="1">
        <v>42444</v>
      </c>
      <c r="G2011" s="6">
        <v>6404120</v>
      </c>
      <c r="I2011">
        <v>0</v>
      </c>
      <c r="J2011" s="6">
        <v>6404120</v>
      </c>
    </row>
    <row r="2012" spans="1:10" x14ac:dyDescent="0.3">
      <c r="A2012" s="5">
        <v>45078</v>
      </c>
      <c r="B2012" t="s">
        <v>4</v>
      </c>
      <c r="C2012" t="s">
        <v>477</v>
      </c>
      <c r="D2012" s="1">
        <v>42503</v>
      </c>
      <c r="G2012" s="6">
        <v>8355000</v>
      </c>
      <c r="I2012">
        <v>0</v>
      </c>
      <c r="J2012" s="6">
        <v>8355000</v>
      </c>
    </row>
    <row r="2013" spans="1:10" x14ac:dyDescent="0.3">
      <c r="A2013" s="5">
        <v>45078</v>
      </c>
      <c r="B2013" t="s">
        <v>6</v>
      </c>
      <c r="C2013" t="s">
        <v>478</v>
      </c>
      <c r="D2013" s="1">
        <v>42638</v>
      </c>
      <c r="G2013" s="6">
        <v>5175760</v>
      </c>
      <c r="I2013">
        <v>0</v>
      </c>
      <c r="J2013" s="6">
        <v>5175760</v>
      </c>
    </row>
    <row r="2014" spans="1:10" x14ac:dyDescent="0.3">
      <c r="A2014" s="5">
        <v>45078</v>
      </c>
      <c r="B2014" t="s">
        <v>8</v>
      </c>
      <c r="C2014" t="s">
        <v>479</v>
      </c>
      <c r="D2014" s="1">
        <v>42708</v>
      </c>
      <c r="G2014" s="6">
        <v>5155960</v>
      </c>
      <c r="I2014">
        <v>0</v>
      </c>
      <c r="J2014" s="6">
        <v>5155960</v>
      </c>
    </row>
    <row r="2015" spans="1:10" x14ac:dyDescent="0.3">
      <c r="A2015" s="5">
        <v>45078</v>
      </c>
      <c r="B2015" t="s">
        <v>10</v>
      </c>
      <c r="C2015" t="s">
        <v>480</v>
      </c>
      <c r="D2015" s="1">
        <v>43039</v>
      </c>
      <c r="G2015" s="6">
        <v>7824600</v>
      </c>
      <c r="H2015" s="6">
        <v>321500</v>
      </c>
      <c r="I2015">
        <v>0</v>
      </c>
      <c r="J2015" s="6">
        <v>8146100</v>
      </c>
    </row>
    <row r="2016" spans="1:10" x14ac:dyDescent="0.3">
      <c r="A2016" s="5">
        <v>45078</v>
      </c>
      <c r="B2016" t="s">
        <v>11</v>
      </c>
      <c r="C2016" t="s">
        <v>481</v>
      </c>
      <c r="D2016" s="1">
        <v>43146</v>
      </c>
      <c r="G2016" s="6">
        <v>9608000</v>
      </c>
      <c r="H2016" s="6">
        <v>252300</v>
      </c>
      <c r="I2016">
        <v>0</v>
      </c>
      <c r="J2016" s="6">
        <v>9860300</v>
      </c>
    </row>
    <row r="2017" spans="1:10" x14ac:dyDescent="0.3">
      <c r="A2017" s="5">
        <v>45078</v>
      </c>
      <c r="B2017" t="s">
        <v>12</v>
      </c>
      <c r="C2017" t="s">
        <v>494</v>
      </c>
      <c r="D2017" s="1">
        <v>43252</v>
      </c>
      <c r="G2017" s="6">
        <v>731000</v>
      </c>
      <c r="I2017">
        <v>0</v>
      </c>
      <c r="J2017" s="6">
        <v>731000</v>
      </c>
    </row>
    <row r="2018" spans="1:10" x14ac:dyDescent="0.3">
      <c r="A2018" s="5">
        <v>45078</v>
      </c>
      <c r="B2018" t="s">
        <v>13</v>
      </c>
      <c r="C2018" t="s">
        <v>485</v>
      </c>
      <c r="D2018" s="1">
        <v>43779</v>
      </c>
      <c r="G2018" s="6">
        <v>6286500</v>
      </c>
      <c r="H2018" s="6">
        <v>432100</v>
      </c>
      <c r="I2018">
        <v>0</v>
      </c>
      <c r="J2018" s="6">
        <v>6718600</v>
      </c>
    </row>
    <row r="2019" spans="1:10" x14ac:dyDescent="0.3">
      <c r="A2019" s="5">
        <v>45078</v>
      </c>
      <c r="B2019" t="s">
        <v>15</v>
      </c>
      <c r="C2019" t="s">
        <v>517</v>
      </c>
      <c r="D2019" s="1">
        <v>44583</v>
      </c>
      <c r="G2019" s="6">
        <v>6605950</v>
      </c>
      <c r="H2019" s="6">
        <v>345800</v>
      </c>
      <c r="I2019">
        <v>0</v>
      </c>
      <c r="J2019" s="6">
        <v>6951750</v>
      </c>
    </row>
    <row r="2020" spans="1:10" x14ac:dyDescent="0.3">
      <c r="A2020" s="5">
        <v>45078</v>
      </c>
      <c r="B2020" t="s">
        <v>16</v>
      </c>
      <c r="C2020" t="s">
        <v>538</v>
      </c>
      <c r="D2020" s="1">
        <v>44889</v>
      </c>
      <c r="G2020" s="6">
        <v>6370000</v>
      </c>
      <c r="I2020">
        <v>0</v>
      </c>
      <c r="J2020" s="6">
        <v>6370000</v>
      </c>
    </row>
    <row r="2021" spans="1:10" x14ac:dyDescent="0.3">
      <c r="A2021" s="5">
        <v>45078</v>
      </c>
      <c r="B2021" t="s">
        <v>20</v>
      </c>
      <c r="C2021" t="s">
        <v>482</v>
      </c>
      <c r="D2021" s="1">
        <v>43629</v>
      </c>
      <c r="G2021" s="6">
        <v>10117000</v>
      </c>
      <c r="H2021" s="6">
        <v>313300</v>
      </c>
      <c r="I2021">
        <v>0</v>
      </c>
      <c r="J2021" s="6">
        <v>10430300</v>
      </c>
    </row>
    <row r="2022" spans="1:10" x14ac:dyDescent="0.3">
      <c r="A2022" s="5">
        <v>45078</v>
      </c>
      <c r="B2022" t="s">
        <v>21</v>
      </c>
      <c r="C2022" t="s">
        <v>483</v>
      </c>
      <c r="D2022" s="1">
        <v>43631</v>
      </c>
      <c r="G2022" s="6">
        <v>5592500</v>
      </c>
      <c r="H2022" s="6">
        <v>365500</v>
      </c>
      <c r="I2022">
        <v>0</v>
      </c>
      <c r="J2022" s="6">
        <v>5958000</v>
      </c>
    </row>
    <row r="2023" spans="1:10" x14ac:dyDescent="0.3">
      <c r="A2023" s="5">
        <v>45078</v>
      </c>
      <c r="B2023" t="s">
        <v>22</v>
      </c>
      <c r="C2023" t="s">
        <v>484</v>
      </c>
      <c r="D2023" s="1">
        <v>43743</v>
      </c>
      <c r="G2023" s="6">
        <v>8296000</v>
      </c>
      <c r="H2023" s="6">
        <v>325700</v>
      </c>
      <c r="I2023">
        <v>0</v>
      </c>
      <c r="J2023" s="6">
        <v>8621700</v>
      </c>
    </row>
    <row r="2024" spans="1:10" x14ac:dyDescent="0.3">
      <c r="A2024" s="5">
        <v>45078</v>
      </c>
      <c r="B2024" t="s">
        <v>23</v>
      </c>
      <c r="C2024" t="s">
        <v>486</v>
      </c>
      <c r="D2024" s="1">
        <v>43834</v>
      </c>
      <c r="G2024" s="6">
        <v>12108500</v>
      </c>
      <c r="I2024">
        <v>0</v>
      </c>
      <c r="J2024" s="6">
        <v>12108500</v>
      </c>
    </row>
    <row r="2025" spans="1:10" x14ac:dyDescent="0.3">
      <c r="A2025" s="5">
        <v>45078</v>
      </c>
      <c r="B2025" t="s">
        <v>24</v>
      </c>
      <c r="C2025" t="s">
        <v>487</v>
      </c>
      <c r="D2025" s="1">
        <v>43833</v>
      </c>
      <c r="G2025" s="6">
        <v>4904000</v>
      </c>
      <c r="I2025">
        <v>0</v>
      </c>
      <c r="J2025" s="6">
        <v>4904000</v>
      </c>
    </row>
    <row r="2026" spans="1:10" x14ac:dyDescent="0.3">
      <c r="A2026" s="5">
        <v>45078</v>
      </c>
      <c r="B2026" t="s">
        <v>25</v>
      </c>
      <c r="C2026" t="s">
        <v>488</v>
      </c>
      <c r="D2026" s="1">
        <v>43853</v>
      </c>
      <c r="G2026" s="6">
        <v>6630500</v>
      </c>
      <c r="H2026" s="6">
        <v>358100</v>
      </c>
      <c r="I2026">
        <v>0</v>
      </c>
      <c r="J2026" s="6">
        <v>6988600</v>
      </c>
    </row>
    <row r="2027" spans="1:10" x14ac:dyDescent="0.3">
      <c r="A2027" s="5">
        <v>45078</v>
      </c>
      <c r="B2027" t="s">
        <v>26</v>
      </c>
      <c r="C2027" t="s">
        <v>489</v>
      </c>
      <c r="D2027" s="1">
        <v>43945</v>
      </c>
      <c r="G2027" s="6">
        <v>10793700</v>
      </c>
      <c r="H2027" s="6">
        <v>313600</v>
      </c>
      <c r="I2027">
        <v>0</v>
      </c>
      <c r="J2027" s="6">
        <v>11107300</v>
      </c>
    </row>
    <row r="2028" spans="1:10" x14ac:dyDescent="0.3">
      <c r="A2028" s="5">
        <v>45078</v>
      </c>
      <c r="B2028" t="s">
        <v>27</v>
      </c>
      <c r="C2028" t="s">
        <v>490</v>
      </c>
      <c r="D2028" s="1">
        <v>44015</v>
      </c>
      <c r="G2028" s="6">
        <v>3000800</v>
      </c>
      <c r="I2028">
        <v>0</v>
      </c>
      <c r="J2028" s="6">
        <v>3000800</v>
      </c>
    </row>
    <row r="2029" spans="1:10" x14ac:dyDescent="0.3">
      <c r="A2029" s="5">
        <v>45078</v>
      </c>
      <c r="B2029" t="s">
        <v>28</v>
      </c>
      <c r="C2029" t="s">
        <v>491</v>
      </c>
      <c r="D2029" s="1">
        <v>44042</v>
      </c>
      <c r="G2029" s="6">
        <v>3845500</v>
      </c>
      <c r="I2029">
        <v>0</v>
      </c>
      <c r="J2029" s="6">
        <v>3845500</v>
      </c>
    </row>
    <row r="2030" spans="1:10" x14ac:dyDescent="0.3">
      <c r="A2030" s="5">
        <v>45078</v>
      </c>
      <c r="B2030" t="s">
        <v>29</v>
      </c>
      <c r="C2030" t="s">
        <v>492</v>
      </c>
      <c r="D2030" s="1">
        <v>44043</v>
      </c>
      <c r="G2030" s="6">
        <v>4271000</v>
      </c>
      <c r="I2030">
        <v>0</v>
      </c>
      <c r="J2030" s="6">
        <v>4271000</v>
      </c>
    </row>
    <row r="2031" spans="1:10" x14ac:dyDescent="0.3">
      <c r="A2031" s="5">
        <v>45078</v>
      </c>
      <c r="B2031" t="s">
        <v>30</v>
      </c>
      <c r="C2031" t="s">
        <v>493</v>
      </c>
      <c r="D2031" s="1">
        <v>44072</v>
      </c>
      <c r="G2031" s="6">
        <v>6643000</v>
      </c>
      <c r="I2031">
        <v>0</v>
      </c>
      <c r="J2031" s="6">
        <v>6643000</v>
      </c>
    </row>
    <row r="2032" spans="1:10" x14ac:dyDescent="0.3">
      <c r="A2032" s="5">
        <v>45078</v>
      </c>
      <c r="B2032" t="s">
        <v>31</v>
      </c>
      <c r="C2032" t="s">
        <v>495</v>
      </c>
      <c r="D2032" s="1">
        <v>44085</v>
      </c>
      <c r="G2032" s="6">
        <v>3420100</v>
      </c>
      <c r="I2032">
        <v>0</v>
      </c>
      <c r="J2032" s="6">
        <v>3420100</v>
      </c>
    </row>
    <row r="2033" spans="1:10" x14ac:dyDescent="0.3">
      <c r="A2033" s="5">
        <v>45078</v>
      </c>
      <c r="B2033" t="s">
        <v>32</v>
      </c>
      <c r="C2033" t="s">
        <v>496</v>
      </c>
      <c r="D2033" s="1">
        <v>44130</v>
      </c>
      <c r="E2033" s="1">
        <v>45543</v>
      </c>
      <c r="G2033" s="6">
        <v>6154500</v>
      </c>
      <c r="I2033">
        <v>0</v>
      </c>
      <c r="J2033" s="6">
        <v>6154500</v>
      </c>
    </row>
    <row r="2034" spans="1:10" x14ac:dyDescent="0.3">
      <c r="A2034" s="5">
        <v>45078</v>
      </c>
      <c r="B2034" t="s">
        <v>33</v>
      </c>
      <c r="C2034" t="s">
        <v>497</v>
      </c>
      <c r="D2034" s="1">
        <v>44147</v>
      </c>
      <c r="G2034" s="6">
        <v>6424500</v>
      </c>
      <c r="I2034">
        <v>0</v>
      </c>
      <c r="J2034" s="6">
        <v>6424500</v>
      </c>
    </row>
    <row r="2035" spans="1:10" x14ac:dyDescent="0.3">
      <c r="A2035" s="5">
        <v>45078</v>
      </c>
      <c r="B2035" t="s">
        <v>34</v>
      </c>
      <c r="C2035" t="s">
        <v>498</v>
      </c>
      <c r="D2035" s="1">
        <v>44154</v>
      </c>
      <c r="G2035" s="6">
        <v>8995000</v>
      </c>
      <c r="I2035">
        <v>0</v>
      </c>
      <c r="J2035" s="6">
        <v>8995000</v>
      </c>
    </row>
    <row r="2036" spans="1:10" x14ac:dyDescent="0.3">
      <c r="A2036" s="5">
        <v>45078</v>
      </c>
      <c r="B2036" t="s">
        <v>35</v>
      </c>
      <c r="C2036" t="s">
        <v>499</v>
      </c>
      <c r="D2036" s="1">
        <v>44169</v>
      </c>
      <c r="G2036" s="6">
        <v>7063000</v>
      </c>
      <c r="I2036">
        <v>0</v>
      </c>
      <c r="J2036" s="6">
        <v>7063000</v>
      </c>
    </row>
    <row r="2037" spans="1:10" x14ac:dyDescent="0.3">
      <c r="A2037" s="5">
        <v>45078</v>
      </c>
      <c r="B2037" t="s">
        <v>36</v>
      </c>
      <c r="C2037" t="s">
        <v>500</v>
      </c>
      <c r="D2037" s="1">
        <v>44217</v>
      </c>
      <c r="E2037" s="1">
        <v>45620</v>
      </c>
      <c r="G2037" s="6">
        <v>3833500</v>
      </c>
      <c r="I2037">
        <v>0</v>
      </c>
      <c r="J2037" s="6">
        <v>3833500</v>
      </c>
    </row>
    <row r="2038" spans="1:10" x14ac:dyDescent="0.3">
      <c r="A2038" s="5">
        <v>45078</v>
      </c>
      <c r="B2038" t="s">
        <v>37</v>
      </c>
      <c r="C2038" t="s">
        <v>501</v>
      </c>
      <c r="D2038" s="1">
        <v>44245</v>
      </c>
      <c r="E2038" s="1">
        <v>45838</v>
      </c>
      <c r="G2038" s="6">
        <v>4644100</v>
      </c>
      <c r="I2038">
        <v>0</v>
      </c>
      <c r="J2038" s="6">
        <v>4644100</v>
      </c>
    </row>
    <row r="2039" spans="1:10" x14ac:dyDescent="0.3">
      <c r="A2039" s="5">
        <v>45078</v>
      </c>
      <c r="B2039" t="s">
        <v>38</v>
      </c>
      <c r="C2039" t="s">
        <v>502</v>
      </c>
      <c r="D2039" s="1">
        <v>44252</v>
      </c>
      <c r="G2039" s="6">
        <v>5939000</v>
      </c>
      <c r="I2039">
        <v>0</v>
      </c>
      <c r="J2039" s="6">
        <v>5939000</v>
      </c>
    </row>
    <row r="2040" spans="1:10" x14ac:dyDescent="0.3">
      <c r="A2040" s="5">
        <v>45078</v>
      </c>
      <c r="B2040" t="s">
        <v>39</v>
      </c>
      <c r="C2040" t="s">
        <v>503</v>
      </c>
      <c r="D2040" s="1">
        <v>44258</v>
      </c>
      <c r="G2040" s="6">
        <v>5143730</v>
      </c>
      <c r="H2040" s="6">
        <v>250600</v>
      </c>
      <c r="I2040">
        <v>0</v>
      </c>
      <c r="J2040" s="6">
        <v>5394330</v>
      </c>
    </row>
    <row r="2041" spans="1:10" x14ac:dyDescent="0.3">
      <c r="A2041" s="5">
        <v>45078</v>
      </c>
      <c r="B2041" t="s">
        <v>40</v>
      </c>
      <c r="C2041" t="s">
        <v>504</v>
      </c>
      <c r="D2041" s="1">
        <v>44280</v>
      </c>
      <c r="G2041" s="6">
        <v>2714000</v>
      </c>
      <c r="I2041">
        <v>0</v>
      </c>
      <c r="J2041" s="6">
        <v>2714000</v>
      </c>
    </row>
    <row r="2042" spans="1:10" x14ac:dyDescent="0.3">
      <c r="A2042" s="5">
        <v>45078</v>
      </c>
      <c r="B2042" t="s">
        <v>41</v>
      </c>
      <c r="C2042" t="s">
        <v>505</v>
      </c>
      <c r="D2042" s="1">
        <v>44287</v>
      </c>
      <c r="G2042" s="6">
        <v>9099770</v>
      </c>
      <c r="I2042">
        <v>0</v>
      </c>
      <c r="J2042" s="6">
        <v>9099770</v>
      </c>
    </row>
    <row r="2043" spans="1:10" x14ac:dyDescent="0.3">
      <c r="A2043" s="5">
        <v>45078</v>
      </c>
      <c r="B2043" t="s">
        <v>42</v>
      </c>
      <c r="C2043" t="s">
        <v>506</v>
      </c>
      <c r="D2043" s="1">
        <v>44298</v>
      </c>
      <c r="G2043" s="6">
        <v>4183200</v>
      </c>
      <c r="I2043">
        <v>0</v>
      </c>
      <c r="J2043" s="6">
        <v>4183200</v>
      </c>
    </row>
    <row r="2044" spans="1:10" x14ac:dyDescent="0.3">
      <c r="A2044" s="5">
        <v>45078</v>
      </c>
      <c r="B2044" t="s">
        <v>43</v>
      </c>
      <c r="C2044" t="s">
        <v>507</v>
      </c>
      <c r="D2044" s="1">
        <v>44299</v>
      </c>
      <c r="G2044" s="6">
        <v>2481100</v>
      </c>
      <c r="I2044">
        <v>0</v>
      </c>
      <c r="J2044" s="6">
        <v>2481100</v>
      </c>
    </row>
    <row r="2045" spans="1:10" x14ac:dyDescent="0.3">
      <c r="A2045" s="5">
        <v>45078</v>
      </c>
      <c r="B2045" t="s">
        <v>44</v>
      </c>
      <c r="C2045" t="s">
        <v>512</v>
      </c>
      <c r="D2045" s="1">
        <v>44421</v>
      </c>
      <c r="G2045" s="6">
        <v>7605500</v>
      </c>
      <c r="H2045" s="6">
        <v>303000</v>
      </c>
      <c r="I2045">
        <v>0</v>
      </c>
      <c r="J2045" s="6">
        <v>7908500</v>
      </c>
    </row>
    <row r="2046" spans="1:10" x14ac:dyDescent="0.3">
      <c r="A2046" s="5">
        <v>45078</v>
      </c>
      <c r="B2046" t="s">
        <v>45</v>
      </c>
      <c r="C2046" t="s">
        <v>509</v>
      </c>
      <c r="D2046" s="1">
        <v>44391</v>
      </c>
      <c r="G2046" s="6">
        <v>8216850</v>
      </c>
      <c r="H2046" s="6">
        <v>382200</v>
      </c>
      <c r="I2046">
        <v>0</v>
      </c>
      <c r="J2046" s="6">
        <v>8599050</v>
      </c>
    </row>
    <row r="2047" spans="1:10" x14ac:dyDescent="0.3">
      <c r="A2047" s="5">
        <v>45078</v>
      </c>
      <c r="B2047" t="s">
        <v>46</v>
      </c>
      <c r="C2047" t="s">
        <v>510</v>
      </c>
      <c r="D2047" s="1">
        <v>44404</v>
      </c>
      <c r="G2047" s="6">
        <v>8198500</v>
      </c>
      <c r="H2047" s="6">
        <v>787700</v>
      </c>
      <c r="I2047">
        <v>0</v>
      </c>
      <c r="J2047" s="6">
        <v>8986200</v>
      </c>
    </row>
    <row r="2048" spans="1:10" x14ac:dyDescent="0.3">
      <c r="A2048" s="5">
        <v>45078</v>
      </c>
      <c r="B2048" t="s">
        <v>47</v>
      </c>
      <c r="C2048" t="s">
        <v>511</v>
      </c>
      <c r="D2048" s="1">
        <v>44405</v>
      </c>
      <c r="G2048" s="6">
        <v>8429000</v>
      </c>
      <c r="I2048">
        <v>0</v>
      </c>
      <c r="J2048" s="6">
        <v>8429000</v>
      </c>
    </row>
    <row r="2049" spans="1:10" x14ac:dyDescent="0.3">
      <c r="A2049" s="5">
        <v>45078</v>
      </c>
      <c r="B2049" t="s">
        <v>48</v>
      </c>
      <c r="C2049" t="s">
        <v>513</v>
      </c>
      <c r="D2049" s="1">
        <v>44446</v>
      </c>
      <c r="G2049" s="6">
        <v>3564700</v>
      </c>
      <c r="I2049">
        <v>0</v>
      </c>
      <c r="J2049" s="6">
        <v>3564700</v>
      </c>
    </row>
    <row r="2050" spans="1:10" x14ac:dyDescent="0.3">
      <c r="A2050" s="5">
        <v>45078</v>
      </c>
      <c r="B2050" t="s">
        <v>49</v>
      </c>
      <c r="C2050" t="s">
        <v>514</v>
      </c>
      <c r="D2050" s="1">
        <v>44453</v>
      </c>
      <c r="G2050" s="6">
        <v>8937500</v>
      </c>
      <c r="H2050" s="6">
        <v>354200</v>
      </c>
      <c r="I2050">
        <v>0</v>
      </c>
      <c r="J2050" s="6">
        <v>9291700</v>
      </c>
    </row>
    <row r="2051" spans="1:10" x14ac:dyDescent="0.3">
      <c r="A2051" s="5">
        <v>45078</v>
      </c>
      <c r="B2051" t="s">
        <v>50</v>
      </c>
      <c r="C2051" t="s">
        <v>508</v>
      </c>
      <c r="D2051" s="1">
        <v>44463</v>
      </c>
      <c r="G2051" s="6">
        <v>4191000</v>
      </c>
      <c r="H2051" s="6">
        <v>551400</v>
      </c>
      <c r="I2051">
        <v>0</v>
      </c>
      <c r="J2051" s="6">
        <v>4742400</v>
      </c>
    </row>
    <row r="2052" spans="1:10" x14ac:dyDescent="0.3">
      <c r="A2052" s="5">
        <v>45078</v>
      </c>
      <c r="B2052" t="s">
        <v>51</v>
      </c>
      <c r="C2052" t="s">
        <v>508</v>
      </c>
      <c r="D2052" s="1">
        <v>44377</v>
      </c>
      <c r="G2052" s="6">
        <v>4314000</v>
      </c>
      <c r="H2052" s="6">
        <v>321300</v>
      </c>
      <c r="I2052">
        <v>0</v>
      </c>
      <c r="J2052" s="6">
        <v>4635300</v>
      </c>
    </row>
    <row r="2053" spans="1:10" x14ac:dyDescent="0.3">
      <c r="A2053" s="5">
        <v>45078</v>
      </c>
      <c r="B2053" t="s">
        <v>52</v>
      </c>
      <c r="C2053" t="s">
        <v>508</v>
      </c>
      <c r="D2053" s="1">
        <v>44501</v>
      </c>
      <c r="G2053" s="6">
        <v>4162000</v>
      </c>
      <c r="H2053" s="6">
        <v>229300</v>
      </c>
      <c r="I2053">
        <v>0</v>
      </c>
      <c r="J2053" s="6">
        <v>4391300</v>
      </c>
    </row>
    <row r="2054" spans="1:10" x14ac:dyDescent="0.3">
      <c r="A2054" s="5">
        <v>45078</v>
      </c>
      <c r="B2054" t="s">
        <v>53</v>
      </c>
      <c r="C2054" t="s">
        <v>508</v>
      </c>
      <c r="D2054" s="1">
        <v>44476</v>
      </c>
      <c r="G2054" s="6">
        <v>3461500</v>
      </c>
      <c r="H2054" s="6">
        <v>209100</v>
      </c>
      <c r="I2054">
        <v>0</v>
      </c>
      <c r="J2054" s="6">
        <v>3670600</v>
      </c>
    </row>
    <row r="2055" spans="1:10" x14ac:dyDescent="0.3">
      <c r="A2055" s="5">
        <v>45078</v>
      </c>
      <c r="B2055" t="s">
        <v>54</v>
      </c>
      <c r="C2055" t="s">
        <v>515</v>
      </c>
      <c r="D2055" s="1">
        <v>44508</v>
      </c>
      <c r="G2055" s="6">
        <v>6302500</v>
      </c>
      <c r="H2055" s="6">
        <v>542100</v>
      </c>
      <c r="I2055">
        <v>0</v>
      </c>
      <c r="J2055" s="6">
        <v>6844600</v>
      </c>
    </row>
    <row r="2056" spans="1:10" x14ac:dyDescent="0.3">
      <c r="A2056" s="5">
        <v>45078</v>
      </c>
      <c r="B2056" t="s">
        <v>55</v>
      </c>
      <c r="C2056" t="s">
        <v>516</v>
      </c>
      <c r="D2056" s="1">
        <v>44536</v>
      </c>
      <c r="E2056" s="1">
        <v>46028</v>
      </c>
      <c r="G2056" s="6">
        <v>2765970</v>
      </c>
      <c r="I2056">
        <v>0</v>
      </c>
      <c r="J2056" s="6">
        <v>2765970</v>
      </c>
    </row>
    <row r="2057" spans="1:10" x14ac:dyDescent="0.3">
      <c r="A2057" s="5">
        <v>45078</v>
      </c>
      <c r="B2057" t="s">
        <v>56</v>
      </c>
      <c r="C2057" t="s">
        <v>518</v>
      </c>
      <c r="D2057" s="1">
        <v>44616</v>
      </c>
      <c r="G2057" s="6">
        <v>4583000</v>
      </c>
      <c r="I2057">
        <v>0</v>
      </c>
      <c r="J2057" s="6">
        <v>4583000</v>
      </c>
    </row>
    <row r="2058" spans="1:10" x14ac:dyDescent="0.3">
      <c r="A2058" s="5">
        <v>45078</v>
      </c>
      <c r="B2058" t="s">
        <v>57</v>
      </c>
      <c r="C2058" t="s">
        <v>519</v>
      </c>
      <c r="D2058" s="1">
        <v>44643</v>
      </c>
      <c r="G2058" s="6">
        <v>9356000</v>
      </c>
      <c r="H2058" s="6">
        <v>375600</v>
      </c>
      <c r="I2058">
        <v>0</v>
      </c>
      <c r="J2058" s="6">
        <v>9731600</v>
      </c>
    </row>
    <row r="2059" spans="1:10" x14ac:dyDescent="0.3">
      <c r="A2059" s="5">
        <v>45078</v>
      </c>
      <c r="B2059" t="s">
        <v>58</v>
      </c>
      <c r="C2059" t="s">
        <v>520</v>
      </c>
      <c r="D2059" s="1">
        <v>44651</v>
      </c>
      <c r="G2059" s="6">
        <v>5351500</v>
      </c>
      <c r="H2059" s="6">
        <v>258100</v>
      </c>
      <c r="I2059">
        <v>0</v>
      </c>
      <c r="J2059" s="6">
        <v>5609600</v>
      </c>
    </row>
    <row r="2060" spans="1:10" x14ac:dyDescent="0.3">
      <c r="A2060" s="5">
        <v>45078</v>
      </c>
      <c r="B2060" t="s">
        <v>59</v>
      </c>
      <c r="C2060" t="s">
        <v>521</v>
      </c>
      <c r="D2060" s="1">
        <v>44657</v>
      </c>
      <c r="G2060" s="6">
        <v>8015900</v>
      </c>
      <c r="I2060">
        <v>0</v>
      </c>
      <c r="J2060" s="6">
        <v>8015900</v>
      </c>
    </row>
    <row r="2061" spans="1:10" x14ac:dyDescent="0.3">
      <c r="A2061" s="5">
        <v>45078</v>
      </c>
      <c r="B2061" t="s">
        <v>60</v>
      </c>
      <c r="C2061" t="s">
        <v>522</v>
      </c>
      <c r="D2061" s="1">
        <v>44659</v>
      </c>
      <c r="G2061" s="6">
        <v>6285890</v>
      </c>
      <c r="H2061" s="6">
        <v>487700</v>
      </c>
      <c r="I2061">
        <v>0</v>
      </c>
      <c r="J2061" s="6">
        <v>6773590</v>
      </c>
    </row>
    <row r="2062" spans="1:10" x14ac:dyDescent="0.3">
      <c r="A2062" s="5">
        <v>45078</v>
      </c>
      <c r="B2062" t="s">
        <v>61</v>
      </c>
      <c r="C2062" t="s">
        <v>523</v>
      </c>
      <c r="D2062" s="1">
        <v>44694</v>
      </c>
      <c r="G2062" s="6">
        <v>6496670</v>
      </c>
      <c r="H2062" s="6">
        <v>473200</v>
      </c>
      <c r="I2062">
        <v>0</v>
      </c>
      <c r="J2062" s="6">
        <v>6969870</v>
      </c>
    </row>
    <row r="2063" spans="1:10" x14ac:dyDescent="0.3">
      <c r="A2063" s="5">
        <v>45078</v>
      </c>
      <c r="B2063" t="s">
        <v>62</v>
      </c>
      <c r="C2063" t="s">
        <v>524</v>
      </c>
      <c r="D2063" s="1">
        <v>44712</v>
      </c>
      <c r="G2063" s="6">
        <v>7285900</v>
      </c>
      <c r="I2063">
        <v>0</v>
      </c>
      <c r="J2063" s="6">
        <v>7285900</v>
      </c>
    </row>
    <row r="2064" spans="1:10" x14ac:dyDescent="0.3">
      <c r="A2064" s="5">
        <v>45078</v>
      </c>
      <c r="B2064" t="s">
        <v>63</v>
      </c>
      <c r="C2064" t="s">
        <v>525</v>
      </c>
      <c r="D2064" s="1">
        <v>44762</v>
      </c>
      <c r="G2064" s="6">
        <v>2995000</v>
      </c>
      <c r="H2064" s="6">
        <v>209400</v>
      </c>
      <c r="I2064">
        <v>0</v>
      </c>
      <c r="J2064" s="6">
        <v>3204400</v>
      </c>
    </row>
    <row r="2065" spans="1:10" x14ac:dyDescent="0.3">
      <c r="A2065" s="5">
        <v>45078</v>
      </c>
      <c r="B2065" t="s">
        <v>64</v>
      </c>
      <c r="C2065" t="s">
        <v>526</v>
      </c>
      <c r="D2065" s="1">
        <v>44775</v>
      </c>
      <c r="G2065" s="6">
        <v>5163000</v>
      </c>
      <c r="I2065">
        <v>0</v>
      </c>
      <c r="J2065" s="6">
        <v>5163000</v>
      </c>
    </row>
    <row r="2066" spans="1:10" x14ac:dyDescent="0.3">
      <c r="A2066" s="5">
        <v>45078</v>
      </c>
      <c r="B2066" t="s">
        <v>65</v>
      </c>
      <c r="C2066" t="s">
        <v>527</v>
      </c>
      <c r="D2066" s="1">
        <v>44783</v>
      </c>
      <c r="G2066" s="6">
        <v>3078000</v>
      </c>
      <c r="I2066">
        <v>0</v>
      </c>
      <c r="J2066" s="6">
        <v>3078000</v>
      </c>
    </row>
    <row r="2067" spans="1:10" x14ac:dyDescent="0.3">
      <c r="A2067" s="5">
        <v>45078</v>
      </c>
      <c r="B2067" t="s">
        <v>66</v>
      </c>
      <c r="C2067" t="s">
        <v>528</v>
      </c>
      <c r="D2067" s="1">
        <v>44798</v>
      </c>
      <c r="G2067" s="6">
        <v>3280500</v>
      </c>
      <c r="H2067" s="6">
        <v>169500</v>
      </c>
      <c r="I2067">
        <v>0</v>
      </c>
      <c r="J2067" s="6">
        <v>3450000</v>
      </c>
    </row>
    <row r="2068" spans="1:10" x14ac:dyDescent="0.3">
      <c r="A2068" s="5">
        <v>45078</v>
      </c>
      <c r="B2068" t="s">
        <v>67</v>
      </c>
      <c r="C2068" t="s">
        <v>529</v>
      </c>
      <c r="D2068" s="1">
        <v>44802</v>
      </c>
      <c r="G2068" s="6">
        <v>4621500</v>
      </c>
      <c r="I2068">
        <v>0</v>
      </c>
      <c r="J2068" s="6">
        <v>4621500</v>
      </c>
    </row>
    <row r="2069" spans="1:10" x14ac:dyDescent="0.3">
      <c r="A2069" s="5">
        <v>45078</v>
      </c>
      <c r="B2069" t="s">
        <v>68</v>
      </c>
      <c r="C2069" t="s">
        <v>530</v>
      </c>
      <c r="D2069" s="1">
        <v>44811</v>
      </c>
      <c r="G2069" s="6">
        <v>2278000</v>
      </c>
      <c r="I2069">
        <v>0</v>
      </c>
      <c r="J2069" s="6">
        <v>2278000</v>
      </c>
    </row>
    <row r="2070" spans="1:10" x14ac:dyDescent="0.3">
      <c r="A2070" s="5">
        <v>45078</v>
      </c>
      <c r="B2070" t="s">
        <v>69</v>
      </c>
      <c r="C2070" t="s">
        <v>531</v>
      </c>
      <c r="D2070" s="1">
        <v>44820</v>
      </c>
      <c r="G2070" s="6">
        <v>5019000</v>
      </c>
      <c r="H2070" s="6">
        <v>317500</v>
      </c>
      <c r="I2070">
        <v>0</v>
      </c>
      <c r="J2070" s="6">
        <v>5336500</v>
      </c>
    </row>
    <row r="2071" spans="1:10" x14ac:dyDescent="0.3">
      <c r="A2071" s="5">
        <v>45078</v>
      </c>
      <c r="B2071" t="s">
        <v>70</v>
      </c>
      <c r="C2071" t="s">
        <v>532</v>
      </c>
      <c r="D2071" s="1">
        <v>44845</v>
      </c>
      <c r="G2071" s="6">
        <v>4557000</v>
      </c>
      <c r="I2071">
        <v>0</v>
      </c>
      <c r="J2071" s="6">
        <v>4557000</v>
      </c>
    </row>
    <row r="2072" spans="1:10" x14ac:dyDescent="0.3">
      <c r="A2072" s="5">
        <v>45078</v>
      </c>
      <c r="B2072" t="s">
        <v>71</v>
      </c>
      <c r="C2072" t="s">
        <v>533</v>
      </c>
      <c r="D2072" s="1">
        <v>44848</v>
      </c>
      <c r="G2072" s="6">
        <v>6138600</v>
      </c>
      <c r="I2072">
        <v>0</v>
      </c>
      <c r="J2072" s="6">
        <v>6138600</v>
      </c>
    </row>
    <row r="2073" spans="1:10" x14ac:dyDescent="0.3">
      <c r="A2073" s="5">
        <v>45078</v>
      </c>
      <c r="B2073" t="s">
        <v>72</v>
      </c>
      <c r="C2073" t="s">
        <v>534</v>
      </c>
      <c r="D2073" s="1">
        <v>44854</v>
      </c>
      <c r="G2073" s="6">
        <v>5589000</v>
      </c>
      <c r="I2073">
        <v>0</v>
      </c>
      <c r="J2073" s="6">
        <v>5589000</v>
      </c>
    </row>
    <row r="2074" spans="1:10" x14ac:dyDescent="0.3">
      <c r="A2074" s="5">
        <v>45078</v>
      </c>
      <c r="B2074" t="s">
        <v>73</v>
      </c>
      <c r="C2074" t="s">
        <v>535</v>
      </c>
      <c r="D2074" s="1">
        <v>44855</v>
      </c>
      <c r="G2074" s="6">
        <v>4275500</v>
      </c>
      <c r="I2074">
        <v>0</v>
      </c>
      <c r="J2074" s="6">
        <v>4275500</v>
      </c>
    </row>
    <row r="2075" spans="1:10" x14ac:dyDescent="0.3">
      <c r="A2075" s="5">
        <v>45078</v>
      </c>
      <c r="B2075" t="s">
        <v>74</v>
      </c>
      <c r="C2075" t="s">
        <v>536</v>
      </c>
      <c r="D2075" s="1">
        <v>44859</v>
      </c>
      <c r="G2075" s="6">
        <v>4163500</v>
      </c>
      <c r="I2075">
        <v>0</v>
      </c>
      <c r="J2075" s="6">
        <v>4163500</v>
      </c>
    </row>
    <row r="2076" spans="1:10" x14ac:dyDescent="0.3">
      <c r="A2076" s="5">
        <v>45078</v>
      </c>
      <c r="B2076" t="s">
        <v>75</v>
      </c>
      <c r="C2076" t="s">
        <v>537</v>
      </c>
      <c r="D2076" s="1">
        <v>44861</v>
      </c>
      <c r="G2076" s="6">
        <v>2079000</v>
      </c>
      <c r="I2076">
        <v>0</v>
      </c>
      <c r="J2076" s="6">
        <v>2079000</v>
      </c>
    </row>
    <row r="2077" spans="1:10" x14ac:dyDescent="0.3">
      <c r="A2077" s="5">
        <v>45078</v>
      </c>
      <c r="B2077" t="s">
        <v>76</v>
      </c>
      <c r="C2077" t="s">
        <v>539</v>
      </c>
      <c r="D2077" s="1">
        <v>44889</v>
      </c>
      <c r="G2077" s="6">
        <v>2696500</v>
      </c>
      <c r="I2077">
        <v>0</v>
      </c>
      <c r="J2077" s="6">
        <v>2696500</v>
      </c>
    </row>
    <row r="2078" spans="1:10" x14ac:dyDescent="0.3">
      <c r="A2078" s="5">
        <v>45078</v>
      </c>
      <c r="B2078" t="s">
        <v>77</v>
      </c>
      <c r="C2078" t="s">
        <v>540</v>
      </c>
      <c r="D2078" s="1">
        <v>44893</v>
      </c>
      <c r="G2078" s="6">
        <v>3456500</v>
      </c>
      <c r="I2078">
        <v>0</v>
      </c>
      <c r="J2078" s="6">
        <v>3456500</v>
      </c>
    </row>
    <row r="2079" spans="1:10" x14ac:dyDescent="0.3">
      <c r="A2079" s="5">
        <v>45078</v>
      </c>
      <c r="B2079" t="s">
        <v>78</v>
      </c>
      <c r="C2079" t="s">
        <v>541</v>
      </c>
      <c r="D2079" s="1">
        <v>44895</v>
      </c>
      <c r="G2079" s="6">
        <v>3078000</v>
      </c>
      <c r="H2079" s="6">
        <v>244500</v>
      </c>
      <c r="I2079">
        <v>0</v>
      </c>
      <c r="J2079" s="6">
        <v>3322500</v>
      </c>
    </row>
    <row r="2080" spans="1:10" x14ac:dyDescent="0.3">
      <c r="A2080" s="5">
        <v>45078</v>
      </c>
      <c r="B2080" t="s">
        <v>79</v>
      </c>
      <c r="C2080" t="s">
        <v>542</v>
      </c>
      <c r="D2080" s="1">
        <v>44897</v>
      </c>
      <c r="G2080" s="6">
        <v>2433500</v>
      </c>
      <c r="H2080" s="6">
        <v>163300</v>
      </c>
      <c r="I2080">
        <v>0</v>
      </c>
      <c r="J2080" s="6">
        <v>2596800</v>
      </c>
    </row>
    <row r="2081" spans="1:10" x14ac:dyDescent="0.3">
      <c r="A2081" s="5">
        <v>45078</v>
      </c>
      <c r="B2081" t="s">
        <v>80</v>
      </c>
      <c r="C2081" t="s">
        <v>543</v>
      </c>
      <c r="D2081" s="1">
        <v>44901</v>
      </c>
      <c r="G2081" s="6">
        <v>4248000</v>
      </c>
      <c r="I2081">
        <v>0</v>
      </c>
      <c r="J2081" s="6">
        <v>4248000</v>
      </c>
    </row>
    <row r="2082" spans="1:10" x14ac:dyDescent="0.3">
      <c r="A2082" s="5">
        <v>45078</v>
      </c>
      <c r="B2082" t="s">
        <v>81</v>
      </c>
      <c r="C2082" t="s">
        <v>544</v>
      </c>
      <c r="D2082" s="1">
        <v>44916</v>
      </c>
      <c r="G2082" s="6">
        <v>2969000</v>
      </c>
      <c r="I2082">
        <v>0</v>
      </c>
      <c r="J2082" s="6">
        <v>2969000</v>
      </c>
    </row>
    <row r="2083" spans="1:10" x14ac:dyDescent="0.3">
      <c r="A2083" s="5">
        <v>45078</v>
      </c>
      <c r="B2083" t="s">
        <v>82</v>
      </c>
      <c r="C2083" t="s">
        <v>545</v>
      </c>
      <c r="D2083" s="1">
        <v>44922</v>
      </c>
      <c r="G2083" s="6">
        <v>2799000</v>
      </c>
      <c r="I2083">
        <v>0</v>
      </c>
      <c r="J2083" s="6">
        <v>2799000</v>
      </c>
    </row>
    <row r="2084" spans="1:10" x14ac:dyDescent="0.3">
      <c r="A2084" s="5">
        <v>45078</v>
      </c>
      <c r="B2084" t="s">
        <v>83</v>
      </c>
      <c r="C2084" t="s">
        <v>546</v>
      </c>
      <c r="D2084" s="1">
        <v>44945</v>
      </c>
      <c r="G2084" s="6">
        <v>8555500</v>
      </c>
      <c r="I2084">
        <v>0</v>
      </c>
      <c r="J2084" s="6">
        <v>8555500</v>
      </c>
    </row>
    <row r="2085" spans="1:10" x14ac:dyDescent="0.3">
      <c r="A2085" s="5">
        <v>45078</v>
      </c>
      <c r="B2085" t="s">
        <v>84</v>
      </c>
      <c r="C2085" t="s">
        <v>547</v>
      </c>
      <c r="D2085" s="1">
        <v>44978</v>
      </c>
      <c r="G2085" s="6">
        <v>3387000</v>
      </c>
      <c r="H2085" s="6">
        <v>189400</v>
      </c>
      <c r="I2085">
        <v>0</v>
      </c>
      <c r="J2085" s="6">
        <v>3576400</v>
      </c>
    </row>
    <row r="2086" spans="1:10" x14ac:dyDescent="0.3">
      <c r="A2086" s="5">
        <v>45078</v>
      </c>
      <c r="B2086" t="s">
        <v>85</v>
      </c>
      <c r="C2086" t="s">
        <v>548</v>
      </c>
      <c r="D2086" s="1">
        <v>44985</v>
      </c>
      <c r="G2086" s="6">
        <v>3183330</v>
      </c>
      <c r="I2086">
        <v>0</v>
      </c>
      <c r="J2086" s="6">
        <v>3183330</v>
      </c>
    </row>
    <row r="2087" spans="1:10" x14ac:dyDescent="0.3">
      <c r="A2087" s="5">
        <v>45078</v>
      </c>
      <c r="B2087" t="s">
        <v>86</v>
      </c>
      <c r="C2087" t="s">
        <v>549</v>
      </c>
      <c r="D2087" s="1">
        <v>45007</v>
      </c>
      <c r="G2087" s="6">
        <v>6064000</v>
      </c>
      <c r="I2087">
        <v>0</v>
      </c>
      <c r="J2087" s="6">
        <v>6064000</v>
      </c>
    </row>
    <row r="2088" spans="1:10" x14ac:dyDescent="0.3">
      <c r="A2088" s="5">
        <v>45078</v>
      </c>
      <c r="B2088" t="s">
        <v>87</v>
      </c>
      <c r="C2088" t="s">
        <v>550</v>
      </c>
      <c r="D2088" s="1">
        <v>45012</v>
      </c>
      <c r="G2088" s="6">
        <v>4038000</v>
      </c>
      <c r="H2088" s="6">
        <v>391200</v>
      </c>
      <c r="I2088">
        <v>0</v>
      </c>
      <c r="J2088" s="6">
        <v>4429200</v>
      </c>
    </row>
    <row r="2089" spans="1:10" x14ac:dyDescent="0.3">
      <c r="A2089" s="5">
        <v>45078</v>
      </c>
      <c r="B2089" t="s">
        <v>88</v>
      </c>
      <c r="C2089" t="s">
        <v>551</v>
      </c>
      <c r="D2089" s="1">
        <v>45014</v>
      </c>
      <c r="G2089" s="6">
        <v>6274000</v>
      </c>
      <c r="I2089">
        <v>0</v>
      </c>
      <c r="J2089" s="6">
        <v>6274000</v>
      </c>
    </row>
    <row r="2090" spans="1:10" x14ac:dyDescent="0.3">
      <c r="A2090" s="5">
        <v>45078</v>
      </c>
      <c r="B2090" t="s">
        <v>89</v>
      </c>
      <c r="C2090" t="s">
        <v>552</v>
      </c>
      <c r="D2090" s="1">
        <v>45026</v>
      </c>
      <c r="G2090" s="6">
        <v>3787740</v>
      </c>
      <c r="I2090">
        <v>0</v>
      </c>
      <c r="J2090" s="6">
        <v>3787740</v>
      </c>
    </row>
    <row r="2091" spans="1:10" x14ac:dyDescent="0.3">
      <c r="A2091" s="5">
        <v>45078</v>
      </c>
      <c r="B2091" t="s">
        <v>90</v>
      </c>
      <c r="C2091" t="s">
        <v>553</v>
      </c>
      <c r="D2091" s="1">
        <v>45036</v>
      </c>
      <c r="G2091" s="6">
        <v>3229720</v>
      </c>
      <c r="I2091">
        <v>0</v>
      </c>
      <c r="J2091" s="6">
        <v>3229720</v>
      </c>
    </row>
    <row r="2092" spans="1:10" x14ac:dyDescent="0.3">
      <c r="A2092" s="5">
        <v>45078</v>
      </c>
      <c r="B2092" t="s">
        <v>91</v>
      </c>
      <c r="C2092" t="s">
        <v>554</v>
      </c>
      <c r="D2092" s="1">
        <v>45042</v>
      </c>
      <c r="G2092" s="6">
        <v>5457190</v>
      </c>
      <c r="I2092">
        <v>0</v>
      </c>
      <c r="J2092" s="6">
        <v>5457190</v>
      </c>
    </row>
    <row r="2093" spans="1:10" x14ac:dyDescent="0.3">
      <c r="A2093" s="5">
        <v>45078</v>
      </c>
      <c r="B2093" t="s">
        <v>92</v>
      </c>
      <c r="C2093" t="s">
        <v>555</v>
      </c>
      <c r="D2093" s="1">
        <v>45049</v>
      </c>
      <c r="G2093" s="6">
        <v>1121190</v>
      </c>
      <c r="H2093" s="6">
        <v>30500</v>
      </c>
      <c r="I2093">
        <v>0</v>
      </c>
      <c r="J2093" s="6">
        <v>1151690</v>
      </c>
    </row>
    <row r="2094" spans="1:10" x14ac:dyDescent="0.3">
      <c r="A2094" s="5">
        <v>45078</v>
      </c>
      <c r="B2094" t="s">
        <v>93</v>
      </c>
      <c r="C2094" t="s">
        <v>556</v>
      </c>
      <c r="D2094" s="1">
        <v>45077</v>
      </c>
      <c r="G2094" s="6">
        <v>4134390</v>
      </c>
      <c r="I2094">
        <v>0</v>
      </c>
      <c r="J2094" s="6">
        <v>4134390</v>
      </c>
    </row>
    <row r="2095" spans="1:10" x14ac:dyDescent="0.3">
      <c r="A2095" s="5">
        <v>45078</v>
      </c>
      <c r="B2095" t="s">
        <v>94</v>
      </c>
      <c r="C2095" t="s">
        <v>557</v>
      </c>
      <c r="D2095" s="1">
        <v>45097</v>
      </c>
      <c r="G2095" s="6">
        <v>878010</v>
      </c>
      <c r="I2095">
        <v>0</v>
      </c>
      <c r="J2095" s="6">
        <v>878010</v>
      </c>
    </row>
    <row r="2096" spans="1:10" x14ac:dyDescent="0.3">
      <c r="A2096" s="5">
        <v>45108</v>
      </c>
      <c r="B2096" t="s">
        <v>1</v>
      </c>
      <c r="C2096" t="s">
        <v>475</v>
      </c>
      <c r="D2096" s="1">
        <v>42292</v>
      </c>
      <c r="G2096" s="6">
        <v>8896850</v>
      </c>
      <c r="H2096" s="6">
        <v>323100</v>
      </c>
      <c r="I2096">
        <v>0</v>
      </c>
      <c r="J2096" s="6">
        <v>9219950</v>
      </c>
    </row>
    <row r="2097" spans="1:10" x14ac:dyDescent="0.3">
      <c r="A2097" s="5">
        <v>45108</v>
      </c>
      <c r="B2097" t="s">
        <v>3</v>
      </c>
      <c r="C2097" t="s">
        <v>476</v>
      </c>
      <c r="D2097" s="1">
        <v>42444</v>
      </c>
      <c r="G2097" s="6">
        <v>6730430</v>
      </c>
      <c r="I2097">
        <v>0</v>
      </c>
      <c r="J2097" s="6">
        <v>6730430</v>
      </c>
    </row>
    <row r="2098" spans="1:10" x14ac:dyDescent="0.3">
      <c r="A2098" s="5">
        <v>45108</v>
      </c>
      <c r="B2098" t="s">
        <v>4</v>
      </c>
      <c r="C2098" t="s">
        <v>477</v>
      </c>
      <c r="D2098" s="1">
        <v>42503</v>
      </c>
      <c r="G2098" s="6">
        <v>9184400</v>
      </c>
      <c r="I2098">
        <v>0</v>
      </c>
      <c r="J2098" s="6">
        <v>9184400</v>
      </c>
    </row>
    <row r="2099" spans="1:10" x14ac:dyDescent="0.3">
      <c r="A2099" s="5">
        <v>45108</v>
      </c>
      <c r="B2099" t="s">
        <v>6</v>
      </c>
      <c r="C2099" t="s">
        <v>478</v>
      </c>
      <c r="D2099" s="1">
        <v>42638</v>
      </c>
      <c r="G2099" s="6">
        <v>5614050</v>
      </c>
      <c r="I2099">
        <v>0</v>
      </c>
      <c r="J2099" s="6">
        <v>5614050</v>
      </c>
    </row>
    <row r="2100" spans="1:10" x14ac:dyDescent="0.3">
      <c r="A2100" s="5">
        <v>45108</v>
      </c>
      <c r="B2100" t="s">
        <v>8</v>
      </c>
      <c r="C2100" t="s">
        <v>479</v>
      </c>
      <c r="D2100" s="1">
        <v>42708</v>
      </c>
      <c r="G2100" s="6">
        <v>6001260</v>
      </c>
      <c r="I2100">
        <v>0</v>
      </c>
      <c r="J2100" s="6">
        <v>6001260</v>
      </c>
    </row>
    <row r="2101" spans="1:10" x14ac:dyDescent="0.3">
      <c r="A2101" s="5">
        <v>45108</v>
      </c>
      <c r="B2101" t="s">
        <v>10</v>
      </c>
      <c r="C2101" t="s">
        <v>480</v>
      </c>
      <c r="D2101" s="1">
        <v>43039</v>
      </c>
      <c r="G2101" s="6">
        <v>8510500</v>
      </c>
      <c r="H2101" s="6">
        <v>377700</v>
      </c>
      <c r="I2101">
        <v>0</v>
      </c>
      <c r="J2101" s="6">
        <v>8888200</v>
      </c>
    </row>
    <row r="2102" spans="1:10" x14ac:dyDescent="0.3">
      <c r="A2102" s="5">
        <v>45108</v>
      </c>
      <c r="B2102" t="s">
        <v>11</v>
      </c>
      <c r="C2102" t="s">
        <v>481</v>
      </c>
      <c r="D2102" s="1">
        <v>43146</v>
      </c>
      <c r="G2102" s="6">
        <v>10312650</v>
      </c>
      <c r="H2102" s="6">
        <v>381100</v>
      </c>
      <c r="I2102">
        <v>0</v>
      </c>
      <c r="J2102" s="6">
        <v>10693750</v>
      </c>
    </row>
    <row r="2103" spans="1:10" x14ac:dyDescent="0.3">
      <c r="A2103" s="5">
        <v>45108</v>
      </c>
      <c r="B2103" t="s">
        <v>12</v>
      </c>
      <c r="C2103" t="s">
        <v>494</v>
      </c>
      <c r="D2103" s="1">
        <v>43252</v>
      </c>
      <c r="G2103" s="6">
        <v>1179500</v>
      </c>
      <c r="I2103">
        <v>0</v>
      </c>
      <c r="J2103" s="6">
        <v>1179500</v>
      </c>
    </row>
    <row r="2104" spans="1:10" x14ac:dyDescent="0.3">
      <c r="A2104" s="5">
        <v>45108</v>
      </c>
      <c r="B2104" t="s">
        <v>13</v>
      </c>
      <c r="C2104" t="s">
        <v>485</v>
      </c>
      <c r="D2104" s="1">
        <v>43779</v>
      </c>
      <c r="G2104" s="6">
        <v>6557500</v>
      </c>
      <c r="H2104" s="6">
        <v>539300</v>
      </c>
      <c r="I2104">
        <v>0</v>
      </c>
      <c r="J2104" s="6">
        <v>7096800</v>
      </c>
    </row>
    <row r="2105" spans="1:10" x14ac:dyDescent="0.3">
      <c r="A2105" s="5">
        <v>45108</v>
      </c>
      <c r="B2105" t="s">
        <v>15</v>
      </c>
      <c r="C2105" t="s">
        <v>517</v>
      </c>
      <c r="D2105" s="1">
        <v>44583</v>
      </c>
      <c r="G2105" s="6">
        <v>7743300</v>
      </c>
      <c r="H2105" s="6">
        <v>359000</v>
      </c>
      <c r="I2105">
        <v>0</v>
      </c>
      <c r="J2105" s="6">
        <v>8102300</v>
      </c>
    </row>
    <row r="2106" spans="1:10" x14ac:dyDescent="0.3">
      <c r="A2106" s="5">
        <v>45108</v>
      </c>
      <c r="B2106" t="s">
        <v>16</v>
      </c>
      <c r="C2106" t="s">
        <v>538</v>
      </c>
      <c r="D2106" s="1">
        <v>44889</v>
      </c>
      <c r="G2106" s="6">
        <v>7859000</v>
      </c>
      <c r="I2106">
        <v>0</v>
      </c>
      <c r="J2106" s="6">
        <v>7859000</v>
      </c>
    </row>
    <row r="2107" spans="1:10" x14ac:dyDescent="0.3">
      <c r="A2107" s="5">
        <v>45108</v>
      </c>
      <c r="B2107" t="s">
        <v>20</v>
      </c>
      <c r="C2107" t="s">
        <v>482</v>
      </c>
      <c r="D2107" s="1">
        <v>43629</v>
      </c>
      <c r="G2107" s="6">
        <v>11507500</v>
      </c>
      <c r="H2107" s="6">
        <v>259900</v>
      </c>
      <c r="I2107">
        <v>0</v>
      </c>
      <c r="J2107" s="6">
        <v>11767400</v>
      </c>
    </row>
    <row r="2108" spans="1:10" x14ac:dyDescent="0.3">
      <c r="A2108" s="5">
        <v>45108</v>
      </c>
      <c r="B2108" t="s">
        <v>21</v>
      </c>
      <c r="C2108" t="s">
        <v>483</v>
      </c>
      <c r="D2108" s="1">
        <v>43631</v>
      </c>
      <c r="G2108" s="6">
        <v>6462500</v>
      </c>
      <c r="H2108" s="6">
        <v>360900</v>
      </c>
      <c r="I2108">
        <v>0</v>
      </c>
      <c r="J2108" s="6">
        <v>6823400</v>
      </c>
    </row>
    <row r="2109" spans="1:10" x14ac:dyDescent="0.3">
      <c r="A2109" s="5">
        <v>45108</v>
      </c>
      <c r="B2109" t="s">
        <v>22</v>
      </c>
      <c r="C2109" t="s">
        <v>484</v>
      </c>
      <c r="D2109" s="1">
        <v>43743</v>
      </c>
      <c r="G2109" s="6">
        <v>8510500</v>
      </c>
      <c r="H2109" s="6">
        <v>310600</v>
      </c>
      <c r="I2109">
        <v>0</v>
      </c>
      <c r="J2109" s="6">
        <v>8821100</v>
      </c>
    </row>
    <row r="2110" spans="1:10" x14ac:dyDescent="0.3">
      <c r="A2110" s="5">
        <v>45108</v>
      </c>
      <c r="B2110" t="s">
        <v>23</v>
      </c>
      <c r="C2110" t="s">
        <v>486</v>
      </c>
      <c r="D2110" s="1">
        <v>43834</v>
      </c>
      <c r="G2110" s="6">
        <v>13434000</v>
      </c>
      <c r="I2110">
        <v>0</v>
      </c>
      <c r="J2110" s="6">
        <v>13434000</v>
      </c>
    </row>
    <row r="2111" spans="1:10" x14ac:dyDescent="0.3">
      <c r="A2111" s="5">
        <v>45108</v>
      </c>
      <c r="B2111" t="s">
        <v>24</v>
      </c>
      <c r="C2111" t="s">
        <v>487</v>
      </c>
      <c r="D2111" s="1">
        <v>43833</v>
      </c>
      <c r="G2111" s="6">
        <v>5688500</v>
      </c>
      <c r="I2111">
        <v>0</v>
      </c>
      <c r="J2111" s="6">
        <v>5688500</v>
      </c>
    </row>
    <row r="2112" spans="1:10" x14ac:dyDescent="0.3">
      <c r="A2112" s="5">
        <v>45108</v>
      </c>
      <c r="B2112" t="s">
        <v>25</v>
      </c>
      <c r="C2112" t="s">
        <v>488</v>
      </c>
      <c r="D2112" s="1">
        <v>43853</v>
      </c>
      <c r="G2112" s="6">
        <v>6497000</v>
      </c>
      <c r="H2112" s="6">
        <v>451000</v>
      </c>
      <c r="I2112">
        <v>0</v>
      </c>
      <c r="J2112" s="6">
        <v>6948000</v>
      </c>
    </row>
    <row r="2113" spans="1:10" x14ac:dyDescent="0.3">
      <c r="A2113" s="5">
        <v>45108</v>
      </c>
      <c r="B2113" t="s">
        <v>26</v>
      </c>
      <c r="C2113" t="s">
        <v>489</v>
      </c>
      <c r="D2113" s="1">
        <v>43945</v>
      </c>
      <c r="G2113" s="6">
        <v>11507000</v>
      </c>
      <c r="H2113" s="6">
        <v>341900</v>
      </c>
      <c r="I2113">
        <v>0</v>
      </c>
      <c r="J2113" s="6">
        <v>11848900</v>
      </c>
    </row>
    <row r="2114" spans="1:10" x14ac:dyDescent="0.3">
      <c r="A2114" s="5">
        <v>45108</v>
      </c>
      <c r="B2114" t="s">
        <v>27</v>
      </c>
      <c r="C2114" t="s">
        <v>490</v>
      </c>
      <c r="D2114" s="1">
        <v>44015</v>
      </c>
      <c r="G2114" s="6">
        <v>3683210</v>
      </c>
      <c r="I2114">
        <v>0</v>
      </c>
      <c r="J2114" s="6">
        <v>3683210</v>
      </c>
    </row>
    <row r="2115" spans="1:10" x14ac:dyDescent="0.3">
      <c r="A2115" s="5">
        <v>45108</v>
      </c>
      <c r="B2115" t="s">
        <v>28</v>
      </c>
      <c r="C2115" t="s">
        <v>491</v>
      </c>
      <c r="D2115" s="1">
        <v>44042</v>
      </c>
      <c r="G2115" s="6">
        <v>5300000</v>
      </c>
      <c r="I2115">
        <v>0</v>
      </c>
      <c r="J2115" s="6">
        <v>5300000</v>
      </c>
    </row>
    <row r="2116" spans="1:10" x14ac:dyDescent="0.3">
      <c r="A2116" s="5">
        <v>45108</v>
      </c>
      <c r="B2116" t="s">
        <v>29</v>
      </c>
      <c r="C2116" t="s">
        <v>492</v>
      </c>
      <c r="D2116" s="1">
        <v>44043</v>
      </c>
      <c r="G2116" s="6">
        <v>4936000</v>
      </c>
      <c r="I2116">
        <v>0</v>
      </c>
      <c r="J2116" s="6">
        <v>4936000</v>
      </c>
    </row>
    <row r="2117" spans="1:10" x14ac:dyDescent="0.3">
      <c r="A2117" s="5">
        <v>45108</v>
      </c>
      <c r="B2117" t="s">
        <v>30</v>
      </c>
      <c r="C2117" t="s">
        <v>493</v>
      </c>
      <c r="D2117" s="1">
        <v>44072</v>
      </c>
      <c r="G2117" s="6">
        <v>7506500</v>
      </c>
      <c r="I2117">
        <v>0</v>
      </c>
      <c r="J2117" s="6">
        <v>7506500</v>
      </c>
    </row>
    <row r="2118" spans="1:10" x14ac:dyDescent="0.3">
      <c r="A2118" s="5">
        <v>45108</v>
      </c>
      <c r="B2118" t="s">
        <v>31</v>
      </c>
      <c r="C2118" t="s">
        <v>495</v>
      </c>
      <c r="D2118" s="1">
        <v>44085</v>
      </c>
      <c r="G2118" s="6">
        <v>6243200</v>
      </c>
      <c r="I2118">
        <v>0</v>
      </c>
      <c r="J2118" s="6">
        <v>6243200</v>
      </c>
    </row>
    <row r="2119" spans="1:10" x14ac:dyDescent="0.3">
      <c r="A2119" s="5">
        <v>45108</v>
      </c>
      <c r="B2119" t="s">
        <v>32</v>
      </c>
      <c r="C2119" t="s">
        <v>496</v>
      </c>
      <c r="D2119" s="1">
        <v>44130</v>
      </c>
      <c r="E2119" s="1">
        <v>45543</v>
      </c>
      <c r="G2119" s="6">
        <v>6601500</v>
      </c>
      <c r="I2119">
        <v>0</v>
      </c>
      <c r="J2119" s="6">
        <v>6601500</v>
      </c>
    </row>
    <row r="2120" spans="1:10" x14ac:dyDescent="0.3">
      <c r="A2120" s="5">
        <v>45108</v>
      </c>
      <c r="B2120" t="s">
        <v>33</v>
      </c>
      <c r="C2120" t="s">
        <v>497</v>
      </c>
      <c r="D2120" s="1">
        <v>44147</v>
      </c>
      <c r="G2120" s="6">
        <v>7164500</v>
      </c>
      <c r="I2120">
        <v>0</v>
      </c>
      <c r="J2120" s="6">
        <v>7164500</v>
      </c>
    </row>
    <row r="2121" spans="1:10" x14ac:dyDescent="0.3">
      <c r="A2121" s="5">
        <v>45108</v>
      </c>
      <c r="B2121" t="s">
        <v>34</v>
      </c>
      <c r="C2121" t="s">
        <v>498</v>
      </c>
      <c r="D2121" s="1">
        <v>44154</v>
      </c>
      <c r="G2121" s="6">
        <v>9774000</v>
      </c>
      <c r="I2121">
        <v>0</v>
      </c>
      <c r="J2121" s="6">
        <v>9774000</v>
      </c>
    </row>
    <row r="2122" spans="1:10" x14ac:dyDescent="0.3">
      <c r="A2122" s="5">
        <v>45108</v>
      </c>
      <c r="B2122" t="s">
        <v>35</v>
      </c>
      <c r="C2122" t="s">
        <v>499</v>
      </c>
      <c r="D2122" s="1">
        <v>44169</v>
      </c>
      <c r="G2122" s="6">
        <v>7517000</v>
      </c>
      <c r="I2122">
        <v>0</v>
      </c>
      <c r="J2122" s="6">
        <v>7517000</v>
      </c>
    </row>
    <row r="2123" spans="1:10" x14ac:dyDescent="0.3">
      <c r="A2123" s="5">
        <v>45108</v>
      </c>
      <c r="B2123" t="s">
        <v>36</v>
      </c>
      <c r="C2123" t="s">
        <v>500</v>
      </c>
      <c r="D2123" s="1">
        <v>44217</v>
      </c>
      <c r="E2123" s="1">
        <v>45620</v>
      </c>
      <c r="G2123" s="6">
        <v>4046700</v>
      </c>
      <c r="I2123">
        <v>0</v>
      </c>
      <c r="J2123" s="6">
        <v>4046700</v>
      </c>
    </row>
    <row r="2124" spans="1:10" x14ac:dyDescent="0.3">
      <c r="A2124" s="5">
        <v>45108</v>
      </c>
      <c r="B2124" t="s">
        <v>37</v>
      </c>
      <c r="C2124" t="s">
        <v>501</v>
      </c>
      <c r="D2124" s="1">
        <v>44245</v>
      </c>
      <c r="E2124" s="1">
        <v>45838</v>
      </c>
      <c r="G2124" s="6">
        <v>5875700</v>
      </c>
      <c r="I2124">
        <v>0</v>
      </c>
      <c r="J2124" s="6">
        <v>5875700</v>
      </c>
    </row>
    <row r="2125" spans="1:10" x14ac:dyDescent="0.3">
      <c r="A2125" s="5">
        <v>45108</v>
      </c>
      <c r="B2125" t="s">
        <v>38</v>
      </c>
      <c r="C2125" t="s">
        <v>502</v>
      </c>
      <c r="D2125" s="1">
        <v>44252</v>
      </c>
      <c r="G2125" s="6">
        <v>6546000</v>
      </c>
      <c r="I2125">
        <v>0</v>
      </c>
      <c r="J2125" s="6">
        <v>6546000</v>
      </c>
    </row>
    <row r="2126" spans="1:10" x14ac:dyDescent="0.3">
      <c r="A2126" s="5">
        <v>45108</v>
      </c>
      <c r="B2126" t="s">
        <v>39</v>
      </c>
      <c r="C2126" t="s">
        <v>503</v>
      </c>
      <c r="D2126" s="1">
        <v>44258</v>
      </c>
      <c r="G2126" s="6">
        <v>6213750</v>
      </c>
      <c r="H2126" s="6">
        <v>236500</v>
      </c>
      <c r="I2126">
        <v>0</v>
      </c>
      <c r="J2126" s="6">
        <v>6450250</v>
      </c>
    </row>
    <row r="2127" spans="1:10" x14ac:dyDescent="0.3">
      <c r="A2127" s="5">
        <v>45108</v>
      </c>
      <c r="B2127" t="s">
        <v>40</v>
      </c>
      <c r="C2127" t="s">
        <v>504</v>
      </c>
      <c r="D2127" s="1">
        <v>44280</v>
      </c>
      <c r="G2127" s="6">
        <v>3282000</v>
      </c>
      <c r="I2127">
        <v>0</v>
      </c>
      <c r="J2127" s="6">
        <v>3282000</v>
      </c>
    </row>
    <row r="2128" spans="1:10" x14ac:dyDescent="0.3">
      <c r="A2128" s="5">
        <v>45108</v>
      </c>
      <c r="B2128" t="s">
        <v>41</v>
      </c>
      <c r="C2128" t="s">
        <v>505</v>
      </c>
      <c r="D2128" s="1">
        <v>44287</v>
      </c>
      <c r="G2128" s="6">
        <v>9851230</v>
      </c>
      <c r="I2128">
        <v>0</v>
      </c>
      <c r="J2128" s="6">
        <v>9851230</v>
      </c>
    </row>
    <row r="2129" spans="1:10" x14ac:dyDescent="0.3">
      <c r="A2129" s="5">
        <v>45108</v>
      </c>
      <c r="B2129" t="s">
        <v>42</v>
      </c>
      <c r="C2129" t="s">
        <v>506</v>
      </c>
      <c r="D2129" s="1">
        <v>44298</v>
      </c>
      <c r="G2129" s="6">
        <v>4947200</v>
      </c>
      <c r="I2129">
        <v>0</v>
      </c>
      <c r="J2129" s="6">
        <v>4947200</v>
      </c>
    </row>
    <row r="2130" spans="1:10" x14ac:dyDescent="0.3">
      <c r="A2130" s="5">
        <v>45108</v>
      </c>
      <c r="B2130" t="s">
        <v>43</v>
      </c>
      <c r="C2130" t="s">
        <v>507</v>
      </c>
      <c r="D2130" s="1">
        <v>44299</v>
      </c>
      <c r="G2130" s="6">
        <v>3063900</v>
      </c>
      <c r="I2130">
        <v>0</v>
      </c>
      <c r="J2130" s="6">
        <v>3063900</v>
      </c>
    </row>
    <row r="2131" spans="1:10" x14ac:dyDescent="0.3">
      <c r="A2131" s="5">
        <v>45108</v>
      </c>
      <c r="B2131" t="s">
        <v>44</v>
      </c>
      <c r="C2131" t="s">
        <v>512</v>
      </c>
      <c r="D2131" s="1">
        <v>44421</v>
      </c>
      <c r="G2131" s="6">
        <v>9067500</v>
      </c>
      <c r="H2131" s="6">
        <v>319100</v>
      </c>
      <c r="I2131">
        <v>0</v>
      </c>
      <c r="J2131" s="6">
        <v>9386600</v>
      </c>
    </row>
    <row r="2132" spans="1:10" x14ac:dyDescent="0.3">
      <c r="A2132" s="5">
        <v>45108</v>
      </c>
      <c r="B2132" t="s">
        <v>45</v>
      </c>
      <c r="C2132" t="s">
        <v>509</v>
      </c>
      <c r="D2132" s="1">
        <v>44391</v>
      </c>
      <c r="G2132" s="6">
        <v>10037870</v>
      </c>
      <c r="H2132" s="6">
        <v>386800</v>
      </c>
      <c r="I2132">
        <v>0</v>
      </c>
      <c r="J2132" s="6">
        <v>10424670</v>
      </c>
    </row>
    <row r="2133" spans="1:10" x14ac:dyDescent="0.3">
      <c r="A2133" s="5">
        <v>45108</v>
      </c>
      <c r="B2133" t="s">
        <v>46</v>
      </c>
      <c r="C2133" t="s">
        <v>510</v>
      </c>
      <c r="D2133" s="1">
        <v>44404</v>
      </c>
      <c r="G2133" s="6">
        <v>9537000</v>
      </c>
      <c r="H2133" s="6">
        <v>983900</v>
      </c>
      <c r="I2133">
        <v>0</v>
      </c>
      <c r="J2133" s="6">
        <v>10520900</v>
      </c>
    </row>
    <row r="2134" spans="1:10" x14ac:dyDescent="0.3">
      <c r="A2134" s="5">
        <v>45108</v>
      </c>
      <c r="B2134" t="s">
        <v>47</v>
      </c>
      <c r="C2134" t="s">
        <v>511</v>
      </c>
      <c r="D2134" s="1">
        <v>44405</v>
      </c>
      <c r="G2134" s="6">
        <v>9335000</v>
      </c>
      <c r="I2134">
        <v>0</v>
      </c>
      <c r="J2134" s="6">
        <v>9335000</v>
      </c>
    </row>
    <row r="2135" spans="1:10" x14ac:dyDescent="0.3">
      <c r="A2135" s="5">
        <v>45108</v>
      </c>
      <c r="B2135" t="s">
        <v>48</v>
      </c>
      <c r="C2135" t="s">
        <v>513</v>
      </c>
      <c r="D2135" s="1">
        <v>44446</v>
      </c>
      <c r="G2135" s="6">
        <v>3899200</v>
      </c>
      <c r="I2135">
        <v>0</v>
      </c>
      <c r="J2135" s="6">
        <v>3899200</v>
      </c>
    </row>
    <row r="2136" spans="1:10" x14ac:dyDescent="0.3">
      <c r="A2136" s="5">
        <v>45108</v>
      </c>
      <c r="B2136" t="s">
        <v>49</v>
      </c>
      <c r="C2136" t="s">
        <v>514</v>
      </c>
      <c r="D2136" s="1">
        <v>44453</v>
      </c>
      <c r="G2136" s="6">
        <v>10066000</v>
      </c>
      <c r="H2136" s="6">
        <v>362600</v>
      </c>
      <c r="I2136">
        <v>0</v>
      </c>
      <c r="J2136" s="6">
        <v>10428600</v>
      </c>
    </row>
    <row r="2137" spans="1:10" x14ac:dyDescent="0.3">
      <c r="A2137" s="5">
        <v>45108</v>
      </c>
      <c r="B2137" t="s">
        <v>50</v>
      </c>
      <c r="C2137" t="s">
        <v>508</v>
      </c>
      <c r="D2137" s="1">
        <v>44463</v>
      </c>
      <c r="G2137" s="6">
        <v>4225500</v>
      </c>
      <c r="H2137" s="6">
        <v>381300</v>
      </c>
      <c r="I2137">
        <v>0</v>
      </c>
      <c r="J2137" s="6">
        <v>4606800</v>
      </c>
    </row>
    <row r="2138" spans="1:10" x14ac:dyDescent="0.3">
      <c r="A2138" s="5">
        <v>45108</v>
      </c>
      <c r="B2138" t="s">
        <v>51</v>
      </c>
      <c r="C2138" t="s">
        <v>508</v>
      </c>
      <c r="D2138" s="1">
        <v>44377</v>
      </c>
      <c r="G2138" s="6">
        <v>4900500</v>
      </c>
      <c r="H2138" s="6">
        <v>268600</v>
      </c>
      <c r="I2138">
        <v>0</v>
      </c>
      <c r="J2138" s="6">
        <v>5169100</v>
      </c>
    </row>
    <row r="2139" spans="1:10" x14ac:dyDescent="0.3">
      <c r="A2139" s="5">
        <v>45108</v>
      </c>
      <c r="B2139" t="s">
        <v>52</v>
      </c>
      <c r="C2139" t="s">
        <v>508</v>
      </c>
      <c r="D2139" s="1">
        <v>44501</v>
      </c>
      <c r="G2139" s="6">
        <v>4412500</v>
      </c>
      <c r="H2139" s="6">
        <v>143800</v>
      </c>
      <c r="I2139">
        <v>0</v>
      </c>
      <c r="J2139" s="6">
        <v>4556300</v>
      </c>
    </row>
    <row r="2140" spans="1:10" x14ac:dyDescent="0.3">
      <c r="A2140" s="5">
        <v>45108</v>
      </c>
      <c r="B2140" t="s">
        <v>53</v>
      </c>
      <c r="C2140" t="s">
        <v>508</v>
      </c>
      <c r="D2140" s="1">
        <v>44476</v>
      </c>
      <c r="G2140" s="6">
        <v>1500500</v>
      </c>
      <c r="H2140" s="6">
        <v>90500</v>
      </c>
      <c r="I2140">
        <v>0</v>
      </c>
      <c r="J2140" s="6">
        <v>1591000</v>
      </c>
    </row>
    <row r="2141" spans="1:10" x14ac:dyDescent="0.3">
      <c r="A2141" s="5">
        <v>45108</v>
      </c>
      <c r="B2141" t="s">
        <v>54</v>
      </c>
      <c r="C2141" t="s">
        <v>515</v>
      </c>
      <c r="D2141" s="1">
        <v>44508</v>
      </c>
      <c r="G2141" s="6">
        <v>7363500</v>
      </c>
      <c r="H2141" s="6">
        <v>456600</v>
      </c>
      <c r="I2141">
        <v>0</v>
      </c>
      <c r="J2141" s="6">
        <v>7820100</v>
      </c>
    </row>
    <row r="2142" spans="1:10" x14ac:dyDescent="0.3">
      <c r="A2142" s="5">
        <v>45108</v>
      </c>
      <c r="B2142" t="s">
        <v>55</v>
      </c>
      <c r="C2142" t="s">
        <v>516</v>
      </c>
      <c r="D2142" s="1">
        <v>44536</v>
      </c>
      <c r="E2142" s="1">
        <v>46028</v>
      </c>
      <c r="G2142" s="6">
        <v>3359600</v>
      </c>
      <c r="I2142">
        <v>0</v>
      </c>
      <c r="J2142" s="6">
        <v>3359600</v>
      </c>
    </row>
    <row r="2143" spans="1:10" x14ac:dyDescent="0.3">
      <c r="A2143" s="5">
        <v>45108</v>
      </c>
      <c r="B2143" t="s">
        <v>56</v>
      </c>
      <c r="C2143" t="s">
        <v>518</v>
      </c>
      <c r="D2143" s="1">
        <v>44616</v>
      </c>
      <c r="G2143" s="6">
        <v>4859000</v>
      </c>
      <c r="I2143">
        <v>0</v>
      </c>
      <c r="J2143" s="6">
        <v>4859000</v>
      </c>
    </row>
    <row r="2144" spans="1:10" x14ac:dyDescent="0.3">
      <c r="A2144" s="5">
        <v>45108</v>
      </c>
      <c r="B2144" t="s">
        <v>57</v>
      </c>
      <c r="C2144" t="s">
        <v>519</v>
      </c>
      <c r="D2144" s="1">
        <v>44643</v>
      </c>
      <c r="G2144" s="6">
        <v>9550600</v>
      </c>
      <c r="H2144" s="6">
        <v>731500</v>
      </c>
      <c r="I2144">
        <v>0</v>
      </c>
      <c r="J2144" s="6">
        <v>10282100</v>
      </c>
    </row>
    <row r="2145" spans="1:10" x14ac:dyDescent="0.3">
      <c r="A2145" s="5">
        <v>45108</v>
      </c>
      <c r="B2145" t="s">
        <v>58</v>
      </c>
      <c r="C2145" t="s">
        <v>520</v>
      </c>
      <c r="D2145" s="1">
        <v>44651</v>
      </c>
      <c r="G2145" s="6">
        <v>5550500</v>
      </c>
      <c r="H2145" s="6">
        <v>274700</v>
      </c>
      <c r="I2145">
        <v>0</v>
      </c>
      <c r="J2145" s="6">
        <v>5825200</v>
      </c>
    </row>
    <row r="2146" spans="1:10" x14ac:dyDescent="0.3">
      <c r="A2146" s="5">
        <v>45108</v>
      </c>
      <c r="B2146" t="s">
        <v>59</v>
      </c>
      <c r="C2146" t="s">
        <v>521</v>
      </c>
      <c r="D2146" s="1">
        <v>44657</v>
      </c>
      <c r="G2146" s="6">
        <v>8018900</v>
      </c>
      <c r="I2146">
        <v>0</v>
      </c>
      <c r="J2146" s="6">
        <v>8018900</v>
      </c>
    </row>
    <row r="2147" spans="1:10" x14ac:dyDescent="0.3">
      <c r="A2147" s="5">
        <v>45108</v>
      </c>
      <c r="B2147" t="s">
        <v>60</v>
      </c>
      <c r="C2147" t="s">
        <v>522</v>
      </c>
      <c r="D2147" s="1">
        <v>44659</v>
      </c>
      <c r="G2147" s="6">
        <v>7156360</v>
      </c>
      <c r="H2147" s="6">
        <v>466000</v>
      </c>
      <c r="I2147">
        <v>0</v>
      </c>
      <c r="J2147" s="6">
        <v>7622360</v>
      </c>
    </row>
    <row r="2148" spans="1:10" x14ac:dyDescent="0.3">
      <c r="A2148" s="5">
        <v>45108</v>
      </c>
      <c r="B2148" t="s">
        <v>61</v>
      </c>
      <c r="C2148" t="s">
        <v>523</v>
      </c>
      <c r="D2148" s="1">
        <v>44694</v>
      </c>
      <c r="G2148" s="6">
        <v>6603390</v>
      </c>
      <c r="H2148" s="6">
        <v>459400</v>
      </c>
      <c r="I2148">
        <v>0</v>
      </c>
      <c r="J2148" s="6">
        <v>7062790</v>
      </c>
    </row>
    <row r="2149" spans="1:10" x14ac:dyDescent="0.3">
      <c r="A2149" s="5">
        <v>45108</v>
      </c>
      <c r="B2149" t="s">
        <v>62</v>
      </c>
      <c r="C2149" t="s">
        <v>524</v>
      </c>
      <c r="D2149" s="1">
        <v>44712</v>
      </c>
      <c r="G2149" s="6">
        <v>8103300</v>
      </c>
      <c r="I2149">
        <v>0</v>
      </c>
      <c r="J2149" s="6">
        <v>8103300</v>
      </c>
    </row>
    <row r="2150" spans="1:10" x14ac:dyDescent="0.3">
      <c r="A2150" s="5">
        <v>45108</v>
      </c>
      <c r="B2150" t="s">
        <v>63</v>
      </c>
      <c r="C2150" t="s">
        <v>525</v>
      </c>
      <c r="D2150" s="1">
        <v>44762</v>
      </c>
      <c r="G2150" s="6">
        <v>3686000</v>
      </c>
      <c r="H2150" s="6">
        <v>198300</v>
      </c>
      <c r="I2150">
        <v>0</v>
      </c>
      <c r="J2150" s="6">
        <v>3884300</v>
      </c>
    </row>
    <row r="2151" spans="1:10" x14ac:dyDescent="0.3">
      <c r="A2151" s="5">
        <v>45108</v>
      </c>
      <c r="B2151" t="s">
        <v>64</v>
      </c>
      <c r="C2151" t="s">
        <v>526</v>
      </c>
      <c r="D2151" s="1">
        <v>44775</v>
      </c>
      <c r="G2151" s="6">
        <v>6073500</v>
      </c>
      <c r="I2151">
        <v>0</v>
      </c>
      <c r="J2151" s="6">
        <v>6073500</v>
      </c>
    </row>
    <row r="2152" spans="1:10" x14ac:dyDescent="0.3">
      <c r="A2152" s="5">
        <v>45108</v>
      </c>
      <c r="B2152" t="s">
        <v>65</v>
      </c>
      <c r="C2152" t="s">
        <v>527</v>
      </c>
      <c r="D2152" s="1">
        <v>44783</v>
      </c>
      <c r="G2152" s="6">
        <v>2893500</v>
      </c>
      <c r="I2152">
        <v>0</v>
      </c>
      <c r="J2152" s="6">
        <v>2893500</v>
      </c>
    </row>
    <row r="2153" spans="1:10" x14ac:dyDescent="0.3">
      <c r="A2153" s="5">
        <v>45108</v>
      </c>
      <c r="B2153" t="s">
        <v>66</v>
      </c>
      <c r="C2153" t="s">
        <v>528</v>
      </c>
      <c r="D2153" s="1">
        <v>44798</v>
      </c>
      <c r="G2153" s="6">
        <v>3373500</v>
      </c>
      <c r="H2153" s="6">
        <v>140400</v>
      </c>
      <c r="I2153">
        <v>0</v>
      </c>
      <c r="J2153" s="6">
        <v>3513900</v>
      </c>
    </row>
    <row r="2154" spans="1:10" x14ac:dyDescent="0.3">
      <c r="A2154" s="5">
        <v>45108</v>
      </c>
      <c r="B2154" t="s">
        <v>67</v>
      </c>
      <c r="C2154" t="s">
        <v>529</v>
      </c>
      <c r="D2154" s="1">
        <v>44802</v>
      </c>
      <c r="G2154" s="6">
        <v>5609500</v>
      </c>
      <c r="I2154">
        <v>0</v>
      </c>
      <c r="J2154" s="6">
        <v>5609500</v>
      </c>
    </row>
    <row r="2155" spans="1:10" x14ac:dyDescent="0.3">
      <c r="A2155" s="5">
        <v>45108</v>
      </c>
      <c r="B2155" t="s">
        <v>68</v>
      </c>
      <c r="C2155" t="s">
        <v>530</v>
      </c>
      <c r="D2155" s="1">
        <v>44811</v>
      </c>
      <c r="G2155" s="6">
        <v>2330500</v>
      </c>
      <c r="I2155">
        <v>0</v>
      </c>
      <c r="J2155" s="6">
        <v>2330500</v>
      </c>
    </row>
    <row r="2156" spans="1:10" x14ac:dyDescent="0.3">
      <c r="A2156" s="5">
        <v>45108</v>
      </c>
      <c r="B2156" t="s">
        <v>69</v>
      </c>
      <c r="C2156" t="s">
        <v>531</v>
      </c>
      <c r="D2156" s="1">
        <v>44820</v>
      </c>
      <c r="G2156" s="6">
        <v>5532500</v>
      </c>
      <c r="H2156" s="6">
        <v>404500</v>
      </c>
      <c r="I2156">
        <v>0</v>
      </c>
      <c r="J2156" s="6">
        <v>5937000</v>
      </c>
    </row>
    <row r="2157" spans="1:10" x14ac:dyDescent="0.3">
      <c r="A2157" s="5">
        <v>45108</v>
      </c>
      <c r="B2157" t="s">
        <v>70</v>
      </c>
      <c r="C2157" t="s">
        <v>532</v>
      </c>
      <c r="D2157" s="1">
        <v>44845</v>
      </c>
      <c r="G2157" s="6">
        <v>4826500</v>
      </c>
      <c r="I2157">
        <v>0</v>
      </c>
      <c r="J2157" s="6">
        <v>4826500</v>
      </c>
    </row>
    <row r="2158" spans="1:10" x14ac:dyDescent="0.3">
      <c r="A2158" s="5">
        <v>45108</v>
      </c>
      <c r="B2158" t="s">
        <v>71</v>
      </c>
      <c r="C2158" t="s">
        <v>533</v>
      </c>
      <c r="D2158" s="1">
        <v>44848</v>
      </c>
      <c r="G2158" s="6">
        <v>6464500</v>
      </c>
      <c r="I2158">
        <v>0</v>
      </c>
      <c r="J2158" s="6">
        <v>6464500</v>
      </c>
    </row>
    <row r="2159" spans="1:10" x14ac:dyDescent="0.3">
      <c r="A2159" s="5">
        <v>45108</v>
      </c>
      <c r="B2159" t="s">
        <v>72</v>
      </c>
      <c r="C2159" t="s">
        <v>534</v>
      </c>
      <c r="D2159" s="1">
        <v>44854</v>
      </c>
      <c r="G2159" s="6">
        <v>5673000</v>
      </c>
      <c r="I2159">
        <v>0</v>
      </c>
      <c r="J2159" s="6">
        <v>5673000</v>
      </c>
    </row>
    <row r="2160" spans="1:10" x14ac:dyDescent="0.3">
      <c r="A2160" s="5">
        <v>45108</v>
      </c>
      <c r="B2160" t="s">
        <v>73</v>
      </c>
      <c r="C2160" t="s">
        <v>535</v>
      </c>
      <c r="D2160" s="1">
        <v>44855</v>
      </c>
      <c r="G2160" s="6">
        <v>4636500</v>
      </c>
      <c r="I2160">
        <v>0</v>
      </c>
      <c r="J2160" s="6">
        <v>4636500</v>
      </c>
    </row>
    <row r="2161" spans="1:10" x14ac:dyDescent="0.3">
      <c r="A2161" s="5">
        <v>45108</v>
      </c>
      <c r="B2161" t="s">
        <v>74</v>
      </c>
      <c r="C2161" t="s">
        <v>536</v>
      </c>
      <c r="D2161" s="1">
        <v>44859</v>
      </c>
      <c r="G2161" s="6">
        <v>4514000</v>
      </c>
      <c r="I2161">
        <v>0</v>
      </c>
      <c r="J2161" s="6">
        <v>4514000</v>
      </c>
    </row>
    <row r="2162" spans="1:10" x14ac:dyDescent="0.3">
      <c r="A2162" s="5">
        <v>45108</v>
      </c>
      <c r="B2162" t="s">
        <v>75</v>
      </c>
      <c r="C2162" t="s">
        <v>537</v>
      </c>
      <c r="D2162" s="1">
        <v>44861</v>
      </c>
      <c r="G2162" s="6">
        <v>2460000</v>
      </c>
      <c r="I2162">
        <v>0</v>
      </c>
      <c r="J2162" s="6">
        <v>2460000</v>
      </c>
    </row>
    <row r="2163" spans="1:10" x14ac:dyDescent="0.3">
      <c r="A2163" s="5">
        <v>45108</v>
      </c>
      <c r="B2163" t="s">
        <v>76</v>
      </c>
      <c r="C2163" t="s">
        <v>539</v>
      </c>
      <c r="D2163" s="1">
        <v>44889</v>
      </c>
      <c r="G2163" s="6">
        <v>2761500</v>
      </c>
      <c r="I2163">
        <v>0</v>
      </c>
      <c r="J2163" s="6">
        <v>2761500</v>
      </c>
    </row>
    <row r="2164" spans="1:10" x14ac:dyDescent="0.3">
      <c r="A2164" s="5">
        <v>45108</v>
      </c>
      <c r="B2164" t="s">
        <v>77</v>
      </c>
      <c r="C2164" t="s">
        <v>540</v>
      </c>
      <c r="D2164" s="1">
        <v>44893</v>
      </c>
      <c r="G2164" s="6">
        <v>4263500</v>
      </c>
      <c r="I2164">
        <v>0</v>
      </c>
      <c r="J2164" s="6">
        <v>4263500</v>
      </c>
    </row>
    <row r="2165" spans="1:10" x14ac:dyDescent="0.3">
      <c r="A2165" s="5">
        <v>45108</v>
      </c>
      <c r="B2165" t="s">
        <v>78</v>
      </c>
      <c r="C2165" t="s">
        <v>541</v>
      </c>
      <c r="D2165" s="1">
        <v>44895</v>
      </c>
      <c r="G2165" s="6">
        <v>3128000</v>
      </c>
      <c r="H2165" s="6">
        <v>313200</v>
      </c>
      <c r="I2165">
        <v>0</v>
      </c>
      <c r="J2165" s="6">
        <v>3441200</v>
      </c>
    </row>
    <row r="2166" spans="1:10" x14ac:dyDescent="0.3">
      <c r="A2166" s="5">
        <v>45108</v>
      </c>
      <c r="B2166" t="s">
        <v>79</v>
      </c>
      <c r="C2166" t="s">
        <v>542</v>
      </c>
      <c r="D2166" s="1">
        <v>44897</v>
      </c>
      <c r="G2166" s="6">
        <v>2580500</v>
      </c>
      <c r="H2166" s="6">
        <v>138200</v>
      </c>
      <c r="I2166">
        <v>0</v>
      </c>
      <c r="J2166" s="6">
        <v>2718700</v>
      </c>
    </row>
    <row r="2167" spans="1:10" x14ac:dyDescent="0.3">
      <c r="A2167" s="5">
        <v>45108</v>
      </c>
      <c r="B2167" t="s">
        <v>80</v>
      </c>
      <c r="C2167" t="s">
        <v>543</v>
      </c>
      <c r="D2167" s="1">
        <v>44901</v>
      </c>
      <c r="G2167" s="6">
        <v>4199000</v>
      </c>
      <c r="I2167">
        <v>0</v>
      </c>
      <c r="J2167" s="6">
        <v>4199000</v>
      </c>
    </row>
    <row r="2168" spans="1:10" x14ac:dyDescent="0.3">
      <c r="A2168" s="5">
        <v>45108</v>
      </c>
      <c r="B2168" t="s">
        <v>81</v>
      </c>
      <c r="C2168" t="s">
        <v>544</v>
      </c>
      <c r="D2168" s="1">
        <v>44916</v>
      </c>
      <c r="G2168" s="6">
        <v>3304500</v>
      </c>
      <c r="I2168">
        <v>0</v>
      </c>
      <c r="J2168" s="6">
        <v>3304500</v>
      </c>
    </row>
    <row r="2169" spans="1:10" x14ac:dyDescent="0.3">
      <c r="A2169" s="5">
        <v>45108</v>
      </c>
      <c r="B2169" t="s">
        <v>82</v>
      </c>
      <c r="C2169" t="s">
        <v>545</v>
      </c>
      <c r="D2169" s="1">
        <v>44922</v>
      </c>
      <c r="G2169" s="6">
        <v>3437500</v>
      </c>
      <c r="I2169">
        <v>0</v>
      </c>
      <c r="J2169" s="6">
        <v>3437500</v>
      </c>
    </row>
    <row r="2170" spans="1:10" x14ac:dyDescent="0.3">
      <c r="A2170" s="5">
        <v>45108</v>
      </c>
      <c r="B2170" t="s">
        <v>83</v>
      </c>
      <c r="C2170" t="s">
        <v>546</v>
      </c>
      <c r="D2170" s="1">
        <v>44945</v>
      </c>
      <c r="G2170" s="6">
        <v>8953000</v>
      </c>
      <c r="I2170">
        <v>0</v>
      </c>
      <c r="J2170" s="6">
        <v>8953000</v>
      </c>
    </row>
    <row r="2171" spans="1:10" x14ac:dyDescent="0.3">
      <c r="A2171" s="5">
        <v>45108</v>
      </c>
      <c r="B2171" t="s">
        <v>84</v>
      </c>
      <c r="C2171" t="s">
        <v>547</v>
      </c>
      <c r="D2171" s="1">
        <v>44978</v>
      </c>
      <c r="G2171" s="6">
        <v>3978000</v>
      </c>
      <c r="H2171" s="6">
        <v>251900</v>
      </c>
      <c r="I2171">
        <v>0</v>
      </c>
      <c r="J2171" s="6">
        <v>4229900</v>
      </c>
    </row>
    <row r="2172" spans="1:10" x14ac:dyDescent="0.3">
      <c r="A2172" s="5">
        <v>45108</v>
      </c>
      <c r="B2172" t="s">
        <v>85</v>
      </c>
      <c r="C2172" t="s">
        <v>548</v>
      </c>
      <c r="D2172" s="1">
        <v>44985</v>
      </c>
      <c r="G2172" s="6">
        <v>4235500</v>
      </c>
      <c r="I2172">
        <v>0</v>
      </c>
      <c r="J2172" s="6">
        <v>4235500</v>
      </c>
    </row>
    <row r="2173" spans="1:10" x14ac:dyDescent="0.3">
      <c r="A2173" s="5">
        <v>45108</v>
      </c>
      <c r="B2173" t="s">
        <v>86</v>
      </c>
      <c r="C2173" t="s">
        <v>549</v>
      </c>
      <c r="D2173" s="1">
        <v>45007</v>
      </c>
      <c r="G2173" s="6">
        <v>6522000</v>
      </c>
      <c r="I2173">
        <v>0</v>
      </c>
      <c r="J2173" s="6">
        <v>6522000</v>
      </c>
    </row>
    <row r="2174" spans="1:10" x14ac:dyDescent="0.3">
      <c r="A2174" s="5">
        <v>45108</v>
      </c>
      <c r="B2174" t="s">
        <v>87</v>
      </c>
      <c r="C2174" t="s">
        <v>550</v>
      </c>
      <c r="D2174" s="1">
        <v>45012</v>
      </c>
      <c r="G2174" s="6">
        <v>4510000</v>
      </c>
      <c r="H2174" s="6">
        <v>314300</v>
      </c>
      <c r="I2174">
        <v>0</v>
      </c>
      <c r="J2174" s="6">
        <v>4824300</v>
      </c>
    </row>
    <row r="2175" spans="1:10" x14ac:dyDescent="0.3">
      <c r="A2175" s="5">
        <v>45108</v>
      </c>
      <c r="B2175" t="s">
        <v>88</v>
      </c>
      <c r="C2175" t="s">
        <v>551</v>
      </c>
      <c r="D2175" s="1">
        <v>45014</v>
      </c>
      <c r="G2175" s="6">
        <v>7377000</v>
      </c>
      <c r="I2175">
        <v>0</v>
      </c>
      <c r="J2175" s="6">
        <v>7377000</v>
      </c>
    </row>
    <row r="2176" spans="1:10" x14ac:dyDescent="0.3">
      <c r="A2176" s="5">
        <v>45108</v>
      </c>
      <c r="B2176" t="s">
        <v>89</v>
      </c>
      <c r="C2176" t="s">
        <v>552</v>
      </c>
      <c r="D2176" s="1">
        <v>45026</v>
      </c>
      <c r="G2176" s="6">
        <v>4111500</v>
      </c>
      <c r="I2176">
        <v>0</v>
      </c>
      <c r="J2176" s="6">
        <v>4111500</v>
      </c>
    </row>
    <row r="2177" spans="1:10" x14ac:dyDescent="0.3">
      <c r="A2177" s="5">
        <v>45108</v>
      </c>
      <c r="B2177" t="s">
        <v>90</v>
      </c>
      <c r="C2177" t="s">
        <v>553</v>
      </c>
      <c r="D2177" s="1">
        <v>45036</v>
      </c>
      <c r="G2177" s="6">
        <v>4132000</v>
      </c>
      <c r="I2177">
        <v>0</v>
      </c>
      <c r="J2177" s="6">
        <v>4132000</v>
      </c>
    </row>
    <row r="2178" spans="1:10" x14ac:dyDescent="0.3">
      <c r="A2178" s="5">
        <v>45108</v>
      </c>
      <c r="B2178" t="s">
        <v>91</v>
      </c>
      <c r="C2178" t="s">
        <v>554</v>
      </c>
      <c r="D2178" s="1">
        <v>45042</v>
      </c>
      <c r="G2178" s="6">
        <v>8241500</v>
      </c>
      <c r="I2178">
        <v>0</v>
      </c>
      <c r="J2178" s="6">
        <v>8241500</v>
      </c>
    </row>
    <row r="2179" spans="1:10" x14ac:dyDescent="0.3">
      <c r="A2179" s="5">
        <v>45108</v>
      </c>
      <c r="B2179" t="s">
        <v>92</v>
      </c>
      <c r="C2179" t="s">
        <v>555</v>
      </c>
      <c r="D2179" s="1">
        <v>45049</v>
      </c>
      <c r="G2179" s="6">
        <v>1367900</v>
      </c>
      <c r="H2179" s="6">
        <v>105600</v>
      </c>
      <c r="I2179">
        <v>0</v>
      </c>
      <c r="J2179" s="6">
        <v>1473500</v>
      </c>
    </row>
    <row r="2180" spans="1:10" x14ac:dyDescent="0.3">
      <c r="A2180" s="5">
        <v>45108</v>
      </c>
      <c r="B2180" t="s">
        <v>93</v>
      </c>
      <c r="C2180" t="s">
        <v>556</v>
      </c>
      <c r="D2180" s="1">
        <v>45077</v>
      </c>
      <c r="G2180" s="6">
        <v>4944520</v>
      </c>
      <c r="I2180">
        <v>0</v>
      </c>
      <c r="J2180" s="6">
        <v>4944520</v>
      </c>
    </row>
    <row r="2181" spans="1:10" x14ac:dyDescent="0.3">
      <c r="A2181" s="5">
        <v>45108</v>
      </c>
      <c r="B2181" t="s">
        <v>94</v>
      </c>
      <c r="C2181" t="s">
        <v>557</v>
      </c>
      <c r="D2181" s="1">
        <v>45097</v>
      </c>
      <c r="G2181" s="6">
        <v>3435350</v>
      </c>
      <c r="I2181">
        <v>0</v>
      </c>
      <c r="J2181" s="6">
        <v>3435350</v>
      </c>
    </row>
    <row r="2182" spans="1:10" x14ac:dyDescent="0.3">
      <c r="A2182" s="5">
        <v>45108</v>
      </c>
      <c r="B2182" t="s">
        <v>95</v>
      </c>
      <c r="C2182" t="s">
        <v>558</v>
      </c>
      <c r="D2182" s="1">
        <v>45120</v>
      </c>
      <c r="G2182" s="6">
        <v>1303530</v>
      </c>
      <c r="I2182">
        <v>0</v>
      </c>
      <c r="J2182" s="6">
        <v>1303530</v>
      </c>
    </row>
    <row r="2183" spans="1:10" x14ac:dyDescent="0.3">
      <c r="A2183" s="5">
        <v>45108</v>
      </c>
      <c r="B2183" t="s">
        <v>96</v>
      </c>
      <c r="C2183" t="s">
        <v>559</v>
      </c>
      <c r="D2183" s="1">
        <v>45120</v>
      </c>
      <c r="G2183" s="6">
        <v>853090</v>
      </c>
      <c r="I2183">
        <v>0</v>
      </c>
      <c r="J2183" s="6">
        <v>853090</v>
      </c>
    </row>
    <row r="2184" spans="1:10" x14ac:dyDescent="0.3">
      <c r="A2184" s="5">
        <v>45108</v>
      </c>
      <c r="B2184" t="s">
        <v>97</v>
      </c>
      <c r="C2184" t="s">
        <v>560</v>
      </c>
      <c r="D2184" s="1">
        <v>45121</v>
      </c>
      <c r="G2184" s="6">
        <v>1313790</v>
      </c>
      <c r="I2184">
        <v>0</v>
      </c>
      <c r="J2184" s="6">
        <v>1313790</v>
      </c>
    </row>
    <row r="2185" spans="1:10" x14ac:dyDescent="0.3">
      <c r="A2185" s="5">
        <v>45108</v>
      </c>
      <c r="B2185" t="s">
        <v>98</v>
      </c>
      <c r="C2185" t="s">
        <v>561</v>
      </c>
      <c r="D2185" s="1">
        <v>45121</v>
      </c>
      <c r="G2185" s="6">
        <v>479910</v>
      </c>
      <c r="I2185">
        <v>0</v>
      </c>
      <c r="J2185" s="6">
        <v>479910</v>
      </c>
    </row>
    <row r="2186" spans="1:10" x14ac:dyDescent="0.3">
      <c r="A2186" s="5">
        <v>45108</v>
      </c>
      <c r="B2186" t="s">
        <v>99</v>
      </c>
      <c r="C2186" t="s">
        <v>562</v>
      </c>
      <c r="D2186" s="1">
        <v>45126</v>
      </c>
      <c r="G2186" s="6">
        <v>1194820</v>
      </c>
      <c r="I2186">
        <v>0</v>
      </c>
      <c r="J2186" s="6">
        <v>1194820</v>
      </c>
    </row>
    <row r="2187" spans="1:10" x14ac:dyDescent="0.3">
      <c r="A2187" s="5">
        <v>45108</v>
      </c>
      <c r="B2187" t="s">
        <v>100</v>
      </c>
      <c r="C2187" t="s">
        <v>563</v>
      </c>
      <c r="D2187" s="1">
        <v>45133</v>
      </c>
      <c r="G2187" s="6">
        <v>573860</v>
      </c>
      <c r="I2187">
        <v>0</v>
      </c>
      <c r="J2187" s="6">
        <v>573860</v>
      </c>
    </row>
    <row r="2188" spans="1:10" x14ac:dyDescent="0.3">
      <c r="A2188" s="5">
        <v>45139</v>
      </c>
      <c r="B2188" t="s">
        <v>1</v>
      </c>
      <c r="C2188" t="s">
        <v>475</v>
      </c>
      <c r="D2188" s="1">
        <v>42292</v>
      </c>
      <c r="G2188" s="6">
        <v>7930450</v>
      </c>
      <c r="H2188" s="6">
        <v>390800</v>
      </c>
      <c r="I2188">
        <v>0</v>
      </c>
      <c r="J2188" s="6">
        <v>8321250</v>
      </c>
    </row>
    <row r="2189" spans="1:10" x14ac:dyDescent="0.3">
      <c r="A2189" s="5">
        <v>45139</v>
      </c>
      <c r="B2189" t="s">
        <v>3</v>
      </c>
      <c r="C2189" t="s">
        <v>476</v>
      </c>
      <c r="D2189" s="1">
        <v>42444</v>
      </c>
      <c r="G2189" s="6">
        <v>6296470</v>
      </c>
      <c r="I2189">
        <v>0</v>
      </c>
      <c r="J2189" s="6">
        <v>6296470</v>
      </c>
    </row>
    <row r="2190" spans="1:10" x14ac:dyDescent="0.3">
      <c r="A2190" s="5">
        <v>45139</v>
      </c>
      <c r="B2190" t="s">
        <v>4</v>
      </c>
      <c r="C2190" t="s">
        <v>477</v>
      </c>
      <c r="D2190" s="1">
        <v>42503</v>
      </c>
      <c r="G2190" s="6">
        <v>8502700</v>
      </c>
      <c r="I2190">
        <v>0</v>
      </c>
      <c r="J2190" s="6">
        <v>8502700</v>
      </c>
    </row>
    <row r="2191" spans="1:10" x14ac:dyDescent="0.3">
      <c r="A2191" s="5">
        <v>45139</v>
      </c>
      <c r="B2191" t="s">
        <v>6</v>
      </c>
      <c r="C2191" t="s">
        <v>478</v>
      </c>
      <c r="D2191" s="1">
        <v>42638</v>
      </c>
      <c r="G2191" s="6">
        <v>5238610</v>
      </c>
      <c r="I2191">
        <v>0</v>
      </c>
      <c r="J2191" s="6">
        <v>5238610</v>
      </c>
    </row>
    <row r="2192" spans="1:10" x14ac:dyDescent="0.3">
      <c r="A2192" s="5">
        <v>45139</v>
      </c>
      <c r="B2192" t="s">
        <v>8</v>
      </c>
      <c r="C2192" t="s">
        <v>479</v>
      </c>
      <c r="D2192" s="1">
        <v>42708</v>
      </c>
      <c r="G2192" s="6">
        <v>5706060</v>
      </c>
      <c r="I2192">
        <v>0</v>
      </c>
      <c r="J2192" s="6">
        <v>5706060</v>
      </c>
    </row>
    <row r="2193" spans="1:10" x14ac:dyDescent="0.3">
      <c r="A2193" s="5">
        <v>45139</v>
      </c>
      <c r="B2193" t="s">
        <v>10</v>
      </c>
      <c r="C2193" t="s">
        <v>480</v>
      </c>
      <c r="D2193" s="1">
        <v>43039</v>
      </c>
      <c r="G2193" s="6">
        <v>7465500</v>
      </c>
      <c r="H2193" s="6">
        <v>346400</v>
      </c>
      <c r="I2193">
        <v>0</v>
      </c>
      <c r="J2193" s="6">
        <v>7811900</v>
      </c>
    </row>
    <row r="2194" spans="1:10" x14ac:dyDescent="0.3">
      <c r="A2194" s="5">
        <v>45139</v>
      </c>
      <c r="B2194" t="s">
        <v>11</v>
      </c>
      <c r="C2194" t="s">
        <v>481</v>
      </c>
      <c r="D2194" s="1">
        <v>43146</v>
      </c>
      <c r="G2194" s="6">
        <v>9135950</v>
      </c>
      <c r="H2194" s="6">
        <v>331100</v>
      </c>
      <c r="I2194">
        <v>0</v>
      </c>
      <c r="J2194" s="6">
        <v>9467050</v>
      </c>
    </row>
    <row r="2195" spans="1:10" x14ac:dyDescent="0.3">
      <c r="A2195" s="5">
        <v>45139</v>
      </c>
      <c r="B2195" t="s">
        <v>12</v>
      </c>
      <c r="C2195" t="s">
        <v>494</v>
      </c>
      <c r="D2195" s="1">
        <v>43252</v>
      </c>
      <c r="G2195" s="6">
        <v>1033000</v>
      </c>
      <c r="I2195">
        <v>0</v>
      </c>
      <c r="J2195" s="6">
        <v>1033000</v>
      </c>
    </row>
    <row r="2196" spans="1:10" x14ac:dyDescent="0.3">
      <c r="A2196" s="5">
        <v>45139</v>
      </c>
      <c r="B2196" t="s">
        <v>13</v>
      </c>
      <c r="C2196" t="s">
        <v>485</v>
      </c>
      <c r="D2196" s="1">
        <v>43779</v>
      </c>
      <c r="G2196" s="6">
        <v>4513500</v>
      </c>
      <c r="H2196" s="6">
        <v>281300</v>
      </c>
      <c r="I2196">
        <v>0</v>
      </c>
      <c r="J2196" s="6">
        <v>4794800</v>
      </c>
    </row>
    <row r="2197" spans="1:10" x14ac:dyDescent="0.3">
      <c r="A2197" s="5">
        <v>45139</v>
      </c>
      <c r="B2197" t="s">
        <v>15</v>
      </c>
      <c r="C2197" t="s">
        <v>517</v>
      </c>
      <c r="D2197" s="1">
        <v>44583</v>
      </c>
      <c r="G2197" s="6">
        <v>6719000</v>
      </c>
      <c r="H2197" s="6">
        <v>430300</v>
      </c>
      <c r="I2197">
        <v>0</v>
      </c>
      <c r="J2197" s="6">
        <v>7149300</v>
      </c>
    </row>
    <row r="2198" spans="1:10" x14ac:dyDescent="0.3">
      <c r="A2198" s="5">
        <v>45139</v>
      </c>
      <c r="B2198" t="s">
        <v>16</v>
      </c>
      <c r="C2198" t="s">
        <v>538</v>
      </c>
      <c r="D2198" s="1">
        <v>44889</v>
      </c>
      <c r="G2198" s="6">
        <v>7071000</v>
      </c>
      <c r="I2198">
        <v>0</v>
      </c>
      <c r="J2198" s="6">
        <v>7071000</v>
      </c>
    </row>
    <row r="2199" spans="1:10" x14ac:dyDescent="0.3">
      <c r="A2199" s="5">
        <v>45139</v>
      </c>
      <c r="B2199" t="s">
        <v>20</v>
      </c>
      <c r="C2199" t="s">
        <v>482</v>
      </c>
      <c r="D2199" s="1">
        <v>43629</v>
      </c>
      <c r="G2199" s="6">
        <v>8975500</v>
      </c>
      <c r="H2199" s="6">
        <v>377800</v>
      </c>
      <c r="I2199">
        <v>0</v>
      </c>
      <c r="J2199" s="6">
        <v>9353300</v>
      </c>
    </row>
    <row r="2200" spans="1:10" x14ac:dyDescent="0.3">
      <c r="A2200" s="5">
        <v>45139</v>
      </c>
      <c r="B2200" t="s">
        <v>21</v>
      </c>
      <c r="C2200" t="s">
        <v>483</v>
      </c>
      <c r="D2200" s="1">
        <v>43631</v>
      </c>
      <c r="G2200" s="6">
        <v>5792500</v>
      </c>
      <c r="H2200" s="6">
        <v>291600</v>
      </c>
      <c r="I2200">
        <v>0</v>
      </c>
      <c r="J2200" s="6">
        <v>6084100</v>
      </c>
    </row>
    <row r="2201" spans="1:10" x14ac:dyDescent="0.3">
      <c r="A2201" s="5">
        <v>45139</v>
      </c>
      <c r="B2201" t="s">
        <v>22</v>
      </c>
      <c r="C2201" t="s">
        <v>484</v>
      </c>
      <c r="D2201" s="1">
        <v>43743</v>
      </c>
      <c r="G2201" s="6">
        <v>7868000</v>
      </c>
      <c r="H2201" s="6">
        <v>337900</v>
      </c>
      <c r="I2201">
        <v>0</v>
      </c>
      <c r="J2201" s="6">
        <v>8205900</v>
      </c>
    </row>
    <row r="2202" spans="1:10" x14ac:dyDescent="0.3">
      <c r="A2202" s="5">
        <v>45139</v>
      </c>
      <c r="B2202" t="s">
        <v>23</v>
      </c>
      <c r="C2202" t="s">
        <v>486</v>
      </c>
      <c r="D2202" s="1">
        <v>43834</v>
      </c>
      <c r="G2202" s="6">
        <v>12039500</v>
      </c>
      <c r="I2202">
        <v>0</v>
      </c>
      <c r="J2202" s="6">
        <v>12039500</v>
      </c>
    </row>
    <row r="2203" spans="1:10" x14ac:dyDescent="0.3">
      <c r="A2203" s="5">
        <v>45139</v>
      </c>
      <c r="B2203" t="s">
        <v>24</v>
      </c>
      <c r="C2203" t="s">
        <v>487</v>
      </c>
      <c r="D2203" s="1">
        <v>43833</v>
      </c>
      <c r="G2203" s="6">
        <v>4904500</v>
      </c>
      <c r="I2203">
        <v>0</v>
      </c>
      <c r="J2203" s="6">
        <v>4904500</v>
      </c>
    </row>
    <row r="2204" spans="1:10" x14ac:dyDescent="0.3">
      <c r="A2204" s="5">
        <v>45139</v>
      </c>
      <c r="B2204" t="s">
        <v>25</v>
      </c>
      <c r="C2204" t="s">
        <v>488</v>
      </c>
      <c r="D2204" s="1">
        <v>43853</v>
      </c>
      <c r="G2204" s="6">
        <v>6514000</v>
      </c>
      <c r="H2204" s="6">
        <v>382600</v>
      </c>
      <c r="I2204">
        <v>0</v>
      </c>
      <c r="J2204" s="6">
        <v>6896600</v>
      </c>
    </row>
    <row r="2205" spans="1:10" x14ac:dyDescent="0.3">
      <c r="A2205" s="5">
        <v>45139</v>
      </c>
      <c r="B2205" t="s">
        <v>26</v>
      </c>
      <c r="C2205" t="s">
        <v>489</v>
      </c>
      <c r="D2205" s="1">
        <v>43945</v>
      </c>
      <c r="G2205" s="6">
        <v>9777000</v>
      </c>
      <c r="H2205" s="6">
        <v>423200</v>
      </c>
      <c r="I2205">
        <v>0</v>
      </c>
      <c r="J2205" s="6">
        <v>10200200</v>
      </c>
    </row>
    <row r="2206" spans="1:10" x14ac:dyDescent="0.3">
      <c r="A2206" s="5">
        <v>45139</v>
      </c>
      <c r="B2206" t="s">
        <v>27</v>
      </c>
      <c r="C2206" t="s">
        <v>490</v>
      </c>
      <c r="D2206" s="1">
        <v>44015</v>
      </c>
      <c r="G2206" s="6">
        <v>2796130</v>
      </c>
      <c r="I2206">
        <v>0</v>
      </c>
      <c r="J2206" s="6">
        <v>2796130</v>
      </c>
    </row>
    <row r="2207" spans="1:10" x14ac:dyDescent="0.3">
      <c r="A2207" s="5">
        <v>45139</v>
      </c>
      <c r="B2207" t="s">
        <v>28</v>
      </c>
      <c r="C2207" t="s">
        <v>491</v>
      </c>
      <c r="D2207" s="1">
        <v>44042</v>
      </c>
      <c r="G2207" s="6">
        <v>4318000</v>
      </c>
      <c r="I2207">
        <v>0</v>
      </c>
      <c r="J2207" s="6">
        <v>4318000</v>
      </c>
    </row>
    <row r="2208" spans="1:10" x14ac:dyDescent="0.3">
      <c r="A2208" s="5">
        <v>45139</v>
      </c>
      <c r="B2208" t="s">
        <v>29</v>
      </c>
      <c r="C2208" t="s">
        <v>492</v>
      </c>
      <c r="D2208" s="1">
        <v>44043</v>
      </c>
      <c r="G2208" s="6">
        <v>4202500</v>
      </c>
      <c r="I2208">
        <v>0</v>
      </c>
      <c r="J2208" s="6">
        <v>4202500</v>
      </c>
    </row>
    <row r="2209" spans="1:10" x14ac:dyDescent="0.3">
      <c r="A2209" s="5">
        <v>45139</v>
      </c>
      <c r="B2209" t="s">
        <v>30</v>
      </c>
      <c r="C2209" t="s">
        <v>493</v>
      </c>
      <c r="D2209" s="1">
        <v>44072</v>
      </c>
      <c r="G2209" s="6">
        <v>6586500</v>
      </c>
      <c r="I2209">
        <v>0</v>
      </c>
      <c r="J2209" s="6">
        <v>6586500</v>
      </c>
    </row>
    <row r="2210" spans="1:10" x14ac:dyDescent="0.3">
      <c r="A2210" s="5">
        <v>45139</v>
      </c>
      <c r="B2210" t="s">
        <v>31</v>
      </c>
      <c r="C2210" t="s">
        <v>495</v>
      </c>
      <c r="D2210" s="1">
        <v>44085</v>
      </c>
      <c r="G2210" s="6">
        <v>4438400</v>
      </c>
      <c r="I2210">
        <v>0</v>
      </c>
      <c r="J2210" s="6">
        <v>4438400</v>
      </c>
    </row>
    <row r="2211" spans="1:10" x14ac:dyDescent="0.3">
      <c r="A2211" s="5">
        <v>45139</v>
      </c>
      <c r="B2211" t="s">
        <v>32</v>
      </c>
      <c r="C2211" t="s">
        <v>496</v>
      </c>
      <c r="D2211" s="1">
        <v>44130</v>
      </c>
      <c r="E2211" s="1">
        <v>45543</v>
      </c>
      <c r="G2211" s="6">
        <v>4246500</v>
      </c>
      <c r="I2211">
        <v>0</v>
      </c>
      <c r="J2211" s="6">
        <v>4246500</v>
      </c>
    </row>
    <row r="2212" spans="1:10" x14ac:dyDescent="0.3">
      <c r="A2212" s="5">
        <v>45139</v>
      </c>
      <c r="B2212" t="s">
        <v>33</v>
      </c>
      <c r="C2212" t="s">
        <v>497</v>
      </c>
      <c r="D2212" s="1">
        <v>44147</v>
      </c>
      <c r="G2212" s="6">
        <v>6106500</v>
      </c>
      <c r="I2212">
        <v>0</v>
      </c>
      <c r="J2212" s="6">
        <v>6106500</v>
      </c>
    </row>
    <row r="2213" spans="1:10" x14ac:dyDescent="0.3">
      <c r="A2213" s="5">
        <v>45139</v>
      </c>
      <c r="B2213" t="s">
        <v>34</v>
      </c>
      <c r="C2213" t="s">
        <v>498</v>
      </c>
      <c r="D2213" s="1">
        <v>44154</v>
      </c>
      <c r="G2213" s="6">
        <v>8625500</v>
      </c>
      <c r="I2213">
        <v>0</v>
      </c>
      <c r="J2213" s="6">
        <v>8625500</v>
      </c>
    </row>
    <row r="2214" spans="1:10" x14ac:dyDescent="0.3">
      <c r="A2214" s="5">
        <v>45139</v>
      </c>
      <c r="B2214" t="s">
        <v>35</v>
      </c>
      <c r="C2214" t="s">
        <v>499</v>
      </c>
      <c r="D2214" s="1">
        <v>44169</v>
      </c>
      <c r="G2214" s="6">
        <v>6519000</v>
      </c>
      <c r="I2214">
        <v>0</v>
      </c>
      <c r="J2214" s="6">
        <v>6519000</v>
      </c>
    </row>
    <row r="2215" spans="1:10" x14ac:dyDescent="0.3">
      <c r="A2215" s="5">
        <v>45139</v>
      </c>
      <c r="B2215" t="s">
        <v>36</v>
      </c>
      <c r="C2215" t="s">
        <v>500</v>
      </c>
      <c r="D2215" s="1">
        <v>44217</v>
      </c>
      <c r="E2215" s="1">
        <v>45620</v>
      </c>
      <c r="G2215" s="6">
        <v>3656900</v>
      </c>
      <c r="I2215">
        <v>0</v>
      </c>
      <c r="J2215" s="6">
        <v>3656900</v>
      </c>
    </row>
    <row r="2216" spans="1:10" x14ac:dyDescent="0.3">
      <c r="A2216" s="5">
        <v>45139</v>
      </c>
      <c r="B2216" t="s">
        <v>37</v>
      </c>
      <c r="C2216" t="s">
        <v>501</v>
      </c>
      <c r="D2216" s="1">
        <v>44245</v>
      </c>
      <c r="E2216" s="1">
        <v>45838</v>
      </c>
      <c r="G2216" s="6">
        <v>4747700</v>
      </c>
      <c r="I2216">
        <v>0</v>
      </c>
      <c r="J2216" s="6">
        <v>4747700</v>
      </c>
    </row>
    <row r="2217" spans="1:10" x14ac:dyDescent="0.3">
      <c r="A2217" s="5">
        <v>45139</v>
      </c>
      <c r="B2217" t="s">
        <v>38</v>
      </c>
      <c r="C2217" t="s">
        <v>502</v>
      </c>
      <c r="D2217" s="1">
        <v>44252</v>
      </c>
      <c r="G2217" s="6">
        <v>4618500</v>
      </c>
      <c r="I2217">
        <v>0</v>
      </c>
      <c r="J2217" s="6">
        <v>4618500</v>
      </c>
    </row>
    <row r="2218" spans="1:10" x14ac:dyDescent="0.3">
      <c r="A2218" s="5">
        <v>45139</v>
      </c>
      <c r="B2218" t="s">
        <v>39</v>
      </c>
      <c r="C2218" t="s">
        <v>503</v>
      </c>
      <c r="D2218" s="1">
        <v>44258</v>
      </c>
      <c r="G2218" s="6">
        <v>5166770</v>
      </c>
      <c r="H2218" s="6">
        <v>168600</v>
      </c>
      <c r="I2218">
        <v>0</v>
      </c>
      <c r="J2218" s="6">
        <v>5335370</v>
      </c>
    </row>
    <row r="2219" spans="1:10" x14ac:dyDescent="0.3">
      <c r="A2219" s="5">
        <v>45139</v>
      </c>
      <c r="B2219" t="s">
        <v>40</v>
      </c>
      <c r="C2219" t="s">
        <v>504</v>
      </c>
      <c r="D2219" s="1">
        <v>44280</v>
      </c>
      <c r="G2219" s="6">
        <v>2582000</v>
      </c>
      <c r="I2219">
        <v>0</v>
      </c>
      <c r="J2219" s="6">
        <v>2582000</v>
      </c>
    </row>
    <row r="2220" spans="1:10" x14ac:dyDescent="0.3">
      <c r="A2220" s="5">
        <v>45139</v>
      </c>
      <c r="B2220" t="s">
        <v>41</v>
      </c>
      <c r="C2220" t="s">
        <v>505</v>
      </c>
      <c r="D2220" s="1">
        <v>44287</v>
      </c>
      <c r="G2220" s="6">
        <v>9063890</v>
      </c>
      <c r="I2220">
        <v>0</v>
      </c>
      <c r="J2220" s="6">
        <v>9063890</v>
      </c>
    </row>
    <row r="2221" spans="1:10" x14ac:dyDescent="0.3">
      <c r="A2221" s="5">
        <v>45139</v>
      </c>
      <c r="B2221" t="s">
        <v>42</v>
      </c>
      <c r="C2221" t="s">
        <v>506</v>
      </c>
      <c r="D2221" s="1">
        <v>44298</v>
      </c>
      <c r="G2221" s="6">
        <v>4325800</v>
      </c>
      <c r="I2221">
        <v>0</v>
      </c>
      <c r="J2221" s="6">
        <v>4325800</v>
      </c>
    </row>
    <row r="2222" spans="1:10" x14ac:dyDescent="0.3">
      <c r="A2222" s="5">
        <v>45139</v>
      </c>
      <c r="B2222" t="s">
        <v>43</v>
      </c>
      <c r="C2222" t="s">
        <v>507</v>
      </c>
      <c r="D2222" s="1">
        <v>44299</v>
      </c>
      <c r="G2222" s="6">
        <v>2412400</v>
      </c>
      <c r="I2222">
        <v>0</v>
      </c>
      <c r="J2222" s="6">
        <v>2412400</v>
      </c>
    </row>
    <row r="2223" spans="1:10" x14ac:dyDescent="0.3">
      <c r="A2223" s="5">
        <v>45139</v>
      </c>
      <c r="B2223" t="s">
        <v>44</v>
      </c>
      <c r="C2223" t="s">
        <v>512</v>
      </c>
      <c r="D2223" s="1">
        <v>44421</v>
      </c>
      <c r="G2223" s="6">
        <v>7192000</v>
      </c>
      <c r="H2223" s="6">
        <v>348100</v>
      </c>
      <c r="I2223">
        <v>0</v>
      </c>
      <c r="J2223" s="6">
        <v>7540100</v>
      </c>
    </row>
    <row r="2224" spans="1:10" x14ac:dyDescent="0.3">
      <c r="A2224" s="5">
        <v>45139</v>
      </c>
      <c r="B2224" t="s">
        <v>45</v>
      </c>
      <c r="C2224" t="s">
        <v>509</v>
      </c>
      <c r="D2224" s="1">
        <v>44391</v>
      </c>
      <c r="G2224" s="6">
        <v>8818710</v>
      </c>
      <c r="H2224" s="6">
        <v>437600</v>
      </c>
      <c r="I2224">
        <v>0</v>
      </c>
      <c r="J2224" s="6">
        <v>9256310</v>
      </c>
    </row>
    <row r="2225" spans="1:10" x14ac:dyDescent="0.3">
      <c r="A2225" s="5">
        <v>45139</v>
      </c>
      <c r="B2225" t="s">
        <v>46</v>
      </c>
      <c r="C2225" t="s">
        <v>510</v>
      </c>
      <c r="D2225" s="1">
        <v>44404</v>
      </c>
      <c r="G2225" s="6">
        <v>8169000</v>
      </c>
      <c r="H2225" s="6">
        <v>999600</v>
      </c>
      <c r="I2225">
        <v>0</v>
      </c>
      <c r="J2225" s="6">
        <v>9168600</v>
      </c>
    </row>
    <row r="2226" spans="1:10" x14ac:dyDescent="0.3">
      <c r="A2226" s="5">
        <v>45139</v>
      </c>
      <c r="B2226" t="s">
        <v>47</v>
      </c>
      <c r="C2226" t="s">
        <v>511</v>
      </c>
      <c r="D2226" s="1">
        <v>44405</v>
      </c>
      <c r="G2226" s="6">
        <v>8422000</v>
      </c>
      <c r="I2226">
        <v>0</v>
      </c>
      <c r="J2226" s="6">
        <v>8422000</v>
      </c>
    </row>
    <row r="2227" spans="1:10" x14ac:dyDescent="0.3">
      <c r="A2227" s="5">
        <v>45139</v>
      </c>
      <c r="B2227" t="s">
        <v>48</v>
      </c>
      <c r="C2227" t="s">
        <v>513</v>
      </c>
      <c r="D2227" s="1">
        <v>44446</v>
      </c>
      <c r="G2227" s="6">
        <v>3019300</v>
      </c>
      <c r="I2227">
        <v>0</v>
      </c>
      <c r="J2227" s="6">
        <v>3019300</v>
      </c>
    </row>
    <row r="2228" spans="1:10" x14ac:dyDescent="0.3">
      <c r="A2228" s="5">
        <v>45139</v>
      </c>
      <c r="B2228" t="s">
        <v>49</v>
      </c>
      <c r="C2228" t="s">
        <v>514</v>
      </c>
      <c r="D2228" s="1">
        <v>44453</v>
      </c>
      <c r="G2228" s="6">
        <v>9410000</v>
      </c>
      <c r="H2228" s="6">
        <v>150700</v>
      </c>
      <c r="I2228">
        <v>0</v>
      </c>
      <c r="J2228" s="6">
        <v>9560700</v>
      </c>
    </row>
    <row r="2229" spans="1:10" x14ac:dyDescent="0.3">
      <c r="A2229" s="5">
        <v>45139</v>
      </c>
      <c r="B2229" t="s">
        <v>50</v>
      </c>
      <c r="C2229" t="s">
        <v>508</v>
      </c>
      <c r="D2229" s="1">
        <v>44463</v>
      </c>
      <c r="G2229" s="6">
        <v>3134000</v>
      </c>
      <c r="H2229" s="6">
        <v>374700</v>
      </c>
      <c r="I2229">
        <v>0</v>
      </c>
      <c r="J2229" s="6">
        <v>3508700</v>
      </c>
    </row>
    <row r="2230" spans="1:10" x14ac:dyDescent="0.3">
      <c r="A2230" s="5">
        <v>45139</v>
      </c>
      <c r="B2230" t="s">
        <v>51</v>
      </c>
      <c r="C2230" t="s">
        <v>508</v>
      </c>
      <c r="D2230" s="1">
        <v>44377</v>
      </c>
      <c r="G2230" s="6">
        <v>4069500</v>
      </c>
      <c r="H2230" s="6">
        <v>263400</v>
      </c>
      <c r="I2230">
        <v>0</v>
      </c>
      <c r="J2230" s="6">
        <v>4332900</v>
      </c>
    </row>
    <row r="2231" spans="1:10" x14ac:dyDescent="0.3">
      <c r="A2231" s="5">
        <v>45139</v>
      </c>
      <c r="B2231" t="s">
        <v>52</v>
      </c>
      <c r="C2231" t="s">
        <v>508</v>
      </c>
      <c r="D2231" s="1">
        <v>44501</v>
      </c>
      <c r="G2231" s="6">
        <v>4341000</v>
      </c>
      <c r="H2231" s="6">
        <v>160900</v>
      </c>
      <c r="I2231">
        <v>0</v>
      </c>
      <c r="J2231" s="6">
        <v>4501900</v>
      </c>
    </row>
    <row r="2232" spans="1:10" x14ac:dyDescent="0.3">
      <c r="A2232" s="5">
        <v>45139</v>
      </c>
      <c r="B2232" t="s">
        <v>53</v>
      </c>
      <c r="C2232" t="s">
        <v>508</v>
      </c>
      <c r="D2232" s="1">
        <v>44476</v>
      </c>
      <c r="G2232" s="6">
        <v>1951720</v>
      </c>
      <c r="H2232" s="6">
        <v>73400</v>
      </c>
      <c r="I2232">
        <v>0</v>
      </c>
      <c r="J2232" s="6">
        <v>2025120</v>
      </c>
    </row>
    <row r="2233" spans="1:10" x14ac:dyDescent="0.3">
      <c r="A2233" s="5">
        <v>45139</v>
      </c>
      <c r="B2233" t="s">
        <v>54</v>
      </c>
      <c r="C2233" t="s">
        <v>515</v>
      </c>
      <c r="D2233" s="1">
        <v>44508</v>
      </c>
      <c r="G2233" s="6">
        <v>6646000</v>
      </c>
      <c r="H2233" s="6">
        <v>358200</v>
      </c>
      <c r="I2233">
        <v>0</v>
      </c>
      <c r="J2233" s="6">
        <v>7004200</v>
      </c>
    </row>
    <row r="2234" spans="1:10" x14ac:dyDescent="0.3">
      <c r="A2234" s="5">
        <v>45139</v>
      </c>
      <c r="B2234" t="s">
        <v>55</v>
      </c>
      <c r="C2234" t="s">
        <v>516</v>
      </c>
      <c r="D2234" s="1">
        <v>44536</v>
      </c>
      <c r="E2234" s="1">
        <v>46028</v>
      </c>
      <c r="G2234" s="6">
        <v>2835100</v>
      </c>
      <c r="I2234">
        <v>0</v>
      </c>
      <c r="J2234" s="6">
        <v>2835100</v>
      </c>
    </row>
    <row r="2235" spans="1:10" x14ac:dyDescent="0.3">
      <c r="A2235" s="5">
        <v>45139</v>
      </c>
      <c r="B2235" t="s">
        <v>56</v>
      </c>
      <c r="C2235" t="s">
        <v>518</v>
      </c>
      <c r="D2235" s="1">
        <v>44616</v>
      </c>
      <c r="G2235" s="6">
        <v>5003500</v>
      </c>
      <c r="I2235">
        <v>0</v>
      </c>
      <c r="J2235" s="6">
        <v>5003500</v>
      </c>
    </row>
    <row r="2236" spans="1:10" x14ac:dyDescent="0.3">
      <c r="A2236" s="5">
        <v>45139</v>
      </c>
      <c r="B2236" t="s">
        <v>57</v>
      </c>
      <c r="C2236" t="s">
        <v>519</v>
      </c>
      <c r="D2236" s="1">
        <v>44643</v>
      </c>
      <c r="G2236" s="6">
        <v>9491500</v>
      </c>
      <c r="H2236" s="6">
        <v>663700</v>
      </c>
      <c r="I2236">
        <v>0</v>
      </c>
      <c r="J2236" s="6">
        <v>10155200</v>
      </c>
    </row>
    <row r="2237" spans="1:10" x14ac:dyDescent="0.3">
      <c r="A2237" s="5">
        <v>45139</v>
      </c>
      <c r="B2237" t="s">
        <v>58</v>
      </c>
      <c r="C2237" t="s">
        <v>520</v>
      </c>
      <c r="D2237" s="1">
        <v>44651</v>
      </c>
      <c r="G2237" s="6">
        <v>5118000</v>
      </c>
      <c r="H2237" s="6">
        <v>208300</v>
      </c>
      <c r="I2237">
        <v>0</v>
      </c>
      <c r="J2237" s="6">
        <v>5326300</v>
      </c>
    </row>
    <row r="2238" spans="1:10" x14ac:dyDescent="0.3">
      <c r="A2238" s="5">
        <v>45139</v>
      </c>
      <c r="B2238" t="s">
        <v>59</v>
      </c>
      <c r="C2238" t="s">
        <v>521</v>
      </c>
      <c r="D2238" s="1">
        <v>44657</v>
      </c>
      <c r="G2238" s="6">
        <v>8386200</v>
      </c>
      <c r="I2238">
        <v>0</v>
      </c>
      <c r="J2238" s="6">
        <v>8386200</v>
      </c>
    </row>
    <row r="2239" spans="1:10" x14ac:dyDescent="0.3">
      <c r="A2239" s="5">
        <v>45139</v>
      </c>
      <c r="B2239" t="s">
        <v>60</v>
      </c>
      <c r="C2239" t="s">
        <v>522</v>
      </c>
      <c r="D2239" s="1">
        <v>44659</v>
      </c>
      <c r="G2239" s="6">
        <v>6321660</v>
      </c>
      <c r="H2239" s="6">
        <v>512800</v>
      </c>
      <c r="I2239">
        <v>0</v>
      </c>
      <c r="J2239" s="6">
        <v>6834460</v>
      </c>
    </row>
    <row r="2240" spans="1:10" x14ac:dyDescent="0.3">
      <c r="A2240" s="5">
        <v>45139</v>
      </c>
      <c r="B2240" t="s">
        <v>61</v>
      </c>
      <c r="C2240" t="s">
        <v>523</v>
      </c>
      <c r="D2240" s="1">
        <v>44694</v>
      </c>
      <c r="G2240" s="6">
        <v>6202950</v>
      </c>
      <c r="H2240" s="6">
        <v>281700</v>
      </c>
      <c r="I2240">
        <v>0</v>
      </c>
      <c r="J2240" s="6">
        <v>6484650</v>
      </c>
    </row>
    <row r="2241" spans="1:10" x14ac:dyDescent="0.3">
      <c r="A2241" s="5">
        <v>45139</v>
      </c>
      <c r="B2241" t="s">
        <v>62</v>
      </c>
      <c r="C2241" t="s">
        <v>524</v>
      </c>
      <c r="D2241" s="1">
        <v>44712</v>
      </c>
      <c r="G2241" s="6">
        <v>6792400</v>
      </c>
      <c r="I2241">
        <v>0</v>
      </c>
      <c r="J2241" s="6">
        <v>6792400</v>
      </c>
    </row>
    <row r="2242" spans="1:10" x14ac:dyDescent="0.3">
      <c r="A2242" s="5">
        <v>45139</v>
      </c>
      <c r="B2242" t="s">
        <v>63</v>
      </c>
      <c r="C2242" t="s">
        <v>525</v>
      </c>
      <c r="D2242" s="1">
        <v>44762</v>
      </c>
      <c r="G2242" s="6">
        <v>3045000</v>
      </c>
      <c r="H2242" s="6">
        <v>313300</v>
      </c>
      <c r="I2242">
        <v>0</v>
      </c>
      <c r="J2242" s="6">
        <v>3358300</v>
      </c>
    </row>
    <row r="2243" spans="1:10" x14ac:dyDescent="0.3">
      <c r="A2243" s="5">
        <v>45139</v>
      </c>
      <c r="B2243" t="s">
        <v>64</v>
      </c>
      <c r="C2243" t="s">
        <v>526</v>
      </c>
      <c r="D2243" s="1">
        <v>44775</v>
      </c>
      <c r="G2243" s="6">
        <v>5186000</v>
      </c>
      <c r="I2243">
        <v>0</v>
      </c>
      <c r="J2243" s="6">
        <v>5186000</v>
      </c>
    </row>
    <row r="2244" spans="1:10" x14ac:dyDescent="0.3">
      <c r="A2244" s="5">
        <v>45139</v>
      </c>
      <c r="B2244" t="s">
        <v>65</v>
      </c>
      <c r="C2244" t="s">
        <v>527</v>
      </c>
      <c r="D2244" s="1">
        <v>44783</v>
      </c>
      <c r="G2244" s="6">
        <v>2767000</v>
      </c>
      <c r="I2244">
        <v>0</v>
      </c>
      <c r="J2244" s="6">
        <v>2767000</v>
      </c>
    </row>
    <row r="2245" spans="1:10" x14ac:dyDescent="0.3">
      <c r="A2245" s="5">
        <v>45139</v>
      </c>
      <c r="B2245" t="s">
        <v>66</v>
      </c>
      <c r="C2245" t="s">
        <v>528</v>
      </c>
      <c r="D2245" s="1">
        <v>44798</v>
      </c>
      <c r="G2245" s="6">
        <v>2956500</v>
      </c>
      <c r="H2245" s="6">
        <v>192900</v>
      </c>
      <c r="I2245">
        <v>0</v>
      </c>
      <c r="J2245" s="6">
        <v>3149400</v>
      </c>
    </row>
    <row r="2246" spans="1:10" x14ac:dyDescent="0.3">
      <c r="A2246" s="5">
        <v>45139</v>
      </c>
      <c r="B2246" t="s">
        <v>67</v>
      </c>
      <c r="C2246" t="s">
        <v>529</v>
      </c>
      <c r="D2246" s="1">
        <v>44802</v>
      </c>
      <c r="G2246" s="6">
        <v>5050000</v>
      </c>
      <c r="I2246">
        <v>0</v>
      </c>
      <c r="J2246" s="6">
        <v>5050000</v>
      </c>
    </row>
    <row r="2247" spans="1:10" x14ac:dyDescent="0.3">
      <c r="A2247" s="5">
        <v>45139</v>
      </c>
      <c r="B2247" t="s">
        <v>68</v>
      </c>
      <c r="C2247" t="s">
        <v>530</v>
      </c>
      <c r="D2247" s="1">
        <v>44811</v>
      </c>
      <c r="G2247" s="6">
        <v>2286000</v>
      </c>
      <c r="I2247">
        <v>0</v>
      </c>
      <c r="J2247" s="6">
        <v>2286000</v>
      </c>
    </row>
    <row r="2248" spans="1:10" x14ac:dyDescent="0.3">
      <c r="A2248" s="5">
        <v>45139</v>
      </c>
      <c r="B2248" t="s">
        <v>69</v>
      </c>
      <c r="C2248" t="s">
        <v>531</v>
      </c>
      <c r="D2248" s="1">
        <v>44820</v>
      </c>
      <c r="G2248" s="6">
        <v>4841500</v>
      </c>
      <c r="H2248" s="6">
        <v>430700</v>
      </c>
      <c r="I2248">
        <v>0</v>
      </c>
      <c r="J2248" s="6">
        <v>5272200</v>
      </c>
    </row>
    <row r="2249" spans="1:10" x14ac:dyDescent="0.3">
      <c r="A2249" s="5">
        <v>45139</v>
      </c>
      <c r="B2249" t="s">
        <v>70</v>
      </c>
      <c r="C2249" t="s">
        <v>532</v>
      </c>
      <c r="D2249" s="1">
        <v>44845</v>
      </c>
      <c r="G2249" s="6">
        <v>3795500</v>
      </c>
      <c r="I2249">
        <v>0</v>
      </c>
      <c r="J2249" s="6">
        <v>3795500</v>
      </c>
    </row>
    <row r="2250" spans="1:10" x14ac:dyDescent="0.3">
      <c r="A2250" s="5">
        <v>45139</v>
      </c>
      <c r="B2250" t="s">
        <v>71</v>
      </c>
      <c r="C2250" t="s">
        <v>533</v>
      </c>
      <c r="D2250" s="1">
        <v>44848</v>
      </c>
      <c r="G2250" s="6">
        <v>5654900</v>
      </c>
      <c r="I2250">
        <v>0</v>
      </c>
      <c r="J2250" s="6">
        <v>5654900</v>
      </c>
    </row>
    <row r="2251" spans="1:10" x14ac:dyDescent="0.3">
      <c r="A2251" s="5">
        <v>45139</v>
      </c>
      <c r="B2251" t="s">
        <v>72</v>
      </c>
      <c r="C2251" t="s">
        <v>534</v>
      </c>
      <c r="D2251" s="1">
        <v>44854</v>
      </c>
      <c r="G2251" s="6">
        <v>5746000</v>
      </c>
      <c r="I2251">
        <v>0</v>
      </c>
      <c r="J2251" s="6">
        <v>5746000</v>
      </c>
    </row>
    <row r="2252" spans="1:10" x14ac:dyDescent="0.3">
      <c r="A2252" s="5">
        <v>45139</v>
      </c>
      <c r="B2252" t="s">
        <v>73</v>
      </c>
      <c r="C2252" t="s">
        <v>535</v>
      </c>
      <c r="D2252" s="1">
        <v>44855</v>
      </c>
      <c r="G2252" s="6">
        <v>4460500</v>
      </c>
      <c r="I2252">
        <v>0</v>
      </c>
      <c r="J2252" s="6">
        <v>4460500</v>
      </c>
    </row>
    <row r="2253" spans="1:10" x14ac:dyDescent="0.3">
      <c r="A2253" s="5">
        <v>45139</v>
      </c>
      <c r="B2253" t="s">
        <v>74</v>
      </c>
      <c r="C2253" t="s">
        <v>536</v>
      </c>
      <c r="D2253" s="1">
        <v>44859</v>
      </c>
      <c r="G2253" s="6">
        <v>3941500</v>
      </c>
      <c r="I2253">
        <v>0</v>
      </c>
      <c r="J2253" s="6">
        <v>3941500</v>
      </c>
    </row>
    <row r="2254" spans="1:10" x14ac:dyDescent="0.3">
      <c r="A2254" s="5">
        <v>45139</v>
      </c>
      <c r="B2254" t="s">
        <v>75</v>
      </c>
      <c r="C2254" t="s">
        <v>537</v>
      </c>
      <c r="D2254" s="1">
        <v>44861</v>
      </c>
      <c r="G2254" s="6">
        <v>2505500</v>
      </c>
      <c r="I2254">
        <v>0</v>
      </c>
      <c r="J2254" s="6">
        <v>2505500</v>
      </c>
    </row>
    <row r="2255" spans="1:10" x14ac:dyDescent="0.3">
      <c r="A2255" s="5">
        <v>45139</v>
      </c>
      <c r="B2255" t="s">
        <v>76</v>
      </c>
      <c r="C2255" t="s">
        <v>539</v>
      </c>
      <c r="D2255" s="1">
        <v>44889</v>
      </c>
      <c r="G2255" s="6">
        <v>2555500</v>
      </c>
      <c r="I2255">
        <v>0</v>
      </c>
      <c r="J2255" s="6">
        <v>2555500</v>
      </c>
    </row>
    <row r="2256" spans="1:10" x14ac:dyDescent="0.3">
      <c r="A2256" s="5">
        <v>45139</v>
      </c>
      <c r="B2256" t="s">
        <v>77</v>
      </c>
      <c r="C2256" t="s">
        <v>540</v>
      </c>
      <c r="D2256" s="1">
        <v>44893</v>
      </c>
      <c r="G2256" s="6">
        <v>3733000</v>
      </c>
      <c r="I2256">
        <v>0</v>
      </c>
      <c r="J2256" s="6">
        <v>3733000</v>
      </c>
    </row>
    <row r="2257" spans="1:10" x14ac:dyDescent="0.3">
      <c r="A2257" s="5">
        <v>45139</v>
      </c>
      <c r="B2257" t="s">
        <v>78</v>
      </c>
      <c r="C2257" t="s">
        <v>541</v>
      </c>
      <c r="D2257" s="1">
        <v>44895</v>
      </c>
      <c r="G2257" s="6">
        <v>3018000</v>
      </c>
      <c r="H2257" s="6">
        <v>261400</v>
      </c>
      <c r="I2257">
        <v>0</v>
      </c>
      <c r="J2257" s="6">
        <v>3279400</v>
      </c>
    </row>
    <row r="2258" spans="1:10" x14ac:dyDescent="0.3">
      <c r="A2258" s="5">
        <v>45139</v>
      </c>
      <c r="B2258" t="s">
        <v>79</v>
      </c>
      <c r="C2258" t="s">
        <v>542</v>
      </c>
      <c r="D2258" s="1">
        <v>44897</v>
      </c>
      <c r="G2258" s="6">
        <v>2125500</v>
      </c>
      <c r="H2258" s="6">
        <v>152100</v>
      </c>
      <c r="I2258">
        <v>0</v>
      </c>
      <c r="J2258" s="6">
        <v>2277600</v>
      </c>
    </row>
    <row r="2259" spans="1:10" x14ac:dyDescent="0.3">
      <c r="A2259" s="5">
        <v>45139</v>
      </c>
      <c r="B2259" t="s">
        <v>80</v>
      </c>
      <c r="C2259" t="s">
        <v>543</v>
      </c>
      <c r="D2259" s="1">
        <v>44901</v>
      </c>
      <c r="G2259" s="6">
        <v>3623500</v>
      </c>
      <c r="I2259">
        <v>0</v>
      </c>
      <c r="J2259" s="6">
        <v>3623500</v>
      </c>
    </row>
    <row r="2260" spans="1:10" x14ac:dyDescent="0.3">
      <c r="A2260" s="5">
        <v>45139</v>
      </c>
      <c r="B2260" t="s">
        <v>81</v>
      </c>
      <c r="C2260" t="s">
        <v>544</v>
      </c>
      <c r="D2260" s="1">
        <v>44916</v>
      </c>
      <c r="G2260" s="6">
        <v>4083500</v>
      </c>
      <c r="I2260">
        <v>0</v>
      </c>
      <c r="J2260" s="6">
        <v>4083500</v>
      </c>
    </row>
    <row r="2261" spans="1:10" x14ac:dyDescent="0.3">
      <c r="A2261" s="5">
        <v>45139</v>
      </c>
      <c r="B2261" t="s">
        <v>82</v>
      </c>
      <c r="C2261" t="s">
        <v>545</v>
      </c>
      <c r="D2261" s="1">
        <v>44922</v>
      </c>
      <c r="G2261" s="6">
        <v>3030500</v>
      </c>
      <c r="I2261">
        <v>0</v>
      </c>
      <c r="J2261" s="6">
        <v>3030500</v>
      </c>
    </row>
    <row r="2262" spans="1:10" x14ac:dyDescent="0.3">
      <c r="A2262" s="5">
        <v>45139</v>
      </c>
      <c r="B2262" t="s">
        <v>83</v>
      </c>
      <c r="C2262" t="s">
        <v>546</v>
      </c>
      <c r="D2262" s="1">
        <v>44945</v>
      </c>
      <c r="G2262" s="6">
        <v>9019000</v>
      </c>
      <c r="I2262">
        <v>0</v>
      </c>
      <c r="J2262" s="6">
        <v>9019000</v>
      </c>
    </row>
    <row r="2263" spans="1:10" x14ac:dyDescent="0.3">
      <c r="A2263" s="5">
        <v>45139</v>
      </c>
      <c r="B2263" t="s">
        <v>84</v>
      </c>
      <c r="C2263" t="s">
        <v>547</v>
      </c>
      <c r="D2263" s="1">
        <v>44978</v>
      </c>
      <c r="G2263" s="6">
        <v>3684500</v>
      </c>
      <c r="H2263" s="6">
        <v>183300</v>
      </c>
      <c r="I2263">
        <v>0</v>
      </c>
      <c r="J2263" s="6">
        <v>3867800</v>
      </c>
    </row>
    <row r="2264" spans="1:10" x14ac:dyDescent="0.3">
      <c r="A2264" s="5">
        <v>45139</v>
      </c>
      <c r="B2264" t="s">
        <v>85</v>
      </c>
      <c r="C2264" t="s">
        <v>548</v>
      </c>
      <c r="D2264" s="1">
        <v>44985</v>
      </c>
      <c r="G2264" s="6">
        <v>3840500</v>
      </c>
      <c r="I2264">
        <v>0</v>
      </c>
      <c r="J2264" s="6">
        <v>3840500</v>
      </c>
    </row>
    <row r="2265" spans="1:10" x14ac:dyDescent="0.3">
      <c r="A2265" s="5">
        <v>45139</v>
      </c>
      <c r="B2265" t="s">
        <v>86</v>
      </c>
      <c r="C2265" t="s">
        <v>549</v>
      </c>
      <c r="D2265" s="1">
        <v>45007</v>
      </c>
      <c r="G2265" s="6">
        <v>6713500</v>
      </c>
      <c r="I2265">
        <v>0</v>
      </c>
      <c r="J2265" s="6">
        <v>6713500</v>
      </c>
    </row>
    <row r="2266" spans="1:10" x14ac:dyDescent="0.3">
      <c r="A2266" s="5">
        <v>45139</v>
      </c>
      <c r="B2266" t="s">
        <v>87</v>
      </c>
      <c r="C2266" t="s">
        <v>550</v>
      </c>
      <c r="D2266" s="1">
        <v>45012</v>
      </c>
      <c r="G2266" s="6">
        <v>3758000</v>
      </c>
      <c r="H2266" s="6">
        <v>446500</v>
      </c>
      <c r="I2266">
        <v>0</v>
      </c>
      <c r="J2266" s="6">
        <v>4204500</v>
      </c>
    </row>
    <row r="2267" spans="1:10" x14ac:dyDescent="0.3">
      <c r="A2267" s="5">
        <v>45139</v>
      </c>
      <c r="B2267" t="s">
        <v>88</v>
      </c>
      <c r="C2267" t="s">
        <v>551</v>
      </c>
      <c r="D2267" s="1">
        <v>45014</v>
      </c>
      <c r="G2267" s="6">
        <v>7261000</v>
      </c>
      <c r="I2267">
        <v>0</v>
      </c>
      <c r="J2267" s="6">
        <v>7261000</v>
      </c>
    </row>
    <row r="2268" spans="1:10" x14ac:dyDescent="0.3">
      <c r="A2268" s="5">
        <v>45139</v>
      </c>
      <c r="B2268" t="s">
        <v>89</v>
      </c>
      <c r="C2268" t="s">
        <v>552</v>
      </c>
      <c r="D2268" s="1">
        <v>45026</v>
      </c>
      <c r="G2268" s="6">
        <v>3708500</v>
      </c>
      <c r="I2268">
        <v>0</v>
      </c>
      <c r="J2268" s="6">
        <v>3708500</v>
      </c>
    </row>
    <row r="2269" spans="1:10" x14ac:dyDescent="0.3">
      <c r="A2269" s="5">
        <v>45139</v>
      </c>
      <c r="B2269" t="s">
        <v>90</v>
      </c>
      <c r="C2269" t="s">
        <v>553</v>
      </c>
      <c r="D2269" s="1">
        <v>45036</v>
      </c>
      <c r="G2269" s="6">
        <v>3937500</v>
      </c>
      <c r="I2269">
        <v>0</v>
      </c>
      <c r="J2269" s="6">
        <v>3937500</v>
      </c>
    </row>
    <row r="2270" spans="1:10" x14ac:dyDescent="0.3">
      <c r="A2270" s="5">
        <v>45139</v>
      </c>
      <c r="B2270" t="s">
        <v>91</v>
      </c>
      <c r="C2270" t="s">
        <v>554</v>
      </c>
      <c r="D2270" s="1">
        <v>45042</v>
      </c>
      <c r="G2270" s="6">
        <v>7464000</v>
      </c>
      <c r="I2270">
        <v>0</v>
      </c>
      <c r="J2270" s="6">
        <v>7464000</v>
      </c>
    </row>
    <row r="2271" spans="1:10" x14ac:dyDescent="0.3">
      <c r="A2271" s="5">
        <v>45139</v>
      </c>
      <c r="B2271" t="s">
        <v>92</v>
      </c>
      <c r="C2271" t="s">
        <v>555</v>
      </c>
      <c r="D2271" s="1">
        <v>45049</v>
      </c>
      <c r="G2271" s="6">
        <v>1176500</v>
      </c>
      <c r="H2271" s="6">
        <v>117000</v>
      </c>
      <c r="I2271">
        <v>0</v>
      </c>
      <c r="J2271" s="6">
        <v>1293500</v>
      </c>
    </row>
    <row r="2272" spans="1:10" x14ac:dyDescent="0.3">
      <c r="A2272" s="5">
        <v>45139</v>
      </c>
      <c r="B2272" t="s">
        <v>93</v>
      </c>
      <c r="C2272" t="s">
        <v>556</v>
      </c>
      <c r="D2272" s="1">
        <v>45077</v>
      </c>
      <c r="G2272" s="6">
        <v>5225330</v>
      </c>
      <c r="I2272">
        <v>0</v>
      </c>
      <c r="J2272" s="6">
        <v>5225330</v>
      </c>
    </row>
    <row r="2273" spans="1:10" x14ac:dyDescent="0.3">
      <c r="A2273" s="5">
        <v>45139</v>
      </c>
      <c r="B2273" t="s">
        <v>94</v>
      </c>
      <c r="C2273" t="s">
        <v>557</v>
      </c>
      <c r="D2273" s="1">
        <v>45097</v>
      </c>
      <c r="G2273" s="6">
        <v>3778710</v>
      </c>
      <c r="I2273">
        <v>0</v>
      </c>
      <c r="J2273" s="6">
        <v>3778710</v>
      </c>
    </row>
    <row r="2274" spans="1:10" x14ac:dyDescent="0.3">
      <c r="A2274" s="5">
        <v>45139</v>
      </c>
      <c r="B2274" t="s">
        <v>95</v>
      </c>
      <c r="C2274" t="s">
        <v>558</v>
      </c>
      <c r="D2274" s="1">
        <v>45120</v>
      </c>
      <c r="G2274" s="6">
        <v>1967740</v>
      </c>
      <c r="I2274">
        <v>0</v>
      </c>
      <c r="J2274" s="6">
        <v>1967740</v>
      </c>
    </row>
    <row r="2275" spans="1:10" x14ac:dyDescent="0.3">
      <c r="A2275" s="5">
        <v>45139</v>
      </c>
      <c r="B2275" t="s">
        <v>96</v>
      </c>
      <c r="C2275" t="s">
        <v>559</v>
      </c>
      <c r="D2275" s="1">
        <v>45120</v>
      </c>
      <c r="G2275" s="6">
        <v>1430340</v>
      </c>
      <c r="I2275">
        <v>0</v>
      </c>
      <c r="J2275" s="6">
        <v>1430340</v>
      </c>
    </row>
    <row r="2276" spans="1:10" x14ac:dyDescent="0.3">
      <c r="A2276" s="5">
        <v>45139</v>
      </c>
      <c r="B2276" t="s">
        <v>97</v>
      </c>
      <c r="C2276" t="s">
        <v>560</v>
      </c>
      <c r="D2276" s="1">
        <v>45121</v>
      </c>
      <c r="G2276" s="6">
        <v>2031920</v>
      </c>
      <c r="I2276">
        <v>0</v>
      </c>
      <c r="J2276" s="6">
        <v>2031920</v>
      </c>
    </row>
    <row r="2277" spans="1:10" x14ac:dyDescent="0.3">
      <c r="A2277" s="5">
        <v>45139</v>
      </c>
      <c r="B2277" t="s">
        <v>98</v>
      </c>
      <c r="C2277" t="s">
        <v>561</v>
      </c>
      <c r="D2277" s="1">
        <v>45121</v>
      </c>
      <c r="G2277" s="6">
        <v>1147020</v>
      </c>
      <c r="I2277">
        <v>0</v>
      </c>
      <c r="J2277" s="6">
        <v>1147020</v>
      </c>
    </row>
    <row r="2278" spans="1:10" x14ac:dyDescent="0.3">
      <c r="A2278" s="5">
        <v>45139</v>
      </c>
      <c r="B2278" t="s">
        <v>99</v>
      </c>
      <c r="C2278" t="s">
        <v>562</v>
      </c>
      <c r="D2278" s="1">
        <v>45126</v>
      </c>
      <c r="G2278" s="6">
        <v>3042610</v>
      </c>
      <c r="I2278">
        <v>0</v>
      </c>
      <c r="J2278" s="6">
        <v>3042610</v>
      </c>
    </row>
    <row r="2279" spans="1:10" x14ac:dyDescent="0.3">
      <c r="A2279" s="5">
        <v>45139</v>
      </c>
      <c r="B2279" t="s">
        <v>100</v>
      </c>
      <c r="C2279" t="s">
        <v>563</v>
      </c>
      <c r="D2279" s="1">
        <v>45133</v>
      </c>
      <c r="G2279" s="6">
        <v>2542600</v>
      </c>
      <c r="I2279">
        <v>0</v>
      </c>
      <c r="J2279" s="6">
        <v>2542600</v>
      </c>
    </row>
    <row r="2280" spans="1:10" x14ac:dyDescent="0.3">
      <c r="A2280" s="5">
        <v>45139</v>
      </c>
      <c r="B2280" t="s">
        <v>101</v>
      </c>
      <c r="C2280" t="s">
        <v>564</v>
      </c>
      <c r="D2280" s="1">
        <v>45140</v>
      </c>
      <c r="G2280" s="6">
        <v>2155330</v>
      </c>
      <c r="I2280">
        <v>0</v>
      </c>
      <c r="J2280" s="6">
        <v>2155330</v>
      </c>
    </row>
    <row r="2281" spans="1:10" x14ac:dyDescent="0.3">
      <c r="A2281" s="5">
        <v>45139</v>
      </c>
      <c r="B2281" t="s">
        <v>102</v>
      </c>
      <c r="C2281" t="s">
        <v>565</v>
      </c>
      <c r="D2281" s="1">
        <v>45154</v>
      </c>
      <c r="G2281" s="6">
        <v>1512710</v>
      </c>
      <c r="I2281">
        <v>0</v>
      </c>
      <c r="J2281" s="6">
        <v>1512710</v>
      </c>
    </row>
    <row r="2282" spans="1:10" x14ac:dyDescent="0.3">
      <c r="A2282" s="5">
        <v>45139</v>
      </c>
      <c r="B2282" t="s">
        <v>103</v>
      </c>
      <c r="C2282" t="s">
        <v>566</v>
      </c>
      <c r="D2282" s="1">
        <v>45159</v>
      </c>
      <c r="G2282" s="6">
        <v>1644680</v>
      </c>
      <c r="I2282">
        <v>0</v>
      </c>
      <c r="J2282" s="6">
        <v>1644680</v>
      </c>
    </row>
    <row r="2283" spans="1:10" x14ac:dyDescent="0.3">
      <c r="A2283" s="5">
        <v>45170</v>
      </c>
      <c r="B2283" t="s">
        <v>1</v>
      </c>
      <c r="C2283" t="s">
        <v>475</v>
      </c>
      <c r="D2283" s="1">
        <v>42292</v>
      </c>
      <c r="G2283" s="6">
        <v>7730050</v>
      </c>
      <c r="H2283" s="6">
        <v>354500</v>
      </c>
      <c r="I2283">
        <v>0</v>
      </c>
      <c r="J2283" s="6">
        <v>8084550</v>
      </c>
    </row>
    <row r="2284" spans="1:10" x14ac:dyDescent="0.3">
      <c r="A2284" s="5">
        <v>45170</v>
      </c>
      <c r="B2284" t="s">
        <v>3</v>
      </c>
      <c r="C2284" t="s">
        <v>476</v>
      </c>
      <c r="D2284" s="1">
        <v>42444</v>
      </c>
      <c r="G2284" s="6">
        <v>5602680</v>
      </c>
      <c r="I2284">
        <v>0</v>
      </c>
      <c r="J2284" s="6">
        <v>5602680</v>
      </c>
    </row>
    <row r="2285" spans="1:10" x14ac:dyDescent="0.3">
      <c r="A2285" s="5">
        <v>45170</v>
      </c>
      <c r="B2285" t="s">
        <v>4</v>
      </c>
      <c r="C2285" t="s">
        <v>477</v>
      </c>
      <c r="D2285" s="1">
        <v>42503</v>
      </c>
      <c r="G2285" s="6">
        <v>8079900</v>
      </c>
      <c r="I2285">
        <v>0</v>
      </c>
      <c r="J2285" s="6">
        <v>8079900</v>
      </c>
    </row>
    <row r="2286" spans="1:10" x14ac:dyDescent="0.3">
      <c r="A2286" s="5">
        <v>45170</v>
      </c>
      <c r="B2286" t="s">
        <v>6</v>
      </c>
      <c r="C2286" t="s">
        <v>478</v>
      </c>
      <c r="D2286" s="1">
        <v>42638</v>
      </c>
      <c r="G2286" s="6">
        <v>5974410</v>
      </c>
      <c r="I2286">
        <v>0</v>
      </c>
      <c r="J2286" s="6">
        <v>5974410</v>
      </c>
    </row>
    <row r="2287" spans="1:10" x14ac:dyDescent="0.3">
      <c r="A2287" s="5">
        <v>45170</v>
      </c>
      <c r="B2287" t="s">
        <v>8</v>
      </c>
      <c r="C2287" t="s">
        <v>479</v>
      </c>
      <c r="D2287" s="1">
        <v>42708</v>
      </c>
      <c r="G2287" s="6">
        <v>5288220</v>
      </c>
      <c r="I2287">
        <v>0</v>
      </c>
      <c r="J2287" s="6">
        <v>5288220</v>
      </c>
    </row>
    <row r="2288" spans="1:10" x14ac:dyDescent="0.3">
      <c r="A2288" s="5">
        <v>45170</v>
      </c>
      <c r="B2288" t="s">
        <v>10</v>
      </c>
      <c r="C2288" t="s">
        <v>480</v>
      </c>
      <c r="D2288" s="1">
        <v>43039</v>
      </c>
      <c r="G2288" s="6">
        <v>7789400</v>
      </c>
      <c r="H2288" s="6">
        <v>335900</v>
      </c>
      <c r="I2288">
        <v>0</v>
      </c>
      <c r="J2288" s="6">
        <v>8125300</v>
      </c>
    </row>
    <row r="2289" spans="1:10" x14ac:dyDescent="0.3">
      <c r="A2289" s="5">
        <v>45170</v>
      </c>
      <c r="B2289" t="s">
        <v>11</v>
      </c>
      <c r="C2289" t="s">
        <v>481</v>
      </c>
      <c r="D2289" s="1">
        <v>43146</v>
      </c>
      <c r="G2289" s="6">
        <v>9564100</v>
      </c>
      <c r="H2289" s="6">
        <v>281600</v>
      </c>
      <c r="I2289">
        <v>0</v>
      </c>
      <c r="J2289" s="6">
        <v>9845700</v>
      </c>
    </row>
    <row r="2290" spans="1:10" x14ac:dyDescent="0.3">
      <c r="A2290" s="5">
        <v>45170</v>
      </c>
      <c r="B2290" t="s">
        <v>12</v>
      </c>
      <c r="C2290" t="s">
        <v>494</v>
      </c>
      <c r="D2290" s="1">
        <v>43252</v>
      </c>
      <c r="G2290" s="6">
        <v>1140500</v>
      </c>
      <c r="I2290">
        <v>0</v>
      </c>
      <c r="J2290" s="6">
        <v>1140500</v>
      </c>
    </row>
    <row r="2291" spans="1:10" x14ac:dyDescent="0.3">
      <c r="A2291" s="5">
        <v>45170</v>
      </c>
      <c r="B2291" t="s">
        <v>13</v>
      </c>
      <c r="C2291" t="s">
        <v>485</v>
      </c>
      <c r="D2291" s="1">
        <v>43779</v>
      </c>
      <c r="G2291" s="6">
        <v>6401500</v>
      </c>
      <c r="H2291" s="6">
        <v>288200</v>
      </c>
      <c r="I2291">
        <v>0</v>
      </c>
      <c r="J2291" s="6">
        <v>6689700</v>
      </c>
    </row>
    <row r="2292" spans="1:10" x14ac:dyDescent="0.3">
      <c r="A2292" s="5">
        <v>45170</v>
      </c>
      <c r="B2292" t="s">
        <v>15</v>
      </c>
      <c r="C2292" t="s">
        <v>517</v>
      </c>
      <c r="D2292" s="1">
        <v>44583</v>
      </c>
      <c r="G2292" s="6">
        <v>6854300</v>
      </c>
      <c r="H2292" s="6">
        <v>398900</v>
      </c>
      <c r="I2292">
        <v>0</v>
      </c>
      <c r="J2292" s="6">
        <v>7253200</v>
      </c>
    </row>
    <row r="2293" spans="1:10" x14ac:dyDescent="0.3">
      <c r="A2293" s="5">
        <v>45170</v>
      </c>
      <c r="B2293" t="s">
        <v>16</v>
      </c>
      <c r="C2293" t="s">
        <v>538</v>
      </c>
      <c r="D2293" s="1">
        <v>44889</v>
      </c>
      <c r="G2293" s="6">
        <v>6970000</v>
      </c>
      <c r="I2293">
        <v>0</v>
      </c>
      <c r="J2293" s="6">
        <v>6970000</v>
      </c>
    </row>
    <row r="2294" spans="1:10" x14ac:dyDescent="0.3">
      <c r="A2294" s="5">
        <v>45170</v>
      </c>
      <c r="B2294" t="s">
        <v>20</v>
      </c>
      <c r="C2294" t="s">
        <v>482</v>
      </c>
      <c r="D2294" s="1">
        <v>43629</v>
      </c>
      <c r="G2294" s="6">
        <v>8647000</v>
      </c>
      <c r="H2294" s="6">
        <v>321100</v>
      </c>
      <c r="I2294">
        <v>0</v>
      </c>
      <c r="J2294" s="6">
        <v>8968100</v>
      </c>
    </row>
    <row r="2295" spans="1:10" x14ac:dyDescent="0.3">
      <c r="A2295" s="5">
        <v>45170</v>
      </c>
      <c r="B2295" t="s">
        <v>21</v>
      </c>
      <c r="C2295" t="s">
        <v>483</v>
      </c>
      <c r="D2295" s="1">
        <v>43631</v>
      </c>
      <c r="G2295" s="6">
        <v>6263300</v>
      </c>
      <c r="H2295" s="6">
        <v>180500</v>
      </c>
      <c r="I2295" s="6">
        <v>1000</v>
      </c>
      <c r="J2295" s="6">
        <v>6444800</v>
      </c>
    </row>
    <row r="2296" spans="1:10" x14ac:dyDescent="0.3">
      <c r="A2296" s="5">
        <v>45170</v>
      </c>
      <c r="B2296" t="s">
        <v>22</v>
      </c>
      <c r="C2296" t="s">
        <v>484</v>
      </c>
      <c r="D2296" s="1">
        <v>43743</v>
      </c>
      <c r="G2296" s="6">
        <v>9438200</v>
      </c>
      <c r="H2296" s="6">
        <v>283100</v>
      </c>
      <c r="I2296">
        <v>0</v>
      </c>
      <c r="J2296" s="6">
        <v>9721300</v>
      </c>
    </row>
    <row r="2297" spans="1:10" x14ac:dyDescent="0.3">
      <c r="A2297" s="5">
        <v>45170</v>
      </c>
      <c r="B2297" t="s">
        <v>23</v>
      </c>
      <c r="C2297" t="s">
        <v>486</v>
      </c>
      <c r="D2297" s="1">
        <v>43834</v>
      </c>
      <c r="G2297" s="6">
        <v>13014500</v>
      </c>
      <c r="I2297">
        <v>0</v>
      </c>
      <c r="J2297" s="6">
        <v>13014500</v>
      </c>
    </row>
    <row r="2298" spans="1:10" x14ac:dyDescent="0.3">
      <c r="A2298" s="5">
        <v>45170</v>
      </c>
      <c r="B2298" t="s">
        <v>24</v>
      </c>
      <c r="C2298" t="s">
        <v>487</v>
      </c>
      <c r="D2298" s="1">
        <v>43833</v>
      </c>
      <c r="G2298" s="6">
        <v>5171500</v>
      </c>
      <c r="I2298">
        <v>0</v>
      </c>
      <c r="J2298" s="6">
        <v>5171500</v>
      </c>
    </row>
    <row r="2299" spans="1:10" x14ac:dyDescent="0.3">
      <c r="A2299" s="5">
        <v>45170</v>
      </c>
      <c r="B2299" t="s">
        <v>25</v>
      </c>
      <c r="C2299" t="s">
        <v>488</v>
      </c>
      <c r="D2299" s="1">
        <v>43853</v>
      </c>
      <c r="G2299" s="6">
        <v>7155500</v>
      </c>
      <c r="H2299" s="6">
        <v>513900</v>
      </c>
      <c r="I2299">
        <v>0</v>
      </c>
      <c r="J2299" s="6">
        <v>7669400</v>
      </c>
    </row>
    <row r="2300" spans="1:10" x14ac:dyDescent="0.3">
      <c r="A2300" s="5">
        <v>45170</v>
      </c>
      <c r="B2300" t="s">
        <v>26</v>
      </c>
      <c r="C2300" t="s">
        <v>489</v>
      </c>
      <c r="D2300" s="1">
        <v>43945</v>
      </c>
      <c r="G2300" s="6">
        <v>9560500</v>
      </c>
      <c r="H2300" s="6">
        <v>228500</v>
      </c>
      <c r="I2300">
        <v>0</v>
      </c>
      <c r="J2300" s="6">
        <v>9789000</v>
      </c>
    </row>
    <row r="2301" spans="1:10" x14ac:dyDescent="0.3">
      <c r="A2301" s="5">
        <v>45170</v>
      </c>
      <c r="B2301" t="s">
        <v>27</v>
      </c>
      <c r="C2301" t="s">
        <v>490</v>
      </c>
      <c r="D2301" s="1">
        <v>44015</v>
      </c>
      <c r="G2301" s="6">
        <v>3071310</v>
      </c>
      <c r="I2301">
        <v>0</v>
      </c>
      <c r="J2301" s="6">
        <v>3071310</v>
      </c>
    </row>
    <row r="2302" spans="1:10" x14ac:dyDescent="0.3">
      <c r="A2302" s="5">
        <v>45170</v>
      </c>
      <c r="B2302" t="s">
        <v>28</v>
      </c>
      <c r="C2302" t="s">
        <v>491</v>
      </c>
      <c r="D2302" s="1">
        <v>44042</v>
      </c>
      <c r="G2302" s="6">
        <v>4482500</v>
      </c>
      <c r="I2302">
        <v>0</v>
      </c>
      <c r="J2302" s="6">
        <v>4482500</v>
      </c>
    </row>
    <row r="2303" spans="1:10" x14ac:dyDescent="0.3">
      <c r="A2303" s="5">
        <v>45170</v>
      </c>
      <c r="B2303" t="s">
        <v>29</v>
      </c>
      <c r="C2303" t="s">
        <v>492</v>
      </c>
      <c r="D2303" s="1">
        <v>44043</v>
      </c>
      <c r="G2303" s="6">
        <v>4462500</v>
      </c>
      <c r="I2303">
        <v>0</v>
      </c>
      <c r="J2303" s="6">
        <v>4462500</v>
      </c>
    </row>
    <row r="2304" spans="1:10" x14ac:dyDescent="0.3">
      <c r="A2304" s="5">
        <v>45170</v>
      </c>
      <c r="B2304" t="s">
        <v>30</v>
      </c>
      <c r="C2304" t="s">
        <v>493</v>
      </c>
      <c r="D2304" s="1">
        <v>44072</v>
      </c>
      <c r="G2304" s="6">
        <v>6711500</v>
      </c>
      <c r="I2304">
        <v>0</v>
      </c>
      <c r="J2304" s="6">
        <v>6711500</v>
      </c>
    </row>
    <row r="2305" spans="1:10" x14ac:dyDescent="0.3">
      <c r="A2305" s="5">
        <v>45170</v>
      </c>
      <c r="B2305" t="s">
        <v>31</v>
      </c>
      <c r="C2305" t="s">
        <v>495</v>
      </c>
      <c r="D2305" s="1">
        <v>44085</v>
      </c>
      <c r="G2305" s="6">
        <v>4622700</v>
      </c>
      <c r="I2305">
        <v>0</v>
      </c>
      <c r="J2305" s="6">
        <v>4622700</v>
      </c>
    </row>
    <row r="2306" spans="1:10" x14ac:dyDescent="0.3">
      <c r="A2306" s="5">
        <v>45170</v>
      </c>
      <c r="B2306" t="s">
        <v>32</v>
      </c>
      <c r="C2306" t="s">
        <v>496</v>
      </c>
      <c r="D2306" s="1">
        <v>44130</v>
      </c>
      <c r="E2306" s="1">
        <v>45543</v>
      </c>
      <c r="G2306" s="6">
        <v>3935500</v>
      </c>
      <c r="I2306">
        <v>0</v>
      </c>
      <c r="J2306" s="6">
        <v>3935500</v>
      </c>
    </row>
    <row r="2307" spans="1:10" x14ac:dyDescent="0.3">
      <c r="A2307" s="5">
        <v>45170</v>
      </c>
      <c r="B2307" t="s">
        <v>33</v>
      </c>
      <c r="C2307" t="s">
        <v>497</v>
      </c>
      <c r="D2307" s="1">
        <v>44147</v>
      </c>
      <c r="G2307" s="6">
        <v>6438500</v>
      </c>
      <c r="I2307">
        <v>0</v>
      </c>
      <c r="J2307" s="6">
        <v>6438500</v>
      </c>
    </row>
    <row r="2308" spans="1:10" x14ac:dyDescent="0.3">
      <c r="A2308" s="5">
        <v>45170</v>
      </c>
      <c r="B2308" t="s">
        <v>34</v>
      </c>
      <c r="C2308" t="s">
        <v>498</v>
      </c>
      <c r="D2308" s="1">
        <v>44154</v>
      </c>
      <c r="G2308" s="6">
        <v>6593500</v>
      </c>
      <c r="I2308">
        <v>0</v>
      </c>
      <c r="J2308" s="6">
        <v>6593500</v>
      </c>
    </row>
    <row r="2309" spans="1:10" x14ac:dyDescent="0.3">
      <c r="A2309" s="5">
        <v>45170</v>
      </c>
      <c r="B2309" t="s">
        <v>35</v>
      </c>
      <c r="C2309" t="s">
        <v>499</v>
      </c>
      <c r="D2309" s="1">
        <v>44169</v>
      </c>
      <c r="G2309" s="6">
        <v>7099500</v>
      </c>
      <c r="I2309">
        <v>0</v>
      </c>
      <c r="J2309" s="6">
        <v>7099500</v>
      </c>
    </row>
    <row r="2310" spans="1:10" x14ac:dyDescent="0.3">
      <c r="A2310" s="5">
        <v>45170</v>
      </c>
      <c r="B2310" t="s">
        <v>36</v>
      </c>
      <c r="C2310" t="s">
        <v>500</v>
      </c>
      <c r="D2310" s="1">
        <v>44217</v>
      </c>
      <c r="E2310" s="1">
        <v>45620</v>
      </c>
      <c r="G2310" s="6">
        <v>4016500</v>
      </c>
      <c r="I2310">
        <v>0</v>
      </c>
      <c r="J2310" s="6">
        <v>4016500</v>
      </c>
    </row>
    <row r="2311" spans="1:10" x14ac:dyDescent="0.3">
      <c r="A2311" s="5">
        <v>45170</v>
      </c>
      <c r="B2311" t="s">
        <v>37</v>
      </c>
      <c r="C2311" t="s">
        <v>501</v>
      </c>
      <c r="D2311" s="1">
        <v>44245</v>
      </c>
      <c r="E2311" s="1">
        <v>45838</v>
      </c>
      <c r="G2311" s="6">
        <v>4526400</v>
      </c>
      <c r="I2311">
        <v>0</v>
      </c>
      <c r="J2311" s="6">
        <v>4526400</v>
      </c>
    </row>
    <row r="2312" spans="1:10" x14ac:dyDescent="0.3">
      <c r="A2312" s="5">
        <v>45170</v>
      </c>
      <c r="B2312" t="s">
        <v>38</v>
      </c>
      <c r="C2312" t="s">
        <v>502</v>
      </c>
      <c r="D2312" s="1">
        <v>44252</v>
      </c>
      <c r="G2312" s="6">
        <v>4493000</v>
      </c>
      <c r="I2312">
        <v>0</v>
      </c>
      <c r="J2312" s="6">
        <v>4493000</v>
      </c>
    </row>
    <row r="2313" spans="1:10" x14ac:dyDescent="0.3">
      <c r="A2313" s="5">
        <v>45170</v>
      </c>
      <c r="B2313" t="s">
        <v>39</v>
      </c>
      <c r="C2313" t="s">
        <v>503</v>
      </c>
      <c r="D2313" s="1">
        <v>44258</v>
      </c>
      <c r="G2313" s="6">
        <v>5551660</v>
      </c>
      <c r="H2313" s="6">
        <v>240000</v>
      </c>
      <c r="I2313">
        <v>0</v>
      </c>
      <c r="J2313" s="6">
        <v>5791660</v>
      </c>
    </row>
    <row r="2314" spans="1:10" x14ac:dyDescent="0.3">
      <c r="A2314" s="5">
        <v>45170</v>
      </c>
      <c r="B2314" t="s">
        <v>40</v>
      </c>
      <c r="C2314" t="s">
        <v>504</v>
      </c>
      <c r="D2314" s="1">
        <v>44280</v>
      </c>
      <c r="G2314" s="6">
        <v>3027000</v>
      </c>
      <c r="I2314">
        <v>0</v>
      </c>
      <c r="J2314" s="6">
        <v>3027000</v>
      </c>
    </row>
    <row r="2315" spans="1:10" x14ac:dyDescent="0.3">
      <c r="A2315" s="5">
        <v>45170</v>
      </c>
      <c r="B2315" t="s">
        <v>41</v>
      </c>
      <c r="C2315" t="s">
        <v>505</v>
      </c>
      <c r="D2315" s="1">
        <v>44287</v>
      </c>
      <c r="G2315" s="6">
        <v>8842310</v>
      </c>
      <c r="I2315">
        <v>0</v>
      </c>
      <c r="J2315" s="6">
        <v>8842310</v>
      </c>
    </row>
    <row r="2316" spans="1:10" x14ac:dyDescent="0.3">
      <c r="A2316" s="5">
        <v>45170</v>
      </c>
      <c r="B2316" t="s">
        <v>42</v>
      </c>
      <c r="C2316" t="s">
        <v>506</v>
      </c>
      <c r="D2316" s="1">
        <v>44298</v>
      </c>
      <c r="G2316" s="6">
        <v>4159300</v>
      </c>
      <c r="I2316">
        <v>0</v>
      </c>
      <c r="J2316" s="6">
        <v>4159300</v>
      </c>
    </row>
    <row r="2317" spans="1:10" x14ac:dyDescent="0.3">
      <c r="A2317" s="5">
        <v>45170</v>
      </c>
      <c r="B2317" t="s">
        <v>43</v>
      </c>
      <c r="C2317" t="s">
        <v>507</v>
      </c>
      <c r="D2317" s="1">
        <v>44299</v>
      </c>
      <c r="G2317" s="6">
        <v>2433100</v>
      </c>
      <c r="I2317">
        <v>0</v>
      </c>
      <c r="J2317" s="6">
        <v>2433100</v>
      </c>
    </row>
    <row r="2318" spans="1:10" x14ac:dyDescent="0.3">
      <c r="A2318" s="5">
        <v>45170</v>
      </c>
      <c r="B2318" t="s">
        <v>44</v>
      </c>
      <c r="C2318" t="s">
        <v>512</v>
      </c>
      <c r="D2318" s="1">
        <v>44421</v>
      </c>
      <c r="G2318" s="6">
        <v>7919500</v>
      </c>
      <c r="H2318" s="6">
        <v>367000</v>
      </c>
      <c r="I2318">
        <v>0</v>
      </c>
      <c r="J2318" s="6">
        <v>8286500</v>
      </c>
    </row>
    <row r="2319" spans="1:10" x14ac:dyDescent="0.3">
      <c r="A2319" s="5">
        <v>45170</v>
      </c>
      <c r="B2319" t="s">
        <v>45</v>
      </c>
      <c r="C2319" t="s">
        <v>509</v>
      </c>
      <c r="D2319" s="1">
        <v>44391</v>
      </c>
      <c r="G2319" s="6">
        <v>8671900</v>
      </c>
      <c r="H2319" s="6">
        <v>463700</v>
      </c>
      <c r="I2319">
        <v>0</v>
      </c>
      <c r="J2319" s="6">
        <v>9135600</v>
      </c>
    </row>
    <row r="2320" spans="1:10" x14ac:dyDescent="0.3">
      <c r="A2320" s="5">
        <v>45170</v>
      </c>
      <c r="B2320" t="s">
        <v>46</v>
      </c>
      <c r="C2320" t="s">
        <v>510</v>
      </c>
      <c r="D2320" s="1">
        <v>44404</v>
      </c>
      <c r="G2320" s="6">
        <v>9044000</v>
      </c>
      <c r="H2320" s="6">
        <v>945600</v>
      </c>
      <c r="I2320">
        <v>0</v>
      </c>
      <c r="J2320" s="6">
        <v>9989600</v>
      </c>
    </row>
    <row r="2321" spans="1:10" x14ac:dyDescent="0.3">
      <c r="A2321" s="5">
        <v>45170</v>
      </c>
      <c r="B2321" t="s">
        <v>47</v>
      </c>
      <c r="C2321" t="s">
        <v>511</v>
      </c>
      <c r="D2321" s="1">
        <v>44405</v>
      </c>
      <c r="G2321" s="6">
        <v>8954000</v>
      </c>
      <c r="I2321">
        <v>0</v>
      </c>
      <c r="J2321" s="6">
        <v>8954000</v>
      </c>
    </row>
    <row r="2322" spans="1:10" x14ac:dyDescent="0.3">
      <c r="A2322" s="5">
        <v>45170</v>
      </c>
      <c r="B2322" t="s">
        <v>48</v>
      </c>
      <c r="C2322" t="s">
        <v>513</v>
      </c>
      <c r="D2322" s="1">
        <v>44446</v>
      </c>
      <c r="G2322" s="6">
        <v>3444000</v>
      </c>
      <c r="I2322">
        <v>0</v>
      </c>
      <c r="J2322" s="6">
        <v>3444000</v>
      </c>
    </row>
    <row r="2323" spans="1:10" x14ac:dyDescent="0.3">
      <c r="A2323" s="5">
        <v>45170</v>
      </c>
      <c r="B2323" t="s">
        <v>49</v>
      </c>
      <c r="C2323" t="s">
        <v>514</v>
      </c>
      <c r="D2323" s="1">
        <v>44453</v>
      </c>
      <c r="G2323" s="6">
        <v>9583000</v>
      </c>
      <c r="H2323" s="6">
        <v>179400</v>
      </c>
      <c r="I2323">
        <v>0</v>
      </c>
      <c r="J2323" s="6">
        <v>9762400</v>
      </c>
    </row>
    <row r="2324" spans="1:10" x14ac:dyDescent="0.3">
      <c r="A2324" s="5">
        <v>45170</v>
      </c>
      <c r="B2324" t="s">
        <v>50</v>
      </c>
      <c r="C2324" t="s">
        <v>508</v>
      </c>
      <c r="D2324" s="1">
        <v>44463</v>
      </c>
      <c r="G2324" s="6">
        <v>3412000</v>
      </c>
      <c r="H2324" s="6">
        <v>445000</v>
      </c>
      <c r="I2324">
        <v>0</v>
      </c>
      <c r="J2324" s="6">
        <v>3857000</v>
      </c>
    </row>
    <row r="2325" spans="1:10" x14ac:dyDescent="0.3">
      <c r="A2325" s="5">
        <v>45170</v>
      </c>
      <c r="B2325" t="s">
        <v>51</v>
      </c>
      <c r="C2325" t="s">
        <v>508</v>
      </c>
      <c r="D2325" s="1">
        <v>44377</v>
      </c>
      <c r="G2325" s="6">
        <v>4365000</v>
      </c>
      <c r="H2325" s="6">
        <v>291600</v>
      </c>
      <c r="I2325">
        <v>0</v>
      </c>
      <c r="J2325" s="6">
        <v>4656600</v>
      </c>
    </row>
    <row r="2326" spans="1:10" x14ac:dyDescent="0.3">
      <c r="A2326" s="5">
        <v>45170</v>
      </c>
      <c r="B2326" t="s">
        <v>52</v>
      </c>
      <c r="C2326" t="s">
        <v>508</v>
      </c>
      <c r="D2326" s="1">
        <v>44501</v>
      </c>
      <c r="G2326" s="6">
        <v>4126500</v>
      </c>
      <c r="H2326" s="6">
        <v>117900</v>
      </c>
      <c r="I2326">
        <v>0</v>
      </c>
      <c r="J2326" s="6">
        <v>4244400</v>
      </c>
    </row>
    <row r="2327" spans="1:10" x14ac:dyDescent="0.3">
      <c r="A2327" s="5">
        <v>45170</v>
      </c>
      <c r="B2327" t="s">
        <v>53</v>
      </c>
      <c r="C2327" t="s">
        <v>508</v>
      </c>
      <c r="D2327" s="1">
        <v>44476</v>
      </c>
      <c r="G2327" s="6">
        <v>2518800</v>
      </c>
      <c r="H2327" s="6">
        <v>152900</v>
      </c>
      <c r="I2327">
        <v>0</v>
      </c>
      <c r="J2327" s="6">
        <v>2671700</v>
      </c>
    </row>
    <row r="2328" spans="1:10" x14ac:dyDescent="0.3">
      <c r="A2328" s="5">
        <v>45170</v>
      </c>
      <c r="B2328" t="s">
        <v>54</v>
      </c>
      <c r="C2328" t="s">
        <v>515</v>
      </c>
      <c r="D2328" s="1">
        <v>44508</v>
      </c>
      <c r="G2328" s="6">
        <v>6251000</v>
      </c>
      <c r="H2328" s="6">
        <v>309300</v>
      </c>
      <c r="I2328">
        <v>0</v>
      </c>
      <c r="J2328" s="6">
        <v>6560300</v>
      </c>
    </row>
    <row r="2329" spans="1:10" x14ac:dyDescent="0.3">
      <c r="A2329" s="5">
        <v>45170</v>
      </c>
      <c r="B2329" t="s">
        <v>55</v>
      </c>
      <c r="C2329" t="s">
        <v>516</v>
      </c>
      <c r="D2329" s="1">
        <v>44536</v>
      </c>
      <c r="E2329" s="1">
        <v>46028</v>
      </c>
      <c r="G2329" s="6">
        <v>2805600</v>
      </c>
      <c r="I2329">
        <v>0</v>
      </c>
      <c r="J2329" s="6">
        <v>2805600</v>
      </c>
    </row>
    <row r="2330" spans="1:10" x14ac:dyDescent="0.3">
      <c r="A2330" s="5">
        <v>45170</v>
      </c>
      <c r="B2330" t="s">
        <v>56</v>
      </c>
      <c r="C2330" t="s">
        <v>518</v>
      </c>
      <c r="D2330" s="1">
        <v>44616</v>
      </c>
      <c r="G2330" s="6">
        <v>4071000</v>
      </c>
      <c r="I2330">
        <v>0</v>
      </c>
      <c r="J2330" s="6">
        <v>4071000</v>
      </c>
    </row>
    <row r="2331" spans="1:10" x14ac:dyDescent="0.3">
      <c r="A2331" s="5">
        <v>45170</v>
      </c>
      <c r="B2331" t="s">
        <v>57</v>
      </c>
      <c r="C2331" t="s">
        <v>519</v>
      </c>
      <c r="D2331" s="1">
        <v>44643</v>
      </c>
      <c r="G2331" s="6">
        <v>10049900</v>
      </c>
      <c r="H2331" s="6">
        <v>597500</v>
      </c>
      <c r="I2331">
        <v>0</v>
      </c>
      <c r="J2331" s="6">
        <v>10647400</v>
      </c>
    </row>
    <row r="2332" spans="1:10" x14ac:dyDescent="0.3">
      <c r="A2332" s="5">
        <v>45170</v>
      </c>
      <c r="B2332" t="s">
        <v>58</v>
      </c>
      <c r="C2332" t="s">
        <v>520</v>
      </c>
      <c r="D2332" s="1">
        <v>44651</v>
      </c>
      <c r="G2332" s="6">
        <v>5689970</v>
      </c>
      <c r="H2332" s="6">
        <v>245900</v>
      </c>
      <c r="I2332">
        <v>0</v>
      </c>
      <c r="J2332" s="6">
        <v>5935870</v>
      </c>
    </row>
    <row r="2333" spans="1:10" x14ac:dyDescent="0.3">
      <c r="A2333" s="5">
        <v>45170</v>
      </c>
      <c r="B2333" t="s">
        <v>59</v>
      </c>
      <c r="C2333" t="s">
        <v>521</v>
      </c>
      <c r="D2333" s="1">
        <v>44657</v>
      </c>
      <c r="G2333" s="6">
        <v>7353800</v>
      </c>
      <c r="I2333">
        <v>0</v>
      </c>
      <c r="J2333" s="6">
        <v>7353800</v>
      </c>
    </row>
    <row r="2334" spans="1:10" x14ac:dyDescent="0.3">
      <c r="A2334" s="5">
        <v>45170</v>
      </c>
      <c r="B2334" t="s">
        <v>60</v>
      </c>
      <c r="C2334" t="s">
        <v>522</v>
      </c>
      <c r="D2334" s="1">
        <v>44659</v>
      </c>
      <c r="G2334" s="6">
        <v>6769950</v>
      </c>
      <c r="H2334" s="6">
        <v>535800</v>
      </c>
      <c r="I2334">
        <v>0</v>
      </c>
      <c r="J2334" s="6">
        <v>7305750</v>
      </c>
    </row>
    <row r="2335" spans="1:10" x14ac:dyDescent="0.3">
      <c r="A2335" s="5">
        <v>45170</v>
      </c>
      <c r="B2335" t="s">
        <v>61</v>
      </c>
      <c r="C2335" t="s">
        <v>523</v>
      </c>
      <c r="D2335" s="1">
        <v>44694</v>
      </c>
      <c r="G2335" s="6">
        <v>6583770</v>
      </c>
      <c r="H2335" s="6">
        <v>447400</v>
      </c>
      <c r="I2335">
        <v>0</v>
      </c>
      <c r="J2335" s="6">
        <v>7031170</v>
      </c>
    </row>
    <row r="2336" spans="1:10" x14ac:dyDescent="0.3">
      <c r="A2336" s="5">
        <v>45170</v>
      </c>
      <c r="B2336" t="s">
        <v>62</v>
      </c>
      <c r="C2336" t="s">
        <v>524</v>
      </c>
      <c r="D2336" s="1">
        <v>44712</v>
      </c>
      <c r="G2336" s="6">
        <v>7038200</v>
      </c>
      <c r="I2336">
        <v>0</v>
      </c>
      <c r="J2336" s="6">
        <v>7038200</v>
      </c>
    </row>
    <row r="2337" spans="1:10" x14ac:dyDescent="0.3">
      <c r="A2337" s="5">
        <v>45170</v>
      </c>
      <c r="B2337" t="s">
        <v>63</v>
      </c>
      <c r="C2337" t="s">
        <v>525</v>
      </c>
      <c r="D2337" s="1">
        <v>44762</v>
      </c>
      <c r="G2337" s="6">
        <v>3343000</v>
      </c>
      <c r="H2337" s="6">
        <v>156800</v>
      </c>
      <c r="I2337">
        <v>0</v>
      </c>
      <c r="J2337" s="6">
        <v>3499800</v>
      </c>
    </row>
    <row r="2338" spans="1:10" x14ac:dyDescent="0.3">
      <c r="A2338" s="5">
        <v>45170</v>
      </c>
      <c r="B2338" t="s">
        <v>64</v>
      </c>
      <c r="C2338" t="s">
        <v>526</v>
      </c>
      <c r="D2338" s="1">
        <v>44775</v>
      </c>
      <c r="G2338" s="6">
        <v>5758360</v>
      </c>
      <c r="I2338">
        <v>0</v>
      </c>
      <c r="J2338" s="6">
        <v>5758360</v>
      </c>
    </row>
    <row r="2339" spans="1:10" x14ac:dyDescent="0.3">
      <c r="A2339" s="5">
        <v>45170</v>
      </c>
      <c r="B2339" t="s">
        <v>65</v>
      </c>
      <c r="C2339" t="s">
        <v>527</v>
      </c>
      <c r="D2339" s="1">
        <v>44783</v>
      </c>
      <c r="G2339" s="6">
        <v>3549000</v>
      </c>
      <c r="I2339">
        <v>0</v>
      </c>
      <c r="J2339" s="6">
        <v>3549000</v>
      </c>
    </row>
    <row r="2340" spans="1:10" x14ac:dyDescent="0.3">
      <c r="A2340" s="5">
        <v>45170</v>
      </c>
      <c r="B2340" t="s">
        <v>66</v>
      </c>
      <c r="C2340" t="s">
        <v>528</v>
      </c>
      <c r="D2340" s="1">
        <v>44798</v>
      </c>
      <c r="G2340" s="6">
        <v>2951500</v>
      </c>
      <c r="H2340" s="6">
        <v>157600</v>
      </c>
      <c r="I2340">
        <v>0</v>
      </c>
      <c r="J2340" s="6">
        <v>3109100</v>
      </c>
    </row>
    <row r="2341" spans="1:10" x14ac:dyDescent="0.3">
      <c r="A2341" s="5">
        <v>45170</v>
      </c>
      <c r="B2341" t="s">
        <v>67</v>
      </c>
      <c r="C2341" t="s">
        <v>529</v>
      </c>
      <c r="D2341" s="1">
        <v>44802</v>
      </c>
      <c r="G2341" s="6">
        <v>6422500</v>
      </c>
      <c r="I2341">
        <v>0</v>
      </c>
      <c r="J2341" s="6">
        <v>6422500</v>
      </c>
    </row>
    <row r="2342" spans="1:10" x14ac:dyDescent="0.3">
      <c r="A2342" s="5">
        <v>45170</v>
      </c>
      <c r="B2342" t="s">
        <v>68</v>
      </c>
      <c r="C2342" t="s">
        <v>530</v>
      </c>
      <c r="D2342" s="1">
        <v>44811</v>
      </c>
      <c r="G2342" s="6">
        <v>1068500</v>
      </c>
      <c r="I2342">
        <v>0</v>
      </c>
      <c r="J2342" s="6">
        <v>1068500</v>
      </c>
    </row>
    <row r="2343" spans="1:10" x14ac:dyDescent="0.3">
      <c r="A2343" s="5">
        <v>45170</v>
      </c>
      <c r="B2343" t="s">
        <v>69</v>
      </c>
      <c r="C2343" t="s">
        <v>531</v>
      </c>
      <c r="D2343" s="1">
        <v>44820</v>
      </c>
      <c r="G2343" s="6">
        <v>5289650</v>
      </c>
      <c r="H2343" s="6">
        <v>339500</v>
      </c>
      <c r="I2343">
        <v>0</v>
      </c>
      <c r="J2343" s="6">
        <v>5629150</v>
      </c>
    </row>
    <row r="2344" spans="1:10" x14ac:dyDescent="0.3">
      <c r="A2344" s="5">
        <v>45170</v>
      </c>
      <c r="B2344" t="s">
        <v>70</v>
      </c>
      <c r="C2344" t="s">
        <v>532</v>
      </c>
      <c r="D2344" s="1">
        <v>44845</v>
      </c>
      <c r="G2344" s="6">
        <v>5192300</v>
      </c>
      <c r="I2344">
        <v>0</v>
      </c>
      <c r="J2344" s="6">
        <v>5192300</v>
      </c>
    </row>
    <row r="2345" spans="1:10" x14ac:dyDescent="0.3">
      <c r="A2345" s="5">
        <v>45170</v>
      </c>
      <c r="B2345" t="s">
        <v>71</v>
      </c>
      <c r="C2345" t="s">
        <v>533</v>
      </c>
      <c r="D2345" s="1">
        <v>44848</v>
      </c>
      <c r="G2345" s="6">
        <v>5731800</v>
      </c>
      <c r="I2345">
        <v>0</v>
      </c>
      <c r="J2345" s="6">
        <v>5731800</v>
      </c>
    </row>
    <row r="2346" spans="1:10" x14ac:dyDescent="0.3">
      <c r="A2346" s="5">
        <v>45170</v>
      </c>
      <c r="B2346" t="s">
        <v>72</v>
      </c>
      <c r="C2346" t="s">
        <v>534</v>
      </c>
      <c r="D2346" s="1">
        <v>44854</v>
      </c>
      <c r="G2346" s="6">
        <v>6806410</v>
      </c>
      <c r="I2346">
        <v>0</v>
      </c>
      <c r="J2346" s="6">
        <v>6806410</v>
      </c>
    </row>
    <row r="2347" spans="1:10" x14ac:dyDescent="0.3">
      <c r="A2347" s="5">
        <v>45170</v>
      </c>
      <c r="B2347" t="s">
        <v>73</v>
      </c>
      <c r="C2347" t="s">
        <v>535</v>
      </c>
      <c r="D2347" s="1">
        <v>44855</v>
      </c>
      <c r="G2347" s="6">
        <v>4484500</v>
      </c>
      <c r="I2347">
        <v>0</v>
      </c>
      <c r="J2347" s="6">
        <v>4484500</v>
      </c>
    </row>
    <row r="2348" spans="1:10" x14ac:dyDescent="0.3">
      <c r="A2348" s="5">
        <v>45170</v>
      </c>
      <c r="B2348" t="s">
        <v>74</v>
      </c>
      <c r="C2348" t="s">
        <v>536</v>
      </c>
      <c r="D2348" s="1">
        <v>44859</v>
      </c>
      <c r="G2348" s="6">
        <v>4618500</v>
      </c>
      <c r="I2348">
        <v>0</v>
      </c>
      <c r="J2348" s="6">
        <v>4618500</v>
      </c>
    </row>
    <row r="2349" spans="1:10" x14ac:dyDescent="0.3">
      <c r="A2349" s="5">
        <v>45170</v>
      </c>
      <c r="B2349" t="s">
        <v>75</v>
      </c>
      <c r="C2349" t="s">
        <v>537</v>
      </c>
      <c r="D2349" s="1">
        <v>44861</v>
      </c>
      <c r="G2349" s="6">
        <v>2726000</v>
      </c>
      <c r="I2349">
        <v>0</v>
      </c>
      <c r="J2349" s="6">
        <v>2726000</v>
      </c>
    </row>
    <row r="2350" spans="1:10" x14ac:dyDescent="0.3">
      <c r="A2350" s="5">
        <v>45170</v>
      </c>
      <c r="B2350" t="s">
        <v>76</v>
      </c>
      <c r="C2350" t="s">
        <v>539</v>
      </c>
      <c r="D2350" s="1">
        <v>44889</v>
      </c>
      <c r="G2350" s="6">
        <v>4186500</v>
      </c>
      <c r="I2350">
        <v>0</v>
      </c>
      <c r="J2350" s="6">
        <v>4186500</v>
      </c>
    </row>
    <row r="2351" spans="1:10" x14ac:dyDescent="0.3">
      <c r="A2351" s="5">
        <v>45170</v>
      </c>
      <c r="B2351" t="s">
        <v>77</v>
      </c>
      <c r="C2351" t="s">
        <v>540</v>
      </c>
      <c r="D2351" s="1">
        <v>44893</v>
      </c>
      <c r="G2351" s="6">
        <v>5011000</v>
      </c>
      <c r="I2351">
        <v>0</v>
      </c>
      <c r="J2351" s="6">
        <v>5011000</v>
      </c>
    </row>
    <row r="2352" spans="1:10" x14ac:dyDescent="0.3">
      <c r="A2352" s="5">
        <v>45170</v>
      </c>
      <c r="B2352" t="s">
        <v>78</v>
      </c>
      <c r="C2352" t="s">
        <v>541</v>
      </c>
      <c r="D2352" s="1">
        <v>44895</v>
      </c>
      <c r="G2352" s="6">
        <v>2681500</v>
      </c>
      <c r="H2352" s="6">
        <v>86400</v>
      </c>
      <c r="I2352">
        <v>0</v>
      </c>
      <c r="J2352" s="6">
        <v>2767900</v>
      </c>
    </row>
    <row r="2353" spans="1:10" x14ac:dyDescent="0.3">
      <c r="A2353" s="5">
        <v>45170</v>
      </c>
      <c r="B2353" t="s">
        <v>79</v>
      </c>
      <c r="C2353" t="s">
        <v>542</v>
      </c>
      <c r="D2353" s="1">
        <v>44897</v>
      </c>
      <c r="G2353" s="6">
        <v>2587000</v>
      </c>
      <c r="H2353" s="6">
        <v>262400</v>
      </c>
      <c r="I2353">
        <v>0</v>
      </c>
      <c r="J2353" s="6">
        <v>2849400</v>
      </c>
    </row>
    <row r="2354" spans="1:10" x14ac:dyDescent="0.3">
      <c r="A2354" s="5">
        <v>45170</v>
      </c>
      <c r="B2354" t="s">
        <v>80</v>
      </c>
      <c r="C2354" t="s">
        <v>543</v>
      </c>
      <c r="D2354" s="1">
        <v>44901</v>
      </c>
      <c r="G2354" s="6">
        <v>3703000</v>
      </c>
      <c r="I2354">
        <v>0</v>
      </c>
      <c r="J2354" s="6">
        <v>3703000</v>
      </c>
    </row>
    <row r="2355" spans="1:10" x14ac:dyDescent="0.3">
      <c r="A2355" s="5">
        <v>45170</v>
      </c>
      <c r="B2355" t="s">
        <v>81</v>
      </c>
      <c r="C2355" t="s">
        <v>544</v>
      </c>
      <c r="D2355" s="1">
        <v>44916</v>
      </c>
      <c r="G2355" s="6">
        <v>4036500</v>
      </c>
      <c r="I2355">
        <v>0</v>
      </c>
      <c r="J2355" s="6">
        <v>4036500</v>
      </c>
    </row>
    <row r="2356" spans="1:10" x14ac:dyDescent="0.3">
      <c r="A2356" s="5">
        <v>45170</v>
      </c>
      <c r="B2356" t="s">
        <v>82</v>
      </c>
      <c r="C2356" t="s">
        <v>545</v>
      </c>
      <c r="D2356" s="1">
        <v>44922</v>
      </c>
      <c r="G2356" s="6">
        <v>2953000</v>
      </c>
      <c r="I2356">
        <v>0</v>
      </c>
      <c r="J2356" s="6">
        <v>2953000</v>
      </c>
    </row>
    <row r="2357" spans="1:10" x14ac:dyDescent="0.3">
      <c r="A2357" s="5">
        <v>45170</v>
      </c>
      <c r="B2357" t="s">
        <v>83</v>
      </c>
      <c r="C2357" t="s">
        <v>546</v>
      </c>
      <c r="D2357" s="1">
        <v>44945</v>
      </c>
      <c r="G2357" s="6">
        <v>8831500</v>
      </c>
      <c r="I2357">
        <v>0</v>
      </c>
      <c r="J2357" s="6">
        <v>8831500</v>
      </c>
    </row>
    <row r="2358" spans="1:10" x14ac:dyDescent="0.3">
      <c r="A2358" s="5">
        <v>45170</v>
      </c>
      <c r="B2358" t="s">
        <v>84</v>
      </c>
      <c r="C2358" t="s">
        <v>547</v>
      </c>
      <c r="D2358" s="1">
        <v>44978</v>
      </c>
      <c r="G2358" s="6">
        <v>3569000</v>
      </c>
      <c r="H2358" s="6">
        <v>256200</v>
      </c>
      <c r="I2358">
        <v>0</v>
      </c>
      <c r="J2358" s="6">
        <v>3825200</v>
      </c>
    </row>
    <row r="2359" spans="1:10" x14ac:dyDescent="0.3">
      <c r="A2359" s="5">
        <v>45170</v>
      </c>
      <c r="B2359" t="s">
        <v>85</v>
      </c>
      <c r="C2359" t="s">
        <v>548</v>
      </c>
      <c r="D2359" s="1">
        <v>44985</v>
      </c>
      <c r="G2359" s="6">
        <v>4624000</v>
      </c>
      <c r="I2359">
        <v>0</v>
      </c>
      <c r="J2359" s="6">
        <v>4624000</v>
      </c>
    </row>
    <row r="2360" spans="1:10" x14ac:dyDescent="0.3">
      <c r="A2360" s="5">
        <v>45170</v>
      </c>
      <c r="B2360" t="s">
        <v>86</v>
      </c>
      <c r="C2360" t="s">
        <v>549</v>
      </c>
      <c r="D2360" s="1">
        <v>45007</v>
      </c>
      <c r="G2360" s="6">
        <v>6391500</v>
      </c>
      <c r="I2360">
        <v>0</v>
      </c>
      <c r="J2360" s="6">
        <v>6391500</v>
      </c>
    </row>
    <row r="2361" spans="1:10" x14ac:dyDescent="0.3">
      <c r="A2361" s="5">
        <v>45170</v>
      </c>
      <c r="B2361" t="s">
        <v>87</v>
      </c>
      <c r="C2361" t="s">
        <v>550</v>
      </c>
      <c r="D2361" s="1">
        <v>45012</v>
      </c>
      <c r="G2361" s="6">
        <v>3941000</v>
      </c>
      <c r="H2361" s="6">
        <v>321100</v>
      </c>
      <c r="I2361">
        <v>0</v>
      </c>
      <c r="J2361" s="6">
        <v>4262100</v>
      </c>
    </row>
    <row r="2362" spans="1:10" x14ac:dyDescent="0.3">
      <c r="A2362" s="5">
        <v>45170</v>
      </c>
      <c r="B2362" t="s">
        <v>88</v>
      </c>
      <c r="C2362" t="s">
        <v>551</v>
      </c>
      <c r="D2362" s="1">
        <v>45014</v>
      </c>
      <c r="G2362" s="6">
        <v>7551000</v>
      </c>
      <c r="I2362">
        <v>0</v>
      </c>
      <c r="J2362" s="6">
        <v>7551000</v>
      </c>
    </row>
    <row r="2363" spans="1:10" x14ac:dyDescent="0.3">
      <c r="A2363" s="5">
        <v>45170</v>
      </c>
      <c r="B2363" t="s">
        <v>89</v>
      </c>
      <c r="C2363" t="s">
        <v>552</v>
      </c>
      <c r="D2363" s="1">
        <v>45026</v>
      </c>
      <c r="G2363" s="6">
        <v>3932000</v>
      </c>
      <c r="I2363">
        <v>0</v>
      </c>
      <c r="J2363" s="6">
        <v>3932000</v>
      </c>
    </row>
    <row r="2364" spans="1:10" x14ac:dyDescent="0.3">
      <c r="A2364" s="5">
        <v>45170</v>
      </c>
      <c r="B2364" t="s">
        <v>90</v>
      </c>
      <c r="C2364" t="s">
        <v>553</v>
      </c>
      <c r="D2364" s="1">
        <v>45036</v>
      </c>
      <c r="G2364" s="6">
        <v>4038500</v>
      </c>
      <c r="I2364">
        <v>0</v>
      </c>
      <c r="J2364" s="6">
        <v>4038500</v>
      </c>
    </row>
    <row r="2365" spans="1:10" x14ac:dyDescent="0.3">
      <c r="A2365" s="5">
        <v>45170</v>
      </c>
      <c r="B2365" t="s">
        <v>91</v>
      </c>
      <c r="C2365" t="s">
        <v>554</v>
      </c>
      <c r="D2365" s="1">
        <v>45042</v>
      </c>
      <c r="G2365" s="6">
        <v>8207500</v>
      </c>
      <c r="I2365">
        <v>0</v>
      </c>
      <c r="J2365" s="6">
        <v>8207500</v>
      </c>
    </row>
    <row r="2366" spans="1:10" x14ac:dyDescent="0.3">
      <c r="A2366" s="5">
        <v>45170</v>
      </c>
      <c r="B2366" t="s">
        <v>92</v>
      </c>
      <c r="C2366" t="s">
        <v>555</v>
      </c>
      <c r="D2366" s="1">
        <v>45049</v>
      </c>
      <c r="G2366" s="6">
        <v>1256000</v>
      </c>
      <c r="H2366" s="6">
        <v>61900</v>
      </c>
      <c r="I2366">
        <v>0</v>
      </c>
      <c r="J2366" s="6">
        <v>1317900</v>
      </c>
    </row>
    <row r="2367" spans="1:10" x14ac:dyDescent="0.3">
      <c r="A2367" s="5">
        <v>45170</v>
      </c>
      <c r="B2367" t="s">
        <v>93</v>
      </c>
      <c r="C2367" t="s">
        <v>556</v>
      </c>
      <c r="D2367" s="1">
        <v>45077</v>
      </c>
      <c r="G2367" s="6">
        <v>5362500</v>
      </c>
      <c r="I2367">
        <v>0</v>
      </c>
      <c r="J2367" s="6">
        <v>5362500</v>
      </c>
    </row>
    <row r="2368" spans="1:10" x14ac:dyDescent="0.3">
      <c r="A2368" s="5">
        <v>45170</v>
      </c>
      <c r="B2368" t="s">
        <v>94</v>
      </c>
      <c r="C2368" t="s">
        <v>557</v>
      </c>
      <c r="D2368" s="1">
        <v>45097</v>
      </c>
      <c r="G2368" s="6">
        <v>4412000</v>
      </c>
      <c r="I2368">
        <v>0</v>
      </c>
      <c r="J2368" s="6">
        <v>4412000</v>
      </c>
    </row>
    <row r="2369" spans="1:10" x14ac:dyDescent="0.3">
      <c r="A2369" s="5">
        <v>45170</v>
      </c>
      <c r="B2369" t="s">
        <v>95</v>
      </c>
      <c r="C2369" t="s">
        <v>558</v>
      </c>
      <c r="D2369" s="1">
        <v>45120</v>
      </c>
      <c r="G2369" s="6">
        <v>2003760</v>
      </c>
      <c r="I2369">
        <v>0</v>
      </c>
      <c r="J2369" s="6">
        <v>2003760</v>
      </c>
    </row>
    <row r="2370" spans="1:10" x14ac:dyDescent="0.3">
      <c r="A2370" s="5">
        <v>45170</v>
      </c>
      <c r="B2370" t="s">
        <v>96</v>
      </c>
      <c r="C2370" t="s">
        <v>559</v>
      </c>
      <c r="D2370" s="1">
        <v>45120</v>
      </c>
      <c r="G2370" s="6">
        <v>2017180</v>
      </c>
      <c r="I2370">
        <v>0</v>
      </c>
      <c r="J2370" s="6">
        <v>2017180</v>
      </c>
    </row>
    <row r="2371" spans="1:10" x14ac:dyDescent="0.3">
      <c r="A2371" s="5">
        <v>45170</v>
      </c>
      <c r="B2371" t="s">
        <v>97</v>
      </c>
      <c r="C2371" t="s">
        <v>560</v>
      </c>
      <c r="D2371" s="1">
        <v>45121</v>
      </c>
      <c r="G2371" s="6">
        <v>2883130</v>
      </c>
      <c r="I2371">
        <v>0</v>
      </c>
      <c r="J2371" s="6">
        <v>2883130</v>
      </c>
    </row>
    <row r="2372" spans="1:10" x14ac:dyDescent="0.3">
      <c r="A2372" s="5">
        <v>45170</v>
      </c>
      <c r="B2372" t="s">
        <v>98</v>
      </c>
      <c r="C2372" t="s">
        <v>561</v>
      </c>
      <c r="D2372" s="1">
        <v>45121</v>
      </c>
      <c r="G2372" s="6">
        <v>1532280</v>
      </c>
      <c r="I2372">
        <v>0</v>
      </c>
      <c r="J2372" s="6">
        <v>1532280</v>
      </c>
    </row>
    <row r="2373" spans="1:10" x14ac:dyDescent="0.3">
      <c r="A2373" s="5">
        <v>45170</v>
      </c>
      <c r="B2373" t="s">
        <v>99</v>
      </c>
      <c r="C2373" t="s">
        <v>562</v>
      </c>
      <c r="D2373" s="1">
        <v>45126</v>
      </c>
      <c r="G2373" s="6">
        <v>3976020</v>
      </c>
      <c r="I2373">
        <v>0</v>
      </c>
      <c r="J2373" s="6">
        <v>3976020</v>
      </c>
    </row>
    <row r="2374" spans="1:10" x14ac:dyDescent="0.3">
      <c r="A2374" s="5">
        <v>45170</v>
      </c>
      <c r="B2374" t="s">
        <v>100</v>
      </c>
      <c r="C2374" t="s">
        <v>563</v>
      </c>
      <c r="D2374" s="1">
        <v>45133</v>
      </c>
      <c r="G2374" s="6">
        <v>2534800</v>
      </c>
      <c r="I2374">
        <v>0</v>
      </c>
      <c r="J2374" s="6">
        <v>2534800</v>
      </c>
    </row>
    <row r="2375" spans="1:10" x14ac:dyDescent="0.3">
      <c r="A2375" s="5">
        <v>45170</v>
      </c>
      <c r="B2375" t="s">
        <v>101</v>
      </c>
      <c r="C2375" t="s">
        <v>564</v>
      </c>
      <c r="D2375" s="1">
        <v>45140</v>
      </c>
      <c r="G2375" s="6">
        <v>2498910</v>
      </c>
      <c r="I2375">
        <v>0</v>
      </c>
      <c r="J2375" s="6">
        <v>2498910</v>
      </c>
    </row>
    <row r="2376" spans="1:10" x14ac:dyDescent="0.3">
      <c r="A2376" s="5">
        <v>45170</v>
      </c>
      <c r="B2376" t="s">
        <v>102</v>
      </c>
      <c r="C2376" t="s">
        <v>565</v>
      </c>
      <c r="D2376" s="1">
        <v>45154</v>
      </c>
      <c r="G2376" s="6">
        <v>4024540</v>
      </c>
      <c r="I2376">
        <v>0</v>
      </c>
      <c r="J2376" s="6">
        <v>4024540</v>
      </c>
    </row>
    <row r="2377" spans="1:10" x14ac:dyDescent="0.3">
      <c r="A2377" s="5">
        <v>45170</v>
      </c>
      <c r="B2377" t="s">
        <v>103</v>
      </c>
      <c r="C2377" t="s">
        <v>566</v>
      </c>
      <c r="D2377" s="1">
        <v>45159</v>
      </c>
      <c r="G2377" s="6">
        <v>6051180</v>
      </c>
      <c r="I2377">
        <v>0</v>
      </c>
      <c r="J2377" s="6">
        <v>6051180</v>
      </c>
    </row>
    <row r="2378" spans="1:10" x14ac:dyDescent="0.3">
      <c r="A2378" s="5">
        <v>45170</v>
      </c>
      <c r="B2378" t="s">
        <v>104</v>
      </c>
      <c r="C2378" t="s">
        <v>567</v>
      </c>
      <c r="D2378" s="1">
        <v>45187</v>
      </c>
      <c r="G2378" s="6">
        <v>2088780</v>
      </c>
      <c r="I2378">
        <v>0</v>
      </c>
      <c r="J2378" s="6">
        <v>2088780</v>
      </c>
    </row>
    <row r="2379" spans="1:10" x14ac:dyDescent="0.3">
      <c r="A2379" s="5">
        <v>45170</v>
      </c>
      <c r="B2379" t="s">
        <v>105</v>
      </c>
      <c r="C2379" t="s">
        <v>568</v>
      </c>
      <c r="D2379" s="1">
        <v>45187</v>
      </c>
      <c r="G2379" s="6">
        <v>1441800</v>
      </c>
      <c r="I2379">
        <v>0</v>
      </c>
      <c r="J2379" s="6">
        <v>1441800</v>
      </c>
    </row>
    <row r="2380" spans="1:10" x14ac:dyDescent="0.3">
      <c r="A2380" s="5">
        <v>45170</v>
      </c>
      <c r="B2380" t="s">
        <v>106</v>
      </c>
      <c r="C2380" t="s">
        <v>569</v>
      </c>
      <c r="D2380" s="1">
        <v>45188</v>
      </c>
      <c r="G2380" s="6">
        <v>477440</v>
      </c>
      <c r="I2380">
        <v>0</v>
      </c>
      <c r="J2380" s="6">
        <v>477440</v>
      </c>
    </row>
    <row r="2381" spans="1:10" x14ac:dyDescent="0.3">
      <c r="A2381" s="5">
        <v>45170</v>
      </c>
      <c r="B2381" t="s">
        <v>107</v>
      </c>
      <c r="C2381" t="s">
        <v>570</v>
      </c>
      <c r="D2381" s="1">
        <v>45189</v>
      </c>
      <c r="G2381" s="6">
        <v>1055160</v>
      </c>
      <c r="I2381">
        <v>0</v>
      </c>
      <c r="J2381" s="6">
        <v>1055160</v>
      </c>
    </row>
    <row r="2382" spans="1:10" x14ac:dyDescent="0.3">
      <c r="A2382" s="5">
        <v>45170</v>
      </c>
      <c r="B2382" t="s">
        <v>108</v>
      </c>
      <c r="C2382" t="s">
        <v>571</v>
      </c>
      <c r="D2382" s="1">
        <v>45194</v>
      </c>
      <c r="G2382" s="6">
        <v>463610</v>
      </c>
      <c r="I2382">
        <v>0</v>
      </c>
      <c r="J2382" s="6">
        <v>463610</v>
      </c>
    </row>
    <row r="2383" spans="1:10" x14ac:dyDescent="0.3">
      <c r="A2383" s="5">
        <v>45170</v>
      </c>
      <c r="B2383" t="s">
        <v>109</v>
      </c>
      <c r="C2383" t="s">
        <v>572</v>
      </c>
      <c r="D2383" s="1">
        <v>45195</v>
      </c>
      <c r="G2383" s="6">
        <v>288100</v>
      </c>
      <c r="I2383">
        <v>0</v>
      </c>
      <c r="J2383" s="6">
        <v>288100</v>
      </c>
    </row>
    <row r="2384" spans="1:10" x14ac:dyDescent="0.3">
      <c r="A2384" s="5">
        <v>45200</v>
      </c>
      <c r="B2384" t="s">
        <v>1</v>
      </c>
      <c r="C2384" t="s">
        <v>475</v>
      </c>
      <c r="D2384" s="1">
        <v>42292</v>
      </c>
      <c r="G2384" s="6">
        <v>8308350</v>
      </c>
      <c r="H2384" s="6">
        <v>323300</v>
      </c>
      <c r="I2384">
        <v>0</v>
      </c>
      <c r="J2384" s="6">
        <v>8631650</v>
      </c>
    </row>
    <row r="2385" spans="1:10" x14ac:dyDescent="0.3">
      <c r="A2385" s="5">
        <v>45200</v>
      </c>
      <c r="B2385" t="s">
        <v>3</v>
      </c>
      <c r="C2385" t="s">
        <v>476</v>
      </c>
      <c r="D2385" s="1">
        <v>42444</v>
      </c>
      <c r="G2385" s="6">
        <v>6418450</v>
      </c>
      <c r="I2385">
        <v>0</v>
      </c>
      <c r="J2385" s="6">
        <v>6418450</v>
      </c>
    </row>
    <row r="2386" spans="1:10" x14ac:dyDescent="0.3">
      <c r="A2386" s="5">
        <v>45200</v>
      </c>
      <c r="B2386" t="s">
        <v>4</v>
      </c>
      <c r="C2386" t="s">
        <v>477</v>
      </c>
      <c r="D2386" s="1">
        <v>42503</v>
      </c>
      <c r="G2386" s="6">
        <v>8428400</v>
      </c>
      <c r="I2386">
        <v>0</v>
      </c>
      <c r="J2386" s="6">
        <v>8428400</v>
      </c>
    </row>
    <row r="2387" spans="1:10" x14ac:dyDescent="0.3">
      <c r="A2387" s="5">
        <v>45200</v>
      </c>
      <c r="B2387" t="s">
        <v>6</v>
      </c>
      <c r="C2387" t="s">
        <v>478</v>
      </c>
      <c r="D2387" s="1">
        <v>42638</v>
      </c>
      <c r="G2387" s="6">
        <v>6724500</v>
      </c>
      <c r="I2387">
        <v>0</v>
      </c>
      <c r="J2387" s="6">
        <v>6724500</v>
      </c>
    </row>
    <row r="2388" spans="1:10" x14ac:dyDescent="0.3">
      <c r="A2388" s="5">
        <v>45200</v>
      </c>
      <c r="B2388" t="s">
        <v>8</v>
      </c>
      <c r="C2388" t="s">
        <v>479</v>
      </c>
      <c r="D2388" s="1">
        <v>42708</v>
      </c>
      <c r="G2388" s="6">
        <v>5271510</v>
      </c>
      <c r="I2388">
        <v>0</v>
      </c>
      <c r="J2388" s="6">
        <v>5271510</v>
      </c>
    </row>
    <row r="2389" spans="1:10" x14ac:dyDescent="0.3">
      <c r="A2389" s="5">
        <v>45200</v>
      </c>
      <c r="B2389" t="s">
        <v>10</v>
      </c>
      <c r="C2389" t="s">
        <v>480</v>
      </c>
      <c r="D2389" s="1">
        <v>43039</v>
      </c>
      <c r="G2389" s="6">
        <v>8231900</v>
      </c>
      <c r="H2389" s="6">
        <v>407500</v>
      </c>
      <c r="I2389">
        <v>0</v>
      </c>
      <c r="J2389" s="6">
        <v>8639400</v>
      </c>
    </row>
    <row r="2390" spans="1:10" x14ac:dyDescent="0.3">
      <c r="A2390" s="5">
        <v>45200</v>
      </c>
      <c r="B2390" t="s">
        <v>11</v>
      </c>
      <c r="C2390" t="s">
        <v>481</v>
      </c>
      <c r="D2390" s="1">
        <v>43146</v>
      </c>
      <c r="G2390" s="6">
        <v>10192650</v>
      </c>
      <c r="H2390" s="6">
        <v>352300</v>
      </c>
      <c r="I2390">
        <v>0</v>
      </c>
      <c r="J2390" s="6">
        <v>10544950</v>
      </c>
    </row>
    <row r="2391" spans="1:10" x14ac:dyDescent="0.3">
      <c r="A2391" s="5">
        <v>45200</v>
      </c>
      <c r="B2391" t="s">
        <v>12</v>
      </c>
      <c r="C2391" t="s">
        <v>494</v>
      </c>
      <c r="D2391" s="1">
        <v>43252</v>
      </c>
      <c r="G2391" s="6">
        <v>960000</v>
      </c>
      <c r="I2391">
        <v>0</v>
      </c>
      <c r="J2391" s="6">
        <v>960000</v>
      </c>
    </row>
    <row r="2392" spans="1:10" x14ac:dyDescent="0.3">
      <c r="A2392" s="5">
        <v>45200</v>
      </c>
      <c r="B2392" t="s">
        <v>13</v>
      </c>
      <c r="C2392" t="s">
        <v>485</v>
      </c>
      <c r="D2392" s="1">
        <v>43779</v>
      </c>
      <c r="G2392" s="6">
        <v>7132000</v>
      </c>
      <c r="H2392" s="6">
        <v>325400</v>
      </c>
      <c r="I2392">
        <v>0</v>
      </c>
      <c r="J2392" s="6">
        <v>7457400</v>
      </c>
    </row>
    <row r="2393" spans="1:10" x14ac:dyDescent="0.3">
      <c r="A2393" s="5">
        <v>45200</v>
      </c>
      <c r="B2393" t="s">
        <v>15</v>
      </c>
      <c r="C2393" t="s">
        <v>517</v>
      </c>
      <c r="D2393" s="1">
        <v>44583</v>
      </c>
      <c r="G2393" s="6">
        <v>6809350</v>
      </c>
      <c r="H2393" s="6">
        <v>427800</v>
      </c>
      <c r="I2393">
        <v>0</v>
      </c>
      <c r="J2393" s="6">
        <v>7237150</v>
      </c>
    </row>
    <row r="2394" spans="1:10" x14ac:dyDescent="0.3">
      <c r="A2394" s="5">
        <v>45200</v>
      </c>
      <c r="B2394" t="s">
        <v>16</v>
      </c>
      <c r="C2394" t="s">
        <v>538</v>
      </c>
      <c r="D2394" s="1">
        <v>44889</v>
      </c>
      <c r="G2394" s="6">
        <v>7158000</v>
      </c>
      <c r="I2394">
        <v>0</v>
      </c>
      <c r="J2394" s="6">
        <v>7158000</v>
      </c>
    </row>
    <row r="2395" spans="1:10" x14ac:dyDescent="0.3">
      <c r="A2395" s="5">
        <v>45200</v>
      </c>
      <c r="B2395" t="s">
        <v>20</v>
      </c>
      <c r="C2395" t="s">
        <v>482</v>
      </c>
      <c r="D2395" s="1">
        <v>43629</v>
      </c>
      <c r="G2395" s="6">
        <v>11127500</v>
      </c>
      <c r="H2395" s="6">
        <v>300000</v>
      </c>
      <c r="I2395">
        <v>0</v>
      </c>
      <c r="J2395" s="6">
        <v>11427500</v>
      </c>
    </row>
    <row r="2396" spans="1:10" x14ac:dyDescent="0.3">
      <c r="A2396" s="5">
        <v>45200</v>
      </c>
      <c r="B2396" t="s">
        <v>21</v>
      </c>
      <c r="C2396" t="s">
        <v>483</v>
      </c>
      <c r="D2396" s="1">
        <v>43631</v>
      </c>
      <c r="G2396" s="6">
        <v>7224800</v>
      </c>
      <c r="H2396" s="6">
        <v>225600</v>
      </c>
      <c r="I2396">
        <v>0</v>
      </c>
      <c r="J2396" s="6">
        <v>7450400</v>
      </c>
    </row>
    <row r="2397" spans="1:10" x14ac:dyDescent="0.3">
      <c r="A2397" s="5">
        <v>45200</v>
      </c>
      <c r="B2397" t="s">
        <v>22</v>
      </c>
      <c r="C2397" t="s">
        <v>484</v>
      </c>
      <c r="D2397" s="1">
        <v>43743</v>
      </c>
      <c r="G2397" s="6">
        <v>9372400</v>
      </c>
      <c r="H2397" s="6">
        <v>349100</v>
      </c>
      <c r="I2397">
        <v>0</v>
      </c>
      <c r="J2397" s="6">
        <v>9721500</v>
      </c>
    </row>
    <row r="2398" spans="1:10" x14ac:dyDescent="0.3">
      <c r="A2398" s="5">
        <v>45200</v>
      </c>
      <c r="B2398" t="s">
        <v>23</v>
      </c>
      <c r="C2398" t="s">
        <v>486</v>
      </c>
      <c r="D2398" s="1">
        <v>43834</v>
      </c>
      <c r="G2398" s="6">
        <v>13519500</v>
      </c>
      <c r="I2398">
        <v>0</v>
      </c>
      <c r="J2398" s="6">
        <v>13519500</v>
      </c>
    </row>
    <row r="2399" spans="1:10" x14ac:dyDescent="0.3">
      <c r="A2399" s="5">
        <v>45200</v>
      </c>
      <c r="B2399" t="s">
        <v>24</v>
      </c>
      <c r="C2399" t="s">
        <v>487</v>
      </c>
      <c r="D2399" s="1">
        <v>43833</v>
      </c>
      <c r="G2399" s="6">
        <v>5728500</v>
      </c>
      <c r="I2399">
        <v>0</v>
      </c>
      <c r="J2399" s="6">
        <v>5728500</v>
      </c>
    </row>
    <row r="2400" spans="1:10" x14ac:dyDescent="0.3">
      <c r="A2400" s="5">
        <v>45200</v>
      </c>
      <c r="B2400" t="s">
        <v>25</v>
      </c>
      <c r="C2400" t="s">
        <v>488</v>
      </c>
      <c r="D2400" s="1">
        <v>43853</v>
      </c>
      <c r="G2400" s="6">
        <v>7779000</v>
      </c>
      <c r="H2400" s="6">
        <v>372900</v>
      </c>
      <c r="I2400">
        <v>0</v>
      </c>
      <c r="J2400" s="6">
        <v>8151900</v>
      </c>
    </row>
    <row r="2401" spans="1:10" x14ac:dyDescent="0.3">
      <c r="A2401" s="5">
        <v>45200</v>
      </c>
      <c r="B2401" t="s">
        <v>26</v>
      </c>
      <c r="C2401" t="s">
        <v>489</v>
      </c>
      <c r="D2401" s="1">
        <v>43945</v>
      </c>
      <c r="G2401" s="6">
        <v>10501000</v>
      </c>
      <c r="H2401" s="6">
        <v>361000</v>
      </c>
      <c r="I2401">
        <v>0</v>
      </c>
      <c r="J2401" s="6">
        <v>10862000</v>
      </c>
    </row>
    <row r="2402" spans="1:10" x14ac:dyDescent="0.3">
      <c r="A2402" s="5">
        <v>45200</v>
      </c>
      <c r="B2402" t="s">
        <v>27</v>
      </c>
      <c r="C2402" t="s">
        <v>490</v>
      </c>
      <c r="D2402" s="1">
        <v>44015</v>
      </c>
      <c r="G2402" s="6">
        <v>3006370</v>
      </c>
      <c r="I2402">
        <v>0</v>
      </c>
      <c r="J2402" s="6">
        <v>3006370</v>
      </c>
    </row>
    <row r="2403" spans="1:10" x14ac:dyDescent="0.3">
      <c r="A2403" s="5">
        <v>45200</v>
      </c>
      <c r="B2403" t="s">
        <v>28</v>
      </c>
      <c r="C2403" t="s">
        <v>491</v>
      </c>
      <c r="D2403" s="1">
        <v>44042</v>
      </c>
      <c r="G2403" s="6">
        <v>4670000</v>
      </c>
      <c r="I2403">
        <v>0</v>
      </c>
      <c r="J2403" s="6">
        <v>4670000</v>
      </c>
    </row>
    <row r="2404" spans="1:10" x14ac:dyDescent="0.3">
      <c r="A2404" s="5">
        <v>45200</v>
      </c>
      <c r="B2404" t="s">
        <v>29</v>
      </c>
      <c r="C2404" t="s">
        <v>492</v>
      </c>
      <c r="D2404" s="1">
        <v>44043</v>
      </c>
      <c r="G2404" s="6">
        <v>5055500</v>
      </c>
      <c r="I2404">
        <v>0</v>
      </c>
      <c r="J2404" s="6">
        <v>5055500</v>
      </c>
    </row>
    <row r="2405" spans="1:10" x14ac:dyDescent="0.3">
      <c r="A2405" s="5">
        <v>45200</v>
      </c>
      <c r="B2405" t="s">
        <v>30</v>
      </c>
      <c r="C2405" t="s">
        <v>493</v>
      </c>
      <c r="D2405" s="1">
        <v>44072</v>
      </c>
      <c r="G2405" s="6">
        <v>7452000</v>
      </c>
      <c r="I2405">
        <v>0</v>
      </c>
      <c r="J2405" s="6">
        <v>7452000</v>
      </c>
    </row>
    <row r="2406" spans="1:10" x14ac:dyDescent="0.3">
      <c r="A2406" s="5">
        <v>45200</v>
      </c>
      <c r="B2406" t="s">
        <v>31</v>
      </c>
      <c r="C2406" t="s">
        <v>495</v>
      </c>
      <c r="D2406" s="1">
        <v>44085</v>
      </c>
      <c r="G2406" s="6">
        <v>5872500</v>
      </c>
      <c r="I2406">
        <v>0</v>
      </c>
      <c r="J2406" s="6">
        <v>5872500</v>
      </c>
    </row>
    <row r="2407" spans="1:10" x14ac:dyDescent="0.3">
      <c r="A2407" s="5">
        <v>45200</v>
      </c>
      <c r="B2407" t="s">
        <v>32</v>
      </c>
      <c r="C2407" t="s">
        <v>496</v>
      </c>
      <c r="D2407" s="1">
        <v>44130</v>
      </c>
      <c r="E2407" s="1">
        <v>45543</v>
      </c>
      <c r="G2407" s="6">
        <v>4140500</v>
      </c>
      <c r="I2407">
        <v>0</v>
      </c>
      <c r="J2407" s="6">
        <v>4140500</v>
      </c>
    </row>
    <row r="2408" spans="1:10" x14ac:dyDescent="0.3">
      <c r="A2408" s="5">
        <v>45200</v>
      </c>
      <c r="B2408" t="s">
        <v>33</v>
      </c>
      <c r="C2408" t="s">
        <v>497</v>
      </c>
      <c r="D2408" s="1">
        <v>44147</v>
      </c>
      <c r="G2408" s="6">
        <v>7572000</v>
      </c>
      <c r="I2408">
        <v>0</v>
      </c>
      <c r="J2408" s="6">
        <v>7572000</v>
      </c>
    </row>
    <row r="2409" spans="1:10" x14ac:dyDescent="0.3">
      <c r="A2409" s="5">
        <v>45200</v>
      </c>
      <c r="B2409" t="s">
        <v>34</v>
      </c>
      <c r="C2409" t="s">
        <v>498</v>
      </c>
      <c r="D2409" s="1">
        <v>44154</v>
      </c>
      <c r="G2409" s="6">
        <v>10137000</v>
      </c>
      <c r="I2409">
        <v>0</v>
      </c>
      <c r="J2409" s="6">
        <v>10137000</v>
      </c>
    </row>
    <row r="2410" spans="1:10" x14ac:dyDescent="0.3">
      <c r="A2410" s="5">
        <v>45200</v>
      </c>
      <c r="B2410" t="s">
        <v>35</v>
      </c>
      <c r="C2410" t="s">
        <v>499</v>
      </c>
      <c r="D2410" s="1">
        <v>44169</v>
      </c>
      <c r="G2410" s="6">
        <v>7770500</v>
      </c>
      <c r="I2410">
        <v>0</v>
      </c>
      <c r="J2410" s="6">
        <v>7770500</v>
      </c>
    </row>
    <row r="2411" spans="1:10" x14ac:dyDescent="0.3">
      <c r="A2411" s="5">
        <v>45200</v>
      </c>
      <c r="B2411" t="s">
        <v>36</v>
      </c>
      <c r="C2411" t="s">
        <v>500</v>
      </c>
      <c r="D2411" s="1">
        <v>44217</v>
      </c>
      <c r="E2411" s="1">
        <v>45620</v>
      </c>
      <c r="G2411" s="6">
        <v>4121300</v>
      </c>
      <c r="I2411">
        <v>0</v>
      </c>
      <c r="J2411" s="6">
        <v>4121300</v>
      </c>
    </row>
    <row r="2412" spans="1:10" x14ac:dyDescent="0.3">
      <c r="A2412" s="5">
        <v>45200</v>
      </c>
      <c r="B2412" t="s">
        <v>37</v>
      </c>
      <c r="C2412" t="s">
        <v>501</v>
      </c>
      <c r="D2412" s="1">
        <v>44245</v>
      </c>
      <c r="E2412" s="1">
        <v>45838</v>
      </c>
      <c r="G2412" s="6">
        <v>4985700</v>
      </c>
      <c r="I2412">
        <v>0</v>
      </c>
      <c r="J2412" s="6">
        <v>4985700</v>
      </c>
    </row>
    <row r="2413" spans="1:10" x14ac:dyDescent="0.3">
      <c r="A2413" s="5">
        <v>45200</v>
      </c>
      <c r="B2413" t="s">
        <v>38</v>
      </c>
      <c r="C2413" t="s">
        <v>502</v>
      </c>
      <c r="D2413" s="1">
        <v>44252</v>
      </c>
      <c r="G2413" s="6">
        <v>5190000</v>
      </c>
      <c r="I2413">
        <v>0</v>
      </c>
      <c r="J2413" s="6">
        <v>5190000</v>
      </c>
    </row>
    <row r="2414" spans="1:10" x14ac:dyDescent="0.3">
      <c r="A2414" s="5">
        <v>45200</v>
      </c>
      <c r="B2414" t="s">
        <v>39</v>
      </c>
      <c r="C2414" t="s">
        <v>503</v>
      </c>
      <c r="D2414" s="1">
        <v>44258</v>
      </c>
      <c r="G2414" s="6">
        <v>5641400</v>
      </c>
      <c r="H2414" s="6">
        <v>208300</v>
      </c>
      <c r="I2414">
        <v>0</v>
      </c>
      <c r="J2414" s="6">
        <v>5849700</v>
      </c>
    </row>
    <row r="2415" spans="1:10" x14ac:dyDescent="0.3">
      <c r="A2415" s="5">
        <v>45200</v>
      </c>
      <c r="B2415" t="s">
        <v>40</v>
      </c>
      <c r="C2415" t="s">
        <v>504</v>
      </c>
      <c r="D2415" s="1">
        <v>44280</v>
      </c>
      <c r="G2415" s="6">
        <v>2887500</v>
      </c>
      <c r="I2415">
        <v>0</v>
      </c>
      <c r="J2415" s="6">
        <v>2887500</v>
      </c>
    </row>
    <row r="2416" spans="1:10" x14ac:dyDescent="0.3">
      <c r="A2416" s="5">
        <v>45200</v>
      </c>
      <c r="B2416" t="s">
        <v>41</v>
      </c>
      <c r="C2416" t="s">
        <v>505</v>
      </c>
      <c r="D2416" s="1">
        <v>44287</v>
      </c>
      <c r="G2416" s="6">
        <v>8798800</v>
      </c>
      <c r="I2416">
        <v>0</v>
      </c>
      <c r="J2416" s="6">
        <v>8798800</v>
      </c>
    </row>
    <row r="2417" spans="1:10" x14ac:dyDescent="0.3">
      <c r="A2417" s="5">
        <v>45200</v>
      </c>
      <c r="B2417" t="s">
        <v>42</v>
      </c>
      <c r="C2417" t="s">
        <v>506</v>
      </c>
      <c r="D2417" s="1">
        <v>44298</v>
      </c>
      <c r="G2417" s="6">
        <v>4656500</v>
      </c>
      <c r="I2417">
        <v>0</v>
      </c>
      <c r="J2417" s="6">
        <v>4656500</v>
      </c>
    </row>
    <row r="2418" spans="1:10" x14ac:dyDescent="0.3">
      <c r="A2418" s="5">
        <v>45200</v>
      </c>
      <c r="B2418" t="s">
        <v>43</v>
      </c>
      <c r="C2418" t="s">
        <v>507</v>
      </c>
      <c r="D2418" s="1">
        <v>44299</v>
      </c>
      <c r="G2418" s="6">
        <v>2688300</v>
      </c>
      <c r="I2418">
        <v>0</v>
      </c>
      <c r="J2418" s="6">
        <v>2688300</v>
      </c>
    </row>
    <row r="2419" spans="1:10" x14ac:dyDescent="0.3">
      <c r="A2419" s="5">
        <v>45200</v>
      </c>
      <c r="B2419" t="s">
        <v>44</v>
      </c>
      <c r="C2419" t="s">
        <v>512</v>
      </c>
      <c r="D2419" s="1">
        <v>44421</v>
      </c>
      <c r="G2419" s="6">
        <v>9024500</v>
      </c>
      <c r="H2419" s="6">
        <v>259500</v>
      </c>
      <c r="I2419">
        <v>0</v>
      </c>
      <c r="J2419" s="6">
        <v>9284000</v>
      </c>
    </row>
    <row r="2420" spans="1:10" x14ac:dyDescent="0.3">
      <c r="A2420" s="5">
        <v>45200</v>
      </c>
      <c r="B2420" t="s">
        <v>45</v>
      </c>
      <c r="C2420" t="s">
        <v>509</v>
      </c>
      <c r="D2420" s="1">
        <v>44391</v>
      </c>
      <c r="G2420" s="6">
        <v>9407590</v>
      </c>
      <c r="H2420" s="6">
        <v>442200</v>
      </c>
      <c r="I2420">
        <v>0</v>
      </c>
      <c r="J2420" s="6">
        <v>9849790</v>
      </c>
    </row>
    <row r="2421" spans="1:10" x14ac:dyDescent="0.3">
      <c r="A2421" s="5">
        <v>45200</v>
      </c>
      <c r="B2421" t="s">
        <v>46</v>
      </c>
      <c r="C2421" t="s">
        <v>510</v>
      </c>
      <c r="D2421" s="1">
        <v>44404</v>
      </c>
      <c r="G2421" s="6">
        <v>10201500</v>
      </c>
      <c r="H2421" s="6">
        <v>1051800</v>
      </c>
      <c r="I2421">
        <v>0</v>
      </c>
      <c r="J2421" s="6">
        <v>11253300</v>
      </c>
    </row>
    <row r="2422" spans="1:10" x14ac:dyDescent="0.3">
      <c r="A2422" s="5">
        <v>45200</v>
      </c>
      <c r="B2422" t="s">
        <v>47</v>
      </c>
      <c r="C2422" t="s">
        <v>511</v>
      </c>
      <c r="D2422" s="1">
        <v>44405</v>
      </c>
      <c r="G2422" s="6">
        <v>9620500</v>
      </c>
      <c r="I2422">
        <v>0</v>
      </c>
      <c r="J2422" s="6">
        <v>9620500</v>
      </c>
    </row>
    <row r="2423" spans="1:10" x14ac:dyDescent="0.3">
      <c r="A2423" s="5">
        <v>45200</v>
      </c>
      <c r="B2423" t="s">
        <v>48</v>
      </c>
      <c r="C2423" t="s">
        <v>513</v>
      </c>
      <c r="D2423" s="1">
        <v>44446</v>
      </c>
      <c r="G2423" s="6">
        <v>4301100</v>
      </c>
      <c r="I2423">
        <v>0</v>
      </c>
      <c r="J2423" s="6">
        <v>4301100</v>
      </c>
    </row>
    <row r="2424" spans="1:10" x14ac:dyDescent="0.3">
      <c r="A2424" s="5">
        <v>45200</v>
      </c>
      <c r="B2424" t="s">
        <v>49</v>
      </c>
      <c r="C2424" t="s">
        <v>514</v>
      </c>
      <c r="D2424" s="1">
        <v>44453</v>
      </c>
      <c r="G2424" s="6">
        <v>10345500</v>
      </c>
      <c r="H2424" s="6">
        <v>338900</v>
      </c>
      <c r="I2424">
        <v>0</v>
      </c>
      <c r="J2424" s="6">
        <v>10684400</v>
      </c>
    </row>
    <row r="2425" spans="1:10" x14ac:dyDescent="0.3">
      <c r="A2425" s="5">
        <v>45200</v>
      </c>
      <c r="B2425" t="s">
        <v>50</v>
      </c>
      <c r="C2425" t="s">
        <v>508</v>
      </c>
      <c r="D2425" s="1">
        <v>44463</v>
      </c>
      <c r="G2425" s="6">
        <v>3979000</v>
      </c>
      <c r="H2425" s="6">
        <v>383100</v>
      </c>
      <c r="I2425">
        <v>0</v>
      </c>
      <c r="J2425" s="6">
        <v>4362100</v>
      </c>
    </row>
    <row r="2426" spans="1:10" x14ac:dyDescent="0.3">
      <c r="A2426" s="5">
        <v>45200</v>
      </c>
      <c r="B2426" t="s">
        <v>51</v>
      </c>
      <c r="C2426" t="s">
        <v>508</v>
      </c>
      <c r="D2426" s="1">
        <v>44377</v>
      </c>
      <c r="G2426" s="6">
        <v>4951000</v>
      </c>
      <c r="H2426" s="6">
        <v>267900</v>
      </c>
      <c r="I2426">
        <v>0</v>
      </c>
      <c r="J2426" s="6">
        <v>5218900</v>
      </c>
    </row>
    <row r="2427" spans="1:10" x14ac:dyDescent="0.3">
      <c r="A2427" s="5">
        <v>45200</v>
      </c>
      <c r="B2427" t="s">
        <v>52</v>
      </c>
      <c r="C2427" t="s">
        <v>508</v>
      </c>
      <c r="D2427" s="1">
        <v>44501</v>
      </c>
      <c r="G2427" s="6">
        <v>5218000</v>
      </c>
      <c r="H2427" s="6">
        <v>133500</v>
      </c>
      <c r="I2427">
        <v>0</v>
      </c>
      <c r="J2427" s="6">
        <v>5351500</v>
      </c>
    </row>
    <row r="2428" spans="1:10" x14ac:dyDescent="0.3">
      <c r="A2428" s="5">
        <v>45200</v>
      </c>
      <c r="B2428" t="s">
        <v>53</v>
      </c>
      <c r="C2428" t="s">
        <v>508</v>
      </c>
      <c r="D2428" s="1">
        <v>44476</v>
      </c>
      <c r="G2428" s="6">
        <v>3338710</v>
      </c>
      <c r="H2428" s="6">
        <v>183500</v>
      </c>
      <c r="I2428">
        <v>0</v>
      </c>
      <c r="J2428" s="6">
        <v>3522210</v>
      </c>
    </row>
    <row r="2429" spans="1:10" x14ac:dyDescent="0.3">
      <c r="A2429" s="5">
        <v>45200</v>
      </c>
      <c r="B2429" t="s">
        <v>54</v>
      </c>
      <c r="C2429" t="s">
        <v>515</v>
      </c>
      <c r="D2429" s="1">
        <v>44508</v>
      </c>
      <c r="G2429" s="6">
        <v>7663500</v>
      </c>
      <c r="H2429" s="6">
        <v>353000</v>
      </c>
      <c r="I2429">
        <v>0</v>
      </c>
      <c r="J2429" s="6">
        <v>8016500</v>
      </c>
    </row>
    <row r="2430" spans="1:10" x14ac:dyDescent="0.3">
      <c r="A2430" s="5">
        <v>45200</v>
      </c>
      <c r="B2430" t="s">
        <v>55</v>
      </c>
      <c r="C2430" t="s">
        <v>516</v>
      </c>
      <c r="D2430" s="1">
        <v>44536</v>
      </c>
      <c r="E2430" s="1">
        <v>46028</v>
      </c>
      <c r="G2430" s="6">
        <v>2952400</v>
      </c>
      <c r="I2430">
        <v>0</v>
      </c>
      <c r="J2430" s="6">
        <v>2952400</v>
      </c>
    </row>
    <row r="2431" spans="1:10" x14ac:dyDescent="0.3">
      <c r="A2431" s="5">
        <v>45200</v>
      </c>
      <c r="B2431" t="s">
        <v>56</v>
      </c>
      <c r="C2431" t="s">
        <v>518</v>
      </c>
      <c r="D2431" s="1">
        <v>44616</v>
      </c>
      <c r="G2431" s="6">
        <v>4567000</v>
      </c>
      <c r="I2431">
        <v>0</v>
      </c>
      <c r="J2431" s="6">
        <v>4567000</v>
      </c>
    </row>
    <row r="2432" spans="1:10" x14ac:dyDescent="0.3">
      <c r="A2432" s="5">
        <v>45200</v>
      </c>
      <c r="B2432" t="s">
        <v>57</v>
      </c>
      <c r="C2432" t="s">
        <v>519</v>
      </c>
      <c r="D2432" s="1">
        <v>44643</v>
      </c>
      <c r="G2432" s="6">
        <v>10930650</v>
      </c>
      <c r="H2432" s="6">
        <v>692400</v>
      </c>
      <c r="I2432">
        <v>0</v>
      </c>
      <c r="J2432" s="6">
        <v>11623050</v>
      </c>
    </row>
    <row r="2433" spans="1:10" x14ac:dyDescent="0.3">
      <c r="A2433" s="5">
        <v>45200</v>
      </c>
      <c r="B2433" t="s">
        <v>58</v>
      </c>
      <c r="C2433" t="s">
        <v>520</v>
      </c>
      <c r="D2433" s="1">
        <v>44651</v>
      </c>
      <c r="G2433" s="6">
        <v>6635780</v>
      </c>
      <c r="H2433" s="6">
        <v>279900</v>
      </c>
      <c r="I2433">
        <v>0</v>
      </c>
      <c r="J2433" s="6">
        <v>6915680</v>
      </c>
    </row>
    <row r="2434" spans="1:10" x14ac:dyDescent="0.3">
      <c r="A2434" s="5">
        <v>45200</v>
      </c>
      <c r="B2434" t="s">
        <v>59</v>
      </c>
      <c r="C2434" t="s">
        <v>521</v>
      </c>
      <c r="D2434" s="1">
        <v>44657</v>
      </c>
      <c r="G2434" s="6">
        <v>8848800</v>
      </c>
      <c r="I2434">
        <v>0</v>
      </c>
      <c r="J2434" s="6">
        <v>8848800</v>
      </c>
    </row>
    <row r="2435" spans="1:10" x14ac:dyDescent="0.3">
      <c r="A2435" s="5">
        <v>45200</v>
      </c>
      <c r="B2435" t="s">
        <v>60</v>
      </c>
      <c r="C2435" t="s">
        <v>522</v>
      </c>
      <c r="D2435" s="1">
        <v>44659</v>
      </c>
      <c r="G2435" s="6">
        <v>6790020</v>
      </c>
      <c r="H2435" s="6">
        <v>663600</v>
      </c>
      <c r="I2435">
        <v>0</v>
      </c>
      <c r="J2435" s="6">
        <v>7453620</v>
      </c>
    </row>
    <row r="2436" spans="1:10" x14ac:dyDescent="0.3">
      <c r="A2436" s="5">
        <v>45200</v>
      </c>
      <c r="B2436" t="s">
        <v>61</v>
      </c>
      <c r="C2436" t="s">
        <v>523</v>
      </c>
      <c r="D2436" s="1">
        <v>44694</v>
      </c>
      <c r="G2436" s="6">
        <v>7237700</v>
      </c>
      <c r="H2436" s="6">
        <v>291500</v>
      </c>
      <c r="I2436">
        <v>0</v>
      </c>
      <c r="J2436" s="6">
        <v>7529200</v>
      </c>
    </row>
    <row r="2437" spans="1:10" x14ac:dyDescent="0.3">
      <c r="A2437" s="5">
        <v>45200</v>
      </c>
      <c r="B2437" t="s">
        <v>62</v>
      </c>
      <c r="C2437" t="s">
        <v>524</v>
      </c>
      <c r="D2437" s="1">
        <v>44712</v>
      </c>
      <c r="G2437" s="6">
        <v>7014400</v>
      </c>
      <c r="I2437">
        <v>0</v>
      </c>
      <c r="J2437" s="6">
        <v>7014400</v>
      </c>
    </row>
    <row r="2438" spans="1:10" x14ac:dyDescent="0.3">
      <c r="A2438" s="5">
        <v>45200</v>
      </c>
      <c r="B2438" t="s">
        <v>63</v>
      </c>
      <c r="C2438" t="s">
        <v>525</v>
      </c>
      <c r="D2438" s="1">
        <v>44762</v>
      </c>
      <c r="G2438" s="6">
        <v>3466500</v>
      </c>
      <c r="H2438" s="6">
        <v>224300</v>
      </c>
      <c r="I2438">
        <v>0</v>
      </c>
      <c r="J2438" s="6">
        <v>3690800</v>
      </c>
    </row>
    <row r="2439" spans="1:10" x14ac:dyDescent="0.3">
      <c r="A2439" s="5">
        <v>45200</v>
      </c>
      <c r="B2439" t="s">
        <v>64</v>
      </c>
      <c r="C2439" t="s">
        <v>526</v>
      </c>
      <c r="D2439" s="1">
        <v>44775</v>
      </c>
      <c r="G2439" s="6">
        <v>7301230</v>
      </c>
      <c r="I2439">
        <v>0</v>
      </c>
      <c r="J2439" s="6">
        <v>7301230</v>
      </c>
    </row>
    <row r="2440" spans="1:10" x14ac:dyDescent="0.3">
      <c r="A2440" s="5">
        <v>45200</v>
      </c>
      <c r="B2440" t="s">
        <v>65</v>
      </c>
      <c r="C2440" t="s">
        <v>527</v>
      </c>
      <c r="D2440" s="1">
        <v>44783</v>
      </c>
      <c r="G2440" s="6">
        <v>3748000</v>
      </c>
      <c r="I2440">
        <v>0</v>
      </c>
      <c r="J2440" s="6">
        <v>3748000</v>
      </c>
    </row>
    <row r="2441" spans="1:10" x14ac:dyDescent="0.3">
      <c r="A2441" s="5">
        <v>45200</v>
      </c>
      <c r="B2441" t="s">
        <v>66</v>
      </c>
      <c r="C2441" t="s">
        <v>528</v>
      </c>
      <c r="D2441" s="1">
        <v>44798</v>
      </c>
      <c r="G2441" s="6">
        <v>3370500</v>
      </c>
      <c r="H2441" s="6">
        <v>182000</v>
      </c>
      <c r="I2441">
        <v>0</v>
      </c>
      <c r="J2441" s="6">
        <v>3552500</v>
      </c>
    </row>
    <row r="2442" spans="1:10" x14ac:dyDescent="0.3">
      <c r="A2442" s="5">
        <v>45200</v>
      </c>
      <c r="B2442" t="s">
        <v>67</v>
      </c>
      <c r="C2442" t="s">
        <v>529</v>
      </c>
      <c r="D2442" s="1">
        <v>44802</v>
      </c>
      <c r="G2442" s="6">
        <v>8307000</v>
      </c>
      <c r="I2442">
        <v>0</v>
      </c>
      <c r="J2442" s="6">
        <v>8307000</v>
      </c>
    </row>
    <row r="2443" spans="1:10" x14ac:dyDescent="0.3">
      <c r="A2443" s="5">
        <v>45200</v>
      </c>
      <c r="B2443" t="s">
        <v>68</v>
      </c>
      <c r="C2443" t="s">
        <v>530</v>
      </c>
      <c r="D2443" s="1">
        <v>44811</v>
      </c>
      <c r="G2443" s="6">
        <v>2752000</v>
      </c>
      <c r="I2443">
        <v>0</v>
      </c>
      <c r="J2443" s="6">
        <v>2752000</v>
      </c>
    </row>
    <row r="2444" spans="1:10" x14ac:dyDescent="0.3">
      <c r="A2444" s="5">
        <v>45200</v>
      </c>
      <c r="B2444" t="s">
        <v>69</v>
      </c>
      <c r="C2444" t="s">
        <v>531</v>
      </c>
      <c r="D2444" s="1">
        <v>44820</v>
      </c>
      <c r="G2444" s="6">
        <v>6099970</v>
      </c>
      <c r="H2444" s="6">
        <v>311700</v>
      </c>
      <c r="I2444">
        <v>0</v>
      </c>
      <c r="J2444" s="6">
        <v>6411670</v>
      </c>
    </row>
    <row r="2445" spans="1:10" x14ac:dyDescent="0.3">
      <c r="A2445" s="5">
        <v>45200</v>
      </c>
      <c r="B2445" t="s">
        <v>70</v>
      </c>
      <c r="C2445" t="s">
        <v>532</v>
      </c>
      <c r="D2445" s="1">
        <v>44845</v>
      </c>
      <c r="G2445" s="6">
        <v>5370800</v>
      </c>
      <c r="I2445">
        <v>0</v>
      </c>
      <c r="J2445" s="6">
        <v>5370800</v>
      </c>
    </row>
    <row r="2446" spans="1:10" x14ac:dyDescent="0.3">
      <c r="A2446" s="5">
        <v>45200</v>
      </c>
      <c r="B2446" t="s">
        <v>71</v>
      </c>
      <c r="C2446" t="s">
        <v>533</v>
      </c>
      <c r="D2446" s="1">
        <v>44848</v>
      </c>
      <c r="G2446" s="6">
        <v>6837400</v>
      </c>
      <c r="I2446">
        <v>0</v>
      </c>
      <c r="J2446" s="6">
        <v>6837400</v>
      </c>
    </row>
    <row r="2447" spans="1:10" x14ac:dyDescent="0.3">
      <c r="A2447" s="5">
        <v>45200</v>
      </c>
      <c r="B2447" t="s">
        <v>72</v>
      </c>
      <c r="C2447" t="s">
        <v>534</v>
      </c>
      <c r="D2447" s="1">
        <v>44854</v>
      </c>
      <c r="G2447" s="6">
        <v>7038960</v>
      </c>
      <c r="I2447">
        <v>0</v>
      </c>
      <c r="J2447" s="6">
        <v>7038960</v>
      </c>
    </row>
    <row r="2448" spans="1:10" x14ac:dyDescent="0.3">
      <c r="A2448" s="5">
        <v>45200</v>
      </c>
      <c r="B2448" t="s">
        <v>73</v>
      </c>
      <c r="C2448" t="s">
        <v>535</v>
      </c>
      <c r="D2448" s="1">
        <v>44855</v>
      </c>
      <c r="G2448" s="6">
        <v>5476500</v>
      </c>
      <c r="I2448">
        <v>0</v>
      </c>
      <c r="J2448" s="6">
        <v>5476500</v>
      </c>
    </row>
    <row r="2449" spans="1:10" x14ac:dyDescent="0.3">
      <c r="A2449" s="5">
        <v>45200</v>
      </c>
      <c r="B2449" t="s">
        <v>74</v>
      </c>
      <c r="C2449" t="s">
        <v>536</v>
      </c>
      <c r="D2449" s="1">
        <v>44859</v>
      </c>
      <c r="G2449" s="6">
        <v>4912000</v>
      </c>
      <c r="I2449">
        <v>0</v>
      </c>
      <c r="J2449" s="6">
        <v>4912000</v>
      </c>
    </row>
    <row r="2450" spans="1:10" x14ac:dyDescent="0.3">
      <c r="A2450" s="5">
        <v>45200</v>
      </c>
      <c r="B2450" t="s">
        <v>75</v>
      </c>
      <c r="C2450" t="s">
        <v>537</v>
      </c>
      <c r="D2450" s="1">
        <v>44861</v>
      </c>
      <c r="G2450" s="6">
        <v>3119500</v>
      </c>
      <c r="I2450">
        <v>0</v>
      </c>
      <c r="J2450" s="6">
        <v>3119500</v>
      </c>
    </row>
    <row r="2451" spans="1:10" x14ac:dyDescent="0.3">
      <c r="A2451" s="5">
        <v>45200</v>
      </c>
      <c r="B2451" t="s">
        <v>76</v>
      </c>
      <c r="C2451" t="s">
        <v>539</v>
      </c>
      <c r="D2451" s="1">
        <v>44889</v>
      </c>
      <c r="G2451" s="6">
        <v>3407000</v>
      </c>
      <c r="I2451">
        <v>0</v>
      </c>
      <c r="J2451" s="6">
        <v>3407000</v>
      </c>
    </row>
    <row r="2452" spans="1:10" x14ac:dyDescent="0.3">
      <c r="A2452" s="5">
        <v>45200</v>
      </c>
      <c r="B2452" t="s">
        <v>77</v>
      </c>
      <c r="C2452" t="s">
        <v>540</v>
      </c>
      <c r="D2452" s="1">
        <v>44893</v>
      </c>
      <c r="G2452" s="6">
        <v>4741500</v>
      </c>
      <c r="I2452">
        <v>0</v>
      </c>
      <c r="J2452" s="6">
        <v>4741500</v>
      </c>
    </row>
    <row r="2453" spans="1:10" x14ac:dyDescent="0.3">
      <c r="A2453" s="5">
        <v>45200</v>
      </c>
      <c r="B2453" t="s">
        <v>78</v>
      </c>
      <c r="C2453" t="s">
        <v>541</v>
      </c>
      <c r="D2453" s="1">
        <v>44895</v>
      </c>
      <c r="G2453" s="6">
        <v>2994000</v>
      </c>
      <c r="H2453" s="6">
        <v>195600</v>
      </c>
      <c r="I2453">
        <v>0</v>
      </c>
      <c r="J2453" s="6">
        <v>3189600</v>
      </c>
    </row>
    <row r="2454" spans="1:10" x14ac:dyDescent="0.3">
      <c r="A2454" s="5">
        <v>45200</v>
      </c>
      <c r="B2454" t="s">
        <v>79</v>
      </c>
      <c r="C2454" t="s">
        <v>542</v>
      </c>
      <c r="D2454" s="1">
        <v>44897</v>
      </c>
      <c r="G2454" s="6">
        <v>2849500</v>
      </c>
      <c r="H2454" s="6">
        <v>167200</v>
      </c>
      <c r="I2454">
        <v>0</v>
      </c>
      <c r="J2454" s="6">
        <v>3016700</v>
      </c>
    </row>
    <row r="2455" spans="1:10" x14ac:dyDescent="0.3">
      <c r="A2455" s="5">
        <v>45200</v>
      </c>
      <c r="B2455" t="s">
        <v>80</v>
      </c>
      <c r="C2455" t="s">
        <v>543</v>
      </c>
      <c r="D2455" s="1">
        <v>44901</v>
      </c>
      <c r="G2455" s="6">
        <v>4569000</v>
      </c>
      <c r="I2455">
        <v>0</v>
      </c>
      <c r="J2455" s="6">
        <v>4569000</v>
      </c>
    </row>
    <row r="2456" spans="1:10" x14ac:dyDescent="0.3">
      <c r="A2456" s="5">
        <v>45200</v>
      </c>
      <c r="B2456" t="s">
        <v>81</v>
      </c>
      <c r="C2456" t="s">
        <v>544</v>
      </c>
      <c r="D2456" s="1">
        <v>44916</v>
      </c>
      <c r="G2456" s="6">
        <v>3935000</v>
      </c>
      <c r="I2456">
        <v>0</v>
      </c>
      <c r="J2456" s="6">
        <v>3935000</v>
      </c>
    </row>
    <row r="2457" spans="1:10" x14ac:dyDescent="0.3">
      <c r="A2457" s="5">
        <v>45200</v>
      </c>
      <c r="B2457" t="s">
        <v>82</v>
      </c>
      <c r="C2457" t="s">
        <v>545</v>
      </c>
      <c r="D2457" s="1">
        <v>44922</v>
      </c>
      <c r="G2457" s="6">
        <v>3231000</v>
      </c>
      <c r="I2457">
        <v>0</v>
      </c>
      <c r="J2457" s="6">
        <v>3231000</v>
      </c>
    </row>
    <row r="2458" spans="1:10" x14ac:dyDescent="0.3">
      <c r="A2458" s="5">
        <v>45200</v>
      </c>
      <c r="B2458" t="s">
        <v>83</v>
      </c>
      <c r="C2458" t="s">
        <v>546</v>
      </c>
      <c r="D2458" s="1">
        <v>44945</v>
      </c>
      <c r="G2458" s="6">
        <v>10608000</v>
      </c>
      <c r="I2458">
        <v>0</v>
      </c>
      <c r="J2458" s="6">
        <v>10608000</v>
      </c>
    </row>
    <row r="2459" spans="1:10" x14ac:dyDescent="0.3">
      <c r="A2459" s="5">
        <v>45200</v>
      </c>
      <c r="B2459" t="s">
        <v>84</v>
      </c>
      <c r="C2459" t="s">
        <v>547</v>
      </c>
      <c r="D2459" s="1">
        <v>44978</v>
      </c>
      <c r="G2459" s="6">
        <v>4201500</v>
      </c>
      <c r="H2459" s="6">
        <v>187600</v>
      </c>
      <c r="I2459">
        <v>0</v>
      </c>
      <c r="J2459" s="6">
        <v>4389100</v>
      </c>
    </row>
    <row r="2460" spans="1:10" x14ac:dyDescent="0.3">
      <c r="A2460" s="5">
        <v>45200</v>
      </c>
      <c r="B2460" t="s">
        <v>85</v>
      </c>
      <c r="C2460" t="s">
        <v>548</v>
      </c>
      <c r="D2460" s="1">
        <v>44985</v>
      </c>
      <c r="G2460" s="6">
        <v>4478000</v>
      </c>
      <c r="I2460">
        <v>0</v>
      </c>
      <c r="J2460" s="6">
        <v>4478000</v>
      </c>
    </row>
    <row r="2461" spans="1:10" x14ac:dyDescent="0.3">
      <c r="A2461" s="5">
        <v>45200</v>
      </c>
      <c r="B2461" t="s">
        <v>86</v>
      </c>
      <c r="C2461" t="s">
        <v>549</v>
      </c>
      <c r="D2461" s="1">
        <v>45007</v>
      </c>
      <c r="G2461" s="6">
        <v>6833000</v>
      </c>
      <c r="I2461">
        <v>0</v>
      </c>
      <c r="J2461" s="6">
        <v>6833000</v>
      </c>
    </row>
    <row r="2462" spans="1:10" x14ac:dyDescent="0.3">
      <c r="A2462" s="5">
        <v>45200</v>
      </c>
      <c r="B2462" t="s">
        <v>87</v>
      </c>
      <c r="C2462" t="s">
        <v>550</v>
      </c>
      <c r="D2462" s="1">
        <v>45012</v>
      </c>
      <c r="G2462" s="6">
        <v>4609000</v>
      </c>
      <c r="H2462" s="6">
        <v>475700</v>
      </c>
      <c r="I2462">
        <v>0</v>
      </c>
      <c r="J2462" s="6">
        <v>5084700</v>
      </c>
    </row>
    <row r="2463" spans="1:10" x14ac:dyDescent="0.3">
      <c r="A2463" s="5">
        <v>45200</v>
      </c>
      <c r="B2463" t="s">
        <v>88</v>
      </c>
      <c r="C2463" t="s">
        <v>551</v>
      </c>
      <c r="D2463" s="1">
        <v>45014</v>
      </c>
      <c r="G2463" s="6">
        <v>8331500</v>
      </c>
      <c r="I2463">
        <v>0</v>
      </c>
      <c r="J2463" s="6">
        <v>8331500</v>
      </c>
    </row>
    <row r="2464" spans="1:10" x14ac:dyDescent="0.3">
      <c r="A2464" s="5">
        <v>45200</v>
      </c>
      <c r="B2464" t="s">
        <v>89</v>
      </c>
      <c r="C2464" t="s">
        <v>552</v>
      </c>
      <c r="D2464" s="1">
        <v>45026</v>
      </c>
      <c r="G2464" s="6">
        <v>4823500</v>
      </c>
      <c r="I2464">
        <v>0</v>
      </c>
      <c r="J2464" s="6">
        <v>4823500</v>
      </c>
    </row>
    <row r="2465" spans="1:10" x14ac:dyDescent="0.3">
      <c r="A2465" s="5">
        <v>45200</v>
      </c>
      <c r="B2465" t="s">
        <v>90</v>
      </c>
      <c r="C2465" t="s">
        <v>553</v>
      </c>
      <c r="D2465" s="1">
        <v>45036</v>
      </c>
      <c r="G2465" s="6">
        <v>4458000</v>
      </c>
      <c r="I2465">
        <v>0</v>
      </c>
      <c r="J2465" s="6">
        <v>4458000</v>
      </c>
    </row>
    <row r="2466" spans="1:10" x14ac:dyDescent="0.3">
      <c r="A2466" s="5">
        <v>45200</v>
      </c>
      <c r="B2466" t="s">
        <v>91</v>
      </c>
      <c r="C2466" t="s">
        <v>554</v>
      </c>
      <c r="D2466" s="1">
        <v>45042</v>
      </c>
      <c r="G2466" s="6">
        <v>8561500</v>
      </c>
      <c r="I2466">
        <v>0</v>
      </c>
      <c r="J2466" s="6">
        <v>8561500</v>
      </c>
    </row>
    <row r="2467" spans="1:10" x14ac:dyDescent="0.3">
      <c r="A2467" s="5">
        <v>45200</v>
      </c>
      <c r="B2467" t="s">
        <v>92</v>
      </c>
      <c r="C2467" t="s">
        <v>555</v>
      </c>
      <c r="D2467" s="1">
        <v>45049</v>
      </c>
      <c r="G2467" s="6">
        <v>1830440</v>
      </c>
      <c r="H2467" s="6">
        <v>178000</v>
      </c>
      <c r="I2467">
        <v>0</v>
      </c>
      <c r="J2467" s="6">
        <v>2008440</v>
      </c>
    </row>
    <row r="2468" spans="1:10" x14ac:dyDescent="0.3">
      <c r="A2468" s="5">
        <v>45200</v>
      </c>
      <c r="B2468" t="s">
        <v>93</v>
      </c>
      <c r="C2468" t="s">
        <v>556</v>
      </c>
      <c r="D2468" s="1">
        <v>45077</v>
      </c>
      <c r="G2468" s="6">
        <v>6494000</v>
      </c>
      <c r="I2468">
        <v>0</v>
      </c>
      <c r="J2468" s="6">
        <v>6494000</v>
      </c>
    </row>
    <row r="2469" spans="1:10" x14ac:dyDescent="0.3">
      <c r="A2469" s="5">
        <v>45200</v>
      </c>
      <c r="B2469" t="s">
        <v>94</v>
      </c>
      <c r="C2469" t="s">
        <v>557</v>
      </c>
      <c r="D2469" s="1">
        <v>45097</v>
      </c>
      <c r="G2469" s="6">
        <v>4528500</v>
      </c>
      <c r="I2469">
        <v>0</v>
      </c>
      <c r="J2469" s="6">
        <v>4528500</v>
      </c>
    </row>
    <row r="2470" spans="1:10" x14ac:dyDescent="0.3">
      <c r="A2470" s="5">
        <v>45200</v>
      </c>
      <c r="B2470" t="s">
        <v>95</v>
      </c>
      <c r="C2470" t="s">
        <v>558</v>
      </c>
      <c r="D2470" s="1">
        <v>45120</v>
      </c>
      <c r="G2470" s="6">
        <v>3127560</v>
      </c>
      <c r="I2470">
        <v>0</v>
      </c>
      <c r="J2470" s="6">
        <v>3127560</v>
      </c>
    </row>
    <row r="2471" spans="1:10" x14ac:dyDescent="0.3">
      <c r="A2471" s="5">
        <v>45200</v>
      </c>
      <c r="B2471" t="s">
        <v>96</v>
      </c>
      <c r="C2471" t="s">
        <v>559</v>
      </c>
      <c r="D2471" s="1">
        <v>45120</v>
      </c>
      <c r="G2471" s="6">
        <v>2931900</v>
      </c>
      <c r="I2471">
        <v>0</v>
      </c>
      <c r="J2471" s="6">
        <v>2931900</v>
      </c>
    </row>
    <row r="2472" spans="1:10" x14ac:dyDescent="0.3">
      <c r="A2472" s="5">
        <v>45200</v>
      </c>
      <c r="B2472" t="s">
        <v>97</v>
      </c>
      <c r="C2472" t="s">
        <v>560</v>
      </c>
      <c r="D2472" s="1">
        <v>45121</v>
      </c>
      <c r="G2472" s="6">
        <v>3319500</v>
      </c>
      <c r="I2472">
        <v>0</v>
      </c>
      <c r="J2472" s="6">
        <v>3319500</v>
      </c>
    </row>
    <row r="2473" spans="1:10" x14ac:dyDescent="0.3">
      <c r="A2473" s="5">
        <v>45200</v>
      </c>
      <c r="B2473" t="s">
        <v>98</v>
      </c>
      <c r="C2473" t="s">
        <v>561</v>
      </c>
      <c r="D2473" s="1">
        <v>45121</v>
      </c>
      <c r="G2473" s="6">
        <v>2237910</v>
      </c>
      <c r="I2473">
        <v>0</v>
      </c>
      <c r="J2473" s="6">
        <v>2237910</v>
      </c>
    </row>
    <row r="2474" spans="1:10" x14ac:dyDescent="0.3">
      <c r="A2474" s="5">
        <v>45200</v>
      </c>
      <c r="B2474" t="s">
        <v>99</v>
      </c>
      <c r="C2474" t="s">
        <v>562</v>
      </c>
      <c r="D2474" s="1">
        <v>45126</v>
      </c>
      <c r="G2474" s="6">
        <v>4583000</v>
      </c>
      <c r="I2474">
        <v>0</v>
      </c>
      <c r="J2474" s="6">
        <v>4583000</v>
      </c>
    </row>
    <row r="2475" spans="1:10" x14ac:dyDescent="0.3">
      <c r="A2475" s="5">
        <v>45200</v>
      </c>
      <c r="B2475" t="s">
        <v>100</v>
      </c>
      <c r="C2475" t="s">
        <v>563</v>
      </c>
      <c r="D2475" s="1">
        <v>45133</v>
      </c>
      <c r="G2475" s="6">
        <v>3780000</v>
      </c>
      <c r="I2475">
        <v>0</v>
      </c>
      <c r="J2475" s="6">
        <v>3780000</v>
      </c>
    </row>
    <row r="2476" spans="1:10" x14ac:dyDescent="0.3">
      <c r="A2476" s="5">
        <v>45200</v>
      </c>
      <c r="B2476" t="s">
        <v>101</v>
      </c>
      <c r="C2476" t="s">
        <v>564</v>
      </c>
      <c r="D2476" s="1">
        <v>45140</v>
      </c>
      <c r="G2476" s="6">
        <v>3479030</v>
      </c>
      <c r="I2476">
        <v>0</v>
      </c>
      <c r="J2476" s="6">
        <v>3479030</v>
      </c>
    </row>
    <row r="2477" spans="1:10" x14ac:dyDescent="0.3">
      <c r="A2477" s="5">
        <v>45200</v>
      </c>
      <c r="B2477" t="s">
        <v>102</v>
      </c>
      <c r="C2477" t="s">
        <v>565</v>
      </c>
      <c r="D2477" s="1">
        <v>45154</v>
      </c>
      <c r="G2477" s="6">
        <v>6151840</v>
      </c>
      <c r="I2477">
        <v>0</v>
      </c>
      <c r="J2477" s="6">
        <v>6151840</v>
      </c>
    </row>
    <row r="2478" spans="1:10" x14ac:dyDescent="0.3">
      <c r="A2478" s="5">
        <v>45200</v>
      </c>
      <c r="B2478" t="s">
        <v>103</v>
      </c>
      <c r="C2478" t="s">
        <v>566</v>
      </c>
      <c r="D2478" s="1">
        <v>45159</v>
      </c>
      <c r="G2478" s="6">
        <v>7290930</v>
      </c>
      <c r="I2478">
        <v>0</v>
      </c>
      <c r="J2478" s="6">
        <v>7290930</v>
      </c>
    </row>
    <row r="2479" spans="1:10" x14ac:dyDescent="0.3">
      <c r="A2479" s="5">
        <v>45200</v>
      </c>
      <c r="B2479" t="s">
        <v>104</v>
      </c>
      <c r="C2479" t="s">
        <v>567</v>
      </c>
      <c r="D2479" s="1">
        <v>45187</v>
      </c>
      <c r="G2479" s="6">
        <v>6053210</v>
      </c>
      <c r="I2479">
        <v>0</v>
      </c>
      <c r="J2479" s="6">
        <v>6053210</v>
      </c>
    </row>
    <row r="2480" spans="1:10" x14ac:dyDescent="0.3">
      <c r="A2480" s="5">
        <v>45200</v>
      </c>
      <c r="B2480" t="s">
        <v>105</v>
      </c>
      <c r="C2480" t="s">
        <v>568</v>
      </c>
      <c r="D2480" s="1">
        <v>45187</v>
      </c>
      <c r="G2480" s="6">
        <v>3717100</v>
      </c>
      <c r="I2480">
        <v>0</v>
      </c>
      <c r="J2480" s="6">
        <v>3717100</v>
      </c>
    </row>
    <row r="2481" spans="1:10" x14ac:dyDescent="0.3">
      <c r="A2481" s="5">
        <v>45200</v>
      </c>
      <c r="B2481" t="s">
        <v>106</v>
      </c>
      <c r="C2481" t="s">
        <v>569</v>
      </c>
      <c r="D2481" s="1">
        <v>45188</v>
      </c>
      <c r="G2481" s="6">
        <v>2288770</v>
      </c>
      <c r="I2481">
        <v>0</v>
      </c>
      <c r="J2481" s="6">
        <v>2288770</v>
      </c>
    </row>
    <row r="2482" spans="1:10" x14ac:dyDescent="0.3">
      <c r="A2482" s="5">
        <v>45200</v>
      </c>
      <c r="B2482" t="s">
        <v>107</v>
      </c>
      <c r="C2482" t="s">
        <v>570</v>
      </c>
      <c r="D2482" s="1">
        <v>45189</v>
      </c>
      <c r="G2482" s="6">
        <v>4638690</v>
      </c>
      <c r="I2482">
        <v>0</v>
      </c>
      <c r="J2482" s="6">
        <v>4638690</v>
      </c>
    </row>
    <row r="2483" spans="1:10" x14ac:dyDescent="0.3">
      <c r="A2483" s="5">
        <v>45200</v>
      </c>
      <c r="B2483" t="s">
        <v>108</v>
      </c>
      <c r="C2483" t="s">
        <v>571</v>
      </c>
      <c r="D2483" s="1">
        <v>45194</v>
      </c>
      <c r="G2483" s="6">
        <v>4224160</v>
      </c>
      <c r="I2483">
        <v>0</v>
      </c>
      <c r="J2483" s="6">
        <v>4224160</v>
      </c>
    </row>
    <row r="2484" spans="1:10" x14ac:dyDescent="0.3">
      <c r="A2484" s="5">
        <v>45200</v>
      </c>
      <c r="B2484" t="s">
        <v>109</v>
      </c>
      <c r="C2484" t="s">
        <v>572</v>
      </c>
      <c r="D2484" s="1">
        <v>45195</v>
      </c>
      <c r="G2484" s="6">
        <v>2977950</v>
      </c>
      <c r="I2484">
        <v>0</v>
      </c>
      <c r="J2484" s="6">
        <v>2977950</v>
      </c>
    </row>
    <row r="2485" spans="1:10" x14ac:dyDescent="0.3">
      <c r="A2485" s="5">
        <v>45200</v>
      </c>
      <c r="B2485" t="s">
        <v>110</v>
      </c>
      <c r="C2485" t="s">
        <v>573</v>
      </c>
      <c r="D2485" s="1">
        <v>45225</v>
      </c>
      <c r="G2485" s="6">
        <v>1133750</v>
      </c>
      <c r="I2485">
        <v>0</v>
      </c>
      <c r="J2485" s="6">
        <v>1133750</v>
      </c>
    </row>
    <row r="2486" spans="1:10" x14ac:dyDescent="0.3">
      <c r="A2486" s="5">
        <v>45200</v>
      </c>
      <c r="B2486" t="s">
        <v>111</v>
      </c>
      <c r="C2486" t="s">
        <v>574</v>
      </c>
      <c r="D2486" s="1">
        <v>45229</v>
      </c>
      <c r="G2486" s="6">
        <v>95890</v>
      </c>
      <c r="I2486">
        <v>0</v>
      </c>
      <c r="J2486" s="6">
        <v>95890</v>
      </c>
    </row>
    <row r="2487" spans="1:10" x14ac:dyDescent="0.3">
      <c r="A2487" s="5">
        <v>45231</v>
      </c>
      <c r="B2487" t="s">
        <v>1</v>
      </c>
      <c r="C2487" t="s">
        <v>475</v>
      </c>
      <c r="D2487" s="1">
        <v>42292</v>
      </c>
      <c r="G2487" s="6">
        <v>8039450</v>
      </c>
      <c r="H2487" s="6">
        <v>321800</v>
      </c>
      <c r="I2487">
        <v>0</v>
      </c>
      <c r="J2487" s="6">
        <v>8361250</v>
      </c>
    </row>
    <row r="2488" spans="1:10" x14ac:dyDescent="0.3">
      <c r="A2488" s="5">
        <v>45231</v>
      </c>
      <c r="B2488" t="s">
        <v>3</v>
      </c>
      <c r="C2488" t="s">
        <v>476</v>
      </c>
      <c r="D2488" s="1">
        <v>42444</v>
      </c>
      <c r="G2488" s="6">
        <v>6200880</v>
      </c>
      <c r="I2488">
        <v>0</v>
      </c>
      <c r="J2488" s="6">
        <v>6200880</v>
      </c>
    </row>
    <row r="2489" spans="1:10" x14ac:dyDescent="0.3">
      <c r="A2489" s="5">
        <v>45231</v>
      </c>
      <c r="B2489" t="s">
        <v>4</v>
      </c>
      <c r="C2489" t="s">
        <v>477</v>
      </c>
      <c r="D2489" s="1">
        <v>42503</v>
      </c>
      <c r="G2489" s="6">
        <v>7169900</v>
      </c>
      <c r="I2489">
        <v>0</v>
      </c>
      <c r="J2489" s="6">
        <v>7169900</v>
      </c>
    </row>
    <row r="2490" spans="1:10" x14ac:dyDescent="0.3">
      <c r="A2490" s="5">
        <v>45231</v>
      </c>
      <c r="B2490" t="s">
        <v>6</v>
      </c>
      <c r="C2490" t="s">
        <v>478</v>
      </c>
      <c r="D2490" s="1">
        <v>42638</v>
      </c>
      <c r="G2490" s="6">
        <v>6098790</v>
      </c>
      <c r="I2490">
        <v>0</v>
      </c>
      <c r="J2490" s="6">
        <v>6098790</v>
      </c>
    </row>
    <row r="2491" spans="1:10" x14ac:dyDescent="0.3">
      <c r="A2491" s="5">
        <v>45231</v>
      </c>
      <c r="B2491" t="s">
        <v>8</v>
      </c>
      <c r="C2491" t="s">
        <v>479</v>
      </c>
      <c r="D2491" s="1">
        <v>42708</v>
      </c>
      <c r="G2491" s="6">
        <v>5290660</v>
      </c>
      <c r="I2491">
        <v>0</v>
      </c>
      <c r="J2491" s="6">
        <v>5290660</v>
      </c>
    </row>
    <row r="2492" spans="1:10" x14ac:dyDescent="0.3">
      <c r="A2492" s="5">
        <v>45231</v>
      </c>
      <c r="B2492" t="s">
        <v>10</v>
      </c>
      <c r="C2492" t="s">
        <v>480</v>
      </c>
      <c r="D2492" s="1">
        <v>43039</v>
      </c>
      <c r="G2492" s="6">
        <v>7505500</v>
      </c>
      <c r="H2492" s="6">
        <v>356800</v>
      </c>
      <c r="I2492">
        <v>0</v>
      </c>
      <c r="J2492" s="6">
        <v>7862300</v>
      </c>
    </row>
    <row r="2493" spans="1:10" x14ac:dyDescent="0.3">
      <c r="A2493" s="5">
        <v>45231</v>
      </c>
      <c r="B2493" t="s">
        <v>11</v>
      </c>
      <c r="C2493" t="s">
        <v>481</v>
      </c>
      <c r="D2493" s="1">
        <v>43146</v>
      </c>
      <c r="G2493" s="6">
        <v>9283250</v>
      </c>
      <c r="H2493" s="6">
        <v>199500</v>
      </c>
      <c r="I2493">
        <v>0</v>
      </c>
      <c r="J2493" s="6">
        <v>9482750</v>
      </c>
    </row>
    <row r="2494" spans="1:10" x14ac:dyDescent="0.3">
      <c r="A2494" s="5">
        <v>45231</v>
      </c>
      <c r="B2494" t="s">
        <v>12</v>
      </c>
      <c r="C2494" t="s">
        <v>494</v>
      </c>
      <c r="D2494" s="1">
        <v>43252</v>
      </c>
      <c r="G2494" s="6">
        <v>1120000</v>
      </c>
      <c r="I2494">
        <v>0</v>
      </c>
      <c r="J2494" s="6">
        <v>1120000</v>
      </c>
    </row>
    <row r="2495" spans="1:10" x14ac:dyDescent="0.3">
      <c r="A2495" s="5">
        <v>45231</v>
      </c>
      <c r="B2495" t="s">
        <v>13</v>
      </c>
      <c r="C2495" t="s">
        <v>485</v>
      </c>
      <c r="D2495" s="1">
        <v>43779</v>
      </c>
      <c r="G2495" s="6">
        <v>6379500</v>
      </c>
      <c r="H2495" s="6">
        <v>242000</v>
      </c>
      <c r="I2495">
        <v>0</v>
      </c>
      <c r="J2495" s="6">
        <v>6621500</v>
      </c>
    </row>
    <row r="2496" spans="1:10" x14ac:dyDescent="0.3">
      <c r="A2496" s="5">
        <v>45231</v>
      </c>
      <c r="B2496" t="s">
        <v>15</v>
      </c>
      <c r="C2496" t="s">
        <v>517</v>
      </c>
      <c r="D2496" s="1">
        <v>44583</v>
      </c>
      <c r="G2496" s="6">
        <v>6178650</v>
      </c>
      <c r="H2496" s="6">
        <v>273300</v>
      </c>
      <c r="I2496">
        <v>0</v>
      </c>
      <c r="J2496" s="6">
        <v>6451950</v>
      </c>
    </row>
    <row r="2497" spans="1:10" x14ac:dyDescent="0.3">
      <c r="A2497" s="5">
        <v>45231</v>
      </c>
      <c r="B2497" t="s">
        <v>16</v>
      </c>
      <c r="C2497" t="s">
        <v>538</v>
      </c>
      <c r="D2497" s="1">
        <v>44889</v>
      </c>
      <c r="G2497" s="6">
        <v>6975780</v>
      </c>
      <c r="I2497">
        <v>0</v>
      </c>
      <c r="J2497" s="6">
        <v>6975780</v>
      </c>
    </row>
    <row r="2498" spans="1:10" x14ac:dyDescent="0.3">
      <c r="A2498" s="5">
        <v>45231</v>
      </c>
      <c r="B2498" t="s">
        <v>20</v>
      </c>
      <c r="C2498" t="s">
        <v>482</v>
      </c>
      <c r="D2498" s="1">
        <v>43629</v>
      </c>
      <c r="G2498" s="6">
        <v>9377500</v>
      </c>
      <c r="H2498" s="6">
        <v>234500</v>
      </c>
      <c r="I2498">
        <v>0</v>
      </c>
      <c r="J2498" s="6">
        <v>9612000</v>
      </c>
    </row>
    <row r="2499" spans="1:10" x14ac:dyDescent="0.3">
      <c r="A2499" s="5">
        <v>45231</v>
      </c>
      <c r="B2499" t="s">
        <v>21</v>
      </c>
      <c r="C2499" t="s">
        <v>483</v>
      </c>
      <c r="D2499" s="1">
        <v>43631</v>
      </c>
      <c r="G2499" s="6">
        <v>5879400</v>
      </c>
      <c r="H2499" s="6">
        <v>310200</v>
      </c>
      <c r="I2499">
        <v>0</v>
      </c>
      <c r="J2499" s="6">
        <v>6189600</v>
      </c>
    </row>
    <row r="2500" spans="1:10" x14ac:dyDescent="0.3">
      <c r="A2500" s="5">
        <v>45231</v>
      </c>
      <c r="B2500" t="s">
        <v>22</v>
      </c>
      <c r="C2500" t="s">
        <v>484</v>
      </c>
      <c r="D2500" s="1">
        <v>43743</v>
      </c>
      <c r="G2500" s="6">
        <v>9261600</v>
      </c>
      <c r="H2500" s="6">
        <v>354100</v>
      </c>
      <c r="I2500">
        <v>0</v>
      </c>
      <c r="J2500" s="6">
        <v>9615700</v>
      </c>
    </row>
    <row r="2501" spans="1:10" x14ac:dyDescent="0.3">
      <c r="A2501" s="5">
        <v>45231</v>
      </c>
      <c r="B2501" t="s">
        <v>23</v>
      </c>
      <c r="C2501" t="s">
        <v>486</v>
      </c>
      <c r="D2501" s="1">
        <v>43834</v>
      </c>
      <c r="G2501" s="6">
        <v>12081500</v>
      </c>
      <c r="I2501">
        <v>0</v>
      </c>
      <c r="J2501" s="6">
        <v>12081500</v>
      </c>
    </row>
    <row r="2502" spans="1:10" x14ac:dyDescent="0.3">
      <c r="A2502" s="5">
        <v>45231</v>
      </c>
      <c r="B2502" t="s">
        <v>24</v>
      </c>
      <c r="C2502" t="s">
        <v>487</v>
      </c>
      <c r="D2502" s="1">
        <v>43833</v>
      </c>
      <c r="G2502" s="6">
        <v>5328500</v>
      </c>
      <c r="I2502">
        <v>0</v>
      </c>
      <c r="J2502" s="6">
        <v>5328500</v>
      </c>
    </row>
    <row r="2503" spans="1:10" x14ac:dyDescent="0.3">
      <c r="A2503" s="5">
        <v>45231</v>
      </c>
      <c r="B2503" t="s">
        <v>25</v>
      </c>
      <c r="C2503" t="s">
        <v>488</v>
      </c>
      <c r="D2503" s="1">
        <v>43853</v>
      </c>
      <c r="G2503" s="6">
        <v>6906500</v>
      </c>
      <c r="H2503" s="6">
        <v>298700</v>
      </c>
      <c r="I2503">
        <v>0</v>
      </c>
      <c r="J2503" s="6">
        <v>7205200</v>
      </c>
    </row>
    <row r="2504" spans="1:10" x14ac:dyDescent="0.3">
      <c r="A2504" s="5">
        <v>45231</v>
      </c>
      <c r="B2504" t="s">
        <v>26</v>
      </c>
      <c r="C2504" t="s">
        <v>489</v>
      </c>
      <c r="D2504" s="1">
        <v>43945</v>
      </c>
      <c r="G2504" s="6">
        <v>10341500</v>
      </c>
      <c r="H2504" s="6">
        <v>175300</v>
      </c>
      <c r="I2504">
        <v>0</v>
      </c>
      <c r="J2504" s="6">
        <v>10516800</v>
      </c>
    </row>
    <row r="2505" spans="1:10" x14ac:dyDescent="0.3">
      <c r="A2505" s="5">
        <v>45231</v>
      </c>
      <c r="B2505" t="s">
        <v>27</v>
      </c>
      <c r="C2505" t="s">
        <v>490</v>
      </c>
      <c r="D2505" s="1">
        <v>44015</v>
      </c>
      <c r="G2505" s="6">
        <v>3204320</v>
      </c>
      <c r="I2505">
        <v>0</v>
      </c>
      <c r="J2505" s="6">
        <v>3204320</v>
      </c>
    </row>
    <row r="2506" spans="1:10" x14ac:dyDescent="0.3">
      <c r="A2506" s="5">
        <v>45231</v>
      </c>
      <c r="B2506" t="s">
        <v>28</v>
      </c>
      <c r="C2506" t="s">
        <v>491</v>
      </c>
      <c r="D2506" s="1">
        <v>44042</v>
      </c>
      <c r="G2506" s="6">
        <v>4192500</v>
      </c>
      <c r="I2506">
        <v>0</v>
      </c>
      <c r="J2506" s="6">
        <v>4192500</v>
      </c>
    </row>
    <row r="2507" spans="1:10" x14ac:dyDescent="0.3">
      <c r="A2507" s="5">
        <v>45231</v>
      </c>
      <c r="B2507" t="s">
        <v>29</v>
      </c>
      <c r="C2507" t="s">
        <v>492</v>
      </c>
      <c r="D2507" s="1">
        <v>44043</v>
      </c>
      <c r="G2507" s="6">
        <v>4676500</v>
      </c>
      <c r="I2507">
        <v>0</v>
      </c>
      <c r="J2507" s="6">
        <v>4676500</v>
      </c>
    </row>
    <row r="2508" spans="1:10" x14ac:dyDescent="0.3">
      <c r="A2508" s="5">
        <v>45231</v>
      </c>
      <c r="B2508" t="s">
        <v>30</v>
      </c>
      <c r="C2508" t="s">
        <v>493</v>
      </c>
      <c r="D2508" s="1">
        <v>44072</v>
      </c>
      <c r="G2508" s="6">
        <v>5567000</v>
      </c>
      <c r="I2508">
        <v>0</v>
      </c>
      <c r="J2508" s="6">
        <v>5567000</v>
      </c>
    </row>
    <row r="2509" spans="1:10" x14ac:dyDescent="0.3">
      <c r="A2509" s="5">
        <v>45231</v>
      </c>
      <c r="B2509" t="s">
        <v>31</v>
      </c>
      <c r="C2509" t="s">
        <v>495</v>
      </c>
      <c r="D2509" s="1">
        <v>44085</v>
      </c>
      <c r="G2509" s="6">
        <v>4876600</v>
      </c>
      <c r="I2509">
        <v>0</v>
      </c>
      <c r="J2509" s="6">
        <v>4876600</v>
      </c>
    </row>
    <row r="2510" spans="1:10" x14ac:dyDescent="0.3">
      <c r="A2510" s="5">
        <v>45231</v>
      </c>
      <c r="B2510" t="s">
        <v>32</v>
      </c>
      <c r="C2510" t="s">
        <v>496</v>
      </c>
      <c r="D2510" s="1">
        <v>44130</v>
      </c>
      <c r="E2510" s="1">
        <v>45543</v>
      </c>
      <c r="G2510" s="6">
        <v>3367500</v>
      </c>
      <c r="I2510">
        <v>0</v>
      </c>
      <c r="J2510" s="6">
        <v>3367500</v>
      </c>
    </row>
    <row r="2511" spans="1:10" x14ac:dyDescent="0.3">
      <c r="A2511" s="5">
        <v>45231</v>
      </c>
      <c r="B2511" t="s">
        <v>33</v>
      </c>
      <c r="C2511" t="s">
        <v>497</v>
      </c>
      <c r="D2511" s="1">
        <v>44147</v>
      </c>
      <c r="G2511" s="6">
        <v>6782000</v>
      </c>
      <c r="I2511">
        <v>0</v>
      </c>
      <c r="J2511" s="6">
        <v>6782000</v>
      </c>
    </row>
    <row r="2512" spans="1:10" x14ac:dyDescent="0.3">
      <c r="A2512" s="5">
        <v>45231</v>
      </c>
      <c r="B2512" t="s">
        <v>34</v>
      </c>
      <c r="C2512" t="s">
        <v>498</v>
      </c>
      <c r="D2512" s="1">
        <v>44154</v>
      </c>
      <c r="G2512" s="6">
        <v>8912500</v>
      </c>
      <c r="I2512">
        <v>0</v>
      </c>
      <c r="J2512" s="6">
        <v>8912500</v>
      </c>
    </row>
    <row r="2513" spans="1:10" x14ac:dyDescent="0.3">
      <c r="A2513" s="5">
        <v>45231</v>
      </c>
      <c r="B2513" t="s">
        <v>35</v>
      </c>
      <c r="C2513" t="s">
        <v>499</v>
      </c>
      <c r="D2513" s="1">
        <v>44169</v>
      </c>
      <c r="G2513" s="6">
        <v>7152000</v>
      </c>
      <c r="I2513">
        <v>0</v>
      </c>
      <c r="J2513" s="6">
        <v>7152000</v>
      </c>
    </row>
    <row r="2514" spans="1:10" x14ac:dyDescent="0.3">
      <c r="A2514" s="5">
        <v>45231</v>
      </c>
      <c r="B2514" t="s">
        <v>36</v>
      </c>
      <c r="C2514" t="s">
        <v>500</v>
      </c>
      <c r="D2514" s="1">
        <v>44217</v>
      </c>
      <c r="E2514" s="1">
        <v>45620</v>
      </c>
      <c r="G2514" s="6">
        <v>3545900</v>
      </c>
      <c r="I2514">
        <v>0</v>
      </c>
      <c r="J2514" s="6">
        <v>3545900</v>
      </c>
    </row>
    <row r="2515" spans="1:10" x14ac:dyDescent="0.3">
      <c r="A2515" s="5">
        <v>45231</v>
      </c>
      <c r="B2515" t="s">
        <v>37</v>
      </c>
      <c r="C2515" t="s">
        <v>501</v>
      </c>
      <c r="D2515" s="1">
        <v>44245</v>
      </c>
      <c r="E2515" s="1">
        <v>45838</v>
      </c>
      <c r="G2515" s="6">
        <v>4090500</v>
      </c>
      <c r="I2515">
        <v>0</v>
      </c>
      <c r="J2515" s="6">
        <v>4090500</v>
      </c>
    </row>
    <row r="2516" spans="1:10" x14ac:dyDescent="0.3">
      <c r="A2516" s="5">
        <v>45231</v>
      </c>
      <c r="B2516" t="s">
        <v>38</v>
      </c>
      <c r="C2516" t="s">
        <v>502</v>
      </c>
      <c r="D2516" s="1">
        <v>44252</v>
      </c>
      <c r="G2516" s="6">
        <v>4649000</v>
      </c>
      <c r="I2516">
        <v>0</v>
      </c>
      <c r="J2516" s="6">
        <v>4649000</v>
      </c>
    </row>
    <row r="2517" spans="1:10" x14ac:dyDescent="0.3">
      <c r="A2517" s="5">
        <v>45231</v>
      </c>
      <c r="B2517" t="s">
        <v>39</v>
      </c>
      <c r="C2517" t="s">
        <v>503</v>
      </c>
      <c r="D2517" s="1">
        <v>44258</v>
      </c>
      <c r="G2517" s="6">
        <v>6405160</v>
      </c>
      <c r="H2517" s="6">
        <v>280100</v>
      </c>
      <c r="I2517">
        <v>0</v>
      </c>
      <c r="J2517" s="6">
        <v>6685260</v>
      </c>
    </row>
    <row r="2518" spans="1:10" x14ac:dyDescent="0.3">
      <c r="A2518" s="5">
        <v>45231</v>
      </c>
      <c r="B2518" t="s">
        <v>40</v>
      </c>
      <c r="C2518" t="s">
        <v>504</v>
      </c>
      <c r="D2518" s="1">
        <v>44280</v>
      </c>
      <c r="G2518" s="6">
        <v>2593000</v>
      </c>
      <c r="I2518">
        <v>0</v>
      </c>
      <c r="J2518" s="6">
        <v>2593000</v>
      </c>
    </row>
    <row r="2519" spans="1:10" x14ac:dyDescent="0.3">
      <c r="A2519" s="5">
        <v>45231</v>
      </c>
      <c r="B2519" t="s">
        <v>41</v>
      </c>
      <c r="C2519" t="s">
        <v>505</v>
      </c>
      <c r="D2519" s="1">
        <v>44287</v>
      </c>
      <c r="G2519" s="6">
        <v>8265090</v>
      </c>
      <c r="I2519">
        <v>0</v>
      </c>
      <c r="J2519" s="6">
        <v>8265090</v>
      </c>
    </row>
    <row r="2520" spans="1:10" x14ac:dyDescent="0.3">
      <c r="A2520" s="5">
        <v>45231</v>
      </c>
      <c r="B2520" t="s">
        <v>42</v>
      </c>
      <c r="C2520" t="s">
        <v>506</v>
      </c>
      <c r="D2520" s="1">
        <v>44298</v>
      </c>
      <c r="G2520" s="6">
        <v>3805900</v>
      </c>
      <c r="I2520">
        <v>0</v>
      </c>
      <c r="J2520" s="6">
        <v>3805900</v>
      </c>
    </row>
    <row r="2521" spans="1:10" x14ac:dyDescent="0.3">
      <c r="A2521" s="5">
        <v>45231</v>
      </c>
      <c r="B2521" t="s">
        <v>43</v>
      </c>
      <c r="C2521" t="s">
        <v>507</v>
      </c>
      <c r="D2521" s="1">
        <v>44299</v>
      </c>
      <c r="G2521" s="6">
        <v>2453300</v>
      </c>
      <c r="I2521">
        <v>0</v>
      </c>
      <c r="J2521" s="6">
        <v>2453300</v>
      </c>
    </row>
    <row r="2522" spans="1:10" x14ac:dyDescent="0.3">
      <c r="A2522" s="5">
        <v>45231</v>
      </c>
      <c r="B2522" t="s">
        <v>44</v>
      </c>
      <c r="C2522" t="s">
        <v>512</v>
      </c>
      <c r="D2522" s="1">
        <v>44421</v>
      </c>
      <c r="G2522" s="6">
        <v>8598000</v>
      </c>
      <c r="H2522" s="6">
        <v>350500</v>
      </c>
      <c r="I2522">
        <v>0</v>
      </c>
      <c r="J2522" s="6">
        <v>8948500</v>
      </c>
    </row>
    <row r="2523" spans="1:10" x14ac:dyDescent="0.3">
      <c r="A2523" s="5">
        <v>45231</v>
      </c>
      <c r="B2523" t="s">
        <v>45</v>
      </c>
      <c r="C2523" t="s">
        <v>509</v>
      </c>
      <c r="D2523" s="1">
        <v>44391</v>
      </c>
      <c r="G2523" s="6">
        <v>8585740</v>
      </c>
      <c r="H2523" s="6">
        <v>404900</v>
      </c>
      <c r="I2523">
        <v>0</v>
      </c>
      <c r="J2523" s="6">
        <v>8990640</v>
      </c>
    </row>
    <row r="2524" spans="1:10" x14ac:dyDescent="0.3">
      <c r="A2524" s="5">
        <v>45231</v>
      </c>
      <c r="B2524" t="s">
        <v>46</v>
      </c>
      <c r="C2524" t="s">
        <v>510</v>
      </c>
      <c r="D2524" s="1">
        <v>44404</v>
      </c>
      <c r="G2524" s="6">
        <v>8274000</v>
      </c>
      <c r="H2524" s="6">
        <v>781300</v>
      </c>
      <c r="I2524">
        <v>0</v>
      </c>
      <c r="J2524" s="6">
        <v>9055300</v>
      </c>
    </row>
    <row r="2525" spans="1:10" x14ac:dyDescent="0.3">
      <c r="A2525" s="5">
        <v>45231</v>
      </c>
      <c r="B2525" t="s">
        <v>47</v>
      </c>
      <c r="C2525" t="s">
        <v>511</v>
      </c>
      <c r="D2525" s="1">
        <v>44405</v>
      </c>
      <c r="G2525" s="6">
        <v>8861000</v>
      </c>
      <c r="I2525">
        <v>0</v>
      </c>
      <c r="J2525" s="6">
        <v>8861000</v>
      </c>
    </row>
    <row r="2526" spans="1:10" x14ac:dyDescent="0.3">
      <c r="A2526" s="5">
        <v>45231</v>
      </c>
      <c r="B2526" t="s">
        <v>48</v>
      </c>
      <c r="C2526" t="s">
        <v>513</v>
      </c>
      <c r="D2526" s="1">
        <v>44446</v>
      </c>
      <c r="G2526" s="6">
        <v>3421900</v>
      </c>
      <c r="I2526">
        <v>0</v>
      </c>
      <c r="J2526" s="6">
        <v>3421900</v>
      </c>
    </row>
    <row r="2527" spans="1:10" x14ac:dyDescent="0.3">
      <c r="A2527" s="5">
        <v>45231</v>
      </c>
      <c r="B2527" t="s">
        <v>49</v>
      </c>
      <c r="C2527" t="s">
        <v>514</v>
      </c>
      <c r="D2527" s="1">
        <v>44453</v>
      </c>
      <c r="G2527" s="6">
        <v>9445000</v>
      </c>
      <c r="H2527" s="6">
        <v>323500</v>
      </c>
      <c r="I2527">
        <v>0</v>
      </c>
      <c r="J2527" s="6">
        <v>9768500</v>
      </c>
    </row>
    <row r="2528" spans="1:10" x14ac:dyDescent="0.3">
      <c r="A2528" s="5">
        <v>45231</v>
      </c>
      <c r="B2528" t="s">
        <v>50</v>
      </c>
      <c r="C2528" t="s">
        <v>508</v>
      </c>
      <c r="D2528" s="1">
        <v>44463</v>
      </c>
      <c r="G2528" s="6">
        <v>3022000</v>
      </c>
      <c r="H2528" s="6">
        <v>379400</v>
      </c>
      <c r="I2528">
        <v>0</v>
      </c>
      <c r="J2528" s="6">
        <v>3401400</v>
      </c>
    </row>
    <row r="2529" spans="1:10" x14ac:dyDescent="0.3">
      <c r="A2529" s="5">
        <v>45231</v>
      </c>
      <c r="B2529" t="s">
        <v>51</v>
      </c>
      <c r="C2529" t="s">
        <v>508</v>
      </c>
      <c r="D2529" s="1">
        <v>44377</v>
      </c>
      <c r="G2529" s="6">
        <v>4176500</v>
      </c>
      <c r="H2529" s="6">
        <v>142300</v>
      </c>
      <c r="I2529">
        <v>0</v>
      </c>
      <c r="J2529" s="6">
        <v>4318800</v>
      </c>
    </row>
    <row r="2530" spans="1:10" x14ac:dyDescent="0.3">
      <c r="A2530" s="5">
        <v>45231</v>
      </c>
      <c r="B2530" t="s">
        <v>52</v>
      </c>
      <c r="C2530" t="s">
        <v>508</v>
      </c>
      <c r="D2530" s="1">
        <v>44501</v>
      </c>
      <c r="G2530" s="6">
        <v>4975500</v>
      </c>
      <c r="H2530" s="6">
        <v>164800</v>
      </c>
      <c r="I2530">
        <v>0</v>
      </c>
      <c r="J2530" s="6">
        <v>5140300</v>
      </c>
    </row>
    <row r="2531" spans="1:10" x14ac:dyDescent="0.3">
      <c r="A2531" s="5">
        <v>45231</v>
      </c>
      <c r="B2531" t="s">
        <v>53</v>
      </c>
      <c r="C2531" t="s">
        <v>508</v>
      </c>
      <c r="D2531" s="1">
        <v>44476</v>
      </c>
      <c r="G2531" s="6">
        <v>3103000</v>
      </c>
      <c r="H2531" s="6">
        <v>247800</v>
      </c>
      <c r="I2531">
        <v>0</v>
      </c>
      <c r="J2531" s="6">
        <v>3350800</v>
      </c>
    </row>
    <row r="2532" spans="1:10" x14ac:dyDescent="0.3">
      <c r="A2532" s="5">
        <v>45231</v>
      </c>
      <c r="B2532" t="s">
        <v>54</v>
      </c>
      <c r="C2532" t="s">
        <v>515</v>
      </c>
      <c r="D2532" s="1">
        <v>44508</v>
      </c>
      <c r="G2532" s="6">
        <v>6378500</v>
      </c>
      <c r="H2532" s="6">
        <v>297300</v>
      </c>
      <c r="I2532">
        <v>0</v>
      </c>
      <c r="J2532" s="6">
        <v>6675800</v>
      </c>
    </row>
    <row r="2533" spans="1:10" x14ac:dyDescent="0.3">
      <c r="A2533" s="5">
        <v>45231</v>
      </c>
      <c r="B2533" t="s">
        <v>55</v>
      </c>
      <c r="C2533" t="s">
        <v>516</v>
      </c>
      <c r="D2533" s="1">
        <v>44536</v>
      </c>
      <c r="E2533" s="1">
        <v>46028</v>
      </c>
      <c r="G2533" s="6">
        <v>3182400</v>
      </c>
      <c r="I2533">
        <v>0</v>
      </c>
      <c r="J2533" s="6">
        <v>3182400</v>
      </c>
    </row>
    <row r="2534" spans="1:10" x14ac:dyDescent="0.3">
      <c r="A2534" s="5">
        <v>45231</v>
      </c>
      <c r="B2534" t="s">
        <v>56</v>
      </c>
      <c r="C2534" t="s">
        <v>518</v>
      </c>
      <c r="D2534" s="1">
        <v>44616</v>
      </c>
      <c r="G2534" s="6">
        <v>4018500</v>
      </c>
      <c r="I2534">
        <v>0</v>
      </c>
      <c r="J2534" s="6">
        <v>4018500</v>
      </c>
    </row>
    <row r="2535" spans="1:10" x14ac:dyDescent="0.3">
      <c r="A2535" s="5">
        <v>45231</v>
      </c>
      <c r="B2535" t="s">
        <v>57</v>
      </c>
      <c r="C2535" t="s">
        <v>519</v>
      </c>
      <c r="D2535" s="1">
        <v>44643</v>
      </c>
      <c r="G2535" s="6">
        <v>10127750</v>
      </c>
      <c r="H2535" s="6">
        <v>641200</v>
      </c>
      <c r="I2535">
        <v>0</v>
      </c>
      <c r="J2535" s="6">
        <v>10768950</v>
      </c>
    </row>
    <row r="2536" spans="1:10" x14ac:dyDescent="0.3">
      <c r="A2536" s="5">
        <v>45231</v>
      </c>
      <c r="B2536" t="s">
        <v>58</v>
      </c>
      <c r="C2536" t="s">
        <v>520</v>
      </c>
      <c r="D2536" s="1">
        <v>44651</v>
      </c>
      <c r="G2536" s="6">
        <v>6230250</v>
      </c>
      <c r="H2536" s="6">
        <v>229500</v>
      </c>
      <c r="I2536">
        <v>0</v>
      </c>
      <c r="J2536" s="6">
        <v>6459750</v>
      </c>
    </row>
    <row r="2537" spans="1:10" x14ac:dyDescent="0.3">
      <c r="A2537" s="5">
        <v>45231</v>
      </c>
      <c r="B2537" t="s">
        <v>59</v>
      </c>
      <c r="C2537" t="s">
        <v>521</v>
      </c>
      <c r="D2537" s="1">
        <v>44657</v>
      </c>
      <c r="G2537" s="6">
        <v>7633100</v>
      </c>
      <c r="I2537">
        <v>0</v>
      </c>
      <c r="J2537" s="6">
        <v>7633100</v>
      </c>
    </row>
    <row r="2538" spans="1:10" x14ac:dyDescent="0.3">
      <c r="A2538" s="5">
        <v>45231</v>
      </c>
      <c r="B2538" t="s">
        <v>60</v>
      </c>
      <c r="C2538" t="s">
        <v>522</v>
      </c>
      <c r="D2538" s="1">
        <v>44659</v>
      </c>
      <c r="G2538" s="6">
        <v>5977880</v>
      </c>
      <c r="H2538" s="6">
        <v>407400</v>
      </c>
      <c r="I2538">
        <v>0</v>
      </c>
      <c r="J2538" s="6">
        <v>6385280</v>
      </c>
    </row>
    <row r="2539" spans="1:10" x14ac:dyDescent="0.3">
      <c r="A2539" s="5">
        <v>45231</v>
      </c>
      <c r="B2539" t="s">
        <v>61</v>
      </c>
      <c r="C2539" t="s">
        <v>523</v>
      </c>
      <c r="D2539" s="1">
        <v>44694</v>
      </c>
      <c r="G2539" s="6">
        <v>6848310</v>
      </c>
      <c r="H2539" s="6">
        <v>281000</v>
      </c>
      <c r="I2539">
        <v>0</v>
      </c>
      <c r="J2539" s="6">
        <v>7129310</v>
      </c>
    </row>
    <row r="2540" spans="1:10" x14ac:dyDescent="0.3">
      <c r="A2540" s="5">
        <v>45231</v>
      </c>
      <c r="B2540" t="s">
        <v>62</v>
      </c>
      <c r="C2540" t="s">
        <v>524</v>
      </c>
      <c r="D2540" s="1">
        <v>44712</v>
      </c>
      <c r="G2540" s="6">
        <v>6672300</v>
      </c>
      <c r="I2540">
        <v>0</v>
      </c>
      <c r="J2540" s="6">
        <v>6672300</v>
      </c>
    </row>
    <row r="2541" spans="1:10" x14ac:dyDescent="0.3">
      <c r="A2541" s="5">
        <v>45231</v>
      </c>
      <c r="B2541" t="s">
        <v>63</v>
      </c>
      <c r="C2541" t="s">
        <v>525</v>
      </c>
      <c r="D2541" s="1">
        <v>44762</v>
      </c>
      <c r="G2541" s="6">
        <v>3927000</v>
      </c>
      <c r="H2541" s="6">
        <v>143400</v>
      </c>
      <c r="I2541">
        <v>0</v>
      </c>
      <c r="J2541" s="6">
        <v>4070400</v>
      </c>
    </row>
    <row r="2542" spans="1:10" x14ac:dyDescent="0.3">
      <c r="A2542" s="5">
        <v>45231</v>
      </c>
      <c r="B2542" t="s">
        <v>64</v>
      </c>
      <c r="C2542" t="s">
        <v>526</v>
      </c>
      <c r="D2542" s="1">
        <v>44775</v>
      </c>
      <c r="G2542" s="6">
        <v>5884250</v>
      </c>
      <c r="I2542">
        <v>0</v>
      </c>
      <c r="J2542" s="6">
        <v>5884250</v>
      </c>
    </row>
    <row r="2543" spans="1:10" x14ac:dyDescent="0.3">
      <c r="A2543" s="5">
        <v>45231</v>
      </c>
      <c r="B2543" t="s">
        <v>65</v>
      </c>
      <c r="C2543" t="s">
        <v>527</v>
      </c>
      <c r="D2543" s="1">
        <v>44783</v>
      </c>
      <c r="G2543" s="6">
        <v>3307500</v>
      </c>
      <c r="I2543">
        <v>0</v>
      </c>
      <c r="J2543" s="6">
        <v>3307500</v>
      </c>
    </row>
    <row r="2544" spans="1:10" x14ac:dyDescent="0.3">
      <c r="A2544" s="5">
        <v>45231</v>
      </c>
      <c r="B2544" t="s">
        <v>66</v>
      </c>
      <c r="C2544" t="s">
        <v>528</v>
      </c>
      <c r="D2544" s="1">
        <v>44798</v>
      </c>
      <c r="G2544" s="6">
        <v>3037000</v>
      </c>
      <c r="H2544" s="6">
        <v>135700</v>
      </c>
      <c r="I2544">
        <v>0</v>
      </c>
      <c r="J2544" s="6">
        <v>3172700</v>
      </c>
    </row>
    <row r="2545" spans="1:10" x14ac:dyDescent="0.3">
      <c r="A2545" s="5">
        <v>45231</v>
      </c>
      <c r="B2545" t="s">
        <v>67</v>
      </c>
      <c r="C2545" t="s">
        <v>529</v>
      </c>
      <c r="D2545" s="1">
        <v>44802</v>
      </c>
      <c r="G2545" s="6">
        <v>6857500</v>
      </c>
      <c r="I2545">
        <v>0</v>
      </c>
      <c r="J2545" s="6">
        <v>6857500</v>
      </c>
    </row>
    <row r="2546" spans="1:10" x14ac:dyDescent="0.3">
      <c r="A2546" s="5">
        <v>45231</v>
      </c>
      <c r="B2546" t="s">
        <v>68</v>
      </c>
      <c r="C2546" t="s">
        <v>530</v>
      </c>
      <c r="D2546" s="1">
        <v>44811</v>
      </c>
      <c r="G2546" s="6">
        <v>2335500</v>
      </c>
      <c r="I2546">
        <v>0</v>
      </c>
      <c r="J2546" s="6">
        <v>2335500</v>
      </c>
    </row>
    <row r="2547" spans="1:10" x14ac:dyDescent="0.3">
      <c r="A2547" s="5">
        <v>45231</v>
      </c>
      <c r="B2547" t="s">
        <v>69</v>
      </c>
      <c r="C2547" t="s">
        <v>531</v>
      </c>
      <c r="D2547" s="1">
        <v>44820</v>
      </c>
      <c r="G2547" s="6">
        <v>5770420</v>
      </c>
      <c r="H2547" s="6">
        <v>294600</v>
      </c>
      <c r="I2547">
        <v>0</v>
      </c>
      <c r="J2547" s="6">
        <v>6065020</v>
      </c>
    </row>
    <row r="2548" spans="1:10" x14ac:dyDescent="0.3">
      <c r="A2548" s="5">
        <v>45231</v>
      </c>
      <c r="B2548" t="s">
        <v>70</v>
      </c>
      <c r="C2548" t="s">
        <v>532</v>
      </c>
      <c r="D2548" s="1">
        <v>44845</v>
      </c>
      <c r="G2548" s="6">
        <v>5281600</v>
      </c>
      <c r="I2548">
        <v>0</v>
      </c>
      <c r="J2548" s="6">
        <v>5281600</v>
      </c>
    </row>
    <row r="2549" spans="1:10" x14ac:dyDescent="0.3">
      <c r="A2549" s="5">
        <v>45231</v>
      </c>
      <c r="B2549" t="s">
        <v>71</v>
      </c>
      <c r="C2549" t="s">
        <v>533</v>
      </c>
      <c r="D2549" s="1">
        <v>44848</v>
      </c>
      <c r="G2549" s="6">
        <v>6726500</v>
      </c>
      <c r="I2549">
        <v>0</v>
      </c>
      <c r="J2549" s="6">
        <v>6726500</v>
      </c>
    </row>
    <row r="2550" spans="1:10" x14ac:dyDescent="0.3">
      <c r="A2550" s="5">
        <v>45231</v>
      </c>
      <c r="B2550" t="s">
        <v>72</v>
      </c>
      <c r="C2550" t="s">
        <v>534</v>
      </c>
      <c r="D2550" s="1">
        <v>44854</v>
      </c>
      <c r="G2550" s="6">
        <v>6379760</v>
      </c>
      <c r="I2550">
        <v>0</v>
      </c>
      <c r="J2550" s="6">
        <v>6379760</v>
      </c>
    </row>
    <row r="2551" spans="1:10" x14ac:dyDescent="0.3">
      <c r="A2551" s="5">
        <v>45231</v>
      </c>
      <c r="B2551" t="s">
        <v>73</v>
      </c>
      <c r="C2551" t="s">
        <v>535</v>
      </c>
      <c r="D2551" s="1">
        <v>44855</v>
      </c>
      <c r="G2551" s="6">
        <v>4755500</v>
      </c>
      <c r="I2551">
        <v>0</v>
      </c>
      <c r="J2551" s="6">
        <v>4755500</v>
      </c>
    </row>
    <row r="2552" spans="1:10" x14ac:dyDescent="0.3">
      <c r="A2552" s="5">
        <v>45231</v>
      </c>
      <c r="B2552" t="s">
        <v>74</v>
      </c>
      <c r="C2552" t="s">
        <v>536</v>
      </c>
      <c r="D2552" s="1">
        <v>44859</v>
      </c>
      <c r="G2552" s="6">
        <v>4182000</v>
      </c>
      <c r="I2552">
        <v>0</v>
      </c>
      <c r="J2552" s="6">
        <v>4182000</v>
      </c>
    </row>
    <row r="2553" spans="1:10" x14ac:dyDescent="0.3">
      <c r="A2553" s="5">
        <v>45231</v>
      </c>
      <c r="B2553" t="s">
        <v>75</v>
      </c>
      <c r="C2553" t="s">
        <v>537</v>
      </c>
      <c r="D2553" s="1">
        <v>44861</v>
      </c>
      <c r="G2553" s="6">
        <v>2803500</v>
      </c>
      <c r="I2553">
        <v>0</v>
      </c>
      <c r="J2553" s="6">
        <v>2803500</v>
      </c>
    </row>
    <row r="2554" spans="1:10" x14ac:dyDescent="0.3">
      <c r="A2554" s="5">
        <v>45231</v>
      </c>
      <c r="B2554" t="s">
        <v>76</v>
      </c>
      <c r="C2554" t="s">
        <v>539</v>
      </c>
      <c r="D2554" s="1">
        <v>44889</v>
      </c>
      <c r="G2554" s="6">
        <v>3563000</v>
      </c>
      <c r="I2554">
        <v>0</v>
      </c>
      <c r="J2554" s="6">
        <v>3563000</v>
      </c>
    </row>
    <row r="2555" spans="1:10" x14ac:dyDescent="0.3">
      <c r="A2555" s="5">
        <v>45231</v>
      </c>
      <c r="B2555" t="s">
        <v>77</v>
      </c>
      <c r="C2555" t="s">
        <v>540</v>
      </c>
      <c r="D2555" s="1">
        <v>44893</v>
      </c>
      <c r="G2555" s="6">
        <v>4962000</v>
      </c>
      <c r="I2555">
        <v>0</v>
      </c>
      <c r="J2555" s="6">
        <v>4962000</v>
      </c>
    </row>
    <row r="2556" spans="1:10" x14ac:dyDescent="0.3">
      <c r="A2556" s="5">
        <v>45231</v>
      </c>
      <c r="B2556" t="s">
        <v>78</v>
      </c>
      <c r="C2556" t="s">
        <v>541</v>
      </c>
      <c r="D2556" s="1">
        <v>44895</v>
      </c>
      <c r="G2556" s="6">
        <v>2803500</v>
      </c>
      <c r="H2556" s="6">
        <v>321300</v>
      </c>
      <c r="I2556">
        <v>0</v>
      </c>
      <c r="J2556" s="6">
        <v>3124800</v>
      </c>
    </row>
    <row r="2557" spans="1:10" x14ac:dyDescent="0.3">
      <c r="A2557" s="5">
        <v>45231</v>
      </c>
      <c r="B2557" t="s">
        <v>79</v>
      </c>
      <c r="C2557" t="s">
        <v>542</v>
      </c>
      <c r="D2557" s="1">
        <v>44897</v>
      </c>
      <c r="G2557" s="6">
        <v>2508500</v>
      </c>
      <c r="H2557" s="6">
        <v>186800</v>
      </c>
      <c r="I2557">
        <v>0</v>
      </c>
      <c r="J2557" s="6">
        <v>2695300</v>
      </c>
    </row>
    <row r="2558" spans="1:10" x14ac:dyDescent="0.3">
      <c r="A2558" s="5">
        <v>45231</v>
      </c>
      <c r="B2558" t="s">
        <v>80</v>
      </c>
      <c r="C2558" t="s">
        <v>543</v>
      </c>
      <c r="D2558" s="1">
        <v>44901</v>
      </c>
      <c r="G2558" s="6">
        <v>4019000</v>
      </c>
      <c r="I2558">
        <v>0</v>
      </c>
      <c r="J2558" s="6">
        <v>4019000</v>
      </c>
    </row>
    <row r="2559" spans="1:10" x14ac:dyDescent="0.3">
      <c r="A2559" s="5">
        <v>45231</v>
      </c>
      <c r="B2559" t="s">
        <v>81</v>
      </c>
      <c r="C2559" t="s">
        <v>544</v>
      </c>
      <c r="D2559" s="1">
        <v>44916</v>
      </c>
      <c r="G2559" s="6">
        <v>3333500</v>
      </c>
      <c r="I2559">
        <v>0</v>
      </c>
      <c r="J2559" s="6">
        <v>3333500</v>
      </c>
    </row>
    <row r="2560" spans="1:10" x14ac:dyDescent="0.3">
      <c r="A2560" s="5">
        <v>45231</v>
      </c>
      <c r="B2560" t="s">
        <v>82</v>
      </c>
      <c r="C2560" t="s">
        <v>545</v>
      </c>
      <c r="D2560" s="1">
        <v>44922</v>
      </c>
      <c r="G2560" s="6">
        <v>3311000</v>
      </c>
      <c r="I2560">
        <v>0</v>
      </c>
      <c r="J2560" s="6">
        <v>3311000</v>
      </c>
    </row>
    <row r="2561" spans="1:10" x14ac:dyDescent="0.3">
      <c r="A2561" s="5">
        <v>45231</v>
      </c>
      <c r="B2561" t="s">
        <v>83</v>
      </c>
      <c r="C2561" t="s">
        <v>546</v>
      </c>
      <c r="D2561" s="1">
        <v>44945</v>
      </c>
      <c r="G2561" s="6">
        <v>9944500</v>
      </c>
      <c r="I2561">
        <v>0</v>
      </c>
      <c r="J2561" s="6">
        <v>9944500</v>
      </c>
    </row>
    <row r="2562" spans="1:10" x14ac:dyDescent="0.3">
      <c r="A2562" s="5">
        <v>45231</v>
      </c>
      <c r="B2562" t="s">
        <v>84</v>
      </c>
      <c r="C2562" t="s">
        <v>547</v>
      </c>
      <c r="D2562" s="1">
        <v>44978</v>
      </c>
      <c r="G2562" s="6">
        <v>3936000</v>
      </c>
      <c r="H2562" s="6">
        <v>322900</v>
      </c>
      <c r="I2562">
        <v>0</v>
      </c>
      <c r="J2562" s="6">
        <v>4258900</v>
      </c>
    </row>
    <row r="2563" spans="1:10" x14ac:dyDescent="0.3">
      <c r="A2563" s="5">
        <v>45231</v>
      </c>
      <c r="B2563" t="s">
        <v>85</v>
      </c>
      <c r="C2563" t="s">
        <v>548</v>
      </c>
      <c r="D2563" s="1">
        <v>44985</v>
      </c>
      <c r="G2563" s="6">
        <v>4127500</v>
      </c>
      <c r="I2563">
        <v>0</v>
      </c>
      <c r="J2563" s="6">
        <v>4127500</v>
      </c>
    </row>
    <row r="2564" spans="1:10" x14ac:dyDescent="0.3">
      <c r="A2564" s="5">
        <v>45231</v>
      </c>
      <c r="B2564" t="s">
        <v>86</v>
      </c>
      <c r="C2564" t="s">
        <v>549</v>
      </c>
      <c r="D2564" s="1">
        <v>45007</v>
      </c>
      <c r="G2564" s="6">
        <v>6432000</v>
      </c>
      <c r="I2564">
        <v>0</v>
      </c>
      <c r="J2564" s="6">
        <v>6432000</v>
      </c>
    </row>
    <row r="2565" spans="1:10" x14ac:dyDescent="0.3">
      <c r="A2565" s="5">
        <v>45231</v>
      </c>
      <c r="B2565" t="s">
        <v>87</v>
      </c>
      <c r="C2565" t="s">
        <v>550</v>
      </c>
      <c r="D2565" s="1">
        <v>45012</v>
      </c>
      <c r="G2565" s="6">
        <v>4252000</v>
      </c>
      <c r="H2565" s="6">
        <v>282500</v>
      </c>
      <c r="I2565">
        <v>0</v>
      </c>
      <c r="J2565" s="6">
        <v>4534500</v>
      </c>
    </row>
    <row r="2566" spans="1:10" x14ac:dyDescent="0.3">
      <c r="A2566" s="5">
        <v>45231</v>
      </c>
      <c r="B2566" t="s">
        <v>88</v>
      </c>
      <c r="C2566" t="s">
        <v>551</v>
      </c>
      <c r="D2566" s="1">
        <v>45014</v>
      </c>
      <c r="G2566" s="6">
        <v>7953000</v>
      </c>
      <c r="I2566">
        <v>0</v>
      </c>
      <c r="J2566" s="6">
        <v>7953000</v>
      </c>
    </row>
    <row r="2567" spans="1:10" x14ac:dyDescent="0.3">
      <c r="A2567" s="5">
        <v>45231</v>
      </c>
      <c r="B2567" t="s">
        <v>89</v>
      </c>
      <c r="C2567" t="s">
        <v>552</v>
      </c>
      <c r="D2567" s="1">
        <v>45026</v>
      </c>
      <c r="G2567" s="6">
        <v>4095000</v>
      </c>
      <c r="I2567">
        <v>0</v>
      </c>
      <c r="J2567" s="6">
        <v>4095000</v>
      </c>
    </row>
    <row r="2568" spans="1:10" x14ac:dyDescent="0.3">
      <c r="A2568" s="5">
        <v>45231</v>
      </c>
      <c r="B2568" t="s">
        <v>90</v>
      </c>
      <c r="C2568" t="s">
        <v>553</v>
      </c>
      <c r="D2568" s="1">
        <v>45036</v>
      </c>
      <c r="G2568" s="6">
        <v>3580500</v>
      </c>
      <c r="I2568">
        <v>0</v>
      </c>
      <c r="J2568" s="6">
        <v>3580500</v>
      </c>
    </row>
    <row r="2569" spans="1:10" x14ac:dyDescent="0.3">
      <c r="A2569" s="5">
        <v>45231</v>
      </c>
      <c r="B2569" t="s">
        <v>91</v>
      </c>
      <c r="C2569" t="s">
        <v>554</v>
      </c>
      <c r="D2569" s="1">
        <v>45042</v>
      </c>
      <c r="G2569" s="6">
        <v>8395000</v>
      </c>
      <c r="I2569">
        <v>0</v>
      </c>
      <c r="J2569" s="6">
        <v>8395000</v>
      </c>
    </row>
    <row r="2570" spans="1:10" x14ac:dyDescent="0.3">
      <c r="A2570" s="5">
        <v>45231</v>
      </c>
      <c r="B2570" t="s">
        <v>92</v>
      </c>
      <c r="C2570" t="s">
        <v>555</v>
      </c>
      <c r="D2570" s="1">
        <v>45049</v>
      </c>
      <c r="G2570" s="6">
        <v>1684780</v>
      </c>
      <c r="H2570" s="6">
        <v>104500</v>
      </c>
      <c r="I2570">
        <v>0</v>
      </c>
      <c r="J2570" s="6">
        <v>1789280</v>
      </c>
    </row>
    <row r="2571" spans="1:10" x14ac:dyDescent="0.3">
      <c r="A2571" s="5">
        <v>45231</v>
      </c>
      <c r="B2571" t="s">
        <v>93</v>
      </c>
      <c r="C2571" t="s">
        <v>556</v>
      </c>
      <c r="D2571" s="1">
        <v>45077</v>
      </c>
      <c r="G2571" s="6">
        <v>5409000</v>
      </c>
      <c r="I2571">
        <v>0</v>
      </c>
      <c r="J2571" s="6">
        <v>5409000</v>
      </c>
    </row>
    <row r="2572" spans="1:10" x14ac:dyDescent="0.3">
      <c r="A2572" s="5">
        <v>45231</v>
      </c>
      <c r="B2572" t="s">
        <v>94</v>
      </c>
      <c r="C2572" t="s">
        <v>557</v>
      </c>
      <c r="D2572" s="1">
        <v>45097</v>
      </c>
      <c r="G2572" s="6">
        <v>4583500</v>
      </c>
      <c r="I2572">
        <v>0</v>
      </c>
      <c r="J2572" s="6">
        <v>4583500</v>
      </c>
    </row>
    <row r="2573" spans="1:10" x14ac:dyDescent="0.3">
      <c r="A2573" s="5">
        <v>45231</v>
      </c>
      <c r="B2573" t="s">
        <v>95</v>
      </c>
      <c r="C2573" t="s">
        <v>558</v>
      </c>
      <c r="D2573" s="1">
        <v>45120</v>
      </c>
      <c r="G2573" s="6">
        <v>3331000</v>
      </c>
      <c r="I2573">
        <v>0</v>
      </c>
      <c r="J2573" s="6">
        <v>3331000</v>
      </c>
    </row>
    <row r="2574" spans="1:10" x14ac:dyDescent="0.3">
      <c r="A2574" s="5">
        <v>45231</v>
      </c>
      <c r="B2574" t="s">
        <v>96</v>
      </c>
      <c r="C2574" t="s">
        <v>559</v>
      </c>
      <c r="D2574" s="1">
        <v>45120</v>
      </c>
      <c r="G2574" s="6">
        <v>3155500</v>
      </c>
      <c r="I2574">
        <v>0</v>
      </c>
      <c r="J2574" s="6">
        <v>3155500</v>
      </c>
    </row>
    <row r="2575" spans="1:10" x14ac:dyDescent="0.3">
      <c r="A2575" s="5">
        <v>45231</v>
      </c>
      <c r="B2575" t="s">
        <v>97</v>
      </c>
      <c r="C2575" t="s">
        <v>560</v>
      </c>
      <c r="D2575" s="1">
        <v>45121</v>
      </c>
      <c r="G2575" s="6">
        <v>2971500</v>
      </c>
      <c r="I2575">
        <v>0</v>
      </c>
      <c r="J2575" s="6">
        <v>2971500</v>
      </c>
    </row>
    <row r="2576" spans="1:10" x14ac:dyDescent="0.3">
      <c r="A2576" s="5">
        <v>45231</v>
      </c>
      <c r="B2576" t="s">
        <v>98</v>
      </c>
      <c r="C2576" t="s">
        <v>561</v>
      </c>
      <c r="D2576" s="1">
        <v>45121</v>
      </c>
      <c r="G2576" s="6">
        <v>2548500</v>
      </c>
      <c r="I2576">
        <v>0</v>
      </c>
      <c r="J2576" s="6">
        <v>2548500</v>
      </c>
    </row>
    <row r="2577" spans="1:10" x14ac:dyDescent="0.3">
      <c r="A2577" s="5">
        <v>45231</v>
      </c>
      <c r="B2577" t="s">
        <v>99</v>
      </c>
      <c r="C2577" t="s">
        <v>562</v>
      </c>
      <c r="D2577" s="1">
        <v>45126</v>
      </c>
      <c r="G2577" s="6">
        <v>4484000</v>
      </c>
      <c r="I2577">
        <v>0</v>
      </c>
      <c r="J2577" s="6">
        <v>4484000</v>
      </c>
    </row>
    <row r="2578" spans="1:10" x14ac:dyDescent="0.3">
      <c r="A2578" s="5">
        <v>45231</v>
      </c>
      <c r="B2578" t="s">
        <v>100</v>
      </c>
      <c r="C2578" t="s">
        <v>563</v>
      </c>
      <c r="D2578" s="1">
        <v>45133</v>
      </c>
      <c r="G2578" s="6">
        <v>3684000</v>
      </c>
      <c r="I2578">
        <v>0</v>
      </c>
      <c r="J2578" s="6">
        <v>3684000</v>
      </c>
    </row>
    <row r="2579" spans="1:10" x14ac:dyDescent="0.3">
      <c r="A2579" s="5">
        <v>45231</v>
      </c>
      <c r="B2579" t="s">
        <v>101</v>
      </c>
      <c r="C2579" t="s">
        <v>564</v>
      </c>
      <c r="D2579" s="1">
        <v>45140</v>
      </c>
      <c r="G2579" s="6">
        <v>3861500</v>
      </c>
      <c r="I2579">
        <v>0</v>
      </c>
      <c r="J2579" s="6">
        <v>3861500</v>
      </c>
    </row>
    <row r="2580" spans="1:10" x14ac:dyDescent="0.3">
      <c r="A2580" s="5">
        <v>45231</v>
      </c>
      <c r="B2580" t="s">
        <v>102</v>
      </c>
      <c r="C2580" t="s">
        <v>565</v>
      </c>
      <c r="D2580" s="1">
        <v>45154</v>
      </c>
      <c r="G2580" s="6">
        <v>5299000</v>
      </c>
      <c r="I2580">
        <v>0</v>
      </c>
      <c r="J2580" s="6">
        <v>5299000</v>
      </c>
    </row>
    <row r="2581" spans="1:10" x14ac:dyDescent="0.3">
      <c r="A2581" s="5">
        <v>45231</v>
      </c>
      <c r="B2581" t="s">
        <v>103</v>
      </c>
      <c r="C2581" t="s">
        <v>566</v>
      </c>
      <c r="D2581" s="1">
        <v>45159</v>
      </c>
      <c r="G2581" s="6">
        <v>7206000</v>
      </c>
      <c r="I2581">
        <v>0</v>
      </c>
      <c r="J2581" s="6">
        <v>7206000</v>
      </c>
    </row>
    <row r="2582" spans="1:10" x14ac:dyDescent="0.3">
      <c r="A2582" s="5">
        <v>45231</v>
      </c>
      <c r="B2582" t="s">
        <v>104</v>
      </c>
      <c r="C2582" t="s">
        <v>567</v>
      </c>
      <c r="D2582" s="1">
        <v>45187</v>
      </c>
      <c r="G2582" s="6">
        <v>5914710</v>
      </c>
      <c r="I2582">
        <v>0</v>
      </c>
      <c r="J2582" s="6">
        <v>5914710</v>
      </c>
    </row>
    <row r="2583" spans="1:10" x14ac:dyDescent="0.3">
      <c r="A2583" s="5">
        <v>45231</v>
      </c>
      <c r="B2583" t="s">
        <v>105</v>
      </c>
      <c r="C2583" t="s">
        <v>568</v>
      </c>
      <c r="D2583" s="1">
        <v>45187</v>
      </c>
      <c r="G2583" s="6">
        <v>3789180</v>
      </c>
      <c r="I2583">
        <v>0</v>
      </c>
      <c r="J2583" s="6">
        <v>3789180</v>
      </c>
    </row>
    <row r="2584" spans="1:10" x14ac:dyDescent="0.3">
      <c r="A2584" s="5">
        <v>45231</v>
      </c>
      <c r="B2584" t="s">
        <v>106</v>
      </c>
      <c r="C2584" t="s">
        <v>569</v>
      </c>
      <c r="D2584" s="1">
        <v>45188</v>
      </c>
      <c r="G2584" s="6">
        <v>2389720</v>
      </c>
      <c r="I2584">
        <v>0</v>
      </c>
      <c r="J2584" s="6">
        <v>2389720</v>
      </c>
    </row>
    <row r="2585" spans="1:10" x14ac:dyDescent="0.3">
      <c r="A2585" s="5">
        <v>45231</v>
      </c>
      <c r="B2585" t="s">
        <v>107</v>
      </c>
      <c r="C2585" t="s">
        <v>570</v>
      </c>
      <c r="D2585" s="1">
        <v>45189</v>
      </c>
      <c r="G2585" s="6">
        <v>4805340</v>
      </c>
      <c r="I2585">
        <v>0</v>
      </c>
      <c r="J2585" s="6">
        <v>4805340</v>
      </c>
    </row>
    <row r="2586" spans="1:10" x14ac:dyDescent="0.3">
      <c r="A2586" s="5">
        <v>45231</v>
      </c>
      <c r="B2586" t="s">
        <v>108</v>
      </c>
      <c r="C2586" t="s">
        <v>571</v>
      </c>
      <c r="D2586" s="1">
        <v>45194</v>
      </c>
      <c r="G2586" s="6">
        <v>4355190</v>
      </c>
      <c r="I2586">
        <v>0</v>
      </c>
      <c r="J2586" s="6">
        <v>4355190</v>
      </c>
    </row>
    <row r="2587" spans="1:10" x14ac:dyDescent="0.3">
      <c r="A2587" s="5">
        <v>45231</v>
      </c>
      <c r="B2587" t="s">
        <v>109</v>
      </c>
      <c r="C2587" t="s">
        <v>572</v>
      </c>
      <c r="D2587" s="1">
        <v>45195</v>
      </c>
      <c r="G2587" s="6">
        <v>3512020</v>
      </c>
      <c r="I2587">
        <v>0</v>
      </c>
      <c r="J2587" s="6">
        <v>3512020</v>
      </c>
    </row>
    <row r="2588" spans="1:10" x14ac:dyDescent="0.3">
      <c r="A2588" s="5">
        <v>45231</v>
      </c>
      <c r="B2588" t="s">
        <v>110</v>
      </c>
      <c r="C2588" t="s">
        <v>573</v>
      </c>
      <c r="D2588" s="1">
        <v>45225</v>
      </c>
      <c r="G2588" s="6">
        <v>5213560</v>
      </c>
      <c r="I2588">
        <v>0</v>
      </c>
      <c r="J2588" s="6">
        <v>5213560</v>
      </c>
    </row>
    <row r="2589" spans="1:10" x14ac:dyDescent="0.3">
      <c r="A2589" s="5">
        <v>45231</v>
      </c>
      <c r="B2589" t="s">
        <v>111</v>
      </c>
      <c r="C2589" t="s">
        <v>574</v>
      </c>
      <c r="D2589" s="1">
        <v>45229</v>
      </c>
      <c r="G2589" s="6">
        <v>2829200</v>
      </c>
      <c r="I2589">
        <v>0</v>
      </c>
      <c r="J2589" s="6">
        <v>2829200</v>
      </c>
    </row>
    <row r="2590" spans="1:10" x14ac:dyDescent="0.3">
      <c r="A2590" s="5">
        <v>45231</v>
      </c>
      <c r="B2590" t="s">
        <v>112</v>
      </c>
      <c r="C2590" t="s">
        <v>575</v>
      </c>
      <c r="D2590" s="1">
        <v>45236</v>
      </c>
      <c r="G2590" s="6">
        <v>2148740</v>
      </c>
      <c r="I2590">
        <v>0</v>
      </c>
      <c r="J2590" s="6">
        <v>2148740</v>
      </c>
    </row>
    <row r="2591" spans="1:10" x14ac:dyDescent="0.3">
      <c r="A2591" s="5">
        <v>45231</v>
      </c>
      <c r="B2591" t="s">
        <v>113</v>
      </c>
      <c r="C2591" t="s">
        <v>576</v>
      </c>
      <c r="D2591" s="1">
        <v>45251</v>
      </c>
      <c r="G2591" s="6">
        <v>531520</v>
      </c>
      <c r="I2591">
        <v>0</v>
      </c>
      <c r="J2591" s="6">
        <v>531520</v>
      </c>
    </row>
    <row r="2592" spans="1:10" x14ac:dyDescent="0.3">
      <c r="A2592" s="5">
        <v>45261</v>
      </c>
      <c r="B2592" t="s">
        <v>1</v>
      </c>
      <c r="C2592" t="s">
        <v>475</v>
      </c>
      <c r="D2592" s="1">
        <v>42292</v>
      </c>
      <c r="G2592" s="6">
        <v>6658900</v>
      </c>
      <c r="H2592" s="6">
        <v>297800</v>
      </c>
      <c r="I2592">
        <v>0</v>
      </c>
      <c r="J2592" s="6">
        <v>6956700</v>
      </c>
    </row>
    <row r="2593" spans="1:10" x14ac:dyDescent="0.3">
      <c r="A2593" s="5">
        <v>45261</v>
      </c>
      <c r="B2593" t="s">
        <v>3</v>
      </c>
      <c r="C2593" t="s">
        <v>476</v>
      </c>
      <c r="D2593" s="1">
        <v>42444</v>
      </c>
      <c r="G2593" s="6">
        <v>5144830</v>
      </c>
      <c r="I2593">
        <v>0</v>
      </c>
      <c r="J2593" s="6">
        <v>5144830</v>
      </c>
    </row>
    <row r="2594" spans="1:10" x14ac:dyDescent="0.3">
      <c r="A2594" s="5">
        <v>45261</v>
      </c>
      <c r="B2594" t="s">
        <v>4</v>
      </c>
      <c r="C2594" t="s">
        <v>477</v>
      </c>
      <c r="D2594" s="1">
        <v>42503</v>
      </c>
      <c r="G2594" s="6">
        <v>7121350</v>
      </c>
      <c r="I2594">
        <v>0</v>
      </c>
      <c r="J2594" s="6">
        <v>7121350</v>
      </c>
    </row>
    <row r="2595" spans="1:10" x14ac:dyDescent="0.3">
      <c r="A2595" s="5">
        <v>45261</v>
      </c>
      <c r="B2595" t="s">
        <v>6</v>
      </c>
      <c r="C2595" t="s">
        <v>478</v>
      </c>
      <c r="D2595" s="1">
        <v>42638</v>
      </c>
      <c r="G2595" s="6">
        <v>5098390</v>
      </c>
      <c r="I2595">
        <v>0</v>
      </c>
      <c r="J2595" s="6">
        <v>5098390</v>
      </c>
    </row>
    <row r="2596" spans="1:10" x14ac:dyDescent="0.3">
      <c r="A2596" s="5">
        <v>45261</v>
      </c>
      <c r="B2596" t="s">
        <v>8</v>
      </c>
      <c r="C2596" t="s">
        <v>479</v>
      </c>
      <c r="D2596" s="1">
        <v>42708</v>
      </c>
      <c r="G2596" s="6">
        <v>5309700</v>
      </c>
      <c r="I2596">
        <v>0</v>
      </c>
      <c r="J2596" s="6">
        <v>5309700</v>
      </c>
    </row>
    <row r="2597" spans="1:10" x14ac:dyDescent="0.3">
      <c r="A2597" s="5">
        <v>45261</v>
      </c>
      <c r="B2597" t="s">
        <v>10</v>
      </c>
      <c r="C2597" t="s">
        <v>480</v>
      </c>
      <c r="D2597" s="1">
        <v>43039</v>
      </c>
      <c r="G2597" s="6">
        <v>8696130</v>
      </c>
      <c r="H2597" s="6">
        <v>272000</v>
      </c>
      <c r="I2597">
        <v>0</v>
      </c>
      <c r="J2597" s="6">
        <v>8968130</v>
      </c>
    </row>
    <row r="2598" spans="1:10" x14ac:dyDescent="0.3">
      <c r="A2598" s="5">
        <v>45261</v>
      </c>
      <c r="B2598" t="s">
        <v>11</v>
      </c>
      <c r="C2598" t="s">
        <v>481</v>
      </c>
      <c r="D2598" s="1">
        <v>43146</v>
      </c>
      <c r="G2598" s="6">
        <v>9728620</v>
      </c>
      <c r="H2598" s="6">
        <v>276300</v>
      </c>
      <c r="I2598">
        <v>0</v>
      </c>
      <c r="J2598" s="6">
        <v>10004920</v>
      </c>
    </row>
    <row r="2599" spans="1:10" x14ac:dyDescent="0.3">
      <c r="A2599" s="5">
        <v>45261</v>
      </c>
      <c r="B2599" t="s">
        <v>12</v>
      </c>
      <c r="C2599" t="s">
        <v>494</v>
      </c>
      <c r="D2599" s="1">
        <v>43252</v>
      </c>
      <c r="G2599" s="6">
        <v>1031500</v>
      </c>
      <c r="I2599">
        <v>0</v>
      </c>
      <c r="J2599" s="6">
        <v>1031500</v>
      </c>
    </row>
    <row r="2600" spans="1:10" x14ac:dyDescent="0.3">
      <c r="A2600" s="5">
        <v>45261</v>
      </c>
      <c r="B2600" t="s">
        <v>13</v>
      </c>
      <c r="C2600" t="s">
        <v>485</v>
      </c>
      <c r="D2600" s="1">
        <v>43779</v>
      </c>
      <c r="G2600" s="6">
        <v>6707790</v>
      </c>
      <c r="H2600" s="6">
        <v>324600</v>
      </c>
      <c r="I2600">
        <v>0</v>
      </c>
      <c r="J2600" s="6">
        <v>7032390</v>
      </c>
    </row>
    <row r="2601" spans="1:10" x14ac:dyDescent="0.3">
      <c r="A2601" s="5">
        <v>45261</v>
      </c>
      <c r="B2601" t="s">
        <v>15</v>
      </c>
      <c r="C2601" t="s">
        <v>517</v>
      </c>
      <c r="D2601" s="1">
        <v>44583</v>
      </c>
      <c r="G2601" s="6">
        <v>5129650</v>
      </c>
      <c r="H2601" s="6">
        <v>461700</v>
      </c>
      <c r="I2601">
        <v>0</v>
      </c>
      <c r="J2601" s="6">
        <v>5591350</v>
      </c>
    </row>
    <row r="2602" spans="1:10" x14ac:dyDescent="0.3">
      <c r="A2602" s="5">
        <v>45261</v>
      </c>
      <c r="B2602" t="s">
        <v>16</v>
      </c>
      <c r="C2602" t="s">
        <v>538</v>
      </c>
      <c r="D2602" s="1">
        <v>44889</v>
      </c>
      <c r="G2602" s="6">
        <v>6626070</v>
      </c>
      <c r="I2602">
        <v>0</v>
      </c>
      <c r="J2602" s="6">
        <v>6626070</v>
      </c>
    </row>
    <row r="2603" spans="1:10" x14ac:dyDescent="0.3">
      <c r="A2603" s="5">
        <v>45261</v>
      </c>
      <c r="B2603" t="s">
        <v>20</v>
      </c>
      <c r="C2603" t="s">
        <v>482</v>
      </c>
      <c r="D2603" s="1">
        <v>43629</v>
      </c>
      <c r="G2603" s="6">
        <v>10459490</v>
      </c>
      <c r="H2603" s="6">
        <v>330700</v>
      </c>
      <c r="I2603">
        <v>0</v>
      </c>
      <c r="J2603" s="6">
        <v>10790190</v>
      </c>
    </row>
    <row r="2604" spans="1:10" x14ac:dyDescent="0.3">
      <c r="A2604" s="5">
        <v>45261</v>
      </c>
      <c r="B2604" t="s">
        <v>21</v>
      </c>
      <c r="C2604" t="s">
        <v>483</v>
      </c>
      <c r="D2604" s="1">
        <v>43631</v>
      </c>
      <c r="G2604" s="6">
        <v>6220400</v>
      </c>
      <c r="H2604" s="6">
        <v>192700</v>
      </c>
      <c r="I2604">
        <v>0</v>
      </c>
      <c r="J2604" s="6">
        <v>6413100</v>
      </c>
    </row>
    <row r="2605" spans="1:10" x14ac:dyDescent="0.3">
      <c r="A2605" s="5">
        <v>45261</v>
      </c>
      <c r="B2605" t="s">
        <v>22</v>
      </c>
      <c r="C2605" t="s">
        <v>484</v>
      </c>
      <c r="D2605" s="1">
        <v>43743</v>
      </c>
      <c r="G2605" s="6">
        <v>8768000</v>
      </c>
      <c r="H2605" s="6">
        <v>310800</v>
      </c>
      <c r="I2605">
        <v>0</v>
      </c>
      <c r="J2605" s="6">
        <v>9078800</v>
      </c>
    </row>
    <row r="2606" spans="1:10" x14ac:dyDescent="0.3">
      <c r="A2606" s="5">
        <v>45261</v>
      </c>
      <c r="B2606" t="s">
        <v>23</v>
      </c>
      <c r="C2606" t="s">
        <v>486</v>
      </c>
      <c r="D2606" s="1">
        <v>43834</v>
      </c>
      <c r="G2606" s="6">
        <v>13822000</v>
      </c>
      <c r="I2606">
        <v>0</v>
      </c>
      <c r="J2606" s="6">
        <v>13822000</v>
      </c>
    </row>
    <row r="2607" spans="1:10" x14ac:dyDescent="0.3">
      <c r="A2607" s="5">
        <v>45261</v>
      </c>
      <c r="B2607" t="s">
        <v>24</v>
      </c>
      <c r="C2607" t="s">
        <v>487</v>
      </c>
      <c r="D2607" s="1">
        <v>43833</v>
      </c>
      <c r="G2607" s="6">
        <v>5206580</v>
      </c>
      <c r="I2607">
        <v>0</v>
      </c>
      <c r="J2607" s="6">
        <v>5206580</v>
      </c>
    </row>
    <row r="2608" spans="1:10" x14ac:dyDescent="0.3">
      <c r="A2608" s="5">
        <v>45261</v>
      </c>
      <c r="B2608" t="s">
        <v>25</v>
      </c>
      <c r="C2608" t="s">
        <v>488</v>
      </c>
      <c r="D2608" s="1">
        <v>43853</v>
      </c>
      <c r="G2608" s="6">
        <v>6580280</v>
      </c>
      <c r="H2608" s="6">
        <v>421800</v>
      </c>
      <c r="I2608">
        <v>0</v>
      </c>
      <c r="J2608" s="6">
        <v>7002080</v>
      </c>
    </row>
    <row r="2609" spans="1:10" x14ac:dyDescent="0.3">
      <c r="A2609" s="5">
        <v>45261</v>
      </c>
      <c r="B2609" t="s">
        <v>26</v>
      </c>
      <c r="C2609" t="s">
        <v>489</v>
      </c>
      <c r="D2609" s="1">
        <v>43945</v>
      </c>
      <c r="G2609" s="6">
        <v>10944840</v>
      </c>
      <c r="H2609" s="6">
        <v>208300</v>
      </c>
      <c r="I2609">
        <v>0</v>
      </c>
      <c r="J2609" s="6">
        <v>11153140</v>
      </c>
    </row>
    <row r="2610" spans="1:10" x14ac:dyDescent="0.3">
      <c r="A2610" s="5">
        <v>45261</v>
      </c>
      <c r="B2610" t="s">
        <v>27</v>
      </c>
      <c r="C2610" t="s">
        <v>490</v>
      </c>
      <c r="D2610" s="1">
        <v>44015</v>
      </c>
      <c r="G2610" s="6">
        <v>3818410</v>
      </c>
      <c r="I2610">
        <v>0</v>
      </c>
      <c r="J2610" s="6">
        <v>3818410</v>
      </c>
    </row>
    <row r="2611" spans="1:10" x14ac:dyDescent="0.3">
      <c r="A2611" s="5">
        <v>45261</v>
      </c>
      <c r="B2611" t="s">
        <v>28</v>
      </c>
      <c r="C2611" t="s">
        <v>491</v>
      </c>
      <c r="D2611" s="1">
        <v>44042</v>
      </c>
      <c r="G2611" s="6">
        <v>4553400</v>
      </c>
      <c r="I2611">
        <v>0</v>
      </c>
      <c r="J2611" s="6">
        <v>4553400</v>
      </c>
    </row>
    <row r="2612" spans="1:10" x14ac:dyDescent="0.3">
      <c r="A2612" s="5">
        <v>45261</v>
      </c>
      <c r="B2612" t="s">
        <v>29</v>
      </c>
      <c r="C2612" t="s">
        <v>492</v>
      </c>
      <c r="D2612" s="1">
        <v>44043</v>
      </c>
      <c r="G2612" s="6">
        <v>5332570</v>
      </c>
      <c r="I2612">
        <v>0</v>
      </c>
      <c r="J2612" s="6">
        <v>5332570</v>
      </c>
    </row>
    <row r="2613" spans="1:10" x14ac:dyDescent="0.3">
      <c r="A2613" s="5">
        <v>45261</v>
      </c>
      <c r="B2613" t="s">
        <v>30</v>
      </c>
      <c r="C2613" t="s">
        <v>493</v>
      </c>
      <c r="D2613" s="1">
        <v>44072</v>
      </c>
      <c r="G2613" s="6">
        <v>5509230</v>
      </c>
      <c r="I2613">
        <v>0</v>
      </c>
      <c r="J2613" s="6">
        <v>5509230</v>
      </c>
    </row>
    <row r="2614" spans="1:10" x14ac:dyDescent="0.3">
      <c r="A2614" s="5">
        <v>45261</v>
      </c>
      <c r="B2614" t="s">
        <v>31</v>
      </c>
      <c r="C2614" t="s">
        <v>495</v>
      </c>
      <c r="D2614" s="1">
        <v>44085</v>
      </c>
      <c r="G2614" s="6">
        <v>5555490</v>
      </c>
      <c r="I2614">
        <v>0</v>
      </c>
      <c r="J2614" s="6">
        <v>5555490</v>
      </c>
    </row>
    <row r="2615" spans="1:10" x14ac:dyDescent="0.3">
      <c r="A2615" s="5">
        <v>45261</v>
      </c>
      <c r="B2615" t="s">
        <v>32</v>
      </c>
      <c r="C2615" t="s">
        <v>496</v>
      </c>
      <c r="D2615" s="1">
        <v>44130</v>
      </c>
      <c r="E2615" s="1">
        <v>45543</v>
      </c>
      <c r="G2615" s="6">
        <v>3146000</v>
      </c>
      <c r="I2615">
        <v>0</v>
      </c>
      <c r="J2615" s="6">
        <v>3146000</v>
      </c>
    </row>
    <row r="2616" spans="1:10" x14ac:dyDescent="0.3">
      <c r="A2616" s="5">
        <v>45261</v>
      </c>
      <c r="B2616" t="s">
        <v>33</v>
      </c>
      <c r="C2616" t="s">
        <v>497</v>
      </c>
      <c r="D2616" s="1">
        <v>44147</v>
      </c>
      <c r="G2616" s="6">
        <v>6934500</v>
      </c>
      <c r="I2616">
        <v>0</v>
      </c>
      <c r="J2616" s="6">
        <v>6934500</v>
      </c>
    </row>
    <row r="2617" spans="1:10" x14ac:dyDescent="0.3">
      <c r="A2617" s="5">
        <v>45261</v>
      </c>
      <c r="B2617" t="s">
        <v>34</v>
      </c>
      <c r="C2617" t="s">
        <v>498</v>
      </c>
      <c r="D2617" s="1">
        <v>44154</v>
      </c>
      <c r="G2617" s="6">
        <v>10304160</v>
      </c>
      <c r="I2617">
        <v>0</v>
      </c>
      <c r="J2617" s="6">
        <v>10304160</v>
      </c>
    </row>
    <row r="2618" spans="1:10" x14ac:dyDescent="0.3">
      <c r="A2618" s="5">
        <v>45261</v>
      </c>
      <c r="B2618" t="s">
        <v>35</v>
      </c>
      <c r="C2618" t="s">
        <v>499</v>
      </c>
      <c r="D2618" s="1">
        <v>44169</v>
      </c>
      <c r="G2618" s="6">
        <v>8600370</v>
      </c>
      <c r="I2618">
        <v>0</v>
      </c>
      <c r="J2618" s="6">
        <v>8600370</v>
      </c>
    </row>
    <row r="2619" spans="1:10" x14ac:dyDescent="0.3">
      <c r="A2619" s="5">
        <v>45261</v>
      </c>
      <c r="B2619" t="s">
        <v>36</v>
      </c>
      <c r="C2619" t="s">
        <v>500</v>
      </c>
      <c r="D2619" s="1">
        <v>44217</v>
      </c>
      <c r="E2619" s="1">
        <v>45620</v>
      </c>
      <c r="G2619" s="6">
        <v>4453100</v>
      </c>
      <c r="I2619">
        <v>0</v>
      </c>
      <c r="J2619" s="6">
        <v>4453100</v>
      </c>
    </row>
    <row r="2620" spans="1:10" x14ac:dyDescent="0.3">
      <c r="A2620" s="5">
        <v>45261</v>
      </c>
      <c r="B2620" t="s">
        <v>37</v>
      </c>
      <c r="C2620" t="s">
        <v>501</v>
      </c>
      <c r="D2620" s="1">
        <v>44245</v>
      </c>
      <c r="E2620" s="1">
        <v>45838</v>
      </c>
      <c r="G2620" s="6">
        <v>4023040</v>
      </c>
      <c r="I2620">
        <v>0</v>
      </c>
      <c r="J2620" s="6">
        <v>4023040</v>
      </c>
    </row>
    <row r="2621" spans="1:10" x14ac:dyDescent="0.3">
      <c r="A2621" s="5">
        <v>45261</v>
      </c>
      <c r="B2621" t="s">
        <v>38</v>
      </c>
      <c r="C2621" t="s">
        <v>502</v>
      </c>
      <c r="D2621" s="1">
        <v>44252</v>
      </c>
      <c r="G2621" s="6">
        <v>4501500</v>
      </c>
      <c r="I2621">
        <v>0</v>
      </c>
      <c r="J2621" s="6">
        <v>4501500</v>
      </c>
    </row>
    <row r="2622" spans="1:10" x14ac:dyDescent="0.3">
      <c r="A2622" s="5">
        <v>45261</v>
      </c>
      <c r="B2622" t="s">
        <v>39</v>
      </c>
      <c r="C2622" t="s">
        <v>503</v>
      </c>
      <c r="D2622" s="1">
        <v>44258</v>
      </c>
      <c r="G2622" s="6">
        <v>5595300</v>
      </c>
      <c r="H2622" s="6">
        <v>269900</v>
      </c>
      <c r="I2622">
        <v>0</v>
      </c>
      <c r="J2622" s="6">
        <v>5865200</v>
      </c>
    </row>
    <row r="2623" spans="1:10" x14ac:dyDescent="0.3">
      <c r="A2623" s="5">
        <v>45261</v>
      </c>
      <c r="B2623" t="s">
        <v>40</v>
      </c>
      <c r="C2623" t="s">
        <v>504</v>
      </c>
      <c r="D2623" s="1">
        <v>44280</v>
      </c>
      <c r="G2623" s="6">
        <v>2633000</v>
      </c>
      <c r="I2623">
        <v>0</v>
      </c>
      <c r="J2623" s="6">
        <v>2633000</v>
      </c>
    </row>
    <row r="2624" spans="1:10" x14ac:dyDescent="0.3">
      <c r="A2624" s="5">
        <v>45261</v>
      </c>
      <c r="B2624" t="s">
        <v>41</v>
      </c>
      <c r="C2624" t="s">
        <v>505</v>
      </c>
      <c r="D2624" s="1">
        <v>44287</v>
      </c>
      <c r="G2624" s="6">
        <v>7012000</v>
      </c>
      <c r="I2624">
        <v>0</v>
      </c>
      <c r="J2624" s="6">
        <v>7012000</v>
      </c>
    </row>
    <row r="2625" spans="1:10" x14ac:dyDescent="0.3">
      <c r="A2625" s="5">
        <v>45261</v>
      </c>
      <c r="B2625" t="s">
        <v>42</v>
      </c>
      <c r="C2625" t="s">
        <v>506</v>
      </c>
      <c r="D2625" s="1">
        <v>44298</v>
      </c>
      <c r="G2625" s="6">
        <v>3773330</v>
      </c>
      <c r="I2625">
        <v>0</v>
      </c>
      <c r="J2625" s="6">
        <v>3773330</v>
      </c>
    </row>
    <row r="2626" spans="1:10" x14ac:dyDescent="0.3">
      <c r="A2626" s="5">
        <v>45261</v>
      </c>
      <c r="B2626" t="s">
        <v>43</v>
      </c>
      <c r="C2626" t="s">
        <v>507</v>
      </c>
      <c r="D2626" s="1">
        <v>44299</v>
      </c>
      <c r="G2626" s="6">
        <v>4158320</v>
      </c>
      <c r="I2626">
        <v>0</v>
      </c>
      <c r="J2626" s="6">
        <v>4158320</v>
      </c>
    </row>
    <row r="2627" spans="1:10" x14ac:dyDescent="0.3">
      <c r="A2627" s="5">
        <v>45261</v>
      </c>
      <c r="B2627" t="s">
        <v>44</v>
      </c>
      <c r="C2627" t="s">
        <v>512</v>
      </c>
      <c r="D2627" s="1">
        <v>44421</v>
      </c>
      <c r="G2627" s="6">
        <v>9145260</v>
      </c>
      <c r="H2627" s="6">
        <v>316500</v>
      </c>
      <c r="I2627">
        <v>0</v>
      </c>
      <c r="J2627" s="6">
        <v>9461760</v>
      </c>
    </row>
    <row r="2628" spans="1:10" x14ac:dyDescent="0.3">
      <c r="A2628" s="5">
        <v>45261</v>
      </c>
      <c r="B2628" t="s">
        <v>45</v>
      </c>
      <c r="C2628" t="s">
        <v>509</v>
      </c>
      <c r="D2628" s="1">
        <v>44391</v>
      </c>
      <c r="G2628" s="6">
        <v>8104340</v>
      </c>
      <c r="H2628" s="6">
        <v>318100</v>
      </c>
      <c r="I2628">
        <v>0</v>
      </c>
      <c r="J2628" s="6">
        <v>8422440</v>
      </c>
    </row>
    <row r="2629" spans="1:10" x14ac:dyDescent="0.3">
      <c r="A2629" s="5">
        <v>45261</v>
      </c>
      <c r="B2629" t="s">
        <v>46</v>
      </c>
      <c r="C2629" t="s">
        <v>510</v>
      </c>
      <c r="D2629" s="1">
        <v>44404</v>
      </c>
      <c r="G2629" s="6">
        <v>9796860</v>
      </c>
      <c r="H2629" s="6">
        <v>952800</v>
      </c>
      <c r="I2629">
        <v>0</v>
      </c>
      <c r="J2629" s="6">
        <v>10749660</v>
      </c>
    </row>
    <row r="2630" spans="1:10" x14ac:dyDescent="0.3">
      <c r="A2630" s="5">
        <v>45261</v>
      </c>
      <c r="B2630" t="s">
        <v>47</v>
      </c>
      <c r="C2630" t="s">
        <v>511</v>
      </c>
      <c r="D2630" s="1">
        <v>44405</v>
      </c>
      <c r="G2630" s="6">
        <v>8658000</v>
      </c>
      <c r="I2630">
        <v>0</v>
      </c>
      <c r="J2630" s="6">
        <v>8658000</v>
      </c>
    </row>
    <row r="2631" spans="1:10" x14ac:dyDescent="0.3">
      <c r="A2631" s="5">
        <v>45261</v>
      </c>
      <c r="B2631" t="s">
        <v>48</v>
      </c>
      <c r="C2631" t="s">
        <v>513</v>
      </c>
      <c r="D2631" s="1">
        <v>44446</v>
      </c>
      <c r="G2631" s="6">
        <v>4070050</v>
      </c>
      <c r="I2631">
        <v>0</v>
      </c>
      <c r="J2631" s="6">
        <v>4070050</v>
      </c>
    </row>
    <row r="2632" spans="1:10" x14ac:dyDescent="0.3">
      <c r="A2632" s="5">
        <v>45261</v>
      </c>
      <c r="B2632" t="s">
        <v>49</v>
      </c>
      <c r="C2632" t="s">
        <v>514</v>
      </c>
      <c r="D2632" s="1">
        <v>44453</v>
      </c>
      <c r="G2632" s="6">
        <v>10447670</v>
      </c>
      <c r="H2632" s="6">
        <v>346400</v>
      </c>
      <c r="I2632">
        <v>0</v>
      </c>
      <c r="J2632" s="6">
        <v>10794070</v>
      </c>
    </row>
    <row r="2633" spans="1:10" x14ac:dyDescent="0.3">
      <c r="A2633" s="5">
        <v>45261</v>
      </c>
      <c r="B2633" t="s">
        <v>50</v>
      </c>
      <c r="C2633" t="s">
        <v>508</v>
      </c>
      <c r="D2633" s="1">
        <v>44463</v>
      </c>
      <c r="G2633" s="6">
        <v>3144300</v>
      </c>
      <c r="H2633" s="6">
        <v>346000</v>
      </c>
      <c r="I2633">
        <v>0</v>
      </c>
      <c r="J2633" s="6">
        <v>3490300</v>
      </c>
    </row>
    <row r="2634" spans="1:10" x14ac:dyDescent="0.3">
      <c r="A2634" s="5">
        <v>45261</v>
      </c>
      <c r="B2634" t="s">
        <v>51</v>
      </c>
      <c r="C2634" t="s">
        <v>508</v>
      </c>
      <c r="D2634" s="1">
        <v>44377</v>
      </c>
      <c r="G2634" s="6">
        <v>4687550</v>
      </c>
      <c r="H2634" s="6">
        <v>209300</v>
      </c>
      <c r="I2634">
        <v>0</v>
      </c>
      <c r="J2634" s="6">
        <v>4896850</v>
      </c>
    </row>
    <row r="2635" spans="1:10" x14ac:dyDescent="0.3">
      <c r="A2635" s="5">
        <v>45261</v>
      </c>
      <c r="B2635" t="s">
        <v>52</v>
      </c>
      <c r="C2635" t="s">
        <v>508</v>
      </c>
      <c r="D2635" s="1">
        <v>44501</v>
      </c>
      <c r="G2635" s="6">
        <v>5206520</v>
      </c>
      <c r="H2635" s="6">
        <v>115100</v>
      </c>
      <c r="I2635">
        <v>0</v>
      </c>
      <c r="J2635" s="6">
        <v>5321620</v>
      </c>
    </row>
    <row r="2636" spans="1:10" x14ac:dyDescent="0.3">
      <c r="A2636" s="5">
        <v>45261</v>
      </c>
      <c r="B2636" t="s">
        <v>53</v>
      </c>
      <c r="C2636" t="s">
        <v>508</v>
      </c>
      <c r="D2636" s="1">
        <v>44476</v>
      </c>
      <c r="G2636" s="6">
        <v>3116900</v>
      </c>
      <c r="H2636" s="6">
        <v>263600</v>
      </c>
      <c r="I2636">
        <v>0</v>
      </c>
      <c r="J2636" s="6">
        <v>3380500</v>
      </c>
    </row>
    <row r="2637" spans="1:10" x14ac:dyDescent="0.3">
      <c r="A2637" s="5">
        <v>45261</v>
      </c>
      <c r="B2637" t="s">
        <v>54</v>
      </c>
      <c r="C2637" t="s">
        <v>515</v>
      </c>
      <c r="D2637" s="1">
        <v>44508</v>
      </c>
      <c r="G2637" s="6">
        <v>7171080</v>
      </c>
      <c r="H2637" s="6">
        <v>325400</v>
      </c>
      <c r="I2637">
        <v>0</v>
      </c>
      <c r="J2637" s="6">
        <v>7496480</v>
      </c>
    </row>
    <row r="2638" spans="1:10" x14ac:dyDescent="0.3">
      <c r="A2638" s="5">
        <v>45261</v>
      </c>
      <c r="B2638" t="s">
        <v>55</v>
      </c>
      <c r="C2638" t="s">
        <v>516</v>
      </c>
      <c r="D2638" s="1">
        <v>44536</v>
      </c>
      <c r="E2638" s="1">
        <v>46028</v>
      </c>
      <c r="G2638" s="6">
        <v>2814500</v>
      </c>
      <c r="I2638">
        <v>0</v>
      </c>
      <c r="J2638" s="6">
        <v>2814500</v>
      </c>
    </row>
    <row r="2639" spans="1:10" x14ac:dyDescent="0.3">
      <c r="A2639" s="5">
        <v>45261</v>
      </c>
      <c r="B2639" t="s">
        <v>56</v>
      </c>
      <c r="C2639" t="s">
        <v>518</v>
      </c>
      <c r="D2639" s="1">
        <v>44616</v>
      </c>
      <c r="G2639" s="6">
        <v>4590500</v>
      </c>
      <c r="I2639">
        <v>0</v>
      </c>
      <c r="J2639" s="6">
        <v>4590500</v>
      </c>
    </row>
    <row r="2640" spans="1:10" x14ac:dyDescent="0.3">
      <c r="A2640" s="5">
        <v>45261</v>
      </c>
      <c r="B2640" t="s">
        <v>57</v>
      </c>
      <c r="C2640" t="s">
        <v>519</v>
      </c>
      <c r="D2640" s="1">
        <v>44643</v>
      </c>
      <c r="G2640" s="6">
        <v>9964920</v>
      </c>
      <c r="H2640" s="6">
        <v>733400</v>
      </c>
      <c r="I2640">
        <v>0</v>
      </c>
      <c r="J2640" s="6">
        <v>10698320</v>
      </c>
    </row>
    <row r="2641" spans="1:10" x14ac:dyDescent="0.3">
      <c r="A2641" s="5">
        <v>45261</v>
      </c>
      <c r="B2641" t="s">
        <v>58</v>
      </c>
      <c r="C2641" t="s">
        <v>520</v>
      </c>
      <c r="D2641" s="1">
        <v>44651</v>
      </c>
      <c r="G2641" s="6">
        <v>6246160</v>
      </c>
      <c r="H2641" s="6">
        <v>230500</v>
      </c>
      <c r="I2641">
        <v>0</v>
      </c>
      <c r="J2641" s="6">
        <v>6476660</v>
      </c>
    </row>
    <row r="2642" spans="1:10" x14ac:dyDescent="0.3">
      <c r="A2642" s="5">
        <v>45261</v>
      </c>
      <c r="B2642" t="s">
        <v>59</v>
      </c>
      <c r="C2642" t="s">
        <v>521</v>
      </c>
      <c r="D2642" s="1">
        <v>44657</v>
      </c>
      <c r="G2642" s="6">
        <v>7916700</v>
      </c>
      <c r="I2642">
        <v>0</v>
      </c>
      <c r="J2642" s="6">
        <v>7916700</v>
      </c>
    </row>
    <row r="2643" spans="1:10" x14ac:dyDescent="0.3">
      <c r="A2643" s="5">
        <v>45261</v>
      </c>
      <c r="B2643" t="s">
        <v>60</v>
      </c>
      <c r="C2643" t="s">
        <v>522</v>
      </c>
      <c r="D2643" s="1">
        <v>44659</v>
      </c>
      <c r="G2643" s="6">
        <v>4729040</v>
      </c>
      <c r="H2643" s="6">
        <v>404500</v>
      </c>
      <c r="I2643">
        <v>0</v>
      </c>
      <c r="J2643" s="6">
        <v>5133540</v>
      </c>
    </row>
    <row r="2644" spans="1:10" x14ac:dyDescent="0.3">
      <c r="A2644" s="5">
        <v>45261</v>
      </c>
      <c r="B2644" t="s">
        <v>61</v>
      </c>
      <c r="C2644" t="s">
        <v>523</v>
      </c>
      <c r="D2644" s="1">
        <v>44694</v>
      </c>
      <c r="G2644" s="6">
        <v>7363110</v>
      </c>
      <c r="H2644" s="6">
        <v>273000</v>
      </c>
      <c r="I2644">
        <v>0</v>
      </c>
      <c r="J2644" s="6">
        <v>7636110</v>
      </c>
    </row>
    <row r="2645" spans="1:10" x14ac:dyDescent="0.3">
      <c r="A2645" s="5">
        <v>45261</v>
      </c>
      <c r="B2645" t="s">
        <v>62</v>
      </c>
      <c r="C2645" t="s">
        <v>524</v>
      </c>
      <c r="D2645" s="1">
        <v>44712</v>
      </c>
      <c r="G2645" s="6">
        <v>6681500</v>
      </c>
      <c r="I2645">
        <v>0</v>
      </c>
      <c r="J2645" s="6">
        <v>6681500</v>
      </c>
    </row>
    <row r="2646" spans="1:10" x14ac:dyDescent="0.3">
      <c r="A2646" s="5">
        <v>45261</v>
      </c>
      <c r="B2646" t="s">
        <v>63</v>
      </c>
      <c r="C2646" t="s">
        <v>525</v>
      </c>
      <c r="D2646" s="1">
        <v>44762</v>
      </c>
      <c r="G2646" s="6">
        <v>4599500</v>
      </c>
      <c r="H2646" s="6">
        <v>257100</v>
      </c>
      <c r="I2646">
        <v>0</v>
      </c>
      <c r="J2646" s="6">
        <v>4856600</v>
      </c>
    </row>
    <row r="2647" spans="1:10" x14ac:dyDescent="0.3">
      <c r="A2647" s="5">
        <v>45261</v>
      </c>
      <c r="B2647" t="s">
        <v>64</v>
      </c>
      <c r="C2647" t="s">
        <v>526</v>
      </c>
      <c r="D2647" s="1">
        <v>44775</v>
      </c>
      <c r="G2647" s="6">
        <v>5587180</v>
      </c>
      <c r="I2647">
        <v>0</v>
      </c>
      <c r="J2647" s="6">
        <v>5587180</v>
      </c>
    </row>
    <row r="2648" spans="1:10" x14ac:dyDescent="0.3">
      <c r="A2648" s="5">
        <v>45261</v>
      </c>
      <c r="B2648" t="s">
        <v>65</v>
      </c>
      <c r="C2648" t="s">
        <v>527</v>
      </c>
      <c r="D2648" s="1">
        <v>44783</v>
      </c>
      <c r="G2648" s="6">
        <v>3473500</v>
      </c>
      <c r="I2648">
        <v>0</v>
      </c>
      <c r="J2648" s="6">
        <v>3473500</v>
      </c>
    </row>
    <row r="2649" spans="1:10" x14ac:dyDescent="0.3">
      <c r="A2649" s="5">
        <v>45261</v>
      </c>
      <c r="B2649" t="s">
        <v>66</v>
      </c>
      <c r="C2649" t="s">
        <v>528</v>
      </c>
      <c r="D2649" s="1">
        <v>44798</v>
      </c>
      <c r="G2649" s="6">
        <v>2943050</v>
      </c>
      <c r="H2649" s="6">
        <v>78300</v>
      </c>
      <c r="I2649">
        <v>0</v>
      </c>
      <c r="J2649" s="6">
        <v>3021350</v>
      </c>
    </row>
    <row r="2650" spans="1:10" x14ac:dyDescent="0.3">
      <c r="A2650" s="5">
        <v>45261</v>
      </c>
      <c r="B2650" t="s">
        <v>67</v>
      </c>
      <c r="C2650" t="s">
        <v>529</v>
      </c>
      <c r="D2650" s="1">
        <v>44802</v>
      </c>
      <c r="G2650" s="6">
        <v>6360690</v>
      </c>
      <c r="I2650">
        <v>0</v>
      </c>
      <c r="J2650" s="6">
        <v>6360690</v>
      </c>
    </row>
    <row r="2651" spans="1:10" x14ac:dyDescent="0.3">
      <c r="A2651" s="5">
        <v>45261</v>
      </c>
      <c r="B2651" t="s">
        <v>68</v>
      </c>
      <c r="C2651" t="s">
        <v>530</v>
      </c>
      <c r="D2651" s="1">
        <v>44811</v>
      </c>
      <c r="G2651" s="6">
        <v>2403100</v>
      </c>
      <c r="I2651">
        <v>0</v>
      </c>
      <c r="J2651" s="6">
        <v>2403100</v>
      </c>
    </row>
    <row r="2652" spans="1:10" x14ac:dyDescent="0.3">
      <c r="A2652" s="5">
        <v>45261</v>
      </c>
      <c r="B2652" t="s">
        <v>69</v>
      </c>
      <c r="C2652" t="s">
        <v>531</v>
      </c>
      <c r="D2652" s="1">
        <v>44820</v>
      </c>
      <c r="G2652" s="6">
        <v>5856570</v>
      </c>
      <c r="H2652" s="6">
        <v>421500</v>
      </c>
      <c r="I2652">
        <v>0</v>
      </c>
      <c r="J2652" s="6">
        <v>6278070</v>
      </c>
    </row>
    <row r="2653" spans="1:10" x14ac:dyDescent="0.3">
      <c r="A2653" s="5">
        <v>45261</v>
      </c>
      <c r="B2653" t="s">
        <v>70</v>
      </c>
      <c r="C2653" t="s">
        <v>532</v>
      </c>
      <c r="D2653" s="1">
        <v>44845</v>
      </c>
      <c r="G2653" s="6">
        <v>5046650</v>
      </c>
      <c r="I2653">
        <v>0</v>
      </c>
      <c r="J2653" s="6">
        <v>5046650</v>
      </c>
    </row>
    <row r="2654" spans="1:10" x14ac:dyDescent="0.3">
      <c r="A2654" s="5">
        <v>45261</v>
      </c>
      <c r="B2654" t="s">
        <v>71</v>
      </c>
      <c r="C2654" t="s">
        <v>533</v>
      </c>
      <c r="D2654" s="1">
        <v>44848</v>
      </c>
      <c r="G2654" s="6">
        <v>6941100</v>
      </c>
      <c r="I2654">
        <v>0</v>
      </c>
      <c r="J2654" s="6">
        <v>6941100</v>
      </c>
    </row>
    <row r="2655" spans="1:10" x14ac:dyDescent="0.3">
      <c r="A2655" s="5">
        <v>45261</v>
      </c>
      <c r="B2655" t="s">
        <v>72</v>
      </c>
      <c r="C2655" t="s">
        <v>534</v>
      </c>
      <c r="D2655" s="1">
        <v>44854</v>
      </c>
      <c r="G2655" s="6">
        <v>6219060</v>
      </c>
      <c r="I2655">
        <v>0</v>
      </c>
      <c r="J2655" s="6">
        <v>6219060</v>
      </c>
    </row>
    <row r="2656" spans="1:10" x14ac:dyDescent="0.3">
      <c r="A2656" s="5">
        <v>45261</v>
      </c>
      <c r="B2656" t="s">
        <v>73</v>
      </c>
      <c r="C2656" t="s">
        <v>535</v>
      </c>
      <c r="D2656" s="1">
        <v>44855</v>
      </c>
      <c r="G2656" s="6">
        <v>5361310</v>
      </c>
      <c r="I2656">
        <v>0</v>
      </c>
      <c r="J2656" s="6">
        <v>5361310</v>
      </c>
    </row>
    <row r="2657" spans="1:10" x14ac:dyDescent="0.3">
      <c r="A2657" s="5">
        <v>45261</v>
      </c>
      <c r="B2657" t="s">
        <v>74</v>
      </c>
      <c r="C2657" t="s">
        <v>536</v>
      </c>
      <c r="D2657" s="1">
        <v>44859</v>
      </c>
      <c r="G2657" s="6">
        <v>5497700</v>
      </c>
      <c r="I2657">
        <v>0</v>
      </c>
      <c r="J2657" s="6">
        <v>5497700</v>
      </c>
    </row>
    <row r="2658" spans="1:10" x14ac:dyDescent="0.3">
      <c r="A2658" s="5">
        <v>45261</v>
      </c>
      <c r="B2658" t="s">
        <v>75</v>
      </c>
      <c r="C2658" t="s">
        <v>537</v>
      </c>
      <c r="D2658" s="1">
        <v>44861</v>
      </c>
      <c r="G2658" s="6">
        <v>3149560</v>
      </c>
      <c r="I2658">
        <v>0</v>
      </c>
      <c r="J2658" s="6">
        <v>3149560</v>
      </c>
    </row>
    <row r="2659" spans="1:10" x14ac:dyDescent="0.3">
      <c r="A2659" s="5">
        <v>45261</v>
      </c>
      <c r="B2659" t="s">
        <v>76</v>
      </c>
      <c r="C2659" t="s">
        <v>539</v>
      </c>
      <c r="D2659" s="1">
        <v>44889</v>
      </c>
      <c r="G2659" s="6">
        <v>4464050</v>
      </c>
      <c r="I2659">
        <v>0</v>
      </c>
      <c r="J2659" s="6">
        <v>4464050</v>
      </c>
    </row>
    <row r="2660" spans="1:10" x14ac:dyDescent="0.3">
      <c r="A2660" s="5">
        <v>45261</v>
      </c>
      <c r="B2660" t="s">
        <v>77</v>
      </c>
      <c r="C2660" t="s">
        <v>540</v>
      </c>
      <c r="D2660" s="1">
        <v>44893</v>
      </c>
      <c r="G2660" s="6">
        <v>5304050</v>
      </c>
      <c r="I2660">
        <v>0</v>
      </c>
      <c r="J2660" s="6">
        <v>5304050</v>
      </c>
    </row>
    <row r="2661" spans="1:10" x14ac:dyDescent="0.3">
      <c r="A2661" s="5">
        <v>45261</v>
      </c>
      <c r="B2661" t="s">
        <v>78</v>
      </c>
      <c r="C2661" t="s">
        <v>541</v>
      </c>
      <c r="D2661" s="1">
        <v>44895</v>
      </c>
      <c r="G2661" s="6">
        <v>3114550</v>
      </c>
      <c r="H2661" s="6">
        <v>259000</v>
      </c>
      <c r="I2661">
        <v>0</v>
      </c>
      <c r="J2661" s="6">
        <v>3373550</v>
      </c>
    </row>
    <row r="2662" spans="1:10" x14ac:dyDescent="0.3">
      <c r="A2662" s="5">
        <v>45261</v>
      </c>
      <c r="B2662" t="s">
        <v>79</v>
      </c>
      <c r="C2662" t="s">
        <v>542</v>
      </c>
      <c r="D2662" s="1">
        <v>44897</v>
      </c>
      <c r="G2662" s="6">
        <v>2534650</v>
      </c>
      <c r="H2662" s="6">
        <v>176100</v>
      </c>
      <c r="I2662">
        <v>0</v>
      </c>
      <c r="J2662" s="6">
        <v>2710750</v>
      </c>
    </row>
    <row r="2663" spans="1:10" x14ac:dyDescent="0.3">
      <c r="A2663" s="5">
        <v>45261</v>
      </c>
      <c r="B2663" t="s">
        <v>80</v>
      </c>
      <c r="C2663" t="s">
        <v>543</v>
      </c>
      <c r="D2663" s="1">
        <v>44901</v>
      </c>
      <c r="G2663" s="6">
        <v>4193350</v>
      </c>
      <c r="I2663">
        <v>0</v>
      </c>
      <c r="J2663" s="6">
        <v>4193350</v>
      </c>
    </row>
    <row r="2664" spans="1:10" x14ac:dyDescent="0.3">
      <c r="A2664" s="5">
        <v>45261</v>
      </c>
      <c r="B2664" t="s">
        <v>81</v>
      </c>
      <c r="C2664" t="s">
        <v>544</v>
      </c>
      <c r="D2664" s="1">
        <v>44916</v>
      </c>
      <c r="G2664" s="6">
        <v>3408510</v>
      </c>
      <c r="I2664">
        <v>0</v>
      </c>
      <c r="J2664" s="6">
        <v>3408510</v>
      </c>
    </row>
    <row r="2665" spans="1:10" x14ac:dyDescent="0.3">
      <c r="A2665" s="5">
        <v>45261</v>
      </c>
      <c r="B2665" t="s">
        <v>82</v>
      </c>
      <c r="C2665" t="s">
        <v>545</v>
      </c>
      <c r="D2665" s="1">
        <v>44922</v>
      </c>
      <c r="G2665" s="6">
        <v>3771740</v>
      </c>
      <c r="I2665">
        <v>0</v>
      </c>
      <c r="J2665" s="6">
        <v>3771740</v>
      </c>
    </row>
    <row r="2666" spans="1:10" x14ac:dyDescent="0.3">
      <c r="A2666" s="5">
        <v>45261</v>
      </c>
      <c r="B2666" t="s">
        <v>83</v>
      </c>
      <c r="C2666" t="s">
        <v>546</v>
      </c>
      <c r="D2666" s="1">
        <v>44945</v>
      </c>
      <c r="G2666" s="6">
        <v>9691610</v>
      </c>
      <c r="I2666">
        <v>0</v>
      </c>
      <c r="J2666" s="6">
        <v>9691610</v>
      </c>
    </row>
    <row r="2667" spans="1:10" x14ac:dyDescent="0.3">
      <c r="A2667" s="5">
        <v>45261</v>
      </c>
      <c r="B2667" t="s">
        <v>84</v>
      </c>
      <c r="C2667" t="s">
        <v>547</v>
      </c>
      <c r="D2667" s="1">
        <v>44978</v>
      </c>
      <c r="G2667" s="6">
        <v>4801450</v>
      </c>
      <c r="H2667" s="6">
        <v>315000</v>
      </c>
      <c r="I2667">
        <v>0</v>
      </c>
      <c r="J2667" s="6">
        <v>5116450</v>
      </c>
    </row>
    <row r="2668" spans="1:10" x14ac:dyDescent="0.3">
      <c r="A2668" s="5">
        <v>45261</v>
      </c>
      <c r="B2668" t="s">
        <v>85</v>
      </c>
      <c r="C2668" t="s">
        <v>548</v>
      </c>
      <c r="D2668" s="1">
        <v>44985</v>
      </c>
      <c r="G2668" s="6">
        <v>4618750</v>
      </c>
      <c r="I2668">
        <v>0</v>
      </c>
      <c r="J2668" s="6">
        <v>4618750</v>
      </c>
    </row>
    <row r="2669" spans="1:10" x14ac:dyDescent="0.3">
      <c r="A2669" s="5">
        <v>45261</v>
      </c>
      <c r="B2669" t="s">
        <v>86</v>
      </c>
      <c r="C2669" t="s">
        <v>549</v>
      </c>
      <c r="D2669" s="1">
        <v>45007</v>
      </c>
      <c r="G2669" s="6">
        <v>6501000</v>
      </c>
      <c r="I2669">
        <v>0</v>
      </c>
      <c r="J2669" s="6">
        <v>6501000</v>
      </c>
    </row>
    <row r="2670" spans="1:10" x14ac:dyDescent="0.3">
      <c r="A2670" s="5">
        <v>45261</v>
      </c>
      <c r="B2670" t="s">
        <v>87</v>
      </c>
      <c r="C2670" t="s">
        <v>550</v>
      </c>
      <c r="D2670" s="1">
        <v>45012</v>
      </c>
      <c r="G2670" s="6">
        <v>4349440</v>
      </c>
      <c r="H2670" s="6">
        <v>423400</v>
      </c>
      <c r="I2670">
        <v>0</v>
      </c>
      <c r="J2670" s="6">
        <v>4772840</v>
      </c>
    </row>
    <row r="2671" spans="1:10" x14ac:dyDescent="0.3">
      <c r="A2671" s="5">
        <v>45261</v>
      </c>
      <c r="B2671" t="s">
        <v>88</v>
      </c>
      <c r="C2671" t="s">
        <v>551</v>
      </c>
      <c r="D2671" s="1">
        <v>45014</v>
      </c>
      <c r="G2671" s="6">
        <v>8575080</v>
      </c>
      <c r="I2671">
        <v>0</v>
      </c>
      <c r="J2671" s="6">
        <v>8575080</v>
      </c>
    </row>
    <row r="2672" spans="1:10" x14ac:dyDescent="0.3">
      <c r="A2672" s="5">
        <v>45261</v>
      </c>
      <c r="B2672" t="s">
        <v>89</v>
      </c>
      <c r="C2672" t="s">
        <v>552</v>
      </c>
      <c r="D2672" s="1">
        <v>45026</v>
      </c>
      <c r="G2672" s="6">
        <v>4539550</v>
      </c>
      <c r="I2672">
        <v>0</v>
      </c>
      <c r="J2672" s="6">
        <v>4539550</v>
      </c>
    </row>
    <row r="2673" spans="1:10" x14ac:dyDescent="0.3">
      <c r="A2673" s="5">
        <v>45261</v>
      </c>
      <c r="B2673" t="s">
        <v>90</v>
      </c>
      <c r="C2673" t="s">
        <v>553</v>
      </c>
      <c r="D2673" s="1">
        <v>45036</v>
      </c>
      <c r="G2673" s="6">
        <v>4042330</v>
      </c>
      <c r="I2673">
        <v>0</v>
      </c>
      <c r="J2673" s="6">
        <v>4042330</v>
      </c>
    </row>
    <row r="2674" spans="1:10" x14ac:dyDescent="0.3">
      <c r="A2674" s="5">
        <v>45261</v>
      </c>
      <c r="B2674" t="s">
        <v>91</v>
      </c>
      <c r="C2674" t="s">
        <v>554</v>
      </c>
      <c r="D2674" s="1">
        <v>45042</v>
      </c>
      <c r="G2674" s="6">
        <v>8127860</v>
      </c>
      <c r="I2674">
        <v>0</v>
      </c>
      <c r="J2674" s="6">
        <v>8127860</v>
      </c>
    </row>
    <row r="2675" spans="1:10" x14ac:dyDescent="0.3">
      <c r="A2675" s="5">
        <v>45261</v>
      </c>
      <c r="B2675" t="s">
        <v>92</v>
      </c>
      <c r="C2675" t="s">
        <v>555</v>
      </c>
      <c r="D2675" s="1">
        <v>45049</v>
      </c>
      <c r="G2675" s="6">
        <v>2034450</v>
      </c>
      <c r="H2675" s="6">
        <v>138700</v>
      </c>
      <c r="I2675">
        <v>0</v>
      </c>
      <c r="J2675" s="6">
        <v>2173150</v>
      </c>
    </row>
    <row r="2676" spans="1:10" x14ac:dyDescent="0.3">
      <c r="A2676" s="5">
        <v>45261</v>
      </c>
      <c r="B2676" t="s">
        <v>93</v>
      </c>
      <c r="C2676" t="s">
        <v>556</v>
      </c>
      <c r="D2676" s="1">
        <v>45077</v>
      </c>
      <c r="G2676" s="6">
        <v>5894880</v>
      </c>
      <c r="I2676">
        <v>0</v>
      </c>
      <c r="J2676" s="6">
        <v>5894880</v>
      </c>
    </row>
    <row r="2677" spans="1:10" x14ac:dyDescent="0.3">
      <c r="A2677" s="5">
        <v>45261</v>
      </c>
      <c r="B2677" t="s">
        <v>94</v>
      </c>
      <c r="C2677" t="s">
        <v>557</v>
      </c>
      <c r="D2677" s="1">
        <v>45097</v>
      </c>
      <c r="G2677" s="6">
        <v>4965990</v>
      </c>
      <c r="I2677">
        <v>0</v>
      </c>
      <c r="J2677" s="6">
        <v>4965990</v>
      </c>
    </row>
    <row r="2678" spans="1:10" x14ac:dyDescent="0.3">
      <c r="A2678" s="5">
        <v>45261</v>
      </c>
      <c r="B2678" t="s">
        <v>95</v>
      </c>
      <c r="C2678" t="s">
        <v>558</v>
      </c>
      <c r="D2678" s="1">
        <v>45120</v>
      </c>
      <c r="G2678" s="6">
        <v>3500630</v>
      </c>
      <c r="I2678">
        <v>0</v>
      </c>
      <c r="J2678" s="6">
        <v>3500630</v>
      </c>
    </row>
    <row r="2679" spans="1:10" x14ac:dyDescent="0.3">
      <c r="A2679" s="5">
        <v>45261</v>
      </c>
      <c r="B2679" t="s">
        <v>96</v>
      </c>
      <c r="C2679" t="s">
        <v>559</v>
      </c>
      <c r="D2679" s="1">
        <v>45120</v>
      </c>
      <c r="G2679" s="6">
        <v>3173670</v>
      </c>
      <c r="I2679">
        <v>0</v>
      </c>
      <c r="J2679" s="6">
        <v>3173670</v>
      </c>
    </row>
    <row r="2680" spans="1:10" x14ac:dyDescent="0.3">
      <c r="A2680" s="5">
        <v>45261</v>
      </c>
      <c r="B2680" t="s">
        <v>97</v>
      </c>
      <c r="C2680" t="s">
        <v>560</v>
      </c>
      <c r="D2680" s="1">
        <v>45121</v>
      </c>
      <c r="G2680" s="6">
        <v>3271300</v>
      </c>
      <c r="I2680">
        <v>0</v>
      </c>
      <c r="J2680" s="6">
        <v>3271300</v>
      </c>
    </row>
    <row r="2681" spans="1:10" x14ac:dyDescent="0.3">
      <c r="A2681" s="5">
        <v>45261</v>
      </c>
      <c r="B2681" t="s">
        <v>98</v>
      </c>
      <c r="C2681" t="s">
        <v>561</v>
      </c>
      <c r="D2681" s="1">
        <v>45121</v>
      </c>
      <c r="G2681" s="6">
        <v>3442230</v>
      </c>
      <c r="I2681">
        <v>0</v>
      </c>
      <c r="J2681" s="6">
        <v>3442230</v>
      </c>
    </row>
    <row r="2682" spans="1:10" x14ac:dyDescent="0.3">
      <c r="A2682" s="5">
        <v>45261</v>
      </c>
      <c r="B2682" t="s">
        <v>99</v>
      </c>
      <c r="C2682" t="s">
        <v>562</v>
      </c>
      <c r="D2682" s="1">
        <v>45126</v>
      </c>
      <c r="G2682" s="6">
        <v>4538310</v>
      </c>
      <c r="I2682">
        <v>0</v>
      </c>
      <c r="J2682" s="6">
        <v>4538310</v>
      </c>
    </row>
    <row r="2683" spans="1:10" x14ac:dyDescent="0.3">
      <c r="A2683" s="5">
        <v>45261</v>
      </c>
      <c r="B2683" t="s">
        <v>100</v>
      </c>
      <c r="C2683" t="s">
        <v>563</v>
      </c>
      <c r="D2683" s="1">
        <v>45133</v>
      </c>
      <c r="G2683" s="6">
        <v>4026500</v>
      </c>
      <c r="I2683">
        <v>0</v>
      </c>
      <c r="J2683" s="6">
        <v>4026500</v>
      </c>
    </row>
    <row r="2684" spans="1:10" x14ac:dyDescent="0.3">
      <c r="A2684" s="5">
        <v>45261</v>
      </c>
      <c r="B2684" t="s">
        <v>101</v>
      </c>
      <c r="C2684" t="s">
        <v>564</v>
      </c>
      <c r="D2684" s="1">
        <v>45140</v>
      </c>
      <c r="G2684" s="6">
        <v>3931900</v>
      </c>
      <c r="I2684">
        <v>0</v>
      </c>
      <c r="J2684" s="6">
        <v>3931900</v>
      </c>
    </row>
    <row r="2685" spans="1:10" x14ac:dyDescent="0.3">
      <c r="A2685" s="5">
        <v>45261</v>
      </c>
      <c r="B2685" t="s">
        <v>102</v>
      </c>
      <c r="C2685" t="s">
        <v>565</v>
      </c>
      <c r="D2685" s="1">
        <v>45154</v>
      </c>
      <c r="G2685" s="6">
        <v>6451000</v>
      </c>
      <c r="I2685">
        <v>0</v>
      </c>
      <c r="J2685" s="6">
        <v>6451000</v>
      </c>
    </row>
    <row r="2686" spans="1:10" x14ac:dyDescent="0.3">
      <c r="A2686" s="5">
        <v>45261</v>
      </c>
      <c r="B2686" t="s">
        <v>103</v>
      </c>
      <c r="C2686" t="s">
        <v>566</v>
      </c>
      <c r="D2686" s="1">
        <v>45159</v>
      </c>
      <c r="G2686" s="6">
        <v>6553500</v>
      </c>
      <c r="I2686">
        <v>0</v>
      </c>
      <c r="J2686" s="6">
        <v>6553500</v>
      </c>
    </row>
    <row r="2687" spans="1:10" x14ac:dyDescent="0.3">
      <c r="A2687" s="5">
        <v>45261</v>
      </c>
      <c r="B2687" t="s">
        <v>104</v>
      </c>
      <c r="C2687" t="s">
        <v>567</v>
      </c>
      <c r="D2687" s="1">
        <v>45187</v>
      </c>
      <c r="G2687" s="6">
        <v>6848080</v>
      </c>
      <c r="I2687">
        <v>0</v>
      </c>
      <c r="J2687" s="6">
        <v>6848080</v>
      </c>
    </row>
    <row r="2688" spans="1:10" x14ac:dyDescent="0.3">
      <c r="A2688" s="5">
        <v>45261</v>
      </c>
      <c r="B2688" t="s">
        <v>105</v>
      </c>
      <c r="C2688" t="s">
        <v>568</v>
      </c>
      <c r="D2688" s="1">
        <v>45187</v>
      </c>
      <c r="G2688" s="6">
        <v>4885080</v>
      </c>
      <c r="I2688">
        <v>0</v>
      </c>
      <c r="J2688" s="6">
        <v>4885080</v>
      </c>
    </row>
    <row r="2689" spans="1:10" x14ac:dyDescent="0.3">
      <c r="A2689" s="5">
        <v>45261</v>
      </c>
      <c r="B2689" t="s">
        <v>106</v>
      </c>
      <c r="C2689" t="s">
        <v>569</v>
      </c>
      <c r="D2689" s="1">
        <v>45188</v>
      </c>
      <c r="G2689" s="6">
        <v>2954000</v>
      </c>
      <c r="I2689">
        <v>0</v>
      </c>
      <c r="J2689" s="6">
        <v>2954000</v>
      </c>
    </row>
    <row r="2690" spans="1:10" x14ac:dyDescent="0.3">
      <c r="A2690" s="5">
        <v>45261</v>
      </c>
      <c r="B2690" t="s">
        <v>107</v>
      </c>
      <c r="C2690" t="s">
        <v>570</v>
      </c>
      <c r="D2690" s="1">
        <v>45189</v>
      </c>
      <c r="G2690" s="6">
        <v>5045000</v>
      </c>
      <c r="I2690">
        <v>0</v>
      </c>
      <c r="J2690" s="6">
        <v>5045000</v>
      </c>
    </row>
    <row r="2691" spans="1:10" x14ac:dyDescent="0.3">
      <c r="A2691" s="5">
        <v>45261</v>
      </c>
      <c r="B2691" t="s">
        <v>108</v>
      </c>
      <c r="C2691" t="s">
        <v>571</v>
      </c>
      <c r="D2691" s="1">
        <v>45194</v>
      </c>
      <c r="G2691" s="6">
        <v>4281000</v>
      </c>
      <c r="I2691">
        <v>0</v>
      </c>
      <c r="J2691" s="6">
        <v>4281000</v>
      </c>
    </row>
    <row r="2692" spans="1:10" x14ac:dyDescent="0.3">
      <c r="A2692" s="5">
        <v>45261</v>
      </c>
      <c r="B2692" t="s">
        <v>109</v>
      </c>
      <c r="C2692" t="s">
        <v>572</v>
      </c>
      <c r="D2692" s="1">
        <v>45195</v>
      </c>
      <c r="G2692" s="6">
        <v>4998500</v>
      </c>
      <c r="I2692">
        <v>0</v>
      </c>
      <c r="J2692" s="6">
        <v>4998500</v>
      </c>
    </row>
    <row r="2693" spans="1:10" x14ac:dyDescent="0.3">
      <c r="A2693" s="5">
        <v>45261</v>
      </c>
      <c r="B2693" t="s">
        <v>110</v>
      </c>
      <c r="C2693" t="s">
        <v>573</v>
      </c>
      <c r="D2693" s="1">
        <v>45225</v>
      </c>
      <c r="G2693" s="6">
        <v>5029600</v>
      </c>
      <c r="I2693">
        <v>0</v>
      </c>
      <c r="J2693" s="6">
        <v>5029600</v>
      </c>
    </row>
    <row r="2694" spans="1:10" x14ac:dyDescent="0.3">
      <c r="A2694" s="5">
        <v>45261</v>
      </c>
      <c r="B2694" t="s">
        <v>111</v>
      </c>
      <c r="C2694" t="s">
        <v>574</v>
      </c>
      <c r="D2694" s="1">
        <v>45229</v>
      </c>
      <c r="G2694" s="6">
        <v>3685420</v>
      </c>
      <c r="I2694">
        <v>0</v>
      </c>
      <c r="J2694" s="6">
        <v>3685420</v>
      </c>
    </row>
    <row r="2695" spans="1:10" x14ac:dyDescent="0.3">
      <c r="A2695" s="5">
        <v>45261</v>
      </c>
      <c r="B2695" t="s">
        <v>112</v>
      </c>
      <c r="C2695" t="s">
        <v>575</v>
      </c>
      <c r="D2695" s="1">
        <v>45236</v>
      </c>
      <c r="G2695" s="6">
        <v>3296380</v>
      </c>
      <c r="I2695">
        <v>0</v>
      </c>
      <c r="J2695" s="6">
        <v>3296380</v>
      </c>
    </row>
    <row r="2696" spans="1:10" x14ac:dyDescent="0.3">
      <c r="A2696" s="5">
        <v>45261</v>
      </c>
      <c r="B2696" t="s">
        <v>113</v>
      </c>
      <c r="C2696" t="s">
        <v>576</v>
      </c>
      <c r="D2696" s="1">
        <v>45251</v>
      </c>
      <c r="G2696" s="6">
        <v>2637980</v>
      </c>
      <c r="I2696">
        <v>0</v>
      </c>
      <c r="J2696" s="6">
        <v>2637980</v>
      </c>
    </row>
    <row r="2697" spans="1:10" x14ac:dyDescent="0.3">
      <c r="A2697" s="5">
        <v>45261</v>
      </c>
      <c r="B2697" t="s">
        <v>114</v>
      </c>
      <c r="C2697" t="s">
        <v>577</v>
      </c>
      <c r="D2697" s="1">
        <v>45272</v>
      </c>
      <c r="G2697" s="6">
        <v>2030950</v>
      </c>
      <c r="I2697">
        <v>0</v>
      </c>
      <c r="J2697" s="6">
        <v>2030950</v>
      </c>
    </row>
    <row r="2698" spans="1:10" x14ac:dyDescent="0.3">
      <c r="A2698" s="5">
        <v>45261</v>
      </c>
      <c r="B2698" t="s">
        <v>115</v>
      </c>
      <c r="C2698" t="s">
        <v>578</v>
      </c>
      <c r="D2698" s="1">
        <v>45278</v>
      </c>
      <c r="G2698" s="6">
        <v>1445930</v>
      </c>
      <c r="I2698">
        <v>0</v>
      </c>
      <c r="J2698" s="6">
        <v>1445930</v>
      </c>
    </row>
    <row r="2699" spans="1:10" x14ac:dyDescent="0.3">
      <c r="A2699" s="5">
        <v>45292</v>
      </c>
      <c r="B2699" t="s">
        <v>63</v>
      </c>
      <c r="C2699" t="s">
        <v>525</v>
      </c>
      <c r="D2699" s="1">
        <v>44762</v>
      </c>
      <c r="G2699" s="6">
        <v>4405000</v>
      </c>
      <c r="H2699" s="6">
        <v>339000</v>
      </c>
      <c r="I2699">
        <v>0</v>
      </c>
      <c r="J2699" s="6">
        <v>4744000</v>
      </c>
    </row>
    <row r="2700" spans="1:10" x14ac:dyDescent="0.3">
      <c r="A2700" s="5">
        <v>45292</v>
      </c>
      <c r="B2700" t="s">
        <v>80</v>
      </c>
      <c r="C2700" t="s">
        <v>543</v>
      </c>
      <c r="D2700" s="1">
        <v>44901</v>
      </c>
      <c r="G2700" s="6">
        <v>4312750</v>
      </c>
      <c r="I2700">
        <v>0</v>
      </c>
      <c r="J2700" s="6">
        <v>4312750</v>
      </c>
    </row>
    <row r="2701" spans="1:10" x14ac:dyDescent="0.3">
      <c r="A2701" s="5">
        <v>45292</v>
      </c>
      <c r="B2701" t="s">
        <v>105</v>
      </c>
      <c r="C2701" t="s">
        <v>568</v>
      </c>
      <c r="D2701" s="1">
        <v>45187</v>
      </c>
      <c r="G2701" s="6">
        <v>4643840</v>
      </c>
      <c r="I2701">
        <v>0</v>
      </c>
      <c r="J2701" s="6">
        <v>4643840</v>
      </c>
    </row>
    <row r="2702" spans="1:10" x14ac:dyDescent="0.3">
      <c r="A2702" s="5">
        <v>45292</v>
      </c>
      <c r="B2702" t="s">
        <v>33</v>
      </c>
      <c r="C2702" t="s">
        <v>497</v>
      </c>
      <c r="D2702" s="1">
        <v>44147</v>
      </c>
      <c r="G2702" s="6">
        <v>6780400</v>
      </c>
      <c r="I2702">
        <v>0</v>
      </c>
      <c r="J2702" s="6">
        <v>6780400</v>
      </c>
    </row>
    <row r="2703" spans="1:10" x14ac:dyDescent="0.3">
      <c r="A2703" s="5">
        <v>45292</v>
      </c>
      <c r="B2703" t="s">
        <v>51</v>
      </c>
      <c r="C2703" t="s">
        <v>508</v>
      </c>
      <c r="D2703" s="1">
        <v>44377</v>
      </c>
      <c r="G2703" s="6">
        <v>4475750</v>
      </c>
      <c r="H2703" s="6">
        <v>289400</v>
      </c>
      <c r="I2703">
        <v>0</v>
      </c>
      <c r="J2703" s="6">
        <v>4765150</v>
      </c>
    </row>
    <row r="2704" spans="1:10" x14ac:dyDescent="0.3">
      <c r="A2704" s="5">
        <v>45292</v>
      </c>
      <c r="B2704" t="s">
        <v>50</v>
      </c>
      <c r="C2704" t="s">
        <v>508</v>
      </c>
      <c r="D2704" s="1">
        <v>44463</v>
      </c>
      <c r="G2704" s="6">
        <v>3274200</v>
      </c>
      <c r="H2704" s="6">
        <v>257300</v>
      </c>
      <c r="I2704">
        <v>0</v>
      </c>
      <c r="J2704" s="6">
        <v>3531500</v>
      </c>
    </row>
    <row r="2705" spans="1:10" x14ac:dyDescent="0.3">
      <c r="A2705" s="5">
        <v>45292</v>
      </c>
      <c r="B2705" t="s">
        <v>52</v>
      </c>
      <c r="C2705" t="s">
        <v>508</v>
      </c>
      <c r="D2705" s="1">
        <v>44501</v>
      </c>
      <c r="G2705" s="6">
        <v>5706320</v>
      </c>
      <c r="H2705" s="6">
        <v>147600</v>
      </c>
      <c r="I2705">
        <v>0</v>
      </c>
      <c r="J2705" s="6">
        <v>5853920</v>
      </c>
    </row>
    <row r="2706" spans="1:10" x14ac:dyDescent="0.3">
      <c r="A2706" s="5">
        <v>45292</v>
      </c>
      <c r="B2706" t="s">
        <v>53</v>
      </c>
      <c r="C2706" t="s">
        <v>508</v>
      </c>
      <c r="D2706" s="1">
        <v>44476</v>
      </c>
      <c r="G2706" s="6">
        <v>2796650</v>
      </c>
      <c r="H2706" s="6">
        <v>136900</v>
      </c>
      <c r="I2706">
        <v>0</v>
      </c>
      <c r="J2706" s="6">
        <v>2933550</v>
      </c>
    </row>
    <row r="2707" spans="1:10" x14ac:dyDescent="0.3">
      <c r="A2707" s="5">
        <v>45292</v>
      </c>
      <c r="B2707" t="s">
        <v>73</v>
      </c>
      <c r="C2707" t="s">
        <v>535</v>
      </c>
      <c r="D2707" s="1">
        <v>44855</v>
      </c>
      <c r="G2707" s="6">
        <v>4877660</v>
      </c>
      <c r="I2707">
        <v>0</v>
      </c>
      <c r="J2707" s="6">
        <v>4877660</v>
      </c>
    </row>
    <row r="2708" spans="1:10" x14ac:dyDescent="0.3">
      <c r="A2708" s="5">
        <v>45292</v>
      </c>
      <c r="B2708" t="s">
        <v>10</v>
      </c>
      <c r="C2708" t="s">
        <v>480</v>
      </c>
      <c r="D2708" s="1">
        <v>43039</v>
      </c>
      <c r="G2708" s="6">
        <v>7062100</v>
      </c>
      <c r="H2708" s="6">
        <v>237200</v>
      </c>
      <c r="I2708">
        <v>0</v>
      </c>
      <c r="J2708" s="6">
        <v>7299300</v>
      </c>
    </row>
    <row r="2709" spans="1:10" x14ac:dyDescent="0.3">
      <c r="A2709" s="5">
        <v>45292</v>
      </c>
      <c r="B2709" t="s">
        <v>8</v>
      </c>
      <c r="C2709" t="s">
        <v>479</v>
      </c>
      <c r="D2709" s="1">
        <v>42708</v>
      </c>
      <c r="G2709" s="6">
        <v>4944390</v>
      </c>
      <c r="I2709">
        <v>0</v>
      </c>
      <c r="J2709" s="6">
        <v>4944390</v>
      </c>
    </row>
    <row r="2710" spans="1:10" x14ac:dyDescent="0.3">
      <c r="A2710" s="5">
        <v>45292</v>
      </c>
      <c r="B2710" t="s">
        <v>88</v>
      </c>
      <c r="C2710" t="s">
        <v>551</v>
      </c>
      <c r="D2710" s="1">
        <v>45014</v>
      </c>
      <c r="G2710" s="6">
        <v>7887870</v>
      </c>
      <c r="I2710">
        <v>0</v>
      </c>
      <c r="J2710" s="6">
        <v>7887870</v>
      </c>
    </row>
    <row r="2711" spans="1:10" x14ac:dyDescent="0.3">
      <c r="A2711" s="5">
        <v>45292</v>
      </c>
      <c r="B2711" t="s">
        <v>59</v>
      </c>
      <c r="C2711" t="s">
        <v>521</v>
      </c>
      <c r="D2711" s="1">
        <v>44657</v>
      </c>
      <c r="G2711" s="6">
        <v>6945300</v>
      </c>
      <c r="I2711">
        <v>0</v>
      </c>
      <c r="J2711" s="6">
        <v>6945300</v>
      </c>
    </row>
    <row r="2712" spans="1:10" x14ac:dyDescent="0.3">
      <c r="A2712" s="5">
        <v>45292</v>
      </c>
      <c r="B2712" t="s">
        <v>79</v>
      </c>
      <c r="C2712" t="s">
        <v>542</v>
      </c>
      <c r="D2712" s="1">
        <v>44897</v>
      </c>
      <c r="G2712" s="6">
        <v>2452350</v>
      </c>
      <c r="H2712" s="6">
        <v>175700</v>
      </c>
      <c r="I2712">
        <v>0</v>
      </c>
      <c r="J2712" s="6">
        <v>2628050</v>
      </c>
    </row>
    <row r="2713" spans="1:10" x14ac:dyDescent="0.3">
      <c r="A2713" s="5">
        <v>45292</v>
      </c>
      <c r="B2713" t="s">
        <v>44</v>
      </c>
      <c r="C2713" t="s">
        <v>512</v>
      </c>
      <c r="D2713" s="1">
        <v>44421</v>
      </c>
      <c r="G2713" s="6">
        <v>7610460</v>
      </c>
      <c r="H2713" s="6">
        <v>238800</v>
      </c>
      <c r="I2713">
        <v>0</v>
      </c>
      <c r="J2713" s="6">
        <v>7849260</v>
      </c>
    </row>
    <row r="2714" spans="1:10" x14ac:dyDescent="0.3">
      <c r="A2714" s="5">
        <v>45292</v>
      </c>
      <c r="B2714" t="s">
        <v>112</v>
      </c>
      <c r="C2714" t="s">
        <v>575</v>
      </c>
      <c r="D2714" s="1">
        <v>45236</v>
      </c>
      <c r="G2714" s="6">
        <v>2960650</v>
      </c>
      <c r="I2714">
        <v>0</v>
      </c>
      <c r="J2714" s="6">
        <v>2960650</v>
      </c>
    </row>
    <row r="2715" spans="1:10" x14ac:dyDescent="0.3">
      <c r="A2715" s="5">
        <v>45292</v>
      </c>
      <c r="B2715" t="s">
        <v>26</v>
      </c>
      <c r="C2715" t="s">
        <v>489</v>
      </c>
      <c r="D2715" s="1">
        <v>43945</v>
      </c>
      <c r="G2715" s="6">
        <v>9475600</v>
      </c>
      <c r="H2715" s="6">
        <v>247500</v>
      </c>
      <c r="I2715">
        <v>0</v>
      </c>
      <c r="J2715" s="6">
        <v>9723100</v>
      </c>
    </row>
    <row r="2716" spans="1:10" x14ac:dyDescent="0.3">
      <c r="A2716" s="5">
        <v>45292</v>
      </c>
      <c r="B2716" t="s">
        <v>12</v>
      </c>
      <c r="C2716" t="s">
        <v>494</v>
      </c>
      <c r="D2716" s="1">
        <v>43252</v>
      </c>
      <c r="G2716" s="6">
        <v>957500</v>
      </c>
      <c r="I2716">
        <v>0</v>
      </c>
      <c r="J2716" s="6">
        <v>957500</v>
      </c>
    </row>
    <row r="2717" spans="1:10" x14ac:dyDescent="0.3">
      <c r="A2717" s="5">
        <v>45292</v>
      </c>
      <c r="B2717" t="s">
        <v>97</v>
      </c>
      <c r="C2717" t="s">
        <v>560</v>
      </c>
      <c r="D2717" s="1">
        <v>45121</v>
      </c>
      <c r="G2717" s="6">
        <v>3152830</v>
      </c>
      <c r="I2717">
        <v>0</v>
      </c>
      <c r="J2717" s="6">
        <v>3152830</v>
      </c>
    </row>
    <row r="2718" spans="1:10" x14ac:dyDescent="0.3">
      <c r="A2718" s="5">
        <v>45292</v>
      </c>
      <c r="B2718" t="s">
        <v>32</v>
      </c>
      <c r="C2718" t="s">
        <v>496</v>
      </c>
      <c r="D2718" s="1">
        <v>44130</v>
      </c>
      <c r="E2718" s="1">
        <v>45543</v>
      </c>
      <c r="G2718" s="6">
        <v>2662000</v>
      </c>
      <c r="I2718">
        <v>0</v>
      </c>
      <c r="J2718" s="6">
        <v>2662000</v>
      </c>
    </row>
    <row r="2719" spans="1:10" x14ac:dyDescent="0.3">
      <c r="A2719" s="5">
        <v>45292</v>
      </c>
      <c r="B2719" t="s">
        <v>54</v>
      </c>
      <c r="C2719" t="s">
        <v>515</v>
      </c>
      <c r="D2719" s="1">
        <v>44508</v>
      </c>
      <c r="G2719" s="6">
        <v>6090930</v>
      </c>
      <c r="H2719" s="6">
        <v>209400</v>
      </c>
      <c r="I2719">
        <v>0</v>
      </c>
      <c r="J2719" s="6">
        <v>6300330</v>
      </c>
    </row>
    <row r="2720" spans="1:10" x14ac:dyDescent="0.3">
      <c r="A2720" s="5">
        <v>45292</v>
      </c>
      <c r="B2720" t="s">
        <v>4</v>
      </c>
      <c r="C2720" t="s">
        <v>477</v>
      </c>
      <c r="D2720" s="1">
        <v>42503</v>
      </c>
      <c r="G2720" s="6">
        <v>6754950</v>
      </c>
      <c r="I2720">
        <v>0</v>
      </c>
      <c r="J2720" s="6">
        <v>6754950</v>
      </c>
    </row>
    <row r="2721" spans="1:10" x14ac:dyDescent="0.3">
      <c r="A2721" s="5">
        <v>45292</v>
      </c>
      <c r="B2721" t="s">
        <v>11</v>
      </c>
      <c r="C2721" t="s">
        <v>481</v>
      </c>
      <c r="D2721" s="1">
        <v>43146</v>
      </c>
      <c r="G2721" s="6">
        <v>8951310</v>
      </c>
      <c r="H2721" s="6">
        <v>247300</v>
      </c>
      <c r="I2721">
        <v>0</v>
      </c>
      <c r="J2721" s="6">
        <v>9198610</v>
      </c>
    </row>
    <row r="2722" spans="1:10" x14ac:dyDescent="0.3">
      <c r="A2722" s="5">
        <v>45292</v>
      </c>
      <c r="B2722" t="s">
        <v>30</v>
      </c>
      <c r="C2722" t="s">
        <v>493</v>
      </c>
      <c r="D2722" s="1">
        <v>44072</v>
      </c>
      <c r="G2722" s="6">
        <v>5636810</v>
      </c>
      <c r="I2722">
        <v>0</v>
      </c>
      <c r="J2722" s="6">
        <v>5636810</v>
      </c>
    </row>
    <row r="2723" spans="1:10" x14ac:dyDescent="0.3">
      <c r="A2723" s="5">
        <v>45292</v>
      </c>
      <c r="B2723" t="s">
        <v>31</v>
      </c>
      <c r="C2723" t="s">
        <v>495</v>
      </c>
      <c r="D2723" s="1">
        <v>44085</v>
      </c>
      <c r="G2723" s="6">
        <v>5383790</v>
      </c>
      <c r="I2723">
        <v>0</v>
      </c>
      <c r="J2723" s="6">
        <v>5383790</v>
      </c>
    </row>
    <row r="2724" spans="1:10" x14ac:dyDescent="0.3">
      <c r="A2724" s="5">
        <v>45292</v>
      </c>
      <c r="B2724" t="s">
        <v>45</v>
      </c>
      <c r="C2724" t="s">
        <v>509</v>
      </c>
      <c r="D2724" s="1">
        <v>44391</v>
      </c>
      <c r="G2724" s="6">
        <v>6805330</v>
      </c>
      <c r="H2724" s="6">
        <v>249000</v>
      </c>
      <c r="I2724">
        <v>0</v>
      </c>
      <c r="J2724" s="6">
        <v>7054330</v>
      </c>
    </row>
    <row r="2725" spans="1:10" x14ac:dyDescent="0.3">
      <c r="A2725" s="5">
        <v>45292</v>
      </c>
      <c r="B2725" t="s">
        <v>104</v>
      </c>
      <c r="C2725" t="s">
        <v>567</v>
      </c>
      <c r="D2725" s="1">
        <v>45187</v>
      </c>
      <c r="G2725" s="6">
        <v>5531070</v>
      </c>
      <c r="I2725">
        <v>0</v>
      </c>
      <c r="J2725" s="6">
        <v>5531070</v>
      </c>
    </row>
    <row r="2726" spans="1:10" x14ac:dyDescent="0.3">
      <c r="A2726" s="5">
        <v>45292</v>
      </c>
      <c r="B2726" t="s">
        <v>20</v>
      </c>
      <c r="C2726" t="s">
        <v>482</v>
      </c>
      <c r="D2726" s="1">
        <v>43629</v>
      </c>
      <c r="G2726" s="6">
        <v>9315320</v>
      </c>
      <c r="H2726" s="6">
        <v>320500</v>
      </c>
      <c r="I2726" s="6">
        <v>170000</v>
      </c>
      <c r="J2726" s="6">
        <v>9805820</v>
      </c>
    </row>
    <row r="2727" spans="1:10" x14ac:dyDescent="0.3">
      <c r="A2727" s="5">
        <v>45292</v>
      </c>
      <c r="B2727" t="s">
        <v>25</v>
      </c>
      <c r="C2727" t="s">
        <v>488</v>
      </c>
      <c r="D2727" s="1">
        <v>43853</v>
      </c>
      <c r="G2727" s="6">
        <v>5887920</v>
      </c>
      <c r="H2727" s="6">
        <v>338800</v>
      </c>
      <c r="I2727">
        <v>0</v>
      </c>
      <c r="J2727" s="6">
        <v>6226720</v>
      </c>
    </row>
    <row r="2728" spans="1:10" x14ac:dyDescent="0.3">
      <c r="A2728" s="5">
        <v>45292</v>
      </c>
      <c r="B2728" t="s">
        <v>108</v>
      </c>
      <c r="C2728" t="s">
        <v>571</v>
      </c>
      <c r="D2728" s="1">
        <v>45194</v>
      </c>
      <c r="G2728" s="6">
        <v>4215500</v>
      </c>
      <c r="I2728">
        <v>0</v>
      </c>
      <c r="J2728" s="6">
        <v>4215500</v>
      </c>
    </row>
    <row r="2729" spans="1:10" x14ac:dyDescent="0.3">
      <c r="A2729" s="5">
        <v>45292</v>
      </c>
      <c r="B2729" t="s">
        <v>24</v>
      </c>
      <c r="C2729" t="s">
        <v>487</v>
      </c>
      <c r="D2729" s="1">
        <v>43833</v>
      </c>
      <c r="G2729" s="6">
        <v>5253200</v>
      </c>
      <c r="I2729">
        <v>0</v>
      </c>
      <c r="J2729" s="6">
        <v>5253200</v>
      </c>
    </row>
    <row r="2730" spans="1:10" x14ac:dyDescent="0.3">
      <c r="A2730" s="5">
        <v>45292</v>
      </c>
      <c r="B2730" t="s">
        <v>111</v>
      </c>
      <c r="C2730" t="s">
        <v>574</v>
      </c>
      <c r="D2730" s="1">
        <v>45229</v>
      </c>
      <c r="G2730" s="6">
        <v>4570240</v>
      </c>
      <c r="I2730">
        <v>0</v>
      </c>
      <c r="J2730" s="6">
        <v>4570240</v>
      </c>
    </row>
    <row r="2731" spans="1:10" x14ac:dyDescent="0.3">
      <c r="A2731" s="5">
        <v>45292</v>
      </c>
      <c r="B2731" t="s">
        <v>46</v>
      </c>
      <c r="C2731" t="s">
        <v>510</v>
      </c>
      <c r="D2731" s="1">
        <v>44404</v>
      </c>
      <c r="G2731" s="6">
        <v>8984340</v>
      </c>
      <c r="H2731" s="6">
        <v>755300</v>
      </c>
      <c r="I2731">
        <v>0</v>
      </c>
      <c r="J2731" s="6">
        <v>9739640</v>
      </c>
    </row>
    <row r="2732" spans="1:10" x14ac:dyDescent="0.3">
      <c r="A2732" s="5">
        <v>45292</v>
      </c>
      <c r="B2732" t="s">
        <v>95</v>
      </c>
      <c r="C2732" t="s">
        <v>558</v>
      </c>
      <c r="D2732" s="1">
        <v>45120</v>
      </c>
      <c r="G2732" s="6">
        <v>3838020</v>
      </c>
      <c r="I2732">
        <v>0</v>
      </c>
      <c r="J2732" s="6">
        <v>3838020</v>
      </c>
    </row>
    <row r="2733" spans="1:10" x14ac:dyDescent="0.3">
      <c r="A2733" s="5">
        <v>45292</v>
      </c>
      <c r="B2733" t="s">
        <v>1</v>
      </c>
      <c r="C2733" t="s">
        <v>475</v>
      </c>
      <c r="D2733" s="1">
        <v>42292</v>
      </c>
      <c r="G2733" s="6">
        <v>8042150</v>
      </c>
      <c r="H2733" s="6">
        <v>285200</v>
      </c>
      <c r="I2733">
        <v>0</v>
      </c>
      <c r="J2733" s="6">
        <v>8327350</v>
      </c>
    </row>
    <row r="2734" spans="1:10" x14ac:dyDescent="0.3">
      <c r="A2734" s="5">
        <v>45292</v>
      </c>
      <c r="B2734" t="s">
        <v>56</v>
      </c>
      <c r="C2734" t="s">
        <v>518</v>
      </c>
      <c r="D2734" s="1">
        <v>44616</v>
      </c>
      <c r="G2734" s="6">
        <v>3680500</v>
      </c>
      <c r="I2734">
        <v>0</v>
      </c>
      <c r="J2734" s="6">
        <v>3680500</v>
      </c>
    </row>
    <row r="2735" spans="1:10" x14ac:dyDescent="0.3">
      <c r="A2735" s="5">
        <v>45292</v>
      </c>
      <c r="B2735" t="s">
        <v>49</v>
      </c>
      <c r="C2735" t="s">
        <v>514</v>
      </c>
      <c r="D2735" s="1">
        <v>44453</v>
      </c>
      <c r="G2735" s="6">
        <v>9581260</v>
      </c>
      <c r="H2735" s="6">
        <v>403300</v>
      </c>
      <c r="I2735">
        <v>0</v>
      </c>
      <c r="J2735" s="6">
        <v>9984560</v>
      </c>
    </row>
    <row r="2736" spans="1:10" x14ac:dyDescent="0.3">
      <c r="A2736" s="5">
        <v>45292</v>
      </c>
      <c r="B2736" t="s">
        <v>89</v>
      </c>
      <c r="C2736" t="s">
        <v>552</v>
      </c>
      <c r="D2736" s="1">
        <v>45026</v>
      </c>
      <c r="G2736" s="6">
        <v>3869150</v>
      </c>
      <c r="I2736">
        <v>0</v>
      </c>
      <c r="J2736" s="6">
        <v>3869150</v>
      </c>
    </row>
    <row r="2737" spans="1:10" x14ac:dyDescent="0.3">
      <c r="A2737" s="5">
        <v>45292</v>
      </c>
      <c r="B2737" t="s">
        <v>116</v>
      </c>
      <c r="C2737" t="s">
        <v>579</v>
      </c>
      <c r="D2737" s="1">
        <v>45295</v>
      </c>
      <c r="G2737" s="6">
        <v>3483810</v>
      </c>
      <c r="I2737">
        <v>0</v>
      </c>
      <c r="J2737" s="6">
        <v>3483810</v>
      </c>
    </row>
    <row r="2738" spans="1:10" x14ac:dyDescent="0.3">
      <c r="A2738" s="5">
        <v>45292</v>
      </c>
      <c r="B2738" t="s">
        <v>39</v>
      </c>
      <c r="C2738" t="s">
        <v>503</v>
      </c>
      <c r="D2738" s="1">
        <v>44258</v>
      </c>
      <c r="G2738" s="6">
        <v>6130550</v>
      </c>
      <c r="H2738" s="6">
        <v>228800</v>
      </c>
      <c r="I2738">
        <v>0</v>
      </c>
      <c r="J2738" s="6">
        <v>6359350</v>
      </c>
    </row>
    <row r="2739" spans="1:10" x14ac:dyDescent="0.3">
      <c r="A2739" s="5">
        <v>45292</v>
      </c>
      <c r="B2739" t="s">
        <v>99</v>
      </c>
      <c r="C2739" t="s">
        <v>562</v>
      </c>
      <c r="D2739" s="1">
        <v>45126</v>
      </c>
      <c r="G2739" s="6">
        <v>4136330</v>
      </c>
      <c r="I2739">
        <v>0</v>
      </c>
      <c r="J2739" s="6">
        <v>4136330</v>
      </c>
    </row>
    <row r="2740" spans="1:10" x14ac:dyDescent="0.3">
      <c r="A2740" s="5">
        <v>45292</v>
      </c>
      <c r="B2740" t="s">
        <v>115</v>
      </c>
      <c r="C2740" t="s">
        <v>578</v>
      </c>
      <c r="D2740" s="1">
        <v>45278</v>
      </c>
      <c r="G2740" s="6">
        <v>4165470</v>
      </c>
      <c r="I2740">
        <v>0</v>
      </c>
      <c r="J2740" s="6">
        <v>4165470</v>
      </c>
    </row>
    <row r="2741" spans="1:10" x14ac:dyDescent="0.3">
      <c r="A2741" s="5">
        <v>45292</v>
      </c>
      <c r="B2741" t="s">
        <v>78</v>
      </c>
      <c r="C2741" t="s">
        <v>541</v>
      </c>
      <c r="D2741" s="1">
        <v>44895</v>
      </c>
      <c r="G2741" s="6">
        <v>2813250</v>
      </c>
      <c r="H2741" s="6">
        <v>198100</v>
      </c>
      <c r="I2741">
        <v>0</v>
      </c>
      <c r="J2741" s="6">
        <v>3011350</v>
      </c>
    </row>
    <row r="2742" spans="1:10" x14ac:dyDescent="0.3">
      <c r="A2742" s="5">
        <v>45292</v>
      </c>
      <c r="B2742" t="s">
        <v>90</v>
      </c>
      <c r="C2742" t="s">
        <v>553</v>
      </c>
      <c r="D2742" s="1">
        <v>45036</v>
      </c>
      <c r="G2742" s="6">
        <v>3871440</v>
      </c>
      <c r="I2742">
        <v>0</v>
      </c>
      <c r="J2742" s="6">
        <v>3871440</v>
      </c>
    </row>
    <row r="2743" spans="1:10" x14ac:dyDescent="0.3">
      <c r="A2743" s="5">
        <v>45292</v>
      </c>
      <c r="B2743" t="s">
        <v>113</v>
      </c>
      <c r="C2743" t="s">
        <v>576</v>
      </c>
      <c r="D2743" s="1">
        <v>45251</v>
      </c>
      <c r="G2743" s="6">
        <v>2732810</v>
      </c>
      <c r="I2743">
        <v>0</v>
      </c>
      <c r="J2743" s="6">
        <v>2732810</v>
      </c>
    </row>
    <row r="2744" spans="1:10" x14ac:dyDescent="0.3">
      <c r="A2744" s="5">
        <v>45292</v>
      </c>
      <c r="B2744" t="s">
        <v>67</v>
      </c>
      <c r="C2744" t="s">
        <v>529</v>
      </c>
      <c r="D2744" s="1">
        <v>44802</v>
      </c>
      <c r="G2744" s="6">
        <v>6362800</v>
      </c>
      <c r="I2744">
        <v>0</v>
      </c>
      <c r="J2744" s="6">
        <v>6362800</v>
      </c>
    </row>
    <row r="2745" spans="1:10" x14ac:dyDescent="0.3">
      <c r="A2745" s="5">
        <v>45292</v>
      </c>
      <c r="B2745" t="s">
        <v>55</v>
      </c>
      <c r="C2745" t="s">
        <v>516</v>
      </c>
      <c r="D2745" s="1">
        <v>44536</v>
      </c>
      <c r="E2745" s="1">
        <v>46028</v>
      </c>
      <c r="G2745" s="6">
        <v>2719150</v>
      </c>
      <c r="I2745">
        <v>0</v>
      </c>
      <c r="J2745" s="6">
        <v>2719150</v>
      </c>
    </row>
    <row r="2746" spans="1:10" x14ac:dyDescent="0.3">
      <c r="A2746" s="5">
        <v>45292</v>
      </c>
      <c r="B2746" t="s">
        <v>96</v>
      </c>
      <c r="C2746" t="s">
        <v>559</v>
      </c>
      <c r="D2746" s="1">
        <v>45120</v>
      </c>
      <c r="G2746" s="6">
        <v>3864480</v>
      </c>
      <c r="I2746">
        <v>0</v>
      </c>
      <c r="J2746" s="6">
        <v>3864480</v>
      </c>
    </row>
    <row r="2747" spans="1:10" x14ac:dyDescent="0.3">
      <c r="A2747" s="5">
        <v>45292</v>
      </c>
      <c r="B2747" t="s">
        <v>76</v>
      </c>
      <c r="C2747" t="s">
        <v>539</v>
      </c>
      <c r="D2747" s="1">
        <v>44889</v>
      </c>
      <c r="G2747" s="6">
        <v>2451950</v>
      </c>
      <c r="I2747">
        <v>0</v>
      </c>
      <c r="J2747" s="6">
        <v>2451950</v>
      </c>
    </row>
    <row r="2748" spans="1:10" x14ac:dyDescent="0.3">
      <c r="A2748" s="5">
        <v>45292</v>
      </c>
      <c r="B2748" t="s">
        <v>109</v>
      </c>
      <c r="C2748" t="s">
        <v>572</v>
      </c>
      <c r="D2748" s="1">
        <v>45195</v>
      </c>
      <c r="G2748" s="6">
        <v>5145330</v>
      </c>
      <c r="I2748">
        <v>0</v>
      </c>
      <c r="J2748" s="6">
        <v>5145330</v>
      </c>
    </row>
    <row r="2749" spans="1:10" x14ac:dyDescent="0.3">
      <c r="A2749" s="5">
        <v>45292</v>
      </c>
      <c r="B2749" t="s">
        <v>47</v>
      </c>
      <c r="C2749" t="s">
        <v>511</v>
      </c>
      <c r="D2749" s="1">
        <v>44405</v>
      </c>
      <c r="G2749" s="6">
        <v>8081000</v>
      </c>
      <c r="I2749">
        <v>0</v>
      </c>
      <c r="J2749" s="6">
        <v>8081000</v>
      </c>
    </row>
    <row r="2750" spans="1:10" x14ac:dyDescent="0.3">
      <c r="A2750" s="5">
        <v>45292</v>
      </c>
      <c r="B2750" t="s">
        <v>87</v>
      </c>
      <c r="C2750" t="s">
        <v>550</v>
      </c>
      <c r="D2750" s="1">
        <v>45012</v>
      </c>
      <c r="G2750" s="6">
        <v>4292190</v>
      </c>
      <c r="H2750" s="6">
        <v>330700</v>
      </c>
      <c r="I2750">
        <v>0</v>
      </c>
      <c r="J2750" s="6">
        <v>4622890</v>
      </c>
    </row>
    <row r="2751" spans="1:10" x14ac:dyDescent="0.3">
      <c r="A2751" s="5">
        <v>45292</v>
      </c>
      <c r="B2751" t="s">
        <v>118</v>
      </c>
      <c r="C2751" t="s">
        <v>580</v>
      </c>
      <c r="D2751" s="1">
        <v>45307</v>
      </c>
      <c r="G2751" s="6">
        <v>869870</v>
      </c>
      <c r="I2751">
        <v>0</v>
      </c>
      <c r="J2751" s="6">
        <v>869870</v>
      </c>
    </row>
    <row r="2752" spans="1:10" x14ac:dyDescent="0.3">
      <c r="A2752" s="5">
        <v>45292</v>
      </c>
      <c r="B2752" t="s">
        <v>21</v>
      </c>
      <c r="C2752" t="s">
        <v>483</v>
      </c>
      <c r="D2752" s="1">
        <v>43631</v>
      </c>
      <c r="G2752" s="6">
        <v>5557400</v>
      </c>
      <c r="H2752" s="6">
        <v>84700</v>
      </c>
      <c r="I2752">
        <v>0</v>
      </c>
      <c r="J2752" s="6">
        <v>5642100</v>
      </c>
    </row>
    <row r="2753" spans="1:10" x14ac:dyDescent="0.3">
      <c r="A2753" s="5">
        <v>45292</v>
      </c>
      <c r="B2753" t="s">
        <v>94</v>
      </c>
      <c r="C2753" t="s">
        <v>557</v>
      </c>
      <c r="D2753" s="1">
        <v>45097</v>
      </c>
      <c r="G2753" s="6">
        <v>4816820</v>
      </c>
      <c r="I2753">
        <v>0</v>
      </c>
      <c r="J2753" s="6">
        <v>4816820</v>
      </c>
    </row>
    <row r="2754" spans="1:10" x14ac:dyDescent="0.3">
      <c r="A2754" s="5">
        <v>45292</v>
      </c>
      <c r="B2754" t="s">
        <v>70</v>
      </c>
      <c r="C2754" t="s">
        <v>532</v>
      </c>
      <c r="D2754" s="1">
        <v>44845</v>
      </c>
      <c r="G2754" s="6">
        <v>4823000</v>
      </c>
      <c r="I2754">
        <v>0</v>
      </c>
      <c r="J2754" s="6">
        <v>4823000</v>
      </c>
    </row>
    <row r="2755" spans="1:10" x14ac:dyDescent="0.3">
      <c r="A2755" s="5">
        <v>45292</v>
      </c>
      <c r="B2755" t="s">
        <v>60</v>
      </c>
      <c r="C2755" t="s">
        <v>522</v>
      </c>
      <c r="D2755" s="1">
        <v>44659</v>
      </c>
      <c r="G2755" s="6">
        <v>4318850</v>
      </c>
      <c r="H2755" s="6">
        <v>410500</v>
      </c>
      <c r="I2755">
        <v>0</v>
      </c>
      <c r="J2755" s="6">
        <v>4729350</v>
      </c>
    </row>
    <row r="2756" spans="1:10" x14ac:dyDescent="0.3">
      <c r="A2756" s="5">
        <v>45292</v>
      </c>
      <c r="B2756" t="s">
        <v>15</v>
      </c>
      <c r="C2756" t="s">
        <v>517</v>
      </c>
      <c r="D2756" s="1">
        <v>44583</v>
      </c>
      <c r="G2756" s="6">
        <v>5698700</v>
      </c>
      <c r="H2756" s="6">
        <v>419100</v>
      </c>
      <c r="I2756">
        <v>0</v>
      </c>
      <c r="J2756" s="6">
        <v>6117800</v>
      </c>
    </row>
    <row r="2757" spans="1:10" x14ac:dyDescent="0.3">
      <c r="A2757" s="5">
        <v>45292</v>
      </c>
      <c r="B2757" t="s">
        <v>106</v>
      </c>
      <c r="C2757" t="s">
        <v>569</v>
      </c>
      <c r="D2757" s="1">
        <v>45188</v>
      </c>
      <c r="G2757" s="6">
        <v>2288500</v>
      </c>
      <c r="I2757">
        <v>0</v>
      </c>
      <c r="J2757" s="6">
        <v>2288500</v>
      </c>
    </row>
    <row r="2758" spans="1:10" x14ac:dyDescent="0.3">
      <c r="A2758" s="5">
        <v>45292</v>
      </c>
      <c r="B2758" t="s">
        <v>101</v>
      </c>
      <c r="C2758" t="s">
        <v>564</v>
      </c>
      <c r="D2758" s="1">
        <v>45140</v>
      </c>
      <c r="G2758" s="6">
        <v>3929680</v>
      </c>
      <c r="I2758">
        <v>0</v>
      </c>
      <c r="J2758" s="6">
        <v>3929680</v>
      </c>
    </row>
    <row r="2759" spans="1:10" x14ac:dyDescent="0.3">
      <c r="A2759" s="5">
        <v>45292</v>
      </c>
      <c r="B2759" t="s">
        <v>66</v>
      </c>
      <c r="C2759" t="s">
        <v>528</v>
      </c>
      <c r="D2759" s="1">
        <v>44798</v>
      </c>
      <c r="G2759" s="6">
        <v>2918050</v>
      </c>
      <c r="H2759" s="6">
        <v>67300</v>
      </c>
      <c r="I2759">
        <v>0</v>
      </c>
      <c r="J2759" s="6">
        <v>2985350</v>
      </c>
    </row>
    <row r="2760" spans="1:10" x14ac:dyDescent="0.3">
      <c r="A2760" s="5">
        <v>45292</v>
      </c>
      <c r="B2760" t="s">
        <v>34</v>
      </c>
      <c r="C2760" t="s">
        <v>498</v>
      </c>
      <c r="D2760" s="1">
        <v>44154</v>
      </c>
      <c r="G2760" s="6">
        <v>9959250</v>
      </c>
      <c r="I2760">
        <v>0</v>
      </c>
      <c r="J2760" s="6">
        <v>9959250</v>
      </c>
    </row>
    <row r="2761" spans="1:10" x14ac:dyDescent="0.3">
      <c r="A2761" s="5">
        <v>45292</v>
      </c>
      <c r="B2761" t="s">
        <v>74</v>
      </c>
      <c r="C2761" t="s">
        <v>536</v>
      </c>
      <c r="D2761" s="1">
        <v>44859</v>
      </c>
      <c r="G2761" s="6">
        <v>4866070</v>
      </c>
      <c r="I2761">
        <v>0</v>
      </c>
      <c r="J2761" s="6">
        <v>4866070</v>
      </c>
    </row>
    <row r="2762" spans="1:10" x14ac:dyDescent="0.3">
      <c r="A2762" s="5">
        <v>45292</v>
      </c>
      <c r="B2762" t="s">
        <v>61</v>
      </c>
      <c r="C2762" t="s">
        <v>523</v>
      </c>
      <c r="D2762" s="1">
        <v>44694</v>
      </c>
      <c r="G2762" s="6">
        <v>5914110</v>
      </c>
      <c r="H2762" s="6">
        <v>254900</v>
      </c>
      <c r="I2762">
        <v>0</v>
      </c>
      <c r="J2762" s="6">
        <v>6169010</v>
      </c>
    </row>
    <row r="2763" spans="1:10" x14ac:dyDescent="0.3">
      <c r="A2763" s="5">
        <v>45292</v>
      </c>
      <c r="B2763" t="s">
        <v>13</v>
      </c>
      <c r="C2763" t="s">
        <v>485</v>
      </c>
      <c r="D2763" s="1">
        <v>43779</v>
      </c>
      <c r="G2763" s="6">
        <v>7199400</v>
      </c>
      <c r="H2763" s="6">
        <v>221000</v>
      </c>
      <c r="I2763">
        <v>0</v>
      </c>
      <c r="J2763" s="6">
        <v>7420400</v>
      </c>
    </row>
    <row r="2764" spans="1:10" x14ac:dyDescent="0.3">
      <c r="A2764" s="5">
        <v>45292</v>
      </c>
      <c r="B2764" t="s">
        <v>81</v>
      </c>
      <c r="C2764" t="s">
        <v>544</v>
      </c>
      <c r="D2764" s="1">
        <v>44916</v>
      </c>
      <c r="G2764" s="6">
        <v>2805660</v>
      </c>
      <c r="I2764" s="6">
        <v>220000</v>
      </c>
      <c r="J2764" s="6">
        <v>3025660</v>
      </c>
    </row>
    <row r="2765" spans="1:10" x14ac:dyDescent="0.3">
      <c r="A2765" s="5">
        <v>45292</v>
      </c>
      <c r="B2765" t="s">
        <v>103</v>
      </c>
      <c r="C2765" t="s">
        <v>566</v>
      </c>
      <c r="D2765" s="1">
        <v>45159</v>
      </c>
      <c r="G2765" s="6">
        <v>6744500</v>
      </c>
      <c r="I2765">
        <v>0</v>
      </c>
      <c r="J2765" s="6">
        <v>6744500</v>
      </c>
    </row>
    <row r="2766" spans="1:10" x14ac:dyDescent="0.3">
      <c r="A2766" s="5">
        <v>45292</v>
      </c>
      <c r="B2766" t="s">
        <v>77</v>
      </c>
      <c r="C2766" t="s">
        <v>540</v>
      </c>
      <c r="D2766" s="1">
        <v>44893</v>
      </c>
      <c r="G2766" s="6">
        <v>5702810</v>
      </c>
      <c r="I2766">
        <v>0</v>
      </c>
      <c r="J2766" s="6">
        <v>5702810</v>
      </c>
    </row>
    <row r="2767" spans="1:10" x14ac:dyDescent="0.3">
      <c r="A2767" s="5">
        <v>45292</v>
      </c>
      <c r="B2767" t="s">
        <v>58</v>
      </c>
      <c r="C2767" t="s">
        <v>520</v>
      </c>
      <c r="D2767" s="1">
        <v>44651</v>
      </c>
      <c r="G2767" s="6">
        <v>6435170</v>
      </c>
      <c r="H2767" s="6">
        <v>213700</v>
      </c>
      <c r="I2767">
        <v>0</v>
      </c>
      <c r="J2767" s="6">
        <v>6648870</v>
      </c>
    </row>
    <row r="2768" spans="1:10" x14ac:dyDescent="0.3">
      <c r="A2768" s="5">
        <v>45292</v>
      </c>
      <c r="B2768" t="s">
        <v>82</v>
      </c>
      <c r="C2768" t="s">
        <v>545</v>
      </c>
      <c r="D2768" s="1">
        <v>44922</v>
      </c>
      <c r="G2768" s="6">
        <v>3542280</v>
      </c>
      <c r="I2768">
        <v>0</v>
      </c>
      <c r="J2768" s="6">
        <v>3542280</v>
      </c>
    </row>
    <row r="2769" spans="1:10" x14ac:dyDescent="0.3">
      <c r="A2769" s="5">
        <v>45292</v>
      </c>
      <c r="B2769" t="s">
        <v>72</v>
      </c>
      <c r="C2769" t="s">
        <v>534</v>
      </c>
      <c r="D2769" s="1">
        <v>44854</v>
      </c>
      <c r="G2769" s="6">
        <v>5476020</v>
      </c>
      <c r="I2769">
        <v>0</v>
      </c>
      <c r="J2769" s="6">
        <v>5476020</v>
      </c>
    </row>
    <row r="2770" spans="1:10" x14ac:dyDescent="0.3">
      <c r="A2770" s="5">
        <v>45292</v>
      </c>
      <c r="B2770" t="s">
        <v>117</v>
      </c>
      <c r="C2770" t="s">
        <v>581</v>
      </c>
      <c r="D2770" s="1">
        <v>45296</v>
      </c>
      <c r="E2770" s="1">
        <v>45929</v>
      </c>
      <c r="G2770" s="6">
        <v>1611680</v>
      </c>
      <c r="I2770">
        <v>0</v>
      </c>
      <c r="J2770" s="6">
        <v>1611680</v>
      </c>
    </row>
    <row r="2771" spans="1:10" x14ac:dyDescent="0.3">
      <c r="A2771" s="5">
        <v>45292</v>
      </c>
      <c r="B2771" t="s">
        <v>28</v>
      </c>
      <c r="C2771" t="s">
        <v>491</v>
      </c>
      <c r="D2771" s="1">
        <v>44042</v>
      </c>
      <c r="G2771" s="6">
        <v>4749700</v>
      </c>
      <c r="I2771">
        <v>0</v>
      </c>
      <c r="J2771" s="6">
        <v>4749700</v>
      </c>
    </row>
    <row r="2772" spans="1:10" x14ac:dyDescent="0.3">
      <c r="A2772" s="5">
        <v>45292</v>
      </c>
      <c r="B2772" t="s">
        <v>93</v>
      </c>
      <c r="C2772" t="s">
        <v>556</v>
      </c>
      <c r="D2772" s="1">
        <v>45077</v>
      </c>
      <c r="G2772" s="6">
        <v>5064020</v>
      </c>
      <c r="I2772">
        <v>0</v>
      </c>
      <c r="J2772" s="6">
        <v>5064020</v>
      </c>
    </row>
    <row r="2773" spans="1:10" x14ac:dyDescent="0.3">
      <c r="A2773" s="5">
        <v>45292</v>
      </c>
      <c r="B2773" t="s">
        <v>102</v>
      </c>
      <c r="C2773" t="s">
        <v>565</v>
      </c>
      <c r="D2773" s="1">
        <v>45154</v>
      </c>
      <c r="G2773" s="6">
        <v>5838500</v>
      </c>
      <c r="I2773">
        <v>0</v>
      </c>
      <c r="J2773" s="6">
        <v>5838500</v>
      </c>
    </row>
    <row r="2774" spans="1:10" x14ac:dyDescent="0.3">
      <c r="A2774" s="5">
        <v>45292</v>
      </c>
      <c r="B2774" t="s">
        <v>83</v>
      </c>
      <c r="C2774" t="s">
        <v>546</v>
      </c>
      <c r="D2774" s="1">
        <v>44945</v>
      </c>
      <c r="G2774" s="6">
        <v>9125560</v>
      </c>
      <c r="I2774">
        <v>0</v>
      </c>
      <c r="J2774" s="6">
        <v>9125560</v>
      </c>
    </row>
    <row r="2775" spans="1:10" x14ac:dyDescent="0.3">
      <c r="A2775" s="5">
        <v>45292</v>
      </c>
      <c r="B2775" t="s">
        <v>68</v>
      </c>
      <c r="C2775" t="s">
        <v>530</v>
      </c>
      <c r="D2775" s="1">
        <v>44811</v>
      </c>
      <c r="G2775" s="6">
        <v>2425400</v>
      </c>
      <c r="I2775">
        <v>0</v>
      </c>
      <c r="J2775" s="6">
        <v>2425400</v>
      </c>
    </row>
    <row r="2776" spans="1:10" x14ac:dyDescent="0.3">
      <c r="A2776" s="5">
        <v>45292</v>
      </c>
      <c r="B2776" t="s">
        <v>16</v>
      </c>
      <c r="C2776" t="s">
        <v>538</v>
      </c>
      <c r="D2776" s="1">
        <v>44889</v>
      </c>
      <c r="G2776" s="6">
        <v>6271020</v>
      </c>
      <c r="I2776">
        <v>0</v>
      </c>
      <c r="J2776" s="6">
        <v>6271020</v>
      </c>
    </row>
    <row r="2777" spans="1:10" x14ac:dyDescent="0.3">
      <c r="A2777" s="5">
        <v>45292</v>
      </c>
      <c r="B2777" t="s">
        <v>22</v>
      </c>
      <c r="C2777" t="s">
        <v>484</v>
      </c>
      <c r="D2777" s="1">
        <v>43743</v>
      </c>
      <c r="G2777" s="6">
        <v>8624400</v>
      </c>
      <c r="H2777" s="6">
        <v>324900</v>
      </c>
      <c r="I2777">
        <v>0</v>
      </c>
      <c r="J2777" s="6">
        <v>8949300</v>
      </c>
    </row>
    <row r="2778" spans="1:10" x14ac:dyDescent="0.3">
      <c r="A2778" s="5">
        <v>45292</v>
      </c>
      <c r="B2778" t="s">
        <v>62</v>
      </c>
      <c r="C2778" t="s">
        <v>524</v>
      </c>
      <c r="D2778" s="1">
        <v>44712</v>
      </c>
      <c r="G2778" s="6">
        <v>6249200</v>
      </c>
      <c r="I2778">
        <v>0</v>
      </c>
      <c r="J2778" s="6">
        <v>6249200</v>
      </c>
    </row>
    <row r="2779" spans="1:10" x14ac:dyDescent="0.3">
      <c r="A2779" s="5">
        <v>45292</v>
      </c>
      <c r="B2779" t="s">
        <v>42</v>
      </c>
      <c r="C2779" t="s">
        <v>506</v>
      </c>
      <c r="D2779" s="1">
        <v>44298</v>
      </c>
      <c r="G2779" s="6">
        <v>3837040</v>
      </c>
      <c r="I2779">
        <v>0</v>
      </c>
      <c r="J2779" s="6">
        <v>3837040</v>
      </c>
    </row>
    <row r="2780" spans="1:10" x14ac:dyDescent="0.3">
      <c r="A2780" s="5">
        <v>45292</v>
      </c>
      <c r="B2780" t="s">
        <v>85</v>
      </c>
      <c r="C2780" t="s">
        <v>548</v>
      </c>
      <c r="D2780" s="1">
        <v>44985</v>
      </c>
      <c r="G2780" s="6">
        <v>4675610</v>
      </c>
      <c r="I2780">
        <v>0</v>
      </c>
      <c r="J2780" s="6">
        <v>4675610</v>
      </c>
    </row>
    <row r="2781" spans="1:10" x14ac:dyDescent="0.3">
      <c r="A2781" s="5">
        <v>45292</v>
      </c>
      <c r="B2781" t="s">
        <v>23</v>
      </c>
      <c r="C2781" t="s">
        <v>486</v>
      </c>
      <c r="D2781" s="1">
        <v>43834</v>
      </c>
      <c r="G2781" s="6">
        <v>12847720</v>
      </c>
      <c r="I2781">
        <v>0</v>
      </c>
      <c r="J2781" s="6">
        <v>12847720</v>
      </c>
    </row>
    <row r="2782" spans="1:10" x14ac:dyDescent="0.3">
      <c r="A2782" s="5">
        <v>45292</v>
      </c>
      <c r="B2782" t="s">
        <v>6</v>
      </c>
      <c r="C2782" t="s">
        <v>478</v>
      </c>
      <c r="D2782" s="1">
        <v>42638</v>
      </c>
      <c r="G2782" s="6">
        <v>5628600</v>
      </c>
      <c r="I2782">
        <v>0</v>
      </c>
      <c r="J2782" s="6">
        <v>5628600</v>
      </c>
    </row>
    <row r="2783" spans="1:10" x14ac:dyDescent="0.3">
      <c r="A2783" s="5">
        <v>45292</v>
      </c>
      <c r="B2783" t="s">
        <v>29</v>
      </c>
      <c r="C2783" t="s">
        <v>492</v>
      </c>
      <c r="D2783" s="1">
        <v>44043</v>
      </c>
      <c r="G2783" s="6">
        <v>4967430</v>
      </c>
      <c r="I2783">
        <v>0</v>
      </c>
      <c r="J2783" s="6">
        <v>4967430</v>
      </c>
    </row>
    <row r="2784" spans="1:10" x14ac:dyDescent="0.3">
      <c r="A2784" s="5">
        <v>45292</v>
      </c>
      <c r="B2784" t="s">
        <v>71</v>
      </c>
      <c r="C2784" t="s">
        <v>533</v>
      </c>
      <c r="D2784" s="1">
        <v>44848</v>
      </c>
      <c r="G2784" s="6">
        <v>6129800</v>
      </c>
      <c r="I2784">
        <v>0</v>
      </c>
      <c r="J2784" s="6">
        <v>6129800</v>
      </c>
    </row>
    <row r="2785" spans="1:10" x14ac:dyDescent="0.3">
      <c r="A2785" s="5">
        <v>45292</v>
      </c>
      <c r="B2785" t="s">
        <v>65</v>
      </c>
      <c r="C2785" t="s">
        <v>527</v>
      </c>
      <c r="D2785" s="1">
        <v>44783</v>
      </c>
      <c r="G2785" s="6">
        <v>3437500</v>
      </c>
      <c r="I2785">
        <v>0</v>
      </c>
      <c r="J2785" s="6">
        <v>3437500</v>
      </c>
    </row>
    <row r="2786" spans="1:10" x14ac:dyDescent="0.3">
      <c r="A2786" s="5">
        <v>45292</v>
      </c>
      <c r="B2786" t="s">
        <v>69</v>
      </c>
      <c r="C2786" t="s">
        <v>531</v>
      </c>
      <c r="D2786" s="1">
        <v>44820</v>
      </c>
      <c r="G2786" s="6">
        <v>4891070</v>
      </c>
      <c r="H2786" s="6">
        <v>329500</v>
      </c>
      <c r="I2786">
        <v>0</v>
      </c>
      <c r="J2786" s="6">
        <v>5220570</v>
      </c>
    </row>
    <row r="2787" spans="1:10" x14ac:dyDescent="0.3">
      <c r="A2787" s="5">
        <v>45292</v>
      </c>
      <c r="B2787" t="s">
        <v>75</v>
      </c>
      <c r="C2787" t="s">
        <v>537</v>
      </c>
      <c r="D2787" s="1">
        <v>44861</v>
      </c>
      <c r="G2787" s="6">
        <v>3150130</v>
      </c>
      <c r="I2787">
        <v>0</v>
      </c>
      <c r="J2787" s="6">
        <v>3150130</v>
      </c>
    </row>
    <row r="2788" spans="1:10" x14ac:dyDescent="0.3">
      <c r="A2788" s="5">
        <v>45292</v>
      </c>
      <c r="B2788" t="s">
        <v>41</v>
      </c>
      <c r="C2788" t="s">
        <v>505</v>
      </c>
      <c r="D2788" s="1">
        <v>44287</v>
      </c>
      <c r="G2788" s="6">
        <v>6992300</v>
      </c>
      <c r="I2788">
        <v>0</v>
      </c>
      <c r="J2788" s="6">
        <v>6992300</v>
      </c>
    </row>
    <row r="2789" spans="1:10" x14ac:dyDescent="0.3">
      <c r="A2789" s="5">
        <v>45292</v>
      </c>
      <c r="B2789" t="s">
        <v>27</v>
      </c>
      <c r="C2789" t="s">
        <v>490</v>
      </c>
      <c r="D2789" s="1">
        <v>44015</v>
      </c>
      <c r="G2789" s="6">
        <v>3789040</v>
      </c>
      <c r="I2789">
        <v>0</v>
      </c>
      <c r="J2789" s="6">
        <v>3789040</v>
      </c>
    </row>
    <row r="2790" spans="1:10" x14ac:dyDescent="0.3">
      <c r="A2790" s="5">
        <v>45292</v>
      </c>
      <c r="B2790" t="s">
        <v>119</v>
      </c>
      <c r="C2790" t="s">
        <v>582</v>
      </c>
      <c r="D2790" s="1">
        <v>45308</v>
      </c>
      <c r="G2790" s="6">
        <v>1604030</v>
      </c>
      <c r="I2790">
        <v>0</v>
      </c>
      <c r="J2790" s="6">
        <v>1604030</v>
      </c>
    </row>
    <row r="2791" spans="1:10" x14ac:dyDescent="0.3">
      <c r="A2791" s="5">
        <v>45292</v>
      </c>
      <c r="B2791" t="s">
        <v>38</v>
      </c>
      <c r="C2791" t="s">
        <v>502</v>
      </c>
      <c r="D2791" s="1">
        <v>44252</v>
      </c>
      <c r="G2791" s="6">
        <v>4393700</v>
      </c>
      <c r="I2791">
        <v>0</v>
      </c>
      <c r="J2791" s="6">
        <v>4393700</v>
      </c>
    </row>
    <row r="2792" spans="1:10" x14ac:dyDescent="0.3">
      <c r="A2792" s="5">
        <v>45292</v>
      </c>
      <c r="B2792" t="s">
        <v>91</v>
      </c>
      <c r="C2792" t="s">
        <v>554</v>
      </c>
      <c r="D2792" s="1">
        <v>45042</v>
      </c>
      <c r="G2792" s="6">
        <v>7575280</v>
      </c>
      <c r="I2792">
        <v>0</v>
      </c>
      <c r="J2792" s="6">
        <v>7575280</v>
      </c>
    </row>
    <row r="2793" spans="1:10" x14ac:dyDescent="0.3">
      <c r="A2793" s="5">
        <v>45292</v>
      </c>
      <c r="B2793" t="s">
        <v>110</v>
      </c>
      <c r="C2793" t="s">
        <v>573</v>
      </c>
      <c r="D2793" s="1">
        <v>45225</v>
      </c>
      <c r="G2793" s="6">
        <v>5776840</v>
      </c>
      <c r="I2793">
        <v>0</v>
      </c>
      <c r="J2793" s="6">
        <v>5776840</v>
      </c>
    </row>
    <row r="2794" spans="1:10" x14ac:dyDescent="0.3">
      <c r="A2794" s="5">
        <v>45292</v>
      </c>
      <c r="B2794" t="s">
        <v>84</v>
      </c>
      <c r="C2794" t="s">
        <v>547</v>
      </c>
      <c r="D2794" s="1">
        <v>44978</v>
      </c>
      <c r="G2794" s="6">
        <v>4315390</v>
      </c>
      <c r="H2794" s="6">
        <v>332200</v>
      </c>
      <c r="I2794">
        <v>0</v>
      </c>
      <c r="J2794" s="6">
        <v>4647590</v>
      </c>
    </row>
    <row r="2795" spans="1:10" x14ac:dyDescent="0.3">
      <c r="A2795" s="5">
        <v>45292</v>
      </c>
      <c r="B2795" t="s">
        <v>57</v>
      </c>
      <c r="C2795" t="s">
        <v>519</v>
      </c>
      <c r="D2795" s="1">
        <v>44643</v>
      </c>
      <c r="G2795" s="6">
        <v>7675770</v>
      </c>
      <c r="H2795" s="6">
        <v>580500</v>
      </c>
      <c r="I2795">
        <v>0</v>
      </c>
      <c r="J2795" s="6">
        <v>8256270</v>
      </c>
    </row>
    <row r="2796" spans="1:10" x14ac:dyDescent="0.3">
      <c r="A2796" s="5">
        <v>45292</v>
      </c>
      <c r="B2796" t="s">
        <v>3</v>
      </c>
      <c r="C2796" t="s">
        <v>476</v>
      </c>
      <c r="D2796" s="1">
        <v>42444</v>
      </c>
      <c r="G2796" s="6">
        <v>5403310</v>
      </c>
      <c r="I2796">
        <v>0</v>
      </c>
      <c r="J2796" s="6">
        <v>5403310</v>
      </c>
    </row>
    <row r="2797" spans="1:10" x14ac:dyDescent="0.3">
      <c r="A2797" s="5">
        <v>45292</v>
      </c>
      <c r="B2797" t="s">
        <v>37</v>
      </c>
      <c r="C2797" t="s">
        <v>501</v>
      </c>
      <c r="D2797" s="1">
        <v>44245</v>
      </c>
      <c r="E2797" s="1">
        <v>45838</v>
      </c>
      <c r="G2797" s="6">
        <v>4172390</v>
      </c>
      <c r="I2797">
        <v>0</v>
      </c>
      <c r="J2797" s="6">
        <v>4172390</v>
      </c>
    </row>
    <row r="2798" spans="1:10" x14ac:dyDescent="0.3">
      <c r="A2798" s="5">
        <v>45292</v>
      </c>
      <c r="B2798" t="s">
        <v>40</v>
      </c>
      <c r="C2798" t="s">
        <v>504</v>
      </c>
      <c r="D2798" s="1">
        <v>44280</v>
      </c>
      <c r="G2798" s="6">
        <v>2632000</v>
      </c>
      <c r="I2798">
        <v>0</v>
      </c>
      <c r="J2798" s="6">
        <v>2632000</v>
      </c>
    </row>
    <row r="2799" spans="1:10" x14ac:dyDescent="0.3">
      <c r="A2799" s="5">
        <v>45292</v>
      </c>
      <c r="B2799" t="s">
        <v>120</v>
      </c>
      <c r="C2799" t="s">
        <v>583</v>
      </c>
      <c r="D2799" s="1">
        <v>45316</v>
      </c>
      <c r="G2799" s="6">
        <v>662190</v>
      </c>
      <c r="I2799">
        <v>0</v>
      </c>
      <c r="J2799" s="6">
        <v>662190</v>
      </c>
    </row>
    <row r="2800" spans="1:10" x14ac:dyDescent="0.3">
      <c r="A2800" s="5">
        <v>45292</v>
      </c>
      <c r="B2800" t="s">
        <v>98</v>
      </c>
      <c r="C2800" t="s">
        <v>561</v>
      </c>
      <c r="D2800" s="1">
        <v>45121</v>
      </c>
      <c r="G2800" s="6">
        <v>2900220</v>
      </c>
      <c r="I2800">
        <v>0</v>
      </c>
      <c r="J2800" s="6">
        <v>2900220</v>
      </c>
    </row>
    <row r="2801" spans="1:10" x14ac:dyDescent="0.3">
      <c r="A2801" s="5">
        <v>45292</v>
      </c>
      <c r="B2801" t="s">
        <v>100</v>
      </c>
      <c r="C2801" t="s">
        <v>563</v>
      </c>
      <c r="D2801" s="1">
        <v>45133</v>
      </c>
      <c r="G2801" s="6">
        <v>3793300</v>
      </c>
      <c r="I2801">
        <v>0</v>
      </c>
      <c r="J2801" s="6">
        <v>3793300</v>
      </c>
    </row>
    <row r="2802" spans="1:10" x14ac:dyDescent="0.3">
      <c r="A2802" s="5">
        <v>45292</v>
      </c>
      <c r="B2802" t="s">
        <v>114</v>
      </c>
      <c r="C2802" t="s">
        <v>577</v>
      </c>
      <c r="D2802" s="1">
        <v>45272</v>
      </c>
      <c r="G2802" s="6">
        <v>4522930</v>
      </c>
      <c r="I2802">
        <v>0</v>
      </c>
      <c r="J2802" s="6">
        <v>4522930</v>
      </c>
    </row>
    <row r="2803" spans="1:10" x14ac:dyDescent="0.3">
      <c r="A2803" s="5">
        <v>45292</v>
      </c>
      <c r="B2803" t="s">
        <v>36</v>
      </c>
      <c r="C2803" t="s">
        <v>500</v>
      </c>
      <c r="D2803" s="1">
        <v>44217</v>
      </c>
      <c r="E2803" s="1">
        <v>45620</v>
      </c>
      <c r="G2803" s="6">
        <v>3630700</v>
      </c>
      <c r="I2803">
        <v>0</v>
      </c>
      <c r="J2803" s="6">
        <v>3630700</v>
      </c>
    </row>
    <row r="2804" spans="1:10" x14ac:dyDescent="0.3">
      <c r="A2804" s="5">
        <v>45292</v>
      </c>
      <c r="B2804" t="s">
        <v>92</v>
      </c>
      <c r="C2804" t="s">
        <v>555</v>
      </c>
      <c r="D2804" s="1">
        <v>45049</v>
      </c>
      <c r="G2804" s="6">
        <v>2120750</v>
      </c>
      <c r="H2804" s="6">
        <v>71800</v>
      </c>
      <c r="I2804">
        <v>0</v>
      </c>
      <c r="J2804" s="6">
        <v>2192550</v>
      </c>
    </row>
    <row r="2805" spans="1:10" x14ac:dyDescent="0.3">
      <c r="A2805" s="5">
        <v>45292</v>
      </c>
      <c r="B2805" t="s">
        <v>48</v>
      </c>
      <c r="C2805" t="s">
        <v>513</v>
      </c>
      <c r="D2805" s="1">
        <v>44446</v>
      </c>
      <c r="G2805" s="6">
        <v>4408500</v>
      </c>
      <c r="I2805">
        <v>0</v>
      </c>
      <c r="J2805" s="6">
        <v>4408500</v>
      </c>
    </row>
    <row r="2806" spans="1:10" x14ac:dyDescent="0.3">
      <c r="A2806" s="5">
        <v>45292</v>
      </c>
      <c r="B2806" t="s">
        <v>86</v>
      </c>
      <c r="C2806" t="s">
        <v>549</v>
      </c>
      <c r="D2806" s="1">
        <v>45007</v>
      </c>
      <c r="G2806" s="6">
        <v>5346500</v>
      </c>
      <c r="I2806">
        <v>0</v>
      </c>
      <c r="J2806" s="6">
        <v>5346500</v>
      </c>
    </row>
    <row r="2807" spans="1:10" x14ac:dyDescent="0.3">
      <c r="A2807" s="5">
        <v>45292</v>
      </c>
      <c r="B2807" t="s">
        <v>64</v>
      </c>
      <c r="C2807" t="s">
        <v>526</v>
      </c>
      <c r="D2807" s="1">
        <v>44775</v>
      </c>
      <c r="G2807" s="6">
        <v>5031820</v>
      </c>
      <c r="I2807">
        <v>0</v>
      </c>
      <c r="J2807" s="6">
        <v>5031820</v>
      </c>
    </row>
    <row r="2808" spans="1:10" x14ac:dyDescent="0.3">
      <c r="A2808" s="5">
        <v>45292</v>
      </c>
      <c r="B2808" t="s">
        <v>43</v>
      </c>
      <c r="C2808" t="s">
        <v>507</v>
      </c>
      <c r="D2808" s="1">
        <v>44299</v>
      </c>
      <c r="G2808" s="6">
        <v>2739080</v>
      </c>
      <c r="I2808">
        <v>0</v>
      </c>
      <c r="J2808" s="6">
        <v>2739080</v>
      </c>
    </row>
    <row r="2809" spans="1:10" x14ac:dyDescent="0.3">
      <c r="A2809" s="5">
        <v>45292</v>
      </c>
      <c r="B2809" t="s">
        <v>107</v>
      </c>
      <c r="C2809" t="s">
        <v>570</v>
      </c>
      <c r="D2809" s="1">
        <v>45189</v>
      </c>
      <c r="G2809" s="6">
        <v>4272000</v>
      </c>
      <c r="I2809">
        <v>0</v>
      </c>
      <c r="J2809" s="6">
        <v>4272000</v>
      </c>
    </row>
    <row r="2810" spans="1:10" x14ac:dyDescent="0.3">
      <c r="A2810" s="5">
        <v>45292</v>
      </c>
      <c r="B2810" t="s">
        <v>35</v>
      </c>
      <c r="C2810" t="s">
        <v>499</v>
      </c>
      <c r="D2810" s="1">
        <v>44169</v>
      </c>
      <c r="G2810" s="6">
        <v>7240180</v>
      </c>
      <c r="I2810">
        <v>0</v>
      </c>
      <c r="J2810" s="6">
        <v>7240180</v>
      </c>
    </row>
    <row r="2811" spans="1:10" x14ac:dyDescent="0.3">
      <c r="A2811" s="5">
        <v>45323</v>
      </c>
      <c r="B2811" t="s">
        <v>1</v>
      </c>
      <c r="C2811" t="s">
        <v>475</v>
      </c>
      <c r="D2811" s="1">
        <v>42292</v>
      </c>
      <c r="G2811" s="6">
        <v>7713050</v>
      </c>
      <c r="H2811" s="6">
        <v>364700</v>
      </c>
      <c r="I2811">
        <v>0</v>
      </c>
      <c r="J2811" s="6">
        <v>8077750</v>
      </c>
    </row>
    <row r="2812" spans="1:10" x14ac:dyDescent="0.3">
      <c r="A2812" s="5">
        <v>45323</v>
      </c>
      <c r="B2812" t="s">
        <v>3</v>
      </c>
      <c r="C2812" t="s">
        <v>476</v>
      </c>
      <c r="D2812" s="1">
        <v>42444</v>
      </c>
      <c r="G2812" s="6">
        <v>6092870</v>
      </c>
      <c r="I2812">
        <v>0</v>
      </c>
      <c r="J2812" s="6">
        <v>6092870</v>
      </c>
    </row>
    <row r="2813" spans="1:10" x14ac:dyDescent="0.3">
      <c r="A2813" s="5">
        <v>45323</v>
      </c>
      <c r="B2813" t="s">
        <v>4</v>
      </c>
      <c r="C2813" t="s">
        <v>477</v>
      </c>
      <c r="D2813" s="1">
        <v>42503</v>
      </c>
      <c r="G2813" s="6">
        <v>6324700</v>
      </c>
      <c r="I2813">
        <v>0</v>
      </c>
      <c r="J2813" s="6">
        <v>6324700</v>
      </c>
    </row>
    <row r="2814" spans="1:10" x14ac:dyDescent="0.3">
      <c r="A2814" s="5">
        <v>45323</v>
      </c>
      <c r="B2814" t="s">
        <v>6</v>
      </c>
      <c r="C2814" t="s">
        <v>478</v>
      </c>
      <c r="D2814" s="1">
        <v>42638</v>
      </c>
      <c r="G2814" s="6">
        <v>5281930</v>
      </c>
      <c r="I2814">
        <v>0</v>
      </c>
      <c r="J2814" s="6">
        <v>5281930</v>
      </c>
    </row>
    <row r="2815" spans="1:10" x14ac:dyDescent="0.3">
      <c r="A2815" s="5">
        <v>45323</v>
      </c>
      <c r="B2815" t="s">
        <v>8</v>
      </c>
      <c r="C2815" t="s">
        <v>479</v>
      </c>
      <c r="D2815" s="1">
        <v>42708</v>
      </c>
      <c r="G2815" s="6">
        <v>4562830</v>
      </c>
      <c r="I2815">
        <v>0</v>
      </c>
      <c r="J2815" s="6">
        <v>4562830</v>
      </c>
    </row>
    <row r="2816" spans="1:10" x14ac:dyDescent="0.3">
      <c r="A2816" s="5">
        <v>45323</v>
      </c>
      <c r="B2816" t="s">
        <v>10</v>
      </c>
      <c r="C2816" t="s">
        <v>480</v>
      </c>
      <c r="D2816" s="1">
        <v>43039</v>
      </c>
      <c r="G2816" s="6">
        <v>7020340</v>
      </c>
      <c r="H2816" s="6">
        <v>232000</v>
      </c>
      <c r="I2816">
        <v>0</v>
      </c>
      <c r="J2816" s="6">
        <v>7252340</v>
      </c>
    </row>
    <row r="2817" spans="1:10" x14ac:dyDescent="0.3">
      <c r="A2817" s="5">
        <v>45323</v>
      </c>
      <c r="B2817" t="s">
        <v>11</v>
      </c>
      <c r="C2817" t="s">
        <v>481</v>
      </c>
      <c r="D2817" s="1">
        <v>43146</v>
      </c>
      <c r="G2817" s="6">
        <v>8286860</v>
      </c>
      <c r="H2817" s="6">
        <v>227400</v>
      </c>
      <c r="I2817">
        <v>0</v>
      </c>
      <c r="J2817" s="6">
        <v>8514260</v>
      </c>
    </row>
    <row r="2818" spans="1:10" x14ac:dyDescent="0.3">
      <c r="A2818" s="5">
        <v>45323</v>
      </c>
      <c r="B2818" t="s">
        <v>12</v>
      </c>
      <c r="C2818" t="s">
        <v>494</v>
      </c>
      <c r="D2818" s="1">
        <v>43252</v>
      </c>
      <c r="G2818" s="6">
        <v>909000</v>
      </c>
      <c r="I2818">
        <v>0</v>
      </c>
      <c r="J2818" s="6">
        <v>909000</v>
      </c>
    </row>
    <row r="2819" spans="1:10" x14ac:dyDescent="0.3">
      <c r="A2819" s="5">
        <v>45323</v>
      </c>
      <c r="B2819" t="s">
        <v>13</v>
      </c>
      <c r="C2819" t="s">
        <v>485</v>
      </c>
      <c r="D2819" s="1">
        <v>43779</v>
      </c>
      <c r="G2819" s="6">
        <v>6876980</v>
      </c>
      <c r="H2819" s="6">
        <v>261300</v>
      </c>
      <c r="I2819">
        <v>0</v>
      </c>
      <c r="J2819" s="6">
        <v>7138280</v>
      </c>
    </row>
    <row r="2820" spans="1:10" x14ac:dyDescent="0.3">
      <c r="A2820" s="5">
        <v>45323</v>
      </c>
      <c r="B2820" t="s">
        <v>15</v>
      </c>
      <c r="C2820" t="s">
        <v>517</v>
      </c>
      <c r="D2820" s="1">
        <v>44583</v>
      </c>
      <c r="G2820" s="6">
        <v>4866750</v>
      </c>
      <c r="H2820" s="6">
        <v>235500</v>
      </c>
      <c r="I2820">
        <v>0</v>
      </c>
      <c r="J2820" s="6">
        <v>5102250</v>
      </c>
    </row>
    <row r="2821" spans="1:10" x14ac:dyDescent="0.3">
      <c r="A2821" s="5">
        <v>45323</v>
      </c>
      <c r="B2821" t="s">
        <v>16</v>
      </c>
      <c r="C2821" t="s">
        <v>538</v>
      </c>
      <c r="D2821" s="1">
        <v>44889</v>
      </c>
      <c r="G2821" s="6">
        <v>6058070</v>
      </c>
      <c r="I2821">
        <v>0</v>
      </c>
      <c r="J2821" s="6">
        <v>6058070</v>
      </c>
    </row>
    <row r="2822" spans="1:10" x14ac:dyDescent="0.3">
      <c r="A2822" s="5">
        <v>45323</v>
      </c>
      <c r="B2822" t="s">
        <v>20</v>
      </c>
      <c r="C2822" t="s">
        <v>482</v>
      </c>
      <c r="D2822" s="1">
        <v>43629</v>
      </c>
      <c r="G2822" s="6">
        <v>9145830</v>
      </c>
      <c r="H2822" s="6">
        <v>220900</v>
      </c>
      <c r="I2822">
        <v>0</v>
      </c>
      <c r="J2822" s="6">
        <v>9366730</v>
      </c>
    </row>
    <row r="2823" spans="1:10" x14ac:dyDescent="0.3">
      <c r="A2823" s="5">
        <v>45323</v>
      </c>
      <c r="B2823" t="s">
        <v>21</v>
      </c>
      <c r="C2823" t="s">
        <v>483</v>
      </c>
      <c r="D2823" s="1">
        <v>43631</v>
      </c>
      <c r="G2823" s="6">
        <v>5229200</v>
      </c>
      <c r="H2823" s="6">
        <v>192800</v>
      </c>
      <c r="I2823">
        <v>0</v>
      </c>
      <c r="J2823" s="6">
        <v>5422000</v>
      </c>
    </row>
    <row r="2824" spans="1:10" x14ac:dyDescent="0.3">
      <c r="A2824" s="5">
        <v>45323</v>
      </c>
      <c r="B2824" t="s">
        <v>22</v>
      </c>
      <c r="C2824" t="s">
        <v>484</v>
      </c>
      <c r="D2824" s="1">
        <v>43743</v>
      </c>
      <c r="G2824" s="6">
        <v>8405200</v>
      </c>
      <c r="H2824" s="6">
        <v>200500</v>
      </c>
      <c r="I2824">
        <v>0</v>
      </c>
      <c r="J2824" s="6">
        <v>8605700</v>
      </c>
    </row>
    <row r="2825" spans="1:10" x14ac:dyDescent="0.3">
      <c r="A2825" s="5">
        <v>45323</v>
      </c>
      <c r="B2825" t="s">
        <v>23</v>
      </c>
      <c r="C2825" t="s">
        <v>486</v>
      </c>
      <c r="D2825" s="1">
        <v>43834</v>
      </c>
      <c r="G2825" s="6">
        <v>12175810</v>
      </c>
      <c r="I2825">
        <v>0</v>
      </c>
      <c r="J2825" s="6">
        <v>12175810</v>
      </c>
    </row>
    <row r="2826" spans="1:10" x14ac:dyDescent="0.3">
      <c r="A2826" s="5">
        <v>45323</v>
      </c>
      <c r="B2826" t="s">
        <v>24</v>
      </c>
      <c r="C2826" t="s">
        <v>487</v>
      </c>
      <c r="D2826" s="1">
        <v>43833</v>
      </c>
      <c r="G2826" s="6">
        <v>4943680</v>
      </c>
      <c r="I2826">
        <v>0</v>
      </c>
      <c r="J2826" s="6">
        <v>4943680</v>
      </c>
    </row>
    <row r="2827" spans="1:10" x14ac:dyDescent="0.3">
      <c r="A2827" s="5">
        <v>45323</v>
      </c>
      <c r="B2827" t="s">
        <v>25</v>
      </c>
      <c r="C2827" t="s">
        <v>488</v>
      </c>
      <c r="D2827" s="1">
        <v>43853</v>
      </c>
      <c r="G2827" s="6">
        <v>6042210</v>
      </c>
      <c r="H2827" s="6">
        <v>396200</v>
      </c>
      <c r="I2827">
        <v>0</v>
      </c>
      <c r="J2827" s="6">
        <v>6438410</v>
      </c>
    </row>
    <row r="2828" spans="1:10" x14ac:dyDescent="0.3">
      <c r="A2828" s="5">
        <v>45323</v>
      </c>
      <c r="B2828" t="s">
        <v>26</v>
      </c>
      <c r="C2828" t="s">
        <v>489</v>
      </c>
      <c r="D2828" s="1">
        <v>43945</v>
      </c>
      <c r="G2828" s="6">
        <v>9782280</v>
      </c>
      <c r="H2828" s="6">
        <v>230900</v>
      </c>
      <c r="I2828">
        <v>0</v>
      </c>
      <c r="J2828" s="6">
        <v>10013180</v>
      </c>
    </row>
    <row r="2829" spans="1:10" x14ac:dyDescent="0.3">
      <c r="A2829" s="5">
        <v>45323</v>
      </c>
      <c r="B2829" t="s">
        <v>27</v>
      </c>
      <c r="C2829" t="s">
        <v>490</v>
      </c>
      <c r="D2829" s="1">
        <v>44015</v>
      </c>
      <c r="G2829" s="6">
        <v>2998880</v>
      </c>
      <c r="I2829">
        <v>0</v>
      </c>
      <c r="J2829" s="6">
        <v>2998880</v>
      </c>
    </row>
    <row r="2830" spans="1:10" x14ac:dyDescent="0.3">
      <c r="A2830" s="5">
        <v>45323</v>
      </c>
      <c r="B2830" t="s">
        <v>28</v>
      </c>
      <c r="C2830" t="s">
        <v>491</v>
      </c>
      <c r="D2830" s="1">
        <v>44042</v>
      </c>
      <c r="G2830" s="6">
        <v>4252300</v>
      </c>
      <c r="I2830">
        <v>0</v>
      </c>
      <c r="J2830" s="6">
        <v>4252300</v>
      </c>
    </row>
    <row r="2831" spans="1:10" x14ac:dyDescent="0.3">
      <c r="A2831" s="5">
        <v>45323</v>
      </c>
      <c r="B2831" t="s">
        <v>29</v>
      </c>
      <c r="C2831" t="s">
        <v>492</v>
      </c>
      <c r="D2831" s="1">
        <v>44043</v>
      </c>
      <c r="G2831" s="6">
        <v>4619240</v>
      </c>
      <c r="I2831">
        <v>0</v>
      </c>
      <c r="J2831" s="6">
        <v>4619240</v>
      </c>
    </row>
    <row r="2832" spans="1:10" x14ac:dyDescent="0.3">
      <c r="A2832" s="5">
        <v>45323</v>
      </c>
      <c r="B2832" t="s">
        <v>30</v>
      </c>
      <c r="C2832" t="s">
        <v>493</v>
      </c>
      <c r="D2832" s="1">
        <v>44072</v>
      </c>
      <c r="G2832" s="6">
        <v>4558690</v>
      </c>
      <c r="I2832">
        <v>0</v>
      </c>
      <c r="J2832" s="6">
        <v>4558690</v>
      </c>
    </row>
    <row r="2833" spans="1:10" x14ac:dyDescent="0.3">
      <c r="A2833" s="5">
        <v>45323</v>
      </c>
      <c r="B2833" t="s">
        <v>31</v>
      </c>
      <c r="C2833" t="s">
        <v>495</v>
      </c>
      <c r="D2833" s="1">
        <v>44085</v>
      </c>
      <c r="G2833" s="6">
        <v>5568890</v>
      </c>
      <c r="I2833">
        <v>0</v>
      </c>
      <c r="J2833" s="6">
        <v>5568890</v>
      </c>
    </row>
    <row r="2834" spans="1:10" x14ac:dyDescent="0.3">
      <c r="A2834" s="5">
        <v>45323</v>
      </c>
      <c r="B2834" t="s">
        <v>32</v>
      </c>
      <c r="C2834" t="s">
        <v>496</v>
      </c>
      <c r="D2834" s="1">
        <v>44130</v>
      </c>
      <c r="E2834" s="1">
        <v>45543</v>
      </c>
      <c r="G2834" s="6">
        <v>2886500</v>
      </c>
      <c r="I2834">
        <v>0</v>
      </c>
      <c r="J2834" s="6">
        <v>2886500</v>
      </c>
    </row>
    <row r="2835" spans="1:10" x14ac:dyDescent="0.3">
      <c r="A2835" s="5">
        <v>45323</v>
      </c>
      <c r="B2835" t="s">
        <v>33</v>
      </c>
      <c r="C2835" t="s">
        <v>497</v>
      </c>
      <c r="D2835" s="1">
        <v>44147</v>
      </c>
      <c r="G2835" s="6">
        <v>6413950</v>
      </c>
      <c r="I2835">
        <v>0</v>
      </c>
      <c r="J2835" s="6">
        <v>6413950</v>
      </c>
    </row>
    <row r="2836" spans="1:10" x14ac:dyDescent="0.3">
      <c r="A2836" s="5">
        <v>45323</v>
      </c>
      <c r="B2836" t="s">
        <v>34</v>
      </c>
      <c r="C2836" t="s">
        <v>498</v>
      </c>
      <c r="D2836" s="1">
        <v>44154</v>
      </c>
      <c r="G2836" s="6">
        <v>8877680</v>
      </c>
      <c r="I2836">
        <v>0</v>
      </c>
      <c r="J2836" s="6">
        <v>8877680</v>
      </c>
    </row>
    <row r="2837" spans="1:10" x14ac:dyDescent="0.3">
      <c r="A2837" s="5">
        <v>45323</v>
      </c>
      <c r="B2837" t="s">
        <v>35</v>
      </c>
      <c r="C2837" t="s">
        <v>499</v>
      </c>
      <c r="D2837" s="1">
        <v>44169</v>
      </c>
      <c r="G2837" s="6">
        <v>7103940</v>
      </c>
      <c r="I2837">
        <v>0</v>
      </c>
      <c r="J2837" s="6">
        <v>7103940</v>
      </c>
    </row>
    <row r="2838" spans="1:10" x14ac:dyDescent="0.3">
      <c r="A2838" s="5">
        <v>45323</v>
      </c>
      <c r="B2838" t="s">
        <v>36</v>
      </c>
      <c r="C2838" t="s">
        <v>500</v>
      </c>
      <c r="D2838" s="1">
        <v>44217</v>
      </c>
      <c r="E2838" s="1">
        <v>45620</v>
      </c>
      <c r="G2838" s="6">
        <v>3659300</v>
      </c>
      <c r="I2838">
        <v>0</v>
      </c>
      <c r="J2838" s="6">
        <v>3659300</v>
      </c>
    </row>
    <row r="2839" spans="1:10" x14ac:dyDescent="0.3">
      <c r="A2839" s="5">
        <v>45323</v>
      </c>
      <c r="B2839" t="s">
        <v>37</v>
      </c>
      <c r="C2839" t="s">
        <v>501</v>
      </c>
      <c r="D2839" s="1">
        <v>44245</v>
      </c>
      <c r="E2839" s="1">
        <v>45838</v>
      </c>
      <c r="G2839" s="6">
        <v>3997180</v>
      </c>
      <c r="I2839">
        <v>0</v>
      </c>
      <c r="J2839" s="6">
        <v>3997180</v>
      </c>
    </row>
    <row r="2840" spans="1:10" x14ac:dyDescent="0.3">
      <c r="A2840" s="5">
        <v>45323</v>
      </c>
      <c r="B2840" t="s">
        <v>38</v>
      </c>
      <c r="C2840" t="s">
        <v>502</v>
      </c>
      <c r="D2840" s="1">
        <v>44252</v>
      </c>
      <c r="G2840" s="6">
        <v>3609350</v>
      </c>
      <c r="I2840">
        <v>0</v>
      </c>
      <c r="J2840" s="6">
        <v>3609350</v>
      </c>
    </row>
    <row r="2841" spans="1:10" x14ac:dyDescent="0.3">
      <c r="A2841" s="5">
        <v>45323</v>
      </c>
      <c r="B2841" t="s">
        <v>39</v>
      </c>
      <c r="C2841" t="s">
        <v>503</v>
      </c>
      <c r="D2841" s="1">
        <v>44258</v>
      </c>
      <c r="G2841" s="6">
        <v>6314000</v>
      </c>
      <c r="H2841" s="6">
        <v>185900</v>
      </c>
      <c r="I2841">
        <v>0</v>
      </c>
      <c r="J2841" s="6">
        <v>6499900</v>
      </c>
    </row>
    <row r="2842" spans="1:10" x14ac:dyDescent="0.3">
      <c r="A2842" s="5">
        <v>45323</v>
      </c>
      <c r="B2842" t="s">
        <v>40</v>
      </c>
      <c r="C2842" t="s">
        <v>504</v>
      </c>
      <c r="D2842" s="1">
        <v>44280</v>
      </c>
      <c r="G2842" s="6">
        <v>2701500</v>
      </c>
      <c r="I2842">
        <v>0</v>
      </c>
      <c r="J2842" s="6">
        <v>2701500</v>
      </c>
    </row>
    <row r="2843" spans="1:10" x14ac:dyDescent="0.3">
      <c r="A2843" s="5">
        <v>45323</v>
      </c>
      <c r="B2843" t="s">
        <v>41</v>
      </c>
      <c r="C2843" t="s">
        <v>505</v>
      </c>
      <c r="D2843" s="1">
        <v>44287</v>
      </c>
      <c r="G2843" s="6">
        <v>7478150</v>
      </c>
      <c r="I2843">
        <v>0</v>
      </c>
      <c r="J2843" s="6">
        <v>7478150</v>
      </c>
    </row>
    <row r="2844" spans="1:10" x14ac:dyDescent="0.3">
      <c r="A2844" s="5">
        <v>45323</v>
      </c>
      <c r="B2844" t="s">
        <v>42</v>
      </c>
      <c r="C2844" t="s">
        <v>506</v>
      </c>
      <c r="D2844" s="1">
        <v>44298</v>
      </c>
      <c r="G2844" s="6">
        <v>3825700</v>
      </c>
      <c r="I2844">
        <v>0</v>
      </c>
      <c r="J2844" s="6">
        <v>3825700</v>
      </c>
    </row>
    <row r="2845" spans="1:10" x14ac:dyDescent="0.3">
      <c r="A2845" s="5">
        <v>45323</v>
      </c>
      <c r="B2845" t="s">
        <v>43</v>
      </c>
      <c r="C2845" t="s">
        <v>507</v>
      </c>
      <c r="D2845" s="1">
        <v>44299</v>
      </c>
      <c r="G2845" s="6">
        <v>2926230</v>
      </c>
      <c r="I2845">
        <v>0</v>
      </c>
      <c r="J2845" s="6">
        <v>2926230</v>
      </c>
    </row>
    <row r="2846" spans="1:10" x14ac:dyDescent="0.3">
      <c r="A2846" s="5">
        <v>45323</v>
      </c>
      <c r="B2846" t="s">
        <v>44</v>
      </c>
      <c r="C2846" t="s">
        <v>512</v>
      </c>
      <c r="D2846" s="1">
        <v>44421</v>
      </c>
      <c r="G2846" s="6">
        <v>7410360</v>
      </c>
      <c r="H2846" s="6">
        <v>234800</v>
      </c>
      <c r="I2846">
        <v>0</v>
      </c>
      <c r="J2846" s="6">
        <v>7645160</v>
      </c>
    </row>
    <row r="2847" spans="1:10" x14ac:dyDescent="0.3">
      <c r="A2847" s="5">
        <v>45323</v>
      </c>
      <c r="B2847" t="s">
        <v>45</v>
      </c>
      <c r="C2847" t="s">
        <v>509</v>
      </c>
      <c r="D2847" s="1">
        <v>44391</v>
      </c>
      <c r="G2847" s="6">
        <v>7355450</v>
      </c>
      <c r="H2847" s="6">
        <v>363900</v>
      </c>
      <c r="I2847">
        <v>0</v>
      </c>
      <c r="J2847" s="6">
        <v>7719350</v>
      </c>
    </row>
    <row r="2848" spans="1:10" x14ac:dyDescent="0.3">
      <c r="A2848" s="5">
        <v>45323</v>
      </c>
      <c r="B2848" t="s">
        <v>46</v>
      </c>
      <c r="C2848" t="s">
        <v>510</v>
      </c>
      <c r="D2848" s="1">
        <v>44404</v>
      </c>
      <c r="G2848" s="6">
        <v>8240450</v>
      </c>
      <c r="H2848" s="6">
        <v>959300</v>
      </c>
      <c r="I2848">
        <v>0</v>
      </c>
      <c r="J2848" s="6">
        <v>9199750</v>
      </c>
    </row>
    <row r="2849" spans="1:10" x14ac:dyDescent="0.3">
      <c r="A2849" s="5">
        <v>45323</v>
      </c>
      <c r="B2849" t="s">
        <v>47</v>
      </c>
      <c r="C2849" t="s">
        <v>511</v>
      </c>
      <c r="D2849" s="1">
        <v>44405</v>
      </c>
      <c r="G2849" s="6">
        <v>8056500</v>
      </c>
      <c r="I2849">
        <v>0</v>
      </c>
      <c r="J2849" s="6">
        <v>8056500</v>
      </c>
    </row>
    <row r="2850" spans="1:10" x14ac:dyDescent="0.3">
      <c r="A2850" s="5">
        <v>45323</v>
      </c>
      <c r="B2850" t="s">
        <v>48</v>
      </c>
      <c r="C2850" t="s">
        <v>513</v>
      </c>
      <c r="D2850" s="1">
        <v>44446</v>
      </c>
      <c r="G2850" s="6">
        <v>4097000</v>
      </c>
      <c r="I2850">
        <v>0</v>
      </c>
      <c r="J2850" s="6">
        <v>4097000</v>
      </c>
    </row>
    <row r="2851" spans="1:10" x14ac:dyDescent="0.3">
      <c r="A2851" s="5">
        <v>45323</v>
      </c>
      <c r="B2851" t="s">
        <v>49</v>
      </c>
      <c r="C2851" t="s">
        <v>514</v>
      </c>
      <c r="D2851" s="1">
        <v>44453</v>
      </c>
      <c r="G2851" s="6">
        <v>8804840</v>
      </c>
      <c r="H2851" s="6">
        <v>284700</v>
      </c>
      <c r="I2851">
        <v>0</v>
      </c>
      <c r="J2851" s="6">
        <v>9089540</v>
      </c>
    </row>
    <row r="2852" spans="1:10" x14ac:dyDescent="0.3">
      <c r="A2852" s="5">
        <v>45323</v>
      </c>
      <c r="B2852" t="s">
        <v>50</v>
      </c>
      <c r="C2852" t="s">
        <v>508</v>
      </c>
      <c r="D2852" s="1">
        <v>44463</v>
      </c>
      <c r="G2852" s="6">
        <v>2889550</v>
      </c>
      <c r="H2852" s="6">
        <v>300100</v>
      </c>
      <c r="I2852">
        <v>0</v>
      </c>
      <c r="J2852" s="6">
        <v>3189650</v>
      </c>
    </row>
    <row r="2853" spans="1:10" x14ac:dyDescent="0.3">
      <c r="A2853" s="5">
        <v>45323</v>
      </c>
      <c r="B2853" t="s">
        <v>51</v>
      </c>
      <c r="C2853" t="s">
        <v>508</v>
      </c>
      <c r="D2853" s="1">
        <v>44377</v>
      </c>
      <c r="G2853" s="6">
        <v>4608350</v>
      </c>
      <c r="H2853" s="6">
        <v>238300</v>
      </c>
      <c r="I2853">
        <v>0</v>
      </c>
      <c r="J2853" s="6">
        <v>4846650</v>
      </c>
    </row>
    <row r="2854" spans="1:10" x14ac:dyDescent="0.3">
      <c r="A2854" s="5">
        <v>45323</v>
      </c>
      <c r="B2854" t="s">
        <v>52</v>
      </c>
      <c r="C2854" t="s">
        <v>508</v>
      </c>
      <c r="D2854" s="1">
        <v>44501</v>
      </c>
      <c r="G2854" s="6">
        <v>5048770</v>
      </c>
      <c r="H2854" s="6">
        <v>175600</v>
      </c>
      <c r="I2854">
        <v>0</v>
      </c>
      <c r="J2854" s="6">
        <v>5224370</v>
      </c>
    </row>
    <row r="2855" spans="1:10" x14ac:dyDescent="0.3">
      <c r="A2855" s="5">
        <v>45323</v>
      </c>
      <c r="B2855" t="s">
        <v>53</v>
      </c>
      <c r="C2855" t="s">
        <v>508</v>
      </c>
      <c r="D2855" s="1">
        <v>44476</v>
      </c>
      <c r="G2855" s="6">
        <v>2775150</v>
      </c>
      <c r="H2855" s="6">
        <v>66200</v>
      </c>
      <c r="I2855">
        <v>0</v>
      </c>
      <c r="J2855" s="6">
        <v>2841350</v>
      </c>
    </row>
    <row r="2856" spans="1:10" x14ac:dyDescent="0.3">
      <c r="A2856" s="5">
        <v>45323</v>
      </c>
      <c r="B2856" t="s">
        <v>54</v>
      </c>
      <c r="C2856" t="s">
        <v>515</v>
      </c>
      <c r="D2856" s="1">
        <v>44508</v>
      </c>
      <c r="G2856" s="6">
        <v>6860130</v>
      </c>
      <c r="H2856" s="6">
        <v>254400</v>
      </c>
      <c r="I2856">
        <v>0</v>
      </c>
      <c r="J2856" s="6">
        <v>7114530</v>
      </c>
    </row>
    <row r="2857" spans="1:10" x14ac:dyDescent="0.3">
      <c r="A2857" s="5">
        <v>45323</v>
      </c>
      <c r="B2857" t="s">
        <v>55</v>
      </c>
      <c r="C2857" t="s">
        <v>516</v>
      </c>
      <c r="D2857" s="1">
        <v>44536</v>
      </c>
      <c r="E2857" s="1">
        <v>46028</v>
      </c>
      <c r="G2857" s="6">
        <v>2396400</v>
      </c>
      <c r="I2857">
        <v>0</v>
      </c>
      <c r="J2857" s="6">
        <v>2396400</v>
      </c>
    </row>
    <row r="2858" spans="1:10" x14ac:dyDescent="0.3">
      <c r="A2858" s="5">
        <v>45323</v>
      </c>
      <c r="B2858" t="s">
        <v>56</v>
      </c>
      <c r="C2858" t="s">
        <v>518</v>
      </c>
      <c r="D2858" s="1">
        <v>44616</v>
      </c>
      <c r="G2858" s="6">
        <v>3815000</v>
      </c>
      <c r="I2858">
        <v>0</v>
      </c>
      <c r="J2858" s="6">
        <v>3815000</v>
      </c>
    </row>
    <row r="2859" spans="1:10" x14ac:dyDescent="0.3">
      <c r="A2859" s="5">
        <v>45323</v>
      </c>
      <c r="B2859" t="s">
        <v>57</v>
      </c>
      <c r="C2859" t="s">
        <v>519</v>
      </c>
      <c r="D2859" s="1">
        <v>44643</v>
      </c>
      <c r="G2859" s="6">
        <v>8000530</v>
      </c>
      <c r="H2859" s="6">
        <v>402400</v>
      </c>
      <c r="I2859">
        <v>0</v>
      </c>
      <c r="J2859" s="6">
        <v>8402930</v>
      </c>
    </row>
    <row r="2860" spans="1:10" x14ac:dyDescent="0.3">
      <c r="A2860" s="5">
        <v>45323</v>
      </c>
      <c r="B2860" t="s">
        <v>58</v>
      </c>
      <c r="C2860" t="s">
        <v>520</v>
      </c>
      <c r="D2860" s="1">
        <v>44651</v>
      </c>
      <c r="G2860" s="6">
        <v>5967020</v>
      </c>
      <c r="H2860" s="6">
        <v>209800</v>
      </c>
      <c r="I2860">
        <v>0</v>
      </c>
      <c r="J2860" s="6">
        <v>6176820</v>
      </c>
    </row>
    <row r="2861" spans="1:10" x14ac:dyDescent="0.3">
      <c r="A2861" s="5">
        <v>45323</v>
      </c>
      <c r="B2861" t="s">
        <v>59</v>
      </c>
      <c r="C2861" t="s">
        <v>521</v>
      </c>
      <c r="D2861" s="1">
        <v>44657</v>
      </c>
      <c r="G2861" s="6">
        <v>6329100</v>
      </c>
      <c r="I2861">
        <v>0</v>
      </c>
      <c r="J2861" s="6">
        <v>6329100</v>
      </c>
    </row>
    <row r="2862" spans="1:10" x14ac:dyDescent="0.3">
      <c r="A2862" s="5">
        <v>45323</v>
      </c>
      <c r="B2862" t="s">
        <v>60</v>
      </c>
      <c r="C2862" t="s">
        <v>522</v>
      </c>
      <c r="D2862" s="1">
        <v>44659</v>
      </c>
      <c r="G2862" s="6">
        <v>4047470</v>
      </c>
      <c r="H2862" s="6">
        <v>568100</v>
      </c>
      <c r="I2862">
        <v>0</v>
      </c>
      <c r="J2862" s="6">
        <v>4615570</v>
      </c>
    </row>
    <row r="2863" spans="1:10" x14ac:dyDescent="0.3">
      <c r="A2863" s="5">
        <v>45323</v>
      </c>
      <c r="B2863" t="s">
        <v>61</v>
      </c>
      <c r="C2863" t="s">
        <v>523</v>
      </c>
      <c r="D2863" s="1">
        <v>44694</v>
      </c>
      <c r="G2863" s="6">
        <v>6390600</v>
      </c>
      <c r="H2863" s="6">
        <v>419000</v>
      </c>
      <c r="I2863">
        <v>0</v>
      </c>
      <c r="J2863" s="6">
        <v>6809600</v>
      </c>
    </row>
    <row r="2864" spans="1:10" x14ac:dyDescent="0.3">
      <c r="A2864" s="5">
        <v>45323</v>
      </c>
      <c r="B2864" t="s">
        <v>62</v>
      </c>
      <c r="C2864" t="s">
        <v>524</v>
      </c>
      <c r="D2864" s="1">
        <v>44712</v>
      </c>
      <c r="G2864" s="6">
        <v>4644400</v>
      </c>
      <c r="I2864">
        <v>0</v>
      </c>
      <c r="J2864" s="6">
        <v>4644400</v>
      </c>
    </row>
    <row r="2865" spans="1:10" x14ac:dyDescent="0.3">
      <c r="A2865" s="5">
        <v>45323</v>
      </c>
      <c r="B2865" t="s">
        <v>63</v>
      </c>
      <c r="C2865" t="s">
        <v>525</v>
      </c>
      <c r="D2865" s="1">
        <v>44762</v>
      </c>
      <c r="G2865" s="6">
        <v>3443500</v>
      </c>
      <c r="H2865" s="6">
        <v>197100</v>
      </c>
      <c r="I2865">
        <v>0</v>
      </c>
      <c r="J2865" s="6">
        <v>3640600</v>
      </c>
    </row>
    <row r="2866" spans="1:10" x14ac:dyDescent="0.3">
      <c r="A2866" s="5">
        <v>45323</v>
      </c>
      <c r="B2866" t="s">
        <v>64</v>
      </c>
      <c r="C2866" t="s">
        <v>526</v>
      </c>
      <c r="D2866" s="1">
        <v>44775</v>
      </c>
      <c r="G2866" s="6">
        <v>4996220</v>
      </c>
      <c r="I2866">
        <v>0</v>
      </c>
      <c r="J2866" s="6">
        <v>4996220</v>
      </c>
    </row>
    <row r="2867" spans="1:10" x14ac:dyDescent="0.3">
      <c r="A2867" s="5">
        <v>45323</v>
      </c>
      <c r="B2867" t="s">
        <v>65</v>
      </c>
      <c r="C2867" t="s">
        <v>527</v>
      </c>
      <c r="D2867" s="1">
        <v>44783</v>
      </c>
      <c r="G2867" s="6">
        <v>3099500</v>
      </c>
      <c r="I2867">
        <v>0</v>
      </c>
      <c r="J2867" s="6">
        <v>3099500</v>
      </c>
    </row>
    <row r="2868" spans="1:10" x14ac:dyDescent="0.3">
      <c r="A2868" s="5">
        <v>45323</v>
      </c>
      <c r="B2868" t="s">
        <v>66</v>
      </c>
      <c r="C2868" t="s">
        <v>528</v>
      </c>
      <c r="D2868" s="1">
        <v>44798</v>
      </c>
      <c r="G2868" s="6">
        <v>2865300</v>
      </c>
      <c r="H2868" s="6">
        <v>97900</v>
      </c>
      <c r="I2868">
        <v>0</v>
      </c>
      <c r="J2868" s="6">
        <v>2963200</v>
      </c>
    </row>
    <row r="2869" spans="1:10" x14ac:dyDescent="0.3">
      <c r="A2869" s="5">
        <v>45323</v>
      </c>
      <c r="B2869" t="s">
        <v>67</v>
      </c>
      <c r="C2869" t="s">
        <v>529</v>
      </c>
      <c r="D2869" s="1">
        <v>44802</v>
      </c>
      <c r="G2869" s="6">
        <v>5551230</v>
      </c>
      <c r="I2869">
        <v>0</v>
      </c>
      <c r="J2869" s="6">
        <v>5551230</v>
      </c>
    </row>
    <row r="2870" spans="1:10" x14ac:dyDescent="0.3">
      <c r="A2870" s="5">
        <v>45323</v>
      </c>
      <c r="B2870" t="s">
        <v>68</v>
      </c>
      <c r="C2870" t="s">
        <v>530</v>
      </c>
      <c r="D2870" s="1">
        <v>44811</v>
      </c>
      <c r="G2870" s="6">
        <v>2574650</v>
      </c>
      <c r="I2870">
        <v>0</v>
      </c>
      <c r="J2870" s="6">
        <v>2574650</v>
      </c>
    </row>
    <row r="2871" spans="1:10" x14ac:dyDescent="0.3">
      <c r="A2871" s="5">
        <v>45323</v>
      </c>
      <c r="B2871" t="s">
        <v>69</v>
      </c>
      <c r="C2871" t="s">
        <v>531</v>
      </c>
      <c r="D2871" s="1">
        <v>44820</v>
      </c>
      <c r="G2871" s="6">
        <v>4776230</v>
      </c>
      <c r="H2871" s="6">
        <v>360800</v>
      </c>
      <c r="I2871">
        <v>0</v>
      </c>
      <c r="J2871" s="6">
        <v>5137030</v>
      </c>
    </row>
    <row r="2872" spans="1:10" x14ac:dyDescent="0.3">
      <c r="A2872" s="5">
        <v>45323</v>
      </c>
      <c r="B2872" t="s">
        <v>70</v>
      </c>
      <c r="C2872" t="s">
        <v>532</v>
      </c>
      <c r="D2872" s="1">
        <v>44845</v>
      </c>
      <c r="G2872" s="6">
        <v>5083900</v>
      </c>
      <c r="I2872">
        <v>0</v>
      </c>
      <c r="J2872" s="6">
        <v>5083900</v>
      </c>
    </row>
    <row r="2873" spans="1:10" x14ac:dyDescent="0.3">
      <c r="A2873" s="5">
        <v>45323</v>
      </c>
      <c r="B2873" t="s">
        <v>71</v>
      </c>
      <c r="C2873" t="s">
        <v>533</v>
      </c>
      <c r="D2873" s="1">
        <v>44848</v>
      </c>
      <c r="G2873" s="6">
        <v>5828500</v>
      </c>
      <c r="I2873">
        <v>0</v>
      </c>
      <c r="J2873" s="6">
        <v>5828500</v>
      </c>
    </row>
    <row r="2874" spans="1:10" x14ac:dyDescent="0.3">
      <c r="A2874" s="5">
        <v>45323</v>
      </c>
      <c r="B2874" t="s">
        <v>72</v>
      </c>
      <c r="C2874" t="s">
        <v>534</v>
      </c>
      <c r="D2874" s="1">
        <v>44854</v>
      </c>
      <c r="G2874" s="6">
        <v>5671880</v>
      </c>
      <c r="I2874">
        <v>0</v>
      </c>
      <c r="J2874" s="6">
        <v>5671880</v>
      </c>
    </row>
    <row r="2875" spans="1:10" x14ac:dyDescent="0.3">
      <c r="A2875" s="5">
        <v>45323</v>
      </c>
      <c r="B2875" t="s">
        <v>73</v>
      </c>
      <c r="C2875" t="s">
        <v>535</v>
      </c>
      <c r="D2875" s="1">
        <v>44855</v>
      </c>
      <c r="G2875" s="6">
        <v>5251190</v>
      </c>
      <c r="I2875">
        <v>0</v>
      </c>
      <c r="J2875" s="6">
        <v>5251190</v>
      </c>
    </row>
    <row r="2876" spans="1:10" x14ac:dyDescent="0.3">
      <c r="A2876" s="5">
        <v>45323</v>
      </c>
      <c r="B2876" t="s">
        <v>74</v>
      </c>
      <c r="C2876" t="s">
        <v>536</v>
      </c>
      <c r="D2876" s="1">
        <v>44859</v>
      </c>
      <c r="G2876" s="6">
        <v>4673990</v>
      </c>
      <c r="I2876">
        <v>0</v>
      </c>
      <c r="J2876" s="6">
        <v>4673990</v>
      </c>
    </row>
    <row r="2877" spans="1:10" x14ac:dyDescent="0.3">
      <c r="A2877" s="5">
        <v>45323</v>
      </c>
      <c r="B2877" t="s">
        <v>75</v>
      </c>
      <c r="C2877" t="s">
        <v>537</v>
      </c>
      <c r="D2877" s="1">
        <v>44861</v>
      </c>
      <c r="G2877" s="6">
        <v>2860050</v>
      </c>
      <c r="I2877">
        <v>0</v>
      </c>
      <c r="J2877" s="6">
        <v>2860050</v>
      </c>
    </row>
    <row r="2878" spans="1:10" x14ac:dyDescent="0.3">
      <c r="A2878" s="5">
        <v>45323</v>
      </c>
      <c r="B2878" t="s">
        <v>76</v>
      </c>
      <c r="C2878" t="s">
        <v>539</v>
      </c>
      <c r="D2878" s="1">
        <v>44889</v>
      </c>
      <c r="G2878" s="6">
        <v>2692110</v>
      </c>
      <c r="I2878">
        <v>0</v>
      </c>
      <c r="J2878" s="6">
        <v>2692110</v>
      </c>
    </row>
    <row r="2879" spans="1:10" x14ac:dyDescent="0.3">
      <c r="A2879" s="5">
        <v>45323</v>
      </c>
      <c r="B2879" t="s">
        <v>77</v>
      </c>
      <c r="C2879" t="s">
        <v>540</v>
      </c>
      <c r="D2879" s="1">
        <v>44893</v>
      </c>
      <c r="G2879" s="6">
        <v>4760150</v>
      </c>
      <c r="I2879">
        <v>0</v>
      </c>
      <c r="J2879" s="6">
        <v>4760150</v>
      </c>
    </row>
    <row r="2880" spans="1:10" x14ac:dyDescent="0.3">
      <c r="A2880" s="5">
        <v>45323</v>
      </c>
      <c r="B2880" t="s">
        <v>78</v>
      </c>
      <c r="C2880" t="s">
        <v>541</v>
      </c>
      <c r="D2880" s="1">
        <v>44895</v>
      </c>
      <c r="G2880" s="6">
        <v>2723100</v>
      </c>
      <c r="H2880" s="6">
        <v>243000</v>
      </c>
      <c r="I2880">
        <v>0</v>
      </c>
      <c r="J2880" s="6">
        <v>2966100</v>
      </c>
    </row>
    <row r="2881" spans="1:10" x14ac:dyDescent="0.3">
      <c r="A2881" s="5">
        <v>45323</v>
      </c>
      <c r="B2881" t="s">
        <v>79</v>
      </c>
      <c r="C2881" t="s">
        <v>542</v>
      </c>
      <c r="D2881" s="1">
        <v>44897</v>
      </c>
      <c r="G2881" s="6">
        <v>2298160</v>
      </c>
      <c r="H2881" s="6">
        <v>123700</v>
      </c>
      <c r="I2881">
        <v>0</v>
      </c>
      <c r="J2881" s="6">
        <v>2421860</v>
      </c>
    </row>
    <row r="2882" spans="1:10" x14ac:dyDescent="0.3">
      <c r="A2882" s="5">
        <v>45323</v>
      </c>
      <c r="B2882" t="s">
        <v>80</v>
      </c>
      <c r="C2882" t="s">
        <v>543</v>
      </c>
      <c r="D2882" s="1">
        <v>44901</v>
      </c>
      <c r="G2882" s="6">
        <v>4413000</v>
      </c>
      <c r="I2882">
        <v>0</v>
      </c>
      <c r="J2882" s="6">
        <v>4413000</v>
      </c>
    </row>
    <row r="2883" spans="1:10" x14ac:dyDescent="0.3">
      <c r="A2883" s="5">
        <v>45323</v>
      </c>
      <c r="B2883" t="s">
        <v>81</v>
      </c>
      <c r="C2883" t="s">
        <v>544</v>
      </c>
      <c r="D2883" s="1">
        <v>44916</v>
      </c>
      <c r="G2883" s="6">
        <v>3041190</v>
      </c>
      <c r="I2883">
        <v>0</v>
      </c>
      <c r="J2883" s="6">
        <v>3041190</v>
      </c>
    </row>
    <row r="2884" spans="1:10" x14ac:dyDescent="0.3">
      <c r="A2884" s="5">
        <v>45323</v>
      </c>
      <c r="B2884" t="s">
        <v>82</v>
      </c>
      <c r="C2884" t="s">
        <v>545</v>
      </c>
      <c r="D2884" s="1">
        <v>44922</v>
      </c>
      <c r="G2884" s="6">
        <v>3083980</v>
      </c>
      <c r="I2884">
        <v>0</v>
      </c>
      <c r="J2884" s="6">
        <v>3083980</v>
      </c>
    </row>
    <row r="2885" spans="1:10" x14ac:dyDescent="0.3">
      <c r="A2885" s="5">
        <v>45323</v>
      </c>
      <c r="B2885" t="s">
        <v>83</v>
      </c>
      <c r="C2885" t="s">
        <v>546</v>
      </c>
      <c r="D2885" s="1">
        <v>44945</v>
      </c>
      <c r="G2885" s="6">
        <v>9678490</v>
      </c>
      <c r="I2885">
        <v>0</v>
      </c>
      <c r="J2885" s="6">
        <v>9678490</v>
      </c>
    </row>
    <row r="2886" spans="1:10" x14ac:dyDescent="0.3">
      <c r="A2886" s="5">
        <v>45323</v>
      </c>
      <c r="B2886" t="s">
        <v>84</v>
      </c>
      <c r="C2886" t="s">
        <v>547</v>
      </c>
      <c r="D2886" s="1">
        <v>44978</v>
      </c>
      <c r="G2886" s="6">
        <v>3397510</v>
      </c>
      <c r="H2886" s="6">
        <v>168900</v>
      </c>
      <c r="I2886">
        <v>0</v>
      </c>
      <c r="J2886" s="6">
        <v>3566410</v>
      </c>
    </row>
    <row r="2887" spans="1:10" x14ac:dyDescent="0.3">
      <c r="A2887" s="5">
        <v>45323</v>
      </c>
      <c r="B2887" t="s">
        <v>85</v>
      </c>
      <c r="C2887" t="s">
        <v>548</v>
      </c>
      <c r="D2887" s="1">
        <v>44985</v>
      </c>
      <c r="G2887" s="6">
        <v>5335200</v>
      </c>
      <c r="I2887">
        <v>0</v>
      </c>
      <c r="J2887" s="6">
        <v>5335200</v>
      </c>
    </row>
    <row r="2888" spans="1:10" x14ac:dyDescent="0.3">
      <c r="A2888" s="5">
        <v>45323</v>
      </c>
      <c r="B2888" t="s">
        <v>86</v>
      </c>
      <c r="C2888" t="s">
        <v>549</v>
      </c>
      <c r="D2888" s="1">
        <v>45007</v>
      </c>
      <c r="G2888" s="6">
        <v>5220000</v>
      </c>
      <c r="I2888">
        <v>0</v>
      </c>
      <c r="J2888" s="6">
        <v>5220000</v>
      </c>
    </row>
    <row r="2889" spans="1:10" x14ac:dyDescent="0.3">
      <c r="A2889" s="5">
        <v>45323</v>
      </c>
      <c r="B2889" t="s">
        <v>87</v>
      </c>
      <c r="C2889" t="s">
        <v>550</v>
      </c>
      <c r="D2889" s="1">
        <v>45012</v>
      </c>
      <c r="G2889" s="6">
        <v>3603550</v>
      </c>
      <c r="H2889" s="6">
        <v>271500</v>
      </c>
      <c r="I2889">
        <v>0</v>
      </c>
      <c r="J2889" s="6">
        <v>3875050</v>
      </c>
    </row>
    <row r="2890" spans="1:10" x14ac:dyDescent="0.3">
      <c r="A2890" s="5">
        <v>45323</v>
      </c>
      <c r="B2890" t="s">
        <v>88</v>
      </c>
      <c r="C2890" t="s">
        <v>551</v>
      </c>
      <c r="D2890" s="1">
        <v>45014</v>
      </c>
      <c r="G2890" s="6">
        <v>7841160</v>
      </c>
      <c r="I2890">
        <v>0</v>
      </c>
      <c r="J2890" s="6">
        <v>7841160</v>
      </c>
    </row>
    <row r="2891" spans="1:10" x14ac:dyDescent="0.3">
      <c r="A2891" s="5">
        <v>45323</v>
      </c>
      <c r="B2891" t="s">
        <v>89</v>
      </c>
      <c r="C2891" t="s">
        <v>552</v>
      </c>
      <c r="D2891" s="1">
        <v>45026</v>
      </c>
      <c r="G2891" s="6">
        <v>4206300</v>
      </c>
      <c r="I2891">
        <v>0</v>
      </c>
      <c r="J2891" s="6">
        <v>4206300</v>
      </c>
    </row>
    <row r="2892" spans="1:10" x14ac:dyDescent="0.3">
      <c r="A2892" s="5">
        <v>45323</v>
      </c>
      <c r="B2892" t="s">
        <v>90</v>
      </c>
      <c r="C2892" t="s">
        <v>553</v>
      </c>
      <c r="D2892" s="1">
        <v>45036</v>
      </c>
      <c r="G2892" s="6">
        <v>4117960</v>
      </c>
      <c r="I2892">
        <v>0</v>
      </c>
      <c r="J2892" s="6">
        <v>4117960</v>
      </c>
    </row>
    <row r="2893" spans="1:10" x14ac:dyDescent="0.3">
      <c r="A2893" s="5">
        <v>45323</v>
      </c>
      <c r="B2893" t="s">
        <v>91</v>
      </c>
      <c r="C2893" t="s">
        <v>554</v>
      </c>
      <c r="D2893" s="1">
        <v>45042</v>
      </c>
      <c r="G2893" s="6">
        <v>7222600</v>
      </c>
      <c r="I2893">
        <v>0</v>
      </c>
      <c r="J2893" s="6">
        <v>7222600</v>
      </c>
    </row>
    <row r="2894" spans="1:10" x14ac:dyDescent="0.3">
      <c r="A2894" s="5">
        <v>45323</v>
      </c>
      <c r="B2894" t="s">
        <v>92</v>
      </c>
      <c r="C2894" t="s">
        <v>555</v>
      </c>
      <c r="D2894" s="1">
        <v>45049</v>
      </c>
      <c r="G2894" s="6">
        <v>2233900</v>
      </c>
      <c r="H2894" s="6">
        <v>173600</v>
      </c>
      <c r="I2894">
        <v>0</v>
      </c>
      <c r="J2894" s="6">
        <v>2407500</v>
      </c>
    </row>
    <row r="2895" spans="1:10" x14ac:dyDescent="0.3">
      <c r="A2895" s="5">
        <v>45323</v>
      </c>
      <c r="B2895" t="s">
        <v>93</v>
      </c>
      <c r="C2895" t="s">
        <v>556</v>
      </c>
      <c r="D2895" s="1">
        <v>45077</v>
      </c>
      <c r="G2895" s="6">
        <v>5184510</v>
      </c>
      <c r="I2895">
        <v>0</v>
      </c>
      <c r="J2895" s="6">
        <v>5184510</v>
      </c>
    </row>
    <row r="2896" spans="1:10" x14ac:dyDescent="0.3">
      <c r="A2896" s="5">
        <v>45323</v>
      </c>
      <c r="B2896" t="s">
        <v>94</v>
      </c>
      <c r="C2896" t="s">
        <v>557</v>
      </c>
      <c r="D2896" s="1">
        <v>45097</v>
      </c>
      <c r="G2896" s="6">
        <v>4936450</v>
      </c>
      <c r="I2896">
        <v>0</v>
      </c>
      <c r="J2896" s="6">
        <v>4936450</v>
      </c>
    </row>
    <row r="2897" spans="1:10" x14ac:dyDescent="0.3">
      <c r="A2897" s="5">
        <v>45323</v>
      </c>
      <c r="B2897" t="s">
        <v>95</v>
      </c>
      <c r="C2897" t="s">
        <v>558</v>
      </c>
      <c r="D2897" s="1">
        <v>45120</v>
      </c>
      <c r="G2897" s="6">
        <v>3644110</v>
      </c>
      <c r="I2897">
        <v>0</v>
      </c>
      <c r="J2897" s="6">
        <v>3644110</v>
      </c>
    </row>
    <row r="2898" spans="1:10" x14ac:dyDescent="0.3">
      <c r="A2898" s="5">
        <v>45323</v>
      </c>
      <c r="B2898" t="s">
        <v>96</v>
      </c>
      <c r="C2898" t="s">
        <v>559</v>
      </c>
      <c r="D2898" s="1">
        <v>45120</v>
      </c>
      <c r="G2898" s="6">
        <v>3380060</v>
      </c>
      <c r="I2898">
        <v>0</v>
      </c>
      <c r="J2898" s="6">
        <v>3380060</v>
      </c>
    </row>
    <row r="2899" spans="1:10" x14ac:dyDescent="0.3">
      <c r="A2899" s="5">
        <v>45323</v>
      </c>
      <c r="B2899" t="s">
        <v>97</v>
      </c>
      <c r="C2899" t="s">
        <v>560</v>
      </c>
      <c r="D2899" s="1">
        <v>45121</v>
      </c>
      <c r="G2899" s="6">
        <v>3050010</v>
      </c>
      <c r="I2899">
        <v>0</v>
      </c>
      <c r="J2899" s="6">
        <v>3050010</v>
      </c>
    </row>
    <row r="2900" spans="1:10" x14ac:dyDescent="0.3">
      <c r="A2900" s="5">
        <v>45323</v>
      </c>
      <c r="B2900" t="s">
        <v>98</v>
      </c>
      <c r="C2900" t="s">
        <v>561</v>
      </c>
      <c r="D2900" s="1">
        <v>45121</v>
      </c>
      <c r="G2900" s="6">
        <v>3216870</v>
      </c>
      <c r="I2900">
        <v>0</v>
      </c>
      <c r="J2900" s="6">
        <v>3216870</v>
      </c>
    </row>
    <row r="2901" spans="1:10" x14ac:dyDescent="0.3">
      <c r="A2901" s="5">
        <v>45323</v>
      </c>
      <c r="B2901" t="s">
        <v>99</v>
      </c>
      <c r="C2901" t="s">
        <v>562</v>
      </c>
      <c r="D2901" s="1">
        <v>45126</v>
      </c>
      <c r="G2901" s="6">
        <v>5274000</v>
      </c>
      <c r="I2901">
        <v>0</v>
      </c>
      <c r="J2901" s="6">
        <v>5274000</v>
      </c>
    </row>
    <row r="2902" spans="1:10" x14ac:dyDescent="0.3">
      <c r="A2902" s="5">
        <v>45323</v>
      </c>
      <c r="B2902" t="s">
        <v>100</v>
      </c>
      <c r="C2902" t="s">
        <v>563</v>
      </c>
      <c r="D2902" s="1">
        <v>45133</v>
      </c>
      <c r="G2902" s="6">
        <v>4150380</v>
      </c>
      <c r="I2902">
        <v>0</v>
      </c>
      <c r="J2902" s="6">
        <v>4150380</v>
      </c>
    </row>
    <row r="2903" spans="1:10" x14ac:dyDescent="0.3">
      <c r="A2903" s="5">
        <v>45323</v>
      </c>
      <c r="B2903" t="s">
        <v>101</v>
      </c>
      <c r="C2903" t="s">
        <v>564</v>
      </c>
      <c r="D2903" s="1">
        <v>45140</v>
      </c>
      <c r="G2903" s="6">
        <v>3928070</v>
      </c>
      <c r="I2903">
        <v>0</v>
      </c>
      <c r="J2903" s="6">
        <v>3928070</v>
      </c>
    </row>
    <row r="2904" spans="1:10" x14ac:dyDescent="0.3">
      <c r="A2904" s="5">
        <v>45323</v>
      </c>
      <c r="B2904" t="s">
        <v>102</v>
      </c>
      <c r="C2904" t="s">
        <v>565</v>
      </c>
      <c r="D2904" s="1">
        <v>45154</v>
      </c>
      <c r="G2904" s="6">
        <v>6113500</v>
      </c>
      <c r="I2904">
        <v>0</v>
      </c>
      <c r="J2904" s="6">
        <v>6113500</v>
      </c>
    </row>
    <row r="2905" spans="1:10" x14ac:dyDescent="0.3">
      <c r="A2905" s="5">
        <v>45323</v>
      </c>
      <c r="B2905" t="s">
        <v>103</v>
      </c>
      <c r="C2905" t="s">
        <v>566</v>
      </c>
      <c r="D2905" s="1">
        <v>45159</v>
      </c>
      <c r="G2905" s="6">
        <v>6728500</v>
      </c>
      <c r="I2905">
        <v>0</v>
      </c>
      <c r="J2905" s="6">
        <v>6728500</v>
      </c>
    </row>
    <row r="2906" spans="1:10" x14ac:dyDescent="0.3">
      <c r="A2906" s="5">
        <v>45323</v>
      </c>
      <c r="B2906" t="s">
        <v>104</v>
      </c>
      <c r="C2906" t="s">
        <v>567</v>
      </c>
      <c r="D2906" s="1">
        <v>45187</v>
      </c>
      <c r="G2906" s="6">
        <v>5916850</v>
      </c>
      <c r="I2906">
        <v>0</v>
      </c>
      <c r="J2906" s="6">
        <v>5916850</v>
      </c>
    </row>
    <row r="2907" spans="1:10" x14ac:dyDescent="0.3">
      <c r="A2907" s="5">
        <v>45323</v>
      </c>
      <c r="B2907" t="s">
        <v>105</v>
      </c>
      <c r="C2907" t="s">
        <v>568</v>
      </c>
      <c r="D2907" s="1">
        <v>45187</v>
      </c>
      <c r="G2907" s="6">
        <v>4720590</v>
      </c>
      <c r="I2907">
        <v>0</v>
      </c>
      <c r="J2907" s="6">
        <v>4720590</v>
      </c>
    </row>
    <row r="2908" spans="1:10" x14ac:dyDescent="0.3">
      <c r="A2908" s="5">
        <v>45323</v>
      </c>
      <c r="B2908" t="s">
        <v>106</v>
      </c>
      <c r="C2908" t="s">
        <v>569</v>
      </c>
      <c r="D2908" s="1">
        <v>45188</v>
      </c>
      <c r="G2908" s="6">
        <v>2798250</v>
      </c>
      <c r="I2908">
        <v>0</v>
      </c>
      <c r="J2908" s="6">
        <v>2798250</v>
      </c>
    </row>
    <row r="2909" spans="1:10" x14ac:dyDescent="0.3">
      <c r="A2909" s="5">
        <v>45323</v>
      </c>
      <c r="B2909" t="s">
        <v>107</v>
      </c>
      <c r="C2909" t="s">
        <v>570</v>
      </c>
      <c r="D2909" s="1">
        <v>45189</v>
      </c>
      <c r="G2909" s="6">
        <v>4515000</v>
      </c>
      <c r="I2909">
        <v>0</v>
      </c>
      <c r="J2909" s="6">
        <v>4515000</v>
      </c>
    </row>
    <row r="2910" spans="1:10" x14ac:dyDescent="0.3">
      <c r="A2910" s="5">
        <v>45323</v>
      </c>
      <c r="B2910" t="s">
        <v>108</v>
      </c>
      <c r="C2910" t="s">
        <v>571</v>
      </c>
      <c r="D2910" s="1">
        <v>45194</v>
      </c>
      <c r="G2910" s="6">
        <v>4043000</v>
      </c>
      <c r="I2910">
        <v>0</v>
      </c>
      <c r="J2910" s="6">
        <v>4043000</v>
      </c>
    </row>
    <row r="2911" spans="1:10" x14ac:dyDescent="0.3">
      <c r="A2911" s="5">
        <v>45323</v>
      </c>
      <c r="B2911" t="s">
        <v>109</v>
      </c>
      <c r="C2911" t="s">
        <v>572</v>
      </c>
      <c r="D2911" s="1">
        <v>45195</v>
      </c>
      <c r="G2911" s="6">
        <v>4037060</v>
      </c>
      <c r="I2911">
        <v>0</v>
      </c>
      <c r="J2911" s="6">
        <v>4037060</v>
      </c>
    </row>
    <row r="2912" spans="1:10" x14ac:dyDescent="0.3">
      <c r="A2912" s="5">
        <v>45323</v>
      </c>
      <c r="B2912" t="s">
        <v>110</v>
      </c>
      <c r="C2912" t="s">
        <v>573</v>
      </c>
      <c r="D2912" s="1">
        <v>45225</v>
      </c>
      <c r="G2912" s="6">
        <v>6155690</v>
      </c>
      <c r="I2912">
        <v>0</v>
      </c>
      <c r="J2912" s="6">
        <v>6155690</v>
      </c>
    </row>
    <row r="2913" spans="1:10" x14ac:dyDescent="0.3">
      <c r="A2913" s="5">
        <v>45323</v>
      </c>
      <c r="B2913" t="s">
        <v>111</v>
      </c>
      <c r="C2913" t="s">
        <v>574</v>
      </c>
      <c r="D2913" s="1">
        <v>45229</v>
      </c>
      <c r="G2913" s="6">
        <v>4725800</v>
      </c>
      <c r="I2913">
        <v>0</v>
      </c>
      <c r="J2913" s="6">
        <v>4725800</v>
      </c>
    </row>
    <row r="2914" spans="1:10" x14ac:dyDescent="0.3">
      <c r="A2914" s="5">
        <v>45323</v>
      </c>
      <c r="B2914" t="s">
        <v>112</v>
      </c>
      <c r="C2914" t="s">
        <v>575</v>
      </c>
      <c r="D2914" s="1">
        <v>45236</v>
      </c>
      <c r="G2914" s="6">
        <v>3090850</v>
      </c>
      <c r="I2914">
        <v>0</v>
      </c>
      <c r="J2914" s="6">
        <v>3090850</v>
      </c>
    </row>
    <row r="2915" spans="1:10" x14ac:dyDescent="0.3">
      <c r="A2915" s="5">
        <v>45323</v>
      </c>
      <c r="B2915" t="s">
        <v>113</v>
      </c>
      <c r="C2915" t="s">
        <v>576</v>
      </c>
      <c r="D2915" s="1">
        <v>45251</v>
      </c>
      <c r="G2915" s="6">
        <v>3528560</v>
      </c>
      <c r="I2915">
        <v>0</v>
      </c>
      <c r="J2915" s="6">
        <v>3528560</v>
      </c>
    </row>
    <row r="2916" spans="1:10" x14ac:dyDescent="0.3">
      <c r="A2916" s="5">
        <v>45323</v>
      </c>
      <c r="B2916" t="s">
        <v>114</v>
      </c>
      <c r="C2916" t="s">
        <v>577</v>
      </c>
      <c r="D2916" s="1">
        <v>45272</v>
      </c>
      <c r="G2916" s="6">
        <v>8291580</v>
      </c>
      <c r="I2916">
        <v>0</v>
      </c>
      <c r="J2916" s="6">
        <v>8291580</v>
      </c>
    </row>
    <row r="2917" spans="1:10" x14ac:dyDescent="0.3">
      <c r="A2917" s="5">
        <v>45323</v>
      </c>
      <c r="B2917" t="s">
        <v>115</v>
      </c>
      <c r="C2917" t="s">
        <v>578</v>
      </c>
      <c r="D2917" s="1">
        <v>45278</v>
      </c>
      <c r="G2917" s="6">
        <v>3928610</v>
      </c>
      <c r="I2917">
        <v>0</v>
      </c>
      <c r="J2917" s="6">
        <v>3928610</v>
      </c>
    </row>
    <row r="2918" spans="1:10" x14ac:dyDescent="0.3">
      <c r="A2918" s="5">
        <v>45323</v>
      </c>
      <c r="B2918" t="s">
        <v>116</v>
      </c>
      <c r="C2918" t="s">
        <v>579</v>
      </c>
      <c r="D2918" s="1">
        <v>45295</v>
      </c>
      <c r="G2918" s="6">
        <v>4512060</v>
      </c>
      <c r="I2918">
        <v>0</v>
      </c>
      <c r="J2918" s="6">
        <v>4512060</v>
      </c>
    </row>
    <row r="2919" spans="1:10" x14ac:dyDescent="0.3">
      <c r="A2919" s="5">
        <v>45323</v>
      </c>
      <c r="B2919" t="s">
        <v>117</v>
      </c>
      <c r="C2919" t="s">
        <v>581</v>
      </c>
      <c r="D2919" s="1">
        <v>45296</v>
      </c>
      <c r="E2919" s="1">
        <v>45929</v>
      </c>
      <c r="G2919" s="6">
        <v>2092870</v>
      </c>
      <c r="I2919">
        <v>0</v>
      </c>
      <c r="J2919" s="6">
        <v>2092870</v>
      </c>
    </row>
    <row r="2920" spans="1:10" x14ac:dyDescent="0.3">
      <c r="A2920" s="5">
        <v>45323</v>
      </c>
      <c r="B2920" t="s">
        <v>118</v>
      </c>
      <c r="C2920" t="s">
        <v>580</v>
      </c>
      <c r="D2920" s="1">
        <v>45307</v>
      </c>
      <c r="G2920" s="6">
        <v>2087650</v>
      </c>
      <c r="I2920">
        <v>0</v>
      </c>
      <c r="J2920" s="6">
        <v>2087650</v>
      </c>
    </row>
    <row r="2921" spans="1:10" x14ac:dyDescent="0.3">
      <c r="A2921" s="5">
        <v>45323</v>
      </c>
      <c r="B2921" t="s">
        <v>119</v>
      </c>
      <c r="C2921" t="s">
        <v>582</v>
      </c>
      <c r="D2921" s="1">
        <v>45308</v>
      </c>
      <c r="G2921" s="6">
        <v>3023140</v>
      </c>
      <c r="I2921">
        <v>0</v>
      </c>
      <c r="J2921" s="6">
        <v>3023140</v>
      </c>
    </row>
    <row r="2922" spans="1:10" x14ac:dyDescent="0.3">
      <c r="A2922" s="5">
        <v>45323</v>
      </c>
      <c r="B2922" t="s">
        <v>120</v>
      </c>
      <c r="C2922" t="s">
        <v>583</v>
      </c>
      <c r="D2922" s="1">
        <v>45316</v>
      </c>
      <c r="G2922" s="6">
        <v>4028890</v>
      </c>
      <c r="I2922">
        <v>0</v>
      </c>
      <c r="J2922" s="6">
        <v>4028890</v>
      </c>
    </row>
    <row r="2923" spans="1:10" x14ac:dyDescent="0.3">
      <c r="A2923" s="5">
        <v>45323</v>
      </c>
      <c r="B2923" t="s">
        <v>121</v>
      </c>
      <c r="C2923" t="s">
        <v>584</v>
      </c>
      <c r="D2923" s="1">
        <v>45323</v>
      </c>
      <c r="G2923" s="6">
        <v>1787910</v>
      </c>
      <c r="I2923">
        <v>0</v>
      </c>
      <c r="J2923" s="6">
        <v>1787910</v>
      </c>
    </row>
    <row r="2924" spans="1:10" x14ac:dyDescent="0.3">
      <c r="A2924" s="5">
        <v>45323</v>
      </c>
      <c r="B2924" t="s">
        <v>122</v>
      </c>
      <c r="C2924" t="s">
        <v>585</v>
      </c>
      <c r="D2924" s="1">
        <v>45345</v>
      </c>
      <c r="G2924" s="6">
        <v>616290</v>
      </c>
      <c r="I2924">
        <v>0</v>
      </c>
      <c r="J2924" s="6">
        <v>616290</v>
      </c>
    </row>
    <row r="2925" spans="1:10" x14ac:dyDescent="0.3">
      <c r="A2925" s="5">
        <v>45352</v>
      </c>
      <c r="B2925" t="s">
        <v>1</v>
      </c>
      <c r="C2925" t="s">
        <v>475</v>
      </c>
      <c r="D2925" s="1">
        <v>42292</v>
      </c>
      <c r="G2925" s="6">
        <v>8013100</v>
      </c>
      <c r="H2925" s="6">
        <v>302600</v>
      </c>
      <c r="I2925">
        <v>0</v>
      </c>
      <c r="J2925" s="6">
        <v>8315700</v>
      </c>
    </row>
    <row r="2926" spans="1:10" x14ac:dyDescent="0.3">
      <c r="A2926" s="5">
        <v>45352</v>
      </c>
      <c r="B2926" t="s">
        <v>3</v>
      </c>
      <c r="C2926" t="s">
        <v>476</v>
      </c>
      <c r="D2926" s="1">
        <v>42444</v>
      </c>
      <c r="G2926" s="6">
        <v>6636980</v>
      </c>
      <c r="I2926">
        <v>0</v>
      </c>
      <c r="J2926" s="6">
        <v>6636980</v>
      </c>
    </row>
    <row r="2927" spans="1:10" x14ac:dyDescent="0.3">
      <c r="A2927" s="5">
        <v>45352</v>
      </c>
      <c r="B2927" t="s">
        <v>4</v>
      </c>
      <c r="C2927" t="s">
        <v>477</v>
      </c>
      <c r="D2927" s="1">
        <v>42503</v>
      </c>
      <c r="G2927" s="6">
        <v>7513100</v>
      </c>
      <c r="I2927">
        <v>0</v>
      </c>
      <c r="J2927" s="6">
        <v>7513100</v>
      </c>
    </row>
    <row r="2928" spans="1:10" x14ac:dyDescent="0.3">
      <c r="A2928" s="5">
        <v>45352</v>
      </c>
      <c r="B2928" t="s">
        <v>6</v>
      </c>
      <c r="C2928" t="s">
        <v>478</v>
      </c>
      <c r="D2928" s="1">
        <v>42638</v>
      </c>
      <c r="G2928" s="6">
        <v>5616080</v>
      </c>
      <c r="I2928">
        <v>0</v>
      </c>
      <c r="J2928" s="6">
        <v>5616080</v>
      </c>
    </row>
    <row r="2929" spans="1:10" x14ac:dyDescent="0.3">
      <c r="A2929" s="5">
        <v>45352</v>
      </c>
      <c r="B2929" t="s">
        <v>8</v>
      </c>
      <c r="C2929" t="s">
        <v>479</v>
      </c>
      <c r="D2929" s="1">
        <v>42708</v>
      </c>
      <c r="G2929" s="6">
        <v>4813890</v>
      </c>
      <c r="I2929">
        <v>0</v>
      </c>
      <c r="J2929" s="6">
        <v>4813890</v>
      </c>
    </row>
    <row r="2930" spans="1:10" x14ac:dyDescent="0.3">
      <c r="A2930" s="5">
        <v>45352</v>
      </c>
      <c r="B2930" t="s">
        <v>10</v>
      </c>
      <c r="C2930" t="s">
        <v>480</v>
      </c>
      <c r="D2930" s="1">
        <v>43039</v>
      </c>
      <c r="G2930" s="6">
        <v>7402700</v>
      </c>
      <c r="H2930" s="6">
        <v>246500</v>
      </c>
      <c r="I2930">
        <v>0</v>
      </c>
      <c r="J2930" s="6">
        <v>7649200</v>
      </c>
    </row>
    <row r="2931" spans="1:10" x14ac:dyDescent="0.3">
      <c r="A2931" s="5">
        <v>45352</v>
      </c>
      <c r="B2931" t="s">
        <v>11</v>
      </c>
      <c r="C2931" t="s">
        <v>481</v>
      </c>
      <c r="D2931" s="1">
        <v>43146</v>
      </c>
      <c r="G2931" s="6">
        <v>9159570</v>
      </c>
      <c r="H2931" s="6">
        <v>272000</v>
      </c>
      <c r="I2931">
        <v>0</v>
      </c>
      <c r="J2931" s="6">
        <v>9431570</v>
      </c>
    </row>
    <row r="2932" spans="1:10" x14ac:dyDescent="0.3">
      <c r="A2932" s="5">
        <v>45352</v>
      </c>
      <c r="B2932" t="s">
        <v>12</v>
      </c>
      <c r="C2932" t="s">
        <v>494</v>
      </c>
      <c r="D2932" s="1">
        <v>43252</v>
      </c>
      <c r="G2932" s="6">
        <v>1174000</v>
      </c>
      <c r="I2932">
        <v>0</v>
      </c>
      <c r="J2932" s="6">
        <v>1174000</v>
      </c>
    </row>
    <row r="2933" spans="1:10" x14ac:dyDescent="0.3">
      <c r="A2933" s="5">
        <v>45352</v>
      </c>
      <c r="B2933" t="s">
        <v>13</v>
      </c>
      <c r="C2933" t="s">
        <v>485</v>
      </c>
      <c r="D2933" s="1">
        <v>43779</v>
      </c>
      <c r="G2933" s="6">
        <v>7695220</v>
      </c>
      <c r="H2933" s="6">
        <v>312100</v>
      </c>
      <c r="I2933">
        <v>0</v>
      </c>
      <c r="J2933" s="6">
        <v>8007320</v>
      </c>
    </row>
    <row r="2934" spans="1:10" x14ac:dyDescent="0.3">
      <c r="A2934" s="5">
        <v>45352</v>
      </c>
      <c r="B2934" t="s">
        <v>15</v>
      </c>
      <c r="C2934" t="s">
        <v>517</v>
      </c>
      <c r="D2934" s="1">
        <v>44583</v>
      </c>
      <c r="G2934" s="6">
        <v>4849300</v>
      </c>
      <c r="H2934" s="6">
        <v>388030</v>
      </c>
      <c r="I2934">
        <v>0</v>
      </c>
      <c r="J2934" s="6">
        <v>5237330</v>
      </c>
    </row>
    <row r="2935" spans="1:10" x14ac:dyDescent="0.3">
      <c r="A2935" s="5">
        <v>45352</v>
      </c>
      <c r="B2935" t="s">
        <v>16</v>
      </c>
      <c r="C2935" t="s">
        <v>538</v>
      </c>
      <c r="D2935" s="1">
        <v>44889</v>
      </c>
      <c r="G2935" s="6">
        <v>6650250</v>
      </c>
      <c r="I2935">
        <v>0</v>
      </c>
      <c r="J2935" s="6">
        <v>6650250</v>
      </c>
    </row>
    <row r="2936" spans="1:10" x14ac:dyDescent="0.3">
      <c r="A2936" s="5">
        <v>45352</v>
      </c>
      <c r="B2936" t="s">
        <v>20</v>
      </c>
      <c r="C2936" t="s">
        <v>482</v>
      </c>
      <c r="D2936" s="1">
        <v>43629</v>
      </c>
      <c r="G2936" s="6">
        <v>10230920</v>
      </c>
      <c r="H2936" s="6">
        <v>340100</v>
      </c>
      <c r="I2936">
        <v>0</v>
      </c>
      <c r="J2936" s="6">
        <v>10571020</v>
      </c>
    </row>
    <row r="2937" spans="1:10" x14ac:dyDescent="0.3">
      <c r="A2937" s="5">
        <v>45352</v>
      </c>
      <c r="B2937" t="s">
        <v>21</v>
      </c>
      <c r="C2937" t="s">
        <v>483</v>
      </c>
      <c r="D2937" s="1">
        <v>43631</v>
      </c>
      <c r="G2937" s="6">
        <v>6427400</v>
      </c>
      <c r="H2937" s="6">
        <v>265900</v>
      </c>
      <c r="I2937">
        <v>0</v>
      </c>
      <c r="J2937" s="6">
        <v>6693300</v>
      </c>
    </row>
    <row r="2938" spans="1:10" x14ac:dyDescent="0.3">
      <c r="A2938" s="5">
        <v>45352</v>
      </c>
      <c r="B2938" t="s">
        <v>22</v>
      </c>
      <c r="C2938" t="s">
        <v>484</v>
      </c>
      <c r="D2938" s="1">
        <v>43743</v>
      </c>
      <c r="G2938" s="6">
        <v>9424200</v>
      </c>
      <c r="H2938" s="6">
        <v>323900</v>
      </c>
      <c r="I2938">
        <v>0</v>
      </c>
      <c r="J2938" s="6">
        <v>9748100</v>
      </c>
    </row>
    <row r="2939" spans="1:10" x14ac:dyDescent="0.3">
      <c r="A2939" s="5">
        <v>45352</v>
      </c>
      <c r="B2939" t="s">
        <v>23</v>
      </c>
      <c r="C2939" t="s">
        <v>486</v>
      </c>
      <c r="D2939" s="1">
        <v>43834</v>
      </c>
      <c r="G2939" s="6">
        <v>13583360</v>
      </c>
      <c r="I2939">
        <v>0</v>
      </c>
      <c r="J2939" s="6">
        <v>13583360</v>
      </c>
    </row>
    <row r="2940" spans="1:10" x14ac:dyDescent="0.3">
      <c r="A2940" s="5">
        <v>45352</v>
      </c>
      <c r="B2940" t="s">
        <v>24</v>
      </c>
      <c r="C2940" t="s">
        <v>487</v>
      </c>
      <c r="D2940" s="1">
        <v>43833</v>
      </c>
      <c r="G2940" s="6">
        <v>5612320</v>
      </c>
      <c r="I2940">
        <v>0</v>
      </c>
      <c r="J2940" s="6">
        <v>5612320</v>
      </c>
    </row>
    <row r="2941" spans="1:10" x14ac:dyDescent="0.3">
      <c r="A2941" s="5">
        <v>45352</v>
      </c>
      <c r="B2941" t="s">
        <v>25</v>
      </c>
      <c r="C2941" t="s">
        <v>488</v>
      </c>
      <c r="D2941" s="1">
        <v>43853</v>
      </c>
      <c r="G2941" s="6">
        <v>7449380</v>
      </c>
      <c r="H2941" s="6">
        <v>461600</v>
      </c>
      <c r="I2941">
        <v>0</v>
      </c>
      <c r="J2941" s="6">
        <v>7910980</v>
      </c>
    </row>
    <row r="2942" spans="1:10" x14ac:dyDescent="0.3">
      <c r="A2942" s="5">
        <v>45352</v>
      </c>
      <c r="B2942" t="s">
        <v>26</v>
      </c>
      <c r="C2942" t="s">
        <v>489</v>
      </c>
      <c r="D2942" s="1">
        <v>43945</v>
      </c>
      <c r="G2942" s="6">
        <v>10189400</v>
      </c>
      <c r="H2942" s="6">
        <v>126400</v>
      </c>
      <c r="I2942">
        <v>0</v>
      </c>
      <c r="J2942" s="6">
        <v>10315800</v>
      </c>
    </row>
    <row r="2943" spans="1:10" x14ac:dyDescent="0.3">
      <c r="A2943" s="5">
        <v>45352</v>
      </c>
      <c r="B2943" t="s">
        <v>27</v>
      </c>
      <c r="C2943" t="s">
        <v>490</v>
      </c>
      <c r="D2943" s="1">
        <v>44015</v>
      </c>
      <c r="G2943" s="6">
        <v>3345970</v>
      </c>
      <c r="I2943">
        <v>0</v>
      </c>
      <c r="J2943" s="6">
        <v>3345970</v>
      </c>
    </row>
    <row r="2944" spans="1:10" x14ac:dyDescent="0.3">
      <c r="A2944" s="5">
        <v>45352</v>
      </c>
      <c r="B2944" t="s">
        <v>28</v>
      </c>
      <c r="C2944" t="s">
        <v>491</v>
      </c>
      <c r="D2944" s="1">
        <v>44042</v>
      </c>
      <c r="G2944" s="6">
        <v>4746000</v>
      </c>
      <c r="I2944">
        <v>0</v>
      </c>
      <c r="J2944" s="6">
        <v>4746000</v>
      </c>
    </row>
    <row r="2945" spans="1:10" x14ac:dyDescent="0.3">
      <c r="A2945" s="5">
        <v>45352</v>
      </c>
      <c r="B2945" t="s">
        <v>29</v>
      </c>
      <c r="C2945" t="s">
        <v>492</v>
      </c>
      <c r="D2945" s="1">
        <v>44043</v>
      </c>
      <c r="G2945" s="6">
        <v>5214210</v>
      </c>
      <c r="I2945">
        <v>0</v>
      </c>
      <c r="J2945" s="6">
        <v>5214210</v>
      </c>
    </row>
    <row r="2946" spans="1:10" x14ac:dyDescent="0.3">
      <c r="A2946" s="5">
        <v>45352</v>
      </c>
      <c r="B2946" t="s">
        <v>30</v>
      </c>
      <c r="C2946" t="s">
        <v>493</v>
      </c>
      <c r="D2946" s="1">
        <v>44072</v>
      </c>
      <c r="G2946" s="6">
        <v>5759570</v>
      </c>
      <c r="I2946">
        <v>0</v>
      </c>
      <c r="J2946" s="6">
        <v>5759570</v>
      </c>
    </row>
    <row r="2947" spans="1:10" x14ac:dyDescent="0.3">
      <c r="A2947" s="5">
        <v>45352</v>
      </c>
      <c r="B2947" t="s">
        <v>31</v>
      </c>
      <c r="C2947" t="s">
        <v>495</v>
      </c>
      <c r="D2947" s="1">
        <v>44085</v>
      </c>
      <c r="G2947" s="6">
        <v>5888760</v>
      </c>
      <c r="I2947">
        <v>0</v>
      </c>
      <c r="J2947" s="6">
        <v>5888760</v>
      </c>
    </row>
    <row r="2948" spans="1:10" x14ac:dyDescent="0.3">
      <c r="A2948" s="5">
        <v>45352</v>
      </c>
      <c r="B2948" t="s">
        <v>32</v>
      </c>
      <c r="C2948" t="s">
        <v>496</v>
      </c>
      <c r="D2948" s="1">
        <v>44130</v>
      </c>
      <c r="E2948" s="1">
        <v>45543</v>
      </c>
      <c r="G2948" s="6">
        <v>3372500</v>
      </c>
      <c r="I2948">
        <v>0</v>
      </c>
      <c r="J2948" s="6">
        <v>3372500</v>
      </c>
    </row>
    <row r="2949" spans="1:10" x14ac:dyDescent="0.3">
      <c r="A2949" s="5">
        <v>45352</v>
      </c>
      <c r="B2949" t="s">
        <v>33</v>
      </c>
      <c r="C2949" t="s">
        <v>497</v>
      </c>
      <c r="D2949" s="1">
        <v>44147</v>
      </c>
      <c r="G2949" s="6">
        <v>7655900</v>
      </c>
      <c r="I2949">
        <v>0</v>
      </c>
      <c r="J2949" s="6">
        <v>7655900</v>
      </c>
    </row>
    <row r="2950" spans="1:10" x14ac:dyDescent="0.3">
      <c r="A2950" s="5">
        <v>45352</v>
      </c>
      <c r="B2950" t="s">
        <v>34</v>
      </c>
      <c r="C2950" t="s">
        <v>498</v>
      </c>
      <c r="D2950" s="1">
        <v>44154</v>
      </c>
      <c r="G2950" s="6">
        <v>10340560</v>
      </c>
      <c r="I2950">
        <v>0</v>
      </c>
      <c r="J2950" s="6">
        <v>10340560</v>
      </c>
    </row>
    <row r="2951" spans="1:10" x14ac:dyDescent="0.3">
      <c r="A2951" s="5">
        <v>45352</v>
      </c>
      <c r="B2951" t="s">
        <v>35</v>
      </c>
      <c r="C2951" t="s">
        <v>499</v>
      </c>
      <c r="D2951" s="1">
        <v>44169</v>
      </c>
      <c r="G2951" s="6">
        <v>8158470</v>
      </c>
      <c r="I2951">
        <v>0</v>
      </c>
      <c r="J2951" s="6">
        <v>8158470</v>
      </c>
    </row>
    <row r="2952" spans="1:10" x14ac:dyDescent="0.3">
      <c r="A2952" s="5">
        <v>45352</v>
      </c>
      <c r="B2952" t="s">
        <v>36</v>
      </c>
      <c r="C2952" t="s">
        <v>500</v>
      </c>
      <c r="D2952" s="1">
        <v>44217</v>
      </c>
      <c r="E2952" s="1">
        <v>45620</v>
      </c>
      <c r="G2952" s="6">
        <v>3991900</v>
      </c>
      <c r="I2952">
        <v>0</v>
      </c>
      <c r="J2952" s="6">
        <v>3991900</v>
      </c>
    </row>
    <row r="2953" spans="1:10" x14ac:dyDescent="0.3">
      <c r="A2953" s="5">
        <v>45352</v>
      </c>
      <c r="B2953" t="s">
        <v>37</v>
      </c>
      <c r="C2953" t="s">
        <v>501</v>
      </c>
      <c r="D2953" s="1">
        <v>44245</v>
      </c>
      <c r="E2953" s="1">
        <v>45838</v>
      </c>
      <c r="G2953" s="6">
        <v>4205350</v>
      </c>
      <c r="I2953">
        <v>0</v>
      </c>
      <c r="J2953" s="6">
        <v>4205350</v>
      </c>
    </row>
    <row r="2954" spans="1:10" x14ac:dyDescent="0.3">
      <c r="A2954" s="5">
        <v>45352</v>
      </c>
      <c r="B2954" t="s">
        <v>38</v>
      </c>
      <c r="C2954" t="s">
        <v>502</v>
      </c>
      <c r="D2954" s="1">
        <v>44252</v>
      </c>
      <c r="G2954" s="6">
        <v>4395900</v>
      </c>
      <c r="I2954">
        <v>0</v>
      </c>
      <c r="J2954" s="6">
        <v>4395900</v>
      </c>
    </row>
    <row r="2955" spans="1:10" x14ac:dyDescent="0.3">
      <c r="A2955" s="5">
        <v>45352</v>
      </c>
      <c r="B2955" t="s">
        <v>39</v>
      </c>
      <c r="C2955" t="s">
        <v>503</v>
      </c>
      <c r="D2955" s="1">
        <v>44258</v>
      </c>
      <c r="G2955" s="6">
        <v>6421200</v>
      </c>
      <c r="H2955" s="6">
        <v>207000</v>
      </c>
      <c r="I2955">
        <v>0</v>
      </c>
      <c r="J2955" s="6">
        <v>6628200</v>
      </c>
    </row>
    <row r="2956" spans="1:10" x14ac:dyDescent="0.3">
      <c r="A2956" s="5">
        <v>45352</v>
      </c>
      <c r="B2956" t="s">
        <v>40</v>
      </c>
      <c r="C2956" t="s">
        <v>504</v>
      </c>
      <c r="D2956" s="1">
        <v>44280</v>
      </c>
      <c r="G2956" s="6">
        <v>2811500</v>
      </c>
      <c r="I2956">
        <v>0</v>
      </c>
      <c r="J2956" s="6">
        <v>2811500</v>
      </c>
    </row>
    <row r="2957" spans="1:10" x14ac:dyDescent="0.3">
      <c r="A2957" s="5">
        <v>45352</v>
      </c>
      <c r="B2957" t="s">
        <v>41</v>
      </c>
      <c r="C2957" t="s">
        <v>505</v>
      </c>
      <c r="D2957" s="1">
        <v>44287</v>
      </c>
      <c r="G2957" s="6">
        <v>8727050</v>
      </c>
      <c r="I2957">
        <v>0</v>
      </c>
      <c r="J2957" s="6">
        <v>8727050</v>
      </c>
    </row>
    <row r="2958" spans="1:10" x14ac:dyDescent="0.3">
      <c r="A2958" s="5">
        <v>45352</v>
      </c>
      <c r="B2958" t="s">
        <v>42</v>
      </c>
      <c r="C2958" t="s">
        <v>506</v>
      </c>
      <c r="D2958" s="1">
        <v>44298</v>
      </c>
      <c r="G2958" s="6">
        <v>4502550</v>
      </c>
      <c r="I2958">
        <v>0</v>
      </c>
      <c r="J2958" s="6">
        <v>4502550</v>
      </c>
    </row>
    <row r="2959" spans="1:10" x14ac:dyDescent="0.3">
      <c r="A2959" s="5">
        <v>45352</v>
      </c>
      <c r="B2959" t="s">
        <v>43</v>
      </c>
      <c r="C2959" t="s">
        <v>507</v>
      </c>
      <c r="D2959" s="1">
        <v>44299</v>
      </c>
      <c r="G2959" s="6">
        <v>2642500</v>
      </c>
      <c r="I2959">
        <v>0</v>
      </c>
      <c r="J2959" s="6">
        <v>2642500</v>
      </c>
    </row>
    <row r="2960" spans="1:10" x14ac:dyDescent="0.3">
      <c r="A2960" s="5">
        <v>45352</v>
      </c>
      <c r="B2960" t="s">
        <v>44</v>
      </c>
      <c r="C2960" t="s">
        <v>512</v>
      </c>
      <c r="D2960" s="1">
        <v>44421</v>
      </c>
      <c r="G2960" s="6">
        <v>8813510</v>
      </c>
      <c r="H2960" s="6">
        <v>288000</v>
      </c>
      <c r="I2960">
        <v>0</v>
      </c>
      <c r="J2960" s="6">
        <v>9101510</v>
      </c>
    </row>
    <row r="2961" spans="1:10" x14ac:dyDescent="0.3">
      <c r="A2961" s="5">
        <v>45352</v>
      </c>
      <c r="B2961" t="s">
        <v>45</v>
      </c>
      <c r="C2961" t="s">
        <v>509</v>
      </c>
      <c r="D2961" s="1">
        <v>44391</v>
      </c>
      <c r="G2961" s="6">
        <v>8083790</v>
      </c>
      <c r="H2961" s="6">
        <v>463100</v>
      </c>
      <c r="I2961">
        <v>0</v>
      </c>
      <c r="J2961" s="6">
        <v>8546890</v>
      </c>
    </row>
    <row r="2962" spans="1:10" x14ac:dyDescent="0.3">
      <c r="A2962" s="5">
        <v>45352</v>
      </c>
      <c r="B2962" t="s">
        <v>46</v>
      </c>
      <c r="C2962" t="s">
        <v>510</v>
      </c>
      <c r="D2962" s="1">
        <v>44404</v>
      </c>
      <c r="G2962" s="6">
        <v>10550010</v>
      </c>
      <c r="H2962" s="6">
        <v>858610</v>
      </c>
      <c r="I2962">
        <v>0</v>
      </c>
      <c r="J2962" s="6">
        <v>11408620</v>
      </c>
    </row>
    <row r="2963" spans="1:10" x14ac:dyDescent="0.3">
      <c r="A2963" s="5">
        <v>45352</v>
      </c>
      <c r="B2963" t="s">
        <v>47</v>
      </c>
      <c r="C2963" t="s">
        <v>511</v>
      </c>
      <c r="D2963" s="1">
        <v>44405</v>
      </c>
      <c r="G2963" s="6">
        <v>8429500</v>
      </c>
      <c r="I2963">
        <v>0</v>
      </c>
      <c r="J2963" s="6">
        <v>8429500</v>
      </c>
    </row>
    <row r="2964" spans="1:10" x14ac:dyDescent="0.3">
      <c r="A2964" s="5">
        <v>45352</v>
      </c>
      <c r="B2964" t="s">
        <v>48</v>
      </c>
      <c r="C2964" t="s">
        <v>513</v>
      </c>
      <c r="D2964" s="1">
        <v>44446</v>
      </c>
      <c r="G2964" s="6">
        <v>4885100</v>
      </c>
      <c r="I2964">
        <v>0</v>
      </c>
      <c r="J2964" s="6">
        <v>4885100</v>
      </c>
    </row>
    <row r="2965" spans="1:10" x14ac:dyDescent="0.3">
      <c r="A2965" s="5">
        <v>45352</v>
      </c>
      <c r="B2965" t="s">
        <v>49</v>
      </c>
      <c r="C2965" t="s">
        <v>514</v>
      </c>
      <c r="D2965" s="1">
        <v>44453</v>
      </c>
      <c r="G2965" s="6">
        <v>9299420</v>
      </c>
      <c r="H2965" s="6">
        <v>212400</v>
      </c>
      <c r="I2965">
        <v>0</v>
      </c>
      <c r="J2965" s="6">
        <v>9511820</v>
      </c>
    </row>
    <row r="2966" spans="1:10" x14ac:dyDescent="0.3">
      <c r="A2966" s="5">
        <v>45352</v>
      </c>
      <c r="B2966" t="s">
        <v>50</v>
      </c>
      <c r="C2966" t="s">
        <v>508</v>
      </c>
      <c r="D2966" s="1">
        <v>44463</v>
      </c>
      <c r="G2966" s="6">
        <v>2586150</v>
      </c>
      <c r="H2966" s="6">
        <v>260000</v>
      </c>
      <c r="I2966">
        <v>0</v>
      </c>
      <c r="J2966" s="6">
        <v>2846150</v>
      </c>
    </row>
    <row r="2967" spans="1:10" x14ac:dyDescent="0.3">
      <c r="A2967" s="5">
        <v>45352</v>
      </c>
      <c r="B2967" t="s">
        <v>51</v>
      </c>
      <c r="C2967" t="s">
        <v>508</v>
      </c>
      <c r="D2967" s="1">
        <v>44377</v>
      </c>
      <c r="G2967" s="6">
        <v>4798100</v>
      </c>
      <c r="H2967" s="6">
        <v>210500</v>
      </c>
      <c r="I2967">
        <v>0</v>
      </c>
      <c r="J2967" s="6">
        <v>5008600</v>
      </c>
    </row>
    <row r="2968" spans="1:10" x14ac:dyDescent="0.3">
      <c r="A2968" s="5">
        <v>45352</v>
      </c>
      <c r="B2968" t="s">
        <v>52</v>
      </c>
      <c r="C2968" t="s">
        <v>508</v>
      </c>
      <c r="D2968" s="1">
        <v>44501</v>
      </c>
      <c r="G2968" s="6">
        <v>5867080</v>
      </c>
      <c r="H2968" s="6">
        <v>180300</v>
      </c>
      <c r="I2968">
        <v>0</v>
      </c>
      <c r="J2968" s="6">
        <v>6047380</v>
      </c>
    </row>
    <row r="2969" spans="1:10" x14ac:dyDescent="0.3">
      <c r="A2969" s="5">
        <v>45352</v>
      </c>
      <c r="B2969" t="s">
        <v>53</v>
      </c>
      <c r="C2969" t="s">
        <v>508</v>
      </c>
      <c r="D2969" s="1">
        <v>44476</v>
      </c>
      <c r="G2969" s="6">
        <v>3325250</v>
      </c>
      <c r="H2969" s="6">
        <v>322500</v>
      </c>
      <c r="I2969">
        <v>0</v>
      </c>
      <c r="J2969" s="6">
        <v>3647750</v>
      </c>
    </row>
    <row r="2970" spans="1:10" x14ac:dyDescent="0.3">
      <c r="A2970" s="5">
        <v>45352</v>
      </c>
      <c r="B2970" t="s">
        <v>54</v>
      </c>
      <c r="C2970" t="s">
        <v>515</v>
      </c>
      <c r="D2970" s="1">
        <v>44508</v>
      </c>
      <c r="G2970" s="6">
        <v>7312460</v>
      </c>
      <c r="H2970" s="6">
        <v>340300</v>
      </c>
      <c r="I2970">
        <v>0</v>
      </c>
      <c r="J2970" s="6">
        <v>7652760</v>
      </c>
    </row>
    <row r="2971" spans="1:10" x14ac:dyDescent="0.3">
      <c r="A2971" s="5">
        <v>45352</v>
      </c>
      <c r="B2971" t="s">
        <v>55</v>
      </c>
      <c r="C2971" t="s">
        <v>516</v>
      </c>
      <c r="D2971" s="1">
        <v>44536</v>
      </c>
      <c r="E2971" s="1">
        <v>46028</v>
      </c>
      <c r="G2971" s="6">
        <v>3279050</v>
      </c>
      <c r="I2971">
        <v>0</v>
      </c>
      <c r="J2971" s="6">
        <v>3279050</v>
      </c>
    </row>
    <row r="2972" spans="1:10" x14ac:dyDescent="0.3">
      <c r="A2972" s="5">
        <v>45352</v>
      </c>
      <c r="B2972" t="s">
        <v>56</v>
      </c>
      <c r="C2972" t="s">
        <v>518</v>
      </c>
      <c r="D2972" s="1">
        <v>44616</v>
      </c>
      <c r="G2972" s="6">
        <v>4904000</v>
      </c>
      <c r="I2972">
        <v>0</v>
      </c>
      <c r="J2972" s="6">
        <v>4904000</v>
      </c>
    </row>
    <row r="2973" spans="1:10" x14ac:dyDescent="0.3">
      <c r="A2973" s="5">
        <v>45352</v>
      </c>
      <c r="B2973" t="s">
        <v>57</v>
      </c>
      <c r="C2973" t="s">
        <v>519</v>
      </c>
      <c r="D2973" s="1">
        <v>44643</v>
      </c>
      <c r="G2973" s="6">
        <v>8923900</v>
      </c>
      <c r="H2973" s="6">
        <v>725800</v>
      </c>
      <c r="I2973">
        <v>0</v>
      </c>
      <c r="J2973" s="6">
        <v>9649700</v>
      </c>
    </row>
    <row r="2974" spans="1:10" x14ac:dyDescent="0.3">
      <c r="A2974" s="5">
        <v>45352</v>
      </c>
      <c r="B2974" t="s">
        <v>58</v>
      </c>
      <c r="C2974" t="s">
        <v>520</v>
      </c>
      <c r="D2974" s="1">
        <v>44651</v>
      </c>
      <c r="G2974" s="6">
        <v>6568490</v>
      </c>
      <c r="H2974" s="6">
        <v>280600</v>
      </c>
      <c r="I2974">
        <v>0</v>
      </c>
      <c r="J2974" s="6">
        <v>6849090</v>
      </c>
    </row>
    <row r="2975" spans="1:10" x14ac:dyDescent="0.3">
      <c r="A2975" s="5">
        <v>45352</v>
      </c>
      <c r="B2975" t="s">
        <v>59</v>
      </c>
      <c r="C2975" t="s">
        <v>521</v>
      </c>
      <c r="D2975" s="1">
        <v>44657</v>
      </c>
      <c r="G2975" s="6">
        <v>7671800</v>
      </c>
      <c r="I2975">
        <v>0</v>
      </c>
      <c r="J2975" s="6">
        <v>7671800</v>
      </c>
    </row>
    <row r="2976" spans="1:10" x14ac:dyDescent="0.3">
      <c r="A2976" s="5">
        <v>45352</v>
      </c>
      <c r="B2976" t="s">
        <v>60</v>
      </c>
      <c r="C2976" t="s">
        <v>522</v>
      </c>
      <c r="D2976" s="1">
        <v>44659</v>
      </c>
      <c r="G2976" s="6">
        <v>4797060</v>
      </c>
      <c r="H2976" s="6">
        <v>490600</v>
      </c>
      <c r="I2976">
        <v>0</v>
      </c>
      <c r="J2976" s="6">
        <v>5287660</v>
      </c>
    </row>
    <row r="2977" spans="1:10" x14ac:dyDescent="0.3">
      <c r="A2977" s="5">
        <v>45352</v>
      </c>
      <c r="B2977" t="s">
        <v>61</v>
      </c>
      <c r="C2977" t="s">
        <v>523</v>
      </c>
      <c r="D2977" s="1">
        <v>44694</v>
      </c>
      <c r="G2977" s="6">
        <v>7843800</v>
      </c>
      <c r="H2977" s="6">
        <v>290700</v>
      </c>
      <c r="I2977">
        <v>0</v>
      </c>
      <c r="J2977" s="6">
        <v>8134500</v>
      </c>
    </row>
    <row r="2978" spans="1:10" x14ac:dyDescent="0.3">
      <c r="A2978" s="5">
        <v>45352</v>
      </c>
      <c r="B2978" t="s">
        <v>62</v>
      </c>
      <c r="C2978" t="s">
        <v>524</v>
      </c>
      <c r="D2978" s="1">
        <v>44712</v>
      </c>
      <c r="G2978" s="6">
        <v>4432700</v>
      </c>
      <c r="I2978">
        <v>0</v>
      </c>
      <c r="J2978" s="6">
        <v>4432700</v>
      </c>
    </row>
    <row r="2979" spans="1:10" x14ac:dyDescent="0.3">
      <c r="A2979" s="5">
        <v>45352</v>
      </c>
      <c r="B2979" t="s">
        <v>63</v>
      </c>
      <c r="C2979" t="s">
        <v>525</v>
      </c>
      <c r="D2979" s="1">
        <v>44762</v>
      </c>
      <c r="G2979" s="6">
        <v>4399500</v>
      </c>
      <c r="H2979" s="6">
        <v>164600</v>
      </c>
      <c r="I2979">
        <v>0</v>
      </c>
      <c r="J2979" s="6">
        <v>4564100</v>
      </c>
    </row>
    <row r="2980" spans="1:10" x14ac:dyDescent="0.3">
      <c r="A2980" s="5">
        <v>45352</v>
      </c>
      <c r="B2980" t="s">
        <v>64</v>
      </c>
      <c r="C2980" t="s">
        <v>526</v>
      </c>
      <c r="D2980" s="1">
        <v>44775</v>
      </c>
      <c r="G2980" s="6">
        <v>5835360</v>
      </c>
      <c r="I2980">
        <v>0</v>
      </c>
      <c r="J2980" s="6">
        <v>5835360</v>
      </c>
    </row>
    <row r="2981" spans="1:10" x14ac:dyDescent="0.3">
      <c r="A2981" s="5">
        <v>45352</v>
      </c>
      <c r="B2981" t="s">
        <v>65</v>
      </c>
      <c r="C2981" t="s">
        <v>527</v>
      </c>
      <c r="D2981" s="1">
        <v>44783</v>
      </c>
      <c r="G2981" s="6">
        <v>3557500</v>
      </c>
      <c r="I2981">
        <v>0</v>
      </c>
      <c r="J2981" s="6">
        <v>3557500</v>
      </c>
    </row>
    <row r="2982" spans="1:10" x14ac:dyDescent="0.3">
      <c r="A2982" s="5">
        <v>45352</v>
      </c>
      <c r="B2982" t="s">
        <v>66</v>
      </c>
      <c r="C2982" t="s">
        <v>528</v>
      </c>
      <c r="D2982" s="1">
        <v>44798</v>
      </c>
      <c r="G2982" s="6">
        <v>3189550</v>
      </c>
      <c r="H2982" s="6">
        <v>80000</v>
      </c>
      <c r="I2982">
        <v>0</v>
      </c>
      <c r="J2982" s="6">
        <v>3269550</v>
      </c>
    </row>
    <row r="2983" spans="1:10" x14ac:dyDescent="0.3">
      <c r="A2983" s="5">
        <v>45352</v>
      </c>
      <c r="B2983" t="s">
        <v>67</v>
      </c>
      <c r="C2983" t="s">
        <v>529</v>
      </c>
      <c r="D2983" s="1">
        <v>44802</v>
      </c>
      <c r="G2983" s="6">
        <v>6608430</v>
      </c>
      <c r="I2983">
        <v>0</v>
      </c>
      <c r="J2983" s="6">
        <v>6608430</v>
      </c>
    </row>
    <row r="2984" spans="1:10" x14ac:dyDescent="0.3">
      <c r="A2984" s="5">
        <v>45352</v>
      </c>
      <c r="B2984" t="s">
        <v>68</v>
      </c>
      <c r="C2984" t="s">
        <v>530</v>
      </c>
      <c r="D2984" s="1">
        <v>44811</v>
      </c>
      <c r="G2984" s="6">
        <v>2714750</v>
      </c>
      <c r="I2984">
        <v>0</v>
      </c>
      <c r="J2984" s="6">
        <v>2714750</v>
      </c>
    </row>
    <row r="2985" spans="1:10" x14ac:dyDescent="0.3">
      <c r="A2985" s="5">
        <v>45352</v>
      </c>
      <c r="B2985" t="s">
        <v>69</v>
      </c>
      <c r="C2985" t="s">
        <v>531</v>
      </c>
      <c r="D2985" s="1">
        <v>44820</v>
      </c>
      <c r="G2985" s="6">
        <v>5448940</v>
      </c>
      <c r="H2985" s="6">
        <v>339200</v>
      </c>
      <c r="I2985">
        <v>0</v>
      </c>
      <c r="J2985" s="6">
        <v>5788140</v>
      </c>
    </row>
    <row r="2986" spans="1:10" x14ac:dyDescent="0.3">
      <c r="A2986" s="5">
        <v>45352</v>
      </c>
      <c r="B2986" t="s">
        <v>70</v>
      </c>
      <c r="C2986" t="s">
        <v>532</v>
      </c>
      <c r="D2986" s="1">
        <v>44845</v>
      </c>
      <c r="G2986" s="6">
        <v>5526300</v>
      </c>
      <c r="I2986">
        <v>0</v>
      </c>
      <c r="J2986" s="6">
        <v>5526300</v>
      </c>
    </row>
    <row r="2987" spans="1:10" x14ac:dyDescent="0.3">
      <c r="A2987" s="5">
        <v>45352</v>
      </c>
      <c r="B2987" t="s">
        <v>71</v>
      </c>
      <c r="C2987" t="s">
        <v>533</v>
      </c>
      <c r="D2987" s="1">
        <v>44848</v>
      </c>
      <c r="G2987" s="6">
        <v>6573300</v>
      </c>
      <c r="I2987">
        <v>0</v>
      </c>
      <c r="J2987" s="6">
        <v>6573300</v>
      </c>
    </row>
    <row r="2988" spans="1:10" x14ac:dyDescent="0.3">
      <c r="A2988" s="5">
        <v>45352</v>
      </c>
      <c r="B2988" t="s">
        <v>72</v>
      </c>
      <c r="C2988" t="s">
        <v>534</v>
      </c>
      <c r="D2988" s="1">
        <v>44854</v>
      </c>
      <c r="G2988" s="6">
        <v>7091680</v>
      </c>
      <c r="I2988">
        <v>0</v>
      </c>
      <c r="J2988" s="6">
        <v>7091680</v>
      </c>
    </row>
    <row r="2989" spans="1:10" x14ac:dyDescent="0.3">
      <c r="A2989" s="5">
        <v>45352</v>
      </c>
      <c r="B2989" t="s">
        <v>73</v>
      </c>
      <c r="C2989" t="s">
        <v>535</v>
      </c>
      <c r="D2989" s="1">
        <v>44855</v>
      </c>
      <c r="G2989" s="6">
        <v>5085380</v>
      </c>
      <c r="I2989">
        <v>0</v>
      </c>
      <c r="J2989" s="6">
        <v>5085380</v>
      </c>
    </row>
    <row r="2990" spans="1:10" x14ac:dyDescent="0.3">
      <c r="A2990" s="5">
        <v>45352</v>
      </c>
      <c r="B2990" t="s">
        <v>74</v>
      </c>
      <c r="C2990" t="s">
        <v>536</v>
      </c>
      <c r="D2990" s="1">
        <v>44859</v>
      </c>
      <c r="G2990" s="6">
        <v>5638730</v>
      </c>
      <c r="I2990">
        <v>0</v>
      </c>
      <c r="J2990" s="6">
        <v>5638730</v>
      </c>
    </row>
    <row r="2991" spans="1:10" x14ac:dyDescent="0.3">
      <c r="A2991" s="5">
        <v>45352</v>
      </c>
      <c r="B2991" t="s">
        <v>75</v>
      </c>
      <c r="C2991" t="s">
        <v>537</v>
      </c>
      <c r="D2991" s="1">
        <v>44861</v>
      </c>
      <c r="G2991" s="6">
        <v>3203440</v>
      </c>
      <c r="I2991">
        <v>0</v>
      </c>
      <c r="J2991" s="6">
        <v>3203440</v>
      </c>
    </row>
    <row r="2992" spans="1:10" x14ac:dyDescent="0.3">
      <c r="A2992" s="5">
        <v>45352</v>
      </c>
      <c r="B2992" t="s">
        <v>76</v>
      </c>
      <c r="C2992" t="s">
        <v>539</v>
      </c>
      <c r="D2992" s="1">
        <v>44889</v>
      </c>
      <c r="G2992" s="6">
        <v>4253480</v>
      </c>
      <c r="I2992">
        <v>0</v>
      </c>
      <c r="J2992" s="6">
        <v>4253480</v>
      </c>
    </row>
    <row r="2993" spans="1:10" x14ac:dyDescent="0.3">
      <c r="A2993" s="5">
        <v>45352</v>
      </c>
      <c r="B2993" t="s">
        <v>77</v>
      </c>
      <c r="C2993" t="s">
        <v>540</v>
      </c>
      <c r="D2993" s="1">
        <v>44893</v>
      </c>
      <c r="G2993" s="6">
        <v>5172700</v>
      </c>
      <c r="I2993">
        <v>0</v>
      </c>
      <c r="J2993" s="6">
        <v>5172700</v>
      </c>
    </row>
    <row r="2994" spans="1:10" x14ac:dyDescent="0.3">
      <c r="A2994" s="5">
        <v>45352</v>
      </c>
      <c r="B2994" t="s">
        <v>78</v>
      </c>
      <c r="C2994" t="s">
        <v>541</v>
      </c>
      <c r="D2994" s="1">
        <v>44895</v>
      </c>
      <c r="G2994" s="6">
        <v>3222150</v>
      </c>
      <c r="H2994" s="6">
        <v>139930</v>
      </c>
      <c r="I2994">
        <v>0</v>
      </c>
      <c r="J2994" s="6">
        <v>3362080</v>
      </c>
    </row>
    <row r="2995" spans="1:10" x14ac:dyDescent="0.3">
      <c r="A2995" s="5">
        <v>45352</v>
      </c>
      <c r="B2995" t="s">
        <v>79</v>
      </c>
      <c r="C2995" t="s">
        <v>542</v>
      </c>
      <c r="D2995" s="1">
        <v>44897</v>
      </c>
      <c r="G2995" s="6">
        <v>2765660</v>
      </c>
      <c r="H2995" s="6">
        <v>186540</v>
      </c>
      <c r="I2995">
        <v>0</v>
      </c>
      <c r="J2995" s="6">
        <v>2952200</v>
      </c>
    </row>
    <row r="2996" spans="1:10" x14ac:dyDescent="0.3">
      <c r="A2996" s="5">
        <v>45352</v>
      </c>
      <c r="B2996" t="s">
        <v>80</v>
      </c>
      <c r="C2996" t="s">
        <v>543</v>
      </c>
      <c r="D2996" s="1">
        <v>44901</v>
      </c>
      <c r="G2996" s="6">
        <v>4819200</v>
      </c>
      <c r="I2996">
        <v>0</v>
      </c>
      <c r="J2996" s="6">
        <v>4819200</v>
      </c>
    </row>
    <row r="2997" spans="1:10" x14ac:dyDescent="0.3">
      <c r="A2997" s="5">
        <v>45352</v>
      </c>
      <c r="B2997" t="s">
        <v>81</v>
      </c>
      <c r="C2997" t="s">
        <v>544</v>
      </c>
      <c r="D2997" s="1">
        <v>44916</v>
      </c>
      <c r="G2997" s="6">
        <v>4338210</v>
      </c>
      <c r="I2997">
        <v>0</v>
      </c>
      <c r="J2997" s="6">
        <v>4338210</v>
      </c>
    </row>
    <row r="2998" spans="1:10" x14ac:dyDescent="0.3">
      <c r="A2998" s="5">
        <v>45352</v>
      </c>
      <c r="B2998" t="s">
        <v>82</v>
      </c>
      <c r="C2998" t="s">
        <v>545</v>
      </c>
      <c r="D2998" s="1">
        <v>44922</v>
      </c>
      <c r="G2998" s="6">
        <v>3821070</v>
      </c>
      <c r="I2998">
        <v>0</v>
      </c>
      <c r="J2998" s="6">
        <v>3821070</v>
      </c>
    </row>
    <row r="2999" spans="1:10" x14ac:dyDescent="0.3">
      <c r="A2999" s="5">
        <v>45352</v>
      </c>
      <c r="B2999" t="s">
        <v>83</v>
      </c>
      <c r="C2999" t="s">
        <v>546</v>
      </c>
      <c r="D2999" s="1">
        <v>44945</v>
      </c>
      <c r="G2999" s="6">
        <v>7264820</v>
      </c>
      <c r="I2999">
        <v>0</v>
      </c>
      <c r="J2999" s="6">
        <v>7264820</v>
      </c>
    </row>
    <row r="3000" spans="1:10" x14ac:dyDescent="0.3">
      <c r="A3000" s="5">
        <v>45352</v>
      </c>
      <c r="B3000" t="s">
        <v>84</v>
      </c>
      <c r="C3000" t="s">
        <v>547</v>
      </c>
      <c r="D3000" s="1">
        <v>44978</v>
      </c>
      <c r="G3000" s="6">
        <v>4550570</v>
      </c>
      <c r="H3000" s="6">
        <v>389600</v>
      </c>
      <c r="I3000">
        <v>0</v>
      </c>
      <c r="J3000" s="6">
        <v>4940170</v>
      </c>
    </row>
    <row r="3001" spans="1:10" x14ac:dyDescent="0.3">
      <c r="A3001" s="5">
        <v>45352</v>
      </c>
      <c r="B3001" t="s">
        <v>85</v>
      </c>
      <c r="C3001" t="s">
        <v>548</v>
      </c>
      <c r="D3001" s="1">
        <v>44985</v>
      </c>
      <c r="G3001" s="6">
        <v>5936820</v>
      </c>
      <c r="I3001">
        <v>0</v>
      </c>
      <c r="J3001" s="6">
        <v>5936820</v>
      </c>
    </row>
    <row r="3002" spans="1:10" x14ac:dyDescent="0.3">
      <c r="A3002" s="5">
        <v>45352</v>
      </c>
      <c r="B3002" t="s">
        <v>86</v>
      </c>
      <c r="C3002" t="s">
        <v>549</v>
      </c>
      <c r="D3002" s="1">
        <v>45007</v>
      </c>
      <c r="G3002" s="6">
        <v>7023000</v>
      </c>
      <c r="I3002">
        <v>0</v>
      </c>
      <c r="J3002" s="6">
        <v>7023000</v>
      </c>
    </row>
    <row r="3003" spans="1:10" x14ac:dyDescent="0.3">
      <c r="A3003" s="5">
        <v>45352</v>
      </c>
      <c r="B3003" t="s">
        <v>87</v>
      </c>
      <c r="C3003" t="s">
        <v>550</v>
      </c>
      <c r="D3003" s="1">
        <v>45012</v>
      </c>
      <c r="G3003" s="6">
        <v>4453050</v>
      </c>
      <c r="H3003" s="6">
        <v>410510</v>
      </c>
      <c r="I3003">
        <v>0</v>
      </c>
      <c r="J3003" s="6">
        <v>4863560</v>
      </c>
    </row>
    <row r="3004" spans="1:10" x14ac:dyDescent="0.3">
      <c r="A3004" s="5">
        <v>45352</v>
      </c>
      <c r="B3004" t="s">
        <v>88</v>
      </c>
      <c r="C3004" t="s">
        <v>551</v>
      </c>
      <c r="D3004" s="1">
        <v>45014</v>
      </c>
      <c r="G3004" s="6">
        <v>8492930</v>
      </c>
      <c r="I3004">
        <v>0</v>
      </c>
      <c r="J3004" s="6">
        <v>8492930</v>
      </c>
    </row>
    <row r="3005" spans="1:10" x14ac:dyDescent="0.3">
      <c r="A3005" s="5">
        <v>45352</v>
      </c>
      <c r="B3005" t="s">
        <v>89</v>
      </c>
      <c r="C3005" t="s">
        <v>552</v>
      </c>
      <c r="D3005" s="1">
        <v>45026</v>
      </c>
      <c r="G3005" s="6">
        <v>4969400</v>
      </c>
      <c r="I3005">
        <v>0</v>
      </c>
      <c r="J3005" s="6">
        <v>4969400</v>
      </c>
    </row>
    <row r="3006" spans="1:10" x14ac:dyDescent="0.3">
      <c r="A3006" s="5">
        <v>45352</v>
      </c>
      <c r="B3006" t="s">
        <v>90</v>
      </c>
      <c r="C3006" t="s">
        <v>553</v>
      </c>
      <c r="D3006" s="1">
        <v>45036</v>
      </c>
      <c r="G3006" s="6">
        <v>4549110</v>
      </c>
      <c r="I3006">
        <v>0</v>
      </c>
      <c r="J3006" s="6">
        <v>4549110</v>
      </c>
    </row>
    <row r="3007" spans="1:10" x14ac:dyDescent="0.3">
      <c r="A3007" s="5">
        <v>45352</v>
      </c>
      <c r="B3007" t="s">
        <v>91</v>
      </c>
      <c r="C3007" t="s">
        <v>554</v>
      </c>
      <c r="D3007" s="1">
        <v>45042</v>
      </c>
      <c r="G3007" s="6">
        <v>9584280</v>
      </c>
      <c r="I3007">
        <v>0</v>
      </c>
      <c r="J3007" s="6">
        <v>9584280</v>
      </c>
    </row>
    <row r="3008" spans="1:10" x14ac:dyDescent="0.3">
      <c r="A3008" s="5">
        <v>45352</v>
      </c>
      <c r="B3008" t="s">
        <v>92</v>
      </c>
      <c r="C3008" t="s">
        <v>555</v>
      </c>
      <c r="D3008" s="1">
        <v>45049</v>
      </c>
      <c r="G3008" s="6">
        <v>2543450</v>
      </c>
      <c r="H3008" s="6">
        <v>164900</v>
      </c>
      <c r="I3008">
        <v>0</v>
      </c>
      <c r="J3008" s="6">
        <v>2708350</v>
      </c>
    </row>
    <row r="3009" spans="1:10" x14ac:dyDescent="0.3">
      <c r="A3009" s="5">
        <v>45352</v>
      </c>
      <c r="B3009" t="s">
        <v>93</v>
      </c>
      <c r="C3009" t="s">
        <v>556</v>
      </c>
      <c r="D3009" s="1">
        <v>45077</v>
      </c>
      <c r="G3009" s="6">
        <v>6357610</v>
      </c>
      <c r="I3009">
        <v>0</v>
      </c>
      <c r="J3009" s="6">
        <v>6357610</v>
      </c>
    </row>
    <row r="3010" spans="1:10" x14ac:dyDescent="0.3">
      <c r="A3010" s="5">
        <v>45352</v>
      </c>
      <c r="B3010" t="s">
        <v>94</v>
      </c>
      <c r="C3010" t="s">
        <v>557</v>
      </c>
      <c r="D3010" s="1">
        <v>45097</v>
      </c>
      <c r="G3010" s="6">
        <v>5164630</v>
      </c>
      <c r="I3010">
        <v>0</v>
      </c>
      <c r="J3010" s="6">
        <v>5164630</v>
      </c>
    </row>
    <row r="3011" spans="1:10" x14ac:dyDescent="0.3">
      <c r="A3011" s="5">
        <v>45352</v>
      </c>
      <c r="B3011" t="s">
        <v>95</v>
      </c>
      <c r="C3011" t="s">
        <v>558</v>
      </c>
      <c r="D3011" s="1">
        <v>45120</v>
      </c>
      <c r="G3011" s="6">
        <v>4041490</v>
      </c>
      <c r="I3011">
        <v>0</v>
      </c>
      <c r="J3011" s="6">
        <v>4041490</v>
      </c>
    </row>
    <row r="3012" spans="1:10" x14ac:dyDescent="0.3">
      <c r="A3012" s="5">
        <v>45352</v>
      </c>
      <c r="B3012" t="s">
        <v>96</v>
      </c>
      <c r="C3012" t="s">
        <v>559</v>
      </c>
      <c r="D3012" s="1">
        <v>45120</v>
      </c>
      <c r="G3012" s="6">
        <v>3994830</v>
      </c>
      <c r="I3012">
        <v>0</v>
      </c>
      <c r="J3012" s="6">
        <v>3994830</v>
      </c>
    </row>
    <row r="3013" spans="1:10" x14ac:dyDescent="0.3">
      <c r="A3013" s="5">
        <v>45352</v>
      </c>
      <c r="B3013" t="s">
        <v>97</v>
      </c>
      <c r="C3013" t="s">
        <v>560</v>
      </c>
      <c r="D3013" s="1">
        <v>45121</v>
      </c>
      <c r="G3013" s="6">
        <v>3481340</v>
      </c>
      <c r="I3013">
        <v>0</v>
      </c>
      <c r="J3013" s="6">
        <v>3481340</v>
      </c>
    </row>
    <row r="3014" spans="1:10" x14ac:dyDescent="0.3">
      <c r="A3014" s="5">
        <v>45352</v>
      </c>
      <c r="B3014" t="s">
        <v>98</v>
      </c>
      <c r="C3014" t="s">
        <v>561</v>
      </c>
      <c r="D3014" s="1">
        <v>45121</v>
      </c>
      <c r="G3014" s="6">
        <v>3147830</v>
      </c>
      <c r="I3014">
        <v>0</v>
      </c>
      <c r="J3014" s="6">
        <v>3147830</v>
      </c>
    </row>
    <row r="3015" spans="1:10" x14ac:dyDescent="0.3">
      <c r="A3015" s="5">
        <v>45352</v>
      </c>
      <c r="B3015" t="s">
        <v>99</v>
      </c>
      <c r="C3015" t="s">
        <v>562</v>
      </c>
      <c r="D3015" s="1">
        <v>45126</v>
      </c>
      <c r="G3015" s="6">
        <v>6024480</v>
      </c>
      <c r="I3015">
        <v>0</v>
      </c>
      <c r="J3015" s="6">
        <v>6024480</v>
      </c>
    </row>
    <row r="3016" spans="1:10" x14ac:dyDescent="0.3">
      <c r="A3016" s="5">
        <v>45352</v>
      </c>
      <c r="B3016" t="s">
        <v>100</v>
      </c>
      <c r="C3016" t="s">
        <v>563</v>
      </c>
      <c r="D3016" s="1">
        <v>45133</v>
      </c>
      <c r="G3016" s="6">
        <v>4601140</v>
      </c>
      <c r="I3016">
        <v>0</v>
      </c>
      <c r="J3016" s="6">
        <v>4601140</v>
      </c>
    </row>
    <row r="3017" spans="1:10" x14ac:dyDescent="0.3">
      <c r="A3017" s="5">
        <v>45352</v>
      </c>
      <c r="B3017" t="s">
        <v>101</v>
      </c>
      <c r="C3017" t="s">
        <v>564</v>
      </c>
      <c r="D3017" s="1">
        <v>45140</v>
      </c>
      <c r="G3017" s="6">
        <v>4416050</v>
      </c>
      <c r="I3017">
        <v>0</v>
      </c>
      <c r="J3017" s="6">
        <v>4416050</v>
      </c>
    </row>
    <row r="3018" spans="1:10" x14ac:dyDescent="0.3">
      <c r="A3018" s="5">
        <v>45352</v>
      </c>
      <c r="B3018" t="s">
        <v>102</v>
      </c>
      <c r="C3018" t="s">
        <v>565</v>
      </c>
      <c r="D3018" s="1">
        <v>45154</v>
      </c>
      <c r="G3018" s="6">
        <v>8229000</v>
      </c>
      <c r="I3018">
        <v>0</v>
      </c>
      <c r="J3018" s="6">
        <v>8229000</v>
      </c>
    </row>
    <row r="3019" spans="1:10" x14ac:dyDescent="0.3">
      <c r="A3019" s="5">
        <v>45352</v>
      </c>
      <c r="B3019" t="s">
        <v>103</v>
      </c>
      <c r="C3019" t="s">
        <v>566</v>
      </c>
      <c r="D3019" s="1">
        <v>45159</v>
      </c>
      <c r="G3019" s="6">
        <v>7795500</v>
      </c>
      <c r="I3019">
        <v>0</v>
      </c>
      <c r="J3019" s="6">
        <v>7795500</v>
      </c>
    </row>
    <row r="3020" spans="1:10" x14ac:dyDescent="0.3">
      <c r="A3020" s="5">
        <v>45352</v>
      </c>
      <c r="B3020" t="s">
        <v>104</v>
      </c>
      <c r="C3020" t="s">
        <v>567</v>
      </c>
      <c r="D3020" s="1">
        <v>45187</v>
      </c>
      <c r="G3020" s="6">
        <v>6254190</v>
      </c>
      <c r="I3020">
        <v>0</v>
      </c>
      <c r="J3020" s="6">
        <v>6254190</v>
      </c>
    </row>
    <row r="3021" spans="1:10" x14ac:dyDescent="0.3">
      <c r="A3021" s="5">
        <v>45352</v>
      </c>
      <c r="B3021" t="s">
        <v>105</v>
      </c>
      <c r="C3021" t="s">
        <v>568</v>
      </c>
      <c r="D3021" s="1">
        <v>45187</v>
      </c>
      <c r="G3021" s="6">
        <v>4337850</v>
      </c>
      <c r="I3021">
        <v>0</v>
      </c>
      <c r="J3021" s="6">
        <v>4337850</v>
      </c>
    </row>
    <row r="3022" spans="1:10" x14ac:dyDescent="0.3">
      <c r="A3022" s="5">
        <v>45352</v>
      </c>
      <c r="B3022" t="s">
        <v>106</v>
      </c>
      <c r="C3022" t="s">
        <v>569</v>
      </c>
      <c r="D3022" s="1">
        <v>45188</v>
      </c>
      <c r="G3022" s="6">
        <v>3334950</v>
      </c>
      <c r="I3022">
        <v>0</v>
      </c>
      <c r="J3022" s="6">
        <v>3334950</v>
      </c>
    </row>
    <row r="3023" spans="1:10" x14ac:dyDescent="0.3">
      <c r="A3023" s="5">
        <v>45352</v>
      </c>
      <c r="B3023" t="s">
        <v>107</v>
      </c>
      <c r="C3023" t="s">
        <v>570</v>
      </c>
      <c r="D3023" s="1">
        <v>45189</v>
      </c>
      <c r="G3023" s="6">
        <v>5809000</v>
      </c>
      <c r="I3023">
        <v>0</v>
      </c>
      <c r="J3023" s="6">
        <v>5809000</v>
      </c>
    </row>
    <row r="3024" spans="1:10" x14ac:dyDescent="0.3">
      <c r="A3024" s="5">
        <v>45352</v>
      </c>
      <c r="B3024" t="s">
        <v>108</v>
      </c>
      <c r="C3024" t="s">
        <v>571</v>
      </c>
      <c r="D3024" s="1">
        <v>45194</v>
      </c>
      <c r="G3024" s="6">
        <v>5195000</v>
      </c>
      <c r="I3024">
        <v>0</v>
      </c>
      <c r="J3024" s="6">
        <v>5195000</v>
      </c>
    </row>
    <row r="3025" spans="1:10" x14ac:dyDescent="0.3">
      <c r="A3025" s="5">
        <v>45352</v>
      </c>
      <c r="B3025" t="s">
        <v>109</v>
      </c>
      <c r="C3025" t="s">
        <v>572</v>
      </c>
      <c r="D3025" s="1">
        <v>45195</v>
      </c>
      <c r="G3025" s="6">
        <v>4612740</v>
      </c>
      <c r="I3025">
        <v>0</v>
      </c>
      <c r="J3025" s="6">
        <v>4612740</v>
      </c>
    </row>
    <row r="3026" spans="1:10" x14ac:dyDescent="0.3">
      <c r="A3026" s="5">
        <v>45352</v>
      </c>
      <c r="B3026" t="s">
        <v>110</v>
      </c>
      <c r="C3026" t="s">
        <v>573</v>
      </c>
      <c r="D3026" s="1">
        <v>45225</v>
      </c>
      <c r="G3026" s="6">
        <v>6543780</v>
      </c>
      <c r="I3026">
        <v>0</v>
      </c>
      <c r="J3026" s="6">
        <v>6543780</v>
      </c>
    </row>
    <row r="3027" spans="1:10" x14ac:dyDescent="0.3">
      <c r="A3027" s="5">
        <v>45352</v>
      </c>
      <c r="B3027" t="s">
        <v>111</v>
      </c>
      <c r="C3027" t="s">
        <v>574</v>
      </c>
      <c r="D3027" s="1">
        <v>45229</v>
      </c>
      <c r="G3027" s="6">
        <v>5785280</v>
      </c>
      <c r="I3027">
        <v>0</v>
      </c>
      <c r="J3027" s="6">
        <v>5785280</v>
      </c>
    </row>
    <row r="3028" spans="1:10" x14ac:dyDescent="0.3">
      <c r="A3028" s="5">
        <v>45352</v>
      </c>
      <c r="B3028" t="s">
        <v>112</v>
      </c>
      <c r="C3028" t="s">
        <v>575</v>
      </c>
      <c r="D3028" s="1">
        <v>45236</v>
      </c>
      <c r="G3028" s="6">
        <v>3923680</v>
      </c>
      <c r="I3028">
        <v>0</v>
      </c>
      <c r="J3028" s="6">
        <v>3923680</v>
      </c>
    </row>
    <row r="3029" spans="1:10" x14ac:dyDescent="0.3">
      <c r="A3029" s="5">
        <v>45352</v>
      </c>
      <c r="B3029" t="s">
        <v>113</v>
      </c>
      <c r="C3029" t="s">
        <v>576</v>
      </c>
      <c r="D3029" s="1">
        <v>45251</v>
      </c>
      <c r="G3029" s="6">
        <v>4303740</v>
      </c>
      <c r="I3029">
        <v>0</v>
      </c>
      <c r="J3029" s="6">
        <v>4303740</v>
      </c>
    </row>
    <row r="3030" spans="1:10" x14ac:dyDescent="0.3">
      <c r="A3030" s="5">
        <v>45352</v>
      </c>
      <c r="B3030" t="s">
        <v>114</v>
      </c>
      <c r="C3030" t="s">
        <v>577</v>
      </c>
      <c r="D3030" s="1">
        <v>45272</v>
      </c>
      <c r="G3030" s="6">
        <v>8838300</v>
      </c>
      <c r="I3030">
        <v>0</v>
      </c>
      <c r="J3030" s="6">
        <v>8838300</v>
      </c>
    </row>
    <row r="3031" spans="1:10" x14ac:dyDescent="0.3">
      <c r="A3031" s="5">
        <v>45352</v>
      </c>
      <c r="B3031" t="s">
        <v>115</v>
      </c>
      <c r="C3031" t="s">
        <v>578</v>
      </c>
      <c r="D3031" s="1">
        <v>45278</v>
      </c>
      <c r="G3031" s="6">
        <v>4797450</v>
      </c>
      <c r="I3031">
        <v>0</v>
      </c>
      <c r="J3031" s="6">
        <v>4797450</v>
      </c>
    </row>
    <row r="3032" spans="1:10" x14ac:dyDescent="0.3">
      <c r="A3032" s="5">
        <v>45352</v>
      </c>
      <c r="B3032" t="s">
        <v>116</v>
      </c>
      <c r="C3032" t="s">
        <v>579</v>
      </c>
      <c r="D3032" s="1">
        <v>45295</v>
      </c>
      <c r="G3032" s="6">
        <v>5497880</v>
      </c>
      <c r="I3032">
        <v>0</v>
      </c>
      <c r="J3032" s="6">
        <v>5497880</v>
      </c>
    </row>
    <row r="3033" spans="1:10" x14ac:dyDescent="0.3">
      <c r="A3033" s="5">
        <v>45352</v>
      </c>
      <c r="B3033" t="s">
        <v>117</v>
      </c>
      <c r="C3033" t="s">
        <v>581</v>
      </c>
      <c r="D3033" s="1">
        <v>45296</v>
      </c>
      <c r="E3033" s="1">
        <v>45929</v>
      </c>
      <c r="G3033" s="6">
        <v>2585050</v>
      </c>
      <c r="I3033">
        <v>0</v>
      </c>
      <c r="J3033" s="6">
        <v>2585050</v>
      </c>
    </row>
    <row r="3034" spans="1:10" x14ac:dyDescent="0.3">
      <c r="A3034" s="5">
        <v>45352</v>
      </c>
      <c r="B3034" t="s">
        <v>118</v>
      </c>
      <c r="C3034" t="s">
        <v>580</v>
      </c>
      <c r="D3034" s="1">
        <v>45307</v>
      </c>
      <c r="G3034" s="6">
        <v>2523500</v>
      </c>
      <c r="I3034">
        <v>0</v>
      </c>
      <c r="J3034" s="6">
        <v>2523500</v>
      </c>
    </row>
    <row r="3035" spans="1:10" x14ac:dyDescent="0.3">
      <c r="A3035" s="5">
        <v>45352</v>
      </c>
      <c r="B3035" t="s">
        <v>119</v>
      </c>
      <c r="C3035" t="s">
        <v>582</v>
      </c>
      <c r="D3035" s="1">
        <v>45308</v>
      </c>
      <c r="G3035" s="6">
        <v>4293530</v>
      </c>
      <c r="I3035">
        <v>0</v>
      </c>
      <c r="J3035" s="6">
        <v>4293530</v>
      </c>
    </row>
    <row r="3036" spans="1:10" x14ac:dyDescent="0.3">
      <c r="A3036" s="5">
        <v>45352</v>
      </c>
      <c r="B3036" t="s">
        <v>120</v>
      </c>
      <c r="C3036" t="s">
        <v>583</v>
      </c>
      <c r="D3036" s="1">
        <v>45316</v>
      </c>
      <c r="G3036" s="6">
        <v>4396420</v>
      </c>
      <c r="I3036">
        <v>0</v>
      </c>
      <c r="J3036" s="6">
        <v>4396420</v>
      </c>
    </row>
    <row r="3037" spans="1:10" x14ac:dyDescent="0.3">
      <c r="A3037" s="5">
        <v>45352</v>
      </c>
      <c r="B3037" t="s">
        <v>121</v>
      </c>
      <c r="C3037" t="s">
        <v>584</v>
      </c>
      <c r="D3037" s="1">
        <v>45323</v>
      </c>
      <c r="G3037" s="6">
        <v>2961330</v>
      </c>
      <c r="I3037">
        <v>0</v>
      </c>
      <c r="J3037" s="6">
        <v>2961330</v>
      </c>
    </row>
    <row r="3038" spans="1:10" x14ac:dyDescent="0.3">
      <c r="A3038" s="5">
        <v>45352</v>
      </c>
      <c r="B3038" t="s">
        <v>122</v>
      </c>
      <c r="C3038" t="s">
        <v>585</v>
      </c>
      <c r="D3038" s="1">
        <v>45345</v>
      </c>
      <c r="G3038" s="6">
        <v>3256900</v>
      </c>
      <c r="I3038">
        <v>0</v>
      </c>
      <c r="J3038" s="6">
        <v>3256900</v>
      </c>
    </row>
    <row r="3039" spans="1:10" x14ac:dyDescent="0.3">
      <c r="A3039" s="5">
        <v>45352</v>
      </c>
      <c r="B3039" t="s">
        <v>123</v>
      </c>
      <c r="C3039" t="s">
        <v>586</v>
      </c>
      <c r="D3039" s="1">
        <v>45351</v>
      </c>
      <c r="G3039" s="6">
        <v>2545440</v>
      </c>
      <c r="I3039">
        <v>0</v>
      </c>
      <c r="J3039" s="6">
        <v>2545440</v>
      </c>
    </row>
    <row r="3040" spans="1:10" x14ac:dyDescent="0.3">
      <c r="A3040" s="5">
        <v>45352</v>
      </c>
      <c r="B3040" t="s">
        <v>124</v>
      </c>
      <c r="C3040" t="s">
        <v>587</v>
      </c>
      <c r="D3040" s="1">
        <v>45359</v>
      </c>
      <c r="G3040" s="6">
        <v>2865380</v>
      </c>
      <c r="I3040">
        <v>0</v>
      </c>
      <c r="J3040" s="6">
        <v>2865380</v>
      </c>
    </row>
    <row r="3041" spans="1:10" x14ac:dyDescent="0.3">
      <c r="A3041" s="5">
        <v>45352</v>
      </c>
      <c r="B3041" t="s">
        <v>125</v>
      </c>
      <c r="C3041" t="s">
        <v>588</v>
      </c>
      <c r="D3041" s="1">
        <v>45363</v>
      </c>
      <c r="G3041" s="6">
        <v>434540</v>
      </c>
      <c r="I3041">
        <v>0</v>
      </c>
      <c r="J3041" s="6">
        <v>434540</v>
      </c>
    </row>
    <row r="3042" spans="1:10" x14ac:dyDescent="0.3">
      <c r="A3042" s="5">
        <v>45352</v>
      </c>
      <c r="B3042" t="s">
        <v>126</v>
      </c>
      <c r="C3042" t="s">
        <v>589</v>
      </c>
      <c r="D3042" s="1">
        <v>45364</v>
      </c>
      <c r="G3042" s="6">
        <v>1986230</v>
      </c>
      <c r="I3042">
        <v>0</v>
      </c>
      <c r="J3042" s="6">
        <v>1986230</v>
      </c>
    </row>
    <row r="3043" spans="1:10" x14ac:dyDescent="0.3">
      <c r="A3043" s="5">
        <v>45383</v>
      </c>
      <c r="B3043" t="s">
        <v>1</v>
      </c>
      <c r="C3043" t="s">
        <v>475</v>
      </c>
      <c r="D3043" s="1">
        <v>42292</v>
      </c>
      <c r="G3043" s="6">
        <v>8572300</v>
      </c>
      <c r="H3043" s="6">
        <v>362100</v>
      </c>
      <c r="I3043">
        <v>0</v>
      </c>
      <c r="J3043" s="6">
        <v>8934400</v>
      </c>
    </row>
    <row r="3044" spans="1:10" x14ac:dyDescent="0.3">
      <c r="A3044" s="5">
        <v>45383</v>
      </c>
      <c r="B3044" t="s">
        <v>3</v>
      </c>
      <c r="C3044" t="s">
        <v>476</v>
      </c>
      <c r="D3044" s="1">
        <v>42444</v>
      </c>
      <c r="G3044" s="6">
        <v>6814250</v>
      </c>
      <c r="I3044" s="6">
        <v>9590</v>
      </c>
      <c r="J3044" s="6">
        <v>6823840</v>
      </c>
    </row>
    <row r="3045" spans="1:10" x14ac:dyDescent="0.3">
      <c r="A3045" s="5">
        <v>45383</v>
      </c>
      <c r="B3045" t="s">
        <v>4</v>
      </c>
      <c r="C3045" t="s">
        <v>477</v>
      </c>
      <c r="D3045" s="1">
        <v>42503</v>
      </c>
      <c r="G3045" s="6">
        <v>7705650</v>
      </c>
      <c r="I3045">
        <v>0</v>
      </c>
      <c r="J3045" s="6">
        <v>7705650</v>
      </c>
    </row>
    <row r="3046" spans="1:10" x14ac:dyDescent="0.3">
      <c r="A3046" s="5">
        <v>45383</v>
      </c>
      <c r="B3046" t="s">
        <v>6</v>
      </c>
      <c r="C3046" t="s">
        <v>478</v>
      </c>
      <c r="D3046" s="1">
        <v>42638</v>
      </c>
      <c r="G3046" s="6">
        <v>6219450</v>
      </c>
      <c r="I3046" s="6">
        <v>30200</v>
      </c>
      <c r="J3046" s="6">
        <v>6249650</v>
      </c>
    </row>
    <row r="3047" spans="1:10" x14ac:dyDescent="0.3">
      <c r="A3047" s="5">
        <v>45383</v>
      </c>
      <c r="B3047" t="s">
        <v>8</v>
      </c>
      <c r="C3047" t="s">
        <v>479</v>
      </c>
      <c r="D3047" s="1">
        <v>42708</v>
      </c>
      <c r="G3047" s="6">
        <v>5253860</v>
      </c>
      <c r="I3047">
        <v>0</v>
      </c>
      <c r="J3047" s="6">
        <v>5253860</v>
      </c>
    </row>
    <row r="3048" spans="1:10" x14ac:dyDescent="0.3">
      <c r="A3048" s="5">
        <v>45383</v>
      </c>
      <c r="B3048" t="s">
        <v>10</v>
      </c>
      <c r="C3048" t="s">
        <v>480</v>
      </c>
      <c r="D3048" s="1">
        <v>43039</v>
      </c>
      <c r="G3048" s="6">
        <v>8324160</v>
      </c>
      <c r="H3048" s="6">
        <v>450500</v>
      </c>
      <c r="I3048">
        <v>0</v>
      </c>
      <c r="J3048" s="6">
        <v>8774660</v>
      </c>
    </row>
    <row r="3049" spans="1:10" x14ac:dyDescent="0.3">
      <c r="A3049" s="5">
        <v>45383</v>
      </c>
      <c r="B3049" t="s">
        <v>11</v>
      </c>
      <c r="C3049" t="s">
        <v>481</v>
      </c>
      <c r="D3049" s="1">
        <v>43146</v>
      </c>
      <c r="G3049" s="6">
        <v>7272460</v>
      </c>
      <c r="H3049" s="6">
        <v>277300</v>
      </c>
      <c r="I3049">
        <v>0</v>
      </c>
      <c r="J3049" s="6">
        <v>7549760</v>
      </c>
    </row>
    <row r="3050" spans="1:10" x14ac:dyDescent="0.3">
      <c r="A3050" s="5">
        <v>45383</v>
      </c>
      <c r="B3050" t="s">
        <v>12</v>
      </c>
      <c r="C3050" t="s">
        <v>494</v>
      </c>
      <c r="D3050" s="1">
        <v>43252</v>
      </c>
      <c r="G3050" s="6">
        <v>929500</v>
      </c>
      <c r="I3050">
        <v>0</v>
      </c>
      <c r="J3050" s="6">
        <v>929500</v>
      </c>
    </row>
    <row r="3051" spans="1:10" x14ac:dyDescent="0.3">
      <c r="A3051" s="5">
        <v>45383</v>
      </c>
      <c r="B3051" t="s">
        <v>13</v>
      </c>
      <c r="C3051" t="s">
        <v>485</v>
      </c>
      <c r="D3051" s="1">
        <v>43779</v>
      </c>
      <c r="G3051" s="6">
        <v>7865860</v>
      </c>
      <c r="H3051" s="6">
        <v>289000</v>
      </c>
      <c r="I3051">
        <v>0</v>
      </c>
      <c r="J3051" s="6">
        <v>8154860</v>
      </c>
    </row>
    <row r="3052" spans="1:10" x14ac:dyDescent="0.3">
      <c r="A3052" s="5">
        <v>45383</v>
      </c>
      <c r="B3052" t="s">
        <v>15</v>
      </c>
      <c r="C3052" t="s">
        <v>517</v>
      </c>
      <c r="D3052" s="1">
        <v>44583</v>
      </c>
      <c r="G3052" s="6">
        <v>5109550</v>
      </c>
      <c r="H3052" s="6">
        <v>236500</v>
      </c>
      <c r="I3052">
        <v>0</v>
      </c>
      <c r="J3052" s="6">
        <v>5346050</v>
      </c>
    </row>
    <row r="3053" spans="1:10" x14ac:dyDescent="0.3">
      <c r="A3053" s="5">
        <v>45383</v>
      </c>
      <c r="B3053" t="s">
        <v>16</v>
      </c>
      <c r="C3053" t="s">
        <v>538</v>
      </c>
      <c r="D3053" s="1">
        <v>44889</v>
      </c>
      <c r="G3053" s="6">
        <v>6668680</v>
      </c>
      <c r="I3053">
        <v>0</v>
      </c>
      <c r="J3053" s="6">
        <v>6668680</v>
      </c>
    </row>
    <row r="3054" spans="1:10" x14ac:dyDescent="0.3">
      <c r="A3054" s="5">
        <v>45383</v>
      </c>
      <c r="B3054" t="s">
        <v>20</v>
      </c>
      <c r="C3054" t="s">
        <v>482</v>
      </c>
      <c r="D3054" s="1">
        <v>43629</v>
      </c>
      <c r="G3054" s="6">
        <v>10261510</v>
      </c>
      <c r="H3054" s="6">
        <v>296900</v>
      </c>
      <c r="I3054">
        <v>0</v>
      </c>
      <c r="J3054" s="6">
        <v>10558410</v>
      </c>
    </row>
    <row r="3055" spans="1:10" x14ac:dyDescent="0.3">
      <c r="A3055" s="5">
        <v>45383</v>
      </c>
      <c r="B3055" t="s">
        <v>21</v>
      </c>
      <c r="C3055" t="s">
        <v>483</v>
      </c>
      <c r="D3055" s="1">
        <v>43631</v>
      </c>
      <c r="G3055" s="6">
        <v>5744600</v>
      </c>
      <c r="H3055" s="6">
        <v>218800</v>
      </c>
      <c r="I3055">
        <v>0</v>
      </c>
      <c r="J3055" s="6">
        <v>5963400</v>
      </c>
    </row>
    <row r="3056" spans="1:10" x14ac:dyDescent="0.3">
      <c r="A3056" s="5">
        <v>45383</v>
      </c>
      <c r="B3056" t="s">
        <v>22</v>
      </c>
      <c r="C3056" t="s">
        <v>484</v>
      </c>
      <c r="D3056" s="1">
        <v>43743</v>
      </c>
      <c r="G3056" s="6">
        <v>10016600</v>
      </c>
      <c r="H3056" s="6">
        <v>256200</v>
      </c>
      <c r="I3056">
        <v>0</v>
      </c>
      <c r="J3056" s="6">
        <v>10272800</v>
      </c>
    </row>
    <row r="3057" spans="1:10" x14ac:dyDescent="0.3">
      <c r="A3057" s="5">
        <v>45383</v>
      </c>
      <c r="B3057" t="s">
        <v>23</v>
      </c>
      <c r="C3057" t="s">
        <v>486</v>
      </c>
      <c r="D3057" s="1">
        <v>43834</v>
      </c>
      <c r="G3057" s="6">
        <v>13754390</v>
      </c>
      <c r="I3057">
        <v>0</v>
      </c>
      <c r="J3057" s="6">
        <v>13754390</v>
      </c>
    </row>
    <row r="3058" spans="1:10" x14ac:dyDescent="0.3">
      <c r="A3058" s="5">
        <v>45383</v>
      </c>
      <c r="B3058" t="s">
        <v>24</v>
      </c>
      <c r="C3058" t="s">
        <v>487</v>
      </c>
      <c r="D3058" s="1">
        <v>43833</v>
      </c>
      <c r="G3058" s="6">
        <v>5331450</v>
      </c>
      <c r="I3058">
        <v>0</v>
      </c>
      <c r="J3058" s="6">
        <v>5331450</v>
      </c>
    </row>
    <row r="3059" spans="1:10" x14ac:dyDescent="0.3">
      <c r="A3059" s="5">
        <v>45383</v>
      </c>
      <c r="B3059" t="s">
        <v>25</v>
      </c>
      <c r="C3059" t="s">
        <v>488</v>
      </c>
      <c r="D3059" s="1">
        <v>43853</v>
      </c>
      <c r="G3059" s="6">
        <v>7247230</v>
      </c>
      <c r="H3059" s="6">
        <v>283400</v>
      </c>
      <c r="I3059">
        <v>0</v>
      </c>
      <c r="J3059" s="6">
        <v>7530630</v>
      </c>
    </row>
    <row r="3060" spans="1:10" x14ac:dyDescent="0.3">
      <c r="A3060" s="5">
        <v>45383</v>
      </c>
      <c r="B3060" t="s">
        <v>26</v>
      </c>
      <c r="C3060" t="s">
        <v>489</v>
      </c>
      <c r="D3060" s="1">
        <v>43945</v>
      </c>
      <c r="G3060" s="6">
        <v>10809500</v>
      </c>
      <c r="H3060" s="6">
        <v>188800</v>
      </c>
      <c r="I3060" s="6">
        <v>19390</v>
      </c>
      <c r="J3060" s="6">
        <v>11017690</v>
      </c>
    </row>
    <row r="3061" spans="1:10" x14ac:dyDescent="0.3">
      <c r="A3061" s="5">
        <v>45383</v>
      </c>
      <c r="B3061" t="s">
        <v>27</v>
      </c>
      <c r="C3061" t="s">
        <v>490</v>
      </c>
      <c r="D3061" s="1">
        <v>44015</v>
      </c>
      <c r="G3061" s="6">
        <v>4178840</v>
      </c>
      <c r="I3061">
        <v>0</v>
      </c>
      <c r="J3061" s="6">
        <v>4178840</v>
      </c>
    </row>
    <row r="3062" spans="1:10" x14ac:dyDescent="0.3">
      <c r="A3062" s="5">
        <v>45383</v>
      </c>
      <c r="B3062" t="s">
        <v>28</v>
      </c>
      <c r="C3062" t="s">
        <v>491</v>
      </c>
      <c r="D3062" s="1">
        <v>44042</v>
      </c>
      <c r="G3062" s="6">
        <v>4838100</v>
      </c>
      <c r="I3062">
        <v>0</v>
      </c>
      <c r="J3062" s="6">
        <v>4838100</v>
      </c>
    </row>
    <row r="3063" spans="1:10" x14ac:dyDescent="0.3">
      <c r="A3063" s="5">
        <v>45383</v>
      </c>
      <c r="B3063" t="s">
        <v>29</v>
      </c>
      <c r="C3063" t="s">
        <v>492</v>
      </c>
      <c r="D3063" s="1">
        <v>44043</v>
      </c>
      <c r="G3063" s="6">
        <v>4671920</v>
      </c>
      <c r="I3063">
        <v>0</v>
      </c>
      <c r="J3063" s="6">
        <v>4671920</v>
      </c>
    </row>
    <row r="3064" spans="1:10" x14ac:dyDescent="0.3">
      <c r="A3064" s="5">
        <v>45383</v>
      </c>
      <c r="B3064" t="s">
        <v>30</v>
      </c>
      <c r="C3064" t="s">
        <v>493</v>
      </c>
      <c r="D3064" s="1">
        <v>44072</v>
      </c>
      <c r="G3064" s="6">
        <v>6327940</v>
      </c>
      <c r="I3064">
        <v>0</v>
      </c>
      <c r="J3064" s="6">
        <v>6327940</v>
      </c>
    </row>
    <row r="3065" spans="1:10" x14ac:dyDescent="0.3">
      <c r="A3065" s="5">
        <v>45383</v>
      </c>
      <c r="B3065" t="s">
        <v>31</v>
      </c>
      <c r="C3065" t="s">
        <v>495</v>
      </c>
      <c r="D3065" s="1">
        <v>44085</v>
      </c>
      <c r="G3065" s="6">
        <v>6195780</v>
      </c>
      <c r="I3065">
        <v>0</v>
      </c>
      <c r="J3065" s="6">
        <v>6195780</v>
      </c>
    </row>
    <row r="3066" spans="1:10" x14ac:dyDescent="0.3">
      <c r="A3066" s="5">
        <v>45383</v>
      </c>
      <c r="B3066" t="s">
        <v>32</v>
      </c>
      <c r="C3066" t="s">
        <v>496</v>
      </c>
      <c r="D3066" s="1">
        <v>44130</v>
      </c>
      <c r="E3066" s="1">
        <v>45543</v>
      </c>
      <c r="G3066" s="6">
        <v>3613500</v>
      </c>
      <c r="I3066">
        <v>0</v>
      </c>
      <c r="J3066" s="6">
        <v>3613500</v>
      </c>
    </row>
    <row r="3067" spans="1:10" x14ac:dyDescent="0.3">
      <c r="A3067" s="5">
        <v>45383</v>
      </c>
      <c r="B3067" t="s">
        <v>33</v>
      </c>
      <c r="C3067" t="s">
        <v>497</v>
      </c>
      <c r="D3067" s="1">
        <v>44147</v>
      </c>
      <c r="G3067" s="6">
        <v>7666950</v>
      </c>
      <c r="I3067">
        <v>0</v>
      </c>
      <c r="J3067" s="6">
        <v>7666950</v>
      </c>
    </row>
    <row r="3068" spans="1:10" x14ac:dyDescent="0.3">
      <c r="A3068" s="5">
        <v>45383</v>
      </c>
      <c r="B3068" t="s">
        <v>34</v>
      </c>
      <c r="C3068" t="s">
        <v>498</v>
      </c>
      <c r="D3068" s="1">
        <v>44154</v>
      </c>
      <c r="G3068" s="6">
        <v>10158810</v>
      </c>
      <c r="I3068" s="6">
        <v>14250</v>
      </c>
      <c r="J3068" s="6">
        <v>10173060</v>
      </c>
    </row>
    <row r="3069" spans="1:10" x14ac:dyDescent="0.3">
      <c r="A3069" s="5">
        <v>45383</v>
      </c>
      <c r="B3069" t="s">
        <v>35</v>
      </c>
      <c r="C3069" t="s">
        <v>499</v>
      </c>
      <c r="D3069" s="1">
        <v>44169</v>
      </c>
      <c r="G3069" s="6">
        <v>8039210</v>
      </c>
      <c r="I3069">
        <v>0</v>
      </c>
      <c r="J3069" s="6">
        <v>8039210</v>
      </c>
    </row>
    <row r="3070" spans="1:10" x14ac:dyDescent="0.3">
      <c r="A3070" s="5">
        <v>45383</v>
      </c>
      <c r="B3070" t="s">
        <v>36</v>
      </c>
      <c r="C3070" t="s">
        <v>500</v>
      </c>
      <c r="D3070" s="1">
        <v>44217</v>
      </c>
      <c r="E3070" s="1">
        <v>45620</v>
      </c>
      <c r="G3070" s="6">
        <v>4224400</v>
      </c>
      <c r="I3070">
        <v>0</v>
      </c>
      <c r="J3070" s="6">
        <v>4224400</v>
      </c>
    </row>
    <row r="3071" spans="1:10" x14ac:dyDescent="0.3">
      <c r="A3071" s="5">
        <v>45383</v>
      </c>
      <c r="B3071" t="s">
        <v>37</v>
      </c>
      <c r="C3071" t="s">
        <v>501</v>
      </c>
      <c r="D3071" s="1">
        <v>44245</v>
      </c>
      <c r="E3071" s="1">
        <v>45838</v>
      </c>
      <c r="G3071" s="6">
        <v>3666470</v>
      </c>
      <c r="I3071" s="6">
        <v>30570</v>
      </c>
      <c r="J3071" s="6">
        <v>3697040</v>
      </c>
    </row>
    <row r="3072" spans="1:10" x14ac:dyDescent="0.3">
      <c r="A3072" s="5">
        <v>45383</v>
      </c>
      <c r="B3072" t="s">
        <v>38</v>
      </c>
      <c r="C3072" t="s">
        <v>502</v>
      </c>
      <c r="D3072" s="1">
        <v>44252</v>
      </c>
      <c r="G3072" s="6">
        <v>4733750</v>
      </c>
      <c r="I3072">
        <v>0</v>
      </c>
      <c r="J3072" s="6">
        <v>4733750</v>
      </c>
    </row>
    <row r="3073" spans="1:10" x14ac:dyDescent="0.3">
      <c r="A3073" s="5">
        <v>45383</v>
      </c>
      <c r="B3073" t="s">
        <v>39</v>
      </c>
      <c r="C3073" t="s">
        <v>503</v>
      </c>
      <c r="D3073" s="1">
        <v>44258</v>
      </c>
      <c r="G3073" s="6">
        <v>5881500</v>
      </c>
      <c r="H3073" s="6">
        <v>188900</v>
      </c>
      <c r="I3073">
        <v>0</v>
      </c>
      <c r="J3073" s="6">
        <v>6070400</v>
      </c>
    </row>
    <row r="3074" spans="1:10" x14ac:dyDescent="0.3">
      <c r="A3074" s="5">
        <v>45383</v>
      </c>
      <c r="B3074" t="s">
        <v>40</v>
      </c>
      <c r="C3074" t="s">
        <v>504</v>
      </c>
      <c r="D3074" s="1">
        <v>44280</v>
      </c>
      <c r="G3074" s="6">
        <v>2873000</v>
      </c>
      <c r="I3074">
        <v>0</v>
      </c>
      <c r="J3074" s="6">
        <v>2873000</v>
      </c>
    </row>
    <row r="3075" spans="1:10" x14ac:dyDescent="0.3">
      <c r="A3075" s="5">
        <v>45383</v>
      </c>
      <c r="B3075" t="s">
        <v>41</v>
      </c>
      <c r="C3075" t="s">
        <v>505</v>
      </c>
      <c r="D3075" s="1">
        <v>44287</v>
      </c>
      <c r="G3075" s="6">
        <v>6940900</v>
      </c>
      <c r="I3075">
        <v>0</v>
      </c>
      <c r="J3075" s="6">
        <v>6940900</v>
      </c>
    </row>
    <row r="3076" spans="1:10" x14ac:dyDescent="0.3">
      <c r="A3076" s="5">
        <v>45383</v>
      </c>
      <c r="B3076" t="s">
        <v>42</v>
      </c>
      <c r="C3076" t="s">
        <v>506</v>
      </c>
      <c r="D3076" s="1">
        <v>44298</v>
      </c>
      <c r="G3076" s="6">
        <v>4596930</v>
      </c>
      <c r="I3076">
        <v>0</v>
      </c>
      <c r="J3076" s="6">
        <v>4596930</v>
      </c>
    </row>
    <row r="3077" spans="1:10" x14ac:dyDescent="0.3">
      <c r="A3077" s="5">
        <v>45383</v>
      </c>
      <c r="B3077" t="s">
        <v>43</v>
      </c>
      <c r="C3077" t="s">
        <v>507</v>
      </c>
      <c r="D3077" s="1">
        <v>44299</v>
      </c>
      <c r="G3077" s="6">
        <v>2787600</v>
      </c>
      <c r="I3077">
        <v>0</v>
      </c>
      <c r="J3077" s="6">
        <v>2787600</v>
      </c>
    </row>
    <row r="3078" spans="1:10" x14ac:dyDescent="0.3">
      <c r="A3078" s="5">
        <v>45383</v>
      </c>
      <c r="B3078" t="s">
        <v>44</v>
      </c>
      <c r="C3078" t="s">
        <v>512</v>
      </c>
      <c r="D3078" s="1">
        <v>44421</v>
      </c>
      <c r="G3078" s="6">
        <v>9842730</v>
      </c>
      <c r="H3078" s="6">
        <v>298300</v>
      </c>
      <c r="I3078" s="6">
        <v>32360</v>
      </c>
      <c r="J3078" s="6">
        <v>10173390</v>
      </c>
    </row>
    <row r="3079" spans="1:10" x14ac:dyDescent="0.3">
      <c r="A3079" s="5">
        <v>45383</v>
      </c>
      <c r="B3079" t="s">
        <v>45</v>
      </c>
      <c r="C3079" t="s">
        <v>509</v>
      </c>
      <c r="D3079" s="1">
        <v>44391</v>
      </c>
      <c r="G3079" s="6">
        <v>8277730</v>
      </c>
      <c r="H3079" s="6">
        <v>291400</v>
      </c>
      <c r="I3079">
        <v>0</v>
      </c>
      <c r="J3079" s="6">
        <v>8569130</v>
      </c>
    </row>
    <row r="3080" spans="1:10" x14ac:dyDescent="0.3">
      <c r="A3080" s="5">
        <v>45383</v>
      </c>
      <c r="B3080" t="s">
        <v>46</v>
      </c>
      <c r="C3080" t="s">
        <v>510</v>
      </c>
      <c r="D3080" s="1">
        <v>44404</v>
      </c>
      <c r="G3080" s="6">
        <v>9931040</v>
      </c>
      <c r="H3080" s="6">
        <v>842500</v>
      </c>
      <c r="I3080">
        <v>0</v>
      </c>
      <c r="J3080" s="6">
        <v>10773540</v>
      </c>
    </row>
    <row r="3081" spans="1:10" x14ac:dyDescent="0.3">
      <c r="A3081" s="5">
        <v>45383</v>
      </c>
      <c r="B3081" t="s">
        <v>47</v>
      </c>
      <c r="C3081" t="s">
        <v>511</v>
      </c>
      <c r="D3081" s="1">
        <v>44405</v>
      </c>
      <c r="G3081" s="6">
        <v>8867500</v>
      </c>
      <c r="I3081" s="6">
        <v>22000</v>
      </c>
      <c r="J3081" s="6">
        <v>8889500</v>
      </c>
    </row>
    <row r="3082" spans="1:10" x14ac:dyDescent="0.3">
      <c r="A3082" s="5">
        <v>45383</v>
      </c>
      <c r="B3082" t="s">
        <v>48</v>
      </c>
      <c r="C3082" t="s">
        <v>513</v>
      </c>
      <c r="D3082" s="1">
        <v>44446</v>
      </c>
      <c r="G3082" s="6">
        <v>4829800</v>
      </c>
      <c r="I3082">
        <v>0</v>
      </c>
      <c r="J3082" s="6">
        <v>4829800</v>
      </c>
    </row>
    <row r="3083" spans="1:10" x14ac:dyDescent="0.3">
      <c r="A3083" s="5">
        <v>45383</v>
      </c>
      <c r="B3083" t="s">
        <v>49</v>
      </c>
      <c r="C3083" t="s">
        <v>514</v>
      </c>
      <c r="D3083" s="1">
        <v>44453</v>
      </c>
      <c r="G3083" s="6">
        <v>9928220</v>
      </c>
      <c r="H3083" s="6">
        <v>315400</v>
      </c>
      <c r="I3083">
        <v>0</v>
      </c>
      <c r="J3083" s="6">
        <v>10243620</v>
      </c>
    </row>
    <row r="3084" spans="1:10" x14ac:dyDescent="0.3">
      <c r="A3084" s="5">
        <v>45383</v>
      </c>
      <c r="B3084" t="s">
        <v>50</v>
      </c>
      <c r="C3084" t="s">
        <v>508</v>
      </c>
      <c r="D3084" s="1">
        <v>44463</v>
      </c>
      <c r="G3084" s="6">
        <v>3179100</v>
      </c>
      <c r="H3084" s="6">
        <v>313600</v>
      </c>
      <c r="I3084">
        <v>0</v>
      </c>
      <c r="J3084" s="6">
        <v>3492700</v>
      </c>
    </row>
    <row r="3085" spans="1:10" x14ac:dyDescent="0.3">
      <c r="A3085" s="5">
        <v>45383</v>
      </c>
      <c r="B3085" t="s">
        <v>51</v>
      </c>
      <c r="C3085" t="s">
        <v>508</v>
      </c>
      <c r="D3085" s="1">
        <v>44377</v>
      </c>
      <c r="G3085" s="6">
        <v>4518200</v>
      </c>
      <c r="H3085" s="6">
        <v>285500</v>
      </c>
      <c r="I3085">
        <v>0</v>
      </c>
      <c r="J3085" s="6">
        <v>4803700</v>
      </c>
    </row>
    <row r="3086" spans="1:10" x14ac:dyDescent="0.3">
      <c r="A3086" s="5">
        <v>45383</v>
      </c>
      <c r="B3086" t="s">
        <v>52</v>
      </c>
      <c r="C3086" t="s">
        <v>508</v>
      </c>
      <c r="D3086" s="1">
        <v>44501</v>
      </c>
      <c r="G3086" s="6">
        <v>6128200</v>
      </c>
      <c r="H3086" s="6">
        <v>175600</v>
      </c>
      <c r="I3086" s="6">
        <v>4950</v>
      </c>
      <c r="J3086" s="6">
        <v>6308750</v>
      </c>
    </row>
    <row r="3087" spans="1:10" x14ac:dyDescent="0.3">
      <c r="A3087" s="5">
        <v>45383</v>
      </c>
      <c r="B3087" t="s">
        <v>53</v>
      </c>
      <c r="C3087" t="s">
        <v>508</v>
      </c>
      <c r="D3087" s="1">
        <v>44476</v>
      </c>
      <c r="G3087" s="6">
        <v>3368950</v>
      </c>
      <c r="H3087" s="6">
        <v>197700</v>
      </c>
      <c r="I3087">
        <v>0</v>
      </c>
      <c r="J3087" s="6">
        <v>3566650</v>
      </c>
    </row>
    <row r="3088" spans="1:10" x14ac:dyDescent="0.3">
      <c r="A3088" s="5">
        <v>45383</v>
      </c>
      <c r="B3088" t="s">
        <v>54</v>
      </c>
      <c r="C3088" t="s">
        <v>515</v>
      </c>
      <c r="D3088" s="1">
        <v>44508</v>
      </c>
      <c r="G3088" s="6">
        <v>7474430</v>
      </c>
      <c r="H3088" s="6">
        <v>223600</v>
      </c>
      <c r="I3088" s="6">
        <v>28880</v>
      </c>
      <c r="J3088" s="6">
        <v>7726910</v>
      </c>
    </row>
    <row r="3089" spans="1:10" x14ac:dyDescent="0.3">
      <c r="A3089" s="5">
        <v>45383</v>
      </c>
      <c r="B3089" t="s">
        <v>55</v>
      </c>
      <c r="C3089" t="s">
        <v>516</v>
      </c>
      <c r="D3089" s="1">
        <v>44536</v>
      </c>
      <c r="E3089" s="1">
        <v>46028</v>
      </c>
      <c r="G3089" s="6">
        <v>2763200</v>
      </c>
      <c r="I3089">
        <v>0</v>
      </c>
      <c r="J3089" s="6">
        <v>2763200</v>
      </c>
    </row>
    <row r="3090" spans="1:10" x14ac:dyDescent="0.3">
      <c r="A3090" s="5">
        <v>45383</v>
      </c>
      <c r="B3090" t="s">
        <v>56</v>
      </c>
      <c r="C3090" t="s">
        <v>518</v>
      </c>
      <c r="D3090" s="1">
        <v>44616</v>
      </c>
      <c r="G3090" s="6">
        <v>4604000</v>
      </c>
      <c r="I3090">
        <v>0</v>
      </c>
      <c r="J3090" s="6">
        <v>4604000</v>
      </c>
    </row>
    <row r="3091" spans="1:10" x14ac:dyDescent="0.3">
      <c r="A3091" s="5">
        <v>45383</v>
      </c>
      <c r="B3091" t="s">
        <v>57</v>
      </c>
      <c r="C3091" t="s">
        <v>519</v>
      </c>
      <c r="D3091" s="1">
        <v>44643</v>
      </c>
      <c r="G3091" s="6">
        <v>9577490</v>
      </c>
      <c r="H3091" s="6">
        <v>283800</v>
      </c>
      <c r="I3091" s="6">
        <v>1160</v>
      </c>
      <c r="J3091" s="6">
        <v>9862450</v>
      </c>
    </row>
    <row r="3092" spans="1:10" x14ac:dyDescent="0.3">
      <c r="A3092" s="5">
        <v>45383</v>
      </c>
      <c r="B3092" t="s">
        <v>58</v>
      </c>
      <c r="C3092" t="s">
        <v>520</v>
      </c>
      <c r="D3092" s="1">
        <v>44651</v>
      </c>
      <c r="G3092" s="6">
        <v>6547370</v>
      </c>
      <c r="H3092" s="6">
        <v>202500</v>
      </c>
      <c r="I3092" s="6">
        <v>5950</v>
      </c>
      <c r="J3092" s="6">
        <v>6755820</v>
      </c>
    </row>
    <row r="3093" spans="1:10" x14ac:dyDescent="0.3">
      <c r="A3093" s="5">
        <v>45383</v>
      </c>
      <c r="B3093" t="s">
        <v>59</v>
      </c>
      <c r="C3093" t="s">
        <v>521</v>
      </c>
      <c r="D3093" s="1">
        <v>44657</v>
      </c>
      <c r="G3093" s="6">
        <v>8033900</v>
      </c>
      <c r="I3093">
        <v>0</v>
      </c>
      <c r="J3093" s="6">
        <v>8033900</v>
      </c>
    </row>
    <row r="3094" spans="1:10" x14ac:dyDescent="0.3">
      <c r="A3094" s="5">
        <v>45383</v>
      </c>
      <c r="B3094" t="s">
        <v>60</v>
      </c>
      <c r="C3094" t="s">
        <v>522</v>
      </c>
      <c r="D3094" s="1">
        <v>44659</v>
      </c>
      <c r="G3094" s="6">
        <v>4844290</v>
      </c>
      <c r="H3094" s="6">
        <v>532700</v>
      </c>
      <c r="I3094">
        <v>0</v>
      </c>
      <c r="J3094" s="6">
        <v>5376990</v>
      </c>
    </row>
    <row r="3095" spans="1:10" x14ac:dyDescent="0.3">
      <c r="A3095" s="5">
        <v>45383</v>
      </c>
      <c r="B3095" t="s">
        <v>61</v>
      </c>
      <c r="C3095" t="s">
        <v>523</v>
      </c>
      <c r="D3095" s="1">
        <v>44694</v>
      </c>
      <c r="G3095" s="6">
        <v>6833140</v>
      </c>
      <c r="H3095" s="6">
        <v>323200</v>
      </c>
      <c r="I3095">
        <v>0</v>
      </c>
      <c r="J3095" s="6">
        <v>7156340</v>
      </c>
    </row>
    <row r="3096" spans="1:10" x14ac:dyDescent="0.3">
      <c r="A3096" s="5">
        <v>45383</v>
      </c>
      <c r="B3096" t="s">
        <v>62</v>
      </c>
      <c r="C3096" t="s">
        <v>524</v>
      </c>
      <c r="D3096" s="1">
        <v>44712</v>
      </c>
      <c r="G3096" s="6">
        <v>3998020</v>
      </c>
      <c r="I3096">
        <v>0</v>
      </c>
      <c r="J3096" s="6">
        <v>3998020</v>
      </c>
    </row>
    <row r="3097" spans="1:10" x14ac:dyDescent="0.3">
      <c r="A3097" s="5">
        <v>45383</v>
      </c>
      <c r="B3097" t="s">
        <v>63</v>
      </c>
      <c r="C3097" t="s">
        <v>525</v>
      </c>
      <c r="D3097" s="1">
        <v>44762</v>
      </c>
      <c r="G3097" s="6">
        <v>3819000</v>
      </c>
      <c r="H3097" s="6">
        <v>113400</v>
      </c>
      <c r="I3097">
        <v>0</v>
      </c>
      <c r="J3097" s="6">
        <v>3932400</v>
      </c>
    </row>
    <row r="3098" spans="1:10" x14ac:dyDescent="0.3">
      <c r="A3098" s="5">
        <v>45383</v>
      </c>
      <c r="B3098" t="s">
        <v>64</v>
      </c>
      <c r="C3098" t="s">
        <v>526</v>
      </c>
      <c r="D3098" s="1">
        <v>44775</v>
      </c>
      <c r="G3098" s="6">
        <v>5014260</v>
      </c>
      <c r="I3098">
        <v>0</v>
      </c>
      <c r="J3098" s="6">
        <v>5014260</v>
      </c>
    </row>
    <row r="3099" spans="1:10" x14ac:dyDescent="0.3">
      <c r="A3099" s="5">
        <v>45383</v>
      </c>
      <c r="B3099" t="s">
        <v>65</v>
      </c>
      <c r="C3099" t="s">
        <v>527</v>
      </c>
      <c r="D3099" s="1">
        <v>44783</v>
      </c>
      <c r="G3099" s="6">
        <v>3831500</v>
      </c>
      <c r="I3099">
        <v>0</v>
      </c>
      <c r="J3099" s="6">
        <v>3831500</v>
      </c>
    </row>
    <row r="3100" spans="1:10" x14ac:dyDescent="0.3">
      <c r="A3100" s="5">
        <v>45383</v>
      </c>
      <c r="B3100" t="s">
        <v>66</v>
      </c>
      <c r="C3100" t="s">
        <v>528</v>
      </c>
      <c r="D3100" s="1">
        <v>44798</v>
      </c>
      <c r="G3100" s="6">
        <v>3475200</v>
      </c>
      <c r="H3100" s="6">
        <v>112500</v>
      </c>
      <c r="I3100">
        <v>0</v>
      </c>
      <c r="J3100" s="6">
        <v>3587700</v>
      </c>
    </row>
    <row r="3101" spans="1:10" x14ac:dyDescent="0.3">
      <c r="A3101" s="5">
        <v>45383</v>
      </c>
      <c r="B3101" t="s">
        <v>67</v>
      </c>
      <c r="C3101" t="s">
        <v>529</v>
      </c>
      <c r="D3101" s="1">
        <v>44802</v>
      </c>
      <c r="G3101" s="6">
        <v>7415090</v>
      </c>
      <c r="I3101" s="6">
        <v>9850</v>
      </c>
      <c r="J3101" s="6">
        <v>7424940</v>
      </c>
    </row>
    <row r="3102" spans="1:10" x14ac:dyDescent="0.3">
      <c r="A3102" s="5">
        <v>45383</v>
      </c>
      <c r="B3102" t="s">
        <v>68</v>
      </c>
      <c r="C3102" t="s">
        <v>530</v>
      </c>
      <c r="D3102" s="1">
        <v>44811</v>
      </c>
      <c r="G3102" s="6">
        <v>2630600</v>
      </c>
      <c r="I3102">
        <v>0</v>
      </c>
      <c r="J3102" s="6">
        <v>2630600</v>
      </c>
    </row>
    <row r="3103" spans="1:10" x14ac:dyDescent="0.3">
      <c r="A3103" s="5">
        <v>45383</v>
      </c>
      <c r="B3103" t="s">
        <v>69</v>
      </c>
      <c r="C3103" t="s">
        <v>531</v>
      </c>
      <c r="D3103" s="1">
        <v>44820</v>
      </c>
      <c r="G3103" s="6">
        <v>5805580</v>
      </c>
      <c r="H3103" s="6">
        <v>355200</v>
      </c>
      <c r="I3103">
        <v>0</v>
      </c>
      <c r="J3103" s="6">
        <v>6160780</v>
      </c>
    </row>
    <row r="3104" spans="1:10" x14ac:dyDescent="0.3">
      <c r="A3104" s="5">
        <v>45383</v>
      </c>
      <c r="B3104" t="s">
        <v>70</v>
      </c>
      <c r="C3104" t="s">
        <v>532</v>
      </c>
      <c r="D3104" s="1">
        <v>44845</v>
      </c>
      <c r="G3104" s="6">
        <v>5098950</v>
      </c>
      <c r="I3104" s="6">
        <v>6000</v>
      </c>
      <c r="J3104" s="6">
        <v>5104950</v>
      </c>
    </row>
    <row r="3105" spans="1:10" x14ac:dyDescent="0.3">
      <c r="A3105" s="5">
        <v>45383</v>
      </c>
      <c r="B3105" t="s">
        <v>71</v>
      </c>
      <c r="C3105" t="s">
        <v>533</v>
      </c>
      <c r="D3105" s="1">
        <v>44848</v>
      </c>
      <c r="G3105" s="6">
        <v>6144100</v>
      </c>
      <c r="I3105">
        <v>0</v>
      </c>
      <c r="J3105" s="6">
        <v>6144100</v>
      </c>
    </row>
    <row r="3106" spans="1:10" x14ac:dyDescent="0.3">
      <c r="A3106" s="5">
        <v>45383</v>
      </c>
      <c r="B3106" t="s">
        <v>72</v>
      </c>
      <c r="C3106" t="s">
        <v>534</v>
      </c>
      <c r="D3106" s="1">
        <v>44854</v>
      </c>
      <c r="G3106" s="6">
        <v>7134460</v>
      </c>
      <c r="I3106">
        <v>0</v>
      </c>
      <c r="J3106" s="6">
        <v>7134460</v>
      </c>
    </row>
    <row r="3107" spans="1:10" x14ac:dyDescent="0.3">
      <c r="A3107" s="5">
        <v>45383</v>
      </c>
      <c r="B3107" t="s">
        <v>73</v>
      </c>
      <c r="C3107" t="s">
        <v>535</v>
      </c>
      <c r="D3107" s="1">
        <v>44855</v>
      </c>
      <c r="G3107" s="6">
        <v>5584550</v>
      </c>
      <c r="I3107">
        <v>0</v>
      </c>
      <c r="J3107" s="6">
        <v>5584550</v>
      </c>
    </row>
    <row r="3108" spans="1:10" x14ac:dyDescent="0.3">
      <c r="A3108" s="5">
        <v>45383</v>
      </c>
      <c r="B3108" t="s">
        <v>74</v>
      </c>
      <c r="C3108" t="s">
        <v>536</v>
      </c>
      <c r="D3108" s="1">
        <v>44859</v>
      </c>
      <c r="G3108" s="6">
        <v>4956860</v>
      </c>
      <c r="I3108">
        <v>0</v>
      </c>
      <c r="J3108" s="6">
        <v>4956860</v>
      </c>
    </row>
    <row r="3109" spans="1:10" x14ac:dyDescent="0.3">
      <c r="A3109" s="5">
        <v>45383</v>
      </c>
      <c r="B3109" t="s">
        <v>75</v>
      </c>
      <c r="C3109" t="s">
        <v>537</v>
      </c>
      <c r="D3109" s="1">
        <v>44861</v>
      </c>
      <c r="G3109" s="6">
        <v>2995880</v>
      </c>
      <c r="I3109">
        <v>0</v>
      </c>
      <c r="J3109" s="6">
        <v>2995880</v>
      </c>
    </row>
    <row r="3110" spans="1:10" x14ac:dyDescent="0.3">
      <c r="A3110" s="5">
        <v>45383</v>
      </c>
      <c r="B3110" t="s">
        <v>76</v>
      </c>
      <c r="C3110" t="s">
        <v>539</v>
      </c>
      <c r="D3110" s="1">
        <v>44889</v>
      </c>
      <c r="G3110" s="6">
        <v>4118470</v>
      </c>
      <c r="I3110">
        <v>0</v>
      </c>
      <c r="J3110" s="6">
        <v>4118470</v>
      </c>
    </row>
    <row r="3111" spans="1:10" x14ac:dyDescent="0.3">
      <c r="A3111" s="5">
        <v>45383</v>
      </c>
      <c r="B3111" t="s">
        <v>77</v>
      </c>
      <c r="C3111" t="s">
        <v>540</v>
      </c>
      <c r="D3111" s="1">
        <v>44893</v>
      </c>
      <c r="G3111" s="6">
        <v>4196180</v>
      </c>
      <c r="I3111">
        <v>0</v>
      </c>
      <c r="J3111" s="6">
        <v>4196180</v>
      </c>
    </row>
    <row r="3112" spans="1:10" x14ac:dyDescent="0.3">
      <c r="A3112" s="5">
        <v>45383</v>
      </c>
      <c r="B3112" t="s">
        <v>78</v>
      </c>
      <c r="C3112" t="s">
        <v>541</v>
      </c>
      <c r="D3112" s="1">
        <v>44895</v>
      </c>
      <c r="G3112" s="6">
        <v>2776750</v>
      </c>
      <c r="H3112" s="6">
        <v>216100</v>
      </c>
      <c r="I3112">
        <v>0</v>
      </c>
      <c r="J3112" s="6">
        <v>2992850</v>
      </c>
    </row>
    <row r="3113" spans="1:10" x14ac:dyDescent="0.3">
      <c r="A3113" s="5">
        <v>45383</v>
      </c>
      <c r="B3113" t="s">
        <v>79</v>
      </c>
      <c r="C3113" t="s">
        <v>542</v>
      </c>
      <c r="D3113" s="1">
        <v>44897</v>
      </c>
      <c r="G3113" s="6">
        <v>3367650</v>
      </c>
      <c r="H3113" s="6">
        <v>156700</v>
      </c>
      <c r="I3113">
        <v>0</v>
      </c>
      <c r="J3113" s="6">
        <v>3524350</v>
      </c>
    </row>
    <row r="3114" spans="1:10" x14ac:dyDescent="0.3">
      <c r="A3114" s="5">
        <v>45383</v>
      </c>
      <c r="B3114" t="s">
        <v>80</v>
      </c>
      <c r="C3114" t="s">
        <v>543</v>
      </c>
      <c r="D3114" s="1">
        <v>44901</v>
      </c>
      <c r="G3114" s="6">
        <v>4914150</v>
      </c>
      <c r="I3114" s="6">
        <v>9950</v>
      </c>
      <c r="J3114" s="6">
        <v>4924100</v>
      </c>
    </row>
    <row r="3115" spans="1:10" x14ac:dyDescent="0.3">
      <c r="A3115" s="5">
        <v>45383</v>
      </c>
      <c r="B3115" t="s">
        <v>81</v>
      </c>
      <c r="C3115" t="s">
        <v>544</v>
      </c>
      <c r="D3115" s="1">
        <v>44916</v>
      </c>
      <c r="G3115" s="6">
        <v>4355030</v>
      </c>
      <c r="I3115">
        <v>0</v>
      </c>
      <c r="J3115" s="6">
        <v>4355030</v>
      </c>
    </row>
    <row r="3116" spans="1:10" x14ac:dyDescent="0.3">
      <c r="A3116" s="5">
        <v>45383</v>
      </c>
      <c r="B3116" t="s">
        <v>82</v>
      </c>
      <c r="C3116" t="s">
        <v>545</v>
      </c>
      <c r="D3116" s="1">
        <v>44922</v>
      </c>
      <c r="G3116" s="6">
        <v>3984520</v>
      </c>
      <c r="I3116">
        <v>0</v>
      </c>
      <c r="J3116" s="6">
        <v>3984520</v>
      </c>
    </row>
    <row r="3117" spans="1:10" x14ac:dyDescent="0.3">
      <c r="A3117" s="5">
        <v>45383</v>
      </c>
      <c r="B3117" t="s">
        <v>83</v>
      </c>
      <c r="C3117" t="s">
        <v>546</v>
      </c>
      <c r="D3117" s="1">
        <v>44945</v>
      </c>
      <c r="G3117" s="6">
        <v>6180970</v>
      </c>
      <c r="I3117">
        <v>0</v>
      </c>
      <c r="J3117" s="6">
        <v>6180970</v>
      </c>
    </row>
    <row r="3118" spans="1:10" x14ac:dyDescent="0.3">
      <c r="A3118" s="5">
        <v>45383</v>
      </c>
      <c r="B3118" t="s">
        <v>84</v>
      </c>
      <c r="C3118" t="s">
        <v>547</v>
      </c>
      <c r="D3118" s="1">
        <v>44978</v>
      </c>
      <c r="G3118" s="6">
        <v>4651160</v>
      </c>
      <c r="H3118" s="6">
        <v>238600</v>
      </c>
      <c r="I3118">
        <v>0</v>
      </c>
      <c r="J3118" s="6">
        <v>4889760</v>
      </c>
    </row>
    <row r="3119" spans="1:10" x14ac:dyDescent="0.3">
      <c r="A3119" s="5">
        <v>45383</v>
      </c>
      <c r="B3119" t="s">
        <v>85</v>
      </c>
      <c r="C3119" t="s">
        <v>548</v>
      </c>
      <c r="D3119" s="1">
        <v>44985</v>
      </c>
      <c r="G3119" s="6">
        <v>5815360</v>
      </c>
      <c r="I3119">
        <v>0</v>
      </c>
      <c r="J3119" s="6">
        <v>5815360</v>
      </c>
    </row>
    <row r="3120" spans="1:10" x14ac:dyDescent="0.3">
      <c r="A3120" s="5">
        <v>45383</v>
      </c>
      <c r="B3120" t="s">
        <v>86</v>
      </c>
      <c r="C3120" t="s">
        <v>549</v>
      </c>
      <c r="D3120" s="1">
        <v>45007</v>
      </c>
      <c r="G3120" s="6">
        <v>6472500</v>
      </c>
      <c r="I3120">
        <v>0</v>
      </c>
      <c r="J3120" s="6">
        <v>6472500</v>
      </c>
    </row>
    <row r="3121" spans="1:10" x14ac:dyDescent="0.3">
      <c r="A3121" s="5">
        <v>45383</v>
      </c>
      <c r="B3121" t="s">
        <v>87</v>
      </c>
      <c r="C3121" t="s">
        <v>550</v>
      </c>
      <c r="D3121" s="1">
        <v>45012</v>
      </c>
      <c r="G3121" s="6">
        <v>4081260</v>
      </c>
      <c r="H3121" s="6">
        <v>255600</v>
      </c>
      <c r="I3121">
        <v>0</v>
      </c>
      <c r="J3121" s="6">
        <v>4336860</v>
      </c>
    </row>
    <row r="3122" spans="1:10" x14ac:dyDescent="0.3">
      <c r="A3122" s="5">
        <v>45383</v>
      </c>
      <c r="B3122" t="s">
        <v>88</v>
      </c>
      <c r="C3122" t="s">
        <v>551</v>
      </c>
      <c r="D3122" s="1">
        <v>45014</v>
      </c>
      <c r="G3122" s="6">
        <v>8649580</v>
      </c>
      <c r="I3122">
        <v>0</v>
      </c>
      <c r="J3122" s="6">
        <v>8649580</v>
      </c>
    </row>
    <row r="3123" spans="1:10" x14ac:dyDescent="0.3">
      <c r="A3123" s="5">
        <v>45383</v>
      </c>
      <c r="B3123" t="s">
        <v>89</v>
      </c>
      <c r="C3123" t="s">
        <v>552</v>
      </c>
      <c r="D3123" s="1">
        <v>45026</v>
      </c>
      <c r="G3123" s="6">
        <v>5388650</v>
      </c>
      <c r="I3123">
        <v>0</v>
      </c>
      <c r="J3123" s="6">
        <v>5388650</v>
      </c>
    </row>
    <row r="3124" spans="1:10" x14ac:dyDescent="0.3">
      <c r="A3124" s="5">
        <v>45383</v>
      </c>
      <c r="B3124" t="s">
        <v>90</v>
      </c>
      <c r="C3124" t="s">
        <v>553</v>
      </c>
      <c r="D3124" s="1">
        <v>45036</v>
      </c>
      <c r="G3124" s="6">
        <v>5084070</v>
      </c>
      <c r="I3124">
        <v>0</v>
      </c>
      <c r="J3124" s="6">
        <v>5084070</v>
      </c>
    </row>
    <row r="3125" spans="1:10" x14ac:dyDescent="0.3">
      <c r="A3125" s="5">
        <v>45383</v>
      </c>
      <c r="B3125" t="s">
        <v>91</v>
      </c>
      <c r="C3125" t="s">
        <v>554</v>
      </c>
      <c r="D3125" s="1">
        <v>45042</v>
      </c>
      <c r="G3125" s="6">
        <v>9464540</v>
      </c>
      <c r="I3125">
        <v>0</v>
      </c>
      <c r="J3125" s="6">
        <v>9464540</v>
      </c>
    </row>
    <row r="3126" spans="1:10" x14ac:dyDescent="0.3">
      <c r="A3126" s="5">
        <v>45383</v>
      </c>
      <c r="B3126" t="s">
        <v>92</v>
      </c>
      <c r="C3126" t="s">
        <v>555</v>
      </c>
      <c r="D3126" s="1">
        <v>45049</v>
      </c>
      <c r="G3126" s="6">
        <v>2488700</v>
      </c>
      <c r="H3126" s="6">
        <v>122400</v>
      </c>
      <c r="I3126">
        <v>0</v>
      </c>
      <c r="J3126" s="6">
        <v>2611100</v>
      </c>
    </row>
    <row r="3127" spans="1:10" x14ac:dyDescent="0.3">
      <c r="A3127" s="5">
        <v>45383</v>
      </c>
      <c r="B3127" t="s">
        <v>93</v>
      </c>
      <c r="C3127" t="s">
        <v>556</v>
      </c>
      <c r="D3127" s="1">
        <v>45077</v>
      </c>
      <c r="G3127" s="6">
        <v>4519600</v>
      </c>
      <c r="I3127" s="6">
        <v>9430</v>
      </c>
      <c r="J3127" s="6">
        <v>4529030</v>
      </c>
    </row>
    <row r="3128" spans="1:10" x14ac:dyDescent="0.3">
      <c r="A3128" s="5">
        <v>45383</v>
      </c>
      <c r="B3128" t="s">
        <v>94</v>
      </c>
      <c r="C3128" t="s">
        <v>557</v>
      </c>
      <c r="D3128" s="1">
        <v>45097</v>
      </c>
      <c r="G3128" s="6">
        <v>4947200</v>
      </c>
      <c r="I3128" s="6">
        <v>8120</v>
      </c>
      <c r="J3128" s="6">
        <v>4955320</v>
      </c>
    </row>
    <row r="3129" spans="1:10" x14ac:dyDescent="0.3">
      <c r="A3129" s="5">
        <v>45383</v>
      </c>
      <c r="B3129" t="s">
        <v>95</v>
      </c>
      <c r="C3129" t="s">
        <v>558</v>
      </c>
      <c r="D3129" s="1">
        <v>45120</v>
      </c>
      <c r="G3129" s="6">
        <v>3660220</v>
      </c>
      <c r="I3129">
        <v>0</v>
      </c>
      <c r="J3129" s="6">
        <v>3660220</v>
      </c>
    </row>
    <row r="3130" spans="1:10" x14ac:dyDescent="0.3">
      <c r="A3130" s="5">
        <v>45383</v>
      </c>
      <c r="B3130" t="s">
        <v>96</v>
      </c>
      <c r="C3130" t="s">
        <v>559</v>
      </c>
      <c r="D3130" s="1">
        <v>45120</v>
      </c>
      <c r="G3130" s="6">
        <v>3500380</v>
      </c>
      <c r="I3130">
        <v>0</v>
      </c>
      <c r="J3130" s="6">
        <v>3500380</v>
      </c>
    </row>
    <row r="3131" spans="1:10" x14ac:dyDescent="0.3">
      <c r="A3131" s="5">
        <v>45383</v>
      </c>
      <c r="B3131" t="s">
        <v>97</v>
      </c>
      <c r="C3131" t="s">
        <v>560</v>
      </c>
      <c r="D3131" s="1">
        <v>45121</v>
      </c>
      <c r="G3131" s="6">
        <v>3835780</v>
      </c>
      <c r="I3131">
        <v>0</v>
      </c>
      <c r="J3131" s="6">
        <v>3835780</v>
      </c>
    </row>
    <row r="3132" spans="1:10" x14ac:dyDescent="0.3">
      <c r="A3132" s="5">
        <v>45383</v>
      </c>
      <c r="B3132" t="s">
        <v>98</v>
      </c>
      <c r="C3132" t="s">
        <v>561</v>
      </c>
      <c r="D3132" s="1">
        <v>45121</v>
      </c>
      <c r="G3132" s="6">
        <v>3322560</v>
      </c>
      <c r="I3132">
        <v>0</v>
      </c>
      <c r="J3132" s="6">
        <v>3322560</v>
      </c>
    </row>
    <row r="3133" spans="1:10" x14ac:dyDescent="0.3">
      <c r="A3133" s="5">
        <v>45383</v>
      </c>
      <c r="B3133" t="s">
        <v>99</v>
      </c>
      <c r="C3133" t="s">
        <v>562</v>
      </c>
      <c r="D3133" s="1">
        <v>45126</v>
      </c>
      <c r="G3133" s="6">
        <v>4998750</v>
      </c>
      <c r="I3133" s="6">
        <v>10200</v>
      </c>
      <c r="J3133" s="6">
        <v>5008950</v>
      </c>
    </row>
    <row r="3134" spans="1:10" x14ac:dyDescent="0.3">
      <c r="A3134" s="5">
        <v>45383</v>
      </c>
      <c r="B3134" t="s">
        <v>100</v>
      </c>
      <c r="C3134" t="s">
        <v>563</v>
      </c>
      <c r="D3134" s="1">
        <v>45133</v>
      </c>
      <c r="G3134" s="6">
        <v>5048610</v>
      </c>
      <c r="I3134">
        <v>0</v>
      </c>
      <c r="J3134" s="6">
        <v>5048610</v>
      </c>
    </row>
    <row r="3135" spans="1:10" x14ac:dyDescent="0.3">
      <c r="A3135" s="5">
        <v>45383</v>
      </c>
      <c r="B3135" t="s">
        <v>101</v>
      </c>
      <c r="C3135" t="s">
        <v>564</v>
      </c>
      <c r="D3135" s="1">
        <v>45140</v>
      </c>
      <c r="G3135" s="6">
        <v>4027450</v>
      </c>
      <c r="I3135">
        <v>0</v>
      </c>
      <c r="J3135" s="6">
        <v>4027450</v>
      </c>
    </row>
    <row r="3136" spans="1:10" x14ac:dyDescent="0.3">
      <c r="A3136" s="5">
        <v>45383</v>
      </c>
      <c r="B3136" t="s">
        <v>102</v>
      </c>
      <c r="C3136" t="s">
        <v>565</v>
      </c>
      <c r="D3136" s="1">
        <v>45154</v>
      </c>
      <c r="G3136" s="6">
        <v>8196500</v>
      </c>
      <c r="I3136" s="6">
        <v>5000</v>
      </c>
      <c r="J3136" s="6">
        <v>8201500</v>
      </c>
    </row>
    <row r="3137" spans="1:10" x14ac:dyDescent="0.3">
      <c r="A3137" s="5">
        <v>45383</v>
      </c>
      <c r="B3137" t="s">
        <v>103</v>
      </c>
      <c r="C3137" t="s">
        <v>566</v>
      </c>
      <c r="D3137" s="1">
        <v>45159</v>
      </c>
      <c r="G3137" s="6">
        <v>8481500</v>
      </c>
      <c r="I3137">
        <v>0</v>
      </c>
      <c r="J3137" s="6">
        <v>8481500</v>
      </c>
    </row>
    <row r="3138" spans="1:10" x14ac:dyDescent="0.3">
      <c r="A3138" s="5">
        <v>45383</v>
      </c>
      <c r="B3138" t="s">
        <v>104</v>
      </c>
      <c r="C3138" t="s">
        <v>567</v>
      </c>
      <c r="D3138" s="1">
        <v>45187</v>
      </c>
      <c r="G3138" s="6">
        <v>6842600</v>
      </c>
      <c r="I3138">
        <v>0</v>
      </c>
      <c r="J3138" s="6">
        <v>6842600</v>
      </c>
    </row>
    <row r="3139" spans="1:10" x14ac:dyDescent="0.3">
      <c r="A3139" s="5">
        <v>45383</v>
      </c>
      <c r="B3139" t="s">
        <v>105</v>
      </c>
      <c r="C3139" t="s">
        <v>568</v>
      </c>
      <c r="D3139" s="1">
        <v>45187</v>
      </c>
      <c r="G3139" s="6">
        <v>4940870</v>
      </c>
      <c r="I3139">
        <v>0</v>
      </c>
      <c r="J3139" s="6">
        <v>4940870</v>
      </c>
    </row>
    <row r="3140" spans="1:10" x14ac:dyDescent="0.3">
      <c r="A3140" s="5">
        <v>45383</v>
      </c>
      <c r="B3140" t="s">
        <v>106</v>
      </c>
      <c r="C3140" t="s">
        <v>569</v>
      </c>
      <c r="D3140" s="1">
        <v>45188</v>
      </c>
      <c r="G3140" s="6">
        <v>3787150</v>
      </c>
      <c r="I3140">
        <v>0</v>
      </c>
      <c r="J3140" s="6">
        <v>3787150</v>
      </c>
    </row>
    <row r="3141" spans="1:10" x14ac:dyDescent="0.3">
      <c r="A3141" s="5">
        <v>45383</v>
      </c>
      <c r="B3141" t="s">
        <v>107</v>
      </c>
      <c r="C3141" t="s">
        <v>570</v>
      </c>
      <c r="D3141" s="1">
        <v>45189</v>
      </c>
      <c r="G3141" s="6">
        <v>6205000</v>
      </c>
      <c r="I3141" s="6">
        <v>12000</v>
      </c>
      <c r="J3141" s="6">
        <v>6217000</v>
      </c>
    </row>
    <row r="3142" spans="1:10" x14ac:dyDescent="0.3">
      <c r="A3142" s="5">
        <v>45383</v>
      </c>
      <c r="B3142" t="s">
        <v>108</v>
      </c>
      <c r="C3142" t="s">
        <v>571</v>
      </c>
      <c r="D3142" s="1">
        <v>45194</v>
      </c>
      <c r="G3142" s="6">
        <v>5038000</v>
      </c>
      <c r="I3142" s="6">
        <v>10500</v>
      </c>
      <c r="J3142" s="6">
        <v>5048500</v>
      </c>
    </row>
    <row r="3143" spans="1:10" x14ac:dyDescent="0.3">
      <c r="A3143" s="5">
        <v>45383</v>
      </c>
      <c r="B3143" t="s">
        <v>109</v>
      </c>
      <c r="C3143" t="s">
        <v>572</v>
      </c>
      <c r="D3143" s="1">
        <v>45195</v>
      </c>
      <c r="G3143" s="6">
        <v>5393040</v>
      </c>
      <c r="I3143">
        <v>0</v>
      </c>
      <c r="J3143" s="6">
        <v>5393040</v>
      </c>
    </row>
    <row r="3144" spans="1:10" x14ac:dyDescent="0.3">
      <c r="A3144" s="5">
        <v>45383</v>
      </c>
      <c r="B3144" t="s">
        <v>110</v>
      </c>
      <c r="C3144" t="s">
        <v>573</v>
      </c>
      <c r="D3144" s="1">
        <v>45225</v>
      </c>
      <c r="G3144" s="6">
        <v>6945530</v>
      </c>
      <c r="I3144" s="6">
        <v>12900</v>
      </c>
      <c r="J3144" s="6">
        <v>6958430</v>
      </c>
    </row>
    <row r="3145" spans="1:10" x14ac:dyDescent="0.3">
      <c r="A3145" s="5">
        <v>45383</v>
      </c>
      <c r="B3145" t="s">
        <v>111</v>
      </c>
      <c r="C3145" t="s">
        <v>574</v>
      </c>
      <c r="D3145" s="1">
        <v>45229</v>
      </c>
      <c r="G3145" s="6">
        <v>6207320</v>
      </c>
      <c r="I3145">
        <v>0</v>
      </c>
      <c r="J3145" s="6">
        <v>6207320</v>
      </c>
    </row>
    <row r="3146" spans="1:10" x14ac:dyDescent="0.3">
      <c r="A3146" s="5">
        <v>45383</v>
      </c>
      <c r="B3146" t="s">
        <v>112</v>
      </c>
      <c r="C3146" t="s">
        <v>575</v>
      </c>
      <c r="D3146" s="1">
        <v>45236</v>
      </c>
      <c r="G3146" s="6">
        <v>4300230</v>
      </c>
      <c r="I3146">
        <v>0</v>
      </c>
      <c r="J3146" s="6">
        <v>4300230</v>
      </c>
    </row>
    <row r="3147" spans="1:10" x14ac:dyDescent="0.3">
      <c r="A3147" s="5">
        <v>45383</v>
      </c>
      <c r="B3147" t="s">
        <v>113</v>
      </c>
      <c r="C3147" t="s">
        <v>576</v>
      </c>
      <c r="D3147" s="1">
        <v>45251</v>
      </c>
      <c r="G3147" s="6">
        <v>4340900</v>
      </c>
      <c r="I3147">
        <v>0</v>
      </c>
      <c r="J3147" s="6">
        <v>4340900</v>
      </c>
    </row>
    <row r="3148" spans="1:10" x14ac:dyDescent="0.3">
      <c r="A3148" s="5">
        <v>45383</v>
      </c>
      <c r="B3148" t="s">
        <v>114</v>
      </c>
      <c r="C3148" t="s">
        <v>577</v>
      </c>
      <c r="D3148" s="1">
        <v>45272</v>
      </c>
      <c r="G3148" s="6">
        <v>9473020</v>
      </c>
      <c r="I3148">
        <v>0</v>
      </c>
      <c r="J3148" s="6">
        <v>9473020</v>
      </c>
    </row>
    <row r="3149" spans="1:10" x14ac:dyDescent="0.3">
      <c r="A3149" s="5">
        <v>45383</v>
      </c>
      <c r="B3149" t="s">
        <v>115</v>
      </c>
      <c r="C3149" t="s">
        <v>578</v>
      </c>
      <c r="D3149" s="1">
        <v>45278</v>
      </c>
      <c r="G3149" s="6">
        <v>5019100</v>
      </c>
      <c r="I3149">
        <v>0</v>
      </c>
      <c r="J3149" s="6">
        <v>5019100</v>
      </c>
    </row>
    <row r="3150" spans="1:10" x14ac:dyDescent="0.3">
      <c r="A3150" s="5">
        <v>45383</v>
      </c>
      <c r="B3150" t="s">
        <v>116</v>
      </c>
      <c r="C3150" t="s">
        <v>579</v>
      </c>
      <c r="D3150" s="1">
        <v>45295</v>
      </c>
      <c r="G3150" s="6">
        <v>5787890</v>
      </c>
      <c r="I3150">
        <v>0</v>
      </c>
      <c r="J3150" s="6">
        <v>5787890</v>
      </c>
    </row>
    <row r="3151" spans="1:10" x14ac:dyDescent="0.3">
      <c r="A3151" s="5">
        <v>45383</v>
      </c>
      <c r="B3151" t="s">
        <v>117</v>
      </c>
      <c r="C3151" t="s">
        <v>581</v>
      </c>
      <c r="D3151" s="1">
        <v>45296</v>
      </c>
      <c r="E3151" s="1">
        <v>45929</v>
      </c>
      <c r="G3151" s="6">
        <v>2916950</v>
      </c>
      <c r="I3151">
        <v>0</v>
      </c>
      <c r="J3151" s="6">
        <v>2916950</v>
      </c>
    </row>
    <row r="3152" spans="1:10" x14ac:dyDescent="0.3">
      <c r="A3152" s="5">
        <v>45383</v>
      </c>
      <c r="B3152" t="s">
        <v>118</v>
      </c>
      <c r="C3152" t="s">
        <v>580</v>
      </c>
      <c r="D3152" s="1">
        <v>45307</v>
      </c>
      <c r="G3152" s="6">
        <v>2938550</v>
      </c>
      <c r="I3152">
        <v>0</v>
      </c>
      <c r="J3152" s="6">
        <v>2938550</v>
      </c>
    </row>
    <row r="3153" spans="1:10" x14ac:dyDescent="0.3">
      <c r="A3153" s="5">
        <v>45383</v>
      </c>
      <c r="B3153" t="s">
        <v>119</v>
      </c>
      <c r="C3153" t="s">
        <v>582</v>
      </c>
      <c r="D3153" s="1">
        <v>45308</v>
      </c>
      <c r="G3153" s="6">
        <v>4425780</v>
      </c>
      <c r="I3153" s="6">
        <v>2900</v>
      </c>
      <c r="J3153" s="6">
        <v>4428680</v>
      </c>
    </row>
    <row r="3154" spans="1:10" x14ac:dyDescent="0.3">
      <c r="A3154" s="5">
        <v>45383</v>
      </c>
      <c r="B3154" t="s">
        <v>120</v>
      </c>
      <c r="C3154" t="s">
        <v>583</v>
      </c>
      <c r="D3154" s="1">
        <v>45316</v>
      </c>
      <c r="G3154" s="6">
        <v>4622500</v>
      </c>
      <c r="I3154">
        <v>0</v>
      </c>
      <c r="J3154" s="6">
        <v>4622500</v>
      </c>
    </row>
    <row r="3155" spans="1:10" x14ac:dyDescent="0.3">
      <c r="A3155" s="5">
        <v>45383</v>
      </c>
      <c r="B3155" t="s">
        <v>121</v>
      </c>
      <c r="C3155" t="s">
        <v>584</v>
      </c>
      <c r="D3155" s="1">
        <v>45323</v>
      </c>
      <c r="G3155" s="6">
        <v>3144620</v>
      </c>
      <c r="I3155">
        <v>0</v>
      </c>
      <c r="J3155" s="6">
        <v>3144620</v>
      </c>
    </row>
    <row r="3156" spans="1:10" x14ac:dyDescent="0.3">
      <c r="A3156" s="5">
        <v>45383</v>
      </c>
      <c r="B3156" t="s">
        <v>122</v>
      </c>
      <c r="C3156" t="s">
        <v>585</v>
      </c>
      <c r="D3156" s="1">
        <v>45345</v>
      </c>
      <c r="G3156" s="6">
        <v>4240310</v>
      </c>
      <c r="I3156" s="6">
        <v>11990</v>
      </c>
      <c r="J3156" s="6">
        <v>4252300</v>
      </c>
    </row>
    <row r="3157" spans="1:10" x14ac:dyDescent="0.3">
      <c r="A3157" s="5">
        <v>45383</v>
      </c>
      <c r="B3157" t="s">
        <v>123</v>
      </c>
      <c r="C3157" t="s">
        <v>586</v>
      </c>
      <c r="D3157" s="1">
        <v>45351</v>
      </c>
      <c r="G3157" s="6">
        <v>2722810</v>
      </c>
      <c r="I3157">
        <v>0</v>
      </c>
      <c r="J3157" s="6">
        <v>2722810</v>
      </c>
    </row>
    <row r="3158" spans="1:10" x14ac:dyDescent="0.3">
      <c r="A3158" s="5">
        <v>45383</v>
      </c>
      <c r="B3158" t="s">
        <v>124</v>
      </c>
      <c r="C3158" t="s">
        <v>587</v>
      </c>
      <c r="D3158" s="1">
        <v>45359</v>
      </c>
      <c r="G3158" s="6">
        <v>4394430</v>
      </c>
      <c r="I3158">
        <v>0</v>
      </c>
      <c r="J3158" s="6">
        <v>4394430</v>
      </c>
    </row>
    <row r="3159" spans="1:10" x14ac:dyDescent="0.3">
      <c r="A3159" s="5">
        <v>45383</v>
      </c>
      <c r="B3159" t="s">
        <v>125</v>
      </c>
      <c r="C3159" t="s">
        <v>588</v>
      </c>
      <c r="D3159" s="1">
        <v>45363</v>
      </c>
      <c r="G3159" s="6">
        <v>926370</v>
      </c>
      <c r="I3159">
        <v>0</v>
      </c>
      <c r="J3159" s="6">
        <v>926370</v>
      </c>
    </row>
    <row r="3160" spans="1:10" x14ac:dyDescent="0.3">
      <c r="A3160" s="5">
        <v>45383</v>
      </c>
      <c r="B3160" t="s">
        <v>126</v>
      </c>
      <c r="C3160" t="s">
        <v>589</v>
      </c>
      <c r="D3160" s="1">
        <v>45364</v>
      </c>
      <c r="G3160" s="6">
        <v>3131550</v>
      </c>
      <c r="I3160" s="6">
        <v>4990</v>
      </c>
      <c r="J3160" s="6">
        <v>3136540</v>
      </c>
    </row>
    <row r="3161" spans="1:10" x14ac:dyDescent="0.3">
      <c r="A3161" s="5">
        <v>45383</v>
      </c>
      <c r="B3161" t="s">
        <v>127</v>
      </c>
      <c r="C3161" t="s">
        <v>590</v>
      </c>
      <c r="D3161" s="1">
        <v>45386</v>
      </c>
      <c r="G3161" s="6">
        <v>3916720</v>
      </c>
      <c r="I3161">
        <v>0</v>
      </c>
      <c r="J3161" s="6">
        <v>3916720</v>
      </c>
    </row>
    <row r="3162" spans="1:10" x14ac:dyDescent="0.3">
      <c r="A3162" s="5">
        <v>45383</v>
      </c>
      <c r="B3162" t="s">
        <v>128</v>
      </c>
      <c r="C3162" t="s">
        <v>591</v>
      </c>
      <c r="D3162" s="1">
        <v>45387</v>
      </c>
      <c r="G3162" s="6">
        <v>2456960</v>
      </c>
      <c r="I3162">
        <v>0</v>
      </c>
      <c r="J3162" s="6">
        <v>2456960</v>
      </c>
    </row>
    <row r="3163" spans="1:10" x14ac:dyDescent="0.3">
      <c r="A3163" s="5">
        <v>45413</v>
      </c>
      <c r="B3163" t="s">
        <v>63</v>
      </c>
      <c r="C3163" t="s">
        <v>525</v>
      </c>
      <c r="D3163" s="1">
        <v>44762</v>
      </c>
      <c r="G3163" s="6">
        <v>4030000</v>
      </c>
      <c r="H3163" s="6">
        <v>147800</v>
      </c>
      <c r="I3163">
        <v>0</v>
      </c>
      <c r="J3163" s="6">
        <v>4177800</v>
      </c>
    </row>
    <row r="3164" spans="1:10" x14ac:dyDescent="0.3">
      <c r="A3164" s="5">
        <v>45413</v>
      </c>
      <c r="B3164" t="s">
        <v>80</v>
      </c>
      <c r="C3164" t="s">
        <v>543</v>
      </c>
      <c r="D3164" s="1">
        <v>44901</v>
      </c>
      <c r="G3164" s="6">
        <v>5162500</v>
      </c>
      <c r="I3164">
        <v>0</v>
      </c>
      <c r="J3164" s="6">
        <v>5162500</v>
      </c>
    </row>
    <row r="3165" spans="1:10" x14ac:dyDescent="0.3">
      <c r="A3165" s="5">
        <v>45413</v>
      </c>
      <c r="B3165" t="s">
        <v>105</v>
      </c>
      <c r="C3165" t="s">
        <v>568</v>
      </c>
      <c r="D3165" s="1">
        <v>45187</v>
      </c>
      <c r="G3165" s="6">
        <v>4207380</v>
      </c>
      <c r="I3165">
        <v>0</v>
      </c>
      <c r="J3165" s="6">
        <v>4207380</v>
      </c>
    </row>
    <row r="3166" spans="1:10" x14ac:dyDescent="0.3">
      <c r="A3166" s="5">
        <v>45413</v>
      </c>
      <c r="B3166" t="s">
        <v>33</v>
      </c>
      <c r="C3166" t="s">
        <v>497</v>
      </c>
      <c r="D3166" s="1">
        <v>44147</v>
      </c>
      <c r="G3166" s="6">
        <v>7312850</v>
      </c>
      <c r="I3166">
        <v>0</v>
      </c>
      <c r="J3166" s="6">
        <v>7312850</v>
      </c>
    </row>
    <row r="3167" spans="1:10" x14ac:dyDescent="0.3">
      <c r="A3167" s="5">
        <v>45413</v>
      </c>
      <c r="B3167" t="s">
        <v>51</v>
      </c>
      <c r="C3167" t="s">
        <v>508</v>
      </c>
      <c r="D3167" s="1">
        <v>44377</v>
      </c>
      <c r="G3167" s="6">
        <v>4826400</v>
      </c>
      <c r="H3167" s="6">
        <v>173400</v>
      </c>
      <c r="I3167">
        <v>0</v>
      </c>
      <c r="J3167" s="6">
        <v>4999800</v>
      </c>
    </row>
    <row r="3168" spans="1:10" x14ac:dyDescent="0.3">
      <c r="A3168" s="5">
        <v>45413</v>
      </c>
      <c r="B3168" t="s">
        <v>50</v>
      </c>
      <c r="C3168" t="s">
        <v>508</v>
      </c>
      <c r="D3168" s="1">
        <v>44463</v>
      </c>
      <c r="G3168" s="6">
        <v>3430250</v>
      </c>
      <c r="H3168" s="6">
        <v>364000</v>
      </c>
      <c r="I3168">
        <v>0</v>
      </c>
      <c r="J3168" s="6">
        <v>3794250</v>
      </c>
    </row>
    <row r="3169" spans="1:10" x14ac:dyDescent="0.3">
      <c r="A3169" s="5">
        <v>45413</v>
      </c>
      <c r="B3169" t="s">
        <v>52</v>
      </c>
      <c r="C3169" t="s">
        <v>508</v>
      </c>
      <c r="D3169" s="1">
        <v>44501</v>
      </c>
      <c r="G3169" s="6">
        <v>5964710</v>
      </c>
      <c r="H3169" s="6">
        <v>157400</v>
      </c>
      <c r="I3169">
        <v>0</v>
      </c>
      <c r="J3169" s="6">
        <v>6122110</v>
      </c>
    </row>
    <row r="3170" spans="1:10" x14ac:dyDescent="0.3">
      <c r="A3170" s="5">
        <v>45413</v>
      </c>
      <c r="B3170" t="s">
        <v>53</v>
      </c>
      <c r="C3170" t="s">
        <v>508</v>
      </c>
      <c r="D3170" s="1">
        <v>44476</v>
      </c>
      <c r="G3170" s="6">
        <v>3945100</v>
      </c>
      <c r="H3170" s="6">
        <v>228200</v>
      </c>
      <c r="I3170">
        <v>0</v>
      </c>
      <c r="J3170" s="6">
        <v>4173300</v>
      </c>
    </row>
    <row r="3171" spans="1:10" x14ac:dyDescent="0.3">
      <c r="A3171" s="5">
        <v>45413</v>
      </c>
      <c r="B3171" t="s">
        <v>73</v>
      </c>
      <c r="C3171" t="s">
        <v>535</v>
      </c>
      <c r="D3171" s="1">
        <v>44855</v>
      </c>
      <c r="G3171" s="6">
        <v>5007960</v>
      </c>
      <c r="I3171" s="6">
        <v>4950</v>
      </c>
      <c r="J3171" s="6">
        <v>5012910</v>
      </c>
    </row>
    <row r="3172" spans="1:10" x14ac:dyDescent="0.3">
      <c r="A3172" s="5">
        <v>45413</v>
      </c>
      <c r="B3172" t="s">
        <v>10</v>
      </c>
      <c r="C3172" t="s">
        <v>480</v>
      </c>
      <c r="D3172" s="1">
        <v>43039</v>
      </c>
      <c r="G3172" s="6">
        <v>6331380</v>
      </c>
      <c r="H3172" s="6">
        <v>312100</v>
      </c>
      <c r="I3172">
        <v>0</v>
      </c>
      <c r="J3172" s="6">
        <v>6643480</v>
      </c>
    </row>
    <row r="3173" spans="1:10" x14ac:dyDescent="0.3">
      <c r="A3173" s="5">
        <v>45413</v>
      </c>
      <c r="B3173" t="s">
        <v>8</v>
      </c>
      <c r="C3173" t="s">
        <v>479</v>
      </c>
      <c r="D3173" s="1">
        <v>42708</v>
      </c>
      <c r="G3173" s="6">
        <v>5282870</v>
      </c>
      <c r="I3173">
        <v>0</v>
      </c>
      <c r="J3173" s="6">
        <v>5282870</v>
      </c>
    </row>
    <row r="3174" spans="1:10" x14ac:dyDescent="0.3">
      <c r="A3174" s="5">
        <v>45413</v>
      </c>
      <c r="B3174" t="s">
        <v>88</v>
      </c>
      <c r="C3174" t="s">
        <v>551</v>
      </c>
      <c r="D3174" s="1">
        <v>45014</v>
      </c>
      <c r="G3174" s="6">
        <v>9210490</v>
      </c>
      <c r="I3174">
        <v>0</v>
      </c>
      <c r="J3174" s="6">
        <v>9210490</v>
      </c>
    </row>
    <row r="3175" spans="1:10" x14ac:dyDescent="0.3">
      <c r="A3175" s="5">
        <v>45413</v>
      </c>
      <c r="B3175" t="s">
        <v>59</v>
      </c>
      <c r="C3175" t="s">
        <v>521</v>
      </c>
      <c r="D3175" s="1">
        <v>44657</v>
      </c>
      <c r="G3175" s="6">
        <v>9234700</v>
      </c>
      <c r="I3175">
        <v>0</v>
      </c>
      <c r="J3175" s="6">
        <v>9234700</v>
      </c>
    </row>
    <row r="3176" spans="1:10" x14ac:dyDescent="0.3">
      <c r="A3176" s="5">
        <v>45413</v>
      </c>
      <c r="B3176" t="s">
        <v>79</v>
      </c>
      <c r="C3176" t="s">
        <v>542</v>
      </c>
      <c r="D3176" s="1">
        <v>44897</v>
      </c>
      <c r="G3176" s="6">
        <v>3304700</v>
      </c>
      <c r="H3176" s="6">
        <v>194100</v>
      </c>
      <c r="I3176" s="6">
        <v>10950</v>
      </c>
      <c r="J3176" s="6">
        <v>3509750</v>
      </c>
    </row>
    <row r="3177" spans="1:10" x14ac:dyDescent="0.3">
      <c r="A3177" s="5">
        <v>45413</v>
      </c>
      <c r="B3177" t="s">
        <v>44</v>
      </c>
      <c r="C3177" t="s">
        <v>512</v>
      </c>
      <c r="D3177" s="1">
        <v>44421</v>
      </c>
      <c r="G3177" s="6">
        <v>9383700</v>
      </c>
      <c r="H3177" s="6">
        <v>231500</v>
      </c>
      <c r="I3177">
        <v>0</v>
      </c>
      <c r="J3177" s="6">
        <v>9615200</v>
      </c>
    </row>
    <row r="3178" spans="1:10" x14ac:dyDescent="0.3">
      <c r="A3178" s="5">
        <v>45413</v>
      </c>
      <c r="B3178" t="s">
        <v>112</v>
      </c>
      <c r="C3178" t="s">
        <v>575</v>
      </c>
      <c r="D3178" s="1">
        <v>45236</v>
      </c>
      <c r="G3178" s="6">
        <v>4138980</v>
      </c>
      <c r="I3178">
        <v>0</v>
      </c>
      <c r="J3178" s="6">
        <v>4138980</v>
      </c>
    </row>
    <row r="3179" spans="1:10" x14ac:dyDescent="0.3">
      <c r="A3179" s="5">
        <v>45413</v>
      </c>
      <c r="B3179" t="s">
        <v>26</v>
      </c>
      <c r="C3179" t="s">
        <v>489</v>
      </c>
      <c r="D3179" s="1">
        <v>43945</v>
      </c>
      <c r="G3179" s="6">
        <v>10612770</v>
      </c>
      <c r="H3179" s="6">
        <v>346700</v>
      </c>
      <c r="I3179" s="6">
        <v>16900</v>
      </c>
      <c r="J3179" s="6">
        <v>10976370</v>
      </c>
    </row>
    <row r="3180" spans="1:10" x14ac:dyDescent="0.3">
      <c r="A3180" s="5">
        <v>45413</v>
      </c>
      <c r="B3180" t="s">
        <v>12</v>
      </c>
      <c r="C3180" t="s">
        <v>494</v>
      </c>
      <c r="D3180" s="1">
        <v>43252</v>
      </c>
      <c r="G3180" s="6">
        <v>818500</v>
      </c>
      <c r="I3180">
        <v>0</v>
      </c>
      <c r="J3180" s="6">
        <v>818500</v>
      </c>
    </row>
    <row r="3181" spans="1:10" x14ac:dyDescent="0.3">
      <c r="A3181" s="5">
        <v>45413</v>
      </c>
      <c r="B3181" t="s">
        <v>97</v>
      </c>
      <c r="C3181" t="s">
        <v>560</v>
      </c>
      <c r="D3181" s="1">
        <v>45121</v>
      </c>
      <c r="G3181" s="6">
        <v>3972850</v>
      </c>
      <c r="I3181" s="6">
        <v>6800</v>
      </c>
      <c r="J3181" s="6">
        <v>3979650</v>
      </c>
    </row>
    <row r="3182" spans="1:10" x14ac:dyDescent="0.3">
      <c r="A3182" s="5">
        <v>45413</v>
      </c>
      <c r="B3182" t="s">
        <v>32</v>
      </c>
      <c r="C3182" t="s">
        <v>496</v>
      </c>
      <c r="D3182" s="1">
        <v>44130</v>
      </c>
      <c r="E3182" s="1">
        <v>45543</v>
      </c>
      <c r="G3182" s="6">
        <v>3791500</v>
      </c>
      <c r="I3182">
        <v>0</v>
      </c>
      <c r="J3182" s="6">
        <v>3791500</v>
      </c>
    </row>
    <row r="3183" spans="1:10" x14ac:dyDescent="0.3">
      <c r="A3183" s="5">
        <v>45413</v>
      </c>
      <c r="B3183" t="s">
        <v>54</v>
      </c>
      <c r="C3183" t="s">
        <v>515</v>
      </c>
      <c r="D3183" s="1">
        <v>44508</v>
      </c>
      <c r="G3183" s="6">
        <v>7100020</v>
      </c>
      <c r="H3183" s="6">
        <v>156100</v>
      </c>
      <c r="I3183">
        <v>0</v>
      </c>
      <c r="J3183" s="6">
        <v>7256120</v>
      </c>
    </row>
    <row r="3184" spans="1:10" x14ac:dyDescent="0.3">
      <c r="A3184" s="5">
        <v>45413</v>
      </c>
      <c r="B3184" t="s">
        <v>129</v>
      </c>
      <c r="C3184" t="s">
        <v>592</v>
      </c>
      <c r="D3184" s="1">
        <v>45434</v>
      </c>
      <c r="G3184" s="6">
        <v>640940</v>
      </c>
      <c r="I3184">
        <v>0</v>
      </c>
      <c r="J3184" s="6">
        <v>640940</v>
      </c>
    </row>
    <row r="3185" spans="1:10" x14ac:dyDescent="0.3">
      <c r="A3185" s="5">
        <v>45413</v>
      </c>
      <c r="B3185" t="s">
        <v>4</v>
      </c>
      <c r="C3185" t="s">
        <v>477</v>
      </c>
      <c r="D3185" s="1">
        <v>42503</v>
      </c>
      <c r="G3185" s="6">
        <v>4982150</v>
      </c>
      <c r="I3185" s="6">
        <v>4000</v>
      </c>
      <c r="J3185" s="6">
        <v>4986150</v>
      </c>
    </row>
    <row r="3186" spans="1:10" x14ac:dyDescent="0.3">
      <c r="A3186" s="5">
        <v>45413</v>
      </c>
      <c r="B3186" t="s">
        <v>11</v>
      </c>
      <c r="C3186" t="s">
        <v>481</v>
      </c>
      <c r="D3186" s="1">
        <v>43146</v>
      </c>
      <c r="G3186" s="6">
        <v>7177770</v>
      </c>
      <c r="H3186" s="6">
        <v>278100</v>
      </c>
      <c r="I3186">
        <v>0</v>
      </c>
      <c r="J3186" s="6">
        <v>7455870</v>
      </c>
    </row>
    <row r="3187" spans="1:10" x14ac:dyDescent="0.3">
      <c r="A3187" s="5">
        <v>45413</v>
      </c>
      <c r="B3187" t="s">
        <v>30</v>
      </c>
      <c r="C3187" t="s">
        <v>493</v>
      </c>
      <c r="D3187" s="1">
        <v>44072</v>
      </c>
      <c r="G3187" s="6">
        <v>6824830</v>
      </c>
      <c r="I3187">
        <v>0</v>
      </c>
      <c r="J3187" s="6">
        <v>6824830</v>
      </c>
    </row>
    <row r="3188" spans="1:10" x14ac:dyDescent="0.3">
      <c r="A3188" s="5">
        <v>45413</v>
      </c>
      <c r="B3188" t="s">
        <v>31</v>
      </c>
      <c r="C3188" t="s">
        <v>495</v>
      </c>
      <c r="D3188" s="1">
        <v>44085</v>
      </c>
      <c r="G3188" s="6">
        <v>5921560</v>
      </c>
      <c r="I3188">
        <v>0</v>
      </c>
      <c r="J3188" s="6">
        <v>5921560</v>
      </c>
    </row>
    <row r="3189" spans="1:10" x14ac:dyDescent="0.3">
      <c r="A3189" s="5">
        <v>45413</v>
      </c>
      <c r="B3189" t="s">
        <v>45</v>
      </c>
      <c r="C3189" t="s">
        <v>509</v>
      </c>
      <c r="D3189" s="1">
        <v>44391</v>
      </c>
      <c r="G3189" s="6">
        <v>8470590</v>
      </c>
      <c r="H3189" s="6">
        <v>305400</v>
      </c>
      <c r="I3189">
        <v>0</v>
      </c>
      <c r="J3189" s="6">
        <v>8775990</v>
      </c>
    </row>
    <row r="3190" spans="1:10" x14ac:dyDescent="0.3">
      <c r="A3190" s="5">
        <v>45413</v>
      </c>
      <c r="B3190" t="s">
        <v>104</v>
      </c>
      <c r="C3190" t="s">
        <v>567</v>
      </c>
      <c r="D3190" s="1">
        <v>45187</v>
      </c>
      <c r="G3190" s="6">
        <v>7293700</v>
      </c>
      <c r="I3190" s="6">
        <v>4640</v>
      </c>
      <c r="J3190" s="6">
        <v>7298340</v>
      </c>
    </row>
    <row r="3191" spans="1:10" x14ac:dyDescent="0.3">
      <c r="A3191" s="5">
        <v>45413</v>
      </c>
      <c r="B3191" t="s">
        <v>20</v>
      </c>
      <c r="C3191" t="s">
        <v>482</v>
      </c>
      <c r="D3191" s="1">
        <v>43629</v>
      </c>
      <c r="G3191" s="6">
        <v>10422700</v>
      </c>
      <c r="H3191" s="6">
        <v>322900</v>
      </c>
      <c r="I3191">
        <v>0</v>
      </c>
      <c r="J3191" s="6">
        <v>10745600</v>
      </c>
    </row>
    <row r="3192" spans="1:10" x14ac:dyDescent="0.3">
      <c r="A3192" s="5">
        <v>45413</v>
      </c>
      <c r="B3192" t="s">
        <v>25</v>
      </c>
      <c r="C3192" t="s">
        <v>488</v>
      </c>
      <c r="D3192" s="1">
        <v>43853</v>
      </c>
      <c r="G3192" s="6">
        <v>7268880</v>
      </c>
      <c r="H3192" s="6">
        <v>442400</v>
      </c>
      <c r="I3192">
        <v>0</v>
      </c>
      <c r="J3192" s="6">
        <v>7711280</v>
      </c>
    </row>
    <row r="3193" spans="1:10" x14ac:dyDescent="0.3">
      <c r="A3193" s="5">
        <v>45413</v>
      </c>
      <c r="B3193" t="s">
        <v>108</v>
      </c>
      <c r="C3193" t="s">
        <v>571</v>
      </c>
      <c r="D3193" s="1">
        <v>45194</v>
      </c>
      <c r="G3193" s="6">
        <v>5393000</v>
      </c>
      <c r="I3193">
        <v>500</v>
      </c>
      <c r="J3193" s="6">
        <v>5393500</v>
      </c>
    </row>
    <row r="3194" spans="1:10" x14ac:dyDescent="0.3">
      <c r="A3194" s="5">
        <v>45413</v>
      </c>
      <c r="B3194" t="s">
        <v>24</v>
      </c>
      <c r="C3194" t="s">
        <v>487</v>
      </c>
      <c r="D3194" s="1">
        <v>43833</v>
      </c>
      <c r="G3194" s="6">
        <v>5081840</v>
      </c>
      <c r="I3194">
        <v>0</v>
      </c>
      <c r="J3194" s="6">
        <v>5081840</v>
      </c>
    </row>
    <row r="3195" spans="1:10" x14ac:dyDescent="0.3">
      <c r="A3195" s="5">
        <v>45413</v>
      </c>
      <c r="B3195" t="s">
        <v>111</v>
      </c>
      <c r="C3195" t="s">
        <v>574</v>
      </c>
      <c r="D3195" s="1">
        <v>45229</v>
      </c>
      <c r="G3195" s="6">
        <v>6043220</v>
      </c>
      <c r="I3195" s="6">
        <v>7960</v>
      </c>
      <c r="J3195" s="6">
        <v>6051180</v>
      </c>
    </row>
    <row r="3196" spans="1:10" x14ac:dyDescent="0.3">
      <c r="A3196" s="5">
        <v>45413</v>
      </c>
      <c r="B3196" t="s">
        <v>125</v>
      </c>
      <c r="C3196" t="s">
        <v>588</v>
      </c>
      <c r="D3196" s="1">
        <v>45363</v>
      </c>
      <c r="G3196" s="6">
        <v>1061510</v>
      </c>
      <c r="I3196">
        <v>0</v>
      </c>
      <c r="J3196" s="6">
        <v>1061510</v>
      </c>
    </row>
    <row r="3197" spans="1:10" x14ac:dyDescent="0.3">
      <c r="A3197" s="5">
        <v>45413</v>
      </c>
      <c r="B3197" t="s">
        <v>46</v>
      </c>
      <c r="C3197" t="s">
        <v>510</v>
      </c>
      <c r="D3197" s="1">
        <v>44404</v>
      </c>
      <c r="G3197" s="6">
        <v>9834820</v>
      </c>
      <c r="H3197" s="6">
        <v>763610</v>
      </c>
      <c r="I3197">
        <v>0</v>
      </c>
      <c r="J3197" s="6">
        <v>10598430</v>
      </c>
    </row>
    <row r="3198" spans="1:10" x14ac:dyDescent="0.3">
      <c r="A3198" s="5">
        <v>45413</v>
      </c>
      <c r="B3198" t="s">
        <v>95</v>
      </c>
      <c r="C3198" t="s">
        <v>558</v>
      </c>
      <c r="D3198" s="1">
        <v>45120</v>
      </c>
      <c r="G3198" s="6">
        <v>3687570</v>
      </c>
      <c r="I3198" s="6">
        <v>14490</v>
      </c>
      <c r="J3198" s="6">
        <v>3702060</v>
      </c>
    </row>
    <row r="3199" spans="1:10" x14ac:dyDescent="0.3">
      <c r="A3199" s="5">
        <v>45413</v>
      </c>
      <c r="B3199" t="s">
        <v>1</v>
      </c>
      <c r="C3199" t="s">
        <v>475</v>
      </c>
      <c r="D3199" s="1">
        <v>42292</v>
      </c>
      <c r="G3199" s="6">
        <v>7842650</v>
      </c>
      <c r="H3199" s="6">
        <v>248300</v>
      </c>
      <c r="I3199">
        <v>0</v>
      </c>
      <c r="J3199" s="6">
        <v>8090950</v>
      </c>
    </row>
    <row r="3200" spans="1:10" x14ac:dyDescent="0.3">
      <c r="A3200" s="5">
        <v>45413</v>
      </c>
      <c r="B3200" t="s">
        <v>56</v>
      </c>
      <c r="C3200" t="s">
        <v>518</v>
      </c>
      <c r="D3200" s="1">
        <v>44616</v>
      </c>
      <c r="G3200" s="6">
        <v>5115500</v>
      </c>
      <c r="I3200" s="6">
        <v>11000</v>
      </c>
      <c r="J3200" s="6">
        <v>5126500</v>
      </c>
    </row>
    <row r="3201" spans="1:10" x14ac:dyDescent="0.3">
      <c r="A3201" s="5">
        <v>45413</v>
      </c>
      <c r="B3201" t="s">
        <v>49</v>
      </c>
      <c r="C3201" t="s">
        <v>514</v>
      </c>
      <c r="D3201" s="1">
        <v>44453</v>
      </c>
      <c r="G3201" s="6">
        <v>9848580</v>
      </c>
      <c r="H3201" s="6">
        <v>321700</v>
      </c>
      <c r="I3201">
        <v>0</v>
      </c>
      <c r="J3201" s="6">
        <v>10170280</v>
      </c>
    </row>
    <row r="3202" spans="1:10" x14ac:dyDescent="0.3">
      <c r="A3202" s="5">
        <v>45413</v>
      </c>
      <c r="B3202" t="s">
        <v>89</v>
      </c>
      <c r="C3202" t="s">
        <v>552</v>
      </c>
      <c r="D3202" s="1">
        <v>45026</v>
      </c>
      <c r="G3202" s="6">
        <v>5537050</v>
      </c>
      <c r="I3202">
        <v>0</v>
      </c>
      <c r="J3202" s="6">
        <v>5537050</v>
      </c>
    </row>
    <row r="3203" spans="1:10" x14ac:dyDescent="0.3">
      <c r="A3203" s="5">
        <v>45413</v>
      </c>
      <c r="B3203" t="s">
        <v>116</v>
      </c>
      <c r="C3203" t="s">
        <v>579</v>
      </c>
      <c r="D3203" s="1">
        <v>45295</v>
      </c>
      <c r="G3203" s="6">
        <v>5596200</v>
      </c>
      <c r="I3203">
        <v>0</v>
      </c>
      <c r="J3203" s="6">
        <v>5596200</v>
      </c>
    </row>
    <row r="3204" spans="1:10" x14ac:dyDescent="0.3">
      <c r="A3204" s="5">
        <v>45413</v>
      </c>
      <c r="B3204" t="s">
        <v>39</v>
      </c>
      <c r="C3204" t="s">
        <v>503</v>
      </c>
      <c r="D3204" s="1">
        <v>44258</v>
      </c>
      <c r="G3204" s="6">
        <v>5812350</v>
      </c>
      <c r="H3204" s="6">
        <v>179300</v>
      </c>
      <c r="I3204" s="6">
        <v>10900</v>
      </c>
      <c r="J3204" s="6">
        <v>6002550</v>
      </c>
    </row>
    <row r="3205" spans="1:10" x14ac:dyDescent="0.3">
      <c r="A3205" s="5">
        <v>45413</v>
      </c>
      <c r="B3205" t="s">
        <v>99</v>
      </c>
      <c r="C3205" t="s">
        <v>562</v>
      </c>
      <c r="D3205" s="1">
        <v>45126</v>
      </c>
      <c r="G3205" s="6">
        <v>5096790</v>
      </c>
      <c r="I3205">
        <v>0</v>
      </c>
      <c r="J3205" s="6">
        <v>5096790</v>
      </c>
    </row>
    <row r="3206" spans="1:10" x14ac:dyDescent="0.3">
      <c r="A3206" s="5">
        <v>45413</v>
      </c>
      <c r="B3206" t="s">
        <v>115</v>
      </c>
      <c r="C3206" t="s">
        <v>578</v>
      </c>
      <c r="D3206" s="1">
        <v>45278</v>
      </c>
      <c r="G3206" s="6">
        <v>5378600</v>
      </c>
      <c r="I3206">
        <v>0</v>
      </c>
      <c r="J3206" s="6">
        <v>5378600</v>
      </c>
    </row>
    <row r="3207" spans="1:10" x14ac:dyDescent="0.3">
      <c r="A3207" s="5">
        <v>45413</v>
      </c>
      <c r="B3207" t="s">
        <v>78</v>
      </c>
      <c r="C3207" t="s">
        <v>541</v>
      </c>
      <c r="D3207" s="1">
        <v>44895</v>
      </c>
      <c r="G3207" s="6">
        <v>3052950</v>
      </c>
      <c r="H3207" s="6">
        <v>166600</v>
      </c>
      <c r="I3207">
        <v>0</v>
      </c>
      <c r="J3207" s="6">
        <v>3219550</v>
      </c>
    </row>
    <row r="3208" spans="1:10" x14ac:dyDescent="0.3">
      <c r="A3208" s="5">
        <v>45413</v>
      </c>
      <c r="B3208" t="s">
        <v>90</v>
      </c>
      <c r="C3208" t="s">
        <v>553</v>
      </c>
      <c r="D3208" s="1">
        <v>45036</v>
      </c>
      <c r="G3208" s="6">
        <v>4888300</v>
      </c>
      <c r="I3208">
        <v>0</v>
      </c>
      <c r="J3208" s="6">
        <v>4888300</v>
      </c>
    </row>
    <row r="3209" spans="1:10" x14ac:dyDescent="0.3">
      <c r="A3209" s="5">
        <v>45413</v>
      </c>
      <c r="B3209" t="s">
        <v>113</v>
      </c>
      <c r="C3209" t="s">
        <v>576</v>
      </c>
      <c r="D3209" s="1">
        <v>45251</v>
      </c>
      <c r="G3209" s="6">
        <v>4534360</v>
      </c>
      <c r="I3209">
        <v>0</v>
      </c>
      <c r="J3209" s="6">
        <v>4534360</v>
      </c>
    </row>
    <row r="3210" spans="1:10" x14ac:dyDescent="0.3">
      <c r="A3210" s="5">
        <v>45413</v>
      </c>
      <c r="B3210" t="s">
        <v>67</v>
      </c>
      <c r="C3210" t="s">
        <v>529</v>
      </c>
      <c r="D3210" s="1">
        <v>44802</v>
      </c>
      <c r="G3210" s="6">
        <v>6875380</v>
      </c>
      <c r="I3210">
        <v>0</v>
      </c>
      <c r="J3210" s="6">
        <v>6875380</v>
      </c>
    </row>
    <row r="3211" spans="1:10" x14ac:dyDescent="0.3">
      <c r="A3211" s="5">
        <v>45413</v>
      </c>
      <c r="B3211" t="s">
        <v>55</v>
      </c>
      <c r="C3211" t="s">
        <v>516</v>
      </c>
      <c r="D3211" s="1">
        <v>44536</v>
      </c>
      <c r="E3211" s="1">
        <v>46028</v>
      </c>
      <c r="G3211" s="6">
        <v>2926900</v>
      </c>
      <c r="I3211">
        <v>0</v>
      </c>
      <c r="J3211" s="6">
        <v>2926900</v>
      </c>
    </row>
    <row r="3212" spans="1:10" x14ac:dyDescent="0.3">
      <c r="A3212" s="5">
        <v>45413</v>
      </c>
      <c r="B3212" t="s">
        <v>96</v>
      </c>
      <c r="C3212" t="s">
        <v>559</v>
      </c>
      <c r="D3212" s="1">
        <v>45120</v>
      </c>
      <c r="G3212" s="6">
        <v>3813670</v>
      </c>
      <c r="I3212" s="6">
        <v>5720</v>
      </c>
      <c r="J3212" s="6">
        <v>3819390</v>
      </c>
    </row>
    <row r="3213" spans="1:10" x14ac:dyDescent="0.3">
      <c r="A3213" s="5">
        <v>45413</v>
      </c>
      <c r="B3213" t="s">
        <v>76</v>
      </c>
      <c r="C3213" t="s">
        <v>539</v>
      </c>
      <c r="D3213" s="1">
        <v>44889</v>
      </c>
      <c r="G3213" s="6">
        <v>4386810</v>
      </c>
      <c r="I3213" s="6">
        <v>4950</v>
      </c>
      <c r="J3213" s="6">
        <v>4391760</v>
      </c>
    </row>
    <row r="3214" spans="1:10" x14ac:dyDescent="0.3">
      <c r="A3214" s="5">
        <v>45413</v>
      </c>
      <c r="B3214" t="s">
        <v>109</v>
      </c>
      <c r="C3214" t="s">
        <v>572</v>
      </c>
      <c r="D3214" s="1">
        <v>45195</v>
      </c>
      <c r="G3214" s="6">
        <v>5458890</v>
      </c>
      <c r="I3214">
        <v>0</v>
      </c>
      <c r="J3214" s="6">
        <v>5458890</v>
      </c>
    </row>
    <row r="3215" spans="1:10" x14ac:dyDescent="0.3">
      <c r="A3215" s="5">
        <v>45413</v>
      </c>
      <c r="B3215" t="s">
        <v>47</v>
      </c>
      <c r="C3215" t="s">
        <v>511</v>
      </c>
      <c r="D3215" s="1">
        <v>44405</v>
      </c>
      <c r="G3215" s="6">
        <v>9876000</v>
      </c>
      <c r="I3215">
        <v>0</v>
      </c>
      <c r="J3215" s="6">
        <v>9876000</v>
      </c>
    </row>
    <row r="3216" spans="1:10" x14ac:dyDescent="0.3">
      <c r="A3216" s="5">
        <v>45413</v>
      </c>
      <c r="B3216" t="s">
        <v>122</v>
      </c>
      <c r="C3216" t="s">
        <v>585</v>
      </c>
      <c r="D3216" s="1">
        <v>45345</v>
      </c>
      <c r="G3216" s="6">
        <v>4031800</v>
      </c>
      <c r="I3216">
        <v>0</v>
      </c>
      <c r="J3216" s="6">
        <v>4031800</v>
      </c>
    </row>
    <row r="3217" spans="1:10" x14ac:dyDescent="0.3">
      <c r="A3217" s="5">
        <v>45413</v>
      </c>
      <c r="B3217" t="s">
        <v>87</v>
      </c>
      <c r="C3217" t="s">
        <v>550</v>
      </c>
      <c r="D3217" s="1">
        <v>45012</v>
      </c>
      <c r="G3217" s="6">
        <v>4690430</v>
      </c>
      <c r="H3217" s="6">
        <v>395100</v>
      </c>
      <c r="I3217">
        <v>0</v>
      </c>
      <c r="J3217" s="6">
        <v>5085530</v>
      </c>
    </row>
    <row r="3218" spans="1:10" x14ac:dyDescent="0.3">
      <c r="A3218" s="5">
        <v>45413</v>
      </c>
      <c r="B3218" t="s">
        <v>118</v>
      </c>
      <c r="C3218" t="s">
        <v>580</v>
      </c>
      <c r="D3218" s="1">
        <v>45307</v>
      </c>
      <c r="G3218" s="6">
        <v>3246030</v>
      </c>
      <c r="I3218" s="6">
        <v>5800</v>
      </c>
      <c r="J3218" s="6">
        <v>3251830</v>
      </c>
    </row>
    <row r="3219" spans="1:10" x14ac:dyDescent="0.3">
      <c r="A3219" s="5">
        <v>45413</v>
      </c>
      <c r="B3219" t="s">
        <v>21</v>
      </c>
      <c r="C3219" t="s">
        <v>483</v>
      </c>
      <c r="D3219" s="1">
        <v>43631</v>
      </c>
      <c r="G3219" s="6">
        <v>5908600</v>
      </c>
      <c r="H3219" s="6">
        <v>280100</v>
      </c>
      <c r="I3219">
        <v>0</v>
      </c>
      <c r="J3219" s="6">
        <v>6188700</v>
      </c>
    </row>
    <row r="3220" spans="1:10" x14ac:dyDescent="0.3">
      <c r="A3220" s="5">
        <v>45413</v>
      </c>
      <c r="B3220" t="s">
        <v>94</v>
      </c>
      <c r="C3220" t="s">
        <v>557</v>
      </c>
      <c r="D3220" s="1">
        <v>45097</v>
      </c>
      <c r="G3220" s="6">
        <v>5391990</v>
      </c>
      <c r="I3220">
        <v>0</v>
      </c>
      <c r="J3220" s="6">
        <v>5391990</v>
      </c>
    </row>
    <row r="3221" spans="1:10" x14ac:dyDescent="0.3">
      <c r="A3221" s="5">
        <v>45413</v>
      </c>
      <c r="B3221" t="s">
        <v>70</v>
      </c>
      <c r="C3221" t="s">
        <v>532</v>
      </c>
      <c r="D3221" s="1">
        <v>44845</v>
      </c>
      <c r="G3221" s="6">
        <v>5760600</v>
      </c>
      <c r="I3221">
        <v>0</v>
      </c>
      <c r="J3221" s="6">
        <v>5760600</v>
      </c>
    </row>
    <row r="3222" spans="1:10" x14ac:dyDescent="0.3">
      <c r="A3222" s="5">
        <v>45413</v>
      </c>
      <c r="B3222" t="s">
        <v>60</v>
      </c>
      <c r="C3222" t="s">
        <v>522</v>
      </c>
      <c r="D3222" s="1">
        <v>44659</v>
      </c>
      <c r="G3222" s="6">
        <v>5601570</v>
      </c>
      <c r="H3222" s="6">
        <v>468000</v>
      </c>
      <c r="I3222" s="6">
        <v>11750</v>
      </c>
      <c r="J3222" s="6">
        <v>6081320</v>
      </c>
    </row>
    <row r="3223" spans="1:10" x14ac:dyDescent="0.3">
      <c r="A3223" s="5">
        <v>45413</v>
      </c>
      <c r="B3223" t="s">
        <v>15</v>
      </c>
      <c r="C3223" t="s">
        <v>517</v>
      </c>
      <c r="D3223" s="1">
        <v>44583</v>
      </c>
      <c r="G3223" s="6">
        <v>5028300</v>
      </c>
      <c r="H3223" s="6">
        <v>269100</v>
      </c>
      <c r="I3223" s="6">
        <v>17950</v>
      </c>
      <c r="J3223" s="6">
        <v>5315350</v>
      </c>
    </row>
    <row r="3224" spans="1:10" x14ac:dyDescent="0.3">
      <c r="A3224" s="5">
        <v>45413</v>
      </c>
      <c r="B3224" t="s">
        <v>106</v>
      </c>
      <c r="C3224" t="s">
        <v>569</v>
      </c>
      <c r="D3224" s="1">
        <v>45188</v>
      </c>
      <c r="G3224" s="6">
        <v>3606800</v>
      </c>
      <c r="I3224">
        <v>0</v>
      </c>
      <c r="J3224" s="6">
        <v>3606800</v>
      </c>
    </row>
    <row r="3225" spans="1:10" x14ac:dyDescent="0.3">
      <c r="A3225" s="5">
        <v>45413</v>
      </c>
      <c r="B3225" t="s">
        <v>101</v>
      </c>
      <c r="C3225" t="s">
        <v>564</v>
      </c>
      <c r="D3225" s="1">
        <v>45140</v>
      </c>
      <c r="G3225" s="6">
        <v>3818850</v>
      </c>
      <c r="I3225">
        <v>0</v>
      </c>
      <c r="J3225" s="6">
        <v>3818850</v>
      </c>
    </row>
    <row r="3226" spans="1:10" x14ac:dyDescent="0.3">
      <c r="A3226" s="5">
        <v>45413</v>
      </c>
      <c r="B3226" t="s">
        <v>128</v>
      </c>
      <c r="C3226" t="s">
        <v>591</v>
      </c>
      <c r="D3226" s="1">
        <v>45387</v>
      </c>
      <c r="G3226" s="6">
        <v>3177730</v>
      </c>
      <c r="I3226">
        <v>0</v>
      </c>
      <c r="J3226" s="6">
        <v>3177730</v>
      </c>
    </row>
    <row r="3227" spans="1:10" x14ac:dyDescent="0.3">
      <c r="A3227" s="5">
        <v>45413</v>
      </c>
      <c r="B3227" t="s">
        <v>66</v>
      </c>
      <c r="C3227" t="s">
        <v>528</v>
      </c>
      <c r="D3227" s="1">
        <v>44798</v>
      </c>
      <c r="G3227" s="6">
        <v>3152000</v>
      </c>
      <c r="H3227" s="6">
        <v>162300</v>
      </c>
      <c r="I3227" s="6">
        <v>5450</v>
      </c>
      <c r="J3227" s="6">
        <v>3319750</v>
      </c>
    </row>
    <row r="3228" spans="1:10" x14ac:dyDescent="0.3">
      <c r="A3228" s="5">
        <v>45413</v>
      </c>
      <c r="B3228" t="s">
        <v>34</v>
      </c>
      <c r="C3228" t="s">
        <v>498</v>
      </c>
      <c r="D3228" s="1">
        <v>44154</v>
      </c>
      <c r="G3228" s="6">
        <v>10536560</v>
      </c>
      <c r="I3228">
        <v>0</v>
      </c>
      <c r="J3228" s="6">
        <v>10536560</v>
      </c>
    </row>
    <row r="3229" spans="1:10" x14ac:dyDescent="0.3">
      <c r="A3229" s="5">
        <v>45413</v>
      </c>
      <c r="B3229" t="s">
        <v>127</v>
      </c>
      <c r="C3229" t="s">
        <v>590</v>
      </c>
      <c r="D3229" s="1">
        <v>45386</v>
      </c>
      <c r="G3229" s="6">
        <v>5381890</v>
      </c>
      <c r="I3229">
        <v>0</v>
      </c>
      <c r="J3229" s="6">
        <v>5381890</v>
      </c>
    </row>
    <row r="3230" spans="1:10" x14ac:dyDescent="0.3">
      <c r="A3230" s="5">
        <v>45413</v>
      </c>
      <c r="B3230" t="s">
        <v>130</v>
      </c>
      <c r="C3230" t="s">
        <v>593</v>
      </c>
      <c r="D3230" s="1">
        <v>45436</v>
      </c>
      <c r="G3230" s="6">
        <v>407550</v>
      </c>
      <c r="I3230">
        <v>0</v>
      </c>
      <c r="J3230" s="6">
        <v>407550</v>
      </c>
    </row>
    <row r="3231" spans="1:10" x14ac:dyDescent="0.3">
      <c r="A3231" s="5">
        <v>45413</v>
      </c>
      <c r="B3231" t="s">
        <v>74</v>
      </c>
      <c r="C3231" t="s">
        <v>536</v>
      </c>
      <c r="D3231" s="1">
        <v>44859</v>
      </c>
      <c r="G3231" s="6">
        <v>5221840</v>
      </c>
      <c r="I3231">
        <v>0</v>
      </c>
      <c r="J3231" s="6">
        <v>5221840</v>
      </c>
    </row>
    <row r="3232" spans="1:10" x14ac:dyDescent="0.3">
      <c r="A3232" s="5">
        <v>45413</v>
      </c>
      <c r="B3232" t="s">
        <v>61</v>
      </c>
      <c r="C3232" t="s">
        <v>523</v>
      </c>
      <c r="D3232" s="1">
        <v>44694</v>
      </c>
      <c r="G3232" s="6">
        <v>7425310</v>
      </c>
      <c r="H3232" s="6">
        <v>411000</v>
      </c>
      <c r="I3232" s="6">
        <v>9590</v>
      </c>
      <c r="J3232" s="6">
        <v>7845900</v>
      </c>
    </row>
    <row r="3233" spans="1:10" x14ac:dyDescent="0.3">
      <c r="A3233" s="5">
        <v>45413</v>
      </c>
      <c r="B3233" t="s">
        <v>13</v>
      </c>
      <c r="C3233" t="s">
        <v>485</v>
      </c>
      <c r="D3233" s="1">
        <v>43779</v>
      </c>
      <c r="G3233" s="6">
        <v>7451100</v>
      </c>
      <c r="H3233" s="6">
        <v>192500</v>
      </c>
      <c r="I3233">
        <v>0</v>
      </c>
      <c r="J3233" s="6">
        <v>7643600</v>
      </c>
    </row>
    <row r="3234" spans="1:10" x14ac:dyDescent="0.3">
      <c r="A3234" s="5">
        <v>45413</v>
      </c>
      <c r="B3234" t="s">
        <v>81</v>
      </c>
      <c r="C3234" t="s">
        <v>544</v>
      </c>
      <c r="D3234" s="1">
        <v>44916</v>
      </c>
      <c r="G3234" s="6">
        <v>4358940</v>
      </c>
      <c r="I3234">
        <v>0</v>
      </c>
      <c r="J3234" s="6">
        <v>4358940</v>
      </c>
    </row>
    <row r="3235" spans="1:10" x14ac:dyDescent="0.3">
      <c r="A3235" s="5">
        <v>45413</v>
      </c>
      <c r="B3235" t="s">
        <v>103</v>
      </c>
      <c r="C3235" t="s">
        <v>566</v>
      </c>
      <c r="D3235" s="1">
        <v>45159</v>
      </c>
      <c r="G3235" s="6">
        <v>8734000</v>
      </c>
      <c r="I3235">
        <v>0</v>
      </c>
      <c r="J3235" s="6">
        <v>8734000</v>
      </c>
    </row>
    <row r="3236" spans="1:10" x14ac:dyDescent="0.3">
      <c r="A3236" s="5">
        <v>45413</v>
      </c>
      <c r="B3236" t="s">
        <v>77</v>
      </c>
      <c r="C3236" t="s">
        <v>540</v>
      </c>
      <c r="D3236" s="1">
        <v>44893</v>
      </c>
      <c r="G3236" s="6">
        <v>4439240</v>
      </c>
      <c r="I3236">
        <v>0</v>
      </c>
      <c r="J3236" s="6">
        <v>4439240</v>
      </c>
    </row>
    <row r="3237" spans="1:10" x14ac:dyDescent="0.3">
      <c r="A3237" s="5">
        <v>45413</v>
      </c>
      <c r="B3237" t="s">
        <v>58</v>
      </c>
      <c r="C3237" t="s">
        <v>520</v>
      </c>
      <c r="D3237" s="1">
        <v>44651</v>
      </c>
      <c r="G3237" s="6">
        <v>6401550</v>
      </c>
      <c r="H3237" s="6">
        <v>283700</v>
      </c>
      <c r="I3237">
        <v>0</v>
      </c>
      <c r="J3237" s="6">
        <v>6685250</v>
      </c>
    </row>
    <row r="3238" spans="1:10" x14ac:dyDescent="0.3">
      <c r="A3238" s="5">
        <v>45413</v>
      </c>
      <c r="B3238" t="s">
        <v>82</v>
      </c>
      <c r="C3238" t="s">
        <v>545</v>
      </c>
      <c r="D3238" s="1">
        <v>44922</v>
      </c>
      <c r="G3238" s="6">
        <v>4135480</v>
      </c>
      <c r="I3238">
        <v>0</v>
      </c>
      <c r="J3238" s="6">
        <v>4135480</v>
      </c>
    </row>
    <row r="3239" spans="1:10" x14ac:dyDescent="0.3">
      <c r="A3239" s="5">
        <v>45413</v>
      </c>
      <c r="B3239" t="s">
        <v>72</v>
      </c>
      <c r="C3239" t="s">
        <v>534</v>
      </c>
      <c r="D3239" s="1">
        <v>44854</v>
      </c>
      <c r="G3239" s="6">
        <v>7551720</v>
      </c>
      <c r="I3239">
        <v>0</v>
      </c>
      <c r="J3239" s="6">
        <v>7551720</v>
      </c>
    </row>
    <row r="3240" spans="1:10" x14ac:dyDescent="0.3">
      <c r="A3240" s="5">
        <v>45413</v>
      </c>
      <c r="B3240" t="s">
        <v>117</v>
      </c>
      <c r="C3240" t="s">
        <v>581</v>
      </c>
      <c r="D3240" s="1">
        <v>45296</v>
      </c>
      <c r="E3240" s="1">
        <v>45929</v>
      </c>
      <c r="G3240" s="6">
        <v>3051750</v>
      </c>
      <c r="I3240">
        <v>0</v>
      </c>
      <c r="J3240" s="6">
        <v>3051750</v>
      </c>
    </row>
    <row r="3241" spans="1:10" x14ac:dyDescent="0.3">
      <c r="A3241" s="5">
        <v>45413</v>
      </c>
      <c r="B3241" t="s">
        <v>28</v>
      </c>
      <c r="C3241" t="s">
        <v>491</v>
      </c>
      <c r="D3241" s="1">
        <v>44042</v>
      </c>
      <c r="G3241" s="6">
        <v>5191450</v>
      </c>
      <c r="I3241">
        <v>0</v>
      </c>
      <c r="J3241" s="6">
        <v>5191450</v>
      </c>
    </row>
    <row r="3242" spans="1:10" x14ac:dyDescent="0.3">
      <c r="A3242" s="5">
        <v>45413</v>
      </c>
      <c r="B3242" t="s">
        <v>121</v>
      </c>
      <c r="C3242" t="s">
        <v>584</v>
      </c>
      <c r="D3242" s="1">
        <v>45323</v>
      </c>
      <c r="G3242" s="6">
        <v>3327740</v>
      </c>
      <c r="I3242">
        <v>0</v>
      </c>
      <c r="J3242" s="6">
        <v>3327740</v>
      </c>
    </row>
    <row r="3243" spans="1:10" x14ac:dyDescent="0.3">
      <c r="A3243" s="5">
        <v>45413</v>
      </c>
      <c r="B3243" t="s">
        <v>124</v>
      </c>
      <c r="C3243" t="s">
        <v>587</v>
      </c>
      <c r="D3243" s="1">
        <v>45359</v>
      </c>
      <c r="G3243" s="6">
        <v>4271110</v>
      </c>
      <c r="I3243">
        <v>0</v>
      </c>
      <c r="J3243" s="6">
        <v>4271110</v>
      </c>
    </row>
    <row r="3244" spans="1:10" x14ac:dyDescent="0.3">
      <c r="A3244" s="5">
        <v>45413</v>
      </c>
      <c r="B3244" t="s">
        <v>93</v>
      </c>
      <c r="C3244" t="s">
        <v>556</v>
      </c>
      <c r="D3244" s="1">
        <v>45077</v>
      </c>
      <c r="G3244" s="6">
        <v>5214700</v>
      </c>
      <c r="I3244" s="6">
        <v>21500</v>
      </c>
      <c r="J3244" s="6">
        <v>5236200</v>
      </c>
    </row>
    <row r="3245" spans="1:10" x14ac:dyDescent="0.3">
      <c r="A3245" s="5">
        <v>45413</v>
      </c>
      <c r="B3245" t="s">
        <v>102</v>
      </c>
      <c r="C3245" t="s">
        <v>565</v>
      </c>
      <c r="D3245" s="1">
        <v>45154</v>
      </c>
      <c r="G3245" s="6">
        <v>8115000</v>
      </c>
      <c r="I3245" s="6">
        <v>4959</v>
      </c>
      <c r="J3245" s="6">
        <v>8119959</v>
      </c>
    </row>
    <row r="3246" spans="1:10" x14ac:dyDescent="0.3">
      <c r="A3246" s="5">
        <v>45413</v>
      </c>
      <c r="B3246" t="s">
        <v>83</v>
      </c>
      <c r="C3246" t="s">
        <v>546</v>
      </c>
      <c r="D3246" s="1">
        <v>44945</v>
      </c>
      <c r="G3246" s="6">
        <v>6662630</v>
      </c>
      <c r="I3246">
        <v>0</v>
      </c>
      <c r="J3246" s="6">
        <v>6662630</v>
      </c>
    </row>
    <row r="3247" spans="1:10" x14ac:dyDescent="0.3">
      <c r="A3247" s="5">
        <v>45413</v>
      </c>
      <c r="B3247" t="s">
        <v>68</v>
      </c>
      <c r="C3247" t="s">
        <v>530</v>
      </c>
      <c r="D3247" s="1">
        <v>44811</v>
      </c>
      <c r="G3247" s="6">
        <v>2380950</v>
      </c>
      <c r="I3247">
        <v>0</v>
      </c>
      <c r="J3247" s="6">
        <v>2380950</v>
      </c>
    </row>
    <row r="3248" spans="1:10" x14ac:dyDescent="0.3">
      <c r="A3248" s="5">
        <v>45413</v>
      </c>
      <c r="B3248" t="s">
        <v>16</v>
      </c>
      <c r="C3248" t="s">
        <v>538</v>
      </c>
      <c r="D3248" s="1">
        <v>44889</v>
      </c>
      <c r="G3248" s="6">
        <v>6929270</v>
      </c>
      <c r="I3248" s="6">
        <v>5950</v>
      </c>
      <c r="J3248" s="6">
        <v>6935220</v>
      </c>
    </row>
    <row r="3249" spans="1:10" x14ac:dyDescent="0.3">
      <c r="A3249" s="5">
        <v>45413</v>
      </c>
      <c r="B3249" t="s">
        <v>22</v>
      </c>
      <c r="C3249" t="s">
        <v>484</v>
      </c>
      <c r="D3249" s="1">
        <v>43743</v>
      </c>
      <c r="G3249" s="6">
        <v>9431000</v>
      </c>
      <c r="H3249" s="6">
        <v>275400</v>
      </c>
      <c r="I3249" s="6">
        <v>1000</v>
      </c>
      <c r="J3249" s="6">
        <v>9707400</v>
      </c>
    </row>
    <row r="3250" spans="1:10" x14ac:dyDescent="0.3">
      <c r="A3250" s="5">
        <v>45413</v>
      </c>
      <c r="B3250" t="s">
        <v>62</v>
      </c>
      <c r="C3250" t="s">
        <v>524</v>
      </c>
      <c r="D3250" s="1">
        <v>44712</v>
      </c>
      <c r="G3250" s="6">
        <v>4252130</v>
      </c>
      <c r="I3250">
        <v>0</v>
      </c>
      <c r="J3250" s="6">
        <v>4252130</v>
      </c>
    </row>
    <row r="3251" spans="1:10" x14ac:dyDescent="0.3">
      <c r="A3251" s="5">
        <v>45413</v>
      </c>
      <c r="B3251" t="s">
        <v>42</v>
      </c>
      <c r="C3251" t="s">
        <v>506</v>
      </c>
      <c r="D3251" s="1">
        <v>44298</v>
      </c>
      <c r="G3251" s="6">
        <v>4338420</v>
      </c>
      <c r="I3251">
        <v>0</v>
      </c>
      <c r="J3251" s="6">
        <v>4338420</v>
      </c>
    </row>
    <row r="3252" spans="1:10" x14ac:dyDescent="0.3">
      <c r="A3252" s="5">
        <v>45413</v>
      </c>
      <c r="B3252" t="s">
        <v>85</v>
      </c>
      <c r="C3252" t="s">
        <v>548</v>
      </c>
      <c r="D3252" s="1">
        <v>44985</v>
      </c>
      <c r="G3252" s="6">
        <v>5107960</v>
      </c>
      <c r="I3252">
        <v>0</v>
      </c>
      <c r="J3252" s="6">
        <v>5107960</v>
      </c>
    </row>
    <row r="3253" spans="1:10" x14ac:dyDescent="0.3">
      <c r="A3253" s="5">
        <v>45413</v>
      </c>
      <c r="B3253" t="s">
        <v>23</v>
      </c>
      <c r="C3253" t="s">
        <v>486</v>
      </c>
      <c r="D3253" s="1">
        <v>43834</v>
      </c>
      <c r="G3253" s="6">
        <v>15043480</v>
      </c>
      <c r="I3253">
        <v>0</v>
      </c>
      <c r="J3253" s="6">
        <v>15043480</v>
      </c>
    </row>
    <row r="3254" spans="1:10" x14ac:dyDescent="0.3">
      <c r="A3254" s="5">
        <v>45413</v>
      </c>
      <c r="B3254" t="s">
        <v>6</v>
      </c>
      <c r="C3254" t="s">
        <v>478</v>
      </c>
      <c r="D3254" s="1">
        <v>42638</v>
      </c>
      <c r="G3254" s="6">
        <v>6040440</v>
      </c>
      <c r="I3254" s="6">
        <v>69460</v>
      </c>
      <c r="J3254" s="6">
        <v>6109900</v>
      </c>
    </row>
    <row r="3255" spans="1:10" x14ac:dyDescent="0.3">
      <c r="A3255" s="5">
        <v>45413</v>
      </c>
      <c r="B3255" t="s">
        <v>126</v>
      </c>
      <c r="C3255" t="s">
        <v>589</v>
      </c>
      <c r="D3255" s="1">
        <v>45364</v>
      </c>
      <c r="G3255" s="6">
        <v>3305690</v>
      </c>
      <c r="I3255" s="6">
        <v>5000</v>
      </c>
      <c r="J3255" s="6">
        <v>3310690</v>
      </c>
    </row>
    <row r="3256" spans="1:10" x14ac:dyDescent="0.3">
      <c r="A3256" s="5">
        <v>45413</v>
      </c>
      <c r="B3256" t="s">
        <v>29</v>
      </c>
      <c r="C3256" t="s">
        <v>492</v>
      </c>
      <c r="D3256" s="1">
        <v>44043</v>
      </c>
      <c r="G3256" s="6">
        <v>5355380</v>
      </c>
      <c r="I3256">
        <v>0</v>
      </c>
      <c r="J3256" s="6">
        <v>5355380</v>
      </c>
    </row>
    <row r="3257" spans="1:10" x14ac:dyDescent="0.3">
      <c r="A3257" s="5">
        <v>45413</v>
      </c>
      <c r="B3257" t="s">
        <v>71</v>
      </c>
      <c r="C3257" t="s">
        <v>533</v>
      </c>
      <c r="D3257" s="1">
        <v>44848</v>
      </c>
      <c r="G3257" s="6">
        <v>7148100</v>
      </c>
      <c r="I3257">
        <v>0</v>
      </c>
      <c r="J3257" s="6">
        <v>7148100</v>
      </c>
    </row>
    <row r="3258" spans="1:10" x14ac:dyDescent="0.3">
      <c r="A3258" s="5">
        <v>45413</v>
      </c>
      <c r="B3258" t="s">
        <v>65</v>
      </c>
      <c r="C3258" t="s">
        <v>527</v>
      </c>
      <c r="D3258" s="1">
        <v>44783</v>
      </c>
      <c r="G3258" s="6">
        <v>3548500</v>
      </c>
      <c r="I3258">
        <v>0</v>
      </c>
      <c r="J3258" s="6">
        <v>3548500</v>
      </c>
    </row>
    <row r="3259" spans="1:10" x14ac:dyDescent="0.3">
      <c r="A3259" s="5">
        <v>45413</v>
      </c>
      <c r="B3259" t="s">
        <v>69</v>
      </c>
      <c r="C3259" t="s">
        <v>531</v>
      </c>
      <c r="D3259" s="1">
        <v>44820</v>
      </c>
      <c r="G3259" s="6">
        <v>5578070</v>
      </c>
      <c r="H3259" s="6">
        <v>295700</v>
      </c>
      <c r="I3259">
        <v>0</v>
      </c>
      <c r="J3259" s="6">
        <v>5873770</v>
      </c>
    </row>
    <row r="3260" spans="1:10" x14ac:dyDescent="0.3">
      <c r="A3260" s="5">
        <v>45413</v>
      </c>
      <c r="B3260" t="s">
        <v>75</v>
      </c>
      <c r="C3260" t="s">
        <v>537</v>
      </c>
      <c r="D3260" s="1">
        <v>44861</v>
      </c>
      <c r="G3260" s="6">
        <v>3053490</v>
      </c>
      <c r="I3260" s="6">
        <v>13900</v>
      </c>
      <c r="J3260" s="6">
        <v>3067390</v>
      </c>
    </row>
    <row r="3261" spans="1:10" x14ac:dyDescent="0.3">
      <c r="A3261" s="5">
        <v>45413</v>
      </c>
      <c r="B3261" t="s">
        <v>41</v>
      </c>
      <c r="C3261" t="s">
        <v>505</v>
      </c>
      <c r="D3261" s="1">
        <v>44287</v>
      </c>
      <c r="G3261" s="6">
        <v>6773650</v>
      </c>
      <c r="I3261" s="6">
        <v>30400</v>
      </c>
      <c r="J3261" s="6">
        <v>6804050</v>
      </c>
    </row>
    <row r="3262" spans="1:10" x14ac:dyDescent="0.3">
      <c r="A3262" s="5">
        <v>45413</v>
      </c>
      <c r="B3262" t="s">
        <v>27</v>
      </c>
      <c r="C3262" t="s">
        <v>490</v>
      </c>
      <c r="D3262" s="1">
        <v>44015</v>
      </c>
      <c r="G3262" s="6">
        <v>3841760</v>
      </c>
      <c r="I3262">
        <v>0</v>
      </c>
      <c r="J3262" s="6">
        <v>3841760</v>
      </c>
    </row>
    <row r="3263" spans="1:10" x14ac:dyDescent="0.3">
      <c r="A3263" s="5">
        <v>45413</v>
      </c>
      <c r="B3263" t="s">
        <v>119</v>
      </c>
      <c r="C3263" t="s">
        <v>582</v>
      </c>
      <c r="D3263" s="1">
        <v>45308</v>
      </c>
      <c r="G3263" s="6">
        <v>4496220</v>
      </c>
      <c r="I3263">
        <v>0</v>
      </c>
      <c r="J3263" s="6">
        <v>4496220</v>
      </c>
    </row>
    <row r="3264" spans="1:10" x14ac:dyDescent="0.3">
      <c r="A3264" s="5">
        <v>45413</v>
      </c>
      <c r="B3264" t="s">
        <v>38</v>
      </c>
      <c r="C3264" t="s">
        <v>502</v>
      </c>
      <c r="D3264" s="1">
        <v>44252</v>
      </c>
      <c r="G3264" s="6">
        <v>4386900</v>
      </c>
      <c r="I3264">
        <v>0</v>
      </c>
      <c r="J3264" s="6">
        <v>4386900</v>
      </c>
    </row>
    <row r="3265" spans="1:10" x14ac:dyDescent="0.3">
      <c r="A3265" s="5">
        <v>45413</v>
      </c>
      <c r="B3265" t="s">
        <v>91</v>
      </c>
      <c r="C3265" t="s">
        <v>554</v>
      </c>
      <c r="D3265" s="1">
        <v>45042</v>
      </c>
      <c r="G3265" s="6">
        <v>10485390</v>
      </c>
      <c r="I3265">
        <v>0</v>
      </c>
      <c r="J3265" s="6">
        <v>10485390</v>
      </c>
    </row>
    <row r="3266" spans="1:10" x14ac:dyDescent="0.3">
      <c r="A3266" s="5">
        <v>45413</v>
      </c>
      <c r="B3266" t="s">
        <v>110</v>
      </c>
      <c r="C3266" t="s">
        <v>573</v>
      </c>
      <c r="D3266" s="1">
        <v>45225</v>
      </c>
      <c r="G3266" s="6">
        <v>6295880</v>
      </c>
      <c r="I3266">
        <v>0</v>
      </c>
      <c r="J3266" s="6">
        <v>6295880</v>
      </c>
    </row>
    <row r="3267" spans="1:10" x14ac:dyDescent="0.3">
      <c r="A3267" s="5">
        <v>45413</v>
      </c>
      <c r="B3267" t="s">
        <v>84</v>
      </c>
      <c r="C3267" t="s">
        <v>547</v>
      </c>
      <c r="D3267" s="1">
        <v>44978</v>
      </c>
      <c r="G3267" s="6">
        <v>4587990</v>
      </c>
      <c r="H3267" s="6">
        <v>338400</v>
      </c>
      <c r="I3267" s="6">
        <v>4950</v>
      </c>
      <c r="J3267" s="6">
        <v>4931340</v>
      </c>
    </row>
    <row r="3268" spans="1:10" x14ac:dyDescent="0.3">
      <c r="A3268" s="5">
        <v>45413</v>
      </c>
      <c r="B3268" t="s">
        <v>57</v>
      </c>
      <c r="C3268" t="s">
        <v>519</v>
      </c>
      <c r="D3268" s="1">
        <v>44643</v>
      </c>
      <c r="G3268" s="6">
        <v>10271430</v>
      </c>
      <c r="H3268" s="6">
        <v>380400</v>
      </c>
      <c r="I3268" s="6">
        <v>2700</v>
      </c>
      <c r="J3268" s="6">
        <v>10654530</v>
      </c>
    </row>
    <row r="3269" spans="1:10" x14ac:dyDescent="0.3">
      <c r="A3269" s="5">
        <v>45413</v>
      </c>
      <c r="B3269" t="s">
        <v>3</v>
      </c>
      <c r="C3269" t="s">
        <v>476</v>
      </c>
      <c r="D3269" s="1">
        <v>42444</v>
      </c>
      <c r="G3269" s="6">
        <v>7076760</v>
      </c>
      <c r="I3269" s="6">
        <v>6380</v>
      </c>
      <c r="J3269" s="6">
        <v>7083140</v>
      </c>
    </row>
    <row r="3270" spans="1:10" x14ac:dyDescent="0.3">
      <c r="A3270" s="5">
        <v>45413</v>
      </c>
      <c r="B3270" t="s">
        <v>37</v>
      </c>
      <c r="C3270" t="s">
        <v>501</v>
      </c>
      <c r="D3270" s="1">
        <v>44245</v>
      </c>
      <c r="E3270" s="1">
        <v>45838</v>
      </c>
      <c r="G3270" s="6">
        <v>4317410</v>
      </c>
      <c r="I3270" s="6">
        <v>4500</v>
      </c>
      <c r="J3270" s="6">
        <v>4321910</v>
      </c>
    </row>
    <row r="3271" spans="1:10" x14ac:dyDescent="0.3">
      <c r="A3271" s="5">
        <v>45413</v>
      </c>
      <c r="B3271" t="s">
        <v>40</v>
      </c>
      <c r="C3271" t="s">
        <v>504</v>
      </c>
      <c r="D3271" s="1">
        <v>44280</v>
      </c>
      <c r="G3271" s="6">
        <v>2868000</v>
      </c>
      <c r="I3271">
        <v>0</v>
      </c>
      <c r="J3271" s="6">
        <v>2868000</v>
      </c>
    </row>
    <row r="3272" spans="1:10" x14ac:dyDescent="0.3">
      <c r="A3272" s="5">
        <v>45413</v>
      </c>
      <c r="B3272" t="s">
        <v>123</v>
      </c>
      <c r="C3272" t="s">
        <v>586</v>
      </c>
      <c r="D3272" s="1">
        <v>45351</v>
      </c>
      <c r="G3272" s="6">
        <v>2650650</v>
      </c>
      <c r="I3272">
        <v>0</v>
      </c>
      <c r="J3272" s="6">
        <v>2650650</v>
      </c>
    </row>
    <row r="3273" spans="1:10" x14ac:dyDescent="0.3">
      <c r="A3273" s="5">
        <v>45413</v>
      </c>
      <c r="B3273" t="s">
        <v>120</v>
      </c>
      <c r="C3273" t="s">
        <v>583</v>
      </c>
      <c r="D3273" s="1">
        <v>45316</v>
      </c>
      <c r="G3273" s="6">
        <v>5006750</v>
      </c>
      <c r="I3273">
        <v>0</v>
      </c>
      <c r="J3273" s="6">
        <v>5006750</v>
      </c>
    </row>
    <row r="3274" spans="1:10" x14ac:dyDescent="0.3">
      <c r="A3274" s="5">
        <v>45413</v>
      </c>
      <c r="B3274" t="s">
        <v>98</v>
      </c>
      <c r="C3274" t="s">
        <v>561</v>
      </c>
      <c r="D3274" s="1">
        <v>45121</v>
      </c>
      <c r="G3274" s="6">
        <v>3028060</v>
      </c>
      <c r="I3274">
        <v>0</v>
      </c>
      <c r="J3274" s="6">
        <v>3028060</v>
      </c>
    </row>
    <row r="3275" spans="1:10" x14ac:dyDescent="0.3">
      <c r="A3275" s="5">
        <v>45413</v>
      </c>
      <c r="B3275" t="s">
        <v>100</v>
      </c>
      <c r="C3275" t="s">
        <v>563</v>
      </c>
      <c r="D3275" s="1">
        <v>45133</v>
      </c>
      <c r="G3275" s="6">
        <v>5310440</v>
      </c>
      <c r="I3275">
        <v>0</v>
      </c>
      <c r="J3275" s="6">
        <v>5310440</v>
      </c>
    </row>
    <row r="3276" spans="1:10" x14ac:dyDescent="0.3">
      <c r="A3276" s="5">
        <v>45413</v>
      </c>
      <c r="B3276" t="s">
        <v>114</v>
      </c>
      <c r="C3276" t="s">
        <v>577</v>
      </c>
      <c r="D3276" s="1">
        <v>45272</v>
      </c>
      <c r="G3276" s="6">
        <v>10851450</v>
      </c>
      <c r="I3276">
        <v>0</v>
      </c>
      <c r="J3276" s="6">
        <v>10851450</v>
      </c>
    </row>
    <row r="3277" spans="1:10" x14ac:dyDescent="0.3">
      <c r="A3277" s="5">
        <v>45413</v>
      </c>
      <c r="B3277" t="s">
        <v>36</v>
      </c>
      <c r="C3277" t="s">
        <v>500</v>
      </c>
      <c r="D3277" s="1">
        <v>44217</v>
      </c>
      <c r="E3277" s="1">
        <v>45620</v>
      </c>
      <c r="G3277" s="6">
        <v>4099200</v>
      </c>
      <c r="I3277">
        <v>0</v>
      </c>
      <c r="J3277" s="6">
        <v>4099200</v>
      </c>
    </row>
    <row r="3278" spans="1:10" x14ac:dyDescent="0.3">
      <c r="A3278" s="5">
        <v>45413</v>
      </c>
      <c r="B3278" t="s">
        <v>92</v>
      </c>
      <c r="C3278" t="s">
        <v>555</v>
      </c>
      <c r="D3278" s="1">
        <v>45049</v>
      </c>
      <c r="G3278" s="6">
        <v>2318100</v>
      </c>
      <c r="H3278" s="6">
        <v>163800</v>
      </c>
      <c r="I3278">
        <v>0</v>
      </c>
      <c r="J3278" s="6">
        <v>2481900</v>
      </c>
    </row>
    <row r="3279" spans="1:10" x14ac:dyDescent="0.3">
      <c r="A3279" s="5">
        <v>45413</v>
      </c>
      <c r="B3279" t="s">
        <v>48</v>
      </c>
      <c r="C3279" t="s">
        <v>513</v>
      </c>
      <c r="D3279" s="1">
        <v>44446</v>
      </c>
      <c r="G3279" s="6">
        <v>4438350</v>
      </c>
      <c r="I3279">
        <v>0</v>
      </c>
      <c r="J3279" s="6">
        <v>4438350</v>
      </c>
    </row>
    <row r="3280" spans="1:10" x14ac:dyDescent="0.3">
      <c r="A3280" s="5">
        <v>45413</v>
      </c>
      <c r="B3280" t="s">
        <v>86</v>
      </c>
      <c r="C3280" t="s">
        <v>549</v>
      </c>
      <c r="D3280" s="1">
        <v>45007</v>
      </c>
      <c r="G3280" s="6">
        <v>7414500</v>
      </c>
      <c r="I3280" s="6">
        <v>10000</v>
      </c>
      <c r="J3280" s="6">
        <v>7424500</v>
      </c>
    </row>
    <row r="3281" spans="1:10" x14ac:dyDescent="0.3">
      <c r="A3281" s="5">
        <v>45413</v>
      </c>
      <c r="B3281" t="s">
        <v>64</v>
      </c>
      <c r="C3281" t="s">
        <v>526</v>
      </c>
      <c r="D3281" s="1">
        <v>44775</v>
      </c>
      <c r="G3281" s="6">
        <v>6037720</v>
      </c>
      <c r="I3281" s="6">
        <v>5180</v>
      </c>
      <c r="J3281" s="6">
        <v>6042900</v>
      </c>
    </row>
    <row r="3282" spans="1:10" x14ac:dyDescent="0.3">
      <c r="A3282" s="5">
        <v>45413</v>
      </c>
      <c r="B3282" t="s">
        <v>43</v>
      </c>
      <c r="C3282" t="s">
        <v>507</v>
      </c>
      <c r="D3282" s="1">
        <v>44299</v>
      </c>
      <c r="G3282" s="6">
        <v>2796160</v>
      </c>
      <c r="I3282">
        <v>0</v>
      </c>
      <c r="J3282" s="6">
        <v>2796160</v>
      </c>
    </row>
    <row r="3283" spans="1:10" x14ac:dyDescent="0.3">
      <c r="A3283" s="5">
        <v>45413</v>
      </c>
      <c r="B3283" t="s">
        <v>107</v>
      </c>
      <c r="C3283" t="s">
        <v>570</v>
      </c>
      <c r="D3283" s="1">
        <v>45189</v>
      </c>
      <c r="G3283" s="6">
        <v>6275500</v>
      </c>
      <c r="I3283">
        <v>0</v>
      </c>
      <c r="J3283" s="6">
        <v>6275500</v>
      </c>
    </row>
    <row r="3284" spans="1:10" x14ac:dyDescent="0.3">
      <c r="A3284" s="5">
        <v>45413</v>
      </c>
      <c r="B3284" t="s">
        <v>35</v>
      </c>
      <c r="C3284" t="s">
        <v>499</v>
      </c>
      <c r="D3284" s="1">
        <v>44169</v>
      </c>
      <c r="G3284" s="6">
        <v>8353560</v>
      </c>
      <c r="I3284">
        <v>0</v>
      </c>
      <c r="J3284" s="6">
        <v>8353560</v>
      </c>
    </row>
    <row r="3285" spans="1:10" x14ac:dyDescent="0.3">
      <c r="A3285" s="5">
        <v>45444</v>
      </c>
      <c r="B3285" t="s">
        <v>63</v>
      </c>
      <c r="C3285" t="s">
        <v>525</v>
      </c>
      <c r="D3285" s="1">
        <v>44762</v>
      </c>
      <c r="G3285" s="6">
        <v>4204500</v>
      </c>
      <c r="H3285" s="6">
        <v>182000</v>
      </c>
      <c r="I3285">
        <v>0</v>
      </c>
      <c r="J3285" s="6">
        <v>4386500</v>
      </c>
    </row>
    <row r="3286" spans="1:10" x14ac:dyDescent="0.3">
      <c r="A3286" s="5">
        <v>45444</v>
      </c>
      <c r="B3286" t="s">
        <v>80</v>
      </c>
      <c r="C3286" t="s">
        <v>543</v>
      </c>
      <c r="D3286" s="1">
        <v>44901</v>
      </c>
      <c r="G3286" s="6">
        <v>5512100</v>
      </c>
      <c r="I3286">
        <v>0</v>
      </c>
      <c r="J3286" s="6">
        <v>5512100</v>
      </c>
    </row>
    <row r="3287" spans="1:10" x14ac:dyDescent="0.3">
      <c r="A3287" s="5">
        <v>45444</v>
      </c>
      <c r="B3287" t="s">
        <v>105</v>
      </c>
      <c r="C3287" t="s">
        <v>568</v>
      </c>
      <c r="D3287" s="1">
        <v>45187</v>
      </c>
      <c r="G3287" s="6">
        <v>4775460</v>
      </c>
      <c r="I3287">
        <v>0</v>
      </c>
      <c r="J3287" s="6">
        <v>4775460</v>
      </c>
    </row>
    <row r="3288" spans="1:10" x14ac:dyDescent="0.3">
      <c r="A3288" s="5">
        <v>45444</v>
      </c>
      <c r="B3288" t="s">
        <v>33</v>
      </c>
      <c r="C3288" t="s">
        <v>497</v>
      </c>
      <c r="D3288" s="1">
        <v>44147</v>
      </c>
      <c r="G3288" s="6">
        <v>6988950</v>
      </c>
      <c r="I3288">
        <v>0</v>
      </c>
      <c r="J3288" s="6">
        <v>6988950</v>
      </c>
    </row>
    <row r="3289" spans="1:10" x14ac:dyDescent="0.3">
      <c r="A3289" s="5">
        <v>45444</v>
      </c>
      <c r="B3289" t="s">
        <v>51</v>
      </c>
      <c r="C3289" t="s">
        <v>508</v>
      </c>
      <c r="D3289" s="1">
        <v>44377</v>
      </c>
      <c r="G3289" s="6">
        <v>5156250</v>
      </c>
      <c r="H3289" s="6">
        <v>253700</v>
      </c>
      <c r="I3289" s="6">
        <v>7500</v>
      </c>
      <c r="J3289" s="6">
        <v>5417450</v>
      </c>
    </row>
    <row r="3290" spans="1:10" x14ac:dyDescent="0.3">
      <c r="A3290" s="5">
        <v>45444</v>
      </c>
      <c r="B3290" t="s">
        <v>50</v>
      </c>
      <c r="C3290" t="s">
        <v>508</v>
      </c>
      <c r="D3290" s="1">
        <v>44463</v>
      </c>
      <c r="G3290" s="6">
        <v>3554900</v>
      </c>
      <c r="H3290" s="6">
        <v>344300</v>
      </c>
      <c r="I3290">
        <v>0</v>
      </c>
      <c r="J3290" s="6">
        <v>3899200</v>
      </c>
    </row>
    <row r="3291" spans="1:10" x14ac:dyDescent="0.3">
      <c r="A3291" s="5">
        <v>45444</v>
      </c>
      <c r="B3291" t="s">
        <v>52</v>
      </c>
      <c r="C3291" t="s">
        <v>508</v>
      </c>
      <c r="D3291" s="1">
        <v>44501</v>
      </c>
      <c r="G3291" s="6">
        <v>5598850</v>
      </c>
      <c r="H3291" s="6">
        <v>223200</v>
      </c>
      <c r="I3291" s="6">
        <v>6960</v>
      </c>
      <c r="J3291" s="6">
        <v>5829010</v>
      </c>
    </row>
    <row r="3292" spans="1:10" x14ac:dyDescent="0.3">
      <c r="A3292" s="5">
        <v>45444</v>
      </c>
      <c r="B3292" t="s">
        <v>53</v>
      </c>
      <c r="C3292" t="s">
        <v>508</v>
      </c>
      <c r="D3292" s="1">
        <v>44476</v>
      </c>
      <c r="G3292" s="6">
        <v>4317000</v>
      </c>
      <c r="H3292" s="6">
        <v>122100</v>
      </c>
      <c r="I3292">
        <v>0</v>
      </c>
      <c r="J3292" s="6">
        <v>4439100</v>
      </c>
    </row>
    <row r="3293" spans="1:10" x14ac:dyDescent="0.3">
      <c r="A3293" s="5">
        <v>45444</v>
      </c>
      <c r="B3293" t="s">
        <v>73</v>
      </c>
      <c r="C3293" t="s">
        <v>535</v>
      </c>
      <c r="D3293" s="1">
        <v>44855</v>
      </c>
      <c r="G3293" s="6">
        <v>5115100</v>
      </c>
      <c r="I3293">
        <v>0</v>
      </c>
      <c r="J3293" s="6">
        <v>5115100</v>
      </c>
    </row>
    <row r="3294" spans="1:10" x14ac:dyDescent="0.3">
      <c r="A3294" s="5">
        <v>45444</v>
      </c>
      <c r="B3294" t="s">
        <v>10</v>
      </c>
      <c r="C3294" t="s">
        <v>480</v>
      </c>
      <c r="D3294" s="1">
        <v>43039</v>
      </c>
      <c r="G3294" s="6">
        <v>3905140</v>
      </c>
      <c r="H3294" s="6">
        <v>224300</v>
      </c>
      <c r="I3294">
        <v>0</v>
      </c>
      <c r="J3294" s="6">
        <v>4129440</v>
      </c>
    </row>
    <row r="3295" spans="1:10" x14ac:dyDescent="0.3">
      <c r="A3295" s="5">
        <v>45444</v>
      </c>
      <c r="B3295" t="s">
        <v>8</v>
      </c>
      <c r="C3295" t="s">
        <v>479</v>
      </c>
      <c r="D3295" s="1">
        <v>42708</v>
      </c>
      <c r="G3295" s="6">
        <v>5400140</v>
      </c>
      <c r="I3295">
        <v>0</v>
      </c>
      <c r="J3295" s="6">
        <v>5400140</v>
      </c>
    </row>
    <row r="3296" spans="1:10" x14ac:dyDescent="0.3">
      <c r="A3296" s="5">
        <v>45444</v>
      </c>
      <c r="B3296" t="s">
        <v>88</v>
      </c>
      <c r="C3296" t="s">
        <v>551</v>
      </c>
      <c r="D3296" s="1">
        <v>45014</v>
      </c>
      <c r="G3296" s="6">
        <v>8632150</v>
      </c>
      <c r="I3296">
        <v>0</v>
      </c>
      <c r="J3296" s="6">
        <v>8632150</v>
      </c>
    </row>
    <row r="3297" spans="1:10" x14ac:dyDescent="0.3">
      <c r="A3297" s="5">
        <v>45444</v>
      </c>
      <c r="B3297" t="s">
        <v>59</v>
      </c>
      <c r="C3297" t="s">
        <v>521</v>
      </c>
      <c r="D3297" s="1">
        <v>44657</v>
      </c>
      <c r="G3297" s="6">
        <v>8739300</v>
      </c>
      <c r="I3297">
        <v>0</v>
      </c>
      <c r="J3297" s="6">
        <v>8739300</v>
      </c>
    </row>
    <row r="3298" spans="1:10" x14ac:dyDescent="0.3">
      <c r="A3298" s="5">
        <v>45444</v>
      </c>
      <c r="B3298" t="s">
        <v>79</v>
      </c>
      <c r="C3298" t="s">
        <v>542</v>
      </c>
      <c r="D3298" s="1">
        <v>44897</v>
      </c>
      <c r="G3298" s="6">
        <v>3198350</v>
      </c>
      <c r="H3298" s="6">
        <v>156100</v>
      </c>
      <c r="I3298">
        <v>0</v>
      </c>
      <c r="J3298" s="6">
        <v>3354450</v>
      </c>
    </row>
    <row r="3299" spans="1:10" x14ac:dyDescent="0.3">
      <c r="A3299" s="5">
        <v>45444</v>
      </c>
      <c r="B3299" t="s">
        <v>44</v>
      </c>
      <c r="C3299" t="s">
        <v>512</v>
      </c>
      <c r="D3299" s="1">
        <v>44421</v>
      </c>
      <c r="G3299" s="6">
        <v>8868390</v>
      </c>
      <c r="H3299" s="6">
        <v>318800</v>
      </c>
      <c r="I3299">
        <v>0</v>
      </c>
      <c r="J3299" s="6">
        <v>9187190</v>
      </c>
    </row>
    <row r="3300" spans="1:10" x14ac:dyDescent="0.3">
      <c r="A3300" s="5">
        <v>45444</v>
      </c>
      <c r="B3300" t="s">
        <v>112</v>
      </c>
      <c r="C3300" t="s">
        <v>575</v>
      </c>
      <c r="D3300" s="1">
        <v>45236</v>
      </c>
      <c r="G3300" s="6">
        <v>4561500</v>
      </c>
      <c r="I3300">
        <v>0</v>
      </c>
      <c r="J3300" s="6">
        <v>4561500</v>
      </c>
    </row>
    <row r="3301" spans="1:10" x14ac:dyDescent="0.3">
      <c r="A3301" s="5">
        <v>45444</v>
      </c>
      <c r="B3301" t="s">
        <v>26</v>
      </c>
      <c r="C3301" t="s">
        <v>489</v>
      </c>
      <c r="D3301" s="1">
        <v>43945</v>
      </c>
      <c r="G3301" s="6">
        <v>10771330</v>
      </c>
      <c r="H3301" s="6">
        <v>377100</v>
      </c>
      <c r="I3301">
        <v>0</v>
      </c>
      <c r="J3301" s="6">
        <v>11148430</v>
      </c>
    </row>
    <row r="3302" spans="1:10" x14ac:dyDescent="0.3">
      <c r="A3302" s="5">
        <v>45444</v>
      </c>
      <c r="B3302" t="s">
        <v>12</v>
      </c>
      <c r="C3302" t="s">
        <v>494</v>
      </c>
      <c r="D3302" s="1">
        <v>43252</v>
      </c>
      <c r="G3302" s="6">
        <v>652000</v>
      </c>
      <c r="I3302">
        <v>0</v>
      </c>
      <c r="J3302" s="6">
        <v>652000</v>
      </c>
    </row>
    <row r="3303" spans="1:10" x14ac:dyDescent="0.3">
      <c r="A3303" s="5">
        <v>45444</v>
      </c>
      <c r="B3303" t="s">
        <v>97</v>
      </c>
      <c r="C3303" t="s">
        <v>560</v>
      </c>
      <c r="D3303" s="1">
        <v>45121</v>
      </c>
      <c r="G3303" s="6">
        <v>3694210</v>
      </c>
      <c r="I3303">
        <v>0</v>
      </c>
      <c r="J3303" s="6">
        <v>3694210</v>
      </c>
    </row>
    <row r="3304" spans="1:10" x14ac:dyDescent="0.3">
      <c r="A3304" s="5">
        <v>45444</v>
      </c>
      <c r="B3304" t="s">
        <v>32</v>
      </c>
      <c r="C3304" t="s">
        <v>496</v>
      </c>
      <c r="D3304" s="1">
        <v>44130</v>
      </c>
      <c r="E3304" s="1">
        <v>45543</v>
      </c>
      <c r="G3304" s="6">
        <v>3809500</v>
      </c>
      <c r="I3304">
        <v>0</v>
      </c>
      <c r="J3304" s="6">
        <v>3809500</v>
      </c>
    </row>
    <row r="3305" spans="1:10" x14ac:dyDescent="0.3">
      <c r="A3305" s="5">
        <v>45444</v>
      </c>
      <c r="B3305" t="s">
        <v>54</v>
      </c>
      <c r="C3305" t="s">
        <v>515</v>
      </c>
      <c r="D3305" s="1">
        <v>44508</v>
      </c>
      <c r="G3305" s="6">
        <v>7365450</v>
      </c>
      <c r="H3305" s="6">
        <v>198600</v>
      </c>
      <c r="I3305">
        <v>0</v>
      </c>
      <c r="J3305" s="6">
        <v>7564050</v>
      </c>
    </row>
    <row r="3306" spans="1:10" x14ac:dyDescent="0.3">
      <c r="A3306" s="5">
        <v>45444</v>
      </c>
      <c r="B3306" t="s">
        <v>129</v>
      </c>
      <c r="C3306" t="s">
        <v>592</v>
      </c>
      <c r="D3306" s="1">
        <v>45434</v>
      </c>
      <c r="G3306" s="6">
        <v>2836540</v>
      </c>
      <c r="I3306">
        <v>0</v>
      </c>
      <c r="J3306" s="6">
        <v>2836540</v>
      </c>
    </row>
    <row r="3307" spans="1:10" x14ac:dyDescent="0.3">
      <c r="A3307" s="5">
        <v>45444</v>
      </c>
      <c r="B3307" t="s">
        <v>4</v>
      </c>
      <c r="C3307" t="s">
        <v>477</v>
      </c>
      <c r="D3307" s="1">
        <v>42503</v>
      </c>
      <c r="G3307" s="6">
        <v>10181900</v>
      </c>
      <c r="I3307" s="6">
        <v>2000</v>
      </c>
      <c r="J3307" s="6">
        <v>10183900</v>
      </c>
    </row>
    <row r="3308" spans="1:10" x14ac:dyDescent="0.3">
      <c r="A3308" s="5">
        <v>45444</v>
      </c>
      <c r="B3308" t="s">
        <v>11</v>
      </c>
      <c r="C3308" t="s">
        <v>481</v>
      </c>
      <c r="D3308" s="1">
        <v>43146</v>
      </c>
      <c r="G3308" s="6">
        <v>7322570</v>
      </c>
      <c r="H3308" s="6">
        <v>129600</v>
      </c>
      <c r="I3308">
        <v>0</v>
      </c>
      <c r="J3308" s="6">
        <v>7452170</v>
      </c>
    </row>
    <row r="3309" spans="1:10" x14ac:dyDescent="0.3">
      <c r="A3309" s="5">
        <v>45444</v>
      </c>
      <c r="B3309" t="s">
        <v>30</v>
      </c>
      <c r="C3309" t="s">
        <v>493</v>
      </c>
      <c r="D3309" s="1">
        <v>44072</v>
      </c>
      <c r="G3309" s="6">
        <v>7417440</v>
      </c>
      <c r="I3309">
        <v>0</v>
      </c>
      <c r="J3309" s="6">
        <v>7417440</v>
      </c>
    </row>
    <row r="3310" spans="1:10" x14ac:dyDescent="0.3">
      <c r="A3310" s="5">
        <v>45444</v>
      </c>
      <c r="B3310" t="s">
        <v>31</v>
      </c>
      <c r="C3310" t="s">
        <v>495</v>
      </c>
      <c r="D3310" s="1">
        <v>44085</v>
      </c>
      <c r="G3310" s="6">
        <v>5389270</v>
      </c>
      <c r="I3310" s="6">
        <v>7540</v>
      </c>
      <c r="J3310" s="6">
        <v>5396810</v>
      </c>
    </row>
    <row r="3311" spans="1:10" x14ac:dyDescent="0.3">
      <c r="A3311" s="5">
        <v>45444</v>
      </c>
      <c r="B3311" t="s">
        <v>45</v>
      </c>
      <c r="C3311" t="s">
        <v>509</v>
      </c>
      <c r="D3311" s="1">
        <v>44391</v>
      </c>
      <c r="G3311" s="6">
        <v>8477470</v>
      </c>
      <c r="H3311" s="6">
        <v>454000</v>
      </c>
      <c r="I3311">
        <v>0</v>
      </c>
      <c r="J3311" s="6">
        <v>8931470</v>
      </c>
    </row>
    <row r="3312" spans="1:10" x14ac:dyDescent="0.3">
      <c r="A3312" s="5">
        <v>45444</v>
      </c>
      <c r="B3312" t="s">
        <v>104</v>
      </c>
      <c r="C3312" t="s">
        <v>567</v>
      </c>
      <c r="D3312" s="1">
        <v>45187</v>
      </c>
      <c r="G3312" s="6">
        <v>7043700</v>
      </c>
      <c r="I3312">
        <v>0</v>
      </c>
      <c r="J3312" s="6">
        <v>7043700</v>
      </c>
    </row>
    <row r="3313" spans="1:10" x14ac:dyDescent="0.3">
      <c r="A3313" s="5">
        <v>45444</v>
      </c>
      <c r="B3313" t="s">
        <v>20</v>
      </c>
      <c r="C3313" t="s">
        <v>482</v>
      </c>
      <c r="D3313" s="1">
        <v>43629</v>
      </c>
      <c r="G3313" s="6">
        <v>10434330</v>
      </c>
      <c r="H3313" s="6">
        <v>346500</v>
      </c>
      <c r="I3313" s="6">
        <v>10600</v>
      </c>
      <c r="J3313" s="6">
        <v>10791430</v>
      </c>
    </row>
    <row r="3314" spans="1:10" x14ac:dyDescent="0.3">
      <c r="A3314" s="5">
        <v>45444</v>
      </c>
      <c r="B3314" t="s">
        <v>25</v>
      </c>
      <c r="C3314" t="s">
        <v>488</v>
      </c>
      <c r="D3314" s="1">
        <v>43853</v>
      </c>
      <c r="G3314" s="6">
        <v>7406340</v>
      </c>
      <c r="H3314" s="6">
        <v>362500</v>
      </c>
      <c r="I3314">
        <v>0</v>
      </c>
      <c r="J3314" s="6">
        <v>7768840</v>
      </c>
    </row>
    <row r="3315" spans="1:10" x14ac:dyDescent="0.3">
      <c r="A3315" s="5">
        <v>45444</v>
      </c>
      <c r="B3315" t="s">
        <v>131</v>
      </c>
      <c r="C3315" t="s">
        <v>594</v>
      </c>
      <c r="D3315" s="1">
        <v>45469</v>
      </c>
      <c r="G3315" s="6">
        <v>827440</v>
      </c>
      <c r="I3315">
        <v>0</v>
      </c>
      <c r="J3315" s="6">
        <v>827440</v>
      </c>
    </row>
    <row r="3316" spans="1:10" x14ac:dyDescent="0.3">
      <c r="A3316" s="5">
        <v>45444</v>
      </c>
      <c r="B3316" t="s">
        <v>108</v>
      </c>
      <c r="C3316" t="s">
        <v>571</v>
      </c>
      <c r="D3316" s="1">
        <v>45194</v>
      </c>
      <c r="G3316" s="6">
        <v>4979500</v>
      </c>
      <c r="I3316" s="6">
        <v>5500</v>
      </c>
      <c r="J3316" s="6">
        <v>4985000</v>
      </c>
    </row>
    <row r="3317" spans="1:10" x14ac:dyDescent="0.3">
      <c r="A3317" s="5">
        <v>45444</v>
      </c>
      <c r="B3317" t="s">
        <v>24</v>
      </c>
      <c r="C3317" t="s">
        <v>487</v>
      </c>
      <c r="D3317" s="1">
        <v>43833</v>
      </c>
      <c r="G3317" s="6">
        <v>5110670</v>
      </c>
      <c r="I3317">
        <v>0</v>
      </c>
      <c r="J3317" s="6">
        <v>5110670</v>
      </c>
    </row>
    <row r="3318" spans="1:10" x14ac:dyDescent="0.3">
      <c r="A3318" s="5">
        <v>45444</v>
      </c>
      <c r="B3318" t="s">
        <v>111</v>
      </c>
      <c r="C3318" t="s">
        <v>574</v>
      </c>
      <c r="D3318" s="1">
        <v>45229</v>
      </c>
      <c r="G3318" s="6">
        <v>6155900</v>
      </c>
      <c r="I3318">
        <v>0</v>
      </c>
      <c r="J3318" s="6">
        <v>6155900</v>
      </c>
    </row>
    <row r="3319" spans="1:10" x14ac:dyDescent="0.3">
      <c r="A3319" s="5">
        <v>45444</v>
      </c>
      <c r="B3319" t="s">
        <v>125</v>
      </c>
      <c r="C3319" t="s">
        <v>588</v>
      </c>
      <c r="D3319" s="1">
        <v>45363</v>
      </c>
      <c r="G3319" s="6">
        <v>1145850</v>
      </c>
      <c r="I3319">
        <v>0</v>
      </c>
      <c r="J3319" s="6">
        <v>1145850</v>
      </c>
    </row>
    <row r="3320" spans="1:10" x14ac:dyDescent="0.3">
      <c r="A3320" s="5">
        <v>45444</v>
      </c>
      <c r="B3320" t="s">
        <v>46</v>
      </c>
      <c r="C3320" t="s">
        <v>510</v>
      </c>
      <c r="D3320" s="1">
        <v>44404</v>
      </c>
      <c r="G3320" s="6">
        <v>9711910</v>
      </c>
      <c r="H3320" s="6">
        <v>598900</v>
      </c>
      <c r="I3320">
        <v>0</v>
      </c>
      <c r="J3320" s="6">
        <v>10310810</v>
      </c>
    </row>
    <row r="3321" spans="1:10" x14ac:dyDescent="0.3">
      <c r="A3321" s="5">
        <v>45444</v>
      </c>
      <c r="B3321" t="s">
        <v>95</v>
      </c>
      <c r="C3321" t="s">
        <v>558</v>
      </c>
      <c r="D3321" s="1">
        <v>45120</v>
      </c>
      <c r="G3321" s="6">
        <v>3603060</v>
      </c>
      <c r="I3321">
        <v>0</v>
      </c>
      <c r="J3321" s="6">
        <v>3603060</v>
      </c>
    </row>
    <row r="3322" spans="1:10" x14ac:dyDescent="0.3">
      <c r="A3322" s="5">
        <v>45444</v>
      </c>
      <c r="B3322" t="s">
        <v>1</v>
      </c>
      <c r="C3322" t="s">
        <v>475</v>
      </c>
      <c r="D3322" s="1">
        <v>42292</v>
      </c>
      <c r="G3322" s="6">
        <v>7368700</v>
      </c>
      <c r="H3322" s="6">
        <v>210700</v>
      </c>
      <c r="I3322" s="6">
        <v>6000</v>
      </c>
      <c r="J3322" s="6">
        <v>7585400</v>
      </c>
    </row>
    <row r="3323" spans="1:10" x14ac:dyDescent="0.3">
      <c r="A3323" s="5">
        <v>45444</v>
      </c>
      <c r="B3323" t="s">
        <v>56</v>
      </c>
      <c r="C3323" t="s">
        <v>518</v>
      </c>
      <c r="D3323" s="1">
        <v>44616</v>
      </c>
      <c r="G3323" s="6">
        <v>5161000</v>
      </c>
      <c r="I3323">
        <v>0</v>
      </c>
      <c r="J3323" s="6">
        <v>5161000</v>
      </c>
    </row>
    <row r="3324" spans="1:10" x14ac:dyDescent="0.3">
      <c r="A3324" s="5">
        <v>45444</v>
      </c>
      <c r="B3324" t="s">
        <v>49</v>
      </c>
      <c r="C3324" t="s">
        <v>514</v>
      </c>
      <c r="D3324" s="1">
        <v>44453</v>
      </c>
      <c r="G3324" s="6">
        <v>9922020</v>
      </c>
      <c r="H3324" s="6">
        <v>408000</v>
      </c>
      <c r="I3324" s="6">
        <v>1000</v>
      </c>
      <c r="J3324" s="6">
        <v>10331020</v>
      </c>
    </row>
    <row r="3325" spans="1:10" x14ac:dyDescent="0.3">
      <c r="A3325" s="5">
        <v>45444</v>
      </c>
      <c r="B3325" t="s">
        <v>89</v>
      </c>
      <c r="C3325" t="s">
        <v>552</v>
      </c>
      <c r="D3325" s="1">
        <v>45026</v>
      </c>
      <c r="G3325" s="6">
        <v>5972850</v>
      </c>
      <c r="I3325">
        <v>0</v>
      </c>
      <c r="J3325" s="6">
        <v>5972850</v>
      </c>
    </row>
    <row r="3326" spans="1:10" x14ac:dyDescent="0.3">
      <c r="A3326" s="5">
        <v>45444</v>
      </c>
      <c r="B3326" t="s">
        <v>116</v>
      </c>
      <c r="C3326" t="s">
        <v>579</v>
      </c>
      <c r="D3326" s="1">
        <v>45295</v>
      </c>
      <c r="G3326" s="6">
        <v>6399440</v>
      </c>
      <c r="I3326" s="6">
        <v>1000</v>
      </c>
      <c r="J3326" s="6">
        <v>6400440</v>
      </c>
    </row>
    <row r="3327" spans="1:10" x14ac:dyDescent="0.3">
      <c r="A3327" s="5">
        <v>45444</v>
      </c>
      <c r="B3327" t="s">
        <v>39</v>
      </c>
      <c r="C3327" t="s">
        <v>503</v>
      </c>
      <c r="D3327" s="1">
        <v>44258</v>
      </c>
      <c r="G3327" s="6">
        <v>5822650</v>
      </c>
      <c r="H3327" s="6">
        <v>232400</v>
      </c>
      <c r="I3327">
        <v>0</v>
      </c>
      <c r="J3327" s="6">
        <v>6055050</v>
      </c>
    </row>
    <row r="3328" spans="1:10" x14ac:dyDescent="0.3">
      <c r="A3328" s="5">
        <v>45444</v>
      </c>
      <c r="B3328" t="s">
        <v>99</v>
      </c>
      <c r="C3328" t="s">
        <v>562</v>
      </c>
      <c r="D3328" s="1">
        <v>45126</v>
      </c>
      <c r="G3328" s="6">
        <v>5012010</v>
      </c>
      <c r="I3328">
        <v>0</v>
      </c>
      <c r="J3328" s="6">
        <v>5012010</v>
      </c>
    </row>
    <row r="3329" spans="1:10" x14ac:dyDescent="0.3">
      <c r="A3329" s="5">
        <v>45444</v>
      </c>
      <c r="B3329" t="s">
        <v>115</v>
      </c>
      <c r="C3329" t="s">
        <v>578</v>
      </c>
      <c r="D3329" s="1">
        <v>45278</v>
      </c>
      <c r="G3329" s="6">
        <v>5125250</v>
      </c>
      <c r="I3329">
        <v>0</v>
      </c>
      <c r="J3329" s="6">
        <v>5125250</v>
      </c>
    </row>
    <row r="3330" spans="1:10" x14ac:dyDescent="0.3">
      <c r="A3330" s="5">
        <v>45444</v>
      </c>
      <c r="B3330" t="s">
        <v>78</v>
      </c>
      <c r="C3330" t="s">
        <v>541</v>
      </c>
      <c r="D3330" s="1">
        <v>44895</v>
      </c>
      <c r="G3330" s="6">
        <v>3159950</v>
      </c>
      <c r="H3330" s="6">
        <v>254600</v>
      </c>
      <c r="I3330">
        <v>0</v>
      </c>
      <c r="J3330" s="6">
        <v>3414550</v>
      </c>
    </row>
    <row r="3331" spans="1:10" x14ac:dyDescent="0.3">
      <c r="A3331" s="5">
        <v>45444</v>
      </c>
      <c r="B3331" t="s">
        <v>90</v>
      </c>
      <c r="C3331" t="s">
        <v>553</v>
      </c>
      <c r="D3331" s="1">
        <v>45036</v>
      </c>
      <c r="G3331" s="6">
        <v>5069180</v>
      </c>
      <c r="I3331">
        <v>0</v>
      </c>
      <c r="J3331" s="6">
        <v>5069180</v>
      </c>
    </row>
    <row r="3332" spans="1:10" x14ac:dyDescent="0.3">
      <c r="A3332" s="5">
        <v>45444</v>
      </c>
      <c r="B3332" t="s">
        <v>113</v>
      </c>
      <c r="C3332" t="s">
        <v>576</v>
      </c>
      <c r="D3332" s="1">
        <v>45251</v>
      </c>
      <c r="G3332" s="6">
        <v>4764150</v>
      </c>
      <c r="I3332">
        <v>0</v>
      </c>
      <c r="J3332" s="6">
        <v>4764150</v>
      </c>
    </row>
    <row r="3333" spans="1:10" x14ac:dyDescent="0.3">
      <c r="A3333" s="5">
        <v>45444</v>
      </c>
      <c r="B3333" t="s">
        <v>67</v>
      </c>
      <c r="C3333" t="s">
        <v>529</v>
      </c>
      <c r="D3333" s="1">
        <v>44802</v>
      </c>
      <c r="G3333" s="6">
        <v>7425880</v>
      </c>
      <c r="I3333">
        <v>0</v>
      </c>
      <c r="J3333" s="6">
        <v>7425880</v>
      </c>
    </row>
    <row r="3334" spans="1:10" x14ac:dyDescent="0.3">
      <c r="A3334" s="5">
        <v>45444</v>
      </c>
      <c r="B3334" t="s">
        <v>55</v>
      </c>
      <c r="C3334" t="s">
        <v>516</v>
      </c>
      <c r="D3334" s="1">
        <v>44536</v>
      </c>
      <c r="E3334" s="1">
        <v>46028</v>
      </c>
      <c r="G3334" s="6">
        <v>3249000</v>
      </c>
      <c r="I3334">
        <v>0</v>
      </c>
      <c r="J3334" s="6">
        <v>3249000</v>
      </c>
    </row>
    <row r="3335" spans="1:10" x14ac:dyDescent="0.3">
      <c r="A3335" s="5">
        <v>45444</v>
      </c>
      <c r="B3335" t="s">
        <v>96</v>
      </c>
      <c r="C3335" t="s">
        <v>559</v>
      </c>
      <c r="D3335" s="1">
        <v>45120</v>
      </c>
      <c r="G3335" s="6">
        <v>3603510</v>
      </c>
      <c r="I3335">
        <v>0</v>
      </c>
      <c r="J3335" s="6">
        <v>3603510</v>
      </c>
    </row>
    <row r="3336" spans="1:10" x14ac:dyDescent="0.3">
      <c r="A3336" s="5">
        <v>45444</v>
      </c>
      <c r="B3336" t="s">
        <v>76</v>
      </c>
      <c r="C3336" t="s">
        <v>539</v>
      </c>
      <c r="D3336" s="1">
        <v>44889</v>
      </c>
      <c r="G3336" s="6">
        <v>4325340</v>
      </c>
      <c r="I3336">
        <v>0</v>
      </c>
      <c r="J3336" s="6">
        <v>4325340</v>
      </c>
    </row>
    <row r="3337" spans="1:10" x14ac:dyDescent="0.3">
      <c r="A3337" s="5">
        <v>45444</v>
      </c>
      <c r="B3337" t="s">
        <v>109</v>
      </c>
      <c r="C3337" t="s">
        <v>572</v>
      </c>
      <c r="D3337" s="1">
        <v>45195</v>
      </c>
      <c r="G3337" s="6">
        <v>5421860</v>
      </c>
      <c r="I3337" s="6">
        <v>6950</v>
      </c>
      <c r="J3337" s="6">
        <v>5428810</v>
      </c>
    </row>
    <row r="3338" spans="1:10" x14ac:dyDescent="0.3">
      <c r="A3338" s="5">
        <v>45444</v>
      </c>
      <c r="B3338" t="s">
        <v>47</v>
      </c>
      <c r="C3338" t="s">
        <v>511</v>
      </c>
      <c r="D3338" s="1">
        <v>44405</v>
      </c>
      <c r="G3338" s="6">
        <v>9761500</v>
      </c>
      <c r="I3338">
        <v>0</v>
      </c>
      <c r="J3338" s="6">
        <v>9761500</v>
      </c>
    </row>
    <row r="3339" spans="1:10" x14ac:dyDescent="0.3">
      <c r="A3339" s="5">
        <v>45444</v>
      </c>
      <c r="B3339" t="s">
        <v>122</v>
      </c>
      <c r="C3339" t="s">
        <v>585</v>
      </c>
      <c r="D3339" s="1">
        <v>45345</v>
      </c>
      <c r="G3339" s="6">
        <v>4329900</v>
      </c>
      <c r="I3339" s="6">
        <v>1500</v>
      </c>
      <c r="J3339" s="6">
        <v>4331400</v>
      </c>
    </row>
    <row r="3340" spans="1:10" x14ac:dyDescent="0.3">
      <c r="A3340" s="5">
        <v>45444</v>
      </c>
      <c r="B3340" t="s">
        <v>87</v>
      </c>
      <c r="C3340" t="s">
        <v>550</v>
      </c>
      <c r="D3340" s="1">
        <v>45012</v>
      </c>
      <c r="G3340" s="6">
        <v>4641740</v>
      </c>
      <c r="H3340" s="6">
        <v>355400</v>
      </c>
      <c r="I3340">
        <v>0</v>
      </c>
      <c r="J3340" s="6">
        <v>4997140</v>
      </c>
    </row>
    <row r="3341" spans="1:10" x14ac:dyDescent="0.3">
      <c r="A3341" s="5">
        <v>45444</v>
      </c>
      <c r="B3341" t="s">
        <v>118</v>
      </c>
      <c r="C3341" t="s">
        <v>580</v>
      </c>
      <c r="D3341" s="1">
        <v>45307</v>
      </c>
      <c r="G3341" s="6">
        <v>3380840</v>
      </c>
      <c r="I3341">
        <v>0</v>
      </c>
      <c r="J3341" s="6">
        <v>3380840</v>
      </c>
    </row>
    <row r="3342" spans="1:10" x14ac:dyDescent="0.3">
      <c r="A3342" s="5">
        <v>45444</v>
      </c>
      <c r="B3342" t="s">
        <v>21</v>
      </c>
      <c r="C3342" t="s">
        <v>483</v>
      </c>
      <c r="D3342" s="1">
        <v>43631</v>
      </c>
      <c r="G3342" s="6">
        <v>5759200</v>
      </c>
      <c r="H3342" s="6">
        <v>180600</v>
      </c>
      <c r="I3342" s="6">
        <v>6400</v>
      </c>
      <c r="J3342" s="6">
        <v>5946200</v>
      </c>
    </row>
    <row r="3343" spans="1:10" x14ac:dyDescent="0.3">
      <c r="A3343" s="5">
        <v>45444</v>
      </c>
      <c r="B3343" t="s">
        <v>94</v>
      </c>
      <c r="C3343" t="s">
        <v>557</v>
      </c>
      <c r="D3343" s="1">
        <v>45097</v>
      </c>
      <c r="G3343" s="6">
        <v>5677860</v>
      </c>
      <c r="I3343">
        <v>0</v>
      </c>
      <c r="J3343" s="6">
        <v>5677860</v>
      </c>
    </row>
    <row r="3344" spans="1:10" x14ac:dyDescent="0.3">
      <c r="A3344" s="5">
        <v>45444</v>
      </c>
      <c r="B3344" t="s">
        <v>70</v>
      </c>
      <c r="C3344" t="s">
        <v>532</v>
      </c>
      <c r="D3344" s="1">
        <v>44845</v>
      </c>
      <c r="G3344" s="6">
        <v>5784350</v>
      </c>
      <c r="I3344">
        <v>0</v>
      </c>
      <c r="J3344" s="6">
        <v>5784350</v>
      </c>
    </row>
    <row r="3345" spans="1:10" x14ac:dyDescent="0.3">
      <c r="A3345" s="5">
        <v>45444</v>
      </c>
      <c r="B3345" t="s">
        <v>60</v>
      </c>
      <c r="C3345" t="s">
        <v>522</v>
      </c>
      <c r="D3345" s="1">
        <v>44659</v>
      </c>
      <c r="G3345" s="6">
        <v>4925960</v>
      </c>
      <c r="H3345" s="6">
        <v>681100</v>
      </c>
      <c r="I3345">
        <v>0</v>
      </c>
      <c r="J3345" s="6">
        <v>5607060</v>
      </c>
    </row>
    <row r="3346" spans="1:10" x14ac:dyDescent="0.3">
      <c r="A3346" s="5">
        <v>45444</v>
      </c>
      <c r="B3346" t="s">
        <v>15</v>
      </c>
      <c r="C3346" t="s">
        <v>517</v>
      </c>
      <c r="D3346" s="1">
        <v>44583</v>
      </c>
      <c r="G3346" s="6">
        <v>5158500</v>
      </c>
      <c r="H3346" s="6">
        <v>235700</v>
      </c>
      <c r="I3346">
        <v>0</v>
      </c>
      <c r="J3346" s="6">
        <v>5394200</v>
      </c>
    </row>
    <row r="3347" spans="1:10" x14ac:dyDescent="0.3">
      <c r="A3347" s="5">
        <v>45444</v>
      </c>
      <c r="B3347" t="s">
        <v>106</v>
      </c>
      <c r="C3347" t="s">
        <v>569</v>
      </c>
      <c r="D3347" s="1">
        <v>45188</v>
      </c>
      <c r="G3347" s="6">
        <v>3696450</v>
      </c>
      <c r="I3347">
        <v>0</v>
      </c>
      <c r="J3347" s="6">
        <v>3696450</v>
      </c>
    </row>
    <row r="3348" spans="1:10" x14ac:dyDescent="0.3">
      <c r="A3348" s="5">
        <v>45444</v>
      </c>
      <c r="B3348" t="s">
        <v>101</v>
      </c>
      <c r="C3348" t="s">
        <v>564</v>
      </c>
      <c r="D3348" s="1">
        <v>45140</v>
      </c>
      <c r="G3348" s="6">
        <v>3915430</v>
      </c>
      <c r="I3348">
        <v>0</v>
      </c>
      <c r="J3348" s="6">
        <v>3915430</v>
      </c>
    </row>
    <row r="3349" spans="1:10" x14ac:dyDescent="0.3">
      <c r="A3349" s="5">
        <v>45444</v>
      </c>
      <c r="B3349" t="s">
        <v>128</v>
      </c>
      <c r="C3349" t="s">
        <v>591</v>
      </c>
      <c r="D3349" s="1">
        <v>45387</v>
      </c>
      <c r="G3349" s="6">
        <v>3485440</v>
      </c>
      <c r="I3349">
        <v>0</v>
      </c>
      <c r="J3349" s="6">
        <v>3485440</v>
      </c>
    </row>
    <row r="3350" spans="1:10" x14ac:dyDescent="0.3">
      <c r="A3350" s="5">
        <v>45444</v>
      </c>
      <c r="B3350" t="s">
        <v>66</v>
      </c>
      <c r="C3350" t="s">
        <v>528</v>
      </c>
      <c r="D3350" s="1">
        <v>44798</v>
      </c>
      <c r="G3350" s="6">
        <v>3232950</v>
      </c>
      <c r="H3350" s="6">
        <v>119300</v>
      </c>
      <c r="I3350">
        <v>0</v>
      </c>
      <c r="J3350" s="6">
        <v>3352250</v>
      </c>
    </row>
    <row r="3351" spans="1:10" x14ac:dyDescent="0.3">
      <c r="A3351" s="5">
        <v>45444</v>
      </c>
      <c r="B3351" t="s">
        <v>17</v>
      </c>
      <c r="C3351" t="s">
        <v>595</v>
      </c>
      <c r="D3351" s="1">
        <v>45470</v>
      </c>
      <c r="G3351" s="6">
        <v>252630</v>
      </c>
      <c r="I3351">
        <v>0</v>
      </c>
      <c r="J3351" s="6">
        <v>252630</v>
      </c>
    </row>
    <row r="3352" spans="1:10" x14ac:dyDescent="0.3">
      <c r="A3352" s="5">
        <v>45444</v>
      </c>
      <c r="B3352" t="s">
        <v>34</v>
      </c>
      <c r="C3352" t="s">
        <v>498</v>
      </c>
      <c r="D3352" s="1">
        <v>44154</v>
      </c>
      <c r="G3352" s="6">
        <v>10398840</v>
      </c>
      <c r="I3352">
        <v>0</v>
      </c>
      <c r="J3352" s="6">
        <v>10398840</v>
      </c>
    </row>
    <row r="3353" spans="1:10" x14ac:dyDescent="0.3">
      <c r="A3353" s="5">
        <v>45444</v>
      </c>
      <c r="B3353" t="s">
        <v>127</v>
      </c>
      <c r="C3353" t="s">
        <v>590</v>
      </c>
      <c r="D3353" s="1">
        <v>45386</v>
      </c>
      <c r="G3353" s="6">
        <v>6530910</v>
      </c>
      <c r="I3353">
        <v>0</v>
      </c>
      <c r="J3353" s="6">
        <v>6530910</v>
      </c>
    </row>
    <row r="3354" spans="1:10" x14ac:dyDescent="0.3">
      <c r="A3354" s="5">
        <v>45444</v>
      </c>
      <c r="B3354" t="s">
        <v>130</v>
      </c>
      <c r="C3354" t="s">
        <v>593</v>
      </c>
      <c r="D3354" s="1">
        <v>45436</v>
      </c>
      <c r="G3354" s="6">
        <v>2359200</v>
      </c>
      <c r="I3354">
        <v>0</v>
      </c>
      <c r="J3354" s="6">
        <v>2359200</v>
      </c>
    </row>
    <row r="3355" spans="1:10" x14ac:dyDescent="0.3">
      <c r="A3355" s="5">
        <v>45444</v>
      </c>
      <c r="B3355" t="s">
        <v>74</v>
      </c>
      <c r="C3355" t="s">
        <v>536</v>
      </c>
      <c r="D3355" s="1">
        <v>44859</v>
      </c>
      <c r="G3355" s="6">
        <v>5513250</v>
      </c>
      <c r="I3355">
        <v>0</v>
      </c>
      <c r="J3355" s="6">
        <v>5513250</v>
      </c>
    </row>
    <row r="3356" spans="1:10" x14ac:dyDescent="0.3">
      <c r="A3356" s="5">
        <v>45444</v>
      </c>
      <c r="B3356" t="s">
        <v>61</v>
      </c>
      <c r="C3356" t="s">
        <v>523</v>
      </c>
      <c r="D3356" s="1">
        <v>44694</v>
      </c>
      <c r="G3356" s="6">
        <v>7500260</v>
      </c>
      <c r="H3356" s="6">
        <v>365400</v>
      </c>
      <c r="I3356">
        <v>500</v>
      </c>
      <c r="J3356" s="6">
        <v>7866160</v>
      </c>
    </row>
    <row r="3357" spans="1:10" x14ac:dyDescent="0.3">
      <c r="A3357" s="5">
        <v>45444</v>
      </c>
      <c r="B3357" t="s">
        <v>13</v>
      </c>
      <c r="C3357" t="s">
        <v>485</v>
      </c>
      <c r="D3357" s="1">
        <v>43779</v>
      </c>
      <c r="G3357" s="6">
        <v>6999740</v>
      </c>
      <c r="H3357" s="6">
        <v>240800</v>
      </c>
      <c r="I3357">
        <v>0</v>
      </c>
      <c r="J3357" s="6">
        <v>7240540</v>
      </c>
    </row>
    <row r="3358" spans="1:10" x14ac:dyDescent="0.3">
      <c r="A3358" s="5">
        <v>45444</v>
      </c>
      <c r="B3358" t="s">
        <v>81</v>
      </c>
      <c r="C3358" t="s">
        <v>544</v>
      </c>
      <c r="D3358" s="1">
        <v>44916</v>
      </c>
      <c r="G3358" s="6">
        <v>4373460</v>
      </c>
      <c r="I3358">
        <v>0</v>
      </c>
      <c r="J3358" s="6">
        <v>4373460</v>
      </c>
    </row>
    <row r="3359" spans="1:10" x14ac:dyDescent="0.3">
      <c r="A3359" s="5">
        <v>45444</v>
      </c>
      <c r="B3359" t="s">
        <v>103</v>
      </c>
      <c r="C3359" t="s">
        <v>566</v>
      </c>
      <c r="D3359" s="1">
        <v>45159</v>
      </c>
      <c r="G3359" s="6">
        <v>8759000</v>
      </c>
      <c r="I3359">
        <v>0</v>
      </c>
      <c r="J3359" s="6">
        <v>8759000</v>
      </c>
    </row>
    <row r="3360" spans="1:10" x14ac:dyDescent="0.3">
      <c r="A3360" s="5">
        <v>45444</v>
      </c>
      <c r="B3360" t="s">
        <v>77</v>
      </c>
      <c r="C3360" t="s">
        <v>540</v>
      </c>
      <c r="D3360" s="1">
        <v>44893</v>
      </c>
      <c r="G3360" s="6">
        <v>3859070</v>
      </c>
      <c r="I3360">
        <v>0</v>
      </c>
      <c r="J3360" s="6">
        <v>3859070</v>
      </c>
    </row>
    <row r="3361" spans="1:10" x14ac:dyDescent="0.3">
      <c r="A3361" s="5">
        <v>45444</v>
      </c>
      <c r="B3361" t="s">
        <v>58</v>
      </c>
      <c r="C3361" t="s">
        <v>520</v>
      </c>
      <c r="D3361" s="1">
        <v>44651</v>
      </c>
      <c r="G3361" s="6">
        <v>7002560</v>
      </c>
      <c r="H3361" s="6">
        <v>421100</v>
      </c>
      <c r="I3361">
        <v>0</v>
      </c>
      <c r="J3361" s="6">
        <v>7423660</v>
      </c>
    </row>
    <row r="3362" spans="1:10" x14ac:dyDescent="0.3">
      <c r="A3362" s="5">
        <v>45444</v>
      </c>
      <c r="B3362" t="s">
        <v>82</v>
      </c>
      <c r="C3362" t="s">
        <v>545</v>
      </c>
      <c r="D3362" s="1">
        <v>44922</v>
      </c>
      <c r="G3362" s="6">
        <v>4223140</v>
      </c>
      <c r="I3362">
        <v>0</v>
      </c>
      <c r="J3362" s="6">
        <v>4223140</v>
      </c>
    </row>
    <row r="3363" spans="1:10" x14ac:dyDescent="0.3">
      <c r="A3363" s="5">
        <v>45444</v>
      </c>
      <c r="B3363" t="s">
        <v>72</v>
      </c>
      <c r="C3363" t="s">
        <v>534</v>
      </c>
      <c r="D3363" s="1">
        <v>44854</v>
      </c>
      <c r="G3363" s="6">
        <v>7569340</v>
      </c>
      <c r="I3363">
        <v>0</v>
      </c>
      <c r="J3363" s="6">
        <v>7569340</v>
      </c>
    </row>
    <row r="3364" spans="1:10" x14ac:dyDescent="0.3">
      <c r="A3364" s="5">
        <v>45444</v>
      </c>
      <c r="B3364" t="s">
        <v>117</v>
      </c>
      <c r="C3364" t="s">
        <v>581</v>
      </c>
      <c r="D3364" s="1">
        <v>45296</v>
      </c>
      <c r="E3364" s="1">
        <v>45929</v>
      </c>
      <c r="G3364" s="6">
        <v>2842600</v>
      </c>
      <c r="I3364">
        <v>0</v>
      </c>
      <c r="J3364" s="6">
        <v>2842600</v>
      </c>
    </row>
    <row r="3365" spans="1:10" x14ac:dyDescent="0.3">
      <c r="A3365" s="5">
        <v>45444</v>
      </c>
      <c r="B3365" t="s">
        <v>28</v>
      </c>
      <c r="C3365" t="s">
        <v>491</v>
      </c>
      <c r="D3365" s="1">
        <v>44042</v>
      </c>
      <c r="G3365" s="6">
        <v>5009200</v>
      </c>
      <c r="I3365" s="6">
        <v>5000</v>
      </c>
      <c r="J3365" s="6">
        <v>5014200</v>
      </c>
    </row>
    <row r="3366" spans="1:10" x14ac:dyDescent="0.3">
      <c r="A3366" s="5">
        <v>45444</v>
      </c>
      <c r="B3366" t="s">
        <v>121</v>
      </c>
      <c r="C3366" t="s">
        <v>584</v>
      </c>
      <c r="D3366" s="1">
        <v>45323</v>
      </c>
      <c r="G3366" s="6">
        <v>3859670</v>
      </c>
      <c r="I3366">
        <v>0</v>
      </c>
      <c r="J3366" s="6">
        <v>3859670</v>
      </c>
    </row>
    <row r="3367" spans="1:10" x14ac:dyDescent="0.3">
      <c r="A3367" s="5">
        <v>45444</v>
      </c>
      <c r="B3367" t="s">
        <v>124</v>
      </c>
      <c r="C3367" t="s">
        <v>587</v>
      </c>
      <c r="D3367" s="1">
        <v>45359</v>
      </c>
      <c r="G3367" s="6">
        <v>4380700</v>
      </c>
      <c r="I3367">
        <v>0</v>
      </c>
      <c r="J3367" s="6">
        <v>4380700</v>
      </c>
    </row>
    <row r="3368" spans="1:10" x14ac:dyDescent="0.3">
      <c r="A3368" s="5">
        <v>45444</v>
      </c>
      <c r="B3368" t="s">
        <v>93</v>
      </c>
      <c r="C3368" t="s">
        <v>556</v>
      </c>
      <c r="D3368" s="1">
        <v>45077</v>
      </c>
      <c r="G3368" s="6">
        <v>4624320</v>
      </c>
      <c r="I3368">
        <v>0</v>
      </c>
      <c r="J3368" s="6">
        <v>4624320</v>
      </c>
    </row>
    <row r="3369" spans="1:10" x14ac:dyDescent="0.3">
      <c r="A3369" s="5">
        <v>45444</v>
      </c>
      <c r="B3369" t="s">
        <v>102</v>
      </c>
      <c r="C3369" t="s">
        <v>565</v>
      </c>
      <c r="D3369" s="1">
        <v>45154</v>
      </c>
      <c r="G3369" s="6">
        <v>8806000</v>
      </c>
      <c r="I3369" s="6">
        <v>7500</v>
      </c>
      <c r="J3369" s="6">
        <v>8813500</v>
      </c>
    </row>
    <row r="3370" spans="1:10" x14ac:dyDescent="0.3">
      <c r="A3370" s="5">
        <v>45444</v>
      </c>
      <c r="B3370" t="s">
        <v>83</v>
      </c>
      <c r="C3370" t="s">
        <v>546</v>
      </c>
      <c r="D3370" s="1">
        <v>44945</v>
      </c>
      <c r="G3370" s="6">
        <v>6196100</v>
      </c>
      <c r="I3370">
        <v>0</v>
      </c>
      <c r="J3370" s="6">
        <v>6196100</v>
      </c>
    </row>
    <row r="3371" spans="1:10" x14ac:dyDescent="0.3">
      <c r="A3371" s="5">
        <v>45444</v>
      </c>
      <c r="B3371" t="s">
        <v>68</v>
      </c>
      <c r="C3371" t="s">
        <v>530</v>
      </c>
      <c r="D3371" s="1">
        <v>44811</v>
      </c>
      <c r="G3371" s="6">
        <v>2290550</v>
      </c>
      <c r="I3371">
        <v>0</v>
      </c>
      <c r="J3371" s="6">
        <v>2290550</v>
      </c>
    </row>
    <row r="3372" spans="1:10" x14ac:dyDescent="0.3">
      <c r="A3372" s="5">
        <v>45444</v>
      </c>
      <c r="B3372" t="s">
        <v>16</v>
      </c>
      <c r="C3372" t="s">
        <v>538</v>
      </c>
      <c r="D3372" s="1">
        <v>44889</v>
      </c>
      <c r="G3372" s="6">
        <v>6305960</v>
      </c>
      <c r="I3372">
        <v>0</v>
      </c>
      <c r="J3372" s="6">
        <v>6305960</v>
      </c>
    </row>
    <row r="3373" spans="1:10" x14ac:dyDescent="0.3">
      <c r="A3373" s="5">
        <v>45444</v>
      </c>
      <c r="B3373" t="s">
        <v>22</v>
      </c>
      <c r="C3373" t="s">
        <v>484</v>
      </c>
      <c r="D3373" s="1">
        <v>43743</v>
      </c>
      <c r="G3373" s="6">
        <v>8423200</v>
      </c>
      <c r="H3373" s="6">
        <v>249100</v>
      </c>
      <c r="I3373">
        <v>0</v>
      </c>
      <c r="J3373" s="6">
        <v>8672300</v>
      </c>
    </row>
    <row r="3374" spans="1:10" x14ac:dyDescent="0.3">
      <c r="A3374" s="5">
        <v>45444</v>
      </c>
      <c r="B3374" t="s">
        <v>62</v>
      </c>
      <c r="C3374" t="s">
        <v>524</v>
      </c>
      <c r="D3374" s="1">
        <v>44712</v>
      </c>
      <c r="G3374" s="6">
        <v>3922430</v>
      </c>
      <c r="I3374">
        <v>0</v>
      </c>
      <c r="J3374" s="6">
        <v>3922430</v>
      </c>
    </row>
    <row r="3375" spans="1:10" x14ac:dyDescent="0.3">
      <c r="A3375" s="5">
        <v>45444</v>
      </c>
      <c r="B3375" t="s">
        <v>42</v>
      </c>
      <c r="C3375" t="s">
        <v>506</v>
      </c>
      <c r="D3375" s="1">
        <v>44298</v>
      </c>
      <c r="G3375" s="6">
        <v>4389690</v>
      </c>
      <c r="I3375">
        <v>0</v>
      </c>
      <c r="J3375" s="6">
        <v>4389690</v>
      </c>
    </row>
    <row r="3376" spans="1:10" x14ac:dyDescent="0.3">
      <c r="A3376" s="5">
        <v>45444</v>
      </c>
      <c r="B3376" t="s">
        <v>85</v>
      </c>
      <c r="C3376" t="s">
        <v>548</v>
      </c>
      <c r="D3376" s="1">
        <v>44985</v>
      </c>
      <c r="G3376" s="6">
        <v>5017790</v>
      </c>
      <c r="I3376">
        <v>0</v>
      </c>
      <c r="J3376" s="6">
        <v>5017790</v>
      </c>
    </row>
    <row r="3377" spans="1:10" x14ac:dyDescent="0.3">
      <c r="A3377" s="5">
        <v>45444</v>
      </c>
      <c r="B3377" t="s">
        <v>23</v>
      </c>
      <c r="C3377" t="s">
        <v>486</v>
      </c>
      <c r="D3377" s="1">
        <v>43834</v>
      </c>
      <c r="G3377" s="6">
        <v>14786330</v>
      </c>
      <c r="I3377" s="6">
        <v>5950</v>
      </c>
      <c r="J3377" s="6">
        <v>14792280</v>
      </c>
    </row>
    <row r="3378" spans="1:10" x14ac:dyDescent="0.3">
      <c r="A3378" s="5">
        <v>45444</v>
      </c>
      <c r="B3378" t="s">
        <v>6</v>
      </c>
      <c r="C3378" t="s">
        <v>478</v>
      </c>
      <c r="D3378" s="1">
        <v>42638</v>
      </c>
      <c r="G3378" s="6">
        <v>5898290</v>
      </c>
      <c r="I3378">
        <v>500</v>
      </c>
      <c r="J3378" s="6">
        <v>5898790</v>
      </c>
    </row>
    <row r="3379" spans="1:10" x14ac:dyDescent="0.3">
      <c r="A3379" s="5">
        <v>45444</v>
      </c>
      <c r="B3379" t="s">
        <v>126</v>
      </c>
      <c r="C3379" t="s">
        <v>589</v>
      </c>
      <c r="D3379" s="1">
        <v>45364</v>
      </c>
      <c r="G3379" s="6">
        <v>3827870</v>
      </c>
      <c r="I3379">
        <v>0</v>
      </c>
      <c r="J3379" s="6">
        <v>3827870</v>
      </c>
    </row>
    <row r="3380" spans="1:10" x14ac:dyDescent="0.3">
      <c r="A3380" s="5">
        <v>45444</v>
      </c>
      <c r="B3380" t="s">
        <v>29</v>
      </c>
      <c r="C3380" t="s">
        <v>492</v>
      </c>
      <c r="D3380" s="1">
        <v>44043</v>
      </c>
      <c r="G3380" s="6">
        <v>5111760</v>
      </c>
      <c r="I3380">
        <v>0</v>
      </c>
      <c r="J3380" s="6">
        <v>5111760</v>
      </c>
    </row>
    <row r="3381" spans="1:10" x14ac:dyDescent="0.3">
      <c r="A3381" s="5">
        <v>45444</v>
      </c>
      <c r="B3381" t="s">
        <v>71</v>
      </c>
      <c r="C3381" t="s">
        <v>533</v>
      </c>
      <c r="D3381" s="1">
        <v>44848</v>
      </c>
      <c r="G3381" s="6">
        <v>6220500</v>
      </c>
      <c r="I3381">
        <v>0</v>
      </c>
      <c r="J3381" s="6">
        <v>6220500</v>
      </c>
    </row>
    <row r="3382" spans="1:10" x14ac:dyDescent="0.3">
      <c r="A3382" s="5">
        <v>45444</v>
      </c>
      <c r="B3382" t="s">
        <v>65</v>
      </c>
      <c r="C3382" t="s">
        <v>527</v>
      </c>
      <c r="D3382" s="1">
        <v>44783</v>
      </c>
      <c r="G3382" s="6">
        <v>3985000</v>
      </c>
      <c r="I3382" s="6">
        <v>11000</v>
      </c>
      <c r="J3382" s="6">
        <v>3996000</v>
      </c>
    </row>
    <row r="3383" spans="1:10" x14ac:dyDescent="0.3">
      <c r="A3383" s="5">
        <v>45444</v>
      </c>
      <c r="B3383" t="s">
        <v>69</v>
      </c>
      <c r="C3383" t="s">
        <v>531</v>
      </c>
      <c r="D3383" s="1">
        <v>44820</v>
      </c>
      <c r="G3383" s="6">
        <v>5700410</v>
      </c>
      <c r="H3383" s="6">
        <v>366400</v>
      </c>
      <c r="I3383">
        <v>0</v>
      </c>
      <c r="J3383" s="6">
        <v>6066810</v>
      </c>
    </row>
    <row r="3384" spans="1:10" x14ac:dyDescent="0.3">
      <c r="A3384" s="5">
        <v>45444</v>
      </c>
      <c r="B3384" t="s">
        <v>75</v>
      </c>
      <c r="C3384" t="s">
        <v>537</v>
      </c>
      <c r="D3384" s="1">
        <v>44861</v>
      </c>
      <c r="G3384" s="6">
        <v>2593060</v>
      </c>
      <c r="I3384">
        <v>0</v>
      </c>
      <c r="J3384" s="6">
        <v>2593060</v>
      </c>
    </row>
    <row r="3385" spans="1:10" x14ac:dyDescent="0.3">
      <c r="A3385" s="5">
        <v>45444</v>
      </c>
      <c r="B3385" t="s">
        <v>41</v>
      </c>
      <c r="C3385" t="s">
        <v>505</v>
      </c>
      <c r="D3385" s="1">
        <v>44287</v>
      </c>
      <c r="G3385" s="6">
        <v>6642050</v>
      </c>
      <c r="I3385">
        <v>0</v>
      </c>
      <c r="J3385" s="6">
        <v>6642050</v>
      </c>
    </row>
    <row r="3386" spans="1:10" x14ac:dyDescent="0.3">
      <c r="A3386" s="5">
        <v>45444</v>
      </c>
      <c r="B3386" t="s">
        <v>27</v>
      </c>
      <c r="C3386" t="s">
        <v>490</v>
      </c>
      <c r="D3386" s="1">
        <v>44015</v>
      </c>
      <c r="G3386" s="6">
        <v>3541120</v>
      </c>
      <c r="I3386">
        <v>0</v>
      </c>
      <c r="J3386" s="6">
        <v>3541120</v>
      </c>
    </row>
    <row r="3387" spans="1:10" x14ac:dyDescent="0.3">
      <c r="A3387" s="5">
        <v>45444</v>
      </c>
      <c r="B3387" t="s">
        <v>119</v>
      </c>
      <c r="C3387" t="s">
        <v>582</v>
      </c>
      <c r="D3387" s="1">
        <v>45308</v>
      </c>
      <c r="G3387" s="6">
        <v>4752270</v>
      </c>
      <c r="I3387">
        <v>0</v>
      </c>
      <c r="J3387" s="6">
        <v>4752270</v>
      </c>
    </row>
    <row r="3388" spans="1:10" x14ac:dyDescent="0.3">
      <c r="A3388" s="5">
        <v>45444</v>
      </c>
      <c r="B3388" t="s">
        <v>38</v>
      </c>
      <c r="C3388" t="s">
        <v>502</v>
      </c>
      <c r="D3388" s="1">
        <v>44252</v>
      </c>
      <c r="G3388" s="6">
        <v>4766250</v>
      </c>
      <c r="I3388">
        <v>0</v>
      </c>
      <c r="J3388" s="6">
        <v>4766250</v>
      </c>
    </row>
    <row r="3389" spans="1:10" x14ac:dyDescent="0.3">
      <c r="A3389" s="5">
        <v>45444</v>
      </c>
      <c r="B3389" t="s">
        <v>91</v>
      </c>
      <c r="C3389" t="s">
        <v>554</v>
      </c>
      <c r="D3389" s="1">
        <v>45042</v>
      </c>
      <c r="G3389" s="6">
        <v>9879450</v>
      </c>
      <c r="I3389" s="6">
        <v>1000</v>
      </c>
      <c r="J3389" s="6">
        <v>9880450</v>
      </c>
    </row>
    <row r="3390" spans="1:10" x14ac:dyDescent="0.3">
      <c r="A3390" s="5">
        <v>45444</v>
      </c>
      <c r="B3390" t="s">
        <v>110</v>
      </c>
      <c r="C3390" t="s">
        <v>573</v>
      </c>
      <c r="D3390" s="1">
        <v>45225</v>
      </c>
      <c r="G3390" s="6">
        <v>6674770</v>
      </c>
      <c r="I3390">
        <v>0</v>
      </c>
      <c r="J3390" s="6">
        <v>6674770</v>
      </c>
    </row>
    <row r="3391" spans="1:10" x14ac:dyDescent="0.3">
      <c r="A3391" s="5">
        <v>45444</v>
      </c>
      <c r="B3391" t="s">
        <v>84</v>
      </c>
      <c r="C3391" t="s">
        <v>547</v>
      </c>
      <c r="D3391" s="1">
        <v>44978</v>
      </c>
      <c r="G3391" s="6">
        <v>4055200</v>
      </c>
      <c r="H3391" s="6">
        <v>175500</v>
      </c>
      <c r="I3391">
        <v>0</v>
      </c>
      <c r="J3391" s="6">
        <v>4230700</v>
      </c>
    </row>
    <row r="3392" spans="1:10" x14ac:dyDescent="0.3">
      <c r="A3392" s="5">
        <v>45444</v>
      </c>
      <c r="B3392" t="s">
        <v>57</v>
      </c>
      <c r="C3392" t="s">
        <v>519</v>
      </c>
      <c r="D3392" s="1">
        <v>44643</v>
      </c>
      <c r="G3392" s="6">
        <v>10341730</v>
      </c>
      <c r="H3392" s="6">
        <v>585600</v>
      </c>
      <c r="I3392">
        <v>0</v>
      </c>
      <c r="J3392" s="6">
        <v>10927330</v>
      </c>
    </row>
    <row r="3393" spans="1:10" x14ac:dyDescent="0.3">
      <c r="A3393" s="5">
        <v>45444</v>
      </c>
      <c r="B3393" t="s">
        <v>3</v>
      </c>
      <c r="C3393" t="s">
        <v>476</v>
      </c>
      <c r="D3393" s="1">
        <v>42444</v>
      </c>
      <c r="G3393" s="6">
        <v>6564910</v>
      </c>
      <c r="I3393">
        <v>0</v>
      </c>
      <c r="J3393" s="6">
        <v>6564910</v>
      </c>
    </row>
    <row r="3394" spans="1:10" x14ac:dyDescent="0.3">
      <c r="A3394" s="5">
        <v>45444</v>
      </c>
      <c r="B3394" t="s">
        <v>37</v>
      </c>
      <c r="C3394" t="s">
        <v>501</v>
      </c>
      <c r="D3394" s="1">
        <v>44245</v>
      </c>
      <c r="E3394" s="1">
        <v>45838</v>
      </c>
      <c r="G3394" s="6">
        <v>3695520</v>
      </c>
      <c r="I3394">
        <v>0</v>
      </c>
      <c r="J3394" s="6">
        <v>3695520</v>
      </c>
    </row>
    <row r="3395" spans="1:10" x14ac:dyDescent="0.3">
      <c r="A3395" s="5">
        <v>45444</v>
      </c>
      <c r="B3395" t="s">
        <v>40</v>
      </c>
      <c r="C3395" t="s">
        <v>504</v>
      </c>
      <c r="D3395" s="1">
        <v>44280</v>
      </c>
      <c r="G3395" s="6">
        <v>2625500</v>
      </c>
      <c r="I3395">
        <v>0</v>
      </c>
      <c r="J3395" s="6">
        <v>2625500</v>
      </c>
    </row>
    <row r="3396" spans="1:10" x14ac:dyDescent="0.3">
      <c r="A3396" s="5">
        <v>45444</v>
      </c>
      <c r="B3396" t="s">
        <v>123</v>
      </c>
      <c r="C3396" t="s">
        <v>586</v>
      </c>
      <c r="D3396" s="1">
        <v>45351</v>
      </c>
      <c r="G3396" s="6">
        <v>2873700</v>
      </c>
      <c r="I3396">
        <v>0</v>
      </c>
      <c r="J3396" s="6">
        <v>2873700</v>
      </c>
    </row>
    <row r="3397" spans="1:10" x14ac:dyDescent="0.3">
      <c r="A3397" s="5">
        <v>45444</v>
      </c>
      <c r="B3397" t="s">
        <v>120</v>
      </c>
      <c r="C3397" t="s">
        <v>583</v>
      </c>
      <c r="D3397" s="1">
        <v>45316</v>
      </c>
      <c r="G3397" s="6">
        <v>5442100</v>
      </c>
      <c r="I3397">
        <v>0</v>
      </c>
      <c r="J3397" s="6">
        <v>5442100</v>
      </c>
    </row>
    <row r="3398" spans="1:10" x14ac:dyDescent="0.3">
      <c r="A3398" s="5">
        <v>45444</v>
      </c>
      <c r="B3398" t="s">
        <v>98</v>
      </c>
      <c r="C3398" t="s">
        <v>561</v>
      </c>
      <c r="D3398" s="1">
        <v>45121</v>
      </c>
      <c r="G3398" s="6">
        <v>2819510</v>
      </c>
      <c r="I3398" s="6">
        <v>35830</v>
      </c>
      <c r="J3398" s="6">
        <v>2855340</v>
      </c>
    </row>
    <row r="3399" spans="1:10" x14ac:dyDescent="0.3">
      <c r="A3399" s="5">
        <v>45444</v>
      </c>
      <c r="B3399" t="s">
        <v>100</v>
      </c>
      <c r="C3399" t="s">
        <v>563</v>
      </c>
      <c r="D3399" s="1">
        <v>45133</v>
      </c>
      <c r="G3399" s="6">
        <v>5346430</v>
      </c>
      <c r="I3399">
        <v>0</v>
      </c>
      <c r="J3399" s="6">
        <v>5346430</v>
      </c>
    </row>
    <row r="3400" spans="1:10" x14ac:dyDescent="0.3">
      <c r="A3400" s="5">
        <v>45444</v>
      </c>
      <c r="B3400" t="s">
        <v>114</v>
      </c>
      <c r="C3400" t="s">
        <v>577</v>
      </c>
      <c r="D3400" s="1">
        <v>45272</v>
      </c>
      <c r="G3400" s="6">
        <v>9501310</v>
      </c>
      <c r="I3400">
        <v>0</v>
      </c>
      <c r="J3400" s="6">
        <v>9501310</v>
      </c>
    </row>
    <row r="3401" spans="1:10" x14ac:dyDescent="0.3">
      <c r="A3401" s="5">
        <v>45444</v>
      </c>
      <c r="B3401" t="s">
        <v>36</v>
      </c>
      <c r="C3401" t="s">
        <v>500</v>
      </c>
      <c r="D3401" s="1">
        <v>44217</v>
      </c>
      <c r="E3401" s="1">
        <v>45620</v>
      </c>
      <c r="G3401" s="6">
        <v>4164200</v>
      </c>
      <c r="I3401">
        <v>0</v>
      </c>
      <c r="J3401" s="6">
        <v>4164200</v>
      </c>
    </row>
    <row r="3402" spans="1:10" x14ac:dyDescent="0.3">
      <c r="A3402" s="5">
        <v>45444</v>
      </c>
      <c r="B3402" t="s">
        <v>92</v>
      </c>
      <c r="C3402" t="s">
        <v>555</v>
      </c>
      <c r="D3402" s="1">
        <v>45049</v>
      </c>
      <c r="G3402" s="6">
        <v>2102750</v>
      </c>
      <c r="H3402" s="6">
        <v>93300</v>
      </c>
      <c r="I3402">
        <v>0</v>
      </c>
      <c r="J3402" s="6">
        <v>2196050</v>
      </c>
    </row>
    <row r="3403" spans="1:10" x14ac:dyDescent="0.3">
      <c r="A3403" s="5">
        <v>45444</v>
      </c>
      <c r="B3403" t="s">
        <v>48</v>
      </c>
      <c r="C3403" t="s">
        <v>513</v>
      </c>
      <c r="D3403" s="1">
        <v>44446</v>
      </c>
      <c r="G3403" s="6">
        <v>4965700</v>
      </c>
      <c r="I3403">
        <v>0</v>
      </c>
      <c r="J3403" s="6">
        <v>4965700</v>
      </c>
    </row>
    <row r="3404" spans="1:10" x14ac:dyDescent="0.3">
      <c r="A3404" s="5">
        <v>45444</v>
      </c>
      <c r="B3404" t="s">
        <v>86</v>
      </c>
      <c r="C3404" t="s">
        <v>549</v>
      </c>
      <c r="D3404" s="1">
        <v>45007</v>
      </c>
      <c r="G3404" s="6">
        <v>7404000</v>
      </c>
      <c r="I3404">
        <v>0</v>
      </c>
      <c r="J3404" s="6">
        <v>7404000</v>
      </c>
    </row>
    <row r="3405" spans="1:10" x14ac:dyDescent="0.3">
      <c r="A3405" s="5">
        <v>45444</v>
      </c>
      <c r="B3405" t="s">
        <v>64</v>
      </c>
      <c r="C3405" t="s">
        <v>526</v>
      </c>
      <c r="D3405" s="1">
        <v>44775</v>
      </c>
      <c r="G3405" s="6">
        <v>6330040</v>
      </c>
      <c r="I3405">
        <v>0</v>
      </c>
      <c r="J3405" s="6">
        <v>6330040</v>
      </c>
    </row>
    <row r="3406" spans="1:10" x14ac:dyDescent="0.3">
      <c r="A3406" s="5">
        <v>45444</v>
      </c>
      <c r="B3406" t="s">
        <v>43</v>
      </c>
      <c r="C3406" t="s">
        <v>507</v>
      </c>
      <c r="D3406" s="1">
        <v>44299</v>
      </c>
      <c r="G3406" s="6">
        <v>3114190</v>
      </c>
      <c r="I3406">
        <v>0</v>
      </c>
      <c r="J3406" s="6">
        <v>3114190</v>
      </c>
    </row>
    <row r="3407" spans="1:10" x14ac:dyDescent="0.3">
      <c r="A3407" s="5">
        <v>45444</v>
      </c>
      <c r="B3407" t="s">
        <v>107</v>
      </c>
      <c r="C3407" t="s">
        <v>570</v>
      </c>
      <c r="D3407" s="1">
        <v>45189</v>
      </c>
      <c r="G3407" s="6">
        <v>6151500</v>
      </c>
      <c r="I3407">
        <v>0</v>
      </c>
      <c r="J3407" s="6">
        <v>6151500</v>
      </c>
    </row>
    <row r="3408" spans="1:10" x14ac:dyDescent="0.3">
      <c r="A3408" s="5">
        <v>45444</v>
      </c>
      <c r="B3408" t="s">
        <v>35</v>
      </c>
      <c r="C3408" t="s">
        <v>499</v>
      </c>
      <c r="D3408" s="1">
        <v>44169</v>
      </c>
      <c r="G3408" s="6">
        <v>4349930</v>
      </c>
      <c r="I3408">
        <v>0</v>
      </c>
      <c r="J3408" s="6">
        <v>4349930</v>
      </c>
    </row>
    <row r="3409" spans="1:10" x14ac:dyDescent="0.3">
      <c r="A3409" s="5">
        <v>45474</v>
      </c>
      <c r="B3409" t="s">
        <v>1</v>
      </c>
      <c r="C3409" t="s">
        <v>475</v>
      </c>
      <c r="D3409" s="1">
        <v>42292</v>
      </c>
      <c r="F3409" t="b">
        <v>1</v>
      </c>
      <c r="G3409" s="6">
        <v>7751950</v>
      </c>
      <c r="H3409" s="6">
        <v>352200</v>
      </c>
      <c r="I3409" s="6">
        <v>33400</v>
      </c>
      <c r="J3409" s="6">
        <v>8137550</v>
      </c>
    </row>
    <row r="3410" spans="1:10" x14ac:dyDescent="0.3">
      <c r="A3410" s="5">
        <v>45474</v>
      </c>
      <c r="B3410" t="s">
        <v>3</v>
      </c>
      <c r="C3410" t="s">
        <v>476</v>
      </c>
      <c r="D3410" s="1">
        <v>42444</v>
      </c>
      <c r="F3410" t="b">
        <v>1</v>
      </c>
      <c r="G3410" s="6">
        <v>6889200</v>
      </c>
      <c r="I3410">
        <v>0</v>
      </c>
      <c r="J3410" s="6">
        <v>6889200</v>
      </c>
    </row>
    <row r="3411" spans="1:10" x14ac:dyDescent="0.3">
      <c r="A3411" s="5">
        <v>45474</v>
      </c>
      <c r="B3411" t="s">
        <v>4</v>
      </c>
      <c r="C3411" t="s">
        <v>477</v>
      </c>
      <c r="D3411" s="1">
        <v>42503</v>
      </c>
      <c r="F3411" t="b">
        <v>1</v>
      </c>
      <c r="G3411" s="6">
        <v>10065050</v>
      </c>
      <c r="I3411">
        <v>0</v>
      </c>
      <c r="J3411" s="6">
        <v>10065050</v>
      </c>
    </row>
    <row r="3412" spans="1:10" x14ac:dyDescent="0.3">
      <c r="A3412" s="5">
        <v>45474</v>
      </c>
      <c r="B3412" t="s">
        <v>6</v>
      </c>
      <c r="C3412" t="s">
        <v>478</v>
      </c>
      <c r="D3412" s="1">
        <v>42638</v>
      </c>
      <c r="F3412" t="b">
        <v>1</v>
      </c>
      <c r="G3412" s="6">
        <v>6246000</v>
      </c>
      <c r="I3412">
        <v>0</v>
      </c>
      <c r="J3412" s="6">
        <v>6246000</v>
      </c>
    </row>
    <row r="3413" spans="1:10" x14ac:dyDescent="0.3">
      <c r="A3413" s="5">
        <v>45474</v>
      </c>
      <c r="B3413" t="s">
        <v>8</v>
      </c>
      <c r="C3413" t="s">
        <v>479</v>
      </c>
      <c r="D3413" s="1">
        <v>42708</v>
      </c>
      <c r="F3413" t="b">
        <v>1</v>
      </c>
      <c r="G3413" s="6">
        <v>6134350</v>
      </c>
      <c r="I3413">
        <v>0</v>
      </c>
      <c r="J3413" s="6">
        <v>6134350</v>
      </c>
    </row>
    <row r="3414" spans="1:10" x14ac:dyDescent="0.3">
      <c r="A3414" s="5">
        <v>45474</v>
      </c>
      <c r="B3414" t="s">
        <v>10</v>
      </c>
      <c r="C3414" t="s">
        <v>480</v>
      </c>
      <c r="D3414" s="1">
        <v>43039</v>
      </c>
      <c r="F3414" t="b">
        <v>1</v>
      </c>
      <c r="G3414" s="6">
        <v>4191900</v>
      </c>
      <c r="H3414" s="6">
        <v>179200</v>
      </c>
      <c r="I3414">
        <v>0</v>
      </c>
      <c r="J3414" s="6">
        <v>4371100</v>
      </c>
    </row>
    <row r="3415" spans="1:10" x14ac:dyDescent="0.3">
      <c r="A3415" s="5">
        <v>45474</v>
      </c>
      <c r="B3415" t="s">
        <v>11</v>
      </c>
      <c r="C3415" t="s">
        <v>481</v>
      </c>
      <c r="D3415" s="1">
        <v>43146</v>
      </c>
      <c r="F3415" t="b">
        <v>1</v>
      </c>
      <c r="G3415" s="6">
        <v>7876880</v>
      </c>
      <c r="H3415" s="6">
        <v>217400</v>
      </c>
      <c r="I3415">
        <v>0</v>
      </c>
      <c r="J3415" s="6">
        <v>8094280</v>
      </c>
    </row>
    <row r="3416" spans="1:10" x14ac:dyDescent="0.3">
      <c r="A3416" s="5">
        <v>45474</v>
      </c>
      <c r="B3416" t="s">
        <v>12</v>
      </c>
      <c r="C3416" t="s">
        <v>494</v>
      </c>
      <c r="D3416" s="1">
        <v>43252</v>
      </c>
      <c r="F3416" t="b">
        <v>1</v>
      </c>
      <c r="G3416" s="6">
        <v>971000</v>
      </c>
      <c r="I3416">
        <v>0</v>
      </c>
      <c r="J3416" s="6">
        <v>971000</v>
      </c>
    </row>
    <row r="3417" spans="1:10" x14ac:dyDescent="0.3">
      <c r="A3417" s="5">
        <v>45474</v>
      </c>
      <c r="B3417" t="s">
        <v>13</v>
      </c>
      <c r="C3417" t="s">
        <v>485</v>
      </c>
      <c r="D3417" s="1">
        <v>43779</v>
      </c>
      <c r="F3417" t="b">
        <v>1</v>
      </c>
      <c r="G3417" s="6">
        <v>7246850</v>
      </c>
      <c r="H3417" s="6">
        <v>334900</v>
      </c>
      <c r="I3417">
        <v>0</v>
      </c>
      <c r="J3417" s="6">
        <v>7581750</v>
      </c>
    </row>
    <row r="3418" spans="1:10" x14ac:dyDescent="0.3">
      <c r="A3418" s="5">
        <v>45474</v>
      </c>
      <c r="B3418" t="s">
        <v>15</v>
      </c>
      <c r="C3418" t="s">
        <v>517</v>
      </c>
      <c r="D3418" s="1">
        <v>44583</v>
      </c>
      <c r="F3418" t="b">
        <v>1</v>
      </c>
      <c r="G3418" s="6">
        <v>5891250</v>
      </c>
      <c r="H3418" s="6">
        <v>272400</v>
      </c>
      <c r="I3418">
        <v>0</v>
      </c>
      <c r="J3418" s="6">
        <v>6163650</v>
      </c>
    </row>
    <row r="3419" spans="1:10" x14ac:dyDescent="0.3">
      <c r="A3419" s="5">
        <v>45474</v>
      </c>
      <c r="B3419" t="s">
        <v>16</v>
      </c>
      <c r="C3419" t="s">
        <v>538</v>
      </c>
      <c r="D3419" s="1">
        <v>44889</v>
      </c>
      <c r="F3419" t="b">
        <v>1</v>
      </c>
      <c r="G3419" s="6">
        <v>8553280</v>
      </c>
      <c r="I3419" s="6">
        <v>5720</v>
      </c>
      <c r="J3419" s="6">
        <v>8559000</v>
      </c>
    </row>
    <row r="3420" spans="1:10" x14ac:dyDescent="0.3">
      <c r="A3420" s="5">
        <v>45474</v>
      </c>
      <c r="B3420" t="s">
        <v>17</v>
      </c>
      <c r="C3420" t="s">
        <v>595</v>
      </c>
      <c r="D3420" s="1">
        <v>45470</v>
      </c>
      <c r="F3420" t="b">
        <v>0</v>
      </c>
      <c r="G3420" s="6">
        <v>2815040</v>
      </c>
      <c r="I3420">
        <v>0</v>
      </c>
      <c r="J3420" s="6">
        <v>2815040</v>
      </c>
    </row>
    <row r="3421" spans="1:10" x14ac:dyDescent="0.3">
      <c r="A3421" s="5">
        <v>45474</v>
      </c>
      <c r="B3421" t="s">
        <v>18</v>
      </c>
      <c r="C3421" t="s">
        <v>596</v>
      </c>
      <c r="D3421" s="1">
        <v>45810</v>
      </c>
      <c r="F3421" t="b">
        <v>0</v>
      </c>
      <c r="G3421">
        <v>0</v>
      </c>
      <c r="I3421">
        <v>0</v>
      </c>
      <c r="J3421">
        <v>0</v>
      </c>
    </row>
    <row r="3422" spans="1:10" x14ac:dyDescent="0.3">
      <c r="A3422" s="5">
        <v>45474</v>
      </c>
      <c r="B3422" t="s">
        <v>19</v>
      </c>
      <c r="C3422" t="s">
        <v>597</v>
      </c>
      <c r="D3422" s="1">
        <v>45859</v>
      </c>
      <c r="F3422" t="b">
        <v>0</v>
      </c>
      <c r="G3422">
        <v>0</v>
      </c>
      <c r="I3422">
        <v>0</v>
      </c>
      <c r="J3422">
        <v>0</v>
      </c>
    </row>
    <row r="3423" spans="1:10" x14ac:dyDescent="0.3">
      <c r="A3423" s="5">
        <v>45474</v>
      </c>
      <c r="B3423" t="s">
        <v>20</v>
      </c>
      <c r="C3423" t="s">
        <v>482</v>
      </c>
      <c r="D3423" s="1">
        <v>43629</v>
      </c>
      <c r="F3423" t="b">
        <v>1</v>
      </c>
      <c r="G3423" s="6">
        <v>10583310</v>
      </c>
      <c r="H3423" s="6">
        <v>363900</v>
      </c>
      <c r="I3423" s="6">
        <v>4640</v>
      </c>
      <c r="J3423" s="6">
        <v>10951850</v>
      </c>
    </row>
    <row r="3424" spans="1:10" x14ac:dyDescent="0.3">
      <c r="A3424" s="5">
        <v>45474</v>
      </c>
      <c r="B3424" t="s">
        <v>21</v>
      </c>
      <c r="C3424" t="s">
        <v>483</v>
      </c>
      <c r="D3424" s="1">
        <v>43631</v>
      </c>
      <c r="F3424" t="b">
        <v>1</v>
      </c>
      <c r="G3424" s="6">
        <v>6529400</v>
      </c>
      <c r="H3424" s="6">
        <v>187900</v>
      </c>
      <c r="I3424">
        <v>0</v>
      </c>
      <c r="J3424" s="6">
        <v>6717300</v>
      </c>
    </row>
    <row r="3425" spans="1:10" x14ac:dyDescent="0.3">
      <c r="A3425" s="5">
        <v>45474</v>
      </c>
      <c r="B3425" t="s">
        <v>22</v>
      </c>
      <c r="C3425" t="s">
        <v>484</v>
      </c>
      <c r="D3425" s="1">
        <v>43743</v>
      </c>
      <c r="F3425" t="b">
        <v>1</v>
      </c>
      <c r="G3425" s="6">
        <v>9026800</v>
      </c>
      <c r="H3425" s="6">
        <v>279800</v>
      </c>
      <c r="I3425">
        <v>0</v>
      </c>
      <c r="J3425" s="6">
        <v>9306600</v>
      </c>
    </row>
    <row r="3426" spans="1:10" x14ac:dyDescent="0.3">
      <c r="A3426" s="5">
        <v>45474</v>
      </c>
      <c r="B3426" t="s">
        <v>23</v>
      </c>
      <c r="C3426" t="s">
        <v>486</v>
      </c>
      <c r="D3426" s="1">
        <v>43834</v>
      </c>
      <c r="F3426" t="b">
        <v>1</v>
      </c>
      <c r="G3426" s="6">
        <v>15602870</v>
      </c>
      <c r="I3426">
        <v>0</v>
      </c>
      <c r="J3426" s="6">
        <v>15602870</v>
      </c>
    </row>
    <row r="3427" spans="1:10" x14ac:dyDescent="0.3">
      <c r="A3427" s="5">
        <v>45474</v>
      </c>
      <c r="B3427" t="s">
        <v>24</v>
      </c>
      <c r="C3427" t="s">
        <v>487</v>
      </c>
      <c r="D3427" s="1">
        <v>43833</v>
      </c>
      <c r="F3427" t="b">
        <v>1</v>
      </c>
      <c r="G3427" s="6">
        <v>5469140</v>
      </c>
      <c r="I3427">
        <v>0</v>
      </c>
      <c r="J3427" s="6">
        <v>5469140</v>
      </c>
    </row>
    <row r="3428" spans="1:10" x14ac:dyDescent="0.3">
      <c r="A3428" s="5">
        <v>45474</v>
      </c>
      <c r="B3428" t="s">
        <v>25</v>
      </c>
      <c r="C3428" t="s">
        <v>488</v>
      </c>
      <c r="D3428" s="1">
        <v>43853</v>
      </c>
      <c r="F3428" t="b">
        <v>1</v>
      </c>
      <c r="G3428" s="6">
        <v>7222730</v>
      </c>
      <c r="H3428" s="6">
        <v>236900</v>
      </c>
      <c r="I3428">
        <v>0</v>
      </c>
      <c r="J3428" s="6">
        <v>7459630</v>
      </c>
    </row>
    <row r="3429" spans="1:10" x14ac:dyDescent="0.3">
      <c r="A3429" s="5">
        <v>45474</v>
      </c>
      <c r="B3429" t="s">
        <v>26</v>
      </c>
      <c r="C3429" t="s">
        <v>489</v>
      </c>
      <c r="D3429" s="1">
        <v>43945</v>
      </c>
      <c r="F3429" t="b">
        <v>1</v>
      </c>
      <c r="G3429" s="6">
        <v>10468340</v>
      </c>
      <c r="H3429" s="6">
        <v>310000</v>
      </c>
      <c r="I3429">
        <v>0</v>
      </c>
      <c r="J3429" s="6">
        <v>10778340</v>
      </c>
    </row>
    <row r="3430" spans="1:10" x14ac:dyDescent="0.3">
      <c r="A3430" s="5">
        <v>45474</v>
      </c>
      <c r="B3430" t="s">
        <v>27</v>
      </c>
      <c r="C3430" t="s">
        <v>490</v>
      </c>
      <c r="D3430" s="1">
        <v>44015</v>
      </c>
      <c r="F3430" t="b">
        <v>1</v>
      </c>
      <c r="G3430" s="6">
        <v>3753340</v>
      </c>
      <c r="I3430">
        <v>0</v>
      </c>
      <c r="J3430" s="6">
        <v>3753340</v>
      </c>
    </row>
    <row r="3431" spans="1:10" x14ac:dyDescent="0.3">
      <c r="A3431" s="5">
        <v>45474</v>
      </c>
      <c r="B3431" t="s">
        <v>28</v>
      </c>
      <c r="C3431" t="s">
        <v>491</v>
      </c>
      <c r="D3431" s="1">
        <v>44042</v>
      </c>
      <c r="F3431" t="b">
        <v>1</v>
      </c>
      <c r="G3431" s="6">
        <v>5167550</v>
      </c>
      <c r="I3431" s="6">
        <v>16500</v>
      </c>
      <c r="J3431" s="6">
        <v>5184050</v>
      </c>
    </row>
    <row r="3432" spans="1:10" x14ac:dyDescent="0.3">
      <c r="A3432" s="5">
        <v>45474</v>
      </c>
      <c r="B3432" t="s">
        <v>29</v>
      </c>
      <c r="C3432" t="s">
        <v>492</v>
      </c>
      <c r="D3432" s="1">
        <v>44043</v>
      </c>
      <c r="F3432" t="b">
        <v>1</v>
      </c>
      <c r="G3432" s="6">
        <v>4592850</v>
      </c>
      <c r="I3432">
        <v>0</v>
      </c>
      <c r="J3432" s="6">
        <v>4592850</v>
      </c>
    </row>
    <row r="3433" spans="1:10" x14ac:dyDescent="0.3">
      <c r="A3433" s="5">
        <v>45474</v>
      </c>
      <c r="B3433" t="s">
        <v>30</v>
      </c>
      <c r="C3433" t="s">
        <v>493</v>
      </c>
      <c r="D3433" s="1">
        <v>44072</v>
      </c>
      <c r="F3433" t="b">
        <v>1</v>
      </c>
      <c r="G3433" s="6">
        <v>7874510</v>
      </c>
      <c r="I3433" s="6">
        <v>14230</v>
      </c>
      <c r="J3433" s="6">
        <v>7888740</v>
      </c>
    </row>
    <row r="3434" spans="1:10" x14ac:dyDescent="0.3">
      <c r="A3434" s="5">
        <v>45474</v>
      </c>
      <c r="B3434" t="s">
        <v>31</v>
      </c>
      <c r="C3434" t="s">
        <v>495</v>
      </c>
      <c r="D3434" s="1">
        <v>44085</v>
      </c>
      <c r="F3434" t="b">
        <v>1</v>
      </c>
      <c r="G3434" s="6">
        <v>5954180</v>
      </c>
      <c r="I3434" s="6">
        <v>6950</v>
      </c>
      <c r="J3434" s="6">
        <v>5961130</v>
      </c>
    </row>
    <row r="3435" spans="1:10" x14ac:dyDescent="0.3">
      <c r="A3435" s="5">
        <v>45474</v>
      </c>
      <c r="B3435" t="s">
        <v>32</v>
      </c>
      <c r="C3435" t="s">
        <v>496</v>
      </c>
      <c r="D3435" s="1">
        <v>44130</v>
      </c>
      <c r="E3435" s="1">
        <v>45543</v>
      </c>
      <c r="F3435" t="b">
        <v>1</v>
      </c>
      <c r="G3435" s="6">
        <v>3298000</v>
      </c>
      <c r="I3435">
        <v>0</v>
      </c>
      <c r="J3435" s="6">
        <v>3298000</v>
      </c>
    </row>
    <row r="3436" spans="1:10" x14ac:dyDescent="0.3">
      <c r="A3436" s="5">
        <v>45474</v>
      </c>
      <c r="B3436" t="s">
        <v>33</v>
      </c>
      <c r="C3436" t="s">
        <v>497</v>
      </c>
      <c r="D3436" s="1">
        <v>44147</v>
      </c>
      <c r="F3436" t="b">
        <v>1</v>
      </c>
      <c r="G3436" s="6">
        <v>7102750</v>
      </c>
      <c r="I3436">
        <v>0</v>
      </c>
      <c r="J3436" s="6">
        <v>7102750</v>
      </c>
    </row>
    <row r="3437" spans="1:10" x14ac:dyDescent="0.3">
      <c r="A3437" s="5">
        <v>45474</v>
      </c>
      <c r="B3437" t="s">
        <v>34</v>
      </c>
      <c r="C3437" t="s">
        <v>498</v>
      </c>
      <c r="D3437" s="1">
        <v>44154</v>
      </c>
      <c r="F3437" t="b">
        <v>1</v>
      </c>
      <c r="G3437" s="6">
        <v>9200510</v>
      </c>
      <c r="I3437" s="6">
        <v>9860</v>
      </c>
      <c r="J3437" s="6">
        <v>9210370</v>
      </c>
    </row>
    <row r="3438" spans="1:10" x14ac:dyDescent="0.3">
      <c r="A3438" s="5">
        <v>45474</v>
      </c>
      <c r="B3438" t="s">
        <v>35</v>
      </c>
      <c r="C3438" t="s">
        <v>499</v>
      </c>
      <c r="D3438" s="1">
        <v>44169</v>
      </c>
      <c r="F3438" t="b">
        <v>1</v>
      </c>
      <c r="G3438" s="6">
        <v>4847960</v>
      </c>
      <c r="I3438">
        <v>0</v>
      </c>
      <c r="J3438" s="6">
        <v>4847960</v>
      </c>
    </row>
    <row r="3439" spans="1:10" x14ac:dyDescent="0.3">
      <c r="A3439" s="5">
        <v>45474</v>
      </c>
      <c r="B3439" t="s">
        <v>36</v>
      </c>
      <c r="C3439" t="s">
        <v>500</v>
      </c>
      <c r="D3439" s="1">
        <v>44217</v>
      </c>
      <c r="E3439" s="1">
        <v>45620</v>
      </c>
      <c r="F3439" t="b">
        <v>1</v>
      </c>
      <c r="G3439" s="6">
        <v>3726900</v>
      </c>
      <c r="I3439">
        <v>0</v>
      </c>
      <c r="J3439" s="6">
        <v>3726900</v>
      </c>
    </row>
    <row r="3440" spans="1:10" x14ac:dyDescent="0.3">
      <c r="A3440" s="5">
        <v>45474</v>
      </c>
      <c r="B3440" t="s">
        <v>37</v>
      </c>
      <c r="C3440" t="s">
        <v>501</v>
      </c>
      <c r="D3440" s="1">
        <v>44245</v>
      </c>
      <c r="E3440" s="1">
        <v>45838</v>
      </c>
      <c r="F3440" t="b">
        <v>1</v>
      </c>
      <c r="G3440" s="6">
        <v>4522550</v>
      </c>
      <c r="I3440">
        <v>0</v>
      </c>
      <c r="J3440" s="6">
        <v>4522550</v>
      </c>
    </row>
    <row r="3441" spans="1:10" x14ac:dyDescent="0.3">
      <c r="A3441" s="5">
        <v>45474</v>
      </c>
      <c r="B3441" t="s">
        <v>38</v>
      </c>
      <c r="C3441" t="s">
        <v>502</v>
      </c>
      <c r="D3441" s="1">
        <v>44252</v>
      </c>
      <c r="F3441" t="b">
        <v>1</v>
      </c>
      <c r="G3441" s="6">
        <v>4913550</v>
      </c>
      <c r="I3441">
        <v>0</v>
      </c>
      <c r="J3441" s="6">
        <v>4913550</v>
      </c>
    </row>
    <row r="3442" spans="1:10" x14ac:dyDescent="0.3">
      <c r="A3442" s="5">
        <v>45474</v>
      </c>
      <c r="B3442" t="s">
        <v>39</v>
      </c>
      <c r="C3442" t="s">
        <v>503</v>
      </c>
      <c r="D3442" s="1">
        <v>44258</v>
      </c>
      <c r="F3442" t="b">
        <v>1</v>
      </c>
      <c r="G3442" s="6">
        <v>6249400</v>
      </c>
      <c r="H3442" s="6">
        <v>163700</v>
      </c>
      <c r="I3442">
        <v>0</v>
      </c>
      <c r="J3442" s="6">
        <v>6413100</v>
      </c>
    </row>
    <row r="3443" spans="1:10" x14ac:dyDescent="0.3">
      <c r="A3443" s="5">
        <v>45474</v>
      </c>
      <c r="B3443" t="s">
        <v>40</v>
      </c>
      <c r="C3443" t="s">
        <v>504</v>
      </c>
      <c r="D3443" s="1">
        <v>44280</v>
      </c>
      <c r="F3443" t="b">
        <v>1</v>
      </c>
      <c r="G3443" s="6">
        <v>2910500</v>
      </c>
      <c r="I3443">
        <v>0</v>
      </c>
      <c r="J3443" s="6">
        <v>2910500</v>
      </c>
    </row>
    <row r="3444" spans="1:10" x14ac:dyDescent="0.3">
      <c r="A3444" s="5">
        <v>45474</v>
      </c>
      <c r="B3444" t="s">
        <v>41</v>
      </c>
      <c r="C3444" t="s">
        <v>505</v>
      </c>
      <c r="D3444" s="1">
        <v>44287</v>
      </c>
      <c r="F3444" t="b">
        <v>1</v>
      </c>
      <c r="G3444" s="6">
        <v>7487500</v>
      </c>
      <c r="I3444">
        <v>0</v>
      </c>
      <c r="J3444" s="6">
        <v>7487500</v>
      </c>
    </row>
    <row r="3445" spans="1:10" x14ac:dyDescent="0.3">
      <c r="A3445" s="5">
        <v>45474</v>
      </c>
      <c r="B3445" t="s">
        <v>42</v>
      </c>
      <c r="C3445" t="s">
        <v>506</v>
      </c>
      <c r="D3445" s="1">
        <v>44298</v>
      </c>
      <c r="F3445" t="b">
        <v>1</v>
      </c>
      <c r="G3445" s="6">
        <v>4113520</v>
      </c>
      <c r="I3445">
        <v>0</v>
      </c>
      <c r="J3445" s="6">
        <v>4113520</v>
      </c>
    </row>
    <row r="3446" spans="1:10" x14ac:dyDescent="0.3">
      <c r="A3446" s="5">
        <v>45474</v>
      </c>
      <c r="B3446" t="s">
        <v>43</v>
      </c>
      <c r="C3446" t="s">
        <v>507</v>
      </c>
      <c r="D3446" s="1">
        <v>44299</v>
      </c>
      <c r="F3446" t="b">
        <v>1</v>
      </c>
      <c r="G3446" s="6">
        <v>3444110</v>
      </c>
      <c r="I3446">
        <v>0</v>
      </c>
      <c r="J3446" s="6">
        <v>3444110</v>
      </c>
    </row>
    <row r="3447" spans="1:10" x14ac:dyDescent="0.3">
      <c r="A3447" s="5">
        <v>45474</v>
      </c>
      <c r="B3447" t="s">
        <v>50</v>
      </c>
      <c r="C3447" t="s">
        <v>508</v>
      </c>
      <c r="D3447" s="1">
        <v>44463</v>
      </c>
      <c r="F3447" t="b">
        <v>1</v>
      </c>
      <c r="G3447" s="6">
        <v>3454750</v>
      </c>
      <c r="H3447" s="6">
        <v>363400</v>
      </c>
      <c r="I3447">
        <v>0</v>
      </c>
      <c r="J3447" s="6">
        <v>3818150</v>
      </c>
    </row>
    <row r="3448" spans="1:10" x14ac:dyDescent="0.3">
      <c r="A3448" s="5">
        <v>45474</v>
      </c>
      <c r="B3448" t="s">
        <v>51</v>
      </c>
      <c r="C3448" t="s">
        <v>508</v>
      </c>
      <c r="D3448" s="1">
        <v>44377</v>
      </c>
      <c r="F3448" t="b">
        <v>1</v>
      </c>
      <c r="G3448" s="6">
        <v>5440500</v>
      </c>
      <c r="H3448" s="6">
        <v>236500</v>
      </c>
      <c r="I3448" s="6">
        <v>6000</v>
      </c>
      <c r="J3448" s="6">
        <v>5683000</v>
      </c>
    </row>
    <row r="3449" spans="1:10" x14ac:dyDescent="0.3">
      <c r="A3449" s="5">
        <v>45474</v>
      </c>
      <c r="B3449" t="s">
        <v>52</v>
      </c>
      <c r="C3449" t="s">
        <v>508</v>
      </c>
      <c r="D3449" s="1">
        <v>44501</v>
      </c>
      <c r="F3449" t="b">
        <v>1</v>
      </c>
      <c r="G3449" s="6">
        <v>6604260</v>
      </c>
      <c r="H3449" s="6">
        <v>189800</v>
      </c>
      <c r="I3449">
        <v>0</v>
      </c>
      <c r="J3449" s="6">
        <v>6794060</v>
      </c>
    </row>
    <row r="3450" spans="1:10" x14ac:dyDescent="0.3">
      <c r="A3450" s="5">
        <v>45474</v>
      </c>
      <c r="B3450" t="s">
        <v>53</v>
      </c>
      <c r="C3450" t="s">
        <v>508</v>
      </c>
      <c r="D3450" s="1">
        <v>44476</v>
      </c>
      <c r="F3450" t="b">
        <v>1</v>
      </c>
      <c r="G3450" s="6">
        <v>4481750</v>
      </c>
      <c r="H3450" s="6">
        <v>127600</v>
      </c>
      <c r="I3450">
        <v>0</v>
      </c>
      <c r="J3450" s="6">
        <v>4609350</v>
      </c>
    </row>
    <row r="3451" spans="1:10" x14ac:dyDescent="0.3">
      <c r="A3451" s="5">
        <v>45474</v>
      </c>
      <c r="B3451" t="s">
        <v>45</v>
      </c>
      <c r="C3451" t="s">
        <v>509</v>
      </c>
      <c r="D3451" s="1">
        <v>44391</v>
      </c>
      <c r="F3451" t="b">
        <v>1</v>
      </c>
      <c r="G3451" s="6">
        <v>9030890</v>
      </c>
      <c r="H3451" s="6">
        <v>314800</v>
      </c>
      <c r="I3451">
        <v>0</v>
      </c>
      <c r="J3451" s="6">
        <v>9345690</v>
      </c>
    </row>
    <row r="3452" spans="1:10" x14ac:dyDescent="0.3">
      <c r="A3452" s="5">
        <v>45474</v>
      </c>
      <c r="B3452" t="s">
        <v>46</v>
      </c>
      <c r="C3452" t="s">
        <v>510</v>
      </c>
      <c r="D3452" s="1">
        <v>44404</v>
      </c>
      <c r="F3452" t="b">
        <v>1</v>
      </c>
      <c r="G3452" s="6">
        <v>10466720</v>
      </c>
      <c r="H3452" s="6">
        <v>706100</v>
      </c>
      <c r="I3452">
        <v>0</v>
      </c>
      <c r="J3452" s="6">
        <v>11172820</v>
      </c>
    </row>
    <row r="3453" spans="1:10" x14ac:dyDescent="0.3">
      <c r="A3453" s="5">
        <v>45474</v>
      </c>
      <c r="B3453" t="s">
        <v>47</v>
      </c>
      <c r="C3453" t="s">
        <v>511</v>
      </c>
      <c r="D3453" s="1">
        <v>44405</v>
      </c>
      <c r="F3453" t="b">
        <v>1</v>
      </c>
      <c r="G3453" s="6">
        <v>10380500</v>
      </c>
      <c r="I3453" s="6">
        <v>20000</v>
      </c>
      <c r="J3453" s="6">
        <v>10400500</v>
      </c>
    </row>
    <row r="3454" spans="1:10" x14ac:dyDescent="0.3">
      <c r="A3454" s="5">
        <v>45474</v>
      </c>
      <c r="B3454" t="s">
        <v>44</v>
      </c>
      <c r="C3454" t="s">
        <v>512</v>
      </c>
      <c r="D3454" s="1">
        <v>44421</v>
      </c>
      <c r="F3454" t="b">
        <v>1</v>
      </c>
      <c r="G3454" s="6">
        <v>10167090</v>
      </c>
      <c r="H3454" s="6">
        <v>207000</v>
      </c>
      <c r="I3454">
        <v>0</v>
      </c>
      <c r="J3454" s="6">
        <v>10374090</v>
      </c>
    </row>
    <row r="3455" spans="1:10" x14ac:dyDescent="0.3">
      <c r="A3455" s="5">
        <v>45474</v>
      </c>
      <c r="B3455" t="s">
        <v>48</v>
      </c>
      <c r="C3455" t="s">
        <v>513</v>
      </c>
      <c r="D3455" s="1">
        <v>44446</v>
      </c>
      <c r="F3455" t="b">
        <v>1</v>
      </c>
      <c r="G3455" s="6">
        <v>5105550</v>
      </c>
      <c r="I3455">
        <v>0</v>
      </c>
      <c r="J3455" s="6">
        <v>5105550</v>
      </c>
    </row>
    <row r="3456" spans="1:10" x14ac:dyDescent="0.3">
      <c r="A3456" s="5">
        <v>45474</v>
      </c>
      <c r="B3456" t="s">
        <v>49</v>
      </c>
      <c r="C3456" t="s">
        <v>514</v>
      </c>
      <c r="D3456" s="1">
        <v>44453</v>
      </c>
      <c r="F3456" t="b">
        <v>1</v>
      </c>
      <c r="G3456" s="6">
        <v>11250510</v>
      </c>
      <c r="H3456" s="6">
        <v>338400</v>
      </c>
      <c r="I3456" s="6">
        <v>1740</v>
      </c>
      <c r="J3456" s="6">
        <v>11590650</v>
      </c>
    </row>
    <row r="3457" spans="1:10" x14ac:dyDescent="0.3">
      <c r="A3457" s="5">
        <v>45474</v>
      </c>
      <c r="B3457" t="s">
        <v>54</v>
      </c>
      <c r="C3457" t="s">
        <v>515</v>
      </c>
      <c r="D3457" s="1">
        <v>44508</v>
      </c>
      <c r="F3457" t="b">
        <v>1</v>
      </c>
      <c r="G3457" s="6">
        <v>7607970</v>
      </c>
      <c r="H3457" s="6">
        <v>181900</v>
      </c>
      <c r="I3457">
        <v>0</v>
      </c>
      <c r="J3457" s="6">
        <v>7789870</v>
      </c>
    </row>
    <row r="3458" spans="1:10" x14ac:dyDescent="0.3">
      <c r="A3458" s="5">
        <v>45474</v>
      </c>
      <c r="B3458" t="s">
        <v>55</v>
      </c>
      <c r="C3458" t="s">
        <v>516</v>
      </c>
      <c r="D3458" s="1">
        <v>44536</v>
      </c>
      <c r="E3458" s="1">
        <v>46028</v>
      </c>
      <c r="F3458" t="b">
        <v>1</v>
      </c>
      <c r="G3458" s="6">
        <v>3263700</v>
      </c>
      <c r="I3458">
        <v>0</v>
      </c>
      <c r="J3458" s="6">
        <v>3263700</v>
      </c>
    </row>
    <row r="3459" spans="1:10" x14ac:dyDescent="0.3">
      <c r="A3459" s="5">
        <v>45474</v>
      </c>
      <c r="B3459" t="s">
        <v>56</v>
      </c>
      <c r="C3459" t="s">
        <v>518</v>
      </c>
      <c r="D3459" s="1">
        <v>44616</v>
      </c>
      <c r="F3459" t="b">
        <v>1</v>
      </c>
      <c r="G3459" s="6">
        <v>5194000</v>
      </c>
      <c r="I3459">
        <v>0</v>
      </c>
      <c r="J3459" s="6">
        <v>5194000</v>
      </c>
    </row>
    <row r="3460" spans="1:10" x14ac:dyDescent="0.3">
      <c r="A3460" s="5">
        <v>45474</v>
      </c>
      <c r="B3460" t="s">
        <v>57</v>
      </c>
      <c r="C3460" t="s">
        <v>519</v>
      </c>
      <c r="D3460" s="1">
        <v>44643</v>
      </c>
      <c r="F3460" t="b">
        <v>1</v>
      </c>
      <c r="G3460" s="6">
        <v>10208500</v>
      </c>
      <c r="H3460" s="6">
        <v>360200</v>
      </c>
      <c r="I3460">
        <v>0</v>
      </c>
      <c r="J3460" s="6">
        <v>10568700</v>
      </c>
    </row>
    <row r="3461" spans="1:10" x14ac:dyDescent="0.3">
      <c r="A3461" s="5">
        <v>45474</v>
      </c>
      <c r="B3461" t="s">
        <v>58</v>
      </c>
      <c r="C3461" t="s">
        <v>520</v>
      </c>
      <c r="D3461" s="1">
        <v>44651</v>
      </c>
      <c r="F3461" t="b">
        <v>1</v>
      </c>
      <c r="G3461" s="6">
        <v>6990610</v>
      </c>
      <c r="H3461" s="6">
        <v>284500</v>
      </c>
      <c r="I3461">
        <v>0</v>
      </c>
      <c r="J3461" s="6">
        <v>7275110</v>
      </c>
    </row>
    <row r="3462" spans="1:10" x14ac:dyDescent="0.3">
      <c r="A3462" s="5">
        <v>45474</v>
      </c>
      <c r="B3462" t="s">
        <v>59</v>
      </c>
      <c r="C3462" t="s">
        <v>521</v>
      </c>
      <c r="D3462" s="1">
        <v>44657</v>
      </c>
      <c r="F3462" t="b">
        <v>1</v>
      </c>
      <c r="G3462" s="6">
        <v>9183100</v>
      </c>
      <c r="I3462" s="6">
        <v>10900</v>
      </c>
      <c r="J3462" s="6">
        <v>9194000</v>
      </c>
    </row>
    <row r="3463" spans="1:10" x14ac:dyDescent="0.3">
      <c r="A3463" s="5">
        <v>45474</v>
      </c>
      <c r="B3463" t="s">
        <v>60</v>
      </c>
      <c r="C3463" t="s">
        <v>522</v>
      </c>
      <c r="D3463" s="1">
        <v>44659</v>
      </c>
      <c r="F3463" t="b">
        <v>1</v>
      </c>
      <c r="G3463" s="6">
        <v>5762660</v>
      </c>
      <c r="H3463" s="6">
        <v>503200</v>
      </c>
      <c r="I3463">
        <v>0</v>
      </c>
      <c r="J3463" s="6">
        <v>6265860</v>
      </c>
    </row>
    <row r="3464" spans="1:10" x14ac:dyDescent="0.3">
      <c r="A3464" s="5">
        <v>45474</v>
      </c>
      <c r="B3464" t="s">
        <v>61</v>
      </c>
      <c r="C3464" t="s">
        <v>523</v>
      </c>
      <c r="D3464" s="1">
        <v>44694</v>
      </c>
      <c r="F3464" t="b">
        <v>1</v>
      </c>
      <c r="G3464" s="6">
        <v>7881780</v>
      </c>
      <c r="H3464" s="6">
        <v>447200</v>
      </c>
      <c r="I3464">
        <v>0</v>
      </c>
      <c r="J3464" s="6">
        <v>8328980</v>
      </c>
    </row>
    <row r="3465" spans="1:10" x14ac:dyDescent="0.3">
      <c r="A3465" s="5">
        <v>45474</v>
      </c>
      <c r="B3465" t="s">
        <v>62</v>
      </c>
      <c r="C3465" t="s">
        <v>524</v>
      </c>
      <c r="D3465" s="1">
        <v>44712</v>
      </c>
      <c r="F3465" t="b">
        <v>1</v>
      </c>
      <c r="G3465" s="6">
        <v>4242200</v>
      </c>
      <c r="I3465">
        <v>0</v>
      </c>
      <c r="J3465" s="6">
        <v>4242200</v>
      </c>
    </row>
    <row r="3466" spans="1:10" x14ac:dyDescent="0.3">
      <c r="A3466" s="5">
        <v>45474</v>
      </c>
      <c r="B3466" t="s">
        <v>63</v>
      </c>
      <c r="C3466" t="s">
        <v>525</v>
      </c>
      <c r="D3466" s="1">
        <v>44762</v>
      </c>
      <c r="F3466" t="b">
        <v>1</v>
      </c>
      <c r="G3466" s="6">
        <v>3977000</v>
      </c>
      <c r="H3466" s="6">
        <v>204800</v>
      </c>
      <c r="I3466">
        <v>0</v>
      </c>
      <c r="J3466" s="6">
        <v>4181800</v>
      </c>
    </row>
    <row r="3467" spans="1:10" x14ac:dyDescent="0.3">
      <c r="A3467" s="5">
        <v>45474</v>
      </c>
      <c r="B3467" t="s">
        <v>64</v>
      </c>
      <c r="C3467" t="s">
        <v>526</v>
      </c>
      <c r="D3467" s="1">
        <v>44775</v>
      </c>
      <c r="F3467" t="b">
        <v>1</v>
      </c>
      <c r="G3467" s="6">
        <v>6146600</v>
      </c>
      <c r="I3467" s="6">
        <v>10360</v>
      </c>
      <c r="J3467" s="6">
        <v>6156960</v>
      </c>
    </row>
    <row r="3468" spans="1:10" x14ac:dyDescent="0.3">
      <c r="A3468" s="5">
        <v>45474</v>
      </c>
      <c r="B3468" t="s">
        <v>65</v>
      </c>
      <c r="C3468" t="s">
        <v>527</v>
      </c>
      <c r="D3468" s="1">
        <v>44783</v>
      </c>
      <c r="F3468" t="b">
        <v>1</v>
      </c>
      <c r="G3468" s="6">
        <v>3983500</v>
      </c>
      <c r="I3468">
        <v>0</v>
      </c>
      <c r="J3468" s="6">
        <v>3983500</v>
      </c>
    </row>
    <row r="3469" spans="1:10" x14ac:dyDescent="0.3">
      <c r="A3469" s="5">
        <v>45474</v>
      </c>
      <c r="B3469" t="s">
        <v>66</v>
      </c>
      <c r="C3469" t="s">
        <v>528</v>
      </c>
      <c r="D3469" s="1">
        <v>44798</v>
      </c>
      <c r="F3469" t="b">
        <v>1</v>
      </c>
      <c r="G3469" s="6">
        <v>3160100</v>
      </c>
      <c r="H3469" s="6">
        <v>140300</v>
      </c>
      <c r="I3469">
        <v>0</v>
      </c>
      <c r="J3469" s="6">
        <v>3300400</v>
      </c>
    </row>
    <row r="3470" spans="1:10" x14ac:dyDescent="0.3">
      <c r="A3470" s="5">
        <v>45474</v>
      </c>
      <c r="B3470" t="s">
        <v>67</v>
      </c>
      <c r="C3470" t="s">
        <v>529</v>
      </c>
      <c r="D3470" s="1">
        <v>44802</v>
      </c>
      <c r="F3470" t="b">
        <v>1</v>
      </c>
      <c r="G3470" s="6">
        <v>7113100</v>
      </c>
      <c r="I3470" s="6">
        <v>9900</v>
      </c>
      <c r="J3470" s="6">
        <v>7123000</v>
      </c>
    </row>
    <row r="3471" spans="1:10" x14ac:dyDescent="0.3">
      <c r="A3471" s="5">
        <v>45474</v>
      </c>
      <c r="B3471" t="s">
        <v>68</v>
      </c>
      <c r="C3471" t="s">
        <v>530</v>
      </c>
      <c r="D3471" s="1">
        <v>44811</v>
      </c>
      <c r="F3471" t="b">
        <v>1</v>
      </c>
      <c r="G3471" s="6">
        <v>2262900</v>
      </c>
      <c r="I3471">
        <v>0</v>
      </c>
      <c r="J3471" s="6">
        <v>2262900</v>
      </c>
    </row>
    <row r="3472" spans="1:10" x14ac:dyDescent="0.3">
      <c r="A3472" s="5">
        <v>45474</v>
      </c>
      <c r="B3472" t="s">
        <v>69</v>
      </c>
      <c r="C3472" t="s">
        <v>531</v>
      </c>
      <c r="D3472" s="1">
        <v>44820</v>
      </c>
      <c r="F3472" t="b">
        <v>1</v>
      </c>
      <c r="G3472" s="6">
        <v>5311260</v>
      </c>
      <c r="H3472" s="6">
        <v>344500</v>
      </c>
      <c r="I3472">
        <v>0</v>
      </c>
      <c r="J3472" s="6">
        <v>5655760</v>
      </c>
    </row>
    <row r="3473" spans="1:10" x14ac:dyDescent="0.3">
      <c r="A3473" s="5">
        <v>45474</v>
      </c>
      <c r="B3473" t="s">
        <v>70</v>
      </c>
      <c r="C3473" t="s">
        <v>532</v>
      </c>
      <c r="D3473" s="1">
        <v>44845</v>
      </c>
      <c r="F3473" t="b">
        <v>1</v>
      </c>
      <c r="G3473" s="6">
        <v>5870150</v>
      </c>
      <c r="I3473">
        <v>0</v>
      </c>
      <c r="J3473" s="6">
        <v>5870150</v>
      </c>
    </row>
    <row r="3474" spans="1:10" x14ac:dyDescent="0.3">
      <c r="A3474" s="5">
        <v>45474</v>
      </c>
      <c r="B3474" t="s">
        <v>71</v>
      </c>
      <c r="C3474" t="s">
        <v>533</v>
      </c>
      <c r="D3474" s="1">
        <v>44848</v>
      </c>
      <c r="F3474" t="b">
        <v>1</v>
      </c>
      <c r="G3474" s="6">
        <v>6686200</v>
      </c>
      <c r="I3474">
        <v>0</v>
      </c>
      <c r="J3474" s="6">
        <v>6686200</v>
      </c>
    </row>
    <row r="3475" spans="1:10" x14ac:dyDescent="0.3">
      <c r="A3475" s="5">
        <v>45474</v>
      </c>
      <c r="B3475" t="s">
        <v>72</v>
      </c>
      <c r="C3475" t="s">
        <v>534</v>
      </c>
      <c r="D3475" s="1">
        <v>44854</v>
      </c>
      <c r="F3475" t="b">
        <v>1</v>
      </c>
      <c r="G3475" s="6">
        <v>8116340</v>
      </c>
      <c r="I3475">
        <v>0</v>
      </c>
      <c r="J3475" s="6">
        <v>8116340</v>
      </c>
    </row>
    <row r="3476" spans="1:10" x14ac:dyDescent="0.3">
      <c r="A3476" s="5">
        <v>45474</v>
      </c>
      <c r="B3476" t="s">
        <v>73</v>
      </c>
      <c r="C3476" t="s">
        <v>535</v>
      </c>
      <c r="D3476" s="1">
        <v>44855</v>
      </c>
      <c r="F3476" t="b">
        <v>1</v>
      </c>
      <c r="G3476" s="6">
        <v>5086000</v>
      </c>
      <c r="I3476">
        <v>0</v>
      </c>
      <c r="J3476" s="6">
        <v>5086000</v>
      </c>
    </row>
    <row r="3477" spans="1:10" x14ac:dyDescent="0.3">
      <c r="A3477" s="5">
        <v>45474</v>
      </c>
      <c r="B3477" t="s">
        <v>74</v>
      </c>
      <c r="C3477" t="s">
        <v>536</v>
      </c>
      <c r="D3477" s="1">
        <v>44859</v>
      </c>
      <c r="F3477" t="b">
        <v>1</v>
      </c>
      <c r="G3477" s="6">
        <v>5933340</v>
      </c>
      <c r="I3477">
        <v>0</v>
      </c>
      <c r="J3477" s="6">
        <v>5933340</v>
      </c>
    </row>
    <row r="3478" spans="1:10" x14ac:dyDescent="0.3">
      <c r="A3478" s="5">
        <v>45474</v>
      </c>
      <c r="B3478" t="s">
        <v>75</v>
      </c>
      <c r="C3478" t="s">
        <v>537</v>
      </c>
      <c r="D3478" s="1">
        <v>44861</v>
      </c>
      <c r="F3478" t="b">
        <v>1</v>
      </c>
      <c r="G3478" s="6">
        <v>3175540</v>
      </c>
      <c r="I3478">
        <v>0</v>
      </c>
      <c r="J3478" s="6">
        <v>3175540</v>
      </c>
    </row>
    <row r="3479" spans="1:10" x14ac:dyDescent="0.3">
      <c r="A3479" s="5">
        <v>45474</v>
      </c>
      <c r="B3479" t="s">
        <v>76</v>
      </c>
      <c r="C3479" t="s">
        <v>539</v>
      </c>
      <c r="D3479" s="1">
        <v>44889</v>
      </c>
      <c r="F3479" t="b">
        <v>1</v>
      </c>
      <c r="G3479" s="6">
        <v>3699800</v>
      </c>
      <c r="I3479">
        <v>0</v>
      </c>
      <c r="J3479" s="6">
        <v>3699800</v>
      </c>
    </row>
    <row r="3480" spans="1:10" x14ac:dyDescent="0.3">
      <c r="A3480" s="5">
        <v>45474</v>
      </c>
      <c r="B3480" t="s">
        <v>77</v>
      </c>
      <c r="C3480" t="s">
        <v>540</v>
      </c>
      <c r="D3480" s="1">
        <v>44893</v>
      </c>
      <c r="F3480" t="b">
        <v>1</v>
      </c>
      <c r="G3480" s="6">
        <v>3999330</v>
      </c>
      <c r="I3480">
        <v>0</v>
      </c>
      <c r="J3480" s="6">
        <v>3999330</v>
      </c>
    </row>
    <row r="3481" spans="1:10" x14ac:dyDescent="0.3">
      <c r="A3481" s="5">
        <v>45474</v>
      </c>
      <c r="B3481" t="s">
        <v>78</v>
      </c>
      <c r="C3481" t="s">
        <v>541</v>
      </c>
      <c r="D3481" s="1">
        <v>44895</v>
      </c>
      <c r="F3481" t="b">
        <v>1</v>
      </c>
      <c r="G3481" s="6">
        <v>3471050</v>
      </c>
      <c r="H3481" s="6">
        <v>144100</v>
      </c>
      <c r="I3481">
        <v>0</v>
      </c>
      <c r="J3481" s="6">
        <v>3615150</v>
      </c>
    </row>
    <row r="3482" spans="1:10" x14ac:dyDescent="0.3">
      <c r="A3482" s="5">
        <v>45474</v>
      </c>
      <c r="B3482" t="s">
        <v>79</v>
      </c>
      <c r="C3482" t="s">
        <v>542</v>
      </c>
      <c r="D3482" s="1">
        <v>44897</v>
      </c>
      <c r="F3482" t="b">
        <v>1</v>
      </c>
      <c r="G3482" s="6">
        <v>3324100</v>
      </c>
      <c r="H3482" s="6">
        <v>104800</v>
      </c>
      <c r="I3482">
        <v>0</v>
      </c>
      <c r="J3482" s="6">
        <v>3428900</v>
      </c>
    </row>
    <row r="3483" spans="1:10" x14ac:dyDescent="0.3">
      <c r="A3483" s="5">
        <v>45474</v>
      </c>
      <c r="B3483" t="s">
        <v>80</v>
      </c>
      <c r="C3483" t="s">
        <v>543</v>
      </c>
      <c r="D3483" s="1">
        <v>44901</v>
      </c>
      <c r="F3483" t="b">
        <v>1</v>
      </c>
      <c r="G3483" s="6">
        <v>5192100</v>
      </c>
      <c r="I3483" s="6">
        <v>12450</v>
      </c>
      <c r="J3483" s="6">
        <v>5204550</v>
      </c>
    </row>
    <row r="3484" spans="1:10" x14ac:dyDescent="0.3">
      <c r="A3484" s="5">
        <v>45474</v>
      </c>
      <c r="B3484" t="s">
        <v>81</v>
      </c>
      <c r="C3484" t="s">
        <v>544</v>
      </c>
      <c r="D3484" s="1">
        <v>44916</v>
      </c>
      <c r="F3484" t="b">
        <v>1</v>
      </c>
      <c r="G3484" s="6">
        <v>4425910</v>
      </c>
      <c r="I3484" s="6">
        <v>14830</v>
      </c>
      <c r="J3484" s="6">
        <v>4440740</v>
      </c>
    </row>
    <row r="3485" spans="1:10" x14ac:dyDescent="0.3">
      <c r="A3485" s="5">
        <v>45474</v>
      </c>
      <c r="B3485" t="s">
        <v>82</v>
      </c>
      <c r="C3485" t="s">
        <v>545</v>
      </c>
      <c r="D3485" s="1">
        <v>44922</v>
      </c>
      <c r="F3485" t="b">
        <v>1</v>
      </c>
      <c r="G3485" s="6">
        <v>4584390</v>
      </c>
      <c r="I3485">
        <v>0</v>
      </c>
      <c r="J3485" s="6">
        <v>4584390</v>
      </c>
    </row>
    <row r="3486" spans="1:10" x14ac:dyDescent="0.3">
      <c r="A3486" s="5">
        <v>45474</v>
      </c>
      <c r="B3486" t="s">
        <v>83</v>
      </c>
      <c r="C3486" t="s">
        <v>546</v>
      </c>
      <c r="D3486" s="1">
        <v>44945</v>
      </c>
      <c r="F3486" t="b">
        <v>1</v>
      </c>
      <c r="G3486" s="6">
        <v>6547800</v>
      </c>
      <c r="I3486">
        <v>0</v>
      </c>
      <c r="J3486" s="6">
        <v>6547800</v>
      </c>
    </row>
    <row r="3487" spans="1:10" x14ac:dyDescent="0.3">
      <c r="A3487" s="5">
        <v>45474</v>
      </c>
      <c r="B3487" t="s">
        <v>84</v>
      </c>
      <c r="C3487" t="s">
        <v>547</v>
      </c>
      <c r="D3487" s="1">
        <v>44978</v>
      </c>
      <c r="F3487" t="b">
        <v>1</v>
      </c>
      <c r="G3487" s="6">
        <v>4857590</v>
      </c>
      <c r="H3487" s="6">
        <v>280300</v>
      </c>
      <c r="I3487" s="6">
        <v>1000</v>
      </c>
      <c r="J3487" s="6">
        <v>5138890</v>
      </c>
    </row>
    <row r="3488" spans="1:10" x14ac:dyDescent="0.3">
      <c r="A3488" s="5">
        <v>45474</v>
      </c>
      <c r="B3488" t="s">
        <v>85</v>
      </c>
      <c r="C3488" t="s">
        <v>548</v>
      </c>
      <c r="D3488" s="1">
        <v>44985</v>
      </c>
      <c r="F3488" t="b">
        <v>1</v>
      </c>
      <c r="G3488" s="6">
        <v>4768200</v>
      </c>
      <c r="I3488" s="6">
        <v>5200</v>
      </c>
      <c r="J3488" s="6">
        <v>4773400</v>
      </c>
    </row>
    <row r="3489" spans="1:10" x14ac:dyDescent="0.3">
      <c r="A3489" s="5">
        <v>45474</v>
      </c>
      <c r="B3489" t="s">
        <v>86</v>
      </c>
      <c r="C3489" t="s">
        <v>549</v>
      </c>
      <c r="D3489" s="1">
        <v>45007</v>
      </c>
      <c r="F3489" t="b">
        <v>1</v>
      </c>
      <c r="G3489" s="6">
        <v>7568500</v>
      </c>
      <c r="I3489">
        <v>0</v>
      </c>
      <c r="J3489" s="6">
        <v>7568500</v>
      </c>
    </row>
    <row r="3490" spans="1:10" x14ac:dyDescent="0.3">
      <c r="A3490" s="5">
        <v>45474</v>
      </c>
      <c r="B3490" t="s">
        <v>87</v>
      </c>
      <c r="C3490" t="s">
        <v>550</v>
      </c>
      <c r="D3490" s="1">
        <v>45012</v>
      </c>
      <c r="F3490" t="b">
        <v>1</v>
      </c>
      <c r="G3490" s="6">
        <v>4983490</v>
      </c>
      <c r="H3490" s="6">
        <v>277000</v>
      </c>
      <c r="I3490" s="6">
        <v>10650</v>
      </c>
      <c r="J3490" s="6">
        <v>5271140</v>
      </c>
    </row>
    <row r="3491" spans="1:10" x14ac:dyDescent="0.3">
      <c r="A3491" s="5">
        <v>45474</v>
      </c>
      <c r="B3491" t="s">
        <v>88</v>
      </c>
      <c r="C3491" t="s">
        <v>551</v>
      </c>
      <c r="D3491" s="1">
        <v>45014</v>
      </c>
      <c r="F3491" t="b">
        <v>1</v>
      </c>
      <c r="G3491" s="6">
        <v>8870100</v>
      </c>
      <c r="I3491">
        <v>0</v>
      </c>
      <c r="J3491" s="6">
        <v>8870100</v>
      </c>
    </row>
    <row r="3492" spans="1:10" x14ac:dyDescent="0.3">
      <c r="A3492" s="5">
        <v>45474</v>
      </c>
      <c r="B3492" t="s">
        <v>89</v>
      </c>
      <c r="C3492" t="s">
        <v>552</v>
      </c>
      <c r="D3492" s="1">
        <v>45026</v>
      </c>
      <c r="F3492" t="b">
        <v>1</v>
      </c>
      <c r="G3492" s="6">
        <v>5516600</v>
      </c>
      <c r="I3492">
        <v>0</v>
      </c>
      <c r="J3492" s="6">
        <v>5516600</v>
      </c>
    </row>
    <row r="3493" spans="1:10" x14ac:dyDescent="0.3">
      <c r="A3493" s="5">
        <v>45474</v>
      </c>
      <c r="B3493" t="s">
        <v>90</v>
      </c>
      <c r="C3493" t="s">
        <v>553</v>
      </c>
      <c r="D3493" s="1">
        <v>45036</v>
      </c>
      <c r="F3493" t="b">
        <v>1</v>
      </c>
      <c r="G3493" s="6">
        <v>5446690</v>
      </c>
      <c r="I3493">
        <v>0</v>
      </c>
      <c r="J3493" s="6">
        <v>5446690</v>
      </c>
    </row>
    <row r="3494" spans="1:10" x14ac:dyDescent="0.3">
      <c r="A3494" s="5">
        <v>45474</v>
      </c>
      <c r="B3494" t="s">
        <v>91</v>
      </c>
      <c r="C3494" t="s">
        <v>554</v>
      </c>
      <c r="D3494" s="1">
        <v>45042</v>
      </c>
      <c r="F3494" t="b">
        <v>1</v>
      </c>
      <c r="G3494" s="6">
        <v>10112810</v>
      </c>
      <c r="I3494">
        <v>0</v>
      </c>
      <c r="J3494" s="6">
        <v>10112810</v>
      </c>
    </row>
    <row r="3495" spans="1:10" x14ac:dyDescent="0.3">
      <c r="A3495" s="5">
        <v>45474</v>
      </c>
      <c r="B3495" t="s">
        <v>92</v>
      </c>
      <c r="C3495" t="s">
        <v>555</v>
      </c>
      <c r="D3495" s="1">
        <v>45049</v>
      </c>
      <c r="F3495" t="b">
        <v>1</v>
      </c>
      <c r="G3495" s="6">
        <v>2272200</v>
      </c>
      <c r="H3495" s="6">
        <v>102100</v>
      </c>
      <c r="I3495">
        <v>0</v>
      </c>
      <c r="J3495" s="6">
        <v>2374300</v>
      </c>
    </row>
    <row r="3496" spans="1:10" x14ac:dyDescent="0.3">
      <c r="A3496" s="5">
        <v>45474</v>
      </c>
      <c r="B3496" t="s">
        <v>93</v>
      </c>
      <c r="C3496" t="s">
        <v>556</v>
      </c>
      <c r="D3496" s="1">
        <v>45077</v>
      </c>
      <c r="F3496" t="b">
        <v>1</v>
      </c>
      <c r="G3496" s="6">
        <v>5105440</v>
      </c>
      <c r="I3496">
        <v>0</v>
      </c>
      <c r="J3496" s="6">
        <v>5105440</v>
      </c>
    </row>
    <row r="3497" spans="1:10" x14ac:dyDescent="0.3">
      <c r="A3497" s="5">
        <v>45474</v>
      </c>
      <c r="B3497" t="s">
        <v>94</v>
      </c>
      <c r="C3497" t="s">
        <v>557</v>
      </c>
      <c r="D3497" s="1">
        <v>45097</v>
      </c>
      <c r="F3497" t="b">
        <v>1</v>
      </c>
      <c r="G3497" s="6">
        <v>6483520</v>
      </c>
      <c r="I3497">
        <v>0</v>
      </c>
      <c r="J3497" s="6">
        <v>6483520</v>
      </c>
    </row>
    <row r="3498" spans="1:10" x14ac:dyDescent="0.3">
      <c r="A3498" s="5">
        <v>45474</v>
      </c>
      <c r="B3498" t="s">
        <v>95</v>
      </c>
      <c r="C3498" t="s">
        <v>558</v>
      </c>
      <c r="D3498" s="1">
        <v>45120</v>
      </c>
      <c r="F3498" t="b">
        <v>0</v>
      </c>
      <c r="G3498" s="6">
        <v>3828000</v>
      </c>
      <c r="I3498">
        <v>0</v>
      </c>
      <c r="J3498" s="6">
        <v>3828000</v>
      </c>
    </row>
    <row r="3499" spans="1:10" x14ac:dyDescent="0.3">
      <c r="A3499" s="5">
        <v>45474</v>
      </c>
      <c r="B3499" t="s">
        <v>96</v>
      </c>
      <c r="C3499" t="s">
        <v>559</v>
      </c>
      <c r="D3499" s="1">
        <v>45120</v>
      </c>
      <c r="F3499" t="b">
        <v>0</v>
      </c>
      <c r="G3499" s="6">
        <v>3277860</v>
      </c>
      <c r="I3499">
        <v>0</v>
      </c>
      <c r="J3499" s="6">
        <v>3277860</v>
      </c>
    </row>
    <row r="3500" spans="1:10" x14ac:dyDescent="0.3">
      <c r="A3500" s="5">
        <v>45474</v>
      </c>
      <c r="B3500" t="s">
        <v>97</v>
      </c>
      <c r="C3500" t="s">
        <v>560</v>
      </c>
      <c r="D3500" s="1">
        <v>45121</v>
      </c>
      <c r="F3500" t="b">
        <v>0</v>
      </c>
      <c r="G3500" s="6">
        <v>3787270</v>
      </c>
      <c r="I3500">
        <v>0</v>
      </c>
      <c r="J3500" s="6">
        <v>3787270</v>
      </c>
    </row>
    <row r="3501" spans="1:10" x14ac:dyDescent="0.3">
      <c r="A3501" s="5">
        <v>45474</v>
      </c>
      <c r="B3501" t="s">
        <v>98</v>
      </c>
      <c r="C3501" t="s">
        <v>561</v>
      </c>
      <c r="D3501" s="1">
        <v>45121</v>
      </c>
      <c r="F3501" t="b">
        <v>0</v>
      </c>
      <c r="G3501" s="6">
        <v>3096830</v>
      </c>
      <c r="I3501">
        <v>0</v>
      </c>
      <c r="J3501" s="6">
        <v>3096830</v>
      </c>
    </row>
    <row r="3502" spans="1:10" x14ac:dyDescent="0.3">
      <c r="A3502" s="5">
        <v>45474</v>
      </c>
      <c r="B3502" t="s">
        <v>99</v>
      </c>
      <c r="C3502" t="s">
        <v>562</v>
      </c>
      <c r="D3502" s="1">
        <v>45126</v>
      </c>
      <c r="F3502" t="b">
        <v>0</v>
      </c>
      <c r="G3502" s="6">
        <v>4798710</v>
      </c>
      <c r="I3502">
        <v>0</v>
      </c>
      <c r="J3502" s="6">
        <v>4798710</v>
      </c>
    </row>
    <row r="3503" spans="1:10" x14ac:dyDescent="0.3">
      <c r="A3503" s="5">
        <v>45474</v>
      </c>
      <c r="B3503" t="s">
        <v>100</v>
      </c>
      <c r="C3503" t="s">
        <v>563</v>
      </c>
      <c r="D3503" s="1">
        <v>45133</v>
      </c>
      <c r="F3503" t="b">
        <v>0</v>
      </c>
      <c r="G3503" s="6">
        <v>5235430</v>
      </c>
      <c r="I3503">
        <v>0</v>
      </c>
      <c r="J3503" s="6">
        <v>5235430</v>
      </c>
    </row>
    <row r="3504" spans="1:10" x14ac:dyDescent="0.3">
      <c r="A3504" s="5">
        <v>45474</v>
      </c>
      <c r="B3504" t="s">
        <v>101</v>
      </c>
      <c r="C3504" t="s">
        <v>564</v>
      </c>
      <c r="D3504" s="1">
        <v>45140</v>
      </c>
      <c r="F3504" t="b">
        <v>0</v>
      </c>
      <c r="G3504" s="6">
        <v>4374120</v>
      </c>
      <c r="I3504">
        <v>0</v>
      </c>
      <c r="J3504" s="6">
        <v>4374120</v>
      </c>
    </row>
    <row r="3505" spans="1:10" x14ac:dyDescent="0.3">
      <c r="A3505" s="5">
        <v>45474</v>
      </c>
      <c r="B3505" t="s">
        <v>102</v>
      </c>
      <c r="C3505" t="s">
        <v>565</v>
      </c>
      <c r="D3505" s="1">
        <v>45154</v>
      </c>
      <c r="F3505" t="b">
        <v>0</v>
      </c>
      <c r="G3505" s="6">
        <v>8625000</v>
      </c>
      <c r="I3505">
        <v>0</v>
      </c>
      <c r="J3505" s="6">
        <v>8625000</v>
      </c>
    </row>
    <row r="3506" spans="1:10" x14ac:dyDescent="0.3">
      <c r="A3506" s="5">
        <v>45474</v>
      </c>
      <c r="B3506" t="s">
        <v>103</v>
      </c>
      <c r="C3506" t="s">
        <v>566</v>
      </c>
      <c r="D3506" s="1">
        <v>45159</v>
      </c>
      <c r="F3506" t="b">
        <v>0</v>
      </c>
      <c r="G3506" s="6">
        <v>9152500</v>
      </c>
      <c r="I3506" s="6">
        <v>9000</v>
      </c>
      <c r="J3506" s="6">
        <v>9161500</v>
      </c>
    </row>
    <row r="3507" spans="1:10" x14ac:dyDescent="0.3">
      <c r="A3507" s="5">
        <v>45474</v>
      </c>
      <c r="B3507" t="s">
        <v>104</v>
      </c>
      <c r="C3507" t="s">
        <v>567</v>
      </c>
      <c r="D3507" s="1">
        <v>45187</v>
      </c>
      <c r="F3507" t="b">
        <v>0</v>
      </c>
      <c r="G3507" s="6">
        <v>7428880</v>
      </c>
      <c r="I3507">
        <v>0</v>
      </c>
      <c r="J3507" s="6">
        <v>7428880</v>
      </c>
    </row>
    <row r="3508" spans="1:10" x14ac:dyDescent="0.3">
      <c r="A3508" s="5">
        <v>45474</v>
      </c>
      <c r="B3508" t="s">
        <v>105</v>
      </c>
      <c r="C3508" t="s">
        <v>568</v>
      </c>
      <c r="D3508" s="1">
        <v>45187</v>
      </c>
      <c r="F3508" t="b">
        <v>0</v>
      </c>
      <c r="G3508" s="6">
        <v>5029660</v>
      </c>
      <c r="I3508">
        <v>0</v>
      </c>
      <c r="J3508" s="6">
        <v>5029660</v>
      </c>
    </row>
    <row r="3509" spans="1:10" x14ac:dyDescent="0.3">
      <c r="A3509" s="5">
        <v>45474</v>
      </c>
      <c r="B3509" t="s">
        <v>106</v>
      </c>
      <c r="C3509" t="s">
        <v>569</v>
      </c>
      <c r="D3509" s="1">
        <v>45188</v>
      </c>
      <c r="F3509" t="b">
        <v>0</v>
      </c>
      <c r="G3509" s="6">
        <v>4034700</v>
      </c>
      <c r="I3509">
        <v>0</v>
      </c>
      <c r="J3509" s="6">
        <v>4034700</v>
      </c>
    </row>
    <row r="3510" spans="1:10" x14ac:dyDescent="0.3">
      <c r="A3510" s="5">
        <v>45474</v>
      </c>
      <c r="B3510" t="s">
        <v>107</v>
      </c>
      <c r="C3510" t="s">
        <v>570</v>
      </c>
      <c r="D3510" s="1">
        <v>45189</v>
      </c>
      <c r="F3510" t="b">
        <v>0</v>
      </c>
      <c r="G3510" s="6">
        <v>6979500</v>
      </c>
      <c r="I3510">
        <v>500</v>
      </c>
      <c r="J3510" s="6">
        <v>6980000</v>
      </c>
    </row>
    <row r="3511" spans="1:10" x14ac:dyDescent="0.3">
      <c r="A3511" s="5">
        <v>45474</v>
      </c>
      <c r="B3511" t="s">
        <v>108</v>
      </c>
      <c r="C3511" t="s">
        <v>571</v>
      </c>
      <c r="D3511" s="1">
        <v>45194</v>
      </c>
      <c r="F3511" t="b">
        <v>0</v>
      </c>
      <c r="G3511" s="6">
        <v>6191500</v>
      </c>
      <c r="I3511">
        <v>0</v>
      </c>
      <c r="J3511" s="6">
        <v>6191500</v>
      </c>
    </row>
    <row r="3512" spans="1:10" x14ac:dyDescent="0.3">
      <c r="A3512" s="5">
        <v>45474</v>
      </c>
      <c r="B3512" t="s">
        <v>109</v>
      </c>
      <c r="C3512" t="s">
        <v>572</v>
      </c>
      <c r="D3512" s="1">
        <v>45195</v>
      </c>
      <c r="F3512" t="b">
        <v>0</v>
      </c>
      <c r="G3512" s="6">
        <v>5689310</v>
      </c>
      <c r="I3512">
        <v>0</v>
      </c>
      <c r="J3512" s="6">
        <v>5689310</v>
      </c>
    </row>
    <row r="3513" spans="1:10" x14ac:dyDescent="0.3">
      <c r="A3513" s="5">
        <v>45474</v>
      </c>
      <c r="B3513" t="s">
        <v>110</v>
      </c>
      <c r="C3513" t="s">
        <v>573</v>
      </c>
      <c r="D3513" s="1">
        <v>45225</v>
      </c>
      <c r="F3513" t="b">
        <v>0</v>
      </c>
      <c r="G3513" s="6">
        <v>7236580</v>
      </c>
      <c r="I3513">
        <v>0</v>
      </c>
      <c r="J3513" s="6">
        <v>7236580</v>
      </c>
    </row>
    <row r="3514" spans="1:10" x14ac:dyDescent="0.3">
      <c r="A3514" s="5">
        <v>45474</v>
      </c>
      <c r="B3514" t="s">
        <v>111</v>
      </c>
      <c r="C3514" t="s">
        <v>574</v>
      </c>
      <c r="D3514" s="1">
        <v>45229</v>
      </c>
      <c r="F3514" t="b">
        <v>0</v>
      </c>
      <c r="G3514" s="6">
        <v>6538540</v>
      </c>
      <c r="I3514">
        <v>0</v>
      </c>
      <c r="J3514" s="6">
        <v>6538540</v>
      </c>
    </row>
    <row r="3515" spans="1:10" x14ac:dyDescent="0.3">
      <c r="A3515" s="5">
        <v>45474</v>
      </c>
      <c r="B3515" t="s">
        <v>112</v>
      </c>
      <c r="C3515" t="s">
        <v>575</v>
      </c>
      <c r="D3515" s="1">
        <v>45236</v>
      </c>
      <c r="F3515" t="b">
        <v>0</v>
      </c>
      <c r="G3515" s="6">
        <v>4690540</v>
      </c>
      <c r="I3515" s="6">
        <v>10150</v>
      </c>
      <c r="J3515" s="6">
        <v>4700690</v>
      </c>
    </row>
    <row r="3516" spans="1:10" x14ac:dyDescent="0.3">
      <c r="A3516" s="5">
        <v>45474</v>
      </c>
      <c r="B3516" t="s">
        <v>113</v>
      </c>
      <c r="C3516" t="s">
        <v>576</v>
      </c>
      <c r="D3516" s="1">
        <v>45251</v>
      </c>
      <c r="F3516" t="b">
        <v>0</v>
      </c>
      <c r="G3516" s="6">
        <v>4483600</v>
      </c>
      <c r="I3516">
        <v>0</v>
      </c>
      <c r="J3516" s="6">
        <v>4483600</v>
      </c>
    </row>
    <row r="3517" spans="1:10" x14ac:dyDescent="0.3">
      <c r="A3517" s="5">
        <v>45474</v>
      </c>
      <c r="B3517" t="s">
        <v>114</v>
      </c>
      <c r="C3517" t="s">
        <v>577</v>
      </c>
      <c r="D3517" s="1">
        <v>45272</v>
      </c>
      <c r="F3517" t="b">
        <v>0</v>
      </c>
      <c r="G3517" s="6">
        <v>10837900</v>
      </c>
      <c r="I3517">
        <v>0</v>
      </c>
      <c r="J3517" s="6">
        <v>10837900</v>
      </c>
    </row>
    <row r="3518" spans="1:10" x14ac:dyDescent="0.3">
      <c r="A3518" s="5">
        <v>45474</v>
      </c>
      <c r="B3518" t="s">
        <v>115</v>
      </c>
      <c r="C3518" t="s">
        <v>578</v>
      </c>
      <c r="D3518" s="1">
        <v>45278</v>
      </c>
      <c r="F3518" t="b">
        <v>0</v>
      </c>
      <c r="G3518" s="6">
        <v>5583450</v>
      </c>
      <c r="I3518">
        <v>0</v>
      </c>
      <c r="J3518" s="6">
        <v>5583450</v>
      </c>
    </row>
    <row r="3519" spans="1:10" x14ac:dyDescent="0.3">
      <c r="A3519" s="5">
        <v>45474</v>
      </c>
      <c r="B3519" t="s">
        <v>116</v>
      </c>
      <c r="C3519" t="s">
        <v>579</v>
      </c>
      <c r="D3519" s="1">
        <v>45295</v>
      </c>
      <c r="F3519" t="b">
        <v>0</v>
      </c>
      <c r="G3519" s="6">
        <v>6960200</v>
      </c>
      <c r="I3519">
        <v>0</v>
      </c>
      <c r="J3519" s="6">
        <v>6960200</v>
      </c>
    </row>
    <row r="3520" spans="1:10" x14ac:dyDescent="0.3">
      <c r="A3520" s="5">
        <v>45474</v>
      </c>
      <c r="B3520" t="s">
        <v>117</v>
      </c>
      <c r="C3520" t="s">
        <v>581</v>
      </c>
      <c r="D3520" s="1">
        <v>45296</v>
      </c>
      <c r="E3520" s="1">
        <v>45929</v>
      </c>
      <c r="F3520" t="b">
        <v>0</v>
      </c>
      <c r="G3520" s="6">
        <v>3228850</v>
      </c>
      <c r="I3520">
        <v>0</v>
      </c>
      <c r="J3520" s="6">
        <v>3228850</v>
      </c>
    </row>
    <row r="3521" spans="1:10" x14ac:dyDescent="0.3">
      <c r="A3521" s="5">
        <v>45474</v>
      </c>
      <c r="B3521" t="s">
        <v>118</v>
      </c>
      <c r="C3521" t="s">
        <v>580</v>
      </c>
      <c r="D3521" s="1">
        <v>45307</v>
      </c>
      <c r="F3521" t="b">
        <v>0</v>
      </c>
      <c r="G3521" s="6">
        <v>3596820</v>
      </c>
      <c r="I3521">
        <v>0</v>
      </c>
      <c r="J3521" s="6">
        <v>3596820</v>
      </c>
    </row>
    <row r="3522" spans="1:10" x14ac:dyDescent="0.3">
      <c r="A3522" s="5">
        <v>45474</v>
      </c>
      <c r="B3522" t="s">
        <v>119</v>
      </c>
      <c r="C3522" t="s">
        <v>582</v>
      </c>
      <c r="D3522" s="1">
        <v>45308</v>
      </c>
      <c r="F3522" t="b">
        <v>0</v>
      </c>
      <c r="G3522" s="6">
        <v>4818890</v>
      </c>
      <c r="I3522">
        <v>0</v>
      </c>
      <c r="J3522" s="6">
        <v>4818890</v>
      </c>
    </row>
    <row r="3523" spans="1:10" x14ac:dyDescent="0.3">
      <c r="A3523" s="5">
        <v>45474</v>
      </c>
      <c r="B3523" t="s">
        <v>120</v>
      </c>
      <c r="C3523" t="s">
        <v>583</v>
      </c>
      <c r="D3523" s="1">
        <v>45316</v>
      </c>
      <c r="F3523" t="b">
        <v>0</v>
      </c>
      <c r="G3523" s="6">
        <v>5523300</v>
      </c>
      <c r="I3523">
        <v>0</v>
      </c>
      <c r="J3523" s="6">
        <v>5523300</v>
      </c>
    </row>
    <row r="3524" spans="1:10" x14ac:dyDescent="0.3">
      <c r="A3524" s="5">
        <v>45474</v>
      </c>
      <c r="B3524" t="s">
        <v>121</v>
      </c>
      <c r="C3524" t="s">
        <v>584</v>
      </c>
      <c r="D3524" s="1">
        <v>45323</v>
      </c>
      <c r="F3524" t="b">
        <v>0</v>
      </c>
      <c r="G3524" s="6">
        <v>3294680</v>
      </c>
      <c r="I3524">
        <v>0</v>
      </c>
      <c r="J3524" s="6">
        <v>3294680</v>
      </c>
    </row>
    <row r="3525" spans="1:10" x14ac:dyDescent="0.3">
      <c r="A3525" s="5">
        <v>45474</v>
      </c>
      <c r="B3525" t="s">
        <v>122</v>
      </c>
      <c r="C3525" t="s">
        <v>585</v>
      </c>
      <c r="D3525" s="1">
        <v>45345</v>
      </c>
      <c r="F3525" t="b">
        <v>0</v>
      </c>
      <c r="G3525" s="6">
        <v>5080550</v>
      </c>
      <c r="I3525" s="6">
        <v>26400</v>
      </c>
      <c r="J3525" s="6">
        <v>5106950</v>
      </c>
    </row>
    <row r="3526" spans="1:10" x14ac:dyDescent="0.3">
      <c r="A3526" s="5">
        <v>45474</v>
      </c>
      <c r="B3526" t="s">
        <v>123</v>
      </c>
      <c r="C3526" t="s">
        <v>586</v>
      </c>
      <c r="D3526" s="1">
        <v>45351</v>
      </c>
      <c r="F3526" t="b">
        <v>0</v>
      </c>
      <c r="G3526" s="6">
        <v>2807550</v>
      </c>
      <c r="I3526">
        <v>0</v>
      </c>
      <c r="J3526" s="6">
        <v>2807550</v>
      </c>
    </row>
    <row r="3527" spans="1:10" x14ac:dyDescent="0.3">
      <c r="A3527" s="5">
        <v>45474</v>
      </c>
      <c r="B3527" t="s">
        <v>124</v>
      </c>
      <c r="C3527" t="s">
        <v>587</v>
      </c>
      <c r="D3527" s="1">
        <v>45359</v>
      </c>
      <c r="F3527" t="b">
        <v>0</v>
      </c>
      <c r="G3527" s="6">
        <v>4389500</v>
      </c>
      <c r="I3527" s="6">
        <v>9950</v>
      </c>
      <c r="J3527" s="6">
        <v>4399450</v>
      </c>
    </row>
    <row r="3528" spans="1:10" x14ac:dyDescent="0.3">
      <c r="A3528" s="5">
        <v>45474</v>
      </c>
      <c r="B3528" t="s">
        <v>125</v>
      </c>
      <c r="C3528" t="s">
        <v>588</v>
      </c>
      <c r="D3528" s="1">
        <v>45363</v>
      </c>
      <c r="F3528" t="b">
        <v>0</v>
      </c>
      <c r="G3528" s="6">
        <v>1259500</v>
      </c>
      <c r="I3528">
        <v>0</v>
      </c>
      <c r="J3528" s="6">
        <v>1259500</v>
      </c>
    </row>
    <row r="3529" spans="1:10" x14ac:dyDescent="0.3">
      <c r="A3529" s="5">
        <v>45474</v>
      </c>
      <c r="B3529" t="s">
        <v>126</v>
      </c>
      <c r="C3529" t="s">
        <v>589</v>
      </c>
      <c r="D3529" s="1">
        <v>45364</v>
      </c>
      <c r="F3529" t="b">
        <v>0</v>
      </c>
      <c r="G3529" s="6">
        <v>4431570</v>
      </c>
      <c r="I3529">
        <v>0</v>
      </c>
      <c r="J3529" s="6">
        <v>4431570</v>
      </c>
    </row>
    <row r="3530" spans="1:10" x14ac:dyDescent="0.3">
      <c r="A3530" s="5">
        <v>45474</v>
      </c>
      <c r="B3530" t="s">
        <v>127</v>
      </c>
      <c r="C3530" t="s">
        <v>590</v>
      </c>
      <c r="D3530" s="1">
        <v>45386</v>
      </c>
      <c r="F3530" t="b">
        <v>0</v>
      </c>
      <c r="G3530" s="6">
        <v>8423910</v>
      </c>
      <c r="I3530" s="6">
        <v>7540</v>
      </c>
      <c r="J3530" s="6">
        <v>8431450</v>
      </c>
    </row>
    <row r="3531" spans="1:10" x14ac:dyDescent="0.3">
      <c r="A3531" s="5">
        <v>45474</v>
      </c>
      <c r="B3531" t="s">
        <v>128</v>
      </c>
      <c r="C3531" t="s">
        <v>591</v>
      </c>
      <c r="D3531" s="1">
        <v>45387</v>
      </c>
      <c r="F3531" t="b">
        <v>0</v>
      </c>
      <c r="G3531" s="6">
        <v>3569600</v>
      </c>
      <c r="I3531" s="6">
        <v>9950</v>
      </c>
      <c r="J3531" s="6">
        <v>3579550</v>
      </c>
    </row>
    <row r="3532" spans="1:10" x14ac:dyDescent="0.3">
      <c r="A3532" s="5">
        <v>45474</v>
      </c>
      <c r="B3532" t="s">
        <v>129</v>
      </c>
      <c r="C3532" t="s">
        <v>592</v>
      </c>
      <c r="D3532" s="1">
        <v>45434</v>
      </c>
      <c r="F3532" t="b">
        <v>0</v>
      </c>
      <c r="G3532" s="6">
        <v>3194790</v>
      </c>
      <c r="I3532">
        <v>0</v>
      </c>
      <c r="J3532" s="6">
        <v>3194790</v>
      </c>
    </row>
    <row r="3533" spans="1:10" x14ac:dyDescent="0.3">
      <c r="A3533" s="5">
        <v>45474</v>
      </c>
      <c r="B3533" t="s">
        <v>130</v>
      </c>
      <c r="C3533" t="s">
        <v>593</v>
      </c>
      <c r="D3533" s="1">
        <v>45436</v>
      </c>
      <c r="F3533" t="b">
        <v>0</v>
      </c>
      <c r="G3533" s="6">
        <v>3086170</v>
      </c>
      <c r="I3533">
        <v>0</v>
      </c>
      <c r="J3533" s="6">
        <v>3086170</v>
      </c>
    </row>
    <row r="3534" spans="1:10" x14ac:dyDescent="0.3">
      <c r="A3534" s="5">
        <v>45474</v>
      </c>
      <c r="B3534" t="s">
        <v>131</v>
      </c>
      <c r="C3534" t="s">
        <v>594</v>
      </c>
      <c r="D3534" s="1">
        <v>45469</v>
      </c>
      <c r="F3534" t="b">
        <v>0</v>
      </c>
      <c r="G3534" s="6">
        <v>5650090</v>
      </c>
      <c r="I3534">
        <v>0</v>
      </c>
      <c r="J3534" s="6">
        <v>5650090</v>
      </c>
    </row>
    <row r="3535" spans="1:10" x14ac:dyDescent="0.3">
      <c r="A3535" s="5">
        <v>45474</v>
      </c>
      <c r="B3535" t="s">
        <v>132</v>
      </c>
      <c r="C3535" t="s">
        <v>598</v>
      </c>
      <c r="D3535" s="1">
        <v>45475</v>
      </c>
      <c r="F3535" t="b">
        <v>0</v>
      </c>
      <c r="G3535" s="6">
        <v>3077310</v>
      </c>
      <c r="I3535">
        <v>0</v>
      </c>
      <c r="J3535" s="6">
        <v>3077310</v>
      </c>
    </row>
    <row r="3536" spans="1:10" x14ac:dyDescent="0.3">
      <c r="A3536" s="5">
        <v>45474</v>
      </c>
      <c r="B3536" t="s">
        <v>133</v>
      </c>
      <c r="C3536" t="s">
        <v>599</v>
      </c>
      <c r="D3536" s="1">
        <v>45495</v>
      </c>
      <c r="F3536" t="b">
        <v>0</v>
      </c>
      <c r="G3536" s="6">
        <v>282670</v>
      </c>
      <c r="I3536">
        <v>0</v>
      </c>
      <c r="J3536" s="6">
        <v>282670</v>
      </c>
    </row>
    <row r="3537" spans="1:10" x14ac:dyDescent="0.3">
      <c r="A3537" s="5">
        <v>45474</v>
      </c>
      <c r="B3537" t="s">
        <v>134</v>
      </c>
      <c r="C3537" t="s">
        <v>600</v>
      </c>
      <c r="D3537" s="1">
        <v>45505</v>
      </c>
      <c r="F3537" t="b">
        <v>0</v>
      </c>
      <c r="G3537">
        <v>0</v>
      </c>
      <c r="I3537">
        <v>0</v>
      </c>
      <c r="J3537">
        <v>0</v>
      </c>
    </row>
    <row r="3538" spans="1:10" x14ac:dyDescent="0.3">
      <c r="A3538" s="5">
        <v>45474</v>
      </c>
      <c r="B3538" t="s">
        <v>135</v>
      </c>
      <c r="C3538" t="s">
        <v>601</v>
      </c>
      <c r="D3538" s="1">
        <v>45531</v>
      </c>
      <c r="F3538" t="b">
        <v>0</v>
      </c>
      <c r="G3538">
        <v>0</v>
      </c>
      <c r="I3538">
        <v>0</v>
      </c>
      <c r="J3538">
        <v>0</v>
      </c>
    </row>
    <row r="3539" spans="1:10" x14ac:dyDescent="0.3">
      <c r="A3539" s="5">
        <v>45474</v>
      </c>
      <c r="B3539" t="s">
        <v>136</v>
      </c>
      <c r="C3539" t="s">
        <v>602</v>
      </c>
      <c r="D3539" s="1">
        <v>45532</v>
      </c>
      <c r="F3539" t="b">
        <v>0</v>
      </c>
      <c r="G3539">
        <v>0</v>
      </c>
      <c r="I3539">
        <v>0</v>
      </c>
      <c r="J3539">
        <v>0</v>
      </c>
    </row>
    <row r="3540" spans="1:10" x14ac:dyDescent="0.3">
      <c r="A3540" s="5">
        <v>45474</v>
      </c>
      <c r="B3540" t="s">
        <v>137</v>
      </c>
      <c r="C3540" t="s">
        <v>603</v>
      </c>
      <c r="D3540" s="1">
        <v>45541</v>
      </c>
      <c r="F3540" t="b">
        <v>0</v>
      </c>
      <c r="G3540">
        <v>0</v>
      </c>
      <c r="I3540">
        <v>0</v>
      </c>
      <c r="J3540">
        <v>0</v>
      </c>
    </row>
    <row r="3541" spans="1:10" x14ac:dyDescent="0.3">
      <c r="A3541" s="5">
        <v>45474</v>
      </c>
      <c r="B3541" t="s">
        <v>138</v>
      </c>
      <c r="C3541" t="s">
        <v>604</v>
      </c>
      <c r="D3541" s="1">
        <v>45540</v>
      </c>
      <c r="F3541" t="b">
        <v>0</v>
      </c>
      <c r="G3541">
        <v>0</v>
      </c>
      <c r="I3541">
        <v>0</v>
      </c>
      <c r="J3541">
        <v>0</v>
      </c>
    </row>
    <row r="3542" spans="1:10" x14ac:dyDescent="0.3">
      <c r="A3542" s="5">
        <v>45474</v>
      </c>
      <c r="B3542" t="s">
        <v>139</v>
      </c>
      <c r="C3542" t="s">
        <v>605</v>
      </c>
      <c r="D3542" s="1">
        <v>45567</v>
      </c>
      <c r="F3542" t="b">
        <v>0</v>
      </c>
      <c r="G3542">
        <v>0</v>
      </c>
      <c r="I3542">
        <v>0</v>
      </c>
      <c r="J3542">
        <v>0</v>
      </c>
    </row>
    <row r="3543" spans="1:10" x14ac:dyDescent="0.3">
      <c r="A3543" s="5">
        <v>45474</v>
      </c>
      <c r="B3543" t="s">
        <v>140</v>
      </c>
      <c r="C3543" t="s">
        <v>606</v>
      </c>
      <c r="D3543" s="1">
        <v>45589</v>
      </c>
      <c r="F3543" t="b">
        <v>0</v>
      </c>
      <c r="G3543">
        <v>0</v>
      </c>
      <c r="I3543">
        <v>0</v>
      </c>
      <c r="J3543">
        <v>0</v>
      </c>
    </row>
    <row r="3544" spans="1:10" x14ac:dyDescent="0.3">
      <c r="A3544" s="5">
        <v>45474</v>
      </c>
      <c r="B3544" t="s">
        <v>141</v>
      </c>
      <c r="C3544" t="s">
        <v>607</v>
      </c>
      <c r="D3544" s="1">
        <v>45611</v>
      </c>
      <c r="F3544" t="b">
        <v>0</v>
      </c>
      <c r="G3544">
        <v>0</v>
      </c>
      <c r="I3544">
        <v>0</v>
      </c>
      <c r="J3544">
        <v>0</v>
      </c>
    </row>
    <row r="3545" spans="1:10" x14ac:dyDescent="0.3">
      <c r="A3545" s="5">
        <v>45474</v>
      </c>
      <c r="B3545" t="s">
        <v>142</v>
      </c>
      <c r="C3545" t="s">
        <v>608</v>
      </c>
      <c r="D3545" s="1">
        <v>45652</v>
      </c>
      <c r="F3545" t="b">
        <v>0</v>
      </c>
      <c r="G3545">
        <v>0</v>
      </c>
      <c r="I3545">
        <v>0</v>
      </c>
      <c r="J3545">
        <v>0</v>
      </c>
    </row>
    <row r="3546" spans="1:10" x14ac:dyDescent="0.3">
      <c r="A3546" s="5">
        <v>45474</v>
      </c>
      <c r="B3546" t="s">
        <v>143</v>
      </c>
      <c r="C3546" t="s">
        <v>609</v>
      </c>
      <c r="D3546" s="1">
        <v>45659</v>
      </c>
      <c r="F3546" t="b">
        <v>0</v>
      </c>
      <c r="G3546">
        <v>0</v>
      </c>
      <c r="I3546">
        <v>0</v>
      </c>
      <c r="J3546">
        <v>0</v>
      </c>
    </row>
    <row r="3547" spans="1:10" x14ac:dyDescent="0.3">
      <c r="A3547" s="5">
        <v>45474</v>
      </c>
      <c r="B3547" t="s">
        <v>144</v>
      </c>
      <c r="C3547" t="s">
        <v>610</v>
      </c>
      <c r="D3547" s="1">
        <v>45755</v>
      </c>
      <c r="F3547" t="b">
        <v>0</v>
      </c>
      <c r="G3547">
        <v>0</v>
      </c>
      <c r="I3547">
        <v>0</v>
      </c>
      <c r="J3547">
        <v>0</v>
      </c>
    </row>
    <row r="3548" spans="1:10" x14ac:dyDescent="0.3">
      <c r="A3548" s="5">
        <v>45474</v>
      </c>
      <c r="B3548" t="s">
        <v>145</v>
      </c>
      <c r="C3548" t="s">
        <v>611</v>
      </c>
      <c r="D3548" s="1">
        <v>45860</v>
      </c>
      <c r="F3548" t="b">
        <v>0</v>
      </c>
      <c r="G3548">
        <v>0</v>
      </c>
      <c r="I3548">
        <v>0</v>
      </c>
      <c r="J3548">
        <v>0</v>
      </c>
    </row>
    <row r="3549" spans="1:10" x14ac:dyDescent="0.3">
      <c r="A3549" s="5">
        <v>45474</v>
      </c>
      <c r="B3549" t="s">
        <v>147</v>
      </c>
      <c r="C3549" t="s">
        <v>612</v>
      </c>
      <c r="D3549" s="1">
        <v>45880</v>
      </c>
      <c r="F3549" t="b">
        <v>0</v>
      </c>
      <c r="G3549">
        <v>0</v>
      </c>
      <c r="I3549">
        <v>0</v>
      </c>
      <c r="J3549">
        <v>0</v>
      </c>
    </row>
    <row r="3550" spans="1:10" x14ac:dyDescent="0.3">
      <c r="A3550" s="5">
        <v>45474</v>
      </c>
      <c r="B3550" t="s">
        <v>146</v>
      </c>
      <c r="C3550" t="s">
        <v>613</v>
      </c>
      <c r="D3550" s="1">
        <v>45867</v>
      </c>
      <c r="F3550" t="b">
        <v>0</v>
      </c>
      <c r="G3550">
        <v>0</v>
      </c>
      <c r="I3550">
        <v>0</v>
      </c>
      <c r="J3550">
        <v>0</v>
      </c>
    </row>
    <row r="3551" spans="1:10" x14ac:dyDescent="0.3">
      <c r="A3551" s="5">
        <v>45505</v>
      </c>
      <c r="B3551" t="s">
        <v>1</v>
      </c>
      <c r="C3551" t="s">
        <v>475</v>
      </c>
      <c r="D3551" s="1">
        <v>42292</v>
      </c>
      <c r="F3551" t="b">
        <v>1</v>
      </c>
      <c r="G3551" s="6">
        <v>7486400</v>
      </c>
      <c r="H3551" s="6">
        <v>400000</v>
      </c>
      <c r="I3551">
        <v>500</v>
      </c>
      <c r="J3551" s="6">
        <v>7886900</v>
      </c>
    </row>
    <row r="3552" spans="1:10" x14ac:dyDescent="0.3">
      <c r="A3552" s="5">
        <v>45505</v>
      </c>
      <c r="B3552" t="s">
        <v>3</v>
      </c>
      <c r="C3552" t="s">
        <v>476</v>
      </c>
      <c r="D3552" s="1">
        <v>42444</v>
      </c>
      <c r="F3552" t="b">
        <v>1</v>
      </c>
      <c r="G3552" s="6">
        <v>7081180</v>
      </c>
      <c r="I3552">
        <v>0</v>
      </c>
      <c r="J3552" s="6">
        <v>7081180</v>
      </c>
    </row>
    <row r="3553" spans="1:10" x14ac:dyDescent="0.3">
      <c r="A3553" s="5">
        <v>45505</v>
      </c>
      <c r="B3553" t="s">
        <v>4</v>
      </c>
      <c r="C3553" t="s">
        <v>477</v>
      </c>
      <c r="D3553" s="1">
        <v>42503</v>
      </c>
      <c r="F3553" t="b">
        <v>1</v>
      </c>
      <c r="G3553" s="6">
        <v>9834250</v>
      </c>
      <c r="I3553">
        <v>0</v>
      </c>
      <c r="J3553" s="6">
        <v>9834250</v>
      </c>
    </row>
    <row r="3554" spans="1:10" x14ac:dyDescent="0.3">
      <c r="A3554" s="5">
        <v>45505</v>
      </c>
      <c r="B3554" t="s">
        <v>6</v>
      </c>
      <c r="C3554" t="s">
        <v>478</v>
      </c>
      <c r="D3554" s="1">
        <v>42638</v>
      </c>
      <c r="F3554" t="b">
        <v>1</v>
      </c>
      <c r="G3554" s="6">
        <v>6401340</v>
      </c>
      <c r="I3554">
        <v>0</v>
      </c>
      <c r="J3554" s="6">
        <v>6401340</v>
      </c>
    </row>
    <row r="3555" spans="1:10" x14ac:dyDescent="0.3">
      <c r="A3555" s="5">
        <v>45505</v>
      </c>
      <c r="B3555" t="s">
        <v>8</v>
      </c>
      <c r="C3555" t="s">
        <v>479</v>
      </c>
      <c r="D3555" s="1">
        <v>42708</v>
      </c>
      <c r="F3555" t="b">
        <v>1</v>
      </c>
      <c r="G3555" s="6">
        <v>5507800</v>
      </c>
      <c r="I3555">
        <v>0</v>
      </c>
      <c r="J3555" s="6">
        <v>5507800</v>
      </c>
    </row>
    <row r="3556" spans="1:10" x14ac:dyDescent="0.3">
      <c r="A3556" s="5">
        <v>45505</v>
      </c>
      <c r="B3556" t="s">
        <v>10</v>
      </c>
      <c r="C3556" t="s">
        <v>480</v>
      </c>
      <c r="D3556" s="1">
        <v>43039</v>
      </c>
      <c r="F3556" t="b">
        <v>1</v>
      </c>
      <c r="G3556" s="6">
        <v>4038270</v>
      </c>
      <c r="H3556" s="6">
        <v>272400</v>
      </c>
      <c r="I3556">
        <v>0</v>
      </c>
      <c r="J3556" s="6">
        <v>4310670</v>
      </c>
    </row>
    <row r="3557" spans="1:10" x14ac:dyDescent="0.3">
      <c r="A3557" s="5">
        <v>45505</v>
      </c>
      <c r="B3557" t="s">
        <v>11</v>
      </c>
      <c r="C3557" t="s">
        <v>481</v>
      </c>
      <c r="D3557" s="1">
        <v>43146</v>
      </c>
      <c r="F3557" t="b">
        <v>1</v>
      </c>
      <c r="G3557" s="6">
        <v>7449240</v>
      </c>
      <c r="H3557" s="6">
        <v>84000</v>
      </c>
      <c r="I3557">
        <v>0</v>
      </c>
      <c r="J3557" s="6">
        <v>7533240</v>
      </c>
    </row>
    <row r="3558" spans="1:10" x14ac:dyDescent="0.3">
      <c r="A3558" s="5">
        <v>45505</v>
      </c>
      <c r="B3558" t="s">
        <v>12</v>
      </c>
      <c r="C3558" t="s">
        <v>494</v>
      </c>
      <c r="D3558" s="1">
        <v>43252</v>
      </c>
      <c r="F3558" t="b">
        <v>1</v>
      </c>
      <c r="G3558" s="6">
        <v>952000</v>
      </c>
      <c r="I3558">
        <v>0</v>
      </c>
      <c r="J3558" s="6">
        <v>952000</v>
      </c>
    </row>
    <row r="3559" spans="1:10" x14ac:dyDescent="0.3">
      <c r="A3559" s="5">
        <v>45505</v>
      </c>
      <c r="B3559" t="s">
        <v>13</v>
      </c>
      <c r="C3559" t="s">
        <v>485</v>
      </c>
      <c r="D3559" s="1">
        <v>43779</v>
      </c>
      <c r="F3559" t="b">
        <v>1</v>
      </c>
      <c r="G3559" s="6">
        <v>6994320</v>
      </c>
      <c r="H3559" s="6">
        <v>317800</v>
      </c>
      <c r="I3559">
        <v>0</v>
      </c>
      <c r="J3559" s="6">
        <v>7312120</v>
      </c>
    </row>
    <row r="3560" spans="1:10" x14ac:dyDescent="0.3">
      <c r="A3560" s="5">
        <v>45505</v>
      </c>
      <c r="B3560" t="s">
        <v>15</v>
      </c>
      <c r="C3560" t="s">
        <v>517</v>
      </c>
      <c r="D3560" s="1">
        <v>44583</v>
      </c>
      <c r="F3560" t="b">
        <v>1</v>
      </c>
      <c r="G3560" s="6">
        <v>5184100</v>
      </c>
      <c r="H3560" s="6">
        <v>278700</v>
      </c>
      <c r="I3560">
        <v>0</v>
      </c>
      <c r="J3560" s="6">
        <v>5462800</v>
      </c>
    </row>
    <row r="3561" spans="1:10" x14ac:dyDescent="0.3">
      <c r="A3561" s="5">
        <v>45505</v>
      </c>
      <c r="B3561" t="s">
        <v>16</v>
      </c>
      <c r="C3561" t="s">
        <v>538</v>
      </c>
      <c r="D3561" s="1">
        <v>44889</v>
      </c>
      <c r="F3561" t="b">
        <v>1</v>
      </c>
      <c r="G3561" s="6">
        <v>7604290</v>
      </c>
      <c r="I3561" s="6">
        <v>18910</v>
      </c>
      <c r="J3561" s="6">
        <v>7623200</v>
      </c>
    </row>
    <row r="3562" spans="1:10" x14ac:dyDescent="0.3">
      <c r="A3562" s="5">
        <v>45505</v>
      </c>
      <c r="B3562" t="s">
        <v>17</v>
      </c>
      <c r="C3562" t="s">
        <v>595</v>
      </c>
      <c r="D3562" s="1">
        <v>45470</v>
      </c>
      <c r="F3562" t="b">
        <v>0</v>
      </c>
      <c r="G3562" s="6">
        <v>2979770</v>
      </c>
      <c r="I3562">
        <v>0</v>
      </c>
      <c r="J3562" s="6">
        <v>2979770</v>
      </c>
    </row>
    <row r="3563" spans="1:10" x14ac:dyDescent="0.3">
      <c r="A3563" s="5">
        <v>45505</v>
      </c>
      <c r="B3563" t="s">
        <v>18</v>
      </c>
      <c r="C3563" t="s">
        <v>596</v>
      </c>
      <c r="D3563" s="1">
        <v>45810</v>
      </c>
      <c r="F3563" t="b">
        <v>0</v>
      </c>
      <c r="G3563">
        <v>0</v>
      </c>
      <c r="I3563">
        <v>0</v>
      </c>
      <c r="J3563">
        <v>0</v>
      </c>
    </row>
    <row r="3564" spans="1:10" x14ac:dyDescent="0.3">
      <c r="A3564" s="5">
        <v>45505</v>
      </c>
      <c r="B3564" t="s">
        <v>19</v>
      </c>
      <c r="C3564" t="s">
        <v>597</v>
      </c>
      <c r="D3564" s="1">
        <v>45859</v>
      </c>
      <c r="F3564" t="b">
        <v>0</v>
      </c>
      <c r="G3564">
        <v>0</v>
      </c>
      <c r="I3564">
        <v>0</v>
      </c>
      <c r="J3564">
        <v>0</v>
      </c>
    </row>
    <row r="3565" spans="1:10" x14ac:dyDescent="0.3">
      <c r="A3565" s="5">
        <v>45505</v>
      </c>
      <c r="B3565" t="s">
        <v>20</v>
      </c>
      <c r="C3565" t="s">
        <v>482</v>
      </c>
      <c r="D3565" s="1">
        <v>43629</v>
      </c>
      <c r="F3565" t="b">
        <v>1</v>
      </c>
      <c r="G3565" s="6">
        <v>11343820</v>
      </c>
      <c r="H3565" s="6">
        <v>390500</v>
      </c>
      <c r="I3565">
        <v>0</v>
      </c>
      <c r="J3565" s="6">
        <v>11734320</v>
      </c>
    </row>
    <row r="3566" spans="1:10" x14ac:dyDescent="0.3">
      <c r="A3566" s="5">
        <v>45505</v>
      </c>
      <c r="B3566" t="s">
        <v>21</v>
      </c>
      <c r="C3566" t="s">
        <v>483</v>
      </c>
      <c r="D3566" s="1">
        <v>43631</v>
      </c>
      <c r="F3566" t="b">
        <v>1</v>
      </c>
      <c r="G3566" s="6">
        <v>5522000</v>
      </c>
      <c r="H3566" s="6">
        <v>197100</v>
      </c>
      <c r="I3566" s="6">
        <v>6000</v>
      </c>
      <c r="J3566" s="6">
        <v>5725100</v>
      </c>
    </row>
    <row r="3567" spans="1:10" x14ac:dyDescent="0.3">
      <c r="A3567" s="5">
        <v>45505</v>
      </c>
      <c r="B3567" t="s">
        <v>22</v>
      </c>
      <c r="C3567" t="s">
        <v>484</v>
      </c>
      <c r="D3567" s="1">
        <v>43743</v>
      </c>
      <c r="F3567" t="b">
        <v>1</v>
      </c>
      <c r="G3567" s="6">
        <v>8070800</v>
      </c>
      <c r="H3567" s="6">
        <v>166100</v>
      </c>
      <c r="I3567" s="6">
        <v>3600</v>
      </c>
      <c r="J3567" s="6">
        <v>8240500</v>
      </c>
    </row>
    <row r="3568" spans="1:10" x14ac:dyDescent="0.3">
      <c r="A3568" s="5">
        <v>45505</v>
      </c>
      <c r="B3568" t="s">
        <v>23</v>
      </c>
      <c r="C3568" t="s">
        <v>486</v>
      </c>
      <c r="D3568" s="1">
        <v>43834</v>
      </c>
      <c r="F3568" t="b">
        <v>1</v>
      </c>
      <c r="G3568" s="6">
        <v>15676800</v>
      </c>
      <c r="I3568">
        <v>0</v>
      </c>
      <c r="J3568" s="6">
        <v>15676800</v>
      </c>
    </row>
    <row r="3569" spans="1:10" x14ac:dyDescent="0.3">
      <c r="A3569" s="5">
        <v>45505</v>
      </c>
      <c r="B3569" t="s">
        <v>24</v>
      </c>
      <c r="C3569" t="s">
        <v>487</v>
      </c>
      <c r="D3569" s="1">
        <v>43833</v>
      </c>
      <c r="F3569" t="b">
        <v>1</v>
      </c>
      <c r="G3569" s="6">
        <v>5280500</v>
      </c>
      <c r="I3569">
        <v>0</v>
      </c>
      <c r="J3569" s="6">
        <v>5280500</v>
      </c>
    </row>
    <row r="3570" spans="1:10" x14ac:dyDescent="0.3">
      <c r="A3570" s="5">
        <v>45505</v>
      </c>
      <c r="B3570" t="s">
        <v>25</v>
      </c>
      <c r="C3570" t="s">
        <v>488</v>
      </c>
      <c r="D3570" s="1">
        <v>43853</v>
      </c>
      <c r="F3570" t="b">
        <v>1</v>
      </c>
      <c r="G3570" s="6">
        <v>7663610</v>
      </c>
      <c r="H3570" s="6">
        <v>267900</v>
      </c>
      <c r="I3570">
        <v>0</v>
      </c>
      <c r="J3570" s="6">
        <v>7931510</v>
      </c>
    </row>
    <row r="3571" spans="1:10" x14ac:dyDescent="0.3">
      <c r="A3571" s="5">
        <v>45505</v>
      </c>
      <c r="B3571" t="s">
        <v>26</v>
      </c>
      <c r="C3571" t="s">
        <v>489</v>
      </c>
      <c r="D3571" s="1">
        <v>43945</v>
      </c>
      <c r="F3571" t="b">
        <v>1</v>
      </c>
      <c r="G3571" s="6">
        <v>10016670</v>
      </c>
      <c r="H3571" s="6">
        <v>357500</v>
      </c>
      <c r="I3571" s="6">
        <v>15650</v>
      </c>
      <c r="J3571" s="6">
        <v>10389820</v>
      </c>
    </row>
    <row r="3572" spans="1:10" x14ac:dyDescent="0.3">
      <c r="A3572" s="5">
        <v>45505</v>
      </c>
      <c r="B3572" t="s">
        <v>27</v>
      </c>
      <c r="C3572" t="s">
        <v>490</v>
      </c>
      <c r="D3572" s="1">
        <v>44015</v>
      </c>
      <c r="F3572" t="b">
        <v>1</v>
      </c>
      <c r="G3572" s="6">
        <v>3394030</v>
      </c>
      <c r="I3572">
        <v>0</v>
      </c>
      <c r="J3572" s="6">
        <v>3394030</v>
      </c>
    </row>
    <row r="3573" spans="1:10" x14ac:dyDescent="0.3">
      <c r="A3573" s="5">
        <v>45505</v>
      </c>
      <c r="B3573" t="s">
        <v>28</v>
      </c>
      <c r="C3573" t="s">
        <v>491</v>
      </c>
      <c r="D3573" s="1">
        <v>44042</v>
      </c>
      <c r="F3573" t="b">
        <v>1</v>
      </c>
      <c r="G3573" s="6">
        <v>5111250</v>
      </c>
      <c r="I3573">
        <v>0</v>
      </c>
      <c r="J3573" s="6">
        <v>5111250</v>
      </c>
    </row>
    <row r="3574" spans="1:10" x14ac:dyDescent="0.3">
      <c r="A3574" s="5">
        <v>45505</v>
      </c>
      <c r="B3574" t="s">
        <v>29</v>
      </c>
      <c r="C3574" t="s">
        <v>492</v>
      </c>
      <c r="D3574" s="1">
        <v>44043</v>
      </c>
      <c r="F3574" t="b">
        <v>1</v>
      </c>
      <c r="G3574" s="6">
        <v>3920990</v>
      </c>
      <c r="I3574">
        <v>0</v>
      </c>
      <c r="J3574" s="6">
        <v>3920990</v>
      </c>
    </row>
    <row r="3575" spans="1:10" x14ac:dyDescent="0.3">
      <c r="A3575" s="5">
        <v>45505</v>
      </c>
      <c r="B3575" t="s">
        <v>30</v>
      </c>
      <c r="C3575" t="s">
        <v>493</v>
      </c>
      <c r="D3575" s="1">
        <v>44072</v>
      </c>
      <c r="F3575" t="b">
        <v>1</v>
      </c>
      <c r="G3575" s="6">
        <v>8147000</v>
      </c>
      <c r="I3575">
        <v>0</v>
      </c>
      <c r="J3575" s="6">
        <v>8147000</v>
      </c>
    </row>
    <row r="3576" spans="1:10" x14ac:dyDescent="0.3">
      <c r="A3576" s="5">
        <v>45505</v>
      </c>
      <c r="B3576" t="s">
        <v>31</v>
      </c>
      <c r="C3576" t="s">
        <v>495</v>
      </c>
      <c r="D3576" s="1">
        <v>44085</v>
      </c>
      <c r="F3576" t="b">
        <v>1</v>
      </c>
      <c r="G3576" s="6">
        <v>4720540</v>
      </c>
      <c r="I3576" s="6">
        <v>12250</v>
      </c>
      <c r="J3576" s="6">
        <v>4732790</v>
      </c>
    </row>
    <row r="3577" spans="1:10" x14ac:dyDescent="0.3">
      <c r="A3577" s="5">
        <v>45505</v>
      </c>
      <c r="B3577" t="s">
        <v>32</v>
      </c>
      <c r="C3577" t="s">
        <v>496</v>
      </c>
      <c r="D3577" s="1">
        <v>44130</v>
      </c>
      <c r="E3577" s="1">
        <v>45543</v>
      </c>
      <c r="F3577" t="b">
        <v>1</v>
      </c>
      <c r="G3577" s="6">
        <v>3403500</v>
      </c>
      <c r="I3577">
        <v>0</v>
      </c>
      <c r="J3577" s="6">
        <v>3403500</v>
      </c>
    </row>
    <row r="3578" spans="1:10" x14ac:dyDescent="0.3">
      <c r="A3578" s="5">
        <v>45505</v>
      </c>
      <c r="B3578" t="s">
        <v>33</v>
      </c>
      <c r="C3578" t="s">
        <v>497</v>
      </c>
      <c r="D3578" s="1">
        <v>44147</v>
      </c>
      <c r="F3578" t="b">
        <v>1</v>
      </c>
      <c r="G3578" s="6">
        <v>6502950</v>
      </c>
      <c r="I3578">
        <v>500</v>
      </c>
      <c r="J3578" s="6">
        <v>6503450</v>
      </c>
    </row>
    <row r="3579" spans="1:10" x14ac:dyDescent="0.3">
      <c r="A3579" s="5">
        <v>45505</v>
      </c>
      <c r="B3579" t="s">
        <v>34</v>
      </c>
      <c r="C3579" t="s">
        <v>498</v>
      </c>
      <c r="D3579" s="1">
        <v>44154</v>
      </c>
      <c r="F3579" t="b">
        <v>1</v>
      </c>
      <c r="G3579" s="6">
        <v>9427790</v>
      </c>
      <c r="I3579">
        <v>0</v>
      </c>
      <c r="J3579" s="6">
        <v>9427790</v>
      </c>
    </row>
    <row r="3580" spans="1:10" x14ac:dyDescent="0.3">
      <c r="A3580" s="5">
        <v>45505</v>
      </c>
      <c r="B3580" t="s">
        <v>35</v>
      </c>
      <c r="C3580" t="s">
        <v>499</v>
      </c>
      <c r="D3580" s="1">
        <v>44169</v>
      </c>
      <c r="F3580" t="b">
        <v>1</v>
      </c>
      <c r="G3580" s="6">
        <v>4442210</v>
      </c>
      <c r="I3580">
        <v>0</v>
      </c>
      <c r="J3580" s="6">
        <v>4442210</v>
      </c>
    </row>
    <row r="3581" spans="1:10" x14ac:dyDescent="0.3">
      <c r="A3581" s="5">
        <v>45505</v>
      </c>
      <c r="B3581" t="s">
        <v>36</v>
      </c>
      <c r="C3581" t="s">
        <v>500</v>
      </c>
      <c r="D3581" s="1">
        <v>44217</v>
      </c>
      <c r="E3581" s="1">
        <v>45620</v>
      </c>
      <c r="F3581" t="b">
        <v>1</v>
      </c>
      <c r="G3581" s="6">
        <v>3913700</v>
      </c>
      <c r="I3581">
        <v>0</v>
      </c>
      <c r="J3581" s="6">
        <v>3913700</v>
      </c>
    </row>
    <row r="3582" spans="1:10" x14ac:dyDescent="0.3">
      <c r="A3582" s="5">
        <v>45505</v>
      </c>
      <c r="B3582" t="s">
        <v>37</v>
      </c>
      <c r="C3582" t="s">
        <v>501</v>
      </c>
      <c r="D3582" s="1">
        <v>44245</v>
      </c>
      <c r="E3582" s="1">
        <v>45838</v>
      </c>
      <c r="F3582" t="b">
        <v>1</v>
      </c>
      <c r="G3582" s="6">
        <v>3685860</v>
      </c>
      <c r="I3582">
        <v>0</v>
      </c>
      <c r="J3582" s="6">
        <v>3685860</v>
      </c>
    </row>
    <row r="3583" spans="1:10" x14ac:dyDescent="0.3">
      <c r="A3583" s="5">
        <v>45505</v>
      </c>
      <c r="B3583" t="s">
        <v>38</v>
      </c>
      <c r="C3583" t="s">
        <v>502</v>
      </c>
      <c r="D3583" s="1">
        <v>44252</v>
      </c>
      <c r="F3583" t="b">
        <v>1</v>
      </c>
      <c r="G3583" s="6">
        <v>4297850</v>
      </c>
      <c r="I3583">
        <v>0</v>
      </c>
      <c r="J3583" s="6">
        <v>4297850</v>
      </c>
    </row>
    <row r="3584" spans="1:10" x14ac:dyDescent="0.3">
      <c r="A3584" s="5">
        <v>45505</v>
      </c>
      <c r="B3584" t="s">
        <v>39</v>
      </c>
      <c r="C3584" t="s">
        <v>503</v>
      </c>
      <c r="D3584" s="1">
        <v>44258</v>
      </c>
      <c r="F3584" t="b">
        <v>1</v>
      </c>
      <c r="G3584" s="6">
        <v>5303450</v>
      </c>
      <c r="H3584" s="6">
        <v>188200</v>
      </c>
      <c r="I3584">
        <v>0</v>
      </c>
      <c r="J3584" s="6">
        <v>5491650</v>
      </c>
    </row>
    <row r="3585" spans="1:10" x14ac:dyDescent="0.3">
      <c r="A3585" s="5">
        <v>45505</v>
      </c>
      <c r="B3585" t="s">
        <v>40</v>
      </c>
      <c r="C3585" t="s">
        <v>504</v>
      </c>
      <c r="D3585" s="1">
        <v>44280</v>
      </c>
      <c r="F3585" t="b">
        <v>1</v>
      </c>
      <c r="G3585" s="6">
        <v>2498000</v>
      </c>
      <c r="I3585">
        <v>0</v>
      </c>
      <c r="J3585" s="6">
        <v>2498000</v>
      </c>
    </row>
    <row r="3586" spans="1:10" x14ac:dyDescent="0.3">
      <c r="A3586" s="5">
        <v>45505</v>
      </c>
      <c r="B3586" t="s">
        <v>41</v>
      </c>
      <c r="C3586" t="s">
        <v>505</v>
      </c>
      <c r="D3586" s="1">
        <v>44287</v>
      </c>
      <c r="F3586" t="b">
        <v>1</v>
      </c>
      <c r="G3586" s="6">
        <v>8021000</v>
      </c>
      <c r="I3586">
        <v>0</v>
      </c>
      <c r="J3586" s="6">
        <v>8021000</v>
      </c>
    </row>
    <row r="3587" spans="1:10" x14ac:dyDescent="0.3">
      <c r="A3587" s="5">
        <v>45505</v>
      </c>
      <c r="B3587" t="s">
        <v>42</v>
      </c>
      <c r="C3587" t="s">
        <v>506</v>
      </c>
      <c r="D3587" s="1">
        <v>44298</v>
      </c>
      <c r="F3587" t="b">
        <v>1</v>
      </c>
      <c r="G3587" s="6">
        <v>4094980</v>
      </c>
      <c r="I3587">
        <v>0</v>
      </c>
      <c r="J3587" s="6">
        <v>4094980</v>
      </c>
    </row>
    <row r="3588" spans="1:10" x14ac:dyDescent="0.3">
      <c r="A3588" s="5">
        <v>45505</v>
      </c>
      <c r="B3588" t="s">
        <v>43</v>
      </c>
      <c r="C3588" t="s">
        <v>507</v>
      </c>
      <c r="D3588" s="1">
        <v>44299</v>
      </c>
      <c r="F3588" t="b">
        <v>1</v>
      </c>
      <c r="G3588" s="6">
        <v>3157970</v>
      </c>
      <c r="I3588">
        <v>0</v>
      </c>
      <c r="J3588" s="6">
        <v>3157970</v>
      </c>
    </row>
    <row r="3589" spans="1:10" x14ac:dyDescent="0.3">
      <c r="A3589" s="5">
        <v>45505</v>
      </c>
      <c r="B3589" t="s">
        <v>50</v>
      </c>
      <c r="C3589" t="s">
        <v>508</v>
      </c>
      <c r="D3589" s="1">
        <v>44463</v>
      </c>
      <c r="F3589" t="b">
        <v>1</v>
      </c>
      <c r="G3589" s="6">
        <v>3105150</v>
      </c>
      <c r="H3589" s="6">
        <v>343500</v>
      </c>
      <c r="I3589">
        <v>0</v>
      </c>
      <c r="J3589" s="6">
        <v>3448650</v>
      </c>
    </row>
    <row r="3590" spans="1:10" x14ac:dyDescent="0.3">
      <c r="A3590" s="5">
        <v>45505</v>
      </c>
      <c r="B3590" t="s">
        <v>51</v>
      </c>
      <c r="C3590" t="s">
        <v>508</v>
      </c>
      <c r="D3590" s="1">
        <v>44377</v>
      </c>
      <c r="F3590" t="b">
        <v>1</v>
      </c>
      <c r="G3590" s="6">
        <v>5001750</v>
      </c>
      <c r="H3590" s="6">
        <v>223600</v>
      </c>
      <c r="I3590" s="6">
        <v>5000</v>
      </c>
      <c r="J3590" s="6">
        <v>5230350</v>
      </c>
    </row>
    <row r="3591" spans="1:10" x14ac:dyDescent="0.3">
      <c r="A3591" s="5">
        <v>45505</v>
      </c>
      <c r="B3591" t="s">
        <v>52</v>
      </c>
      <c r="C3591" t="s">
        <v>508</v>
      </c>
      <c r="D3591" s="1">
        <v>44501</v>
      </c>
      <c r="F3591" t="b">
        <v>1</v>
      </c>
      <c r="G3591" s="6">
        <v>6218050</v>
      </c>
      <c r="H3591" s="6">
        <v>132100</v>
      </c>
      <c r="I3591" s="6">
        <v>18280</v>
      </c>
      <c r="J3591" s="6">
        <v>6368430</v>
      </c>
    </row>
    <row r="3592" spans="1:10" x14ac:dyDescent="0.3">
      <c r="A3592" s="5">
        <v>45505</v>
      </c>
      <c r="B3592" t="s">
        <v>53</v>
      </c>
      <c r="C3592" t="s">
        <v>508</v>
      </c>
      <c r="D3592" s="1">
        <v>44476</v>
      </c>
      <c r="F3592" t="b">
        <v>1</v>
      </c>
      <c r="G3592" s="6">
        <v>3986950</v>
      </c>
      <c r="H3592" s="6">
        <v>171100</v>
      </c>
      <c r="I3592">
        <v>0</v>
      </c>
      <c r="J3592" s="6">
        <v>4158050</v>
      </c>
    </row>
    <row r="3593" spans="1:10" x14ac:dyDescent="0.3">
      <c r="A3593" s="5">
        <v>45505</v>
      </c>
      <c r="B3593" t="s">
        <v>45</v>
      </c>
      <c r="C3593" t="s">
        <v>509</v>
      </c>
      <c r="D3593" s="1">
        <v>44391</v>
      </c>
      <c r="F3593" t="b">
        <v>1</v>
      </c>
      <c r="G3593" s="6">
        <v>8981450</v>
      </c>
      <c r="H3593" s="6">
        <v>294000</v>
      </c>
      <c r="I3593">
        <v>0</v>
      </c>
      <c r="J3593" s="6">
        <v>9275450</v>
      </c>
    </row>
    <row r="3594" spans="1:10" x14ac:dyDescent="0.3">
      <c r="A3594" s="5">
        <v>45505</v>
      </c>
      <c r="B3594" t="s">
        <v>46</v>
      </c>
      <c r="C3594" t="s">
        <v>510</v>
      </c>
      <c r="D3594" s="1">
        <v>44404</v>
      </c>
      <c r="F3594" t="b">
        <v>1</v>
      </c>
      <c r="G3594" s="6">
        <v>10231730</v>
      </c>
      <c r="H3594" s="6">
        <v>576300</v>
      </c>
      <c r="I3594">
        <v>0</v>
      </c>
      <c r="J3594" s="6">
        <v>10808030</v>
      </c>
    </row>
    <row r="3595" spans="1:10" x14ac:dyDescent="0.3">
      <c r="A3595" s="5">
        <v>45505</v>
      </c>
      <c r="B3595" t="s">
        <v>47</v>
      </c>
      <c r="C3595" t="s">
        <v>511</v>
      </c>
      <c r="D3595" s="1">
        <v>44405</v>
      </c>
      <c r="F3595" t="b">
        <v>1</v>
      </c>
      <c r="G3595" s="6">
        <v>9372000</v>
      </c>
      <c r="I3595" s="6">
        <v>11000</v>
      </c>
      <c r="J3595" s="6">
        <v>9383000</v>
      </c>
    </row>
    <row r="3596" spans="1:10" x14ac:dyDescent="0.3">
      <c r="A3596" s="5">
        <v>45505</v>
      </c>
      <c r="B3596" t="s">
        <v>44</v>
      </c>
      <c r="C3596" t="s">
        <v>512</v>
      </c>
      <c r="D3596" s="1">
        <v>44421</v>
      </c>
      <c r="F3596" t="b">
        <v>1</v>
      </c>
      <c r="G3596" s="6">
        <v>9927070</v>
      </c>
      <c r="H3596" s="6">
        <v>340400</v>
      </c>
      <c r="I3596">
        <v>0</v>
      </c>
      <c r="J3596" s="6">
        <v>10267470</v>
      </c>
    </row>
    <row r="3597" spans="1:10" x14ac:dyDescent="0.3">
      <c r="A3597" s="5">
        <v>45505</v>
      </c>
      <c r="B3597" t="s">
        <v>48</v>
      </c>
      <c r="C3597" t="s">
        <v>513</v>
      </c>
      <c r="D3597" s="1">
        <v>44446</v>
      </c>
      <c r="F3597" t="b">
        <v>1</v>
      </c>
      <c r="G3597" s="6">
        <v>4573450</v>
      </c>
      <c r="I3597" s="6">
        <v>5950</v>
      </c>
      <c r="J3597" s="6">
        <v>4579400</v>
      </c>
    </row>
    <row r="3598" spans="1:10" x14ac:dyDescent="0.3">
      <c r="A3598" s="5">
        <v>45505</v>
      </c>
      <c r="B3598" t="s">
        <v>49</v>
      </c>
      <c r="C3598" t="s">
        <v>514</v>
      </c>
      <c r="D3598" s="1">
        <v>44453</v>
      </c>
      <c r="F3598" t="b">
        <v>1</v>
      </c>
      <c r="G3598" s="6">
        <v>11350800</v>
      </c>
      <c r="H3598" s="6">
        <v>471100</v>
      </c>
      <c r="I3598">
        <v>500</v>
      </c>
      <c r="J3598" s="6">
        <v>11822400</v>
      </c>
    </row>
    <row r="3599" spans="1:10" x14ac:dyDescent="0.3">
      <c r="A3599" s="5">
        <v>45505</v>
      </c>
      <c r="B3599" t="s">
        <v>54</v>
      </c>
      <c r="C3599" t="s">
        <v>515</v>
      </c>
      <c r="D3599" s="1">
        <v>44508</v>
      </c>
      <c r="F3599" t="b">
        <v>1</v>
      </c>
      <c r="G3599" s="6">
        <v>7332140</v>
      </c>
      <c r="H3599" s="6">
        <v>159100</v>
      </c>
      <c r="I3599">
        <v>0</v>
      </c>
      <c r="J3599" s="6">
        <v>7491240</v>
      </c>
    </row>
    <row r="3600" spans="1:10" x14ac:dyDescent="0.3">
      <c r="A3600" s="5">
        <v>45505</v>
      </c>
      <c r="B3600" t="s">
        <v>55</v>
      </c>
      <c r="C3600" t="s">
        <v>516</v>
      </c>
      <c r="D3600" s="1">
        <v>44536</v>
      </c>
      <c r="E3600" s="1">
        <v>46028</v>
      </c>
      <c r="F3600" t="b">
        <v>1</v>
      </c>
      <c r="G3600" s="6">
        <v>3064800</v>
      </c>
      <c r="I3600" s="6">
        <v>7450</v>
      </c>
      <c r="J3600" s="6">
        <v>3072250</v>
      </c>
    </row>
    <row r="3601" spans="1:10" x14ac:dyDescent="0.3">
      <c r="A3601" s="5">
        <v>45505</v>
      </c>
      <c r="B3601" t="s">
        <v>56</v>
      </c>
      <c r="C3601" t="s">
        <v>518</v>
      </c>
      <c r="D3601" s="1">
        <v>44616</v>
      </c>
      <c r="F3601" t="b">
        <v>1</v>
      </c>
      <c r="G3601" s="6">
        <v>4785500</v>
      </c>
      <c r="I3601">
        <v>0</v>
      </c>
      <c r="J3601" s="6">
        <v>4785500</v>
      </c>
    </row>
    <row r="3602" spans="1:10" x14ac:dyDescent="0.3">
      <c r="A3602" s="5">
        <v>45505</v>
      </c>
      <c r="B3602" t="s">
        <v>57</v>
      </c>
      <c r="C3602" t="s">
        <v>519</v>
      </c>
      <c r="D3602" s="1">
        <v>44643</v>
      </c>
      <c r="F3602" t="b">
        <v>1</v>
      </c>
      <c r="G3602" s="6">
        <v>10757690</v>
      </c>
      <c r="H3602" s="6">
        <v>543700</v>
      </c>
      <c r="I3602" s="6">
        <v>5800</v>
      </c>
      <c r="J3602" s="6">
        <v>11307190</v>
      </c>
    </row>
    <row r="3603" spans="1:10" x14ac:dyDescent="0.3">
      <c r="A3603" s="5">
        <v>45505</v>
      </c>
      <c r="B3603" t="s">
        <v>58</v>
      </c>
      <c r="C3603" t="s">
        <v>520</v>
      </c>
      <c r="D3603" s="1">
        <v>44651</v>
      </c>
      <c r="F3603" t="b">
        <v>1</v>
      </c>
      <c r="G3603" s="6">
        <v>6467970</v>
      </c>
      <c r="H3603" s="6">
        <v>289400</v>
      </c>
      <c r="I3603" s="6">
        <v>10750</v>
      </c>
      <c r="J3603" s="6">
        <v>6768120</v>
      </c>
    </row>
    <row r="3604" spans="1:10" x14ac:dyDescent="0.3">
      <c r="A3604" s="5">
        <v>45505</v>
      </c>
      <c r="B3604" t="s">
        <v>59</v>
      </c>
      <c r="C3604" t="s">
        <v>521</v>
      </c>
      <c r="D3604" s="1">
        <v>44657</v>
      </c>
      <c r="F3604" t="b">
        <v>1</v>
      </c>
      <c r="G3604" s="6">
        <v>8509700</v>
      </c>
      <c r="I3604">
        <v>0</v>
      </c>
      <c r="J3604" s="6">
        <v>8509700</v>
      </c>
    </row>
    <row r="3605" spans="1:10" x14ac:dyDescent="0.3">
      <c r="A3605" s="5">
        <v>45505</v>
      </c>
      <c r="B3605" t="s">
        <v>60</v>
      </c>
      <c r="C3605" t="s">
        <v>522</v>
      </c>
      <c r="D3605" s="1">
        <v>44659</v>
      </c>
      <c r="F3605" t="b">
        <v>1</v>
      </c>
      <c r="G3605" s="6">
        <v>5232770</v>
      </c>
      <c r="H3605" s="6">
        <v>544800</v>
      </c>
      <c r="I3605" s="6">
        <v>4950</v>
      </c>
      <c r="J3605" s="6">
        <v>5782520</v>
      </c>
    </row>
    <row r="3606" spans="1:10" x14ac:dyDescent="0.3">
      <c r="A3606" s="5">
        <v>45505</v>
      </c>
      <c r="B3606" t="s">
        <v>61</v>
      </c>
      <c r="C3606" t="s">
        <v>523</v>
      </c>
      <c r="D3606" s="1">
        <v>44694</v>
      </c>
      <c r="F3606" t="b">
        <v>1</v>
      </c>
      <c r="G3606" s="6">
        <v>7119030</v>
      </c>
      <c r="H3606" s="6">
        <v>357700</v>
      </c>
      <c r="I3606">
        <v>0</v>
      </c>
      <c r="J3606" s="6">
        <v>7476730</v>
      </c>
    </row>
    <row r="3607" spans="1:10" x14ac:dyDescent="0.3">
      <c r="A3607" s="5">
        <v>45505</v>
      </c>
      <c r="B3607" t="s">
        <v>62</v>
      </c>
      <c r="C3607" t="s">
        <v>524</v>
      </c>
      <c r="D3607" s="1">
        <v>44712</v>
      </c>
      <c r="F3607" t="b">
        <v>1</v>
      </c>
      <c r="G3607" s="6">
        <v>3936540</v>
      </c>
      <c r="I3607">
        <v>0</v>
      </c>
      <c r="J3607" s="6">
        <v>3936540</v>
      </c>
    </row>
    <row r="3608" spans="1:10" x14ac:dyDescent="0.3">
      <c r="A3608" s="5">
        <v>45505</v>
      </c>
      <c r="B3608" t="s">
        <v>63</v>
      </c>
      <c r="C3608" t="s">
        <v>525</v>
      </c>
      <c r="D3608" s="1">
        <v>44762</v>
      </c>
      <c r="F3608" t="b">
        <v>1</v>
      </c>
      <c r="G3608" s="6">
        <v>3274500</v>
      </c>
      <c r="H3608" s="6">
        <v>152300</v>
      </c>
      <c r="I3608">
        <v>0</v>
      </c>
      <c r="J3608" s="6">
        <v>3426800</v>
      </c>
    </row>
    <row r="3609" spans="1:10" x14ac:dyDescent="0.3">
      <c r="A3609" s="5">
        <v>45505</v>
      </c>
      <c r="B3609" t="s">
        <v>64</v>
      </c>
      <c r="C3609" t="s">
        <v>526</v>
      </c>
      <c r="D3609" s="1">
        <v>44775</v>
      </c>
      <c r="F3609" t="b">
        <v>1</v>
      </c>
      <c r="G3609" s="6">
        <v>6290700</v>
      </c>
      <c r="I3609" s="6">
        <v>13980</v>
      </c>
      <c r="J3609" s="6">
        <v>6304680</v>
      </c>
    </row>
    <row r="3610" spans="1:10" x14ac:dyDescent="0.3">
      <c r="A3610" s="5">
        <v>45505</v>
      </c>
      <c r="B3610" t="s">
        <v>65</v>
      </c>
      <c r="C3610" t="s">
        <v>527</v>
      </c>
      <c r="D3610" s="1">
        <v>44783</v>
      </c>
      <c r="F3610" t="b">
        <v>1</v>
      </c>
      <c r="G3610" s="6">
        <v>3722000</v>
      </c>
      <c r="I3610">
        <v>0</v>
      </c>
      <c r="J3610" s="6">
        <v>3722000</v>
      </c>
    </row>
    <row r="3611" spans="1:10" x14ac:dyDescent="0.3">
      <c r="A3611" s="5">
        <v>45505</v>
      </c>
      <c r="B3611" t="s">
        <v>66</v>
      </c>
      <c r="C3611" t="s">
        <v>528</v>
      </c>
      <c r="D3611" s="1">
        <v>44798</v>
      </c>
      <c r="F3611" t="b">
        <v>1</v>
      </c>
      <c r="G3611" s="6">
        <v>3556700</v>
      </c>
      <c r="H3611" s="6">
        <v>112800</v>
      </c>
      <c r="I3611">
        <v>0</v>
      </c>
      <c r="J3611" s="6">
        <v>3669500</v>
      </c>
    </row>
    <row r="3612" spans="1:10" x14ac:dyDescent="0.3">
      <c r="A3612" s="5">
        <v>45505</v>
      </c>
      <c r="B3612" t="s">
        <v>67</v>
      </c>
      <c r="C3612" t="s">
        <v>529</v>
      </c>
      <c r="D3612" s="1">
        <v>44802</v>
      </c>
      <c r="F3612" t="b">
        <v>1</v>
      </c>
      <c r="G3612" s="6">
        <v>6357130</v>
      </c>
      <c r="I3612" s="6">
        <v>5800</v>
      </c>
      <c r="J3612" s="6">
        <v>6362930</v>
      </c>
    </row>
    <row r="3613" spans="1:10" x14ac:dyDescent="0.3">
      <c r="A3613" s="5">
        <v>45505</v>
      </c>
      <c r="B3613" t="s">
        <v>68</v>
      </c>
      <c r="C3613" t="s">
        <v>530</v>
      </c>
      <c r="D3613" s="1">
        <v>44811</v>
      </c>
      <c r="F3613" t="b">
        <v>1</v>
      </c>
      <c r="G3613" s="6">
        <v>2104700</v>
      </c>
      <c r="I3613">
        <v>0</v>
      </c>
      <c r="J3613" s="6">
        <v>2104700</v>
      </c>
    </row>
    <row r="3614" spans="1:10" x14ac:dyDescent="0.3">
      <c r="A3614" s="5">
        <v>45505</v>
      </c>
      <c r="B3614" t="s">
        <v>69</v>
      </c>
      <c r="C3614" t="s">
        <v>531</v>
      </c>
      <c r="D3614" s="1">
        <v>44820</v>
      </c>
      <c r="F3614" t="b">
        <v>1</v>
      </c>
      <c r="G3614" s="6">
        <v>5086180</v>
      </c>
      <c r="H3614" s="6">
        <v>366000</v>
      </c>
      <c r="I3614">
        <v>0</v>
      </c>
      <c r="J3614" s="6">
        <v>5452180</v>
      </c>
    </row>
    <row r="3615" spans="1:10" x14ac:dyDescent="0.3">
      <c r="A3615" s="5">
        <v>45505</v>
      </c>
      <c r="B3615" t="s">
        <v>70</v>
      </c>
      <c r="C3615" t="s">
        <v>532</v>
      </c>
      <c r="D3615" s="1">
        <v>44845</v>
      </c>
      <c r="F3615" t="b">
        <v>1</v>
      </c>
      <c r="G3615" s="6">
        <v>5281650</v>
      </c>
      <c r="I3615" s="6">
        <v>6000</v>
      </c>
      <c r="J3615" s="6">
        <v>5287650</v>
      </c>
    </row>
    <row r="3616" spans="1:10" x14ac:dyDescent="0.3">
      <c r="A3616" s="5">
        <v>45505</v>
      </c>
      <c r="B3616" t="s">
        <v>71</v>
      </c>
      <c r="C3616" t="s">
        <v>533</v>
      </c>
      <c r="D3616" s="1">
        <v>44848</v>
      </c>
      <c r="F3616" t="b">
        <v>1</v>
      </c>
      <c r="G3616" s="6">
        <v>6687400</v>
      </c>
      <c r="I3616">
        <v>0</v>
      </c>
      <c r="J3616" s="6">
        <v>6687400</v>
      </c>
    </row>
    <row r="3617" spans="1:10" x14ac:dyDescent="0.3">
      <c r="A3617" s="5">
        <v>45505</v>
      </c>
      <c r="B3617" t="s">
        <v>72</v>
      </c>
      <c r="C3617" t="s">
        <v>534</v>
      </c>
      <c r="D3617" s="1">
        <v>44854</v>
      </c>
      <c r="F3617" t="b">
        <v>1</v>
      </c>
      <c r="G3617" s="6">
        <v>7798780</v>
      </c>
      <c r="I3617">
        <v>0</v>
      </c>
      <c r="J3617" s="6">
        <v>7798780</v>
      </c>
    </row>
    <row r="3618" spans="1:10" x14ac:dyDescent="0.3">
      <c r="A3618" s="5">
        <v>45505</v>
      </c>
      <c r="B3618" t="s">
        <v>73</v>
      </c>
      <c r="C3618" t="s">
        <v>535</v>
      </c>
      <c r="D3618" s="1">
        <v>44855</v>
      </c>
      <c r="F3618" t="b">
        <v>1</v>
      </c>
      <c r="G3618" s="6">
        <v>5428330</v>
      </c>
      <c r="I3618">
        <v>0</v>
      </c>
      <c r="J3618" s="6">
        <v>5428330</v>
      </c>
    </row>
    <row r="3619" spans="1:10" x14ac:dyDescent="0.3">
      <c r="A3619" s="5">
        <v>45505</v>
      </c>
      <c r="B3619" t="s">
        <v>74</v>
      </c>
      <c r="C3619" t="s">
        <v>536</v>
      </c>
      <c r="D3619" s="1">
        <v>44859</v>
      </c>
      <c r="F3619" t="b">
        <v>1</v>
      </c>
      <c r="G3619" s="6">
        <v>5171320</v>
      </c>
      <c r="I3619">
        <v>0</v>
      </c>
      <c r="J3619" s="6">
        <v>5171320</v>
      </c>
    </row>
    <row r="3620" spans="1:10" x14ac:dyDescent="0.3">
      <c r="A3620" s="5">
        <v>45505</v>
      </c>
      <c r="B3620" t="s">
        <v>75</v>
      </c>
      <c r="C3620" t="s">
        <v>537</v>
      </c>
      <c r="D3620" s="1">
        <v>44861</v>
      </c>
      <c r="F3620" t="b">
        <v>1</v>
      </c>
      <c r="G3620" s="6">
        <v>3607290</v>
      </c>
      <c r="I3620">
        <v>0</v>
      </c>
      <c r="J3620" s="6">
        <v>3607290</v>
      </c>
    </row>
    <row r="3621" spans="1:10" x14ac:dyDescent="0.3">
      <c r="A3621" s="5">
        <v>45505</v>
      </c>
      <c r="B3621" t="s">
        <v>76</v>
      </c>
      <c r="C3621" t="s">
        <v>539</v>
      </c>
      <c r="D3621" s="1">
        <v>44889</v>
      </c>
      <c r="F3621" t="b">
        <v>1</v>
      </c>
      <c r="G3621" s="6">
        <v>3957890</v>
      </c>
      <c r="I3621">
        <v>0</v>
      </c>
      <c r="J3621" s="6">
        <v>3957890</v>
      </c>
    </row>
    <row r="3622" spans="1:10" x14ac:dyDescent="0.3">
      <c r="A3622" s="5">
        <v>45505</v>
      </c>
      <c r="B3622" t="s">
        <v>77</v>
      </c>
      <c r="C3622" t="s">
        <v>540</v>
      </c>
      <c r="D3622" s="1">
        <v>44893</v>
      </c>
      <c r="F3622" t="b">
        <v>1</v>
      </c>
      <c r="G3622" s="6">
        <v>3367950</v>
      </c>
      <c r="I3622">
        <v>0</v>
      </c>
      <c r="J3622" s="6">
        <v>3367950</v>
      </c>
    </row>
    <row r="3623" spans="1:10" x14ac:dyDescent="0.3">
      <c r="A3623" s="5">
        <v>45505</v>
      </c>
      <c r="B3623" t="s">
        <v>78</v>
      </c>
      <c r="C3623" t="s">
        <v>541</v>
      </c>
      <c r="D3623" s="1">
        <v>44895</v>
      </c>
      <c r="F3623" t="b">
        <v>1</v>
      </c>
      <c r="G3623" s="6">
        <v>3418250</v>
      </c>
      <c r="H3623" s="6">
        <v>238900</v>
      </c>
      <c r="I3623">
        <v>500</v>
      </c>
      <c r="J3623" s="6">
        <v>3657650</v>
      </c>
    </row>
    <row r="3624" spans="1:10" x14ac:dyDescent="0.3">
      <c r="A3624" s="5">
        <v>45505</v>
      </c>
      <c r="B3624" t="s">
        <v>79</v>
      </c>
      <c r="C3624" t="s">
        <v>542</v>
      </c>
      <c r="D3624" s="1">
        <v>44897</v>
      </c>
      <c r="F3624" t="b">
        <v>1</v>
      </c>
      <c r="G3624" s="6">
        <v>2559650</v>
      </c>
      <c r="H3624" s="6">
        <v>128900</v>
      </c>
      <c r="I3624" s="6">
        <v>10450</v>
      </c>
      <c r="J3624" s="6">
        <v>2699000</v>
      </c>
    </row>
    <row r="3625" spans="1:10" x14ac:dyDescent="0.3">
      <c r="A3625" s="5">
        <v>45505</v>
      </c>
      <c r="B3625" t="s">
        <v>80</v>
      </c>
      <c r="C3625" t="s">
        <v>543</v>
      </c>
      <c r="D3625" s="1">
        <v>44901</v>
      </c>
      <c r="F3625" t="b">
        <v>1</v>
      </c>
      <c r="G3625" s="6">
        <v>5198100</v>
      </c>
      <c r="I3625" s="6">
        <v>14900</v>
      </c>
      <c r="J3625" s="6">
        <v>5213000</v>
      </c>
    </row>
    <row r="3626" spans="1:10" x14ac:dyDescent="0.3">
      <c r="A3626" s="5">
        <v>45505</v>
      </c>
      <c r="B3626" t="s">
        <v>81</v>
      </c>
      <c r="C3626" t="s">
        <v>544</v>
      </c>
      <c r="D3626" s="1">
        <v>44916</v>
      </c>
      <c r="F3626" t="b">
        <v>1</v>
      </c>
      <c r="G3626" s="6">
        <v>5097100</v>
      </c>
      <c r="I3626">
        <v>0</v>
      </c>
      <c r="J3626" s="6">
        <v>5097100</v>
      </c>
    </row>
    <row r="3627" spans="1:10" x14ac:dyDescent="0.3">
      <c r="A3627" s="5">
        <v>45505</v>
      </c>
      <c r="B3627" t="s">
        <v>82</v>
      </c>
      <c r="C3627" t="s">
        <v>545</v>
      </c>
      <c r="D3627" s="1">
        <v>44922</v>
      </c>
      <c r="F3627" t="b">
        <v>1</v>
      </c>
      <c r="G3627" s="6">
        <v>3799280</v>
      </c>
      <c r="I3627">
        <v>0</v>
      </c>
      <c r="J3627" s="6">
        <v>3799280</v>
      </c>
    </row>
    <row r="3628" spans="1:10" x14ac:dyDescent="0.3">
      <c r="A3628" s="5">
        <v>45505</v>
      </c>
      <c r="B3628" t="s">
        <v>83</v>
      </c>
      <c r="C3628" t="s">
        <v>546</v>
      </c>
      <c r="D3628" s="1">
        <v>44945</v>
      </c>
      <c r="F3628" t="b">
        <v>1</v>
      </c>
      <c r="G3628" s="6">
        <v>5896250</v>
      </c>
      <c r="I3628">
        <v>0</v>
      </c>
      <c r="J3628" s="6">
        <v>5896250</v>
      </c>
    </row>
    <row r="3629" spans="1:10" x14ac:dyDescent="0.3">
      <c r="A3629" s="5">
        <v>45505</v>
      </c>
      <c r="B3629" t="s">
        <v>84</v>
      </c>
      <c r="C3629" t="s">
        <v>547</v>
      </c>
      <c r="D3629" s="1">
        <v>44978</v>
      </c>
      <c r="F3629" t="b">
        <v>1</v>
      </c>
      <c r="G3629" s="6">
        <v>4669410</v>
      </c>
      <c r="H3629" s="6">
        <v>247100</v>
      </c>
      <c r="I3629">
        <v>0</v>
      </c>
      <c r="J3629" s="6">
        <v>4916510</v>
      </c>
    </row>
    <row r="3630" spans="1:10" x14ac:dyDescent="0.3">
      <c r="A3630" s="5">
        <v>45505</v>
      </c>
      <c r="B3630" t="s">
        <v>85</v>
      </c>
      <c r="C3630" t="s">
        <v>548</v>
      </c>
      <c r="D3630" s="1">
        <v>44985</v>
      </c>
      <c r="F3630" t="b">
        <v>1</v>
      </c>
      <c r="G3630" s="6">
        <v>4282940</v>
      </c>
      <c r="I3630">
        <v>0</v>
      </c>
      <c r="J3630" s="6">
        <v>4282940</v>
      </c>
    </row>
    <row r="3631" spans="1:10" x14ac:dyDescent="0.3">
      <c r="A3631" s="5">
        <v>45505</v>
      </c>
      <c r="B3631" t="s">
        <v>86</v>
      </c>
      <c r="C3631" t="s">
        <v>549</v>
      </c>
      <c r="D3631" s="1">
        <v>45007</v>
      </c>
      <c r="F3631" t="b">
        <v>1</v>
      </c>
      <c r="G3631" s="6">
        <v>6576000</v>
      </c>
      <c r="I3631" s="6">
        <v>10500</v>
      </c>
      <c r="J3631" s="6">
        <v>6586500</v>
      </c>
    </row>
    <row r="3632" spans="1:10" x14ac:dyDescent="0.3">
      <c r="A3632" s="5">
        <v>45505</v>
      </c>
      <c r="B3632" t="s">
        <v>87</v>
      </c>
      <c r="C3632" t="s">
        <v>550</v>
      </c>
      <c r="D3632" s="1">
        <v>45012</v>
      </c>
      <c r="F3632" t="b">
        <v>1</v>
      </c>
      <c r="G3632" s="6">
        <v>5341180</v>
      </c>
      <c r="H3632" s="6">
        <v>314600</v>
      </c>
      <c r="I3632">
        <v>0</v>
      </c>
      <c r="J3632" s="6">
        <v>5655780</v>
      </c>
    </row>
    <row r="3633" spans="1:10" x14ac:dyDescent="0.3">
      <c r="A3633" s="5">
        <v>45505</v>
      </c>
      <c r="B3633" t="s">
        <v>88</v>
      </c>
      <c r="C3633" t="s">
        <v>551</v>
      </c>
      <c r="D3633" s="1">
        <v>45014</v>
      </c>
      <c r="F3633" t="b">
        <v>1</v>
      </c>
      <c r="G3633" s="6">
        <v>8068710</v>
      </c>
      <c r="I3633">
        <v>0</v>
      </c>
      <c r="J3633" s="6">
        <v>8068710</v>
      </c>
    </row>
    <row r="3634" spans="1:10" x14ac:dyDescent="0.3">
      <c r="A3634" s="5">
        <v>45505</v>
      </c>
      <c r="B3634" t="s">
        <v>89</v>
      </c>
      <c r="C3634" t="s">
        <v>552</v>
      </c>
      <c r="D3634" s="1">
        <v>45026</v>
      </c>
      <c r="F3634" t="b">
        <v>1</v>
      </c>
      <c r="G3634" s="6">
        <v>5437200</v>
      </c>
      <c r="I3634" s="6">
        <v>5000</v>
      </c>
      <c r="J3634" s="6">
        <v>5442200</v>
      </c>
    </row>
    <row r="3635" spans="1:10" x14ac:dyDescent="0.3">
      <c r="A3635" s="5">
        <v>45505</v>
      </c>
      <c r="B3635" t="s">
        <v>90</v>
      </c>
      <c r="C3635" t="s">
        <v>553</v>
      </c>
      <c r="D3635" s="1">
        <v>45036</v>
      </c>
      <c r="F3635" t="b">
        <v>1</v>
      </c>
      <c r="G3635" s="6">
        <v>4774750</v>
      </c>
      <c r="I3635">
        <v>0</v>
      </c>
      <c r="J3635" s="6">
        <v>4774750</v>
      </c>
    </row>
    <row r="3636" spans="1:10" x14ac:dyDescent="0.3">
      <c r="A3636" s="5">
        <v>45505</v>
      </c>
      <c r="B3636" t="s">
        <v>91</v>
      </c>
      <c r="C3636" t="s">
        <v>554</v>
      </c>
      <c r="D3636" s="1">
        <v>45042</v>
      </c>
      <c r="F3636" t="b">
        <v>1</v>
      </c>
      <c r="G3636" s="6">
        <v>10371210</v>
      </c>
      <c r="I3636" s="6">
        <v>5800</v>
      </c>
      <c r="J3636" s="6">
        <v>10377010</v>
      </c>
    </row>
    <row r="3637" spans="1:10" x14ac:dyDescent="0.3">
      <c r="A3637" s="5">
        <v>45505</v>
      </c>
      <c r="B3637" t="s">
        <v>92</v>
      </c>
      <c r="C3637" t="s">
        <v>555</v>
      </c>
      <c r="D3637" s="1">
        <v>45049</v>
      </c>
      <c r="F3637" t="b">
        <v>1</v>
      </c>
      <c r="G3637" s="6">
        <v>2051350</v>
      </c>
      <c r="H3637" s="6">
        <v>93600</v>
      </c>
      <c r="I3637">
        <v>0</v>
      </c>
      <c r="J3637" s="6">
        <v>2144950</v>
      </c>
    </row>
    <row r="3638" spans="1:10" x14ac:dyDescent="0.3">
      <c r="A3638" s="5">
        <v>45505</v>
      </c>
      <c r="B3638" t="s">
        <v>93</v>
      </c>
      <c r="C3638" t="s">
        <v>556</v>
      </c>
      <c r="D3638" s="1">
        <v>45077</v>
      </c>
      <c r="F3638" t="b">
        <v>1</v>
      </c>
      <c r="G3638" s="6">
        <v>5297390</v>
      </c>
      <c r="I3638">
        <v>0</v>
      </c>
      <c r="J3638" s="6">
        <v>5297390</v>
      </c>
    </row>
    <row r="3639" spans="1:10" x14ac:dyDescent="0.3">
      <c r="A3639" s="5">
        <v>45505</v>
      </c>
      <c r="B3639" t="s">
        <v>94</v>
      </c>
      <c r="C3639" t="s">
        <v>557</v>
      </c>
      <c r="D3639" s="1">
        <v>45097</v>
      </c>
      <c r="F3639" t="b">
        <v>1</v>
      </c>
      <c r="G3639" s="6">
        <v>5783740</v>
      </c>
      <c r="I3639">
        <v>0</v>
      </c>
      <c r="J3639" s="6">
        <v>5783740</v>
      </c>
    </row>
    <row r="3640" spans="1:10" x14ac:dyDescent="0.3">
      <c r="A3640" s="5">
        <v>45505</v>
      </c>
      <c r="B3640" t="s">
        <v>95</v>
      </c>
      <c r="C3640" t="s">
        <v>558</v>
      </c>
      <c r="D3640" s="1">
        <v>45120</v>
      </c>
      <c r="F3640" t="b">
        <v>1</v>
      </c>
      <c r="G3640" s="6">
        <v>3682320</v>
      </c>
      <c r="I3640">
        <v>0</v>
      </c>
      <c r="J3640" s="6">
        <v>3682320</v>
      </c>
    </row>
    <row r="3641" spans="1:10" x14ac:dyDescent="0.3">
      <c r="A3641" s="5">
        <v>45505</v>
      </c>
      <c r="B3641" t="s">
        <v>96</v>
      </c>
      <c r="C3641" t="s">
        <v>559</v>
      </c>
      <c r="D3641" s="1">
        <v>45120</v>
      </c>
      <c r="F3641" t="b">
        <v>1</v>
      </c>
      <c r="G3641" s="6">
        <v>3735570</v>
      </c>
      <c r="I3641">
        <v>0</v>
      </c>
      <c r="J3641" s="6">
        <v>3735570</v>
      </c>
    </row>
    <row r="3642" spans="1:10" x14ac:dyDescent="0.3">
      <c r="A3642" s="5">
        <v>45505</v>
      </c>
      <c r="B3642" t="s">
        <v>97</v>
      </c>
      <c r="C3642" t="s">
        <v>560</v>
      </c>
      <c r="D3642" s="1">
        <v>45121</v>
      </c>
      <c r="F3642" t="b">
        <v>1</v>
      </c>
      <c r="G3642" s="6">
        <v>4074530</v>
      </c>
      <c r="I3642">
        <v>0</v>
      </c>
      <c r="J3642" s="6">
        <v>4074530</v>
      </c>
    </row>
    <row r="3643" spans="1:10" x14ac:dyDescent="0.3">
      <c r="A3643" s="5">
        <v>45505</v>
      </c>
      <c r="B3643" t="s">
        <v>98</v>
      </c>
      <c r="C3643" t="s">
        <v>561</v>
      </c>
      <c r="D3643" s="1">
        <v>45121</v>
      </c>
      <c r="F3643" t="b">
        <v>1</v>
      </c>
      <c r="G3643" s="6">
        <v>2891370</v>
      </c>
      <c r="I3643">
        <v>0</v>
      </c>
      <c r="J3643" s="6">
        <v>2891370</v>
      </c>
    </row>
    <row r="3644" spans="1:10" x14ac:dyDescent="0.3">
      <c r="A3644" s="5">
        <v>45505</v>
      </c>
      <c r="B3644" t="s">
        <v>99</v>
      </c>
      <c r="C3644" t="s">
        <v>562</v>
      </c>
      <c r="D3644" s="1">
        <v>45126</v>
      </c>
      <c r="F3644" t="b">
        <v>1</v>
      </c>
      <c r="G3644" s="6">
        <v>4854990</v>
      </c>
      <c r="I3644">
        <v>0</v>
      </c>
      <c r="J3644" s="6">
        <v>4854990</v>
      </c>
    </row>
    <row r="3645" spans="1:10" x14ac:dyDescent="0.3">
      <c r="A3645" s="5">
        <v>45505</v>
      </c>
      <c r="B3645" t="s">
        <v>100</v>
      </c>
      <c r="C3645" t="s">
        <v>563</v>
      </c>
      <c r="D3645" s="1">
        <v>45133</v>
      </c>
      <c r="F3645" t="b">
        <v>1</v>
      </c>
      <c r="G3645" s="6">
        <v>5205600</v>
      </c>
      <c r="I3645">
        <v>0</v>
      </c>
      <c r="J3645" s="6">
        <v>5205600</v>
      </c>
    </row>
    <row r="3646" spans="1:10" x14ac:dyDescent="0.3">
      <c r="A3646" s="5">
        <v>45505</v>
      </c>
      <c r="B3646" t="s">
        <v>101</v>
      </c>
      <c r="C3646" t="s">
        <v>564</v>
      </c>
      <c r="D3646" s="1">
        <v>45140</v>
      </c>
      <c r="F3646" t="b">
        <v>0</v>
      </c>
      <c r="G3646" s="6">
        <v>4296440</v>
      </c>
      <c r="I3646">
        <v>0</v>
      </c>
      <c r="J3646" s="6">
        <v>4296440</v>
      </c>
    </row>
    <row r="3647" spans="1:10" x14ac:dyDescent="0.3">
      <c r="A3647" s="5">
        <v>45505</v>
      </c>
      <c r="B3647" t="s">
        <v>102</v>
      </c>
      <c r="C3647" t="s">
        <v>565</v>
      </c>
      <c r="D3647" s="1">
        <v>45154</v>
      </c>
      <c r="F3647" t="b">
        <v>0</v>
      </c>
      <c r="G3647" s="6">
        <v>8788500</v>
      </c>
      <c r="I3647">
        <v>0</v>
      </c>
      <c r="J3647" s="6">
        <v>8788500</v>
      </c>
    </row>
    <row r="3648" spans="1:10" x14ac:dyDescent="0.3">
      <c r="A3648" s="5">
        <v>45505</v>
      </c>
      <c r="B3648" t="s">
        <v>103</v>
      </c>
      <c r="C3648" t="s">
        <v>566</v>
      </c>
      <c r="D3648" s="1">
        <v>45159</v>
      </c>
      <c r="F3648" t="b">
        <v>0</v>
      </c>
      <c r="G3648" s="6">
        <v>8805490</v>
      </c>
      <c r="I3648">
        <v>0</v>
      </c>
      <c r="J3648" s="6">
        <v>8805490</v>
      </c>
    </row>
    <row r="3649" spans="1:10" x14ac:dyDescent="0.3">
      <c r="A3649" s="5">
        <v>45505</v>
      </c>
      <c r="B3649" t="s">
        <v>104</v>
      </c>
      <c r="C3649" t="s">
        <v>567</v>
      </c>
      <c r="D3649" s="1">
        <v>45187</v>
      </c>
      <c r="F3649" t="b">
        <v>0</v>
      </c>
      <c r="G3649" s="6">
        <v>7510220</v>
      </c>
      <c r="I3649">
        <v>0</v>
      </c>
      <c r="J3649" s="6">
        <v>7510220</v>
      </c>
    </row>
    <row r="3650" spans="1:10" x14ac:dyDescent="0.3">
      <c r="A3650" s="5">
        <v>45505</v>
      </c>
      <c r="B3650" t="s">
        <v>105</v>
      </c>
      <c r="C3650" t="s">
        <v>568</v>
      </c>
      <c r="D3650" s="1">
        <v>45187</v>
      </c>
      <c r="F3650" t="b">
        <v>0</v>
      </c>
      <c r="G3650" s="6">
        <v>4724130</v>
      </c>
      <c r="I3650">
        <v>0</v>
      </c>
      <c r="J3650" s="6">
        <v>4724130</v>
      </c>
    </row>
    <row r="3651" spans="1:10" x14ac:dyDescent="0.3">
      <c r="A3651" s="5">
        <v>45505</v>
      </c>
      <c r="B3651" t="s">
        <v>106</v>
      </c>
      <c r="C3651" t="s">
        <v>569</v>
      </c>
      <c r="D3651" s="1">
        <v>45188</v>
      </c>
      <c r="F3651" t="b">
        <v>0</v>
      </c>
      <c r="G3651" s="6">
        <v>3913950</v>
      </c>
      <c r="I3651">
        <v>0</v>
      </c>
      <c r="J3651" s="6">
        <v>3913950</v>
      </c>
    </row>
    <row r="3652" spans="1:10" x14ac:dyDescent="0.3">
      <c r="A3652" s="5">
        <v>45505</v>
      </c>
      <c r="B3652" t="s">
        <v>107</v>
      </c>
      <c r="C3652" t="s">
        <v>570</v>
      </c>
      <c r="D3652" s="1">
        <v>45189</v>
      </c>
      <c r="F3652" t="b">
        <v>0</v>
      </c>
      <c r="G3652" s="6">
        <v>6277000</v>
      </c>
      <c r="I3652">
        <v>0</v>
      </c>
      <c r="J3652" s="6">
        <v>6277000</v>
      </c>
    </row>
    <row r="3653" spans="1:10" x14ac:dyDescent="0.3">
      <c r="A3653" s="5">
        <v>45505</v>
      </c>
      <c r="B3653" t="s">
        <v>108</v>
      </c>
      <c r="C3653" t="s">
        <v>571</v>
      </c>
      <c r="D3653" s="1">
        <v>45194</v>
      </c>
      <c r="F3653" t="b">
        <v>0</v>
      </c>
      <c r="G3653" s="6">
        <v>5017000</v>
      </c>
      <c r="I3653">
        <v>0</v>
      </c>
      <c r="J3653" s="6">
        <v>5017000</v>
      </c>
    </row>
    <row r="3654" spans="1:10" x14ac:dyDescent="0.3">
      <c r="A3654" s="5">
        <v>45505</v>
      </c>
      <c r="B3654" t="s">
        <v>109</v>
      </c>
      <c r="C3654" t="s">
        <v>572</v>
      </c>
      <c r="D3654" s="1">
        <v>45195</v>
      </c>
      <c r="F3654" t="b">
        <v>0</v>
      </c>
      <c r="G3654" s="6">
        <v>5552790</v>
      </c>
      <c r="I3654">
        <v>0</v>
      </c>
      <c r="J3654" s="6">
        <v>5552790</v>
      </c>
    </row>
    <row r="3655" spans="1:10" x14ac:dyDescent="0.3">
      <c r="A3655" s="5">
        <v>45505</v>
      </c>
      <c r="B3655" t="s">
        <v>110</v>
      </c>
      <c r="C3655" t="s">
        <v>573</v>
      </c>
      <c r="D3655" s="1">
        <v>45225</v>
      </c>
      <c r="F3655" t="b">
        <v>0</v>
      </c>
      <c r="G3655" s="6">
        <v>6060170</v>
      </c>
      <c r="I3655">
        <v>0</v>
      </c>
      <c r="J3655" s="6">
        <v>6060170</v>
      </c>
    </row>
    <row r="3656" spans="1:10" x14ac:dyDescent="0.3">
      <c r="A3656" s="5">
        <v>45505</v>
      </c>
      <c r="B3656" t="s">
        <v>111</v>
      </c>
      <c r="C3656" t="s">
        <v>574</v>
      </c>
      <c r="D3656" s="1">
        <v>45229</v>
      </c>
      <c r="F3656" t="b">
        <v>0</v>
      </c>
      <c r="G3656" s="6">
        <v>6263260</v>
      </c>
      <c r="I3656" s="6">
        <v>8430</v>
      </c>
      <c r="J3656" s="6">
        <v>6271690</v>
      </c>
    </row>
    <row r="3657" spans="1:10" x14ac:dyDescent="0.3">
      <c r="A3657" s="5">
        <v>45505</v>
      </c>
      <c r="B3657" t="s">
        <v>112</v>
      </c>
      <c r="C3657" t="s">
        <v>575</v>
      </c>
      <c r="D3657" s="1">
        <v>45236</v>
      </c>
      <c r="F3657" t="b">
        <v>0</v>
      </c>
      <c r="G3657" s="6">
        <v>4450060</v>
      </c>
      <c r="I3657">
        <v>0</v>
      </c>
      <c r="J3657" s="6">
        <v>4450060</v>
      </c>
    </row>
    <row r="3658" spans="1:10" x14ac:dyDescent="0.3">
      <c r="A3658" s="5">
        <v>45505</v>
      </c>
      <c r="B3658" t="s">
        <v>113</v>
      </c>
      <c r="C3658" t="s">
        <v>576</v>
      </c>
      <c r="D3658" s="1">
        <v>45251</v>
      </c>
      <c r="F3658" t="b">
        <v>0</v>
      </c>
      <c r="G3658" s="6">
        <v>4653990</v>
      </c>
      <c r="I3658">
        <v>0</v>
      </c>
      <c r="J3658" s="6">
        <v>4653990</v>
      </c>
    </row>
    <row r="3659" spans="1:10" x14ac:dyDescent="0.3">
      <c r="A3659" s="5">
        <v>45505</v>
      </c>
      <c r="B3659" t="s">
        <v>114</v>
      </c>
      <c r="C3659" t="s">
        <v>577</v>
      </c>
      <c r="D3659" s="1">
        <v>45272</v>
      </c>
      <c r="F3659" t="b">
        <v>0</v>
      </c>
      <c r="G3659" s="6">
        <v>10317410</v>
      </c>
      <c r="I3659">
        <v>0</v>
      </c>
      <c r="J3659" s="6">
        <v>10317410</v>
      </c>
    </row>
    <row r="3660" spans="1:10" x14ac:dyDescent="0.3">
      <c r="A3660" s="5">
        <v>45505</v>
      </c>
      <c r="B3660" t="s">
        <v>115</v>
      </c>
      <c r="C3660" t="s">
        <v>578</v>
      </c>
      <c r="D3660" s="1">
        <v>45278</v>
      </c>
      <c r="F3660" t="b">
        <v>0</v>
      </c>
      <c r="G3660" s="6">
        <v>5741850</v>
      </c>
      <c r="I3660">
        <v>0</v>
      </c>
      <c r="J3660" s="6">
        <v>5741850</v>
      </c>
    </row>
    <row r="3661" spans="1:10" x14ac:dyDescent="0.3">
      <c r="A3661" s="5">
        <v>45505</v>
      </c>
      <c r="B3661" t="s">
        <v>116</v>
      </c>
      <c r="C3661" t="s">
        <v>579</v>
      </c>
      <c r="D3661" s="1">
        <v>45295</v>
      </c>
      <c r="F3661" t="b">
        <v>0</v>
      </c>
      <c r="G3661" s="6">
        <v>5859740</v>
      </c>
      <c r="I3661">
        <v>0</v>
      </c>
      <c r="J3661" s="6">
        <v>5859740</v>
      </c>
    </row>
    <row r="3662" spans="1:10" x14ac:dyDescent="0.3">
      <c r="A3662" s="5">
        <v>45505</v>
      </c>
      <c r="B3662" t="s">
        <v>117</v>
      </c>
      <c r="C3662" t="s">
        <v>581</v>
      </c>
      <c r="D3662" s="1">
        <v>45296</v>
      </c>
      <c r="E3662" s="1">
        <v>45929</v>
      </c>
      <c r="F3662" t="b">
        <v>0</v>
      </c>
      <c r="G3662" s="6">
        <v>3510250</v>
      </c>
      <c r="I3662">
        <v>0</v>
      </c>
      <c r="J3662" s="6">
        <v>3510250</v>
      </c>
    </row>
    <row r="3663" spans="1:10" x14ac:dyDescent="0.3">
      <c r="A3663" s="5">
        <v>45505</v>
      </c>
      <c r="B3663" t="s">
        <v>118</v>
      </c>
      <c r="C3663" t="s">
        <v>580</v>
      </c>
      <c r="D3663" s="1">
        <v>45307</v>
      </c>
      <c r="F3663" t="b">
        <v>0</v>
      </c>
      <c r="G3663" s="6">
        <v>3846390</v>
      </c>
      <c r="I3663">
        <v>0</v>
      </c>
      <c r="J3663" s="6">
        <v>3846390</v>
      </c>
    </row>
    <row r="3664" spans="1:10" x14ac:dyDescent="0.3">
      <c r="A3664" s="5">
        <v>45505</v>
      </c>
      <c r="B3664" t="s">
        <v>119</v>
      </c>
      <c r="C3664" t="s">
        <v>582</v>
      </c>
      <c r="D3664" s="1">
        <v>45308</v>
      </c>
      <c r="F3664" t="b">
        <v>0</v>
      </c>
      <c r="G3664" s="6">
        <v>4751370</v>
      </c>
      <c r="I3664">
        <v>0</v>
      </c>
      <c r="J3664" s="6">
        <v>4751370</v>
      </c>
    </row>
    <row r="3665" spans="1:10" x14ac:dyDescent="0.3">
      <c r="A3665" s="5">
        <v>45505</v>
      </c>
      <c r="B3665" t="s">
        <v>120</v>
      </c>
      <c r="C3665" t="s">
        <v>583</v>
      </c>
      <c r="D3665" s="1">
        <v>45316</v>
      </c>
      <c r="F3665" t="b">
        <v>0</v>
      </c>
      <c r="G3665" s="6">
        <v>6324400</v>
      </c>
      <c r="I3665">
        <v>0</v>
      </c>
      <c r="J3665" s="6">
        <v>6324400</v>
      </c>
    </row>
    <row r="3666" spans="1:10" x14ac:dyDescent="0.3">
      <c r="A3666" s="5">
        <v>45505</v>
      </c>
      <c r="B3666" t="s">
        <v>121</v>
      </c>
      <c r="C3666" t="s">
        <v>584</v>
      </c>
      <c r="D3666" s="1">
        <v>45323</v>
      </c>
      <c r="F3666" t="b">
        <v>0</v>
      </c>
      <c r="G3666" s="6">
        <v>3816250</v>
      </c>
      <c r="I3666">
        <v>0</v>
      </c>
      <c r="J3666" s="6">
        <v>3816250</v>
      </c>
    </row>
    <row r="3667" spans="1:10" x14ac:dyDescent="0.3">
      <c r="A3667" s="5">
        <v>45505</v>
      </c>
      <c r="B3667" t="s">
        <v>122</v>
      </c>
      <c r="C3667" t="s">
        <v>585</v>
      </c>
      <c r="D3667" s="1">
        <v>45345</v>
      </c>
      <c r="F3667" t="b">
        <v>0</v>
      </c>
      <c r="G3667" s="6">
        <v>4425800</v>
      </c>
      <c r="I3667">
        <v>0</v>
      </c>
      <c r="J3667" s="6">
        <v>4425800</v>
      </c>
    </row>
    <row r="3668" spans="1:10" x14ac:dyDescent="0.3">
      <c r="A3668" s="5">
        <v>45505</v>
      </c>
      <c r="B3668" t="s">
        <v>123</v>
      </c>
      <c r="C3668" t="s">
        <v>586</v>
      </c>
      <c r="D3668" s="1">
        <v>45351</v>
      </c>
      <c r="F3668" t="b">
        <v>0</v>
      </c>
      <c r="G3668" s="6">
        <v>2762800</v>
      </c>
      <c r="I3668" s="6">
        <v>5950</v>
      </c>
      <c r="J3668" s="6">
        <v>2768750</v>
      </c>
    </row>
    <row r="3669" spans="1:10" x14ac:dyDescent="0.3">
      <c r="A3669" s="5">
        <v>45505</v>
      </c>
      <c r="B3669" t="s">
        <v>124</v>
      </c>
      <c r="C3669" t="s">
        <v>587</v>
      </c>
      <c r="D3669" s="1">
        <v>45359</v>
      </c>
      <c r="F3669" t="b">
        <v>0</v>
      </c>
      <c r="G3669" s="6">
        <v>4590950</v>
      </c>
      <c r="I3669">
        <v>0</v>
      </c>
      <c r="J3669" s="6">
        <v>4590950</v>
      </c>
    </row>
    <row r="3670" spans="1:10" x14ac:dyDescent="0.3">
      <c r="A3670" s="5">
        <v>45505</v>
      </c>
      <c r="B3670" t="s">
        <v>125</v>
      </c>
      <c r="C3670" t="s">
        <v>588</v>
      </c>
      <c r="D3670" s="1">
        <v>45363</v>
      </c>
      <c r="F3670" t="b">
        <v>0</v>
      </c>
      <c r="G3670" s="6">
        <v>1131150</v>
      </c>
      <c r="I3670">
        <v>0</v>
      </c>
      <c r="J3670" s="6">
        <v>1131150</v>
      </c>
    </row>
    <row r="3671" spans="1:10" x14ac:dyDescent="0.3">
      <c r="A3671" s="5">
        <v>45505</v>
      </c>
      <c r="B3671" t="s">
        <v>126</v>
      </c>
      <c r="C3671" t="s">
        <v>589</v>
      </c>
      <c r="D3671" s="1">
        <v>45364</v>
      </c>
      <c r="F3671" t="b">
        <v>0</v>
      </c>
      <c r="G3671" s="6">
        <v>4232100</v>
      </c>
      <c r="I3671">
        <v>0</v>
      </c>
      <c r="J3671" s="6">
        <v>4232100</v>
      </c>
    </row>
    <row r="3672" spans="1:10" x14ac:dyDescent="0.3">
      <c r="A3672" s="5">
        <v>45505</v>
      </c>
      <c r="B3672" t="s">
        <v>127</v>
      </c>
      <c r="C3672" t="s">
        <v>590</v>
      </c>
      <c r="D3672" s="1">
        <v>45386</v>
      </c>
      <c r="F3672" t="b">
        <v>0</v>
      </c>
      <c r="G3672" s="6">
        <v>7821630</v>
      </c>
      <c r="I3672">
        <v>0</v>
      </c>
      <c r="J3672" s="6">
        <v>7821630</v>
      </c>
    </row>
    <row r="3673" spans="1:10" x14ac:dyDescent="0.3">
      <c r="A3673" s="5">
        <v>45505</v>
      </c>
      <c r="B3673" t="s">
        <v>128</v>
      </c>
      <c r="C3673" t="s">
        <v>591</v>
      </c>
      <c r="D3673" s="1">
        <v>45387</v>
      </c>
      <c r="F3673" t="b">
        <v>0</v>
      </c>
      <c r="G3673" s="6">
        <v>3258150</v>
      </c>
      <c r="I3673" s="6">
        <v>4950</v>
      </c>
      <c r="J3673" s="6">
        <v>3263100</v>
      </c>
    </row>
    <row r="3674" spans="1:10" x14ac:dyDescent="0.3">
      <c r="A3674" s="5">
        <v>45505</v>
      </c>
      <c r="B3674" t="s">
        <v>129</v>
      </c>
      <c r="C3674" t="s">
        <v>592</v>
      </c>
      <c r="D3674" s="1">
        <v>45434</v>
      </c>
      <c r="F3674" t="b">
        <v>0</v>
      </c>
      <c r="G3674" s="6">
        <v>3210400</v>
      </c>
      <c r="I3674" s="6">
        <v>5220</v>
      </c>
      <c r="J3674" s="6">
        <v>3215620</v>
      </c>
    </row>
    <row r="3675" spans="1:10" x14ac:dyDescent="0.3">
      <c r="A3675" s="5">
        <v>45505</v>
      </c>
      <c r="B3675" t="s">
        <v>130</v>
      </c>
      <c r="C3675" t="s">
        <v>593</v>
      </c>
      <c r="D3675" s="1">
        <v>45436</v>
      </c>
      <c r="F3675" t="b">
        <v>0</v>
      </c>
      <c r="G3675" s="6">
        <v>3059050</v>
      </c>
      <c r="I3675">
        <v>0</v>
      </c>
      <c r="J3675" s="6">
        <v>3059050</v>
      </c>
    </row>
    <row r="3676" spans="1:10" x14ac:dyDescent="0.3">
      <c r="A3676" s="5">
        <v>45505</v>
      </c>
      <c r="B3676" t="s">
        <v>131</v>
      </c>
      <c r="C3676" t="s">
        <v>594</v>
      </c>
      <c r="D3676" s="1">
        <v>45469</v>
      </c>
      <c r="F3676" t="b">
        <v>0</v>
      </c>
      <c r="G3676" s="6">
        <v>6486940</v>
      </c>
      <c r="I3676">
        <v>0</v>
      </c>
      <c r="J3676" s="6">
        <v>6486940</v>
      </c>
    </row>
    <row r="3677" spans="1:10" x14ac:dyDescent="0.3">
      <c r="A3677" s="5">
        <v>45505</v>
      </c>
      <c r="B3677" t="s">
        <v>132</v>
      </c>
      <c r="C3677" t="s">
        <v>598</v>
      </c>
      <c r="D3677" s="1">
        <v>45475</v>
      </c>
      <c r="F3677" t="b">
        <v>0</v>
      </c>
      <c r="G3677" s="6">
        <v>2750840</v>
      </c>
      <c r="I3677">
        <v>0</v>
      </c>
      <c r="J3677" s="6">
        <v>2750840</v>
      </c>
    </row>
    <row r="3678" spans="1:10" x14ac:dyDescent="0.3">
      <c r="A3678" s="5">
        <v>45505</v>
      </c>
      <c r="B3678" t="s">
        <v>133</v>
      </c>
      <c r="C3678" t="s">
        <v>599</v>
      </c>
      <c r="D3678" s="1">
        <v>45495</v>
      </c>
      <c r="F3678" t="b">
        <v>0</v>
      </c>
      <c r="G3678" s="6">
        <v>1563580</v>
      </c>
      <c r="I3678">
        <v>0</v>
      </c>
      <c r="J3678" s="6">
        <v>1563580</v>
      </c>
    </row>
    <row r="3679" spans="1:10" x14ac:dyDescent="0.3">
      <c r="A3679" s="5">
        <v>45505</v>
      </c>
      <c r="B3679" t="s">
        <v>134</v>
      </c>
      <c r="C3679" t="s">
        <v>600</v>
      </c>
      <c r="D3679" s="1">
        <v>45505</v>
      </c>
      <c r="F3679" t="b">
        <v>0</v>
      </c>
      <c r="G3679" s="6">
        <v>2559070</v>
      </c>
      <c r="I3679" s="6">
        <v>7990</v>
      </c>
      <c r="J3679" s="6">
        <v>2567060</v>
      </c>
    </row>
    <row r="3680" spans="1:10" x14ac:dyDescent="0.3">
      <c r="A3680" s="5">
        <v>45505</v>
      </c>
      <c r="B3680" t="s">
        <v>135</v>
      </c>
      <c r="C3680" t="s">
        <v>601</v>
      </c>
      <c r="D3680" s="1">
        <v>45531</v>
      </c>
      <c r="F3680" t="b">
        <v>0</v>
      </c>
      <c r="G3680" s="6">
        <v>598320</v>
      </c>
      <c r="I3680">
        <v>0</v>
      </c>
      <c r="J3680" s="6">
        <v>598320</v>
      </c>
    </row>
    <row r="3681" spans="1:10" x14ac:dyDescent="0.3">
      <c r="A3681" s="5">
        <v>45505</v>
      </c>
      <c r="B3681" t="s">
        <v>136</v>
      </c>
      <c r="C3681" t="s">
        <v>602</v>
      </c>
      <c r="D3681" s="1">
        <v>45532</v>
      </c>
      <c r="F3681" t="b">
        <v>0</v>
      </c>
      <c r="G3681" s="6">
        <v>149290</v>
      </c>
      <c r="I3681">
        <v>0</v>
      </c>
      <c r="J3681" s="6">
        <v>149290</v>
      </c>
    </row>
    <row r="3682" spans="1:10" x14ac:dyDescent="0.3">
      <c r="A3682" s="5">
        <v>45505</v>
      </c>
      <c r="B3682" t="s">
        <v>137</v>
      </c>
      <c r="C3682" t="s">
        <v>603</v>
      </c>
      <c r="D3682" s="1">
        <v>45541</v>
      </c>
      <c r="F3682" t="b">
        <v>0</v>
      </c>
      <c r="G3682">
        <v>0</v>
      </c>
      <c r="I3682">
        <v>0</v>
      </c>
      <c r="J3682">
        <v>0</v>
      </c>
    </row>
    <row r="3683" spans="1:10" x14ac:dyDescent="0.3">
      <c r="A3683" s="5">
        <v>45505</v>
      </c>
      <c r="B3683" t="s">
        <v>138</v>
      </c>
      <c r="C3683" t="s">
        <v>604</v>
      </c>
      <c r="D3683" s="1">
        <v>45540</v>
      </c>
      <c r="F3683" t="b">
        <v>0</v>
      </c>
      <c r="G3683">
        <v>0</v>
      </c>
      <c r="I3683">
        <v>0</v>
      </c>
      <c r="J3683">
        <v>0</v>
      </c>
    </row>
    <row r="3684" spans="1:10" x14ac:dyDescent="0.3">
      <c r="A3684" s="5">
        <v>45505</v>
      </c>
      <c r="B3684" t="s">
        <v>139</v>
      </c>
      <c r="C3684" t="s">
        <v>605</v>
      </c>
      <c r="D3684" s="1">
        <v>45567</v>
      </c>
      <c r="F3684" t="b">
        <v>0</v>
      </c>
      <c r="G3684">
        <v>0</v>
      </c>
      <c r="I3684">
        <v>0</v>
      </c>
      <c r="J3684">
        <v>0</v>
      </c>
    </row>
    <row r="3685" spans="1:10" x14ac:dyDescent="0.3">
      <c r="A3685" s="5">
        <v>45505</v>
      </c>
      <c r="B3685" t="s">
        <v>140</v>
      </c>
      <c r="C3685" t="s">
        <v>606</v>
      </c>
      <c r="D3685" s="1">
        <v>45589</v>
      </c>
      <c r="F3685" t="b">
        <v>0</v>
      </c>
      <c r="G3685">
        <v>0</v>
      </c>
      <c r="I3685">
        <v>0</v>
      </c>
      <c r="J3685">
        <v>0</v>
      </c>
    </row>
    <row r="3686" spans="1:10" x14ac:dyDescent="0.3">
      <c r="A3686" s="5">
        <v>45505</v>
      </c>
      <c r="B3686" t="s">
        <v>141</v>
      </c>
      <c r="C3686" t="s">
        <v>607</v>
      </c>
      <c r="D3686" s="1">
        <v>45611</v>
      </c>
      <c r="F3686" t="b">
        <v>0</v>
      </c>
      <c r="G3686">
        <v>0</v>
      </c>
      <c r="I3686">
        <v>0</v>
      </c>
      <c r="J3686">
        <v>0</v>
      </c>
    </row>
    <row r="3687" spans="1:10" x14ac:dyDescent="0.3">
      <c r="A3687" s="5">
        <v>45505</v>
      </c>
      <c r="B3687" t="s">
        <v>142</v>
      </c>
      <c r="C3687" t="s">
        <v>608</v>
      </c>
      <c r="D3687" s="1">
        <v>45652</v>
      </c>
      <c r="F3687" t="b">
        <v>0</v>
      </c>
      <c r="G3687">
        <v>0</v>
      </c>
      <c r="I3687">
        <v>0</v>
      </c>
      <c r="J3687">
        <v>0</v>
      </c>
    </row>
    <row r="3688" spans="1:10" x14ac:dyDescent="0.3">
      <c r="A3688" s="5">
        <v>45505</v>
      </c>
      <c r="B3688" t="s">
        <v>143</v>
      </c>
      <c r="C3688" t="s">
        <v>609</v>
      </c>
      <c r="D3688" s="1">
        <v>45659</v>
      </c>
      <c r="F3688" t="b">
        <v>0</v>
      </c>
      <c r="G3688">
        <v>0</v>
      </c>
      <c r="I3688">
        <v>0</v>
      </c>
      <c r="J3688">
        <v>0</v>
      </c>
    </row>
    <row r="3689" spans="1:10" x14ac:dyDescent="0.3">
      <c r="A3689" s="5">
        <v>45505</v>
      </c>
      <c r="B3689" t="s">
        <v>144</v>
      </c>
      <c r="C3689" t="s">
        <v>610</v>
      </c>
      <c r="D3689" s="1">
        <v>45755</v>
      </c>
      <c r="F3689" t="b">
        <v>0</v>
      </c>
      <c r="G3689">
        <v>0</v>
      </c>
      <c r="I3689">
        <v>0</v>
      </c>
      <c r="J3689">
        <v>0</v>
      </c>
    </row>
    <row r="3690" spans="1:10" x14ac:dyDescent="0.3">
      <c r="A3690" s="5">
        <v>45505</v>
      </c>
      <c r="B3690" t="s">
        <v>145</v>
      </c>
      <c r="C3690" t="s">
        <v>611</v>
      </c>
      <c r="D3690" s="1">
        <v>45860</v>
      </c>
      <c r="F3690" t="b">
        <v>0</v>
      </c>
      <c r="G3690">
        <v>0</v>
      </c>
      <c r="I3690">
        <v>0</v>
      </c>
      <c r="J3690">
        <v>0</v>
      </c>
    </row>
    <row r="3691" spans="1:10" x14ac:dyDescent="0.3">
      <c r="A3691" s="5">
        <v>45505</v>
      </c>
      <c r="B3691" t="s">
        <v>147</v>
      </c>
      <c r="C3691" t="s">
        <v>612</v>
      </c>
      <c r="D3691" s="1">
        <v>45880</v>
      </c>
      <c r="F3691" t="b">
        <v>0</v>
      </c>
      <c r="G3691">
        <v>0</v>
      </c>
      <c r="I3691">
        <v>0</v>
      </c>
      <c r="J3691">
        <v>0</v>
      </c>
    </row>
    <row r="3692" spans="1:10" x14ac:dyDescent="0.3">
      <c r="A3692" s="5">
        <v>45505</v>
      </c>
      <c r="B3692" t="s">
        <v>146</v>
      </c>
      <c r="C3692" t="s">
        <v>613</v>
      </c>
      <c r="D3692" s="1">
        <v>45867</v>
      </c>
      <c r="F3692" t="b">
        <v>0</v>
      </c>
      <c r="G3692">
        <v>0</v>
      </c>
      <c r="I3692">
        <v>0</v>
      </c>
      <c r="J3692">
        <v>0</v>
      </c>
    </row>
    <row r="3693" spans="1:10" x14ac:dyDescent="0.3">
      <c r="A3693" s="5">
        <v>45536</v>
      </c>
      <c r="B3693" t="s">
        <v>1</v>
      </c>
      <c r="C3693" t="s">
        <v>475</v>
      </c>
      <c r="D3693" s="1">
        <v>42292</v>
      </c>
      <c r="F3693" t="b">
        <v>1</v>
      </c>
      <c r="G3693" s="6">
        <v>5874700</v>
      </c>
      <c r="H3693" s="6">
        <v>235100</v>
      </c>
      <c r="I3693">
        <v>0</v>
      </c>
      <c r="J3693" s="6">
        <v>6109800</v>
      </c>
    </row>
    <row r="3694" spans="1:10" x14ac:dyDescent="0.3">
      <c r="A3694" s="5">
        <v>45536</v>
      </c>
      <c r="B3694" t="s">
        <v>3</v>
      </c>
      <c r="C3694" t="s">
        <v>476</v>
      </c>
      <c r="D3694" s="1">
        <v>42444</v>
      </c>
      <c r="F3694" t="b">
        <v>1</v>
      </c>
      <c r="G3694" s="6">
        <v>6578010</v>
      </c>
      <c r="I3694" s="6">
        <v>12490</v>
      </c>
      <c r="J3694" s="6">
        <v>6590500</v>
      </c>
    </row>
    <row r="3695" spans="1:10" x14ac:dyDescent="0.3">
      <c r="A3695" s="5">
        <v>45536</v>
      </c>
      <c r="B3695" t="s">
        <v>4</v>
      </c>
      <c r="C3695" t="s">
        <v>477</v>
      </c>
      <c r="D3695" s="1">
        <v>42503</v>
      </c>
      <c r="F3695" t="b">
        <v>1</v>
      </c>
      <c r="G3695" s="6">
        <v>9351100</v>
      </c>
      <c r="I3695">
        <v>0</v>
      </c>
      <c r="J3695" s="6">
        <v>9351100</v>
      </c>
    </row>
    <row r="3696" spans="1:10" x14ac:dyDescent="0.3">
      <c r="A3696" s="5">
        <v>45536</v>
      </c>
      <c r="B3696" t="s">
        <v>6</v>
      </c>
      <c r="C3696" t="s">
        <v>478</v>
      </c>
      <c r="D3696" s="1">
        <v>42638</v>
      </c>
      <c r="F3696" t="b">
        <v>1</v>
      </c>
      <c r="G3696" s="6">
        <v>5763860</v>
      </c>
      <c r="I3696">
        <v>0</v>
      </c>
      <c r="J3696" s="6">
        <v>5763860</v>
      </c>
    </row>
    <row r="3697" spans="1:10" x14ac:dyDescent="0.3">
      <c r="A3697" s="5">
        <v>45536</v>
      </c>
      <c r="B3697" t="s">
        <v>8</v>
      </c>
      <c r="C3697" t="s">
        <v>479</v>
      </c>
      <c r="D3697" s="1">
        <v>42708</v>
      </c>
      <c r="F3697" t="b">
        <v>1</v>
      </c>
      <c r="G3697" s="6">
        <v>5957000</v>
      </c>
      <c r="I3697">
        <v>0</v>
      </c>
      <c r="J3697" s="6">
        <v>5957000</v>
      </c>
    </row>
    <row r="3698" spans="1:10" x14ac:dyDescent="0.3">
      <c r="A3698" s="5">
        <v>45536</v>
      </c>
      <c r="B3698" t="s">
        <v>10</v>
      </c>
      <c r="C3698" t="s">
        <v>480</v>
      </c>
      <c r="D3698" s="1">
        <v>43039</v>
      </c>
      <c r="F3698" t="b">
        <v>1</v>
      </c>
      <c r="G3698" s="6">
        <v>3808730</v>
      </c>
      <c r="H3698" s="6">
        <v>209800</v>
      </c>
      <c r="I3698">
        <v>0</v>
      </c>
      <c r="J3698" s="6">
        <v>4018530</v>
      </c>
    </row>
    <row r="3699" spans="1:10" x14ac:dyDescent="0.3">
      <c r="A3699" s="5">
        <v>45536</v>
      </c>
      <c r="B3699" t="s">
        <v>11</v>
      </c>
      <c r="C3699" t="s">
        <v>481</v>
      </c>
      <c r="D3699" s="1">
        <v>43146</v>
      </c>
      <c r="F3699" t="b">
        <v>1</v>
      </c>
      <c r="G3699" s="6">
        <v>7060980</v>
      </c>
      <c r="H3699" s="6">
        <v>92500</v>
      </c>
      <c r="I3699">
        <v>500</v>
      </c>
      <c r="J3699" s="6">
        <v>7153980</v>
      </c>
    </row>
    <row r="3700" spans="1:10" x14ac:dyDescent="0.3">
      <c r="A3700" s="5">
        <v>45536</v>
      </c>
      <c r="B3700" t="s">
        <v>12</v>
      </c>
      <c r="C3700" t="s">
        <v>494</v>
      </c>
      <c r="D3700" s="1">
        <v>43252</v>
      </c>
      <c r="F3700" t="b">
        <v>1</v>
      </c>
      <c r="G3700" s="6">
        <v>1035000</v>
      </c>
      <c r="I3700">
        <v>0</v>
      </c>
      <c r="J3700" s="6">
        <v>1035000</v>
      </c>
    </row>
    <row r="3701" spans="1:10" x14ac:dyDescent="0.3">
      <c r="A3701" s="5">
        <v>45536</v>
      </c>
      <c r="B3701" t="s">
        <v>13</v>
      </c>
      <c r="C3701" t="s">
        <v>485</v>
      </c>
      <c r="D3701" s="1">
        <v>43779</v>
      </c>
      <c r="F3701" t="b">
        <v>1</v>
      </c>
      <c r="G3701" s="6">
        <v>6715340</v>
      </c>
      <c r="H3701" s="6">
        <v>177600</v>
      </c>
      <c r="I3701">
        <v>0</v>
      </c>
      <c r="J3701" s="6">
        <v>6892940</v>
      </c>
    </row>
    <row r="3702" spans="1:10" x14ac:dyDescent="0.3">
      <c r="A3702" s="5">
        <v>45536</v>
      </c>
      <c r="B3702" t="s">
        <v>15</v>
      </c>
      <c r="C3702" t="s">
        <v>517</v>
      </c>
      <c r="D3702" s="1">
        <v>44583</v>
      </c>
      <c r="F3702" t="b">
        <v>1</v>
      </c>
      <c r="G3702" s="6">
        <v>5209750</v>
      </c>
      <c r="H3702" s="6">
        <v>277700</v>
      </c>
      <c r="I3702">
        <v>0</v>
      </c>
      <c r="J3702" s="6">
        <v>5487450</v>
      </c>
    </row>
    <row r="3703" spans="1:10" x14ac:dyDescent="0.3">
      <c r="A3703" s="5">
        <v>45536</v>
      </c>
      <c r="B3703" t="s">
        <v>16</v>
      </c>
      <c r="C3703" t="s">
        <v>538</v>
      </c>
      <c r="D3703" s="1">
        <v>44889</v>
      </c>
      <c r="F3703" t="b">
        <v>1</v>
      </c>
      <c r="G3703" s="6">
        <v>7373650</v>
      </c>
      <c r="I3703" s="6">
        <v>14270</v>
      </c>
      <c r="J3703" s="6">
        <v>7387920</v>
      </c>
    </row>
    <row r="3704" spans="1:10" x14ac:dyDescent="0.3">
      <c r="A3704" s="5">
        <v>45536</v>
      </c>
      <c r="B3704" t="s">
        <v>17</v>
      </c>
      <c r="C3704" t="s">
        <v>595</v>
      </c>
      <c r="D3704" s="1">
        <v>45470</v>
      </c>
      <c r="F3704" t="b">
        <v>0</v>
      </c>
      <c r="G3704" s="6">
        <v>4058690</v>
      </c>
      <c r="I3704">
        <v>0</v>
      </c>
      <c r="J3704" s="6">
        <v>4058690</v>
      </c>
    </row>
    <row r="3705" spans="1:10" x14ac:dyDescent="0.3">
      <c r="A3705" s="5">
        <v>45536</v>
      </c>
      <c r="B3705" t="s">
        <v>18</v>
      </c>
      <c r="C3705" t="s">
        <v>596</v>
      </c>
      <c r="D3705" s="1">
        <v>45810</v>
      </c>
      <c r="F3705" t="b">
        <v>0</v>
      </c>
      <c r="G3705">
        <v>0</v>
      </c>
      <c r="I3705">
        <v>0</v>
      </c>
      <c r="J3705">
        <v>0</v>
      </c>
    </row>
    <row r="3706" spans="1:10" x14ac:dyDescent="0.3">
      <c r="A3706" s="5">
        <v>45536</v>
      </c>
      <c r="B3706" t="s">
        <v>19</v>
      </c>
      <c r="C3706" t="s">
        <v>597</v>
      </c>
      <c r="D3706" s="1">
        <v>45859</v>
      </c>
      <c r="F3706" t="b">
        <v>0</v>
      </c>
      <c r="G3706">
        <v>0</v>
      </c>
      <c r="I3706">
        <v>0</v>
      </c>
      <c r="J3706">
        <v>0</v>
      </c>
    </row>
    <row r="3707" spans="1:10" x14ac:dyDescent="0.3">
      <c r="A3707" s="5">
        <v>45536</v>
      </c>
      <c r="B3707" t="s">
        <v>20</v>
      </c>
      <c r="C3707" t="s">
        <v>482</v>
      </c>
      <c r="D3707" s="1">
        <v>43629</v>
      </c>
      <c r="F3707" t="b">
        <v>1</v>
      </c>
      <c r="G3707" s="6">
        <v>10589780</v>
      </c>
      <c r="H3707" s="6">
        <v>370700</v>
      </c>
      <c r="I3707" s="6">
        <v>24650</v>
      </c>
      <c r="J3707" s="6">
        <v>10985130</v>
      </c>
    </row>
    <row r="3708" spans="1:10" x14ac:dyDescent="0.3">
      <c r="A3708" s="5">
        <v>45536</v>
      </c>
      <c r="B3708" t="s">
        <v>21</v>
      </c>
      <c r="C3708" t="s">
        <v>483</v>
      </c>
      <c r="D3708" s="1">
        <v>43631</v>
      </c>
      <c r="F3708" t="b">
        <v>1</v>
      </c>
      <c r="G3708" s="6">
        <v>5510600</v>
      </c>
      <c r="H3708" s="6">
        <v>166900</v>
      </c>
      <c r="I3708">
        <v>0</v>
      </c>
      <c r="J3708" s="6">
        <v>5677500</v>
      </c>
    </row>
    <row r="3709" spans="1:10" x14ac:dyDescent="0.3">
      <c r="A3709" s="5">
        <v>45536</v>
      </c>
      <c r="B3709" t="s">
        <v>22</v>
      </c>
      <c r="C3709" t="s">
        <v>484</v>
      </c>
      <c r="D3709" s="1">
        <v>43743</v>
      </c>
      <c r="F3709" t="b">
        <v>1</v>
      </c>
      <c r="G3709" s="6">
        <v>7208000</v>
      </c>
      <c r="H3709" s="6">
        <v>322700</v>
      </c>
      <c r="I3709" s="6">
        <v>5800</v>
      </c>
      <c r="J3709" s="6">
        <v>7536500</v>
      </c>
    </row>
    <row r="3710" spans="1:10" x14ac:dyDescent="0.3">
      <c r="A3710" s="5">
        <v>45536</v>
      </c>
      <c r="B3710" t="s">
        <v>23</v>
      </c>
      <c r="C3710" t="s">
        <v>486</v>
      </c>
      <c r="D3710" s="1">
        <v>43834</v>
      </c>
      <c r="F3710" t="b">
        <v>1</v>
      </c>
      <c r="G3710" s="6">
        <v>14265520</v>
      </c>
      <c r="I3710" s="6">
        <v>5220</v>
      </c>
      <c r="J3710" s="6">
        <v>14270740</v>
      </c>
    </row>
    <row r="3711" spans="1:10" x14ac:dyDescent="0.3">
      <c r="A3711" s="5">
        <v>45536</v>
      </c>
      <c r="B3711" t="s">
        <v>24</v>
      </c>
      <c r="C3711" t="s">
        <v>487</v>
      </c>
      <c r="D3711" s="1">
        <v>43833</v>
      </c>
      <c r="F3711" t="b">
        <v>1</v>
      </c>
      <c r="G3711" s="6">
        <v>4875680</v>
      </c>
      <c r="I3711">
        <v>0</v>
      </c>
      <c r="J3711" s="6">
        <v>4875680</v>
      </c>
    </row>
    <row r="3712" spans="1:10" x14ac:dyDescent="0.3">
      <c r="A3712" s="5">
        <v>45536</v>
      </c>
      <c r="B3712" t="s">
        <v>25</v>
      </c>
      <c r="C3712" t="s">
        <v>488</v>
      </c>
      <c r="D3712" s="1">
        <v>43853</v>
      </c>
      <c r="F3712" t="b">
        <v>1</v>
      </c>
      <c r="G3712" s="6">
        <v>7445380</v>
      </c>
      <c r="H3712" s="6">
        <v>214500</v>
      </c>
      <c r="I3712">
        <v>0</v>
      </c>
      <c r="J3712" s="6">
        <v>7659880</v>
      </c>
    </row>
    <row r="3713" spans="1:10" x14ac:dyDescent="0.3">
      <c r="A3713" s="5">
        <v>45536</v>
      </c>
      <c r="B3713" t="s">
        <v>26</v>
      </c>
      <c r="C3713" t="s">
        <v>489</v>
      </c>
      <c r="D3713" s="1">
        <v>43945</v>
      </c>
      <c r="F3713" t="b">
        <v>1</v>
      </c>
      <c r="G3713" s="6">
        <v>9479670</v>
      </c>
      <c r="H3713" s="6">
        <v>270900</v>
      </c>
      <c r="I3713">
        <v>0</v>
      </c>
      <c r="J3713" s="6">
        <v>9750570</v>
      </c>
    </row>
    <row r="3714" spans="1:10" x14ac:dyDescent="0.3">
      <c r="A3714" s="5">
        <v>45536</v>
      </c>
      <c r="B3714" t="s">
        <v>27</v>
      </c>
      <c r="C3714" t="s">
        <v>490</v>
      </c>
      <c r="D3714" s="1">
        <v>44015</v>
      </c>
      <c r="F3714" t="b">
        <v>1</v>
      </c>
      <c r="G3714" s="6">
        <v>3590350</v>
      </c>
      <c r="I3714">
        <v>0</v>
      </c>
      <c r="J3714" s="6">
        <v>3590350</v>
      </c>
    </row>
    <row r="3715" spans="1:10" x14ac:dyDescent="0.3">
      <c r="A3715" s="5">
        <v>45536</v>
      </c>
      <c r="B3715" t="s">
        <v>28</v>
      </c>
      <c r="C3715" t="s">
        <v>491</v>
      </c>
      <c r="D3715" s="1">
        <v>44042</v>
      </c>
      <c r="F3715" t="b">
        <v>1</v>
      </c>
      <c r="G3715" s="6">
        <v>5034800</v>
      </c>
      <c r="I3715">
        <v>0</v>
      </c>
      <c r="J3715" s="6">
        <v>5034800</v>
      </c>
    </row>
    <row r="3716" spans="1:10" x14ac:dyDescent="0.3">
      <c r="A3716" s="5">
        <v>45536</v>
      </c>
      <c r="B3716" t="s">
        <v>29</v>
      </c>
      <c r="C3716" t="s">
        <v>492</v>
      </c>
      <c r="D3716" s="1">
        <v>44043</v>
      </c>
      <c r="F3716" t="b">
        <v>1</v>
      </c>
      <c r="G3716" s="6">
        <v>4229260</v>
      </c>
      <c r="I3716">
        <v>0</v>
      </c>
      <c r="J3716" s="6">
        <v>4229260</v>
      </c>
    </row>
    <row r="3717" spans="1:10" x14ac:dyDescent="0.3">
      <c r="A3717" s="5">
        <v>45536</v>
      </c>
      <c r="B3717" t="s">
        <v>30</v>
      </c>
      <c r="C3717" t="s">
        <v>493</v>
      </c>
      <c r="D3717" s="1">
        <v>44072</v>
      </c>
      <c r="F3717" t="b">
        <v>1</v>
      </c>
      <c r="G3717" s="6">
        <v>7879680</v>
      </c>
      <c r="I3717" s="6">
        <v>5800</v>
      </c>
      <c r="J3717" s="6">
        <v>7885480</v>
      </c>
    </row>
    <row r="3718" spans="1:10" x14ac:dyDescent="0.3">
      <c r="A3718" s="5">
        <v>45536</v>
      </c>
      <c r="B3718" t="s">
        <v>31</v>
      </c>
      <c r="C3718" t="s">
        <v>495</v>
      </c>
      <c r="D3718" s="1">
        <v>44085</v>
      </c>
      <c r="F3718" t="b">
        <v>1</v>
      </c>
      <c r="G3718" s="6">
        <v>5244680</v>
      </c>
      <c r="I3718">
        <v>0</v>
      </c>
      <c r="J3718" s="6">
        <v>5244680</v>
      </c>
    </row>
    <row r="3719" spans="1:10" x14ac:dyDescent="0.3">
      <c r="A3719" s="5">
        <v>45536</v>
      </c>
      <c r="B3719" t="s">
        <v>32</v>
      </c>
      <c r="C3719" t="s">
        <v>496</v>
      </c>
      <c r="D3719" s="1">
        <v>44130</v>
      </c>
      <c r="E3719" s="1">
        <v>45543</v>
      </c>
      <c r="F3719" t="b">
        <v>1</v>
      </c>
      <c r="G3719" s="6">
        <v>1099500</v>
      </c>
      <c r="I3719">
        <v>0</v>
      </c>
      <c r="J3719" s="6">
        <v>1099500</v>
      </c>
    </row>
    <row r="3720" spans="1:10" x14ac:dyDescent="0.3">
      <c r="A3720" s="5">
        <v>45536</v>
      </c>
      <c r="B3720" t="s">
        <v>33</v>
      </c>
      <c r="C3720" t="s">
        <v>497</v>
      </c>
      <c r="D3720" s="1">
        <v>44147</v>
      </c>
      <c r="F3720" t="b">
        <v>1</v>
      </c>
      <c r="G3720" s="6">
        <v>5938250</v>
      </c>
      <c r="I3720">
        <v>0</v>
      </c>
      <c r="J3720" s="6">
        <v>5938250</v>
      </c>
    </row>
    <row r="3721" spans="1:10" x14ac:dyDescent="0.3">
      <c r="A3721" s="5">
        <v>45536</v>
      </c>
      <c r="B3721" t="s">
        <v>34</v>
      </c>
      <c r="C3721" t="s">
        <v>498</v>
      </c>
      <c r="D3721" s="1">
        <v>44154</v>
      </c>
      <c r="F3721" t="b">
        <v>1</v>
      </c>
      <c r="G3721" s="6">
        <v>9524120</v>
      </c>
      <c r="I3721" s="6">
        <v>11750</v>
      </c>
      <c r="J3721" s="6">
        <v>9535870</v>
      </c>
    </row>
    <row r="3722" spans="1:10" x14ac:dyDescent="0.3">
      <c r="A3722" s="5">
        <v>45536</v>
      </c>
      <c r="B3722" t="s">
        <v>35</v>
      </c>
      <c r="C3722" t="s">
        <v>499</v>
      </c>
      <c r="D3722" s="1">
        <v>44169</v>
      </c>
      <c r="F3722" t="b">
        <v>1</v>
      </c>
      <c r="G3722" s="6">
        <v>3966950</v>
      </c>
      <c r="I3722">
        <v>0</v>
      </c>
      <c r="J3722" s="6">
        <v>3966950</v>
      </c>
    </row>
    <row r="3723" spans="1:10" x14ac:dyDescent="0.3">
      <c r="A3723" s="5">
        <v>45536</v>
      </c>
      <c r="B3723" t="s">
        <v>36</v>
      </c>
      <c r="C3723" t="s">
        <v>500</v>
      </c>
      <c r="D3723" s="1">
        <v>44217</v>
      </c>
      <c r="E3723" s="1">
        <v>45620</v>
      </c>
      <c r="F3723" t="b">
        <v>1</v>
      </c>
      <c r="G3723" s="6">
        <v>3583100</v>
      </c>
      <c r="I3723">
        <v>0</v>
      </c>
      <c r="J3723" s="6">
        <v>3583100</v>
      </c>
    </row>
    <row r="3724" spans="1:10" x14ac:dyDescent="0.3">
      <c r="A3724" s="5">
        <v>45536</v>
      </c>
      <c r="B3724" t="s">
        <v>37</v>
      </c>
      <c r="C3724" t="s">
        <v>501</v>
      </c>
      <c r="D3724" s="1">
        <v>44245</v>
      </c>
      <c r="E3724" s="1">
        <v>45838</v>
      </c>
      <c r="F3724" t="b">
        <v>1</v>
      </c>
      <c r="G3724" s="6">
        <v>3820460</v>
      </c>
      <c r="I3724">
        <v>0</v>
      </c>
      <c r="J3724" s="6">
        <v>3820460</v>
      </c>
    </row>
    <row r="3725" spans="1:10" x14ac:dyDescent="0.3">
      <c r="A3725" s="5">
        <v>45536</v>
      </c>
      <c r="B3725" t="s">
        <v>38</v>
      </c>
      <c r="C3725" t="s">
        <v>502</v>
      </c>
      <c r="D3725" s="1">
        <v>44252</v>
      </c>
      <c r="F3725" t="b">
        <v>1</v>
      </c>
      <c r="G3725" s="6">
        <v>3721000</v>
      </c>
      <c r="I3725">
        <v>0</v>
      </c>
      <c r="J3725" s="6">
        <v>3721000</v>
      </c>
    </row>
    <row r="3726" spans="1:10" x14ac:dyDescent="0.3">
      <c r="A3726" s="5">
        <v>45536</v>
      </c>
      <c r="B3726" t="s">
        <v>39</v>
      </c>
      <c r="C3726" t="s">
        <v>503</v>
      </c>
      <c r="D3726" s="1">
        <v>44258</v>
      </c>
      <c r="F3726" t="b">
        <v>1</v>
      </c>
      <c r="G3726" s="6">
        <v>5839850</v>
      </c>
      <c r="H3726" s="6">
        <v>351300</v>
      </c>
      <c r="I3726">
        <v>0</v>
      </c>
      <c r="J3726" s="6">
        <v>6191150</v>
      </c>
    </row>
    <row r="3727" spans="1:10" x14ac:dyDescent="0.3">
      <c r="A3727" s="5">
        <v>45536</v>
      </c>
      <c r="B3727" t="s">
        <v>40</v>
      </c>
      <c r="C3727" t="s">
        <v>504</v>
      </c>
      <c r="D3727" s="1">
        <v>44280</v>
      </c>
      <c r="F3727" t="b">
        <v>1</v>
      </c>
      <c r="G3727" s="6">
        <v>2520000</v>
      </c>
      <c r="I3727">
        <v>0</v>
      </c>
      <c r="J3727" s="6">
        <v>2520000</v>
      </c>
    </row>
    <row r="3728" spans="1:10" x14ac:dyDescent="0.3">
      <c r="A3728" s="5">
        <v>45536</v>
      </c>
      <c r="B3728" t="s">
        <v>41</v>
      </c>
      <c r="C3728" t="s">
        <v>505</v>
      </c>
      <c r="D3728" s="1">
        <v>44287</v>
      </c>
      <c r="F3728" t="b">
        <v>1</v>
      </c>
      <c r="G3728" s="6">
        <v>7478150</v>
      </c>
      <c r="I3728">
        <v>0</v>
      </c>
      <c r="J3728" s="6">
        <v>7478150</v>
      </c>
    </row>
    <row r="3729" spans="1:10" x14ac:dyDescent="0.3">
      <c r="A3729" s="5">
        <v>45536</v>
      </c>
      <c r="B3729" t="s">
        <v>42</v>
      </c>
      <c r="C3729" t="s">
        <v>506</v>
      </c>
      <c r="D3729" s="1">
        <v>44298</v>
      </c>
      <c r="F3729" t="b">
        <v>1</v>
      </c>
      <c r="G3729" s="6">
        <v>3907140</v>
      </c>
      <c r="I3729">
        <v>0</v>
      </c>
      <c r="J3729" s="6">
        <v>3907140</v>
      </c>
    </row>
    <row r="3730" spans="1:10" x14ac:dyDescent="0.3">
      <c r="A3730" s="5">
        <v>45536</v>
      </c>
      <c r="B3730" t="s">
        <v>43</v>
      </c>
      <c r="C3730" t="s">
        <v>507</v>
      </c>
      <c r="D3730" s="1">
        <v>44299</v>
      </c>
      <c r="F3730" t="b">
        <v>1</v>
      </c>
      <c r="G3730" s="6">
        <v>3265070</v>
      </c>
      <c r="I3730">
        <v>0</v>
      </c>
      <c r="J3730" s="6">
        <v>3265070</v>
      </c>
    </row>
    <row r="3731" spans="1:10" x14ac:dyDescent="0.3">
      <c r="A3731" s="5">
        <v>45536</v>
      </c>
      <c r="B3731" t="s">
        <v>50</v>
      </c>
      <c r="C3731" t="s">
        <v>508</v>
      </c>
      <c r="D3731" s="1">
        <v>44463</v>
      </c>
      <c r="F3731" t="b">
        <v>1</v>
      </c>
      <c r="G3731" s="6">
        <v>2694600</v>
      </c>
      <c r="H3731" s="6">
        <v>300200</v>
      </c>
      <c r="I3731">
        <v>0</v>
      </c>
      <c r="J3731" s="6">
        <v>2994800</v>
      </c>
    </row>
    <row r="3732" spans="1:10" x14ac:dyDescent="0.3">
      <c r="A3732" s="5">
        <v>45536</v>
      </c>
      <c r="B3732" t="s">
        <v>51</v>
      </c>
      <c r="C3732" t="s">
        <v>508</v>
      </c>
      <c r="D3732" s="1">
        <v>44377</v>
      </c>
      <c r="F3732" t="b">
        <v>1</v>
      </c>
      <c r="G3732" s="6">
        <v>4776850</v>
      </c>
      <c r="H3732" s="6">
        <v>192100</v>
      </c>
      <c r="I3732">
        <v>0</v>
      </c>
      <c r="J3732" s="6">
        <v>4968950</v>
      </c>
    </row>
    <row r="3733" spans="1:10" x14ac:dyDescent="0.3">
      <c r="A3733" s="5">
        <v>45536</v>
      </c>
      <c r="B3733" t="s">
        <v>52</v>
      </c>
      <c r="C3733" t="s">
        <v>508</v>
      </c>
      <c r="D3733" s="1">
        <v>44501</v>
      </c>
      <c r="F3733" t="b">
        <v>1</v>
      </c>
      <c r="G3733" s="6">
        <v>5795010</v>
      </c>
      <c r="H3733" s="6">
        <v>138400</v>
      </c>
      <c r="I3733" s="6">
        <v>6380</v>
      </c>
      <c r="J3733" s="6">
        <v>5939790</v>
      </c>
    </row>
    <row r="3734" spans="1:10" x14ac:dyDescent="0.3">
      <c r="A3734" s="5">
        <v>45536</v>
      </c>
      <c r="B3734" t="s">
        <v>53</v>
      </c>
      <c r="C3734" t="s">
        <v>508</v>
      </c>
      <c r="D3734" s="1">
        <v>44476</v>
      </c>
      <c r="F3734" t="b">
        <v>1</v>
      </c>
      <c r="G3734" s="6">
        <v>3603400</v>
      </c>
      <c r="H3734" s="6">
        <v>198700</v>
      </c>
      <c r="I3734">
        <v>0</v>
      </c>
      <c r="J3734" s="6">
        <v>3802100</v>
      </c>
    </row>
    <row r="3735" spans="1:10" x14ac:dyDescent="0.3">
      <c r="A3735" s="5">
        <v>45536</v>
      </c>
      <c r="B3735" t="s">
        <v>45</v>
      </c>
      <c r="C3735" t="s">
        <v>509</v>
      </c>
      <c r="D3735" s="1">
        <v>44391</v>
      </c>
      <c r="F3735" t="b">
        <v>1</v>
      </c>
      <c r="G3735" s="6">
        <v>8031480</v>
      </c>
      <c r="H3735" s="6">
        <v>392500</v>
      </c>
      <c r="I3735">
        <v>0</v>
      </c>
      <c r="J3735" s="6">
        <v>8423980</v>
      </c>
    </row>
    <row r="3736" spans="1:10" x14ac:dyDescent="0.3">
      <c r="A3736" s="5">
        <v>45536</v>
      </c>
      <c r="B3736" t="s">
        <v>46</v>
      </c>
      <c r="C3736" t="s">
        <v>510</v>
      </c>
      <c r="D3736" s="1">
        <v>44404</v>
      </c>
      <c r="F3736" t="b">
        <v>1</v>
      </c>
      <c r="G3736" s="6">
        <v>9655240</v>
      </c>
      <c r="H3736" s="6">
        <v>713500</v>
      </c>
      <c r="I3736">
        <v>0</v>
      </c>
      <c r="J3736" s="6">
        <v>10368740</v>
      </c>
    </row>
    <row r="3737" spans="1:10" x14ac:dyDescent="0.3">
      <c r="A3737" s="5">
        <v>45536</v>
      </c>
      <c r="B3737" t="s">
        <v>47</v>
      </c>
      <c r="C3737" t="s">
        <v>511</v>
      </c>
      <c r="D3737" s="1">
        <v>44405</v>
      </c>
      <c r="F3737" t="b">
        <v>1</v>
      </c>
      <c r="G3737" s="6">
        <v>8615500</v>
      </c>
      <c r="I3737">
        <v>0</v>
      </c>
      <c r="J3737" s="6">
        <v>8615500</v>
      </c>
    </row>
    <row r="3738" spans="1:10" x14ac:dyDescent="0.3">
      <c r="A3738" s="5">
        <v>45536</v>
      </c>
      <c r="B3738" t="s">
        <v>44</v>
      </c>
      <c r="C3738" t="s">
        <v>512</v>
      </c>
      <c r="D3738" s="1">
        <v>44421</v>
      </c>
      <c r="F3738" t="b">
        <v>1</v>
      </c>
      <c r="G3738" s="6">
        <v>9712500</v>
      </c>
      <c r="H3738" s="6">
        <v>150700</v>
      </c>
      <c r="I3738">
        <v>0</v>
      </c>
      <c r="J3738" s="6">
        <v>9863200</v>
      </c>
    </row>
    <row r="3739" spans="1:10" x14ac:dyDescent="0.3">
      <c r="A3739" s="5">
        <v>45536</v>
      </c>
      <c r="B3739" t="s">
        <v>48</v>
      </c>
      <c r="C3739" t="s">
        <v>513</v>
      </c>
      <c r="D3739" s="1">
        <v>44446</v>
      </c>
      <c r="F3739" t="b">
        <v>1</v>
      </c>
      <c r="G3739" s="6">
        <v>4471400</v>
      </c>
      <c r="I3739">
        <v>0</v>
      </c>
      <c r="J3739" s="6">
        <v>4471400</v>
      </c>
    </row>
    <row r="3740" spans="1:10" x14ac:dyDescent="0.3">
      <c r="A3740" s="5">
        <v>45536</v>
      </c>
      <c r="B3740" t="s">
        <v>49</v>
      </c>
      <c r="C3740" t="s">
        <v>514</v>
      </c>
      <c r="D3740" s="1">
        <v>44453</v>
      </c>
      <c r="F3740" t="b">
        <v>1</v>
      </c>
      <c r="G3740" s="6">
        <v>11270540</v>
      </c>
      <c r="H3740" s="6">
        <v>276300</v>
      </c>
      <c r="I3740">
        <v>0</v>
      </c>
      <c r="J3740" s="6">
        <v>11546840</v>
      </c>
    </row>
    <row r="3741" spans="1:10" x14ac:dyDescent="0.3">
      <c r="A3741" s="5">
        <v>45536</v>
      </c>
      <c r="B3741" t="s">
        <v>54</v>
      </c>
      <c r="C3741" t="s">
        <v>515</v>
      </c>
      <c r="D3741" s="1">
        <v>44508</v>
      </c>
      <c r="F3741" t="b">
        <v>1</v>
      </c>
      <c r="G3741" s="6">
        <v>6811010</v>
      </c>
      <c r="H3741" s="6">
        <v>250300</v>
      </c>
      <c r="I3741">
        <v>0</v>
      </c>
      <c r="J3741" s="6">
        <v>7061310</v>
      </c>
    </row>
    <row r="3742" spans="1:10" x14ac:dyDescent="0.3">
      <c r="A3742" s="5">
        <v>45536</v>
      </c>
      <c r="B3742" t="s">
        <v>55</v>
      </c>
      <c r="C3742" t="s">
        <v>516</v>
      </c>
      <c r="D3742" s="1">
        <v>44536</v>
      </c>
      <c r="E3742" s="1">
        <v>46028</v>
      </c>
      <c r="F3742" t="b">
        <v>1</v>
      </c>
      <c r="G3742" s="6">
        <v>3288400</v>
      </c>
      <c r="I3742" s="6">
        <v>7500</v>
      </c>
      <c r="J3742" s="6">
        <v>3295900</v>
      </c>
    </row>
    <row r="3743" spans="1:10" x14ac:dyDescent="0.3">
      <c r="A3743" s="5">
        <v>45536</v>
      </c>
      <c r="B3743" t="s">
        <v>56</v>
      </c>
      <c r="C3743" t="s">
        <v>518</v>
      </c>
      <c r="D3743" s="1">
        <v>44616</v>
      </c>
      <c r="F3743" t="b">
        <v>1</v>
      </c>
      <c r="G3743" s="6">
        <v>5459000</v>
      </c>
      <c r="I3743">
        <v>0</v>
      </c>
      <c r="J3743" s="6">
        <v>5459000</v>
      </c>
    </row>
    <row r="3744" spans="1:10" x14ac:dyDescent="0.3">
      <c r="A3744" s="5">
        <v>45536</v>
      </c>
      <c r="B3744" t="s">
        <v>57</v>
      </c>
      <c r="C3744" t="s">
        <v>519</v>
      </c>
      <c r="D3744" s="1">
        <v>44643</v>
      </c>
      <c r="F3744" t="b">
        <v>1</v>
      </c>
      <c r="G3744" s="6">
        <v>9908320</v>
      </c>
      <c r="H3744" s="6">
        <v>407100</v>
      </c>
      <c r="I3744" s="6">
        <v>1000</v>
      </c>
      <c r="J3744" s="6">
        <v>10316420</v>
      </c>
    </row>
    <row r="3745" spans="1:10" x14ac:dyDescent="0.3">
      <c r="A3745" s="5">
        <v>45536</v>
      </c>
      <c r="B3745" t="s">
        <v>58</v>
      </c>
      <c r="C3745" t="s">
        <v>520</v>
      </c>
      <c r="D3745" s="1">
        <v>44651</v>
      </c>
      <c r="F3745" t="b">
        <v>1</v>
      </c>
      <c r="G3745" s="6">
        <v>6261780</v>
      </c>
      <c r="H3745" s="6">
        <v>267100</v>
      </c>
      <c r="I3745">
        <v>0</v>
      </c>
      <c r="J3745" s="6">
        <v>6528880</v>
      </c>
    </row>
    <row r="3746" spans="1:10" x14ac:dyDescent="0.3">
      <c r="A3746" s="5">
        <v>45536</v>
      </c>
      <c r="B3746" t="s">
        <v>59</v>
      </c>
      <c r="C3746" t="s">
        <v>521</v>
      </c>
      <c r="D3746" s="1">
        <v>44657</v>
      </c>
      <c r="F3746" t="b">
        <v>1</v>
      </c>
      <c r="G3746" s="6">
        <v>8989100</v>
      </c>
      <c r="I3746">
        <v>0</v>
      </c>
      <c r="J3746" s="6">
        <v>8989100</v>
      </c>
    </row>
    <row r="3747" spans="1:10" x14ac:dyDescent="0.3">
      <c r="A3747" s="5">
        <v>45536</v>
      </c>
      <c r="B3747" t="s">
        <v>60</v>
      </c>
      <c r="C3747" t="s">
        <v>522</v>
      </c>
      <c r="D3747" s="1">
        <v>44659</v>
      </c>
      <c r="F3747" t="b">
        <v>1</v>
      </c>
      <c r="G3747" s="6">
        <v>5385590</v>
      </c>
      <c r="H3747" s="6">
        <v>560900</v>
      </c>
      <c r="I3747">
        <v>0</v>
      </c>
      <c r="J3747" s="6">
        <v>5946490</v>
      </c>
    </row>
    <row r="3748" spans="1:10" x14ac:dyDescent="0.3">
      <c r="A3748" s="5">
        <v>45536</v>
      </c>
      <c r="B3748" t="s">
        <v>61</v>
      </c>
      <c r="C3748" t="s">
        <v>523</v>
      </c>
      <c r="D3748" s="1">
        <v>44694</v>
      </c>
      <c r="F3748" t="b">
        <v>1</v>
      </c>
      <c r="G3748" s="6">
        <v>7665820</v>
      </c>
      <c r="H3748" s="6">
        <v>291100</v>
      </c>
      <c r="I3748">
        <v>0</v>
      </c>
      <c r="J3748" s="6">
        <v>7956920</v>
      </c>
    </row>
    <row r="3749" spans="1:10" x14ac:dyDescent="0.3">
      <c r="A3749" s="5">
        <v>45536</v>
      </c>
      <c r="B3749" t="s">
        <v>62</v>
      </c>
      <c r="C3749" t="s">
        <v>524</v>
      </c>
      <c r="D3749" s="1">
        <v>44712</v>
      </c>
      <c r="F3749" t="b">
        <v>1</v>
      </c>
      <c r="G3749" s="6">
        <v>4215900</v>
      </c>
      <c r="I3749">
        <v>0</v>
      </c>
      <c r="J3749" s="6">
        <v>4215900</v>
      </c>
    </row>
    <row r="3750" spans="1:10" x14ac:dyDescent="0.3">
      <c r="A3750" s="5">
        <v>45536</v>
      </c>
      <c r="B3750" t="s">
        <v>63</v>
      </c>
      <c r="C3750" t="s">
        <v>525</v>
      </c>
      <c r="D3750" s="1">
        <v>44762</v>
      </c>
      <c r="F3750" t="b">
        <v>1</v>
      </c>
      <c r="G3750" s="6">
        <v>3207500</v>
      </c>
      <c r="H3750" s="6">
        <v>170800</v>
      </c>
      <c r="I3750">
        <v>0</v>
      </c>
      <c r="J3750" s="6">
        <v>3378300</v>
      </c>
    </row>
    <row r="3751" spans="1:10" x14ac:dyDescent="0.3">
      <c r="A3751" s="5">
        <v>45536</v>
      </c>
      <c r="B3751" t="s">
        <v>64</v>
      </c>
      <c r="C3751" t="s">
        <v>526</v>
      </c>
      <c r="D3751" s="1">
        <v>44775</v>
      </c>
      <c r="F3751" t="b">
        <v>1</v>
      </c>
      <c r="G3751" s="6">
        <v>5534760</v>
      </c>
      <c r="I3751">
        <v>0</v>
      </c>
      <c r="J3751" s="6">
        <v>5534760</v>
      </c>
    </row>
    <row r="3752" spans="1:10" x14ac:dyDescent="0.3">
      <c r="A3752" s="5">
        <v>45536</v>
      </c>
      <c r="B3752" t="s">
        <v>65</v>
      </c>
      <c r="C3752" t="s">
        <v>527</v>
      </c>
      <c r="D3752" s="1">
        <v>44783</v>
      </c>
      <c r="F3752" t="b">
        <v>1</v>
      </c>
      <c r="G3752" s="6">
        <v>3615500</v>
      </c>
      <c r="I3752">
        <v>0</v>
      </c>
      <c r="J3752" s="6">
        <v>3615500</v>
      </c>
    </row>
    <row r="3753" spans="1:10" x14ac:dyDescent="0.3">
      <c r="A3753" s="5">
        <v>45536</v>
      </c>
      <c r="B3753" t="s">
        <v>66</v>
      </c>
      <c r="C3753" t="s">
        <v>528</v>
      </c>
      <c r="D3753" s="1">
        <v>44798</v>
      </c>
      <c r="F3753" t="b">
        <v>1</v>
      </c>
      <c r="G3753" s="6">
        <v>3396600</v>
      </c>
      <c r="H3753" s="6">
        <v>70400</v>
      </c>
      <c r="I3753">
        <v>0</v>
      </c>
      <c r="J3753" s="6">
        <v>3467000</v>
      </c>
    </row>
    <row r="3754" spans="1:10" x14ac:dyDescent="0.3">
      <c r="A3754" s="5">
        <v>45536</v>
      </c>
      <c r="B3754" t="s">
        <v>67</v>
      </c>
      <c r="C3754" t="s">
        <v>529</v>
      </c>
      <c r="D3754" s="1">
        <v>44802</v>
      </c>
      <c r="F3754" t="b">
        <v>1</v>
      </c>
      <c r="G3754" s="6">
        <v>6713120</v>
      </c>
      <c r="I3754" s="6">
        <v>6300</v>
      </c>
      <c r="J3754" s="6">
        <v>6719420</v>
      </c>
    </row>
    <row r="3755" spans="1:10" x14ac:dyDescent="0.3">
      <c r="A3755" s="5">
        <v>45536</v>
      </c>
      <c r="B3755" t="s">
        <v>68</v>
      </c>
      <c r="C3755" t="s">
        <v>530</v>
      </c>
      <c r="D3755" s="1">
        <v>44811</v>
      </c>
      <c r="F3755" t="b">
        <v>1</v>
      </c>
      <c r="G3755" s="6">
        <v>2029000</v>
      </c>
      <c r="I3755">
        <v>0</v>
      </c>
      <c r="J3755" s="6">
        <v>2029000</v>
      </c>
    </row>
    <row r="3756" spans="1:10" x14ac:dyDescent="0.3">
      <c r="A3756" s="5">
        <v>45536</v>
      </c>
      <c r="B3756" t="s">
        <v>69</v>
      </c>
      <c r="C3756" t="s">
        <v>531</v>
      </c>
      <c r="D3756" s="1">
        <v>44820</v>
      </c>
      <c r="F3756" t="b">
        <v>1</v>
      </c>
      <c r="G3756" s="6">
        <v>5278930</v>
      </c>
      <c r="H3756" s="6">
        <v>312900</v>
      </c>
      <c r="I3756" s="6">
        <v>14210</v>
      </c>
      <c r="J3756" s="6">
        <v>5606040</v>
      </c>
    </row>
    <row r="3757" spans="1:10" x14ac:dyDescent="0.3">
      <c r="A3757" s="5">
        <v>45536</v>
      </c>
      <c r="B3757" t="s">
        <v>70</v>
      </c>
      <c r="C3757" t="s">
        <v>532</v>
      </c>
      <c r="D3757" s="1">
        <v>44845</v>
      </c>
      <c r="F3757" t="b">
        <v>1</v>
      </c>
      <c r="G3757" s="6">
        <v>5032000</v>
      </c>
      <c r="I3757">
        <v>0</v>
      </c>
      <c r="J3757" s="6">
        <v>5032000</v>
      </c>
    </row>
    <row r="3758" spans="1:10" x14ac:dyDescent="0.3">
      <c r="A3758" s="5">
        <v>45536</v>
      </c>
      <c r="B3758" t="s">
        <v>71</v>
      </c>
      <c r="C3758" t="s">
        <v>533</v>
      </c>
      <c r="D3758" s="1">
        <v>44848</v>
      </c>
      <c r="F3758" t="b">
        <v>1</v>
      </c>
      <c r="G3758" s="6">
        <v>6714100</v>
      </c>
      <c r="I3758" s="6">
        <v>9900</v>
      </c>
      <c r="J3758" s="6">
        <v>6724000</v>
      </c>
    </row>
    <row r="3759" spans="1:10" x14ac:dyDescent="0.3">
      <c r="A3759" s="5">
        <v>45536</v>
      </c>
      <c r="B3759" t="s">
        <v>72</v>
      </c>
      <c r="C3759" t="s">
        <v>534</v>
      </c>
      <c r="D3759" s="1">
        <v>44854</v>
      </c>
      <c r="F3759" t="b">
        <v>1</v>
      </c>
      <c r="G3759" s="6">
        <v>7482080</v>
      </c>
      <c r="I3759">
        <v>0</v>
      </c>
      <c r="J3759" s="6">
        <v>7482080</v>
      </c>
    </row>
    <row r="3760" spans="1:10" x14ac:dyDescent="0.3">
      <c r="A3760" s="5">
        <v>45536</v>
      </c>
      <c r="B3760" t="s">
        <v>73</v>
      </c>
      <c r="C3760" t="s">
        <v>535</v>
      </c>
      <c r="D3760" s="1">
        <v>44855</v>
      </c>
      <c r="F3760" t="b">
        <v>1</v>
      </c>
      <c r="G3760" s="6">
        <v>4943460</v>
      </c>
      <c r="I3760">
        <v>0</v>
      </c>
      <c r="J3760" s="6">
        <v>4943460</v>
      </c>
    </row>
    <row r="3761" spans="1:10" x14ac:dyDescent="0.3">
      <c r="A3761" s="5">
        <v>45536</v>
      </c>
      <c r="B3761" t="s">
        <v>74</v>
      </c>
      <c r="C3761" t="s">
        <v>536</v>
      </c>
      <c r="D3761" s="1">
        <v>44859</v>
      </c>
      <c r="F3761" t="b">
        <v>1</v>
      </c>
      <c r="G3761" s="6">
        <v>5304240</v>
      </c>
      <c r="I3761">
        <v>0</v>
      </c>
      <c r="J3761" s="6">
        <v>5304240</v>
      </c>
    </row>
    <row r="3762" spans="1:10" x14ac:dyDescent="0.3">
      <c r="A3762" s="5">
        <v>45536</v>
      </c>
      <c r="B3762" t="s">
        <v>75</v>
      </c>
      <c r="C3762" t="s">
        <v>537</v>
      </c>
      <c r="D3762" s="1">
        <v>44861</v>
      </c>
      <c r="F3762" t="b">
        <v>1</v>
      </c>
      <c r="G3762" s="6">
        <v>4078140</v>
      </c>
      <c r="I3762">
        <v>0</v>
      </c>
      <c r="J3762" s="6">
        <v>4078140</v>
      </c>
    </row>
    <row r="3763" spans="1:10" x14ac:dyDescent="0.3">
      <c r="A3763" s="5">
        <v>45536</v>
      </c>
      <c r="B3763" t="s">
        <v>76</v>
      </c>
      <c r="C3763" t="s">
        <v>539</v>
      </c>
      <c r="D3763" s="1">
        <v>44889</v>
      </c>
      <c r="F3763" t="b">
        <v>1</v>
      </c>
      <c r="G3763" s="6">
        <v>4599940</v>
      </c>
      <c r="I3763">
        <v>0</v>
      </c>
      <c r="J3763" s="6">
        <v>4599940</v>
      </c>
    </row>
    <row r="3764" spans="1:10" x14ac:dyDescent="0.3">
      <c r="A3764" s="5">
        <v>45536</v>
      </c>
      <c r="B3764" t="s">
        <v>77</v>
      </c>
      <c r="C3764" t="s">
        <v>540</v>
      </c>
      <c r="D3764" s="1">
        <v>44893</v>
      </c>
      <c r="F3764" t="b">
        <v>1</v>
      </c>
      <c r="G3764" s="6">
        <v>3970700</v>
      </c>
      <c r="I3764">
        <v>0</v>
      </c>
      <c r="J3764" s="6">
        <v>3970700</v>
      </c>
    </row>
    <row r="3765" spans="1:10" x14ac:dyDescent="0.3">
      <c r="A3765" s="5">
        <v>45536</v>
      </c>
      <c r="B3765" t="s">
        <v>78</v>
      </c>
      <c r="C3765" t="s">
        <v>541</v>
      </c>
      <c r="D3765" s="1">
        <v>44895</v>
      </c>
      <c r="F3765" t="b">
        <v>1</v>
      </c>
      <c r="G3765" s="6">
        <v>3310450</v>
      </c>
      <c r="H3765" s="6">
        <v>178700</v>
      </c>
      <c r="I3765">
        <v>0</v>
      </c>
      <c r="J3765" s="6">
        <v>3489150</v>
      </c>
    </row>
    <row r="3766" spans="1:10" x14ac:dyDescent="0.3">
      <c r="A3766" s="5">
        <v>45536</v>
      </c>
      <c r="B3766" t="s">
        <v>79</v>
      </c>
      <c r="C3766" t="s">
        <v>542</v>
      </c>
      <c r="D3766" s="1">
        <v>44897</v>
      </c>
      <c r="F3766" t="b">
        <v>1</v>
      </c>
      <c r="G3766" s="6">
        <v>2875750</v>
      </c>
      <c r="H3766" s="6">
        <v>186300</v>
      </c>
      <c r="I3766">
        <v>0</v>
      </c>
      <c r="J3766" s="6">
        <v>3062050</v>
      </c>
    </row>
    <row r="3767" spans="1:10" x14ac:dyDescent="0.3">
      <c r="A3767" s="5">
        <v>45536</v>
      </c>
      <c r="B3767" t="s">
        <v>80</v>
      </c>
      <c r="C3767" t="s">
        <v>543</v>
      </c>
      <c r="D3767" s="1">
        <v>44901</v>
      </c>
      <c r="F3767" t="b">
        <v>1</v>
      </c>
      <c r="G3767" s="6">
        <v>4061750</v>
      </c>
      <c r="I3767">
        <v>0</v>
      </c>
      <c r="J3767" s="6">
        <v>4061750</v>
      </c>
    </row>
    <row r="3768" spans="1:10" x14ac:dyDescent="0.3">
      <c r="A3768" s="5">
        <v>45536</v>
      </c>
      <c r="B3768" t="s">
        <v>81</v>
      </c>
      <c r="C3768" t="s">
        <v>544</v>
      </c>
      <c r="D3768" s="1">
        <v>44916</v>
      </c>
      <c r="F3768" t="b">
        <v>1</v>
      </c>
      <c r="G3768" s="6">
        <v>4943980</v>
      </c>
      <c r="I3768">
        <v>0</v>
      </c>
      <c r="J3768" s="6">
        <v>4943980</v>
      </c>
    </row>
    <row r="3769" spans="1:10" x14ac:dyDescent="0.3">
      <c r="A3769" s="5">
        <v>45536</v>
      </c>
      <c r="B3769" t="s">
        <v>82</v>
      </c>
      <c r="C3769" t="s">
        <v>545</v>
      </c>
      <c r="D3769" s="1">
        <v>44922</v>
      </c>
      <c r="F3769" t="b">
        <v>1</v>
      </c>
      <c r="G3769" s="6">
        <v>3391070</v>
      </c>
      <c r="I3769">
        <v>0</v>
      </c>
      <c r="J3769" s="6">
        <v>3391070</v>
      </c>
    </row>
    <row r="3770" spans="1:10" x14ac:dyDescent="0.3">
      <c r="A3770" s="5">
        <v>45536</v>
      </c>
      <c r="B3770" t="s">
        <v>83</v>
      </c>
      <c r="C3770" t="s">
        <v>546</v>
      </c>
      <c r="D3770" s="1">
        <v>44945</v>
      </c>
      <c r="F3770" t="b">
        <v>1</v>
      </c>
      <c r="G3770" s="6">
        <v>5997300</v>
      </c>
      <c r="I3770">
        <v>0</v>
      </c>
      <c r="J3770" s="6">
        <v>5997300</v>
      </c>
    </row>
    <row r="3771" spans="1:10" x14ac:dyDescent="0.3">
      <c r="A3771" s="5">
        <v>45536</v>
      </c>
      <c r="B3771" t="s">
        <v>84</v>
      </c>
      <c r="C3771" t="s">
        <v>547</v>
      </c>
      <c r="D3771" s="1">
        <v>44978</v>
      </c>
      <c r="F3771" t="b">
        <v>1</v>
      </c>
      <c r="G3771" s="6">
        <v>4404450</v>
      </c>
      <c r="H3771" s="6">
        <v>162800</v>
      </c>
      <c r="I3771">
        <v>0</v>
      </c>
      <c r="J3771" s="6">
        <v>4567250</v>
      </c>
    </row>
    <row r="3772" spans="1:10" x14ac:dyDescent="0.3">
      <c r="A3772" s="5">
        <v>45536</v>
      </c>
      <c r="B3772" t="s">
        <v>85</v>
      </c>
      <c r="C3772" t="s">
        <v>548</v>
      </c>
      <c r="D3772" s="1">
        <v>44985</v>
      </c>
      <c r="F3772" t="b">
        <v>1</v>
      </c>
      <c r="G3772" s="6">
        <v>4245710</v>
      </c>
      <c r="I3772">
        <v>0</v>
      </c>
      <c r="J3772" s="6">
        <v>4245710</v>
      </c>
    </row>
    <row r="3773" spans="1:10" x14ac:dyDescent="0.3">
      <c r="A3773" s="5">
        <v>45536</v>
      </c>
      <c r="B3773" t="s">
        <v>86</v>
      </c>
      <c r="C3773" t="s">
        <v>549</v>
      </c>
      <c r="D3773" s="1">
        <v>45007</v>
      </c>
      <c r="F3773" t="b">
        <v>1</v>
      </c>
      <c r="G3773" s="6">
        <v>6567000</v>
      </c>
      <c r="I3773" s="6">
        <v>7500</v>
      </c>
      <c r="J3773" s="6">
        <v>6574500</v>
      </c>
    </row>
    <row r="3774" spans="1:10" x14ac:dyDescent="0.3">
      <c r="A3774" s="5">
        <v>45536</v>
      </c>
      <c r="B3774" t="s">
        <v>87</v>
      </c>
      <c r="C3774" t="s">
        <v>550</v>
      </c>
      <c r="D3774" s="1">
        <v>45012</v>
      </c>
      <c r="F3774" t="b">
        <v>1</v>
      </c>
      <c r="G3774" s="6">
        <v>5129560</v>
      </c>
      <c r="H3774" s="6">
        <v>282700</v>
      </c>
      <c r="I3774">
        <v>0</v>
      </c>
      <c r="J3774" s="6">
        <v>5412260</v>
      </c>
    </row>
    <row r="3775" spans="1:10" x14ac:dyDescent="0.3">
      <c r="A3775" s="5">
        <v>45536</v>
      </c>
      <c r="B3775" t="s">
        <v>88</v>
      </c>
      <c r="C3775" t="s">
        <v>551</v>
      </c>
      <c r="D3775" s="1">
        <v>45014</v>
      </c>
      <c r="F3775" t="b">
        <v>1</v>
      </c>
      <c r="G3775" s="6">
        <v>8112370</v>
      </c>
      <c r="I3775">
        <v>0</v>
      </c>
      <c r="J3775" s="6">
        <v>8112370</v>
      </c>
    </row>
    <row r="3776" spans="1:10" x14ac:dyDescent="0.3">
      <c r="A3776" s="5">
        <v>45536</v>
      </c>
      <c r="B3776" t="s">
        <v>89</v>
      </c>
      <c r="C3776" t="s">
        <v>552</v>
      </c>
      <c r="D3776" s="1">
        <v>45026</v>
      </c>
      <c r="F3776" t="b">
        <v>1</v>
      </c>
      <c r="G3776" s="6">
        <v>5779500</v>
      </c>
      <c r="I3776">
        <v>0</v>
      </c>
      <c r="J3776" s="6">
        <v>5779500</v>
      </c>
    </row>
    <row r="3777" spans="1:10" x14ac:dyDescent="0.3">
      <c r="A3777" s="5">
        <v>45536</v>
      </c>
      <c r="B3777" t="s">
        <v>90</v>
      </c>
      <c r="C3777" t="s">
        <v>553</v>
      </c>
      <c r="D3777" s="1">
        <v>45036</v>
      </c>
      <c r="F3777" t="b">
        <v>1</v>
      </c>
      <c r="G3777" s="6">
        <v>4969520</v>
      </c>
      <c r="I3777">
        <v>0</v>
      </c>
      <c r="J3777" s="6">
        <v>4969520</v>
      </c>
    </row>
    <row r="3778" spans="1:10" x14ac:dyDescent="0.3">
      <c r="A3778" s="5">
        <v>45536</v>
      </c>
      <c r="B3778" t="s">
        <v>91</v>
      </c>
      <c r="C3778" t="s">
        <v>554</v>
      </c>
      <c r="D3778" s="1">
        <v>45042</v>
      </c>
      <c r="F3778" t="b">
        <v>1</v>
      </c>
      <c r="G3778" s="6">
        <v>10727200</v>
      </c>
      <c r="I3778">
        <v>0</v>
      </c>
      <c r="J3778" s="6">
        <v>10727200</v>
      </c>
    </row>
    <row r="3779" spans="1:10" x14ac:dyDescent="0.3">
      <c r="A3779" s="5">
        <v>45536</v>
      </c>
      <c r="B3779" t="s">
        <v>92</v>
      </c>
      <c r="C3779" t="s">
        <v>555</v>
      </c>
      <c r="D3779" s="1">
        <v>45049</v>
      </c>
      <c r="F3779" t="b">
        <v>1</v>
      </c>
      <c r="G3779" s="6">
        <v>2139900</v>
      </c>
      <c r="H3779" s="6">
        <v>130400</v>
      </c>
      <c r="I3779">
        <v>0</v>
      </c>
      <c r="J3779" s="6">
        <v>2270300</v>
      </c>
    </row>
    <row r="3780" spans="1:10" x14ac:dyDescent="0.3">
      <c r="A3780" s="5">
        <v>45536</v>
      </c>
      <c r="B3780" t="s">
        <v>93</v>
      </c>
      <c r="C3780" t="s">
        <v>556</v>
      </c>
      <c r="D3780" s="1">
        <v>45077</v>
      </c>
      <c r="F3780" t="b">
        <v>1</v>
      </c>
      <c r="G3780" s="6">
        <v>4680910</v>
      </c>
      <c r="I3780">
        <v>0</v>
      </c>
      <c r="J3780" s="6">
        <v>4680910</v>
      </c>
    </row>
    <row r="3781" spans="1:10" x14ac:dyDescent="0.3">
      <c r="A3781" s="5">
        <v>45536</v>
      </c>
      <c r="B3781" t="s">
        <v>94</v>
      </c>
      <c r="C3781" t="s">
        <v>557</v>
      </c>
      <c r="D3781" s="1">
        <v>45097</v>
      </c>
      <c r="F3781" t="b">
        <v>1</v>
      </c>
      <c r="G3781" s="6">
        <v>5638770</v>
      </c>
      <c r="I3781">
        <v>0</v>
      </c>
      <c r="J3781" s="6">
        <v>5638770</v>
      </c>
    </row>
    <row r="3782" spans="1:10" x14ac:dyDescent="0.3">
      <c r="A3782" s="5">
        <v>45536</v>
      </c>
      <c r="B3782" t="s">
        <v>95</v>
      </c>
      <c r="C3782" t="s">
        <v>558</v>
      </c>
      <c r="D3782" s="1">
        <v>45120</v>
      </c>
      <c r="F3782" t="b">
        <v>1</v>
      </c>
      <c r="G3782" s="6">
        <v>3537420</v>
      </c>
      <c r="I3782">
        <v>0</v>
      </c>
      <c r="J3782" s="6">
        <v>3537420</v>
      </c>
    </row>
    <row r="3783" spans="1:10" x14ac:dyDescent="0.3">
      <c r="A3783" s="5">
        <v>45536</v>
      </c>
      <c r="B3783" t="s">
        <v>96</v>
      </c>
      <c r="C3783" t="s">
        <v>559</v>
      </c>
      <c r="D3783" s="1">
        <v>45120</v>
      </c>
      <c r="F3783" t="b">
        <v>1</v>
      </c>
      <c r="G3783" s="6">
        <v>3336600</v>
      </c>
      <c r="I3783">
        <v>0</v>
      </c>
      <c r="J3783" s="6">
        <v>3336600</v>
      </c>
    </row>
    <row r="3784" spans="1:10" x14ac:dyDescent="0.3">
      <c r="A3784" s="5">
        <v>45536</v>
      </c>
      <c r="B3784" t="s">
        <v>97</v>
      </c>
      <c r="C3784" t="s">
        <v>560</v>
      </c>
      <c r="D3784" s="1">
        <v>45121</v>
      </c>
      <c r="F3784" t="b">
        <v>1</v>
      </c>
      <c r="G3784" s="6">
        <v>3757560</v>
      </c>
      <c r="I3784">
        <v>0</v>
      </c>
      <c r="J3784" s="6">
        <v>3757560</v>
      </c>
    </row>
    <row r="3785" spans="1:10" x14ac:dyDescent="0.3">
      <c r="A3785" s="5">
        <v>45536</v>
      </c>
      <c r="B3785" t="s">
        <v>98</v>
      </c>
      <c r="C3785" t="s">
        <v>561</v>
      </c>
      <c r="D3785" s="1">
        <v>45121</v>
      </c>
      <c r="F3785" t="b">
        <v>1</v>
      </c>
      <c r="G3785" s="6">
        <v>2945550</v>
      </c>
      <c r="I3785" s="6">
        <v>6960</v>
      </c>
      <c r="J3785" s="6">
        <v>2952510</v>
      </c>
    </row>
    <row r="3786" spans="1:10" x14ac:dyDescent="0.3">
      <c r="A3786" s="5">
        <v>45536</v>
      </c>
      <c r="B3786" t="s">
        <v>99</v>
      </c>
      <c r="C3786" t="s">
        <v>562</v>
      </c>
      <c r="D3786" s="1">
        <v>45126</v>
      </c>
      <c r="F3786" t="b">
        <v>1</v>
      </c>
      <c r="G3786" s="6">
        <v>4368160</v>
      </c>
      <c r="I3786">
        <v>0</v>
      </c>
      <c r="J3786" s="6">
        <v>4368160</v>
      </c>
    </row>
    <row r="3787" spans="1:10" x14ac:dyDescent="0.3">
      <c r="A3787" s="5">
        <v>45536</v>
      </c>
      <c r="B3787" t="s">
        <v>100</v>
      </c>
      <c r="C3787" t="s">
        <v>563</v>
      </c>
      <c r="D3787" s="1">
        <v>45133</v>
      </c>
      <c r="F3787" t="b">
        <v>1</v>
      </c>
      <c r="G3787" s="6">
        <v>4864360</v>
      </c>
      <c r="I3787">
        <v>0</v>
      </c>
      <c r="J3787" s="6">
        <v>4864360</v>
      </c>
    </row>
    <row r="3788" spans="1:10" x14ac:dyDescent="0.3">
      <c r="A3788" s="5">
        <v>45536</v>
      </c>
      <c r="B3788" t="s">
        <v>101</v>
      </c>
      <c r="C3788" t="s">
        <v>564</v>
      </c>
      <c r="D3788" s="1">
        <v>45140</v>
      </c>
      <c r="F3788" t="b">
        <v>1</v>
      </c>
      <c r="G3788" s="6">
        <v>4898600</v>
      </c>
      <c r="I3788">
        <v>0</v>
      </c>
      <c r="J3788" s="6">
        <v>4898600</v>
      </c>
    </row>
    <row r="3789" spans="1:10" x14ac:dyDescent="0.3">
      <c r="A3789" s="5">
        <v>45536</v>
      </c>
      <c r="B3789" t="s">
        <v>102</v>
      </c>
      <c r="C3789" t="s">
        <v>565</v>
      </c>
      <c r="D3789" s="1">
        <v>45154</v>
      </c>
      <c r="F3789" t="b">
        <v>1</v>
      </c>
      <c r="G3789" s="6">
        <v>8623500</v>
      </c>
      <c r="I3789">
        <v>0</v>
      </c>
      <c r="J3789" s="6">
        <v>8623500</v>
      </c>
    </row>
    <row r="3790" spans="1:10" x14ac:dyDescent="0.3">
      <c r="A3790" s="5">
        <v>45536</v>
      </c>
      <c r="B3790" t="s">
        <v>103</v>
      </c>
      <c r="C3790" t="s">
        <v>566</v>
      </c>
      <c r="D3790" s="1">
        <v>45159</v>
      </c>
      <c r="F3790" t="b">
        <v>1</v>
      </c>
      <c r="G3790" s="6">
        <v>5910990</v>
      </c>
      <c r="I3790">
        <v>0</v>
      </c>
      <c r="J3790" s="6">
        <v>5910990</v>
      </c>
    </row>
    <row r="3791" spans="1:10" x14ac:dyDescent="0.3">
      <c r="A3791" s="5">
        <v>45536</v>
      </c>
      <c r="B3791" t="s">
        <v>104</v>
      </c>
      <c r="C3791" t="s">
        <v>567</v>
      </c>
      <c r="D3791" s="1">
        <v>45187</v>
      </c>
      <c r="F3791" t="b">
        <v>0</v>
      </c>
      <c r="G3791" s="6">
        <v>7522720</v>
      </c>
      <c r="I3791">
        <v>0</v>
      </c>
      <c r="J3791" s="6">
        <v>7522720</v>
      </c>
    </row>
    <row r="3792" spans="1:10" x14ac:dyDescent="0.3">
      <c r="A3792" s="5">
        <v>45536</v>
      </c>
      <c r="B3792" t="s">
        <v>105</v>
      </c>
      <c r="C3792" t="s">
        <v>568</v>
      </c>
      <c r="D3792" s="1">
        <v>45187</v>
      </c>
      <c r="F3792" t="b">
        <v>0</v>
      </c>
      <c r="G3792" s="6">
        <v>4239380</v>
      </c>
      <c r="I3792">
        <v>0</v>
      </c>
      <c r="J3792" s="6">
        <v>4239380</v>
      </c>
    </row>
    <row r="3793" spans="1:10" x14ac:dyDescent="0.3">
      <c r="A3793" s="5">
        <v>45536</v>
      </c>
      <c r="B3793" t="s">
        <v>106</v>
      </c>
      <c r="C3793" t="s">
        <v>569</v>
      </c>
      <c r="D3793" s="1">
        <v>45188</v>
      </c>
      <c r="F3793" t="b">
        <v>0</v>
      </c>
      <c r="G3793" s="6">
        <v>3934500</v>
      </c>
      <c r="I3793">
        <v>0</v>
      </c>
      <c r="J3793" s="6">
        <v>3934500</v>
      </c>
    </row>
    <row r="3794" spans="1:10" x14ac:dyDescent="0.3">
      <c r="A3794" s="5">
        <v>45536</v>
      </c>
      <c r="B3794" t="s">
        <v>107</v>
      </c>
      <c r="C3794" t="s">
        <v>570</v>
      </c>
      <c r="D3794" s="1">
        <v>45189</v>
      </c>
      <c r="F3794" t="b">
        <v>0</v>
      </c>
      <c r="G3794" s="6">
        <v>6962000</v>
      </c>
      <c r="I3794" s="6">
        <v>6500</v>
      </c>
      <c r="J3794" s="6">
        <v>6968500</v>
      </c>
    </row>
    <row r="3795" spans="1:10" x14ac:dyDescent="0.3">
      <c r="A3795" s="5">
        <v>45536</v>
      </c>
      <c r="B3795" t="s">
        <v>108</v>
      </c>
      <c r="C3795" t="s">
        <v>571</v>
      </c>
      <c r="D3795" s="1">
        <v>45194</v>
      </c>
      <c r="F3795" t="b">
        <v>0</v>
      </c>
      <c r="G3795" s="6">
        <v>4990000</v>
      </c>
      <c r="I3795">
        <v>0</v>
      </c>
      <c r="J3795" s="6">
        <v>4990000</v>
      </c>
    </row>
    <row r="3796" spans="1:10" x14ac:dyDescent="0.3">
      <c r="A3796" s="5">
        <v>45536</v>
      </c>
      <c r="B3796" t="s">
        <v>109</v>
      </c>
      <c r="C3796" t="s">
        <v>572</v>
      </c>
      <c r="D3796" s="1">
        <v>45195</v>
      </c>
      <c r="F3796" t="b">
        <v>0</v>
      </c>
      <c r="G3796" s="6">
        <v>5530800</v>
      </c>
      <c r="I3796">
        <v>0</v>
      </c>
      <c r="J3796" s="6">
        <v>5530800</v>
      </c>
    </row>
    <row r="3797" spans="1:10" x14ac:dyDescent="0.3">
      <c r="A3797" s="5">
        <v>45536</v>
      </c>
      <c r="B3797" t="s">
        <v>110</v>
      </c>
      <c r="C3797" t="s">
        <v>573</v>
      </c>
      <c r="D3797" s="1">
        <v>45225</v>
      </c>
      <c r="F3797" t="b">
        <v>0</v>
      </c>
      <c r="G3797" s="6">
        <v>6164810</v>
      </c>
      <c r="I3797" s="6">
        <v>4950</v>
      </c>
      <c r="J3797" s="6">
        <v>6169760</v>
      </c>
    </row>
    <row r="3798" spans="1:10" x14ac:dyDescent="0.3">
      <c r="A3798" s="5">
        <v>45536</v>
      </c>
      <c r="B3798" t="s">
        <v>111</v>
      </c>
      <c r="C3798" t="s">
        <v>574</v>
      </c>
      <c r="D3798" s="1">
        <v>45229</v>
      </c>
      <c r="F3798" t="b">
        <v>0</v>
      </c>
      <c r="G3798" s="6">
        <v>6436320</v>
      </c>
      <c r="I3798">
        <v>0</v>
      </c>
      <c r="J3798" s="6">
        <v>6436320</v>
      </c>
    </row>
    <row r="3799" spans="1:10" x14ac:dyDescent="0.3">
      <c r="A3799" s="5">
        <v>45536</v>
      </c>
      <c r="B3799" t="s">
        <v>112</v>
      </c>
      <c r="C3799" t="s">
        <v>575</v>
      </c>
      <c r="D3799" s="1">
        <v>45236</v>
      </c>
      <c r="F3799" t="b">
        <v>0</v>
      </c>
      <c r="G3799" s="6">
        <v>4462850</v>
      </c>
      <c r="I3799">
        <v>0</v>
      </c>
      <c r="J3799" s="6">
        <v>4462850</v>
      </c>
    </row>
    <row r="3800" spans="1:10" x14ac:dyDescent="0.3">
      <c r="A3800" s="5">
        <v>45536</v>
      </c>
      <c r="B3800" t="s">
        <v>113</v>
      </c>
      <c r="C3800" t="s">
        <v>576</v>
      </c>
      <c r="D3800" s="1">
        <v>45251</v>
      </c>
      <c r="F3800" t="b">
        <v>0</v>
      </c>
      <c r="G3800" s="6">
        <v>4984870</v>
      </c>
      <c r="I3800">
        <v>0</v>
      </c>
      <c r="J3800" s="6">
        <v>4984870</v>
      </c>
    </row>
    <row r="3801" spans="1:10" x14ac:dyDescent="0.3">
      <c r="A3801" s="5">
        <v>45536</v>
      </c>
      <c r="B3801" t="s">
        <v>114</v>
      </c>
      <c r="C3801" t="s">
        <v>577</v>
      </c>
      <c r="D3801" s="1">
        <v>45272</v>
      </c>
      <c r="F3801" t="b">
        <v>0</v>
      </c>
      <c r="G3801" s="6">
        <v>9471290</v>
      </c>
      <c r="I3801" s="6">
        <v>5200</v>
      </c>
      <c r="J3801" s="6">
        <v>9476490</v>
      </c>
    </row>
    <row r="3802" spans="1:10" x14ac:dyDescent="0.3">
      <c r="A3802" s="5">
        <v>45536</v>
      </c>
      <c r="B3802" t="s">
        <v>115</v>
      </c>
      <c r="C3802" t="s">
        <v>578</v>
      </c>
      <c r="D3802" s="1">
        <v>45278</v>
      </c>
      <c r="F3802" t="b">
        <v>0</v>
      </c>
      <c r="G3802" s="6">
        <v>5550150</v>
      </c>
      <c r="I3802">
        <v>0</v>
      </c>
      <c r="J3802" s="6">
        <v>5550150</v>
      </c>
    </row>
    <row r="3803" spans="1:10" x14ac:dyDescent="0.3">
      <c r="A3803" s="5">
        <v>45536</v>
      </c>
      <c r="B3803" t="s">
        <v>116</v>
      </c>
      <c r="C3803" t="s">
        <v>579</v>
      </c>
      <c r="D3803" s="1">
        <v>45295</v>
      </c>
      <c r="F3803" t="b">
        <v>0</v>
      </c>
      <c r="G3803" s="6">
        <v>6374330</v>
      </c>
      <c r="I3803" s="6">
        <v>7300</v>
      </c>
      <c r="J3803" s="6">
        <v>6381630</v>
      </c>
    </row>
    <row r="3804" spans="1:10" x14ac:dyDescent="0.3">
      <c r="A3804" s="5">
        <v>45536</v>
      </c>
      <c r="B3804" t="s">
        <v>117</v>
      </c>
      <c r="C3804" t="s">
        <v>581</v>
      </c>
      <c r="D3804" s="1">
        <v>45296</v>
      </c>
      <c r="E3804" s="1">
        <v>45929</v>
      </c>
      <c r="F3804" t="b">
        <v>0</v>
      </c>
      <c r="G3804" s="6">
        <v>3101900</v>
      </c>
      <c r="I3804">
        <v>0</v>
      </c>
      <c r="J3804" s="6">
        <v>3101900</v>
      </c>
    </row>
    <row r="3805" spans="1:10" x14ac:dyDescent="0.3">
      <c r="A3805" s="5">
        <v>45536</v>
      </c>
      <c r="B3805" t="s">
        <v>118</v>
      </c>
      <c r="C3805" t="s">
        <v>580</v>
      </c>
      <c r="D3805" s="1">
        <v>45307</v>
      </c>
      <c r="F3805" t="b">
        <v>0</v>
      </c>
      <c r="G3805" s="6">
        <v>3964950</v>
      </c>
      <c r="I3805">
        <v>0</v>
      </c>
      <c r="J3805" s="6">
        <v>3964950</v>
      </c>
    </row>
    <row r="3806" spans="1:10" x14ac:dyDescent="0.3">
      <c r="A3806" s="5">
        <v>45536</v>
      </c>
      <c r="B3806" t="s">
        <v>119</v>
      </c>
      <c r="C3806" t="s">
        <v>582</v>
      </c>
      <c r="D3806" s="1">
        <v>45308</v>
      </c>
      <c r="F3806" t="b">
        <v>0</v>
      </c>
      <c r="G3806" s="6">
        <v>3935670</v>
      </c>
      <c r="I3806">
        <v>0</v>
      </c>
      <c r="J3806" s="6">
        <v>3935670</v>
      </c>
    </row>
    <row r="3807" spans="1:10" x14ac:dyDescent="0.3">
      <c r="A3807" s="5">
        <v>45536</v>
      </c>
      <c r="B3807" t="s">
        <v>120</v>
      </c>
      <c r="C3807" t="s">
        <v>583</v>
      </c>
      <c r="D3807" s="1">
        <v>45316</v>
      </c>
      <c r="F3807" t="b">
        <v>0</v>
      </c>
      <c r="G3807" s="6">
        <v>5866450</v>
      </c>
      <c r="I3807">
        <v>0</v>
      </c>
      <c r="J3807" s="6">
        <v>5866450</v>
      </c>
    </row>
    <row r="3808" spans="1:10" x14ac:dyDescent="0.3">
      <c r="A3808" s="5">
        <v>45536</v>
      </c>
      <c r="B3808" t="s">
        <v>121</v>
      </c>
      <c r="C3808" t="s">
        <v>584</v>
      </c>
      <c r="D3808" s="1">
        <v>45323</v>
      </c>
      <c r="F3808" t="b">
        <v>0</v>
      </c>
      <c r="G3808" s="6">
        <v>3824660</v>
      </c>
      <c r="I3808">
        <v>0</v>
      </c>
      <c r="J3808" s="6">
        <v>3824660</v>
      </c>
    </row>
    <row r="3809" spans="1:10" x14ac:dyDescent="0.3">
      <c r="A3809" s="5">
        <v>45536</v>
      </c>
      <c r="B3809" t="s">
        <v>122</v>
      </c>
      <c r="C3809" t="s">
        <v>585</v>
      </c>
      <c r="D3809" s="1">
        <v>45345</v>
      </c>
      <c r="F3809" t="b">
        <v>0</v>
      </c>
      <c r="G3809" s="6">
        <v>4255450</v>
      </c>
      <c r="I3809">
        <v>0</v>
      </c>
      <c r="J3809" s="6">
        <v>4255450</v>
      </c>
    </row>
    <row r="3810" spans="1:10" x14ac:dyDescent="0.3">
      <c r="A3810" s="5">
        <v>45536</v>
      </c>
      <c r="B3810" t="s">
        <v>123</v>
      </c>
      <c r="C3810" t="s">
        <v>586</v>
      </c>
      <c r="D3810" s="1">
        <v>45351</v>
      </c>
      <c r="F3810" t="b">
        <v>0</v>
      </c>
      <c r="G3810" s="6">
        <v>2324100</v>
      </c>
      <c r="I3810">
        <v>0</v>
      </c>
      <c r="J3810" s="6">
        <v>2324100</v>
      </c>
    </row>
    <row r="3811" spans="1:10" x14ac:dyDescent="0.3">
      <c r="A3811" s="5">
        <v>45536</v>
      </c>
      <c r="B3811" t="s">
        <v>124</v>
      </c>
      <c r="C3811" t="s">
        <v>587</v>
      </c>
      <c r="D3811" s="1">
        <v>45359</v>
      </c>
      <c r="F3811" t="b">
        <v>0</v>
      </c>
      <c r="G3811" s="6">
        <v>4694350</v>
      </c>
      <c r="I3811">
        <v>0</v>
      </c>
      <c r="J3811" s="6">
        <v>4694350</v>
      </c>
    </row>
    <row r="3812" spans="1:10" x14ac:dyDescent="0.3">
      <c r="A3812" s="5">
        <v>45536</v>
      </c>
      <c r="B3812" t="s">
        <v>125</v>
      </c>
      <c r="C3812" t="s">
        <v>588</v>
      </c>
      <c r="D3812" s="1">
        <v>45363</v>
      </c>
      <c r="F3812" t="b">
        <v>0</v>
      </c>
      <c r="G3812" s="6">
        <v>1177300</v>
      </c>
      <c r="I3812">
        <v>0</v>
      </c>
      <c r="J3812" s="6">
        <v>1177300</v>
      </c>
    </row>
    <row r="3813" spans="1:10" x14ac:dyDescent="0.3">
      <c r="A3813" s="5">
        <v>45536</v>
      </c>
      <c r="B3813" t="s">
        <v>126</v>
      </c>
      <c r="C3813" t="s">
        <v>589</v>
      </c>
      <c r="D3813" s="1">
        <v>45364</v>
      </c>
      <c r="F3813" t="b">
        <v>0</v>
      </c>
      <c r="G3813" s="6">
        <v>4301420</v>
      </c>
      <c r="I3813">
        <v>0</v>
      </c>
      <c r="J3813" s="6">
        <v>4301420</v>
      </c>
    </row>
    <row r="3814" spans="1:10" x14ac:dyDescent="0.3">
      <c r="A3814" s="5">
        <v>45536</v>
      </c>
      <c r="B3814" t="s">
        <v>127</v>
      </c>
      <c r="C3814" t="s">
        <v>590</v>
      </c>
      <c r="D3814" s="1">
        <v>45386</v>
      </c>
      <c r="F3814" t="b">
        <v>0</v>
      </c>
      <c r="G3814" s="6">
        <v>7451070</v>
      </c>
      <c r="I3814">
        <v>0</v>
      </c>
      <c r="J3814" s="6">
        <v>7451070</v>
      </c>
    </row>
    <row r="3815" spans="1:10" x14ac:dyDescent="0.3">
      <c r="A3815" s="5">
        <v>45536</v>
      </c>
      <c r="B3815" t="s">
        <v>128</v>
      </c>
      <c r="C3815" t="s">
        <v>591</v>
      </c>
      <c r="D3815" s="1">
        <v>45387</v>
      </c>
      <c r="F3815" t="b">
        <v>0</v>
      </c>
      <c r="G3815" s="6">
        <v>3539650</v>
      </c>
      <c r="I3815">
        <v>0</v>
      </c>
      <c r="J3815" s="6">
        <v>3539650</v>
      </c>
    </row>
    <row r="3816" spans="1:10" x14ac:dyDescent="0.3">
      <c r="A3816" s="5">
        <v>45536</v>
      </c>
      <c r="B3816" t="s">
        <v>129</v>
      </c>
      <c r="C3816" t="s">
        <v>592</v>
      </c>
      <c r="D3816" s="1">
        <v>45434</v>
      </c>
      <c r="F3816" t="b">
        <v>0</v>
      </c>
      <c r="G3816" s="6">
        <v>3193380</v>
      </c>
      <c r="I3816">
        <v>0</v>
      </c>
      <c r="J3816" s="6">
        <v>3193380</v>
      </c>
    </row>
    <row r="3817" spans="1:10" x14ac:dyDescent="0.3">
      <c r="A3817" s="5">
        <v>45536</v>
      </c>
      <c r="B3817" t="s">
        <v>130</v>
      </c>
      <c r="C3817" t="s">
        <v>593</v>
      </c>
      <c r="D3817" s="1">
        <v>45436</v>
      </c>
      <c r="F3817" t="b">
        <v>0</v>
      </c>
      <c r="G3817" s="6">
        <v>3404650</v>
      </c>
      <c r="I3817">
        <v>0</v>
      </c>
      <c r="J3817" s="6">
        <v>3404650</v>
      </c>
    </row>
    <row r="3818" spans="1:10" x14ac:dyDescent="0.3">
      <c r="A3818" s="5">
        <v>45536</v>
      </c>
      <c r="B3818" t="s">
        <v>131</v>
      </c>
      <c r="C3818" t="s">
        <v>594</v>
      </c>
      <c r="D3818" s="1">
        <v>45469</v>
      </c>
      <c r="F3818" t="b">
        <v>0</v>
      </c>
      <c r="G3818" s="6">
        <v>7672200</v>
      </c>
      <c r="I3818">
        <v>0</v>
      </c>
      <c r="J3818" s="6">
        <v>7672200</v>
      </c>
    </row>
    <row r="3819" spans="1:10" x14ac:dyDescent="0.3">
      <c r="A3819" s="5">
        <v>45536</v>
      </c>
      <c r="B3819" t="s">
        <v>132</v>
      </c>
      <c r="C3819" t="s">
        <v>598</v>
      </c>
      <c r="D3819" s="1">
        <v>45475</v>
      </c>
      <c r="F3819" t="b">
        <v>0</v>
      </c>
      <c r="G3819" s="6">
        <v>3071780</v>
      </c>
      <c r="I3819">
        <v>0</v>
      </c>
      <c r="J3819" s="6">
        <v>3071780</v>
      </c>
    </row>
    <row r="3820" spans="1:10" x14ac:dyDescent="0.3">
      <c r="A3820" s="5">
        <v>45536</v>
      </c>
      <c r="B3820" t="s">
        <v>133</v>
      </c>
      <c r="C3820" t="s">
        <v>599</v>
      </c>
      <c r="D3820" s="1">
        <v>45495</v>
      </c>
      <c r="F3820" t="b">
        <v>0</v>
      </c>
      <c r="G3820" s="6">
        <v>1621080</v>
      </c>
      <c r="I3820">
        <v>0</v>
      </c>
      <c r="J3820" s="6">
        <v>1621080</v>
      </c>
    </row>
    <row r="3821" spans="1:10" x14ac:dyDescent="0.3">
      <c r="A3821" s="5">
        <v>45536</v>
      </c>
      <c r="B3821" t="s">
        <v>134</v>
      </c>
      <c r="C3821" t="s">
        <v>600</v>
      </c>
      <c r="D3821" s="1">
        <v>45505</v>
      </c>
      <c r="F3821" t="b">
        <v>0</v>
      </c>
      <c r="G3821" s="6">
        <v>3429000</v>
      </c>
      <c r="I3821" s="6">
        <v>7000</v>
      </c>
      <c r="J3821" s="6">
        <v>3436000</v>
      </c>
    </row>
    <row r="3822" spans="1:10" x14ac:dyDescent="0.3">
      <c r="A3822" s="5">
        <v>45536</v>
      </c>
      <c r="B3822" t="s">
        <v>135</v>
      </c>
      <c r="C3822" t="s">
        <v>601</v>
      </c>
      <c r="D3822" s="1">
        <v>45531</v>
      </c>
      <c r="F3822" t="b">
        <v>0</v>
      </c>
      <c r="G3822" s="6">
        <v>4946480</v>
      </c>
      <c r="I3822">
        <v>0</v>
      </c>
      <c r="J3822" s="6">
        <v>4946480</v>
      </c>
    </row>
    <row r="3823" spans="1:10" x14ac:dyDescent="0.3">
      <c r="A3823" s="5">
        <v>45536</v>
      </c>
      <c r="B3823" t="s">
        <v>136</v>
      </c>
      <c r="C3823" t="s">
        <v>602</v>
      </c>
      <c r="D3823" s="1">
        <v>45532</v>
      </c>
      <c r="F3823" t="b">
        <v>0</v>
      </c>
      <c r="G3823" s="6">
        <v>1179940</v>
      </c>
      <c r="I3823">
        <v>0</v>
      </c>
      <c r="J3823" s="6">
        <v>1179940</v>
      </c>
    </row>
    <row r="3824" spans="1:10" x14ac:dyDescent="0.3">
      <c r="A3824" s="5">
        <v>45536</v>
      </c>
      <c r="B3824" t="s">
        <v>137</v>
      </c>
      <c r="C3824" t="s">
        <v>603</v>
      </c>
      <c r="D3824" s="1">
        <v>45541</v>
      </c>
      <c r="F3824" t="b">
        <v>0</v>
      </c>
      <c r="G3824" s="6">
        <v>1939200</v>
      </c>
      <c r="I3824">
        <v>0</v>
      </c>
      <c r="J3824" s="6">
        <v>1939200</v>
      </c>
    </row>
    <row r="3825" spans="1:10" x14ac:dyDescent="0.3">
      <c r="A3825" s="5">
        <v>45536</v>
      </c>
      <c r="B3825" t="s">
        <v>138</v>
      </c>
      <c r="C3825" t="s">
        <v>604</v>
      </c>
      <c r="D3825" s="1">
        <v>45540</v>
      </c>
      <c r="F3825" t="b">
        <v>0</v>
      </c>
      <c r="G3825" s="6">
        <v>2597070</v>
      </c>
      <c r="I3825" s="6">
        <v>4990</v>
      </c>
      <c r="J3825" s="6">
        <v>2602060</v>
      </c>
    </row>
    <row r="3826" spans="1:10" x14ac:dyDescent="0.3">
      <c r="A3826" s="5">
        <v>45536</v>
      </c>
      <c r="B3826" t="s">
        <v>139</v>
      </c>
      <c r="C3826" t="s">
        <v>605</v>
      </c>
      <c r="D3826" s="1">
        <v>45567</v>
      </c>
      <c r="F3826" t="b">
        <v>0</v>
      </c>
      <c r="G3826">
        <v>0</v>
      </c>
      <c r="I3826">
        <v>0</v>
      </c>
      <c r="J3826">
        <v>0</v>
      </c>
    </row>
    <row r="3827" spans="1:10" x14ac:dyDescent="0.3">
      <c r="A3827" s="5">
        <v>45536</v>
      </c>
      <c r="B3827" t="s">
        <v>140</v>
      </c>
      <c r="C3827" t="s">
        <v>606</v>
      </c>
      <c r="D3827" s="1">
        <v>45589</v>
      </c>
      <c r="F3827" t="b">
        <v>0</v>
      </c>
      <c r="G3827">
        <v>0</v>
      </c>
      <c r="I3827">
        <v>0</v>
      </c>
      <c r="J3827">
        <v>0</v>
      </c>
    </row>
    <row r="3828" spans="1:10" x14ac:dyDescent="0.3">
      <c r="A3828" s="5">
        <v>45536</v>
      </c>
      <c r="B3828" t="s">
        <v>141</v>
      </c>
      <c r="C3828" t="s">
        <v>607</v>
      </c>
      <c r="D3828" s="1">
        <v>45611</v>
      </c>
      <c r="F3828" t="b">
        <v>0</v>
      </c>
      <c r="G3828">
        <v>0</v>
      </c>
      <c r="I3828">
        <v>0</v>
      </c>
      <c r="J3828">
        <v>0</v>
      </c>
    </row>
    <row r="3829" spans="1:10" x14ac:dyDescent="0.3">
      <c r="A3829" s="5">
        <v>45536</v>
      </c>
      <c r="B3829" t="s">
        <v>142</v>
      </c>
      <c r="C3829" t="s">
        <v>608</v>
      </c>
      <c r="D3829" s="1">
        <v>45652</v>
      </c>
      <c r="F3829" t="b">
        <v>0</v>
      </c>
      <c r="G3829">
        <v>0</v>
      </c>
      <c r="I3829">
        <v>0</v>
      </c>
      <c r="J3829">
        <v>0</v>
      </c>
    </row>
    <row r="3830" spans="1:10" x14ac:dyDescent="0.3">
      <c r="A3830" s="5">
        <v>45536</v>
      </c>
      <c r="B3830" t="s">
        <v>143</v>
      </c>
      <c r="C3830" t="s">
        <v>609</v>
      </c>
      <c r="D3830" s="1">
        <v>45659</v>
      </c>
      <c r="F3830" t="b">
        <v>0</v>
      </c>
      <c r="G3830">
        <v>0</v>
      </c>
      <c r="I3830">
        <v>0</v>
      </c>
      <c r="J3830">
        <v>0</v>
      </c>
    </row>
    <row r="3831" spans="1:10" x14ac:dyDescent="0.3">
      <c r="A3831" s="5">
        <v>45536</v>
      </c>
      <c r="B3831" t="s">
        <v>144</v>
      </c>
      <c r="C3831" t="s">
        <v>610</v>
      </c>
      <c r="D3831" s="1">
        <v>45755</v>
      </c>
      <c r="F3831" t="b">
        <v>0</v>
      </c>
      <c r="G3831">
        <v>0</v>
      </c>
      <c r="I3831">
        <v>0</v>
      </c>
      <c r="J3831">
        <v>0</v>
      </c>
    </row>
    <row r="3832" spans="1:10" x14ac:dyDescent="0.3">
      <c r="A3832" s="5">
        <v>45536</v>
      </c>
      <c r="B3832" t="s">
        <v>145</v>
      </c>
      <c r="C3832" t="s">
        <v>611</v>
      </c>
      <c r="D3832" s="1">
        <v>45860</v>
      </c>
      <c r="F3832" t="b">
        <v>0</v>
      </c>
      <c r="G3832">
        <v>0</v>
      </c>
      <c r="I3832">
        <v>0</v>
      </c>
      <c r="J3832">
        <v>0</v>
      </c>
    </row>
    <row r="3833" spans="1:10" x14ac:dyDescent="0.3">
      <c r="A3833" s="5">
        <v>45536</v>
      </c>
      <c r="B3833" t="s">
        <v>147</v>
      </c>
      <c r="C3833" t="s">
        <v>612</v>
      </c>
      <c r="D3833" s="1">
        <v>45880</v>
      </c>
      <c r="F3833" t="b">
        <v>0</v>
      </c>
      <c r="G3833">
        <v>0</v>
      </c>
      <c r="I3833">
        <v>0</v>
      </c>
      <c r="J3833">
        <v>0</v>
      </c>
    </row>
    <row r="3834" spans="1:10" x14ac:dyDescent="0.3">
      <c r="A3834" s="5">
        <v>45536</v>
      </c>
      <c r="B3834" t="s">
        <v>146</v>
      </c>
      <c r="C3834" t="s">
        <v>613</v>
      </c>
      <c r="D3834" s="1">
        <v>45867</v>
      </c>
      <c r="F3834" t="b">
        <v>0</v>
      </c>
      <c r="G3834">
        <v>0</v>
      </c>
      <c r="I3834">
        <v>0</v>
      </c>
      <c r="J3834">
        <v>0</v>
      </c>
    </row>
    <row r="3835" spans="1:10" x14ac:dyDescent="0.3">
      <c r="A3835" s="5">
        <v>45566</v>
      </c>
      <c r="B3835" t="s">
        <v>1</v>
      </c>
      <c r="C3835" t="s">
        <v>475</v>
      </c>
      <c r="D3835" s="1">
        <v>42292</v>
      </c>
      <c r="F3835" t="b">
        <v>1</v>
      </c>
      <c r="G3835" s="6">
        <v>7656950</v>
      </c>
      <c r="H3835" s="6">
        <v>430100</v>
      </c>
      <c r="I3835" s="6">
        <v>11750</v>
      </c>
      <c r="J3835" s="6">
        <v>8098800</v>
      </c>
    </row>
    <row r="3836" spans="1:10" x14ac:dyDescent="0.3">
      <c r="A3836" s="5">
        <v>45566</v>
      </c>
      <c r="B3836" t="s">
        <v>3</v>
      </c>
      <c r="C3836" t="s">
        <v>476</v>
      </c>
      <c r="D3836" s="1">
        <v>42444</v>
      </c>
      <c r="F3836" t="b">
        <v>1</v>
      </c>
      <c r="G3836" s="6">
        <v>7097730</v>
      </c>
      <c r="I3836">
        <v>0</v>
      </c>
      <c r="J3836" s="6">
        <v>7097730</v>
      </c>
    </row>
    <row r="3837" spans="1:10" x14ac:dyDescent="0.3">
      <c r="A3837" s="5">
        <v>45566</v>
      </c>
      <c r="B3837" t="s">
        <v>4</v>
      </c>
      <c r="C3837" t="s">
        <v>477</v>
      </c>
      <c r="D3837" s="1">
        <v>42503</v>
      </c>
      <c r="F3837" t="b">
        <v>1</v>
      </c>
      <c r="G3837" s="6">
        <v>9130600</v>
      </c>
      <c r="I3837" s="6">
        <v>10950</v>
      </c>
      <c r="J3837" s="6">
        <v>9141550</v>
      </c>
    </row>
    <row r="3838" spans="1:10" x14ac:dyDescent="0.3">
      <c r="A3838" s="5">
        <v>45566</v>
      </c>
      <c r="B3838" t="s">
        <v>6</v>
      </c>
      <c r="C3838" t="s">
        <v>478</v>
      </c>
      <c r="D3838" s="1">
        <v>42638</v>
      </c>
      <c r="F3838" t="b">
        <v>1</v>
      </c>
      <c r="G3838" s="6">
        <v>6276860</v>
      </c>
      <c r="I3838">
        <v>0</v>
      </c>
      <c r="J3838" s="6">
        <v>6276860</v>
      </c>
    </row>
    <row r="3839" spans="1:10" x14ac:dyDescent="0.3">
      <c r="A3839" s="5">
        <v>45566</v>
      </c>
      <c r="B3839" t="s">
        <v>8</v>
      </c>
      <c r="C3839" t="s">
        <v>479</v>
      </c>
      <c r="D3839" s="1">
        <v>42708</v>
      </c>
      <c r="F3839" t="b">
        <v>1</v>
      </c>
      <c r="G3839" s="6">
        <v>6200290</v>
      </c>
      <c r="I3839">
        <v>0</v>
      </c>
      <c r="J3839" s="6">
        <v>6200290</v>
      </c>
    </row>
    <row r="3840" spans="1:10" x14ac:dyDescent="0.3">
      <c r="A3840" s="5">
        <v>45566</v>
      </c>
      <c r="B3840" t="s">
        <v>10</v>
      </c>
      <c r="C3840" t="s">
        <v>480</v>
      </c>
      <c r="D3840" s="1">
        <v>43039</v>
      </c>
      <c r="F3840" t="b">
        <v>1</v>
      </c>
      <c r="G3840" s="6">
        <v>4437330</v>
      </c>
      <c r="H3840" s="6">
        <v>277800</v>
      </c>
      <c r="I3840" s="6">
        <v>23300</v>
      </c>
      <c r="J3840" s="6">
        <v>4738430</v>
      </c>
    </row>
    <row r="3841" spans="1:10" x14ac:dyDescent="0.3">
      <c r="A3841" s="5">
        <v>45566</v>
      </c>
      <c r="B3841" t="s">
        <v>11</v>
      </c>
      <c r="C3841" t="s">
        <v>481</v>
      </c>
      <c r="D3841" s="1">
        <v>43146</v>
      </c>
      <c r="F3841" t="b">
        <v>1</v>
      </c>
      <c r="G3841" s="6">
        <v>7673890</v>
      </c>
      <c r="H3841" s="6">
        <v>81500</v>
      </c>
      <c r="I3841">
        <v>0</v>
      </c>
      <c r="J3841" s="6">
        <v>7755390</v>
      </c>
    </row>
    <row r="3842" spans="1:10" x14ac:dyDescent="0.3">
      <c r="A3842" s="5">
        <v>45566</v>
      </c>
      <c r="B3842" t="s">
        <v>12</v>
      </c>
      <c r="C3842" t="s">
        <v>494</v>
      </c>
      <c r="D3842" s="1">
        <v>43252</v>
      </c>
      <c r="F3842" t="b">
        <v>1</v>
      </c>
      <c r="G3842" s="6">
        <v>950500</v>
      </c>
      <c r="I3842">
        <v>0</v>
      </c>
      <c r="J3842" s="6">
        <v>950500</v>
      </c>
    </row>
    <row r="3843" spans="1:10" x14ac:dyDescent="0.3">
      <c r="A3843" s="5">
        <v>45566</v>
      </c>
      <c r="B3843" t="s">
        <v>13</v>
      </c>
      <c r="C3843" t="s">
        <v>485</v>
      </c>
      <c r="D3843" s="1">
        <v>43779</v>
      </c>
      <c r="F3843" t="b">
        <v>1</v>
      </c>
      <c r="G3843" s="6">
        <v>6370430</v>
      </c>
      <c r="H3843" s="6">
        <v>193800</v>
      </c>
      <c r="I3843" s="6">
        <v>5800</v>
      </c>
      <c r="J3843" s="6">
        <v>6570030</v>
      </c>
    </row>
    <row r="3844" spans="1:10" x14ac:dyDescent="0.3">
      <c r="A3844" s="5">
        <v>45566</v>
      </c>
      <c r="B3844" t="s">
        <v>15</v>
      </c>
      <c r="C3844" t="s">
        <v>517</v>
      </c>
      <c r="D3844" s="1">
        <v>44583</v>
      </c>
      <c r="F3844" t="b">
        <v>1</v>
      </c>
      <c r="G3844" s="6">
        <v>5461700</v>
      </c>
      <c r="H3844" s="6">
        <v>260800</v>
      </c>
      <c r="I3844">
        <v>0</v>
      </c>
      <c r="J3844" s="6">
        <v>5722500</v>
      </c>
    </row>
    <row r="3845" spans="1:10" x14ac:dyDescent="0.3">
      <c r="A3845" s="5">
        <v>45566</v>
      </c>
      <c r="B3845" t="s">
        <v>16</v>
      </c>
      <c r="C3845" t="s">
        <v>538</v>
      </c>
      <c r="D3845" s="1">
        <v>44889</v>
      </c>
      <c r="F3845" t="b">
        <v>1</v>
      </c>
      <c r="G3845" s="6">
        <v>7781070</v>
      </c>
      <c r="I3845" s="6">
        <v>24320</v>
      </c>
      <c r="J3845" s="6">
        <v>7805390</v>
      </c>
    </row>
    <row r="3846" spans="1:10" x14ac:dyDescent="0.3">
      <c r="A3846" s="5">
        <v>45566</v>
      </c>
      <c r="B3846" t="s">
        <v>17</v>
      </c>
      <c r="C3846" t="s">
        <v>595</v>
      </c>
      <c r="D3846" s="1">
        <v>45470</v>
      </c>
      <c r="F3846" t="b">
        <v>0</v>
      </c>
      <c r="G3846" s="6">
        <v>4244670</v>
      </c>
      <c r="I3846">
        <v>0</v>
      </c>
      <c r="J3846" s="6">
        <v>4244670</v>
      </c>
    </row>
    <row r="3847" spans="1:10" x14ac:dyDescent="0.3">
      <c r="A3847" s="5">
        <v>45566</v>
      </c>
      <c r="B3847" t="s">
        <v>18</v>
      </c>
      <c r="C3847" t="s">
        <v>596</v>
      </c>
      <c r="D3847" s="1">
        <v>45810</v>
      </c>
      <c r="F3847" t="b">
        <v>0</v>
      </c>
      <c r="G3847">
        <v>0</v>
      </c>
      <c r="I3847">
        <v>0</v>
      </c>
      <c r="J3847">
        <v>0</v>
      </c>
    </row>
    <row r="3848" spans="1:10" x14ac:dyDescent="0.3">
      <c r="A3848" s="5">
        <v>45566</v>
      </c>
      <c r="B3848" t="s">
        <v>19</v>
      </c>
      <c r="C3848" t="s">
        <v>597</v>
      </c>
      <c r="D3848" s="1">
        <v>45859</v>
      </c>
      <c r="F3848" t="b">
        <v>0</v>
      </c>
      <c r="G3848">
        <v>0</v>
      </c>
      <c r="I3848">
        <v>0</v>
      </c>
      <c r="J3848">
        <v>0</v>
      </c>
    </row>
    <row r="3849" spans="1:10" x14ac:dyDescent="0.3">
      <c r="A3849" s="5">
        <v>45566</v>
      </c>
      <c r="B3849" t="s">
        <v>20</v>
      </c>
      <c r="C3849" t="s">
        <v>482</v>
      </c>
      <c r="D3849" s="1">
        <v>43629</v>
      </c>
      <c r="F3849" t="b">
        <v>1</v>
      </c>
      <c r="G3849" s="6">
        <v>11826280</v>
      </c>
      <c r="H3849" s="6">
        <v>433700</v>
      </c>
      <c r="I3849" s="6">
        <v>24080</v>
      </c>
      <c r="J3849" s="6">
        <v>12284060</v>
      </c>
    </row>
    <row r="3850" spans="1:10" x14ac:dyDescent="0.3">
      <c r="A3850" s="5">
        <v>45566</v>
      </c>
      <c r="B3850" t="s">
        <v>21</v>
      </c>
      <c r="C3850" t="s">
        <v>483</v>
      </c>
      <c r="D3850" s="1">
        <v>43631</v>
      </c>
      <c r="F3850" t="b">
        <v>1</v>
      </c>
      <c r="G3850" s="6">
        <v>6626200</v>
      </c>
      <c r="H3850" s="6">
        <v>178600</v>
      </c>
      <c r="I3850">
        <v>0</v>
      </c>
      <c r="J3850" s="6">
        <v>6804800</v>
      </c>
    </row>
    <row r="3851" spans="1:10" x14ac:dyDescent="0.3">
      <c r="A3851" s="5">
        <v>45566</v>
      </c>
      <c r="B3851" t="s">
        <v>22</v>
      </c>
      <c r="C3851" t="s">
        <v>484</v>
      </c>
      <c r="D3851" s="1">
        <v>43743</v>
      </c>
      <c r="F3851" t="b">
        <v>1</v>
      </c>
      <c r="G3851" s="6">
        <v>9132400</v>
      </c>
      <c r="H3851" s="6">
        <v>284200</v>
      </c>
      <c r="I3851">
        <v>0</v>
      </c>
      <c r="J3851" s="6">
        <v>9416600</v>
      </c>
    </row>
    <row r="3852" spans="1:10" x14ac:dyDescent="0.3">
      <c r="A3852" s="5">
        <v>45566</v>
      </c>
      <c r="B3852" t="s">
        <v>23</v>
      </c>
      <c r="C3852" t="s">
        <v>486</v>
      </c>
      <c r="D3852" s="1">
        <v>43834</v>
      </c>
      <c r="F3852" t="b">
        <v>1</v>
      </c>
      <c r="G3852" s="6">
        <v>15605550</v>
      </c>
      <c r="I3852">
        <v>0</v>
      </c>
      <c r="J3852" s="6">
        <v>15605550</v>
      </c>
    </row>
    <row r="3853" spans="1:10" x14ac:dyDescent="0.3">
      <c r="A3853" s="5">
        <v>45566</v>
      </c>
      <c r="B3853" t="s">
        <v>24</v>
      </c>
      <c r="C3853" t="s">
        <v>487</v>
      </c>
      <c r="D3853" s="1">
        <v>43833</v>
      </c>
      <c r="F3853" t="b">
        <v>1</v>
      </c>
      <c r="G3853" s="6">
        <v>5009020</v>
      </c>
      <c r="I3853">
        <v>0</v>
      </c>
      <c r="J3853" s="6">
        <v>5009020</v>
      </c>
    </row>
    <row r="3854" spans="1:10" x14ac:dyDescent="0.3">
      <c r="A3854" s="5">
        <v>45566</v>
      </c>
      <c r="B3854" t="s">
        <v>25</v>
      </c>
      <c r="C3854" t="s">
        <v>488</v>
      </c>
      <c r="D3854" s="1">
        <v>43853</v>
      </c>
      <c r="F3854" t="b">
        <v>1</v>
      </c>
      <c r="G3854" s="6">
        <v>8189720</v>
      </c>
      <c r="H3854" s="6">
        <v>444400</v>
      </c>
      <c r="I3854" s="6">
        <v>10150</v>
      </c>
      <c r="J3854" s="6">
        <v>8644270</v>
      </c>
    </row>
    <row r="3855" spans="1:10" x14ac:dyDescent="0.3">
      <c r="A3855" s="5">
        <v>45566</v>
      </c>
      <c r="B3855" t="s">
        <v>26</v>
      </c>
      <c r="C3855" t="s">
        <v>489</v>
      </c>
      <c r="D3855" s="1">
        <v>43945</v>
      </c>
      <c r="F3855" t="b">
        <v>1</v>
      </c>
      <c r="G3855" s="6">
        <v>11208450</v>
      </c>
      <c r="H3855" s="6">
        <v>416900</v>
      </c>
      <c r="I3855">
        <v>0</v>
      </c>
      <c r="J3855" s="6">
        <v>11625350</v>
      </c>
    </row>
    <row r="3856" spans="1:10" x14ac:dyDescent="0.3">
      <c r="A3856" s="5">
        <v>45566</v>
      </c>
      <c r="B3856" t="s">
        <v>27</v>
      </c>
      <c r="C3856" t="s">
        <v>490</v>
      </c>
      <c r="D3856" s="1">
        <v>44015</v>
      </c>
      <c r="F3856" t="b">
        <v>1</v>
      </c>
      <c r="G3856" s="6">
        <v>3780670</v>
      </c>
      <c r="I3856">
        <v>0</v>
      </c>
      <c r="J3856" s="6">
        <v>3780670</v>
      </c>
    </row>
    <row r="3857" spans="1:10" x14ac:dyDescent="0.3">
      <c r="A3857" s="5">
        <v>45566</v>
      </c>
      <c r="B3857" t="s">
        <v>28</v>
      </c>
      <c r="C3857" t="s">
        <v>491</v>
      </c>
      <c r="D3857" s="1">
        <v>44042</v>
      </c>
      <c r="F3857" t="b">
        <v>1</v>
      </c>
      <c r="G3857" s="6">
        <v>5446050</v>
      </c>
      <c r="I3857">
        <v>0</v>
      </c>
      <c r="J3857" s="6">
        <v>5446050</v>
      </c>
    </row>
    <row r="3858" spans="1:10" x14ac:dyDescent="0.3">
      <c r="A3858" s="5">
        <v>45566</v>
      </c>
      <c r="B3858" t="s">
        <v>29</v>
      </c>
      <c r="C3858" t="s">
        <v>492</v>
      </c>
      <c r="D3858" s="1">
        <v>44043</v>
      </c>
      <c r="F3858" t="b">
        <v>1</v>
      </c>
      <c r="G3858" s="6">
        <v>4753230</v>
      </c>
      <c r="I3858" s="6">
        <v>11250</v>
      </c>
      <c r="J3858" s="6">
        <v>4764480</v>
      </c>
    </row>
    <row r="3859" spans="1:10" x14ac:dyDescent="0.3">
      <c r="A3859" s="5">
        <v>45566</v>
      </c>
      <c r="B3859" t="s">
        <v>30</v>
      </c>
      <c r="C3859" t="s">
        <v>493</v>
      </c>
      <c r="D3859" s="1">
        <v>44072</v>
      </c>
      <c r="F3859" t="b">
        <v>1</v>
      </c>
      <c r="G3859" s="6">
        <v>7766690</v>
      </c>
      <c r="I3859">
        <v>0</v>
      </c>
      <c r="J3859" s="6">
        <v>7766690</v>
      </c>
    </row>
    <row r="3860" spans="1:10" x14ac:dyDescent="0.3">
      <c r="A3860" s="5">
        <v>45566</v>
      </c>
      <c r="B3860" t="s">
        <v>31</v>
      </c>
      <c r="C3860" t="s">
        <v>495</v>
      </c>
      <c r="D3860" s="1">
        <v>44085</v>
      </c>
      <c r="F3860" t="b">
        <v>1</v>
      </c>
      <c r="G3860" s="6">
        <v>5952470</v>
      </c>
      <c r="I3860">
        <v>0</v>
      </c>
      <c r="J3860" s="6">
        <v>5952470</v>
      </c>
    </row>
    <row r="3861" spans="1:10" x14ac:dyDescent="0.3">
      <c r="A3861" s="5">
        <v>45566</v>
      </c>
      <c r="B3861" t="s">
        <v>32</v>
      </c>
      <c r="C3861" t="s">
        <v>496</v>
      </c>
      <c r="D3861" s="1">
        <v>44130</v>
      </c>
      <c r="E3861" s="1">
        <v>45543</v>
      </c>
      <c r="F3861" t="b">
        <v>1</v>
      </c>
      <c r="G3861">
        <v>0</v>
      </c>
      <c r="I3861">
        <v>0</v>
      </c>
      <c r="J3861">
        <v>0</v>
      </c>
    </row>
    <row r="3862" spans="1:10" x14ac:dyDescent="0.3">
      <c r="A3862" s="5">
        <v>45566</v>
      </c>
      <c r="B3862" t="s">
        <v>33</v>
      </c>
      <c r="C3862" t="s">
        <v>497</v>
      </c>
      <c r="D3862" s="1">
        <v>44147</v>
      </c>
      <c r="F3862" t="b">
        <v>1</v>
      </c>
      <c r="G3862" s="6">
        <v>6866800</v>
      </c>
      <c r="I3862">
        <v>0</v>
      </c>
      <c r="J3862" s="6">
        <v>6866800</v>
      </c>
    </row>
    <row r="3863" spans="1:10" x14ac:dyDescent="0.3">
      <c r="A3863" s="5">
        <v>45566</v>
      </c>
      <c r="B3863" t="s">
        <v>34</v>
      </c>
      <c r="C3863" t="s">
        <v>498</v>
      </c>
      <c r="D3863" s="1">
        <v>44154</v>
      </c>
      <c r="F3863" t="b">
        <v>1</v>
      </c>
      <c r="G3863" s="6">
        <v>9992710</v>
      </c>
      <c r="I3863">
        <v>0</v>
      </c>
      <c r="J3863" s="6">
        <v>9992710</v>
      </c>
    </row>
    <row r="3864" spans="1:10" x14ac:dyDescent="0.3">
      <c r="A3864" s="5">
        <v>45566</v>
      </c>
      <c r="B3864" t="s">
        <v>35</v>
      </c>
      <c r="C3864" t="s">
        <v>499</v>
      </c>
      <c r="D3864" s="1">
        <v>44169</v>
      </c>
      <c r="F3864" t="b">
        <v>1</v>
      </c>
      <c r="G3864" s="6">
        <v>3820070</v>
      </c>
      <c r="I3864">
        <v>0</v>
      </c>
      <c r="J3864" s="6">
        <v>3820070</v>
      </c>
    </row>
    <row r="3865" spans="1:10" x14ac:dyDescent="0.3">
      <c r="A3865" s="5">
        <v>45566</v>
      </c>
      <c r="B3865" t="s">
        <v>36</v>
      </c>
      <c r="C3865" t="s">
        <v>500</v>
      </c>
      <c r="D3865" s="1">
        <v>44217</v>
      </c>
      <c r="E3865" s="1">
        <v>45620</v>
      </c>
      <c r="F3865" t="b">
        <v>1</v>
      </c>
      <c r="G3865" s="6">
        <v>3996300</v>
      </c>
      <c r="I3865">
        <v>0</v>
      </c>
      <c r="J3865" s="6">
        <v>3996300</v>
      </c>
    </row>
    <row r="3866" spans="1:10" x14ac:dyDescent="0.3">
      <c r="A3866" s="5">
        <v>45566</v>
      </c>
      <c r="B3866" t="s">
        <v>37</v>
      </c>
      <c r="C3866" t="s">
        <v>501</v>
      </c>
      <c r="D3866" s="1">
        <v>44245</v>
      </c>
      <c r="E3866" s="1">
        <v>45838</v>
      </c>
      <c r="F3866" t="b">
        <v>1</v>
      </c>
      <c r="G3866" s="6">
        <v>4110080</v>
      </c>
      <c r="I3866">
        <v>0</v>
      </c>
      <c r="J3866" s="6">
        <v>4110080</v>
      </c>
    </row>
    <row r="3867" spans="1:10" x14ac:dyDescent="0.3">
      <c r="A3867" s="5">
        <v>45566</v>
      </c>
      <c r="B3867" t="s">
        <v>38</v>
      </c>
      <c r="C3867" t="s">
        <v>502</v>
      </c>
      <c r="D3867" s="1">
        <v>44252</v>
      </c>
      <c r="F3867" t="b">
        <v>1</v>
      </c>
      <c r="G3867" s="6">
        <v>3964200</v>
      </c>
      <c r="I3867">
        <v>0</v>
      </c>
      <c r="J3867" s="6">
        <v>3964200</v>
      </c>
    </row>
    <row r="3868" spans="1:10" x14ac:dyDescent="0.3">
      <c r="A3868" s="5">
        <v>45566</v>
      </c>
      <c r="B3868" t="s">
        <v>39</v>
      </c>
      <c r="C3868" t="s">
        <v>503</v>
      </c>
      <c r="D3868" s="1">
        <v>44258</v>
      </c>
      <c r="F3868" t="b">
        <v>1</v>
      </c>
      <c r="G3868" s="6">
        <v>6539550</v>
      </c>
      <c r="H3868" s="6">
        <v>263100</v>
      </c>
      <c r="I3868">
        <v>0</v>
      </c>
      <c r="J3868" s="6">
        <v>6802650</v>
      </c>
    </row>
    <row r="3869" spans="1:10" x14ac:dyDescent="0.3">
      <c r="A3869" s="5">
        <v>45566</v>
      </c>
      <c r="B3869" t="s">
        <v>40</v>
      </c>
      <c r="C3869" t="s">
        <v>504</v>
      </c>
      <c r="D3869" s="1">
        <v>44280</v>
      </c>
      <c r="F3869" t="b">
        <v>1</v>
      </c>
      <c r="G3869" s="6">
        <v>2565500</v>
      </c>
      <c r="I3869">
        <v>0</v>
      </c>
      <c r="J3869" s="6">
        <v>2565500</v>
      </c>
    </row>
    <row r="3870" spans="1:10" x14ac:dyDescent="0.3">
      <c r="A3870" s="5">
        <v>45566</v>
      </c>
      <c r="B3870" t="s">
        <v>41</v>
      </c>
      <c r="C3870" t="s">
        <v>505</v>
      </c>
      <c r="D3870" s="1">
        <v>44287</v>
      </c>
      <c r="F3870" t="b">
        <v>1</v>
      </c>
      <c r="G3870" s="6">
        <v>7348800</v>
      </c>
      <c r="I3870">
        <v>0</v>
      </c>
      <c r="J3870" s="6">
        <v>7348800</v>
      </c>
    </row>
    <row r="3871" spans="1:10" x14ac:dyDescent="0.3">
      <c r="A3871" s="5">
        <v>45566</v>
      </c>
      <c r="B3871" t="s">
        <v>42</v>
      </c>
      <c r="C3871" t="s">
        <v>506</v>
      </c>
      <c r="D3871" s="1">
        <v>44298</v>
      </c>
      <c r="F3871" t="b">
        <v>1</v>
      </c>
      <c r="G3871" s="6">
        <v>4554520</v>
      </c>
      <c r="I3871">
        <v>0</v>
      </c>
      <c r="J3871" s="6">
        <v>4554520</v>
      </c>
    </row>
    <row r="3872" spans="1:10" x14ac:dyDescent="0.3">
      <c r="A3872" s="5">
        <v>45566</v>
      </c>
      <c r="B3872" t="s">
        <v>43</v>
      </c>
      <c r="C3872" t="s">
        <v>507</v>
      </c>
      <c r="D3872" s="1">
        <v>44299</v>
      </c>
      <c r="F3872" t="b">
        <v>1</v>
      </c>
      <c r="G3872" s="6">
        <v>3163600</v>
      </c>
      <c r="I3872">
        <v>0</v>
      </c>
      <c r="J3872" s="6">
        <v>3163600</v>
      </c>
    </row>
    <row r="3873" spans="1:10" x14ac:dyDescent="0.3">
      <c r="A3873" s="5">
        <v>45566</v>
      </c>
      <c r="B3873" t="s">
        <v>50</v>
      </c>
      <c r="C3873" t="s">
        <v>508</v>
      </c>
      <c r="D3873" s="1">
        <v>44463</v>
      </c>
      <c r="F3873" t="b">
        <v>1</v>
      </c>
      <c r="G3873" s="6">
        <v>2884300</v>
      </c>
      <c r="H3873" s="6">
        <v>282700</v>
      </c>
      <c r="I3873">
        <v>0</v>
      </c>
      <c r="J3873" s="6">
        <v>3167000</v>
      </c>
    </row>
    <row r="3874" spans="1:10" x14ac:dyDescent="0.3">
      <c r="A3874" s="5">
        <v>45566</v>
      </c>
      <c r="B3874" t="s">
        <v>51</v>
      </c>
      <c r="C3874" t="s">
        <v>508</v>
      </c>
      <c r="D3874" s="1">
        <v>44377</v>
      </c>
      <c r="F3874" t="b">
        <v>1</v>
      </c>
      <c r="G3874" s="6">
        <v>5601450</v>
      </c>
      <c r="H3874" s="6">
        <v>201400</v>
      </c>
      <c r="I3874">
        <v>0</v>
      </c>
      <c r="J3874" s="6">
        <v>5802850</v>
      </c>
    </row>
    <row r="3875" spans="1:10" x14ac:dyDescent="0.3">
      <c r="A3875" s="5">
        <v>45566</v>
      </c>
      <c r="B3875" t="s">
        <v>52</v>
      </c>
      <c r="C3875" t="s">
        <v>508</v>
      </c>
      <c r="D3875" s="1">
        <v>44501</v>
      </c>
      <c r="F3875" t="b">
        <v>1</v>
      </c>
      <c r="G3875" s="6">
        <v>5965130</v>
      </c>
      <c r="H3875" s="6">
        <v>156200</v>
      </c>
      <c r="I3875" s="6">
        <v>1000</v>
      </c>
      <c r="J3875" s="6">
        <v>6122330</v>
      </c>
    </row>
    <row r="3876" spans="1:10" x14ac:dyDescent="0.3">
      <c r="A3876" s="5">
        <v>45566</v>
      </c>
      <c r="B3876" t="s">
        <v>53</v>
      </c>
      <c r="C3876" t="s">
        <v>508</v>
      </c>
      <c r="D3876" s="1">
        <v>44476</v>
      </c>
      <c r="F3876" t="b">
        <v>1</v>
      </c>
      <c r="G3876" s="6">
        <v>4104050</v>
      </c>
      <c r="H3876" s="6">
        <v>172300</v>
      </c>
      <c r="I3876">
        <v>0</v>
      </c>
      <c r="J3876" s="6">
        <v>4276350</v>
      </c>
    </row>
    <row r="3877" spans="1:10" x14ac:dyDescent="0.3">
      <c r="A3877" s="5">
        <v>45566</v>
      </c>
      <c r="B3877" t="s">
        <v>45</v>
      </c>
      <c r="C3877" t="s">
        <v>509</v>
      </c>
      <c r="D3877" s="1">
        <v>44391</v>
      </c>
      <c r="F3877" t="b">
        <v>1</v>
      </c>
      <c r="G3877" s="6">
        <v>9371080</v>
      </c>
      <c r="H3877" s="6">
        <v>262800</v>
      </c>
      <c r="I3877" s="6">
        <v>3120</v>
      </c>
      <c r="J3877" s="6">
        <v>9637000</v>
      </c>
    </row>
    <row r="3878" spans="1:10" x14ac:dyDescent="0.3">
      <c r="A3878" s="5">
        <v>45566</v>
      </c>
      <c r="B3878" t="s">
        <v>46</v>
      </c>
      <c r="C3878" t="s">
        <v>510</v>
      </c>
      <c r="D3878" s="1">
        <v>44404</v>
      </c>
      <c r="F3878" t="b">
        <v>1</v>
      </c>
      <c r="G3878" s="6">
        <v>9384370</v>
      </c>
      <c r="H3878" s="6">
        <v>614000</v>
      </c>
      <c r="I3878">
        <v>0</v>
      </c>
      <c r="J3878" s="6">
        <v>9998370</v>
      </c>
    </row>
    <row r="3879" spans="1:10" x14ac:dyDescent="0.3">
      <c r="A3879" s="5">
        <v>45566</v>
      </c>
      <c r="B3879" t="s">
        <v>47</v>
      </c>
      <c r="C3879" t="s">
        <v>511</v>
      </c>
      <c r="D3879" s="1">
        <v>44405</v>
      </c>
      <c r="F3879" t="b">
        <v>1</v>
      </c>
      <c r="G3879" s="6">
        <v>9108000</v>
      </c>
      <c r="I3879" s="6">
        <v>13000</v>
      </c>
      <c r="J3879" s="6">
        <v>9121000</v>
      </c>
    </row>
    <row r="3880" spans="1:10" x14ac:dyDescent="0.3">
      <c r="A3880" s="5">
        <v>45566</v>
      </c>
      <c r="B3880" t="s">
        <v>44</v>
      </c>
      <c r="C3880" t="s">
        <v>512</v>
      </c>
      <c r="D3880" s="1">
        <v>44421</v>
      </c>
      <c r="F3880" t="b">
        <v>1</v>
      </c>
      <c r="G3880" s="6">
        <v>10605140</v>
      </c>
      <c r="H3880" s="6">
        <v>328200</v>
      </c>
      <c r="I3880" s="6">
        <v>18710</v>
      </c>
      <c r="J3880" s="6">
        <v>10952050</v>
      </c>
    </row>
    <row r="3881" spans="1:10" x14ac:dyDescent="0.3">
      <c r="A3881" s="5">
        <v>45566</v>
      </c>
      <c r="B3881" t="s">
        <v>48</v>
      </c>
      <c r="C3881" t="s">
        <v>513</v>
      </c>
      <c r="D3881" s="1">
        <v>44446</v>
      </c>
      <c r="F3881" t="b">
        <v>1</v>
      </c>
      <c r="G3881" s="6">
        <v>4975700</v>
      </c>
      <c r="I3881">
        <v>0</v>
      </c>
      <c r="J3881" s="6">
        <v>4975700</v>
      </c>
    </row>
    <row r="3882" spans="1:10" x14ac:dyDescent="0.3">
      <c r="A3882" s="5">
        <v>45566</v>
      </c>
      <c r="B3882" t="s">
        <v>49</v>
      </c>
      <c r="C3882" t="s">
        <v>514</v>
      </c>
      <c r="D3882" s="1">
        <v>44453</v>
      </c>
      <c r="F3882" t="b">
        <v>1</v>
      </c>
      <c r="G3882" s="6">
        <v>10966600</v>
      </c>
      <c r="H3882" s="6">
        <v>296200</v>
      </c>
      <c r="I3882" s="6">
        <v>18440</v>
      </c>
      <c r="J3882" s="6">
        <v>11281240</v>
      </c>
    </row>
    <row r="3883" spans="1:10" x14ac:dyDescent="0.3">
      <c r="A3883" s="5">
        <v>45566</v>
      </c>
      <c r="B3883" t="s">
        <v>54</v>
      </c>
      <c r="C3883" t="s">
        <v>515</v>
      </c>
      <c r="D3883" s="1">
        <v>44508</v>
      </c>
      <c r="F3883" t="b">
        <v>1</v>
      </c>
      <c r="G3883" s="6">
        <v>7835090</v>
      </c>
      <c r="H3883" s="6">
        <v>368300</v>
      </c>
      <c r="I3883">
        <v>0</v>
      </c>
      <c r="J3883" s="6">
        <v>8203390</v>
      </c>
    </row>
    <row r="3884" spans="1:10" x14ac:dyDescent="0.3">
      <c r="A3884" s="5">
        <v>45566</v>
      </c>
      <c r="B3884" t="s">
        <v>55</v>
      </c>
      <c r="C3884" t="s">
        <v>516</v>
      </c>
      <c r="D3884" s="1">
        <v>44536</v>
      </c>
      <c r="E3884" s="1">
        <v>46028</v>
      </c>
      <c r="F3884" t="b">
        <v>1</v>
      </c>
      <c r="G3884" s="6">
        <v>3526200</v>
      </c>
      <c r="I3884">
        <v>0</v>
      </c>
      <c r="J3884" s="6">
        <v>3526200</v>
      </c>
    </row>
    <row r="3885" spans="1:10" x14ac:dyDescent="0.3">
      <c r="A3885" s="5">
        <v>45566</v>
      </c>
      <c r="B3885" t="s">
        <v>56</v>
      </c>
      <c r="C3885" t="s">
        <v>518</v>
      </c>
      <c r="D3885" s="1">
        <v>44616</v>
      </c>
      <c r="F3885" t="b">
        <v>1</v>
      </c>
      <c r="G3885" s="6">
        <v>5025500</v>
      </c>
      <c r="I3885">
        <v>0</v>
      </c>
      <c r="J3885" s="6">
        <v>5025500</v>
      </c>
    </row>
    <row r="3886" spans="1:10" x14ac:dyDescent="0.3">
      <c r="A3886" s="5">
        <v>45566</v>
      </c>
      <c r="B3886" t="s">
        <v>57</v>
      </c>
      <c r="C3886" t="s">
        <v>519</v>
      </c>
      <c r="D3886" s="1">
        <v>44643</v>
      </c>
      <c r="F3886" t="b">
        <v>1</v>
      </c>
      <c r="G3886" s="6">
        <v>10391060</v>
      </c>
      <c r="H3886" s="6">
        <v>405500</v>
      </c>
      <c r="I3886" s="6">
        <v>5800</v>
      </c>
      <c r="J3886" s="6">
        <v>10802360</v>
      </c>
    </row>
    <row r="3887" spans="1:10" x14ac:dyDescent="0.3">
      <c r="A3887" s="5">
        <v>45566</v>
      </c>
      <c r="B3887" t="s">
        <v>58</v>
      </c>
      <c r="C3887" t="s">
        <v>520</v>
      </c>
      <c r="D3887" s="1">
        <v>44651</v>
      </c>
      <c r="F3887" t="b">
        <v>1</v>
      </c>
      <c r="G3887" s="6">
        <v>7029710</v>
      </c>
      <c r="H3887" s="6">
        <v>250600</v>
      </c>
      <c r="I3887" s="6">
        <v>2320</v>
      </c>
      <c r="J3887" s="6">
        <v>7282630</v>
      </c>
    </row>
    <row r="3888" spans="1:10" x14ac:dyDescent="0.3">
      <c r="A3888" s="5">
        <v>45566</v>
      </c>
      <c r="B3888" t="s">
        <v>59</v>
      </c>
      <c r="C3888" t="s">
        <v>521</v>
      </c>
      <c r="D3888" s="1">
        <v>44657</v>
      </c>
      <c r="F3888" t="b">
        <v>1</v>
      </c>
      <c r="G3888" s="6">
        <v>9306800</v>
      </c>
      <c r="I3888">
        <v>0</v>
      </c>
      <c r="J3888" s="6">
        <v>9306800</v>
      </c>
    </row>
    <row r="3889" spans="1:10" x14ac:dyDescent="0.3">
      <c r="A3889" s="5">
        <v>45566</v>
      </c>
      <c r="B3889" t="s">
        <v>60</v>
      </c>
      <c r="C3889" t="s">
        <v>522</v>
      </c>
      <c r="D3889" s="1">
        <v>44659</v>
      </c>
      <c r="F3889" t="b">
        <v>1</v>
      </c>
      <c r="G3889" s="6">
        <v>5283780</v>
      </c>
      <c r="H3889" s="6">
        <v>545900</v>
      </c>
      <c r="I3889">
        <v>0</v>
      </c>
      <c r="J3889" s="6">
        <v>5829680</v>
      </c>
    </row>
    <row r="3890" spans="1:10" x14ac:dyDescent="0.3">
      <c r="A3890" s="5">
        <v>45566</v>
      </c>
      <c r="B3890" t="s">
        <v>61</v>
      </c>
      <c r="C3890" t="s">
        <v>523</v>
      </c>
      <c r="D3890" s="1">
        <v>44694</v>
      </c>
      <c r="F3890" t="b">
        <v>1</v>
      </c>
      <c r="G3890" s="6">
        <v>8193400</v>
      </c>
      <c r="H3890" s="6">
        <v>262000</v>
      </c>
      <c r="I3890">
        <v>0</v>
      </c>
      <c r="J3890" s="6">
        <v>8455400</v>
      </c>
    </row>
    <row r="3891" spans="1:10" x14ac:dyDescent="0.3">
      <c r="A3891" s="5">
        <v>45566</v>
      </c>
      <c r="B3891" t="s">
        <v>62</v>
      </c>
      <c r="C3891" t="s">
        <v>524</v>
      </c>
      <c r="D3891" s="1">
        <v>44712</v>
      </c>
      <c r="F3891" t="b">
        <v>1</v>
      </c>
      <c r="G3891" s="6">
        <v>4551600</v>
      </c>
      <c r="I3891">
        <v>0</v>
      </c>
      <c r="J3891" s="6">
        <v>4551600</v>
      </c>
    </row>
    <row r="3892" spans="1:10" x14ac:dyDescent="0.3">
      <c r="A3892" s="5">
        <v>45566</v>
      </c>
      <c r="B3892" t="s">
        <v>63</v>
      </c>
      <c r="C3892" t="s">
        <v>525</v>
      </c>
      <c r="D3892" s="1">
        <v>44762</v>
      </c>
      <c r="F3892" t="b">
        <v>1</v>
      </c>
      <c r="G3892" s="6">
        <v>3648500</v>
      </c>
      <c r="H3892" s="6">
        <v>160500</v>
      </c>
      <c r="I3892">
        <v>0</v>
      </c>
      <c r="J3892" s="6">
        <v>3809000</v>
      </c>
    </row>
    <row r="3893" spans="1:10" x14ac:dyDescent="0.3">
      <c r="A3893" s="5">
        <v>45566</v>
      </c>
      <c r="B3893" t="s">
        <v>64</v>
      </c>
      <c r="C3893" t="s">
        <v>526</v>
      </c>
      <c r="D3893" s="1">
        <v>44775</v>
      </c>
      <c r="F3893" t="b">
        <v>1</v>
      </c>
      <c r="G3893" s="6">
        <v>6441160</v>
      </c>
      <c r="I3893">
        <v>0</v>
      </c>
      <c r="J3893" s="6">
        <v>6441160</v>
      </c>
    </row>
    <row r="3894" spans="1:10" x14ac:dyDescent="0.3">
      <c r="A3894" s="5">
        <v>45566</v>
      </c>
      <c r="B3894" t="s">
        <v>65</v>
      </c>
      <c r="C3894" t="s">
        <v>527</v>
      </c>
      <c r="D3894" s="1">
        <v>44783</v>
      </c>
      <c r="F3894" t="b">
        <v>1</v>
      </c>
      <c r="G3894" s="6">
        <v>3860500</v>
      </c>
      <c r="I3894">
        <v>0</v>
      </c>
      <c r="J3894" s="6">
        <v>3860500</v>
      </c>
    </row>
    <row r="3895" spans="1:10" x14ac:dyDescent="0.3">
      <c r="A3895" s="5">
        <v>45566</v>
      </c>
      <c r="B3895" t="s">
        <v>66</v>
      </c>
      <c r="C3895" t="s">
        <v>528</v>
      </c>
      <c r="D3895" s="1">
        <v>44798</v>
      </c>
      <c r="F3895" t="b">
        <v>1</v>
      </c>
      <c r="G3895" s="6">
        <v>4071650</v>
      </c>
      <c r="H3895" s="6">
        <v>170000</v>
      </c>
      <c r="I3895" s="6">
        <v>11950</v>
      </c>
      <c r="J3895" s="6">
        <v>4253600</v>
      </c>
    </row>
    <row r="3896" spans="1:10" x14ac:dyDescent="0.3">
      <c r="A3896" s="5">
        <v>45566</v>
      </c>
      <c r="B3896" t="s">
        <v>67</v>
      </c>
      <c r="C3896" t="s">
        <v>529</v>
      </c>
      <c r="D3896" s="1">
        <v>44802</v>
      </c>
      <c r="F3896" t="b">
        <v>1</v>
      </c>
      <c r="G3896" s="6">
        <v>7449680</v>
      </c>
      <c r="I3896">
        <v>0</v>
      </c>
      <c r="J3896" s="6">
        <v>7449680</v>
      </c>
    </row>
    <row r="3897" spans="1:10" x14ac:dyDescent="0.3">
      <c r="A3897" s="5">
        <v>45566</v>
      </c>
      <c r="B3897" t="s">
        <v>68</v>
      </c>
      <c r="C3897" t="s">
        <v>530</v>
      </c>
      <c r="D3897" s="1">
        <v>44811</v>
      </c>
      <c r="F3897" t="b">
        <v>1</v>
      </c>
      <c r="G3897" s="6">
        <v>2631850</v>
      </c>
      <c r="I3897">
        <v>0</v>
      </c>
      <c r="J3897" s="6">
        <v>2631850</v>
      </c>
    </row>
    <row r="3898" spans="1:10" x14ac:dyDescent="0.3">
      <c r="A3898" s="5">
        <v>45566</v>
      </c>
      <c r="B3898" t="s">
        <v>69</v>
      </c>
      <c r="C3898" t="s">
        <v>531</v>
      </c>
      <c r="D3898" s="1">
        <v>44820</v>
      </c>
      <c r="F3898" t="b">
        <v>1</v>
      </c>
      <c r="G3898" s="6">
        <v>5237370</v>
      </c>
      <c r="H3898" s="6">
        <v>347600</v>
      </c>
      <c r="I3898" s="6">
        <v>11190</v>
      </c>
      <c r="J3898" s="6">
        <v>5596160</v>
      </c>
    </row>
    <row r="3899" spans="1:10" x14ac:dyDescent="0.3">
      <c r="A3899" s="5">
        <v>45566</v>
      </c>
      <c r="B3899" t="s">
        <v>70</v>
      </c>
      <c r="C3899" t="s">
        <v>532</v>
      </c>
      <c r="D3899" s="1">
        <v>44845</v>
      </c>
      <c r="F3899" t="b">
        <v>1</v>
      </c>
      <c r="G3899" s="6">
        <v>5100900</v>
      </c>
      <c r="I3899" s="6">
        <v>7000</v>
      </c>
      <c r="J3899" s="6">
        <v>5107900</v>
      </c>
    </row>
    <row r="3900" spans="1:10" x14ac:dyDescent="0.3">
      <c r="A3900" s="5">
        <v>45566</v>
      </c>
      <c r="B3900" t="s">
        <v>71</v>
      </c>
      <c r="C3900" t="s">
        <v>533</v>
      </c>
      <c r="D3900" s="1">
        <v>44848</v>
      </c>
      <c r="F3900" t="b">
        <v>1</v>
      </c>
      <c r="G3900" s="6">
        <v>7109600</v>
      </c>
      <c r="I3900">
        <v>0</v>
      </c>
      <c r="J3900" s="6">
        <v>7109600</v>
      </c>
    </row>
    <row r="3901" spans="1:10" x14ac:dyDescent="0.3">
      <c r="A3901" s="5">
        <v>45566</v>
      </c>
      <c r="B3901" t="s">
        <v>72</v>
      </c>
      <c r="C3901" t="s">
        <v>534</v>
      </c>
      <c r="D3901" s="1">
        <v>44854</v>
      </c>
      <c r="F3901" t="b">
        <v>1</v>
      </c>
      <c r="G3901" s="6">
        <v>8116400</v>
      </c>
      <c r="I3901">
        <v>0</v>
      </c>
      <c r="J3901" s="6">
        <v>8116400</v>
      </c>
    </row>
    <row r="3902" spans="1:10" x14ac:dyDescent="0.3">
      <c r="A3902" s="5">
        <v>45566</v>
      </c>
      <c r="B3902" t="s">
        <v>73</v>
      </c>
      <c r="C3902" t="s">
        <v>535</v>
      </c>
      <c r="D3902" s="1">
        <v>44855</v>
      </c>
      <c r="F3902" t="b">
        <v>1</v>
      </c>
      <c r="G3902" s="6">
        <v>5441170</v>
      </c>
      <c r="I3902">
        <v>0</v>
      </c>
      <c r="J3902" s="6">
        <v>5441170</v>
      </c>
    </row>
    <row r="3903" spans="1:10" x14ac:dyDescent="0.3">
      <c r="A3903" s="5">
        <v>45566</v>
      </c>
      <c r="B3903" t="s">
        <v>74</v>
      </c>
      <c r="C3903" t="s">
        <v>536</v>
      </c>
      <c r="D3903" s="1">
        <v>44859</v>
      </c>
      <c r="F3903" t="b">
        <v>1</v>
      </c>
      <c r="G3903" s="6">
        <v>6299500</v>
      </c>
      <c r="I3903">
        <v>0</v>
      </c>
      <c r="J3903" s="6">
        <v>6299500</v>
      </c>
    </row>
    <row r="3904" spans="1:10" x14ac:dyDescent="0.3">
      <c r="A3904" s="5">
        <v>45566</v>
      </c>
      <c r="B3904" t="s">
        <v>75</v>
      </c>
      <c r="C3904" t="s">
        <v>537</v>
      </c>
      <c r="D3904" s="1">
        <v>44861</v>
      </c>
      <c r="F3904" t="b">
        <v>1</v>
      </c>
      <c r="G3904" s="6">
        <v>3986870</v>
      </c>
      <c r="I3904">
        <v>0</v>
      </c>
      <c r="J3904" s="6">
        <v>3986870</v>
      </c>
    </row>
    <row r="3905" spans="1:10" x14ac:dyDescent="0.3">
      <c r="A3905" s="5">
        <v>45566</v>
      </c>
      <c r="B3905" t="s">
        <v>76</v>
      </c>
      <c r="C3905" t="s">
        <v>539</v>
      </c>
      <c r="D3905" s="1">
        <v>44889</v>
      </c>
      <c r="F3905" t="b">
        <v>1</v>
      </c>
      <c r="G3905" s="6">
        <v>4692180</v>
      </c>
      <c r="I3905" s="6">
        <v>4640</v>
      </c>
      <c r="J3905" s="6">
        <v>4696820</v>
      </c>
    </row>
    <row r="3906" spans="1:10" x14ac:dyDescent="0.3">
      <c r="A3906" s="5">
        <v>45566</v>
      </c>
      <c r="B3906" t="s">
        <v>77</v>
      </c>
      <c r="C3906" t="s">
        <v>540</v>
      </c>
      <c r="D3906" s="1">
        <v>44893</v>
      </c>
      <c r="F3906" t="b">
        <v>1</v>
      </c>
      <c r="G3906" s="6">
        <v>4688260</v>
      </c>
      <c r="I3906">
        <v>0</v>
      </c>
      <c r="J3906" s="6">
        <v>4688260</v>
      </c>
    </row>
    <row r="3907" spans="1:10" x14ac:dyDescent="0.3">
      <c r="A3907" s="5">
        <v>45566</v>
      </c>
      <c r="B3907" t="s">
        <v>78</v>
      </c>
      <c r="C3907" t="s">
        <v>541</v>
      </c>
      <c r="D3907" s="1">
        <v>44895</v>
      </c>
      <c r="F3907" t="b">
        <v>1</v>
      </c>
      <c r="G3907" s="6">
        <v>3413050</v>
      </c>
      <c r="H3907" s="6">
        <v>203600</v>
      </c>
      <c r="I3907">
        <v>0</v>
      </c>
      <c r="J3907" s="6">
        <v>3616650</v>
      </c>
    </row>
    <row r="3908" spans="1:10" x14ac:dyDescent="0.3">
      <c r="A3908" s="5">
        <v>45566</v>
      </c>
      <c r="B3908" t="s">
        <v>79</v>
      </c>
      <c r="C3908" t="s">
        <v>542</v>
      </c>
      <c r="D3908" s="1">
        <v>44897</v>
      </c>
      <c r="F3908" t="b">
        <v>1</v>
      </c>
      <c r="G3908" s="6">
        <v>3531000</v>
      </c>
      <c r="H3908" s="6">
        <v>178700</v>
      </c>
      <c r="I3908" s="6">
        <v>9950</v>
      </c>
      <c r="J3908" s="6">
        <v>3719650</v>
      </c>
    </row>
    <row r="3909" spans="1:10" x14ac:dyDescent="0.3">
      <c r="A3909" s="5">
        <v>45566</v>
      </c>
      <c r="B3909" t="s">
        <v>80</v>
      </c>
      <c r="C3909" t="s">
        <v>543</v>
      </c>
      <c r="D3909" s="1">
        <v>44901</v>
      </c>
      <c r="F3909" t="b">
        <v>1</v>
      </c>
      <c r="G3909" s="6">
        <v>4621350</v>
      </c>
      <c r="I3909">
        <v>0</v>
      </c>
      <c r="J3909" s="6">
        <v>4621350</v>
      </c>
    </row>
    <row r="3910" spans="1:10" x14ac:dyDescent="0.3">
      <c r="A3910" s="5">
        <v>45566</v>
      </c>
      <c r="B3910" t="s">
        <v>81</v>
      </c>
      <c r="C3910" t="s">
        <v>544</v>
      </c>
      <c r="D3910" s="1">
        <v>44916</v>
      </c>
      <c r="F3910" t="b">
        <v>1</v>
      </c>
      <c r="G3910" s="6">
        <v>4893620</v>
      </c>
      <c r="I3910">
        <v>0</v>
      </c>
      <c r="J3910" s="6">
        <v>4893620</v>
      </c>
    </row>
    <row r="3911" spans="1:10" x14ac:dyDescent="0.3">
      <c r="A3911" s="5">
        <v>45566</v>
      </c>
      <c r="B3911" t="s">
        <v>82</v>
      </c>
      <c r="C3911" t="s">
        <v>545</v>
      </c>
      <c r="D3911" s="1">
        <v>44922</v>
      </c>
      <c r="F3911" t="b">
        <v>1</v>
      </c>
      <c r="G3911" s="6">
        <v>3880590</v>
      </c>
      <c r="I3911">
        <v>0</v>
      </c>
      <c r="J3911" s="6">
        <v>3880590</v>
      </c>
    </row>
    <row r="3912" spans="1:10" x14ac:dyDescent="0.3">
      <c r="A3912" s="5">
        <v>45566</v>
      </c>
      <c r="B3912" t="s">
        <v>83</v>
      </c>
      <c r="C3912" t="s">
        <v>546</v>
      </c>
      <c r="D3912" s="1">
        <v>44945</v>
      </c>
      <c r="F3912" t="b">
        <v>1</v>
      </c>
      <c r="G3912" s="6">
        <v>5799800</v>
      </c>
      <c r="I3912">
        <v>0</v>
      </c>
      <c r="J3912" s="6">
        <v>5799800</v>
      </c>
    </row>
    <row r="3913" spans="1:10" x14ac:dyDescent="0.3">
      <c r="A3913" s="5">
        <v>45566</v>
      </c>
      <c r="B3913" t="s">
        <v>84</v>
      </c>
      <c r="C3913" t="s">
        <v>547</v>
      </c>
      <c r="D3913" s="1">
        <v>44978</v>
      </c>
      <c r="F3913" t="b">
        <v>1</v>
      </c>
      <c r="G3913" s="6">
        <v>4833440</v>
      </c>
      <c r="H3913" s="6">
        <v>203400</v>
      </c>
      <c r="I3913" s="6">
        <v>5200</v>
      </c>
      <c r="J3913" s="6">
        <v>5042040</v>
      </c>
    </row>
    <row r="3914" spans="1:10" x14ac:dyDescent="0.3">
      <c r="A3914" s="5">
        <v>45566</v>
      </c>
      <c r="B3914" t="s">
        <v>85</v>
      </c>
      <c r="C3914" t="s">
        <v>548</v>
      </c>
      <c r="D3914" s="1">
        <v>44985</v>
      </c>
      <c r="F3914" t="b">
        <v>1</v>
      </c>
      <c r="G3914" s="6">
        <v>4433130</v>
      </c>
      <c r="I3914">
        <v>0</v>
      </c>
      <c r="J3914" s="6">
        <v>4433130</v>
      </c>
    </row>
    <row r="3915" spans="1:10" x14ac:dyDescent="0.3">
      <c r="A3915" s="5">
        <v>45566</v>
      </c>
      <c r="B3915" t="s">
        <v>86</v>
      </c>
      <c r="C3915" t="s">
        <v>549</v>
      </c>
      <c r="D3915" s="1">
        <v>45007</v>
      </c>
      <c r="F3915" t="b">
        <v>1</v>
      </c>
      <c r="G3915" s="6">
        <v>6613000</v>
      </c>
      <c r="I3915" s="6">
        <v>19500</v>
      </c>
      <c r="J3915" s="6">
        <v>6632500</v>
      </c>
    </row>
    <row r="3916" spans="1:10" x14ac:dyDescent="0.3">
      <c r="A3916" s="5">
        <v>45566</v>
      </c>
      <c r="B3916" t="s">
        <v>87</v>
      </c>
      <c r="C3916" t="s">
        <v>550</v>
      </c>
      <c r="D3916" s="1">
        <v>45012</v>
      </c>
      <c r="F3916" t="b">
        <v>1</v>
      </c>
      <c r="G3916" s="6">
        <v>5004060</v>
      </c>
      <c r="H3916" s="6">
        <v>306200</v>
      </c>
      <c r="I3916">
        <v>0</v>
      </c>
      <c r="J3916" s="6">
        <v>5310260</v>
      </c>
    </row>
    <row r="3917" spans="1:10" x14ac:dyDescent="0.3">
      <c r="A3917" s="5">
        <v>45566</v>
      </c>
      <c r="B3917" t="s">
        <v>88</v>
      </c>
      <c r="C3917" t="s">
        <v>551</v>
      </c>
      <c r="D3917" s="1">
        <v>45014</v>
      </c>
      <c r="F3917" t="b">
        <v>1</v>
      </c>
      <c r="G3917" s="6">
        <v>9491120</v>
      </c>
      <c r="I3917">
        <v>0</v>
      </c>
      <c r="J3917" s="6">
        <v>9491120</v>
      </c>
    </row>
    <row r="3918" spans="1:10" x14ac:dyDescent="0.3">
      <c r="A3918" s="5">
        <v>45566</v>
      </c>
      <c r="B3918" t="s">
        <v>89</v>
      </c>
      <c r="C3918" t="s">
        <v>552</v>
      </c>
      <c r="D3918" s="1">
        <v>45026</v>
      </c>
      <c r="F3918" t="b">
        <v>1</v>
      </c>
      <c r="G3918" s="6">
        <v>6388950</v>
      </c>
      <c r="I3918">
        <v>0</v>
      </c>
      <c r="J3918" s="6">
        <v>6388950</v>
      </c>
    </row>
    <row r="3919" spans="1:10" x14ac:dyDescent="0.3">
      <c r="A3919" s="5">
        <v>45566</v>
      </c>
      <c r="B3919" t="s">
        <v>90</v>
      </c>
      <c r="C3919" t="s">
        <v>553</v>
      </c>
      <c r="D3919" s="1">
        <v>45036</v>
      </c>
      <c r="F3919" t="b">
        <v>1</v>
      </c>
      <c r="G3919" s="6">
        <v>5803050</v>
      </c>
      <c r="I3919">
        <v>0</v>
      </c>
      <c r="J3919" s="6">
        <v>5803050</v>
      </c>
    </row>
    <row r="3920" spans="1:10" x14ac:dyDescent="0.3">
      <c r="A3920" s="5">
        <v>45566</v>
      </c>
      <c r="B3920" t="s">
        <v>91</v>
      </c>
      <c r="C3920" t="s">
        <v>554</v>
      </c>
      <c r="D3920" s="1">
        <v>45042</v>
      </c>
      <c r="F3920" t="b">
        <v>1</v>
      </c>
      <c r="G3920" s="6">
        <v>10851480</v>
      </c>
      <c r="I3920">
        <v>0</v>
      </c>
      <c r="J3920" s="6">
        <v>10851480</v>
      </c>
    </row>
    <row r="3921" spans="1:10" x14ac:dyDescent="0.3">
      <c r="A3921" s="5">
        <v>45566</v>
      </c>
      <c r="B3921" t="s">
        <v>92</v>
      </c>
      <c r="C3921" t="s">
        <v>555</v>
      </c>
      <c r="D3921" s="1">
        <v>45049</v>
      </c>
      <c r="F3921" t="b">
        <v>1</v>
      </c>
      <c r="G3921" s="6">
        <v>2251850</v>
      </c>
      <c r="H3921" s="6">
        <v>137100</v>
      </c>
      <c r="I3921" s="6">
        <v>10000</v>
      </c>
      <c r="J3921" s="6">
        <v>2398950</v>
      </c>
    </row>
    <row r="3922" spans="1:10" x14ac:dyDescent="0.3">
      <c r="A3922" s="5">
        <v>45566</v>
      </c>
      <c r="B3922" t="s">
        <v>93</v>
      </c>
      <c r="C3922" t="s">
        <v>556</v>
      </c>
      <c r="D3922" s="1">
        <v>45077</v>
      </c>
      <c r="F3922" t="b">
        <v>1</v>
      </c>
      <c r="G3922" s="6">
        <v>5448450</v>
      </c>
      <c r="I3922">
        <v>0</v>
      </c>
      <c r="J3922" s="6">
        <v>5448450</v>
      </c>
    </row>
    <row r="3923" spans="1:10" x14ac:dyDescent="0.3">
      <c r="A3923" s="5">
        <v>45566</v>
      </c>
      <c r="B3923" t="s">
        <v>94</v>
      </c>
      <c r="C3923" t="s">
        <v>557</v>
      </c>
      <c r="D3923" s="1">
        <v>45097</v>
      </c>
      <c r="F3923" t="b">
        <v>1</v>
      </c>
      <c r="G3923" s="6">
        <v>7281880</v>
      </c>
      <c r="I3923">
        <v>0</v>
      </c>
      <c r="J3923" s="6">
        <v>7281880</v>
      </c>
    </row>
    <row r="3924" spans="1:10" x14ac:dyDescent="0.3">
      <c r="A3924" s="5">
        <v>45566</v>
      </c>
      <c r="B3924" t="s">
        <v>95</v>
      </c>
      <c r="C3924" t="s">
        <v>558</v>
      </c>
      <c r="D3924" s="1">
        <v>45120</v>
      </c>
      <c r="F3924" t="b">
        <v>1</v>
      </c>
      <c r="G3924" s="6">
        <v>3794570</v>
      </c>
      <c r="I3924">
        <v>0</v>
      </c>
      <c r="J3924" s="6">
        <v>3794570</v>
      </c>
    </row>
    <row r="3925" spans="1:10" x14ac:dyDescent="0.3">
      <c r="A3925" s="5">
        <v>45566</v>
      </c>
      <c r="B3925" t="s">
        <v>96</v>
      </c>
      <c r="C3925" t="s">
        <v>559</v>
      </c>
      <c r="D3925" s="1">
        <v>45120</v>
      </c>
      <c r="F3925" t="b">
        <v>1</v>
      </c>
      <c r="G3925" s="6">
        <v>3957130</v>
      </c>
      <c r="I3925">
        <v>0</v>
      </c>
      <c r="J3925" s="6">
        <v>3957130</v>
      </c>
    </row>
    <row r="3926" spans="1:10" x14ac:dyDescent="0.3">
      <c r="A3926" s="5">
        <v>45566</v>
      </c>
      <c r="B3926" t="s">
        <v>97</v>
      </c>
      <c r="C3926" t="s">
        <v>560</v>
      </c>
      <c r="D3926" s="1">
        <v>45121</v>
      </c>
      <c r="F3926" t="b">
        <v>1</v>
      </c>
      <c r="G3926" s="6">
        <v>4819430</v>
      </c>
      <c r="I3926">
        <v>0</v>
      </c>
      <c r="J3926" s="6">
        <v>4819430</v>
      </c>
    </row>
    <row r="3927" spans="1:10" x14ac:dyDescent="0.3">
      <c r="A3927" s="5">
        <v>45566</v>
      </c>
      <c r="B3927" t="s">
        <v>98</v>
      </c>
      <c r="C3927" t="s">
        <v>561</v>
      </c>
      <c r="D3927" s="1">
        <v>45121</v>
      </c>
      <c r="F3927" t="b">
        <v>1</v>
      </c>
      <c r="G3927" s="6">
        <v>3717280</v>
      </c>
      <c r="I3927" s="6">
        <v>11750</v>
      </c>
      <c r="J3927" s="6">
        <v>3729030</v>
      </c>
    </row>
    <row r="3928" spans="1:10" x14ac:dyDescent="0.3">
      <c r="A3928" s="5">
        <v>45566</v>
      </c>
      <c r="B3928" t="s">
        <v>99</v>
      </c>
      <c r="C3928" t="s">
        <v>562</v>
      </c>
      <c r="D3928" s="1">
        <v>45126</v>
      </c>
      <c r="F3928" t="b">
        <v>1</v>
      </c>
      <c r="G3928" s="6">
        <v>5231100</v>
      </c>
      <c r="I3928" s="6">
        <v>13150</v>
      </c>
      <c r="J3928" s="6">
        <v>5244250</v>
      </c>
    </row>
    <row r="3929" spans="1:10" x14ac:dyDescent="0.3">
      <c r="A3929" s="5">
        <v>45566</v>
      </c>
      <c r="B3929" t="s">
        <v>100</v>
      </c>
      <c r="C3929" t="s">
        <v>563</v>
      </c>
      <c r="D3929" s="1">
        <v>45133</v>
      </c>
      <c r="F3929" t="b">
        <v>1</v>
      </c>
      <c r="G3929" s="6">
        <v>5704730</v>
      </c>
      <c r="I3929">
        <v>0</v>
      </c>
      <c r="J3929" s="6">
        <v>5704730</v>
      </c>
    </row>
    <row r="3930" spans="1:10" x14ac:dyDescent="0.3">
      <c r="A3930" s="5">
        <v>45566</v>
      </c>
      <c r="B3930" t="s">
        <v>101</v>
      </c>
      <c r="C3930" t="s">
        <v>564</v>
      </c>
      <c r="D3930" s="1">
        <v>45140</v>
      </c>
      <c r="F3930" t="b">
        <v>1</v>
      </c>
      <c r="G3930" s="6">
        <v>4843090</v>
      </c>
      <c r="I3930">
        <v>0</v>
      </c>
      <c r="J3930" s="6">
        <v>4843090</v>
      </c>
    </row>
    <row r="3931" spans="1:10" x14ac:dyDescent="0.3">
      <c r="A3931" s="5">
        <v>45566</v>
      </c>
      <c r="B3931" t="s">
        <v>102</v>
      </c>
      <c r="C3931" t="s">
        <v>565</v>
      </c>
      <c r="D3931" s="1">
        <v>45154</v>
      </c>
      <c r="F3931" t="b">
        <v>1</v>
      </c>
      <c r="G3931" s="6">
        <v>9877500</v>
      </c>
      <c r="I3931">
        <v>0</v>
      </c>
      <c r="J3931" s="6">
        <v>9877500</v>
      </c>
    </row>
    <row r="3932" spans="1:10" x14ac:dyDescent="0.3">
      <c r="A3932" s="5">
        <v>45566</v>
      </c>
      <c r="B3932" t="s">
        <v>103</v>
      </c>
      <c r="C3932" t="s">
        <v>566</v>
      </c>
      <c r="D3932" s="1">
        <v>45159</v>
      </c>
      <c r="F3932" t="b">
        <v>1</v>
      </c>
      <c r="G3932" s="6">
        <v>7226950</v>
      </c>
      <c r="I3932">
        <v>0</v>
      </c>
      <c r="J3932" s="6">
        <v>7226950</v>
      </c>
    </row>
    <row r="3933" spans="1:10" x14ac:dyDescent="0.3">
      <c r="A3933" s="5">
        <v>45566</v>
      </c>
      <c r="B3933" t="s">
        <v>104</v>
      </c>
      <c r="C3933" t="s">
        <v>567</v>
      </c>
      <c r="D3933" s="1">
        <v>45187</v>
      </c>
      <c r="F3933" t="b">
        <v>1</v>
      </c>
      <c r="G3933" s="6">
        <v>7843510</v>
      </c>
      <c r="I3933">
        <v>0</v>
      </c>
      <c r="J3933" s="6">
        <v>7843510</v>
      </c>
    </row>
    <row r="3934" spans="1:10" x14ac:dyDescent="0.3">
      <c r="A3934" s="5">
        <v>45566</v>
      </c>
      <c r="B3934" t="s">
        <v>105</v>
      </c>
      <c r="C3934" t="s">
        <v>568</v>
      </c>
      <c r="D3934" s="1">
        <v>45187</v>
      </c>
      <c r="F3934" t="b">
        <v>1</v>
      </c>
      <c r="G3934" s="6">
        <v>5955730</v>
      </c>
      <c r="I3934">
        <v>0</v>
      </c>
      <c r="J3934" s="6">
        <v>5955730</v>
      </c>
    </row>
    <row r="3935" spans="1:10" x14ac:dyDescent="0.3">
      <c r="A3935" s="5">
        <v>45566</v>
      </c>
      <c r="B3935" t="s">
        <v>106</v>
      </c>
      <c r="C3935" t="s">
        <v>569</v>
      </c>
      <c r="D3935" s="1">
        <v>45188</v>
      </c>
      <c r="F3935" t="b">
        <v>1</v>
      </c>
      <c r="G3935" s="6">
        <v>4444100</v>
      </c>
      <c r="I3935">
        <v>0</v>
      </c>
      <c r="J3935" s="6">
        <v>4444100</v>
      </c>
    </row>
    <row r="3936" spans="1:10" x14ac:dyDescent="0.3">
      <c r="A3936" s="5">
        <v>45566</v>
      </c>
      <c r="B3936" t="s">
        <v>107</v>
      </c>
      <c r="C3936" t="s">
        <v>570</v>
      </c>
      <c r="D3936" s="1">
        <v>45189</v>
      </c>
      <c r="F3936" t="b">
        <v>1</v>
      </c>
      <c r="G3936" s="6">
        <v>7311000</v>
      </c>
      <c r="I3936" s="6">
        <v>10500</v>
      </c>
      <c r="J3936" s="6">
        <v>7321500</v>
      </c>
    </row>
    <row r="3937" spans="1:10" x14ac:dyDescent="0.3">
      <c r="A3937" s="5">
        <v>45566</v>
      </c>
      <c r="B3937" t="s">
        <v>108</v>
      </c>
      <c r="C3937" t="s">
        <v>571</v>
      </c>
      <c r="D3937" s="1">
        <v>45194</v>
      </c>
      <c r="F3937" t="b">
        <v>1</v>
      </c>
      <c r="G3937" s="6">
        <v>5730000</v>
      </c>
      <c r="I3937">
        <v>0</v>
      </c>
      <c r="J3937" s="6">
        <v>5730000</v>
      </c>
    </row>
    <row r="3938" spans="1:10" x14ac:dyDescent="0.3">
      <c r="A3938" s="5">
        <v>45566</v>
      </c>
      <c r="B3938" t="s">
        <v>109</v>
      </c>
      <c r="C3938" t="s">
        <v>572</v>
      </c>
      <c r="D3938" s="1">
        <v>45195</v>
      </c>
      <c r="F3938" t="b">
        <v>1</v>
      </c>
      <c r="G3938" s="6">
        <v>6122190</v>
      </c>
      <c r="I3938">
        <v>0</v>
      </c>
      <c r="J3938" s="6">
        <v>6122190</v>
      </c>
    </row>
    <row r="3939" spans="1:10" x14ac:dyDescent="0.3">
      <c r="A3939" s="5">
        <v>45566</v>
      </c>
      <c r="B3939" t="s">
        <v>110</v>
      </c>
      <c r="C3939" t="s">
        <v>573</v>
      </c>
      <c r="D3939" s="1">
        <v>45225</v>
      </c>
      <c r="F3939" t="b">
        <v>0</v>
      </c>
      <c r="G3939" s="6">
        <v>6225420</v>
      </c>
      <c r="I3939">
        <v>0</v>
      </c>
      <c r="J3939" s="6">
        <v>6225420</v>
      </c>
    </row>
    <row r="3940" spans="1:10" x14ac:dyDescent="0.3">
      <c r="A3940" s="5">
        <v>45566</v>
      </c>
      <c r="B3940" t="s">
        <v>111</v>
      </c>
      <c r="C3940" t="s">
        <v>574</v>
      </c>
      <c r="D3940" s="1">
        <v>45229</v>
      </c>
      <c r="F3940" t="b">
        <v>0</v>
      </c>
      <c r="G3940" s="6">
        <v>6593940</v>
      </c>
      <c r="I3940">
        <v>0</v>
      </c>
      <c r="J3940" s="6">
        <v>6593940</v>
      </c>
    </row>
    <row r="3941" spans="1:10" x14ac:dyDescent="0.3">
      <c r="A3941" s="5">
        <v>45566</v>
      </c>
      <c r="B3941" t="s">
        <v>112</v>
      </c>
      <c r="C3941" t="s">
        <v>575</v>
      </c>
      <c r="D3941" s="1">
        <v>45236</v>
      </c>
      <c r="F3941" t="b">
        <v>0</v>
      </c>
      <c r="G3941" s="6">
        <v>5160070</v>
      </c>
      <c r="I3941" s="6">
        <v>36550</v>
      </c>
      <c r="J3941" s="6">
        <v>5196620</v>
      </c>
    </row>
    <row r="3942" spans="1:10" x14ac:dyDescent="0.3">
      <c r="A3942" s="5">
        <v>45566</v>
      </c>
      <c r="B3942" t="s">
        <v>113</v>
      </c>
      <c r="C3942" t="s">
        <v>576</v>
      </c>
      <c r="D3942" s="1">
        <v>45251</v>
      </c>
      <c r="F3942" t="b">
        <v>0</v>
      </c>
      <c r="G3942" s="6">
        <v>5417550</v>
      </c>
      <c r="I3942">
        <v>0</v>
      </c>
      <c r="J3942" s="6">
        <v>5417550</v>
      </c>
    </row>
    <row r="3943" spans="1:10" x14ac:dyDescent="0.3">
      <c r="A3943" s="5">
        <v>45566</v>
      </c>
      <c r="B3943" t="s">
        <v>114</v>
      </c>
      <c r="C3943" t="s">
        <v>577</v>
      </c>
      <c r="D3943" s="1">
        <v>45272</v>
      </c>
      <c r="F3943" t="b">
        <v>0</v>
      </c>
      <c r="G3943" s="6">
        <v>9377510</v>
      </c>
      <c r="I3943">
        <v>0</v>
      </c>
      <c r="J3943" s="6">
        <v>9377510</v>
      </c>
    </row>
    <row r="3944" spans="1:10" x14ac:dyDescent="0.3">
      <c r="A3944" s="5">
        <v>45566</v>
      </c>
      <c r="B3944" t="s">
        <v>115</v>
      </c>
      <c r="C3944" t="s">
        <v>578</v>
      </c>
      <c r="D3944" s="1">
        <v>45278</v>
      </c>
      <c r="F3944" t="b">
        <v>0</v>
      </c>
      <c r="G3944" s="6">
        <v>6253950</v>
      </c>
      <c r="I3944">
        <v>0</v>
      </c>
      <c r="J3944" s="6">
        <v>6253950</v>
      </c>
    </row>
    <row r="3945" spans="1:10" x14ac:dyDescent="0.3">
      <c r="A3945" s="5">
        <v>45566</v>
      </c>
      <c r="B3945" t="s">
        <v>116</v>
      </c>
      <c r="C3945" t="s">
        <v>579</v>
      </c>
      <c r="D3945" s="1">
        <v>45295</v>
      </c>
      <c r="F3945" t="b">
        <v>0</v>
      </c>
      <c r="G3945" s="6">
        <v>6392490</v>
      </c>
      <c r="I3945">
        <v>0</v>
      </c>
      <c r="J3945" s="6">
        <v>6392490</v>
      </c>
    </row>
    <row r="3946" spans="1:10" x14ac:dyDescent="0.3">
      <c r="A3946" s="5">
        <v>45566</v>
      </c>
      <c r="B3946" t="s">
        <v>117</v>
      </c>
      <c r="C3946" t="s">
        <v>581</v>
      </c>
      <c r="D3946" s="1">
        <v>45296</v>
      </c>
      <c r="E3946" s="1">
        <v>45929</v>
      </c>
      <c r="F3946" t="b">
        <v>0</v>
      </c>
      <c r="G3946" s="6">
        <v>3267950</v>
      </c>
      <c r="I3946">
        <v>0</v>
      </c>
      <c r="J3946" s="6">
        <v>3267950</v>
      </c>
    </row>
    <row r="3947" spans="1:10" x14ac:dyDescent="0.3">
      <c r="A3947" s="5">
        <v>45566</v>
      </c>
      <c r="B3947" t="s">
        <v>118</v>
      </c>
      <c r="C3947" t="s">
        <v>580</v>
      </c>
      <c r="D3947" s="1">
        <v>45307</v>
      </c>
      <c r="F3947" t="b">
        <v>0</v>
      </c>
      <c r="G3947" s="6">
        <v>4067320</v>
      </c>
      <c r="I3947">
        <v>0</v>
      </c>
      <c r="J3947" s="6">
        <v>4067320</v>
      </c>
    </row>
    <row r="3948" spans="1:10" x14ac:dyDescent="0.3">
      <c r="A3948" s="5">
        <v>45566</v>
      </c>
      <c r="B3948" t="s">
        <v>119</v>
      </c>
      <c r="C3948" t="s">
        <v>582</v>
      </c>
      <c r="D3948" s="1">
        <v>45308</v>
      </c>
      <c r="F3948" t="b">
        <v>0</v>
      </c>
      <c r="G3948" s="6">
        <v>5017770</v>
      </c>
      <c r="I3948">
        <v>0</v>
      </c>
      <c r="J3948" s="6">
        <v>5017770</v>
      </c>
    </row>
    <row r="3949" spans="1:10" x14ac:dyDescent="0.3">
      <c r="A3949" s="5">
        <v>45566</v>
      </c>
      <c r="B3949" t="s">
        <v>120</v>
      </c>
      <c r="C3949" t="s">
        <v>583</v>
      </c>
      <c r="D3949" s="1">
        <v>45316</v>
      </c>
      <c r="F3949" t="b">
        <v>0</v>
      </c>
      <c r="G3949" s="6">
        <v>6857250</v>
      </c>
      <c r="I3949">
        <v>0</v>
      </c>
      <c r="J3949" s="6">
        <v>6857250</v>
      </c>
    </row>
    <row r="3950" spans="1:10" x14ac:dyDescent="0.3">
      <c r="A3950" s="5">
        <v>45566</v>
      </c>
      <c r="B3950" t="s">
        <v>121</v>
      </c>
      <c r="C3950" t="s">
        <v>584</v>
      </c>
      <c r="D3950" s="1">
        <v>45323</v>
      </c>
      <c r="F3950" t="b">
        <v>0</v>
      </c>
      <c r="G3950" s="6">
        <v>3892270</v>
      </c>
      <c r="I3950">
        <v>0</v>
      </c>
      <c r="J3950" s="6">
        <v>3892270</v>
      </c>
    </row>
    <row r="3951" spans="1:10" x14ac:dyDescent="0.3">
      <c r="A3951" s="5">
        <v>45566</v>
      </c>
      <c r="B3951" t="s">
        <v>122</v>
      </c>
      <c r="C3951" t="s">
        <v>585</v>
      </c>
      <c r="D3951" s="1">
        <v>45345</v>
      </c>
      <c r="F3951" t="b">
        <v>0</v>
      </c>
      <c r="G3951" s="6">
        <v>4567150</v>
      </c>
      <c r="I3951" s="6">
        <v>5000</v>
      </c>
      <c r="J3951" s="6">
        <v>4572150</v>
      </c>
    </row>
    <row r="3952" spans="1:10" x14ac:dyDescent="0.3">
      <c r="A3952" s="5">
        <v>45566</v>
      </c>
      <c r="B3952" t="s">
        <v>123</v>
      </c>
      <c r="C3952" t="s">
        <v>586</v>
      </c>
      <c r="D3952" s="1">
        <v>45351</v>
      </c>
      <c r="F3952" t="b">
        <v>0</v>
      </c>
      <c r="G3952" s="6">
        <v>2823950</v>
      </c>
      <c r="I3952">
        <v>0</v>
      </c>
      <c r="J3952" s="6">
        <v>2823950</v>
      </c>
    </row>
    <row r="3953" spans="1:10" x14ac:dyDescent="0.3">
      <c r="A3953" s="5">
        <v>45566</v>
      </c>
      <c r="B3953" t="s">
        <v>124</v>
      </c>
      <c r="C3953" t="s">
        <v>587</v>
      </c>
      <c r="D3953" s="1">
        <v>45359</v>
      </c>
      <c r="F3953" t="b">
        <v>0</v>
      </c>
      <c r="G3953" s="6">
        <v>5249150</v>
      </c>
      <c r="I3953" s="6">
        <v>4500</v>
      </c>
      <c r="J3953" s="6">
        <v>5253650</v>
      </c>
    </row>
    <row r="3954" spans="1:10" x14ac:dyDescent="0.3">
      <c r="A3954" s="5">
        <v>45566</v>
      </c>
      <c r="B3954" t="s">
        <v>125</v>
      </c>
      <c r="C3954" t="s">
        <v>588</v>
      </c>
      <c r="D3954" s="1">
        <v>45363</v>
      </c>
      <c r="F3954" t="b">
        <v>0</v>
      </c>
      <c r="G3954" s="6">
        <v>1584300</v>
      </c>
      <c r="I3954">
        <v>0</v>
      </c>
      <c r="J3954" s="6">
        <v>1584300</v>
      </c>
    </row>
    <row r="3955" spans="1:10" x14ac:dyDescent="0.3">
      <c r="A3955" s="5">
        <v>45566</v>
      </c>
      <c r="B3955" t="s">
        <v>126</v>
      </c>
      <c r="C3955" t="s">
        <v>589</v>
      </c>
      <c r="D3955" s="1">
        <v>45364</v>
      </c>
      <c r="F3955" t="b">
        <v>0</v>
      </c>
      <c r="G3955" s="6">
        <v>4903570</v>
      </c>
      <c r="I3955">
        <v>0</v>
      </c>
      <c r="J3955" s="6">
        <v>4903570</v>
      </c>
    </row>
    <row r="3956" spans="1:10" x14ac:dyDescent="0.3">
      <c r="A3956" s="5">
        <v>45566</v>
      </c>
      <c r="B3956" t="s">
        <v>127</v>
      </c>
      <c r="C3956" t="s">
        <v>590</v>
      </c>
      <c r="D3956" s="1">
        <v>45386</v>
      </c>
      <c r="F3956" t="b">
        <v>0</v>
      </c>
      <c r="G3956" s="6">
        <v>7349780</v>
      </c>
      <c r="I3956">
        <v>0</v>
      </c>
      <c r="J3956" s="6">
        <v>7349780</v>
      </c>
    </row>
    <row r="3957" spans="1:10" x14ac:dyDescent="0.3">
      <c r="A3957" s="5">
        <v>45566</v>
      </c>
      <c r="B3957" t="s">
        <v>128</v>
      </c>
      <c r="C3957" t="s">
        <v>591</v>
      </c>
      <c r="D3957" s="1">
        <v>45387</v>
      </c>
      <c r="F3957" t="b">
        <v>0</v>
      </c>
      <c r="G3957" s="6">
        <v>3270250</v>
      </c>
      <c r="I3957">
        <v>0</v>
      </c>
      <c r="J3957" s="6">
        <v>3270250</v>
      </c>
    </row>
    <row r="3958" spans="1:10" x14ac:dyDescent="0.3">
      <c r="A3958" s="5">
        <v>45566</v>
      </c>
      <c r="B3958" t="s">
        <v>129</v>
      </c>
      <c r="C3958" t="s">
        <v>592</v>
      </c>
      <c r="D3958" s="1">
        <v>45434</v>
      </c>
      <c r="F3958" t="b">
        <v>0</v>
      </c>
      <c r="G3958" s="6">
        <v>3387260</v>
      </c>
      <c r="I3958">
        <v>0</v>
      </c>
      <c r="J3958" s="6">
        <v>3387260</v>
      </c>
    </row>
    <row r="3959" spans="1:10" x14ac:dyDescent="0.3">
      <c r="A3959" s="5">
        <v>45566</v>
      </c>
      <c r="B3959" t="s">
        <v>130</v>
      </c>
      <c r="C3959" t="s">
        <v>593</v>
      </c>
      <c r="D3959" s="1">
        <v>45436</v>
      </c>
      <c r="F3959" t="b">
        <v>0</v>
      </c>
      <c r="G3959" s="6">
        <v>3925500</v>
      </c>
      <c r="I3959">
        <v>0</v>
      </c>
      <c r="J3959" s="6">
        <v>3925500</v>
      </c>
    </row>
    <row r="3960" spans="1:10" x14ac:dyDescent="0.3">
      <c r="A3960" s="5">
        <v>45566</v>
      </c>
      <c r="B3960" t="s">
        <v>131</v>
      </c>
      <c r="C3960" t="s">
        <v>594</v>
      </c>
      <c r="D3960" s="1">
        <v>45469</v>
      </c>
      <c r="F3960" t="b">
        <v>0</v>
      </c>
      <c r="G3960" s="6">
        <v>8367310</v>
      </c>
      <c r="I3960" s="6">
        <v>10750</v>
      </c>
      <c r="J3960" s="6">
        <v>8378060</v>
      </c>
    </row>
    <row r="3961" spans="1:10" x14ac:dyDescent="0.3">
      <c r="A3961" s="5">
        <v>45566</v>
      </c>
      <c r="B3961" t="s">
        <v>132</v>
      </c>
      <c r="C3961" t="s">
        <v>598</v>
      </c>
      <c r="D3961" s="1">
        <v>45475</v>
      </c>
      <c r="F3961" t="b">
        <v>0</v>
      </c>
      <c r="G3961" s="6">
        <v>3657450</v>
      </c>
      <c r="I3961" s="6">
        <v>11000</v>
      </c>
      <c r="J3961" s="6">
        <v>3668450</v>
      </c>
    </row>
    <row r="3962" spans="1:10" x14ac:dyDescent="0.3">
      <c r="A3962" s="5">
        <v>45566</v>
      </c>
      <c r="B3962" t="s">
        <v>133</v>
      </c>
      <c r="C3962" t="s">
        <v>599</v>
      </c>
      <c r="D3962" s="1">
        <v>45495</v>
      </c>
      <c r="F3962" t="b">
        <v>0</v>
      </c>
      <c r="G3962" s="6">
        <v>1759200</v>
      </c>
      <c r="I3962">
        <v>0</v>
      </c>
      <c r="J3962" s="6">
        <v>1759200</v>
      </c>
    </row>
    <row r="3963" spans="1:10" x14ac:dyDescent="0.3">
      <c r="A3963" s="5">
        <v>45566</v>
      </c>
      <c r="B3963" t="s">
        <v>134</v>
      </c>
      <c r="C3963" t="s">
        <v>600</v>
      </c>
      <c r="D3963" s="1">
        <v>45505</v>
      </c>
      <c r="F3963" t="b">
        <v>0</v>
      </c>
      <c r="G3963" s="6">
        <v>4218300</v>
      </c>
      <c r="I3963">
        <v>0</v>
      </c>
      <c r="J3963" s="6">
        <v>4218300</v>
      </c>
    </row>
    <row r="3964" spans="1:10" x14ac:dyDescent="0.3">
      <c r="A3964" s="5">
        <v>45566</v>
      </c>
      <c r="B3964" t="s">
        <v>135</v>
      </c>
      <c r="C3964" t="s">
        <v>601</v>
      </c>
      <c r="D3964" s="1">
        <v>45531</v>
      </c>
      <c r="F3964" t="b">
        <v>0</v>
      </c>
      <c r="G3964" s="6">
        <v>6529750</v>
      </c>
      <c r="I3964">
        <v>0</v>
      </c>
      <c r="J3964" s="6">
        <v>6529750</v>
      </c>
    </row>
    <row r="3965" spans="1:10" x14ac:dyDescent="0.3">
      <c r="A3965" s="5">
        <v>45566</v>
      </c>
      <c r="B3965" t="s">
        <v>136</v>
      </c>
      <c r="C3965" t="s">
        <v>602</v>
      </c>
      <c r="D3965" s="1">
        <v>45532</v>
      </c>
      <c r="F3965" t="b">
        <v>0</v>
      </c>
      <c r="G3965" s="6">
        <v>1613300</v>
      </c>
      <c r="I3965">
        <v>0</v>
      </c>
      <c r="J3965" s="6">
        <v>1613300</v>
      </c>
    </row>
    <row r="3966" spans="1:10" x14ac:dyDescent="0.3">
      <c r="A3966" s="5">
        <v>45566</v>
      </c>
      <c r="B3966" t="s">
        <v>137</v>
      </c>
      <c r="C3966" t="s">
        <v>603</v>
      </c>
      <c r="D3966" s="1">
        <v>45541</v>
      </c>
      <c r="F3966" t="b">
        <v>0</v>
      </c>
      <c r="G3966" s="6">
        <v>3482620</v>
      </c>
      <c r="I3966">
        <v>0</v>
      </c>
      <c r="J3966" s="6">
        <v>3482620</v>
      </c>
    </row>
    <row r="3967" spans="1:10" x14ac:dyDescent="0.3">
      <c r="A3967" s="5">
        <v>45566</v>
      </c>
      <c r="B3967" t="s">
        <v>138</v>
      </c>
      <c r="C3967" t="s">
        <v>604</v>
      </c>
      <c r="D3967" s="1">
        <v>45540</v>
      </c>
      <c r="F3967" t="b">
        <v>0</v>
      </c>
      <c r="G3967" s="6">
        <v>3821480</v>
      </c>
      <c r="I3967" s="6">
        <v>5800</v>
      </c>
      <c r="J3967" s="6">
        <v>3827280</v>
      </c>
    </row>
    <row r="3968" spans="1:10" x14ac:dyDescent="0.3">
      <c r="A3968" s="5">
        <v>45566</v>
      </c>
      <c r="B3968" t="s">
        <v>139</v>
      </c>
      <c r="C3968" t="s">
        <v>605</v>
      </c>
      <c r="D3968" s="1">
        <v>45567</v>
      </c>
      <c r="F3968" t="b">
        <v>0</v>
      </c>
      <c r="G3968" s="6">
        <v>3757050</v>
      </c>
      <c r="I3968">
        <v>0</v>
      </c>
      <c r="J3968" s="6">
        <v>3757050</v>
      </c>
    </row>
    <row r="3969" spans="1:10" x14ac:dyDescent="0.3">
      <c r="A3969" s="5">
        <v>45566</v>
      </c>
      <c r="B3969" t="s">
        <v>140</v>
      </c>
      <c r="C3969" t="s">
        <v>606</v>
      </c>
      <c r="D3969" s="1">
        <v>45589</v>
      </c>
      <c r="F3969" t="b">
        <v>0</v>
      </c>
      <c r="G3969" s="6">
        <v>356550</v>
      </c>
      <c r="I3969">
        <v>0</v>
      </c>
      <c r="J3969" s="6">
        <v>356550</v>
      </c>
    </row>
    <row r="3970" spans="1:10" x14ac:dyDescent="0.3">
      <c r="A3970" s="5">
        <v>45566</v>
      </c>
      <c r="B3970" t="s">
        <v>141</v>
      </c>
      <c r="C3970" t="s">
        <v>607</v>
      </c>
      <c r="D3970" s="1">
        <v>45611</v>
      </c>
      <c r="F3970" t="b">
        <v>0</v>
      </c>
      <c r="G3970">
        <v>0</v>
      </c>
      <c r="I3970">
        <v>0</v>
      </c>
      <c r="J3970">
        <v>0</v>
      </c>
    </row>
    <row r="3971" spans="1:10" x14ac:dyDescent="0.3">
      <c r="A3971" s="5">
        <v>45566</v>
      </c>
      <c r="B3971" t="s">
        <v>142</v>
      </c>
      <c r="C3971" t="s">
        <v>608</v>
      </c>
      <c r="D3971" s="1">
        <v>45652</v>
      </c>
      <c r="F3971" t="b">
        <v>0</v>
      </c>
      <c r="G3971">
        <v>0</v>
      </c>
      <c r="I3971">
        <v>0</v>
      </c>
      <c r="J3971">
        <v>0</v>
      </c>
    </row>
    <row r="3972" spans="1:10" x14ac:dyDescent="0.3">
      <c r="A3972" s="5">
        <v>45566</v>
      </c>
      <c r="B3972" t="s">
        <v>143</v>
      </c>
      <c r="C3972" t="s">
        <v>609</v>
      </c>
      <c r="D3972" s="1">
        <v>45659</v>
      </c>
      <c r="F3972" t="b">
        <v>0</v>
      </c>
      <c r="G3972">
        <v>0</v>
      </c>
      <c r="I3972">
        <v>0</v>
      </c>
      <c r="J3972">
        <v>0</v>
      </c>
    </row>
    <row r="3973" spans="1:10" x14ac:dyDescent="0.3">
      <c r="A3973" s="5">
        <v>45566</v>
      </c>
      <c r="B3973" t="s">
        <v>144</v>
      </c>
      <c r="C3973" t="s">
        <v>610</v>
      </c>
      <c r="D3973" s="1">
        <v>45755</v>
      </c>
      <c r="F3973" t="b">
        <v>0</v>
      </c>
      <c r="G3973">
        <v>0</v>
      </c>
      <c r="I3973">
        <v>0</v>
      </c>
      <c r="J3973">
        <v>0</v>
      </c>
    </row>
    <row r="3974" spans="1:10" x14ac:dyDescent="0.3">
      <c r="A3974" s="5">
        <v>45566</v>
      </c>
      <c r="B3974" t="s">
        <v>145</v>
      </c>
      <c r="C3974" t="s">
        <v>611</v>
      </c>
      <c r="D3974" s="1">
        <v>45860</v>
      </c>
      <c r="F3974" t="b">
        <v>0</v>
      </c>
      <c r="G3974">
        <v>0</v>
      </c>
      <c r="I3974">
        <v>0</v>
      </c>
      <c r="J3974">
        <v>0</v>
      </c>
    </row>
    <row r="3975" spans="1:10" x14ac:dyDescent="0.3">
      <c r="A3975" s="5">
        <v>45566</v>
      </c>
      <c r="B3975" t="s">
        <v>147</v>
      </c>
      <c r="C3975" t="s">
        <v>612</v>
      </c>
      <c r="D3975" s="1">
        <v>45880</v>
      </c>
      <c r="F3975" t="b">
        <v>0</v>
      </c>
      <c r="G3975">
        <v>0</v>
      </c>
      <c r="I3975">
        <v>0</v>
      </c>
      <c r="J3975">
        <v>0</v>
      </c>
    </row>
    <row r="3976" spans="1:10" x14ac:dyDescent="0.3">
      <c r="A3976" s="5">
        <v>45566</v>
      </c>
      <c r="B3976" t="s">
        <v>146</v>
      </c>
      <c r="C3976" t="s">
        <v>613</v>
      </c>
      <c r="D3976" s="1">
        <v>45867</v>
      </c>
      <c r="F3976" t="b">
        <v>0</v>
      </c>
      <c r="G3976">
        <v>0</v>
      </c>
      <c r="I3976">
        <v>0</v>
      </c>
      <c r="J3976">
        <v>0</v>
      </c>
    </row>
    <row r="3977" spans="1:10" x14ac:dyDescent="0.3">
      <c r="A3977" s="5">
        <v>45597</v>
      </c>
      <c r="B3977" t="s">
        <v>1</v>
      </c>
      <c r="C3977" t="s">
        <v>475</v>
      </c>
      <c r="D3977" s="1">
        <v>42292</v>
      </c>
      <c r="F3977" t="b">
        <v>1</v>
      </c>
      <c r="G3977" s="6">
        <v>7655950</v>
      </c>
      <c r="H3977" s="6">
        <v>327700</v>
      </c>
      <c r="I3977" s="6">
        <v>16400</v>
      </c>
      <c r="J3977" s="6">
        <v>8000050</v>
      </c>
    </row>
    <row r="3978" spans="1:10" x14ac:dyDescent="0.3">
      <c r="A3978" s="5">
        <v>45597</v>
      </c>
      <c r="B3978" t="s">
        <v>3</v>
      </c>
      <c r="C3978" t="s">
        <v>476</v>
      </c>
      <c r="D3978" s="1">
        <v>42444</v>
      </c>
      <c r="F3978" t="b">
        <v>1</v>
      </c>
      <c r="G3978" s="6">
        <v>6262690</v>
      </c>
      <c r="I3978" s="6">
        <v>10750</v>
      </c>
      <c r="J3978" s="6">
        <v>6273440</v>
      </c>
    </row>
    <row r="3979" spans="1:10" x14ac:dyDescent="0.3">
      <c r="A3979" s="5">
        <v>45597</v>
      </c>
      <c r="B3979" t="s">
        <v>4</v>
      </c>
      <c r="C3979" t="s">
        <v>477</v>
      </c>
      <c r="D3979" s="1">
        <v>42503</v>
      </c>
      <c r="F3979" t="b">
        <v>1</v>
      </c>
      <c r="G3979" s="6">
        <v>9090000</v>
      </c>
      <c r="I3979" s="6">
        <v>22900</v>
      </c>
      <c r="J3979" s="6">
        <v>9112900</v>
      </c>
    </row>
    <row r="3980" spans="1:10" x14ac:dyDescent="0.3">
      <c r="A3980" s="5">
        <v>45597</v>
      </c>
      <c r="B3980" t="s">
        <v>6</v>
      </c>
      <c r="C3980" t="s">
        <v>478</v>
      </c>
      <c r="D3980" s="1">
        <v>42638</v>
      </c>
      <c r="F3980" t="b">
        <v>1</v>
      </c>
      <c r="G3980" s="6">
        <v>5620420</v>
      </c>
      <c r="I3980">
        <v>0</v>
      </c>
      <c r="J3980" s="6">
        <v>5620420</v>
      </c>
    </row>
    <row r="3981" spans="1:10" x14ac:dyDescent="0.3">
      <c r="A3981" s="5">
        <v>45597</v>
      </c>
      <c r="B3981" t="s">
        <v>8</v>
      </c>
      <c r="C3981" t="s">
        <v>479</v>
      </c>
      <c r="D3981" s="1">
        <v>42708</v>
      </c>
      <c r="F3981" t="b">
        <v>1</v>
      </c>
      <c r="G3981" s="6">
        <v>5956510</v>
      </c>
      <c r="I3981">
        <v>0</v>
      </c>
      <c r="J3981" s="6">
        <v>5956510</v>
      </c>
    </row>
    <row r="3982" spans="1:10" x14ac:dyDescent="0.3">
      <c r="A3982" s="5">
        <v>45597</v>
      </c>
      <c r="B3982" t="s">
        <v>10</v>
      </c>
      <c r="C3982" t="s">
        <v>480</v>
      </c>
      <c r="D3982" s="1">
        <v>43039</v>
      </c>
      <c r="F3982" t="b">
        <v>1</v>
      </c>
      <c r="G3982" s="6">
        <v>3889830</v>
      </c>
      <c r="H3982" s="6">
        <v>251300</v>
      </c>
      <c r="I3982">
        <v>0</v>
      </c>
      <c r="J3982" s="6">
        <v>4141130</v>
      </c>
    </row>
    <row r="3983" spans="1:10" x14ac:dyDescent="0.3">
      <c r="A3983" s="5">
        <v>45597</v>
      </c>
      <c r="B3983" t="s">
        <v>11</v>
      </c>
      <c r="C3983" t="s">
        <v>481</v>
      </c>
      <c r="D3983" s="1">
        <v>43146</v>
      </c>
      <c r="F3983" t="b">
        <v>1</v>
      </c>
      <c r="G3983" s="6">
        <v>6579640</v>
      </c>
      <c r="H3983" s="6">
        <v>28500</v>
      </c>
      <c r="I3983">
        <v>0</v>
      </c>
      <c r="J3983" s="6">
        <v>6608140</v>
      </c>
    </row>
    <row r="3984" spans="1:10" x14ac:dyDescent="0.3">
      <c r="A3984" s="5">
        <v>45597</v>
      </c>
      <c r="B3984" t="s">
        <v>12</v>
      </c>
      <c r="C3984" t="s">
        <v>494</v>
      </c>
      <c r="D3984" s="1">
        <v>43252</v>
      </c>
      <c r="F3984" t="b">
        <v>1</v>
      </c>
      <c r="G3984" s="6">
        <v>969000</v>
      </c>
      <c r="I3984">
        <v>0</v>
      </c>
      <c r="J3984" s="6">
        <v>969000</v>
      </c>
    </row>
    <row r="3985" spans="1:10" x14ac:dyDescent="0.3">
      <c r="A3985" s="5">
        <v>45597</v>
      </c>
      <c r="B3985" t="s">
        <v>13</v>
      </c>
      <c r="C3985" t="s">
        <v>485</v>
      </c>
      <c r="D3985" s="1">
        <v>43779</v>
      </c>
      <c r="F3985" t="b">
        <v>1</v>
      </c>
      <c r="G3985" s="6">
        <v>6443870</v>
      </c>
      <c r="H3985" s="6">
        <v>131900</v>
      </c>
      <c r="I3985" s="6">
        <v>12900</v>
      </c>
      <c r="J3985" s="6">
        <v>6588670</v>
      </c>
    </row>
    <row r="3986" spans="1:10" x14ac:dyDescent="0.3">
      <c r="A3986" s="5">
        <v>45597</v>
      </c>
      <c r="B3986" t="s">
        <v>15</v>
      </c>
      <c r="C3986" t="s">
        <v>517</v>
      </c>
      <c r="D3986" s="1">
        <v>44583</v>
      </c>
      <c r="F3986" t="b">
        <v>1</v>
      </c>
      <c r="G3986" s="6">
        <v>5078200</v>
      </c>
      <c r="H3986" s="6">
        <v>184700</v>
      </c>
      <c r="I3986">
        <v>0</v>
      </c>
      <c r="J3986" s="6">
        <v>5262900</v>
      </c>
    </row>
    <row r="3987" spans="1:10" x14ac:dyDescent="0.3">
      <c r="A3987" s="5">
        <v>45597</v>
      </c>
      <c r="B3987" t="s">
        <v>16</v>
      </c>
      <c r="C3987" t="s">
        <v>538</v>
      </c>
      <c r="D3987" s="1">
        <v>44889</v>
      </c>
      <c r="F3987" t="b">
        <v>1</v>
      </c>
      <c r="G3987" s="6">
        <v>7065200</v>
      </c>
      <c r="I3987">
        <v>0</v>
      </c>
      <c r="J3987" s="6">
        <v>7065200</v>
      </c>
    </row>
    <row r="3988" spans="1:10" x14ac:dyDescent="0.3">
      <c r="A3988" s="5">
        <v>45597</v>
      </c>
      <c r="B3988" t="s">
        <v>17</v>
      </c>
      <c r="C3988" t="s">
        <v>595</v>
      </c>
      <c r="D3988" s="1">
        <v>45470</v>
      </c>
      <c r="F3988" t="b">
        <v>0</v>
      </c>
      <c r="G3988" s="6">
        <v>3901170</v>
      </c>
      <c r="I3988">
        <v>0</v>
      </c>
      <c r="J3988" s="6">
        <v>3901170</v>
      </c>
    </row>
    <row r="3989" spans="1:10" x14ac:dyDescent="0.3">
      <c r="A3989" s="5">
        <v>45597</v>
      </c>
      <c r="B3989" t="s">
        <v>18</v>
      </c>
      <c r="C3989" t="s">
        <v>596</v>
      </c>
      <c r="D3989" s="1">
        <v>45810</v>
      </c>
      <c r="F3989" t="b">
        <v>0</v>
      </c>
      <c r="G3989">
        <v>0</v>
      </c>
      <c r="I3989">
        <v>0</v>
      </c>
      <c r="J3989">
        <v>0</v>
      </c>
    </row>
    <row r="3990" spans="1:10" x14ac:dyDescent="0.3">
      <c r="A3990" s="5">
        <v>45597</v>
      </c>
      <c r="B3990" t="s">
        <v>19</v>
      </c>
      <c r="C3990" t="s">
        <v>597</v>
      </c>
      <c r="D3990" s="1">
        <v>45859</v>
      </c>
      <c r="F3990" t="b">
        <v>0</v>
      </c>
      <c r="G3990">
        <v>0</v>
      </c>
      <c r="I3990">
        <v>0</v>
      </c>
      <c r="J3990">
        <v>0</v>
      </c>
    </row>
    <row r="3991" spans="1:10" x14ac:dyDescent="0.3">
      <c r="A3991" s="5">
        <v>45597</v>
      </c>
      <c r="B3991" t="s">
        <v>20</v>
      </c>
      <c r="C3991" t="s">
        <v>482</v>
      </c>
      <c r="D3991" s="1">
        <v>43629</v>
      </c>
      <c r="F3991" t="b">
        <v>1</v>
      </c>
      <c r="G3991" s="6">
        <v>10354780</v>
      </c>
      <c r="H3991" s="6">
        <v>227800</v>
      </c>
      <c r="I3991">
        <v>0</v>
      </c>
      <c r="J3991" s="6">
        <v>10582580</v>
      </c>
    </row>
    <row r="3992" spans="1:10" x14ac:dyDescent="0.3">
      <c r="A3992" s="5">
        <v>45597</v>
      </c>
      <c r="B3992" t="s">
        <v>21</v>
      </c>
      <c r="C3992" t="s">
        <v>483</v>
      </c>
      <c r="D3992" s="1">
        <v>43631</v>
      </c>
      <c r="F3992" t="b">
        <v>1</v>
      </c>
      <c r="G3992" s="6">
        <v>5434600</v>
      </c>
      <c r="H3992" s="6">
        <v>179800</v>
      </c>
      <c r="I3992">
        <v>0</v>
      </c>
      <c r="J3992" s="6">
        <v>5614400</v>
      </c>
    </row>
    <row r="3993" spans="1:10" x14ac:dyDescent="0.3">
      <c r="A3993" s="5">
        <v>45597</v>
      </c>
      <c r="B3993" t="s">
        <v>22</v>
      </c>
      <c r="C3993" t="s">
        <v>484</v>
      </c>
      <c r="D3993" s="1">
        <v>43743</v>
      </c>
      <c r="F3993" t="b">
        <v>1</v>
      </c>
      <c r="G3993" s="6">
        <v>8345400</v>
      </c>
      <c r="H3993" s="6">
        <v>371700</v>
      </c>
      <c r="I3993" s="6">
        <v>7450</v>
      </c>
      <c r="J3993" s="6">
        <v>8724550</v>
      </c>
    </row>
    <row r="3994" spans="1:10" x14ac:dyDescent="0.3">
      <c r="A3994" s="5">
        <v>45597</v>
      </c>
      <c r="B3994" t="s">
        <v>23</v>
      </c>
      <c r="C3994" t="s">
        <v>486</v>
      </c>
      <c r="D3994" s="1">
        <v>43834</v>
      </c>
      <c r="F3994" t="b">
        <v>1</v>
      </c>
      <c r="G3994" s="6">
        <v>13923970</v>
      </c>
      <c r="I3994">
        <v>0</v>
      </c>
      <c r="J3994" s="6">
        <v>13923970</v>
      </c>
    </row>
    <row r="3995" spans="1:10" x14ac:dyDescent="0.3">
      <c r="A3995" s="5">
        <v>45597</v>
      </c>
      <c r="B3995" t="s">
        <v>24</v>
      </c>
      <c r="C3995" t="s">
        <v>487</v>
      </c>
      <c r="D3995" s="1">
        <v>43833</v>
      </c>
      <c r="F3995" t="b">
        <v>1</v>
      </c>
      <c r="G3995" s="6">
        <v>4768920</v>
      </c>
      <c r="I3995">
        <v>0</v>
      </c>
      <c r="J3995" s="6">
        <v>4768920</v>
      </c>
    </row>
    <row r="3996" spans="1:10" x14ac:dyDescent="0.3">
      <c r="A3996" s="5">
        <v>45597</v>
      </c>
      <c r="B3996" t="s">
        <v>25</v>
      </c>
      <c r="C3996" t="s">
        <v>488</v>
      </c>
      <c r="D3996" s="1">
        <v>43853</v>
      </c>
      <c r="F3996" t="b">
        <v>1</v>
      </c>
      <c r="G3996" s="6">
        <v>6669310</v>
      </c>
      <c r="H3996" s="6">
        <v>437400</v>
      </c>
      <c r="I3996" s="6">
        <v>4950</v>
      </c>
      <c r="J3996" s="6">
        <v>7111660</v>
      </c>
    </row>
    <row r="3997" spans="1:10" x14ac:dyDescent="0.3">
      <c r="A3997" s="5">
        <v>45597</v>
      </c>
      <c r="B3997" t="s">
        <v>26</v>
      </c>
      <c r="C3997" t="s">
        <v>489</v>
      </c>
      <c r="D3997" s="1">
        <v>43945</v>
      </c>
      <c r="F3997" t="b">
        <v>1</v>
      </c>
      <c r="G3997" s="6">
        <v>9399790</v>
      </c>
      <c r="H3997" s="6">
        <v>245000</v>
      </c>
      <c r="I3997">
        <v>0</v>
      </c>
      <c r="J3997" s="6">
        <v>9644790</v>
      </c>
    </row>
    <row r="3998" spans="1:10" x14ac:dyDescent="0.3">
      <c r="A3998" s="5">
        <v>45597</v>
      </c>
      <c r="B3998" t="s">
        <v>27</v>
      </c>
      <c r="C3998" t="s">
        <v>490</v>
      </c>
      <c r="D3998" s="1">
        <v>44015</v>
      </c>
      <c r="F3998" t="b">
        <v>1</v>
      </c>
      <c r="G3998" s="6">
        <v>3373020</v>
      </c>
      <c r="I3998">
        <v>0</v>
      </c>
      <c r="J3998" s="6">
        <v>3373020</v>
      </c>
    </row>
    <row r="3999" spans="1:10" x14ac:dyDescent="0.3">
      <c r="A3999" s="5">
        <v>45597</v>
      </c>
      <c r="B3999" t="s">
        <v>28</v>
      </c>
      <c r="C3999" t="s">
        <v>491</v>
      </c>
      <c r="D3999" s="1">
        <v>44042</v>
      </c>
      <c r="F3999" t="b">
        <v>1</v>
      </c>
      <c r="G3999" s="6">
        <v>5023800</v>
      </c>
      <c r="I3999">
        <v>0</v>
      </c>
      <c r="J3999" s="6">
        <v>5023800</v>
      </c>
    </row>
    <row r="4000" spans="1:10" x14ac:dyDescent="0.3">
      <c r="A4000" s="5">
        <v>45597</v>
      </c>
      <c r="B4000" t="s">
        <v>29</v>
      </c>
      <c r="C4000" t="s">
        <v>492</v>
      </c>
      <c r="D4000" s="1">
        <v>44043</v>
      </c>
      <c r="F4000" t="b">
        <v>1</v>
      </c>
      <c r="G4000" s="6">
        <v>4000920</v>
      </c>
      <c r="I4000">
        <v>0</v>
      </c>
      <c r="J4000" s="6">
        <v>4000920</v>
      </c>
    </row>
    <row r="4001" spans="1:10" x14ac:dyDescent="0.3">
      <c r="A4001" s="5">
        <v>45597</v>
      </c>
      <c r="B4001" t="s">
        <v>30</v>
      </c>
      <c r="C4001" t="s">
        <v>493</v>
      </c>
      <c r="D4001" s="1">
        <v>44072</v>
      </c>
      <c r="F4001" t="b">
        <v>1</v>
      </c>
      <c r="G4001" s="6">
        <v>6376050</v>
      </c>
      <c r="I4001" s="6">
        <v>18550</v>
      </c>
      <c r="J4001" s="6">
        <v>6394600</v>
      </c>
    </row>
    <row r="4002" spans="1:10" x14ac:dyDescent="0.3">
      <c r="A4002" s="5">
        <v>45597</v>
      </c>
      <c r="B4002" t="s">
        <v>31</v>
      </c>
      <c r="C4002" t="s">
        <v>495</v>
      </c>
      <c r="D4002" s="1">
        <v>44085</v>
      </c>
      <c r="F4002" t="b">
        <v>1</v>
      </c>
      <c r="G4002" s="6">
        <v>5255030</v>
      </c>
      <c r="I4002">
        <v>0</v>
      </c>
      <c r="J4002" s="6">
        <v>5255030</v>
      </c>
    </row>
    <row r="4003" spans="1:10" x14ac:dyDescent="0.3">
      <c r="A4003" s="5">
        <v>45597</v>
      </c>
      <c r="B4003" t="s">
        <v>32</v>
      </c>
      <c r="C4003" t="s">
        <v>496</v>
      </c>
      <c r="D4003" s="1">
        <v>44130</v>
      </c>
      <c r="E4003" s="1">
        <v>45543</v>
      </c>
      <c r="F4003" t="b">
        <v>1</v>
      </c>
      <c r="G4003">
        <v>0</v>
      </c>
      <c r="I4003">
        <v>0</v>
      </c>
      <c r="J4003">
        <v>0</v>
      </c>
    </row>
    <row r="4004" spans="1:10" x14ac:dyDescent="0.3">
      <c r="A4004" s="5">
        <v>45597</v>
      </c>
      <c r="B4004" t="s">
        <v>33</v>
      </c>
      <c r="C4004" t="s">
        <v>497</v>
      </c>
      <c r="D4004" s="1">
        <v>44147</v>
      </c>
      <c r="F4004" t="b">
        <v>1</v>
      </c>
      <c r="G4004" s="6">
        <v>6242600</v>
      </c>
      <c r="I4004">
        <v>0</v>
      </c>
      <c r="J4004" s="6">
        <v>6242600</v>
      </c>
    </row>
    <row r="4005" spans="1:10" x14ac:dyDescent="0.3">
      <c r="A4005" s="5">
        <v>45597</v>
      </c>
      <c r="B4005" t="s">
        <v>34</v>
      </c>
      <c r="C4005" t="s">
        <v>498</v>
      </c>
      <c r="D4005" s="1">
        <v>44154</v>
      </c>
      <c r="F4005" t="b">
        <v>1</v>
      </c>
      <c r="G4005" s="6">
        <v>9086770</v>
      </c>
      <c r="I4005" s="6">
        <v>20000</v>
      </c>
      <c r="J4005" s="6">
        <v>9106770</v>
      </c>
    </row>
    <row r="4006" spans="1:10" x14ac:dyDescent="0.3">
      <c r="A4006" s="5">
        <v>45597</v>
      </c>
      <c r="B4006" t="s">
        <v>35</v>
      </c>
      <c r="C4006" t="s">
        <v>499</v>
      </c>
      <c r="D4006" s="1">
        <v>44169</v>
      </c>
      <c r="F4006" t="b">
        <v>1</v>
      </c>
      <c r="G4006" s="6">
        <v>4038380</v>
      </c>
      <c r="I4006">
        <v>0</v>
      </c>
      <c r="J4006" s="6">
        <v>4038380</v>
      </c>
    </row>
    <row r="4007" spans="1:10" x14ac:dyDescent="0.3">
      <c r="A4007" s="5">
        <v>45597</v>
      </c>
      <c r="B4007" t="s">
        <v>36</v>
      </c>
      <c r="C4007" t="s">
        <v>500</v>
      </c>
      <c r="D4007" s="1">
        <v>44217</v>
      </c>
      <c r="E4007" s="1">
        <v>45620</v>
      </c>
      <c r="F4007" t="b">
        <v>1</v>
      </c>
      <c r="G4007" s="6">
        <v>3336200</v>
      </c>
      <c r="I4007">
        <v>0</v>
      </c>
      <c r="J4007" s="6">
        <v>3336200</v>
      </c>
    </row>
    <row r="4008" spans="1:10" x14ac:dyDescent="0.3">
      <c r="A4008" s="5">
        <v>45597</v>
      </c>
      <c r="B4008" t="s">
        <v>37</v>
      </c>
      <c r="C4008" t="s">
        <v>501</v>
      </c>
      <c r="D4008" s="1">
        <v>44245</v>
      </c>
      <c r="E4008" s="1">
        <v>45838</v>
      </c>
      <c r="F4008" t="b">
        <v>1</v>
      </c>
      <c r="G4008" s="6">
        <v>3836690</v>
      </c>
      <c r="I4008">
        <v>0</v>
      </c>
      <c r="J4008" s="6">
        <v>3836690</v>
      </c>
    </row>
    <row r="4009" spans="1:10" x14ac:dyDescent="0.3">
      <c r="A4009" s="5">
        <v>45597</v>
      </c>
      <c r="B4009" t="s">
        <v>38</v>
      </c>
      <c r="C4009" t="s">
        <v>502</v>
      </c>
      <c r="D4009" s="1">
        <v>44252</v>
      </c>
      <c r="F4009" t="b">
        <v>1</v>
      </c>
      <c r="G4009" s="6">
        <v>3871100</v>
      </c>
      <c r="I4009">
        <v>0</v>
      </c>
      <c r="J4009" s="6">
        <v>3871100</v>
      </c>
    </row>
    <row r="4010" spans="1:10" x14ac:dyDescent="0.3">
      <c r="A4010" s="5">
        <v>45597</v>
      </c>
      <c r="B4010" t="s">
        <v>39</v>
      </c>
      <c r="C4010" t="s">
        <v>503</v>
      </c>
      <c r="D4010" s="1">
        <v>44258</v>
      </c>
      <c r="F4010" t="b">
        <v>1</v>
      </c>
      <c r="G4010" s="6">
        <v>6325350</v>
      </c>
      <c r="H4010" s="6">
        <v>220700</v>
      </c>
      <c r="I4010">
        <v>0</v>
      </c>
      <c r="J4010" s="6">
        <v>6546050</v>
      </c>
    </row>
    <row r="4011" spans="1:10" x14ac:dyDescent="0.3">
      <c r="A4011" s="5">
        <v>45597</v>
      </c>
      <c r="B4011" t="s">
        <v>40</v>
      </c>
      <c r="C4011" t="s">
        <v>504</v>
      </c>
      <c r="D4011" s="1">
        <v>44280</v>
      </c>
      <c r="F4011" t="b">
        <v>1</v>
      </c>
      <c r="G4011" s="6">
        <v>2375000</v>
      </c>
      <c r="I4011">
        <v>0</v>
      </c>
      <c r="J4011" s="6">
        <v>2375000</v>
      </c>
    </row>
    <row r="4012" spans="1:10" x14ac:dyDescent="0.3">
      <c r="A4012" s="5">
        <v>45597</v>
      </c>
      <c r="B4012" t="s">
        <v>41</v>
      </c>
      <c r="C4012" t="s">
        <v>505</v>
      </c>
      <c r="D4012" s="1">
        <v>44287</v>
      </c>
      <c r="F4012" t="b">
        <v>1</v>
      </c>
      <c r="G4012" s="6">
        <v>7505500</v>
      </c>
      <c r="I4012">
        <v>0</v>
      </c>
      <c r="J4012" s="6">
        <v>7505500</v>
      </c>
    </row>
    <row r="4013" spans="1:10" x14ac:dyDescent="0.3">
      <c r="A4013" s="5">
        <v>45597</v>
      </c>
      <c r="B4013" t="s">
        <v>42</v>
      </c>
      <c r="C4013" t="s">
        <v>506</v>
      </c>
      <c r="D4013" s="1">
        <v>44298</v>
      </c>
      <c r="F4013" t="b">
        <v>1</v>
      </c>
      <c r="G4013" s="6">
        <v>4486390</v>
      </c>
      <c r="I4013">
        <v>0</v>
      </c>
      <c r="J4013" s="6">
        <v>4486390</v>
      </c>
    </row>
    <row r="4014" spans="1:10" x14ac:dyDescent="0.3">
      <c r="A4014" s="5">
        <v>45597</v>
      </c>
      <c r="B4014" t="s">
        <v>43</v>
      </c>
      <c r="C4014" t="s">
        <v>507</v>
      </c>
      <c r="D4014" s="1">
        <v>44299</v>
      </c>
      <c r="F4014" t="b">
        <v>1</v>
      </c>
      <c r="G4014" s="6">
        <v>3183660</v>
      </c>
      <c r="I4014">
        <v>0</v>
      </c>
      <c r="J4014" s="6">
        <v>3183660</v>
      </c>
    </row>
    <row r="4015" spans="1:10" x14ac:dyDescent="0.3">
      <c r="A4015" s="5">
        <v>45597</v>
      </c>
      <c r="B4015" t="s">
        <v>50</v>
      </c>
      <c r="C4015" t="s">
        <v>508</v>
      </c>
      <c r="D4015" s="1">
        <v>44463</v>
      </c>
      <c r="F4015" t="b">
        <v>1</v>
      </c>
      <c r="G4015" s="6">
        <v>3188500</v>
      </c>
      <c r="H4015" s="6">
        <v>263600</v>
      </c>
      <c r="I4015">
        <v>0</v>
      </c>
      <c r="J4015" s="6">
        <v>3452100</v>
      </c>
    </row>
    <row r="4016" spans="1:10" x14ac:dyDescent="0.3">
      <c r="A4016" s="5">
        <v>45597</v>
      </c>
      <c r="B4016" t="s">
        <v>51</v>
      </c>
      <c r="C4016" t="s">
        <v>508</v>
      </c>
      <c r="D4016" s="1">
        <v>44377</v>
      </c>
      <c r="F4016" t="b">
        <v>1</v>
      </c>
      <c r="G4016" s="6">
        <v>4969600</v>
      </c>
      <c r="H4016" s="6">
        <v>173300</v>
      </c>
      <c r="I4016">
        <v>0</v>
      </c>
      <c r="J4016" s="6">
        <v>5142900</v>
      </c>
    </row>
    <row r="4017" spans="1:10" x14ac:dyDescent="0.3">
      <c r="A4017" s="5">
        <v>45597</v>
      </c>
      <c r="B4017" t="s">
        <v>52</v>
      </c>
      <c r="C4017" t="s">
        <v>508</v>
      </c>
      <c r="D4017" s="1">
        <v>44501</v>
      </c>
      <c r="F4017" t="b">
        <v>1</v>
      </c>
      <c r="G4017" s="6">
        <v>5992110</v>
      </c>
      <c r="H4017" s="6">
        <v>157800</v>
      </c>
      <c r="I4017">
        <v>0</v>
      </c>
      <c r="J4017" s="6">
        <v>6149910</v>
      </c>
    </row>
    <row r="4018" spans="1:10" x14ac:dyDescent="0.3">
      <c r="A4018" s="5">
        <v>45597</v>
      </c>
      <c r="B4018" t="s">
        <v>53</v>
      </c>
      <c r="C4018" t="s">
        <v>508</v>
      </c>
      <c r="D4018" s="1">
        <v>44476</v>
      </c>
      <c r="F4018" t="b">
        <v>1</v>
      </c>
      <c r="G4018" s="6">
        <v>3799350</v>
      </c>
      <c r="H4018" s="6">
        <v>184000</v>
      </c>
      <c r="I4018" s="6">
        <v>660000</v>
      </c>
      <c r="J4018" s="6">
        <v>4643350</v>
      </c>
    </row>
    <row r="4019" spans="1:10" x14ac:dyDescent="0.3">
      <c r="A4019" s="5">
        <v>45597</v>
      </c>
      <c r="B4019" t="s">
        <v>45</v>
      </c>
      <c r="C4019" t="s">
        <v>509</v>
      </c>
      <c r="D4019" s="1">
        <v>44391</v>
      </c>
      <c r="F4019" t="b">
        <v>1</v>
      </c>
      <c r="G4019" s="6">
        <v>8599860</v>
      </c>
      <c r="H4019" s="6">
        <v>322300</v>
      </c>
      <c r="I4019">
        <v>0</v>
      </c>
      <c r="J4019" s="6">
        <v>8922160</v>
      </c>
    </row>
    <row r="4020" spans="1:10" x14ac:dyDescent="0.3">
      <c r="A4020" s="5">
        <v>45597</v>
      </c>
      <c r="B4020" t="s">
        <v>46</v>
      </c>
      <c r="C4020" t="s">
        <v>510</v>
      </c>
      <c r="D4020" s="1">
        <v>44404</v>
      </c>
      <c r="F4020" t="b">
        <v>1</v>
      </c>
      <c r="G4020" s="6">
        <v>8750780</v>
      </c>
      <c r="H4020" s="6">
        <v>538700</v>
      </c>
      <c r="I4020">
        <v>0</v>
      </c>
      <c r="J4020" s="6">
        <v>9289480</v>
      </c>
    </row>
    <row r="4021" spans="1:10" x14ac:dyDescent="0.3">
      <c r="A4021" s="5">
        <v>45597</v>
      </c>
      <c r="B4021" t="s">
        <v>47</v>
      </c>
      <c r="C4021" t="s">
        <v>511</v>
      </c>
      <c r="D4021" s="1">
        <v>44405</v>
      </c>
      <c r="F4021" t="b">
        <v>1</v>
      </c>
      <c r="G4021" s="6">
        <v>8950000</v>
      </c>
      <c r="I4021" s="6">
        <v>7500</v>
      </c>
      <c r="J4021" s="6">
        <v>8957500</v>
      </c>
    </row>
    <row r="4022" spans="1:10" x14ac:dyDescent="0.3">
      <c r="A4022" s="5">
        <v>45597</v>
      </c>
      <c r="B4022" t="s">
        <v>44</v>
      </c>
      <c r="C4022" t="s">
        <v>512</v>
      </c>
      <c r="D4022" s="1">
        <v>44421</v>
      </c>
      <c r="F4022" t="b">
        <v>1</v>
      </c>
      <c r="G4022" s="6">
        <v>8593640</v>
      </c>
      <c r="H4022" s="6">
        <v>259900</v>
      </c>
      <c r="I4022">
        <v>0</v>
      </c>
      <c r="J4022" s="6">
        <v>8853540</v>
      </c>
    </row>
    <row r="4023" spans="1:10" x14ac:dyDescent="0.3">
      <c r="A4023" s="5">
        <v>45597</v>
      </c>
      <c r="B4023" t="s">
        <v>48</v>
      </c>
      <c r="C4023" t="s">
        <v>513</v>
      </c>
      <c r="D4023" s="1">
        <v>44446</v>
      </c>
      <c r="F4023" t="b">
        <v>1</v>
      </c>
      <c r="G4023" s="6">
        <v>4316500</v>
      </c>
      <c r="I4023">
        <v>0</v>
      </c>
      <c r="J4023" s="6">
        <v>4316500</v>
      </c>
    </row>
    <row r="4024" spans="1:10" x14ac:dyDescent="0.3">
      <c r="A4024" s="5">
        <v>45597</v>
      </c>
      <c r="B4024" t="s">
        <v>49</v>
      </c>
      <c r="C4024" t="s">
        <v>514</v>
      </c>
      <c r="D4024" s="1">
        <v>44453</v>
      </c>
      <c r="F4024" t="b">
        <v>1</v>
      </c>
      <c r="G4024" s="6">
        <v>9603450</v>
      </c>
      <c r="H4024" s="6">
        <v>336800</v>
      </c>
      <c r="I4024">
        <v>0</v>
      </c>
      <c r="J4024" s="6">
        <v>9940250</v>
      </c>
    </row>
    <row r="4025" spans="1:10" x14ac:dyDescent="0.3">
      <c r="A4025" s="5">
        <v>45597</v>
      </c>
      <c r="B4025" t="s">
        <v>54</v>
      </c>
      <c r="C4025" t="s">
        <v>515</v>
      </c>
      <c r="D4025" s="1">
        <v>44508</v>
      </c>
      <c r="F4025" t="b">
        <v>1</v>
      </c>
      <c r="G4025" s="6">
        <v>6886210</v>
      </c>
      <c r="H4025" s="6">
        <v>278000</v>
      </c>
      <c r="I4025">
        <v>0</v>
      </c>
      <c r="J4025" s="6">
        <v>7164210</v>
      </c>
    </row>
    <row r="4026" spans="1:10" x14ac:dyDescent="0.3">
      <c r="A4026" s="5">
        <v>45597</v>
      </c>
      <c r="B4026" t="s">
        <v>55</v>
      </c>
      <c r="C4026" t="s">
        <v>516</v>
      </c>
      <c r="D4026" s="1">
        <v>44536</v>
      </c>
      <c r="E4026" s="1">
        <v>46028</v>
      </c>
      <c r="F4026" t="b">
        <v>1</v>
      </c>
      <c r="G4026" s="6">
        <v>3657400</v>
      </c>
      <c r="I4026">
        <v>0</v>
      </c>
      <c r="J4026" s="6">
        <v>3657400</v>
      </c>
    </row>
    <row r="4027" spans="1:10" x14ac:dyDescent="0.3">
      <c r="A4027" s="5">
        <v>45597</v>
      </c>
      <c r="B4027" t="s">
        <v>56</v>
      </c>
      <c r="C4027" t="s">
        <v>518</v>
      </c>
      <c r="D4027" s="1">
        <v>44616</v>
      </c>
      <c r="F4027" t="b">
        <v>1</v>
      </c>
      <c r="G4027" s="6">
        <v>4899000</v>
      </c>
      <c r="I4027">
        <v>0</v>
      </c>
      <c r="J4027" s="6">
        <v>4899000</v>
      </c>
    </row>
    <row r="4028" spans="1:10" x14ac:dyDescent="0.3">
      <c r="A4028" s="5">
        <v>45597</v>
      </c>
      <c r="B4028" t="s">
        <v>57</v>
      </c>
      <c r="C4028" t="s">
        <v>519</v>
      </c>
      <c r="D4028" s="1">
        <v>44643</v>
      </c>
      <c r="F4028" t="b">
        <v>1</v>
      </c>
      <c r="G4028" s="6">
        <v>9923380</v>
      </c>
      <c r="H4028" s="6">
        <v>316300</v>
      </c>
      <c r="I4028">
        <v>0</v>
      </c>
      <c r="J4028" s="6">
        <v>10239680</v>
      </c>
    </row>
    <row r="4029" spans="1:10" x14ac:dyDescent="0.3">
      <c r="A4029" s="5">
        <v>45597</v>
      </c>
      <c r="B4029" t="s">
        <v>58</v>
      </c>
      <c r="C4029" t="s">
        <v>520</v>
      </c>
      <c r="D4029" s="1">
        <v>44651</v>
      </c>
      <c r="F4029" t="b">
        <v>1</v>
      </c>
      <c r="G4029" s="6">
        <v>6041240</v>
      </c>
      <c r="H4029" s="6">
        <v>168000</v>
      </c>
      <c r="I4029">
        <v>0</v>
      </c>
      <c r="J4029" s="6">
        <v>6209240</v>
      </c>
    </row>
    <row r="4030" spans="1:10" x14ac:dyDescent="0.3">
      <c r="A4030" s="5">
        <v>45597</v>
      </c>
      <c r="B4030" t="s">
        <v>59</v>
      </c>
      <c r="C4030" t="s">
        <v>521</v>
      </c>
      <c r="D4030" s="1">
        <v>44657</v>
      </c>
      <c r="F4030" t="b">
        <v>1</v>
      </c>
      <c r="G4030" s="6">
        <v>9493600</v>
      </c>
      <c r="I4030" s="6">
        <v>7000</v>
      </c>
      <c r="J4030" s="6">
        <v>9500600</v>
      </c>
    </row>
    <row r="4031" spans="1:10" x14ac:dyDescent="0.3">
      <c r="A4031" s="5">
        <v>45597</v>
      </c>
      <c r="B4031" t="s">
        <v>60</v>
      </c>
      <c r="C4031" t="s">
        <v>522</v>
      </c>
      <c r="D4031" s="1">
        <v>44659</v>
      </c>
      <c r="F4031" t="b">
        <v>1</v>
      </c>
      <c r="G4031" s="6">
        <v>4694170</v>
      </c>
      <c r="H4031" s="6">
        <v>392000</v>
      </c>
      <c r="I4031">
        <v>0</v>
      </c>
      <c r="J4031" s="6">
        <v>5086170</v>
      </c>
    </row>
    <row r="4032" spans="1:10" x14ac:dyDescent="0.3">
      <c r="A4032" s="5">
        <v>45597</v>
      </c>
      <c r="B4032" t="s">
        <v>61</v>
      </c>
      <c r="C4032" t="s">
        <v>523</v>
      </c>
      <c r="D4032" s="1">
        <v>44694</v>
      </c>
      <c r="F4032" t="b">
        <v>1</v>
      </c>
      <c r="G4032" s="6">
        <v>7638110</v>
      </c>
      <c r="H4032" s="6">
        <v>350400</v>
      </c>
      <c r="I4032">
        <v>0</v>
      </c>
      <c r="J4032" s="6">
        <v>7988510</v>
      </c>
    </row>
    <row r="4033" spans="1:10" x14ac:dyDescent="0.3">
      <c r="A4033" s="5">
        <v>45597</v>
      </c>
      <c r="B4033" t="s">
        <v>62</v>
      </c>
      <c r="C4033" t="s">
        <v>524</v>
      </c>
      <c r="D4033" s="1">
        <v>44712</v>
      </c>
      <c r="F4033" t="b">
        <v>1</v>
      </c>
      <c r="G4033" s="6">
        <v>4149750</v>
      </c>
      <c r="I4033" s="6">
        <v>13490</v>
      </c>
      <c r="J4033" s="6">
        <v>4163240</v>
      </c>
    </row>
    <row r="4034" spans="1:10" x14ac:dyDescent="0.3">
      <c r="A4034" s="5">
        <v>45597</v>
      </c>
      <c r="B4034" t="s">
        <v>63</v>
      </c>
      <c r="C4034" t="s">
        <v>525</v>
      </c>
      <c r="D4034" s="1">
        <v>44762</v>
      </c>
      <c r="F4034" t="b">
        <v>1</v>
      </c>
      <c r="G4034" s="6">
        <v>3278500</v>
      </c>
      <c r="H4034" s="6">
        <v>168200</v>
      </c>
      <c r="I4034">
        <v>0</v>
      </c>
      <c r="J4034" s="6">
        <v>3446700</v>
      </c>
    </row>
    <row r="4035" spans="1:10" x14ac:dyDescent="0.3">
      <c r="A4035" s="5">
        <v>45597</v>
      </c>
      <c r="B4035" t="s">
        <v>64</v>
      </c>
      <c r="C4035" t="s">
        <v>526</v>
      </c>
      <c r="D4035" s="1">
        <v>44775</v>
      </c>
      <c r="F4035" t="b">
        <v>1</v>
      </c>
      <c r="G4035" s="6">
        <v>5316760</v>
      </c>
      <c r="I4035" s="6">
        <v>10980</v>
      </c>
      <c r="J4035" s="6">
        <v>5327740</v>
      </c>
    </row>
    <row r="4036" spans="1:10" x14ac:dyDescent="0.3">
      <c r="A4036" s="5">
        <v>45597</v>
      </c>
      <c r="B4036" t="s">
        <v>65</v>
      </c>
      <c r="C4036" t="s">
        <v>527</v>
      </c>
      <c r="D4036" s="1">
        <v>44783</v>
      </c>
      <c r="F4036" t="b">
        <v>1</v>
      </c>
      <c r="G4036" s="6">
        <v>3596500</v>
      </c>
      <c r="I4036">
        <v>0</v>
      </c>
      <c r="J4036" s="6">
        <v>3596500</v>
      </c>
    </row>
    <row r="4037" spans="1:10" x14ac:dyDescent="0.3">
      <c r="A4037" s="5">
        <v>45597</v>
      </c>
      <c r="B4037" t="s">
        <v>66</v>
      </c>
      <c r="C4037" t="s">
        <v>528</v>
      </c>
      <c r="D4037" s="1">
        <v>44798</v>
      </c>
      <c r="F4037" t="b">
        <v>1</v>
      </c>
      <c r="G4037" s="6">
        <v>3462200</v>
      </c>
      <c r="H4037" s="6">
        <v>126200</v>
      </c>
      <c r="I4037" s="6">
        <v>6000</v>
      </c>
      <c r="J4037" s="6">
        <v>3594400</v>
      </c>
    </row>
    <row r="4038" spans="1:10" x14ac:dyDescent="0.3">
      <c r="A4038" s="5">
        <v>45597</v>
      </c>
      <c r="B4038" t="s">
        <v>67</v>
      </c>
      <c r="C4038" t="s">
        <v>529</v>
      </c>
      <c r="D4038" s="1">
        <v>44802</v>
      </c>
      <c r="F4038" t="b">
        <v>1</v>
      </c>
      <c r="G4038" s="6">
        <v>6513600</v>
      </c>
      <c r="I4038" s="6">
        <v>14330</v>
      </c>
      <c r="J4038" s="6">
        <v>6527930</v>
      </c>
    </row>
    <row r="4039" spans="1:10" x14ac:dyDescent="0.3">
      <c r="A4039" s="5">
        <v>45597</v>
      </c>
      <c r="B4039" t="s">
        <v>68</v>
      </c>
      <c r="C4039" t="s">
        <v>530</v>
      </c>
      <c r="D4039" s="1">
        <v>44811</v>
      </c>
      <c r="F4039" t="b">
        <v>1</v>
      </c>
      <c r="G4039" s="6">
        <v>2666700</v>
      </c>
      <c r="I4039">
        <v>0</v>
      </c>
      <c r="J4039" s="6">
        <v>2666700</v>
      </c>
    </row>
    <row r="4040" spans="1:10" x14ac:dyDescent="0.3">
      <c r="A4040" s="5">
        <v>45597</v>
      </c>
      <c r="B4040" t="s">
        <v>69</v>
      </c>
      <c r="C4040" t="s">
        <v>531</v>
      </c>
      <c r="D4040" s="1">
        <v>44820</v>
      </c>
      <c r="F4040" t="b">
        <v>1</v>
      </c>
      <c r="G4040" s="6">
        <v>5889760</v>
      </c>
      <c r="H4040" s="6">
        <v>287300</v>
      </c>
      <c r="I4040">
        <v>0</v>
      </c>
      <c r="J4040" s="6">
        <v>6177060</v>
      </c>
    </row>
    <row r="4041" spans="1:10" x14ac:dyDescent="0.3">
      <c r="A4041" s="5">
        <v>45597</v>
      </c>
      <c r="B4041" t="s">
        <v>70</v>
      </c>
      <c r="C4041" t="s">
        <v>532</v>
      </c>
      <c r="D4041" s="1">
        <v>44845</v>
      </c>
      <c r="F4041" t="b">
        <v>1</v>
      </c>
      <c r="G4041" s="6">
        <v>5518550</v>
      </c>
      <c r="I4041" s="6">
        <v>12950</v>
      </c>
      <c r="J4041" s="6">
        <v>5531500</v>
      </c>
    </row>
    <row r="4042" spans="1:10" x14ac:dyDescent="0.3">
      <c r="A4042" s="5">
        <v>45597</v>
      </c>
      <c r="B4042" t="s">
        <v>71</v>
      </c>
      <c r="C4042" t="s">
        <v>533</v>
      </c>
      <c r="D4042" s="1">
        <v>44848</v>
      </c>
      <c r="F4042" t="b">
        <v>1</v>
      </c>
      <c r="G4042" s="6">
        <v>7287300</v>
      </c>
      <c r="I4042">
        <v>0</v>
      </c>
      <c r="J4042" s="6">
        <v>7287300</v>
      </c>
    </row>
    <row r="4043" spans="1:10" x14ac:dyDescent="0.3">
      <c r="A4043" s="5">
        <v>45597</v>
      </c>
      <c r="B4043" t="s">
        <v>72</v>
      </c>
      <c r="C4043" t="s">
        <v>534</v>
      </c>
      <c r="D4043" s="1">
        <v>44854</v>
      </c>
      <c r="F4043" t="b">
        <v>1</v>
      </c>
      <c r="G4043" s="6">
        <v>7636960</v>
      </c>
      <c r="I4043">
        <v>0</v>
      </c>
      <c r="J4043" s="6">
        <v>7636960</v>
      </c>
    </row>
    <row r="4044" spans="1:10" x14ac:dyDescent="0.3">
      <c r="A4044" s="5">
        <v>45597</v>
      </c>
      <c r="B4044" t="s">
        <v>73</v>
      </c>
      <c r="C4044" t="s">
        <v>535</v>
      </c>
      <c r="D4044" s="1">
        <v>44855</v>
      </c>
      <c r="F4044" t="b">
        <v>1</v>
      </c>
      <c r="G4044" s="6">
        <v>4980790</v>
      </c>
      <c r="I4044">
        <v>0</v>
      </c>
      <c r="J4044" s="6">
        <v>4980790</v>
      </c>
    </row>
    <row r="4045" spans="1:10" x14ac:dyDescent="0.3">
      <c r="A4045" s="5">
        <v>45597</v>
      </c>
      <c r="B4045" t="s">
        <v>74</v>
      </c>
      <c r="C4045" t="s">
        <v>536</v>
      </c>
      <c r="D4045" s="1">
        <v>44859</v>
      </c>
      <c r="F4045" t="b">
        <v>1</v>
      </c>
      <c r="G4045" s="6">
        <v>5667210</v>
      </c>
      <c r="I4045">
        <v>0</v>
      </c>
      <c r="J4045" s="6">
        <v>5667210</v>
      </c>
    </row>
    <row r="4046" spans="1:10" x14ac:dyDescent="0.3">
      <c r="A4046" s="5">
        <v>45597</v>
      </c>
      <c r="B4046" t="s">
        <v>75</v>
      </c>
      <c r="C4046" t="s">
        <v>537</v>
      </c>
      <c r="D4046" s="1">
        <v>44861</v>
      </c>
      <c r="F4046" t="b">
        <v>1</v>
      </c>
      <c r="G4046" s="6">
        <v>4054950</v>
      </c>
      <c r="I4046">
        <v>0</v>
      </c>
      <c r="J4046" s="6">
        <v>4054950</v>
      </c>
    </row>
    <row r="4047" spans="1:10" x14ac:dyDescent="0.3">
      <c r="A4047" s="5">
        <v>45597</v>
      </c>
      <c r="B4047" t="s">
        <v>76</v>
      </c>
      <c r="C4047" t="s">
        <v>539</v>
      </c>
      <c r="D4047" s="1">
        <v>44889</v>
      </c>
      <c r="F4047" t="b">
        <v>1</v>
      </c>
      <c r="G4047" s="6">
        <v>4036290</v>
      </c>
      <c r="I4047">
        <v>0</v>
      </c>
      <c r="J4047" s="6">
        <v>4036290</v>
      </c>
    </row>
    <row r="4048" spans="1:10" x14ac:dyDescent="0.3">
      <c r="A4048" s="5">
        <v>45597</v>
      </c>
      <c r="B4048" t="s">
        <v>77</v>
      </c>
      <c r="C4048" t="s">
        <v>540</v>
      </c>
      <c r="D4048" s="1">
        <v>44893</v>
      </c>
      <c r="F4048" t="b">
        <v>1</v>
      </c>
      <c r="G4048" s="6">
        <v>3888850</v>
      </c>
      <c r="I4048" s="6">
        <v>5800</v>
      </c>
      <c r="J4048" s="6">
        <v>3894650</v>
      </c>
    </row>
    <row r="4049" spans="1:10" x14ac:dyDescent="0.3">
      <c r="A4049" s="5">
        <v>45597</v>
      </c>
      <c r="B4049" t="s">
        <v>78</v>
      </c>
      <c r="C4049" t="s">
        <v>541</v>
      </c>
      <c r="D4049" s="1">
        <v>44895</v>
      </c>
      <c r="F4049" t="b">
        <v>1</v>
      </c>
      <c r="G4049" s="6">
        <v>3807500</v>
      </c>
      <c r="H4049" s="6">
        <v>175300</v>
      </c>
      <c r="I4049">
        <v>0</v>
      </c>
      <c r="J4049" s="6">
        <v>3982800</v>
      </c>
    </row>
    <row r="4050" spans="1:10" x14ac:dyDescent="0.3">
      <c r="A4050" s="5">
        <v>45597</v>
      </c>
      <c r="B4050" t="s">
        <v>79</v>
      </c>
      <c r="C4050" t="s">
        <v>542</v>
      </c>
      <c r="D4050" s="1">
        <v>44897</v>
      </c>
      <c r="F4050" t="b">
        <v>1</v>
      </c>
      <c r="G4050" s="6">
        <v>3260450</v>
      </c>
      <c r="H4050" s="6">
        <v>138700</v>
      </c>
      <c r="I4050">
        <v>0</v>
      </c>
      <c r="J4050" s="6">
        <v>3399150</v>
      </c>
    </row>
    <row r="4051" spans="1:10" x14ac:dyDescent="0.3">
      <c r="A4051" s="5">
        <v>45597</v>
      </c>
      <c r="B4051" t="s">
        <v>80</v>
      </c>
      <c r="C4051" t="s">
        <v>543</v>
      </c>
      <c r="D4051" s="1">
        <v>44901</v>
      </c>
      <c r="F4051" t="b">
        <v>1</v>
      </c>
      <c r="G4051" s="6">
        <v>4165550</v>
      </c>
      <c r="I4051" s="6">
        <v>5950</v>
      </c>
      <c r="J4051" s="6">
        <v>4171500</v>
      </c>
    </row>
    <row r="4052" spans="1:10" x14ac:dyDescent="0.3">
      <c r="A4052" s="5">
        <v>45597</v>
      </c>
      <c r="B4052" t="s">
        <v>81</v>
      </c>
      <c r="C4052" t="s">
        <v>544</v>
      </c>
      <c r="D4052" s="1">
        <v>44916</v>
      </c>
      <c r="F4052" t="b">
        <v>1</v>
      </c>
      <c r="G4052" s="6">
        <v>4900810</v>
      </c>
      <c r="I4052">
        <v>0</v>
      </c>
      <c r="J4052" s="6">
        <v>4900810</v>
      </c>
    </row>
    <row r="4053" spans="1:10" x14ac:dyDescent="0.3">
      <c r="A4053" s="5">
        <v>45597</v>
      </c>
      <c r="B4053" t="s">
        <v>82</v>
      </c>
      <c r="C4053" t="s">
        <v>545</v>
      </c>
      <c r="D4053" s="1">
        <v>44922</v>
      </c>
      <c r="F4053" t="b">
        <v>1</v>
      </c>
      <c r="G4053" s="6">
        <v>3904910</v>
      </c>
      <c r="I4053" s="6">
        <v>9010</v>
      </c>
      <c r="J4053" s="6">
        <v>3913920</v>
      </c>
    </row>
    <row r="4054" spans="1:10" x14ac:dyDescent="0.3">
      <c r="A4054" s="5">
        <v>45597</v>
      </c>
      <c r="B4054" t="s">
        <v>83</v>
      </c>
      <c r="C4054" t="s">
        <v>546</v>
      </c>
      <c r="D4054" s="1">
        <v>44945</v>
      </c>
      <c r="F4054" t="b">
        <v>1</v>
      </c>
      <c r="G4054" s="6">
        <v>4803800</v>
      </c>
      <c r="I4054">
        <v>0</v>
      </c>
      <c r="J4054" s="6">
        <v>4803800</v>
      </c>
    </row>
    <row r="4055" spans="1:10" x14ac:dyDescent="0.3">
      <c r="A4055" s="5">
        <v>45597</v>
      </c>
      <c r="B4055" t="s">
        <v>84</v>
      </c>
      <c r="C4055" t="s">
        <v>547</v>
      </c>
      <c r="D4055" s="1">
        <v>44978</v>
      </c>
      <c r="F4055" t="b">
        <v>1</v>
      </c>
      <c r="G4055" s="6">
        <v>4350430</v>
      </c>
      <c r="H4055" s="6">
        <v>220000</v>
      </c>
      <c r="I4055">
        <v>0</v>
      </c>
      <c r="J4055" s="6">
        <v>4570430</v>
      </c>
    </row>
    <row r="4056" spans="1:10" x14ac:dyDescent="0.3">
      <c r="A4056" s="5">
        <v>45597</v>
      </c>
      <c r="B4056" t="s">
        <v>85</v>
      </c>
      <c r="C4056" t="s">
        <v>548</v>
      </c>
      <c r="D4056" s="1">
        <v>44985</v>
      </c>
      <c r="F4056" t="b">
        <v>1</v>
      </c>
      <c r="G4056" s="6">
        <v>4286170</v>
      </c>
      <c r="I4056">
        <v>0</v>
      </c>
      <c r="J4056" s="6">
        <v>4286170</v>
      </c>
    </row>
    <row r="4057" spans="1:10" x14ac:dyDescent="0.3">
      <c r="A4057" s="5">
        <v>45597</v>
      </c>
      <c r="B4057" t="s">
        <v>86</v>
      </c>
      <c r="C4057" t="s">
        <v>549</v>
      </c>
      <c r="D4057" s="1">
        <v>45007</v>
      </c>
      <c r="F4057" t="b">
        <v>1</v>
      </c>
      <c r="G4057" s="6">
        <v>6756000</v>
      </c>
      <c r="I4057">
        <v>0</v>
      </c>
      <c r="J4057" s="6">
        <v>6756000</v>
      </c>
    </row>
    <row r="4058" spans="1:10" x14ac:dyDescent="0.3">
      <c r="A4058" s="5">
        <v>45597</v>
      </c>
      <c r="B4058" t="s">
        <v>87</v>
      </c>
      <c r="C4058" t="s">
        <v>550</v>
      </c>
      <c r="D4058" s="1">
        <v>45012</v>
      </c>
      <c r="F4058" t="b">
        <v>1</v>
      </c>
      <c r="G4058" s="6">
        <v>4971070</v>
      </c>
      <c r="H4058" s="6">
        <v>326000</v>
      </c>
      <c r="I4058">
        <v>0</v>
      </c>
      <c r="J4058" s="6">
        <v>5297070</v>
      </c>
    </row>
    <row r="4059" spans="1:10" x14ac:dyDescent="0.3">
      <c r="A4059" s="5">
        <v>45597</v>
      </c>
      <c r="B4059" t="s">
        <v>88</v>
      </c>
      <c r="C4059" t="s">
        <v>551</v>
      </c>
      <c r="D4059" s="1">
        <v>45014</v>
      </c>
      <c r="F4059" t="b">
        <v>1</v>
      </c>
      <c r="G4059" s="6">
        <v>8673150</v>
      </c>
      <c r="I4059">
        <v>0</v>
      </c>
      <c r="J4059" s="6">
        <v>8673150</v>
      </c>
    </row>
    <row r="4060" spans="1:10" x14ac:dyDescent="0.3">
      <c r="A4060" s="5">
        <v>45597</v>
      </c>
      <c r="B4060" t="s">
        <v>89</v>
      </c>
      <c r="C4060" t="s">
        <v>552</v>
      </c>
      <c r="D4060" s="1">
        <v>45026</v>
      </c>
      <c r="F4060" t="b">
        <v>1</v>
      </c>
      <c r="G4060" s="6">
        <v>5528000</v>
      </c>
      <c r="I4060">
        <v>0</v>
      </c>
      <c r="J4060" s="6">
        <v>5528000</v>
      </c>
    </row>
    <row r="4061" spans="1:10" x14ac:dyDescent="0.3">
      <c r="A4061" s="5">
        <v>45597</v>
      </c>
      <c r="B4061" t="s">
        <v>90</v>
      </c>
      <c r="C4061" t="s">
        <v>553</v>
      </c>
      <c r="D4061" s="1">
        <v>45036</v>
      </c>
      <c r="F4061" t="b">
        <v>1</v>
      </c>
      <c r="G4061" s="6">
        <v>5314390</v>
      </c>
      <c r="I4061">
        <v>0</v>
      </c>
      <c r="J4061" s="6">
        <v>5314390</v>
      </c>
    </row>
    <row r="4062" spans="1:10" x14ac:dyDescent="0.3">
      <c r="A4062" s="5">
        <v>45597</v>
      </c>
      <c r="B4062" t="s">
        <v>91</v>
      </c>
      <c r="C4062" t="s">
        <v>554</v>
      </c>
      <c r="D4062" s="1">
        <v>45042</v>
      </c>
      <c r="F4062" t="b">
        <v>1</v>
      </c>
      <c r="G4062" s="6">
        <v>9575950</v>
      </c>
      <c r="I4062">
        <v>0</v>
      </c>
      <c r="J4062" s="6">
        <v>9575950</v>
      </c>
    </row>
    <row r="4063" spans="1:10" x14ac:dyDescent="0.3">
      <c r="A4063" s="5">
        <v>45597</v>
      </c>
      <c r="B4063" t="s">
        <v>92</v>
      </c>
      <c r="C4063" t="s">
        <v>555</v>
      </c>
      <c r="D4063" s="1">
        <v>45049</v>
      </c>
      <c r="F4063" t="b">
        <v>1</v>
      </c>
      <c r="G4063" s="6">
        <v>2471300</v>
      </c>
      <c r="H4063" s="6">
        <v>157000</v>
      </c>
      <c r="I4063">
        <v>0</v>
      </c>
      <c r="J4063" s="6">
        <v>2628300</v>
      </c>
    </row>
    <row r="4064" spans="1:10" x14ac:dyDescent="0.3">
      <c r="A4064" s="5">
        <v>45597</v>
      </c>
      <c r="B4064" t="s">
        <v>93</v>
      </c>
      <c r="C4064" t="s">
        <v>556</v>
      </c>
      <c r="D4064" s="1">
        <v>45077</v>
      </c>
      <c r="F4064" t="b">
        <v>1</v>
      </c>
      <c r="G4064" s="6">
        <v>4816250</v>
      </c>
      <c r="I4064">
        <v>0</v>
      </c>
      <c r="J4064" s="6">
        <v>4816250</v>
      </c>
    </row>
    <row r="4065" spans="1:10" x14ac:dyDescent="0.3">
      <c r="A4065" s="5">
        <v>45597</v>
      </c>
      <c r="B4065" t="s">
        <v>94</v>
      </c>
      <c r="C4065" t="s">
        <v>557</v>
      </c>
      <c r="D4065" s="1">
        <v>45097</v>
      </c>
      <c r="F4065" t="b">
        <v>1</v>
      </c>
      <c r="G4065" s="6">
        <v>6922920</v>
      </c>
      <c r="I4065">
        <v>0</v>
      </c>
      <c r="J4065" s="6">
        <v>6922920</v>
      </c>
    </row>
    <row r="4066" spans="1:10" x14ac:dyDescent="0.3">
      <c r="A4066" s="5">
        <v>45597</v>
      </c>
      <c r="B4066" t="s">
        <v>95</v>
      </c>
      <c r="C4066" t="s">
        <v>558</v>
      </c>
      <c r="D4066" s="1">
        <v>45120</v>
      </c>
      <c r="F4066" t="b">
        <v>1</v>
      </c>
      <c r="G4066" s="6">
        <v>3546010</v>
      </c>
      <c r="I4066">
        <v>0</v>
      </c>
      <c r="J4066" s="6">
        <v>3546010</v>
      </c>
    </row>
    <row r="4067" spans="1:10" x14ac:dyDescent="0.3">
      <c r="A4067" s="5">
        <v>45597</v>
      </c>
      <c r="B4067" t="s">
        <v>96</v>
      </c>
      <c r="C4067" t="s">
        <v>559</v>
      </c>
      <c r="D4067" s="1">
        <v>45120</v>
      </c>
      <c r="F4067" t="b">
        <v>1</v>
      </c>
      <c r="G4067" s="6">
        <v>4409570</v>
      </c>
      <c r="I4067">
        <v>0</v>
      </c>
      <c r="J4067" s="6">
        <v>4409570</v>
      </c>
    </row>
    <row r="4068" spans="1:10" x14ac:dyDescent="0.3">
      <c r="A4068" s="5">
        <v>45597</v>
      </c>
      <c r="B4068" t="s">
        <v>97</v>
      </c>
      <c r="C4068" t="s">
        <v>560</v>
      </c>
      <c r="D4068" s="1">
        <v>45121</v>
      </c>
      <c r="F4068" t="b">
        <v>1</v>
      </c>
      <c r="G4068" s="6">
        <v>4187850</v>
      </c>
      <c r="I4068">
        <v>0</v>
      </c>
      <c r="J4068" s="6">
        <v>4187850</v>
      </c>
    </row>
    <row r="4069" spans="1:10" x14ac:dyDescent="0.3">
      <c r="A4069" s="5">
        <v>45597</v>
      </c>
      <c r="B4069" t="s">
        <v>98</v>
      </c>
      <c r="C4069" t="s">
        <v>561</v>
      </c>
      <c r="D4069" s="1">
        <v>45121</v>
      </c>
      <c r="F4069" t="b">
        <v>1</v>
      </c>
      <c r="G4069" s="6">
        <v>3731080</v>
      </c>
      <c r="I4069">
        <v>0</v>
      </c>
      <c r="J4069" s="6">
        <v>3731080</v>
      </c>
    </row>
    <row r="4070" spans="1:10" x14ac:dyDescent="0.3">
      <c r="A4070" s="5">
        <v>45597</v>
      </c>
      <c r="B4070" t="s">
        <v>99</v>
      </c>
      <c r="C4070" t="s">
        <v>562</v>
      </c>
      <c r="D4070" s="1">
        <v>45126</v>
      </c>
      <c r="F4070" t="b">
        <v>1</v>
      </c>
      <c r="G4070" s="6">
        <v>4712470</v>
      </c>
      <c r="I4070" s="6">
        <v>6950</v>
      </c>
      <c r="J4070" s="6">
        <v>4719420</v>
      </c>
    </row>
    <row r="4071" spans="1:10" x14ac:dyDescent="0.3">
      <c r="A4071" s="5">
        <v>45597</v>
      </c>
      <c r="B4071" t="s">
        <v>100</v>
      </c>
      <c r="C4071" t="s">
        <v>563</v>
      </c>
      <c r="D4071" s="1">
        <v>45133</v>
      </c>
      <c r="F4071" t="b">
        <v>1</v>
      </c>
      <c r="G4071" s="6">
        <v>5456330</v>
      </c>
      <c r="I4071">
        <v>0</v>
      </c>
      <c r="J4071" s="6">
        <v>5456330</v>
      </c>
    </row>
    <row r="4072" spans="1:10" x14ac:dyDescent="0.3">
      <c r="A4072" s="5">
        <v>45597</v>
      </c>
      <c r="B4072" t="s">
        <v>101</v>
      </c>
      <c r="C4072" t="s">
        <v>564</v>
      </c>
      <c r="D4072" s="1">
        <v>45140</v>
      </c>
      <c r="F4072" t="b">
        <v>1</v>
      </c>
      <c r="G4072" s="6">
        <v>4730560</v>
      </c>
      <c r="I4072">
        <v>0</v>
      </c>
      <c r="J4072" s="6">
        <v>4730560</v>
      </c>
    </row>
    <row r="4073" spans="1:10" x14ac:dyDescent="0.3">
      <c r="A4073" s="5">
        <v>45597</v>
      </c>
      <c r="B4073" t="s">
        <v>102</v>
      </c>
      <c r="C4073" t="s">
        <v>565</v>
      </c>
      <c r="D4073" s="1">
        <v>45154</v>
      </c>
      <c r="F4073" t="b">
        <v>1</v>
      </c>
      <c r="G4073" s="6">
        <v>8566000</v>
      </c>
      <c r="I4073" s="6">
        <v>44000</v>
      </c>
      <c r="J4073" s="6">
        <v>8610000</v>
      </c>
    </row>
    <row r="4074" spans="1:10" x14ac:dyDescent="0.3">
      <c r="A4074" s="5">
        <v>45597</v>
      </c>
      <c r="B4074" t="s">
        <v>103</v>
      </c>
      <c r="C4074" t="s">
        <v>566</v>
      </c>
      <c r="D4074" s="1">
        <v>45159</v>
      </c>
      <c r="F4074" t="b">
        <v>1</v>
      </c>
      <c r="G4074" s="6">
        <v>6270690</v>
      </c>
      <c r="I4074">
        <v>0</v>
      </c>
      <c r="J4074" s="6">
        <v>6270690</v>
      </c>
    </row>
    <row r="4075" spans="1:10" x14ac:dyDescent="0.3">
      <c r="A4075" s="5">
        <v>45597</v>
      </c>
      <c r="B4075" t="s">
        <v>104</v>
      </c>
      <c r="C4075" t="s">
        <v>567</v>
      </c>
      <c r="D4075" s="1">
        <v>45187</v>
      </c>
      <c r="F4075" t="b">
        <v>1</v>
      </c>
      <c r="G4075" s="6">
        <v>7775400</v>
      </c>
      <c r="I4075" s="6">
        <v>10750</v>
      </c>
      <c r="J4075" s="6">
        <v>7786150</v>
      </c>
    </row>
    <row r="4076" spans="1:10" x14ac:dyDescent="0.3">
      <c r="A4076" s="5">
        <v>45597</v>
      </c>
      <c r="B4076" t="s">
        <v>105</v>
      </c>
      <c r="C4076" t="s">
        <v>568</v>
      </c>
      <c r="D4076" s="1">
        <v>45187</v>
      </c>
      <c r="F4076" t="b">
        <v>1</v>
      </c>
      <c r="G4076" s="6">
        <v>4859810</v>
      </c>
      <c r="I4076">
        <v>0</v>
      </c>
      <c r="J4076" s="6">
        <v>4859810</v>
      </c>
    </row>
    <row r="4077" spans="1:10" x14ac:dyDescent="0.3">
      <c r="A4077" s="5">
        <v>45597</v>
      </c>
      <c r="B4077" t="s">
        <v>106</v>
      </c>
      <c r="C4077" t="s">
        <v>569</v>
      </c>
      <c r="D4077" s="1">
        <v>45188</v>
      </c>
      <c r="F4077" t="b">
        <v>1</v>
      </c>
      <c r="G4077" s="6">
        <v>4135150</v>
      </c>
      <c r="I4077" s="6">
        <v>6000</v>
      </c>
      <c r="J4077" s="6">
        <v>4141150</v>
      </c>
    </row>
    <row r="4078" spans="1:10" x14ac:dyDescent="0.3">
      <c r="A4078" s="5">
        <v>45597</v>
      </c>
      <c r="B4078" t="s">
        <v>107</v>
      </c>
      <c r="C4078" t="s">
        <v>570</v>
      </c>
      <c r="D4078" s="1">
        <v>45189</v>
      </c>
      <c r="F4078" t="b">
        <v>1</v>
      </c>
      <c r="G4078" s="6">
        <v>7123500</v>
      </c>
      <c r="I4078">
        <v>0</v>
      </c>
      <c r="J4078" s="6">
        <v>7123500</v>
      </c>
    </row>
    <row r="4079" spans="1:10" x14ac:dyDescent="0.3">
      <c r="A4079" s="5">
        <v>45597</v>
      </c>
      <c r="B4079" t="s">
        <v>108</v>
      </c>
      <c r="C4079" t="s">
        <v>571</v>
      </c>
      <c r="D4079" s="1">
        <v>45194</v>
      </c>
      <c r="F4079" t="b">
        <v>1</v>
      </c>
      <c r="G4079" s="6">
        <v>5379000</v>
      </c>
      <c r="I4079">
        <v>0</v>
      </c>
      <c r="J4079" s="6">
        <v>5379000</v>
      </c>
    </row>
    <row r="4080" spans="1:10" x14ac:dyDescent="0.3">
      <c r="A4080" s="5">
        <v>45597</v>
      </c>
      <c r="B4080" t="s">
        <v>109</v>
      </c>
      <c r="C4080" t="s">
        <v>572</v>
      </c>
      <c r="D4080" s="1">
        <v>45195</v>
      </c>
      <c r="F4080" t="b">
        <v>1</v>
      </c>
      <c r="G4080" s="6">
        <v>6477200</v>
      </c>
      <c r="I4080">
        <v>0</v>
      </c>
      <c r="J4080" s="6">
        <v>6477200</v>
      </c>
    </row>
    <row r="4081" spans="1:10" x14ac:dyDescent="0.3">
      <c r="A4081" s="5">
        <v>45597</v>
      </c>
      <c r="B4081" t="s">
        <v>110</v>
      </c>
      <c r="C4081" t="s">
        <v>573</v>
      </c>
      <c r="D4081" s="1">
        <v>45225</v>
      </c>
      <c r="F4081" t="b">
        <v>1</v>
      </c>
      <c r="G4081" s="6">
        <v>6189630</v>
      </c>
      <c r="I4081" s="6">
        <v>6950</v>
      </c>
      <c r="J4081" s="6">
        <v>6196580</v>
      </c>
    </row>
    <row r="4082" spans="1:10" x14ac:dyDescent="0.3">
      <c r="A4082" s="5">
        <v>45597</v>
      </c>
      <c r="B4082" t="s">
        <v>111</v>
      </c>
      <c r="C4082" t="s">
        <v>574</v>
      </c>
      <c r="D4082" s="1">
        <v>45229</v>
      </c>
      <c r="F4082" t="b">
        <v>1</v>
      </c>
      <c r="G4082" s="6">
        <v>6515600</v>
      </c>
      <c r="I4082" s="6">
        <v>12100</v>
      </c>
      <c r="J4082" s="6">
        <v>6527700</v>
      </c>
    </row>
    <row r="4083" spans="1:10" x14ac:dyDescent="0.3">
      <c r="A4083" s="5">
        <v>45597</v>
      </c>
      <c r="B4083" t="s">
        <v>112</v>
      </c>
      <c r="C4083" t="s">
        <v>575</v>
      </c>
      <c r="D4083" s="1">
        <v>45236</v>
      </c>
      <c r="F4083" t="b">
        <v>0</v>
      </c>
      <c r="G4083" s="6">
        <v>4579220</v>
      </c>
      <c r="I4083" s="6">
        <v>17620</v>
      </c>
      <c r="J4083" s="6">
        <v>4596840</v>
      </c>
    </row>
    <row r="4084" spans="1:10" x14ac:dyDescent="0.3">
      <c r="A4084" s="5">
        <v>45597</v>
      </c>
      <c r="B4084" t="s">
        <v>113</v>
      </c>
      <c r="C4084" t="s">
        <v>576</v>
      </c>
      <c r="D4084" s="1">
        <v>45251</v>
      </c>
      <c r="F4084" t="b">
        <v>0</v>
      </c>
      <c r="G4084" s="6">
        <v>5270190</v>
      </c>
      <c r="I4084">
        <v>0</v>
      </c>
      <c r="J4084" s="6">
        <v>5270190</v>
      </c>
    </row>
    <row r="4085" spans="1:10" x14ac:dyDescent="0.3">
      <c r="A4085" s="5">
        <v>45597</v>
      </c>
      <c r="B4085" t="s">
        <v>114</v>
      </c>
      <c r="C4085" t="s">
        <v>577</v>
      </c>
      <c r="D4085" s="1">
        <v>45272</v>
      </c>
      <c r="F4085" t="b">
        <v>0</v>
      </c>
      <c r="G4085" s="6">
        <v>9576300</v>
      </c>
      <c r="I4085">
        <v>0</v>
      </c>
      <c r="J4085" s="6">
        <v>9576300</v>
      </c>
    </row>
    <row r="4086" spans="1:10" x14ac:dyDescent="0.3">
      <c r="A4086" s="5">
        <v>45597</v>
      </c>
      <c r="B4086" t="s">
        <v>115</v>
      </c>
      <c r="C4086" t="s">
        <v>578</v>
      </c>
      <c r="D4086" s="1">
        <v>45278</v>
      </c>
      <c r="F4086" t="b">
        <v>0</v>
      </c>
      <c r="G4086" s="6">
        <v>6205750</v>
      </c>
      <c r="I4086">
        <v>0</v>
      </c>
      <c r="J4086" s="6">
        <v>6205750</v>
      </c>
    </row>
    <row r="4087" spans="1:10" x14ac:dyDescent="0.3">
      <c r="A4087" s="5">
        <v>45597</v>
      </c>
      <c r="B4087" t="s">
        <v>116</v>
      </c>
      <c r="C4087" t="s">
        <v>579</v>
      </c>
      <c r="D4087" s="1">
        <v>45295</v>
      </c>
      <c r="F4087" t="b">
        <v>0</v>
      </c>
      <c r="G4087" s="6">
        <v>6386350</v>
      </c>
      <c r="I4087" s="6">
        <v>1000</v>
      </c>
      <c r="J4087" s="6">
        <v>6387350</v>
      </c>
    </row>
    <row r="4088" spans="1:10" x14ac:dyDescent="0.3">
      <c r="A4088" s="5">
        <v>45597</v>
      </c>
      <c r="B4088" t="s">
        <v>117</v>
      </c>
      <c r="C4088" t="s">
        <v>581</v>
      </c>
      <c r="D4088" s="1">
        <v>45296</v>
      </c>
      <c r="E4088" s="1">
        <v>45929</v>
      </c>
      <c r="F4088" t="b">
        <v>0</v>
      </c>
      <c r="G4088" s="6">
        <v>3174550</v>
      </c>
      <c r="I4088">
        <v>0</v>
      </c>
      <c r="J4088" s="6">
        <v>3174550</v>
      </c>
    </row>
    <row r="4089" spans="1:10" x14ac:dyDescent="0.3">
      <c r="A4089" s="5">
        <v>45597</v>
      </c>
      <c r="B4089" t="s">
        <v>118</v>
      </c>
      <c r="C4089" t="s">
        <v>580</v>
      </c>
      <c r="D4089" s="1">
        <v>45307</v>
      </c>
      <c r="F4089" t="b">
        <v>0</v>
      </c>
      <c r="G4089" s="6">
        <v>4200270</v>
      </c>
      <c r="I4089" s="6">
        <v>20550</v>
      </c>
      <c r="J4089" s="6">
        <v>4220820</v>
      </c>
    </row>
    <row r="4090" spans="1:10" x14ac:dyDescent="0.3">
      <c r="A4090" s="5">
        <v>45597</v>
      </c>
      <c r="B4090" t="s">
        <v>119</v>
      </c>
      <c r="C4090" t="s">
        <v>582</v>
      </c>
      <c r="D4090" s="1">
        <v>45308</v>
      </c>
      <c r="F4090" t="b">
        <v>0</v>
      </c>
      <c r="G4090" s="6">
        <v>5101340</v>
      </c>
      <c r="I4090">
        <v>0</v>
      </c>
      <c r="J4090" s="6">
        <v>5101340</v>
      </c>
    </row>
    <row r="4091" spans="1:10" x14ac:dyDescent="0.3">
      <c r="A4091" s="5">
        <v>45597</v>
      </c>
      <c r="B4091" t="s">
        <v>120</v>
      </c>
      <c r="C4091" t="s">
        <v>583</v>
      </c>
      <c r="D4091" s="1">
        <v>45316</v>
      </c>
      <c r="F4091" t="b">
        <v>0</v>
      </c>
      <c r="G4091" s="6">
        <v>5981750</v>
      </c>
      <c r="I4091">
        <v>0</v>
      </c>
      <c r="J4091" s="6">
        <v>5981750</v>
      </c>
    </row>
    <row r="4092" spans="1:10" x14ac:dyDescent="0.3">
      <c r="A4092" s="5">
        <v>45597</v>
      </c>
      <c r="B4092" t="s">
        <v>121</v>
      </c>
      <c r="C4092" t="s">
        <v>584</v>
      </c>
      <c r="D4092" s="1">
        <v>45323</v>
      </c>
      <c r="F4092" t="b">
        <v>0</v>
      </c>
      <c r="G4092" s="6">
        <v>3655180</v>
      </c>
      <c r="I4092">
        <v>0</v>
      </c>
      <c r="J4092" s="6">
        <v>3655180</v>
      </c>
    </row>
    <row r="4093" spans="1:10" x14ac:dyDescent="0.3">
      <c r="A4093" s="5">
        <v>45597</v>
      </c>
      <c r="B4093" t="s">
        <v>122</v>
      </c>
      <c r="C4093" t="s">
        <v>585</v>
      </c>
      <c r="D4093" s="1">
        <v>45345</v>
      </c>
      <c r="F4093" t="b">
        <v>0</v>
      </c>
      <c r="G4093" s="6">
        <v>4665950</v>
      </c>
      <c r="I4093">
        <v>0</v>
      </c>
      <c r="J4093" s="6">
        <v>4665950</v>
      </c>
    </row>
    <row r="4094" spans="1:10" x14ac:dyDescent="0.3">
      <c r="A4094" s="5">
        <v>45597</v>
      </c>
      <c r="B4094" t="s">
        <v>123</v>
      </c>
      <c r="C4094" t="s">
        <v>586</v>
      </c>
      <c r="D4094" s="1">
        <v>45351</v>
      </c>
      <c r="F4094" t="b">
        <v>0</v>
      </c>
      <c r="G4094" s="6">
        <v>2666800</v>
      </c>
      <c r="I4094">
        <v>0</v>
      </c>
      <c r="J4094" s="6">
        <v>2666800</v>
      </c>
    </row>
    <row r="4095" spans="1:10" x14ac:dyDescent="0.3">
      <c r="A4095" s="5">
        <v>45597</v>
      </c>
      <c r="B4095" t="s">
        <v>124</v>
      </c>
      <c r="C4095" t="s">
        <v>587</v>
      </c>
      <c r="D4095" s="1">
        <v>45359</v>
      </c>
      <c r="F4095" t="b">
        <v>0</v>
      </c>
      <c r="G4095" s="6">
        <v>5035800</v>
      </c>
      <c r="I4095">
        <v>0</v>
      </c>
      <c r="J4095" s="6">
        <v>5035800</v>
      </c>
    </row>
    <row r="4096" spans="1:10" x14ac:dyDescent="0.3">
      <c r="A4096" s="5">
        <v>45597</v>
      </c>
      <c r="B4096" t="s">
        <v>125</v>
      </c>
      <c r="C4096" t="s">
        <v>588</v>
      </c>
      <c r="D4096" s="1">
        <v>45363</v>
      </c>
      <c r="F4096" t="b">
        <v>0</v>
      </c>
      <c r="G4096" s="6">
        <v>1503800</v>
      </c>
      <c r="I4096">
        <v>0</v>
      </c>
      <c r="J4096" s="6">
        <v>1503800</v>
      </c>
    </row>
    <row r="4097" spans="1:10" x14ac:dyDescent="0.3">
      <c r="A4097" s="5">
        <v>45597</v>
      </c>
      <c r="B4097" t="s">
        <v>126</v>
      </c>
      <c r="C4097" t="s">
        <v>589</v>
      </c>
      <c r="D4097" s="1">
        <v>45364</v>
      </c>
      <c r="F4097" t="b">
        <v>0</v>
      </c>
      <c r="G4097" s="6">
        <v>5043360</v>
      </c>
      <c r="I4097">
        <v>0</v>
      </c>
      <c r="J4097" s="6">
        <v>5043360</v>
      </c>
    </row>
    <row r="4098" spans="1:10" x14ac:dyDescent="0.3">
      <c r="A4098" s="5">
        <v>45597</v>
      </c>
      <c r="B4098" t="s">
        <v>127</v>
      </c>
      <c r="C4098" t="s">
        <v>590</v>
      </c>
      <c r="D4098" s="1">
        <v>45386</v>
      </c>
      <c r="F4098" t="b">
        <v>0</v>
      </c>
      <c r="G4098" s="6">
        <v>3415100</v>
      </c>
      <c r="I4098" s="6">
        <v>4680</v>
      </c>
      <c r="J4098" s="6">
        <v>3419780</v>
      </c>
    </row>
    <row r="4099" spans="1:10" x14ac:dyDescent="0.3">
      <c r="A4099" s="5">
        <v>45597</v>
      </c>
      <c r="B4099" t="s">
        <v>128</v>
      </c>
      <c r="C4099" t="s">
        <v>591</v>
      </c>
      <c r="D4099" s="1">
        <v>45387</v>
      </c>
      <c r="F4099" t="b">
        <v>0</v>
      </c>
      <c r="G4099" s="6">
        <v>3586600</v>
      </c>
      <c r="I4099">
        <v>0</v>
      </c>
      <c r="J4099" s="6">
        <v>3586600</v>
      </c>
    </row>
    <row r="4100" spans="1:10" x14ac:dyDescent="0.3">
      <c r="A4100" s="5">
        <v>45597</v>
      </c>
      <c r="B4100" t="s">
        <v>129</v>
      </c>
      <c r="C4100" t="s">
        <v>592</v>
      </c>
      <c r="D4100" s="1">
        <v>45434</v>
      </c>
      <c r="F4100" t="b">
        <v>0</v>
      </c>
      <c r="G4100" s="6">
        <v>3106630</v>
      </c>
      <c r="I4100">
        <v>0</v>
      </c>
      <c r="J4100" s="6">
        <v>3106630</v>
      </c>
    </row>
    <row r="4101" spans="1:10" x14ac:dyDescent="0.3">
      <c r="A4101" s="5">
        <v>45597</v>
      </c>
      <c r="B4101" t="s">
        <v>130</v>
      </c>
      <c r="C4101" t="s">
        <v>593</v>
      </c>
      <c r="D4101" s="1">
        <v>45436</v>
      </c>
      <c r="F4101" t="b">
        <v>0</v>
      </c>
      <c r="G4101" s="6">
        <v>3666500</v>
      </c>
      <c r="I4101">
        <v>0</v>
      </c>
      <c r="J4101" s="6">
        <v>3666500</v>
      </c>
    </row>
    <row r="4102" spans="1:10" x14ac:dyDescent="0.3">
      <c r="A4102" s="5">
        <v>45597</v>
      </c>
      <c r="B4102" t="s">
        <v>131</v>
      </c>
      <c r="C4102" t="s">
        <v>594</v>
      </c>
      <c r="D4102" s="1">
        <v>45469</v>
      </c>
      <c r="F4102" t="b">
        <v>0</v>
      </c>
      <c r="G4102" s="6">
        <v>7899470</v>
      </c>
      <c r="I4102">
        <v>0</v>
      </c>
      <c r="J4102" s="6">
        <v>7899470</v>
      </c>
    </row>
    <row r="4103" spans="1:10" x14ac:dyDescent="0.3">
      <c r="A4103" s="5">
        <v>45597</v>
      </c>
      <c r="B4103" t="s">
        <v>132</v>
      </c>
      <c r="C4103" t="s">
        <v>598</v>
      </c>
      <c r="D4103" s="1">
        <v>45475</v>
      </c>
      <c r="F4103" t="b">
        <v>0</v>
      </c>
      <c r="G4103" s="6">
        <v>3540350</v>
      </c>
      <c r="I4103">
        <v>0</v>
      </c>
      <c r="J4103" s="6">
        <v>3540350</v>
      </c>
    </row>
    <row r="4104" spans="1:10" x14ac:dyDescent="0.3">
      <c r="A4104" s="5">
        <v>45597</v>
      </c>
      <c r="B4104" t="s">
        <v>133</v>
      </c>
      <c r="C4104" t="s">
        <v>599</v>
      </c>
      <c r="D4104" s="1">
        <v>45495</v>
      </c>
      <c r="F4104" t="b">
        <v>0</v>
      </c>
      <c r="G4104" s="6">
        <v>1745020</v>
      </c>
      <c r="I4104">
        <v>0</v>
      </c>
      <c r="J4104" s="6">
        <v>1745020</v>
      </c>
    </row>
    <row r="4105" spans="1:10" x14ac:dyDescent="0.3">
      <c r="A4105" s="5">
        <v>45597</v>
      </c>
      <c r="B4105" t="s">
        <v>134</v>
      </c>
      <c r="C4105" t="s">
        <v>600</v>
      </c>
      <c r="D4105" s="1">
        <v>45505</v>
      </c>
      <c r="F4105" t="b">
        <v>0</v>
      </c>
      <c r="G4105" s="6">
        <v>3890100</v>
      </c>
      <c r="I4105" s="6">
        <v>11900</v>
      </c>
      <c r="J4105" s="6">
        <v>3902000</v>
      </c>
    </row>
    <row r="4106" spans="1:10" x14ac:dyDescent="0.3">
      <c r="A4106" s="5">
        <v>45597</v>
      </c>
      <c r="B4106" t="s">
        <v>135</v>
      </c>
      <c r="C4106" t="s">
        <v>601</v>
      </c>
      <c r="D4106" s="1">
        <v>45531</v>
      </c>
      <c r="F4106" t="b">
        <v>0</v>
      </c>
      <c r="G4106" s="6">
        <v>7116810</v>
      </c>
      <c r="I4106">
        <v>0</v>
      </c>
      <c r="J4106" s="6">
        <v>7116810</v>
      </c>
    </row>
    <row r="4107" spans="1:10" x14ac:dyDescent="0.3">
      <c r="A4107" s="5">
        <v>45597</v>
      </c>
      <c r="B4107" t="s">
        <v>136</v>
      </c>
      <c r="C4107" t="s">
        <v>602</v>
      </c>
      <c r="D4107" s="1">
        <v>45532</v>
      </c>
      <c r="F4107" t="b">
        <v>0</v>
      </c>
      <c r="G4107" s="6">
        <v>1546950</v>
      </c>
      <c r="I4107">
        <v>0</v>
      </c>
      <c r="J4107" s="6">
        <v>1546950</v>
      </c>
    </row>
    <row r="4108" spans="1:10" x14ac:dyDescent="0.3">
      <c r="A4108" s="5">
        <v>45597</v>
      </c>
      <c r="B4108" t="s">
        <v>137</v>
      </c>
      <c r="C4108" t="s">
        <v>603</v>
      </c>
      <c r="D4108" s="1">
        <v>45541</v>
      </c>
      <c r="F4108" t="b">
        <v>0</v>
      </c>
      <c r="G4108" s="6">
        <v>3460850</v>
      </c>
      <c r="I4108">
        <v>0</v>
      </c>
      <c r="J4108" s="6">
        <v>3460850</v>
      </c>
    </row>
    <row r="4109" spans="1:10" x14ac:dyDescent="0.3">
      <c r="A4109" s="5">
        <v>45597</v>
      </c>
      <c r="B4109" t="s">
        <v>138</v>
      </c>
      <c r="C4109" t="s">
        <v>604</v>
      </c>
      <c r="D4109" s="1">
        <v>45540</v>
      </c>
      <c r="F4109" t="b">
        <v>0</v>
      </c>
      <c r="G4109" s="6">
        <v>4037610</v>
      </c>
      <c r="I4109">
        <v>0</v>
      </c>
      <c r="J4109" s="6">
        <v>4037610</v>
      </c>
    </row>
    <row r="4110" spans="1:10" x14ac:dyDescent="0.3">
      <c r="A4110" s="5">
        <v>45597</v>
      </c>
      <c r="B4110" t="s">
        <v>139</v>
      </c>
      <c r="C4110" t="s">
        <v>605</v>
      </c>
      <c r="D4110" s="1">
        <v>45567</v>
      </c>
      <c r="F4110" t="b">
        <v>0</v>
      </c>
      <c r="G4110" s="6">
        <v>3818110</v>
      </c>
      <c r="I4110">
        <v>0</v>
      </c>
      <c r="J4110" s="6">
        <v>3818110</v>
      </c>
    </row>
    <row r="4111" spans="1:10" x14ac:dyDescent="0.3">
      <c r="A4111" s="5">
        <v>45597</v>
      </c>
      <c r="B4111" t="s">
        <v>140</v>
      </c>
      <c r="C4111" t="s">
        <v>606</v>
      </c>
      <c r="D4111" s="1">
        <v>45589</v>
      </c>
      <c r="F4111" t="b">
        <v>0</v>
      </c>
      <c r="G4111" s="6">
        <v>1904630</v>
      </c>
      <c r="I4111">
        <v>0</v>
      </c>
      <c r="J4111" s="6">
        <v>1904630</v>
      </c>
    </row>
    <row r="4112" spans="1:10" x14ac:dyDescent="0.3">
      <c r="A4112" s="5">
        <v>45597</v>
      </c>
      <c r="B4112" t="s">
        <v>141</v>
      </c>
      <c r="C4112" t="s">
        <v>607</v>
      </c>
      <c r="D4112" s="1">
        <v>45611</v>
      </c>
      <c r="F4112" t="b">
        <v>0</v>
      </c>
      <c r="G4112" s="6">
        <v>1136830</v>
      </c>
      <c r="I4112">
        <v>0</v>
      </c>
      <c r="J4112" s="6">
        <v>1136830</v>
      </c>
    </row>
    <row r="4113" spans="1:10" x14ac:dyDescent="0.3">
      <c r="A4113" s="5">
        <v>45597</v>
      </c>
      <c r="B4113" t="s">
        <v>142</v>
      </c>
      <c r="C4113" t="s">
        <v>608</v>
      </c>
      <c r="D4113" s="1">
        <v>45652</v>
      </c>
      <c r="F4113" t="b">
        <v>0</v>
      </c>
      <c r="G4113">
        <v>0</v>
      </c>
      <c r="I4113">
        <v>0</v>
      </c>
      <c r="J4113">
        <v>0</v>
      </c>
    </row>
    <row r="4114" spans="1:10" x14ac:dyDescent="0.3">
      <c r="A4114" s="5">
        <v>45597</v>
      </c>
      <c r="B4114" t="s">
        <v>143</v>
      </c>
      <c r="C4114" t="s">
        <v>609</v>
      </c>
      <c r="D4114" s="1">
        <v>45659</v>
      </c>
      <c r="F4114" t="b">
        <v>0</v>
      </c>
      <c r="G4114">
        <v>0</v>
      </c>
      <c r="I4114">
        <v>0</v>
      </c>
      <c r="J4114">
        <v>0</v>
      </c>
    </row>
    <row r="4115" spans="1:10" x14ac:dyDescent="0.3">
      <c r="A4115" s="5">
        <v>45597</v>
      </c>
      <c r="B4115" t="s">
        <v>144</v>
      </c>
      <c r="C4115" t="s">
        <v>610</v>
      </c>
      <c r="D4115" s="1">
        <v>45755</v>
      </c>
      <c r="F4115" t="b">
        <v>0</v>
      </c>
      <c r="G4115">
        <v>0</v>
      </c>
      <c r="I4115">
        <v>0</v>
      </c>
      <c r="J4115">
        <v>0</v>
      </c>
    </row>
    <row r="4116" spans="1:10" x14ac:dyDescent="0.3">
      <c r="A4116" s="5">
        <v>45597</v>
      </c>
      <c r="B4116" t="s">
        <v>145</v>
      </c>
      <c r="C4116" t="s">
        <v>611</v>
      </c>
      <c r="D4116" s="1">
        <v>45860</v>
      </c>
      <c r="F4116" t="b">
        <v>0</v>
      </c>
      <c r="G4116">
        <v>0</v>
      </c>
      <c r="I4116">
        <v>0</v>
      </c>
      <c r="J4116">
        <v>0</v>
      </c>
    </row>
    <row r="4117" spans="1:10" x14ac:dyDescent="0.3">
      <c r="A4117" s="5">
        <v>45597</v>
      </c>
      <c r="B4117" t="s">
        <v>147</v>
      </c>
      <c r="C4117" t="s">
        <v>612</v>
      </c>
      <c r="D4117" s="1">
        <v>45880</v>
      </c>
      <c r="F4117" t="b">
        <v>0</v>
      </c>
      <c r="G4117">
        <v>0</v>
      </c>
      <c r="I4117">
        <v>0</v>
      </c>
      <c r="J4117">
        <v>0</v>
      </c>
    </row>
    <row r="4118" spans="1:10" x14ac:dyDescent="0.3">
      <c r="A4118" s="5">
        <v>45597</v>
      </c>
      <c r="B4118" t="s">
        <v>146</v>
      </c>
      <c r="C4118" t="s">
        <v>613</v>
      </c>
      <c r="D4118" s="1">
        <v>45867</v>
      </c>
      <c r="F4118" t="b">
        <v>0</v>
      </c>
      <c r="G4118">
        <v>0</v>
      </c>
      <c r="I4118">
        <v>0</v>
      </c>
      <c r="J4118">
        <v>0</v>
      </c>
    </row>
    <row r="4119" spans="1:10" x14ac:dyDescent="0.3">
      <c r="A4119" s="5">
        <v>45627</v>
      </c>
      <c r="B4119" t="s">
        <v>1</v>
      </c>
      <c r="C4119" t="s">
        <v>475</v>
      </c>
      <c r="D4119" s="1">
        <v>42292</v>
      </c>
      <c r="F4119" t="b">
        <v>1</v>
      </c>
      <c r="G4119" s="6">
        <v>7403150</v>
      </c>
      <c r="H4119" s="6">
        <v>356500</v>
      </c>
      <c r="I4119">
        <v>0</v>
      </c>
      <c r="J4119" s="6">
        <v>7759650</v>
      </c>
    </row>
    <row r="4120" spans="1:10" x14ac:dyDescent="0.3">
      <c r="A4120" s="5">
        <v>45627</v>
      </c>
      <c r="B4120" t="s">
        <v>3</v>
      </c>
      <c r="C4120" t="s">
        <v>476</v>
      </c>
      <c r="D4120" s="1">
        <v>42444</v>
      </c>
      <c r="F4120" t="b">
        <v>1</v>
      </c>
      <c r="G4120" s="6">
        <v>5861120</v>
      </c>
      <c r="H4120">
        <v>0</v>
      </c>
      <c r="I4120">
        <v>0</v>
      </c>
      <c r="J4120" s="6">
        <v>5861120</v>
      </c>
    </row>
    <row r="4121" spans="1:10" x14ac:dyDescent="0.3">
      <c r="A4121" s="5">
        <v>45627</v>
      </c>
      <c r="B4121" t="s">
        <v>4</v>
      </c>
      <c r="C4121" t="s">
        <v>477</v>
      </c>
      <c r="D4121" s="1">
        <v>42503</v>
      </c>
      <c r="F4121" t="b">
        <v>1</v>
      </c>
      <c r="G4121" s="6">
        <v>9096200</v>
      </c>
      <c r="H4121">
        <v>0</v>
      </c>
      <c r="I4121" s="6">
        <v>9950</v>
      </c>
      <c r="J4121" s="6">
        <v>9106150</v>
      </c>
    </row>
    <row r="4122" spans="1:10" x14ac:dyDescent="0.3">
      <c r="A4122" s="5">
        <v>45627</v>
      </c>
      <c r="B4122" t="s">
        <v>6</v>
      </c>
      <c r="C4122" t="s">
        <v>478</v>
      </c>
      <c r="D4122" s="1">
        <v>42638</v>
      </c>
      <c r="F4122" t="b">
        <v>1</v>
      </c>
      <c r="G4122" s="6">
        <v>5156120</v>
      </c>
      <c r="H4122">
        <v>0</v>
      </c>
      <c r="I4122" s="6">
        <v>4950</v>
      </c>
      <c r="J4122" s="6">
        <v>5161070</v>
      </c>
    </row>
    <row r="4123" spans="1:10" x14ac:dyDescent="0.3">
      <c r="A4123" s="5">
        <v>45627</v>
      </c>
      <c r="B4123" t="s">
        <v>8</v>
      </c>
      <c r="C4123" t="s">
        <v>479</v>
      </c>
      <c r="D4123" s="1">
        <v>42708</v>
      </c>
      <c r="F4123" t="b">
        <v>1</v>
      </c>
      <c r="G4123" s="6">
        <v>6442380</v>
      </c>
      <c r="H4123">
        <v>0</v>
      </c>
      <c r="I4123">
        <v>0</v>
      </c>
      <c r="J4123" s="6">
        <v>6442380</v>
      </c>
    </row>
    <row r="4124" spans="1:10" x14ac:dyDescent="0.3">
      <c r="A4124" s="5">
        <v>45627</v>
      </c>
      <c r="B4124" t="s">
        <v>10</v>
      </c>
      <c r="C4124" t="s">
        <v>480</v>
      </c>
      <c r="D4124" s="1">
        <v>43039</v>
      </c>
      <c r="F4124" t="b">
        <v>1</v>
      </c>
      <c r="G4124" s="6">
        <v>3729130</v>
      </c>
      <c r="H4124" s="6">
        <v>213900</v>
      </c>
      <c r="I4124">
        <v>0</v>
      </c>
      <c r="J4124" s="6">
        <v>3943030</v>
      </c>
    </row>
    <row r="4125" spans="1:10" x14ac:dyDescent="0.3">
      <c r="A4125" s="5">
        <v>45627</v>
      </c>
      <c r="B4125" t="s">
        <v>11</v>
      </c>
      <c r="C4125" t="s">
        <v>481</v>
      </c>
      <c r="D4125" s="1">
        <v>43146</v>
      </c>
      <c r="F4125" t="b">
        <v>1</v>
      </c>
      <c r="G4125" s="6">
        <v>6457640</v>
      </c>
      <c r="H4125" s="6">
        <v>31700</v>
      </c>
      <c r="I4125">
        <v>0</v>
      </c>
      <c r="J4125" s="6">
        <v>6489340</v>
      </c>
    </row>
    <row r="4126" spans="1:10" x14ac:dyDescent="0.3">
      <c r="A4126" s="5">
        <v>45627</v>
      </c>
      <c r="B4126" t="s">
        <v>12</v>
      </c>
      <c r="C4126" t="s">
        <v>494</v>
      </c>
      <c r="D4126" s="1">
        <v>43252</v>
      </c>
      <c r="F4126" t="b">
        <v>1</v>
      </c>
      <c r="G4126" s="6">
        <v>907000</v>
      </c>
      <c r="H4126">
        <v>0</v>
      </c>
      <c r="I4126">
        <v>0</v>
      </c>
      <c r="J4126" s="6">
        <v>907000</v>
      </c>
    </row>
    <row r="4127" spans="1:10" x14ac:dyDescent="0.3">
      <c r="A4127" s="5">
        <v>45627</v>
      </c>
      <c r="B4127" t="s">
        <v>13</v>
      </c>
      <c r="C4127" t="s">
        <v>485</v>
      </c>
      <c r="D4127" s="1">
        <v>43779</v>
      </c>
      <c r="F4127" t="b">
        <v>1</v>
      </c>
      <c r="G4127" s="6">
        <v>6394440</v>
      </c>
      <c r="H4127" s="6">
        <v>164900</v>
      </c>
      <c r="I4127">
        <v>0</v>
      </c>
      <c r="J4127" s="6">
        <v>6559340</v>
      </c>
    </row>
    <row r="4128" spans="1:10" x14ac:dyDescent="0.3">
      <c r="A4128" s="5">
        <v>45627</v>
      </c>
      <c r="B4128" t="s">
        <v>15</v>
      </c>
      <c r="C4128" t="s">
        <v>517</v>
      </c>
      <c r="D4128" s="1">
        <v>44583</v>
      </c>
      <c r="F4128" t="b">
        <v>1</v>
      </c>
      <c r="G4128" s="6">
        <v>5342150</v>
      </c>
      <c r="H4128" s="6">
        <v>224500</v>
      </c>
      <c r="I4128">
        <v>0</v>
      </c>
      <c r="J4128" s="6">
        <v>5566650</v>
      </c>
    </row>
    <row r="4129" spans="1:10" x14ac:dyDescent="0.3">
      <c r="A4129" s="5">
        <v>45627</v>
      </c>
      <c r="B4129" t="s">
        <v>16</v>
      </c>
      <c r="C4129" t="s">
        <v>538</v>
      </c>
      <c r="D4129" s="1">
        <v>44889</v>
      </c>
      <c r="F4129" t="b">
        <v>1</v>
      </c>
      <c r="G4129" s="6">
        <v>7229070</v>
      </c>
      <c r="H4129">
        <v>0</v>
      </c>
      <c r="I4129" s="6">
        <v>23300</v>
      </c>
      <c r="J4129" s="6">
        <v>7252370</v>
      </c>
    </row>
    <row r="4130" spans="1:10" x14ac:dyDescent="0.3">
      <c r="A4130" s="5">
        <v>45627</v>
      </c>
      <c r="B4130" t="s">
        <v>17</v>
      </c>
      <c r="C4130" t="s">
        <v>595</v>
      </c>
      <c r="D4130" s="1">
        <v>45470</v>
      </c>
      <c r="F4130" t="b">
        <v>0</v>
      </c>
      <c r="G4130" s="6">
        <v>4137000</v>
      </c>
      <c r="H4130">
        <v>0</v>
      </c>
      <c r="I4130">
        <v>0</v>
      </c>
      <c r="J4130" s="6">
        <v>4137000</v>
      </c>
    </row>
    <row r="4131" spans="1:10" x14ac:dyDescent="0.3">
      <c r="A4131" s="5">
        <v>45627</v>
      </c>
      <c r="B4131" t="s">
        <v>18</v>
      </c>
      <c r="C4131" t="s">
        <v>596</v>
      </c>
      <c r="D4131" s="1">
        <v>45810</v>
      </c>
      <c r="F4131" t="b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3">
      <c r="A4132" s="5">
        <v>45627</v>
      </c>
      <c r="B4132" t="s">
        <v>19</v>
      </c>
      <c r="C4132" t="s">
        <v>597</v>
      </c>
      <c r="D4132" s="1">
        <v>45859</v>
      </c>
      <c r="F4132" t="b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3">
      <c r="A4133" s="5">
        <v>45627</v>
      </c>
      <c r="B4133" t="s">
        <v>20</v>
      </c>
      <c r="C4133" t="s">
        <v>482</v>
      </c>
      <c r="D4133" s="1">
        <v>43629</v>
      </c>
      <c r="F4133" t="b">
        <v>1</v>
      </c>
      <c r="G4133" s="6">
        <v>9945240</v>
      </c>
      <c r="H4133" s="6">
        <v>295600</v>
      </c>
      <c r="I4133" s="6">
        <v>6950</v>
      </c>
      <c r="J4133" s="6">
        <v>10247790</v>
      </c>
    </row>
    <row r="4134" spans="1:10" x14ac:dyDescent="0.3">
      <c r="A4134" s="5">
        <v>45627</v>
      </c>
      <c r="B4134" t="s">
        <v>21</v>
      </c>
      <c r="C4134" t="s">
        <v>483</v>
      </c>
      <c r="D4134" s="1">
        <v>43631</v>
      </c>
      <c r="F4134" t="b">
        <v>1</v>
      </c>
      <c r="G4134" s="6">
        <v>4094600</v>
      </c>
      <c r="H4134" s="6">
        <v>225600</v>
      </c>
      <c r="I4134">
        <v>0</v>
      </c>
      <c r="J4134" s="6">
        <v>4320200</v>
      </c>
    </row>
    <row r="4135" spans="1:10" x14ac:dyDescent="0.3">
      <c r="A4135" s="5">
        <v>45627</v>
      </c>
      <c r="B4135" t="s">
        <v>22</v>
      </c>
      <c r="C4135" t="s">
        <v>484</v>
      </c>
      <c r="D4135" s="1">
        <v>43743</v>
      </c>
      <c r="F4135" t="b">
        <v>1</v>
      </c>
      <c r="G4135" s="6">
        <v>8050000</v>
      </c>
      <c r="H4135" s="6">
        <v>314100</v>
      </c>
      <c r="I4135">
        <v>0</v>
      </c>
      <c r="J4135" s="6">
        <v>8364100</v>
      </c>
    </row>
    <row r="4136" spans="1:10" x14ac:dyDescent="0.3">
      <c r="A4136" s="5">
        <v>45627</v>
      </c>
      <c r="B4136" t="s">
        <v>23</v>
      </c>
      <c r="C4136" t="s">
        <v>486</v>
      </c>
      <c r="D4136" s="1">
        <v>43834</v>
      </c>
      <c r="F4136" t="b">
        <v>1</v>
      </c>
      <c r="G4136" s="6">
        <v>13777470</v>
      </c>
      <c r="H4136">
        <v>0</v>
      </c>
      <c r="I4136">
        <v>0</v>
      </c>
      <c r="J4136" s="6">
        <v>13777470</v>
      </c>
    </row>
    <row r="4137" spans="1:10" x14ac:dyDescent="0.3">
      <c r="A4137" s="5">
        <v>45627</v>
      </c>
      <c r="B4137" t="s">
        <v>24</v>
      </c>
      <c r="C4137" t="s">
        <v>487</v>
      </c>
      <c r="D4137" s="1">
        <v>43833</v>
      </c>
      <c r="F4137" t="b">
        <v>1</v>
      </c>
      <c r="G4137" s="6">
        <v>5259500</v>
      </c>
      <c r="H4137">
        <v>0</v>
      </c>
      <c r="I4137">
        <v>0</v>
      </c>
      <c r="J4137" s="6">
        <v>5259500</v>
      </c>
    </row>
    <row r="4138" spans="1:10" x14ac:dyDescent="0.3">
      <c r="A4138" s="5">
        <v>45627</v>
      </c>
      <c r="B4138" t="s">
        <v>25</v>
      </c>
      <c r="C4138" t="s">
        <v>488</v>
      </c>
      <c r="D4138" s="1">
        <v>43853</v>
      </c>
      <c r="F4138" t="b">
        <v>1</v>
      </c>
      <c r="G4138" s="6">
        <v>6821720</v>
      </c>
      <c r="H4138" s="6">
        <v>296900</v>
      </c>
      <c r="I4138" s="6">
        <v>11110</v>
      </c>
      <c r="J4138" s="6">
        <v>7129730</v>
      </c>
    </row>
    <row r="4139" spans="1:10" x14ac:dyDescent="0.3">
      <c r="A4139" s="5">
        <v>45627</v>
      </c>
      <c r="B4139" t="s">
        <v>26</v>
      </c>
      <c r="C4139" t="s">
        <v>489</v>
      </c>
      <c r="D4139" s="1">
        <v>43945</v>
      </c>
      <c r="F4139" t="b">
        <v>1</v>
      </c>
      <c r="G4139" s="6">
        <v>9413620</v>
      </c>
      <c r="H4139" s="6">
        <v>297500</v>
      </c>
      <c r="I4139">
        <v>0</v>
      </c>
      <c r="J4139" s="6">
        <v>9711120</v>
      </c>
    </row>
    <row r="4140" spans="1:10" x14ac:dyDescent="0.3">
      <c r="A4140" s="5">
        <v>45627</v>
      </c>
      <c r="B4140" t="s">
        <v>27</v>
      </c>
      <c r="C4140" t="s">
        <v>490</v>
      </c>
      <c r="D4140" s="1">
        <v>44015</v>
      </c>
      <c r="F4140" t="b">
        <v>1</v>
      </c>
      <c r="G4140" s="6">
        <v>3527940</v>
      </c>
      <c r="H4140">
        <v>0</v>
      </c>
      <c r="I4140">
        <v>0</v>
      </c>
      <c r="J4140" s="6">
        <v>3527940</v>
      </c>
    </row>
    <row r="4141" spans="1:10" x14ac:dyDescent="0.3">
      <c r="A4141" s="5">
        <v>45627</v>
      </c>
      <c r="B4141" t="s">
        <v>28</v>
      </c>
      <c r="C4141" t="s">
        <v>491</v>
      </c>
      <c r="D4141" s="1">
        <v>44042</v>
      </c>
      <c r="F4141" t="b">
        <v>1</v>
      </c>
      <c r="G4141" s="6">
        <v>4888800</v>
      </c>
      <c r="H4141">
        <v>0</v>
      </c>
      <c r="I4141">
        <v>0</v>
      </c>
      <c r="J4141" s="6">
        <v>4888800</v>
      </c>
    </row>
    <row r="4142" spans="1:10" x14ac:dyDescent="0.3">
      <c r="A4142" s="5">
        <v>45627</v>
      </c>
      <c r="B4142" t="s">
        <v>29</v>
      </c>
      <c r="C4142" t="s">
        <v>492</v>
      </c>
      <c r="D4142" s="1">
        <v>44043</v>
      </c>
      <c r="F4142" t="b">
        <v>1</v>
      </c>
      <c r="G4142" s="6">
        <v>3880610</v>
      </c>
      <c r="H4142">
        <v>0</v>
      </c>
      <c r="I4142">
        <v>0</v>
      </c>
      <c r="J4142" s="6">
        <v>3880610</v>
      </c>
    </row>
    <row r="4143" spans="1:10" x14ac:dyDescent="0.3">
      <c r="A4143" s="5">
        <v>45627</v>
      </c>
      <c r="B4143" t="s">
        <v>30</v>
      </c>
      <c r="C4143" t="s">
        <v>493</v>
      </c>
      <c r="D4143" s="1">
        <v>44072</v>
      </c>
      <c r="F4143" t="b">
        <v>1</v>
      </c>
      <c r="G4143" s="6">
        <v>6797580</v>
      </c>
      <c r="H4143">
        <v>0</v>
      </c>
      <c r="I4143">
        <v>0</v>
      </c>
      <c r="J4143" s="6">
        <v>6797580</v>
      </c>
    </row>
    <row r="4144" spans="1:10" x14ac:dyDescent="0.3">
      <c r="A4144" s="5">
        <v>45627</v>
      </c>
      <c r="B4144" t="s">
        <v>31</v>
      </c>
      <c r="C4144" t="s">
        <v>495</v>
      </c>
      <c r="D4144" s="1">
        <v>44085</v>
      </c>
      <c r="F4144" t="b">
        <v>1</v>
      </c>
      <c r="G4144" s="6">
        <v>5899320</v>
      </c>
      <c r="H4144">
        <v>0</v>
      </c>
      <c r="I4144">
        <v>0</v>
      </c>
      <c r="J4144" s="6">
        <v>5899320</v>
      </c>
    </row>
    <row r="4145" spans="1:10" x14ac:dyDescent="0.3">
      <c r="A4145" s="5">
        <v>45627</v>
      </c>
      <c r="B4145" t="s">
        <v>32</v>
      </c>
      <c r="C4145" t="s">
        <v>496</v>
      </c>
      <c r="D4145" s="1">
        <v>44130</v>
      </c>
      <c r="E4145" s="1">
        <v>45543</v>
      </c>
      <c r="F4145" t="b">
        <v>1</v>
      </c>
      <c r="G4145">
        <v>0</v>
      </c>
      <c r="H4145">
        <v>0</v>
      </c>
      <c r="I4145">
        <v>0</v>
      </c>
      <c r="J4145">
        <v>0</v>
      </c>
    </row>
    <row r="4146" spans="1:10" x14ac:dyDescent="0.3">
      <c r="A4146" s="5">
        <v>45627</v>
      </c>
      <c r="B4146" t="s">
        <v>33</v>
      </c>
      <c r="C4146" t="s">
        <v>497</v>
      </c>
      <c r="D4146" s="1">
        <v>44147</v>
      </c>
      <c r="F4146" t="b">
        <v>1</v>
      </c>
      <c r="G4146" s="6">
        <v>5865950</v>
      </c>
      <c r="H4146">
        <v>0</v>
      </c>
      <c r="I4146">
        <v>0</v>
      </c>
      <c r="J4146" s="6">
        <v>5865950</v>
      </c>
    </row>
    <row r="4147" spans="1:10" x14ac:dyDescent="0.3">
      <c r="A4147" s="5">
        <v>45627</v>
      </c>
      <c r="B4147" t="s">
        <v>34</v>
      </c>
      <c r="C4147" t="s">
        <v>498</v>
      </c>
      <c r="D4147" s="1">
        <v>44154</v>
      </c>
      <c r="F4147" t="b">
        <v>1</v>
      </c>
      <c r="G4147" s="6">
        <v>9713790</v>
      </c>
      <c r="H4147">
        <v>0</v>
      </c>
      <c r="I4147">
        <v>0</v>
      </c>
      <c r="J4147" s="6">
        <v>9713790</v>
      </c>
    </row>
    <row r="4148" spans="1:10" x14ac:dyDescent="0.3">
      <c r="A4148" s="5">
        <v>45627</v>
      </c>
      <c r="B4148" t="s">
        <v>35</v>
      </c>
      <c r="C4148" t="s">
        <v>499</v>
      </c>
      <c r="D4148" s="1">
        <v>44169</v>
      </c>
      <c r="F4148" t="b">
        <v>1</v>
      </c>
      <c r="G4148" s="6">
        <v>3968690</v>
      </c>
      <c r="H4148">
        <v>0</v>
      </c>
      <c r="I4148" s="6">
        <v>660000</v>
      </c>
      <c r="J4148" s="6">
        <v>4628690</v>
      </c>
    </row>
    <row r="4149" spans="1:10" x14ac:dyDescent="0.3">
      <c r="A4149" s="5">
        <v>45627</v>
      </c>
      <c r="B4149" t="s">
        <v>36</v>
      </c>
      <c r="C4149" t="s">
        <v>500</v>
      </c>
      <c r="D4149" s="1">
        <v>44217</v>
      </c>
      <c r="E4149" s="1">
        <v>45620</v>
      </c>
      <c r="F4149" t="b">
        <v>1</v>
      </c>
      <c r="G4149">
        <v>0</v>
      </c>
      <c r="H4149">
        <v>0</v>
      </c>
      <c r="I4149">
        <v>0</v>
      </c>
      <c r="J4149">
        <v>0</v>
      </c>
    </row>
    <row r="4150" spans="1:10" x14ac:dyDescent="0.3">
      <c r="A4150" s="5">
        <v>45627</v>
      </c>
      <c r="B4150" t="s">
        <v>37</v>
      </c>
      <c r="C4150" t="s">
        <v>501</v>
      </c>
      <c r="D4150" s="1">
        <v>44245</v>
      </c>
      <c r="E4150" s="1">
        <v>45838</v>
      </c>
      <c r="F4150" t="b">
        <v>1</v>
      </c>
      <c r="G4150" s="6">
        <v>4385550</v>
      </c>
      <c r="H4150">
        <v>0</v>
      </c>
      <c r="I4150">
        <v>0</v>
      </c>
      <c r="J4150" s="6">
        <v>4385550</v>
      </c>
    </row>
    <row r="4151" spans="1:10" x14ac:dyDescent="0.3">
      <c r="A4151" s="5">
        <v>45627</v>
      </c>
      <c r="B4151" t="s">
        <v>38</v>
      </c>
      <c r="C4151" t="s">
        <v>502</v>
      </c>
      <c r="D4151" s="1">
        <v>44252</v>
      </c>
      <c r="F4151" t="b">
        <v>1</v>
      </c>
      <c r="G4151" s="6">
        <v>4075650</v>
      </c>
      <c r="H4151">
        <v>0</v>
      </c>
      <c r="I4151">
        <v>0</v>
      </c>
      <c r="J4151" s="6">
        <v>4075650</v>
      </c>
    </row>
    <row r="4152" spans="1:10" x14ac:dyDescent="0.3">
      <c r="A4152" s="5">
        <v>45627</v>
      </c>
      <c r="B4152" t="s">
        <v>39</v>
      </c>
      <c r="C4152" t="s">
        <v>503</v>
      </c>
      <c r="D4152" s="1">
        <v>44258</v>
      </c>
      <c r="F4152" t="b">
        <v>1</v>
      </c>
      <c r="G4152" s="6">
        <v>6008700</v>
      </c>
      <c r="H4152" s="6">
        <v>254500</v>
      </c>
      <c r="I4152">
        <v>0</v>
      </c>
      <c r="J4152" s="6">
        <v>6263200</v>
      </c>
    </row>
    <row r="4153" spans="1:10" x14ac:dyDescent="0.3">
      <c r="A4153" s="5">
        <v>45627</v>
      </c>
      <c r="B4153" t="s">
        <v>40</v>
      </c>
      <c r="C4153" t="s">
        <v>504</v>
      </c>
      <c r="D4153" s="1">
        <v>44280</v>
      </c>
      <c r="F4153" t="b">
        <v>1</v>
      </c>
      <c r="G4153" s="6">
        <v>2636500</v>
      </c>
      <c r="H4153">
        <v>0</v>
      </c>
      <c r="I4153">
        <v>0</v>
      </c>
      <c r="J4153" s="6">
        <v>2636500</v>
      </c>
    </row>
    <row r="4154" spans="1:10" x14ac:dyDescent="0.3">
      <c r="A4154" s="5">
        <v>45627</v>
      </c>
      <c r="B4154" t="s">
        <v>41</v>
      </c>
      <c r="C4154" t="s">
        <v>505</v>
      </c>
      <c r="D4154" s="1">
        <v>44287</v>
      </c>
      <c r="F4154" t="b">
        <v>1</v>
      </c>
      <c r="G4154" s="6">
        <v>7187950</v>
      </c>
      <c r="H4154">
        <v>0</v>
      </c>
      <c r="I4154" s="6">
        <v>2000</v>
      </c>
      <c r="J4154" s="6">
        <v>7189950</v>
      </c>
    </row>
    <row r="4155" spans="1:10" x14ac:dyDescent="0.3">
      <c r="A4155" s="5">
        <v>45627</v>
      </c>
      <c r="B4155" t="s">
        <v>42</v>
      </c>
      <c r="C4155" t="s">
        <v>506</v>
      </c>
      <c r="D4155" s="1">
        <v>44298</v>
      </c>
      <c r="F4155" t="b">
        <v>1</v>
      </c>
      <c r="G4155" s="6">
        <v>3620670</v>
      </c>
      <c r="H4155">
        <v>0</v>
      </c>
      <c r="I4155">
        <v>0</v>
      </c>
      <c r="J4155" s="6">
        <v>3620670</v>
      </c>
    </row>
    <row r="4156" spans="1:10" x14ac:dyDescent="0.3">
      <c r="A4156" s="5">
        <v>45627</v>
      </c>
      <c r="B4156" t="s">
        <v>43</v>
      </c>
      <c r="C4156" t="s">
        <v>507</v>
      </c>
      <c r="D4156" s="1">
        <v>44299</v>
      </c>
      <c r="F4156" t="b">
        <v>1</v>
      </c>
      <c r="G4156" s="6">
        <v>3240240</v>
      </c>
      <c r="H4156">
        <v>0</v>
      </c>
      <c r="I4156">
        <v>0</v>
      </c>
      <c r="J4156" s="6">
        <v>3240240</v>
      </c>
    </row>
    <row r="4157" spans="1:10" x14ac:dyDescent="0.3">
      <c r="A4157" s="5">
        <v>45627</v>
      </c>
      <c r="B4157" t="s">
        <v>50</v>
      </c>
      <c r="C4157" t="s">
        <v>508</v>
      </c>
      <c r="D4157" s="1">
        <v>44463</v>
      </c>
      <c r="F4157" t="b">
        <v>1</v>
      </c>
      <c r="G4157" s="6">
        <v>2945650</v>
      </c>
      <c r="H4157" s="6">
        <v>325200</v>
      </c>
      <c r="I4157">
        <v>0</v>
      </c>
      <c r="J4157" s="6">
        <v>3270850</v>
      </c>
    </row>
    <row r="4158" spans="1:10" x14ac:dyDescent="0.3">
      <c r="A4158" s="5">
        <v>45627</v>
      </c>
      <c r="B4158" t="s">
        <v>51</v>
      </c>
      <c r="C4158" t="s">
        <v>508</v>
      </c>
      <c r="D4158" s="1">
        <v>44377</v>
      </c>
      <c r="F4158" t="b">
        <v>1</v>
      </c>
      <c r="G4158" s="6">
        <v>5201650</v>
      </c>
      <c r="H4158" s="6">
        <v>227200</v>
      </c>
      <c r="I4158">
        <v>0</v>
      </c>
      <c r="J4158" s="6">
        <v>5428850</v>
      </c>
    </row>
    <row r="4159" spans="1:10" x14ac:dyDescent="0.3">
      <c r="A4159" s="5">
        <v>45627</v>
      </c>
      <c r="B4159" t="s">
        <v>52</v>
      </c>
      <c r="C4159" t="s">
        <v>508</v>
      </c>
      <c r="D4159" s="1">
        <v>44501</v>
      </c>
      <c r="F4159" t="b">
        <v>1</v>
      </c>
      <c r="G4159" s="6">
        <v>5785480</v>
      </c>
      <c r="H4159" s="6">
        <v>103900</v>
      </c>
      <c r="I4159">
        <v>0</v>
      </c>
      <c r="J4159" s="6">
        <v>5889380</v>
      </c>
    </row>
    <row r="4160" spans="1:10" x14ac:dyDescent="0.3">
      <c r="A4160" s="5">
        <v>45627</v>
      </c>
      <c r="B4160" t="s">
        <v>53</v>
      </c>
      <c r="C4160" t="s">
        <v>508</v>
      </c>
      <c r="D4160" s="1">
        <v>44476</v>
      </c>
      <c r="F4160" t="b">
        <v>1</v>
      </c>
      <c r="G4160" s="6">
        <v>3310450</v>
      </c>
      <c r="H4160" s="6">
        <v>161800</v>
      </c>
      <c r="I4160">
        <v>0</v>
      </c>
      <c r="J4160" s="6">
        <v>3472250</v>
      </c>
    </row>
    <row r="4161" spans="1:10" x14ac:dyDescent="0.3">
      <c r="A4161" s="5">
        <v>45627</v>
      </c>
      <c r="B4161" t="s">
        <v>45</v>
      </c>
      <c r="C4161" t="s">
        <v>509</v>
      </c>
      <c r="D4161" s="1">
        <v>44391</v>
      </c>
      <c r="F4161" t="b">
        <v>1</v>
      </c>
      <c r="G4161" s="6">
        <v>7451050</v>
      </c>
      <c r="H4161" s="6">
        <v>354700</v>
      </c>
      <c r="I4161">
        <v>0</v>
      </c>
      <c r="J4161" s="6">
        <v>7805750</v>
      </c>
    </row>
    <row r="4162" spans="1:10" x14ac:dyDescent="0.3">
      <c r="A4162" s="5">
        <v>45627</v>
      </c>
      <c r="B4162" t="s">
        <v>46</v>
      </c>
      <c r="C4162" t="s">
        <v>510</v>
      </c>
      <c r="D4162" s="1">
        <v>44404</v>
      </c>
      <c r="F4162" t="b">
        <v>1</v>
      </c>
      <c r="G4162" s="6">
        <v>8606480</v>
      </c>
      <c r="H4162">
        <v>0</v>
      </c>
      <c r="I4162">
        <v>0</v>
      </c>
      <c r="J4162" s="6">
        <v>8606480</v>
      </c>
    </row>
    <row r="4163" spans="1:10" x14ac:dyDescent="0.3">
      <c r="A4163" s="5">
        <v>45627</v>
      </c>
      <c r="B4163" t="s">
        <v>47</v>
      </c>
      <c r="C4163" t="s">
        <v>511</v>
      </c>
      <c r="D4163" s="1">
        <v>44405</v>
      </c>
      <c r="F4163" t="b">
        <v>1</v>
      </c>
      <c r="G4163" s="6">
        <v>8978900</v>
      </c>
      <c r="H4163">
        <v>0</v>
      </c>
      <c r="I4163">
        <v>0</v>
      </c>
      <c r="J4163" s="6">
        <v>8978900</v>
      </c>
    </row>
    <row r="4164" spans="1:10" x14ac:dyDescent="0.3">
      <c r="A4164" s="5">
        <v>45627</v>
      </c>
      <c r="B4164" t="s">
        <v>44</v>
      </c>
      <c r="C4164" t="s">
        <v>512</v>
      </c>
      <c r="D4164" s="1">
        <v>44421</v>
      </c>
      <c r="F4164" t="b">
        <v>1</v>
      </c>
      <c r="G4164" s="6">
        <v>8214290</v>
      </c>
      <c r="H4164" s="6">
        <v>193700</v>
      </c>
      <c r="I4164">
        <v>500</v>
      </c>
      <c r="J4164" s="6">
        <v>8408490</v>
      </c>
    </row>
    <row r="4165" spans="1:10" x14ac:dyDescent="0.3">
      <c r="A4165" s="5">
        <v>45627</v>
      </c>
      <c r="B4165" t="s">
        <v>48</v>
      </c>
      <c r="C4165" t="s">
        <v>513</v>
      </c>
      <c r="D4165" s="1">
        <v>44446</v>
      </c>
      <c r="F4165" t="b">
        <v>1</v>
      </c>
      <c r="G4165" s="6">
        <v>4427050</v>
      </c>
      <c r="H4165">
        <v>0</v>
      </c>
      <c r="I4165" s="6">
        <v>31350</v>
      </c>
      <c r="J4165" s="6">
        <v>4458400</v>
      </c>
    </row>
    <row r="4166" spans="1:10" x14ac:dyDescent="0.3">
      <c r="A4166" s="5">
        <v>45627</v>
      </c>
      <c r="B4166" t="s">
        <v>49</v>
      </c>
      <c r="C4166" t="s">
        <v>514</v>
      </c>
      <c r="D4166" s="1">
        <v>44453</v>
      </c>
      <c r="F4166" t="b">
        <v>1</v>
      </c>
      <c r="G4166" s="6">
        <v>9674190</v>
      </c>
      <c r="H4166" s="6">
        <v>349500</v>
      </c>
      <c r="I4166">
        <v>0</v>
      </c>
      <c r="J4166" s="6">
        <v>10023690</v>
      </c>
    </row>
    <row r="4167" spans="1:10" x14ac:dyDescent="0.3">
      <c r="A4167" s="5">
        <v>45627</v>
      </c>
      <c r="B4167" t="s">
        <v>54</v>
      </c>
      <c r="C4167" t="s">
        <v>515</v>
      </c>
      <c r="D4167" s="1">
        <v>44508</v>
      </c>
      <c r="F4167" t="b">
        <v>1</v>
      </c>
      <c r="G4167" s="6">
        <v>6437110</v>
      </c>
      <c r="H4167" s="6">
        <v>316900</v>
      </c>
      <c r="I4167">
        <v>0</v>
      </c>
      <c r="J4167" s="6">
        <v>6754010</v>
      </c>
    </row>
    <row r="4168" spans="1:10" x14ac:dyDescent="0.3">
      <c r="A4168" s="5">
        <v>45627</v>
      </c>
      <c r="B4168" t="s">
        <v>55</v>
      </c>
      <c r="C4168" t="s">
        <v>516</v>
      </c>
      <c r="D4168" s="1">
        <v>44536</v>
      </c>
      <c r="E4168" s="1">
        <v>46028</v>
      </c>
      <c r="F4168" t="b">
        <v>1</v>
      </c>
      <c r="G4168" s="6">
        <v>3331700</v>
      </c>
      <c r="H4168">
        <v>0</v>
      </c>
      <c r="I4168">
        <v>0</v>
      </c>
      <c r="J4168" s="6">
        <v>3331700</v>
      </c>
    </row>
    <row r="4169" spans="1:10" x14ac:dyDescent="0.3">
      <c r="A4169" s="5">
        <v>45627</v>
      </c>
      <c r="B4169" t="s">
        <v>56</v>
      </c>
      <c r="C4169" t="s">
        <v>518</v>
      </c>
      <c r="D4169" s="1">
        <v>44616</v>
      </c>
      <c r="F4169" t="b">
        <v>1</v>
      </c>
      <c r="G4169" s="6">
        <v>4261400</v>
      </c>
      <c r="H4169">
        <v>0</v>
      </c>
      <c r="I4169">
        <v>0</v>
      </c>
      <c r="J4169" s="6">
        <v>4261400</v>
      </c>
    </row>
    <row r="4170" spans="1:10" x14ac:dyDescent="0.3">
      <c r="A4170" s="5">
        <v>45627</v>
      </c>
      <c r="B4170" t="s">
        <v>57</v>
      </c>
      <c r="C4170" t="s">
        <v>519</v>
      </c>
      <c r="D4170" s="1">
        <v>44643</v>
      </c>
      <c r="F4170" t="b">
        <v>1</v>
      </c>
      <c r="G4170" s="6">
        <v>8861860</v>
      </c>
      <c r="H4170" s="6">
        <v>324900</v>
      </c>
      <c r="I4170" s="6">
        <v>5950</v>
      </c>
      <c r="J4170" s="6">
        <v>9192710</v>
      </c>
    </row>
    <row r="4171" spans="1:10" x14ac:dyDescent="0.3">
      <c r="A4171" s="5">
        <v>45627</v>
      </c>
      <c r="B4171" t="s">
        <v>58</v>
      </c>
      <c r="C4171" t="s">
        <v>520</v>
      </c>
      <c r="D4171" s="1">
        <v>44651</v>
      </c>
      <c r="F4171" t="b">
        <v>1</v>
      </c>
      <c r="G4171" s="6">
        <v>6232360</v>
      </c>
      <c r="H4171" s="6">
        <v>181000</v>
      </c>
      <c r="I4171">
        <v>0</v>
      </c>
      <c r="J4171" s="6">
        <v>6413360</v>
      </c>
    </row>
    <row r="4172" spans="1:10" x14ac:dyDescent="0.3">
      <c r="A4172" s="5">
        <v>45627</v>
      </c>
      <c r="B4172" t="s">
        <v>59</v>
      </c>
      <c r="C4172" t="s">
        <v>521</v>
      </c>
      <c r="D4172" s="1">
        <v>44657</v>
      </c>
      <c r="F4172" t="b">
        <v>1</v>
      </c>
      <c r="G4172" s="6">
        <v>8158600</v>
      </c>
      <c r="H4172">
        <v>0</v>
      </c>
      <c r="I4172">
        <v>0</v>
      </c>
      <c r="J4172" s="6">
        <v>8158600</v>
      </c>
    </row>
    <row r="4173" spans="1:10" x14ac:dyDescent="0.3">
      <c r="A4173" s="5">
        <v>45627</v>
      </c>
      <c r="B4173" t="s">
        <v>60</v>
      </c>
      <c r="C4173" t="s">
        <v>522</v>
      </c>
      <c r="D4173" s="1">
        <v>44659</v>
      </c>
      <c r="F4173" t="b">
        <v>1</v>
      </c>
      <c r="G4173" s="6">
        <v>4451290</v>
      </c>
      <c r="H4173" s="6">
        <v>464100</v>
      </c>
      <c r="I4173">
        <v>0</v>
      </c>
      <c r="J4173" s="6">
        <v>4915390</v>
      </c>
    </row>
    <row r="4174" spans="1:10" x14ac:dyDescent="0.3">
      <c r="A4174" s="5">
        <v>45627</v>
      </c>
      <c r="B4174" t="s">
        <v>61</v>
      </c>
      <c r="C4174" t="s">
        <v>523</v>
      </c>
      <c r="D4174" s="1">
        <v>44694</v>
      </c>
      <c r="F4174" t="b">
        <v>1</v>
      </c>
      <c r="G4174" s="6">
        <v>8137250</v>
      </c>
      <c r="H4174" s="6">
        <v>401600</v>
      </c>
      <c r="I4174" s="6">
        <v>5750</v>
      </c>
      <c r="J4174" s="6">
        <v>8544600</v>
      </c>
    </row>
    <row r="4175" spans="1:10" x14ac:dyDescent="0.3">
      <c r="A4175" s="5">
        <v>45627</v>
      </c>
      <c r="B4175" t="s">
        <v>62</v>
      </c>
      <c r="C4175" t="s">
        <v>524</v>
      </c>
      <c r="D4175" s="1">
        <v>44712</v>
      </c>
      <c r="F4175" t="b">
        <v>1</v>
      </c>
      <c r="G4175" s="6">
        <v>4151280</v>
      </c>
      <c r="H4175">
        <v>0</v>
      </c>
      <c r="I4175">
        <v>0</v>
      </c>
      <c r="J4175" s="6">
        <v>4151280</v>
      </c>
    </row>
    <row r="4176" spans="1:10" x14ac:dyDescent="0.3">
      <c r="A4176" s="5">
        <v>45627</v>
      </c>
      <c r="B4176" t="s">
        <v>63</v>
      </c>
      <c r="C4176" t="s">
        <v>525</v>
      </c>
      <c r="D4176" s="1">
        <v>44762</v>
      </c>
      <c r="F4176" t="b">
        <v>1</v>
      </c>
      <c r="G4176" s="6">
        <v>3234500</v>
      </c>
      <c r="H4176" s="6">
        <v>152700</v>
      </c>
      <c r="I4176">
        <v>0</v>
      </c>
      <c r="J4176" s="6">
        <v>3387200</v>
      </c>
    </row>
    <row r="4177" spans="1:10" x14ac:dyDescent="0.3">
      <c r="A4177" s="5">
        <v>45627</v>
      </c>
      <c r="B4177" t="s">
        <v>64</v>
      </c>
      <c r="C4177" t="s">
        <v>526</v>
      </c>
      <c r="D4177" s="1">
        <v>44775</v>
      </c>
      <c r="F4177" t="b">
        <v>1</v>
      </c>
      <c r="G4177" s="6">
        <v>4883320</v>
      </c>
      <c r="H4177">
        <v>0</v>
      </c>
      <c r="I4177">
        <v>0</v>
      </c>
      <c r="J4177" s="6">
        <v>4883320</v>
      </c>
    </row>
    <row r="4178" spans="1:10" x14ac:dyDescent="0.3">
      <c r="A4178" s="5">
        <v>45627</v>
      </c>
      <c r="B4178" t="s">
        <v>65</v>
      </c>
      <c r="C4178" t="s">
        <v>527</v>
      </c>
      <c r="D4178" s="1">
        <v>44783</v>
      </c>
      <c r="F4178" t="b">
        <v>1</v>
      </c>
      <c r="G4178" s="6">
        <v>3117400</v>
      </c>
      <c r="H4178">
        <v>0</v>
      </c>
      <c r="I4178">
        <v>0</v>
      </c>
      <c r="J4178" s="6">
        <v>3117400</v>
      </c>
    </row>
    <row r="4179" spans="1:10" x14ac:dyDescent="0.3">
      <c r="A4179" s="5">
        <v>45627</v>
      </c>
      <c r="B4179" t="s">
        <v>66</v>
      </c>
      <c r="C4179" t="s">
        <v>528</v>
      </c>
      <c r="D4179" s="1">
        <v>44798</v>
      </c>
      <c r="F4179" t="b">
        <v>1</v>
      </c>
      <c r="G4179" s="6">
        <v>3574000</v>
      </c>
      <c r="H4179" s="6">
        <v>142600</v>
      </c>
      <c r="I4179">
        <v>0</v>
      </c>
      <c r="J4179" s="6">
        <v>3716600</v>
      </c>
    </row>
    <row r="4180" spans="1:10" x14ac:dyDescent="0.3">
      <c r="A4180" s="5">
        <v>45627</v>
      </c>
      <c r="B4180" t="s">
        <v>67</v>
      </c>
      <c r="C4180" t="s">
        <v>529</v>
      </c>
      <c r="D4180" s="1">
        <v>44802</v>
      </c>
      <c r="F4180" t="b">
        <v>1</v>
      </c>
      <c r="G4180" s="6">
        <v>6568200</v>
      </c>
      <c r="H4180">
        <v>0</v>
      </c>
      <c r="I4180">
        <v>0</v>
      </c>
      <c r="J4180" s="6">
        <v>6568200</v>
      </c>
    </row>
    <row r="4181" spans="1:10" x14ac:dyDescent="0.3">
      <c r="A4181" s="5">
        <v>45627</v>
      </c>
      <c r="B4181" t="s">
        <v>68</v>
      </c>
      <c r="C4181" t="s">
        <v>530</v>
      </c>
      <c r="D4181" s="1">
        <v>44811</v>
      </c>
      <c r="F4181" t="b">
        <v>1</v>
      </c>
      <c r="G4181" s="6">
        <v>2408950</v>
      </c>
      <c r="H4181">
        <v>0</v>
      </c>
      <c r="I4181">
        <v>0</v>
      </c>
      <c r="J4181" s="6">
        <v>2408950</v>
      </c>
    </row>
    <row r="4182" spans="1:10" x14ac:dyDescent="0.3">
      <c r="A4182" s="5">
        <v>45627</v>
      </c>
      <c r="B4182" t="s">
        <v>69</v>
      </c>
      <c r="C4182" t="s">
        <v>531</v>
      </c>
      <c r="D4182" s="1">
        <v>44820</v>
      </c>
      <c r="F4182" t="b">
        <v>1</v>
      </c>
      <c r="G4182" s="6">
        <v>5638750</v>
      </c>
      <c r="H4182" s="6">
        <v>303100</v>
      </c>
      <c r="I4182">
        <v>0</v>
      </c>
      <c r="J4182" s="6">
        <v>5941850</v>
      </c>
    </row>
    <row r="4183" spans="1:10" x14ac:dyDescent="0.3">
      <c r="A4183" s="5">
        <v>45627</v>
      </c>
      <c r="B4183" t="s">
        <v>70</v>
      </c>
      <c r="C4183" t="s">
        <v>532</v>
      </c>
      <c r="D4183" s="1">
        <v>44845</v>
      </c>
      <c r="F4183" t="b">
        <v>1</v>
      </c>
      <c r="G4183" s="6">
        <v>5536500</v>
      </c>
      <c r="H4183">
        <v>0</v>
      </c>
      <c r="I4183" s="6">
        <v>11950</v>
      </c>
      <c r="J4183" s="6">
        <v>5548450</v>
      </c>
    </row>
    <row r="4184" spans="1:10" x14ac:dyDescent="0.3">
      <c r="A4184" s="5">
        <v>45627</v>
      </c>
      <c r="B4184" t="s">
        <v>71</v>
      </c>
      <c r="C4184" t="s">
        <v>533</v>
      </c>
      <c r="D4184" s="1">
        <v>44848</v>
      </c>
      <c r="F4184" t="b">
        <v>1</v>
      </c>
      <c r="G4184" s="6">
        <v>6961300</v>
      </c>
      <c r="H4184">
        <v>0</v>
      </c>
      <c r="I4184">
        <v>0</v>
      </c>
      <c r="J4184" s="6">
        <v>6961300</v>
      </c>
    </row>
    <row r="4185" spans="1:10" x14ac:dyDescent="0.3">
      <c r="A4185" s="5">
        <v>45627</v>
      </c>
      <c r="B4185" t="s">
        <v>72</v>
      </c>
      <c r="C4185" t="s">
        <v>534</v>
      </c>
      <c r="D4185" s="1">
        <v>44854</v>
      </c>
      <c r="F4185" t="b">
        <v>1</v>
      </c>
      <c r="G4185" s="6">
        <v>6903180</v>
      </c>
      <c r="H4185">
        <v>0</v>
      </c>
      <c r="I4185">
        <v>0</v>
      </c>
      <c r="J4185" s="6">
        <v>6903180</v>
      </c>
    </row>
    <row r="4186" spans="1:10" x14ac:dyDescent="0.3">
      <c r="A4186" s="5">
        <v>45627</v>
      </c>
      <c r="B4186" t="s">
        <v>73</v>
      </c>
      <c r="C4186" t="s">
        <v>535</v>
      </c>
      <c r="D4186" s="1">
        <v>44855</v>
      </c>
      <c r="F4186" t="b">
        <v>1</v>
      </c>
      <c r="G4186" s="6">
        <v>4763520</v>
      </c>
      <c r="H4186">
        <v>0</v>
      </c>
      <c r="I4186">
        <v>0</v>
      </c>
      <c r="J4186" s="6">
        <v>4763520</v>
      </c>
    </row>
    <row r="4187" spans="1:10" x14ac:dyDescent="0.3">
      <c r="A4187" s="5">
        <v>45627</v>
      </c>
      <c r="B4187" t="s">
        <v>74</v>
      </c>
      <c r="C4187" t="s">
        <v>536</v>
      </c>
      <c r="D4187" s="1">
        <v>44859</v>
      </c>
      <c r="F4187" t="b">
        <v>1</v>
      </c>
      <c r="G4187" s="6">
        <v>5708810</v>
      </c>
      <c r="H4187">
        <v>0</v>
      </c>
      <c r="I4187">
        <v>0</v>
      </c>
      <c r="J4187" s="6">
        <v>5708810</v>
      </c>
    </row>
    <row r="4188" spans="1:10" x14ac:dyDescent="0.3">
      <c r="A4188" s="5">
        <v>45627</v>
      </c>
      <c r="B4188" t="s">
        <v>75</v>
      </c>
      <c r="C4188" t="s">
        <v>537</v>
      </c>
      <c r="D4188" s="1">
        <v>44861</v>
      </c>
      <c r="F4188" t="b">
        <v>1</v>
      </c>
      <c r="G4188" s="6">
        <v>4010260</v>
      </c>
      <c r="H4188">
        <v>0</v>
      </c>
      <c r="I4188" s="6">
        <v>5950</v>
      </c>
      <c r="J4188" s="6">
        <v>4016210</v>
      </c>
    </row>
    <row r="4189" spans="1:10" x14ac:dyDescent="0.3">
      <c r="A4189" s="5">
        <v>45627</v>
      </c>
      <c r="B4189" t="s">
        <v>76</v>
      </c>
      <c r="C4189" t="s">
        <v>539</v>
      </c>
      <c r="D4189" s="1">
        <v>44889</v>
      </c>
      <c r="F4189" t="b">
        <v>1</v>
      </c>
      <c r="G4189" s="6">
        <v>4344600</v>
      </c>
      <c r="H4189">
        <v>0</v>
      </c>
      <c r="I4189">
        <v>0</v>
      </c>
      <c r="J4189" s="6">
        <v>4344600</v>
      </c>
    </row>
    <row r="4190" spans="1:10" x14ac:dyDescent="0.3">
      <c r="A4190" s="5">
        <v>45627</v>
      </c>
      <c r="B4190" t="s">
        <v>77</v>
      </c>
      <c r="C4190" t="s">
        <v>540</v>
      </c>
      <c r="D4190" s="1">
        <v>44893</v>
      </c>
      <c r="F4190" t="b">
        <v>1</v>
      </c>
      <c r="G4190" s="6">
        <v>5085920</v>
      </c>
      <c r="H4190">
        <v>0</v>
      </c>
      <c r="I4190">
        <v>0</v>
      </c>
      <c r="J4190" s="6">
        <v>5085920</v>
      </c>
    </row>
    <row r="4191" spans="1:10" x14ac:dyDescent="0.3">
      <c r="A4191" s="5">
        <v>45627</v>
      </c>
      <c r="B4191" t="s">
        <v>78</v>
      </c>
      <c r="C4191" t="s">
        <v>541</v>
      </c>
      <c r="D4191" s="1">
        <v>44895</v>
      </c>
      <c r="F4191" t="b">
        <v>1</v>
      </c>
      <c r="G4191" s="6">
        <v>3596700</v>
      </c>
      <c r="H4191" s="6">
        <v>114800</v>
      </c>
      <c r="I4191">
        <v>0</v>
      </c>
      <c r="J4191" s="6">
        <v>3711500</v>
      </c>
    </row>
    <row r="4192" spans="1:10" x14ac:dyDescent="0.3">
      <c r="A4192" s="5">
        <v>45627</v>
      </c>
      <c r="B4192" t="s">
        <v>79</v>
      </c>
      <c r="C4192" t="s">
        <v>542</v>
      </c>
      <c r="D4192" s="1">
        <v>44897</v>
      </c>
      <c r="F4192" t="b">
        <v>1</v>
      </c>
      <c r="G4192" s="6">
        <v>3559150</v>
      </c>
      <c r="H4192" s="6">
        <v>206700</v>
      </c>
      <c r="I4192">
        <v>0</v>
      </c>
      <c r="J4192" s="6">
        <v>3765850</v>
      </c>
    </row>
    <row r="4193" spans="1:10" x14ac:dyDescent="0.3">
      <c r="A4193" s="5">
        <v>45627</v>
      </c>
      <c r="B4193" t="s">
        <v>80</v>
      </c>
      <c r="C4193" t="s">
        <v>543</v>
      </c>
      <c r="D4193" s="1">
        <v>44901</v>
      </c>
      <c r="F4193" t="b">
        <v>1</v>
      </c>
      <c r="G4193" s="6">
        <v>4402150</v>
      </c>
      <c r="H4193">
        <v>0</v>
      </c>
      <c r="I4193">
        <v>0</v>
      </c>
      <c r="J4193" s="6">
        <v>4402150</v>
      </c>
    </row>
    <row r="4194" spans="1:10" x14ac:dyDescent="0.3">
      <c r="A4194" s="5">
        <v>45627</v>
      </c>
      <c r="B4194" t="s">
        <v>81</v>
      </c>
      <c r="C4194" t="s">
        <v>544</v>
      </c>
      <c r="D4194" s="1">
        <v>44916</v>
      </c>
      <c r="F4194" t="b">
        <v>1</v>
      </c>
      <c r="G4194" s="6">
        <v>4149550</v>
      </c>
      <c r="H4194">
        <v>0</v>
      </c>
      <c r="I4194">
        <v>0</v>
      </c>
      <c r="J4194" s="6">
        <v>4149550</v>
      </c>
    </row>
    <row r="4195" spans="1:10" x14ac:dyDescent="0.3">
      <c r="A4195" s="5">
        <v>45627</v>
      </c>
      <c r="B4195" t="s">
        <v>82</v>
      </c>
      <c r="C4195" t="s">
        <v>545</v>
      </c>
      <c r="D4195" s="1">
        <v>44922</v>
      </c>
      <c r="F4195" t="b">
        <v>1</v>
      </c>
      <c r="G4195" s="6">
        <v>4252300</v>
      </c>
      <c r="H4195">
        <v>0</v>
      </c>
      <c r="I4195">
        <v>0</v>
      </c>
      <c r="J4195" s="6">
        <v>4252300</v>
      </c>
    </row>
    <row r="4196" spans="1:10" x14ac:dyDescent="0.3">
      <c r="A4196" s="5">
        <v>45627</v>
      </c>
      <c r="B4196" t="s">
        <v>83</v>
      </c>
      <c r="C4196" t="s">
        <v>546</v>
      </c>
      <c r="D4196" s="1">
        <v>44945</v>
      </c>
      <c r="F4196" t="b">
        <v>1</v>
      </c>
      <c r="G4196" s="6">
        <v>4442400</v>
      </c>
      <c r="H4196">
        <v>0</v>
      </c>
      <c r="I4196">
        <v>0</v>
      </c>
      <c r="J4196" s="6">
        <v>4442400</v>
      </c>
    </row>
    <row r="4197" spans="1:10" x14ac:dyDescent="0.3">
      <c r="A4197" s="5">
        <v>45627</v>
      </c>
      <c r="B4197" t="s">
        <v>84</v>
      </c>
      <c r="C4197" t="s">
        <v>547</v>
      </c>
      <c r="D4197" s="1">
        <v>44978</v>
      </c>
      <c r="F4197" t="b">
        <v>1</v>
      </c>
      <c r="G4197" s="6">
        <v>5065630</v>
      </c>
      <c r="H4197" s="6">
        <v>187400</v>
      </c>
      <c r="I4197">
        <v>0</v>
      </c>
      <c r="J4197" s="6">
        <v>5253030</v>
      </c>
    </row>
    <row r="4198" spans="1:10" x14ac:dyDescent="0.3">
      <c r="A4198" s="5">
        <v>45627</v>
      </c>
      <c r="B4198" t="s">
        <v>85</v>
      </c>
      <c r="C4198" t="s">
        <v>548</v>
      </c>
      <c r="D4198" s="1">
        <v>44985</v>
      </c>
      <c r="F4198" t="b">
        <v>1</v>
      </c>
      <c r="G4198" s="6">
        <v>4616130</v>
      </c>
      <c r="H4198">
        <v>0</v>
      </c>
      <c r="I4198">
        <v>0</v>
      </c>
      <c r="J4198" s="6">
        <v>4616130</v>
      </c>
    </row>
    <row r="4199" spans="1:10" x14ac:dyDescent="0.3">
      <c r="A4199" s="5">
        <v>45627</v>
      </c>
      <c r="B4199" t="s">
        <v>86</v>
      </c>
      <c r="C4199" t="s">
        <v>549</v>
      </c>
      <c r="D4199" s="1">
        <v>45007</v>
      </c>
      <c r="F4199" t="b">
        <v>1</v>
      </c>
      <c r="G4199" s="6">
        <v>6447200</v>
      </c>
      <c r="H4199">
        <v>0</v>
      </c>
      <c r="I4199">
        <v>0</v>
      </c>
      <c r="J4199" s="6">
        <v>6447200</v>
      </c>
    </row>
    <row r="4200" spans="1:10" x14ac:dyDescent="0.3">
      <c r="A4200" s="5">
        <v>45627</v>
      </c>
      <c r="B4200" t="s">
        <v>87</v>
      </c>
      <c r="C4200" t="s">
        <v>550</v>
      </c>
      <c r="D4200" s="1">
        <v>45012</v>
      </c>
      <c r="F4200" t="b">
        <v>1</v>
      </c>
      <c r="G4200" s="6">
        <v>4340170</v>
      </c>
      <c r="H4200" s="6">
        <v>313000</v>
      </c>
      <c r="I4200">
        <v>0</v>
      </c>
      <c r="J4200" s="6">
        <v>4653170</v>
      </c>
    </row>
    <row r="4201" spans="1:10" x14ac:dyDescent="0.3">
      <c r="A4201" s="5">
        <v>45627</v>
      </c>
      <c r="B4201" t="s">
        <v>88</v>
      </c>
      <c r="C4201" t="s">
        <v>551</v>
      </c>
      <c r="D4201" s="1">
        <v>45014</v>
      </c>
      <c r="F4201" t="b">
        <v>1</v>
      </c>
      <c r="G4201" s="6">
        <v>8776350</v>
      </c>
      <c r="H4201">
        <v>0</v>
      </c>
      <c r="I4201" s="6">
        <v>5800</v>
      </c>
      <c r="J4201" s="6">
        <v>8782150</v>
      </c>
    </row>
    <row r="4202" spans="1:10" x14ac:dyDescent="0.3">
      <c r="A4202" s="5">
        <v>45627</v>
      </c>
      <c r="B4202" t="s">
        <v>89</v>
      </c>
      <c r="C4202" t="s">
        <v>552</v>
      </c>
      <c r="D4202" s="1">
        <v>45026</v>
      </c>
      <c r="F4202" t="b">
        <v>1</v>
      </c>
      <c r="G4202" s="6">
        <v>5345950</v>
      </c>
      <c r="H4202">
        <v>0</v>
      </c>
      <c r="I4202">
        <v>0</v>
      </c>
      <c r="J4202" s="6">
        <v>5345950</v>
      </c>
    </row>
    <row r="4203" spans="1:10" x14ac:dyDescent="0.3">
      <c r="A4203" s="5">
        <v>45627</v>
      </c>
      <c r="B4203" t="s">
        <v>90</v>
      </c>
      <c r="C4203" t="s">
        <v>553</v>
      </c>
      <c r="D4203" s="1">
        <v>45036</v>
      </c>
      <c r="F4203" t="b">
        <v>1</v>
      </c>
      <c r="G4203" s="6">
        <v>4734220</v>
      </c>
      <c r="H4203">
        <v>0</v>
      </c>
      <c r="I4203">
        <v>0</v>
      </c>
      <c r="J4203" s="6">
        <v>4734220</v>
      </c>
    </row>
    <row r="4204" spans="1:10" x14ac:dyDescent="0.3">
      <c r="A4204" s="5">
        <v>45627</v>
      </c>
      <c r="B4204" t="s">
        <v>91</v>
      </c>
      <c r="C4204" t="s">
        <v>554</v>
      </c>
      <c r="D4204" s="1">
        <v>45042</v>
      </c>
      <c r="F4204" t="b">
        <v>1</v>
      </c>
      <c r="G4204" s="6">
        <v>9039090</v>
      </c>
      <c r="H4204">
        <v>0</v>
      </c>
      <c r="I4204">
        <v>0</v>
      </c>
      <c r="J4204" s="6">
        <v>9039090</v>
      </c>
    </row>
    <row r="4205" spans="1:10" x14ac:dyDescent="0.3">
      <c r="A4205" s="5">
        <v>45627</v>
      </c>
      <c r="B4205" t="s">
        <v>92</v>
      </c>
      <c r="C4205" t="s">
        <v>555</v>
      </c>
      <c r="D4205" s="1">
        <v>45049</v>
      </c>
      <c r="F4205" t="b">
        <v>1</v>
      </c>
      <c r="G4205" s="6">
        <v>2340800</v>
      </c>
      <c r="H4205" s="6">
        <v>139400</v>
      </c>
      <c r="I4205">
        <v>0</v>
      </c>
      <c r="J4205" s="6">
        <v>2480200</v>
      </c>
    </row>
    <row r="4206" spans="1:10" x14ac:dyDescent="0.3">
      <c r="A4206" s="5">
        <v>45627</v>
      </c>
      <c r="B4206" t="s">
        <v>93</v>
      </c>
      <c r="C4206" t="s">
        <v>556</v>
      </c>
      <c r="D4206" s="1">
        <v>45077</v>
      </c>
      <c r="F4206" t="b">
        <v>1</v>
      </c>
      <c r="G4206" s="6">
        <v>4543140</v>
      </c>
      <c r="H4206">
        <v>0</v>
      </c>
      <c r="I4206">
        <v>0</v>
      </c>
      <c r="J4206" s="6">
        <v>4543140</v>
      </c>
    </row>
    <row r="4207" spans="1:10" x14ac:dyDescent="0.3">
      <c r="A4207" s="5">
        <v>45627</v>
      </c>
      <c r="B4207" t="s">
        <v>94</v>
      </c>
      <c r="C4207" t="s">
        <v>557</v>
      </c>
      <c r="D4207" s="1">
        <v>45097</v>
      </c>
      <c r="F4207" t="b">
        <v>1</v>
      </c>
      <c r="G4207" s="6">
        <v>6564330</v>
      </c>
      <c r="H4207">
        <v>0</v>
      </c>
      <c r="I4207">
        <v>0</v>
      </c>
      <c r="J4207" s="6">
        <v>6564330</v>
      </c>
    </row>
    <row r="4208" spans="1:10" x14ac:dyDescent="0.3">
      <c r="A4208" s="5">
        <v>45627</v>
      </c>
      <c r="B4208" t="s">
        <v>95</v>
      </c>
      <c r="C4208" t="s">
        <v>558</v>
      </c>
      <c r="D4208" s="1">
        <v>45120</v>
      </c>
      <c r="F4208" t="b">
        <v>1</v>
      </c>
      <c r="G4208" s="6">
        <v>3800340</v>
      </c>
      <c r="H4208">
        <v>0</v>
      </c>
      <c r="I4208">
        <v>0</v>
      </c>
      <c r="J4208" s="6">
        <v>3800340</v>
      </c>
    </row>
    <row r="4209" spans="1:10" x14ac:dyDescent="0.3">
      <c r="A4209" s="5">
        <v>45627</v>
      </c>
      <c r="B4209" t="s">
        <v>96</v>
      </c>
      <c r="C4209" t="s">
        <v>559</v>
      </c>
      <c r="D4209" s="1">
        <v>45120</v>
      </c>
      <c r="F4209" t="b">
        <v>1</v>
      </c>
      <c r="G4209" s="6">
        <v>4766660</v>
      </c>
      <c r="H4209">
        <v>0</v>
      </c>
      <c r="I4209">
        <v>0</v>
      </c>
      <c r="J4209" s="6">
        <v>4766660</v>
      </c>
    </row>
    <row r="4210" spans="1:10" x14ac:dyDescent="0.3">
      <c r="A4210" s="5">
        <v>45627</v>
      </c>
      <c r="B4210" t="s">
        <v>97</v>
      </c>
      <c r="C4210" t="s">
        <v>560</v>
      </c>
      <c r="D4210" s="1">
        <v>45121</v>
      </c>
      <c r="F4210" t="b">
        <v>1</v>
      </c>
      <c r="G4210" s="6">
        <v>5182370</v>
      </c>
      <c r="H4210">
        <v>0</v>
      </c>
      <c r="I4210">
        <v>0</v>
      </c>
      <c r="J4210" s="6">
        <v>5182370</v>
      </c>
    </row>
    <row r="4211" spans="1:10" x14ac:dyDescent="0.3">
      <c r="A4211" s="5">
        <v>45627</v>
      </c>
      <c r="B4211" t="s">
        <v>98</v>
      </c>
      <c r="C4211" t="s">
        <v>561</v>
      </c>
      <c r="D4211" s="1">
        <v>45121</v>
      </c>
      <c r="F4211" t="b">
        <v>1</v>
      </c>
      <c r="G4211" s="6">
        <v>3555810</v>
      </c>
      <c r="H4211">
        <v>0</v>
      </c>
      <c r="I4211">
        <v>0</v>
      </c>
      <c r="J4211" s="6">
        <v>3555810</v>
      </c>
    </row>
    <row r="4212" spans="1:10" x14ac:dyDescent="0.3">
      <c r="A4212" s="5">
        <v>45627</v>
      </c>
      <c r="B4212" t="s">
        <v>99</v>
      </c>
      <c r="C4212" t="s">
        <v>562</v>
      </c>
      <c r="D4212" s="1">
        <v>45126</v>
      </c>
      <c r="F4212" t="b">
        <v>1</v>
      </c>
      <c r="G4212" s="6">
        <v>4503790</v>
      </c>
      <c r="H4212">
        <v>0</v>
      </c>
      <c r="I4212">
        <v>0</v>
      </c>
      <c r="J4212" s="6">
        <v>4503790</v>
      </c>
    </row>
    <row r="4213" spans="1:10" x14ac:dyDescent="0.3">
      <c r="A4213" s="5">
        <v>45627</v>
      </c>
      <c r="B4213" t="s">
        <v>100</v>
      </c>
      <c r="C4213" t="s">
        <v>563</v>
      </c>
      <c r="D4213" s="1">
        <v>45133</v>
      </c>
      <c r="F4213" t="b">
        <v>1</v>
      </c>
      <c r="G4213" s="6">
        <v>5498000</v>
      </c>
      <c r="H4213">
        <v>0</v>
      </c>
      <c r="I4213">
        <v>0</v>
      </c>
      <c r="J4213" s="6">
        <v>5498000</v>
      </c>
    </row>
    <row r="4214" spans="1:10" x14ac:dyDescent="0.3">
      <c r="A4214" s="5">
        <v>45627</v>
      </c>
      <c r="B4214" t="s">
        <v>101</v>
      </c>
      <c r="C4214" t="s">
        <v>564</v>
      </c>
      <c r="D4214" s="1">
        <v>45140</v>
      </c>
      <c r="F4214" t="b">
        <v>1</v>
      </c>
      <c r="G4214" s="6">
        <v>4502620</v>
      </c>
      <c r="H4214">
        <v>0</v>
      </c>
      <c r="I4214">
        <v>0</v>
      </c>
      <c r="J4214" s="6">
        <v>4502620</v>
      </c>
    </row>
    <row r="4215" spans="1:10" x14ac:dyDescent="0.3">
      <c r="A4215" s="5">
        <v>45627</v>
      </c>
      <c r="B4215" t="s">
        <v>102</v>
      </c>
      <c r="C4215" t="s">
        <v>565</v>
      </c>
      <c r="D4215" s="1">
        <v>45154</v>
      </c>
      <c r="F4215" t="b">
        <v>1</v>
      </c>
      <c r="G4215" s="6">
        <v>8834000</v>
      </c>
      <c r="H4215">
        <v>0</v>
      </c>
      <c r="I4215" s="6">
        <v>14500</v>
      </c>
      <c r="J4215" s="6">
        <v>8848500</v>
      </c>
    </row>
    <row r="4216" spans="1:10" x14ac:dyDescent="0.3">
      <c r="A4216" s="5">
        <v>45627</v>
      </c>
      <c r="B4216" t="s">
        <v>103</v>
      </c>
      <c r="C4216" t="s">
        <v>566</v>
      </c>
      <c r="D4216" s="1">
        <v>45159</v>
      </c>
      <c r="F4216" t="b">
        <v>1</v>
      </c>
      <c r="G4216" s="6">
        <v>6159900</v>
      </c>
      <c r="H4216">
        <v>0</v>
      </c>
      <c r="I4216">
        <v>0</v>
      </c>
      <c r="J4216" s="6">
        <v>6159900</v>
      </c>
    </row>
    <row r="4217" spans="1:10" x14ac:dyDescent="0.3">
      <c r="A4217" s="5">
        <v>45627</v>
      </c>
      <c r="B4217" t="s">
        <v>104</v>
      </c>
      <c r="C4217" t="s">
        <v>567</v>
      </c>
      <c r="D4217" s="1">
        <v>45187</v>
      </c>
      <c r="F4217" t="b">
        <v>1</v>
      </c>
      <c r="G4217" s="6">
        <v>7804430</v>
      </c>
      <c r="H4217">
        <v>0</v>
      </c>
      <c r="I4217">
        <v>0</v>
      </c>
      <c r="J4217" s="6">
        <v>7804430</v>
      </c>
    </row>
    <row r="4218" spans="1:10" x14ac:dyDescent="0.3">
      <c r="A4218" s="5">
        <v>45627</v>
      </c>
      <c r="B4218" t="s">
        <v>105</v>
      </c>
      <c r="C4218" t="s">
        <v>568</v>
      </c>
      <c r="D4218" s="1">
        <v>45187</v>
      </c>
      <c r="F4218" t="b">
        <v>1</v>
      </c>
      <c r="G4218" s="6">
        <v>4577820</v>
      </c>
      <c r="H4218">
        <v>0</v>
      </c>
      <c r="I4218">
        <v>0</v>
      </c>
      <c r="J4218" s="6">
        <v>4577820</v>
      </c>
    </row>
    <row r="4219" spans="1:10" x14ac:dyDescent="0.3">
      <c r="A4219" s="5">
        <v>45627</v>
      </c>
      <c r="B4219" t="s">
        <v>106</v>
      </c>
      <c r="C4219" t="s">
        <v>569</v>
      </c>
      <c r="D4219" s="1">
        <v>45188</v>
      </c>
      <c r="F4219" t="b">
        <v>1</v>
      </c>
      <c r="G4219" s="6">
        <v>3556650</v>
      </c>
      <c r="H4219">
        <v>0</v>
      </c>
      <c r="I4219" s="6">
        <v>25900</v>
      </c>
      <c r="J4219" s="6">
        <v>3582550</v>
      </c>
    </row>
    <row r="4220" spans="1:10" x14ac:dyDescent="0.3">
      <c r="A4220" s="5">
        <v>45627</v>
      </c>
      <c r="B4220" t="s">
        <v>107</v>
      </c>
      <c r="C4220" t="s">
        <v>570</v>
      </c>
      <c r="D4220" s="1">
        <v>45189</v>
      </c>
      <c r="F4220" t="b">
        <v>1</v>
      </c>
      <c r="G4220" s="6">
        <v>7065100</v>
      </c>
      <c r="H4220">
        <v>0</v>
      </c>
      <c r="I4220">
        <v>0</v>
      </c>
      <c r="J4220" s="6">
        <v>7065100</v>
      </c>
    </row>
    <row r="4221" spans="1:10" x14ac:dyDescent="0.3">
      <c r="A4221" s="5">
        <v>45627</v>
      </c>
      <c r="B4221" t="s">
        <v>108</v>
      </c>
      <c r="C4221" t="s">
        <v>571</v>
      </c>
      <c r="D4221" s="1">
        <v>45194</v>
      </c>
      <c r="F4221" t="b">
        <v>1</v>
      </c>
      <c r="G4221" s="6">
        <v>5289400</v>
      </c>
      <c r="H4221">
        <v>0</v>
      </c>
      <c r="I4221">
        <v>0</v>
      </c>
      <c r="J4221" s="6">
        <v>5289400</v>
      </c>
    </row>
    <row r="4222" spans="1:10" x14ac:dyDescent="0.3">
      <c r="A4222" s="5">
        <v>45627</v>
      </c>
      <c r="B4222" t="s">
        <v>109</v>
      </c>
      <c r="C4222" t="s">
        <v>572</v>
      </c>
      <c r="D4222" s="1">
        <v>45195</v>
      </c>
      <c r="F4222" t="b">
        <v>1</v>
      </c>
      <c r="G4222" s="6">
        <v>5774880</v>
      </c>
      <c r="H4222">
        <v>0</v>
      </c>
      <c r="I4222">
        <v>0</v>
      </c>
      <c r="J4222" s="6">
        <v>5774880</v>
      </c>
    </row>
    <row r="4223" spans="1:10" x14ac:dyDescent="0.3">
      <c r="A4223" s="5">
        <v>45627</v>
      </c>
      <c r="B4223" t="s">
        <v>110</v>
      </c>
      <c r="C4223" t="s">
        <v>573</v>
      </c>
      <c r="D4223" s="1">
        <v>45225</v>
      </c>
      <c r="F4223" t="b">
        <v>1</v>
      </c>
      <c r="G4223" s="6">
        <v>6541450</v>
      </c>
      <c r="H4223">
        <v>0</v>
      </c>
      <c r="I4223">
        <v>0</v>
      </c>
      <c r="J4223" s="6">
        <v>6541450</v>
      </c>
    </row>
    <row r="4224" spans="1:10" x14ac:dyDescent="0.3">
      <c r="A4224" s="5">
        <v>45627</v>
      </c>
      <c r="B4224" t="s">
        <v>111</v>
      </c>
      <c r="C4224" t="s">
        <v>574</v>
      </c>
      <c r="D4224" s="1">
        <v>45229</v>
      </c>
      <c r="F4224" t="b">
        <v>1</v>
      </c>
      <c r="G4224" s="6">
        <v>6348440</v>
      </c>
      <c r="H4224">
        <v>0</v>
      </c>
      <c r="I4224">
        <v>0</v>
      </c>
      <c r="J4224" s="6">
        <v>6348440</v>
      </c>
    </row>
    <row r="4225" spans="1:10" x14ac:dyDescent="0.3">
      <c r="A4225" s="5">
        <v>45627</v>
      </c>
      <c r="B4225" t="s">
        <v>112</v>
      </c>
      <c r="C4225" t="s">
        <v>575</v>
      </c>
      <c r="D4225" s="1">
        <v>45236</v>
      </c>
      <c r="F4225" t="b">
        <v>1</v>
      </c>
      <c r="G4225" s="6">
        <v>4963000</v>
      </c>
      <c r="H4225">
        <v>0</v>
      </c>
      <c r="I4225" s="6">
        <v>16910</v>
      </c>
      <c r="J4225" s="6">
        <v>4979910</v>
      </c>
    </row>
    <row r="4226" spans="1:10" x14ac:dyDescent="0.3">
      <c r="A4226" s="5">
        <v>45627</v>
      </c>
      <c r="B4226" t="s">
        <v>113</v>
      </c>
      <c r="C4226" t="s">
        <v>576</v>
      </c>
      <c r="D4226" s="1">
        <v>45251</v>
      </c>
      <c r="F4226" t="b">
        <v>1</v>
      </c>
      <c r="G4226" s="6">
        <v>5112080</v>
      </c>
      <c r="H4226">
        <v>0</v>
      </c>
      <c r="I4226">
        <v>0</v>
      </c>
      <c r="J4226" s="6">
        <v>5112080</v>
      </c>
    </row>
    <row r="4227" spans="1:10" x14ac:dyDescent="0.3">
      <c r="A4227" s="5">
        <v>45627</v>
      </c>
      <c r="B4227" t="s">
        <v>114</v>
      </c>
      <c r="C4227" t="s">
        <v>577</v>
      </c>
      <c r="D4227" s="1">
        <v>45272</v>
      </c>
      <c r="F4227" t="b">
        <v>0</v>
      </c>
      <c r="G4227" s="6">
        <v>5777390</v>
      </c>
      <c r="H4227">
        <v>0</v>
      </c>
      <c r="I4227" s="6">
        <v>6740</v>
      </c>
      <c r="J4227" s="6">
        <v>5784130</v>
      </c>
    </row>
    <row r="4228" spans="1:10" x14ac:dyDescent="0.3">
      <c r="A4228" s="5">
        <v>45627</v>
      </c>
      <c r="B4228" t="s">
        <v>115</v>
      </c>
      <c r="C4228" t="s">
        <v>578</v>
      </c>
      <c r="D4228" s="1">
        <v>45278</v>
      </c>
      <c r="F4228" t="b">
        <v>0</v>
      </c>
      <c r="G4228" s="6">
        <v>5771150</v>
      </c>
      <c r="H4228">
        <v>0</v>
      </c>
      <c r="I4228">
        <v>0</v>
      </c>
      <c r="J4228" s="6">
        <v>5771150</v>
      </c>
    </row>
    <row r="4229" spans="1:10" x14ac:dyDescent="0.3">
      <c r="A4229" s="5">
        <v>45627</v>
      </c>
      <c r="B4229" t="s">
        <v>116</v>
      </c>
      <c r="C4229" t="s">
        <v>579</v>
      </c>
      <c r="D4229" s="1">
        <v>45295</v>
      </c>
      <c r="F4229" t="b">
        <v>0</v>
      </c>
      <c r="G4229" s="6">
        <v>6466520</v>
      </c>
      <c r="H4229">
        <v>0</v>
      </c>
      <c r="I4229">
        <v>0</v>
      </c>
      <c r="J4229" s="6">
        <v>6466520</v>
      </c>
    </row>
    <row r="4230" spans="1:10" x14ac:dyDescent="0.3">
      <c r="A4230" s="5">
        <v>45627</v>
      </c>
      <c r="B4230" t="s">
        <v>117</v>
      </c>
      <c r="C4230" t="s">
        <v>581</v>
      </c>
      <c r="D4230" s="1">
        <v>45296</v>
      </c>
      <c r="E4230" s="1">
        <v>45929</v>
      </c>
      <c r="F4230" t="b">
        <v>0</v>
      </c>
      <c r="G4230" s="6">
        <v>3026600</v>
      </c>
      <c r="H4230">
        <v>0</v>
      </c>
      <c r="I4230">
        <v>0</v>
      </c>
      <c r="J4230" s="6">
        <v>3026600</v>
      </c>
    </row>
    <row r="4231" spans="1:10" x14ac:dyDescent="0.3">
      <c r="A4231" s="5">
        <v>45627</v>
      </c>
      <c r="B4231" t="s">
        <v>118</v>
      </c>
      <c r="C4231" t="s">
        <v>580</v>
      </c>
      <c r="D4231" s="1">
        <v>45307</v>
      </c>
      <c r="F4231" t="b">
        <v>0</v>
      </c>
      <c r="G4231" s="6">
        <v>4135740</v>
      </c>
      <c r="H4231">
        <v>0</v>
      </c>
      <c r="I4231">
        <v>0</v>
      </c>
      <c r="J4231" s="6">
        <v>4135740</v>
      </c>
    </row>
    <row r="4232" spans="1:10" x14ac:dyDescent="0.3">
      <c r="A4232" s="5">
        <v>45627</v>
      </c>
      <c r="B4232" t="s">
        <v>119</v>
      </c>
      <c r="C4232" t="s">
        <v>582</v>
      </c>
      <c r="D4232" s="1">
        <v>45308</v>
      </c>
      <c r="F4232" t="b">
        <v>0</v>
      </c>
      <c r="G4232" s="6">
        <v>5281110</v>
      </c>
      <c r="H4232">
        <v>0</v>
      </c>
      <c r="I4232">
        <v>0</v>
      </c>
      <c r="J4232" s="6">
        <v>5281110</v>
      </c>
    </row>
    <row r="4233" spans="1:10" x14ac:dyDescent="0.3">
      <c r="A4233" s="5">
        <v>45627</v>
      </c>
      <c r="B4233" t="s">
        <v>120</v>
      </c>
      <c r="C4233" t="s">
        <v>583</v>
      </c>
      <c r="D4233" s="1">
        <v>45316</v>
      </c>
      <c r="F4233" t="b">
        <v>0</v>
      </c>
      <c r="G4233" s="6">
        <v>6241750</v>
      </c>
      <c r="H4233">
        <v>0</v>
      </c>
      <c r="I4233">
        <v>0</v>
      </c>
      <c r="J4233" s="6">
        <v>6241750</v>
      </c>
    </row>
    <row r="4234" spans="1:10" x14ac:dyDescent="0.3">
      <c r="A4234" s="5">
        <v>45627</v>
      </c>
      <c r="B4234" t="s">
        <v>121</v>
      </c>
      <c r="C4234" t="s">
        <v>584</v>
      </c>
      <c r="D4234" s="1">
        <v>45323</v>
      </c>
      <c r="F4234" t="b">
        <v>0</v>
      </c>
      <c r="G4234" s="6">
        <v>4013350</v>
      </c>
      <c r="H4234">
        <v>0</v>
      </c>
      <c r="I4234">
        <v>0</v>
      </c>
      <c r="J4234" s="6">
        <v>4013350</v>
      </c>
    </row>
    <row r="4235" spans="1:10" x14ac:dyDescent="0.3">
      <c r="A4235" s="5">
        <v>45627</v>
      </c>
      <c r="B4235" t="s">
        <v>122</v>
      </c>
      <c r="C4235" t="s">
        <v>585</v>
      </c>
      <c r="D4235" s="1">
        <v>45345</v>
      </c>
      <c r="F4235" t="b">
        <v>0</v>
      </c>
      <c r="G4235" s="6">
        <v>4529850</v>
      </c>
      <c r="H4235">
        <v>0</v>
      </c>
      <c r="I4235">
        <v>0</v>
      </c>
      <c r="J4235" s="6">
        <v>4529850</v>
      </c>
    </row>
    <row r="4236" spans="1:10" x14ac:dyDescent="0.3">
      <c r="A4236" s="5">
        <v>45627</v>
      </c>
      <c r="B4236" t="s">
        <v>123</v>
      </c>
      <c r="C4236" t="s">
        <v>586</v>
      </c>
      <c r="D4236" s="1">
        <v>45351</v>
      </c>
      <c r="F4236" t="b">
        <v>0</v>
      </c>
      <c r="G4236" s="6">
        <v>2338580</v>
      </c>
      <c r="H4236">
        <v>0</v>
      </c>
      <c r="I4236">
        <v>0</v>
      </c>
      <c r="J4236" s="6">
        <v>2338580</v>
      </c>
    </row>
    <row r="4237" spans="1:10" x14ac:dyDescent="0.3">
      <c r="A4237" s="5">
        <v>45627</v>
      </c>
      <c r="B4237" t="s">
        <v>124</v>
      </c>
      <c r="C4237" t="s">
        <v>587</v>
      </c>
      <c r="D4237" s="1">
        <v>45359</v>
      </c>
      <c r="F4237" t="b">
        <v>0</v>
      </c>
      <c r="G4237" s="6">
        <v>5181300</v>
      </c>
      <c r="H4237">
        <v>0</v>
      </c>
      <c r="I4237">
        <v>500</v>
      </c>
      <c r="J4237" s="6">
        <v>5181800</v>
      </c>
    </row>
    <row r="4238" spans="1:10" x14ac:dyDescent="0.3">
      <c r="A4238" s="5">
        <v>45627</v>
      </c>
      <c r="B4238" t="s">
        <v>125</v>
      </c>
      <c r="C4238" t="s">
        <v>588</v>
      </c>
      <c r="D4238" s="1">
        <v>45363</v>
      </c>
      <c r="F4238" t="b">
        <v>0</v>
      </c>
      <c r="G4238" s="6">
        <v>1845200</v>
      </c>
      <c r="H4238">
        <v>0</v>
      </c>
      <c r="I4238">
        <v>0</v>
      </c>
      <c r="J4238" s="6">
        <v>1845200</v>
      </c>
    </row>
    <row r="4239" spans="1:10" x14ac:dyDescent="0.3">
      <c r="A4239" s="5">
        <v>45627</v>
      </c>
      <c r="B4239" t="s">
        <v>126</v>
      </c>
      <c r="C4239" t="s">
        <v>589</v>
      </c>
      <c r="D4239" s="1">
        <v>45364</v>
      </c>
      <c r="F4239" t="b">
        <v>0</v>
      </c>
      <c r="G4239" s="6">
        <v>4721030</v>
      </c>
      <c r="H4239">
        <v>0</v>
      </c>
      <c r="I4239">
        <v>0</v>
      </c>
      <c r="J4239" s="6">
        <v>4721030</v>
      </c>
    </row>
    <row r="4240" spans="1:10" x14ac:dyDescent="0.3">
      <c r="A4240" s="5">
        <v>45627</v>
      </c>
      <c r="B4240" t="s">
        <v>127</v>
      </c>
      <c r="C4240" t="s">
        <v>590</v>
      </c>
      <c r="D4240" s="1">
        <v>45386</v>
      </c>
      <c r="F4240" t="b">
        <v>0</v>
      </c>
      <c r="G4240" s="6">
        <v>3435360</v>
      </c>
      <c r="H4240">
        <v>0</v>
      </c>
      <c r="I4240">
        <v>0</v>
      </c>
      <c r="J4240" s="6">
        <v>3435360</v>
      </c>
    </row>
    <row r="4241" spans="1:10" x14ac:dyDescent="0.3">
      <c r="A4241" s="5">
        <v>45627</v>
      </c>
      <c r="B4241" t="s">
        <v>128</v>
      </c>
      <c r="C4241" t="s">
        <v>591</v>
      </c>
      <c r="D4241" s="1">
        <v>45387</v>
      </c>
      <c r="F4241" t="b">
        <v>0</v>
      </c>
      <c r="G4241" s="6">
        <v>3696300</v>
      </c>
      <c r="H4241">
        <v>0</v>
      </c>
      <c r="I4241" s="6">
        <v>10950</v>
      </c>
      <c r="J4241" s="6">
        <v>3707250</v>
      </c>
    </row>
    <row r="4242" spans="1:10" x14ac:dyDescent="0.3">
      <c r="A4242" s="5">
        <v>45627</v>
      </c>
      <c r="B4242" t="s">
        <v>129</v>
      </c>
      <c r="C4242" t="s">
        <v>592</v>
      </c>
      <c r="D4242" s="1">
        <v>45434</v>
      </c>
      <c r="F4242" t="b">
        <v>0</v>
      </c>
      <c r="G4242" s="6">
        <v>3783750</v>
      </c>
      <c r="H4242">
        <v>0</v>
      </c>
      <c r="I4242">
        <v>0</v>
      </c>
      <c r="J4242" s="6">
        <v>3783750</v>
      </c>
    </row>
    <row r="4243" spans="1:10" x14ac:dyDescent="0.3">
      <c r="A4243" s="5">
        <v>45627</v>
      </c>
      <c r="B4243" t="s">
        <v>130</v>
      </c>
      <c r="C4243" t="s">
        <v>593</v>
      </c>
      <c r="D4243" s="1">
        <v>45436</v>
      </c>
      <c r="F4243" t="b">
        <v>0</v>
      </c>
      <c r="G4243" s="6">
        <v>3782500</v>
      </c>
      <c r="H4243">
        <v>0</v>
      </c>
      <c r="I4243">
        <v>0</v>
      </c>
      <c r="J4243" s="6">
        <v>3782500</v>
      </c>
    </row>
    <row r="4244" spans="1:10" x14ac:dyDescent="0.3">
      <c r="A4244" s="5">
        <v>45627</v>
      </c>
      <c r="B4244" t="s">
        <v>131</v>
      </c>
      <c r="C4244" t="s">
        <v>594</v>
      </c>
      <c r="D4244" s="1">
        <v>45469</v>
      </c>
      <c r="F4244" t="b">
        <v>0</v>
      </c>
      <c r="G4244" s="6">
        <v>7250890</v>
      </c>
      <c r="H4244">
        <v>0</v>
      </c>
      <c r="I4244">
        <v>0</v>
      </c>
      <c r="J4244" s="6">
        <v>7250890</v>
      </c>
    </row>
    <row r="4245" spans="1:10" x14ac:dyDescent="0.3">
      <c r="A4245" s="5">
        <v>45627</v>
      </c>
      <c r="B4245" t="s">
        <v>132</v>
      </c>
      <c r="C4245" t="s">
        <v>598</v>
      </c>
      <c r="D4245" s="1">
        <v>45475</v>
      </c>
      <c r="F4245" t="b">
        <v>0</v>
      </c>
      <c r="G4245" s="6">
        <v>3806250</v>
      </c>
      <c r="H4245">
        <v>0</v>
      </c>
      <c r="I4245">
        <v>0</v>
      </c>
      <c r="J4245" s="6">
        <v>3806250</v>
      </c>
    </row>
    <row r="4246" spans="1:10" x14ac:dyDescent="0.3">
      <c r="A4246" s="5">
        <v>45627</v>
      </c>
      <c r="B4246" t="s">
        <v>133</v>
      </c>
      <c r="C4246" t="s">
        <v>599</v>
      </c>
      <c r="D4246" s="1">
        <v>45495</v>
      </c>
      <c r="F4246" t="b">
        <v>0</v>
      </c>
      <c r="G4246" s="6">
        <v>1624020</v>
      </c>
      <c r="H4246">
        <v>0</v>
      </c>
      <c r="I4246">
        <v>0</v>
      </c>
      <c r="J4246" s="6">
        <v>1624020</v>
      </c>
    </row>
    <row r="4247" spans="1:10" x14ac:dyDescent="0.3">
      <c r="A4247" s="5">
        <v>45627</v>
      </c>
      <c r="B4247" t="s">
        <v>134</v>
      </c>
      <c r="C4247" t="s">
        <v>600</v>
      </c>
      <c r="D4247" s="1">
        <v>45505</v>
      </c>
      <c r="F4247" t="b">
        <v>0</v>
      </c>
      <c r="G4247" s="6">
        <v>4206200</v>
      </c>
      <c r="H4247">
        <v>0</v>
      </c>
      <c r="I4247">
        <v>0</v>
      </c>
      <c r="J4247" s="6">
        <v>4206200</v>
      </c>
    </row>
    <row r="4248" spans="1:10" x14ac:dyDescent="0.3">
      <c r="A4248" s="5">
        <v>45627</v>
      </c>
      <c r="B4248" t="s">
        <v>135</v>
      </c>
      <c r="C4248" t="s">
        <v>601</v>
      </c>
      <c r="D4248" s="1">
        <v>45531</v>
      </c>
      <c r="F4248" t="b">
        <v>0</v>
      </c>
      <c r="G4248" s="6">
        <v>7012310</v>
      </c>
      <c r="H4248">
        <v>0</v>
      </c>
      <c r="I4248">
        <v>0</v>
      </c>
      <c r="J4248" s="6">
        <v>7012310</v>
      </c>
    </row>
    <row r="4249" spans="1:10" x14ac:dyDescent="0.3">
      <c r="A4249" s="5">
        <v>45627</v>
      </c>
      <c r="B4249" t="s">
        <v>136</v>
      </c>
      <c r="C4249" t="s">
        <v>602</v>
      </c>
      <c r="D4249" s="1">
        <v>45532</v>
      </c>
      <c r="F4249" t="b">
        <v>0</v>
      </c>
      <c r="G4249" s="6">
        <v>1716980</v>
      </c>
      <c r="H4249">
        <v>0</v>
      </c>
      <c r="I4249">
        <v>0</v>
      </c>
      <c r="J4249" s="6">
        <v>1716980</v>
      </c>
    </row>
    <row r="4250" spans="1:10" x14ac:dyDescent="0.3">
      <c r="A4250" s="5">
        <v>45627</v>
      </c>
      <c r="B4250" t="s">
        <v>137</v>
      </c>
      <c r="C4250" t="s">
        <v>603</v>
      </c>
      <c r="D4250" s="1">
        <v>45541</v>
      </c>
      <c r="F4250" t="b">
        <v>0</v>
      </c>
      <c r="G4250" s="6">
        <v>3747200</v>
      </c>
      <c r="H4250">
        <v>0</v>
      </c>
      <c r="I4250">
        <v>0</v>
      </c>
      <c r="J4250" s="6">
        <v>3747200</v>
      </c>
    </row>
    <row r="4251" spans="1:10" x14ac:dyDescent="0.3">
      <c r="A4251" s="5">
        <v>45627</v>
      </c>
      <c r="B4251" t="s">
        <v>138</v>
      </c>
      <c r="C4251" t="s">
        <v>604</v>
      </c>
      <c r="D4251" s="1">
        <v>45540</v>
      </c>
      <c r="F4251" t="b">
        <v>0</v>
      </c>
      <c r="G4251" s="6">
        <v>4612920</v>
      </c>
      <c r="H4251">
        <v>0</v>
      </c>
      <c r="I4251">
        <v>0</v>
      </c>
      <c r="J4251" s="6">
        <v>4612920</v>
      </c>
    </row>
    <row r="4252" spans="1:10" x14ac:dyDescent="0.3">
      <c r="A4252" s="5">
        <v>45627</v>
      </c>
      <c r="B4252" t="s">
        <v>139</v>
      </c>
      <c r="C4252" t="s">
        <v>605</v>
      </c>
      <c r="D4252" s="1">
        <v>45567</v>
      </c>
      <c r="F4252" t="b">
        <v>0</v>
      </c>
      <c r="G4252" s="6">
        <v>4712200</v>
      </c>
      <c r="H4252">
        <v>0</v>
      </c>
      <c r="I4252" s="6">
        <v>5000</v>
      </c>
      <c r="J4252" s="6">
        <v>4717200</v>
      </c>
    </row>
    <row r="4253" spans="1:10" x14ac:dyDescent="0.3">
      <c r="A4253" s="5">
        <v>45627</v>
      </c>
      <c r="B4253" t="s">
        <v>140</v>
      </c>
      <c r="C4253" t="s">
        <v>606</v>
      </c>
      <c r="D4253" s="1">
        <v>45589</v>
      </c>
      <c r="F4253" t="b">
        <v>0</v>
      </c>
      <c r="G4253" s="6">
        <v>2321850</v>
      </c>
      <c r="H4253">
        <v>0</v>
      </c>
      <c r="I4253">
        <v>0</v>
      </c>
      <c r="J4253" s="6">
        <v>2321850</v>
      </c>
    </row>
    <row r="4254" spans="1:10" x14ac:dyDescent="0.3">
      <c r="A4254" s="5">
        <v>45627</v>
      </c>
      <c r="B4254" t="s">
        <v>141</v>
      </c>
      <c r="C4254" t="s">
        <v>607</v>
      </c>
      <c r="D4254" s="1">
        <v>45611</v>
      </c>
      <c r="F4254" t="b">
        <v>0</v>
      </c>
      <c r="G4254" s="6">
        <v>2394780</v>
      </c>
      <c r="H4254">
        <v>0</v>
      </c>
      <c r="I4254">
        <v>0</v>
      </c>
      <c r="J4254" s="6">
        <v>2394780</v>
      </c>
    </row>
    <row r="4255" spans="1:10" x14ac:dyDescent="0.3">
      <c r="A4255" s="5">
        <v>45627</v>
      </c>
      <c r="B4255" t="s">
        <v>142</v>
      </c>
      <c r="C4255" t="s">
        <v>608</v>
      </c>
      <c r="D4255" s="1">
        <v>45652</v>
      </c>
      <c r="F4255" t="b">
        <v>0</v>
      </c>
      <c r="G4255" s="6">
        <v>493170</v>
      </c>
      <c r="H4255">
        <v>0</v>
      </c>
      <c r="I4255">
        <v>0</v>
      </c>
      <c r="J4255" s="6">
        <v>493170</v>
      </c>
    </row>
    <row r="4256" spans="1:10" x14ac:dyDescent="0.3">
      <c r="A4256" s="5">
        <v>45627</v>
      </c>
      <c r="B4256" t="s">
        <v>143</v>
      </c>
      <c r="C4256" t="s">
        <v>609</v>
      </c>
      <c r="D4256" s="1">
        <v>45659</v>
      </c>
      <c r="F4256" t="b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3">
      <c r="A4257" s="5">
        <v>45627</v>
      </c>
      <c r="B4257" t="s">
        <v>144</v>
      </c>
      <c r="C4257" t="s">
        <v>610</v>
      </c>
      <c r="D4257" s="1">
        <v>45755</v>
      </c>
      <c r="F4257" t="b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3">
      <c r="A4258" s="5">
        <v>45627</v>
      </c>
      <c r="B4258" t="s">
        <v>145</v>
      </c>
      <c r="C4258" t="s">
        <v>611</v>
      </c>
      <c r="D4258" s="1">
        <v>45860</v>
      </c>
      <c r="F4258" t="b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3">
      <c r="A4259" s="5">
        <v>45627</v>
      </c>
      <c r="B4259" t="s">
        <v>147</v>
      </c>
      <c r="C4259" t="s">
        <v>612</v>
      </c>
      <c r="D4259" s="1">
        <v>45880</v>
      </c>
      <c r="F4259" t="b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3">
      <c r="A4260" s="5">
        <v>45627</v>
      </c>
      <c r="B4260" t="s">
        <v>146</v>
      </c>
      <c r="C4260" t="s">
        <v>613</v>
      </c>
      <c r="D4260" s="1">
        <v>45867</v>
      </c>
      <c r="F4260" t="b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3">
      <c r="A4261" s="5">
        <v>45658</v>
      </c>
      <c r="B4261" t="s">
        <v>1</v>
      </c>
      <c r="C4261" t="s">
        <v>475</v>
      </c>
      <c r="D4261" s="1">
        <v>42292</v>
      </c>
      <c r="F4261" t="b">
        <v>1</v>
      </c>
      <c r="G4261" s="6">
        <v>6888050</v>
      </c>
      <c r="H4261" s="6">
        <v>362800</v>
      </c>
      <c r="I4261">
        <v>0</v>
      </c>
      <c r="J4261" s="6">
        <v>7250850</v>
      </c>
    </row>
    <row r="4262" spans="1:10" x14ac:dyDescent="0.3">
      <c r="A4262" s="5">
        <v>45658</v>
      </c>
      <c r="B4262" t="s">
        <v>3</v>
      </c>
      <c r="C4262" t="s">
        <v>476</v>
      </c>
      <c r="D4262" s="1">
        <v>42444</v>
      </c>
      <c r="F4262" t="b">
        <v>1</v>
      </c>
      <c r="G4262" s="6">
        <v>6091150</v>
      </c>
      <c r="H4262">
        <v>0</v>
      </c>
      <c r="I4262" s="6">
        <v>4950</v>
      </c>
      <c r="J4262" s="6">
        <v>6096100</v>
      </c>
    </row>
    <row r="4263" spans="1:10" x14ac:dyDescent="0.3">
      <c r="A4263" s="5">
        <v>45658</v>
      </c>
      <c r="B4263" t="s">
        <v>4</v>
      </c>
      <c r="C4263" t="s">
        <v>477</v>
      </c>
      <c r="D4263" s="1">
        <v>42503</v>
      </c>
      <c r="F4263" t="b">
        <v>1</v>
      </c>
      <c r="G4263" s="6">
        <v>9008450</v>
      </c>
      <c r="H4263">
        <v>0</v>
      </c>
      <c r="I4263">
        <v>0</v>
      </c>
      <c r="J4263" s="6">
        <v>9008450</v>
      </c>
    </row>
    <row r="4264" spans="1:10" x14ac:dyDescent="0.3">
      <c r="A4264" s="5">
        <v>45658</v>
      </c>
      <c r="B4264" t="s">
        <v>6</v>
      </c>
      <c r="C4264" t="s">
        <v>478</v>
      </c>
      <c r="D4264" s="1">
        <v>42638</v>
      </c>
      <c r="F4264" t="b">
        <v>1</v>
      </c>
      <c r="G4264" s="6">
        <v>4802940</v>
      </c>
      <c r="H4264" s="6">
        <v>104700</v>
      </c>
      <c r="I4264">
        <v>0</v>
      </c>
      <c r="J4264" s="6">
        <v>4907640</v>
      </c>
    </row>
    <row r="4265" spans="1:10" x14ac:dyDescent="0.3">
      <c r="A4265" s="5">
        <v>45658</v>
      </c>
      <c r="B4265" t="s">
        <v>8</v>
      </c>
      <c r="C4265" t="s">
        <v>479</v>
      </c>
      <c r="D4265" s="1">
        <v>42708</v>
      </c>
      <c r="F4265" t="b">
        <v>1</v>
      </c>
      <c r="G4265" s="6">
        <v>5531420</v>
      </c>
      <c r="H4265">
        <v>0</v>
      </c>
      <c r="I4265">
        <v>0</v>
      </c>
      <c r="J4265" s="6">
        <v>5531420</v>
      </c>
    </row>
    <row r="4266" spans="1:10" x14ac:dyDescent="0.3">
      <c r="A4266" s="5">
        <v>45658</v>
      </c>
      <c r="B4266" t="s">
        <v>10</v>
      </c>
      <c r="C4266" t="s">
        <v>480</v>
      </c>
      <c r="D4266" s="1">
        <v>43039</v>
      </c>
      <c r="F4266" t="b">
        <v>1</v>
      </c>
      <c r="G4266" s="6">
        <v>3034620</v>
      </c>
      <c r="H4266" s="6">
        <v>141500</v>
      </c>
      <c r="I4266">
        <v>0</v>
      </c>
      <c r="J4266" s="6">
        <v>3176120</v>
      </c>
    </row>
    <row r="4267" spans="1:10" x14ac:dyDescent="0.3">
      <c r="A4267" s="5">
        <v>45658</v>
      </c>
      <c r="B4267" t="s">
        <v>11</v>
      </c>
      <c r="C4267" t="s">
        <v>481</v>
      </c>
      <c r="D4267" s="1">
        <v>43146</v>
      </c>
      <c r="F4267" t="b">
        <v>1</v>
      </c>
      <c r="G4267" s="6">
        <v>6277840</v>
      </c>
      <c r="H4267" s="6">
        <v>4800</v>
      </c>
      <c r="I4267">
        <v>500</v>
      </c>
      <c r="J4267" s="6">
        <v>6283140</v>
      </c>
    </row>
    <row r="4268" spans="1:10" x14ac:dyDescent="0.3">
      <c r="A4268" s="5">
        <v>45658</v>
      </c>
      <c r="B4268" t="s">
        <v>12</v>
      </c>
      <c r="C4268" t="s">
        <v>494</v>
      </c>
      <c r="D4268" s="1">
        <v>43252</v>
      </c>
      <c r="F4268" t="b">
        <v>1</v>
      </c>
      <c r="G4268" s="6">
        <v>971500</v>
      </c>
      <c r="H4268">
        <v>0</v>
      </c>
      <c r="I4268">
        <v>0</v>
      </c>
      <c r="J4268" s="6">
        <v>971500</v>
      </c>
    </row>
    <row r="4269" spans="1:10" x14ac:dyDescent="0.3">
      <c r="A4269" s="5">
        <v>45658</v>
      </c>
      <c r="B4269" t="s">
        <v>13</v>
      </c>
      <c r="C4269" t="s">
        <v>485</v>
      </c>
      <c r="D4269" s="1">
        <v>43779</v>
      </c>
      <c r="F4269" t="b">
        <v>1</v>
      </c>
      <c r="G4269" s="6">
        <v>6957680</v>
      </c>
      <c r="H4269" s="6">
        <v>49200</v>
      </c>
      <c r="I4269" s="6">
        <v>14490</v>
      </c>
      <c r="J4269" s="6">
        <v>7021370</v>
      </c>
    </row>
    <row r="4270" spans="1:10" x14ac:dyDescent="0.3">
      <c r="A4270" s="5">
        <v>45658</v>
      </c>
      <c r="B4270" t="s">
        <v>15</v>
      </c>
      <c r="C4270" t="s">
        <v>517</v>
      </c>
      <c r="D4270" s="1">
        <v>44583</v>
      </c>
      <c r="F4270" t="b">
        <v>1</v>
      </c>
      <c r="G4270" s="6">
        <v>5050200</v>
      </c>
      <c r="H4270" s="6">
        <v>197700</v>
      </c>
      <c r="I4270" s="6">
        <v>5950</v>
      </c>
      <c r="J4270" s="6">
        <v>5253850</v>
      </c>
    </row>
    <row r="4271" spans="1:10" x14ac:dyDescent="0.3">
      <c r="A4271" s="5">
        <v>45658</v>
      </c>
      <c r="B4271" t="s">
        <v>16</v>
      </c>
      <c r="C4271" t="s">
        <v>538</v>
      </c>
      <c r="D4271" s="1">
        <v>44889</v>
      </c>
      <c r="F4271" t="b">
        <v>1</v>
      </c>
      <c r="G4271" s="6">
        <v>7472630</v>
      </c>
      <c r="H4271">
        <v>0</v>
      </c>
      <c r="I4271">
        <v>0</v>
      </c>
      <c r="J4271" s="6">
        <v>7472630</v>
      </c>
    </row>
    <row r="4272" spans="1:10" x14ac:dyDescent="0.3">
      <c r="A4272" s="5">
        <v>45658</v>
      </c>
      <c r="B4272" t="s">
        <v>17</v>
      </c>
      <c r="C4272" t="s">
        <v>595</v>
      </c>
      <c r="D4272" s="1">
        <v>45470</v>
      </c>
      <c r="F4272" t="b">
        <v>0</v>
      </c>
      <c r="G4272" s="6">
        <v>4029740</v>
      </c>
      <c r="H4272">
        <v>0</v>
      </c>
      <c r="I4272">
        <v>0</v>
      </c>
      <c r="J4272" s="6">
        <v>4029740</v>
      </c>
    </row>
    <row r="4273" spans="1:10" x14ac:dyDescent="0.3">
      <c r="A4273" s="5">
        <v>45658</v>
      </c>
      <c r="B4273" t="s">
        <v>18</v>
      </c>
      <c r="C4273" t="s">
        <v>596</v>
      </c>
      <c r="D4273" s="1">
        <v>45810</v>
      </c>
      <c r="F4273" t="b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3">
      <c r="A4274" s="5">
        <v>45658</v>
      </c>
      <c r="B4274" t="s">
        <v>19</v>
      </c>
      <c r="C4274" t="s">
        <v>597</v>
      </c>
      <c r="D4274" s="1">
        <v>45859</v>
      </c>
      <c r="F4274" t="b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3">
      <c r="A4275" s="5">
        <v>45658</v>
      </c>
      <c r="B4275" t="s">
        <v>20</v>
      </c>
      <c r="C4275" t="s">
        <v>482</v>
      </c>
      <c r="D4275" s="1">
        <v>43629</v>
      </c>
      <c r="F4275" t="b">
        <v>1</v>
      </c>
      <c r="G4275" s="6">
        <v>8726090</v>
      </c>
      <c r="H4275" s="6">
        <v>212800</v>
      </c>
      <c r="I4275">
        <v>0</v>
      </c>
      <c r="J4275" s="6">
        <v>8938890</v>
      </c>
    </row>
    <row r="4276" spans="1:10" x14ac:dyDescent="0.3">
      <c r="A4276" s="5">
        <v>45658</v>
      </c>
      <c r="B4276" t="s">
        <v>21</v>
      </c>
      <c r="C4276" t="s">
        <v>483</v>
      </c>
      <c r="D4276" s="1">
        <v>43631</v>
      </c>
      <c r="F4276" t="b">
        <v>1</v>
      </c>
      <c r="G4276" s="6">
        <v>3372000</v>
      </c>
      <c r="H4276" s="6">
        <v>110000</v>
      </c>
      <c r="I4276">
        <v>0</v>
      </c>
      <c r="J4276" s="6">
        <v>3482000</v>
      </c>
    </row>
    <row r="4277" spans="1:10" x14ac:dyDescent="0.3">
      <c r="A4277" s="5">
        <v>45658</v>
      </c>
      <c r="B4277" t="s">
        <v>22</v>
      </c>
      <c r="C4277" t="s">
        <v>484</v>
      </c>
      <c r="D4277" s="1">
        <v>43743</v>
      </c>
      <c r="F4277" t="b">
        <v>1</v>
      </c>
      <c r="G4277" s="6">
        <v>7368200</v>
      </c>
      <c r="H4277" s="6">
        <v>328500</v>
      </c>
      <c r="I4277">
        <v>0</v>
      </c>
      <c r="J4277" s="6">
        <v>7696700</v>
      </c>
    </row>
    <row r="4278" spans="1:10" x14ac:dyDescent="0.3">
      <c r="A4278" s="5">
        <v>45658</v>
      </c>
      <c r="B4278" t="s">
        <v>23</v>
      </c>
      <c r="C4278" t="s">
        <v>486</v>
      </c>
      <c r="D4278" s="1">
        <v>43834</v>
      </c>
      <c r="F4278" t="b">
        <v>1</v>
      </c>
      <c r="G4278" s="6">
        <v>12265540</v>
      </c>
      <c r="H4278">
        <v>0</v>
      </c>
      <c r="I4278" s="6">
        <v>5800</v>
      </c>
      <c r="J4278" s="6">
        <v>12271340</v>
      </c>
    </row>
    <row r="4279" spans="1:10" x14ac:dyDescent="0.3">
      <c r="A4279" s="5">
        <v>45658</v>
      </c>
      <c r="B4279" t="s">
        <v>24</v>
      </c>
      <c r="C4279" t="s">
        <v>487</v>
      </c>
      <c r="D4279" s="1">
        <v>43833</v>
      </c>
      <c r="F4279" t="b">
        <v>1</v>
      </c>
      <c r="G4279" s="6">
        <v>4714700</v>
      </c>
      <c r="H4279">
        <v>0</v>
      </c>
      <c r="I4279">
        <v>0</v>
      </c>
      <c r="J4279" s="6">
        <v>4714700</v>
      </c>
    </row>
    <row r="4280" spans="1:10" x14ac:dyDescent="0.3">
      <c r="A4280" s="5">
        <v>45658</v>
      </c>
      <c r="B4280" t="s">
        <v>25</v>
      </c>
      <c r="C4280" t="s">
        <v>488</v>
      </c>
      <c r="D4280" s="1">
        <v>43853</v>
      </c>
      <c r="F4280" t="b">
        <v>1</v>
      </c>
      <c r="G4280" s="6">
        <v>5543720</v>
      </c>
      <c r="H4280" s="6">
        <v>379400</v>
      </c>
      <c r="I4280">
        <v>0</v>
      </c>
      <c r="J4280" s="6">
        <v>5923120</v>
      </c>
    </row>
    <row r="4281" spans="1:10" x14ac:dyDescent="0.3">
      <c r="A4281" s="5">
        <v>45658</v>
      </c>
      <c r="B4281" t="s">
        <v>26</v>
      </c>
      <c r="C4281" t="s">
        <v>489</v>
      </c>
      <c r="D4281" s="1">
        <v>43945</v>
      </c>
      <c r="F4281" t="b">
        <v>1</v>
      </c>
      <c r="G4281" s="6">
        <v>10400210</v>
      </c>
      <c r="H4281" s="6">
        <v>346600</v>
      </c>
      <c r="I4281" s="6">
        <v>19070</v>
      </c>
      <c r="J4281" s="6">
        <v>10765880</v>
      </c>
    </row>
    <row r="4282" spans="1:10" x14ac:dyDescent="0.3">
      <c r="A4282" s="5">
        <v>45658</v>
      </c>
      <c r="B4282" t="s">
        <v>27</v>
      </c>
      <c r="C4282" t="s">
        <v>490</v>
      </c>
      <c r="D4282" s="1">
        <v>44015</v>
      </c>
      <c r="F4282" t="b">
        <v>1</v>
      </c>
      <c r="G4282" s="6">
        <v>3853930</v>
      </c>
      <c r="H4282">
        <v>0</v>
      </c>
      <c r="I4282">
        <v>0</v>
      </c>
      <c r="J4282" s="6">
        <v>3853930</v>
      </c>
    </row>
    <row r="4283" spans="1:10" x14ac:dyDescent="0.3">
      <c r="A4283" s="5">
        <v>45658</v>
      </c>
      <c r="B4283" t="s">
        <v>28</v>
      </c>
      <c r="C4283" t="s">
        <v>491</v>
      </c>
      <c r="D4283" s="1">
        <v>44042</v>
      </c>
      <c r="F4283" t="b">
        <v>1</v>
      </c>
      <c r="G4283" s="6">
        <v>4624850</v>
      </c>
      <c r="H4283">
        <v>0</v>
      </c>
      <c r="I4283">
        <v>0</v>
      </c>
      <c r="J4283" s="6">
        <v>4624850</v>
      </c>
    </row>
    <row r="4284" spans="1:10" x14ac:dyDescent="0.3">
      <c r="A4284" s="5">
        <v>45658</v>
      </c>
      <c r="B4284" t="s">
        <v>29</v>
      </c>
      <c r="C4284" t="s">
        <v>492</v>
      </c>
      <c r="D4284" s="1">
        <v>44043</v>
      </c>
      <c r="F4284" t="b">
        <v>1</v>
      </c>
      <c r="G4284" s="6">
        <v>4316420</v>
      </c>
      <c r="H4284">
        <v>0</v>
      </c>
      <c r="I4284">
        <v>0</v>
      </c>
      <c r="J4284" s="6">
        <v>4316420</v>
      </c>
    </row>
    <row r="4285" spans="1:10" x14ac:dyDescent="0.3">
      <c r="A4285" s="5">
        <v>45658</v>
      </c>
      <c r="B4285" t="s">
        <v>30</v>
      </c>
      <c r="C4285" t="s">
        <v>493</v>
      </c>
      <c r="D4285" s="1">
        <v>44072</v>
      </c>
      <c r="F4285" t="b">
        <v>1</v>
      </c>
      <c r="G4285" s="6">
        <v>6231420</v>
      </c>
      <c r="H4285">
        <v>0</v>
      </c>
      <c r="I4285">
        <v>0</v>
      </c>
      <c r="J4285" s="6">
        <v>6231420</v>
      </c>
    </row>
    <row r="4286" spans="1:10" x14ac:dyDescent="0.3">
      <c r="A4286" s="5">
        <v>45658</v>
      </c>
      <c r="B4286" t="s">
        <v>31</v>
      </c>
      <c r="C4286" t="s">
        <v>495</v>
      </c>
      <c r="D4286" s="1">
        <v>44085</v>
      </c>
      <c r="F4286" t="b">
        <v>1</v>
      </c>
      <c r="G4286" s="6">
        <v>5835590</v>
      </c>
      <c r="H4286">
        <v>0</v>
      </c>
      <c r="I4286">
        <v>0</v>
      </c>
      <c r="J4286" s="6">
        <v>5835590</v>
      </c>
    </row>
    <row r="4287" spans="1:10" x14ac:dyDescent="0.3">
      <c r="A4287" s="5">
        <v>45658</v>
      </c>
      <c r="B4287" t="s">
        <v>32</v>
      </c>
      <c r="C4287" t="s">
        <v>496</v>
      </c>
      <c r="D4287" s="1">
        <v>44130</v>
      </c>
      <c r="E4287" s="1">
        <v>45543</v>
      </c>
      <c r="F4287" t="b">
        <v>1</v>
      </c>
      <c r="G4287">
        <v>0</v>
      </c>
      <c r="H4287">
        <v>0</v>
      </c>
      <c r="I4287">
        <v>0</v>
      </c>
      <c r="J4287">
        <v>0</v>
      </c>
    </row>
    <row r="4288" spans="1:10" x14ac:dyDescent="0.3">
      <c r="A4288" s="5">
        <v>45658</v>
      </c>
      <c r="B4288" t="s">
        <v>33</v>
      </c>
      <c r="C4288" t="s">
        <v>497</v>
      </c>
      <c r="D4288" s="1">
        <v>44147</v>
      </c>
      <c r="F4288" t="b">
        <v>1</v>
      </c>
      <c r="G4288" s="6">
        <v>5387250</v>
      </c>
      <c r="H4288">
        <v>0</v>
      </c>
      <c r="I4288">
        <v>0</v>
      </c>
      <c r="J4288" s="6">
        <v>5387250</v>
      </c>
    </row>
    <row r="4289" spans="1:10" x14ac:dyDescent="0.3">
      <c r="A4289" s="5">
        <v>45658</v>
      </c>
      <c r="B4289" t="s">
        <v>34</v>
      </c>
      <c r="C4289" t="s">
        <v>498</v>
      </c>
      <c r="D4289" s="1">
        <v>44154</v>
      </c>
      <c r="F4289" t="b">
        <v>1</v>
      </c>
      <c r="G4289" s="6">
        <v>8808800</v>
      </c>
      <c r="H4289">
        <v>0</v>
      </c>
      <c r="I4289">
        <v>0</v>
      </c>
      <c r="J4289" s="6">
        <v>8808800</v>
      </c>
    </row>
    <row r="4290" spans="1:10" x14ac:dyDescent="0.3">
      <c r="A4290" s="5">
        <v>45658</v>
      </c>
      <c r="B4290" t="s">
        <v>35</v>
      </c>
      <c r="C4290" t="s">
        <v>499</v>
      </c>
      <c r="D4290" s="1">
        <v>44169</v>
      </c>
      <c r="F4290" t="b">
        <v>1</v>
      </c>
      <c r="G4290" s="6">
        <v>3736980</v>
      </c>
      <c r="H4290">
        <v>0</v>
      </c>
      <c r="I4290">
        <v>0</v>
      </c>
      <c r="J4290" s="6">
        <v>3736980</v>
      </c>
    </row>
    <row r="4291" spans="1:10" x14ac:dyDescent="0.3">
      <c r="A4291" s="5">
        <v>45658</v>
      </c>
      <c r="B4291" t="s">
        <v>36</v>
      </c>
      <c r="C4291" t="s">
        <v>500</v>
      </c>
      <c r="D4291" s="1">
        <v>44217</v>
      </c>
      <c r="E4291" s="1">
        <v>45620</v>
      </c>
      <c r="F4291" t="b">
        <v>1</v>
      </c>
      <c r="G4291">
        <v>0</v>
      </c>
      <c r="H4291">
        <v>0</v>
      </c>
      <c r="I4291">
        <v>0</v>
      </c>
      <c r="J4291">
        <v>0</v>
      </c>
    </row>
    <row r="4292" spans="1:10" x14ac:dyDescent="0.3">
      <c r="A4292" s="5">
        <v>45658</v>
      </c>
      <c r="B4292" t="s">
        <v>37</v>
      </c>
      <c r="C4292" t="s">
        <v>501</v>
      </c>
      <c r="D4292" s="1">
        <v>44245</v>
      </c>
      <c r="E4292" s="1">
        <v>45838</v>
      </c>
      <c r="F4292" t="b">
        <v>1</v>
      </c>
      <c r="G4292" s="6">
        <v>3810630</v>
      </c>
      <c r="H4292">
        <v>0</v>
      </c>
      <c r="I4292">
        <v>0</v>
      </c>
      <c r="J4292" s="6">
        <v>3810630</v>
      </c>
    </row>
    <row r="4293" spans="1:10" x14ac:dyDescent="0.3">
      <c r="A4293" s="5">
        <v>45658</v>
      </c>
      <c r="B4293" t="s">
        <v>38</v>
      </c>
      <c r="C4293" t="s">
        <v>502</v>
      </c>
      <c r="D4293" s="1">
        <v>44252</v>
      </c>
      <c r="F4293" t="b">
        <v>1</v>
      </c>
      <c r="G4293" s="6">
        <v>3486550</v>
      </c>
      <c r="H4293">
        <v>0</v>
      </c>
      <c r="I4293">
        <v>0</v>
      </c>
      <c r="J4293" s="6">
        <v>3486550</v>
      </c>
    </row>
    <row r="4294" spans="1:10" x14ac:dyDescent="0.3">
      <c r="A4294" s="5">
        <v>45658</v>
      </c>
      <c r="B4294" t="s">
        <v>39</v>
      </c>
      <c r="C4294" t="s">
        <v>503</v>
      </c>
      <c r="D4294" s="1">
        <v>44258</v>
      </c>
      <c r="F4294" t="b">
        <v>1</v>
      </c>
      <c r="G4294" s="6">
        <v>6261450</v>
      </c>
      <c r="H4294" s="6">
        <v>208800</v>
      </c>
      <c r="I4294">
        <v>0</v>
      </c>
      <c r="J4294" s="6">
        <v>6470250</v>
      </c>
    </row>
    <row r="4295" spans="1:10" x14ac:dyDescent="0.3">
      <c r="A4295" s="5">
        <v>45658</v>
      </c>
      <c r="B4295" t="s">
        <v>40</v>
      </c>
      <c r="C4295" t="s">
        <v>504</v>
      </c>
      <c r="D4295" s="1">
        <v>44280</v>
      </c>
      <c r="F4295" t="b">
        <v>1</v>
      </c>
      <c r="G4295" s="6">
        <v>2869000</v>
      </c>
      <c r="H4295">
        <v>0</v>
      </c>
      <c r="I4295">
        <v>0</v>
      </c>
      <c r="J4295" s="6">
        <v>2869000</v>
      </c>
    </row>
    <row r="4296" spans="1:10" x14ac:dyDescent="0.3">
      <c r="A4296" s="5">
        <v>45658</v>
      </c>
      <c r="B4296" t="s">
        <v>41</v>
      </c>
      <c r="C4296" t="s">
        <v>505</v>
      </c>
      <c r="D4296" s="1">
        <v>44287</v>
      </c>
      <c r="F4296" t="b">
        <v>1</v>
      </c>
      <c r="G4296" s="6">
        <v>6239300</v>
      </c>
      <c r="H4296">
        <v>0</v>
      </c>
      <c r="I4296">
        <v>0</v>
      </c>
      <c r="J4296" s="6">
        <v>6239300</v>
      </c>
    </row>
    <row r="4297" spans="1:10" x14ac:dyDescent="0.3">
      <c r="A4297" s="5">
        <v>45658</v>
      </c>
      <c r="B4297" t="s">
        <v>42</v>
      </c>
      <c r="C4297" t="s">
        <v>506</v>
      </c>
      <c r="D4297" s="1">
        <v>44298</v>
      </c>
      <c r="F4297" t="b">
        <v>1</v>
      </c>
      <c r="G4297" s="6">
        <v>3827510</v>
      </c>
      <c r="H4297">
        <v>0</v>
      </c>
      <c r="I4297">
        <v>0</v>
      </c>
      <c r="J4297" s="6">
        <v>3827510</v>
      </c>
    </row>
    <row r="4298" spans="1:10" x14ac:dyDescent="0.3">
      <c r="A4298" s="5">
        <v>45658</v>
      </c>
      <c r="B4298" t="s">
        <v>43</v>
      </c>
      <c r="C4298" t="s">
        <v>507</v>
      </c>
      <c r="D4298" s="1">
        <v>44299</v>
      </c>
      <c r="F4298" t="b">
        <v>1</v>
      </c>
      <c r="G4298" s="6">
        <v>3495420</v>
      </c>
      <c r="H4298">
        <v>0</v>
      </c>
      <c r="I4298">
        <v>0</v>
      </c>
      <c r="J4298" s="6">
        <v>3495420</v>
      </c>
    </row>
    <row r="4299" spans="1:10" x14ac:dyDescent="0.3">
      <c r="A4299" s="5">
        <v>45658</v>
      </c>
      <c r="B4299" t="s">
        <v>50</v>
      </c>
      <c r="C4299" t="s">
        <v>508</v>
      </c>
      <c r="D4299" s="1">
        <v>44463</v>
      </c>
      <c r="F4299" t="b">
        <v>1</v>
      </c>
      <c r="G4299" s="6">
        <v>2512950</v>
      </c>
      <c r="H4299" s="6">
        <v>206800</v>
      </c>
      <c r="I4299">
        <v>0</v>
      </c>
      <c r="J4299" s="6">
        <v>2719750</v>
      </c>
    </row>
    <row r="4300" spans="1:10" x14ac:dyDescent="0.3">
      <c r="A4300" s="5">
        <v>45658</v>
      </c>
      <c r="B4300" t="s">
        <v>51</v>
      </c>
      <c r="C4300" t="s">
        <v>508</v>
      </c>
      <c r="D4300" s="1">
        <v>44377</v>
      </c>
      <c r="F4300" t="b">
        <v>1</v>
      </c>
      <c r="G4300" s="6">
        <v>5123150</v>
      </c>
      <c r="H4300" s="6">
        <v>198600</v>
      </c>
      <c r="I4300">
        <v>0</v>
      </c>
      <c r="J4300" s="6">
        <v>5321750</v>
      </c>
    </row>
    <row r="4301" spans="1:10" x14ac:dyDescent="0.3">
      <c r="A4301" s="5">
        <v>45658</v>
      </c>
      <c r="B4301" t="s">
        <v>52</v>
      </c>
      <c r="C4301" t="s">
        <v>508</v>
      </c>
      <c r="D4301" s="1">
        <v>44501</v>
      </c>
      <c r="F4301" t="b">
        <v>1</v>
      </c>
      <c r="G4301" s="6">
        <v>5538750</v>
      </c>
      <c r="H4301" s="6">
        <v>96300</v>
      </c>
      <c r="I4301" s="6">
        <v>8700</v>
      </c>
      <c r="J4301" s="6">
        <v>5643750</v>
      </c>
    </row>
    <row r="4302" spans="1:10" x14ac:dyDescent="0.3">
      <c r="A4302" s="5">
        <v>45658</v>
      </c>
      <c r="B4302" t="s">
        <v>53</v>
      </c>
      <c r="C4302" t="s">
        <v>508</v>
      </c>
      <c r="D4302" s="1">
        <v>44476</v>
      </c>
      <c r="F4302" t="b">
        <v>1</v>
      </c>
      <c r="G4302" s="6">
        <v>3371650</v>
      </c>
      <c r="H4302" s="6">
        <v>36000</v>
      </c>
      <c r="I4302">
        <v>0</v>
      </c>
      <c r="J4302" s="6">
        <v>3407650</v>
      </c>
    </row>
    <row r="4303" spans="1:10" x14ac:dyDescent="0.3">
      <c r="A4303" s="5">
        <v>45658</v>
      </c>
      <c r="B4303" t="s">
        <v>45</v>
      </c>
      <c r="C4303" t="s">
        <v>509</v>
      </c>
      <c r="D4303" s="1">
        <v>44391</v>
      </c>
      <c r="F4303" t="b">
        <v>1</v>
      </c>
      <c r="G4303" s="6">
        <v>7367090</v>
      </c>
      <c r="H4303" s="6">
        <v>241200</v>
      </c>
      <c r="I4303">
        <v>0</v>
      </c>
      <c r="J4303" s="6">
        <v>7608290</v>
      </c>
    </row>
    <row r="4304" spans="1:10" x14ac:dyDescent="0.3">
      <c r="A4304" s="5">
        <v>45658</v>
      </c>
      <c r="B4304" t="s">
        <v>46</v>
      </c>
      <c r="C4304" t="s">
        <v>510</v>
      </c>
      <c r="D4304" s="1">
        <v>44404</v>
      </c>
      <c r="F4304" t="b">
        <v>1</v>
      </c>
      <c r="G4304" s="6">
        <v>8439840</v>
      </c>
      <c r="H4304">
        <v>0</v>
      </c>
      <c r="I4304">
        <v>0</v>
      </c>
      <c r="J4304" s="6">
        <v>8439840</v>
      </c>
    </row>
    <row r="4305" spans="1:10" x14ac:dyDescent="0.3">
      <c r="A4305" s="5">
        <v>45658</v>
      </c>
      <c r="B4305" t="s">
        <v>47</v>
      </c>
      <c r="C4305" t="s">
        <v>511</v>
      </c>
      <c r="D4305" s="1">
        <v>44405</v>
      </c>
      <c r="F4305" t="b">
        <v>1</v>
      </c>
      <c r="G4305" s="6">
        <v>8917170</v>
      </c>
      <c r="H4305">
        <v>0</v>
      </c>
      <c r="I4305" s="6">
        <v>17550</v>
      </c>
      <c r="J4305" s="6">
        <v>8934720</v>
      </c>
    </row>
    <row r="4306" spans="1:10" x14ac:dyDescent="0.3">
      <c r="A4306" s="5">
        <v>45658</v>
      </c>
      <c r="B4306" t="s">
        <v>44</v>
      </c>
      <c r="C4306" t="s">
        <v>512</v>
      </c>
      <c r="D4306" s="1">
        <v>44421</v>
      </c>
      <c r="F4306" t="b">
        <v>1</v>
      </c>
      <c r="G4306" s="6">
        <v>8071330</v>
      </c>
      <c r="H4306" s="6">
        <v>161300</v>
      </c>
      <c r="I4306">
        <v>0</v>
      </c>
      <c r="J4306" s="6">
        <v>8232630</v>
      </c>
    </row>
    <row r="4307" spans="1:10" x14ac:dyDescent="0.3">
      <c r="A4307" s="5">
        <v>45658</v>
      </c>
      <c r="B4307" t="s">
        <v>48</v>
      </c>
      <c r="C4307" t="s">
        <v>513</v>
      </c>
      <c r="D4307" s="1">
        <v>44446</v>
      </c>
      <c r="F4307" t="b">
        <v>1</v>
      </c>
      <c r="G4307" s="6">
        <v>4040550</v>
      </c>
      <c r="H4307">
        <v>0</v>
      </c>
      <c r="I4307">
        <v>0</v>
      </c>
      <c r="J4307" s="6">
        <v>4040550</v>
      </c>
    </row>
    <row r="4308" spans="1:10" x14ac:dyDescent="0.3">
      <c r="A4308" s="5">
        <v>45658</v>
      </c>
      <c r="B4308" t="s">
        <v>49</v>
      </c>
      <c r="C4308" t="s">
        <v>514</v>
      </c>
      <c r="D4308" s="1">
        <v>44453</v>
      </c>
      <c r="F4308" t="b">
        <v>1</v>
      </c>
      <c r="G4308" s="6">
        <v>9964680</v>
      </c>
      <c r="H4308" s="6">
        <v>324200</v>
      </c>
      <c r="I4308">
        <v>0</v>
      </c>
      <c r="J4308" s="6">
        <v>10288880</v>
      </c>
    </row>
    <row r="4309" spans="1:10" x14ac:dyDescent="0.3">
      <c r="A4309" s="5">
        <v>45658</v>
      </c>
      <c r="B4309" t="s">
        <v>54</v>
      </c>
      <c r="C4309" t="s">
        <v>515</v>
      </c>
      <c r="D4309" s="1">
        <v>44508</v>
      </c>
      <c r="F4309" t="b">
        <v>1</v>
      </c>
      <c r="G4309" s="6">
        <v>5920410</v>
      </c>
      <c r="H4309" s="6">
        <v>250000</v>
      </c>
      <c r="I4309">
        <v>0</v>
      </c>
      <c r="J4309" s="6">
        <v>6170410</v>
      </c>
    </row>
    <row r="4310" spans="1:10" x14ac:dyDescent="0.3">
      <c r="A4310" s="5">
        <v>45658</v>
      </c>
      <c r="B4310" t="s">
        <v>55</v>
      </c>
      <c r="C4310" t="s">
        <v>516</v>
      </c>
      <c r="D4310" s="1">
        <v>44536</v>
      </c>
      <c r="E4310" s="1">
        <v>46028</v>
      </c>
      <c r="F4310" t="b">
        <v>1</v>
      </c>
      <c r="G4310" s="6">
        <v>2828550</v>
      </c>
      <c r="H4310">
        <v>0</v>
      </c>
      <c r="I4310">
        <v>0</v>
      </c>
      <c r="J4310" s="6">
        <v>2828550</v>
      </c>
    </row>
    <row r="4311" spans="1:10" x14ac:dyDescent="0.3">
      <c r="A4311" s="5">
        <v>45658</v>
      </c>
      <c r="B4311" t="s">
        <v>56</v>
      </c>
      <c r="C4311" t="s">
        <v>518</v>
      </c>
      <c r="D4311" s="1">
        <v>44616</v>
      </c>
      <c r="F4311" t="b">
        <v>1</v>
      </c>
      <c r="G4311" s="6">
        <v>3754200</v>
      </c>
      <c r="H4311">
        <v>0</v>
      </c>
      <c r="I4311">
        <v>0</v>
      </c>
      <c r="J4311" s="6">
        <v>3754200</v>
      </c>
    </row>
    <row r="4312" spans="1:10" x14ac:dyDescent="0.3">
      <c r="A4312" s="5">
        <v>45658</v>
      </c>
      <c r="B4312" t="s">
        <v>57</v>
      </c>
      <c r="C4312" t="s">
        <v>519</v>
      </c>
      <c r="D4312" s="1">
        <v>44643</v>
      </c>
      <c r="F4312" t="b">
        <v>1</v>
      </c>
      <c r="G4312" s="6">
        <v>7653400</v>
      </c>
      <c r="H4312" s="6">
        <v>394300</v>
      </c>
      <c r="I4312">
        <v>0</v>
      </c>
      <c r="J4312" s="6">
        <v>8047700</v>
      </c>
    </row>
    <row r="4313" spans="1:10" x14ac:dyDescent="0.3">
      <c r="A4313" s="5">
        <v>45658</v>
      </c>
      <c r="B4313" t="s">
        <v>58</v>
      </c>
      <c r="C4313" t="s">
        <v>520</v>
      </c>
      <c r="D4313" s="1">
        <v>44651</v>
      </c>
      <c r="F4313" t="b">
        <v>1</v>
      </c>
      <c r="G4313" s="6">
        <v>6480950</v>
      </c>
      <c r="H4313" s="6">
        <v>258600</v>
      </c>
      <c r="I4313">
        <v>0</v>
      </c>
      <c r="J4313" s="6">
        <v>6739550</v>
      </c>
    </row>
    <row r="4314" spans="1:10" x14ac:dyDescent="0.3">
      <c r="A4314" s="5">
        <v>45658</v>
      </c>
      <c r="B4314" t="s">
        <v>59</v>
      </c>
      <c r="C4314" t="s">
        <v>521</v>
      </c>
      <c r="D4314" s="1">
        <v>44657</v>
      </c>
      <c r="F4314" t="b">
        <v>1</v>
      </c>
      <c r="G4314" s="6">
        <v>6668800</v>
      </c>
      <c r="H4314">
        <v>0</v>
      </c>
      <c r="I4314" s="6">
        <v>9900</v>
      </c>
      <c r="J4314" s="6">
        <v>6678700</v>
      </c>
    </row>
    <row r="4315" spans="1:10" x14ac:dyDescent="0.3">
      <c r="A4315" s="5">
        <v>45658</v>
      </c>
      <c r="B4315" t="s">
        <v>60</v>
      </c>
      <c r="C4315" t="s">
        <v>522</v>
      </c>
      <c r="D4315" s="1">
        <v>44659</v>
      </c>
      <c r="F4315" t="b">
        <v>1</v>
      </c>
      <c r="G4315" s="6">
        <v>3683740</v>
      </c>
      <c r="H4315" s="6">
        <v>232700</v>
      </c>
      <c r="I4315">
        <v>0</v>
      </c>
      <c r="J4315" s="6">
        <v>3916440</v>
      </c>
    </row>
    <row r="4316" spans="1:10" x14ac:dyDescent="0.3">
      <c r="A4316" s="5">
        <v>45658</v>
      </c>
      <c r="B4316" t="s">
        <v>61</v>
      </c>
      <c r="C4316" t="s">
        <v>523</v>
      </c>
      <c r="D4316" s="1">
        <v>44694</v>
      </c>
      <c r="F4316" t="b">
        <v>1</v>
      </c>
      <c r="G4316" s="6">
        <v>6083510</v>
      </c>
      <c r="H4316" s="6">
        <v>273500</v>
      </c>
      <c r="I4316">
        <v>0</v>
      </c>
      <c r="J4316" s="6">
        <v>6357010</v>
      </c>
    </row>
    <row r="4317" spans="1:10" x14ac:dyDescent="0.3">
      <c r="A4317" s="5">
        <v>45658</v>
      </c>
      <c r="B4317" t="s">
        <v>62</v>
      </c>
      <c r="C4317" t="s">
        <v>524</v>
      </c>
      <c r="D4317" s="1">
        <v>44712</v>
      </c>
      <c r="F4317" t="b">
        <v>1</v>
      </c>
      <c r="G4317" s="6">
        <v>3779450</v>
      </c>
      <c r="H4317">
        <v>0</v>
      </c>
      <c r="I4317">
        <v>0</v>
      </c>
      <c r="J4317" s="6">
        <v>3779450</v>
      </c>
    </row>
    <row r="4318" spans="1:10" x14ac:dyDescent="0.3">
      <c r="A4318" s="5">
        <v>45658</v>
      </c>
      <c r="B4318" t="s">
        <v>63</v>
      </c>
      <c r="C4318" t="s">
        <v>525</v>
      </c>
      <c r="D4318" s="1">
        <v>44762</v>
      </c>
      <c r="F4318" t="b">
        <v>1</v>
      </c>
      <c r="G4318" s="6">
        <v>3082500</v>
      </c>
      <c r="H4318" s="6">
        <v>184300</v>
      </c>
      <c r="I4318">
        <v>0</v>
      </c>
      <c r="J4318" s="6">
        <v>3266800</v>
      </c>
    </row>
    <row r="4319" spans="1:10" x14ac:dyDescent="0.3">
      <c r="A4319" s="5">
        <v>45658</v>
      </c>
      <c r="B4319" t="s">
        <v>64</v>
      </c>
      <c r="C4319" t="s">
        <v>526</v>
      </c>
      <c r="D4319" s="1">
        <v>44775</v>
      </c>
      <c r="F4319" t="b">
        <v>1</v>
      </c>
      <c r="G4319" s="6">
        <v>5476300</v>
      </c>
      <c r="H4319">
        <v>0</v>
      </c>
      <c r="I4319">
        <v>0</v>
      </c>
      <c r="J4319" s="6">
        <v>5476300</v>
      </c>
    </row>
    <row r="4320" spans="1:10" x14ac:dyDescent="0.3">
      <c r="A4320" s="5">
        <v>45658</v>
      </c>
      <c r="B4320" t="s">
        <v>65</v>
      </c>
      <c r="C4320" t="s">
        <v>527</v>
      </c>
      <c r="D4320" s="1">
        <v>44783</v>
      </c>
      <c r="F4320" t="b">
        <v>1</v>
      </c>
      <c r="G4320" s="6">
        <v>3162800</v>
      </c>
      <c r="H4320">
        <v>0</v>
      </c>
      <c r="I4320">
        <v>0</v>
      </c>
      <c r="J4320" s="6">
        <v>3162800</v>
      </c>
    </row>
    <row r="4321" spans="1:10" x14ac:dyDescent="0.3">
      <c r="A4321" s="5">
        <v>45658</v>
      </c>
      <c r="B4321" t="s">
        <v>66</v>
      </c>
      <c r="C4321" t="s">
        <v>528</v>
      </c>
      <c r="D4321" s="1">
        <v>44798</v>
      </c>
      <c r="F4321" t="b">
        <v>1</v>
      </c>
      <c r="G4321" s="6">
        <v>3683700</v>
      </c>
      <c r="H4321" s="6">
        <v>115200</v>
      </c>
      <c r="I4321">
        <v>0</v>
      </c>
      <c r="J4321" s="6">
        <v>3798900</v>
      </c>
    </row>
    <row r="4322" spans="1:10" x14ac:dyDescent="0.3">
      <c r="A4322" s="5">
        <v>45658</v>
      </c>
      <c r="B4322" t="s">
        <v>67</v>
      </c>
      <c r="C4322" t="s">
        <v>529</v>
      </c>
      <c r="D4322" s="1">
        <v>44802</v>
      </c>
      <c r="F4322" t="b">
        <v>1</v>
      </c>
      <c r="G4322" s="6">
        <v>6725140</v>
      </c>
      <c r="H4322">
        <v>0</v>
      </c>
      <c r="I4322">
        <v>0</v>
      </c>
      <c r="J4322" s="6">
        <v>6725140</v>
      </c>
    </row>
    <row r="4323" spans="1:10" x14ac:dyDescent="0.3">
      <c r="A4323" s="5">
        <v>45658</v>
      </c>
      <c r="B4323" t="s">
        <v>68</v>
      </c>
      <c r="C4323" t="s">
        <v>530</v>
      </c>
      <c r="D4323" s="1">
        <v>44811</v>
      </c>
      <c r="F4323" t="b">
        <v>1</v>
      </c>
      <c r="G4323" s="6">
        <v>2131850</v>
      </c>
      <c r="H4323">
        <v>0</v>
      </c>
      <c r="I4323">
        <v>0</v>
      </c>
      <c r="J4323" s="6">
        <v>2131850</v>
      </c>
    </row>
    <row r="4324" spans="1:10" x14ac:dyDescent="0.3">
      <c r="A4324" s="5">
        <v>45658</v>
      </c>
      <c r="B4324" t="s">
        <v>69</v>
      </c>
      <c r="C4324" t="s">
        <v>531</v>
      </c>
      <c r="D4324" s="1">
        <v>44820</v>
      </c>
      <c r="F4324" t="b">
        <v>1</v>
      </c>
      <c r="G4324" s="6">
        <v>5689050</v>
      </c>
      <c r="H4324" s="6">
        <v>287600</v>
      </c>
      <c r="I4324">
        <v>0</v>
      </c>
      <c r="J4324" s="6">
        <v>5976650</v>
      </c>
    </row>
    <row r="4325" spans="1:10" x14ac:dyDescent="0.3">
      <c r="A4325" s="5">
        <v>45658</v>
      </c>
      <c r="B4325" t="s">
        <v>70</v>
      </c>
      <c r="C4325" t="s">
        <v>532</v>
      </c>
      <c r="D4325" s="1">
        <v>44845</v>
      </c>
      <c r="F4325" t="b">
        <v>1</v>
      </c>
      <c r="G4325" s="6">
        <v>5330800</v>
      </c>
      <c r="H4325">
        <v>0</v>
      </c>
      <c r="I4325">
        <v>0</v>
      </c>
      <c r="J4325" s="6">
        <v>5330800</v>
      </c>
    </row>
    <row r="4326" spans="1:10" x14ac:dyDescent="0.3">
      <c r="A4326" s="5">
        <v>45658</v>
      </c>
      <c r="B4326" t="s">
        <v>71</v>
      </c>
      <c r="C4326" t="s">
        <v>533</v>
      </c>
      <c r="D4326" s="1">
        <v>44848</v>
      </c>
      <c r="F4326" t="b">
        <v>1</v>
      </c>
      <c r="G4326" s="6">
        <v>6258300</v>
      </c>
      <c r="H4326">
        <v>0</v>
      </c>
      <c r="I4326">
        <v>0</v>
      </c>
      <c r="J4326" s="6">
        <v>6258300</v>
      </c>
    </row>
    <row r="4327" spans="1:10" x14ac:dyDescent="0.3">
      <c r="A4327" s="5">
        <v>45658</v>
      </c>
      <c r="B4327" t="s">
        <v>72</v>
      </c>
      <c r="C4327" t="s">
        <v>534</v>
      </c>
      <c r="D4327" s="1">
        <v>44854</v>
      </c>
      <c r="F4327" t="b">
        <v>1</v>
      </c>
      <c r="G4327" s="6">
        <v>5552980</v>
      </c>
      <c r="H4327">
        <v>0</v>
      </c>
      <c r="I4327">
        <v>0</v>
      </c>
      <c r="J4327" s="6">
        <v>5552980</v>
      </c>
    </row>
    <row r="4328" spans="1:10" x14ac:dyDescent="0.3">
      <c r="A4328" s="5">
        <v>45658</v>
      </c>
      <c r="B4328" t="s">
        <v>73</v>
      </c>
      <c r="C4328" t="s">
        <v>535</v>
      </c>
      <c r="D4328" s="1">
        <v>44855</v>
      </c>
      <c r="F4328" t="b">
        <v>1</v>
      </c>
      <c r="G4328" s="6">
        <v>4454860</v>
      </c>
      <c r="H4328">
        <v>0</v>
      </c>
      <c r="I4328">
        <v>0</v>
      </c>
      <c r="J4328" s="6">
        <v>4454860</v>
      </c>
    </row>
    <row r="4329" spans="1:10" x14ac:dyDescent="0.3">
      <c r="A4329" s="5">
        <v>45658</v>
      </c>
      <c r="B4329" t="s">
        <v>74</v>
      </c>
      <c r="C4329" t="s">
        <v>536</v>
      </c>
      <c r="D4329" s="1">
        <v>44859</v>
      </c>
      <c r="F4329" t="b">
        <v>1</v>
      </c>
      <c r="G4329" s="6">
        <v>5709530</v>
      </c>
      <c r="H4329">
        <v>0</v>
      </c>
      <c r="I4329">
        <v>0</v>
      </c>
      <c r="J4329" s="6">
        <v>5709530</v>
      </c>
    </row>
    <row r="4330" spans="1:10" x14ac:dyDescent="0.3">
      <c r="A4330" s="5">
        <v>45658</v>
      </c>
      <c r="B4330" t="s">
        <v>75</v>
      </c>
      <c r="C4330" t="s">
        <v>537</v>
      </c>
      <c r="D4330" s="1">
        <v>44861</v>
      </c>
      <c r="F4330" t="b">
        <v>1</v>
      </c>
      <c r="G4330" s="6">
        <v>3626730</v>
      </c>
      <c r="H4330">
        <v>0</v>
      </c>
      <c r="I4330">
        <v>0</v>
      </c>
      <c r="J4330" s="6">
        <v>3626730</v>
      </c>
    </row>
    <row r="4331" spans="1:10" x14ac:dyDescent="0.3">
      <c r="A4331" s="5">
        <v>45658</v>
      </c>
      <c r="B4331" t="s">
        <v>76</v>
      </c>
      <c r="C4331" t="s">
        <v>539</v>
      </c>
      <c r="D4331" s="1">
        <v>44889</v>
      </c>
      <c r="F4331" t="b">
        <v>1</v>
      </c>
      <c r="G4331" s="6">
        <v>2188280</v>
      </c>
      <c r="H4331">
        <v>0</v>
      </c>
      <c r="I4331">
        <v>0</v>
      </c>
      <c r="J4331" s="6">
        <v>2188280</v>
      </c>
    </row>
    <row r="4332" spans="1:10" x14ac:dyDescent="0.3">
      <c r="A4332" s="5">
        <v>45658</v>
      </c>
      <c r="B4332" t="s">
        <v>77</v>
      </c>
      <c r="C4332" t="s">
        <v>540</v>
      </c>
      <c r="D4332" s="1">
        <v>44893</v>
      </c>
      <c r="F4332" t="b">
        <v>1</v>
      </c>
      <c r="G4332" s="6">
        <v>4692360</v>
      </c>
      <c r="H4332">
        <v>0</v>
      </c>
      <c r="I4332">
        <v>0</v>
      </c>
      <c r="J4332" s="6">
        <v>4692360</v>
      </c>
    </row>
    <row r="4333" spans="1:10" x14ac:dyDescent="0.3">
      <c r="A4333" s="5">
        <v>45658</v>
      </c>
      <c r="B4333" t="s">
        <v>78</v>
      </c>
      <c r="C4333" t="s">
        <v>541</v>
      </c>
      <c r="D4333" s="1">
        <v>44895</v>
      </c>
      <c r="F4333" t="b">
        <v>1</v>
      </c>
      <c r="G4333" s="6">
        <v>3331800</v>
      </c>
      <c r="H4333" s="6">
        <v>124300</v>
      </c>
      <c r="I4333">
        <v>0</v>
      </c>
      <c r="J4333" s="6">
        <v>3456100</v>
      </c>
    </row>
    <row r="4334" spans="1:10" x14ac:dyDescent="0.3">
      <c r="A4334" s="5">
        <v>45658</v>
      </c>
      <c r="B4334" t="s">
        <v>79</v>
      </c>
      <c r="C4334" t="s">
        <v>542</v>
      </c>
      <c r="D4334" s="1">
        <v>44897</v>
      </c>
      <c r="F4334" t="b">
        <v>1</v>
      </c>
      <c r="G4334" s="6">
        <v>3318950</v>
      </c>
      <c r="H4334" s="6">
        <v>113200</v>
      </c>
      <c r="I4334">
        <v>0</v>
      </c>
      <c r="J4334" s="6">
        <v>3432150</v>
      </c>
    </row>
    <row r="4335" spans="1:10" x14ac:dyDescent="0.3">
      <c r="A4335" s="5">
        <v>45658</v>
      </c>
      <c r="B4335" t="s">
        <v>80</v>
      </c>
      <c r="C4335" t="s">
        <v>543</v>
      </c>
      <c r="D4335" s="1">
        <v>44901</v>
      </c>
      <c r="F4335" t="b">
        <v>1</v>
      </c>
      <c r="G4335" s="6">
        <v>4226100</v>
      </c>
      <c r="H4335">
        <v>0</v>
      </c>
      <c r="I4335" s="6">
        <v>20450</v>
      </c>
      <c r="J4335" s="6">
        <v>4246550</v>
      </c>
    </row>
    <row r="4336" spans="1:10" x14ac:dyDescent="0.3">
      <c r="A4336" s="5">
        <v>45658</v>
      </c>
      <c r="B4336" t="s">
        <v>81</v>
      </c>
      <c r="C4336" t="s">
        <v>544</v>
      </c>
      <c r="D4336" s="1">
        <v>44916</v>
      </c>
      <c r="F4336" t="b">
        <v>1</v>
      </c>
      <c r="G4336" s="6">
        <v>3867550</v>
      </c>
      <c r="H4336">
        <v>0</v>
      </c>
      <c r="I4336">
        <v>0</v>
      </c>
      <c r="J4336" s="6">
        <v>3867550</v>
      </c>
    </row>
    <row r="4337" spans="1:10" x14ac:dyDescent="0.3">
      <c r="A4337" s="5">
        <v>45658</v>
      </c>
      <c r="B4337" t="s">
        <v>82</v>
      </c>
      <c r="C4337" t="s">
        <v>545</v>
      </c>
      <c r="D4337" s="1">
        <v>44922</v>
      </c>
      <c r="F4337" t="b">
        <v>1</v>
      </c>
      <c r="G4337" s="6">
        <v>3438330</v>
      </c>
      <c r="H4337">
        <v>0</v>
      </c>
      <c r="I4337">
        <v>0</v>
      </c>
      <c r="J4337" s="6">
        <v>3438330</v>
      </c>
    </row>
    <row r="4338" spans="1:10" x14ac:dyDescent="0.3">
      <c r="A4338" s="5">
        <v>45658</v>
      </c>
      <c r="B4338" t="s">
        <v>83</v>
      </c>
      <c r="C4338" t="s">
        <v>546</v>
      </c>
      <c r="D4338" s="1">
        <v>44945</v>
      </c>
      <c r="F4338" t="b">
        <v>1</v>
      </c>
      <c r="G4338" s="6">
        <v>4123300</v>
      </c>
      <c r="H4338">
        <v>0</v>
      </c>
      <c r="I4338">
        <v>0</v>
      </c>
      <c r="J4338" s="6">
        <v>4123300</v>
      </c>
    </row>
    <row r="4339" spans="1:10" x14ac:dyDescent="0.3">
      <c r="A4339" s="5">
        <v>45658</v>
      </c>
      <c r="B4339" t="s">
        <v>84</v>
      </c>
      <c r="C4339" t="s">
        <v>547</v>
      </c>
      <c r="D4339" s="1">
        <v>44978</v>
      </c>
      <c r="F4339" t="b">
        <v>1</v>
      </c>
      <c r="G4339" s="6">
        <v>4151520</v>
      </c>
      <c r="H4339" s="6">
        <v>177100</v>
      </c>
      <c r="I4339" s="6">
        <v>20570</v>
      </c>
      <c r="J4339" s="6">
        <v>4349190</v>
      </c>
    </row>
    <row r="4340" spans="1:10" x14ac:dyDescent="0.3">
      <c r="A4340" s="5">
        <v>45658</v>
      </c>
      <c r="B4340" t="s">
        <v>85</v>
      </c>
      <c r="C4340" t="s">
        <v>548</v>
      </c>
      <c r="D4340" s="1">
        <v>44985</v>
      </c>
      <c r="F4340" t="b">
        <v>1</v>
      </c>
      <c r="G4340" s="6">
        <v>4672720</v>
      </c>
      <c r="H4340">
        <v>0</v>
      </c>
      <c r="I4340">
        <v>0</v>
      </c>
      <c r="J4340" s="6">
        <v>4672720</v>
      </c>
    </row>
    <row r="4341" spans="1:10" x14ac:dyDescent="0.3">
      <c r="A4341" s="5">
        <v>45658</v>
      </c>
      <c r="B4341" t="s">
        <v>86</v>
      </c>
      <c r="C4341" t="s">
        <v>549</v>
      </c>
      <c r="D4341" s="1">
        <v>45007</v>
      </c>
      <c r="F4341" t="b">
        <v>1</v>
      </c>
      <c r="G4341" s="6">
        <v>5436400</v>
      </c>
      <c r="H4341">
        <v>0</v>
      </c>
      <c r="I4341">
        <v>0</v>
      </c>
      <c r="J4341" s="6">
        <v>5436400</v>
      </c>
    </row>
    <row r="4342" spans="1:10" x14ac:dyDescent="0.3">
      <c r="A4342" s="5">
        <v>45658</v>
      </c>
      <c r="B4342" t="s">
        <v>87</v>
      </c>
      <c r="C4342" t="s">
        <v>550</v>
      </c>
      <c r="D4342" s="1">
        <v>45012</v>
      </c>
      <c r="F4342" t="b">
        <v>1</v>
      </c>
      <c r="G4342" s="6">
        <v>3559390</v>
      </c>
      <c r="H4342" s="6">
        <v>282400</v>
      </c>
      <c r="I4342">
        <v>0</v>
      </c>
      <c r="J4342" s="6">
        <v>3841790</v>
      </c>
    </row>
    <row r="4343" spans="1:10" x14ac:dyDescent="0.3">
      <c r="A4343" s="5">
        <v>45658</v>
      </c>
      <c r="B4343" t="s">
        <v>88</v>
      </c>
      <c r="C4343" t="s">
        <v>551</v>
      </c>
      <c r="D4343" s="1">
        <v>45014</v>
      </c>
      <c r="F4343" t="b">
        <v>1</v>
      </c>
      <c r="G4343" s="6">
        <v>8236160</v>
      </c>
      <c r="H4343">
        <v>0</v>
      </c>
      <c r="I4343">
        <v>0</v>
      </c>
      <c r="J4343" s="6">
        <v>8236160</v>
      </c>
    </row>
    <row r="4344" spans="1:10" x14ac:dyDescent="0.3">
      <c r="A4344" s="5">
        <v>45658</v>
      </c>
      <c r="B4344" t="s">
        <v>89</v>
      </c>
      <c r="C4344" t="s">
        <v>552</v>
      </c>
      <c r="D4344" s="1">
        <v>45026</v>
      </c>
      <c r="F4344" t="b">
        <v>1</v>
      </c>
      <c r="G4344" s="6">
        <v>5446900</v>
      </c>
      <c r="H4344">
        <v>0</v>
      </c>
      <c r="I4344">
        <v>0</v>
      </c>
      <c r="J4344" s="6">
        <v>5446900</v>
      </c>
    </row>
    <row r="4345" spans="1:10" x14ac:dyDescent="0.3">
      <c r="A4345" s="5">
        <v>45658</v>
      </c>
      <c r="B4345" t="s">
        <v>90</v>
      </c>
      <c r="C4345" t="s">
        <v>553</v>
      </c>
      <c r="D4345" s="1">
        <v>45036</v>
      </c>
      <c r="F4345" t="b">
        <v>1</v>
      </c>
      <c r="G4345" s="6">
        <v>4788850</v>
      </c>
      <c r="H4345">
        <v>0</v>
      </c>
      <c r="I4345" s="6">
        <v>11900</v>
      </c>
      <c r="J4345" s="6">
        <v>4800750</v>
      </c>
    </row>
    <row r="4346" spans="1:10" x14ac:dyDescent="0.3">
      <c r="A4346" s="5">
        <v>45658</v>
      </c>
      <c r="B4346" t="s">
        <v>91</v>
      </c>
      <c r="C4346" t="s">
        <v>554</v>
      </c>
      <c r="D4346" s="1">
        <v>45042</v>
      </c>
      <c r="F4346" t="b">
        <v>1</v>
      </c>
      <c r="G4346" s="6">
        <v>6959450</v>
      </c>
      <c r="H4346">
        <v>0</v>
      </c>
      <c r="I4346">
        <v>0</v>
      </c>
      <c r="J4346" s="6">
        <v>6959450</v>
      </c>
    </row>
    <row r="4347" spans="1:10" x14ac:dyDescent="0.3">
      <c r="A4347" s="5">
        <v>45658</v>
      </c>
      <c r="B4347" t="s">
        <v>92</v>
      </c>
      <c r="C4347" t="s">
        <v>555</v>
      </c>
      <c r="D4347" s="1">
        <v>45049</v>
      </c>
      <c r="F4347" t="b">
        <v>1</v>
      </c>
      <c r="G4347" s="6">
        <v>2370100</v>
      </c>
      <c r="H4347" s="6">
        <v>123500</v>
      </c>
      <c r="I4347">
        <v>0</v>
      </c>
      <c r="J4347" s="6">
        <v>2493600</v>
      </c>
    </row>
    <row r="4348" spans="1:10" x14ac:dyDescent="0.3">
      <c r="A4348" s="5">
        <v>45658</v>
      </c>
      <c r="B4348" t="s">
        <v>93</v>
      </c>
      <c r="C4348" t="s">
        <v>556</v>
      </c>
      <c r="D4348" s="1">
        <v>45077</v>
      </c>
      <c r="F4348" t="b">
        <v>1</v>
      </c>
      <c r="G4348" s="6">
        <v>3829740</v>
      </c>
      <c r="H4348">
        <v>0</v>
      </c>
      <c r="I4348">
        <v>0</v>
      </c>
      <c r="J4348" s="6">
        <v>3829740</v>
      </c>
    </row>
    <row r="4349" spans="1:10" x14ac:dyDescent="0.3">
      <c r="A4349" s="5">
        <v>45658</v>
      </c>
      <c r="B4349" t="s">
        <v>94</v>
      </c>
      <c r="C4349" t="s">
        <v>557</v>
      </c>
      <c r="D4349" s="1">
        <v>45097</v>
      </c>
      <c r="F4349" t="b">
        <v>1</v>
      </c>
      <c r="G4349" s="6">
        <v>6567370</v>
      </c>
      <c r="H4349">
        <v>0</v>
      </c>
      <c r="I4349">
        <v>0</v>
      </c>
      <c r="J4349" s="6">
        <v>6567370</v>
      </c>
    </row>
    <row r="4350" spans="1:10" x14ac:dyDescent="0.3">
      <c r="A4350" s="5">
        <v>45658</v>
      </c>
      <c r="B4350" t="s">
        <v>95</v>
      </c>
      <c r="C4350" t="s">
        <v>558</v>
      </c>
      <c r="D4350" s="1">
        <v>45120</v>
      </c>
      <c r="F4350" t="b">
        <v>1</v>
      </c>
      <c r="G4350" s="6">
        <v>4356200</v>
      </c>
      <c r="H4350">
        <v>0</v>
      </c>
      <c r="I4350">
        <v>0</v>
      </c>
      <c r="J4350" s="6">
        <v>4356200</v>
      </c>
    </row>
    <row r="4351" spans="1:10" x14ac:dyDescent="0.3">
      <c r="A4351" s="5">
        <v>45658</v>
      </c>
      <c r="B4351" t="s">
        <v>96</v>
      </c>
      <c r="C4351" t="s">
        <v>559</v>
      </c>
      <c r="D4351" s="1">
        <v>45120</v>
      </c>
      <c r="F4351" t="b">
        <v>1</v>
      </c>
      <c r="G4351" s="6">
        <v>4419010</v>
      </c>
      <c r="H4351">
        <v>0</v>
      </c>
      <c r="I4351">
        <v>0</v>
      </c>
      <c r="J4351" s="6">
        <v>4419010</v>
      </c>
    </row>
    <row r="4352" spans="1:10" x14ac:dyDescent="0.3">
      <c r="A4352" s="5">
        <v>45658</v>
      </c>
      <c r="B4352" t="s">
        <v>97</v>
      </c>
      <c r="C4352" t="s">
        <v>560</v>
      </c>
      <c r="D4352" s="1">
        <v>45121</v>
      </c>
      <c r="F4352" t="b">
        <v>1</v>
      </c>
      <c r="G4352" s="6">
        <v>4403780</v>
      </c>
      <c r="H4352">
        <v>0</v>
      </c>
      <c r="I4352">
        <v>0</v>
      </c>
      <c r="J4352" s="6">
        <v>4403780</v>
      </c>
    </row>
    <row r="4353" spans="1:10" x14ac:dyDescent="0.3">
      <c r="A4353" s="5">
        <v>45658</v>
      </c>
      <c r="B4353" t="s">
        <v>98</v>
      </c>
      <c r="C4353" t="s">
        <v>561</v>
      </c>
      <c r="D4353" s="1">
        <v>45121</v>
      </c>
      <c r="F4353" t="b">
        <v>1</v>
      </c>
      <c r="G4353" s="6">
        <v>3781890</v>
      </c>
      <c r="H4353">
        <v>0</v>
      </c>
      <c r="I4353">
        <v>0</v>
      </c>
      <c r="J4353" s="6">
        <v>3781890</v>
      </c>
    </row>
    <row r="4354" spans="1:10" x14ac:dyDescent="0.3">
      <c r="A4354" s="5">
        <v>45658</v>
      </c>
      <c r="B4354" t="s">
        <v>99</v>
      </c>
      <c r="C4354" t="s">
        <v>562</v>
      </c>
      <c r="D4354" s="1">
        <v>45126</v>
      </c>
      <c r="F4354" t="b">
        <v>1</v>
      </c>
      <c r="G4354" s="6">
        <v>4189910</v>
      </c>
      <c r="H4354">
        <v>0</v>
      </c>
      <c r="I4354">
        <v>0</v>
      </c>
      <c r="J4354" s="6">
        <v>4189910</v>
      </c>
    </row>
    <row r="4355" spans="1:10" x14ac:dyDescent="0.3">
      <c r="A4355" s="5">
        <v>45658</v>
      </c>
      <c r="B4355" t="s">
        <v>100</v>
      </c>
      <c r="C4355" t="s">
        <v>563</v>
      </c>
      <c r="D4355" s="1">
        <v>45133</v>
      </c>
      <c r="F4355" t="b">
        <v>1</v>
      </c>
      <c r="G4355" s="6">
        <v>5665060</v>
      </c>
      <c r="H4355">
        <v>0</v>
      </c>
      <c r="I4355">
        <v>0</v>
      </c>
      <c r="J4355" s="6">
        <v>5665060</v>
      </c>
    </row>
    <row r="4356" spans="1:10" x14ac:dyDescent="0.3">
      <c r="A4356" s="5">
        <v>45658</v>
      </c>
      <c r="B4356" t="s">
        <v>101</v>
      </c>
      <c r="C4356" t="s">
        <v>564</v>
      </c>
      <c r="D4356" s="1">
        <v>45140</v>
      </c>
      <c r="F4356" t="b">
        <v>1</v>
      </c>
      <c r="G4356" s="6">
        <v>4071710</v>
      </c>
      <c r="H4356">
        <v>0</v>
      </c>
      <c r="I4356">
        <v>0</v>
      </c>
      <c r="J4356" s="6">
        <v>4071710</v>
      </c>
    </row>
    <row r="4357" spans="1:10" x14ac:dyDescent="0.3">
      <c r="A4357" s="5">
        <v>45658</v>
      </c>
      <c r="B4357" t="s">
        <v>102</v>
      </c>
      <c r="C4357" t="s">
        <v>565</v>
      </c>
      <c r="D4357" s="1">
        <v>45154</v>
      </c>
      <c r="F4357" t="b">
        <v>1</v>
      </c>
      <c r="G4357" s="6">
        <v>8762900</v>
      </c>
      <c r="H4357">
        <v>0</v>
      </c>
      <c r="I4357">
        <v>0</v>
      </c>
      <c r="J4357" s="6">
        <v>8762900</v>
      </c>
    </row>
    <row r="4358" spans="1:10" x14ac:dyDescent="0.3">
      <c r="A4358" s="5">
        <v>45658</v>
      </c>
      <c r="B4358" t="s">
        <v>103</v>
      </c>
      <c r="C4358" t="s">
        <v>566</v>
      </c>
      <c r="D4358" s="1">
        <v>45159</v>
      </c>
      <c r="F4358" t="b">
        <v>1</v>
      </c>
      <c r="G4358" s="6">
        <v>5583130</v>
      </c>
      <c r="H4358">
        <v>0</v>
      </c>
      <c r="I4358">
        <v>0</v>
      </c>
      <c r="J4358" s="6">
        <v>5583130</v>
      </c>
    </row>
    <row r="4359" spans="1:10" x14ac:dyDescent="0.3">
      <c r="A4359" s="5">
        <v>45658</v>
      </c>
      <c r="B4359" t="s">
        <v>104</v>
      </c>
      <c r="C4359" t="s">
        <v>567</v>
      </c>
      <c r="D4359" s="1">
        <v>45187</v>
      </c>
      <c r="F4359" t="b">
        <v>1</v>
      </c>
      <c r="G4359" s="6">
        <v>6272070</v>
      </c>
      <c r="H4359">
        <v>0</v>
      </c>
      <c r="I4359" s="6">
        <v>17550</v>
      </c>
      <c r="J4359" s="6">
        <v>6289620</v>
      </c>
    </row>
    <row r="4360" spans="1:10" x14ac:dyDescent="0.3">
      <c r="A4360" s="5">
        <v>45658</v>
      </c>
      <c r="B4360" t="s">
        <v>105</v>
      </c>
      <c r="C4360" t="s">
        <v>568</v>
      </c>
      <c r="D4360" s="1">
        <v>45187</v>
      </c>
      <c r="F4360" t="b">
        <v>1</v>
      </c>
      <c r="G4360" s="6">
        <v>5150040</v>
      </c>
      <c r="H4360">
        <v>0</v>
      </c>
      <c r="I4360">
        <v>0</v>
      </c>
      <c r="J4360" s="6">
        <v>5150040</v>
      </c>
    </row>
    <row r="4361" spans="1:10" x14ac:dyDescent="0.3">
      <c r="A4361" s="5">
        <v>45658</v>
      </c>
      <c r="B4361" t="s">
        <v>106</v>
      </c>
      <c r="C4361" t="s">
        <v>569</v>
      </c>
      <c r="D4361" s="1">
        <v>45188</v>
      </c>
      <c r="F4361" t="b">
        <v>1</v>
      </c>
      <c r="G4361" s="6">
        <v>3781850</v>
      </c>
      <c r="H4361">
        <v>0</v>
      </c>
      <c r="I4361">
        <v>0</v>
      </c>
      <c r="J4361" s="6">
        <v>3781850</v>
      </c>
    </row>
    <row r="4362" spans="1:10" x14ac:dyDescent="0.3">
      <c r="A4362" s="5">
        <v>45658</v>
      </c>
      <c r="B4362" t="s">
        <v>107</v>
      </c>
      <c r="C4362" t="s">
        <v>570</v>
      </c>
      <c r="D4362" s="1">
        <v>45189</v>
      </c>
      <c r="F4362" t="b">
        <v>1</v>
      </c>
      <c r="G4362" s="6">
        <v>6024100</v>
      </c>
      <c r="H4362">
        <v>0</v>
      </c>
      <c r="I4362">
        <v>0</v>
      </c>
      <c r="J4362" s="6">
        <v>6024100</v>
      </c>
    </row>
    <row r="4363" spans="1:10" x14ac:dyDescent="0.3">
      <c r="A4363" s="5">
        <v>45658</v>
      </c>
      <c r="B4363" t="s">
        <v>108</v>
      </c>
      <c r="C4363" t="s">
        <v>571</v>
      </c>
      <c r="D4363" s="1">
        <v>45194</v>
      </c>
      <c r="F4363" t="b">
        <v>1</v>
      </c>
      <c r="G4363" s="6">
        <v>5382400</v>
      </c>
      <c r="H4363">
        <v>0</v>
      </c>
      <c r="I4363">
        <v>0</v>
      </c>
      <c r="J4363" s="6">
        <v>5382400</v>
      </c>
    </row>
    <row r="4364" spans="1:10" x14ac:dyDescent="0.3">
      <c r="A4364" s="5">
        <v>45658</v>
      </c>
      <c r="B4364" t="s">
        <v>109</v>
      </c>
      <c r="C4364" t="s">
        <v>572</v>
      </c>
      <c r="D4364" s="1">
        <v>45195</v>
      </c>
      <c r="F4364" t="b">
        <v>1</v>
      </c>
      <c r="G4364" s="6">
        <v>6218330</v>
      </c>
      <c r="H4364">
        <v>0</v>
      </c>
      <c r="I4364">
        <v>0</v>
      </c>
      <c r="J4364" s="6">
        <v>6218330</v>
      </c>
    </row>
    <row r="4365" spans="1:10" x14ac:dyDescent="0.3">
      <c r="A4365" s="5">
        <v>45658</v>
      </c>
      <c r="B4365" t="s">
        <v>110</v>
      </c>
      <c r="C4365" t="s">
        <v>573</v>
      </c>
      <c r="D4365" s="1">
        <v>45225</v>
      </c>
      <c r="F4365" t="b">
        <v>1</v>
      </c>
      <c r="G4365" s="6">
        <v>5804750</v>
      </c>
      <c r="H4365">
        <v>0</v>
      </c>
      <c r="I4365" s="6">
        <v>17550</v>
      </c>
      <c r="J4365" s="6">
        <v>5822300</v>
      </c>
    </row>
    <row r="4366" spans="1:10" x14ac:dyDescent="0.3">
      <c r="A4366" s="5">
        <v>45658</v>
      </c>
      <c r="B4366" t="s">
        <v>111</v>
      </c>
      <c r="C4366" t="s">
        <v>574</v>
      </c>
      <c r="D4366" s="1">
        <v>45229</v>
      </c>
      <c r="F4366" t="b">
        <v>1</v>
      </c>
      <c r="G4366" s="6">
        <v>5402320</v>
      </c>
      <c r="H4366">
        <v>0</v>
      </c>
      <c r="I4366">
        <v>0</v>
      </c>
      <c r="J4366" s="6">
        <v>5402320</v>
      </c>
    </row>
    <row r="4367" spans="1:10" x14ac:dyDescent="0.3">
      <c r="A4367" s="5">
        <v>45658</v>
      </c>
      <c r="B4367" t="s">
        <v>112</v>
      </c>
      <c r="C4367" t="s">
        <v>575</v>
      </c>
      <c r="D4367" s="1">
        <v>45236</v>
      </c>
      <c r="F4367" t="b">
        <v>1</v>
      </c>
      <c r="G4367" s="6">
        <v>4329280</v>
      </c>
      <c r="H4367">
        <v>0</v>
      </c>
      <c r="I4367">
        <v>0</v>
      </c>
      <c r="J4367" s="6">
        <v>4329280</v>
      </c>
    </row>
    <row r="4368" spans="1:10" x14ac:dyDescent="0.3">
      <c r="A4368" s="5">
        <v>45658</v>
      </c>
      <c r="B4368" t="s">
        <v>113</v>
      </c>
      <c r="C4368" t="s">
        <v>576</v>
      </c>
      <c r="D4368" s="1">
        <v>45251</v>
      </c>
      <c r="F4368" t="b">
        <v>1</v>
      </c>
      <c r="G4368" s="6">
        <v>4364340</v>
      </c>
      <c r="H4368">
        <v>0</v>
      </c>
      <c r="I4368">
        <v>0</v>
      </c>
      <c r="J4368" s="6">
        <v>4364340</v>
      </c>
    </row>
    <row r="4369" spans="1:10" x14ac:dyDescent="0.3">
      <c r="A4369" s="5">
        <v>45658</v>
      </c>
      <c r="B4369" t="s">
        <v>114</v>
      </c>
      <c r="C4369" t="s">
        <v>577</v>
      </c>
      <c r="D4369" s="1">
        <v>45272</v>
      </c>
      <c r="F4369" t="b">
        <v>1</v>
      </c>
      <c r="G4369" s="6">
        <v>6210290</v>
      </c>
      <c r="H4369">
        <v>0</v>
      </c>
      <c r="I4369" s="6">
        <v>23820</v>
      </c>
      <c r="J4369" s="6">
        <v>6234110</v>
      </c>
    </row>
    <row r="4370" spans="1:10" x14ac:dyDescent="0.3">
      <c r="A4370" s="5">
        <v>45658</v>
      </c>
      <c r="B4370" t="s">
        <v>115</v>
      </c>
      <c r="C4370" t="s">
        <v>578</v>
      </c>
      <c r="D4370" s="1">
        <v>45278</v>
      </c>
      <c r="F4370" t="b">
        <v>1</v>
      </c>
      <c r="G4370" s="6">
        <v>5623850</v>
      </c>
      <c r="H4370">
        <v>0</v>
      </c>
      <c r="I4370" s="6">
        <v>10900</v>
      </c>
      <c r="J4370" s="6">
        <v>5634750</v>
      </c>
    </row>
    <row r="4371" spans="1:10" x14ac:dyDescent="0.3">
      <c r="A4371" s="5">
        <v>45658</v>
      </c>
      <c r="B4371" t="s">
        <v>116</v>
      </c>
      <c r="C4371" t="s">
        <v>579</v>
      </c>
      <c r="D4371" s="1">
        <v>45295</v>
      </c>
      <c r="F4371" t="b">
        <v>0</v>
      </c>
      <c r="G4371" s="6">
        <v>5839110</v>
      </c>
      <c r="H4371">
        <v>0</v>
      </c>
      <c r="I4371">
        <v>0</v>
      </c>
      <c r="J4371" s="6">
        <v>5839110</v>
      </c>
    </row>
    <row r="4372" spans="1:10" x14ac:dyDescent="0.3">
      <c r="A4372" s="5">
        <v>45658</v>
      </c>
      <c r="B4372" t="s">
        <v>117</v>
      </c>
      <c r="C4372" t="s">
        <v>581</v>
      </c>
      <c r="D4372" s="1">
        <v>45296</v>
      </c>
      <c r="E4372" s="1">
        <v>45929</v>
      </c>
      <c r="F4372" t="b">
        <v>0</v>
      </c>
      <c r="G4372" s="6">
        <v>2783000</v>
      </c>
      <c r="H4372">
        <v>0</v>
      </c>
      <c r="I4372">
        <v>0</v>
      </c>
      <c r="J4372" s="6">
        <v>2783000</v>
      </c>
    </row>
    <row r="4373" spans="1:10" x14ac:dyDescent="0.3">
      <c r="A4373" s="5">
        <v>45658</v>
      </c>
      <c r="B4373" t="s">
        <v>118</v>
      </c>
      <c r="C4373" t="s">
        <v>580</v>
      </c>
      <c r="D4373" s="1">
        <v>45307</v>
      </c>
      <c r="F4373" t="b">
        <v>0</v>
      </c>
      <c r="G4373" s="6">
        <v>3644050</v>
      </c>
      <c r="H4373">
        <v>0</v>
      </c>
      <c r="I4373">
        <v>0</v>
      </c>
      <c r="J4373" s="6">
        <v>3644050</v>
      </c>
    </row>
    <row r="4374" spans="1:10" x14ac:dyDescent="0.3">
      <c r="A4374" s="5">
        <v>45658</v>
      </c>
      <c r="B4374" t="s">
        <v>119</v>
      </c>
      <c r="C4374" t="s">
        <v>582</v>
      </c>
      <c r="D4374" s="1">
        <v>45308</v>
      </c>
      <c r="F4374" t="b">
        <v>0</v>
      </c>
      <c r="G4374" s="6">
        <v>5929920</v>
      </c>
      <c r="H4374">
        <v>0</v>
      </c>
      <c r="I4374">
        <v>0</v>
      </c>
      <c r="J4374" s="6">
        <v>5929920</v>
      </c>
    </row>
    <row r="4375" spans="1:10" x14ac:dyDescent="0.3">
      <c r="A4375" s="5">
        <v>45658</v>
      </c>
      <c r="B4375" t="s">
        <v>120</v>
      </c>
      <c r="C4375" t="s">
        <v>583</v>
      </c>
      <c r="D4375" s="1">
        <v>45316</v>
      </c>
      <c r="F4375" t="b">
        <v>0</v>
      </c>
      <c r="G4375" s="6">
        <v>5908500</v>
      </c>
      <c r="H4375">
        <v>0</v>
      </c>
      <c r="I4375">
        <v>0</v>
      </c>
      <c r="J4375" s="6">
        <v>5908500</v>
      </c>
    </row>
    <row r="4376" spans="1:10" x14ac:dyDescent="0.3">
      <c r="A4376" s="5">
        <v>45658</v>
      </c>
      <c r="B4376" t="s">
        <v>121</v>
      </c>
      <c r="C4376" t="s">
        <v>584</v>
      </c>
      <c r="D4376" s="1">
        <v>45323</v>
      </c>
      <c r="F4376" t="b">
        <v>0</v>
      </c>
      <c r="G4376" s="6">
        <v>3303300</v>
      </c>
      <c r="H4376">
        <v>0</v>
      </c>
      <c r="I4376">
        <v>0</v>
      </c>
      <c r="J4376" s="6">
        <v>3303300</v>
      </c>
    </row>
    <row r="4377" spans="1:10" x14ac:dyDescent="0.3">
      <c r="A4377" s="5">
        <v>45658</v>
      </c>
      <c r="B4377" t="s">
        <v>122</v>
      </c>
      <c r="C4377" t="s">
        <v>585</v>
      </c>
      <c r="D4377" s="1">
        <v>45345</v>
      </c>
      <c r="F4377" t="b">
        <v>0</v>
      </c>
      <c r="G4377" s="6">
        <v>4744850</v>
      </c>
      <c r="H4377">
        <v>0</v>
      </c>
      <c r="I4377">
        <v>0</v>
      </c>
      <c r="J4377" s="6">
        <v>4744850</v>
      </c>
    </row>
    <row r="4378" spans="1:10" x14ac:dyDescent="0.3">
      <c r="A4378" s="5">
        <v>45658</v>
      </c>
      <c r="B4378" t="s">
        <v>123</v>
      </c>
      <c r="C4378" t="s">
        <v>586</v>
      </c>
      <c r="D4378" s="1">
        <v>45351</v>
      </c>
      <c r="F4378" t="b">
        <v>0</v>
      </c>
      <c r="G4378" s="6">
        <v>2462930</v>
      </c>
      <c r="H4378">
        <v>0</v>
      </c>
      <c r="I4378">
        <v>0</v>
      </c>
      <c r="J4378" s="6">
        <v>2462930</v>
      </c>
    </row>
    <row r="4379" spans="1:10" x14ac:dyDescent="0.3">
      <c r="A4379" s="5">
        <v>45658</v>
      </c>
      <c r="B4379" t="s">
        <v>124</v>
      </c>
      <c r="C4379" t="s">
        <v>587</v>
      </c>
      <c r="D4379" s="1">
        <v>45359</v>
      </c>
      <c r="F4379" t="b">
        <v>0</v>
      </c>
      <c r="G4379" s="6">
        <v>4670450</v>
      </c>
      <c r="H4379">
        <v>0</v>
      </c>
      <c r="I4379">
        <v>0</v>
      </c>
      <c r="J4379" s="6">
        <v>4670450</v>
      </c>
    </row>
    <row r="4380" spans="1:10" x14ac:dyDescent="0.3">
      <c r="A4380" s="5">
        <v>45658</v>
      </c>
      <c r="B4380" t="s">
        <v>125</v>
      </c>
      <c r="C4380" t="s">
        <v>588</v>
      </c>
      <c r="D4380" s="1">
        <v>45363</v>
      </c>
      <c r="F4380" t="b">
        <v>0</v>
      </c>
      <c r="G4380" s="6">
        <v>1555350</v>
      </c>
      <c r="H4380">
        <v>0</v>
      </c>
      <c r="I4380">
        <v>0</v>
      </c>
      <c r="J4380" s="6">
        <v>1555350</v>
      </c>
    </row>
    <row r="4381" spans="1:10" x14ac:dyDescent="0.3">
      <c r="A4381" s="5">
        <v>45658</v>
      </c>
      <c r="B4381" t="s">
        <v>126</v>
      </c>
      <c r="C4381" t="s">
        <v>589</v>
      </c>
      <c r="D4381" s="1">
        <v>45364</v>
      </c>
      <c r="F4381" t="b">
        <v>0</v>
      </c>
      <c r="G4381" s="6">
        <v>3927160</v>
      </c>
      <c r="H4381">
        <v>0</v>
      </c>
      <c r="I4381">
        <v>0</v>
      </c>
      <c r="J4381" s="6">
        <v>3927160</v>
      </c>
    </row>
    <row r="4382" spans="1:10" x14ac:dyDescent="0.3">
      <c r="A4382" s="5">
        <v>45658</v>
      </c>
      <c r="B4382" t="s">
        <v>127</v>
      </c>
      <c r="C4382" t="s">
        <v>590</v>
      </c>
      <c r="D4382" s="1">
        <v>45386</v>
      </c>
      <c r="F4382" t="b">
        <v>0</v>
      </c>
      <c r="G4382" s="6">
        <v>3742040</v>
      </c>
      <c r="H4382">
        <v>0</v>
      </c>
      <c r="I4382" s="6">
        <v>10910</v>
      </c>
      <c r="J4382" s="6">
        <v>3752950</v>
      </c>
    </row>
    <row r="4383" spans="1:10" x14ac:dyDescent="0.3">
      <c r="A4383" s="5">
        <v>45658</v>
      </c>
      <c r="B4383" t="s">
        <v>128</v>
      </c>
      <c r="C4383" t="s">
        <v>591</v>
      </c>
      <c r="D4383" s="1">
        <v>45387</v>
      </c>
      <c r="F4383" t="b">
        <v>0</v>
      </c>
      <c r="G4383" s="6">
        <v>3674900</v>
      </c>
      <c r="H4383">
        <v>0</v>
      </c>
      <c r="I4383">
        <v>0</v>
      </c>
      <c r="J4383" s="6">
        <v>3674900</v>
      </c>
    </row>
    <row r="4384" spans="1:10" x14ac:dyDescent="0.3">
      <c r="A4384" s="5">
        <v>45658</v>
      </c>
      <c r="B4384" t="s">
        <v>129</v>
      </c>
      <c r="C4384" t="s">
        <v>592</v>
      </c>
      <c r="D4384" s="1">
        <v>45434</v>
      </c>
      <c r="F4384" t="b">
        <v>0</v>
      </c>
      <c r="G4384" s="6">
        <v>3771630</v>
      </c>
      <c r="H4384">
        <v>0</v>
      </c>
      <c r="I4384">
        <v>0</v>
      </c>
      <c r="J4384" s="6">
        <v>3771630</v>
      </c>
    </row>
    <row r="4385" spans="1:10" x14ac:dyDescent="0.3">
      <c r="A4385" s="5">
        <v>45658</v>
      </c>
      <c r="B4385" t="s">
        <v>130</v>
      </c>
      <c r="C4385" t="s">
        <v>593</v>
      </c>
      <c r="D4385" s="1">
        <v>45436</v>
      </c>
      <c r="F4385" t="b">
        <v>0</v>
      </c>
      <c r="G4385" s="6">
        <v>3641700</v>
      </c>
      <c r="H4385">
        <v>0</v>
      </c>
      <c r="I4385">
        <v>0</v>
      </c>
      <c r="J4385" s="6">
        <v>3641700</v>
      </c>
    </row>
    <row r="4386" spans="1:10" x14ac:dyDescent="0.3">
      <c r="A4386" s="5">
        <v>45658</v>
      </c>
      <c r="B4386" t="s">
        <v>131</v>
      </c>
      <c r="C4386" t="s">
        <v>594</v>
      </c>
      <c r="D4386" s="1">
        <v>45469</v>
      </c>
      <c r="F4386" t="b">
        <v>0</v>
      </c>
      <c r="G4386" s="6">
        <v>6117110</v>
      </c>
      <c r="H4386">
        <v>0</v>
      </c>
      <c r="I4386">
        <v>0</v>
      </c>
      <c r="J4386" s="6">
        <v>6117110</v>
      </c>
    </row>
    <row r="4387" spans="1:10" x14ac:dyDescent="0.3">
      <c r="A4387" s="5">
        <v>45658</v>
      </c>
      <c r="B4387" t="s">
        <v>132</v>
      </c>
      <c r="C4387" t="s">
        <v>598</v>
      </c>
      <c r="D4387" s="1">
        <v>45475</v>
      </c>
      <c r="F4387" t="b">
        <v>0</v>
      </c>
      <c r="G4387" s="6">
        <v>3604700</v>
      </c>
      <c r="H4387">
        <v>0</v>
      </c>
      <c r="I4387">
        <v>0</v>
      </c>
      <c r="J4387" s="6">
        <v>3604700</v>
      </c>
    </row>
    <row r="4388" spans="1:10" x14ac:dyDescent="0.3">
      <c r="A4388" s="5">
        <v>45658</v>
      </c>
      <c r="B4388" t="s">
        <v>133</v>
      </c>
      <c r="C4388" t="s">
        <v>599</v>
      </c>
      <c r="D4388" s="1">
        <v>45495</v>
      </c>
      <c r="F4388" t="b">
        <v>0</v>
      </c>
      <c r="G4388" s="6">
        <v>1658570</v>
      </c>
      <c r="H4388">
        <v>0</v>
      </c>
      <c r="I4388">
        <v>0</v>
      </c>
      <c r="J4388" s="6">
        <v>1658570</v>
      </c>
    </row>
    <row r="4389" spans="1:10" x14ac:dyDescent="0.3">
      <c r="A4389" s="5">
        <v>45658</v>
      </c>
      <c r="B4389" t="s">
        <v>134</v>
      </c>
      <c r="C4389" t="s">
        <v>600</v>
      </c>
      <c r="D4389" s="1">
        <v>45505</v>
      </c>
      <c r="F4389" t="b">
        <v>0</v>
      </c>
      <c r="G4389" s="6">
        <v>3730100</v>
      </c>
      <c r="H4389">
        <v>0</v>
      </c>
      <c r="I4389">
        <v>0</v>
      </c>
      <c r="J4389" s="6">
        <v>3730100</v>
      </c>
    </row>
    <row r="4390" spans="1:10" x14ac:dyDescent="0.3">
      <c r="A4390" s="5">
        <v>45658</v>
      </c>
      <c r="B4390" t="s">
        <v>135</v>
      </c>
      <c r="C4390" t="s">
        <v>601</v>
      </c>
      <c r="D4390" s="1">
        <v>45531</v>
      </c>
      <c r="F4390" t="b">
        <v>0</v>
      </c>
      <c r="G4390" s="6">
        <v>7045880</v>
      </c>
      <c r="H4390">
        <v>0</v>
      </c>
      <c r="I4390">
        <v>0</v>
      </c>
      <c r="J4390" s="6">
        <v>7045880</v>
      </c>
    </row>
    <row r="4391" spans="1:10" x14ac:dyDescent="0.3">
      <c r="A4391" s="5">
        <v>45658</v>
      </c>
      <c r="B4391" t="s">
        <v>136</v>
      </c>
      <c r="C4391" t="s">
        <v>602</v>
      </c>
      <c r="D4391" s="1">
        <v>45532</v>
      </c>
      <c r="F4391" t="b">
        <v>0</v>
      </c>
      <c r="G4391" s="6">
        <v>1777530</v>
      </c>
      <c r="H4391">
        <v>0</v>
      </c>
      <c r="I4391">
        <v>0</v>
      </c>
      <c r="J4391" s="6">
        <v>1777530</v>
      </c>
    </row>
    <row r="4392" spans="1:10" x14ac:dyDescent="0.3">
      <c r="A4392" s="5">
        <v>45658</v>
      </c>
      <c r="B4392" t="s">
        <v>137</v>
      </c>
      <c r="C4392" t="s">
        <v>603</v>
      </c>
      <c r="D4392" s="1">
        <v>45541</v>
      </c>
      <c r="F4392" t="b">
        <v>0</v>
      </c>
      <c r="G4392" s="6">
        <v>3614100</v>
      </c>
      <c r="H4392">
        <v>0</v>
      </c>
      <c r="I4392">
        <v>0</v>
      </c>
      <c r="J4392" s="6">
        <v>3614100</v>
      </c>
    </row>
    <row r="4393" spans="1:10" x14ac:dyDescent="0.3">
      <c r="A4393" s="5">
        <v>45658</v>
      </c>
      <c r="B4393" t="s">
        <v>138</v>
      </c>
      <c r="C4393" t="s">
        <v>604</v>
      </c>
      <c r="D4393" s="1">
        <v>45540</v>
      </c>
      <c r="F4393" t="b">
        <v>0</v>
      </c>
      <c r="G4393" s="6">
        <v>5082490</v>
      </c>
      <c r="H4393">
        <v>0</v>
      </c>
      <c r="I4393">
        <v>0</v>
      </c>
      <c r="J4393" s="6">
        <v>5082490</v>
      </c>
    </row>
    <row r="4394" spans="1:10" x14ac:dyDescent="0.3">
      <c r="A4394" s="5">
        <v>45658</v>
      </c>
      <c r="B4394" t="s">
        <v>139</v>
      </c>
      <c r="C4394" t="s">
        <v>605</v>
      </c>
      <c r="D4394" s="1">
        <v>45567</v>
      </c>
      <c r="F4394" t="b">
        <v>0</v>
      </c>
      <c r="G4394" s="6">
        <v>4291450</v>
      </c>
      <c r="H4394">
        <v>0</v>
      </c>
      <c r="I4394">
        <v>0</v>
      </c>
      <c r="J4394" s="6">
        <v>4291450</v>
      </c>
    </row>
    <row r="4395" spans="1:10" x14ac:dyDescent="0.3">
      <c r="A4395" s="5">
        <v>45658</v>
      </c>
      <c r="B4395" t="s">
        <v>140</v>
      </c>
      <c r="C4395" t="s">
        <v>606</v>
      </c>
      <c r="D4395" s="1">
        <v>45589</v>
      </c>
      <c r="F4395" t="b">
        <v>0</v>
      </c>
      <c r="G4395" s="6">
        <v>2782800</v>
      </c>
      <c r="H4395">
        <v>0</v>
      </c>
      <c r="I4395">
        <v>0</v>
      </c>
      <c r="J4395" s="6">
        <v>2782800</v>
      </c>
    </row>
    <row r="4396" spans="1:10" x14ac:dyDescent="0.3">
      <c r="A4396" s="5">
        <v>45658</v>
      </c>
      <c r="B4396" t="s">
        <v>141</v>
      </c>
      <c r="C4396" t="s">
        <v>607</v>
      </c>
      <c r="D4396" s="1">
        <v>45611</v>
      </c>
      <c r="F4396" t="b">
        <v>0</v>
      </c>
      <c r="G4396" s="6">
        <v>2829680</v>
      </c>
      <c r="H4396">
        <v>0</v>
      </c>
      <c r="I4396">
        <v>0</v>
      </c>
      <c r="J4396" s="6">
        <v>2829680</v>
      </c>
    </row>
    <row r="4397" spans="1:10" x14ac:dyDescent="0.3">
      <c r="A4397" s="5">
        <v>45658</v>
      </c>
      <c r="B4397" t="s">
        <v>142</v>
      </c>
      <c r="C4397" t="s">
        <v>608</v>
      </c>
      <c r="D4397" s="1">
        <v>45652</v>
      </c>
      <c r="F4397" t="b">
        <v>0</v>
      </c>
      <c r="G4397" s="6">
        <v>2887790</v>
      </c>
      <c r="H4397">
        <v>0</v>
      </c>
      <c r="I4397">
        <v>0</v>
      </c>
      <c r="J4397" s="6">
        <v>2887790</v>
      </c>
    </row>
    <row r="4398" spans="1:10" x14ac:dyDescent="0.3">
      <c r="A4398" s="5">
        <v>45658</v>
      </c>
      <c r="B4398" t="s">
        <v>143</v>
      </c>
      <c r="C4398" t="s">
        <v>609</v>
      </c>
      <c r="D4398" s="1">
        <v>45659</v>
      </c>
      <c r="F4398" t="b">
        <v>0</v>
      </c>
      <c r="G4398" s="6">
        <v>4253080</v>
      </c>
      <c r="H4398">
        <v>0</v>
      </c>
      <c r="I4398">
        <v>0</v>
      </c>
      <c r="J4398" s="6">
        <v>4253080</v>
      </c>
    </row>
    <row r="4399" spans="1:10" x14ac:dyDescent="0.3">
      <c r="A4399" s="5">
        <v>45658</v>
      </c>
      <c r="B4399" t="s">
        <v>144</v>
      </c>
      <c r="C4399" t="s">
        <v>610</v>
      </c>
      <c r="D4399" s="1">
        <v>45755</v>
      </c>
      <c r="F4399" t="b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3">
      <c r="A4400" s="5">
        <v>45658</v>
      </c>
      <c r="B4400" t="s">
        <v>145</v>
      </c>
      <c r="C4400" t="s">
        <v>611</v>
      </c>
      <c r="D4400" s="1">
        <v>45860</v>
      </c>
      <c r="F4400" t="b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3">
      <c r="A4401" s="5">
        <v>45658</v>
      </c>
      <c r="B4401" t="s">
        <v>147</v>
      </c>
      <c r="C4401" t="s">
        <v>612</v>
      </c>
      <c r="D4401" s="1">
        <v>45880</v>
      </c>
      <c r="F4401" t="b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3">
      <c r="A4402" s="5">
        <v>45658</v>
      </c>
      <c r="B4402" t="s">
        <v>146</v>
      </c>
      <c r="C4402" t="s">
        <v>613</v>
      </c>
      <c r="D4402" s="1">
        <v>45867</v>
      </c>
      <c r="F4402" t="b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3">
      <c r="A4403" s="5">
        <v>45689</v>
      </c>
      <c r="B4403" t="s">
        <v>1</v>
      </c>
      <c r="C4403" t="s">
        <v>475</v>
      </c>
      <c r="D4403" s="1">
        <v>42292</v>
      </c>
      <c r="F4403" t="b">
        <v>1</v>
      </c>
      <c r="G4403" s="6">
        <v>6023950</v>
      </c>
      <c r="H4403" s="6">
        <v>224300</v>
      </c>
      <c r="I4403">
        <v>500</v>
      </c>
      <c r="J4403" s="6">
        <v>6248750</v>
      </c>
    </row>
    <row r="4404" spans="1:10" x14ac:dyDescent="0.3">
      <c r="A4404" s="5">
        <v>45689</v>
      </c>
      <c r="B4404" t="s">
        <v>3</v>
      </c>
      <c r="C4404" t="s">
        <v>476</v>
      </c>
      <c r="D4404" s="1">
        <v>42444</v>
      </c>
      <c r="F4404" t="b">
        <v>1</v>
      </c>
      <c r="G4404" s="6">
        <v>5360980</v>
      </c>
      <c r="H4404">
        <v>0</v>
      </c>
      <c r="I4404">
        <v>500</v>
      </c>
      <c r="J4404" s="6">
        <v>5361480</v>
      </c>
    </row>
    <row r="4405" spans="1:10" x14ac:dyDescent="0.3">
      <c r="A4405" s="5">
        <v>45689</v>
      </c>
      <c r="B4405" t="s">
        <v>4</v>
      </c>
      <c r="C4405" t="s">
        <v>477</v>
      </c>
      <c r="D4405" s="1">
        <v>42503</v>
      </c>
      <c r="F4405" t="b">
        <v>1</v>
      </c>
      <c r="G4405" s="6">
        <v>7824700</v>
      </c>
      <c r="H4405">
        <v>0</v>
      </c>
      <c r="I4405" s="6">
        <v>23350</v>
      </c>
      <c r="J4405" s="6">
        <v>7848050</v>
      </c>
    </row>
    <row r="4406" spans="1:10" x14ac:dyDescent="0.3">
      <c r="A4406" s="5">
        <v>45689</v>
      </c>
      <c r="B4406" t="s">
        <v>6</v>
      </c>
      <c r="C4406" t="s">
        <v>478</v>
      </c>
      <c r="D4406" s="1">
        <v>42638</v>
      </c>
      <c r="F4406" t="b">
        <v>1</v>
      </c>
      <c r="G4406" s="6">
        <v>4354520</v>
      </c>
      <c r="H4406" s="6">
        <v>200200</v>
      </c>
      <c r="I4406">
        <v>0</v>
      </c>
      <c r="J4406" s="6">
        <v>4554720</v>
      </c>
    </row>
    <row r="4407" spans="1:10" x14ac:dyDescent="0.3">
      <c r="A4407" s="5">
        <v>45689</v>
      </c>
      <c r="B4407" t="s">
        <v>8</v>
      </c>
      <c r="C4407" t="s">
        <v>479</v>
      </c>
      <c r="D4407" s="1">
        <v>42708</v>
      </c>
      <c r="F4407" t="b">
        <v>1</v>
      </c>
      <c r="G4407" s="6">
        <v>4860050</v>
      </c>
      <c r="H4407">
        <v>0</v>
      </c>
      <c r="I4407">
        <v>0</v>
      </c>
      <c r="J4407" s="6">
        <v>4860050</v>
      </c>
    </row>
    <row r="4408" spans="1:10" x14ac:dyDescent="0.3">
      <c r="A4408" s="5">
        <v>45689</v>
      </c>
      <c r="B4408" t="s">
        <v>10</v>
      </c>
      <c r="C4408" t="s">
        <v>480</v>
      </c>
      <c r="D4408" s="1">
        <v>43039</v>
      </c>
      <c r="F4408" t="b">
        <v>1</v>
      </c>
      <c r="G4408" s="6">
        <v>2887050</v>
      </c>
      <c r="H4408" s="6">
        <v>99900</v>
      </c>
      <c r="I4408">
        <v>0</v>
      </c>
      <c r="J4408" s="6">
        <v>2986950</v>
      </c>
    </row>
    <row r="4409" spans="1:10" x14ac:dyDescent="0.3">
      <c r="A4409" s="5">
        <v>45689</v>
      </c>
      <c r="B4409" t="s">
        <v>11</v>
      </c>
      <c r="C4409" t="s">
        <v>481</v>
      </c>
      <c r="D4409" s="1">
        <v>43146</v>
      </c>
      <c r="F4409" t="b">
        <v>1</v>
      </c>
      <c r="G4409" s="6">
        <v>5647560</v>
      </c>
      <c r="H4409" s="6">
        <v>37700</v>
      </c>
      <c r="I4409">
        <v>0</v>
      </c>
      <c r="J4409" s="6">
        <v>5685260</v>
      </c>
    </row>
    <row r="4410" spans="1:10" x14ac:dyDescent="0.3">
      <c r="A4410" s="5">
        <v>45689</v>
      </c>
      <c r="B4410" t="s">
        <v>12</v>
      </c>
      <c r="C4410" t="s">
        <v>494</v>
      </c>
      <c r="D4410" s="1">
        <v>43252</v>
      </c>
      <c r="F4410" t="b">
        <v>1</v>
      </c>
      <c r="G4410" s="6">
        <v>613500</v>
      </c>
      <c r="H4410">
        <v>0</v>
      </c>
      <c r="I4410">
        <v>0</v>
      </c>
      <c r="J4410" s="6">
        <v>613500</v>
      </c>
    </row>
    <row r="4411" spans="1:10" x14ac:dyDescent="0.3">
      <c r="A4411" s="5">
        <v>45689</v>
      </c>
      <c r="B4411" t="s">
        <v>13</v>
      </c>
      <c r="C4411" t="s">
        <v>485</v>
      </c>
      <c r="D4411" s="1">
        <v>43779</v>
      </c>
      <c r="F4411" t="b">
        <v>1</v>
      </c>
      <c r="G4411" s="6">
        <v>5623120</v>
      </c>
      <c r="H4411" s="6">
        <v>2000</v>
      </c>
      <c r="I4411">
        <v>0</v>
      </c>
      <c r="J4411" s="6">
        <v>5625120</v>
      </c>
    </row>
    <row r="4412" spans="1:10" x14ac:dyDescent="0.3">
      <c r="A4412" s="5">
        <v>45689</v>
      </c>
      <c r="B4412" t="s">
        <v>15</v>
      </c>
      <c r="C4412" t="s">
        <v>517</v>
      </c>
      <c r="D4412" s="1">
        <v>44583</v>
      </c>
      <c r="F4412" t="b">
        <v>1</v>
      </c>
      <c r="G4412" s="6">
        <v>4298150</v>
      </c>
      <c r="H4412" s="6">
        <v>202900</v>
      </c>
      <c r="I4412" s="6">
        <v>4950</v>
      </c>
      <c r="J4412" s="6">
        <v>4506000</v>
      </c>
    </row>
    <row r="4413" spans="1:10" x14ac:dyDescent="0.3">
      <c r="A4413" s="5">
        <v>45689</v>
      </c>
      <c r="B4413" t="s">
        <v>16</v>
      </c>
      <c r="C4413" t="s">
        <v>538</v>
      </c>
      <c r="D4413" s="1">
        <v>44889</v>
      </c>
      <c r="F4413" t="b">
        <v>1</v>
      </c>
      <c r="G4413" s="6">
        <v>5801400</v>
      </c>
      <c r="H4413">
        <v>0</v>
      </c>
      <c r="I4413">
        <v>0</v>
      </c>
      <c r="J4413" s="6">
        <v>5801400</v>
      </c>
    </row>
    <row r="4414" spans="1:10" x14ac:dyDescent="0.3">
      <c r="A4414" s="5">
        <v>45689</v>
      </c>
      <c r="B4414" t="s">
        <v>17</v>
      </c>
      <c r="C4414" t="s">
        <v>595</v>
      </c>
      <c r="D4414" s="1">
        <v>45470</v>
      </c>
      <c r="F4414" t="b">
        <v>0</v>
      </c>
      <c r="G4414" s="6">
        <v>3456300</v>
      </c>
      <c r="H4414">
        <v>0</v>
      </c>
      <c r="I4414">
        <v>0</v>
      </c>
      <c r="J4414" s="6">
        <v>3456300</v>
      </c>
    </row>
    <row r="4415" spans="1:10" x14ac:dyDescent="0.3">
      <c r="A4415" s="5">
        <v>45689</v>
      </c>
      <c r="B4415" t="s">
        <v>18</v>
      </c>
      <c r="C4415" t="s">
        <v>596</v>
      </c>
      <c r="D4415" s="1">
        <v>45810</v>
      </c>
      <c r="F4415" t="b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3">
      <c r="A4416" s="5">
        <v>45689</v>
      </c>
      <c r="B4416" t="s">
        <v>19</v>
      </c>
      <c r="C4416" t="s">
        <v>597</v>
      </c>
      <c r="D4416" s="1">
        <v>45859</v>
      </c>
      <c r="F4416" t="b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3">
      <c r="A4417" s="5">
        <v>45689</v>
      </c>
      <c r="B4417" t="s">
        <v>20</v>
      </c>
      <c r="C4417" t="s">
        <v>482</v>
      </c>
      <c r="D4417" s="1">
        <v>43629</v>
      </c>
      <c r="F4417" t="b">
        <v>1</v>
      </c>
      <c r="G4417" s="6">
        <v>8684580</v>
      </c>
      <c r="H4417" s="6">
        <v>175900</v>
      </c>
      <c r="I4417">
        <v>0</v>
      </c>
      <c r="J4417" s="6">
        <v>8860480</v>
      </c>
    </row>
    <row r="4418" spans="1:10" x14ac:dyDescent="0.3">
      <c r="A4418" s="5">
        <v>45689</v>
      </c>
      <c r="B4418" t="s">
        <v>21</v>
      </c>
      <c r="C4418" t="s">
        <v>483</v>
      </c>
      <c r="D4418" s="1">
        <v>43631</v>
      </c>
      <c r="F4418" t="b">
        <v>1</v>
      </c>
      <c r="G4418" s="6">
        <v>2861400</v>
      </c>
      <c r="H4418" s="6">
        <v>97400</v>
      </c>
      <c r="I4418">
        <v>0</v>
      </c>
      <c r="J4418" s="6">
        <v>2958800</v>
      </c>
    </row>
    <row r="4419" spans="1:10" x14ac:dyDescent="0.3">
      <c r="A4419" s="5">
        <v>45689</v>
      </c>
      <c r="B4419" t="s">
        <v>22</v>
      </c>
      <c r="C4419" t="s">
        <v>484</v>
      </c>
      <c r="D4419" s="1">
        <v>43743</v>
      </c>
      <c r="F4419" t="b">
        <v>1</v>
      </c>
      <c r="G4419" s="6">
        <v>6682600</v>
      </c>
      <c r="H4419" s="6">
        <v>310200</v>
      </c>
      <c r="I4419">
        <v>0</v>
      </c>
      <c r="J4419" s="6">
        <v>6992800</v>
      </c>
    </row>
    <row r="4420" spans="1:10" x14ac:dyDescent="0.3">
      <c r="A4420" s="5">
        <v>45689</v>
      </c>
      <c r="B4420" t="s">
        <v>23</v>
      </c>
      <c r="C4420" t="s">
        <v>486</v>
      </c>
      <c r="D4420" s="1">
        <v>43834</v>
      </c>
      <c r="F4420" t="b">
        <v>1</v>
      </c>
      <c r="G4420" s="6">
        <v>11858590</v>
      </c>
      <c r="H4420">
        <v>0</v>
      </c>
      <c r="I4420">
        <v>0</v>
      </c>
      <c r="J4420" s="6">
        <v>11858590</v>
      </c>
    </row>
    <row r="4421" spans="1:10" x14ac:dyDescent="0.3">
      <c r="A4421" s="5">
        <v>45689</v>
      </c>
      <c r="B4421" t="s">
        <v>24</v>
      </c>
      <c r="C4421" t="s">
        <v>487</v>
      </c>
      <c r="D4421" s="1">
        <v>43833</v>
      </c>
      <c r="F4421" t="b">
        <v>1</v>
      </c>
      <c r="G4421" s="6">
        <v>4053750</v>
      </c>
      <c r="H4421">
        <v>0</v>
      </c>
      <c r="I4421">
        <v>0</v>
      </c>
      <c r="J4421" s="6">
        <v>4053750</v>
      </c>
    </row>
    <row r="4422" spans="1:10" x14ac:dyDescent="0.3">
      <c r="A4422" s="5">
        <v>45689</v>
      </c>
      <c r="B4422" t="s">
        <v>25</v>
      </c>
      <c r="C4422" t="s">
        <v>488</v>
      </c>
      <c r="D4422" s="1">
        <v>43853</v>
      </c>
      <c r="F4422" t="b">
        <v>1</v>
      </c>
      <c r="G4422" s="6">
        <v>5922960</v>
      </c>
      <c r="H4422" s="6">
        <v>159500</v>
      </c>
      <c r="I4422">
        <v>0</v>
      </c>
      <c r="J4422" s="6">
        <v>6082460</v>
      </c>
    </row>
    <row r="4423" spans="1:10" x14ac:dyDescent="0.3">
      <c r="A4423" s="5">
        <v>45689</v>
      </c>
      <c r="B4423" t="s">
        <v>26</v>
      </c>
      <c r="C4423" t="s">
        <v>489</v>
      </c>
      <c r="D4423" s="1">
        <v>43945</v>
      </c>
      <c r="F4423" t="b">
        <v>1</v>
      </c>
      <c r="G4423" s="6">
        <v>8258200</v>
      </c>
      <c r="H4423" s="6">
        <v>123200</v>
      </c>
      <c r="I4423" s="6">
        <v>4640</v>
      </c>
      <c r="J4423" s="6">
        <v>8386040</v>
      </c>
    </row>
    <row r="4424" spans="1:10" x14ac:dyDescent="0.3">
      <c r="A4424" s="5">
        <v>45689</v>
      </c>
      <c r="B4424" t="s">
        <v>27</v>
      </c>
      <c r="C4424" t="s">
        <v>490</v>
      </c>
      <c r="D4424" s="1">
        <v>44015</v>
      </c>
      <c r="F4424" t="b">
        <v>1</v>
      </c>
      <c r="G4424" s="6">
        <v>3233040</v>
      </c>
      <c r="H4424">
        <v>0</v>
      </c>
      <c r="I4424">
        <v>0</v>
      </c>
      <c r="J4424" s="6">
        <v>3233040</v>
      </c>
    </row>
    <row r="4425" spans="1:10" x14ac:dyDescent="0.3">
      <c r="A4425" s="5">
        <v>45689</v>
      </c>
      <c r="B4425" t="s">
        <v>28</v>
      </c>
      <c r="C4425" t="s">
        <v>491</v>
      </c>
      <c r="D4425" s="1">
        <v>44042</v>
      </c>
      <c r="F4425" t="b">
        <v>1</v>
      </c>
      <c r="G4425" s="6">
        <v>4227700</v>
      </c>
      <c r="H4425">
        <v>0</v>
      </c>
      <c r="I4425">
        <v>0</v>
      </c>
      <c r="J4425" s="6">
        <v>4227700</v>
      </c>
    </row>
    <row r="4426" spans="1:10" x14ac:dyDescent="0.3">
      <c r="A4426" s="5">
        <v>45689</v>
      </c>
      <c r="B4426" t="s">
        <v>29</v>
      </c>
      <c r="C4426" t="s">
        <v>492</v>
      </c>
      <c r="D4426" s="1">
        <v>44043</v>
      </c>
      <c r="F4426" t="b">
        <v>1</v>
      </c>
      <c r="G4426" s="6">
        <v>3466120</v>
      </c>
      <c r="H4426">
        <v>0</v>
      </c>
      <c r="I4426">
        <v>0</v>
      </c>
      <c r="J4426" s="6">
        <v>3466120</v>
      </c>
    </row>
    <row r="4427" spans="1:10" x14ac:dyDescent="0.3">
      <c r="A4427" s="5">
        <v>45689</v>
      </c>
      <c r="B4427" t="s">
        <v>30</v>
      </c>
      <c r="C4427" t="s">
        <v>493</v>
      </c>
      <c r="D4427" s="1">
        <v>44072</v>
      </c>
      <c r="F4427" t="b">
        <v>1</v>
      </c>
      <c r="G4427" s="6">
        <v>5395260</v>
      </c>
      <c r="H4427">
        <v>0</v>
      </c>
      <c r="I4427">
        <v>0</v>
      </c>
      <c r="J4427" s="6">
        <v>5395260</v>
      </c>
    </row>
    <row r="4428" spans="1:10" x14ac:dyDescent="0.3">
      <c r="A4428" s="5">
        <v>45689</v>
      </c>
      <c r="B4428" t="s">
        <v>31</v>
      </c>
      <c r="C4428" t="s">
        <v>495</v>
      </c>
      <c r="D4428" s="1">
        <v>44085</v>
      </c>
      <c r="F4428" t="b">
        <v>1</v>
      </c>
      <c r="G4428" s="6">
        <v>5062470</v>
      </c>
      <c r="H4428">
        <v>0</v>
      </c>
      <c r="I4428">
        <v>0</v>
      </c>
      <c r="J4428" s="6">
        <v>5062470</v>
      </c>
    </row>
    <row r="4429" spans="1:10" x14ac:dyDescent="0.3">
      <c r="A4429" s="5">
        <v>45689</v>
      </c>
      <c r="B4429" t="s">
        <v>32</v>
      </c>
      <c r="C4429" t="s">
        <v>496</v>
      </c>
      <c r="D4429" s="1">
        <v>44130</v>
      </c>
      <c r="E4429" s="1">
        <v>45543</v>
      </c>
      <c r="F4429" t="b">
        <v>1</v>
      </c>
      <c r="G4429">
        <v>0</v>
      </c>
      <c r="H4429">
        <v>0</v>
      </c>
      <c r="I4429">
        <v>0</v>
      </c>
      <c r="J4429">
        <v>0</v>
      </c>
    </row>
    <row r="4430" spans="1:10" x14ac:dyDescent="0.3">
      <c r="A4430" s="5">
        <v>45689</v>
      </c>
      <c r="B4430" t="s">
        <v>33</v>
      </c>
      <c r="C4430" t="s">
        <v>497</v>
      </c>
      <c r="D4430" s="1">
        <v>44147</v>
      </c>
      <c r="F4430" t="b">
        <v>1</v>
      </c>
      <c r="G4430" s="6">
        <v>4890950</v>
      </c>
      <c r="H4430">
        <v>0</v>
      </c>
      <c r="I4430">
        <v>0</v>
      </c>
      <c r="J4430" s="6">
        <v>4890950</v>
      </c>
    </row>
    <row r="4431" spans="1:10" x14ac:dyDescent="0.3">
      <c r="A4431" s="5">
        <v>45689</v>
      </c>
      <c r="B4431" t="s">
        <v>34</v>
      </c>
      <c r="C4431" t="s">
        <v>498</v>
      </c>
      <c r="D4431" s="1">
        <v>44154</v>
      </c>
      <c r="F4431" t="b">
        <v>1</v>
      </c>
      <c r="G4431" s="6">
        <v>8056240</v>
      </c>
      <c r="H4431">
        <v>0</v>
      </c>
      <c r="I4431">
        <v>0</v>
      </c>
      <c r="J4431" s="6">
        <v>8056240</v>
      </c>
    </row>
    <row r="4432" spans="1:10" x14ac:dyDescent="0.3">
      <c r="A4432" s="5">
        <v>45689</v>
      </c>
      <c r="B4432" t="s">
        <v>35</v>
      </c>
      <c r="C4432" t="s">
        <v>499</v>
      </c>
      <c r="D4432" s="1">
        <v>44169</v>
      </c>
      <c r="F4432" t="b">
        <v>1</v>
      </c>
      <c r="G4432" s="6">
        <v>3670180</v>
      </c>
      <c r="H4432">
        <v>0</v>
      </c>
      <c r="I4432">
        <v>0</v>
      </c>
      <c r="J4432" s="6">
        <v>3670180</v>
      </c>
    </row>
    <row r="4433" spans="1:10" x14ac:dyDescent="0.3">
      <c r="A4433" s="5">
        <v>45689</v>
      </c>
      <c r="B4433" t="s">
        <v>36</v>
      </c>
      <c r="C4433" t="s">
        <v>500</v>
      </c>
      <c r="D4433" s="1">
        <v>44217</v>
      </c>
      <c r="E4433" s="1">
        <v>45620</v>
      </c>
      <c r="F4433" t="b">
        <v>1</v>
      </c>
      <c r="G4433">
        <v>0</v>
      </c>
      <c r="H4433">
        <v>0</v>
      </c>
      <c r="I4433">
        <v>0</v>
      </c>
      <c r="J4433">
        <v>0</v>
      </c>
    </row>
    <row r="4434" spans="1:10" x14ac:dyDescent="0.3">
      <c r="A4434" s="5">
        <v>45689</v>
      </c>
      <c r="B4434" t="s">
        <v>37</v>
      </c>
      <c r="C4434" t="s">
        <v>501</v>
      </c>
      <c r="D4434" s="1">
        <v>44245</v>
      </c>
      <c r="E4434" s="1">
        <v>45838</v>
      </c>
      <c r="F4434" t="b">
        <v>1</v>
      </c>
      <c r="G4434" s="6">
        <v>3528430</v>
      </c>
      <c r="H4434">
        <v>0</v>
      </c>
      <c r="I4434">
        <v>0</v>
      </c>
      <c r="J4434" s="6">
        <v>3528430</v>
      </c>
    </row>
    <row r="4435" spans="1:10" x14ac:dyDescent="0.3">
      <c r="A4435" s="5">
        <v>45689</v>
      </c>
      <c r="B4435" t="s">
        <v>38</v>
      </c>
      <c r="C4435" t="s">
        <v>502</v>
      </c>
      <c r="D4435" s="1">
        <v>44252</v>
      </c>
      <c r="F4435" t="b">
        <v>1</v>
      </c>
      <c r="G4435" s="6">
        <v>3385350</v>
      </c>
      <c r="H4435">
        <v>0</v>
      </c>
      <c r="I4435">
        <v>0</v>
      </c>
      <c r="J4435" s="6">
        <v>3385350</v>
      </c>
    </row>
    <row r="4436" spans="1:10" x14ac:dyDescent="0.3">
      <c r="A4436" s="5">
        <v>45689</v>
      </c>
      <c r="B4436" t="s">
        <v>39</v>
      </c>
      <c r="C4436" t="s">
        <v>503</v>
      </c>
      <c r="D4436" s="1">
        <v>44258</v>
      </c>
      <c r="F4436" t="b">
        <v>1</v>
      </c>
      <c r="G4436" s="6">
        <v>5487800</v>
      </c>
      <c r="H4436" s="6">
        <v>160500</v>
      </c>
      <c r="I4436">
        <v>0</v>
      </c>
      <c r="J4436" s="6">
        <v>5648300</v>
      </c>
    </row>
    <row r="4437" spans="1:10" x14ac:dyDescent="0.3">
      <c r="A4437" s="5">
        <v>45689</v>
      </c>
      <c r="B4437" t="s">
        <v>40</v>
      </c>
      <c r="C4437" t="s">
        <v>504</v>
      </c>
      <c r="D4437" s="1">
        <v>44280</v>
      </c>
      <c r="F4437" t="b">
        <v>1</v>
      </c>
      <c r="G4437" s="6">
        <v>2224000</v>
      </c>
      <c r="H4437">
        <v>0</v>
      </c>
      <c r="I4437">
        <v>0</v>
      </c>
      <c r="J4437" s="6">
        <v>2224000</v>
      </c>
    </row>
    <row r="4438" spans="1:10" x14ac:dyDescent="0.3">
      <c r="A4438" s="5">
        <v>45689</v>
      </c>
      <c r="B4438" t="s">
        <v>41</v>
      </c>
      <c r="C4438" t="s">
        <v>505</v>
      </c>
      <c r="D4438" s="1">
        <v>44287</v>
      </c>
      <c r="F4438" t="b">
        <v>1</v>
      </c>
      <c r="G4438" s="6">
        <v>6536650</v>
      </c>
      <c r="H4438">
        <v>0</v>
      </c>
      <c r="I4438">
        <v>500</v>
      </c>
      <c r="J4438" s="6">
        <v>6537150</v>
      </c>
    </row>
    <row r="4439" spans="1:10" x14ac:dyDescent="0.3">
      <c r="A4439" s="5">
        <v>45689</v>
      </c>
      <c r="B4439" t="s">
        <v>42</v>
      </c>
      <c r="C4439" t="s">
        <v>506</v>
      </c>
      <c r="D4439" s="1">
        <v>44298</v>
      </c>
      <c r="F4439" t="b">
        <v>1</v>
      </c>
      <c r="G4439" s="6">
        <v>3578310</v>
      </c>
      <c r="H4439">
        <v>0</v>
      </c>
      <c r="I4439">
        <v>0</v>
      </c>
      <c r="J4439" s="6">
        <v>3578310</v>
      </c>
    </row>
    <row r="4440" spans="1:10" x14ac:dyDescent="0.3">
      <c r="A4440" s="5">
        <v>45689</v>
      </c>
      <c r="B4440" t="s">
        <v>43</v>
      </c>
      <c r="C4440" t="s">
        <v>507</v>
      </c>
      <c r="D4440" s="1">
        <v>44299</v>
      </c>
      <c r="F4440" t="b">
        <v>1</v>
      </c>
      <c r="G4440" s="6">
        <v>3756470</v>
      </c>
      <c r="H4440">
        <v>0</v>
      </c>
      <c r="I4440">
        <v>0</v>
      </c>
      <c r="J4440" s="6">
        <v>3756470</v>
      </c>
    </row>
    <row r="4441" spans="1:10" x14ac:dyDescent="0.3">
      <c r="A4441" s="5">
        <v>45689</v>
      </c>
      <c r="B4441" t="s">
        <v>50</v>
      </c>
      <c r="C4441" t="s">
        <v>508</v>
      </c>
      <c r="D4441" s="1">
        <v>44463</v>
      </c>
      <c r="F4441" t="b">
        <v>1</v>
      </c>
      <c r="G4441" s="6">
        <v>2830650</v>
      </c>
      <c r="H4441" s="6">
        <v>222700</v>
      </c>
      <c r="I4441">
        <v>0</v>
      </c>
      <c r="J4441" s="6">
        <v>3053350</v>
      </c>
    </row>
    <row r="4442" spans="1:10" x14ac:dyDescent="0.3">
      <c r="A4442" s="5">
        <v>45689</v>
      </c>
      <c r="B4442" t="s">
        <v>51</v>
      </c>
      <c r="C4442" t="s">
        <v>508</v>
      </c>
      <c r="D4442" s="1">
        <v>44377</v>
      </c>
      <c r="F4442" t="b">
        <v>1</v>
      </c>
      <c r="G4442" s="6">
        <v>4639400</v>
      </c>
      <c r="H4442" s="6">
        <v>268700</v>
      </c>
      <c r="I4442" s="6">
        <v>13400</v>
      </c>
      <c r="J4442" s="6">
        <v>4921500</v>
      </c>
    </row>
    <row r="4443" spans="1:10" x14ac:dyDescent="0.3">
      <c r="A4443" s="5">
        <v>45689</v>
      </c>
      <c r="B4443" t="s">
        <v>52</v>
      </c>
      <c r="C4443" t="s">
        <v>508</v>
      </c>
      <c r="D4443" s="1">
        <v>44501</v>
      </c>
      <c r="F4443" t="b">
        <v>1</v>
      </c>
      <c r="G4443" s="6">
        <v>5162330</v>
      </c>
      <c r="H4443" s="6">
        <v>168600</v>
      </c>
      <c r="I4443">
        <v>0</v>
      </c>
      <c r="J4443" s="6">
        <v>5330930</v>
      </c>
    </row>
    <row r="4444" spans="1:10" x14ac:dyDescent="0.3">
      <c r="A4444" s="5">
        <v>45689</v>
      </c>
      <c r="B4444" t="s">
        <v>53</v>
      </c>
      <c r="C4444" t="s">
        <v>508</v>
      </c>
      <c r="D4444" s="1">
        <v>44476</v>
      </c>
      <c r="F4444" t="b">
        <v>1</v>
      </c>
      <c r="G4444" s="6">
        <v>3087300</v>
      </c>
      <c r="H4444" s="6">
        <v>75000</v>
      </c>
      <c r="I4444">
        <v>0</v>
      </c>
      <c r="J4444" s="6">
        <v>3162300</v>
      </c>
    </row>
    <row r="4445" spans="1:10" x14ac:dyDescent="0.3">
      <c r="A4445" s="5">
        <v>45689</v>
      </c>
      <c r="B4445" t="s">
        <v>45</v>
      </c>
      <c r="C4445" t="s">
        <v>509</v>
      </c>
      <c r="D4445" s="1">
        <v>44391</v>
      </c>
      <c r="F4445" t="b">
        <v>1</v>
      </c>
      <c r="G4445" s="6">
        <v>6912660</v>
      </c>
      <c r="H4445" s="6">
        <v>291100</v>
      </c>
      <c r="I4445">
        <v>0</v>
      </c>
      <c r="J4445" s="6">
        <v>7203760</v>
      </c>
    </row>
    <row r="4446" spans="1:10" x14ac:dyDescent="0.3">
      <c r="A4446" s="5">
        <v>45689</v>
      </c>
      <c r="B4446" t="s">
        <v>46</v>
      </c>
      <c r="C4446" t="s">
        <v>510</v>
      </c>
      <c r="D4446" s="1">
        <v>44404</v>
      </c>
      <c r="F4446" t="b">
        <v>1</v>
      </c>
      <c r="G4446" s="6">
        <v>7028980</v>
      </c>
      <c r="H4446">
        <v>0</v>
      </c>
      <c r="I4446">
        <v>0</v>
      </c>
      <c r="J4446" s="6">
        <v>7028980</v>
      </c>
    </row>
    <row r="4447" spans="1:10" x14ac:dyDescent="0.3">
      <c r="A4447" s="5">
        <v>45689</v>
      </c>
      <c r="B4447" t="s">
        <v>47</v>
      </c>
      <c r="C4447" t="s">
        <v>511</v>
      </c>
      <c r="D4447" s="1">
        <v>44405</v>
      </c>
      <c r="F4447" t="b">
        <v>1</v>
      </c>
      <c r="G4447" s="6">
        <v>8155520</v>
      </c>
      <c r="H4447">
        <v>0</v>
      </c>
      <c r="I4447">
        <v>0</v>
      </c>
      <c r="J4447" s="6">
        <v>8155520</v>
      </c>
    </row>
    <row r="4448" spans="1:10" x14ac:dyDescent="0.3">
      <c r="A4448" s="5">
        <v>45689</v>
      </c>
      <c r="B4448" t="s">
        <v>44</v>
      </c>
      <c r="C4448" t="s">
        <v>512</v>
      </c>
      <c r="D4448" s="1">
        <v>44421</v>
      </c>
      <c r="F4448" t="b">
        <v>1</v>
      </c>
      <c r="G4448" s="6">
        <v>7153550</v>
      </c>
      <c r="H4448" s="6">
        <v>154600</v>
      </c>
      <c r="I4448" s="6">
        <v>11800</v>
      </c>
      <c r="J4448" s="6">
        <v>7319950</v>
      </c>
    </row>
    <row r="4449" spans="1:10" x14ac:dyDescent="0.3">
      <c r="A4449" s="5">
        <v>45689</v>
      </c>
      <c r="B4449" t="s">
        <v>48</v>
      </c>
      <c r="C4449" t="s">
        <v>513</v>
      </c>
      <c r="D4449" s="1">
        <v>44446</v>
      </c>
      <c r="F4449" t="b">
        <v>1</v>
      </c>
      <c r="G4449" s="6">
        <v>3852100</v>
      </c>
      <c r="H4449">
        <v>0</v>
      </c>
      <c r="I4449">
        <v>0</v>
      </c>
      <c r="J4449" s="6">
        <v>3852100</v>
      </c>
    </row>
    <row r="4450" spans="1:10" x14ac:dyDescent="0.3">
      <c r="A4450" s="5">
        <v>45689</v>
      </c>
      <c r="B4450" t="s">
        <v>49</v>
      </c>
      <c r="C4450" t="s">
        <v>514</v>
      </c>
      <c r="D4450" s="1">
        <v>44453</v>
      </c>
      <c r="F4450" t="b">
        <v>1</v>
      </c>
      <c r="G4450" s="6">
        <v>8927410</v>
      </c>
      <c r="H4450" s="6">
        <v>290000</v>
      </c>
      <c r="I4450" s="6">
        <v>25400</v>
      </c>
      <c r="J4450" s="6">
        <v>9242810</v>
      </c>
    </row>
    <row r="4451" spans="1:10" x14ac:dyDescent="0.3">
      <c r="A4451" s="5">
        <v>45689</v>
      </c>
      <c r="B4451" t="s">
        <v>54</v>
      </c>
      <c r="C4451" t="s">
        <v>515</v>
      </c>
      <c r="D4451" s="1">
        <v>44508</v>
      </c>
      <c r="F4451" t="b">
        <v>1</v>
      </c>
      <c r="G4451" s="6">
        <v>6072920</v>
      </c>
      <c r="H4451" s="6">
        <v>272300</v>
      </c>
      <c r="I4451">
        <v>0</v>
      </c>
      <c r="J4451" s="6">
        <v>6345220</v>
      </c>
    </row>
    <row r="4452" spans="1:10" x14ac:dyDescent="0.3">
      <c r="A4452" s="5">
        <v>45689</v>
      </c>
      <c r="B4452" t="s">
        <v>55</v>
      </c>
      <c r="C4452" t="s">
        <v>516</v>
      </c>
      <c r="D4452" s="1">
        <v>44536</v>
      </c>
      <c r="E4452" s="1">
        <v>46028</v>
      </c>
      <c r="F4452" t="b">
        <v>1</v>
      </c>
      <c r="G4452" s="6">
        <v>2948500</v>
      </c>
      <c r="H4452">
        <v>0</v>
      </c>
      <c r="I4452">
        <v>0</v>
      </c>
      <c r="J4452" s="6">
        <v>2948500</v>
      </c>
    </row>
    <row r="4453" spans="1:10" x14ac:dyDescent="0.3">
      <c r="A4453" s="5">
        <v>45689</v>
      </c>
      <c r="B4453" t="s">
        <v>56</v>
      </c>
      <c r="C4453" t="s">
        <v>518</v>
      </c>
      <c r="D4453" s="1">
        <v>44616</v>
      </c>
      <c r="F4453" t="b">
        <v>1</v>
      </c>
      <c r="G4453" s="6">
        <v>3802200</v>
      </c>
      <c r="H4453">
        <v>0</v>
      </c>
      <c r="I4453">
        <v>0</v>
      </c>
      <c r="J4453" s="6">
        <v>3802200</v>
      </c>
    </row>
    <row r="4454" spans="1:10" x14ac:dyDescent="0.3">
      <c r="A4454" s="5">
        <v>45689</v>
      </c>
      <c r="B4454" t="s">
        <v>57</v>
      </c>
      <c r="C4454" t="s">
        <v>519</v>
      </c>
      <c r="D4454" s="1">
        <v>44643</v>
      </c>
      <c r="F4454" t="b">
        <v>1</v>
      </c>
      <c r="G4454" s="6">
        <v>8595610</v>
      </c>
      <c r="H4454" s="6">
        <v>521000</v>
      </c>
      <c r="I4454">
        <v>0</v>
      </c>
      <c r="J4454" s="6">
        <v>9116610</v>
      </c>
    </row>
    <row r="4455" spans="1:10" x14ac:dyDescent="0.3">
      <c r="A4455" s="5">
        <v>45689</v>
      </c>
      <c r="B4455" t="s">
        <v>58</v>
      </c>
      <c r="C4455" t="s">
        <v>520</v>
      </c>
      <c r="D4455" s="1">
        <v>44651</v>
      </c>
      <c r="F4455" t="b">
        <v>1</v>
      </c>
      <c r="G4455" s="6">
        <v>5025790</v>
      </c>
      <c r="H4455" s="6">
        <v>194500</v>
      </c>
      <c r="I4455">
        <v>0</v>
      </c>
      <c r="J4455" s="6">
        <v>5220290</v>
      </c>
    </row>
    <row r="4456" spans="1:10" x14ac:dyDescent="0.3">
      <c r="A4456" s="5">
        <v>45689</v>
      </c>
      <c r="B4456" t="s">
        <v>59</v>
      </c>
      <c r="C4456" t="s">
        <v>521</v>
      </c>
      <c r="D4456" s="1">
        <v>44657</v>
      </c>
      <c r="F4456" t="b">
        <v>1</v>
      </c>
      <c r="G4456" s="6">
        <v>6420500</v>
      </c>
      <c r="H4456">
        <v>0</v>
      </c>
      <c r="I4456" s="6">
        <v>35800</v>
      </c>
      <c r="J4456" s="6">
        <v>6456300</v>
      </c>
    </row>
    <row r="4457" spans="1:10" x14ac:dyDescent="0.3">
      <c r="A4457" s="5">
        <v>45689</v>
      </c>
      <c r="B4457" t="s">
        <v>60</v>
      </c>
      <c r="C4457" t="s">
        <v>522</v>
      </c>
      <c r="D4457" s="1">
        <v>44659</v>
      </c>
      <c r="F4457" t="b">
        <v>1</v>
      </c>
      <c r="G4457" s="6">
        <v>3871490</v>
      </c>
      <c r="H4457" s="6">
        <v>302200</v>
      </c>
      <c r="I4457" s="6">
        <v>11750</v>
      </c>
      <c r="J4457" s="6">
        <v>4185440</v>
      </c>
    </row>
    <row r="4458" spans="1:10" x14ac:dyDescent="0.3">
      <c r="A4458" s="5">
        <v>45689</v>
      </c>
      <c r="B4458" t="s">
        <v>61</v>
      </c>
      <c r="C4458" t="s">
        <v>523</v>
      </c>
      <c r="D4458" s="1">
        <v>44694</v>
      </c>
      <c r="F4458" t="b">
        <v>1</v>
      </c>
      <c r="G4458" s="6">
        <v>6224150</v>
      </c>
      <c r="H4458" s="6">
        <v>223400</v>
      </c>
      <c r="I4458">
        <v>0</v>
      </c>
      <c r="J4458" s="6">
        <v>6447550</v>
      </c>
    </row>
    <row r="4459" spans="1:10" x14ac:dyDescent="0.3">
      <c r="A4459" s="5">
        <v>45689</v>
      </c>
      <c r="B4459" t="s">
        <v>62</v>
      </c>
      <c r="C4459" t="s">
        <v>524</v>
      </c>
      <c r="D4459" s="1">
        <v>44712</v>
      </c>
      <c r="F4459" t="b">
        <v>1</v>
      </c>
      <c r="G4459" s="6">
        <v>2917290</v>
      </c>
      <c r="H4459">
        <v>0</v>
      </c>
      <c r="I4459">
        <v>0</v>
      </c>
      <c r="J4459" s="6">
        <v>2917290</v>
      </c>
    </row>
    <row r="4460" spans="1:10" x14ac:dyDescent="0.3">
      <c r="A4460" s="5">
        <v>45689</v>
      </c>
      <c r="B4460" t="s">
        <v>63</v>
      </c>
      <c r="C4460" t="s">
        <v>525</v>
      </c>
      <c r="D4460" s="1">
        <v>44762</v>
      </c>
      <c r="F4460" t="b">
        <v>1</v>
      </c>
      <c r="G4460" s="6">
        <v>2888500</v>
      </c>
      <c r="H4460" s="6">
        <v>167500</v>
      </c>
      <c r="I4460">
        <v>0</v>
      </c>
      <c r="J4460" s="6">
        <v>3056000</v>
      </c>
    </row>
    <row r="4461" spans="1:10" x14ac:dyDescent="0.3">
      <c r="A4461" s="5">
        <v>45689</v>
      </c>
      <c r="B4461" t="s">
        <v>64</v>
      </c>
      <c r="C4461" t="s">
        <v>526</v>
      </c>
      <c r="D4461" s="1">
        <v>44775</v>
      </c>
      <c r="F4461" t="b">
        <v>1</v>
      </c>
      <c r="G4461" s="6">
        <v>4744040</v>
      </c>
      <c r="H4461">
        <v>0</v>
      </c>
      <c r="I4461" s="6">
        <v>2900</v>
      </c>
      <c r="J4461" s="6">
        <v>4746940</v>
      </c>
    </row>
    <row r="4462" spans="1:10" x14ac:dyDescent="0.3">
      <c r="A4462" s="5">
        <v>45689</v>
      </c>
      <c r="B4462" t="s">
        <v>65</v>
      </c>
      <c r="C4462" t="s">
        <v>527</v>
      </c>
      <c r="D4462" s="1">
        <v>44783</v>
      </c>
      <c r="F4462" t="b">
        <v>1</v>
      </c>
      <c r="G4462" s="6">
        <v>3474100</v>
      </c>
      <c r="H4462">
        <v>0</v>
      </c>
      <c r="I4462">
        <v>0</v>
      </c>
      <c r="J4462" s="6">
        <v>3474100</v>
      </c>
    </row>
    <row r="4463" spans="1:10" x14ac:dyDescent="0.3">
      <c r="A4463" s="5">
        <v>45689</v>
      </c>
      <c r="B4463" t="s">
        <v>66</v>
      </c>
      <c r="C4463" t="s">
        <v>528</v>
      </c>
      <c r="D4463" s="1">
        <v>44798</v>
      </c>
      <c r="F4463" t="b">
        <v>1</v>
      </c>
      <c r="G4463" s="6">
        <v>3204600</v>
      </c>
      <c r="H4463" s="6">
        <v>123100</v>
      </c>
      <c r="I4463">
        <v>0</v>
      </c>
      <c r="J4463" s="6">
        <v>3327700</v>
      </c>
    </row>
    <row r="4464" spans="1:10" x14ac:dyDescent="0.3">
      <c r="A4464" s="5">
        <v>45689</v>
      </c>
      <c r="B4464" t="s">
        <v>67</v>
      </c>
      <c r="C4464" t="s">
        <v>529</v>
      </c>
      <c r="D4464" s="1">
        <v>44802</v>
      </c>
      <c r="F4464" t="b">
        <v>1</v>
      </c>
      <c r="G4464" s="6">
        <v>5973200</v>
      </c>
      <c r="H4464">
        <v>0</v>
      </c>
      <c r="I4464">
        <v>0</v>
      </c>
      <c r="J4464" s="6">
        <v>5973200</v>
      </c>
    </row>
    <row r="4465" spans="1:10" x14ac:dyDescent="0.3">
      <c r="A4465" s="5">
        <v>45689</v>
      </c>
      <c r="B4465" t="s">
        <v>68</v>
      </c>
      <c r="C4465" t="s">
        <v>530</v>
      </c>
      <c r="D4465" s="1">
        <v>44811</v>
      </c>
      <c r="F4465" t="b">
        <v>1</v>
      </c>
      <c r="G4465" s="6">
        <v>1754650</v>
      </c>
      <c r="H4465">
        <v>0</v>
      </c>
      <c r="I4465" s="6">
        <v>60000</v>
      </c>
      <c r="J4465" s="6">
        <v>1814650</v>
      </c>
    </row>
    <row r="4466" spans="1:10" x14ac:dyDescent="0.3">
      <c r="A4466" s="5">
        <v>45689</v>
      </c>
      <c r="B4466" t="s">
        <v>69</v>
      </c>
      <c r="C4466" t="s">
        <v>531</v>
      </c>
      <c r="D4466" s="1">
        <v>44820</v>
      </c>
      <c r="F4466" t="b">
        <v>1</v>
      </c>
      <c r="G4466" s="6">
        <v>5349830</v>
      </c>
      <c r="H4466" s="6">
        <v>273100</v>
      </c>
      <c r="I4466">
        <v>0</v>
      </c>
      <c r="J4466" s="6">
        <v>5622930</v>
      </c>
    </row>
    <row r="4467" spans="1:10" x14ac:dyDescent="0.3">
      <c r="A4467" s="5">
        <v>45689</v>
      </c>
      <c r="B4467" t="s">
        <v>70</v>
      </c>
      <c r="C4467" t="s">
        <v>532</v>
      </c>
      <c r="D4467" s="1">
        <v>44845</v>
      </c>
      <c r="F4467" t="b">
        <v>1</v>
      </c>
      <c r="G4467" s="6">
        <v>4689250</v>
      </c>
      <c r="H4467">
        <v>0</v>
      </c>
      <c r="I4467">
        <v>0</v>
      </c>
      <c r="J4467" s="6">
        <v>4689250</v>
      </c>
    </row>
    <row r="4468" spans="1:10" x14ac:dyDescent="0.3">
      <c r="A4468" s="5">
        <v>45689</v>
      </c>
      <c r="B4468" t="s">
        <v>71</v>
      </c>
      <c r="C4468" t="s">
        <v>533</v>
      </c>
      <c r="D4468" s="1">
        <v>44848</v>
      </c>
      <c r="F4468" t="b">
        <v>1</v>
      </c>
      <c r="G4468" s="6">
        <v>5505300</v>
      </c>
      <c r="H4468">
        <v>0</v>
      </c>
      <c r="I4468">
        <v>0</v>
      </c>
      <c r="J4468" s="6">
        <v>5505300</v>
      </c>
    </row>
    <row r="4469" spans="1:10" x14ac:dyDescent="0.3">
      <c r="A4469" s="5">
        <v>45689</v>
      </c>
      <c r="B4469" t="s">
        <v>72</v>
      </c>
      <c r="C4469" t="s">
        <v>534</v>
      </c>
      <c r="D4469" s="1">
        <v>44854</v>
      </c>
      <c r="F4469" t="b">
        <v>1</v>
      </c>
      <c r="G4469" s="6">
        <v>5996500</v>
      </c>
      <c r="H4469">
        <v>0</v>
      </c>
      <c r="I4469">
        <v>0</v>
      </c>
      <c r="J4469" s="6">
        <v>5996500</v>
      </c>
    </row>
    <row r="4470" spans="1:10" x14ac:dyDescent="0.3">
      <c r="A4470" s="5">
        <v>45689</v>
      </c>
      <c r="B4470" t="s">
        <v>73</v>
      </c>
      <c r="C4470" t="s">
        <v>535</v>
      </c>
      <c r="D4470" s="1">
        <v>44855</v>
      </c>
      <c r="F4470" t="b">
        <v>1</v>
      </c>
      <c r="G4470" s="6">
        <v>3828340</v>
      </c>
      <c r="H4470">
        <v>0</v>
      </c>
      <c r="I4470">
        <v>0</v>
      </c>
      <c r="J4470" s="6">
        <v>3828340</v>
      </c>
    </row>
    <row r="4471" spans="1:10" x14ac:dyDescent="0.3">
      <c r="A4471" s="5">
        <v>45689</v>
      </c>
      <c r="B4471" t="s">
        <v>74</v>
      </c>
      <c r="C4471" t="s">
        <v>536</v>
      </c>
      <c r="D4471" s="1">
        <v>44859</v>
      </c>
      <c r="F4471" t="b">
        <v>1</v>
      </c>
      <c r="G4471" s="6">
        <v>5575100</v>
      </c>
      <c r="H4471">
        <v>0</v>
      </c>
      <c r="I4471">
        <v>0</v>
      </c>
      <c r="J4471" s="6">
        <v>5575100</v>
      </c>
    </row>
    <row r="4472" spans="1:10" x14ac:dyDescent="0.3">
      <c r="A4472" s="5">
        <v>45689</v>
      </c>
      <c r="B4472" t="s">
        <v>75</v>
      </c>
      <c r="C4472" t="s">
        <v>537</v>
      </c>
      <c r="D4472" s="1">
        <v>44861</v>
      </c>
      <c r="F4472" t="b">
        <v>1</v>
      </c>
      <c r="G4472" s="6">
        <v>2961000</v>
      </c>
      <c r="H4472">
        <v>0</v>
      </c>
      <c r="I4472" s="6">
        <v>11500</v>
      </c>
      <c r="J4472" s="6">
        <v>2972500</v>
      </c>
    </row>
    <row r="4473" spans="1:10" x14ac:dyDescent="0.3">
      <c r="A4473" s="5">
        <v>45689</v>
      </c>
      <c r="B4473" t="s">
        <v>76</v>
      </c>
      <c r="C4473" t="s">
        <v>539</v>
      </c>
      <c r="D4473" s="1">
        <v>44889</v>
      </c>
      <c r="F4473" t="b">
        <v>1</v>
      </c>
      <c r="G4473" s="6">
        <v>2545280</v>
      </c>
      <c r="H4473">
        <v>0</v>
      </c>
      <c r="I4473">
        <v>0</v>
      </c>
      <c r="J4473" s="6">
        <v>2545280</v>
      </c>
    </row>
    <row r="4474" spans="1:10" x14ac:dyDescent="0.3">
      <c r="A4474" s="5">
        <v>45689</v>
      </c>
      <c r="B4474" t="s">
        <v>77</v>
      </c>
      <c r="C4474" t="s">
        <v>540</v>
      </c>
      <c r="D4474" s="1">
        <v>44893</v>
      </c>
      <c r="F4474" t="b">
        <v>1</v>
      </c>
      <c r="G4474" s="6">
        <v>4121350</v>
      </c>
      <c r="H4474">
        <v>0</v>
      </c>
      <c r="I4474">
        <v>0</v>
      </c>
      <c r="J4474" s="6">
        <v>4121350</v>
      </c>
    </row>
    <row r="4475" spans="1:10" x14ac:dyDescent="0.3">
      <c r="A4475" s="5">
        <v>45689</v>
      </c>
      <c r="B4475" t="s">
        <v>78</v>
      </c>
      <c r="C4475" t="s">
        <v>541</v>
      </c>
      <c r="D4475" s="1">
        <v>44895</v>
      </c>
      <c r="F4475" t="b">
        <v>1</v>
      </c>
      <c r="G4475" s="6">
        <v>3001250</v>
      </c>
      <c r="H4475" s="6">
        <v>133100</v>
      </c>
      <c r="I4475">
        <v>0</v>
      </c>
      <c r="J4475" s="6">
        <v>3134350</v>
      </c>
    </row>
    <row r="4476" spans="1:10" x14ac:dyDescent="0.3">
      <c r="A4476" s="5">
        <v>45689</v>
      </c>
      <c r="B4476" t="s">
        <v>79</v>
      </c>
      <c r="C4476" t="s">
        <v>542</v>
      </c>
      <c r="D4476" s="1">
        <v>44897</v>
      </c>
      <c r="F4476" t="b">
        <v>1</v>
      </c>
      <c r="G4476" s="6">
        <v>2574600</v>
      </c>
      <c r="H4476" s="6">
        <v>91000</v>
      </c>
      <c r="I4476">
        <v>0</v>
      </c>
      <c r="J4476" s="6">
        <v>2665600</v>
      </c>
    </row>
    <row r="4477" spans="1:10" x14ac:dyDescent="0.3">
      <c r="A4477" s="5">
        <v>45689</v>
      </c>
      <c r="B4477" t="s">
        <v>80</v>
      </c>
      <c r="C4477" t="s">
        <v>543</v>
      </c>
      <c r="D4477" s="1">
        <v>44901</v>
      </c>
      <c r="F4477" t="b">
        <v>1</v>
      </c>
      <c r="G4477" s="6">
        <v>3844350</v>
      </c>
      <c r="H4477">
        <v>0</v>
      </c>
      <c r="I4477" s="6">
        <v>13450</v>
      </c>
      <c r="J4477" s="6">
        <v>3857800</v>
      </c>
    </row>
    <row r="4478" spans="1:10" x14ac:dyDescent="0.3">
      <c r="A4478" s="5">
        <v>45689</v>
      </c>
      <c r="B4478" t="s">
        <v>81</v>
      </c>
      <c r="C4478" t="s">
        <v>544</v>
      </c>
      <c r="D4478" s="1">
        <v>44916</v>
      </c>
      <c r="F4478" t="b">
        <v>1</v>
      </c>
      <c r="G4478" s="6">
        <v>4033340</v>
      </c>
      <c r="H4478">
        <v>0</v>
      </c>
      <c r="I4478">
        <v>0</v>
      </c>
      <c r="J4478" s="6">
        <v>4033340</v>
      </c>
    </row>
    <row r="4479" spans="1:10" x14ac:dyDescent="0.3">
      <c r="A4479" s="5">
        <v>45689</v>
      </c>
      <c r="B4479" t="s">
        <v>82</v>
      </c>
      <c r="C4479" t="s">
        <v>545</v>
      </c>
      <c r="D4479" s="1">
        <v>44922</v>
      </c>
      <c r="F4479" t="b">
        <v>1</v>
      </c>
      <c r="G4479" s="6">
        <v>3696320</v>
      </c>
      <c r="H4479">
        <v>0</v>
      </c>
      <c r="I4479">
        <v>0</v>
      </c>
      <c r="J4479" s="6">
        <v>3696320</v>
      </c>
    </row>
    <row r="4480" spans="1:10" x14ac:dyDescent="0.3">
      <c r="A4480" s="5">
        <v>45689</v>
      </c>
      <c r="B4480" t="s">
        <v>83</v>
      </c>
      <c r="C4480" t="s">
        <v>546</v>
      </c>
      <c r="D4480" s="1">
        <v>44945</v>
      </c>
      <c r="F4480" t="b">
        <v>1</v>
      </c>
      <c r="G4480" s="6">
        <v>4414150</v>
      </c>
      <c r="H4480">
        <v>0</v>
      </c>
      <c r="I4480">
        <v>0</v>
      </c>
      <c r="J4480" s="6">
        <v>4414150</v>
      </c>
    </row>
    <row r="4481" spans="1:10" x14ac:dyDescent="0.3">
      <c r="A4481" s="5">
        <v>45689</v>
      </c>
      <c r="B4481" t="s">
        <v>84</v>
      </c>
      <c r="C4481" t="s">
        <v>547</v>
      </c>
      <c r="D4481" s="1">
        <v>44978</v>
      </c>
      <c r="F4481" t="b">
        <v>1</v>
      </c>
      <c r="G4481" s="6">
        <v>4007160</v>
      </c>
      <c r="H4481" s="6">
        <v>175200</v>
      </c>
      <c r="I4481" s="6">
        <v>1000</v>
      </c>
      <c r="J4481" s="6">
        <v>4183360</v>
      </c>
    </row>
    <row r="4482" spans="1:10" x14ac:dyDescent="0.3">
      <c r="A4482" s="5">
        <v>45689</v>
      </c>
      <c r="B4482" t="s">
        <v>85</v>
      </c>
      <c r="C4482" t="s">
        <v>548</v>
      </c>
      <c r="D4482" s="1">
        <v>44985</v>
      </c>
      <c r="F4482" t="b">
        <v>1</v>
      </c>
      <c r="G4482" s="6">
        <v>3914720</v>
      </c>
      <c r="H4482">
        <v>0</v>
      </c>
      <c r="I4482">
        <v>0</v>
      </c>
      <c r="J4482" s="6">
        <v>3914720</v>
      </c>
    </row>
    <row r="4483" spans="1:10" x14ac:dyDescent="0.3">
      <c r="A4483" s="5">
        <v>45689</v>
      </c>
      <c r="B4483" t="s">
        <v>86</v>
      </c>
      <c r="C4483" t="s">
        <v>549</v>
      </c>
      <c r="D4483" s="1">
        <v>45007</v>
      </c>
      <c r="F4483" t="b">
        <v>1</v>
      </c>
      <c r="G4483" s="6">
        <v>5349200</v>
      </c>
      <c r="H4483">
        <v>0</v>
      </c>
      <c r="I4483">
        <v>0</v>
      </c>
      <c r="J4483" s="6">
        <v>5349200</v>
      </c>
    </row>
    <row r="4484" spans="1:10" x14ac:dyDescent="0.3">
      <c r="A4484" s="5">
        <v>45689</v>
      </c>
      <c r="B4484" t="s">
        <v>87</v>
      </c>
      <c r="C4484" t="s">
        <v>550</v>
      </c>
      <c r="D4484" s="1">
        <v>45012</v>
      </c>
      <c r="F4484" t="b">
        <v>1</v>
      </c>
      <c r="G4484" s="6">
        <v>4051750</v>
      </c>
      <c r="H4484" s="6">
        <v>186900</v>
      </c>
      <c r="I4484">
        <v>0</v>
      </c>
      <c r="J4484" s="6">
        <v>4238650</v>
      </c>
    </row>
    <row r="4485" spans="1:10" x14ac:dyDescent="0.3">
      <c r="A4485" s="5">
        <v>45689</v>
      </c>
      <c r="B4485" t="s">
        <v>88</v>
      </c>
      <c r="C4485" t="s">
        <v>551</v>
      </c>
      <c r="D4485" s="1">
        <v>45014</v>
      </c>
      <c r="F4485" t="b">
        <v>1</v>
      </c>
      <c r="G4485" s="6">
        <v>7930780</v>
      </c>
      <c r="H4485">
        <v>0</v>
      </c>
      <c r="I4485">
        <v>0</v>
      </c>
      <c r="J4485" s="6">
        <v>7930780</v>
      </c>
    </row>
    <row r="4486" spans="1:10" x14ac:dyDescent="0.3">
      <c r="A4486" s="5">
        <v>45689</v>
      </c>
      <c r="B4486" t="s">
        <v>89</v>
      </c>
      <c r="C4486" t="s">
        <v>552</v>
      </c>
      <c r="D4486" s="1">
        <v>45026</v>
      </c>
      <c r="F4486" t="b">
        <v>1</v>
      </c>
      <c r="G4486" s="6">
        <v>4598750</v>
      </c>
      <c r="H4486">
        <v>0</v>
      </c>
      <c r="I4486">
        <v>0</v>
      </c>
      <c r="J4486" s="6">
        <v>4598750</v>
      </c>
    </row>
    <row r="4487" spans="1:10" x14ac:dyDescent="0.3">
      <c r="A4487" s="5">
        <v>45689</v>
      </c>
      <c r="B4487" t="s">
        <v>90</v>
      </c>
      <c r="C4487" t="s">
        <v>553</v>
      </c>
      <c r="D4487" s="1">
        <v>45036</v>
      </c>
      <c r="F4487" t="b">
        <v>1</v>
      </c>
      <c r="G4487" s="6">
        <v>4124290</v>
      </c>
      <c r="H4487">
        <v>0</v>
      </c>
      <c r="I4487">
        <v>0</v>
      </c>
      <c r="J4487" s="6">
        <v>4124290</v>
      </c>
    </row>
    <row r="4488" spans="1:10" x14ac:dyDescent="0.3">
      <c r="A4488" s="5">
        <v>45689</v>
      </c>
      <c r="B4488" t="s">
        <v>91</v>
      </c>
      <c r="C4488" t="s">
        <v>554</v>
      </c>
      <c r="D4488" s="1">
        <v>45042</v>
      </c>
      <c r="F4488" t="b">
        <v>1</v>
      </c>
      <c r="G4488" s="6">
        <v>7958980</v>
      </c>
      <c r="H4488">
        <v>0</v>
      </c>
      <c r="I4488">
        <v>0</v>
      </c>
      <c r="J4488" s="6">
        <v>7958980</v>
      </c>
    </row>
    <row r="4489" spans="1:10" x14ac:dyDescent="0.3">
      <c r="A4489" s="5">
        <v>45689</v>
      </c>
      <c r="B4489" t="s">
        <v>92</v>
      </c>
      <c r="C4489" t="s">
        <v>555</v>
      </c>
      <c r="D4489" s="1">
        <v>45049</v>
      </c>
      <c r="F4489" t="b">
        <v>1</v>
      </c>
      <c r="G4489" s="6">
        <v>1850050</v>
      </c>
      <c r="H4489" s="6">
        <v>86200</v>
      </c>
      <c r="I4489">
        <v>0</v>
      </c>
      <c r="J4489" s="6">
        <v>1936250</v>
      </c>
    </row>
    <row r="4490" spans="1:10" x14ac:dyDescent="0.3">
      <c r="A4490" s="5">
        <v>45689</v>
      </c>
      <c r="B4490" t="s">
        <v>93</v>
      </c>
      <c r="C4490" t="s">
        <v>556</v>
      </c>
      <c r="D4490" s="1">
        <v>45077</v>
      </c>
      <c r="F4490" t="b">
        <v>1</v>
      </c>
      <c r="G4490" s="6">
        <v>4062840</v>
      </c>
      <c r="H4490">
        <v>0</v>
      </c>
      <c r="I4490">
        <v>0</v>
      </c>
      <c r="J4490" s="6">
        <v>4062840</v>
      </c>
    </row>
    <row r="4491" spans="1:10" x14ac:dyDescent="0.3">
      <c r="A4491" s="5">
        <v>45689</v>
      </c>
      <c r="B4491" t="s">
        <v>94</v>
      </c>
      <c r="C4491" t="s">
        <v>557</v>
      </c>
      <c r="D4491" s="1">
        <v>45097</v>
      </c>
      <c r="F4491" t="b">
        <v>1</v>
      </c>
      <c r="G4491" s="6">
        <v>6200530</v>
      </c>
      <c r="H4491">
        <v>0</v>
      </c>
      <c r="I4491">
        <v>0</v>
      </c>
      <c r="J4491" s="6">
        <v>6200530</v>
      </c>
    </row>
    <row r="4492" spans="1:10" x14ac:dyDescent="0.3">
      <c r="A4492" s="5">
        <v>45689</v>
      </c>
      <c r="B4492" t="s">
        <v>95</v>
      </c>
      <c r="C4492" t="s">
        <v>558</v>
      </c>
      <c r="D4492" s="1">
        <v>45120</v>
      </c>
      <c r="F4492" t="b">
        <v>1</v>
      </c>
      <c r="G4492" s="6">
        <v>3682430</v>
      </c>
      <c r="H4492">
        <v>0</v>
      </c>
      <c r="I4492">
        <v>0</v>
      </c>
      <c r="J4492" s="6">
        <v>3682430</v>
      </c>
    </row>
    <row r="4493" spans="1:10" x14ac:dyDescent="0.3">
      <c r="A4493" s="5">
        <v>45689</v>
      </c>
      <c r="B4493" t="s">
        <v>96</v>
      </c>
      <c r="C4493" t="s">
        <v>559</v>
      </c>
      <c r="D4493" s="1">
        <v>45120</v>
      </c>
      <c r="F4493" t="b">
        <v>1</v>
      </c>
      <c r="G4493" s="6">
        <v>3578960</v>
      </c>
      <c r="H4493">
        <v>0</v>
      </c>
      <c r="I4493">
        <v>0</v>
      </c>
      <c r="J4493" s="6">
        <v>3578960</v>
      </c>
    </row>
    <row r="4494" spans="1:10" x14ac:dyDescent="0.3">
      <c r="A4494" s="5">
        <v>45689</v>
      </c>
      <c r="B4494" t="s">
        <v>97</v>
      </c>
      <c r="C4494" t="s">
        <v>560</v>
      </c>
      <c r="D4494" s="1">
        <v>45121</v>
      </c>
      <c r="F4494" t="b">
        <v>1</v>
      </c>
      <c r="G4494" s="6">
        <v>3732960</v>
      </c>
      <c r="H4494">
        <v>0</v>
      </c>
      <c r="I4494" s="6">
        <v>80046</v>
      </c>
      <c r="J4494" s="6">
        <v>3813006</v>
      </c>
    </row>
    <row r="4495" spans="1:10" x14ac:dyDescent="0.3">
      <c r="A4495" s="5">
        <v>45689</v>
      </c>
      <c r="B4495" t="s">
        <v>98</v>
      </c>
      <c r="C4495" t="s">
        <v>561</v>
      </c>
      <c r="D4495" s="1">
        <v>45121</v>
      </c>
      <c r="F4495" t="b">
        <v>1</v>
      </c>
      <c r="G4495" s="6">
        <v>2943390</v>
      </c>
      <c r="H4495">
        <v>0</v>
      </c>
      <c r="I4495">
        <v>0</v>
      </c>
      <c r="J4495" s="6">
        <v>2943390</v>
      </c>
    </row>
    <row r="4496" spans="1:10" x14ac:dyDescent="0.3">
      <c r="A4496" s="5">
        <v>45689</v>
      </c>
      <c r="B4496" t="s">
        <v>99</v>
      </c>
      <c r="C4496" t="s">
        <v>562</v>
      </c>
      <c r="D4496" s="1">
        <v>45126</v>
      </c>
      <c r="F4496" t="b">
        <v>1</v>
      </c>
      <c r="G4496" s="6">
        <v>4479380</v>
      </c>
      <c r="H4496">
        <v>0</v>
      </c>
      <c r="I4496">
        <v>0</v>
      </c>
      <c r="J4496" s="6">
        <v>4479380</v>
      </c>
    </row>
    <row r="4497" spans="1:10" x14ac:dyDescent="0.3">
      <c r="A4497" s="5">
        <v>45689</v>
      </c>
      <c r="B4497" t="s">
        <v>100</v>
      </c>
      <c r="C4497" t="s">
        <v>563</v>
      </c>
      <c r="D4497" s="1">
        <v>45133</v>
      </c>
      <c r="F4497" t="b">
        <v>1</v>
      </c>
      <c r="G4497" s="6">
        <v>4991950</v>
      </c>
      <c r="H4497">
        <v>0</v>
      </c>
      <c r="I4497">
        <v>0</v>
      </c>
      <c r="J4497" s="6">
        <v>4991950</v>
      </c>
    </row>
    <row r="4498" spans="1:10" x14ac:dyDescent="0.3">
      <c r="A4498" s="5">
        <v>45689</v>
      </c>
      <c r="B4498" t="s">
        <v>101</v>
      </c>
      <c r="C4498" t="s">
        <v>564</v>
      </c>
      <c r="D4498" s="1">
        <v>45140</v>
      </c>
      <c r="F4498" t="b">
        <v>1</v>
      </c>
      <c r="G4498" s="6">
        <v>3477780</v>
      </c>
      <c r="H4498">
        <v>0</v>
      </c>
      <c r="I4498">
        <v>0</v>
      </c>
      <c r="J4498" s="6">
        <v>3477780</v>
      </c>
    </row>
    <row r="4499" spans="1:10" x14ac:dyDescent="0.3">
      <c r="A4499" s="5">
        <v>45689</v>
      </c>
      <c r="B4499" t="s">
        <v>102</v>
      </c>
      <c r="C4499" t="s">
        <v>565</v>
      </c>
      <c r="D4499" s="1">
        <v>45154</v>
      </c>
      <c r="F4499" t="b">
        <v>1</v>
      </c>
      <c r="G4499" s="6">
        <v>7456000</v>
      </c>
      <c r="H4499">
        <v>0</v>
      </c>
      <c r="I4499" s="6">
        <v>8000</v>
      </c>
      <c r="J4499" s="6">
        <v>7464000</v>
      </c>
    </row>
    <row r="4500" spans="1:10" x14ac:dyDescent="0.3">
      <c r="A4500" s="5">
        <v>45689</v>
      </c>
      <c r="B4500" t="s">
        <v>103</v>
      </c>
      <c r="C4500" t="s">
        <v>566</v>
      </c>
      <c r="D4500" s="1">
        <v>45159</v>
      </c>
      <c r="F4500" t="b">
        <v>1</v>
      </c>
      <c r="G4500" s="6">
        <v>5254320</v>
      </c>
      <c r="H4500">
        <v>0</v>
      </c>
      <c r="I4500">
        <v>0</v>
      </c>
      <c r="J4500" s="6">
        <v>5254320</v>
      </c>
    </row>
    <row r="4501" spans="1:10" x14ac:dyDescent="0.3">
      <c r="A4501" s="5">
        <v>45689</v>
      </c>
      <c r="B4501" t="s">
        <v>104</v>
      </c>
      <c r="C4501" t="s">
        <v>567</v>
      </c>
      <c r="D4501" s="1">
        <v>45187</v>
      </c>
      <c r="F4501" t="b">
        <v>1</v>
      </c>
      <c r="G4501" s="6">
        <v>5908490</v>
      </c>
      <c r="H4501">
        <v>0</v>
      </c>
      <c r="I4501">
        <v>0</v>
      </c>
      <c r="J4501" s="6">
        <v>5908490</v>
      </c>
    </row>
    <row r="4502" spans="1:10" x14ac:dyDescent="0.3">
      <c r="A4502" s="5">
        <v>45689</v>
      </c>
      <c r="B4502" t="s">
        <v>105</v>
      </c>
      <c r="C4502" t="s">
        <v>568</v>
      </c>
      <c r="D4502" s="1">
        <v>45187</v>
      </c>
      <c r="F4502" t="b">
        <v>1</v>
      </c>
      <c r="G4502" s="6">
        <v>4162170</v>
      </c>
      <c r="H4502">
        <v>0</v>
      </c>
      <c r="I4502">
        <v>0</v>
      </c>
      <c r="J4502" s="6">
        <v>4162170</v>
      </c>
    </row>
    <row r="4503" spans="1:10" x14ac:dyDescent="0.3">
      <c r="A4503" s="5">
        <v>45689</v>
      </c>
      <c r="B4503" t="s">
        <v>106</v>
      </c>
      <c r="C4503" t="s">
        <v>569</v>
      </c>
      <c r="D4503" s="1">
        <v>45188</v>
      </c>
      <c r="F4503" t="b">
        <v>1</v>
      </c>
      <c r="G4503" s="6">
        <v>3412500</v>
      </c>
      <c r="H4503">
        <v>0</v>
      </c>
      <c r="I4503">
        <v>0</v>
      </c>
      <c r="J4503" s="6">
        <v>3412500</v>
      </c>
    </row>
    <row r="4504" spans="1:10" x14ac:dyDescent="0.3">
      <c r="A4504" s="5">
        <v>45689</v>
      </c>
      <c r="B4504" t="s">
        <v>107</v>
      </c>
      <c r="C4504" t="s">
        <v>570</v>
      </c>
      <c r="D4504" s="1">
        <v>45189</v>
      </c>
      <c r="F4504" t="b">
        <v>1</v>
      </c>
      <c r="G4504" s="6">
        <v>5770000</v>
      </c>
      <c r="H4504">
        <v>0</v>
      </c>
      <c r="I4504">
        <v>0</v>
      </c>
      <c r="J4504" s="6">
        <v>5770000</v>
      </c>
    </row>
    <row r="4505" spans="1:10" x14ac:dyDescent="0.3">
      <c r="A4505" s="5">
        <v>45689</v>
      </c>
      <c r="B4505" t="s">
        <v>108</v>
      </c>
      <c r="C4505" t="s">
        <v>571</v>
      </c>
      <c r="D4505" s="1">
        <v>45194</v>
      </c>
      <c r="F4505" t="b">
        <v>1</v>
      </c>
      <c r="G4505" s="6">
        <v>5183000</v>
      </c>
      <c r="H4505">
        <v>0</v>
      </c>
      <c r="I4505">
        <v>0</v>
      </c>
      <c r="J4505" s="6">
        <v>5183000</v>
      </c>
    </row>
    <row r="4506" spans="1:10" x14ac:dyDescent="0.3">
      <c r="A4506" s="5">
        <v>45689</v>
      </c>
      <c r="B4506" t="s">
        <v>109</v>
      </c>
      <c r="C4506" t="s">
        <v>572</v>
      </c>
      <c r="D4506" s="1">
        <v>45195</v>
      </c>
      <c r="F4506" t="b">
        <v>1</v>
      </c>
      <c r="G4506" s="6">
        <v>5445420</v>
      </c>
      <c r="H4506">
        <v>0</v>
      </c>
      <c r="I4506">
        <v>0</v>
      </c>
      <c r="J4506" s="6">
        <v>5445420</v>
      </c>
    </row>
    <row r="4507" spans="1:10" x14ac:dyDescent="0.3">
      <c r="A4507" s="5">
        <v>45689</v>
      </c>
      <c r="B4507" t="s">
        <v>110</v>
      </c>
      <c r="C4507" t="s">
        <v>573</v>
      </c>
      <c r="D4507" s="1">
        <v>45225</v>
      </c>
      <c r="F4507" t="b">
        <v>1</v>
      </c>
      <c r="G4507" s="6">
        <v>4994250</v>
      </c>
      <c r="H4507">
        <v>0</v>
      </c>
      <c r="I4507">
        <v>0</v>
      </c>
      <c r="J4507" s="6">
        <v>4994250</v>
      </c>
    </row>
    <row r="4508" spans="1:10" x14ac:dyDescent="0.3">
      <c r="A4508" s="5">
        <v>45689</v>
      </c>
      <c r="B4508" t="s">
        <v>111</v>
      </c>
      <c r="C4508" t="s">
        <v>574</v>
      </c>
      <c r="D4508" s="1">
        <v>45229</v>
      </c>
      <c r="F4508" t="b">
        <v>1</v>
      </c>
      <c r="G4508" s="6">
        <v>5199540</v>
      </c>
      <c r="H4508">
        <v>0</v>
      </c>
      <c r="I4508">
        <v>0</v>
      </c>
      <c r="J4508" s="6">
        <v>5199540</v>
      </c>
    </row>
    <row r="4509" spans="1:10" x14ac:dyDescent="0.3">
      <c r="A4509" s="5">
        <v>45689</v>
      </c>
      <c r="B4509" t="s">
        <v>112</v>
      </c>
      <c r="C4509" t="s">
        <v>575</v>
      </c>
      <c r="D4509" s="1">
        <v>45236</v>
      </c>
      <c r="F4509" t="b">
        <v>1</v>
      </c>
      <c r="G4509" s="6">
        <v>4305540</v>
      </c>
      <c r="H4509">
        <v>0</v>
      </c>
      <c r="I4509">
        <v>0</v>
      </c>
      <c r="J4509" s="6">
        <v>4305540</v>
      </c>
    </row>
    <row r="4510" spans="1:10" x14ac:dyDescent="0.3">
      <c r="A4510" s="5">
        <v>45689</v>
      </c>
      <c r="B4510" t="s">
        <v>113</v>
      </c>
      <c r="C4510" t="s">
        <v>576</v>
      </c>
      <c r="D4510" s="1">
        <v>45251</v>
      </c>
      <c r="F4510" t="b">
        <v>1</v>
      </c>
      <c r="G4510" s="6">
        <v>4232330</v>
      </c>
      <c r="H4510">
        <v>0</v>
      </c>
      <c r="I4510" s="6">
        <v>5800</v>
      </c>
      <c r="J4510" s="6">
        <v>4238130</v>
      </c>
    </row>
    <row r="4511" spans="1:10" x14ac:dyDescent="0.3">
      <c r="A4511" s="5">
        <v>45689</v>
      </c>
      <c r="B4511" t="s">
        <v>114</v>
      </c>
      <c r="C4511" t="s">
        <v>577</v>
      </c>
      <c r="D4511" s="1">
        <v>45272</v>
      </c>
      <c r="F4511" t="b">
        <v>1</v>
      </c>
      <c r="G4511" s="6">
        <v>4715720</v>
      </c>
      <c r="H4511">
        <v>0</v>
      </c>
      <c r="I4511" s="6">
        <v>20100</v>
      </c>
      <c r="J4511" s="6">
        <v>4735820</v>
      </c>
    </row>
    <row r="4512" spans="1:10" x14ac:dyDescent="0.3">
      <c r="A4512" s="5">
        <v>45689</v>
      </c>
      <c r="B4512" t="s">
        <v>115</v>
      </c>
      <c r="C4512" t="s">
        <v>578</v>
      </c>
      <c r="D4512" s="1">
        <v>45278</v>
      </c>
      <c r="F4512" t="b">
        <v>1</v>
      </c>
      <c r="G4512" s="6">
        <v>5641250</v>
      </c>
      <c r="H4512">
        <v>0</v>
      </c>
      <c r="I4512">
        <v>0</v>
      </c>
      <c r="J4512" s="6">
        <v>5641250</v>
      </c>
    </row>
    <row r="4513" spans="1:10" x14ac:dyDescent="0.3">
      <c r="A4513" s="5">
        <v>45689</v>
      </c>
      <c r="B4513" t="s">
        <v>116</v>
      </c>
      <c r="C4513" t="s">
        <v>579</v>
      </c>
      <c r="D4513" s="1">
        <v>45295</v>
      </c>
      <c r="F4513" t="b">
        <v>1</v>
      </c>
      <c r="G4513" s="6">
        <v>6158500</v>
      </c>
      <c r="H4513">
        <v>0</v>
      </c>
      <c r="I4513" s="6">
        <v>9900</v>
      </c>
      <c r="J4513" s="6">
        <v>6168400</v>
      </c>
    </row>
    <row r="4514" spans="1:10" x14ac:dyDescent="0.3">
      <c r="A4514" s="5">
        <v>45689</v>
      </c>
      <c r="B4514" t="s">
        <v>117</v>
      </c>
      <c r="C4514" t="s">
        <v>581</v>
      </c>
      <c r="D4514" s="1">
        <v>45296</v>
      </c>
      <c r="E4514" s="1">
        <v>45929</v>
      </c>
      <c r="F4514" t="b">
        <v>1</v>
      </c>
      <c r="G4514" s="6">
        <v>2590900</v>
      </c>
      <c r="H4514">
        <v>0</v>
      </c>
      <c r="I4514">
        <v>0</v>
      </c>
      <c r="J4514" s="6">
        <v>2590900</v>
      </c>
    </row>
    <row r="4515" spans="1:10" x14ac:dyDescent="0.3">
      <c r="A4515" s="5">
        <v>45689</v>
      </c>
      <c r="B4515" t="s">
        <v>118</v>
      </c>
      <c r="C4515" t="s">
        <v>580</v>
      </c>
      <c r="D4515" s="1">
        <v>45307</v>
      </c>
      <c r="F4515" t="b">
        <v>1</v>
      </c>
      <c r="G4515" s="6">
        <v>3795940</v>
      </c>
      <c r="H4515">
        <v>0</v>
      </c>
      <c r="I4515">
        <v>0</v>
      </c>
      <c r="J4515" s="6">
        <v>3795940</v>
      </c>
    </row>
    <row r="4516" spans="1:10" x14ac:dyDescent="0.3">
      <c r="A4516" s="5">
        <v>45689</v>
      </c>
      <c r="B4516" t="s">
        <v>119</v>
      </c>
      <c r="C4516" t="s">
        <v>582</v>
      </c>
      <c r="D4516" s="1">
        <v>45308</v>
      </c>
      <c r="F4516" t="b">
        <v>1</v>
      </c>
      <c r="G4516" s="6">
        <v>4569020</v>
      </c>
      <c r="H4516">
        <v>0</v>
      </c>
      <c r="I4516" s="6">
        <v>10590</v>
      </c>
      <c r="J4516" s="6">
        <v>4579610</v>
      </c>
    </row>
    <row r="4517" spans="1:10" x14ac:dyDescent="0.3">
      <c r="A4517" s="5">
        <v>45689</v>
      </c>
      <c r="B4517" t="s">
        <v>120</v>
      </c>
      <c r="C4517" t="s">
        <v>583</v>
      </c>
      <c r="D4517" s="1">
        <v>45316</v>
      </c>
      <c r="F4517" t="b">
        <v>1</v>
      </c>
      <c r="G4517" s="6">
        <v>5403800</v>
      </c>
      <c r="H4517">
        <v>0</v>
      </c>
      <c r="I4517">
        <v>0</v>
      </c>
      <c r="J4517" s="6">
        <v>5403800</v>
      </c>
    </row>
    <row r="4518" spans="1:10" x14ac:dyDescent="0.3">
      <c r="A4518" s="5">
        <v>45689</v>
      </c>
      <c r="B4518" t="s">
        <v>121</v>
      </c>
      <c r="C4518" t="s">
        <v>584</v>
      </c>
      <c r="D4518" s="1">
        <v>45323</v>
      </c>
      <c r="F4518" t="b">
        <v>0</v>
      </c>
      <c r="G4518" s="6">
        <v>3424900</v>
      </c>
      <c r="H4518">
        <v>0</v>
      </c>
      <c r="I4518">
        <v>0</v>
      </c>
      <c r="J4518" s="6">
        <v>3424900</v>
      </c>
    </row>
    <row r="4519" spans="1:10" x14ac:dyDescent="0.3">
      <c r="A4519" s="5">
        <v>45689</v>
      </c>
      <c r="B4519" t="s">
        <v>122</v>
      </c>
      <c r="C4519" t="s">
        <v>585</v>
      </c>
      <c r="D4519" s="1">
        <v>45345</v>
      </c>
      <c r="F4519" t="b">
        <v>0</v>
      </c>
      <c r="G4519" s="6">
        <v>4307800</v>
      </c>
      <c r="H4519">
        <v>0</v>
      </c>
      <c r="I4519" s="6">
        <v>10950</v>
      </c>
      <c r="J4519" s="6">
        <v>4318750</v>
      </c>
    </row>
    <row r="4520" spans="1:10" x14ac:dyDescent="0.3">
      <c r="A4520" s="5">
        <v>45689</v>
      </c>
      <c r="B4520" t="s">
        <v>123</v>
      </c>
      <c r="C4520" t="s">
        <v>586</v>
      </c>
      <c r="D4520" s="1">
        <v>45351</v>
      </c>
      <c r="F4520" t="b">
        <v>0</v>
      </c>
      <c r="G4520" s="6">
        <v>2166650</v>
      </c>
      <c r="H4520">
        <v>0</v>
      </c>
      <c r="I4520">
        <v>0</v>
      </c>
      <c r="J4520" s="6">
        <v>2166650</v>
      </c>
    </row>
    <row r="4521" spans="1:10" x14ac:dyDescent="0.3">
      <c r="A4521" s="5">
        <v>45689</v>
      </c>
      <c r="B4521" t="s">
        <v>124</v>
      </c>
      <c r="C4521" t="s">
        <v>587</v>
      </c>
      <c r="D4521" s="1">
        <v>45359</v>
      </c>
      <c r="F4521" t="b">
        <v>0</v>
      </c>
      <c r="G4521" s="6">
        <v>4489800</v>
      </c>
      <c r="H4521">
        <v>0</v>
      </c>
      <c r="I4521">
        <v>0</v>
      </c>
      <c r="J4521" s="6">
        <v>4489800</v>
      </c>
    </row>
    <row r="4522" spans="1:10" x14ac:dyDescent="0.3">
      <c r="A4522" s="5">
        <v>45689</v>
      </c>
      <c r="B4522" t="s">
        <v>125</v>
      </c>
      <c r="C4522" t="s">
        <v>588</v>
      </c>
      <c r="D4522" s="1">
        <v>45363</v>
      </c>
      <c r="F4522" t="b">
        <v>0</v>
      </c>
      <c r="G4522" s="6">
        <v>1393550</v>
      </c>
      <c r="H4522">
        <v>0</v>
      </c>
      <c r="I4522">
        <v>0</v>
      </c>
      <c r="J4522" s="6">
        <v>1393550</v>
      </c>
    </row>
    <row r="4523" spans="1:10" x14ac:dyDescent="0.3">
      <c r="A4523" s="5">
        <v>45689</v>
      </c>
      <c r="B4523" t="s">
        <v>126</v>
      </c>
      <c r="C4523" t="s">
        <v>589</v>
      </c>
      <c r="D4523" s="1">
        <v>45364</v>
      </c>
      <c r="F4523" t="b">
        <v>0</v>
      </c>
      <c r="G4523" s="6">
        <v>3877530</v>
      </c>
      <c r="H4523">
        <v>0</v>
      </c>
      <c r="I4523">
        <v>0</v>
      </c>
      <c r="J4523" s="6">
        <v>3877530</v>
      </c>
    </row>
    <row r="4524" spans="1:10" x14ac:dyDescent="0.3">
      <c r="A4524" s="5">
        <v>45689</v>
      </c>
      <c r="B4524" t="s">
        <v>127</v>
      </c>
      <c r="C4524" t="s">
        <v>590</v>
      </c>
      <c r="D4524" s="1">
        <v>45386</v>
      </c>
      <c r="F4524" t="b">
        <v>0</v>
      </c>
      <c r="G4524" s="6">
        <v>3747660</v>
      </c>
      <c r="H4524">
        <v>0</v>
      </c>
      <c r="I4524" s="6">
        <v>12280</v>
      </c>
      <c r="J4524" s="6">
        <v>3759940</v>
      </c>
    </row>
    <row r="4525" spans="1:10" x14ac:dyDescent="0.3">
      <c r="A4525" s="5">
        <v>45689</v>
      </c>
      <c r="B4525" t="s">
        <v>128</v>
      </c>
      <c r="C4525" t="s">
        <v>591</v>
      </c>
      <c r="D4525" s="1">
        <v>45387</v>
      </c>
      <c r="F4525" t="b">
        <v>0</v>
      </c>
      <c r="G4525" s="6">
        <v>3081350</v>
      </c>
      <c r="H4525">
        <v>0</v>
      </c>
      <c r="I4525">
        <v>0</v>
      </c>
      <c r="J4525" s="6">
        <v>3081350</v>
      </c>
    </row>
    <row r="4526" spans="1:10" x14ac:dyDescent="0.3">
      <c r="A4526" s="5">
        <v>45689</v>
      </c>
      <c r="B4526" t="s">
        <v>129</v>
      </c>
      <c r="C4526" t="s">
        <v>592</v>
      </c>
      <c r="D4526" s="1">
        <v>45434</v>
      </c>
      <c r="F4526" t="b">
        <v>0</v>
      </c>
      <c r="G4526" s="6">
        <v>3280960</v>
      </c>
      <c r="H4526">
        <v>0</v>
      </c>
      <c r="I4526">
        <v>0</v>
      </c>
      <c r="J4526" s="6">
        <v>3280960</v>
      </c>
    </row>
    <row r="4527" spans="1:10" x14ac:dyDescent="0.3">
      <c r="A4527" s="5">
        <v>45689</v>
      </c>
      <c r="B4527" t="s">
        <v>130</v>
      </c>
      <c r="C4527" t="s">
        <v>593</v>
      </c>
      <c r="D4527" s="1">
        <v>45436</v>
      </c>
      <c r="F4527" t="b">
        <v>0</v>
      </c>
      <c r="G4527" s="6">
        <v>3505950</v>
      </c>
      <c r="H4527">
        <v>0</v>
      </c>
      <c r="I4527" s="6">
        <v>6000</v>
      </c>
      <c r="J4527" s="6">
        <v>3511950</v>
      </c>
    </row>
    <row r="4528" spans="1:10" x14ac:dyDescent="0.3">
      <c r="A4528" s="5">
        <v>45689</v>
      </c>
      <c r="B4528" t="s">
        <v>131</v>
      </c>
      <c r="C4528" t="s">
        <v>594</v>
      </c>
      <c r="D4528" s="1">
        <v>45469</v>
      </c>
      <c r="F4528" t="b">
        <v>0</v>
      </c>
      <c r="G4528" s="6">
        <v>7406360</v>
      </c>
      <c r="H4528">
        <v>0</v>
      </c>
      <c r="I4528">
        <v>0</v>
      </c>
      <c r="J4528" s="6">
        <v>7406360</v>
      </c>
    </row>
    <row r="4529" spans="1:10" x14ac:dyDescent="0.3">
      <c r="A4529" s="5">
        <v>45689</v>
      </c>
      <c r="B4529" t="s">
        <v>132</v>
      </c>
      <c r="C4529" t="s">
        <v>598</v>
      </c>
      <c r="D4529" s="1">
        <v>45475</v>
      </c>
      <c r="F4529" t="b">
        <v>0</v>
      </c>
      <c r="G4529" s="6">
        <v>3400450</v>
      </c>
      <c r="H4529">
        <v>0</v>
      </c>
      <c r="I4529">
        <v>0</v>
      </c>
      <c r="J4529" s="6">
        <v>3400450</v>
      </c>
    </row>
    <row r="4530" spans="1:10" x14ac:dyDescent="0.3">
      <c r="A4530" s="5">
        <v>45689</v>
      </c>
      <c r="B4530" t="s">
        <v>133</v>
      </c>
      <c r="C4530" t="s">
        <v>599</v>
      </c>
      <c r="D4530" s="1">
        <v>45495</v>
      </c>
      <c r="F4530" t="b">
        <v>0</v>
      </c>
      <c r="G4530" s="6">
        <v>1477250</v>
      </c>
      <c r="H4530">
        <v>0</v>
      </c>
      <c r="I4530">
        <v>0</v>
      </c>
      <c r="J4530" s="6">
        <v>1477250</v>
      </c>
    </row>
    <row r="4531" spans="1:10" x14ac:dyDescent="0.3">
      <c r="A4531" s="5">
        <v>45689</v>
      </c>
      <c r="B4531" t="s">
        <v>134</v>
      </c>
      <c r="C4531" t="s">
        <v>600</v>
      </c>
      <c r="D4531" s="1">
        <v>45505</v>
      </c>
      <c r="F4531" t="b">
        <v>0</v>
      </c>
      <c r="G4531" s="6">
        <v>3287900</v>
      </c>
      <c r="H4531">
        <v>0</v>
      </c>
      <c r="I4531">
        <v>0</v>
      </c>
      <c r="J4531" s="6">
        <v>3287900</v>
      </c>
    </row>
    <row r="4532" spans="1:10" x14ac:dyDescent="0.3">
      <c r="A4532" s="5">
        <v>45689</v>
      </c>
      <c r="B4532" t="s">
        <v>135</v>
      </c>
      <c r="C4532" t="s">
        <v>601</v>
      </c>
      <c r="D4532" s="1">
        <v>45531</v>
      </c>
      <c r="F4532" t="b">
        <v>0</v>
      </c>
      <c r="G4532" s="6">
        <v>6696550</v>
      </c>
      <c r="H4532">
        <v>0</v>
      </c>
      <c r="I4532">
        <v>0</v>
      </c>
      <c r="J4532" s="6">
        <v>6696550</v>
      </c>
    </row>
    <row r="4533" spans="1:10" x14ac:dyDescent="0.3">
      <c r="A4533" s="5">
        <v>45689</v>
      </c>
      <c r="B4533" t="s">
        <v>136</v>
      </c>
      <c r="C4533" t="s">
        <v>602</v>
      </c>
      <c r="D4533" s="1">
        <v>45532</v>
      </c>
      <c r="F4533" t="b">
        <v>0</v>
      </c>
      <c r="G4533" s="6">
        <v>1456300</v>
      </c>
      <c r="H4533">
        <v>0</v>
      </c>
      <c r="I4533">
        <v>0</v>
      </c>
      <c r="J4533" s="6">
        <v>1456300</v>
      </c>
    </row>
    <row r="4534" spans="1:10" x14ac:dyDescent="0.3">
      <c r="A4534" s="5">
        <v>45689</v>
      </c>
      <c r="B4534" t="s">
        <v>137</v>
      </c>
      <c r="C4534" t="s">
        <v>603</v>
      </c>
      <c r="D4534" s="1">
        <v>45541</v>
      </c>
      <c r="F4534" t="b">
        <v>0</v>
      </c>
      <c r="G4534" s="6">
        <v>3116770</v>
      </c>
      <c r="H4534">
        <v>0</v>
      </c>
      <c r="I4534">
        <v>0</v>
      </c>
      <c r="J4534" s="6">
        <v>3116770</v>
      </c>
    </row>
    <row r="4535" spans="1:10" x14ac:dyDescent="0.3">
      <c r="A4535" s="5">
        <v>45689</v>
      </c>
      <c r="B4535" t="s">
        <v>138</v>
      </c>
      <c r="C4535" t="s">
        <v>604</v>
      </c>
      <c r="D4535" s="1">
        <v>45540</v>
      </c>
      <c r="F4535" t="b">
        <v>0</v>
      </c>
      <c r="G4535" s="6">
        <v>3707660</v>
      </c>
      <c r="H4535">
        <v>0</v>
      </c>
      <c r="I4535" s="6">
        <v>14150</v>
      </c>
      <c r="J4535" s="6">
        <v>3721810</v>
      </c>
    </row>
    <row r="4536" spans="1:10" x14ac:dyDescent="0.3">
      <c r="A4536" s="5">
        <v>45689</v>
      </c>
      <c r="B4536" t="s">
        <v>139</v>
      </c>
      <c r="C4536" t="s">
        <v>605</v>
      </c>
      <c r="D4536" s="1">
        <v>45567</v>
      </c>
      <c r="F4536" t="b">
        <v>0</v>
      </c>
      <c r="G4536" s="6">
        <v>4101950</v>
      </c>
      <c r="H4536">
        <v>0</v>
      </c>
      <c r="I4536">
        <v>0</v>
      </c>
      <c r="J4536" s="6">
        <v>4101950</v>
      </c>
    </row>
    <row r="4537" spans="1:10" x14ac:dyDescent="0.3">
      <c r="A4537" s="5">
        <v>45689</v>
      </c>
      <c r="B4537" t="s">
        <v>140</v>
      </c>
      <c r="C4537" t="s">
        <v>606</v>
      </c>
      <c r="D4537" s="1">
        <v>45589</v>
      </c>
      <c r="F4537" t="b">
        <v>0</v>
      </c>
      <c r="G4537" s="6">
        <v>2474380</v>
      </c>
      <c r="H4537">
        <v>0</v>
      </c>
      <c r="I4537">
        <v>0</v>
      </c>
      <c r="J4537" s="6">
        <v>2474380</v>
      </c>
    </row>
    <row r="4538" spans="1:10" x14ac:dyDescent="0.3">
      <c r="A4538" s="5">
        <v>45689</v>
      </c>
      <c r="B4538" t="s">
        <v>141</v>
      </c>
      <c r="C4538" t="s">
        <v>607</v>
      </c>
      <c r="D4538" s="1">
        <v>45611</v>
      </c>
      <c r="F4538" t="b">
        <v>0</v>
      </c>
      <c r="G4538" s="6">
        <v>2683750</v>
      </c>
      <c r="H4538">
        <v>0</v>
      </c>
      <c r="I4538" s="6">
        <v>12800</v>
      </c>
      <c r="J4538" s="6">
        <v>2696550</v>
      </c>
    </row>
    <row r="4539" spans="1:10" x14ac:dyDescent="0.3">
      <c r="A4539" s="5">
        <v>45689</v>
      </c>
      <c r="B4539" t="s">
        <v>142</v>
      </c>
      <c r="C4539" t="s">
        <v>608</v>
      </c>
      <c r="D4539" s="1">
        <v>45652</v>
      </c>
      <c r="F4539" t="b">
        <v>0</v>
      </c>
      <c r="G4539" s="6">
        <v>2505810</v>
      </c>
      <c r="H4539">
        <v>0</v>
      </c>
      <c r="I4539">
        <v>0</v>
      </c>
      <c r="J4539" s="6">
        <v>2505810</v>
      </c>
    </row>
    <row r="4540" spans="1:10" x14ac:dyDescent="0.3">
      <c r="A4540" s="5">
        <v>45689</v>
      </c>
      <c r="B4540" t="s">
        <v>143</v>
      </c>
      <c r="C4540" t="s">
        <v>609</v>
      </c>
      <c r="D4540" s="1">
        <v>45659</v>
      </c>
      <c r="F4540" t="b">
        <v>0</v>
      </c>
      <c r="G4540" s="6">
        <v>3962260</v>
      </c>
      <c r="H4540">
        <v>0</v>
      </c>
      <c r="I4540">
        <v>0</v>
      </c>
      <c r="J4540" s="6">
        <v>3962260</v>
      </c>
    </row>
    <row r="4541" spans="1:10" x14ac:dyDescent="0.3">
      <c r="A4541" s="5">
        <v>45689</v>
      </c>
      <c r="B4541" t="s">
        <v>144</v>
      </c>
      <c r="C4541" t="s">
        <v>610</v>
      </c>
      <c r="D4541" s="1">
        <v>45755</v>
      </c>
      <c r="F4541" t="b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3">
      <c r="A4542" s="5">
        <v>45689</v>
      </c>
      <c r="B4542" t="s">
        <v>145</v>
      </c>
      <c r="C4542" t="s">
        <v>611</v>
      </c>
      <c r="D4542" s="1">
        <v>45860</v>
      </c>
      <c r="F4542" t="b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3">
      <c r="A4543" s="5">
        <v>45689</v>
      </c>
      <c r="B4543" t="s">
        <v>147</v>
      </c>
      <c r="C4543" t="s">
        <v>612</v>
      </c>
      <c r="D4543" s="1">
        <v>45880</v>
      </c>
      <c r="F4543" t="b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3">
      <c r="A4544" s="5">
        <v>45689</v>
      </c>
      <c r="B4544" t="s">
        <v>146</v>
      </c>
      <c r="C4544" t="s">
        <v>613</v>
      </c>
      <c r="D4544" s="1">
        <v>45867</v>
      </c>
      <c r="F4544" t="b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3">
      <c r="A4545" s="5">
        <v>45717</v>
      </c>
      <c r="B4545" t="s">
        <v>1</v>
      </c>
      <c r="C4545" t="s">
        <v>475</v>
      </c>
      <c r="D4545" s="1">
        <v>42292</v>
      </c>
      <c r="F4545" t="b">
        <v>1</v>
      </c>
      <c r="G4545" s="6">
        <v>7039850</v>
      </c>
      <c r="H4545" s="6">
        <v>386300</v>
      </c>
      <c r="I4545">
        <v>0</v>
      </c>
      <c r="J4545" s="6">
        <v>7426150</v>
      </c>
    </row>
    <row r="4546" spans="1:10" x14ac:dyDescent="0.3">
      <c r="A4546" s="5">
        <v>45717</v>
      </c>
      <c r="B4546" t="s">
        <v>3</v>
      </c>
      <c r="C4546" t="s">
        <v>476</v>
      </c>
      <c r="D4546" s="1">
        <v>42444</v>
      </c>
      <c r="F4546" t="b">
        <v>1</v>
      </c>
      <c r="G4546" s="6">
        <v>6384280</v>
      </c>
      <c r="H4546">
        <v>0</v>
      </c>
      <c r="I4546">
        <v>0</v>
      </c>
      <c r="J4546" s="6">
        <v>6384280</v>
      </c>
    </row>
    <row r="4547" spans="1:10" x14ac:dyDescent="0.3">
      <c r="A4547" s="5">
        <v>45717</v>
      </c>
      <c r="B4547" t="s">
        <v>4</v>
      </c>
      <c r="C4547" t="s">
        <v>477</v>
      </c>
      <c r="D4547" s="1">
        <v>42503</v>
      </c>
      <c r="F4547" t="b">
        <v>1</v>
      </c>
      <c r="G4547" s="6">
        <v>9602000</v>
      </c>
      <c r="H4547">
        <v>0</v>
      </c>
      <c r="I4547">
        <v>0</v>
      </c>
      <c r="J4547" s="6">
        <v>9602000</v>
      </c>
    </row>
    <row r="4548" spans="1:10" x14ac:dyDescent="0.3">
      <c r="A4548" s="5">
        <v>45717</v>
      </c>
      <c r="B4548" t="s">
        <v>6</v>
      </c>
      <c r="C4548" t="s">
        <v>478</v>
      </c>
      <c r="D4548" s="1">
        <v>42638</v>
      </c>
      <c r="F4548" t="b">
        <v>1</v>
      </c>
      <c r="G4548" s="6">
        <v>5698950</v>
      </c>
      <c r="H4548" s="6">
        <v>246500</v>
      </c>
      <c r="I4548" s="6">
        <v>9950</v>
      </c>
      <c r="J4548" s="6">
        <v>5955400</v>
      </c>
    </row>
    <row r="4549" spans="1:10" x14ac:dyDescent="0.3">
      <c r="A4549" s="5">
        <v>45717</v>
      </c>
      <c r="B4549" t="s">
        <v>8</v>
      </c>
      <c r="C4549" t="s">
        <v>479</v>
      </c>
      <c r="D4549" s="1">
        <v>42708</v>
      </c>
      <c r="F4549" t="b">
        <v>1</v>
      </c>
      <c r="G4549" s="6">
        <v>5984860</v>
      </c>
      <c r="H4549">
        <v>0</v>
      </c>
      <c r="I4549">
        <v>0</v>
      </c>
      <c r="J4549" s="6">
        <v>5984860</v>
      </c>
    </row>
    <row r="4550" spans="1:10" x14ac:dyDescent="0.3">
      <c r="A4550" s="5">
        <v>45717</v>
      </c>
      <c r="B4550" t="s">
        <v>10</v>
      </c>
      <c r="C4550" t="s">
        <v>480</v>
      </c>
      <c r="D4550" s="1">
        <v>43039</v>
      </c>
      <c r="F4550" t="b">
        <v>1</v>
      </c>
      <c r="G4550" s="6">
        <v>3192250</v>
      </c>
      <c r="H4550" s="6">
        <v>293900</v>
      </c>
      <c r="I4550">
        <v>0</v>
      </c>
      <c r="J4550" s="6">
        <v>3486150</v>
      </c>
    </row>
    <row r="4551" spans="1:10" x14ac:dyDescent="0.3">
      <c r="A4551" s="5">
        <v>45717</v>
      </c>
      <c r="B4551" t="s">
        <v>11</v>
      </c>
      <c r="C4551" t="s">
        <v>481</v>
      </c>
      <c r="D4551" s="1">
        <v>43146</v>
      </c>
      <c r="F4551" t="b">
        <v>1</v>
      </c>
      <c r="G4551" s="6">
        <v>6659820</v>
      </c>
      <c r="H4551" s="6">
        <v>62600</v>
      </c>
      <c r="I4551">
        <v>0</v>
      </c>
      <c r="J4551" s="6">
        <v>6722420</v>
      </c>
    </row>
    <row r="4552" spans="1:10" x14ac:dyDescent="0.3">
      <c r="A4552" s="5">
        <v>45717</v>
      </c>
      <c r="B4552" t="s">
        <v>12</v>
      </c>
      <c r="C4552" t="s">
        <v>494</v>
      </c>
      <c r="D4552" s="1">
        <v>43252</v>
      </c>
      <c r="F4552" t="b">
        <v>1</v>
      </c>
      <c r="G4552" s="6">
        <v>814500</v>
      </c>
      <c r="H4552">
        <v>0</v>
      </c>
      <c r="I4552">
        <v>0</v>
      </c>
      <c r="J4552" s="6">
        <v>814500</v>
      </c>
    </row>
    <row r="4553" spans="1:10" x14ac:dyDescent="0.3">
      <c r="A4553" s="5">
        <v>45717</v>
      </c>
      <c r="B4553" t="s">
        <v>13</v>
      </c>
      <c r="C4553" t="s">
        <v>485</v>
      </c>
      <c r="D4553" s="1">
        <v>43779</v>
      </c>
      <c r="F4553" t="b">
        <v>1</v>
      </c>
      <c r="G4553" s="6">
        <v>7082690</v>
      </c>
      <c r="H4553" s="6">
        <v>102800</v>
      </c>
      <c r="I4553" s="6">
        <v>33090</v>
      </c>
      <c r="J4553" s="6">
        <v>7218580</v>
      </c>
    </row>
    <row r="4554" spans="1:10" x14ac:dyDescent="0.3">
      <c r="A4554" s="5">
        <v>45717</v>
      </c>
      <c r="B4554" t="s">
        <v>15</v>
      </c>
      <c r="C4554" t="s">
        <v>517</v>
      </c>
      <c r="D4554" s="1">
        <v>44583</v>
      </c>
      <c r="F4554" t="b">
        <v>1</v>
      </c>
      <c r="G4554" s="6">
        <v>4202600</v>
      </c>
      <c r="H4554" s="6">
        <v>298900</v>
      </c>
      <c r="I4554" s="6">
        <v>4000</v>
      </c>
      <c r="J4554" s="6">
        <v>4505500</v>
      </c>
    </row>
    <row r="4555" spans="1:10" x14ac:dyDescent="0.3">
      <c r="A4555" s="5">
        <v>45717</v>
      </c>
      <c r="B4555" t="s">
        <v>16</v>
      </c>
      <c r="C4555" t="s">
        <v>538</v>
      </c>
      <c r="D4555" s="1">
        <v>44889</v>
      </c>
      <c r="F4555" t="b">
        <v>1</v>
      </c>
      <c r="G4555" s="6">
        <v>6112000</v>
      </c>
      <c r="H4555">
        <v>0</v>
      </c>
      <c r="I4555">
        <v>0</v>
      </c>
      <c r="J4555" s="6">
        <v>6112000</v>
      </c>
    </row>
    <row r="4556" spans="1:10" x14ac:dyDescent="0.3">
      <c r="A4556" s="5">
        <v>45717</v>
      </c>
      <c r="B4556" t="s">
        <v>17</v>
      </c>
      <c r="C4556" t="s">
        <v>595</v>
      </c>
      <c r="D4556" s="1">
        <v>45470</v>
      </c>
      <c r="F4556" t="b">
        <v>0</v>
      </c>
      <c r="G4556" s="6">
        <v>4217440</v>
      </c>
      <c r="H4556">
        <v>0</v>
      </c>
      <c r="I4556">
        <v>0</v>
      </c>
      <c r="J4556" s="6">
        <v>4217440</v>
      </c>
    </row>
    <row r="4557" spans="1:10" x14ac:dyDescent="0.3">
      <c r="A4557" s="5">
        <v>45717</v>
      </c>
      <c r="B4557" t="s">
        <v>18</v>
      </c>
      <c r="C4557" t="s">
        <v>596</v>
      </c>
      <c r="D4557" s="1">
        <v>45810</v>
      </c>
      <c r="F4557" t="b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3">
      <c r="A4558" s="5">
        <v>45717</v>
      </c>
      <c r="B4558" t="s">
        <v>19</v>
      </c>
      <c r="C4558" t="s">
        <v>597</v>
      </c>
      <c r="D4558" s="1">
        <v>45859</v>
      </c>
      <c r="F4558" t="b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3">
      <c r="A4559" s="5">
        <v>45717</v>
      </c>
      <c r="B4559" t="s">
        <v>20</v>
      </c>
      <c r="C4559" t="s">
        <v>482</v>
      </c>
      <c r="D4559" s="1">
        <v>43629</v>
      </c>
      <c r="F4559" t="b">
        <v>1</v>
      </c>
      <c r="G4559" s="6">
        <v>9709700</v>
      </c>
      <c r="H4559" s="6">
        <v>243500</v>
      </c>
      <c r="I4559">
        <v>0</v>
      </c>
      <c r="J4559" s="6">
        <v>9953200</v>
      </c>
    </row>
    <row r="4560" spans="1:10" x14ac:dyDescent="0.3">
      <c r="A4560" s="5">
        <v>45717</v>
      </c>
      <c r="B4560" t="s">
        <v>21</v>
      </c>
      <c r="C4560" t="s">
        <v>483</v>
      </c>
      <c r="D4560" s="1">
        <v>43631</v>
      </c>
      <c r="F4560" t="b">
        <v>1</v>
      </c>
      <c r="G4560" s="6">
        <v>3072500</v>
      </c>
      <c r="H4560" s="6">
        <v>142900</v>
      </c>
      <c r="I4560">
        <v>0</v>
      </c>
      <c r="J4560" s="6">
        <v>3215400</v>
      </c>
    </row>
    <row r="4561" spans="1:10" x14ac:dyDescent="0.3">
      <c r="A4561" s="5">
        <v>45717</v>
      </c>
      <c r="B4561" t="s">
        <v>22</v>
      </c>
      <c r="C4561" t="s">
        <v>484</v>
      </c>
      <c r="D4561" s="1">
        <v>43743</v>
      </c>
      <c r="F4561" t="b">
        <v>1</v>
      </c>
      <c r="G4561" s="6">
        <v>7983600</v>
      </c>
      <c r="H4561" s="6">
        <v>317700</v>
      </c>
      <c r="I4561" s="6">
        <v>12200</v>
      </c>
      <c r="J4561" s="6">
        <v>8313500</v>
      </c>
    </row>
    <row r="4562" spans="1:10" x14ac:dyDescent="0.3">
      <c r="A4562" s="5">
        <v>45717</v>
      </c>
      <c r="B4562" t="s">
        <v>23</v>
      </c>
      <c r="C4562" t="s">
        <v>486</v>
      </c>
      <c r="D4562" s="1">
        <v>43834</v>
      </c>
      <c r="F4562" t="b">
        <v>1</v>
      </c>
      <c r="G4562" s="6">
        <v>13491510</v>
      </c>
      <c r="H4562">
        <v>0</v>
      </c>
      <c r="I4562" s="6">
        <v>4950</v>
      </c>
      <c r="J4562" s="6">
        <v>13496460</v>
      </c>
    </row>
    <row r="4563" spans="1:10" x14ac:dyDescent="0.3">
      <c r="A4563" s="5">
        <v>45717</v>
      </c>
      <c r="B4563" t="s">
        <v>24</v>
      </c>
      <c r="C4563" t="s">
        <v>487</v>
      </c>
      <c r="D4563" s="1">
        <v>43833</v>
      </c>
      <c r="F4563" t="b">
        <v>1</v>
      </c>
      <c r="G4563" s="6">
        <v>4784710</v>
      </c>
      <c r="H4563">
        <v>0</v>
      </c>
      <c r="I4563">
        <v>0</v>
      </c>
      <c r="J4563" s="6">
        <v>4784710</v>
      </c>
    </row>
    <row r="4564" spans="1:10" x14ac:dyDescent="0.3">
      <c r="A4564" s="5">
        <v>45717</v>
      </c>
      <c r="B4564" t="s">
        <v>25</v>
      </c>
      <c r="C4564" t="s">
        <v>488</v>
      </c>
      <c r="D4564" s="1">
        <v>43853</v>
      </c>
      <c r="F4564" t="b">
        <v>1</v>
      </c>
      <c r="G4564" s="6">
        <v>8025080</v>
      </c>
      <c r="H4564" s="6">
        <v>391000</v>
      </c>
      <c r="I4564" s="6">
        <v>4950</v>
      </c>
      <c r="J4564" s="6">
        <v>8421030</v>
      </c>
    </row>
    <row r="4565" spans="1:10" x14ac:dyDescent="0.3">
      <c r="A4565" s="5">
        <v>45717</v>
      </c>
      <c r="B4565" t="s">
        <v>26</v>
      </c>
      <c r="C4565" t="s">
        <v>489</v>
      </c>
      <c r="D4565" s="1">
        <v>43945</v>
      </c>
      <c r="F4565" t="b">
        <v>1</v>
      </c>
      <c r="G4565" s="6">
        <v>10555710</v>
      </c>
      <c r="H4565" s="6">
        <v>273300</v>
      </c>
      <c r="I4565">
        <v>0</v>
      </c>
      <c r="J4565" s="6">
        <v>10829010</v>
      </c>
    </row>
    <row r="4566" spans="1:10" x14ac:dyDescent="0.3">
      <c r="A4566" s="5">
        <v>45717</v>
      </c>
      <c r="B4566" t="s">
        <v>27</v>
      </c>
      <c r="C4566" t="s">
        <v>490</v>
      </c>
      <c r="D4566" s="1">
        <v>44015</v>
      </c>
      <c r="F4566" t="b">
        <v>1</v>
      </c>
      <c r="G4566" s="6">
        <v>4092070</v>
      </c>
      <c r="H4566">
        <v>0</v>
      </c>
      <c r="I4566">
        <v>0</v>
      </c>
      <c r="J4566" s="6">
        <v>4092070</v>
      </c>
    </row>
    <row r="4567" spans="1:10" x14ac:dyDescent="0.3">
      <c r="A4567" s="5">
        <v>45717</v>
      </c>
      <c r="B4567" t="s">
        <v>28</v>
      </c>
      <c r="C4567" t="s">
        <v>491</v>
      </c>
      <c r="D4567" s="1">
        <v>44042</v>
      </c>
      <c r="F4567" t="b">
        <v>1</v>
      </c>
      <c r="G4567" s="6">
        <v>5397850</v>
      </c>
      <c r="H4567">
        <v>0</v>
      </c>
      <c r="I4567">
        <v>0</v>
      </c>
      <c r="J4567" s="6">
        <v>5397850</v>
      </c>
    </row>
    <row r="4568" spans="1:10" x14ac:dyDescent="0.3">
      <c r="A4568" s="5">
        <v>45717</v>
      </c>
      <c r="B4568" t="s">
        <v>29</v>
      </c>
      <c r="C4568" t="s">
        <v>492</v>
      </c>
      <c r="D4568" s="1">
        <v>44043</v>
      </c>
      <c r="F4568" t="b">
        <v>1</v>
      </c>
      <c r="G4568" s="6">
        <v>4518390</v>
      </c>
      <c r="H4568">
        <v>0</v>
      </c>
      <c r="I4568">
        <v>0</v>
      </c>
      <c r="J4568" s="6">
        <v>4518390</v>
      </c>
    </row>
    <row r="4569" spans="1:10" x14ac:dyDescent="0.3">
      <c r="A4569" s="5">
        <v>45717</v>
      </c>
      <c r="B4569" t="s">
        <v>30</v>
      </c>
      <c r="C4569" t="s">
        <v>493</v>
      </c>
      <c r="D4569" s="1">
        <v>44072</v>
      </c>
      <c r="F4569" t="b">
        <v>1</v>
      </c>
      <c r="G4569" s="6">
        <v>6669100</v>
      </c>
      <c r="H4569">
        <v>0</v>
      </c>
      <c r="I4569">
        <v>0</v>
      </c>
      <c r="J4569" s="6">
        <v>6669100</v>
      </c>
    </row>
    <row r="4570" spans="1:10" x14ac:dyDescent="0.3">
      <c r="A4570" s="5">
        <v>45717</v>
      </c>
      <c r="B4570" t="s">
        <v>31</v>
      </c>
      <c r="C4570" t="s">
        <v>495</v>
      </c>
      <c r="D4570" s="1">
        <v>44085</v>
      </c>
      <c r="F4570" t="b">
        <v>1</v>
      </c>
      <c r="G4570" s="6">
        <v>6000380</v>
      </c>
      <c r="H4570">
        <v>0</v>
      </c>
      <c r="I4570" s="6">
        <v>19600</v>
      </c>
      <c r="J4570" s="6">
        <v>6019980</v>
      </c>
    </row>
    <row r="4571" spans="1:10" x14ac:dyDescent="0.3">
      <c r="A4571" s="5">
        <v>45717</v>
      </c>
      <c r="B4571" t="s">
        <v>32</v>
      </c>
      <c r="C4571" t="s">
        <v>496</v>
      </c>
      <c r="D4571" s="1">
        <v>44130</v>
      </c>
      <c r="E4571" s="1">
        <v>45543</v>
      </c>
      <c r="F4571" t="b">
        <v>1</v>
      </c>
      <c r="G4571">
        <v>0</v>
      </c>
      <c r="H4571">
        <v>0</v>
      </c>
      <c r="I4571">
        <v>0</v>
      </c>
      <c r="J4571">
        <v>0</v>
      </c>
    </row>
    <row r="4572" spans="1:10" x14ac:dyDescent="0.3">
      <c r="A4572" s="5">
        <v>45717</v>
      </c>
      <c r="B4572" t="s">
        <v>33</v>
      </c>
      <c r="C4572" t="s">
        <v>497</v>
      </c>
      <c r="D4572" s="1">
        <v>44147</v>
      </c>
      <c r="F4572" t="b">
        <v>1</v>
      </c>
      <c r="G4572" s="6">
        <v>5990000</v>
      </c>
      <c r="H4572">
        <v>0</v>
      </c>
      <c r="I4572">
        <v>0</v>
      </c>
      <c r="J4572" s="6">
        <v>5990000</v>
      </c>
    </row>
    <row r="4573" spans="1:10" x14ac:dyDescent="0.3">
      <c r="A4573" s="5">
        <v>45717</v>
      </c>
      <c r="B4573" t="s">
        <v>34</v>
      </c>
      <c r="C4573" t="s">
        <v>498</v>
      </c>
      <c r="D4573" s="1">
        <v>44154</v>
      </c>
      <c r="F4573" t="b">
        <v>1</v>
      </c>
      <c r="G4573" s="6">
        <v>9428550</v>
      </c>
      <c r="H4573">
        <v>0</v>
      </c>
      <c r="I4573">
        <v>0</v>
      </c>
      <c r="J4573" s="6">
        <v>9428550</v>
      </c>
    </row>
    <row r="4574" spans="1:10" x14ac:dyDescent="0.3">
      <c r="A4574" s="5">
        <v>45717</v>
      </c>
      <c r="B4574" t="s">
        <v>35</v>
      </c>
      <c r="C4574" t="s">
        <v>499</v>
      </c>
      <c r="D4574" s="1">
        <v>44169</v>
      </c>
      <c r="F4574" t="b">
        <v>1</v>
      </c>
      <c r="G4574" s="6">
        <v>4407920</v>
      </c>
      <c r="H4574">
        <v>0</v>
      </c>
      <c r="I4574">
        <v>0</v>
      </c>
      <c r="J4574" s="6">
        <v>4407920</v>
      </c>
    </row>
    <row r="4575" spans="1:10" x14ac:dyDescent="0.3">
      <c r="A4575" s="5">
        <v>45717</v>
      </c>
      <c r="B4575" t="s">
        <v>36</v>
      </c>
      <c r="C4575" t="s">
        <v>500</v>
      </c>
      <c r="D4575" s="1">
        <v>44217</v>
      </c>
      <c r="E4575" s="1">
        <v>45620</v>
      </c>
      <c r="F4575" t="b">
        <v>1</v>
      </c>
      <c r="G4575">
        <v>0</v>
      </c>
      <c r="H4575">
        <v>0</v>
      </c>
      <c r="I4575">
        <v>0</v>
      </c>
      <c r="J4575">
        <v>0</v>
      </c>
    </row>
    <row r="4576" spans="1:10" x14ac:dyDescent="0.3">
      <c r="A4576" s="5">
        <v>45717</v>
      </c>
      <c r="B4576" t="s">
        <v>37</v>
      </c>
      <c r="C4576" t="s">
        <v>501</v>
      </c>
      <c r="D4576" s="1">
        <v>44245</v>
      </c>
      <c r="E4576" s="1">
        <v>45838</v>
      </c>
      <c r="F4576" t="b">
        <v>1</v>
      </c>
      <c r="G4576" s="6">
        <v>4233650</v>
      </c>
      <c r="H4576">
        <v>0</v>
      </c>
      <c r="I4576">
        <v>0</v>
      </c>
      <c r="J4576" s="6">
        <v>4233650</v>
      </c>
    </row>
    <row r="4577" spans="1:10" x14ac:dyDescent="0.3">
      <c r="A4577" s="5">
        <v>45717</v>
      </c>
      <c r="B4577" t="s">
        <v>38</v>
      </c>
      <c r="C4577" t="s">
        <v>502</v>
      </c>
      <c r="D4577" s="1">
        <v>44252</v>
      </c>
      <c r="F4577" t="b">
        <v>1</v>
      </c>
      <c r="G4577" s="6">
        <v>4213150</v>
      </c>
      <c r="H4577">
        <v>0</v>
      </c>
      <c r="I4577">
        <v>0</v>
      </c>
      <c r="J4577" s="6">
        <v>4213150</v>
      </c>
    </row>
    <row r="4578" spans="1:10" x14ac:dyDescent="0.3">
      <c r="A4578" s="5">
        <v>45717</v>
      </c>
      <c r="B4578" t="s">
        <v>39</v>
      </c>
      <c r="C4578" t="s">
        <v>503</v>
      </c>
      <c r="D4578" s="1">
        <v>44258</v>
      </c>
      <c r="F4578" t="b">
        <v>1</v>
      </c>
      <c r="G4578" s="6">
        <v>6840150</v>
      </c>
      <c r="H4578" s="6">
        <v>247400</v>
      </c>
      <c r="I4578">
        <v>0</v>
      </c>
      <c r="J4578" s="6">
        <v>7087550</v>
      </c>
    </row>
    <row r="4579" spans="1:10" x14ac:dyDescent="0.3">
      <c r="A4579" s="5">
        <v>45717</v>
      </c>
      <c r="B4579" t="s">
        <v>40</v>
      </c>
      <c r="C4579" t="s">
        <v>504</v>
      </c>
      <c r="D4579" s="1">
        <v>44280</v>
      </c>
      <c r="F4579" t="b">
        <v>1</v>
      </c>
      <c r="G4579" s="6">
        <v>2613500</v>
      </c>
      <c r="H4579">
        <v>0</v>
      </c>
      <c r="I4579">
        <v>0</v>
      </c>
      <c r="J4579" s="6">
        <v>2613500</v>
      </c>
    </row>
    <row r="4580" spans="1:10" x14ac:dyDescent="0.3">
      <c r="A4580" s="5">
        <v>45717</v>
      </c>
      <c r="B4580" t="s">
        <v>41</v>
      </c>
      <c r="C4580" t="s">
        <v>505</v>
      </c>
      <c r="D4580" s="1">
        <v>44287</v>
      </c>
      <c r="F4580" t="b">
        <v>1</v>
      </c>
      <c r="G4580" s="6">
        <v>6964750</v>
      </c>
      <c r="H4580">
        <v>0</v>
      </c>
      <c r="I4580">
        <v>0</v>
      </c>
      <c r="J4580" s="6">
        <v>6964750</v>
      </c>
    </row>
    <row r="4581" spans="1:10" x14ac:dyDescent="0.3">
      <c r="A4581" s="5">
        <v>45717</v>
      </c>
      <c r="B4581" t="s">
        <v>42</v>
      </c>
      <c r="C4581" t="s">
        <v>506</v>
      </c>
      <c r="D4581" s="1">
        <v>44298</v>
      </c>
      <c r="F4581" t="b">
        <v>1</v>
      </c>
      <c r="G4581" s="6">
        <v>4034280</v>
      </c>
      <c r="H4581">
        <v>0</v>
      </c>
      <c r="I4581">
        <v>0</v>
      </c>
      <c r="J4581" s="6">
        <v>4034280</v>
      </c>
    </row>
    <row r="4582" spans="1:10" x14ac:dyDescent="0.3">
      <c r="A4582" s="5">
        <v>45717</v>
      </c>
      <c r="B4582" t="s">
        <v>43</v>
      </c>
      <c r="C4582" t="s">
        <v>507</v>
      </c>
      <c r="D4582" s="1">
        <v>44299</v>
      </c>
      <c r="F4582" t="b">
        <v>1</v>
      </c>
      <c r="G4582" s="6">
        <v>3430820</v>
      </c>
      <c r="H4582">
        <v>0</v>
      </c>
      <c r="I4582">
        <v>0</v>
      </c>
      <c r="J4582" s="6">
        <v>3430820</v>
      </c>
    </row>
    <row r="4583" spans="1:10" x14ac:dyDescent="0.3">
      <c r="A4583" s="5">
        <v>45717</v>
      </c>
      <c r="B4583" t="s">
        <v>50</v>
      </c>
      <c r="C4583" t="s">
        <v>508</v>
      </c>
      <c r="D4583" s="1">
        <v>44463</v>
      </c>
      <c r="F4583" t="b">
        <v>1</v>
      </c>
      <c r="G4583" s="6">
        <v>3658500</v>
      </c>
      <c r="H4583" s="6">
        <v>398400</v>
      </c>
      <c r="I4583">
        <v>0</v>
      </c>
      <c r="J4583" s="6">
        <v>4056900</v>
      </c>
    </row>
    <row r="4584" spans="1:10" x14ac:dyDescent="0.3">
      <c r="A4584" s="5">
        <v>45717</v>
      </c>
      <c r="B4584" t="s">
        <v>51</v>
      </c>
      <c r="C4584" t="s">
        <v>508</v>
      </c>
      <c r="D4584" s="1">
        <v>44377</v>
      </c>
      <c r="F4584" t="b">
        <v>1</v>
      </c>
      <c r="G4584" s="6">
        <v>5747200</v>
      </c>
      <c r="H4584" s="6">
        <v>219300</v>
      </c>
      <c r="I4584">
        <v>0</v>
      </c>
      <c r="J4584" s="6">
        <v>5966500</v>
      </c>
    </row>
    <row r="4585" spans="1:10" x14ac:dyDescent="0.3">
      <c r="A4585" s="5">
        <v>45717</v>
      </c>
      <c r="B4585" t="s">
        <v>52</v>
      </c>
      <c r="C4585" t="s">
        <v>508</v>
      </c>
      <c r="D4585" s="1">
        <v>44501</v>
      </c>
      <c r="F4585" t="b">
        <v>1</v>
      </c>
      <c r="G4585" s="6">
        <v>6226820</v>
      </c>
      <c r="H4585" s="6">
        <v>145100</v>
      </c>
      <c r="I4585">
        <v>0</v>
      </c>
      <c r="J4585" s="6">
        <v>6371920</v>
      </c>
    </row>
    <row r="4586" spans="1:10" x14ac:dyDescent="0.3">
      <c r="A4586" s="5">
        <v>45717</v>
      </c>
      <c r="B4586" t="s">
        <v>53</v>
      </c>
      <c r="C4586" t="s">
        <v>508</v>
      </c>
      <c r="D4586" s="1">
        <v>44476</v>
      </c>
      <c r="F4586" t="b">
        <v>1</v>
      </c>
      <c r="G4586" s="6">
        <v>4062050</v>
      </c>
      <c r="H4586" s="6">
        <v>136300</v>
      </c>
      <c r="I4586">
        <v>0</v>
      </c>
      <c r="J4586" s="6">
        <v>4198350</v>
      </c>
    </row>
    <row r="4587" spans="1:10" x14ac:dyDescent="0.3">
      <c r="A4587" s="5">
        <v>45717</v>
      </c>
      <c r="B4587" t="s">
        <v>45</v>
      </c>
      <c r="C4587" t="s">
        <v>509</v>
      </c>
      <c r="D4587" s="1">
        <v>44391</v>
      </c>
      <c r="F4587" t="b">
        <v>1</v>
      </c>
      <c r="G4587" s="6">
        <v>8396290</v>
      </c>
      <c r="H4587" s="6">
        <v>266400</v>
      </c>
      <c r="I4587">
        <v>0</v>
      </c>
      <c r="J4587" s="6">
        <v>8662690</v>
      </c>
    </row>
    <row r="4588" spans="1:10" x14ac:dyDescent="0.3">
      <c r="A4588" s="5">
        <v>45717</v>
      </c>
      <c r="B4588" t="s">
        <v>46</v>
      </c>
      <c r="C4588" t="s">
        <v>510</v>
      </c>
      <c r="D4588" s="1">
        <v>44404</v>
      </c>
      <c r="F4588" t="b">
        <v>1</v>
      </c>
      <c r="G4588" s="6">
        <v>8798290</v>
      </c>
      <c r="H4588">
        <v>0</v>
      </c>
      <c r="I4588">
        <v>0</v>
      </c>
      <c r="J4588" s="6">
        <v>8798290</v>
      </c>
    </row>
    <row r="4589" spans="1:10" x14ac:dyDescent="0.3">
      <c r="A4589" s="5">
        <v>45717</v>
      </c>
      <c r="B4589" t="s">
        <v>47</v>
      </c>
      <c r="C4589" t="s">
        <v>511</v>
      </c>
      <c r="D4589" s="1">
        <v>44405</v>
      </c>
      <c r="F4589" t="b">
        <v>1</v>
      </c>
      <c r="G4589" s="6">
        <v>8298870</v>
      </c>
      <c r="H4589">
        <v>0</v>
      </c>
      <c r="I4589">
        <v>0</v>
      </c>
      <c r="J4589" s="6">
        <v>8298870</v>
      </c>
    </row>
    <row r="4590" spans="1:10" x14ac:dyDescent="0.3">
      <c r="A4590" s="5">
        <v>45717</v>
      </c>
      <c r="B4590" t="s">
        <v>44</v>
      </c>
      <c r="C4590" t="s">
        <v>512</v>
      </c>
      <c r="D4590" s="1">
        <v>44421</v>
      </c>
      <c r="F4590" t="b">
        <v>1</v>
      </c>
      <c r="G4590" s="6">
        <v>8796310</v>
      </c>
      <c r="H4590" s="6">
        <v>161000</v>
      </c>
      <c r="I4590">
        <v>0</v>
      </c>
      <c r="J4590" s="6">
        <v>8957310</v>
      </c>
    </row>
    <row r="4591" spans="1:10" x14ac:dyDescent="0.3">
      <c r="A4591" s="5">
        <v>45717</v>
      </c>
      <c r="B4591" t="s">
        <v>48</v>
      </c>
      <c r="C4591" t="s">
        <v>513</v>
      </c>
      <c r="D4591" s="1">
        <v>44446</v>
      </c>
      <c r="F4591" t="b">
        <v>1</v>
      </c>
      <c r="G4591" s="6">
        <v>4717600</v>
      </c>
      <c r="H4591">
        <v>0</v>
      </c>
      <c r="I4591" s="6">
        <v>7000</v>
      </c>
      <c r="J4591" s="6">
        <v>4724600</v>
      </c>
    </row>
    <row r="4592" spans="1:10" x14ac:dyDescent="0.3">
      <c r="A4592" s="5">
        <v>45717</v>
      </c>
      <c r="B4592" t="s">
        <v>49</v>
      </c>
      <c r="C4592" t="s">
        <v>514</v>
      </c>
      <c r="D4592" s="1">
        <v>44453</v>
      </c>
      <c r="F4592" t="b">
        <v>1</v>
      </c>
      <c r="G4592" s="6">
        <v>7956690</v>
      </c>
      <c r="H4592" s="6">
        <v>273700</v>
      </c>
      <c r="I4592">
        <v>0</v>
      </c>
      <c r="J4592" s="6">
        <v>8230390</v>
      </c>
    </row>
    <row r="4593" spans="1:10" x14ac:dyDescent="0.3">
      <c r="A4593" s="5">
        <v>45717</v>
      </c>
      <c r="B4593" t="s">
        <v>54</v>
      </c>
      <c r="C4593" t="s">
        <v>515</v>
      </c>
      <c r="D4593" s="1">
        <v>44508</v>
      </c>
      <c r="F4593" t="b">
        <v>1</v>
      </c>
      <c r="G4593" s="6">
        <v>6606020</v>
      </c>
      <c r="H4593" s="6">
        <v>199900</v>
      </c>
      <c r="I4593" s="6">
        <v>6960</v>
      </c>
      <c r="J4593" s="6">
        <v>6812880</v>
      </c>
    </row>
    <row r="4594" spans="1:10" x14ac:dyDescent="0.3">
      <c r="A4594" s="5">
        <v>45717</v>
      </c>
      <c r="B4594" t="s">
        <v>55</v>
      </c>
      <c r="C4594" t="s">
        <v>516</v>
      </c>
      <c r="D4594" s="1">
        <v>44536</v>
      </c>
      <c r="E4594" s="1">
        <v>46028</v>
      </c>
      <c r="F4594" t="b">
        <v>1</v>
      </c>
      <c r="G4594" s="6">
        <v>3463850</v>
      </c>
      <c r="H4594">
        <v>0</v>
      </c>
      <c r="I4594">
        <v>0</v>
      </c>
      <c r="J4594" s="6">
        <v>3463850</v>
      </c>
    </row>
    <row r="4595" spans="1:10" x14ac:dyDescent="0.3">
      <c r="A4595" s="5">
        <v>45717</v>
      </c>
      <c r="B4595" t="s">
        <v>56</v>
      </c>
      <c r="C4595" t="s">
        <v>518</v>
      </c>
      <c r="D4595" s="1">
        <v>44616</v>
      </c>
      <c r="F4595" t="b">
        <v>1</v>
      </c>
      <c r="G4595" s="6">
        <v>4574000</v>
      </c>
      <c r="H4595">
        <v>0</v>
      </c>
      <c r="I4595" s="6">
        <v>3000</v>
      </c>
      <c r="J4595" s="6">
        <v>4577000</v>
      </c>
    </row>
    <row r="4596" spans="1:10" x14ac:dyDescent="0.3">
      <c r="A4596" s="5">
        <v>45717</v>
      </c>
      <c r="B4596" t="s">
        <v>57</v>
      </c>
      <c r="C4596" t="s">
        <v>519</v>
      </c>
      <c r="D4596" s="1">
        <v>44643</v>
      </c>
      <c r="F4596" t="b">
        <v>1</v>
      </c>
      <c r="G4596" s="6">
        <v>9916880</v>
      </c>
      <c r="H4596" s="6">
        <v>380500</v>
      </c>
      <c r="I4596">
        <v>0</v>
      </c>
      <c r="J4596" s="6">
        <v>10297380</v>
      </c>
    </row>
    <row r="4597" spans="1:10" x14ac:dyDescent="0.3">
      <c r="A4597" s="5">
        <v>45717</v>
      </c>
      <c r="B4597" t="s">
        <v>58</v>
      </c>
      <c r="C4597" t="s">
        <v>520</v>
      </c>
      <c r="D4597" s="1">
        <v>44651</v>
      </c>
      <c r="F4597" t="b">
        <v>1</v>
      </c>
      <c r="G4597" s="6">
        <v>6956030</v>
      </c>
      <c r="H4597" s="6">
        <v>307400</v>
      </c>
      <c r="I4597">
        <v>0</v>
      </c>
      <c r="J4597" s="6">
        <v>7263430</v>
      </c>
    </row>
    <row r="4598" spans="1:10" x14ac:dyDescent="0.3">
      <c r="A4598" s="5">
        <v>45717</v>
      </c>
      <c r="B4598" t="s">
        <v>59</v>
      </c>
      <c r="C4598" t="s">
        <v>521</v>
      </c>
      <c r="D4598" s="1">
        <v>44657</v>
      </c>
      <c r="F4598" t="b">
        <v>1</v>
      </c>
      <c r="G4598" s="6">
        <v>8392400</v>
      </c>
      <c r="H4598">
        <v>0</v>
      </c>
      <c r="I4598">
        <v>0</v>
      </c>
      <c r="J4598" s="6">
        <v>8392400</v>
      </c>
    </row>
    <row r="4599" spans="1:10" x14ac:dyDescent="0.3">
      <c r="A4599" s="5">
        <v>45717</v>
      </c>
      <c r="B4599" t="s">
        <v>60</v>
      </c>
      <c r="C4599" t="s">
        <v>522</v>
      </c>
      <c r="D4599" s="1">
        <v>44659</v>
      </c>
      <c r="F4599" t="b">
        <v>1</v>
      </c>
      <c r="G4599" s="6">
        <v>5005230</v>
      </c>
      <c r="H4599" s="6">
        <v>263800</v>
      </c>
      <c r="I4599">
        <v>0</v>
      </c>
      <c r="J4599" s="6">
        <v>5269030</v>
      </c>
    </row>
    <row r="4600" spans="1:10" x14ac:dyDescent="0.3">
      <c r="A4600" s="5">
        <v>45717</v>
      </c>
      <c r="B4600" t="s">
        <v>61</v>
      </c>
      <c r="C4600" t="s">
        <v>523</v>
      </c>
      <c r="D4600" s="1">
        <v>44694</v>
      </c>
      <c r="F4600" t="b">
        <v>1</v>
      </c>
      <c r="G4600" s="6">
        <v>7721350</v>
      </c>
      <c r="H4600" s="6">
        <v>207200</v>
      </c>
      <c r="I4600">
        <v>0</v>
      </c>
      <c r="J4600" s="6">
        <v>7928550</v>
      </c>
    </row>
    <row r="4601" spans="1:10" x14ac:dyDescent="0.3">
      <c r="A4601" s="5">
        <v>45717</v>
      </c>
      <c r="B4601" t="s">
        <v>62</v>
      </c>
      <c r="C4601" t="s">
        <v>524</v>
      </c>
      <c r="D4601" s="1">
        <v>44712</v>
      </c>
      <c r="F4601" t="b">
        <v>1</v>
      </c>
      <c r="G4601" s="6">
        <v>3282970</v>
      </c>
      <c r="H4601">
        <v>0</v>
      </c>
      <c r="I4601">
        <v>0</v>
      </c>
      <c r="J4601" s="6">
        <v>3282970</v>
      </c>
    </row>
    <row r="4602" spans="1:10" x14ac:dyDescent="0.3">
      <c r="A4602" s="5">
        <v>45717</v>
      </c>
      <c r="B4602" t="s">
        <v>63</v>
      </c>
      <c r="C4602" t="s">
        <v>525</v>
      </c>
      <c r="D4602" s="1">
        <v>44762</v>
      </c>
      <c r="F4602" t="b">
        <v>1</v>
      </c>
      <c r="G4602" s="6">
        <v>3513000</v>
      </c>
      <c r="H4602" s="6">
        <v>147300</v>
      </c>
      <c r="I4602">
        <v>0</v>
      </c>
      <c r="J4602" s="6">
        <v>3660300</v>
      </c>
    </row>
    <row r="4603" spans="1:10" x14ac:dyDescent="0.3">
      <c r="A4603" s="5">
        <v>45717</v>
      </c>
      <c r="B4603" t="s">
        <v>64</v>
      </c>
      <c r="C4603" t="s">
        <v>526</v>
      </c>
      <c r="D4603" s="1">
        <v>44775</v>
      </c>
      <c r="F4603" t="b">
        <v>1</v>
      </c>
      <c r="G4603" s="6">
        <v>5244520</v>
      </c>
      <c r="H4603">
        <v>0</v>
      </c>
      <c r="I4603">
        <v>0</v>
      </c>
      <c r="J4603" s="6">
        <v>5244520</v>
      </c>
    </row>
    <row r="4604" spans="1:10" x14ac:dyDescent="0.3">
      <c r="A4604" s="5">
        <v>45717</v>
      </c>
      <c r="B4604" t="s">
        <v>65</v>
      </c>
      <c r="C4604" t="s">
        <v>527</v>
      </c>
      <c r="D4604" s="1">
        <v>44783</v>
      </c>
      <c r="F4604" t="b">
        <v>1</v>
      </c>
      <c r="G4604" s="6">
        <v>3745300</v>
      </c>
      <c r="H4604">
        <v>0</v>
      </c>
      <c r="I4604" s="6">
        <v>17900</v>
      </c>
      <c r="J4604" s="6">
        <v>3763200</v>
      </c>
    </row>
    <row r="4605" spans="1:10" x14ac:dyDescent="0.3">
      <c r="A4605" s="5">
        <v>45717</v>
      </c>
      <c r="B4605" t="s">
        <v>66</v>
      </c>
      <c r="C4605" t="s">
        <v>528</v>
      </c>
      <c r="D4605" s="1">
        <v>44798</v>
      </c>
      <c r="F4605" t="b">
        <v>1</v>
      </c>
      <c r="G4605" s="6">
        <v>3573200</v>
      </c>
      <c r="H4605" s="6">
        <v>122000</v>
      </c>
      <c r="I4605">
        <v>0</v>
      </c>
      <c r="J4605" s="6">
        <v>3695200</v>
      </c>
    </row>
    <row r="4606" spans="1:10" x14ac:dyDescent="0.3">
      <c r="A4606" s="5">
        <v>45717</v>
      </c>
      <c r="B4606" t="s">
        <v>67</v>
      </c>
      <c r="C4606" t="s">
        <v>529</v>
      </c>
      <c r="D4606" s="1">
        <v>44802</v>
      </c>
      <c r="F4606" t="b">
        <v>1</v>
      </c>
      <c r="G4606" s="6">
        <v>7319380</v>
      </c>
      <c r="H4606">
        <v>0</v>
      </c>
      <c r="I4606">
        <v>0</v>
      </c>
      <c r="J4606" s="6">
        <v>7319380</v>
      </c>
    </row>
    <row r="4607" spans="1:10" x14ac:dyDescent="0.3">
      <c r="A4607" s="5">
        <v>45717</v>
      </c>
      <c r="B4607" t="s">
        <v>68</v>
      </c>
      <c r="C4607" t="s">
        <v>530</v>
      </c>
      <c r="D4607" s="1">
        <v>44811</v>
      </c>
      <c r="F4607" t="b">
        <v>1</v>
      </c>
      <c r="G4607" s="6">
        <v>2332500</v>
      </c>
      <c r="H4607">
        <v>0</v>
      </c>
      <c r="I4607">
        <v>0</v>
      </c>
      <c r="J4607" s="6">
        <v>2332500</v>
      </c>
    </row>
    <row r="4608" spans="1:10" x14ac:dyDescent="0.3">
      <c r="A4608" s="5">
        <v>45717</v>
      </c>
      <c r="B4608" t="s">
        <v>69</v>
      </c>
      <c r="C4608" t="s">
        <v>531</v>
      </c>
      <c r="D4608" s="1">
        <v>44820</v>
      </c>
      <c r="F4608" t="b">
        <v>1</v>
      </c>
      <c r="G4608" s="6">
        <v>5977680</v>
      </c>
      <c r="H4608" s="6">
        <v>259100</v>
      </c>
      <c r="I4608" s="6">
        <v>11650</v>
      </c>
      <c r="J4608" s="6">
        <v>6248430</v>
      </c>
    </row>
    <row r="4609" spans="1:10" x14ac:dyDescent="0.3">
      <c r="A4609" s="5">
        <v>45717</v>
      </c>
      <c r="B4609" t="s">
        <v>70</v>
      </c>
      <c r="C4609" t="s">
        <v>532</v>
      </c>
      <c r="D4609" s="1">
        <v>44845</v>
      </c>
      <c r="F4609" t="b">
        <v>1</v>
      </c>
      <c r="G4609" s="6">
        <v>5315100</v>
      </c>
      <c r="H4609">
        <v>0</v>
      </c>
      <c r="I4609">
        <v>0</v>
      </c>
      <c r="J4609" s="6">
        <v>5315100</v>
      </c>
    </row>
    <row r="4610" spans="1:10" x14ac:dyDescent="0.3">
      <c r="A4610" s="5">
        <v>45717</v>
      </c>
      <c r="B4610" t="s">
        <v>71</v>
      </c>
      <c r="C4610" t="s">
        <v>533</v>
      </c>
      <c r="D4610" s="1">
        <v>44848</v>
      </c>
      <c r="F4610" t="b">
        <v>1</v>
      </c>
      <c r="G4610" s="6">
        <v>6903800</v>
      </c>
      <c r="H4610">
        <v>0</v>
      </c>
      <c r="I4610">
        <v>0</v>
      </c>
      <c r="J4610" s="6">
        <v>6903800</v>
      </c>
    </row>
    <row r="4611" spans="1:10" x14ac:dyDescent="0.3">
      <c r="A4611" s="5">
        <v>45717</v>
      </c>
      <c r="B4611" t="s">
        <v>72</v>
      </c>
      <c r="C4611" t="s">
        <v>534</v>
      </c>
      <c r="D4611" s="1">
        <v>44854</v>
      </c>
      <c r="F4611" t="b">
        <v>1</v>
      </c>
      <c r="G4611" s="6">
        <v>6840820</v>
      </c>
      <c r="H4611">
        <v>0</v>
      </c>
      <c r="I4611">
        <v>0</v>
      </c>
      <c r="J4611" s="6">
        <v>6840820</v>
      </c>
    </row>
    <row r="4612" spans="1:10" x14ac:dyDescent="0.3">
      <c r="A4612" s="5">
        <v>45717</v>
      </c>
      <c r="B4612" t="s">
        <v>73</v>
      </c>
      <c r="C4612" t="s">
        <v>535</v>
      </c>
      <c r="D4612" s="1">
        <v>44855</v>
      </c>
      <c r="F4612" t="b">
        <v>1</v>
      </c>
      <c r="G4612" s="6">
        <v>4897800</v>
      </c>
      <c r="H4612">
        <v>0</v>
      </c>
      <c r="I4612">
        <v>0</v>
      </c>
      <c r="J4612" s="6">
        <v>4897800</v>
      </c>
    </row>
    <row r="4613" spans="1:10" x14ac:dyDescent="0.3">
      <c r="A4613" s="5">
        <v>45717</v>
      </c>
      <c r="B4613" t="s">
        <v>74</v>
      </c>
      <c r="C4613" t="s">
        <v>536</v>
      </c>
      <c r="D4613" s="1">
        <v>44859</v>
      </c>
      <c r="F4613" t="b">
        <v>1</v>
      </c>
      <c r="G4613" s="6">
        <v>6005580</v>
      </c>
      <c r="H4613">
        <v>0</v>
      </c>
      <c r="I4613" s="6">
        <v>10000</v>
      </c>
      <c r="J4613" s="6">
        <v>6015580</v>
      </c>
    </row>
    <row r="4614" spans="1:10" x14ac:dyDescent="0.3">
      <c r="A4614" s="5">
        <v>45717</v>
      </c>
      <c r="B4614" t="s">
        <v>75</v>
      </c>
      <c r="C4614" t="s">
        <v>537</v>
      </c>
      <c r="D4614" s="1">
        <v>44861</v>
      </c>
      <c r="F4614" t="b">
        <v>1</v>
      </c>
      <c r="G4614" s="6">
        <v>3703050</v>
      </c>
      <c r="H4614">
        <v>0</v>
      </c>
      <c r="I4614">
        <v>0</v>
      </c>
      <c r="J4614" s="6">
        <v>3703050</v>
      </c>
    </row>
    <row r="4615" spans="1:10" x14ac:dyDescent="0.3">
      <c r="A4615" s="5">
        <v>45717</v>
      </c>
      <c r="B4615" t="s">
        <v>76</v>
      </c>
      <c r="C4615" t="s">
        <v>539</v>
      </c>
      <c r="D4615" s="1">
        <v>44889</v>
      </c>
      <c r="F4615" t="b">
        <v>1</v>
      </c>
      <c r="G4615" s="6">
        <v>4095900</v>
      </c>
      <c r="H4615">
        <v>0</v>
      </c>
      <c r="I4615">
        <v>0</v>
      </c>
      <c r="J4615" s="6">
        <v>4095900</v>
      </c>
    </row>
    <row r="4616" spans="1:10" x14ac:dyDescent="0.3">
      <c r="A4616" s="5">
        <v>45717</v>
      </c>
      <c r="B4616" t="s">
        <v>77</v>
      </c>
      <c r="C4616" t="s">
        <v>540</v>
      </c>
      <c r="D4616" s="1">
        <v>44893</v>
      </c>
      <c r="F4616" t="b">
        <v>1</v>
      </c>
      <c r="G4616" s="6">
        <v>5126990</v>
      </c>
      <c r="H4616">
        <v>0</v>
      </c>
      <c r="I4616">
        <v>0</v>
      </c>
      <c r="J4616" s="6">
        <v>5126990</v>
      </c>
    </row>
    <row r="4617" spans="1:10" x14ac:dyDescent="0.3">
      <c r="A4617" s="5">
        <v>45717</v>
      </c>
      <c r="B4617" t="s">
        <v>78</v>
      </c>
      <c r="C4617" t="s">
        <v>541</v>
      </c>
      <c r="D4617" s="1">
        <v>44895</v>
      </c>
      <c r="F4617" t="b">
        <v>1</v>
      </c>
      <c r="G4617" s="6">
        <v>3537350</v>
      </c>
      <c r="H4617" s="6">
        <v>151500</v>
      </c>
      <c r="I4617">
        <v>0</v>
      </c>
      <c r="J4617" s="6">
        <v>3688850</v>
      </c>
    </row>
    <row r="4618" spans="1:10" x14ac:dyDescent="0.3">
      <c r="A4618" s="5">
        <v>45717</v>
      </c>
      <c r="B4618" t="s">
        <v>79</v>
      </c>
      <c r="C4618" t="s">
        <v>542</v>
      </c>
      <c r="D4618" s="1">
        <v>44897</v>
      </c>
      <c r="F4618" t="b">
        <v>1</v>
      </c>
      <c r="G4618" s="6">
        <v>3206150</v>
      </c>
      <c r="H4618" s="6">
        <v>97500</v>
      </c>
      <c r="I4618">
        <v>0</v>
      </c>
      <c r="J4618" s="6">
        <v>3303650</v>
      </c>
    </row>
    <row r="4619" spans="1:10" x14ac:dyDescent="0.3">
      <c r="A4619" s="5">
        <v>45717</v>
      </c>
      <c r="B4619" t="s">
        <v>80</v>
      </c>
      <c r="C4619" t="s">
        <v>543</v>
      </c>
      <c r="D4619" s="1">
        <v>44901</v>
      </c>
      <c r="F4619" t="b">
        <v>1</v>
      </c>
      <c r="G4619" s="6">
        <v>4815750</v>
      </c>
      <c r="H4619">
        <v>0</v>
      </c>
      <c r="I4619">
        <v>0</v>
      </c>
      <c r="J4619" s="6">
        <v>4815750</v>
      </c>
    </row>
    <row r="4620" spans="1:10" x14ac:dyDescent="0.3">
      <c r="A4620" s="5">
        <v>45717</v>
      </c>
      <c r="B4620" t="s">
        <v>81</v>
      </c>
      <c r="C4620" t="s">
        <v>544</v>
      </c>
      <c r="D4620" s="1">
        <v>44916</v>
      </c>
      <c r="F4620" t="b">
        <v>1</v>
      </c>
      <c r="G4620" s="6">
        <v>3922780</v>
      </c>
      <c r="H4620">
        <v>0</v>
      </c>
      <c r="I4620">
        <v>0</v>
      </c>
      <c r="J4620" s="6">
        <v>3922780</v>
      </c>
    </row>
    <row r="4621" spans="1:10" x14ac:dyDescent="0.3">
      <c r="A4621" s="5">
        <v>45717</v>
      </c>
      <c r="B4621" t="s">
        <v>82</v>
      </c>
      <c r="C4621" t="s">
        <v>545</v>
      </c>
      <c r="D4621" s="1">
        <v>44922</v>
      </c>
      <c r="F4621" t="b">
        <v>1</v>
      </c>
      <c r="G4621" s="6">
        <v>4209230</v>
      </c>
      <c r="H4621">
        <v>0</v>
      </c>
      <c r="I4621">
        <v>0</v>
      </c>
      <c r="J4621" s="6">
        <v>4209230</v>
      </c>
    </row>
    <row r="4622" spans="1:10" x14ac:dyDescent="0.3">
      <c r="A4622" s="5">
        <v>45717</v>
      </c>
      <c r="B4622" t="s">
        <v>83</v>
      </c>
      <c r="C4622" t="s">
        <v>546</v>
      </c>
      <c r="D4622" s="1">
        <v>44945</v>
      </c>
      <c r="F4622" t="b">
        <v>1</v>
      </c>
      <c r="G4622" s="6">
        <v>4573280</v>
      </c>
      <c r="H4622">
        <v>0</v>
      </c>
      <c r="I4622">
        <v>0</v>
      </c>
      <c r="J4622" s="6">
        <v>4573280</v>
      </c>
    </row>
    <row r="4623" spans="1:10" x14ac:dyDescent="0.3">
      <c r="A4623" s="5">
        <v>45717</v>
      </c>
      <c r="B4623" t="s">
        <v>84</v>
      </c>
      <c r="C4623" t="s">
        <v>547</v>
      </c>
      <c r="D4623" s="1">
        <v>44978</v>
      </c>
      <c r="F4623" t="b">
        <v>1</v>
      </c>
      <c r="G4623" s="6">
        <v>4530690</v>
      </c>
      <c r="H4623" s="6">
        <v>190500</v>
      </c>
      <c r="I4623">
        <v>0</v>
      </c>
      <c r="J4623" s="6">
        <v>4721190</v>
      </c>
    </row>
    <row r="4624" spans="1:10" x14ac:dyDescent="0.3">
      <c r="A4624" s="5">
        <v>45717</v>
      </c>
      <c r="B4624" t="s">
        <v>85</v>
      </c>
      <c r="C4624" t="s">
        <v>548</v>
      </c>
      <c r="D4624" s="1">
        <v>44985</v>
      </c>
      <c r="F4624" t="b">
        <v>1</v>
      </c>
      <c r="G4624" s="6">
        <v>4484500</v>
      </c>
      <c r="H4624">
        <v>0</v>
      </c>
      <c r="I4624">
        <v>0</v>
      </c>
      <c r="J4624" s="6">
        <v>4484500</v>
      </c>
    </row>
    <row r="4625" spans="1:10" x14ac:dyDescent="0.3">
      <c r="A4625" s="5">
        <v>45717</v>
      </c>
      <c r="B4625" t="s">
        <v>86</v>
      </c>
      <c r="C4625" t="s">
        <v>549</v>
      </c>
      <c r="D4625" s="1">
        <v>45007</v>
      </c>
      <c r="F4625" t="b">
        <v>1</v>
      </c>
      <c r="G4625" s="6">
        <v>6368600</v>
      </c>
      <c r="H4625">
        <v>0</v>
      </c>
      <c r="I4625">
        <v>0</v>
      </c>
      <c r="J4625" s="6">
        <v>6368600</v>
      </c>
    </row>
    <row r="4626" spans="1:10" x14ac:dyDescent="0.3">
      <c r="A4626" s="5">
        <v>45717</v>
      </c>
      <c r="B4626" t="s">
        <v>87</v>
      </c>
      <c r="C4626" t="s">
        <v>550</v>
      </c>
      <c r="D4626" s="1">
        <v>45012</v>
      </c>
      <c r="F4626" t="b">
        <v>1</v>
      </c>
      <c r="G4626" s="6">
        <v>5022670</v>
      </c>
      <c r="H4626" s="6">
        <v>265700</v>
      </c>
      <c r="I4626">
        <v>0</v>
      </c>
      <c r="J4626" s="6">
        <v>5288370</v>
      </c>
    </row>
    <row r="4627" spans="1:10" x14ac:dyDescent="0.3">
      <c r="A4627" s="5">
        <v>45717</v>
      </c>
      <c r="B4627" t="s">
        <v>88</v>
      </c>
      <c r="C4627" t="s">
        <v>551</v>
      </c>
      <c r="D4627" s="1">
        <v>45014</v>
      </c>
      <c r="F4627" t="b">
        <v>1</v>
      </c>
      <c r="G4627" s="6">
        <v>8540640</v>
      </c>
      <c r="H4627">
        <v>0</v>
      </c>
      <c r="I4627">
        <v>0</v>
      </c>
      <c r="J4627" s="6">
        <v>8540640</v>
      </c>
    </row>
    <row r="4628" spans="1:10" x14ac:dyDescent="0.3">
      <c r="A4628" s="5">
        <v>45717</v>
      </c>
      <c r="B4628" t="s">
        <v>89</v>
      </c>
      <c r="C4628" t="s">
        <v>552</v>
      </c>
      <c r="D4628" s="1">
        <v>45026</v>
      </c>
      <c r="F4628" t="b">
        <v>1</v>
      </c>
      <c r="G4628" s="6">
        <v>5502950</v>
      </c>
      <c r="H4628">
        <v>0</v>
      </c>
      <c r="I4628">
        <v>0</v>
      </c>
      <c r="J4628" s="6">
        <v>5502950</v>
      </c>
    </row>
    <row r="4629" spans="1:10" x14ac:dyDescent="0.3">
      <c r="A4629" s="5">
        <v>45717</v>
      </c>
      <c r="B4629" t="s">
        <v>90</v>
      </c>
      <c r="C4629" t="s">
        <v>553</v>
      </c>
      <c r="D4629" s="1">
        <v>45036</v>
      </c>
      <c r="F4629" t="b">
        <v>1</v>
      </c>
      <c r="G4629" s="6">
        <v>4740270</v>
      </c>
      <c r="H4629">
        <v>0</v>
      </c>
      <c r="I4629">
        <v>0</v>
      </c>
      <c r="J4629" s="6">
        <v>4740270</v>
      </c>
    </row>
    <row r="4630" spans="1:10" x14ac:dyDescent="0.3">
      <c r="A4630" s="5">
        <v>45717</v>
      </c>
      <c r="B4630" t="s">
        <v>91</v>
      </c>
      <c r="C4630" t="s">
        <v>554</v>
      </c>
      <c r="D4630" s="1">
        <v>45042</v>
      </c>
      <c r="F4630" t="b">
        <v>1</v>
      </c>
      <c r="G4630" s="6">
        <v>9635140</v>
      </c>
      <c r="H4630">
        <v>0</v>
      </c>
      <c r="I4630" s="6">
        <v>4950</v>
      </c>
      <c r="J4630" s="6">
        <v>9640090</v>
      </c>
    </row>
    <row r="4631" spans="1:10" x14ac:dyDescent="0.3">
      <c r="A4631" s="5">
        <v>45717</v>
      </c>
      <c r="B4631" t="s">
        <v>92</v>
      </c>
      <c r="C4631" t="s">
        <v>555</v>
      </c>
      <c r="D4631" s="1">
        <v>45049</v>
      </c>
      <c r="F4631" t="b">
        <v>1</v>
      </c>
      <c r="G4631" s="6">
        <v>2205900</v>
      </c>
      <c r="H4631" s="6">
        <v>146700</v>
      </c>
      <c r="I4631">
        <v>0</v>
      </c>
      <c r="J4631" s="6">
        <v>2352600</v>
      </c>
    </row>
    <row r="4632" spans="1:10" x14ac:dyDescent="0.3">
      <c r="A4632" s="5">
        <v>45717</v>
      </c>
      <c r="B4632" t="s">
        <v>93</v>
      </c>
      <c r="C4632" t="s">
        <v>556</v>
      </c>
      <c r="D4632" s="1">
        <v>45077</v>
      </c>
      <c r="F4632" t="b">
        <v>1</v>
      </c>
      <c r="G4632" s="6">
        <v>5009550</v>
      </c>
      <c r="H4632">
        <v>0</v>
      </c>
      <c r="I4632" s="6">
        <v>4060</v>
      </c>
      <c r="J4632" s="6">
        <v>5013610</v>
      </c>
    </row>
    <row r="4633" spans="1:10" x14ac:dyDescent="0.3">
      <c r="A4633" s="5">
        <v>45717</v>
      </c>
      <c r="B4633" t="s">
        <v>94</v>
      </c>
      <c r="C4633" t="s">
        <v>557</v>
      </c>
      <c r="D4633" s="1">
        <v>45097</v>
      </c>
      <c r="F4633" t="b">
        <v>1</v>
      </c>
      <c r="G4633" s="6">
        <v>7270740</v>
      </c>
      <c r="H4633">
        <v>0</v>
      </c>
      <c r="I4633">
        <v>0</v>
      </c>
      <c r="J4633" s="6">
        <v>7270740</v>
      </c>
    </row>
    <row r="4634" spans="1:10" x14ac:dyDescent="0.3">
      <c r="A4634" s="5">
        <v>45717</v>
      </c>
      <c r="B4634" t="s">
        <v>95</v>
      </c>
      <c r="C4634" t="s">
        <v>558</v>
      </c>
      <c r="D4634" s="1">
        <v>45120</v>
      </c>
      <c r="F4634" t="b">
        <v>1</v>
      </c>
      <c r="G4634" s="6">
        <v>4856110</v>
      </c>
      <c r="H4634">
        <v>0</v>
      </c>
      <c r="I4634">
        <v>0</v>
      </c>
      <c r="J4634" s="6">
        <v>4856110</v>
      </c>
    </row>
    <row r="4635" spans="1:10" x14ac:dyDescent="0.3">
      <c r="A4635" s="5">
        <v>45717</v>
      </c>
      <c r="B4635" t="s">
        <v>96</v>
      </c>
      <c r="C4635" t="s">
        <v>559</v>
      </c>
      <c r="D4635" s="1">
        <v>45120</v>
      </c>
      <c r="F4635" t="b">
        <v>1</v>
      </c>
      <c r="G4635" s="6">
        <v>4734000</v>
      </c>
      <c r="H4635">
        <v>0</v>
      </c>
      <c r="I4635">
        <v>0</v>
      </c>
      <c r="J4635" s="6">
        <v>4734000</v>
      </c>
    </row>
    <row r="4636" spans="1:10" x14ac:dyDescent="0.3">
      <c r="A4636" s="5">
        <v>45717</v>
      </c>
      <c r="B4636" t="s">
        <v>97</v>
      </c>
      <c r="C4636" t="s">
        <v>560</v>
      </c>
      <c r="D4636" s="1">
        <v>45121</v>
      </c>
      <c r="F4636" t="b">
        <v>1</v>
      </c>
      <c r="G4636" s="6">
        <v>5343490</v>
      </c>
      <c r="H4636">
        <v>0</v>
      </c>
      <c r="I4636">
        <v>0</v>
      </c>
      <c r="J4636" s="6">
        <v>5343490</v>
      </c>
    </row>
    <row r="4637" spans="1:10" x14ac:dyDescent="0.3">
      <c r="A4637" s="5">
        <v>45717</v>
      </c>
      <c r="B4637" t="s">
        <v>98</v>
      </c>
      <c r="C4637" t="s">
        <v>561</v>
      </c>
      <c r="D4637" s="1">
        <v>45121</v>
      </c>
      <c r="F4637" t="b">
        <v>1</v>
      </c>
      <c r="G4637" s="6">
        <v>3259650</v>
      </c>
      <c r="H4637">
        <v>0</v>
      </c>
      <c r="I4637">
        <v>0</v>
      </c>
      <c r="J4637" s="6">
        <v>3259650</v>
      </c>
    </row>
    <row r="4638" spans="1:10" x14ac:dyDescent="0.3">
      <c r="A4638" s="5">
        <v>45717</v>
      </c>
      <c r="B4638" t="s">
        <v>99</v>
      </c>
      <c r="C4638" t="s">
        <v>562</v>
      </c>
      <c r="D4638" s="1">
        <v>45126</v>
      </c>
      <c r="F4638" t="b">
        <v>1</v>
      </c>
      <c r="G4638" s="6">
        <v>5363870</v>
      </c>
      <c r="H4638">
        <v>0</v>
      </c>
      <c r="I4638">
        <v>0</v>
      </c>
      <c r="J4638" s="6">
        <v>5363870</v>
      </c>
    </row>
    <row r="4639" spans="1:10" x14ac:dyDescent="0.3">
      <c r="A4639" s="5">
        <v>45717</v>
      </c>
      <c r="B4639" t="s">
        <v>100</v>
      </c>
      <c r="C4639" t="s">
        <v>563</v>
      </c>
      <c r="D4639" s="1">
        <v>45133</v>
      </c>
      <c r="F4639" t="b">
        <v>1</v>
      </c>
      <c r="G4639" s="6">
        <v>5906530</v>
      </c>
      <c r="H4639">
        <v>0</v>
      </c>
      <c r="I4639">
        <v>0</v>
      </c>
      <c r="J4639" s="6">
        <v>5906530</v>
      </c>
    </row>
    <row r="4640" spans="1:10" x14ac:dyDescent="0.3">
      <c r="A4640" s="5">
        <v>45717</v>
      </c>
      <c r="B4640" t="s">
        <v>101</v>
      </c>
      <c r="C4640" t="s">
        <v>564</v>
      </c>
      <c r="D4640" s="1">
        <v>45140</v>
      </c>
      <c r="F4640" t="b">
        <v>1</v>
      </c>
      <c r="G4640" s="6">
        <v>3758200</v>
      </c>
      <c r="H4640">
        <v>0</v>
      </c>
      <c r="I4640">
        <v>0</v>
      </c>
      <c r="J4640" s="6">
        <v>3758200</v>
      </c>
    </row>
    <row r="4641" spans="1:10" x14ac:dyDescent="0.3">
      <c r="A4641" s="5">
        <v>45717</v>
      </c>
      <c r="B4641" t="s">
        <v>102</v>
      </c>
      <c r="C4641" t="s">
        <v>565</v>
      </c>
      <c r="D4641" s="1">
        <v>45154</v>
      </c>
      <c r="F4641" t="b">
        <v>1</v>
      </c>
      <c r="G4641" s="6">
        <v>9590500</v>
      </c>
      <c r="H4641">
        <v>0</v>
      </c>
      <c r="I4641">
        <v>0</v>
      </c>
      <c r="J4641" s="6">
        <v>9590500</v>
      </c>
    </row>
    <row r="4642" spans="1:10" x14ac:dyDescent="0.3">
      <c r="A4642" s="5">
        <v>45717</v>
      </c>
      <c r="B4642" t="s">
        <v>103</v>
      </c>
      <c r="C4642" t="s">
        <v>566</v>
      </c>
      <c r="D4642" s="1">
        <v>45159</v>
      </c>
      <c r="F4642" t="b">
        <v>1</v>
      </c>
      <c r="G4642" s="6">
        <v>6480590</v>
      </c>
      <c r="H4642">
        <v>0</v>
      </c>
      <c r="I4642">
        <v>0</v>
      </c>
      <c r="J4642" s="6">
        <v>6480590</v>
      </c>
    </row>
    <row r="4643" spans="1:10" x14ac:dyDescent="0.3">
      <c r="A4643" s="5">
        <v>45717</v>
      </c>
      <c r="B4643" t="s">
        <v>104</v>
      </c>
      <c r="C4643" t="s">
        <v>567</v>
      </c>
      <c r="D4643" s="1">
        <v>45187</v>
      </c>
      <c r="F4643" t="b">
        <v>1</v>
      </c>
      <c r="G4643" s="6">
        <v>6957970</v>
      </c>
      <c r="H4643">
        <v>0</v>
      </c>
      <c r="I4643">
        <v>0</v>
      </c>
      <c r="J4643" s="6">
        <v>6957970</v>
      </c>
    </row>
    <row r="4644" spans="1:10" x14ac:dyDescent="0.3">
      <c r="A4644" s="5">
        <v>45717</v>
      </c>
      <c r="B4644" t="s">
        <v>105</v>
      </c>
      <c r="C4644" t="s">
        <v>568</v>
      </c>
      <c r="D4644" s="1">
        <v>45187</v>
      </c>
      <c r="F4644" t="b">
        <v>1</v>
      </c>
      <c r="G4644" s="6">
        <v>5552680</v>
      </c>
      <c r="H4644">
        <v>0</v>
      </c>
      <c r="I4644">
        <v>0</v>
      </c>
      <c r="J4644" s="6">
        <v>5552680</v>
      </c>
    </row>
    <row r="4645" spans="1:10" x14ac:dyDescent="0.3">
      <c r="A4645" s="5">
        <v>45717</v>
      </c>
      <c r="B4645" t="s">
        <v>106</v>
      </c>
      <c r="C4645" t="s">
        <v>569</v>
      </c>
      <c r="D4645" s="1">
        <v>45188</v>
      </c>
      <c r="F4645" t="b">
        <v>1</v>
      </c>
      <c r="G4645" s="6">
        <v>3688600</v>
      </c>
      <c r="H4645">
        <v>0</v>
      </c>
      <c r="I4645">
        <v>0</v>
      </c>
      <c r="J4645" s="6">
        <v>3688600</v>
      </c>
    </row>
    <row r="4646" spans="1:10" x14ac:dyDescent="0.3">
      <c r="A4646" s="5">
        <v>45717</v>
      </c>
      <c r="B4646" t="s">
        <v>107</v>
      </c>
      <c r="C4646" t="s">
        <v>570</v>
      </c>
      <c r="D4646" s="1">
        <v>45189</v>
      </c>
      <c r="F4646" t="b">
        <v>1</v>
      </c>
      <c r="G4646" s="6">
        <v>6568000</v>
      </c>
      <c r="H4646">
        <v>0</v>
      </c>
      <c r="I4646" s="6">
        <v>12500</v>
      </c>
      <c r="J4646" s="6">
        <v>6580500</v>
      </c>
    </row>
    <row r="4647" spans="1:10" x14ac:dyDescent="0.3">
      <c r="A4647" s="5">
        <v>45717</v>
      </c>
      <c r="B4647" t="s">
        <v>108</v>
      </c>
      <c r="C4647" t="s">
        <v>571</v>
      </c>
      <c r="D4647" s="1">
        <v>45194</v>
      </c>
      <c r="F4647" t="b">
        <v>1</v>
      </c>
      <c r="G4647" s="6">
        <v>6511400</v>
      </c>
      <c r="H4647">
        <v>0</v>
      </c>
      <c r="I4647">
        <v>0</v>
      </c>
      <c r="J4647" s="6">
        <v>6511400</v>
      </c>
    </row>
    <row r="4648" spans="1:10" x14ac:dyDescent="0.3">
      <c r="A4648" s="5">
        <v>45717</v>
      </c>
      <c r="B4648" t="s">
        <v>109</v>
      </c>
      <c r="C4648" t="s">
        <v>572</v>
      </c>
      <c r="D4648" s="1">
        <v>45195</v>
      </c>
      <c r="F4648" t="b">
        <v>1</v>
      </c>
      <c r="G4648" s="6">
        <v>6855090</v>
      </c>
      <c r="H4648">
        <v>0</v>
      </c>
      <c r="I4648">
        <v>0</v>
      </c>
      <c r="J4648" s="6">
        <v>6855090</v>
      </c>
    </row>
    <row r="4649" spans="1:10" x14ac:dyDescent="0.3">
      <c r="A4649" s="5">
        <v>45717</v>
      </c>
      <c r="B4649" t="s">
        <v>110</v>
      </c>
      <c r="C4649" t="s">
        <v>573</v>
      </c>
      <c r="D4649" s="1">
        <v>45225</v>
      </c>
      <c r="F4649" t="b">
        <v>1</v>
      </c>
      <c r="G4649" s="6">
        <v>4651270</v>
      </c>
      <c r="H4649">
        <v>0</v>
      </c>
      <c r="I4649">
        <v>0</v>
      </c>
      <c r="J4649" s="6">
        <v>4651270</v>
      </c>
    </row>
    <row r="4650" spans="1:10" x14ac:dyDescent="0.3">
      <c r="A4650" s="5">
        <v>45717</v>
      </c>
      <c r="B4650" t="s">
        <v>111</v>
      </c>
      <c r="C4650" t="s">
        <v>574</v>
      </c>
      <c r="D4650" s="1">
        <v>45229</v>
      </c>
      <c r="F4650" t="b">
        <v>1</v>
      </c>
      <c r="G4650" s="6">
        <v>6505710</v>
      </c>
      <c r="H4650">
        <v>0</v>
      </c>
      <c r="I4650">
        <v>0</v>
      </c>
      <c r="J4650" s="6">
        <v>6505710</v>
      </c>
    </row>
    <row r="4651" spans="1:10" x14ac:dyDescent="0.3">
      <c r="A4651" s="5">
        <v>45717</v>
      </c>
      <c r="B4651" t="s">
        <v>112</v>
      </c>
      <c r="C4651" t="s">
        <v>575</v>
      </c>
      <c r="D4651" s="1">
        <v>45236</v>
      </c>
      <c r="F4651" t="b">
        <v>1</v>
      </c>
      <c r="G4651" s="6">
        <v>4707120</v>
      </c>
      <c r="H4651">
        <v>0</v>
      </c>
      <c r="I4651" s="6">
        <v>3640</v>
      </c>
      <c r="J4651" s="6">
        <v>4710760</v>
      </c>
    </row>
    <row r="4652" spans="1:10" x14ac:dyDescent="0.3">
      <c r="A4652" s="5">
        <v>45717</v>
      </c>
      <c r="B4652" t="s">
        <v>113</v>
      </c>
      <c r="C4652" t="s">
        <v>576</v>
      </c>
      <c r="D4652" s="1">
        <v>45251</v>
      </c>
      <c r="F4652" t="b">
        <v>1</v>
      </c>
      <c r="G4652" s="6">
        <v>5947690</v>
      </c>
      <c r="H4652">
        <v>0</v>
      </c>
      <c r="I4652">
        <v>0</v>
      </c>
      <c r="J4652" s="6">
        <v>5947690</v>
      </c>
    </row>
    <row r="4653" spans="1:10" x14ac:dyDescent="0.3">
      <c r="A4653" s="5">
        <v>45717</v>
      </c>
      <c r="B4653" t="s">
        <v>114</v>
      </c>
      <c r="C4653" t="s">
        <v>577</v>
      </c>
      <c r="D4653" s="1">
        <v>45272</v>
      </c>
      <c r="F4653" t="b">
        <v>1</v>
      </c>
      <c r="G4653" s="6">
        <v>6328880</v>
      </c>
      <c r="H4653">
        <v>0</v>
      </c>
      <c r="I4653">
        <v>0</v>
      </c>
      <c r="J4653" s="6">
        <v>6328880</v>
      </c>
    </row>
    <row r="4654" spans="1:10" x14ac:dyDescent="0.3">
      <c r="A4654" s="5">
        <v>45717</v>
      </c>
      <c r="B4654" t="s">
        <v>115</v>
      </c>
      <c r="C4654" t="s">
        <v>578</v>
      </c>
      <c r="D4654" s="1">
        <v>45278</v>
      </c>
      <c r="F4654" t="b">
        <v>1</v>
      </c>
      <c r="G4654" s="6">
        <v>5992800</v>
      </c>
      <c r="H4654">
        <v>0</v>
      </c>
      <c r="I4654" s="6">
        <v>4950</v>
      </c>
      <c r="J4654" s="6">
        <v>5997750</v>
      </c>
    </row>
    <row r="4655" spans="1:10" x14ac:dyDescent="0.3">
      <c r="A4655" s="5">
        <v>45717</v>
      </c>
      <c r="B4655" t="s">
        <v>116</v>
      </c>
      <c r="C4655" t="s">
        <v>579</v>
      </c>
      <c r="D4655" s="1">
        <v>45295</v>
      </c>
      <c r="F4655" t="b">
        <v>1</v>
      </c>
      <c r="G4655" s="6">
        <v>6703210</v>
      </c>
      <c r="H4655">
        <v>0</v>
      </c>
      <c r="I4655" s="6">
        <v>7950</v>
      </c>
      <c r="J4655" s="6">
        <v>6711160</v>
      </c>
    </row>
    <row r="4656" spans="1:10" x14ac:dyDescent="0.3">
      <c r="A4656" s="5">
        <v>45717</v>
      </c>
      <c r="B4656" t="s">
        <v>117</v>
      </c>
      <c r="C4656" t="s">
        <v>581</v>
      </c>
      <c r="D4656" s="1">
        <v>45296</v>
      </c>
      <c r="E4656" s="1">
        <v>45929</v>
      </c>
      <c r="F4656" t="b">
        <v>1</v>
      </c>
      <c r="G4656" s="6">
        <v>3540050</v>
      </c>
      <c r="H4656">
        <v>0</v>
      </c>
      <c r="I4656">
        <v>0</v>
      </c>
      <c r="J4656" s="6">
        <v>3540050</v>
      </c>
    </row>
    <row r="4657" spans="1:10" x14ac:dyDescent="0.3">
      <c r="A4657" s="5">
        <v>45717</v>
      </c>
      <c r="B4657" t="s">
        <v>118</v>
      </c>
      <c r="C4657" t="s">
        <v>580</v>
      </c>
      <c r="D4657" s="1">
        <v>45307</v>
      </c>
      <c r="F4657" t="b">
        <v>1</v>
      </c>
      <c r="G4657" s="6">
        <v>4346770</v>
      </c>
      <c r="H4657">
        <v>0</v>
      </c>
      <c r="I4657" s="6">
        <v>14650</v>
      </c>
      <c r="J4657" s="6">
        <v>4361420</v>
      </c>
    </row>
    <row r="4658" spans="1:10" x14ac:dyDescent="0.3">
      <c r="A4658" s="5">
        <v>45717</v>
      </c>
      <c r="B4658" t="s">
        <v>119</v>
      </c>
      <c r="C4658" t="s">
        <v>582</v>
      </c>
      <c r="D4658" s="1">
        <v>45308</v>
      </c>
      <c r="F4658" t="b">
        <v>1</v>
      </c>
      <c r="G4658" s="6">
        <v>6277360</v>
      </c>
      <c r="H4658">
        <v>0</v>
      </c>
      <c r="I4658">
        <v>0</v>
      </c>
      <c r="J4658" s="6">
        <v>6277360</v>
      </c>
    </row>
    <row r="4659" spans="1:10" x14ac:dyDescent="0.3">
      <c r="A4659" s="5">
        <v>45717</v>
      </c>
      <c r="B4659" t="s">
        <v>120</v>
      </c>
      <c r="C4659" t="s">
        <v>583</v>
      </c>
      <c r="D4659" s="1">
        <v>45316</v>
      </c>
      <c r="F4659" t="b">
        <v>1</v>
      </c>
      <c r="G4659" s="6">
        <v>6283950</v>
      </c>
      <c r="H4659">
        <v>0</v>
      </c>
      <c r="I4659">
        <v>0</v>
      </c>
      <c r="J4659" s="6">
        <v>6283950</v>
      </c>
    </row>
    <row r="4660" spans="1:10" x14ac:dyDescent="0.3">
      <c r="A4660" s="5">
        <v>45717</v>
      </c>
      <c r="B4660" t="s">
        <v>121</v>
      </c>
      <c r="C4660" t="s">
        <v>584</v>
      </c>
      <c r="D4660" s="1">
        <v>45323</v>
      </c>
      <c r="F4660" t="b">
        <v>1</v>
      </c>
      <c r="G4660" s="6">
        <v>4270360</v>
      </c>
      <c r="H4660">
        <v>0</v>
      </c>
      <c r="I4660">
        <v>0</v>
      </c>
      <c r="J4660" s="6">
        <v>4270360</v>
      </c>
    </row>
    <row r="4661" spans="1:10" x14ac:dyDescent="0.3">
      <c r="A4661" s="5">
        <v>45717</v>
      </c>
      <c r="B4661" t="s">
        <v>122</v>
      </c>
      <c r="C4661" t="s">
        <v>585</v>
      </c>
      <c r="D4661" s="1">
        <v>45345</v>
      </c>
      <c r="F4661" t="b">
        <v>1</v>
      </c>
      <c r="G4661" s="6">
        <v>5043150</v>
      </c>
      <c r="H4661">
        <v>0</v>
      </c>
      <c r="I4661">
        <v>0</v>
      </c>
      <c r="J4661" s="6">
        <v>5043150</v>
      </c>
    </row>
    <row r="4662" spans="1:10" x14ac:dyDescent="0.3">
      <c r="A4662" s="5">
        <v>45717</v>
      </c>
      <c r="B4662" t="s">
        <v>123</v>
      </c>
      <c r="C4662" t="s">
        <v>586</v>
      </c>
      <c r="D4662" s="1">
        <v>45351</v>
      </c>
      <c r="F4662" t="b">
        <v>1</v>
      </c>
      <c r="G4662" s="6">
        <v>2464000</v>
      </c>
      <c r="H4662">
        <v>0</v>
      </c>
      <c r="I4662">
        <v>0</v>
      </c>
      <c r="J4662" s="6">
        <v>2464000</v>
      </c>
    </row>
    <row r="4663" spans="1:10" x14ac:dyDescent="0.3">
      <c r="A4663" s="5">
        <v>45717</v>
      </c>
      <c r="B4663" t="s">
        <v>124</v>
      </c>
      <c r="C4663" t="s">
        <v>587</v>
      </c>
      <c r="D4663" s="1">
        <v>45359</v>
      </c>
      <c r="F4663" t="b">
        <v>0</v>
      </c>
      <c r="G4663" s="6">
        <v>5097400</v>
      </c>
      <c r="H4663">
        <v>0</v>
      </c>
      <c r="I4663">
        <v>0</v>
      </c>
      <c r="J4663" s="6">
        <v>5097400</v>
      </c>
    </row>
    <row r="4664" spans="1:10" x14ac:dyDescent="0.3">
      <c r="A4664" s="5">
        <v>45717</v>
      </c>
      <c r="B4664" t="s">
        <v>125</v>
      </c>
      <c r="C4664" t="s">
        <v>588</v>
      </c>
      <c r="D4664" s="1">
        <v>45363</v>
      </c>
      <c r="F4664" t="b">
        <v>0</v>
      </c>
      <c r="G4664" s="6">
        <v>1665300</v>
      </c>
      <c r="H4664">
        <v>0</v>
      </c>
      <c r="I4664">
        <v>0</v>
      </c>
      <c r="J4664" s="6">
        <v>1665300</v>
      </c>
    </row>
    <row r="4665" spans="1:10" x14ac:dyDescent="0.3">
      <c r="A4665" s="5">
        <v>45717</v>
      </c>
      <c r="B4665" t="s">
        <v>126</v>
      </c>
      <c r="C4665" t="s">
        <v>589</v>
      </c>
      <c r="D4665" s="1">
        <v>45364</v>
      </c>
      <c r="F4665" t="b">
        <v>0</v>
      </c>
      <c r="G4665" s="6">
        <v>4229670</v>
      </c>
      <c r="H4665">
        <v>0</v>
      </c>
      <c r="I4665">
        <v>0</v>
      </c>
      <c r="J4665" s="6">
        <v>4229670</v>
      </c>
    </row>
    <row r="4666" spans="1:10" x14ac:dyDescent="0.3">
      <c r="A4666" s="5">
        <v>45717</v>
      </c>
      <c r="B4666" t="s">
        <v>127</v>
      </c>
      <c r="C4666" t="s">
        <v>590</v>
      </c>
      <c r="D4666" s="1">
        <v>45386</v>
      </c>
      <c r="F4666" t="b">
        <v>0</v>
      </c>
      <c r="G4666" s="6">
        <v>4995570</v>
      </c>
      <c r="H4666">
        <v>0</v>
      </c>
      <c r="I4666">
        <v>0</v>
      </c>
      <c r="J4666" s="6">
        <v>4995570</v>
      </c>
    </row>
    <row r="4667" spans="1:10" x14ac:dyDescent="0.3">
      <c r="A4667" s="5">
        <v>45717</v>
      </c>
      <c r="B4667" t="s">
        <v>128</v>
      </c>
      <c r="C4667" t="s">
        <v>591</v>
      </c>
      <c r="D4667" s="1">
        <v>45387</v>
      </c>
      <c r="F4667" t="b">
        <v>0</v>
      </c>
      <c r="G4667" s="6">
        <v>3840100</v>
      </c>
      <c r="H4667">
        <v>0</v>
      </c>
      <c r="I4667">
        <v>0</v>
      </c>
      <c r="J4667" s="6">
        <v>3840100</v>
      </c>
    </row>
    <row r="4668" spans="1:10" x14ac:dyDescent="0.3">
      <c r="A4668" s="5">
        <v>45717</v>
      </c>
      <c r="B4668" t="s">
        <v>129</v>
      </c>
      <c r="C4668" t="s">
        <v>592</v>
      </c>
      <c r="D4668" s="1">
        <v>45434</v>
      </c>
      <c r="F4668" t="b">
        <v>0</v>
      </c>
      <c r="G4668" s="6">
        <v>3678680</v>
      </c>
      <c r="H4668">
        <v>0</v>
      </c>
      <c r="I4668">
        <v>0</v>
      </c>
      <c r="J4668" s="6">
        <v>3678680</v>
      </c>
    </row>
    <row r="4669" spans="1:10" x14ac:dyDescent="0.3">
      <c r="A4669" s="5">
        <v>45717</v>
      </c>
      <c r="B4669" t="s">
        <v>130</v>
      </c>
      <c r="C4669" t="s">
        <v>593</v>
      </c>
      <c r="D4669" s="1">
        <v>45436</v>
      </c>
      <c r="F4669" t="b">
        <v>0</v>
      </c>
      <c r="G4669" s="6">
        <v>4279950</v>
      </c>
      <c r="H4669">
        <v>0</v>
      </c>
      <c r="I4669">
        <v>0</v>
      </c>
      <c r="J4669" s="6">
        <v>4279950</v>
      </c>
    </row>
    <row r="4670" spans="1:10" x14ac:dyDescent="0.3">
      <c r="A4670" s="5">
        <v>45717</v>
      </c>
      <c r="B4670" t="s">
        <v>131</v>
      </c>
      <c r="C4670" t="s">
        <v>594</v>
      </c>
      <c r="D4670" s="1">
        <v>45469</v>
      </c>
      <c r="F4670" t="b">
        <v>0</v>
      </c>
      <c r="G4670" s="6">
        <v>8555420</v>
      </c>
      <c r="H4670">
        <v>0</v>
      </c>
      <c r="I4670" s="6">
        <v>11250</v>
      </c>
      <c r="J4670" s="6">
        <v>8566670</v>
      </c>
    </row>
    <row r="4671" spans="1:10" x14ac:dyDescent="0.3">
      <c r="A4671" s="5">
        <v>45717</v>
      </c>
      <c r="B4671" t="s">
        <v>132</v>
      </c>
      <c r="C4671" t="s">
        <v>598</v>
      </c>
      <c r="D4671" s="1">
        <v>45475</v>
      </c>
      <c r="F4671" t="b">
        <v>0</v>
      </c>
      <c r="G4671" s="6">
        <v>4330750</v>
      </c>
      <c r="H4671">
        <v>0</v>
      </c>
      <c r="I4671" s="6">
        <v>4000</v>
      </c>
      <c r="J4671" s="6">
        <v>4334750</v>
      </c>
    </row>
    <row r="4672" spans="1:10" x14ac:dyDescent="0.3">
      <c r="A4672" s="5">
        <v>45717</v>
      </c>
      <c r="B4672" t="s">
        <v>133</v>
      </c>
      <c r="C4672" t="s">
        <v>599</v>
      </c>
      <c r="D4672" s="1">
        <v>45495</v>
      </c>
      <c r="F4672" t="b">
        <v>0</v>
      </c>
      <c r="G4672" s="6">
        <v>1429200</v>
      </c>
      <c r="H4672">
        <v>0</v>
      </c>
      <c r="I4672">
        <v>0</v>
      </c>
      <c r="J4672" s="6">
        <v>1429200</v>
      </c>
    </row>
    <row r="4673" spans="1:10" x14ac:dyDescent="0.3">
      <c r="A4673" s="5">
        <v>45717</v>
      </c>
      <c r="B4673" t="s">
        <v>134</v>
      </c>
      <c r="C4673" t="s">
        <v>600</v>
      </c>
      <c r="D4673" s="1">
        <v>45505</v>
      </c>
      <c r="F4673" t="b">
        <v>0</v>
      </c>
      <c r="G4673" s="6">
        <v>4748300</v>
      </c>
      <c r="H4673">
        <v>0</v>
      </c>
      <c r="I4673">
        <v>0</v>
      </c>
      <c r="J4673" s="6">
        <v>4748300</v>
      </c>
    </row>
    <row r="4674" spans="1:10" x14ac:dyDescent="0.3">
      <c r="A4674" s="5">
        <v>45717</v>
      </c>
      <c r="B4674" t="s">
        <v>135</v>
      </c>
      <c r="C4674" t="s">
        <v>601</v>
      </c>
      <c r="D4674" s="1">
        <v>45531</v>
      </c>
      <c r="F4674" t="b">
        <v>0</v>
      </c>
      <c r="G4674" s="6">
        <v>7185170</v>
      </c>
      <c r="H4674">
        <v>0</v>
      </c>
      <c r="I4674" s="6">
        <v>9900</v>
      </c>
      <c r="J4674" s="6">
        <v>7195070</v>
      </c>
    </row>
    <row r="4675" spans="1:10" x14ac:dyDescent="0.3">
      <c r="A4675" s="5">
        <v>45717</v>
      </c>
      <c r="B4675" t="s">
        <v>136</v>
      </c>
      <c r="C4675" t="s">
        <v>602</v>
      </c>
      <c r="D4675" s="1">
        <v>45532</v>
      </c>
      <c r="F4675" t="b">
        <v>0</v>
      </c>
      <c r="G4675" s="6">
        <v>2147900</v>
      </c>
      <c r="H4675">
        <v>0</v>
      </c>
      <c r="I4675">
        <v>0</v>
      </c>
      <c r="J4675" s="6">
        <v>2147900</v>
      </c>
    </row>
    <row r="4676" spans="1:10" x14ac:dyDescent="0.3">
      <c r="A4676" s="5">
        <v>45717</v>
      </c>
      <c r="B4676" t="s">
        <v>137</v>
      </c>
      <c r="C4676" t="s">
        <v>603</v>
      </c>
      <c r="D4676" s="1">
        <v>45541</v>
      </c>
      <c r="F4676" t="b">
        <v>0</v>
      </c>
      <c r="G4676" s="6">
        <v>4335390</v>
      </c>
      <c r="H4676">
        <v>0</v>
      </c>
      <c r="I4676">
        <v>0</v>
      </c>
      <c r="J4676" s="6">
        <v>4335390</v>
      </c>
    </row>
    <row r="4677" spans="1:10" x14ac:dyDescent="0.3">
      <c r="A4677" s="5">
        <v>45717</v>
      </c>
      <c r="B4677" t="s">
        <v>138</v>
      </c>
      <c r="C4677" t="s">
        <v>604</v>
      </c>
      <c r="D4677" s="1">
        <v>45540</v>
      </c>
      <c r="F4677" t="b">
        <v>0</v>
      </c>
      <c r="G4677" s="6">
        <v>4625260</v>
      </c>
      <c r="H4677">
        <v>0</v>
      </c>
      <c r="I4677">
        <v>0</v>
      </c>
      <c r="J4677" s="6">
        <v>4625260</v>
      </c>
    </row>
    <row r="4678" spans="1:10" x14ac:dyDescent="0.3">
      <c r="A4678" s="5">
        <v>45717</v>
      </c>
      <c r="B4678" t="s">
        <v>139</v>
      </c>
      <c r="C4678" t="s">
        <v>605</v>
      </c>
      <c r="D4678" s="1">
        <v>45567</v>
      </c>
      <c r="F4678" t="b">
        <v>0</v>
      </c>
      <c r="G4678" s="6">
        <v>5039550</v>
      </c>
      <c r="H4678">
        <v>0</v>
      </c>
      <c r="I4678">
        <v>0</v>
      </c>
      <c r="J4678" s="6">
        <v>5039550</v>
      </c>
    </row>
    <row r="4679" spans="1:10" x14ac:dyDescent="0.3">
      <c r="A4679" s="5">
        <v>45717</v>
      </c>
      <c r="B4679" t="s">
        <v>140</v>
      </c>
      <c r="C4679" t="s">
        <v>606</v>
      </c>
      <c r="D4679" s="1">
        <v>45589</v>
      </c>
      <c r="F4679" t="b">
        <v>0</v>
      </c>
      <c r="G4679" s="6">
        <v>2796540</v>
      </c>
      <c r="H4679">
        <v>0</v>
      </c>
      <c r="I4679">
        <v>0</v>
      </c>
      <c r="J4679" s="6">
        <v>2796540</v>
      </c>
    </row>
    <row r="4680" spans="1:10" x14ac:dyDescent="0.3">
      <c r="A4680" s="5">
        <v>45717</v>
      </c>
      <c r="B4680" t="s">
        <v>141</v>
      </c>
      <c r="C4680" t="s">
        <v>607</v>
      </c>
      <c r="D4680" s="1">
        <v>45611</v>
      </c>
      <c r="F4680" t="b">
        <v>0</v>
      </c>
      <c r="G4680" s="6">
        <v>3669390</v>
      </c>
      <c r="H4680">
        <v>0</v>
      </c>
      <c r="I4680">
        <v>0</v>
      </c>
      <c r="J4680" s="6">
        <v>3669390</v>
      </c>
    </row>
    <row r="4681" spans="1:10" x14ac:dyDescent="0.3">
      <c r="A4681" s="5">
        <v>45717</v>
      </c>
      <c r="B4681" t="s">
        <v>142</v>
      </c>
      <c r="C4681" t="s">
        <v>608</v>
      </c>
      <c r="D4681" s="1">
        <v>45652</v>
      </c>
      <c r="F4681" t="b">
        <v>0</v>
      </c>
      <c r="G4681" s="6">
        <v>3205900</v>
      </c>
      <c r="H4681">
        <v>0</v>
      </c>
      <c r="I4681">
        <v>0</v>
      </c>
      <c r="J4681" s="6">
        <v>3205900</v>
      </c>
    </row>
    <row r="4682" spans="1:10" x14ac:dyDescent="0.3">
      <c r="A4682" s="5">
        <v>45717</v>
      </c>
      <c r="B4682" t="s">
        <v>143</v>
      </c>
      <c r="C4682" t="s">
        <v>609</v>
      </c>
      <c r="D4682" s="1">
        <v>45659</v>
      </c>
      <c r="F4682" t="b">
        <v>0</v>
      </c>
      <c r="G4682" s="6">
        <v>5678620</v>
      </c>
      <c r="H4682">
        <v>0</v>
      </c>
      <c r="I4682">
        <v>0</v>
      </c>
      <c r="J4682" s="6">
        <v>5678620</v>
      </c>
    </row>
    <row r="4683" spans="1:10" x14ac:dyDescent="0.3">
      <c r="A4683" s="5">
        <v>45717</v>
      </c>
      <c r="B4683" t="s">
        <v>144</v>
      </c>
      <c r="C4683" t="s">
        <v>610</v>
      </c>
      <c r="D4683" s="1">
        <v>45755</v>
      </c>
      <c r="F4683" t="b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3">
      <c r="A4684" s="5">
        <v>45717</v>
      </c>
      <c r="B4684" t="s">
        <v>145</v>
      </c>
      <c r="C4684" t="s">
        <v>611</v>
      </c>
      <c r="D4684" s="1">
        <v>45860</v>
      </c>
      <c r="F4684" t="b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3">
      <c r="A4685" s="5">
        <v>45717</v>
      </c>
      <c r="B4685" t="s">
        <v>147</v>
      </c>
      <c r="C4685" t="s">
        <v>612</v>
      </c>
      <c r="D4685" s="1">
        <v>45880</v>
      </c>
      <c r="F4685" t="b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3">
      <c r="A4686" s="5">
        <v>45717</v>
      </c>
      <c r="B4686" t="s">
        <v>146</v>
      </c>
      <c r="C4686" t="s">
        <v>613</v>
      </c>
      <c r="D4686" s="1">
        <v>45867</v>
      </c>
      <c r="F4686" t="b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3">
      <c r="A4687" s="5">
        <v>45748</v>
      </c>
      <c r="B4687" t="s">
        <v>1</v>
      </c>
      <c r="C4687" t="s">
        <v>475</v>
      </c>
      <c r="D4687" s="1">
        <v>42292</v>
      </c>
      <c r="F4687" t="b">
        <v>1</v>
      </c>
      <c r="G4687" s="6">
        <v>7178950</v>
      </c>
      <c r="H4687" s="6">
        <v>338300</v>
      </c>
      <c r="I4687" s="6">
        <v>10450</v>
      </c>
      <c r="J4687" s="6">
        <v>7527700</v>
      </c>
    </row>
    <row r="4688" spans="1:10" x14ac:dyDescent="0.3">
      <c r="A4688" s="5">
        <v>45748</v>
      </c>
      <c r="B4688" t="s">
        <v>3</v>
      </c>
      <c r="C4688" t="s">
        <v>476</v>
      </c>
      <c r="D4688" s="1">
        <v>42444</v>
      </c>
      <c r="F4688" t="b">
        <v>1</v>
      </c>
      <c r="G4688" s="6">
        <v>6532930</v>
      </c>
      <c r="H4688">
        <v>0</v>
      </c>
      <c r="I4688">
        <v>0</v>
      </c>
      <c r="J4688" s="6">
        <v>6532930</v>
      </c>
    </row>
    <row r="4689" spans="1:10" x14ac:dyDescent="0.3">
      <c r="A4689" s="5">
        <v>45748</v>
      </c>
      <c r="B4689" t="s">
        <v>4</v>
      </c>
      <c r="C4689" t="s">
        <v>477</v>
      </c>
      <c r="D4689" s="1">
        <v>42503</v>
      </c>
      <c r="F4689" t="b">
        <v>1</v>
      </c>
      <c r="G4689" s="6">
        <v>9729600</v>
      </c>
      <c r="H4689">
        <v>0</v>
      </c>
      <c r="I4689">
        <v>0</v>
      </c>
      <c r="J4689" s="6">
        <v>9729600</v>
      </c>
    </row>
    <row r="4690" spans="1:10" x14ac:dyDescent="0.3">
      <c r="A4690" s="5">
        <v>45748</v>
      </c>
      <c r="B4690" t="s">
        <v>6</v>
      </c>
      <c r="C4690" t="s">
        <v>478</v>
      </c>
      <c r="D4690" s="1">
        <v>42638</v>
      </c>
      <c r="F4690" t="b">
        <v>1</v>
      </c>
      <c r="G4690" s="6">
        <v>5225270</v>
      </c>
      <c r="H4690" s="6">
        <v>166300</v>
      </c>
      <c r="I4690" s="6">
        <v>12900</v>
      </c>
      <c r="J4690" s="6">
        <v>5404470</v>
      </c>
    </row>
    <row r="4691" spans="1:10" x14ac:dyDescent="0.3">
      <c r="A4691" s="5">
        <v>45748</v>
      </c>
      <c r="B4691" t="s">
        <v>8</v>
      </c>
      <c r="C4691" t="s">
        <v>479</v>
      </c>
      <c r="D4691" s="1">
        <v>42708</v>
      </c>
      <c r="F4691" t="b">
        <v>1</v>
      </c>
      <c r="G4691" s="6">
        <v>5844820</v>
      </c>
      <c r="H4691">
        <v>0</v>
      </c>
      <c r="I4691">
        <v>0</v>
      </c>
      <c r="J4691" s="6">
        <v>5844820</v>
      </c>
    </row>
    <row r="4692" spans="1:10" x14ac:dyDescent="0.3">
      <c r="A4692" s="5">
        <v>45748</v>
      </c>
      <c r="B4692" t="s">
        <v>10</v>
      </c>
      <c r="C4692" t="s">
        <v>480</v>
      </c>
      <c r="D4692" s="1">
        <v>43039</v>
      </c>
      <c r="F4692" t="b">
        <v>1</v>
      </c>
      <c r="G4692" s="6">
        <v>2118610</v>
      </c>
      <c r="H4692" s="6">
        <v>137100</v>
      </c>
      <c r="I4692">
        <v>0</v>
      </c>
      <c r="J4692" s="6">
        <v>2255710</v>
      </c>
    </row>
    <row r="4693" spans="1:10" x14ac:dyDescent="0.3">
      <c r="A4693" s="5">
        <v>45748</v>
      </c>
      <c r="B4693" t="s">
        <v>11</v>
      </c>
      <c r="C4693" t="s">
        <v>481</v>
      </c>
      <c r="D4693" s="1">
        <v>43146</v>
      </c>
      <c r="F4693" t="b">
        <v>1</v>
      </c>
      <c r="G4693" s="6">
        <v>6305990</v>
      </c>
      <c r="H4693" s="6">
        <v>58300</v>
      </c>
      <c r="I4693" s="6">
        <v>10900</v>
      </c>
      <c r="J4693" s="6">
        <v>6375190</v>
      </c>
    </row>
    <row r="4694" spans="1:10" x14ac:dyDescent="0.3">
      <c r="A4694" s="5">
        <v>45748</v>
      </c>
      <c r="B4694" t="s">
        <v>12</v>
      </c>
      <c r="C4694" t="s">
        <v>494</v>
      </c>
      <c r="D4694" s="1">
        <v>43252</v>
      </c>
      <c r="F4694" t="b">
        <v>1</v>
      </c>
      <c r="G4694" s="6">
        <v>806000</v>
      </c>
      <c r="H4694">
        <v>0</v>
      </c>
      <c r="I4694">
        <v>0</v>
      </c>
      <c r="J4694" s="6">
        <v>806000</v>
      </c>
    </row>
    <row r="4695" spans="1:10" x14ac:dyDescent="0.3">
      <c r="A4695" s="5">
        <v>45748</v>
      </c>
      <c r="B4695" t="s">
        <v>13</v>
      </c>
      <c r="C4695" t="s">
        <v>485</v>
      </c>
      <c r="D4695" s="1">
        <v>43779</v>
      </c>
      <c r="F4695" t="b">
        <v>1</v>
      </c>
      <c r="G4695" s="6">
        <v>7182230</v>
      </c>
      <c r="H4695" s="6">
        <v>189200</v>
      </c>
      <c r="I4695">
        <v>0</v>
      </c>
      <c r="J4695" s="6">
        <v>7371430</v>
      </c>
    </row>
    <row r="4696" spans="1:10" x14ac:dyDescent="0.3">
      <c r="A4696" s="5">
        <v>45748</v>
      </c>
      <c r="B4696" t="s">
        <v>15</v>
      </c>
      <c r="C4696" t="s">
        <v>517</v>
      </c>
      <c r="D4696" s="1">
        <v>44583</v>
      </c>
      <c r="F4696" t="b">
        <v>1</v>
      </c>
      <c r="G4696" s="6">
        <v>5546900</v>
      </c>
      <c r="H4696" s="6">
        <v>367100</v>
      </c>
      <c r="I4696">
        <v>0</v>
      </c>
      <c r="J4696" s="6">
        <v>5914000</v>
      </c>
    </row>
    <row r="4697" spans="1:10" x14ac:dyDescent="0.3">
      <c r="A4697" s="5">
        <v>45748</v>
      </c>
      <c r="B4697" t="s">
        <v>16</v>
      </c>
      <c r="C4697" t="s">
        <v>538</v>
      </c>
      <c r="D4697" s="1">
        <v>44889</v>
      </c>
      <c r="F4697" t="b">
        <v>1</v>
      </c>
      <c r="G4697" s="6">
        <v>7391060</v>
      </c>
      <c r="H4697">
        <v>0</v>
      </c>
      <c r="I4697" s="6">
        <v>5200</v>
      </c>
      <c r="J4697" s="6">
        <v>7396260</v>
      </c>
    </row>
    <row r="4698" spans="1:10" x14ac:dyDescent="0.3">
      <c r="A4698" s="5">
        <v>45748</v>
      </c>
      <c r="B4698" t="s">
        <v>17</v>
      </c>
      <c r="C4698" t="s">
        <v>595</v>
      </c>
      <c r="D4698" s="1">
        <v>45470</v>
      </c>
      <c r="F4698" t="b">
        <v>0</v>
      </c>
      <c r="G4698" s="6">
        <v>3606060</v>
      </c>
      <c r="H4698">
        <v>0</v>
      </c>
      <c r="I4698">
        <v>0</v>
      </c>
      <c r="J4698" s="6">
        <v>3606060</v>
      </c>
    </row>
    <row r="4699" spans="1:10" x14ac:dyDescent="0.3">
      <c r="A4699" s="5">
        <v>45748</v>
      </c>
      <c r="B4699" t="s">
        <v>18</v>
      </c>
      <c r="C4699" t="s">
        <v>596</v>
      </c>
      <c r="D4699" s="1">
        <v>45810</v>
      </c>
      <c r="F4699" t="b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3">
      <c r="A4700" s="5">
        <v>45748</v>
      </c>
      <c r="B4700" t="s">
        <v>19</v>
      </c>
      <c r="C4700" t="s">
        <v>597</v>
      </c>
      <c r="D4700" s="1">
        <v>45859</v>
      </c>
      <c r="F4700" t="b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3">
      <c r="A4701" s="5">
        <v>45748</v>
      </c>
      <c r="B4701" t="s">
        <v>20</v>
      </c>
      <c r="C4701" t="s">
        <v>482</v>
      </c>
      <c r="D4701" s="1">
        <v>43629</v>
      </c>
      <c r="F4701" t="b">
        <v>1</v>
      </c>
      <c r="G4701" s="6">
        <v>9125750</v>
      </c>
      <c r="H4701" s="6">
        <v>266300</v>
      </c>
      <c r="I4701">
        <v>0</v>
      </c>
      <c r="J4701" s="6">
        <v>9392050</v>
      </c>
    </row>
    <row r="4702" spans="1:10" x14ac:dyDescent="0.3">
      <c r="A4702" s="5">
        <v>45748</v>
      </c>
      <c r="B4702" t="s">
        <v>21</v>
      </c>
      <c r="C4702" t="s">
        <v>483</v>
      </c>
      <c r="D4702" s="1">
        <v>43631</v>
      </c>
      <c r="F4702" t="b">
        <v>1</v>
      </c>
      <c r="G4702" s="6">
        <v>3469500</v>
      </c>
      <c r="H4702" s="6">
        <v>192300</v>
      </c>
      <c r="I4702" s="6">
        <v>6500</v>
      </c>
      <c r="J4702" s="6">
        <v>3668300</v>
      </c>
    </row>
    <row r="4703" spans="1:10" x14ac:dyDescent="0.3">
      <c r="A4703" s="5">
        <v>45748</v>
      </c>
      <c r="B4703" t="s">
        <v>22</v>
      </c>
      <c r="C4703" t="s">
        <v>484</v>
      </c>
      <c r="D4703" s="1">
        <v>43743</v>
      </c>
      <c r="F4703" t="b">
        <v>1</v>
      </c>
      <c r="G4703" s="6">
        <v>7363600</v>
      </c>
      <c r="H4703" s="6">
        <v>264300</v>
      </c>
      <c r="I4703">
        <v>0</v>
      </c>
      <c r="J4703" s="6">
        <v>7627900</v>
      </c>
    </row>
    <row r="4704" spans="1:10" x14ac:dyDescent="0.3">
      <c r="A4704" s="5">
        <v>45748</v>
      </c>
      <c r="B4704" t="s">
        <v>23</v>
      </c>
      <c r="C4704" t="s">
        <v>486</v>
      </c>
      <c r="D4704" s="1">
        <v>43834</v>
      </c>
      <c r="F4704" t="b">
        <v>1</v>
      </c>
      <c r="G4704" s="6">
        <v>12438310</v>
      </c>
      <c r="H4704">
        <v>0</v>
      </c>
      <c r="I4704">
        <v>0</v>
      </c>
      <c r="J4704" s="6">
        <v>12438310</v>
      </c>
    </row>
    <row r="4705" spans="1:10" x14ac:dyDescent="0.3">
      <c r="A4705" s="5">
        <v>45748</v>
      </c>
      <c r="B4705" t="s">
        <v>24</v>
      </c>
      <c r="C4705" t="s">
        <v>487</v>
      </c>
      <c r="D4705" s="1">
        <v>43833</v>
      </c>
      <c r="F4705" t="b">
        <v>1</v>
      </c>
      <c r="G4705" s="6">
        <v>4925930</v>
      </c>
      <c r="H4705">
        <v>0</v>
      </c>
      <c r="I4705">
        <v>0</v>
      </c>
      <c r="J4705" s="6">
        <v>4925930</v>
      </c>
    </row>
    <row r="4706" spans="1:10" x14ac:dyDescent="0.3">
      <c r="A4706" s="5">
        <v>45748</v>
      </c>
      <c r="B4706" t="s">
        <v>25</v>
      </c>
      <c r="C4706" t="s">
        <v>488</v>
      </c>
      <c r="D4706" s="1">
        <v>43853</v>
      </c>
      <c r="F4706" t="b">
        <v>1</v>
      </c>
      <c r="G4706" s="6">
        <v>7719310</v>
      </c>
      <c r="H4706" s="6">
        <v>202800</v>
      </c>
      <c r="I4706">
        <v>0</v>
      </c>
      <c r="J4706" s="6">
        <v>7922110</v>
      </c>
    </row>
    <row r="4707" spans="1:10" x14ac:dyDescent="0.3">
      <c r="A4707" s="5">
        <v>45748</v>
      </c>
      <c r="B4707" t="s">
        <v>26</v>
      </c>
      <c r="C4707" t="s">
        <v>489</v>
      </c>
      <c r="D4707" s="1">
        <v>43945</v>
      </c>
      <c r="F4707" t="b">
        <v>1</v>
      </c>
      <c r="G4707" s="6">
        <v>10349470</v>
      </c>
      <c r="H4707" s="6">
        <v>146400</v>
      </c>
      <c r="I4707" s="6">
        <v>4950</v>
      </c>
      <c r="J4707" s="6">
        <v>10500820</v>
      </c>
    </row>
    <row r="4708" spans="1:10" x14ac:dyDescent="0.3">
      <c r="A4708" s="5">
        <v>45748</v>
      </c>
      <c r="B4708" t="s">
        <v>27</v>
      </c>
      <c r="C4708" t="s">
        <v>490</v>
      </c>
      <c r="D4708" s="1">
        <v>44015</v>
      </c>
      <c r="F4708" t="b">
        <v>1</v>
      </c>
      <c r="G4708" s="6">
        <v>4190610</v>
      </c>
      <c r="H4708">
        <v>0</v>
      </c>
      <c r="I4708">
        <v>0</v>
      </c>
      <c r="J4708" s="6">
        <v>4190610</v>
      </c>
    </row>
    <row r="4709" spans="1:10" x14ac:dyDescent="0.3">
      <c r="A4709" s="5">
        <v>45748</v>
      </c>
      <c r="B4709" t="s">
        <v>28</v>
      </c>
      <c r="C4709" t="s">
        <v>491</v>
      </c>
      <c r="D4709" s="1">
        <v>44042</v>
      </c>
      <c r="F4709" t="b">
        <v>1</v>
      </c>
      <c r="G4709" s="6">
        <v>5102650</v>
      </c>
      <c r="H4709">
        <v>0</v>
      </c>
      <c r="I4709">
        <v>0</v>
      </c>
      <c r="J4709" s="6">
        <v>5102650</v>
      </c>
    </row>
    <row r="4710" spans="1:10" x14ac:dyDescent="0.3">
      <c r="A4710" s="5">
        <v>45748</v>
      </c>
      <c r="B4710" t="s">
        <v>29</v>
      </c>
      <c r="C4710" t="s">
        <v>492</v>
      </c>
      <c r="D4710" s="1">
        <v>44043</v>
      </c>
      <c r="F4710" t="b">
        <v>1</v>
      </c>
      <c r="G4710" s="6">
        <v>4194890</v>
      </c>
      <c r="H4710">
        <v>0</v>
      </c>
      <c r="I4710">
        <v>0</v>
      </c>
      <c r="J4710" s="6">
        <v>4194890</v>
      </c>
    </row>
    <row r="4711" spans="1:10" x14ac:dyDescent="0.3">
      <c r="A4711" s="5">
        <v>45748</v>
      </c>
      <c r="B4711" t="s">
        <v>30</v>
      </c>
      <c r="C4711" t="s">
        <v>493</v>
      </c>
      <c r="D4711" s="1">
        <v>44072</v>
      </c>
      <c r="F4711" t="b">
        <v>1</v>
      </c>
      <c r="G4711" s="6">
        <v>7720050</v>
      </c>
      <c r="H4711">
        <v>0</v>
      </c>
      <c r="I4711" s="6">
        <v>5800</v>
      </c>
      <c r="J4711" s="6">
        <v>7725850</v>
      </c>
    </row>
    <row r="4712" spans="1:10" x14ac:dyDescent="0.3">
      <c r="A4712" s="5">
        <v>45748</v>
      </c>
      <c r="B4712" t="s">
        <v>31</v>
      </c>
      <c r="C4712" t="s">
        <v>495</v>
      </c>
      <c r="D4712" s="1">
        <v>44085</v>
      </c>
      <c r="F4712" t="b">
        <v>1</v>
      </c>
      <c r="G4712" s="6">
        <v>5647630</v>
      </c>
      <c r="H4712">
        <v>0</v>
      </c>
      <c r="I4712" s="6">
        <v>7540</v>
      </c>
      <c r="J4712" s="6">
        <v>5655170</v>
      </c>
    </row>
    <row r="4713" spans="1:10" x14ac:dyDescent="0.3">
      <c r="A4713" s="5">
        <v>45748</v>
      </c>
      <c r="B4713" t="s">
        <v>32</v>
      </c>
      <c r="C4713" t="s">
        <v>496</v>
      </c>
      <c r="D4713" s="1">
        <v>44130</v>
      </c>
      <c r="E4713" s="1">
        <v>45543</v>
      </c>
      <c r="F4713" t="b">
        <v>1</v>
      </c>
      <c r="G4713">
        <v>0</v>
      </c>
      <c r="H4713">
        <v>0</v>
      </c>
      <c r="I4713">
        <v>0</v>
      </c>
      <c r="J4713">
        <v>0</v>
      </c>
    </row>
    <row r="4714" spans="1:10" x14ac:dyDescent="0.3">
      <c r="A4714" s="5">
        <v>45748</v>
      </c>
      <c r="B4714" t="s">
        <v>33</v>
      </c>
      <c r="C4714" t="s">
        <v>497</v>
      </c>
      <c r="D4714" s="1">
        <v>44147</v>
      </c>
      <c r="F4714" t="b">
        <v>1</v>
      </c>
      <c r="G4714" s="6">
        <v>5930350</v>
      </c>
      <c r="H4714">
        <v>0</v>
      </c>
      <c r="I4714">
        <v>0</v>
      </c>
      <c r="J4714" s="6">
        <v>5930350</v>
      </c>
    </row>
    <row r="4715" spans="1:10" x14ac:dyDescent="0.3">
      <c r="A4715" s="5">
        <v>45748</v>
      </c>
      <c r="B4715" t="s">
        <v>34</v>
      </c>
      <c r="C4715" t="s">
        <v>498</v>
      </c>
      <c r="D4715" s="1">
        <v>44154</v>
      </c>
      <c r="F4715" t="b">
        <v>1</v>
      </c>
      <c r="G4715" s="6">
        <v>9091630</v>
      </c>
      <c r="H4715">
        <v>0</v>
      </c>
      <c r="I4715" s="6">
        <v>7950</v>
      </c>
      <c r="J4715" s="6">
        <v>9099580</v>
      </c>
    </row>
    <row r="4716" spans="1:10" x14ac:dyDescent="0.3">
      <c r="A4716" s="5">
        <v>45748</v>
      </c>
      <c r="B4716" t="s">
        <v>35</v>
      </c>
      <c r="C4716" t="s">
        <v>499</v>
      </c>
      <c r="D4716" s="1">
        <v>44169</v>
      </c>
      <c r="F4716" t="b">
        <v>1</v>
      </c>
      <c r="G4716" s="6">
        <v>3984710</v>
      </c>
      <c r="H4716">
        <v>0</v>
      </c>
      <c r="I4716">
        <v>0</v>
      </c>
      <c r="J4716" s="6">
        <v>3984710</v>
      </c>
    </row>
    <row r="4717" spans="1:10" x14ac:dyDescent="0.3">
      <c r="A4717" s="5">
        <v>45748</v>
      </c>
      <c r="B4717" t="s">
        <v>36</v>
      </c>
      <c r="C4717" t="s">
        <v>500</v>
      </c>
      <c r="D4717" s="1">
        <v>44217</v>
      </c>
      <c r="E4717" s="1">
        <v>45620</v>
      </c>
      <c r="F4717" t="b">
        <v>1</v>
      </c>
      <c r="G4717">
        <v>0</v>
      </c>
      <c r="H4717">
        <v>0</v>
      </c>
      <c r="I4717">
        <v>0</v>
      </c>
      <c r="J4717">
        <v>0</v>
      </c>
    </row>
    <row r="4718" spans="1:10" x14ac:dyDescent="0.3">
      <c r="A4718" s="5">
        <v>45748</v>
      </c>
      <c r="B4718" t="s">
        <v>37</v>
      </c>
      <c r="C4718" t="s">
        <v>501</v>
      </c>
      <c r="D4718" s="1">
        <v>44245</v>
      </c>
      <c r="E4718" s="1">
        <v>45838</v>
      </c>
      <c r="F4718" t="b">
        <v>1</v>
      </c>
      <c r="G4718" s="6">
        <v>3985300</v>
      </c>
      <c r="H4718">
        <v>0</v>
      </c>
      <c r="I4718">
        <v>0</v>
      </c>
      <c r="J4718" s="6">
        <v>3985300</v>
      </c>
    </row>
    <row r="4719" spans="1:10" x14ac:dyDescent="0.3">
      <c r="A4719" s="5">
        <v>45748</v>
      </c>
      <c r="B4719" t="s">
        <v>38</v>
      </c>
      <c r="C4719" t="s">
        <v>502</v>
      </c>
      <c r="D4719" s="1">
        <v>44252</v>
      </c>
      <c r="F4719" t="b">
        <v>1</v>
      </c>
      <c r="G4719" s="6">
        <v>3762200</v>
      </c>
      <c r="H4719">
        <v>0</v>
      </c>
      <c r="I4719">
        <v>0</v>
      </c>
      <c r="J4719" s="6">
        <v>3762200</v>
      </c>
    </row>
    <row r="4720" spans="1:10" x14ac:dyDescent="0.3">
      <c r="A4720" s="5">
        <v>45748</v>
      </c>
      <c r="B4720" t="s">
        <v>39</v>
      </c>
      <c r="C4720" t="s">
        <v>503</v>
      </c>
      <c r="D4720" s="1">
        <v>44258</v>
      </c>
      <c r="F4720" t="b">
        <v>1</v>
      </c>
      <c r="G4720" s="6">
        <v>5798950</v>
      </c>
      <c r="H4720" s="6">
        <v>172400</v>
      </c>
      <c r="I4720" s="6">
        <v>9950</v>
      </c>
      <c r="J4720" s="6">
        <v>5981300</v>
      </c>
    </row>
    <row r="4721" spans="1:10" x14ac:dyDescent="0.3">
      <c r="A4721" s="5">
        <v>45748</v>
      </c>
      <c r="B4721" t="s">
        <v>40</v>
      </c>
      <c r="C4721" t="s">
        <v>504</v>
      </c>
      <c r="D4721" s="1">
        <v>44280</v>
      </c>
      <c r="F4721" t="b">
        <v>1</v>
      </c>
      <c r="G4721" s="6">
        <v>2050000</v>
      </c>
      <c r="H4721">
        <v>0</v>
      </c>
      <c r="I4721">
        <v>0</v>
      </c>
      <c r="J4721" s="6">
        <v>2050000</v>
      </c>
    </row>
    <row r="4722" spans="1:10" x14ac:dyDescent="0.3">
      <c r="A4722" s="5">
        <v>45748</v>
      </c>
      <c r="B4722" t="s">
        <v>41</v>
      </c>
      <c r="C4722" t="s">
        <v>505</v>
      </c>
      <c r="D4722" s="1">
        <v>44287</v>
      </c>
      <c r="F4722" t="b">
        <v>1</v>
      </c>
      <c r="G4722" s="6">
        <v>7007700</v>
      </c>
      <c r="H4722">
        <v>0</v>
      </c>
      <c r="I4722" s="6">
        <v>5000</v>
      </c>
      <c r="J4722" s="6">
        <v>7012700</v>
      </c>
    </row>
    <row r="4723" spans="1:10" x14ac:dyDescent="0.3">
      <c r="A4723" s="5">
        <v>45748</v>
      </c>
      <c r="B4723" t="s">
        <v>42</v>
      </c>
      <c r="C4723" t="s">
        <v>506</v>
      </c>
      <c r="D4723" s="1">
        <v>44298</v>
      </c>
      <c r="F4723" t="b">
        <v>1</v>
      </c>
      <c r="G4723" s="6">
        <v>3609630</v>
      </c>
      <c r="H4723">
        <v>0</v>
      </c>
      <c r="I4723">
        <v>0</v>
      </c>
      <c r="J4723" s="6">
        <v>3609630</v>
      </c>
    </row>
    <row r="4724" spans="1:10" x14ac:dyDescent="0.3">
      <c r="A4724" s="5">
        <v>45748</v>
      </c>
      <c r="B4724" t="s">
        <v>43</v>
      </c>
      <c r="C4724" t="s">
        <v>507</v>
      </c>
      <c r="D4724" s="1">
        <v>44299</v>
      </c>
      <c r="F4724" t="b">
        <v>1</v>
      </c>
      <c r="G4724" s="6">
        <v>2802190</v>
      </c>
      <c r="H4724">
        <v>0</v>
      </c>
      <c r="I4724" s="6">
        <v>15070</v>
      </c>
      <c r="J4724" s="6">
        <v>2817260</v>
      </c>
    </row>
    <row r="4725" spans="1:10" x14ac:dyDescent="0.3">
      <c r="A4725" s="5">
        <v>45748</v>
      </c>
      <c r="B4725" t="s">
        <v>50</v>
      </c>
      <c r="C4725" t="s">
        <v>508</v>
      </c>
      <c r="D4725" s="1">
        <v>44463</v>
      </c>
      <c r="F4725" t="b">
        <v>1</v>
      </c>
      <c r="G4725" s="6">
        <v>3410300</v>
      </c>
      <c r="H4725" s="6">
        <v>152800</v>
      </c>
      <c r="I4725">
        <v>0</v>
      </c>
      <c r="J4725" s="6">
        <v>3563100</v>
      </c>
    </row>
    <row r="4726" spans="1:10" x14ac:dyDescent="0.3">
      <c r="A4726" s="5">
        <v>45748</v>
      </c>
      <c r="B4726" t="s">
        <v>51</v>
      </c>
      <c r="C4726" t="s">
        <v>508</v>
      </c>
      <c r="D4726" s="1">
        <v>44377</v>
      </c>
      <c r="F4726" t="b">
        <v>1</v>
      </c>
      <c r="G4726" s="6">
        <v>5101950</v>
      </c>
      <c r="H4726" s="6">
        <v>127000</v>
      </c>
      <c r="I4726" s="6">
        <v>11600</v>
      </c>
      <c r="J4726" s="6">
        <v>5240550</v>
      </c>
    </row>
    <row r="4727" spans="1:10" x14ac:dyDescent="0.3">
      <c r="A4727" s="5">
        <v>45748</v>
      </c>
      <c r="B4727" t="s">
        <v>52</v>
      </c>
      <c r="C4727" t="s">
        <v>508</v>
      </c>
      <c r="D4727" s="1">
        <v>44501</v>
      </c>
      <c r="F4727" t="b">
        <v>1</v>
      </c>
      <c r="G4727" s="6">
        <v>6073540</v>
      </c>
      <c r="H4727" s="6">
        <v>147600</v>
      </c>
      <c r="I4727">
        <v>0</v>
      </c>
      <c r="J4727" s="6">
        <v>6221140</v>
      </c>
    </row>
    <row r="4728" spans="1:10" x14ac:dyDescent="0.3">
      <c r="A4728" s="5">
        <v>45748</v>
      </c>
      <c r="B4728" t="s">
        <v>53</v>
      </c>
      <c r="C4728" t="s">
        <v>508</v>
      </c>
      <c r="D4728" s="1">
        <v>44476</v>
      </c>
      <c r="F4728" t="b">
        <v>1</v>
      </c>
      <c r="G4728" s="6">
        <v>3895800</v>
      </c>
      <c r="H4728" s="6">
        <v>207100</v>
      </c>
      <c r="I4728">
        <v>0</v>
      </c>
      <c r="J4728" s="6">
        <v>4102900</v>
      </c>
    </row>
    <row r="4729" spans="1:10" x14ac:dyDescent="0.3">
      <c r="A4729" s="5">
        <v>45748</v>
      </c>
      <c r="B4729" t="s">
        <v>45</v>
      </c>
      <c r="C4729" t="s">
        <v>509</v>
      </c>
      <c r="D4729" s="1">
        <v>44391</v>
      </c>
      <c r="F4729" t="b">
        <v>1</v>
      </c>
      <c r="G4729" s="6">
        <v>8438080</v>
      </c>
      <c r="H4729" s="6">
        <v>326800</v>
      </c>
      <c r="I4729">
        <v>0</v>
      </c>
      <c r="J4729" s="6">
        <v>8764880</v>
      </c>
    </row>
    <row r="4730" spans="1:10" x14ac:dyDescent="0.3">
      <c r="A4730" s="5">
        <v>45748</v>
      </c>
      <c r="B4730" t="s">
        <v>46</v>
      </c>
      <c r="C4730" t="s">
        <v>510</v>
      </c>
      <c r="D4730" s="1">
        <v>44404</v>
      </c>
      <c r="F4730" t="b">
        <v>1</v>
      </c>
      <c r="G4730" s="6">
        <v>7712110</v>
      </c>
      <c r="H4730">
        <v>0</v>
      </c>
      <c r="I4730">
        <v>0</v>
      </c>
      <c r="J4730" s="6">
        <v>7712110</v>
      </c>
    </row>
    <row r="4731" spans="1:10" x14ac:dyDescent="0.3">
      <c r="A4731" s="5">
        <v>45748</v>
      </c>
      <c r="B4731" t="s">
        <v>47</v>
      </c>
      <c r="C4731" t="s">
        <v>511</v>
      </c>
      <c r="D4731" s="1">
        <v>44405</v>
      </c>
      <c r="F4731" t="b">
        <v>1</v>
      </c>
      <c r="G4731" s="6">
        <v>7234980</v>
      </c>
      <c r="H4731">
        <v>0</v>
      </c>
      <c r="I4731">
        <v>0</v>
      </c>
      <c r="J4731" s="6">
        <v>7234980</v>
      </c>
    </row>
    <row r="4732" spans="1:10" x14ac:dyDescent="0.3">
      <c r="A4732" s="5">
        <v>45748</v>
      </c>
      <c r="B4732" t="s">
        <v>44</v>
      </c>
      <c r="C4732" t="s">
        <v>512</v>
      </c>
      <c r="D4732" s="1">
        <v>44421</v>
      </c>
      <c r="F4732" t="b">
        <v>1</v>
      </c>
      <c r="G4732" s="6">
        <v>9162020</v>
      </c>
      <c r="H4732" s="6">
        <v>178300</v>
      </c>
      <c r="I4732">
        <v>0</v>
      </c>
      <c r="J4732" s="6">
        <v>9340320</v>
      </c>
    </row>
    <row r="4733" spans="1:10" x14ac:dyDescent="0.3">
      <c r="A4733" s="5">
        <v>45748</v>
      </c>
      <c r="B4733" t="s">
        <v>48</v>
      </c>
      <c r="C4733" t="s">
        <v>513</v>
      </c>
      <c r="D4733" s="1">
        <v>44446</v>
      </c>
      <c r="F4733" t="b">
        <v>1</v>
      </c>
      <c r="G4733" s="6">
        <v>4606460</v>
      </c>
      <c r="H4733">
        <v>0</v>
      </c>
      <c r="I4733" s="6">
        <v>6600</v>
      </c>
      <c r="J4733" s="6">
        <v>4613060</v>
      </c>
    </row>
    <row r="4734" spans="1:10" x14ac:dyDescent="0.3">
      <c r="A4734" s="5">
        <v>45748</v>
      </c>
      <c r="B4734" t="s">
        <v>49</v>
      </c>
      <c r="C4734" t="s">
        <v>514</v>
      </c>
      <c r="D4734" s="1">
        <v>44453</v>
      </c>
      <c r="F4734" t="b">
        <v>1</v>
      </c>
      <c r="G4734" s="6">
        <v>6998950</v>
      </c>
      <c r="H4734" s="6">
        <v>293600</v>
      </c>
      <c r="I4734" s="6">
        <v>4060</v>
      </c>
      <c r="J4734" s="6">
        <v>7296610</v>
      </c>
    </row>
    <row r="4735" spans="1:10" x14ac:dyDescent="0.3">
      <c r="A4735" s="5">
        <v>45748</v>
      </c>
      <c r="B4735" t="s">
        <v>54</v>
      </c>
      <c r="C4735" t="s">
        <v>515</v>
      </c>
      <c r="D4735" s="1">
        <v>44508</v>
      </c>
      <c r="F4735" t="b">
        <v>1</v>
      </c>
      <c r="G4735" s="6">
        <v>6948510</v>
      </c>
      <c r="H4735" s="6">
        <v>240200</v>
      </c>
      <c r="I4735">
        <v>0</v>
      </c>
      <c r="J4735" s="6">
        <v>7188710</v>
      </c>
    </row>
    <row r="4736" spans="1:10" x14ac:dyDescent="0.3">
      <c r="A4736" s="5">
        <v>45748</v>
      </c>
      <c r="B4736" t="s">
        <v>55</v>
      </c>
      <c r="C4736" t="s">
        <v>516</v>
      </c>
      <c r="D4736" s="1">
        <v>44536</v>
      </c>
      <c r="E4736" s="1">
        <v>46028</v>
      </c>
      <c r="F4736" t="b">
        <v>1</v>
      </c>
      <c r="G4736" s="6">
        <v>3273700</v>
      </c>
      <c r="H4736">
        <v>0</v>
      </c>
      <c r="I4736">
        <v>0</v>
      </c>
      <c r="J4736" s="6">
        <v>3273700</v>
      </c>
    </row>
    <row r="4737" spans="1:10" x14ac:dyDescent="0.3">
      <c r="A4737" s="5">
        <v>45748</v>
      </c>
      <c r="B4737" t="s">
        <v>56</v>
      </c>
      <c r="C4737" t="s">
        <v>518</v>
      </c>
      <c r="D4737" s="1">
        <v>44616</v>
      </c>
      <c r="F4737" t="b">
        <v>1</v>
      </c>
      <c r="G4737" s="6">
        <v>3288820</v>
      </c>
      <c r="H4737">
        <v>0</v>
      </c>
      <c r="I4737">
        <v>0</v>
      </c>
      <c r="J4737" s="6">
        <v>3288820</v>
      </c>
    </row>
    <row r="4738" spans="1:10" x14ac:dyDescent="0.3">
      <c r="A4738" s="5">
        <v>45748</v>
      </c>
      <c r="B4738" t="s">
        <v>57</v>
      </c>
      <c r="C4738" t="s">
        <v>519</v>
      </c>
      <c r="D4738" s="1">
        <v>44643</v>
      </c>
      <c r="F4738" t="b">
        <v>1</v>
      </c>
      <c r="G4738" s="6">
        <v>10687170</v>
      </c>
      <c r="H4738" s="6">
        <v>527000</v>
      </c>
      <c r="I4738">
        <v>0</v>
      </c>
      <c r="J4738" s="6">
        <v>11214170</v>
      </c>
    </row>
    <row r="4739" spans="1:10" x14ac:dyDescent="0.3">
      <c r="A4739" s="5">
        <v>45748</v>
      </c>
      <c r="B4739" t="s">
        <v>58</v>
      </c>
      <c r="C4739" t="s">
        <v>520</v>
      </c>
      <c r="D4739" s="1">
        <v>44651</v>
      </c>
      <c r="F4739" t="b">
        <v>1</v>
      </c>
      <c r="G4739" s="6">
        <v>6784460</v>
      </c>
      <c r="H4739" s="6">
        <v>226200</v>
      </c>
      <c r="I4739">
        <v>0</v>
      </c>
      <c r="J4739" s="6">
        <v>7010660</v>
      </c>
    </row>
    <row r="4740" spans="1:10" x14ac:dyDescent="0.3">
      <c r="A4740" s="5">
        <v>45748</v>
      </c>
      <c r="B4740" t="s">
        <v>59</v>
      </c>
      <c r="C4740" t="s">
        <v>521</v>
      </c>
      <c r="D4740" s="1">
        <v>44657</v>
      </c>
      <c r="F4740" t="b">
        <v>1</v>
      </c>
      <c r="G4740" s="6">
        <v>7869600</v>
      </c>
      <c r="H4740">
        <v>0</v>
      </c>
      <c r="I4740" s="6">
        <v>4950</v>
      </c>
      <c r="J4740" s="6">
        <v>7874550</v>
      </c>
    </row>
    <row r="4741" spans="1:10" x14ac:dyDescent="0.3">
      <c r="A4741" s="5">
        <v>45748</v>
      </c>
      <c r="B4741" t="s">
        <v>60</v>
      </c>
      <c r="C4741" t="s">
        <v>522</v>
      </c>
      <c r="D4741" s="1">
        <v>44659</v>
      </c>
      <c r="F4741" t="b">
        <v>1</v>
      </c>
      <c r="G4741" s="6">
        <v>4665560</v>
      </c>
      <c r="H4741" s="6">
        <v>386600</v>
      </c>
      <c r="I4741" s="6">
        <v>13910</v>
      </c>
      <c r="J4741" s="6">
        <v>5066070</v>
      </c>
    </row>
    <row r="4742" spans="1:10" x14ac:dyDescent="0.3">
      <c r="A4742" s="5">
        <v>45748</v>
      </c>
      <c r="B4742" t="s">
        <v>61</v>
      </c>
      <c r="C4742" t="s">
        <v>523</v>
      </c>
      <c r="D4742" s="1">
        <v>44694</v>
      </c>
      <c r="F4742" t="b">
        <v>1</v>
      </c>
      <c r="G4742" s="6">
        <v>7572820</v>
      </c>
      <c r="H4742" s="6">
        <v>243100</v>
      </c>
      <c r="I4742">
        <v>0</v>
      </c>
      <c r="J4742" s="6">
        <v>7815920</v>
      </c>
    </row>
    <row r="4743" spans="1:10" x14ac:dyDescent="0.3">
      <c r="A4743" s="5">
        <v>45748</v>
      </c>
      <c r="B4743" t="s">
        <v>62</v>
      </c>
      <c r="C4743" t="s">
        <v>524</v>
      </c>
      <c r="D4743" s="1">
        <v>44712</v>
      </c>
      <c r="F4743" t="b">
        <v>1</v>
      </c>
      <c r="G4743" s="6">
        <v>3360740</v>
      </c>
      <c r="H4743">
        <v>0</v>
      </c>
      <c r="I4743" s="6">
        <v>11490</v>
      </c>
      <c r="J4743" s="6">
        <v>3372230</v>
      </c>
    </row>
    <row r="4744" spans="1:10" x14ac:dyDescent="0.3">
      <c r="A4744" s="5">
        <v>45748</v>
      </c>
      <c r="B4744" t="s">
        <v>63</v>
      </c>
      <c r="C4744" t="s">
        <v>525</v>
      </c>
      <c r="D4744" s="1">
        <v>44762</v>
      </c>
      <c r="F4744" t="b">
        <v>1</v>
      </c>
      <c r="G4744" s="6">
        <v>3595430</v>
      </c>
      <c r="H4744" s="6">
        <v>112300</v>
      </c>
      <c r="I4744">
        <v>0</v>
      </c>
      <c r="J4744" s="6">
        <v>3707730</v>
      </c>
    </row>
    <row r="4745" spans="1:10" x14ac:dyDescent="0.3">
      <c r="A4745" s="5">
        <v>45748</v>
      </c>
      <c r="B4745" t="s">
        <v>64</v>
      </c>
      <c r="C4745" t="s">
        <v>526</v>
      </c>
      <c r="D4745" s="1">
        <v>44775</v>
      </c>
      <c r="F4745" t="b">
        <v>1</v>
      </c>
      <c r="G4745" s="6">
        <v>4900460</v>
      </c>
      <c r="H4745">
        <v>0</v>
      </c>
      <c r="I4745">
        <v>0</v>
      </c>
      <c r="J4745" s="6">
        <v>4900460</v>
      </c>
    </row>
    <row r="4746" spans="1:10" x14ac:dyDescent="0.3">
      <c r="A4746" s="5">
        <v>45748</v>
      </c>
      <c r="B4746" t="s">
        <v>65</v>
      </c>
      <c r="C4746" t="s">
        <v>527</v>
      </c>
      <c r="D4746" s="1">
        <v>44783</v>
      </c>
      <c r="F4746" t="b">
        <v>1</v>
      </c>
      <c r="G4746" s="6">
        <v>3865290</v>
      </c>
      <c r="H4746">
        <v>0</v>
      </c>
      <c r="I4746">
        <v>0</v>
      </c>
      <c r="J4746" s="6">
        <v>3865290</v>
      </c>
    </row>
    <row r="4747" spans="1:10" x14ac:dyDescent="0.3">
      <c r="A4747" s="5">
        <v>45748</v>
      </c>
      <c r="B4747" t="s">
        <v>66</v>
      </c>
      <c r="C4747" t="s">
        <v>528</v>
      </c>
      <c r="D4747" s="1">
        <v>44798</v>
      </c>
      <c r="F4747" t="b">
        <v>1</v>
      </c>
      <c r="G4747" s="6">
        <v>3893850</v>
      </c>
      <c r="H4747" s="6">
        <v>100600</v>
      </c>
      <c r="I4747" s="6">
        <v>11800</v>
      </c>
      <c r="J4747" s="6">
        <v>4006250</v>
      </c>
    </row>
    <row r="4748" spans="1:10" x14ac:dyDescent="0.3">
      <c r="A4748" s="5">
        <v>45748</v>
      </c>
      <c r="B4748" t="s">
        <v>67</v>
      </c>
      <c r="C4748" t="s">
        <v>529</v>
      </c>
      <c r="D4748" s="1">
        <v>44802</v>
      </c>
      <c r="F4748" t="b">
        <v>1</v>
      </c>
      <c r="G4748" s="6">
        <v>7049870</v>
      </c>
      <c r="H4748">
        <v>0</v>
      </c>
      <c r="I4748" s="6">
        <v>4640</v>
      </c>
      <c r="J4748" s="6">
        <v>7054510</v>
      </c>
    </row>
    <row r="4749" spans="1:10" x14ac:dyDescent="0.3">
      <c r="A4749" s="5">
        <v>45748</v>
      </c>
      <c r="B4749" t="s">
        <v>68</v>
      </c>
      <c r="C4749" t="s">
        <v>530</v>
      </c>
      <c r="D4749" s="1">
        <v>44811</v>
      </c>
      <c r="F4749" t="b">
        <v>1</v>
      </c>
      <c r="G4749" s="6">
        <v>2074650</v>
      </c>
      <c r="H4749">
        <v>0</v>
      </c>
      <c r="I4749">
        <v>0</v>
      </c>
      <c r="J4749" s="6">
        <v>2074650</v>
      </c>
    </row>
    <row r="4750" spans="1:10" x14ac:dyDescent="0.3">
      <c r="A4750" s="5">
        <v>45748</v>
      </c>
      <c r="B4750" t="s">
        <v>69</v>
      </c>
      <c r="C4750" t="s">
        <v>531</v>
      </c>
      <c r="D4750" s="1">
        <v>44820</v>
      </c>
      <c r="F4750" t="b">
        <v>1</v>
      </c>
      <c r="G4750" s="6">
        <v>5760740</v>
      </c>
      <c r="H4750" s="6">
        <v>265400</v>
      </c>
      <c r="I4750" s="6">
        <v>5200</v>
      </c>
      <c r="J4750" s="6">
        <v>6031340</v>
      </c>
    </row>
    <row r="4751" spans="1:10" x14ac:dyDescent="0.3">
      <c r="A4751" s="5">
        <v>45748</v>
      </c>
      <c r="B4751" t="s">
        <v>70</v>
      </c>
      <c r="C4751" t="s">
        <v>532</v>
      </c>
      <c r="D4751" s="1">
        <v>44845</v>
      </c>
      <c r="F4751" t="b">
        <v>1</v>
      </c>
      <c r="G4751" s="6">
        <v>5114600</v>
      </c>
      <c r="H4751">
        <v>0</v>
      </c>
      <c r="I4751">
        <v>0</v>
      </c>
      <c r="J4751" s="6">
        <v>5114600</v>
      </c>
    </row>
    <row r="4752" spans="1:10" x14ac:dyDescent="0.3">
      <c r="A4752" s="5">
        <v>45748</v>
      </c>
      <c r="B4752" t="s">
        <v>71</v>
      </c>
      <c r="C4752" t="s">
        <v>533</v>
      </c>
      <c r="D4752" s="1">
        <v>44848</v>
      </c>
      <c r="F4752" t="b">
        <v>1</v>
      </c>
      <c r="G4752" s="6">
        <v>6488400</v>
      </c>
      <c r="H4752">
        <v>0</v>
      </c>
      <c r="I4752">
        <v>0</v>
      </c>
      <c r="J4752" s="6">
        <v>6488400</v>
      </c>
    </row>
    <row r="4753" spans="1:10" x14ac:dyDescent="0.3">
      <c r="A4753" s="5">
        <v>45748</v>
      </c>
      <c r="B4753" t="s">
        <v>72</v>
      </c>
      <c r="C4753" t="s">
        <v>534</v>
      </c>
      <c r="D4753" s="1">
        <v>44854</v>
      </c>
      <c r="F4753" t="b">
        <v>1</v>
      </c>
      <c r="G4753" s="6">
        <v>7004920</v>
      </c>
      <c r="H4753">
        <v>0</v>
      </c>
      <c r="I4753">
        <v>0</v>
      </c>
      <c r="J4753" s="6">
        <v>7004920</v>
      </c>
    </row>
    <row r="4754" spans="1:10" x14ac:dyDescent="0.3">
      <c r="A4754" s="5">
        <v>45748</v>
      </c>
      <c r="B4754" t="s">
        <v>73</v>
      </c>
      <c r="C4754" t="s">
        <v>535</v>
      </c>
      <c r="D4754" s="1">
        <v>44855</v>
      </c>
      <c r="F4754" t="b">
        <v>1</v>
      </c>
      <c r="G4754" s="6">
        <v>4878380</v>
      </c>
      <c r="H4754">
        <v>0</v>
      </c>
      <c r="I4754">
        <v>0</v>
      </c>
      <c r="J4754" s="6">
        <v>4878380</v>
      </c>
    </row>
    <row r="4755" spans="1:10" x14ac:dyDescent="0.3">
      <c r="A4755" s="5">
        <v>45748</v>
      </c>
      <c r="B4755" t="s">
        <v>74</v>
      </c>
      <c r="C4755" t="s">
        <v>536</v>
      </c>
      <c r="D4755" s="1">
        <v>44859</v>
      </c>
      <c r="F4755" t="b">
        <v>1</v>
      </c>
      <c r="G4755" s="6">
        <v>6092350</v>
      </c>
      <c r="H4755">
        <v>0</v>
      </c>
      <c r="I4755">
        <v>0</v>
      </c>
      <c r="J4755" s="6">
        <v>6092350</v>
      </c>
    </row>
    <row r="4756" spans="1:10" x14ac:dyDescent="0.3">
      <c r="A4756" s="5">
        <v>45748</v>
      </c>
      <c r="B4756" t="s">
        <v>75</v>
      </c>
      <c r="C4756" t="s">
        <v>537</v>
      </c>
      <c r="D4756" s="1">
        <v>44861</v>
      </c>
      <c r="F4756" t="b">
        <v>1</v>
      </c>
      <c r="G4756" s="6">
        <v>3873380</v>
      </c>
      <c r="H4756">
        <v>0</v>
      </c>
      <c r="I4756">
        <v>0</v>
      </c>
      <c r="J4756" s="6">
        <v>3873380</v>
      </c>
    </row>
    <row r="4757" spans="1:10" x14ac:dyDescent="0.3">
      <c r="A4757" s="5">
        <v>45748</v>
      </c>
      <c r="B4757" t="s">
        <v>76</v>
      </c>
      <c r="C4757" t="s">
        <v>539</v>
      </c>
      <c r="D4757" s="1">
        <v>44889</v>
      </c>
      <c r="F4757" t="b">
        <v>1</v>
      </c>
      <c r="G4757" s="6">
        <v>3676390</v>
      </c>
      <c r="H4757">
        <v>0</v>
      </c>
      <c r="I4757">
        <v>0</v>
      </c>
      <c r="J4757" s="6">
        <v>3676390</v>
      </c>
    </row>
    <row r="4758" spans="1:10" x14ac:dyDescent="0.3">
      <c r="A4758" s="5">
        <v>45748</v>
      </c>
      <c r="B4758" t="s">
        <v>77</v>
      </c>
      <c r="C4758" t="s">
        <v>540</v>
      </c>
      <c r="D4758" s="1">
        <v>44893</v>
      </c>
      <c r="F4758" t="b">
        <v>1</v>
      </c>
      <c r="G4758" s="6">
        <v>5319310</v>
      </c>
      <c r="H4758">
        <v>0</v>
      </c>
      <c r="I4758">
        <v>0</v>
      </c>
      <c r="J4758" s="6">
        <v>5319310</v>
      </c>
    </row>
    <row r="4759" spans="1:10" x14ac:dyDescent="0.3">
      <c r="A4759" s="5">
        <v>45748</v>
      </c>
      <c r="B4759" t="s">
        <v>78</v>
      </c>
      <c r="C4759" t="s">
        <v>541</v>
      </c>
      <c r="D4759" s="1">
        <v>44895</v>
      </c>
      <c r="F4759" t="b">
        <v>1</v>
      </c>
      <c r="G4759" s="6">
        <v>3449800</v>
      </c>
      <c r="H4759" s="6">
        <v>126600</v>
      </c>
      <c r="I4759" s="6">
        <v>5000</v>
      </c>
      <c r="J4759" s="6">
        <v>3581400</v>
      </c>
    </row>
    <row r="4760" spans="1:10" x14ac:dyDescent="0.3">
      <c r="A4760" s="5">
        <v>45748</v>
      </c>
      <c r="B4760" t="s">
        <v>79</v>
      </c>
      <c r="C4760" t="s">
        <v>542</v>
      </c>
      <c r="D4760" s="1">
        <v>44897</v>
      </c>
      <c r="F4760" t="b">
        <v>1</v>
      </c>
      <c r="G4760" s="6">
        <v>3576550</v>
      </c>
      <c r="H4760" s="6">
        <v>107200</v>
      </c>
      <c r="I4760">
        <v>0</v>
      </c>
      <c r="J4760" s="6">
        <v>3683750</v>
      </c>
    </row>
    <row r="4761" spans="1:10" x14ac:dyDescent="0.3">
      <c r="A4761" s="5">
        <v>45748</v>
      </c>
      <c r="B4761" t="s">
        <v>80</v>
      </c>
      <c r="C4761" t="s">
        <v>543</v>
      </c>
      <c r="D4761" s="1">
        <v>44901</v>
      </c>
      <c r="F4761" t="b">
        <v>1</v>
      </c>
      <c r="G4761" s="6">
        <v>4267500</v>
      </c>
      <c r="H4761">
        <v>0</v>
      </c>
      <c r="I4761">
        <v>0</v>
      </c>
      <c r="J4761" s="6">
        <v>4267500</v>
      </c>
    </row>
    <row r="4762" spans="1:10" x14ac:dyDescent="0.3">
      <c r="A4762" s="5">
        <v>45748</v>
      </c>
      <c r="B4762" t="s">
        <v>81</v>
      </c>
      <c r="C4762" t="s">
        <v>544</v>
      </c>
      <c r="D4762" s="1">
        <v>44916</v>
      </c>
      <c r="F4762" t="b">
        <v>1</v>
      </c>
      <c r="G4762" s="6">
        <v>4138920</v>
      </c>
      <c r="H4762">
        <v>0</v>
      </c>
      <c r="I4762">
        <v>0</v>
      </c>
      <c r="J4762" s="6">
        <v>4138920</v>
      </c>
    </row>
    <row r="4763" spans="1:10" x14ac:dyDescent="0.3">
      <c r="A4763" s="5">
        <v>45748</v>
      </c>
      <c r="B4763" t="s">
        <v>82</v>
      </c>
      <c r="C4763" t="s">
        <v>545</v>
      </c>
      <c r="D4763" s="1">
        <v>44922</v>
      </c>
      <c r="F4763" t="b">
        <v>1</v>
      </c>
      <c r="G4763" s="6">
        <v>3906070</v>
      </c>
      <c r="H4763">
        <v>0</v>
      </c>
      <c r="I4763">
        <v>0</v>
      </c>
      <c r="J4763" s="6">
        <v>3906070</v>
      </c>
    </row>
    <row r="4764" spans="1:10" x14ac:dyDescent="0.3">
      <c r="A4764" s="5">
        <v>45748</v>
      </c>
      <c r="B4764" t="s">
        <v>83</v>
      </c>
      <c r="C4764" t="s">
        <v>546</v>
      </c>
      <c r="D4764" s="1">
        <v>44945</v>
      </c>
      <c r="F4764" t="b">
        <v>1</v>
      </c>
      <c r="G4764" s="6">
        <v>4369280</v>
      </c>
      <c r="H4764">
        <v>0</v>
      </c>
      <c r="I4764" s="6">
        <v>6000</v>
      </c>
      <c r="J4764" s="6">
        <v>4375280</v>
      </c>
    </row>
    <row r="4765" spans="1:10" x14ac:dyDescent="0.3">
      <c r="A4765" s="5">
        <v>45748</v>
      </c>
      <c r="B4765" t="s">
        <v>84</v>
      </c>
      <c r="C4765" t="s">
        <v>547</v>
      </c>
      <c r="D4765" s="1">
        <v>44978</v>
      </c>
      <c r="F4765" t="b">
        <v>1</v>
      </c>
      <c r="G4765" s="6">
        <v>4514160</v>
      </c>
      <c r="H4765" s="6">
        <v>172300</v>
      </c>
      <c r="I4765">
        <v>0</v>
      </c>
      <c r="J4765" s="6">
        <v>4686460</v>
      </c>
    </row>
    <row r="4766" spans="1:10" x14ac:dyDescent="0.3">
      <c r="A4766" s="5">
        <v>45748</v>
      </c>
      <c r="B4766" t="s">
        <v>85</v>
      </c>
      <c r="C4766" t="s">
        <v>548</v>
      </c>
      <c r="D4766" s="1">
        <v>44985</v>
      </c>
      <c r="F4766" t="b">
        <v>1</v>
      </c>
      <c r="G4766" s="6">
        <v>4041910</v>
      </c>
      <c r="H4766">
        <v>0</v>
      </c>
      <c r="I4766">
        <v>0</v>
      </c>
      <c r="J4766" s="6">
        <v>4041910</v>
      </c>
    </row>
    <row r="4767" spans="1:10" x14ac:dyDescent="0.3">
      <c r="A4767" s="5">
        <v>45748</v>
      </c>
      <c r="B4767" t="s">
        <v>86</v>
      </c>
      <c r="C4767" t="s">
        <v>549</v>
      </c>
      <c r="D4767" s="1">
        <v>45007</v>
      </c>
      <c r="F4767" t="b">
        <v>1</v>
      </c>
      <c r="G4767" s="6">
        <v>6057100</v>
      </c>
      <c r="H4767">
        <v>0</v>
      </c>
      <c r="I4767" s="6">
        <v>22500</v>
      </c>
      <c r="J4767" s="6">
        <v>6079600</v>
      </c>
    </row>
    <row r="4768" spans="1:10" x14ac:dyDescent="0.3">
      <c r="A4768" s="5">
        <v>45748</v>
      </c>
      <c r="B4768" t="s">
        <v>87</v>
      </c>
      <c r="C4768" t="s">
        <v>550</v>
      </c>
      <c r="D4768" s="1">
        <v>45012</v>
      </c>
      <c r="F4768" t="b">
        <v>1</v>
      </c>
      <c r="G4768" s="6">
        <v>5192110</v>
      </c>
      <c r="H4768" s="6">
        <v>306400</v>
      </c>
      <c r="I4768">
        <v>0</v>
      </c>
      <c r="J4768" s="6">
        <v>5498510</v>
      </c>
    </row>
    <row r="4769" spans="1:10" x14ac:dyDescent="0.3">
      <c r="A4769" s="5">
        <v>45748</v>
      </c>
      <c r="B4769" t="s">
        <v>88</v>
      </c>
      <c r="C4769" t="s">
        <v>551</v>
      </c>
      <c r="D4769" s="1">
        <v>45014</v>
      </c>
      <c r="F4769" t="b">
        <v>1</v>
      </c>
      <c r="G4769" s="6">
        <v>8801760</v>
      </c>
      <c r="H4769">
        <v>0</v>
      </c>
      <c r="I4769" s="6">
        <v>6960</v>
      </c>
      <c r="J4769" s="6">
        <v>8808720</v>
      </c>
    </row>
    <row r="4770" spans="1:10" x14ac:dyDescent="0.3">
      <c r="A4770" s="5">
        <v>45748</v>
      </c>
      <c r="B4770" t="s">
        <v>89</v>
      </c>
      <c r="C4770" t="s">
        <v>552</v>
      </c>
      <c r="D4770" s="1">
        <v>45026</v>
      </c>
      <c r="F4770" t="b">
        <v>1</v>
      </c>
      <c r="G4770" s="6">
        <v>5564950</v>
      </c>
      <c r="H4770">
        <v>0</v>
      </c>
      <c r="I4770">
        <v>0</v>
      </c>
      <c r="J4770" s="6">
        <v>5564950</v>
      </c>
    </row>
    <row r="4771" spans="1:10" x14ac:dyDescent="0.3">
      <c r="A4771" s="5">
        <v>45748</v>
      </c>
      <c r="B4771" t="s">
        <v>90</v>
      </c>
      <c r="C4771" t="s">
        <v>553</v>
      </c>
      <c r="D4771" s="1">
        <v>45036</v>
      </c>
      <c r="F4771" t="b">
        <v>1</v>
      </c>
      <c r="G4771" s="6">
        <v>5675810</v>
      </c>
      <c r="H4771">
        <v>0</v>
      </c>
      <c r="I4771">
        <v>0</v>
      </c>
      <c r="J4771" s="6">
        <v>5675810</v>
      </c>
    </row>
    <row r="4772" spans="1:10" x14ac:dyDescent="0.3">
      <c r="A4772" s="5">
        <v>45748</v>
      </c>
      <c r="B4772" t="s">
        <v>91</v>
      </c>
      <c r="C4772" t="s">
        <v>554</v>
      </c>
      <c r="D4772" s="1">
        <v>45042</v>
      </c>
      <c r="F4772" t="b">
        <v>1</v>
      </c>
      <c r="G4772" s="6">
        <v>9411970</v>
      </c>
      <c r="H4772">
        <v>0</v>
      </c>
      <c r="I4772">
        <v>0</v>
      </c>
      <c r="J4772" s="6">
        <v>9411970</v>
      </c>
    </row>
    <row r="4773" spans="1:10" x14ac:dyDescent="0.3">
      <c r="A4773" s="5">
        <v>45748</v>
      </c>
      <c r="B4773" t="s">
        <v>92</v>
      </c>
      <c r="C4773" t="s">
        <v>555</v>
      </c>
      <c r="D4773" s="1">
        <v>45049</v>
      </c>
      <c r="F4773" t="b">
        <v>1</v>
      </c>
      <c r="G4773" s="6">
        <v>2102050</v>
      </c>
      <c r="H4773" s="6">
        <v>157800</v>
      </c>
      <c r="I4773" s="6">
        <v>25400</v>
      </c>
      <c r="J4773" s="6">
        <v>2285250</v>
      </c>
    </row>
    <row r="4774" spans="1:10" x14ac:dyDescent="0.3">
      <c r="A4774" s="5">
        <v>45748</v>
      </c>
      <c r="B4774" t="s">
        <v>93</v>
      </c>
      <c r="C4774" t="s">
        <v>556</v>
      </c>
      <c r="D4774" s="1">
        <v>45077</v>
      </c>
      <c r="F4774" t="b">
        <v>1</v>
      </c>
      <c r="G4774" s="6">
        <v>4295060</v>
      </c>
      <c r="H4774">
        <v>0</v>
      </c>
      <c r="I4774">
        <v>0</v>
      </c>
      <c r="J4774" s="6">
        <v>4295060</v>
      </c>
    </row>
    <row r="4775" spans="1:10" x14ac:dyDescent="0.3">
      <c r="A4775" s="5">
        <v>45748</v>
      </c>
      <c r="B4775" t="s">
        <v>94</v>
      </c>
      <c r="C4775" t="s">
        <v>557</v>
      </c>
      <c r="D4775" s="1">
        <v>45097</v>
      </c>
      <c r="F4775" t="b">
        <v>1</v>
      </c>
      <c r="G4775" s="6">
        <v>6016220</v>
      </c>
      <c r="H4775">
        <v>0</v>
      </c>
      <c r="I4775" s="6">
        <v>5950</v>
      </c>
      <c r="J4775" s="6">
        <v>6022170</v>
      </c>
    </row>
    <row r="4776" spans="1:10" x14ac:dyDescent="0.3">
      <c r="A4776" s="5">
        <v>45748</v>
      </c>
      <c r="B4776" t="s">
        <v>95</v>
      </c>
      <c r="C4776" t="s">
        <v>558</v>
      </c>
      <c r="D4776" s="1">
        <v>45120</v>
      </c>
      <c r="F4776" t="b">
        <v>1</v>
      </c>
      <c r="G4776" s="6">
        <v>3949280</v>
      </c>
      <c r="H4776">
        <v>0</v>
      </c>
      <c r="I4776">
        <v>0</v>
      </c>
      <c r="J4776" s="6">
        <v>3949280</v>
      </c>
    </row>
    <row r="4777" spans="1:10" x14ac:dyDescent="0.3">
      <c r="A4777" s="5">
        <v>45748</v>
      </c>
      <c r="B4777" t="s">
        <v>96</v>
      </c>
      <c r="C4777" t="s">
        <v>559</v>
      </c>
      <c r="D4777" s="1">
        <v>45120</v>
      </c>
      <c r="F4777" t="b">
        <v>1</v>
      </c>
      <c r="G4777" s="6">
        <v>4160370</v>
      </c>
      <c r="H4777">
        <v>0</v>
      </c>
      <c r="I4777">
        <v>0</v>
      </c>
      <c r="J4777" s="6">
        <v>4160370</v>
      </c>
    </row>
    <row r="4778" spans="1:10" x14ac:dyDescent="0.3">
      <c r="A4778" s="5">
        <v>45748</v>
      </c>
      <c r="B4778" t="s">
        <v>97</v>
      </c>
      <c r="C4778" t="s">
        <v>560</v>
      </c>
      <c r="D4778" s="1">
        <v>45121</v>
      </c>
      <c r="F4778" t="b">
        <v>1</v>
      </c>
      <c r="G4778" s="6">
        <v>4627390</v>
      </c>
      <c r="H4778">
        <v>0</v>
      </c>
      <c r="I4778">
        <v>0</v>
      </c>
      <c r="J4778" s="6">
        <v>4627390</v>
      </c>
    </row>
    <row r="4779" spans="1:10" x14ac:dyDescent="0.3">
      <c r="A4779" s="5">
        <v>45748</v>
      </c>
      <c r="B4779" t="s">
        <v>98</v>
      </c>
      <c r="C4779" t="s">
        <v>561</v>
      </c>
      <c r="D4779" s="1">
        <v>45121</v>
      </c>
      <c r="F4779" t="b">
        <v>1</v>
      </c>
      <c r="G4779" s="6">
        <v>3313560</v>
      </c>
      <c r="H4779">
        <v>0</v>
      </c>
      <c r="I4779">
        <v>0</v>
      </c>
      <c r="J4779" s="6">
        <v>3313560</v>
      </c>
    </row>
    <row r="4780" spans="1:10" x14ac:dyDescent="0.3">
      <c r="A4780" s="5">
        <v>45748</v>
      </c>
      <c r="B4780" t="s">
        <v>99</v>
      </c>
      <c r="C4780" t="s">
        <v>562</v>
      </c>
      <c r="D4780" s="1">
        <v>45126</v>
      </c>
      <c r="F4780" t="b">
        <v>1</v>
      </c>
      <c r="G4780" s="6">
        <v>5207470</v>
      </c>
      <c r="H4780">
        <v>0</v>
      </c>
      <c r="I4780">
        <v>0</v>
      </c>
      <c r="J4780" s="6">
        <v>5207470</v>
      </c>
    </row>
    <row r="4781" spans="1:10" x14ac:dyDescent="0.3">
      <c r="A4781" s="5">
        <v>45748</v>
      </c>
      <c r="B4781" t="s">
        <v>100</v>
      </c>
      <c r="C4781" t="s">
        <v>563</v>
      </c>
      <c r="D4781" s="1">
        <v>45133</v>
      </c>
      <c r="F4781" t="b">
        <v>1</v>
      </c>
      <c r="G4781" s="6">
        <v>5380570</v>
      </c>
      <c r="H4781">
        <v>0</v>
      </c>
      <c r="I4781" s="6">
        <v>5950</v>
      </c>
      <c r="J4781" s="6">
        <v>5386520</v>
      </c>
    </row>
    <row r="4782" spans="1:10" x14ac:dyDescent="0.3">
      <c r="A4782" s="5">
        <v>45748</v>
      </c>
      <c r="B4782" t="s">
        <v>101</v>
      </c>
      <c r="C4782" t="s">
        <v>564</v>
      </c>
      <c r="D4782" s="1">
        <v>45140</v>
      </c>
      <c r="F4782" t="b">
        <v>1</v>
      </c>
      <c r="G4782" s="6">
        <v>4730770</v>
      </c>
      <c r="H4782">
        <v>0</v>
      </c>
      <c r="I4782">
        <v>0</v>
      </c>
      <c r="J4782" s="6">
        <v>4730770</v>
      </c>
    </row>
    <row r="4783" spans="1:10" x14ac:dyDescent="0.3">
      <c r="A4783" s="5">
        <v>45748</v>
      </c>
      <c r="B4783" t="s">
        <v>102</v>
      </c>
      <c r="C4783" t="s">
        <v>565</v>
      </c>
      <c r="D4783" s="1">
        <v>45154</v>
      </c>
      <c r="F4783" t="b">
        <v>1</v>
      </c>
      <c r="G4783" s="6">
        <v>8249000</v>
      </c>
      <c r="H4783">
        <v>0</v>
      </c>
      <c r="I4783">
        <v>0</v>
      </c>
      <c r="J4783" s="6">
        <v>8249000</v>
      </c>
    </row>
    <row r="4784" spans="1:10" x14ac:dyDescent="0.3">
      <c r="A4784" s="5">
        <v>45748</v>
      </c>
      <c r="B4784" t="s">
        <v>103</v>
      </c>
      <c r="C4784" t="s">
        <v>566</v>
      </c>
      <c r="D4784" s="1">
        <v>45159</v>
      </c>
      <c r="F4784" t="b">
        <v>1</v>
      </c>
      <c r="G4784" s="6">
        <v>6632820</v>
      </c>
      <c r="H4784">
        <v>0</v>
      </c>
      <c r="I4784" s="6">
        <v>28690</v>
      </c>
      <c r="J4784" s="6">
        <v>6661510</v>
      </c>
    </row>
    <row r="4785" spans="1:10" x14ac:dyDescent="0.3">
      <c r="A4785" s="5">
        <v>45748</v>
      </c>
      <c r="B4785" t="s">
        <v>104</v>
      </c>
      <c r="C4785" t="s">
        <v>567</v>
      </c>
      <c r="D4785" s="1">
        <v>45187</v>
      </c>
      <c r="F4785" t="b">
        <v>1</v>
      </c>
      <c r="G4785" s="6">
        <v>6423500</v>
      </c>
      <c r="H4785">
        <v>0</v>
      </c>
      <c r="I4785" s="6">
        <v>10750</v>
      </c>
      <c r="J4785" s="6">
        <v>6434250</v>
      </c>
    </row>
    <row r="4786" spans="1:10" x14ac:dyDescent="0.3">
      <c r="A4786" s="5">
        <v>45748</v>
      </c>
      <c r="B4786" t="s">
        <v>105</v>
      </c>
      <c r="C4786" t="s">
        <v>568</v>
      </c>
      <c r="D4786" s="1">
        <v>45187</v>
      </c>
      <c r="F4786" t="b">
        <v>1</v>
      </c>
      <c r="G4786" s="6">
        <v>4535180</v>
      </c>
      <c r="H4786">
        <v>0</v>
      </c>
      <c r="I4786">
        <v>0</v>
      </c>
      <c r="J4786" s="6">
        <v>4535180</v>
      </c>
    </row>
    <row r="4787" spans="1:10" x14ac:dyDescent="0.3">
      <c r="A4787" s="5">
        <v>45748</v>
      </c>
      <c r="B4787" t="s">
        <v>106</v>
      </c>
      <c r="C4787" t="s">
        <v>569</v>
      </c>
      <c r="D4787" s="1">
        <v>45188</v>
      </c>
      <c r="F4787" t="b">
        <v>1</v>
      </c>
      <c r="G4787" s="6">
        <v>3450850</v>
      </c>
      <c r="H4787">
        <v>0</v>
      </c>
      <c r="I4787">
        <v>0</v>
      </c>
      <c r="J4787" s="6">
        <v>3450850</v>
      </c>
    </row>
    <row r="4788" spans="1:10" x14ac:dyDescent="0.3">
      <c r="A4788" s="5">
        <v>45748</v>
      </c>
      <c r="B4788" t="s">
        <v>107</v>
      </c>
      <c r="C4788" t="s">
        <v>570</v>
      </c>
      <c r="D4788" s="1">
        <v>45189</v>
      </c>
      <c r="F4788" t="b">
        <v>1</v>
      </c>
      <c r="G4788" s="6">
        <v>6542800</v>
      </c>
      <c r="H4788">
        <v>0</v>
      </c>
      <c r="I4788">
        <v>0</v>
      </c>
      <c r="J4788" s="6">
        <v>6542800</v>
      </c>
    </row>
    <row r="4789" spans="1:10" x14ac:dyDescent="0.3">
      <c r="A4789" s="5">
        <v>45748</v>
      </c>
      <c r="B4789" t="s">
        <v>108</v>
      </c>
      <c r="C4789" t="s">
        <v>571</v>
      </c>
      <c r="D4789" s="1">
        <v>45194</v>
      </c>
      <c r="F4789" t="b">
        <v>1</v>
      </c>
      <c r="G4789" s="6">
        <v>5686600</v>
      </c>
      <c r="H4789">
        <v>0</v>
      </c>
      <c r="I4789" s="6">
        <v>5000</v>
      </c>
      <c r="J4789" s="6">
        <v>5691600</v>
      </c>
    </row>
    <row r="4790" spans="1:10" x14ac:dyDescent="0.3">
      <c r="A4790" s="5">
        <v>45748</v>
      </c>
      <c r="B4790" t="s">
        <v>109</v>
      </c>
      <c r="C4790" t="s">
        <v>572</v>
      </c>
      <c r="D4790" s="1">
        <v>45195</v>
      </c>
      <c r="F4790" t="b">
        <v>1</v>
      </c>
      <c r="G4790" s="6">
        <v>5649970</v>
      </c>
      <c r="H4790">
        <v>0</v>
      </c>
      <c r="I4790">
        <v>0</v>
      </c>
      <c r="J4790" s="6">
        <v>5649970</v>
      </c>
    </row>
    <row r="4791" spans="1:10" x14ac:dyDescent="0.3">
      <c r="A4791" s="5">
        <v>45748</v>
      </c>
      <c r="B4791" t="s">
        <v>110</v>
      </c>
      <c r="C4791" t="s">
        <v>573</v>
      </c>
      <c r="D4791" s="1">
        <v>45225</v>
      </c>
      <c r="F4791" t="b">
        <v>1</v>
      </c>
      <c r="G4791" s="6">
        <v>6909790</v>
      </c>
      <c r="H4791">
        <v>0</v>
      </c>
      <c r="I4791" s="6">
        <v>4950</v>
      </c>
      <c r="J4791" s="6">
        <v>6914740</v>
      </c>
    </row>
    <row r="4792" spans="1:10" x14ac:dyDescent="0.3">
      <c r="A4792" s="5">
        <v>45748</v>
      </c>
      <c r="B4792" t="s">
        <v>111</v>
      </c>
      <c r="C4792" t="s">
        <v>574</v>
      </c>
      <c r="D4792" s="1">
        <v>45229</v>
      </c>
      <c r="F4792" t="b">
        <v>1</v>
      </c>
      <c r="G4792" s="6">
        <v>6252550</v>
      </c>
      <c r="H4792">
        <v>0</v>
      </c>
      <c r="I4792" s="6">
        <v>4060</v>
      </c>
      <c r="J4792" s="6">
        <v>6256610</v>
      </c>
    </row>
    <row r="4793" spans="1:10" x14ac:dyDescent="0.3">
      <c r="A4793" s="5">
        <v>45748</v>
      </c>
      <c r="B4793" t="s">
        <v>112</v>
      </c>
      <c r="C4793" t="s">
        <v>575</v>
      </c>
      <c r="D4793" s="1">
        <v>45236</v>
      </c>
      <c r="F4793" t="b">
        <v>1</v>
      </c>
      <c r="G4793" s="6">
        <v>4811340</v>
      </c>
      <c r="H4793">
        <v>0</v>
      </c>
      <c r="I4793">
        <v>0</v>
      </c>
      <c r="J4793" s="6">
        <v>4811340</v>
      </c>
    </row>
    <row r="4794" spans="1:10" x14ac:dyDescent="0.3">
      <c r="A4794" s="5">
        <v>45748</v>
      </c>
      <c r="B4794" t="s">
        <v>113</v>
      </c>
      <c r="C4794" t="s">
        <v>576</v>
      </c>
      <c r="D4794" s="1">
        <v>45251</v>
      </c>
      <c r="F4794" t="b">
        <v>1</v>
      </c>
      <c r="G4794" s="6">
        <v>5254530</v>
      </c>
      <c r="H4794">
        <v>0</v>
      </c>
      <c r="I4794">
        <v>0</v>
      </c>
      <c r="J4794" s="6">
        <v>5254530</v>
      </c>
    </row>
    <row r="4795" spans="1:10" x14ac:dyDescent="0.3">
      <c r="A4795" s="5">
        <v>45748</v>
      </c>
      <c r="B4795" t="s">
        <v>114</v>
      </c>
      <c r="C4795" t="s">
        <v>577</v>
      </c>
      <c r="D4795" s="1">
        <v>45272</v>
      </c>
      <c r="F4795" t="b">
        <v>1</v>
      </c>
      <c r="G4795" s="6">
        <v>6940320</v>
      </c>
      <c r="H4795">
        <v>0</v>
      </c>
      <c r="I4795">
        <v>0</v>
      </c>
      <c r="J4795" s="6">
        <v>6940320</v>
      </c>
    </row>
    <row r="4796" spans="1:10" x14ac:dyDescent="0.3">
      <c r="A4796" s="5">
        <v>45748</v>
      </c>
      <c r="B4796" t="s">
        <v>115</v>
      </c>
      <c r="C4796" t="s">
        <v>578</v>
      </c>
      <c r="D4796" s="1">
        <v>45278</v>
      </c>
      <c r="F4796" t="b">
        <v>1</v>
      </c>
      <c r="G4796" s="6">
        <v>5785000</v>
      </c>
      <c r="H4796">
        <v>0</v>
      </c>
      <c r="I4796">
        <v>400</v>
      </c>
      <c r="J4796" s="6">
        <v>5785400</v>
      </c>
    </row>
    <row r="4797" spans="1:10" x14ac:dyDescent="0.3">
      <c r="A4797" s="5">
        <v>45748</v>
      </c>
      <c r="B4797" t="s">
        <v>116</v>
      </c>
      <c r="C4797" t="s">
        <v>579</v>
      </c>
      <c r="D4797" s="1">
        <v>45295</v>
      </c>
      <c r="F4797" t="b">
        <v>1</v>
      </c>
      <c r="G4797" s="6">
        <v>6476320</v>
      </c>
      <c r="H4797">
        <v>0</v>
      </c>
      <c r="I4797">
        <v>0</v>
      </c>
      <c r="J4797" s="6">
        <v>6476320</v>
      </c>
    </row>
    <row r="4798" spans="1:10" x14ac:dyDescent="0.3">
      <c r="A4798" s="5">
        <v>45748</v>
      </c>
      <c r="B4798" t="s">
        <v>117</v>
      </c>
      <c r="C4798" t="s">
        <v>581</v>
      </c>
      <c r="D4798" s="1">
        <v>45296</v>
      </c>
      <c r="E4798" s="1">
        <v>45929</v>
      </c>
      <c r="F4798" t="b">
        <v>1</v>
      </c>
      <c r="G4798" s="6">
        <v>3279600</v>
      </c>
      <c r="H4798">
        <v>0</v>
      </c>
      <c r="I4798">
        <v>0</v>
      </c>
      <c r="J4798" s="6">
        <v>3279600</v>
      </c>
    </row>
    <row r="4799" spans="1:10" x14ac:dyDescent="0.3">
      <c r="A4799" s="5">
        <v>45748</v>
      </c>
      <c r="B4799" t="s">
        <v>118</v>
      </c>
      <c r="C4799" t="s">
        <v>580</v>
      </c>
      <c r="D4799" s="1">
        <v>45307</v>
      </c>
      <c r="F4799" t="b">
        <v>1</v>
      </c>
      <c r="G4799" s="6">
        <v>3881440</v>
      </c>
      <c r="H4799">
        <v>0</v>
      </c>
      <c r="I4799">
        <v>600</v>
      </c>
      <c r="J4799" s="6">
        <v>3882040</v>
      </c>
    </row>
    <row r="4800" spans="1:10" x14ac:dyDescent="0.3">
      <c r="A4800" s="5">
        <v>45748</v>
      </c>
      <c r="B4800" t="s">
        <v>119</v>
      </c>
      <c r="C4800" t="s">
        <v>582</v>
      </c>
      <c r="D4800" s="1">
        <v>45308</v>
      </c>
      <c r="F4800" t="b">
        <v>1</v>
      </c>
      <c r="G4800" s="6">
        <v>6067530</v>
      </c>
      <c r="H4800">
        <v>0</v>
      </c>
      <c r="I4800">
        <v>0</v>
      </c>
      <c r="J4800" s="6">
        <v>6067530</v>
      </c>
    </row>
    <row r="4801" spans="1:10" x14ac:dyDescent="0.3">
      <c r="A4801" s="5">
        <v>45748</v>
      </c>
      <c r="B4801" t="s">
        <v>120</v>
      </c>
      <c r="C4801" t="s">
        <v>583</v>
      </c>
      <c r="D4801" s="1">
        <v>45316</v>
      </c>
      <c r="F4801" t="b">
        <v>1</v>
      </c>
      <c r="G4801" s="6">
        <v>6391750</v>
      </c>
      <c r="H4801">
        <v>0</v>
      </c>
      <c r="I4801" s="6">
        <v>21950</v>
      </c>
      <c r="J4801" s="6">
        <v>6413700</v>
      </c>
    </row>
    <row r="4802" spans="1:10" x14ac:dyDescent="0.3">
      <c r="A4802" s="5">
        <v>45748</v>
      </c>
      <c r="B4802" t="s">
        <v>121</v>
      </c>
      <c r="C4802" t="s">
        <v>584</v>
      </c>
      <c r="D4802" s="1">
        <v>45323</v>
      </c>
      <c r="F4802" t="b">
        <v>1</v>
      </c>
      <c r="G4802" s="6">
        <v>4143430</v>
      </c>
      <c r="H4802">
        <v>0</v>
      </c>
      <c r="I4802">
        <v>0</v>
      </c>
      <c r="J4802" s="6">
        <v>4143430</v>
      </c>
    </row>
    <row r="4803" spans="1:10" x14ac:dyDescent="0.3">
      <c r="A4803" s="5">
        <v>45748</v>
      </c>
      <c r="B4803" t="s">
        <v>122</v>
      </c>
      <c r="C4803" t="s">
        <v>585</v>
      </c>
      <c r="D4803" s="1">
        <v>45345</v>
      </c>
      <c r="F4803" t="b">
        <v>1</v>
      </c>
      <c r="G4803" s="6">
        <v>5381200</v>
      </c>
      <c r="H4803">
        <v>0</v>
      </c>
      <c r="I4803">
        <v>0</v>
      </c>
      <c r="J4803" s="6">
        <v>5381200</v>
      </c>
    </row>
    <row r="4804" spans="1:10" x14ac:dyDescent="0.3">
      <c r="A4804" s="5">
        <v>45748</v>
      </c>
      <c r="B4804" t="s">
        <v>123</v>
      </c>
      <c r="C4804" t="s">
        <v>586</v>
      </c>
      <c r="D4804" s="1">
        <v>45351</v>
      </c>
      <c r="F4804" t="b">
        <v>1</v>
      </c>
      <c r="G4804" s="6">
        <v>2330750</v>
      </c>
      <c r="H4804">
        <v>0</v>
      </c>
      <c r="I4804">
        <v>0</v>
      </c>
      <c r="J4804" s="6">
        <v>2330750</v>
      </c>
    </row>
    <row r="4805" spans="1:10" x14ac:dyDescent="0.3">
      <c r="A4805" s="5">
        <v>45748</v>
      </c>
      <c r="B4805" t="s">
        <v>124</v>
      </c>
      <c r="C4805" t="s">
        <v>587</v>
      </c>
      <c r="D4805" s="1">
        <v>45359</v>
      </c>
      <c r="F4805" t="b">
        <v>1</v>
      </c>
      <c r="G4805" s="6">
        <v>4559350</v>
      </c>
      <c r="H4805">
        <v>0</v>
      </c>
      <c r="I4805" s="6">
        <v>11550</v>
      </c>
      <c r="J4805" s="6">
        <v>4570900</v>
      </c>
    </row>
    <row r="4806" spans="1:10" x14ac:dyDescent="0.3">
      <c r="A4806" s="5">
        <v>45748</v>
      </c>
      <c r="B4806" t="s">
        <v>125</v>
      </c>
      <c r="C4806" t="s">
        <v>588</v>
      </c>
      <c r="D4806" s="1">
        <v>45363</v>
      </c>
      <c r="F4806" t="b">
        <v>1</v>
      </c>
      <c r="G4806" s="6">
        <v>1629900</v>
      </c>
      <c r="H4806">
        <v>0</v>
      </c>
      <c r="I4806" s="6">
        <v>6950</v>
      </c>
      <c r="J4806" s="6">
        <v>1636850</v>
      </c>
    </row>
    <row r="4807" spans="1:10" x14ac:dyDescent="0.3">
      <c r="A4807" s="5">
        <v>45748</v>
      </c>
      <c r="B4807" t="s">
        <v>126</v>
      </c>
      <c r="C4807" t="s">
        <v>589</v>
      </c>
      <c r="D4807" s="1">
        <v>45364</v>
      </c>
      <c r="F4807" t="b">
        <v>1</v>
      </c>
      <c r="G4807" s="6">
        <v>4178700</v>
      </c>
      <c r="H4807">
        <v>0</v>
      </c>
      <c r="I4807">
        <v>0</v>
      </c>
      <c r="J4807" s="6">
        <v>4178700</v>
      </c>
    </row>
    <row r="4808" spans="1:10" x14ac:dyDescent="0.3">
      <c r="A4808" s="5">
        <v>45748</v>
      </c>
      <c r="B4808" t="s">
        <v>127</v>
      </c>
      <c r="C4808" t="s">
        <v>590</v>
      </c>
      <c r="D4808" s="1">
        <v>45386</v>
      </c>
      <c r="F4808" t="b">
        <v>0</v>
      </c>
      <c r="G4808" s="6">
        <v>4574280</v>
      </c>
      <c r="H4808">
        <v>0</v>
      </c>
      <c r="I4808">
        <v>0</v>
      </c>
      <c r="J4808" s="6">
        <v>4574280</v>
      </c>
    </row>
    <row r="4809" spans="1:10" x14ac:dyDescent="0.3">
      <c r="A4809" s="5">
        <v>45748</v>
      </c>
      <c r="B4809" t="s">
        <v>128</v>
      </c>
      <c r="C4809" t="s">
        <v>591</v>
      </c>
      <c r="D4809" s="1">
        <v>45387</v>
      </c>
      <c r="F4809" t="b">
        <v>0</v>
      </c>
      <c r="G4809" s="6">
        <v>3753760</v>
      </c>
      <c r="H4809">
        <v>0</v>
      </c>
      <c r="I4809">
        <v>0</v>
      </c>
      <c r="J4809" s="6">
        <v>3753760</v>
      </c>
    </row>
    <row r="4810" spans="1:10" x14ac:dyDescent="0.3">
      <c r="A4810" s="5">
        <v>45748</v>
      </c>
      <c r="B4810" t="s">
        <v>129</v>
      </c>
      <c r="C4810" t="s">
        <v>592</v>
      </c>
      <c r="D4810" s="1">
        <v>45434</v>
      </c>
      <c r="F4810" t="b">
        <v>0</v>
      </c>
      <c r="G4810" s="6">
        <v>3784410</v>
      </c>
      <c r="H4810">
        <v>0</v>
      </c>
      <c r="I4810">
        <v>0</v>
      </c>
      <c r="J4810" s="6">
        <v>3784410</v>
      </c>
    </row>
    <row r="4811" spans="1:10" x14ac:dyDescent="0.3">
      <c r="A4811" s="5">
        <v>45748</v>
      </c>
      <c r="B4811" t="s">
        <v>130</v>
      </c>
      <c r="C4811" t="s">
        <v>593</v>
      </c>
      <c r="D4811" s="1">
        <v>45436</v>
      </c>
      <c r="F4811" t="b">
        <v>0</v>
      </c>
      <c r="G4811" s="6">
        <v>4059250</v>
      </c>
      <c r="H4811">
        <v>0</v>
      </c>
      <c r="I4811">
        <v>0</v>
      </c>
      <c r="J4811" s="6">
        <v>4059250</v>
      </c>
    </row>
    <row r="4812" spans="1:10" x14ac:dyDescent="0.3">
      <c r="A4812" s="5">
        <v>45748</v>
      </c>
      <c r="B4812" t="s">
        <v>131</v>
      </c>
      <c r="C4812" t="s">
        <v>594</v>
      </c>
      <c r="D4812" s="1">
        <v>45469</v>
      </c>
      <c r="F4812" t="b">
        <v>0</v>
      </c>
      <c r="G4812" s="6">
        <v>7543960</v>
      </c>
      <c r="H4812">
        <v>0</v>
      </c>
      <c r="I4812">
        <v>0</v>
      </c>
      <c r="J4812" s="6">
        <v>7543960</v>
      </c>
    </row>
    <row r="4813" spans="1:10" x14ac:dyDescent="0.3">
      <c r="A4813" s="5">
        <v>45748</v>
      </c>
      <c r="B4813" t="s">
        <v>132</v>
      </c>
      <c r="C4813" t="s">
        <v>598</v>
      </c>
      <c r="D4813" s="1">
        <v>45475</v>
      </c>
      <c r="F4813" t="b">
        <v>0</v>
      </c>
      <c r="G4813" s="6">
        <v>4359050</v>
      </c>
      <c r="H4813">
        <v>0</v>
      </c>
      <c r="I4813">
        <v>0</v>
      </c>
      <c r="J4813" s="6">
        <v>4359050</v>
      </c>
    </row>
    <row r="4814" spans="1:10" x14ac:dyDescent="0.3">
      <c r="A4814" s="5">
        <v>45748</v>
      </c>
      <c r="B4814" t="s">
        <v>133</v>
      </c>
      <c r="C4814" t="s">
        <v>599</v>
      </c>
      <c r="D4814" s="1">
        <v>45495</v>
      </c>
      <c r="F4814" t="b">
        <v>0</v>
      </c>
      <c r="G4814" s="6">
        <v>1702950</v>
      </c>
      <c r="H4814">
        <v>0</v>
      </c>
      <c r="I4814">
        <v>0</v>
      </c>
      <c r="J4814" s="6">
        <v>1702950</v>
      </c>
    </row>
    <row r="4815" spans="1:10" x14ac:dyDescent="0.3">
      <c r="A4815" s="5">
        <v>45748</v>
      </c>
      <c r="B4815" t="s">
        <v>134</v>
      </c>
      <c r="C4815" t="s">
        <v>600</v>
      </c>
      <c r="D4815" s="1">
        <v>45505</v>
      </c>
      <c r="F4815" t="b">
        <v>0</v>
      </c>
      <c r="G4815" s="6">
        <v>4119600</v>
      </c>
      <c r="H4815">
        <v>0</v>
      </c>
      <c r="I4815">
        <v>0</v>
      </c>
      <c r="J4815" s="6">
        <v>4119600</v>
      </c>
    </row>
    <row r="4816" spans="1:10" x14ac:dyDescent="0.3">
      <c r="A4816" s="5">
        <v>45748</v>
      </c>
      <c r="B4816" t="s">
        <v>135</v>
      </c>
      <c r="C4816" t="s">
        <v>601</v>
      </c>
      <c r="D4816" s="1">
        <v>45531</v>
      </c>
      <c r="F4816" t="b">
        <v>0</v>
      </c>
      <c r="G4816" s="6">
        <v>7319320</v>
      </c>
      <c r="H4816">
        <v>0</v>
      </c>
      <c r="I4816">
        <v>0</v>
      </c>
      <c r="J4816" s="6">
        <v>7319320</v>
      </c>
    </row>
    <row r="4817" spans="1:10" x14ac:dyDescent="0.3">
      <c r="A4817" s="5">
        <v>45748</v>
      </c>
      <c r="B4817" t="s">
        <v>136</v>
      </c>
      <c r="C4817" t="s">
        <v>602</v>
      </c>
      <c r="D4817" s="1">
        <v>45532</v>
      </c>
      <c r="F4817" t="b">
        <v>0</v>
      </c>
      <c r="G4817" s="6">
        <v>2228850</v>
      </c>
      <c r="H4817">
        <v>0</v>
      </c>
      <c r="I4817">
        <v>0</v>
      </c>
      <c r="J4817" s="6">
        <v>2228850</v>
      </c>
    </row>
    <row r="4818" spans="1:10" x14ac:dyDescent="0.3">
      <c r="A4818" s="5">
        <v>45748</v>
      </c>
      <c r="B4818" t="s">
        <v>137</v>
      </c>
      <c r="C4818" t="s">
        <v>603</v>
      </c>
      <c r="D4818" s="1">
        <v>45541</v>
      </c>
      <c r="F4818" t="b">
        <v>0</v>
      </c>
      <c r="G4818" s="6">
        <v>3928530</v>
      </c>
      <c r="H4818">
        <v>0</v>
      </c>
      <c r="I4818">
        <v>0</v>
      </c>
      <c r="J4818" s="6">
        <v>3928530</v>
      </c>
    </row>
    <row r="4819" spans="1:10" x14ac:dyDescent="0.3">
      <c r="A4819" s="5">
        <v>45748</v>
      </c>
      <c r="B4819" t="s">
        <v>138</v>
      </c>
      <c r="C4819" t="s">
        <v>604</v>
      </c>
      <c r="D4819" s="1">
        <v>45540</v>
      </c>
      <c r="F4819" t="b">
        <v>0</v>
      </c>
      <c r="G4819" s="6">
        <v>4654700</v>
      </c>
      <c r="H4819">
        <v>0</v>
      </c>
      <c r="I4819" s="6">
        <v>9860</v>
      </c>
      <c r="J4819" s="6">
        <v>4664560</v>
      </c>
    </row>
    <row r="4820" spans="1:10" x14ac:dyDescent="0.3">
      <c r="A4820" s="5">
        <v>45748</v>
      </c>
      <c r="B4820" t="s">
        <v>139</v>
      </c>
      <c r="C4820" t="s">
        <v>605</v>
      </c>
      <c r="D4820" s="1">
        <v>45567</v>
      </c>
      <c r="F4820" t="b">
        <v>0</v>
      </c>
      <c r="G4820" s="6">
        <v>4721800</v>
      </c>
      <c r="H4820">
        <v>0</v>
      </c>
      <c r="I4820">
        <v>0</v>
      </c>
      <c r="J4820" s="6">
        <v>4721800</v>
      </c>
    </row>
    <row r="4821" spans="1:10" x14ac:dyDescent="0.3">
      <c r="A4821" s="5">
        <v>45748</v>
      </c>
      <c r="B4821" t="s">
        <v>140</v>
      </c>
      <c r="C4821" t="s">
        <v>606</v>
      </c>
      <c r="D4821" s="1">
        <v>45589</v>
      </c>
      <c r="F4821" t="b">
        <v>0</v>
      </c>
      <c r="G4821" s="6">
        <v>2922250</v>
      </c>
      <c r="H4821">
        <v>0</v>
      </c>
      <c r="I4821">
        <v>0</v>
      </c>
      <c r="J4821" s="6">
        <v>2922250</v>
      </c>
    </row>
    <row r="4822" spans="1:10" x14ac:dyDescent="0.3">
      <c r="A4822" s="5">
        <v>45748</v>
      </c>
      <c r="B4822" t="s">
        <v>141</v>
      </c>
      <c r="C4822" t="s">
        <v>607</v>
      </c>
      <c r="D4822" s="1">
        <v>45611</v>
      </c>
      <c r="F4822" t="b">
        <v>0</v>
      </c>
      <c r="G4822" s="6">
        <v>3125510</v>
      </c>
      <c r="H4822">
        <v>0</v>
      </c>
      <c r="I4822">
        <v>0</v>
      </c>
      <c r="J4822" s="6">
        <v>3125510</v>
      </c>
    </row>
    <row r="4823" spans="1:10" x14ac:dyDescent="0.3">
      <c r="A4823" s="5">
        <v>45748</v>
      </c>
      <c r="B4823" t="s">
        <v>142</v>
      </c>
      <c r="C4823" t="s">
        <v>608</v>
      </c>
      <c r="D4823" s="1">
        <v>45652</v>
      </c>
      <c r="F4823" t="b">
        <v>0</v>
      </c>
      <c r="G4823" s="6">
        <v>3363700</v>
      </c>
      <c r="H4823">
        <v>0</v>
      </c>
      <c r="I4823">
        <v>0</v>
      </c>
      <c r="J4823" s="6">
        <v>3363700</v>
      </c>
    </row>
    <row r="4824" spans="1:10" x14ac:dyDescent="0.3">
      <c r="A4824" s="5">
        <v>45748</v>
      </c>
      <c r="B4824" t="s">
        <v>143</v>
      </c>
      <c r="C4824" t="s">
        <v>609</v>
      </c>
      <c r="D4824" s="1">
        <v>45659</v>
      </c>
      <c r="F4824" t="b">
        <v>0</v>
      </c>
      <c r="G4824" s="6">
        <v>5481490</v>
      </c>
      <c r="H4824">
        <v>0</v>
      </c>
      <c r="I4824">
        <v>0</v>
      </c>
      <c r="J4824" s="6">
        <v>5481490</v>
      </c>
    </row>
    <row r="4825" spans="1:10" x14ac:dyDescent="0.3">
      <c r="A4825" s="5">
        <v>45748</v>
      </c>
      <c r="B4825" t="s">
        <v>144</v>
      </c>
      <c r="C4825" t="s">
        <v>610</v>
      </c>
      <c r="D4825" s="1">
        <v>45755</v>
      </c>
      <c r="F4825" t="b">
        <v>0</v>
      </c>
      <c r="G4825" s="6">
        <v>2762850</v>
      </c>
      <c r="H4825">
        <v>0</v>
      </c>
      <c r="I4825">
        <v>0</v>
      </c>
      <c r="J4825" s="6">
        <v>2762850</v>
      </c>
    </row>
    <row r="4826" spans="1:10" x14ac:dyDescent="0.3">
      <c r="A4826" s="5">
        <v>45748</v>
      </c>
      <c r="B4826" t="s">
        <v>145</v>
      </c>
      <c r="C4826" t="s">
        <v>611</v>
      </c>
      <c r="D4826" s="1">
        <v>45860</v>
      </c>
      <c r="F4826" t="b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3">
      <c r="A4827" s="5">
        <v>45748</v>
      </c>
      <c r="B4827" t="s">
        <v>147</v>
      </c>
      <c r="C4827" t="s">
        <v>612</v>
      </c>
      <c r="D4827" s="1">
        <v>45880</v>
      </c>
      <c r="F4827" t="b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3">
      <c r="A4828" s="5">
        <v>45748</v>
      </c>
      <c r="B4828" t="s">
        <v>146</v>
      </c>
      <c r="C4828" t="s">
        <v>613</v>
      </c>
      <c r="D4828" s="1">
        <v>45867</v>
      </c>
      <c r="F4828" t="b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3">
      <c r="A4829" s="5">
        <v>45778</v>
      </c>
      <c r="B4829" t="s">
        <v>1</v>
      </c>
      <c r="C4829" t="s">
        <v>475</v>
      </c>
      <c r="D4829" s="1">
        <v>42292</v>
      </c>
      <c r="F4829" t="b">
        <v>1</v>
      </c>
      <c r="G4829" s="6">
        <v>7692850</v>
      </c>
      <c r="H4829" s="6">
        <v>345000</v>
      </c>
      <c r="I4829" s="6">
        <v>32300</v>
      </c>
      <c r="J4829" s="6">
        <v>8070150</v>
      </c>
    </row>
    <row r="4830" spans="1:10" x14ac:dyDescent="0.3">
      <c r="A4830" s="5">
        <v>45778</v>
      </c>
      <c r="B4830" t="s">
        <v>3</v>
      </c>
      <c r="C4830" t="s">
        <v>476</v>
      </c>
      <c r="D4830" s="1">
        <v>42444</v>
      </c>
      <c r="F4830" t="b">
        <v>1</v>
      </c>
      <c r="G4830" s="6">
        <v>7210560</v>
      </c>
      <c r="H4830">
        <v>0</v>
      </c>
      <c r="I4830">
        <v>0</v>
      </c>
      <c r="J4830" s="6">
        <v>7210560</v>
      </c>
    </row>
    <row r="4831" spans="1:10" x14ac:dyDescent="0.3">
      <c r="A4831" s="5">
        <v>45778</v>
      </c>
      <c r="B4831" t="s">
        <v>4</v>
      </c>
      <c r="C4831" t="s">
        <v>477</v>
      </c>
      <c r="D4831" s="1">
        <v>42503</v>
      </c>
      <c r="F4831" t="b">
        <v>1</v>
      </c>
      <c r="G4831" s="6">
        <v>10671600</v>
      </c>
      <c r="H4831">
        <v>0</v>
      </c>
      <c r="I4831" s="6">
        <v>15900</v>
      </c>
      <c r="J4831" s="6">
        <v>10687500</v>
      </c>
    </row>
    <row r="4832" spans="1:10" x14ac:dyDescent="0.3">
      <c r="A4832" s="5">
        <v>45778</v>
      </c>
      <c r="B4832" t="s">
        <v>6</v>
      </c>
      <c r="C4832" t="s">
        <v>478</v>
      </c>
      <c r="D4832" s="1">
        <v>42638</v>
      </c>
      <c r="F4832" t="b">
        <v>1</v>
      </c>
      <c r="G4832" s="6">
        <v>6762780</v>
      </c>
      <c r="H4832" s="6">
        <v>188100</v>
      </c>
      <c r="I4832">
        <v>0</v>
      </c>
      <c r="J4832" s="6">
        <v>6950880</v>
      </c>
    </row>
    <row r="4833" spans="1:10" x14ac:dyDescent="0.3">
      <c r="A4833" s="5">
        <v>45778</v>
      </c>
      <c r="B4833" t="s">
        <v>8</v>
      </c>
      <c r="C4833" t="s">
        <v>479</v>
      </c>
      <c r="D4833" s="1">
        <v>42708</v>
      </c>
      <c r="F4833" t="b">
        <v>1</v>
      </c>
      <c r="G4833" s="6">
        <v>6767650</v>
      </c>
      <c r="H4833">
        <v>0</v>
      </c>
      <c r="I4833">
        <v>0</v>
      </c>
      <c r="J4833" s="6">
        <v>6767650</v>
      </c>
    </row>
    <row r="4834" spans="1:10" x14ac:dyDescent="0.3">
      <c r="A4834" s="5">
        <v>45778</v>
      </c>
      <c r="B4834" t="s">
        <v>10</v>
      </c>
      <c r="C4834" t="s">
        <v>480</v>
      </c>
      <c r="D4834" s="1">
        <v>43039</v>
      </c>
      <c r="F4834" t="b">
        <v>1</v>
      </c>
      <c r="G4834" s="6">
        <v>3251750</v>
      </c>
      <c r="H4834" s="6">
        <v>147600</v>
      </c>
      <c r="I4834">
        <v>0</v>
      </c>
      <c r="J4834" s="6">
        <v>3399350</v>
      </c>
    </row>
    <row r="4835" spans="1:10" x14ac:dyDescent="0.3">
      <c r="A4835" s="5">
        <v>45778</v>
      </c>
      <c r="B4835" t="s">
        <v>11</v>
      </c>
      <c r="C4835" t="s">
        <v>481</v>
      </c>
      <c r="D4835" s="1">
        <v>43146</v>
      </c>
      <c r="F4835" t="b">
        <v>1</v>
      </c>
      <c r="G4835" s="6">
        <v>7502260</v>
      </c>
      <c r="H4835" s="6">
        <v>68100</v>
      </c>
      <c r="I4835">
        <v>0</v>
      </c>
      <c r="J4835" s="6">
        <v>7570360</v>
      </c>
    </row>
    <row r="4836" spans="1:10" x14ac:dyDescent="0.3">
      <c r="A4836" s="5">
        <v>45778</v>
      </c>
      <c r="B4836" t="s">
        <v>12</v>
      </c>
      <c r="C4836" t="s">
        <v>494</v>
      </c>
      <c r="D4836" s="1">
        <v>43252</v>
      </c>
      <c r="F4836" t="b">
        <v>1</v>
      </c>
      <c r="G4836" s="6">
        <v>1045500</v>
      </c>
      <c r="H4836">
        <v>0</v>
      </c>
      <c r="I4836">
        <v>0</v>
      </c>
      <c r="J4836" s="6">
        <v>1045500</v>
      </c>
    </row>
    <row r="4837" spans="1:10" x14ac:dyDescent="0.3">
      <c r="A4837" s="5">
        <v>45778</v>
      </c>
      <c r="B4837" t="s">
        <v>13</v>
      </c>
      <c r="C4837" t="s">
        <v>485</v>
      </c>
      <c r="D4837" s="1">
        <v>43779</v>
      </c>
      <c r="F4837" t="b">
        <v>1</v>
      </c>
      <c r="G4837" s="6">
        <v>7384690</v>
      </c>
      <c r="H4837" s="6">
        <v>165300</v>
      </c>
      <c r="I4837">
        <v>0</v>
      </c>
      <c r="J4837" s="6">
        <v>7549990</v>
      </c>
    </row>
    <row r="4838" spans="1:10" x14ac:dyDescent="0.3">
      <c r="A4838" s="5">
        <v>45778</v>
      </c>
      <c r="B4838" t="s">
        <v>15</v>
      </c>
      <c r="C4838" t="s">
        <v>517</v>
      </c>
      <c r="D4838" s="1">
        <v>44583</v>
      </c>
      <c r="F4838" t="b">
        <v>1</v>
      </c>
      <c r="G4838" s="6">
        <v>6358450</v>
      </c>
      <c r="H4838" s="6">
        <v>343100</v>
      </c>
      <c r="I4838">
        <v>0</v>
      </c>
      <c r="J4838" s="6">
        <v>6701550</v>
      </c>
    </row>
    <row r="4839" spans="1:10" x14ac:dyDescent="0.3">
      <c r="A4839" s="5">
        <v>45778</v>
      </c>
      <c r="B4839" t="s">
        <v>16</v>
      </c>
      <c r="C4839" t="s">
        <v>538</v>
      </c>
      <c r="D4839" s="1">
        <v>44889</v>
      </c>
      <c r="F4839" t="b">
        <v>1</v>
      </c>
      <c r="G4839" s="6">
        <v>7463680</v>
      </c>
      <c r="H4839">
        <v>0</v>
      </c>
      <c r="I4839" s="6">
        <v>17580</v>
      </c>
      <c r="J4839" s="6">
        <v>7481260</v>
      </c>
    </row>
    <row r="4840" spans="1:10" x14ac:dyDescent="0.3">
      <c r="A4840" s="5">
        <v>45778</v>
      </c>
      <c r="B4840" t="s">
        <v>17</v>
      </c>
      <c r="C4840" t="s">
        <v>595</v>
      </c>
      <c r="D4840" s="1">
        <v>45470</v>
      </c>
      <c r="F4840" t="b">
        <v>0</v>
      </c>
      <c r="G4840" s="6">
        <v>4572480</v>
      </c>
      <c r="H4840">
        <v>0</v>
      </c>
      <c r="I4840">
        <v>0</v>
      </c>
      <c r="J4840" s="6">
        <v>4572480</v>
      </c>
    </row>
    <row r="4841" spans="1:10" x14ac:dyDescent="0.3">
      <c r="A4841" s="5">
        <v>45778</v>
      </c>
      <c r="B4841" t="s">
        <v>18</v>
      </c>
      <c r="C4841" t="s">
        <v>596</v>
      </c>
      <c r="D4841" s="1">
        <v>45810</v>
      </c>
      <c r="F4841" t="b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3">
      <c r="A4842" s="5">
        <v>45778</v>
      </c>
      <c r="B4842" t="s">
        <v>20</v>
      </c>
      <c r="C4842" t="s">
        <v>482</v>
      </c>
      <c r="D4842" s="1">
        <v>43629</v>
      </c>
      <c r="F4842" t="b">
        <v>1</v>
      </c>
      <c r="G4842" s="6">
        <v>10492210</v>
      </c>
      <c r="H4842" s="6">
        <v>257200</v>
      </c>
      <c r="I4842">
        <v>0</v>
      </c>
      <c r="J4842" s="6">
        <v>10749410</v>
      </c>
    </row>
    <row r="4843" spans="1:10" x14ac:dyDescent="0.3">
      <c r="A4843" s="5">
        <v>45778</v>
      </c>
      <c r="B4843" t="s">
        <v>21</v>
      </c>
      <c r="C4843" t="s">
        <v>483</v>
      </c>
      <c r="D4843" s="1">
        <v>43631</v>
      </c>
      <c r="F4843" t="b">
        <v>1</v>
      </c>
      <c r="G4843" s="6">
        <v>3731000</v>
      </c>
      <c r="H4843" s="6">
        <v>105400</v>
      </c>
      <c r="I4843">
        <v>0</v>
      </c>
      <c r="J4843" s="6">
        <v>3836400</v>
      </c>
    </row>
    <row r="4844" spans="1:10" x14ac:dyDescent="0.3">
      <c r="A4844" s="5">
        <v>45778</v>
      </c>
      <c r="B4844" t="s">
        <v>22</v>
      </c>
      <c r="C4844" t="s">
        <v>484</v>
      </c>
      <c r="D4844" s="1">
        <v>43743</v>
      </c>
      <c r="F4844" t="b">
        <v>1</v>
      </c>
      <c r="G4844" s="6">
        <v>9060600</v>
      </c>
      <c r="H4844" s="6">
        <v>298500</v>
      </c>
      <c r="I4844">
        <v>500</v>
      </c>
      <c r="J4844" s="6">
        <v>9359600</v>
      </c>
    </row>
    <row r="4845" spans="1:10" x14ac:dyDescent="0.3">
      <c r="A4845" s="5">
        <v>45778</v>
      </c>
      <c r="B4845" t="s">
        <v>23</v>
      </c>
      <c r="C4845" t="s">
        <v>486</v>
      </c>
      <c r="D4845" s="1">
        <v>43834</v>
      </c>
      <c r="F4845" t="b">
        <v>1</v>
      </c>
      <c r="G4845" s="6">
        <v>10975260</v>
      </c>
      <c r="H4845">
        <v>0</v>
      </c>
      <c r="I4845">
        <v>0</v>
      </c>
      <c r="J4845" s="6">
        <v>10975260</v>
      </c>
    </row>
    <row r="4846" spans="1:10" x14ac:dyDescent="0.3">
      <c r="A4846" s="5">
        <v>45778</v>
      </c>
      <c r="B4846" t="s">
        <v>24</v>
      </c>
      <c r="C4846" t="s">
        <v>487</v>
      </c>
      <c r="D4846" s="1">
        <v>43833</v>
      </c>
      <c r="F4846" t="b">
        <v>1</v>
      </c>
      <c r="G4846" s="6">
        <v>5087070</v>
      </c>
      <c r="H4846">
        <v>0</v>
      </c>
      <c r="I4846">
        <v>0</v>
      </c>
      <c r="J4846" s="6">
        <v>5087070</v>
      </c>
    </row>
    <row r="4847" spans="1:10" x14ac:dyDescent="0.3">
      <c r="A4847" s="5">
        <v>45778</v>
      </c>
      <c r="B4847" t="s">
        <v>25</v>
      </c>
      <c r="C4847" t="s">
        <v>488</v>
      </c>
      <c r="D4847" s="1">
        <v>43853</v>
      </c>
      <c r="F4847" t="b">
        <v>1</v>
      </c>
      <c r="G4847" s="6">
        <v>8348740</v>
      </c>
      <c r="H4847" s="6">
        <v>323400</v>
      </c>
      <c r="I4847">
        <v>0</v>
      </c>
      <c r="J4847" s="6">
        <v>8672140</v>
      </c>
    </row>
    <row r="4848" spans="1:10" x14ac:dyDescent="0.3">
      <c r="A4848" s="5">
        <v>45778</v>
      </c>
      <c r="B4848" t="s">
        <v>26</v>
      </c>
      <c r="C4848" t="s">
        <v>489</v>
      </c>
      <c r="D4848" s="1">
        <v>43945</v>
      </c>
      <c r="F4848" t="b">
        <v>1</v>
      </c>
      <c r="G4848" s="6">
        <v>11023910</v>
      </c>
      <c r="H4848" s="6">
        <v>244600</v>
      </c>
      <c r="I4848" s="6">
        <v>1000</v>
      </c>
      <c r="J4848" s="6">
        <v>11269510</v>
      </c>
    </row>
    <row r="4849" spans="1:10" x14ac:dyDescent="0.3">
      <c r="A4849" s="5">
        <v>45778</v>
      </c>
      <c r="B4849" t="s">
        <v>27</v>
      </c>
      <c r="C4849" t="s">
        <v>490</v>
      </c>
      <c r="D4849" s="1">
        <v>44015</v>
      </c>
      <c r="F4849" t="b">
        <v>1</v>
      </c>
      <c r="G4849" s="6">
        <v>4416860</v>
      </c>
      <c r="H4849">
        <v>0</v>
      </c>
      <c r="I4849">
        <v>0</v>
      </c>
      <c r="J4849" s="6">
        <v>4416860</v>
      </c>
    </row>
    <row r="4850" spans="1:10" x14ac:dyDescent="0.3">
      <c r="A4850" s="5">
        <v>45778</v>
      </c>
      <c r="B4850" t="s">
        <v>28</v>
      </c>
      <c r="C4850" t="s">
        <v>491</v>
      </c>
      <c r="D4850" s="1">
        <v>44042</v>
      </c>
      <c r="F4850" t="b">
        <v>1</v>
      </c>
      <c r="G4850" s="6">
        <v>6103400</v>
      </c>
      <c r="H4850">
        <v>0</v>
      </c>
      <c r="I4850" s="6">
        <v>880000</v>
      </c>
      <c r="J4850" s="6">
        <v>6983400</v>
      </c>
    </row>
    <row r="4851" spans="1:10" x14ac:dyDescent="0.3">
      <c r="A4851" s="5">
        <v>45778</v>
      </c>
      <c r="B4851" t="s">
        <v>29</v>
      </c>
      <c r="C4851" t="s">
        <v>492</v>
      </c>
      <c r="D4851" s="1">
        <v>44043</v>
      </c>
      <c r="F4851" t="b">
        <v>1</v>
      </c>
      <c r="G4851" s="6">
        <v>4870350</v>
      </c>
      <c r="H4851">
        <v>0</v>
      </c>
      <c r="I4851">
        <v>0</v>
      </c>
      <c r="J4851" s="6">
        <v>4870350</v>
      </c>
    </row>
    <row r="4852" spans="1:10" x14ac:dyDescent="0.3">
      <c r="A4852" s="5">
        <v>45778</v>
      </c>
      <c r="B4852" t="s">
        <v>30</v>
      </c>
      <c r="C4852" t="s">
        <v>493</v>
      </c>
      <c r="D4852" s="1">
        <v>44072</v>
      </c>
      <c r="F4852" t="b">
        <v>1</v>
      </c>
      <c r="G4852" s="6">
        <v>8341750</v>
      </c>
      <c r="H4852">
        <v>0</v>
      </c>
      <c r="I4852">
        <v>0</v>
      </c>
      <c r="J4852" s="6">
        <v>8341750</v>
      </c>
    </row>
    <row r="4853" spans="1:10" x14ac:dyDescent="0.3">
      <c r="A4853" s="5">
        <v>45778</v>
      </c>
      <c r="B4853" t="s">
        <v>31</v>
      </c>
      <c r="C4853" t="s">
        <v>495</v>
      </c>
      <c r="D4853" s="1">
        <v>44085</v>
      </c>
      <c r="F4853" t="b">
        <v>1</v>
      </c>
      <c r="G4853" s="6">
        <v>7145610</v>
      </c>
      <c r="H4853">
        <v>0</v>
      </c>
      <c r="I4853">
        <v>200</v>
      </c>
      <c r="J4853" s="6">
        <v>7145810</v>
      </c>
    </row>
    <row r="4854" spans="1:10" x14ac:dyDescent="0.3">
      <c r="A4854" s="5">
        <v>45778</v>
      </c>
      <c r="B4854" t="s">
        <v>32</v>
      </c>
      <c r="C4854" t="s">
        <v>496</v>
      </c>
      <c r="D4854" s="1">
        <v>44130</v>
      </c>
      <c r="E4854" s="1">
        <v>45543</v>
      </c>
      <c r="F4854" t="b">
        <v>1</v>
      </c>
      <c r="G4854">
        <v>0</v>
      </c>
      <c r="H4854">
        <v>0</v>
      </c>
      <c r="I4854">
        <v>0</v>
      </c>
      <c r="J4854">
        <v>0</v>
      </c>
    </row>
    <row r="4855" spans="1:10" x14ac:dyDescent="0.3">
      <c r="A4855" s="5">
        <v>45778</v>
      </c>
      <c r="B4855" t="s">
        <v>33</v>
      </c>
      <c r="C4855" t="s">
        <v>497</v>
      </c>
      <c r="D4855" s="1">
        <v>44147</v>
      </c>
      <c r="F4855" t="b">
        <v>1</v>
      </c>
      <c r="G4855" s="6">
        <v>6212500</v>
      </c>
      <c r="H4855">
        <v>0</v>
      </c>
      <c r="I4855" s="6">
        <v>7500</v>
      </c>
      <c r="J4855" s="6">
        <v>6220000</v>
      </c>
    </row>
    <row r="4856" spans="1:10" x14ac:dyDescent="0.3">
      <c r="A4856" s="5">
        <v>45778</v>
      </c>
      <c r="B4856" t="s">
        <v>34</v>
      </c>
      <c r="C4856" t="s">
        <v>498</v>
      </c>
      <c r="D4856" s="1">
        <v>44154</v>
      </c>
      <c r="F4856" t="b">
        <v>1</v>
      </c>
      <c r="G4856" s="6">
        <v>10477590</v>
      </c>
      <c r="H4856">
        <v>0</v>
      </c>
      <c r="I4856">
        <v>0</v>
      </c>
      <c r="J4856" s="6">
        <v>10477590</v>
      </c>
    </row>
    <row r="4857" spans="1:10" x14ac:dyDescent="0.3">
      <c r="A4857" s="5">
        <v>45778</v>
      </c>
      <c r="B4857" t="s">
        <v>35</v>
      </c>
      <c r="C4857" t="s">
        <v>499</v>
      </c>
      <c r="D4857" s="1">
        <v>44169</v>
      </c>
      <c r="F4857" t="b">
        <v>1</v>
      </c>
      <c r="G4857" s="6">
        <v>4381780</v>
      </c>
      <c r="H4857">
        <v>0</v>
      </c>
      <c r="I4857">
        <v>0</v>
      </c>
      <c r="J4857" s="6">
        <v>4381780</v>
      </c>
    </row>
    <row r="4858" spans="1:10" x14ac:dyDescent="0.3">
      <c r="A4858" s="5">
        <v>45778</v>
      </c>
      <c r="B4858" t="s">
        <v>36</v>
      </c>
      <c r="C4858" t="s">
        <v>500</v>
      </c>
      <c r="D4858" s="1">
        <v>44217</v>
      </c>
      <c r="E4858" s="1">
        <v>45620</v>
      </c>
      <c r="F4858" t="b">
        <v>1</v>
      </c>
      <c r="G4858">
        <v>0</v>
      </c>
      <c r="H4858">
        <v>0</v>
      </c>
      <c r="I4858">
        <v>0</v>
      </c>
      <c r="J4858">
        <v>0</v>
      </c>
    </row>
    <row r="4859" spans="1:10" x14ac:dyDescent="0.3">
      <c r="A4859" s="5">
        <v>45778</v>
      </c>
      <c r="B4859" t="s">
        <v>37</v>
      </c>
      <c r="C4859" t="s">
        <v>501</v>
      </c>
      <c r="D4859" s="1">
        <v>44245</v>
      </c>
      <c r="E4859" s="1">
        <v>45838</v>
      </c>
      <c r="F4859" t="b">
        <v>1</v>
      </c>
      <c r="G4859" s="6">
        <v>4156940</v>
      </c>
      <c r="H4859">
        <v>0</v>
      </c>
      <c r="I4859" s="6">
        <v>10350</v>
      </c>
      <c r="J4859" s="6">
        <v>4167290</v>
      </c>
    </row>
    <row r="4860" spans="1:10" x14ac:dyDescent="0.3">
      <c r="A4860" s="5">
        <v>45778</v>
      </c>
      <c r="B4860" t="s">
        <v>38</v>
      </c>
      <c r="C4860" t="s">
        <v>502</v>
      </c>
      <c r="D4860" s="1">
        <v>44252</v>
      </c>
      <c r="F4860" t="b">
        <v>1</v>
      </c>
      <c r="G4860" s="6">
        <v>4398710</v>
      </c>
      <c r="H4860">
        <v>0</v>
      </c>
      <c r="I4860">
        <v>0</v>
      </c>
      <c r="J4860" s="6">
        <v>4398710</v>
      </c>
    </row>
    <row r="4861" spans="1:10" x14ac:dyDescent="0.3">
      <c r="A4861" s="5">
        <v>45778</v>
      </c>
      <c r="B4861" t="s">
        <v>39</v>
      </c>
      <c r="C4861" t="s">
        <v>503</v>
      </c>
      <c r="D4861" s="1">
        <v>44258</v>
      </c>
      <c r="F4861" t="b">
        <v>1</v>
      </c>
      <c r="G4861" s="6">
        <v>6543150</v>
      </c>
      <c r="H4861" s="6">
        <v>279000</v>
      </c>
      <c r="I4861" s="6">
        <v>12950</v>
      </c>
      <c r="J4861" s="6">
        <v>6835100</v>
      </c>
    </row>
    <row r="4862" spans="1:10" x14ac:dyDescent="0.3">
      <c r="A4862" s="5">
        <v>45778</v>
      </c>
      <c r="B4862" t="s">
        <v>40</v>
      </c>
      <c r="C4862" t="s">
        <v>504</v>
      </c>
      <c r="D4862" s="1">
        <v>44280</v>
      </c>
      <c r="F4862" t="b">
        <v>1</v>
      </c>
      <c r="G4862" s="6">
        <v>2087000</v>
      </c>
      <c r="H4862">
        <v>0</v>
      </c>
      <c r="I4862">
        <v>0</v>
      </c>
      <c r="J4862" s="6">
        <v>2087000</v>
      </c>
    </row>
    <row r="4863" spans="1:10" x14ac:dyDescent="0.3">
      <c r="A4863" s="5">
        <v>45778</v>
      </c>
      <c r="B4863" t="s">
        <v>41</v>
      </c>
      <c r="C4863" t="s">
        <v>505</v>
      </c>
      <c r="D4863" s="1">
        <v>44287</v>
      </c>
      <c r="F4863" t="b">
        <v>1</v>
      </c>
      <c r="G4863" s="6">
        <v>8140100</v>
      </c>
      <c r="H4863">
        <v>0</v>
      </c>
      <c r="I4863">
        <v>0</v>
      </c>
      <c r="J4863" s="6">
        <v>8140100</v>
      </c>
    </row>
    <row r="4864" spans="1:10" x14ac:dyDescent="0.3">
      <c r="A4864" s="5">
        <v>45778</v>
      </c>
      <c r="B4864" t="s">
        <v>42</v>
      </c>
      <c r="C4864" t="s">
        <v>506</v>
      </c>
      <c r="D4864" s="1">
        <v>44298</v>
      </c>
      <c r="F4864" t="b">
        <v>1</v>
      </c>
      <c r="G4864" s="6">
        <v>4169110</v>
      </c>
      <c r="H4864">
        <v>0</v>
      </c>
      <c r="I4864">
        <v>0</v>
      </c>
      <c r="J4864" s="6">
        <v>4169110</v>
      </c>
    </row>
    <row r="4865" spans="1:10" x14ac:dyDescent="0.3">
      <c r="A4865" s="5">
        <v>45778</v>
      </c>
      <c r="B4865" t="s">
        <v>43</v>
      </c>
      <c r="C4865" t="s">
        <v>507</v>
      </c>
      <c r="D4865" s="1">
        <v>44299</v>
      </c>
      <c r="F4865" t="b">
        <v>1</v>
      </c>
      <c r="G4865" s="6">
        <v>3761640</v>
      </c>
      <c r="H4865">
        <v>0</v>
      </c>
      <c r="I4865">
        <v>0</v>
      </c>
      <c r="J4865" s="6">
        <v>3761640</v>
      </c>
    </row>
    <row r="4866" spans="1:10" x14ac:dyDescent="0.3">
      <c r="A4866" s="5">
        <v>45778</v>
      </c>
      <c r="B4866" t="s">
        <v>50</v>
      </c>
      <c r="C4866" t="s">
        <v>508</v>
      </c>
      <c r="D4866" s="1">
        <v>44463</v>
      </c>
      <c r="F4866" t="b">
        <v>1</v>
      </c>
      <c r="G4866" s="6">
        <v>4223250</v>
      </c>
      <c r="H4866" s="6">
        <v>230500</v>
      </c>
      <c r="I4866">
        <v>0</v>
      </c>
      <c r="J4866" s="6">
        <v>4453750</v>
      </c>
    </row>
    <row r="4867" spans="1:10" x14ac:dyDescent="0.3">
      <c r="A4867" s="5">
        <v>45778</v>
      </c>
      <c r="B4867" t="s">
        <v>51</v>
      </c>
      <c r="C4867" t="s">
        <v>508</v>
      </c>
      <c r="D4867" s="1">
        <v>44377</v>
      </c>
      <c r="F4867" t="b">
        <v>1</v>
      </c>
      <c r="G4867" s="6">
        <v>5950300</v>
      </c>
      <c r="H4867" s="6">
        <v>215300</v>
      </c>
      <c r="I4867" s="6">
        <v>24900</v>
      </c>
      <c r="J4867" s="6">
        <v>6190500</v>
      </c>
    </row>
    <row r="4868" spans="1:10" x14ac:dyDescent="0.3">
      <c r="A4868" s="5">
        <v>45778</v>
      </c>
      <c r="B4868" t="s">
        <v>52</v>
      </c>
      <c r="C4868" t="s">
        <v>508</v>
      </c>
      <c r="D4868" s="1">
        <v>44501</v>
      </c>
      <c r="F4868" t="b">
        <v>1</v>
      </c>
      <c r="G4868" s="6">
        <v>6333110</v>
      </c>
      <c r="H4868" s="6">
        <v>125200</v>
      </c>
      <c r="I4868">
        <v>0</v>
      </c>
      <c r="J4868" s="6">
        <v>6458310</v>
      </c>
    </row>
    <row r="4869" spans="1:10" x14ac:dyDescent="0.3">
      <c r="A4869" s="5">
        <v>45778</v>
      </c>
      <c r="B4869" t="s">
        <v>53</v>
      </c>
      <c r="C4869" t="s">
        <v>508</v>
      </c>
      <c r="D4869" s="1">
        <v>44476</v>
      </c>
      <c r="F4869" t="b">
        <v>1</v>
      </c>
      <c r="G4869" s="6">
        <v>4959750</v>
      </c>
      <c r="H4869" s="6">
        <v>74000</v>
      </c>
      <c r="I4869">
        <v>0</v>
      </c>
      <c r="J4869" s="6">
        <v>5033750</v>
      </c>
    </row>
    <row r="4870" spans="1:10" x14ac:dyDescent="0.3">
      <c r="A4870" s="5">
        <v>45778</v>
      </c>
      <c r="B4870" t="s">
        <v>45</v>
      </c>
      <c r="C4870" t="s">
        <v>509</v>
      </c>
      <c r="D4870" s="1">
        <v>44391</v>
      </c>
      <c r="F4870" t="b">
        <v>1</v>
      </c>
      <c r="G4870" s="6">
        <v>9112550</v>
      </c>
      <c r="H4870" s="6">
        <v>160000</v>
      </c>
      <c r="I4870">
        <v>0</v>
      </c>
      <c r="J4870" s="6">
        <v>9272550</v>
      </c>
    </row>
    <row r="4871" spans="1:10" x14ac:dyDescent="0.3">
      <c r="A4871" s="5">
        <v>45778</v>
      </c>
      <c r="B4871" t="s">
        <v>46</v>
      </c>
      <c r="C4871" t="s">
        <v>510</v>
      </c>
      <c r="D4871" s="1">
        <v>44404</v>
      </c>
      <c r="F4871" t="b">
        <v>1</v>
      </c>
      <c r="G4871" s="6">
        <v>9252950</v>
      </c>
      <c r="H4871">
        <v>0</v>
      </c>
      <c r="I4871">
        <v>0</v>
      </c>
      <c r="J4871" s="6">
        <v>9252950</v>
      </c>
    </row>
    <row r="4872" spans="1:10" x14ac:dyDescent="0.3">
      <c r="A4872" s="5">
        <v>45778</v>
      </c>
      <c r="B4872" t="s">
        <v>47</v>
      </c>
      <c r="C4872" t="s">
        <v>511</v>
      </c>
      <c r="D4872" s="1">
        <v>44405</v>
      </c>
      <c r="F4872" t="b">
        <v>1</v>
      </c>
      <c r="G4872" s="6">
        <v>8876390</v>
      </c>
      <c r="H4872">
        <v>0</v>
      </c>
      <c r="I4872" s="6">
        <v>5140</v>
      </c>
      <c r="J4872" s="6">
        <v>8881530</v>
      </c>
    </row>
    <row r="4873" spans="1:10" x14ac:dyDescent="0.3">
      <c r="A4873" s="5">
        <v>45778</v>
      </c>
      <c r="B4873" t="s">
        <v>44</v>
      </c>
      <c r="C4873" t="s">
        <v>512</v>
      </c>
      <c r="D4873" s="1">
        <v>44421</v>
      </c>
      <c r="F4873" t="b">
        <v>1</v>
      </c>
      <c r="G4873" s="6">
        <v>11302150</v>
      </c>
      <c r="H4873" s="6">
        <v>267500</v>
      </c>
      <c r="I4873" s="6">
        <v>19130</v>
      </c>
      <c r="J4873" s="6">
        <v>11588780</v>
      </c>
    </row>
    <row r="4874" spans="1:10" x14ac:dyDescent="0.3">
      <c r="A4874" s="5">
        <v>45778</v>
      </c>
      <c r="B4874" t="s">
        <v>48</v>
      </c>
      <c r="C4874" t="s">
        <v>513</v>
      </c>
      <c r="D4874" s="1">
        <v>44446</v>
      </c>
      <c r="F4874" t="b">
        <v>1</v>
      </c>
      <c r="G4874" s="6">
        <v>6017930</v>
      </c>
      <c r="H4874">
        <v>0</v>
      </c>
      <c r="I4874" s="6">
        <v>29900</v>
      </c>
      <c r="J4874" s="6">
        <v>6047830</v>
      </c>
    </row>
    <row r="4875" spans="1:10" x14ac:dyDescent="0.3">
      <c r="A4875" s="5">
        <v>45778</v>
      </c>
      <c r="B4875" t="s">
        <v>49</v>
      </c>
      <c r="C4875" t="s">
        <v>514</v>
      </c>
      <c r="D4875" s="1">
        <v>44453</v>
      </c>
      <c r="F4875" t="b">
        <v>1</v>
      </c>
      <c r="G4875" s="6">
        <v>7972600</v>
      </c>
      <c r="H4875" s="6">
        <v>305600</v>
      </c>
      <c r="I4875" s="6">
        <v>5800</v>
      </c>
      <c r="J4875" s="6">
        <v>8284000</v>
      </c>
    </row>
    <row r="4876" spans="1:10" x14ac:dyDescent="0.3">
      <c r="A4876" s="5">
        <v>45778</v>
      </c>
      <c r="B4876" t="s">
        <v>54</v>
      </c>
      <c r="C4876" t="s">
        <v>515</v>
      </c>
      <c r="D4876" s="1">
        <v>44508</v>
      </c>
      <c r="F4876" t="b">
        <v>1</v>
      </c>
      <c r="G4876" s="6">
        <v>8508230</v>
      </c>
      <c r="H4876" s="6">
        <v>296600</v>
      </c>
      <c r="I4876">
        <v>0</v>
      </c>
      <c r="J4876" s="6">
        <v>8804830</v>
      </c>
    </row>
    <row r="4877" spans="1:10" x14ac:dyDescent="0.3">
      <c r="A4877" s="5">
        <v>45778</v>
      </c>
      <c r="B4877" t="s">
        <v>55</v>
      </c>
      <c r="C4877" t="s">
        <v>516</v>
      </c>
      <c r="D4877" s="1">
        <v>44536</v>
      </c>
      <c r="E4877" s="1">
        <v>46028</v>
      </c>
      <c r="F4877" t="b">
        <v>1</v>
      </c>
      <c r="G4877" s="6">
        <v>2213600</v>
      </c>
      <c r="H4877">
        <v>0</v>
      </c>
      <c r="I4877" s="6">
        <v>1000</v>
      </c>
      <c r="J4877" s="6">
        <v>2214600</v>
      </c>
    </row>
    <row r="4878" spans="1:10" x14ac:dyDescent="0.3">
      <c r="A4878" s="5">
        <v>45778</v>
      </c>
      <c r="B4878" t="s">
        <v>56</v>
      </c>
      <c r="C4878" t="s">
        <v>518</v>
      </c>
      <c r="D4878" s="1">
        <v>44616</v>
      </c>
      <c r="F4878" t="b">
        <v>1</v>
      </c>
      <c r="G4878" s="6">
        <v>3219390</v>
      </c>
      <c r="H4878">
        <v>0</v>
      </c>
      <c r="I4878">
        <v>0</v>
      </c>
      <c r="J4878" s="6">
        <v>3219390</v>
      </c>
    </row>
    <row r="4879" spans="1:10" x14ac:dyDescent="0.3">
      <c r="A4879" s="5">
        <v>45778</v>
      </c>
      <c r="B4879" t="s">
        <v>57</v>
      </c>
      <c r="C4879" t="s">
        <v>519</v>
      </c>
      <c r="D4879" s="1">
        <v>44643</v>
      </c>
      <c r="F4879" t="b">
        <v>1</v>
      </c>
      <c r="G4879" s="6">
        <v>12695770</v>
      </c>
      <c r="H4879" s="6">
        <v>483000</v>
      </c>
      <c r="I4879" s="6">
        <v>36250</v>
      </c>
      <c r="J4879" s="6">
        <v>13215020</v>
      </c>
    </row>
    <row r="4880" spans="1:10" x14ac:dyDescent="0.3">
      <c r="A4880" s="5">
        <v>45778</v>
      </c>
      <c r="B4880" t="s">
        <v>58</v>
      </c>
      <c r="C4880" t="s">
        <v>520</v>
      </c>
      <c r="D4880" s="1">
        <v>44651</v>
      </c>
      <c r="F4880" t="b">
        <v>1</v>
      </c>
      <c r="G4880" s="6">
        <v>7257760</v>
      </c>
      <c r="H4880" s="6">
        <v>274600</v>
      </c>
      <c r="I4880">
        <v>0</v>
      </c>
      <c r="J4880" s="6">
        <v>7532360</v>
      </c>
    </row>
    <row r="4881" spans="1:10" x14ac:dyDescent="0.3">
      <c r="A4881" s="5">
        <v>45778</v>
      </c>
      <c r="B4881" t="s">
        <v>59</v>
      </c>
      <c r="C4881" t="s">
        <v>521</v>
      </c>
      <c r="D4881" s="1">
        <v>44657</v>
      </c>
      <c r="F4881" t="b">
        <v>1</v>
      </c>
      <c r="G4881" s="6">
        <v>7893700</v>
      </c>
      <c r="H4881">
        <v>0</v>
      </c>
      <c r="I4881">
        <v>0</v>
      </c>
      <c r="J4881" s="6">
        <v>7893700</v>
      </c>
    </row>
    <row r="4882" spans="1:10" x14ac:dyDescent="0.3">
      <c r="A4882" s="5">
        <v>45778</v>
      </c>
      <c r="B4882" t="s">
        <v>60</v>
      </c>
      <c r="C4882" t="s">
        <v>522</v>
      </c>
      <c r="D4882" s="1">
        <v>44659</v>
      </c>
      <c r="F4882" t="b">
        <v>1</v>
      </c>
      <c r="G4882" s="6">
        <v>6031800</v>
      </c>
      <c r="H4882" s="6">
        <v>244700</v>
      </c>
      <c r="I4882">
        <v>0</v>
      </c>
      <c r="J4882" s="6">
        <v>6276500</v>
      </c>
    </row>
    <row r="4883" spans="1:10" x14ac:dyDescent="0.3">
      <c r="A4883" s="5">
        <v>45778</v>
      </c>
      <c r="B4883" t="s">
        <v>61</v>
      </c>
      <c r="C4883" t="s">
        <v>523</v>
      </c>
      <c r="D4883" s="1">
        <v>44694</v>
      </c>
      <c r="F4883" t="b">
        <v>1</v>
      </c>
      <c r="G4883" s="6">
        <v>8313480</v>
      </c>
      <c r="H4883" s="6">
        <v>187600</v>
      </c>
      <c r="I4883">
        <v>0</v>
      </c>
      <c r="J4883" s="6">
        <v>8501080</v>
      </c>
    </row>
    <row r="4884" spans="1:10" x14ac:dyDescent="0.3">
      <c r="A4884" s="5">
        <v>45778</v>
      </c>
      <c r="B4884" t="s">
        <v>62</v>
      </c>
      <c r="C4884" t="s">
        <v>524</v>
      </c>
      <c r="D4884" s="1">
        <v>44712</v>
      </c>
      <c r="F4884" t="b">
        <v>1</v>
      </c>
      <c r="G4884" s="6">
        <v>3797130</v>
      </c>
      <c r="H4884">
        <v>0</v>
      </c>
      <c r="I4884">
        <v>0</v>
      </c>
      <c r="J4884" s="6">
        <v>3797130</v>
      </c>
    </row>
    <row r="4885" spans="1:10" x14ac:dyDescent="0.3">
      <c r="A4885" s="5">
        <v>45778</v>
      </c>
      <c r="B4885" t="s">
        <v>63</v>
      </c>
      <c r="C4885" t="s">
        <v>525</v>
      </c>
      <c r="D4885" s="1">
        <v>44762</v>
      </c>
      <c r="F4885" t="b">
        <v>1</v>
      </c>
      <c r="G4885" s="6">
        <v>3898200</v>
      </c>
      <c r="H4885" s="6">
        <v>92800</v>
      </c>
      <c r="I4885">
        <v>500</v>
      </c>
      <c r="J4885" s="6">
        <v>3991500</v>
      </c>
    </row>
    <row r="4886" spans="1:10" x14ac:dyDescent="0.3">
      <c r="A4886" s="5">
        <v>45778</v>
      </c>
      <c r="B4886" t="s">
        <v>64</v>
      </c>
      <c r="C4886" t="s">
        <v>526</v>
      </c>
      <c r="D4886" s="1">
        <v>44775</v>
      </c>
      <c r="F4886" t="b">
        <v>1</v>
      </c>
      <c r="G4886" s="6">
        <v>6329240</v>
      </c>
      <c r="H4886">
        <v>0</v>
      </c>
      <c r="I4886" s="6">
        <v>13340</v>
      </c>
      <c r="J4886" s="6">
        <v>6342580</v>
      </c>
    </row>
    <row r="4887" spans="1:10" x14ac:dyDescent="0.3">
      <c r="A4887" s="5">
        <v>45778</v>
      </c>
      <c r="B4887" t="s">
        <v>65</v>
      </c>
      <c r="C4887" t="s">
        <v>527</v>
      </c>
      <c r="D4887" s="1">
        <v>44783</v>
      </c>
      <c r="F4887" t="b">
        <v>1</v>
      </c>
      <c r="G4887" s="6">
        <v>4402470</v>
      </c>
      <c r="H4887">
        <v>0</v>
      </c>
      <c r="I4887" s="6">
        <v>20500</v>
      </c>
      <c r="J4887" s="6">
        <v>4422970</v>
      </c>
    </row>
    <row r="4888" spans="1:10" x14ac:dyDescent="0.3">
      <c r="A4888" s="5">
        <v>45778</v>
      </c>
      <c r="B4888" t="s">
        <v>66</v>
      </c>
      <c r="C4888" t="s">
        <v>528</v>
      </c>
      <c r="D4888" s="1">
        <v>44798</v>
      </c>
      <c r="F4888" t="b">
        <v>1</v>
      </c>
      <c r="G4888" s="6">
        <v>4439600</v>
      </c>
      <c r="H4888" s="6">
        <v>101800</v>
      </c>
      <c r="I4888">
        <v>0</v>
      </c>
      <c r="J4888" s="6">
        <v>4541400</v>
      </c>
    </row>
    <row r="4889" spans="1:10" x14ac:dyDescent="0.3">
      <c r="A4889" s="5">
        <v>45778</v>
      </c>
      <c r="B4889" t="s">
        <v>67</v>
      </c>
      <c r="C4889" t="s">
        <v>529</v>
      </c>
      <c r="D4889" s="1">
        <v>44802</v>
      </c>
      <c r="F4889" t="b">
        <v>1</v>
      </c>
      <c r="G4889" s="6">
        <v>7288810</v>
      </c>
      <c r="H4889">
        <v>0</v>
      </c>
      <c r="I4889" s="6">
        <v>6380</v>
      </c>
      <c r="J4889" s="6">
        <v>7295190</v>
      </c>
    </row>
    <row r="4890" spans="1:10" x14ac:dyDescent="0.3">
      <c r="A4890" s="5">
        <v>45778</v>
      </c>
      <c r="B4890" t="s">
        <v>68</v>
      </c>
      <c r="C4890" t="s">
        <v>530</v>
      </c>
      <c r="D4890" s="1">
        <v>44811</v>
      </c>
      <c r="F4890" t="b">
        <v>1</v>
      </c>
      <c r="G4890" s="6">
        <v>2784100</v>
      </c>
      <c r="H4890">
        <v>0</v>
      </c>
      <c r="I4890">
        <v>0</v>
      </c>
      <c r="J4890" s="6">
        <v>2784100</v>
      </c>
    </row>
    <row r="4891" spans="1:10" x14ac:dyDescent="0.3">
      <c r="A4891" s="5">
        <v>45778</v>
      </c>
      <c r="B4891" t="s">
        <v>69</v>
      </c>
      <c r="C4891" t="s">
        <v>531</v>
      </c>
      <c r="D4891" s="1">
        <v>44820</v>
      </c>
      <c r="F4891" t="b">
        <v>1</v>
      </c>
      <c r="G4891" s="6">
        <v>7029300</v>
      </c>
      <c r="H4891" s="6">
        <v>295000</v>
      </c>
      <c r="I4891" s="6">
        <v>1000</v>
      </c>
      <c r="J4891" s="6">
        <v>7325300</v>
      </c>
    </row>
    <row r="4892" spans="1:10" x14ac:dyDescent="0.3">
      <c r="A4892" s="5">
        <v>45778</v>
      </c>
      <c r="B4892" t="s">
        <v>70</v>
      </c>
      <c r="C4892" t="s">
        <v>532</v>
      </c>
      <c r="D4892" s="1">
        <v>44845</v>
      </c>
      <c r="F4892" t="b">
        <v>1</v>
      </c>
      <c r="G4892" s="6">
        <v>5517950</v>
      </c>
      <c r="H4892">
        <v>0</v>
      </c>
      <c r="I4892" s="6">
        <v>29850</v>
      </c>
      <c r="J4892" s="6">
        <v>5547800</v>
      </c>
    </row>
    <row r="4893" spans="1:10" x14ac:dyDescent="0.3">
      <c r="A4893" s="5">
        <v>45778</v>
      </c>
      <c r="B4893" t="s">
        <v>71</v>
      </c>
      <c r="C4893" t="s">
        <v>533</v>
      </c>
      <c r="D4893" s="1">
        <v>44848</v>
      </c>
      <c r="F4893" t="b">
        <v>1</v>
      </c>
      <c r="G4893" s="6">
        <v>7804800</v>
      </c>
      <c r="H4893">
        <v>0</v>
      </c>
      <c r="I4893">
        <v>0</v>
      </c>
      <c r="J4893" s="6">
        <v>7804800</v>
      </c>
    </row>
    <row r="4894" spans="1:10" x14ac:dyDescent="0.3">
      <c r="A4894" s="5">
        <v>45778</v>
      </c>
      <c r="B4894" t="s">
        <v>72</v>
      </c>
      <c r="C4894" t="s">
        <v>534</v>
      </c>
      <c r="D4894" s="1">
        <v>44854</v>
      </c>
      <c r="F4894" t="b">
        <v>1</v>
      </c>
      <c r="G4894" s="6">
        <v>8853420</v>
      </c>
      <c r="H4894">
        <v>0</v>
      </c>
      <c r="I4894">
        <v>0</v>
      </c>
      <c r="J4894" s="6">
        <v>8853420</v>
      </c>
    </row>
    <row r="4895" spans="1:10" x14ac:dyDescent="0.3">
      <c r="A4895" s="5">
        <v>45778</v>
      </c>
      <c r="B4895" t="s">
        <v>73</v>
      </c>
      <c r="C4895" t="s">
        <v>535</v>
      </c>
      <c r="D4895" s="1">
        <v>44855</v>
      </c>
      <c r="F4895" t="b">
        <v>1</v>
      </c>
      <c r="G4895" s="6">
        <v>5941640</v>
      </c>
      <c r="H4895">
        <v>0</v>
      </c>
      <c r="I4895">
        <v>0</v>
      </c>
      <c r="J4895" s="6">
        <v>5941640</v>
      </c>
    </row>
    <row r="4896" spans="1:10" x14ac:dyDescent="0.3">
      <c r="A4896" s="5">
        <v>45778</v>
      </c>
      <c r="B4896" t="s">
        <v>74</v>
      </c>
      <c r="C4896" t="s">
        <v>536</v>
      </c>
      <c r="D4896" s="1">
        <v>44859</v>
      </c>
      <c r="F4896" t="b">
        <v>1</v>
      </c>
      <c r="G4896" s="6">
        <v>6365320</v>
      </c>
      <c r="H4896">
        <v>0</v>
      </c>
      <c r="I4896">
        <v>0</v>
      </c>
      <c r="J4896" s="6">
        <v>6365320</v>
      </c>
    </row>
    <row r="4897" spans="1:10" x14ac:dyDescent="0.3">
      <c r="A4897" s="5">
        <v>45778</v>
      </c>
      <c r="B4897" t="s">
        <v>75</v>
      </c>
      <c r="C4897" t="s">
        <v>537</v>
      </c>
      <c r="D4897" s="1">
        <v>44861</v>
      </c>
      <c r="F4897" t="b">
        <v>1</v>
      </c>
      <c r="G4897" s="6">
        <v>4803390</v>
      </c>
      <c r="H4897">
        <v>0</v>
      </c>
      <c r="I4897">
        <v>0</v>
      </c>
      <c r="J4897" s="6">
        <v>4803390</v>
      </c>
    </row>
    <row r="4898" spans="1:10" x14ac:dyDescent="0.3">
      <c r="A4898" s="5">
        <v>45778</v>
      </c>
      <c r="B4898" t="s">
        <v>76</v>
      </c>
      <c r="C4898" t="s">
        <v>539</v>
      </c>
      <c r="D4898" s="1">
        <v>44889</v>
      </c>
      <c r="F4898" t="b">
        <v>1</v>
      </c>
      <c r="G4898" s="6">
        <v>4755450</v>
      </c>
      <c r="H4898">
        <v>0</v>
      </c>
      <c r="I4898">
        <v>0</v>
      </c>
      <c r="J4898" s="6">
        <v>4755450</v>
      </c>
    </row>
    <row r="4899" spans="1:10" x14ac:dyDescent="0.3">
      <c r="A4899" s="5">
        <v>45778</v>
      </c>
      <c r="B4899" t="s">
        <v>77</v>
      </c>
      <c r="C4899" t="s">
        <v>540</v>
      </c>
      <c r="D4899" s="1">
        <v>44893</v>
      </c>
      <c r="F4899" t="b">
        <v>1</v>
      </c>
      <c r="G4899" s="6">
        <v>5379020</v>
      </c>
      <c r="H4899">
        <v>0</v>
      </c>
      <c r="I4899">
        <v>0</v>
      </c>
      <c r="J4899" s="6">
        <v>5379020</v>
      </c>
    </row>
    <row r="4900" spans="1:10" x14ac:dyDescent="0.3">
      <c r="A4900" s="5">
        <v>45778</v>
      </c>
      <c r="B4900" t="s">
        <v>78</v>
      </c>
      <c r="C4900" t="s">
        <v>541</v>
      </c>
      <c r="D4900" s="1">
        <v>44895</v>
      </c>
      <c r="F4900" t="b">
        <v>1</v>
      </c>
      <c r="G4900" s="6">
        <v>4020650</v>
      </c>
      <c r="H4900" s="6">
        <v>152800</v>
      </c>
      <c r="I4900" s="6">
        <v>21900</v>
      </c>
      <c r="J4900" s="6">
        <v>4195350</v>
      </c>
    </row>
    <row r="4901" spans="1:10" x14ac:dyDescent="0.3">
      <c r="A4901" s="5">
        <v>45778</v>
      </c>
      <c r="B4901" t="s">
        <v>79</v>
      </c>
      <c r="C4901" t="s">
        <v>542</v>
      </c>
      <c r="D4901" s="1">
        <v>44897</v>
      </c>
      <c r="F4901" t="b">
        <v>1</v>
      </c>
      <c r="G4901" s="6">
        <v>3663350</v>
      </c>
      <c r="H4901" s="6">
        <v>131500</v>
      </c>
      <c r="I4901">
        <v>0</v>
      </c>
      <c r="J4901" s="6">
        <v>3794850</v>
      </c>
    </row>
    <row r="4902" spans="1:10" x14ac:dyDescent="0.3">
      <c r="A4902" s="5">
        <v>45778</v>
      </c>
      <c r="B4902" t="s">
        <v>80</v>
      </c>
      <c r="C4902" t="s">
        <v>543</v>
      </c>
      <c r="D4902" s="1">
        <v>44901</v>
      </c>
      <c r="F4902" t="b">
        <v>1</v>
      </c>
      <c r="G4902" s="6">
        <v>4848550</v>
      </c>
      <c r="H4902">
        <v>0</v>
      </c>
      <c r="I4902">
        <v>0</v>
      </c>
      <c r="J4902" s="6">
        <v>4848550</v>
      </c>
    </row>
    <row r="4903" spans="1:10" x14ac:dyDescent="0.3">
      <c r="A4903" s="5">
        <v>45778</v>
      </c>
      <c r="B4903" t="s">
        <v>81</v>
      </c>
      <c r="C4903" t="s">
        <v>544</v>
      </c>
      <c r="D4903" s="1">
        <v>44916</v>
      </c>
      <c r="F4903" t="b">
        <v>1</v>
      </c>
      <c r="G4903" s="6">
        <v>4864430</v>
      </c>
      <c r="H4903">
        <v>0</v>
      </c>
      <c r="I4903">
        <v>0</v>
      </c>
      <c r="J4903" s="6">
        <v>4864430</v>
      </c>
    </row>
    <row r="4904" spans="1:10" x14ac:dyDescent="0.3">
      <c r="A4904" s="5">
        <v>45778</v>
      </c>
      <c r="B4904" t="s">
        <v>82</v>
      </c>
      <c r="C4904" t="s">
        <v>545</v>
      </c>
      <c r="D4904" s="1">
        <v>44922</v>
      </c>
      <c r="F4904" t="b">
        <v>1</v>
      </c>
      <c r="G4904" s="6">
        <v>4142290</v>
      </c>
      <c r="H4904">
        <v>0</v>
      </c>
      <c r="I4904">
        <v>0</v>
      </c>
      <c r="J4904" s="6">
        <v>4142290</v>
      </c>
    </row>
    <row r="4905" spans="1:10" x14ac:dyDescent="0.3">
      <c r="A4905" s="5">
        <v>45778</v>
      </c>
      <c r="B4905" t="s">
        <v>83</v>
      </c>
      <c r="C4905" t="s">
        <v>546</v>
      </c>
      <c r="D4905" s="1">
        <v>44945</v>
      </c>
      <c r="F4905" t="b">
        <v>1</v>
      </c>
      <c r="G4905" s="6">
        <v>6021000</v>
      </c>
      <c r="H4905">
        <v>0</v>
      </c>
      <c r="I4905">
        <v>0</v>
      </c>
      <c r="J4905" s="6">
        <v>6021000</v>
      </c>
    </row>
    <row r="4906" spans="1:10" x14ac:dyDescent="0.3">
      <c r="A4906" s="5">
        <v>45778</v>
      </c>
      <c r="B4906" t="s">
        <v>84</v>
      </c>
      <c r="C4906" t="s">
        <v>547</v>
      </c>
      <c r="D4906" s="1">
        <v>44978</v>
      </c>
      <c r="F4906" t="b">
        <v>1</v>
      </c>
      <c r="G4906" s="6">
        <v>5331430</v>
      </c>
      <c r="H4906" s="6">
        <v>208400</v>
      </c>
      <c r="I4906" s="6">
        <v>10670</v>
      </c>
      <c r="J4906" s="6">
        <v>5550500</v>
      </c>
    </row>
    <row r="4907" spans="1:10" x14ac:dyDescent="0.3">
      <c r="A4907" s="5">
        <v>45778</v>
      </c>
      <c r="B4907" t="s">
        <v>85</v>
      </c>
      <c r="C4907" t="s">
        <v>548</v>
      </c>
      <c r="D4907" s="1">
        <v>44985</v>
      </c>
      <c r="F4907" t="b">
        <v>1</v>
      </c>
      <c r="G4907" s="6">
        <v>5275090</v>
      </c>
      <c r="H4907">
        <v>0</v>
      </c>
      <c r="I4907">
        <v>0</v>
      </c>
      <c r="J4907" s="6">
        <v>5275090</v>
      </c>
    </row>
    <row r="4908" spans="1:10" x14ac:dyDescent="0.3">
      <c r="A4908" s="5">
        <v>45778</v>
      </c>
      <c r="B4908" t="s">
        <v>86</v>
      </c>
      <c r="C4908" t="s">
        <v>549</v>
      </c>
      <c r="D4908" s="1">
        <v>45007</v>
      </c>
      <c r="F4908" t="b">
        <v>1</v>
      </c>
      <c r="G4908" s="6">
        <v>7777800</v>
      </c>
      <c r="H4908">
        <v>0</v>
      </c>
      <c r="I4908">
        <v>0</v>
      </c>
      <c r="J4908" s="6">
        <v>7777800</v>
      </c>
    </row>
    <row r="4909" spans="1:10" x14ac:dyDescent="0.3">
      <c r="A4909" s="5">
        <v>45778</v>
      </c>
      <c r="B4909" t="s">
        <v>87</v>
      </c>
      <c r="C4909" t="s">
        <v>550</v>
      </c>
      <c r="D4909" s="1">
        <v>45012</v>
      </c>
      <c r="F4909" t="b">
        <v>1</v>
      </c>
      <c r="G4909" s="6">
        <v>5772380</v>
      </c>
      <c r="H4909" s="6">
        <v>297700</v>
      </c>
      <c r="I4909" s="6">
        <v>10150</v>
      </c>
      <c r="J4909" s="6">
        <v>6080230</v>
      </c>
    </row>
    <row r="4910" spans="1:10" x14ac:dyDescent="0.3">
      <c r="A4910" s="5">
        <v>45778</v>
      </c>
      <c r="B4910" t="s">
        <v>88</v>
      </c>
      <c r="C4910" t="s">
        <v>551</v>
      </c>
      <c r="D4910" s="1">
        <v>45014</v>
      </c>
      <c r="F4910" t="b">
        <v>1</v>
      </c>
      <c r="G4910" s="6">
        <v>9516450</v>
      </c>
      <c r="H4910">
        <v>0</v>
      </c>
      <c r="I4910">
        <v>0</v>
      </c>
      <c r="J4910" s="6">
        <v>9516450</v>
      </c>
    </row>
    <row r="4911" spans="1:10" x14ac:dyDescent="0.3">
      <c r="A4911" s="5">
        <v>45778</v>
      </c>
      <c r="B4911" t="s">
        <v>89</v>
      </c>
      <c r="C4911" t="s">
        <v>552</v>
      </c>
      <c r="D4911" s="1">
        <v>45026</v>
      </c>
      <c r="F4911" t="b">
        <v>1</v>
      </c>
      <c r="G4911" s="6">
        <v>6346750</v>
      </c>
      <c r="H4911">
        <v>0</v>
      </c>
      <c r="I4911">
        <v>0</v>
      </c>
      <c r="J4911" s="6">
        <v>6346750</v>
      </c>
    </row>
    <row r="4912" spans="1:10" x14ac:dyDescent="0.3">
      <c r="A4912" s="5">
        <v>45778</v>
      </c>
      <c r="B4912" t="s">
        <v>90</v>
      </c>
      <c r="C4912" t="s">
        <v>553</v>
      </c>
      <c r="D4912" s="1">
        <v>45036</v>
      </c>
      <c r="F4912" t="b">
        <v>1</v>
      </c>
      <c r="G4912" s="6">
        <v>6360970</v>
      </c>
      <c r="H4912">
        <v>0</v>
      </c>
      <c r="I4912" s="6">
        <v>11250</v>
      </c>
      <c r="J4912" s="6">
        <v>6372220</v>
      </c>
    </row>
    <row r="4913" spans="1:10" x14ac:dyDescent="0.3">
      <c r="A4913" s="5">
        <v>45778</v>
      </c>
      <c r="B4913" t="s">
        <v>91</v>
      </c>
      <c r="C4913" t="s">
        <v>554</v>
      </c>
      <c r="D4913" s="1">
        <v>45042</v>
      </c>
      <c r="F4913" t="b">
        <v>1</v>
      </c>
      <c r="G4913" s="6">
        <v>12133490</v>
      </c>
      <c r="H4913">
        <v>0</v>
      </c>
      <c r="I4913">
        <v>0</v>
      </c>
      <c r="J4913" s="6">
        <v>12133490</v>
      </c>
    </row>
    <row r="4914" spans="1:10" x14ac:dyDescent="0.3">
      <c r="A4914" s="5">
        <v>45778</v>
      </c>
      <c r="B4914" t="s">
        <v>92</v>
      </c>
      <c r="C4914" t="s">
        <v>555</v>
      </c>
      <c r="D4914" s="1">
        <v>45049</v>
      </c>
      <c r="F4914" t="b">
        <v>1</v>
      </c>
      <c r="G4914" s="6">
        <v>2148500</v>
      </c>
      <c r="H4914" s="6">
        <v>91400</v>
      </c>
      <c r="I4914">
        <v>0</v>
      </c>
      <c r="J4914" s="6">
        <v>2239900</v>
      </c>
    </row>
    <row r="4915" spans="1:10" x14ac:dyDescent="0.3">
      <c r="A4915" s="5">
        <v>45778</v>
      </c>
      <c r="B4915" t="s">
        <v>93</v>
      </c>
      <c r="C4915" t="s">
        <v>556</v>
      </c>
      <c r="D4915" s="1">
        <v>45077</v>
      </c>
      <c r="F4915" t="b">
        <v>1</v>
      </c>
      <c r="G4915" s="6">
        <v>5215680</v>
      </c>
      <c r="H4915">
        <v>0</v>
      </c>
      <c r="I4915">
        <v>0</v>
      </c>
      <c r="J4915" s="6">
        <v>5215680</v>
      </c>
    </row>
    <row r="4916" spans="1:10" x14ac:dyDescent="0.3">
      <c r="A4916" s="5">
        <v>45778</v>
      </c>
      <c r="B4916" t="s">
        <v>94</v>
      </c>
      <c r="C4916" t="s">
        <v>557</v>
      </c>
      <c r="D4916" s="1">
        <v>45097</v>
      </c>
      <c r="F4916" t="b">
        <v>1</v>
      </c>
      <c r="G4916" s="6">
        <v>7167550</v>
      </c>
      <c r="H4916">
        <v>0</v>
      </c>
      <c r="I4916">
        <v>0</v>
      </c>
      <c r="J4916" s="6">
        <v>7167550</v>
      </c>
    </row>
    <row r="4917" spans="1:10" x14ac:dyDescent="0.3">
      <c r="A4917" s="5">
        <v>45778</v>
      </c>
      <c r="B4917" t="s">
        <v>95</v>
      </c>
      <c r="C4917" t="s">
        <v>558</v>
      </c>
      <c r="D4917" s="1">
        <v>45120</v>
      </c>
      <c r="F4917" t="b">
        <v>1</v>
      </c>
      <c r="G4917" s="6">
        <v>4914270</v>
      </c>
      <c r="H4917">
        <v>0</v>
      </c>
      <c r="I4917">
        <v>0</v>
      </c>
      <c r="J4917" s="6">
        <v>4914270</v>
      </c>
    </row>
    <row r="4918" spans="1:10" x14ac:dyDescent="0.3">
      <c r="A4918" s="5">
        <v>45778</v>
      </c>
      <c r="B4918" t="s">
        <v>96</v>
      </c>
      <c r="C4918" t="s">
        <v>559</v>
      </c>
      <c r="D4918" s="1">
        <v>45120</v>
      </c>
      <c r="F4918" t="b">
        <v>1</v>
      </c>
      <c r="G4918" s="6">
        <v>4299980</v>
      </c>
      <c r="H4918">
        <v>0</v>
      </c>
      <c r="I4918" s="6">
        <v>5800</v>
      </c>
      <c r="J4918" s="6">
        <v>4305780</v>
      </c>
    </row>
    <row r="4919" spans="1:10" x14ac:dyDescent="0.3">
      <c r="A4919" s="5">
        <v>45778</v>
      </c>
      <c r="B4919" t="s">
        <v>97</v>
      </c>
      <c r="C4919" t="s">
        <v>560</v>
      </c>
      <c r="D4919" s="1">
        <v>45121</v>
      </c>
      <c r="F4919" t="b">
        <v>1</v>
      </c>
      <c r="G4919" s="6">
        <v>5558220</v>
      </c>
      <c r="H4919">
        <v>0</v>
      </c>
      <c r="I4919">
        <v>0</v>
      </c>
      <c r="J4919" s="6">
        <v>5558220</v>
      </c>
    </row>
    <row r="4920" spans="1:10" x14ac:dyDescent="0.3">
      <c r="A4920" s="5">
        <v>45778</v>
      </c>
      <c r="B4920" t="s">
        <v>98</v>
      </c>
      <c r="C4920" t="s">
        <v>561</v>
      </c>
      <c r="D4920" s="1">
        <v>45121</v>
      </c>
      <c r="F4920" t="b">
        <v>1</v>
      </c>
      <c r="G4920" s="6">
        <v>3577310</v>
      </c>
      <c r="H4920">
        <v>0</v>
      </c>
      <c r="I4920">
        <v>0</v>
      </c>
      <c r="J4920" s="6">
        <v>3577310</v>
      </c>
    </row>
    <row r="4921" spans="1:10" x14ac:dyDescent="0.3">
      <c r="A4921" s="5">
        <v>45778</v>
      </c>
      <c r="B4921" t="s">
        <v>99</v>
      </c>
      <c r="C4921" t="s">
        <v>562</v>
      </c>
      <c r="D4921" s="1">
        <v>45126</v>
      </c>
      <c r="F4921" t="b">
        <v>1</v>
      </c>
      <c r="G4921" s="6">
        <v>6151580</v>
      </c>
      <c r="H4921">
        <v>0</v>
      </c>
      <c r="I4921" s="6">
        <v>12670</v>
      </c>
      <c r="J4921" s="6">
        <v>6164250</v>
      </c>
    </row>
    <row r="4922" spans="1:10" x14ac:dyDescent="0.3">
      <c r="A4922" s="5">
        <v>45778</v>
      </c>
      <c r="B4922" t="s">
        <v>100</v>
      </c>
      <c r="C4922" t="s">
        <v>563</v>
      </c>
      <c r="D4922" s="1">
        <v>45133</v>
      </c>
      <c r="F4922" t="b">
        <v>1</v>
      </c>
      <c r="G4922" s="6">
        <v>6909020</v>
      </c>
      <c r="H4922">
        <v>0</v>
      </c>
      <c r="I4922">
        <v>0</v>
      </c>
      <c r="J4922" s="6">
        <v>6909020</v>
      </c>
    </row>
    <row r="4923" spans="1:10" x14ac:dyDescent="0.3">
      <c r="A4923" s="5">
        <v>45778</v>
      </c>
      <c r="B4923" t="s">
        <v>101</v>
      </c>
      <c r="C4923" t="s">
        <v>564</v>
      </c>
      <c r="D4923" s="1">
        <v>45140</v>
      </c>
      <c r="F4923" t="b">
        <v>1</v>
      </c>
      <c r="G4923" s="6">
        <v>5336330</v>
      </c>
      <c r="H4923">
        <v>0</v>
      </c>
      <c r="I4923" s="6">
        <v>38050</v>
      </c>
      <c r="J4923" s="6">
        <v>5374380</v>
      </c>
    </row>
    <row r="4924" spans="1:10" x14ac:dyDescent="0.3">
      <c r="A4924" s="5">
        <v>45778</v>
      </c>
      <c r="B4924" t="s">
        <v>102</v>
      </c>
      <c r="C4924" t="s">
        <v>565</v>
      </c>
      <c r="D4924" s="1">
        <v>45154</v>
      </c>
      <c r="F4924" t="b">
        <v>1</v>
      </c>
      <c r="G4924" s="6">
        <v>10379600</v>
      </c>
      <c r="H4924">
        <v>0</v>
      </c>
      <c r="I4924">
        <v>0</v>
      </c>
      <c r="J4924" s="6">
        <v>10379600</v>
      </c>
    </row>
    <row r="4925" spans="1:10" x14ac:dyDescent="0.3">
      <c r="A4925" s="5">
        <v>45778</v>
      </c>
      <c r="B4925" t="s">
        <v>103</v>
      </c>
      <c r="C4925" t="s">
        <v>566</v>
      </c>
      <c r="D4925" s="1">
        <v>45159</v>
      </c>
      <c r="F4925" t="b">
        <v>1</v>
      </c>
      <c r="G4925" s="6">
        <v>7284730</v>
      </c>
      <c r="H4925">
        <v>0</v>
      </c>
      <c r="I4925">
        <v>0</v>
      </c>
      <c r="J4925" s="6">
        <v>7284730</v>
      </c>
    </row>
    <row r="4926" spans="1:10" x14ac:dyDescent="0.3">
      <c r="A4926" s="5">
        <v>45778</v>
      </c>
      <c r="B4926" t="s">
        <v>104</v>
      </c>
      <c r="C4926" t="s">
        <v>567</v>
      </c>
      <c r="D4926" s="1">
        <v>45187</v>
      </c>
      <c r="F4926" t="b">
        <v>1</v>
      </c>
      <c r="G4926" s="6">
        <v>8543790</v>
      </c>
      <c r="H4926">
        <v>0</v>
      </c>
      <c r="I4926">
        <v>0</v>
      </c>
      <c r="J4926" s="6">
        <v>8543790</v>
      </c>
    </row>
    <row r="4927" spans="1:10" x14ac:dyDescent="0.3">
      <c r="A4927" s="5">
        <v>45778</v>
      </c>
      <c r="B4927" t="s">
        <v>105</v>
      </c>
      <c r="C4927" t="s">
        <v>568</v>
      </c>
      <c r="D4927" s="1">
        <v>45187</v>
      </c>
      <c r="F4927" t="b">
        <v>1</v>
      </c>
      <c r="G4927" s="6">
        <v>5201850</v>
      </c>
      <c r="H4927">
        <v>0</v>
      </c>
      <c r="I4927">
        <v>0</v>
      </c>
      <c r="J4927" s="6">
        <v>5201850</v>
      </c>
    </row>
    <row r="4928" spans="1:10" x14ac:dyDescent="0.3">
      <c r="A4928" s="5">
        <v>45778</v>
      </c>
      <c r="B4928" t="s">
        <v>106</v>
      </c>
      <c r="C4928" t="s">
        <v>569</v>
      </c>
      <c r="D4928" s="1">
        <v>45188</v>
      </c>
      <c r="F4928" t="b">
        <v>1</v>
      </c>
      <c r="G4928" s="6">
        <v>4407050</v>
      </c>
      <c r="H4928">
        <v>0</v>
      </c>
      <c r="I4928">
        <v>500</v>
      </c>
      <c r="J4928" s="6">
        <v>4407550</v>
      </c>
    </row>
    <row r="4929" spans="1:10" x14ac:dyDescent="0.3">
      <c r="A4929" s="5">
        <v>45778</v>
      </c>
      <c r="B4929" t="s">
        <v>107</v>
      </c>
      <c r="C4929" t="s">
        <v>570</v>
      </c>
      <c r="D4929" s="1">
        <v>45189</v>
      </c>
      <c r="F4929" t="b">
        <v>1</v>
      </c>
      <c r="G4929" s="6">
        <v>7699100</v>
      </c>
      <c r="H4929">
        <v>0</v>
      </c>
      <c r="I4929" s="6">
        <v>5000</v>
      </c>
      <c r="J4929" s="6">
        <v>7704100</v>
      </c>
    </row>
    <row r="4930" spans="1:10" x14ac:dyDescent="0.3">
      <c r="A4930" s="5">
        <v>45778</v>
      </c>
      <c r="B4930" t="s">
        <v>108</v>
      </c>
      <c r="C4930" t="s">
        <v>571</v>
      </c>
      <c r="D4930" s="1">
        <v>45194</v>
      </c>
      <c r="F4930" t="b">
        <v>1</v>
      </c>
      <c r="G4930" s="6">
        <v>7475600</v>
      </c>
      <c r="H4930">
        <v>0</v>
      </c>
      <c r="I4930">
        <v>0</v>
      </c>
      <c r="J4930" s="6">
        <v>7475600</v>
      </c>
    </row>
    <row r="4931" spans="1:10" x14ac:dyDescent="0.3">
      <c r="A4931" s="5">
        <v>45778</v>
      </c>
      <c r="B4931" t="s">
        <v>109</v>
      </c>
      <c r="C4931" t="s">
        <v>572</v>
      </c>
      <c r="D4931" s="1">
        <v>45195</v>
      </c>
      <c r="F4931" t="b">
        <v>1</v>
      </c>
      <c r="G4931" s="6">
        <v>6489090</v>
      </c>
      <c r="H4931">
        <v>0</v>
      </c>
      <c r="I4931">
        <v>0</v>
      </c>
      <c r="J4931" s="6">
        <v>6489090</v>
      </c>
    </row>
    <row r="4932" spans="1:10" x14ac:dyDescent="0.3">
      <c r="A4932" s="5">
        <v>45778</v>
      </c>
      <c r="B4932" t="s">
        <v>110</v>
      </c>
      <c r="C4932" t="s">
        <v>573</v>
      </c>
      <c r="D4932" s="1">
        <v>45225</v>
      </c>
      <c r="F4932" t="b">
        <v>1</v>
      </c>
      <c r="G4932" s="6">
        <v>7618720</v>
      </c>
      <c r="H4932">
        <v>0</v>
      </c>
      <c r="I4932">
        <v>0</v>
      </c>
      <c r="J4932" s="6">
        <v>7618720</v>
      </c>
    </row>
    <row r="4933" spans="1:10" x14ac:dyDescent="0.3">
      <c r="A4933" s="5">
        <v>45778</v>
      </c>
      <c r="B4933" t="s">
        <v>111</v>
      </c>
      <c r="C4933" t="s">
        <v>574</v>
      </c>
      <c r="D4933" s="1">
        <v>45229</v>
      </c>
      <c r="F4933" t="b">
        <v>1</v>
      </c>
      <c r="G4933" s="6">
        <v>7439970</v>
      </c>
      <c r="H4933">
        <v>0</v>
      </c>
      <c r="I4933">
        <v>0</v>
      </c>
      <c r="J4933" s="6">
        <v>7439970</v>
      </c>
    </row>
    <row r="4934" spans="1:10" x14ac:dyDescent="0.3">
      <c r="A4934" s="5">
        <v>45778</v>
      </c>
      <c r="B4934" t="s">
        <v>112</v>
      </c>
      <c r="C4934" t="s">
        <v>575</v>
      </c>
      <c r="D4934" s="1">
        <v>45236</v>
      </c>
      <c r="F4934" t="b">
        <v>1</v>
      </c>
      <c r="G4934" s="6">
        <v>5442500</v>
      </c>
      <c r="H4934">
        <v>0</v>
      </c>
      <c r="I4934">
        <v>0</v>
      </c>
      <c r="J4934" s="6">
        <v>5442500</v>
      </c>
    </row>
    <row r="4935" spans="1:10" x14ac:dyDescent="0.3">
      <c r="A4935" s="5">
        <v>45778</v>
      </c>
      <c r="B4935" t="s">
        <v>113</v>
      </c>
      <c r="C4935" t="s">
        <v>576</v>
      </c>
      <c r="D4935" s="1">
        <v>45251</v>
      </c>
      <c r="F4935" t="b">
        <v>1</v>
      </c>
      <c r="G4935" s="6">
        <v>6407660</v>
      </c>
      <c r="H4935">
        <v>0</v>
      </c>
      <c r="I4935" s="6">
        <v>14900</v>
      </c>
      <c r="J4935" s="6">
        <v>6422560</v>
      </c>
    </row>
    <row r="4936" spans="1:10" x14ac:dyDescent="0.3">
      <c r="A4936" s="5">
        <v>45778</v>
      </c>
      <c r="B4936" t="s">
        <v>114</v>
      </c>
      <c r="C4936" t="s">
        <v>577</v>
      </c>
      <c r="D4936" s="1">
        <v>45272</v>
      </c>
      <c r="F4936" t="b">
        <v>1</v>
      </c>
      <c r="G4936" s="6">
        <v>8191830</v>
      </c>
      <c r="H4936">
        <v>0</v>
      </c>
      <c r="I4936">
        <v>0</v>
      </c>
      <c r="J4936" s="6">
        <v>8191830</v>
      </c>
    </row>
    <row r="4937" spans="1:10" x14ac:dyDescent="0.3">
      <c r="A4937" s="5">
        <v>45778</v>
      </c>
      <c r="B4937" t="s">
        <v>115</v>
      </c>
      <c r="C4937" t="s">
        <v>578</v>
      </c>
      <c r="D4937" s="1">
        <v>45278</v>
      </c>
      <c r="F4937" t="b">
        <v>1</v>
      </c>
      <c r="G4937" s="6">
        <v>6373050</v>
      </c>
      <c r="H4937">
        <v>0</v>
      </c>
      <c r="I4937" s="6">
        <v>5500</v>
      </c>
      <c r="J4937" s="6">
        <v>6378550</v>
      </c>
    </row>
    <row r="4938" spans="1:10" x14ac:dyDescent="0.3">
      <c r="A4938" s="5">
        <v>45778</v>
      </c>
      <c r="B4938" t="s">
        <v>116</v>
      </c>
      <c r="C4938" t="s">
        <v>579</v>
      </c>
      <c r="D4938" s="1">
        <v>45295</v>
      </c>
      <c r="F4938" t="b">
        <v>1</v>
      </c>
      <c r="G4938" s="6">
        <v>8128180</v>
      </c>
      <c r="H4938">
        <v>0</v>
      </c>
      <c r="I4938">
        <v>0</v>
      </c>
      <c r="J4938" s="6">
        <v>8128180</v>
      </c>
    </row>
    <row r="4939" spans="1:10" x14ac:dyDescent="0.3">
      <c r="A4939" s="5">
        <v>45778</v>
      </c>
      <c r="B4939" t="s">
        <v>117</v>
      </c>
      <c r="C4939" t="s">
        <v>581</v>
      </c>
      <c r="D4939" s="1">
        <v>45296</v>
      </c>
      <c r="E4939" s="1">
        <v>45929</v>
      </c>
      <c r="F4939" t="b">
        <v>1</v>
      </c>
      <c r="G4939" s="6">
        <v>3231850</v>
      </c>
      <c r="H4939">
        <v>0</v>
      </c>
      <c r="I4939">
        <v>0</v>
      </c>
      <c r="J4939" s="6">
        <v>3231850</v>
      </c>
    </row>
    <row r="4940" spans="1:10" x14ac:dyDescent="0.3">
      <c r="A4940" s="5">
        <v>45778</v>
      </c>
      <c r="B4940" t="s">
        <v>118</v>
      </c>
      <c r="C4940" t="s">
        <v>580</v>
      </c>
      <c r="D4940" s="1">
        <v>45307</v>
      </c>
      <c r="F4940" t="b">
        <v>1</v>
      </c>
      <c r="G4940" s="6">
        <v>4073630</v>
      </c>
      <c r="H4940">
        <v>0</v>
      </c>
      <c r="I4940">
        <v>0</v>
      </c>
      <c r="J4940" s="6">
        <v>4073630</v>
      </c>
    </row>
    <row r="4941" spans="1:10" x14ac:dyDescent="0.3">
      <c r="A4941" s="5">
        <v>45778</v>
      </c>
      <c r="B4941" t="s">
        <v>119</v>
      </c>
      <c r="C4941" t="s">
        <v>582</v>
      </c>
      <c r="D4941" s="1">
        <v>45308</v>
      </c>
      <c r="F4941" t="b">
        <v>1</v>
      </c>
      <c r="G4941" s="6">
        <v>6855180</v>
      </c>
      <c r="H4941">
        <v>0</v>
      </c>
      <c r="I4941">
        <v>0</v>
      </c>
      <c r="J4941" s="6">
        <v>6855180</v>
      </c>
    </row>
    <row r="4942" spans="1:10" x14ac:dyDescent="0.3">
      <c r="A4942" s="5">
        <v>45778</v>
      </c>
      <c r="B4942" t="s">
        <v>120</v>
      </c>
      <c r="C4942" t="s">
        <v>583</v>
      </c>
      <c r="D4942" s="1">
        <v>45316</v>
      </c>
      <c r="F4942" t="b">
        <v>1</v>
      </c>
      <c r="G4942" s="6">
        <v>7419850</v>
      </c>
      <c r="H4942">
        <v>0</v>
      </c>
      <c r="I4942">
        <v>0</v>
      </c>
      <c r="J4942" s="6">
        <v>7419850</v>
      </c>
    </row>
    <row r="4943" spans="1:10" x14ac:dyDescent="0.3">
      <c r="A4943" s="5">
        <v>45778</v>
      </c>
      <c r="B4943" t="s">
        <v>121</v>
      </c>
      <c r="C4943" t="s">
        <v>584</v>
      </c>
      <c r="D4943" s="1">
        <v>45323</v>
      </c>
      <c r="F4943" t="b">
        <v>1</v>
      </c>
      <c r="G4943" s="6">
        <v>4550350</v>
      </c>
      <c r="H4943">
        <v>0</v>
      </c>
      <c r="I4943">
        <v>0</v>
      </c>
      <c r="J4943" s="6">
        <v>4550350</v>
      </c>
    </row>
    <row r="4944" spans="1:10" x14ac:dyDescent="0.3">
      <c r="A4944" s="5">
        <v>45778</v>
      </c>
      <c r="B4944" t="s">
        <v>122</v>
      </c>
      <c r="C4944" t="s">
        <v>585</v>
      </c>
      <c r="D4944" s="1">
        <v>45345</v>
      </c>
      <c r="F4944" t="b">
        <v>1</v>
      </c>
      <c r="G4944" s="6">
        <v>5304250</v>
      </c>
      <c r="H4944">
        <v>0</v>
      </c>
      <c r="I4944" s="6">
        <v>10950</v>
      </c>
      <c r="J4944" s="6">
        <v>5315200</v>
      </c>
    </row>
    <row r="4945" spans="1:10" x14ac:dyDescent="0.3">
      <c r="A4945" s="5">
        <v>45778</v>
      </c>
      <c r="B4945" t="s">
        <v>123</v>
      </c>
      <c r="C4945" t="s">
        <v>586</v>
      </c>
      <c r="D4945" s="1">
        <v>45351</v>
      </c>
      <c r="F4945" t="b">
        <v>1</v>
      </c>
      <c r="G4945" s="6">
        <v>2741050</v>
      </c>
      <c r="H4945">
        <v>0</v>
      </c>
      <c r="I4945">
        <v>0</v>
      </c>
      <c r="J4945" s="6">
        <v>2741050</v>
      </c>
    </row>
    <row r="4946" spans="1:10" x14ac:dyDescent="0.3">
      <c r="A4946" s="5">
        <v>45778</v>
      </c>
      <c r="B4946" t="s">
        <v>124</v>
      </c>
      <c r="C4946" t="s">
        <v>587</v>
      </c>
      <c r="D4946" s="1">
        <v>45359</v>
      </c>
      <c r="F4946" t="b">
        <v>1</v>
      </c>
      <c r="G4946" s="6">
        <v>5997250</v>
      </c>
      <c r="H4946">
        <v>0</v>
      </c>
      <c r="I4946">
        <v>0</v>
      </c>
      <c r="J4946" s="6">
        <v>5997250</v>
      </c>
    </row>
    <row r="4947" spans="1:10" x14ac:dyDescent="0.3">
      <c r="A4947" s="5">
        <v>45778</v>
      </c>
      <c r="B4947" t="s">
        <v>125</v>
      </c>
      <c r="C4947" t="s">
        <v>588</v>
      </c>
      <c r="D4947" s="1">
        <v>45363</v>
      </c>
      <c r="F4947" t="b">
        <v>1</v>
      </c>
      <c r="G4947" s="6">
        <v>1802100</v>
      </c>
      <c r="H4947">
        <v>0</v>
      </c>
      <c r="I4947">
        <v>0</v>
      </c>
      <c r="J4947" s="6">
        <v>1802100</v>
      </c>
    </row>
    <row r="4948" spans="1:10" x14ac:dyDescent="0.3">
      <c r="A4948" s="5">
        <v>45778</v>
      </c>
      <c r="B4948" t="s">
        <v>126</v>
      </c>
      <c r="C4948" t="s">
        <v>589</v>
      </c>
      <c r="D4948" s="1">
        <v>45364</v>
      </c>
      <c r="F4948" t="b">
        <v>1</v>
      </c>
      <c r="G4948" s="6">
        <v>4911430</v>
      </c>
      <c r="H4948">
        <v>0</v>
      </c>
      <c r="I4948">
        <v>0</v>
      </c>
      <c r="J4948" s="6">
        <v>4911430</v>
      </c>
    </row>
    <row r="4949" spans="1:10" x14ac:dyDescent="0.3">
      <c r="A4949" s="5">
        <v>45778</v>
      </c>
      <c r="B4949" t="s">
        <v>127</v>
      </c>
      <c r="C4949" t="s">
        <v>590</v>
      </c>
      <c r="D4949" s="1">
        <v>45386</v>
      </c>
      <c r="F4949" t="b">
        <v>1</v>
      </c>
      <c r="G4949" s="6">
        <v>5347500</v>
      </c>
      <c r="H4949">
        <v>0</v>
      </c>
      <c r="I4949">
        <v>0</v>
      </c>
      <c r="J4949" s="6">
        <v>5347500</v>
      </c>
    </row>
    <row r="4950" spans="1:10" x14ac:dyDescent="0.3">
      <c r="A4950" s="5">
        <v>45778</v>
      </c>
      <c r="B4950" t="s">
        <v>128</v>
      </c>
      <c r="C4950" t="s">
        <v>591</v>
      </c>
      <c r="D4950" s="1">
        <v>45387</v>
      </c>
      <c r="F4950" t="b">
        <v>1</v>
      </c>
      <c r="G4950" s="6">
        <v>4196960</v>
      </c>
      <c r="H4950">
        <v>0</v>
      </c>
      <c r="I4950">
        <v>0</v>
      </c>
      <c r="J4950" s="6">
        <v>4196960</v>
      </c>
    </row>
    <row r="4951" spans="1:10" x14ac:dyDescent="0.3">
      <c r="A4951" s="5">
        <v>45778</v>
      </c>
      <c r="B4951" t="s">
        <v>129</v>
      </c>
      <c r="C4951" t="s">
        <v>592</v>
      </c>
      <c r="D4951" s="1">
        <v>45434</v>
      </c>
      <c r="F4951" t="b">
        <v>0</v>
      </c>
      <c r="G4951" s="6">
        <v>4392020</v>
      </c>
      <c r="H4951">
        <v>0</v>
      </c>
      <c r="I4951">
        <v>0</v>
      </c>
      <c r="J4951" s="6">
        <v>4392020</v>
      </c>
    </row>
    <row r="4952" spans="1:10" x14ac:dyDescent="0.3">
      <c r="A4952" s="5">
        <v>45778</v>
      </c>
      <c r="B4952" t="s">
        <v>130</v>
      </c>
      <c r="C4952" t="s">
        <v>593</v>
      </c>
      <c r="D4952" s="1">
        <v>45436</v>
      </c>
      <c r="F4952" t="b">
        <v>0</v>
      </c>
      <c r="G4952" s="6">
        <v>4734150</v>
      </c>
      <c r="H4952">
        <v>0</v>
      </c>
      <c r="I4952" s="6">
        <v>15500</v>
      </c>
      <c r="J4952" s="6">
        <v>4749650</v>
      </c>
    </row>
    <row r="4953" spans="1:10" x14ac:dyDescent="0.3">
      <c r="A4953" s="5">
        <v>45778</v>
      </c>
      <c r="B4953" t="s">
        <v>131</v>
      </c>
      <c r="C4953" t="s">
        <v>594</v>
      </c>
      <c r="D4953" s="1">
        <v>45469</v>
      </c>
      <c r="F4953" t="b">
        <v>0</v>
      </c>
      <c r="G4953" s="6">
        <v>8723170</v>
      </c>
      <c r="H4953">
        <v>0</v>
      </c>
      <c r="I4953">
        <v>0</v>
      </c>
      <c r="J4953" s="6">
        <v>8723170</v>
      </c>
    </row>
    <row r="4954" spans="1:10" x14ac:dyDescent="0.3">
      <c r="A4954" s="5">
        <v>45778</v>
      </c>
      <c r="B4954" t="s">
        <v>132</v>
      </c>
      <c r="C4954" t="s">
        <v>598</v>
      </c>
      <c r="D4954" s="1">
        <v>45475</v>
      </c>
      <c r="F4954" t="b">
        <v>0</v>
      </c>
      <c r="G4954" s="6">
        <v>4741550</v>
      </c>
      <c r="H4954">
        <v>0</v>
      </c>
      <c r="I4954">
        <v>0</v>
      </c>
      <c r="J4954" s="6">
        <v>4741550</v>
      </c>
    </row>
    <row r="4955" spans="1:10" x14ac:dyDescent="0.3">
      <c r="A4955" s="5">
        <v>45778</v>
      </c>
      <c r="B4955" t="s">
        <v>133</v>
      </c>
      <c r="C4955" t="s">
        <v>599</v>
      </c>
      <c r="D4955" s="1">
        <v>45495</v>
      </c>
      <c r="F4955" t="b">
        <v>0</v>
      </c>
      <c r="G4955" s="6">
        <v>2054000</v>
      </c>
      <c r="H4955">
        <v>0</v>
      </c>
      <c r="I4955">
        <v>0</v>
      </c>
      <c r="J4955" s="6">
        <v>2054000</v>
      </c>
    </row>
    <row r="4956" spans="1:10" x14ac:dyDescent="0.3">
      <c r="A4956" s="5">
        <v>45778</v>
      </c>
      <c r="B4956" t="s">
        <v>134</v>
      </c>
      <c r="C4956" t="s">
        <v>600</v>
      </c>
      <c r="D4956" s="1">
        <v>45505</v>
      </c>
      <c r="F4956" t="b">
        <v>0</v>
      </c>
      <c r="G4956" s="6">
        <v>5690300</v>
      </c>
      <c r="H4956">
        <v>0</v>
      </c>
      <c r="I4956">
        <v>0</v>
      </c>
      <c r="J4956" s="6">
        <v>5690300</v>
      </c>
    </row>
    <row r="4957" spans="1:10" x14ac:dyDescent="0.3">
      <c r="A4957" s="5">
        <v>45778</v>
      </c>
      <c r="B4957" t="s">
        <v>135</v>
      </c>
      <c r="C4957" t="s">
        <v>601</v>
      </c>
      <c r="D4957" s="1">
        <v>45531</v>
      </c>
      <c r="F4957" t="b">
        <v>0</v>
      </c>
      <c r="G4957" s="6">
        <v>8380770</v>
      </c>
      <c r="H4957">
        <v>0</v>
      </c>
      <c r="I4957" s="6">
        <v>5950</v>
      </c>
      <c r="J4957" s="6">
        <v>8386720</v>
      </c>
    </row>
    <row r="4958" spans="1:10" x14ac:dyDescent="0.3">
      <c r="A4958" s="5">
        <v>45778</v>
      </c>
      <c r="B4958" t="s">
        <v>136</v>
      </c>
      <c r="C4958" t="s">
        <v>602</v>
      </c>
      <c r="D4958" s="1">
        <v>45532</v>
      </c>
      <c r="F4958" t="b">
        <v>0</v>
      </c>
      <c r="G4958" s="6">
        <v>1978000</v>
      </c>
      <c r="H4958">
        <v>0</v>
      </c>
      <c r="I4958">
        <v>0</v>
      </c>
      <c r="J4958" s="6">
        <v>1978000</v>
      </c>
    </row>
    <row r="4959" spans="1:10" x14ac:dyDescent="0.3">
      <c r="A4959" s="5">
        <v>45778</v>
      </c>
      <c r="B4959" t="s">
        <v>137</v>
      </c>
      <c r="C4959" t="s">
        <v>603</v>
      </c>
      <c r="D4959" s="1">
        <v>45541</v>
      </c>
      <c r="F4959" t="b">
        <v>0</v>
      </c>
      <c r="G4959" s="6">
        <v>5070590</v>
      </c>
      <c r="H4959">
        <v>0</v>
      </c>
      <c r="I4959">
        <v>0</v>
      </c>
      <c r="J4959" s="6">
        <v>5070590</v>
      </c>
    </row>
    <row r="4960" spans="1:10" x14ac:dyDescent="0.3">
      <c r="A4960" s="5">
        <v>45778</v>
      </c>
      <c r="B4960" t="s">
        <v>138</v>
      </c>
      <c r="C4960" t="s">
        <v>604</v>
      </c>
      <c r="D4960" s="1">
        <v>45540</v>
      </c>
      <c r="F4960" t="b">
        <v>0</v>
      </c>
      <c r="G4960" s="6">
        <v>5648970</v>
      </c>
      <c r="H4960">
        <v>0</v>
      </c>
      <c r="I4960">
        <v>0</v>
      </c>
      <c r="J4960" s="6">
        <v>5648970</v>
      </c>
    </row>
    <row r="4961" spans="1:10" x14ac:dyDescent="0.3">
      <c r="A4961" s="5">
        <v>45778</v>
      </c>
      <c r="B4961" t="s">
        <v>139</v>
      </c>
      <c r="C4961" t="s">
        <v>605</v>
      </c>
      <c r="D4961" s="1">
        <v>45567</v>
      </c>
      <c r="F4961" t="b">
        <v>0</v>
      </c>
      <c r="G4961" s="6">
        <v>6271550</v>
      </c>
      <c r="H4961">
        <v>0</v>
      </c>
      <c r="I4961">
        <v>0</v>
      </c>
      <c r="J4961" s="6">
        <v>6271550</v>
      </c>
    </row>
    <row r="4962" spans="1:10" x14ac:dyDescent="0.3">
      <c r="A4962" s="5">
        <v>45778</v>
      </c>
      <c r="B4962" t="s">
        <v>140</v>
      </c>
      <c r="C4962" t="s">
        <v>606</v>
      </c>
      <c r="D4962" s="1">
        <v>45589</v>
      </c>
      <c r="F4962" t="b">
        <v>0</v>
      </c>
      <c r="G4962" s="6">
        <v>3340400</v>
      </c>
      <c r="H4962">
        <v>0</v>
      </c>
      <c r="I4962">
        <v>0</v>
      </c>
      <c r="J4962" s="6">
        <v>3340400</v>
      </c>
    </row>
    <row r="4963" spans="1:10" x14ac:dyDescent="0.3">
      <c r="A4963" s="5">
        <v>45778</v>
      </c>
      <c r="B4963" t="s">
        <v>141</v>
      </c>
      <c r="C4963" t="s">
        <v>607</v>
      </c>
      <c r="D4963" s="1">
        <v>45611</v>
      </c>
      <c r="F4963" t="b">
        <v>0</v>
      </c>
      <c r="G4963" s="6">
        <v>4176720</v>
      </c>
      <c r="H4963">
        <v>0</v>
      </c>
      <c r="I4963" s="6">
        <v>5800</v>
      </c>
      <c r="J4963" s="6">
        <v>4182520</v>
      </c>
    </row>
    <row r="4964" spans="1:10" x14ac:dyDescent="0.3">
      <c r="A4964" s="5">
        <v>45778</v>
      </c>
      <c r="B4964" t="s">
        <v>142</v>
      </c>
      <c r="C4964" t="s">
        <v>608</v>
      </c>
      <c r="D4964" s="1">
        <v>45652</v>
      </c>
      <c r="F4964" t="b">
        <v>0</v>
      </c>
      <c r="G4964" s="6">
        <v>4352000</v>
      </c>
      <c r="H4964">
        <v>0</v>
      </c>
      <c r="I4964" s="6">
        <v>4950</v>
      </c>
      <c r="J4964" s="6">
        <v>4356950</v>
      </c>
    </row>
    <row r="4965" spans="1:10" x14ac:dyDescent="0.3">
      <c r="A4965" s="5">
        <v>45778</v>
      </c>
      <c r="B4965" t="s">
        <v>143</v>
      </c>
      <c r="C4965" t="s">
        <v>609</v>
      </c>
      <c r="D4965" s="1">
        <v>45659</v>
      </c>
      <c r="F4965" t="b">
        <v>0</v>
      </c>
      <c r="G4965" s="6">
        <v>6204460</v>
      </c>
      <c r="H4965">
        <v>0</v>
      </c>
      <c r="I4965" s="6">
        <v>5950</v>
      </c>
      <c r="J4965" s="6">
        <v>6210410</v>
      </c>
    </row>
    <row r="4966" spans="1:10" x14ac:dyDescent="0.3">
      <c r="A4966" s="5">
        <v>45778</v>
      </c>
      <c r="B4966" t="s">
        <v>144</v>
      </c>
      <c r="C4966" t="s">
        <v>610</v>
      </c>
      <c r="D4966" s="1">
        <v>45755</v>
      </c>
      <c r="F4966" t="b">
        <v>0</v>
      </c>
      <c r="G4966" s="6">
        <v>4238910</v>
      </c>
      <c r="H4966">
        <v>0</v>
      </c>
      <c r="I4966">
        <v>0</v>
      </c>
      <c r="J4966" s="6">
        <v>4238910</v>
      </c>
    </row>
    <row r="4967" spans="1:10" x14ac:dyDescent="0.3">
      <c r="A4967" s="5">
        <v>45809</v>
      </c>
      <c r="B4967" t="s">
        <v>1</v>
      </c>
      <c r="C4967" t="s">
        <v>475</v>
      </c>
      <c r="D4967" s="1">
        <v>42292</v>
      </c>
      <c r="F4967" t="b">
        <v>1</v>
      </c>
      <c r="G4967" s="6">
        <v>7548250</v>
      </c>
      <c r="H4967" s="6">
        <v>336900</v>
      </c>
      <c r="I4967">
        <v>0</v>
      </c>
      <c r="J4967" s="6">
        <v>7885150</v>
      </c>
    </row>
    <row r="4968" spans="1:10" x14ac:dyDescent="0.3">
      <c r="A4968" s="5">
        <v>45809</v>
      </c>
      <c r="B4968" t="s">
        <v>3</v>
      </c>
      <c r="C4968" t="s">
        <v>476</v>
      </c>
      <c r="D4968" s="1">
        <v>42444</v>
      </c>
      <c r="F4968" t="b">
        <v>1</v>
      </c>
      <c r="G4968" s="6">
        <v>5709830</v>
      </c>
      <c r="H4968">
        <v>0</v>
      </c>
      <c r="I4968">
        <v>0</v>
      </c>
      <c r="J4968" s="6">
        <v>5709830</v>
      </c>
    </row>
    <row r="4969" spans="1:10" x14ac:dyDescent="0.3">
      <c r="A4969" s="5">
        <v>45809</v>
      </c>
      <c r="B4969" t="s">
        <v>4</v>
      </c>
      <c r="C4969" t="s">
        <v>477</v>
      </c>
      <c r="D4969" s="1">
        <v>42503</v>
      </c>
      <c r="F4969" t="b">
        <v>1</v>
      </c>
      <c r="G4969" s="6">
        <v>10915300</v>
      </c>
      <c r="H4969">
        <v>0</v>
      </c>
      <c r="I4969">
        <v>0</v>
      </c>
      <c r="J4969" s="6">
        <v>10915300</v>
      </c>
    </row>
    <row r="4970" spans="1:10" x14ac:dyDescent="0.3">
      <c r="A4970" s="5">
        <v>45809</v>
      </c>
      <c r="B4970" t="s">
        <v>6</v>
      </c>
      <c r="C4970" t="s">
        <v>478</v>
      </c>
      <c r="D4970" s="1">
        <v>42638</v>
      </c>
      <c r="F4970" t="b">
        <v>1</v>
      </c>
      <c r="G4970" s="6">
        <v>6475860</v>
      </c>
      <c r="H4970" s="6">
        <v>171700</v>
      </c>
      <c r="I4970" s="6">
        <v>17240</v>
      </c>
      <c r="J4970" s="6">
        <v>6664800</v>
      </c>
    </row>
    <row r="4971" spans="1:10" x14ac:dyDescent="0.3">
      <c r="A4971" s="5">
        <v>45809</v>
      </c>
      <c r="B4971" t="s">
        <v>8</v>
      </c>
      <c r="C4971" t="s">
        <v>479</v>
      </c>
      <c r="D4971" s="1">
        <v>42708</v>
      </c>
      <c r="F4971" t="b">
        <v>1</v>
      </c>
      <c r="G4971" s="6">
        <v>6254650</v>
      </c>
      <c r="H4971">
        <v>0</v>
      </c>
      <c r="I4971">
        <v>0</v>
      </c>
      <c r="J4971" s="6">
        <v>6254650</v>
      </c>
    </row>
    <row r="4972" spans="1:10" x14ac:dyDescent="0.3">
      <c r="A4972" s="5">
        <v>45809</v>
      </c>
      <c r="B4972" t="s">
        <v>10</v>
      </c>
      <c r="C4972" t="s">
        <v>480</v>
      </c>
      <c r="D4972" s="1">
        <v>43039</v>
      </c>
      <c r="F4972" t="b">
        <v>1</v>
      </c>
      <c r="G4972" s="6">
        <v>3385920</v>
      </c>
      <c r="H4972" s="6">
        <v>184000</v>
      </c>
      <c r="I4972">
        <v>0</v>
      </c>
      <c r="J4972" s="6">
        <v>3569920</v>
      </c>
    </row>
    <row r="4973" spans="1:10" x14ac:dyDescent="0.3">
      <c r="A4973" s="5">
        <v>45809</v>
      </c>
      <c r="B4973" t="s">
        <v>11</v>
      </c>
      <c r="C4973" t="s">
        <v>481</v>
      </c>
      <c r="D4973" s="1">
        <v>43146</v>
      </c>
      <c r="F4973" t="b">
        <v>1</v>
      </c>
      <c r="G4973" s="6">
        <v>7933620</v>
      </c>
      <c r="H4973" s="6">
        <v>102300</v>
      </c>
      <c r="I4973" s="6">
        <v>9890</v>
      </c>
      <c r="J4973" s="6">
        <v>8045810</v>
      </c>
    </row>
    <row r="4974" spans="1:10" x14ac:dyDescent="0.3">
      <c r="A4974" s="5">
        <v>45809</v>
      </c>
      <c r="B4974" t="s">
        <v>12</v>
      </c>
      <c r="C4974" t="s">
        <v>494</v>
      </c>
      <c r="D4974" s="1">
        <v>43252</v>
      </c>
      <c r="F4974" t="b">
        <v>1</v>
      </c>
      <c r="G4974" s="6">
        <v>1048000</v>
      </c>
      <c r="H4974">
        <v>0</v>
      </c>
      <c r="I4974">
        <v>0</v>
      </c>
      <c r="J4974" s="6">
        <v>1048000</v>
      </c>
    </row>
    <row r="4975" spans="1:10" x14ac:dyDescent="0.3">
      <c r="A4975" s="5">
        <v>45809</v>
      </c>
      <c r="B4975" t="s">
        <v>13</v>
      </c>
      <c r="C4975" t="s">
        <v>485</v>
      </c>
      <c r="D4975" s="1">
        <v>43779</v>
      </c>
      <c r="F4975" t="b">
        <v>1</v>
      </c>
      <c r="G4975" s="6">
        <v>7499740</v>
      </c>
      <c r="H4975" s="6">
        <v>95400</v>
      </c>
      <c r="I4975">
        <v>0</v>
      </c>
      <c r="J4975" s="6">
        <v>7595140</v>
      </c>
    </row>
    <row r="4976" spans="1:10" x14ac:dyDescent="0.3">
      <c r="A4976" s="5">
        <v>45809</v>
      </c>
      <c r="B4976" t="s">
        <v>15</v>
      </c>
      <c r="C4976" t="s">
        <v>517</v>
      </c>
      <c r="D4976" s="1">
        <v>44583</v>
      </c>
      <c r="F4976" t="b">
        <v>1</v>
      </c>
      <c r="G4976" s="6">
        <v>5739450</v>
      </c>
      <c r="H4976" s="6">
        <v>188300</v>
      </c>
      <c r="I4976" s="6">
        <v>14900</v>
      </c>
      <c r="J4976" s="6">
        <v>5942650</v>
      </c>
    </row>
    <row r="4977" spans="1:10" x14ac:dyDescent="0.3">
      <c r="A4977" s="5">
        <v>45809</v>
      </c>
      <c r="B4977" t="s">
        <v>16</v>
      </c>
      <c r="C4977" t="s">
        <v>538</v>
      </c>
      <c r="D4977" s="1">
        <v>44889</v>
      </c>
      <c r="F4977" t="b">
        <v>1</v>
      </c>
      <c r="G4977" s="6">
        <v>7316800</v>
      </c>
      <c r="H4977">
        <v>0</v>
      </c>
      <c r="I4977">
        <v>0</v>
      </c>
      <c r="J4977" s="6">
        <v>7316800</v>
      </c>
    </row>
    <row r="4978" spans="1:10" x14ac:dyDescent="0.3">
      <c r="A4978" s="5">
        <v>45809</v>
      </c>
      <c r="B4978" t="s">
        <v>17</v>
      </c>
      <c r="C4978" t="s">
        <v>595</v>
      </c>
      <c r="D4978" s="1">
        <v>45470</v>
      </c>
      <c r="F4978" t="b">
        <v>0</v>
      </c>
      <c r="G4978" s="6">
        <v>3881900</v>
      </c>
      <c r="H4978">
        <v>0</v>
      </c>
      <c r="I4978" s="6">
        <v>6950</v>
      </c>
      <c r="J4978" s="6">
        <v>3888850</v>
      </c>
    </row>
    <row r="4979" spans="1:10" x14ac:dyDescent="0.3">
      <c r="A4979" s="5">
        <v>45809</v>
      </c>
      <c r="B4979" t="s">
        <v>18</v>
      </c>
      <c r="C4979" t="s">
        <v>596</v>
      </c>
      <c r="D4979" s="1">
        <v>45810</v>
      </c>
      <c r="F4979" t="b">
        <v>0</v>
      </c>
      <c r="G4979" s="6">
        <v>2901360</v>
      </c>
      <c r="H4979">
        <v>0</v>
      </c>
      <c r="I4979" s="6">
        <v>4990</v>
      </c>
      <c r="J4979" s="6">
        <v>2906350</v>
      </c>
    </row>
    <row r="4980" spans="1:10" x14ac:dyDescent="0.3">
      <c r="A4980" s="5">
        <v>45809</v>
      </c>
      <c r="B4980" t="s">
        <v>19</v>
      </c>
      <c r="C4980" t="s">
        <v>597</v>
      </c>
      <c r="D4980" s="1">
        <v>45859</v>
      </c>
      <c r="F4980" t="b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3">
      <c r="A4981" s="5">
        <v>45809</v>
      </c>
      <c r="B4981" t="s">
        <v>20</v>
      </c>
      <c r="C4981" t="s">
        <v>482</v>
      </c>
      <c r="D4981" s="1">
        <v>43629</v>
      </c>
      <c r="F4981" t="b">
        <v>1</v>
      </c>
      <c r="G4981" s="6">
        <v>8948970</v>
      </c>
      <c r="H4981" s="6">
        <v>154400</v>
      </c>
      <c r="I4981">
        <v>0</v>
      </c>
      <c r="J4981" s="6">
        <v>9103370</v>
      </c>
    </row>
    <row r="4982" spans="1:10" x14ac:dyDescent="0.3">
      <c r="A4982" s="5">
        <v>45809</v>
      </c>
      <c r="B4982" t="s">
        <v>21</v>
      </c>
      <c r="C4982" t="s">
        <v>483</v>
      </c>
      <c r="D4982" s="1">
        <v>43631</v>
      </c>
      <c r="F4982" t="b">
        <v>1</v>
      </c>
      <c r="G4982" s="6">
        <v>3758500</v>
      </c>
      <c r="H4982" s="6">
        <v>130100</v>
      </c>
      <c r="I4982">
        <v>0</v>
      </c>
      <c r="J4982" s="6">
        <v>3888600</v>
      </c>
    </row>
    <row r="4983" spans="1:10" x14ac:dyDescent="0.3">
      <c r="A4983" s="5">
        <v>45809</v>
      </c>
      <c r="B4983" t="s">
        <v>22</v>
      </c>
      <c r="C4983" t="s">
        <v>484</v>
      </c>
      <c r="D4983" s="1">
        <v>43743</v>
      </c>
      <c r="F4983" t="b">
        <v>1</v>
      </c>
      <c r="G4983" s="6">
        <v>7828400</v>
      </c>
      <c r="H4983" s="6">
        <v>153700</v>
      </c>
      <c r="I4983">
        <v>0</v>
      </c>
      <c r="J4983" s="6">
        <v>7982100</v>
      </c>
    </row>
    <row r="4984" spans="1:10" x14ac:dyDescent="0.3">
      <c r="A4984" s="5">
        <v>45809</v>
      </c>
      <c r="B4984" t="s">
        <v>23</v>
      </c>
      <c r="C4984" t="s">
        <v>486</v>
      </c>
      <c r="D4984" s="1">
        <v>43834</v>
      </c>
      <c r="F4984" t="b">
        <v>1</v>
      </c>
      <c r="G4984" s="6">
        <v>10542270</v>
      </c>
      <c r="H4984">
        <v>0</v>
      </c>
      <c r="I4984" s="6">
        <v>1200</v>
      </c>
      <c r="J4984" s="6">
        <v>10543470</v>
      </c>
    </row>
    <row r="4985" spans="1:10" x14ac:dyDescent="0.3">
      <c r="A4985" s="5">
        <v>45809</v>
      </c>
      <c r="B4985" t="s">
        <v>24</v>
      </c>
      <c r="C4985" t="s">
        <v>487</v>
      </c>
      <c r="D4985" s="1">
        <v>43833</v>
      </c>
      <c r="F4985" t="b">
        <v>1</v>
      </c>
      <c r="G4985" s="6">
        <v>4734180</v>
      </c>
      <c r="H4985">
        <v>0</v>
      </c>
      <c r="I4985">
        <v>0</v>
      </c>
      <c r="J4985" s="6">
        <v>4734180</v>
      </c>
    </row>
    <row r="4986" spans="1:10" x14ac:dyDescent="0.3">
      <c r="A4986" s="5">
        <v>45809</v>
      </c>
      <c r="B4986" t="s">
        <v>25</v>
      </c>
      <c r="C4986" t="s">
        <v>488</v>
      </c>
      <c r="D4986" s="1">
        <v>43853</v>
      </c>
      <c r="F4986" t="b">
        <v>1</v>
      </c>
      <c r="G4986" s="6">
        <v>8779580</v>
      </c>
      <c r="H4986" s="6">
        <v>284200</v>
      </c>
      <c r="I4986">
        <v>0</v>
      </c>
      <c r="J4986" s="6">
        <v>9063780</v>
      </c>
    </row>
    <row r="4987" spans="1:10" x14ac:dyDescent="0.3">
      <c r="A4987" s="5">
        <v>45809</v>
      </c>
      <c r="B4987" t="s">
        <v>26</v>
      </c>
      <c r="C4987" t="s">
        <v>489</v>
      </c>
      <c r="D4987" s="1">
        <v>43945</v>
      </c>
      <c r="F4987" t="b">
        <v>1</v>
      </c>
      <c r="G4987" s="6">
        <v>11082780</v>
      </c>
      <c r="H4987" s="6">
        <v>198200</v>
      </c>
      <c r="I4987">
        <v>0</v>
      </c>
      <c r="J4987" s="6">
        <v>11280980</v>
      </c>
    </row>
    <row r="4988" spans="1:10" x14ac:dyDescent="0.3">
      <c r="A4988" s="5">
        <v>45809</v>
      </c>
      <c r="B4988" t="s">
        <v>27</v>
      </c>
      <c r="C4988" t="s">
        <v>490</v>
      </c>
      <c r="D4988" s="1">
        <v>44015</v>
      </c>
      <c r="F4988" t="b">
        <v>1</v>
      </c>
      <c r="G4988" s="6">
        <v>3935110</v>
      </c>
      <c r="H4988">
        <v>0</v>
      </c>
      <c r="I4988">
        <v>0</v>
      </c>
      <c r="J4988" s="6">
        <v>3935110</v>
      </c>
    </row>
    <row r="4989" spans="1:10" x14ac:dyDescent="0.3">
      <c r="A4989" s="5">
        <v>45809</v>
      </c>
      <c r="B4989" t="s">
        <v>28</v>
      </c>
      <c r="C4989" t="s">
        <v>491</v>
      </c>
      <c r="D4989" s="1">
        <v>44042</v>
      </c>
      <c r="F4989" t="b">
        <v>1</v>
      </c>
      <c r="G4989" s="6">
        <v>6288300</v>
      </c>
      <c r="H4989">
        <v>0</v>
      </c>
      <c r="I4989">
        <v>0</v>
      </c>
      <c r="J4989" s="6">
        <v>6288300</v>
      </c>
    </row>
    <row r="4990" spans="1:10" x14ac:dyDescent="0.3">
      <c r="A4990" s="5">
        <v>45809</v>
      </c>
      <c r="B4990" t="s">
        <v>29</v>
      </c>
      <c r="C4990" t="s">
        <v>492</v>
      </c>
      <c r="D4990" s="1">
        <v>44043</v>
      </c>
      <c r="F4990" t="b">
        <v>1</v>
      </c>
      <c r="G4990" s="6">
        <v>4629080</v>
      </c>
      <c r="H4990">
        <v>0</v>
      </c>
      <c r="I4990">
        <v>0</v>
      </c>
      <c r="J4990" s="6">
        <v>4629080</v>
      </c>
    </row>
    <row r="4991" spans="1:10" x14ac:dyDescent="0.3">
      <c r="A4991" s="5">
        <v>45809</v>
      </c>
      <c r="B4991" t="s">
        <v>30</v>
      </c>
      <c r="C4991" t="s">
        <v>493</v>
      </c>
      <c r="D4991" s="1">
        <v>44072</v>
      </c>
      <c r="F4991" t="b">
        <v>1</v>
      </c>
      <c r="G4991" s="6">
        <v>9001540</v>
      </c>
      <c r="H4991">
        <v>0</v>
      </c>
      <c r="I4991">
        <v>0</v>
      </c>
      <c r="J4991" s="6">
        <v>9001540</v>
      </c>
    </row>
    <row r="4992" spans="1:10" x14ac:dyDescent="0.3">
      <c r="A4992" s="5">
        <v>45809</v>
      </c>
      <c r="B4992" t="s">
        <v>31</v>
      </c>
      <c r="C4992" t="s">
        <v>495</v>
      </c>
      <c r="D4992" s="1">
        <v>44085</v>
      </c>
      <c r="F4992" t="b">
        <v>1</v>
      </c>
      <c r="G4992" s="6">
        <v>6690290</v>
      </c>
      <c r="H4992">
        <v>0</v>
      </c>
      <c r="I4992">
        <v>0</v>
      </c>
      <c r="J4992" s="6">
        <v>6690290</v>
      </c>
    </row>
    <row r="4993" spans="1:10" x14ac:dyDescent="0.3">
      <c r="A4993" s="5">
        <v>45809</v>
      </c>
      <c r="B4993" t="s">
        <v>32</v>
      </c>
      <c r="C4993" t="s">
        <v>496</v>
      </c>
      <c r="D4993" s="1">
        <v>44130</v>
      </c>
      <c r="E4993" s="1">
        <v>45543</v>
      </c>
      <c r="F4993" t="b">
        <v>1</v>
      </c>
      <c r="G4993">
        <v>0</v>
      </c>
      <c r="H4993">
        <v>0</v>
      </c>
      <c r="I4993">
        <v>0</v>
      </c>
      <c r="J4993">
        <v>0</v>
      </c>
    </row>
    <row r="4994" spans="1:10" x14ac:dyDescent="0.3">
      <c r="A4994" s="5">
        <v>45809</v>
      </c>
      <c r="B4994" t="s">
        <v>33</v>
      </c>
      <c r="C4994" t="s">
        <v>497</v>
      </c>
      <c r="D4994" s="1">
        <v>44147</v>
      </c>
      <c r="F4994" t="b">
        <v>1</v>
      </c>
      <c r="G4994" s="6">
        <v>7344000</v>
      </c>
      <c r="H4994">
        <v>0</v>
      </c>
      <c r="I4994">
        <v>0</v>
      </c>
      <c r="J4994" s="6">
        <v>7344000</v>
      </c>
    </row>
    <row r="4995" spans="1:10" x14ac:dyDescent="0.3">
      <c r="A4995" s="5">
        <v>45809</v>
      </c>
      <c r="B4995" t="s">
        <v>34</v>
      </c>
      <c r="C4995" t="s">
        <v>498</v>
      </c>
      <c r="D4995" s="1">
        <v>44154</v>
      </c>
      <c r="F4995" t="b">
        <v>1</v>
      </c>
      <c r="G4995" s="6">
        <v>10186590</v>
      </c>
      <c r="H4995">
        <v>0</v>
      </c>
      <c r="I4995">
        <v>0</v>
      </c>
      <c r="J4995" s="6">
        <v>10186590</v>
      </c>
    </row>
    <row r="4996" spans="1:10" x14ac:dyDescent="0.3">
      <c r="A4996" s="5">
        <v>45809</v>
      </c>
      <c r="B4996" t="s">
        <v>35</v>
      </c>
      <c r="C4996" t="s">
        <v>499</v>
      </c>
      <c r="D4996" s="1">
        <v>44169</v>
      </c>
      <c r="F4996" t="b">
        <v>1</v>
      </c>
      <c r="G4996" s="6">
        <v>4284260</v>
      </c>
      <c r="H4996">
        <v>0</v>
      </c>
      <c r="I4996" s="6">
        <v>10850</v>
      </c>
      <c r="J4996" s="6">
        <v>4295110</v>
      </c>
    </row>
    <row r="4997" spans="1:10" x14ac:dyDescent="0.3">
      <c r="A4997" s="5">
        <v>45809</v>
      </c>
      <c r="B4997" t="s">
        <v>36</v>
      </c>
      <c r="C4997" t="s">
        <v>500</v>
      </c>
      <c r="D4997" s="1">
        <v>44217</v>
      </c>
      <c r="E4997" s="1">
        <v>45620</v>
      </c>
      <c r="F4997" t="b">
        <v>1</v>
      </c>
      <c r="G4997">
        <v>0</v>
      </c>
      <c r="H4997">
        <v>0</v>
      </c>
      <c r="I4997">
        <v>0</v>
      </c>
      <c r="J4997">
        <v>0</v>
      </c>
    </row>
    <row r="4998" spans="1:10" x14ac:dyDescent="0.3">
      <c r="A4998" s="5">
        <v>45809</v>
      </c>
      <c r="B4998" t="s">
        <v>37</v>
      </c>
      <c r="C4998" t="s">
        <v>501</v>
      </c>
      <c r="D4998" s="1">
        <v>44245</v>
      </c>
      <c r="E4998" s="1">
        <v>45838</v>
      </c>
      <c r="F4998" t="b">
        <v>1</v>
      </c>
      <c r="G4998" s="6">
        <v>4091750</v>
      </c>
      <c r="H4998">
        <v>0</v>
      </c>
      <c r="I4998" s="6">
        <v>9390</v>
      </c>
      <c r="J4998" s="6">
        <v>4101140</v>
      </c>
    </row>
    <row r="4999" spans="1:10" x14ac:dyDescent="0.3">
      <c r="A4999" s="5">
        <v>45809</v>
      </c>
      <c r="B4999" t="s">
        <v>38</v>
      </c>
      <c r="C4999" t="s">
        <v>502</v>
      </c>
      <c r="D4999" s="1">
        <v>44252</v>
      </c>
      <c r="F4999" t="b">
        <v>1</v>
      </c>
      <c r="G4999" s="6">
        <v>4626040</v>
      </c>
      <c r="H4999">
        <v>0</v>
      </c>
      <c r="I4999">
        <v>0</v>
      </c>
      <c r="J4999" s="6">
        <v>4626040</v>
      </c>
    </row>
    <row r="5000" spans="1:10" x14ac:dyDescent="0.3">
      <c r="A5000" s="5">
        <v>45809</v>
      </c>
      <c r="B5000" t="s">
        <v>39</v>
      </c>
      <c r="C5000" t="s">
        <v>503</v>
      </c>
      <c r="D5000" s="1">
        <v>44258</v>
      </c>
      <c r="F5000" t="b">
        <v>1</v>
      </c>
      <c r="G5000" s="6">
        <v>6225650</v>
      </c>
      <c r="H5000" s="6">
        <v>129000</v>
      </c>
      <c r="I5000" s="6">
        <v>34800</v>
      </c>
      <c r="J5000" s="6">
        <v>6389450</v>
      </c>
    </row>
    <row r="5001" spans="1:10" x14ac:dyDescent="0.3">
      <c r="A5001" s="5">
        <v>45809</v>
      </c>
      <c r="B5001" t="s">
        <v>40</v>
      </c>
      <c r="C5001" t="s">
        <v>504</v>
      </c>
      <c r="D5001" s="1">
        <v>44280</v>
      </c>
      <c r="F5001" t="b">
        <v>1</v>
      </c>
      <c r="G5001" s="6">
        <v>2147000</v>
      </c>
      <c r="H5001">
        <v>0</v>
      </c>
      <c r="I5001">
        <v>0</v>
      </c>
      <c r="J5001" s="6">
        <v>2147000</v>
      </c>
    </row>
    <row r="5002" spans="1:10" x14ac:dyDescent="0.3">
      <c r="A5002" s="5">
        <v>45809</v>
      </c>
      <c r="B5002" t="s">
        <v>41</v>
      </c>
      <c r="C5002" t="s">
        <v>505</v>
      </c>
      <c r="D5002" s="1">
        <v>44287</v>
      </c>
      <c r="F5002" t="b">
        <v>1</v>
      </c>
      <c r="G5002" s="6">
        <v>7768850</v>
      </c>
      <c r="H5002">
        <v>0</v>
      </c>
      <c r="I5002" s="6">
        <v>1200</v>
      </c>
      <c r="J5002" s="6">
        <v>7770050</v>
      </c>
    </row>
    <row r="5003" spans="1:10" x14ac:dyDescent="0.3">
      <c r="A5003" s="5">
        <v>45809</v>
      </c>
      <c r="B5003" t="s">
        <v>42</v>
      </c>
      <c r="C5003" t="s">
        <v>506</v>
      </c>
      <c r="D5003" s="1">
        <v>44298</v>
      </c>
      <c r="F5003" t="b">
        <v>1</v>
      </c>
      <c r="G5003" s="6">
        <v>3942120</v>
      </c>
      <c r="H5003">
        <v>0</v>
      </c>
      <c r="I5003">
        <v>0</v>
      </c>
      <c r="J5003" s="6">
        <v>3942120</v>
      </c>
    </row>
    <row r="5004" spans="1:10" x14ac:dyDescent="0.3">
      <c r="A5004" s="5">
        <v>45809</v>
      </c>
      <c r="B5004" t="s">
        <v>43</v>
      </c>
      <c r="C5004" t="s">
        <v>507</v>
      </c>
      <c r="D5004" s="1">
        <v>44299</v>
      </c>
      <c r="F5004" t="b">
        <v>1</v>
      </c>
      <c r="G5004" s="6">
        <v>3099590</v>
      </c>
      <c r="H5004">
        <v>0</v>
      </c>
      <c r="I5004" s="6">
        <v>5800</v>
      </c>
      <c r="J5004" s="6">
        <v>3105390</v>
      </c>
    </row>
    <row r="5005" spans="1:10" x14ac:dyDescent="0.3">
      <c r="A5005" s="5">
        <v>45809</v>
      </c>
      <c r="B5005" t="s">
        <v>50</v>
      </c>
      <c r="C5005" t="s">
        <v>508</v>
      </c>
      <c r="D5005" s="1">
        <v>44463</v>
      </c>
      <c r="F5005" t="b">
        <v>1</v>
      </c>
      <c r="G5005" s="6">
        <v>4240800</v>
      </c>
      <c r="H5005" s="6">
        <v>190700</v>
      </c>
      <c r="I5005">
        <v>0</v>
      </c>
      <c r="J5005" s="6">
        <v>4431500</v>
      </c>
    </row>
    <row r="5006" spans="1:10" x14ac:dyDescent="0.3">
      <c r="A5006" s="5">
        <v>45809</v>
      </c>
      <c r="B5006" t="s">
        <v>51</v>
      </c>
      <c r="C5006" t="s">
        <v>508</v>
      </c>
      <c r="D5006" s="1">
        <v>44377</v>
      </c>
      <c r="F5006" t="b">
        <v>1</v>
      </c>
      <c r="G5006" s="6">
        <v>5616350</v>
      </c>
      <c r="H5006" s="6">
        <v>169400</v>
      </c>
      <c r="I5006">
        <v>0</v>
      </c>
      <c r="J5006" s="6">
        <v>5785750</v>
      </c>
    </row>
    <row r="5007" spans="1:10" x14ac:dyDescent="0.3">
      <c r="A5007" s="5">
        <v>45809</v>
      </c>
      <c r="B5007" t="s">
        <v>52</v>
      </c>
      <c r="C5007" t="s">
        <v>508</v>
      </c>
      <c r="D5007" s="1">
        <v>44501</v>
      </c>
      <c r="F5007" t="b">
        <v>1</v>
      </c>
      <c r="G5007" s="6">
        <v>6411230</v>
      </c>
      <c r="H5007" s="6">
        <v>184600</v>
      </c>
      <c r="I5007" s="6">
        <v>5800</v>
      </c>
      <c r="J5007" s="6">
        <v>6601630</v>
      </c>
    </row>
    <row r="5008" spans="1:10" x14ac:dyDescent="0.3">
      <c r="A5008" s="5">
        <v>45809</v>
      </c>
      <c r="B5008" t="s">
        <v>53</v>
      </c>
      <c r="C5008" t="s">
        <v>508</v>
      </c>
      <c r="D5008" s="1">
        <v>44476</v>
      </c>
      <c r="F5008" t="b">
        <v>1</v>
      </c>
      <c r="G5008" s="6">
        <v>5335850</v>
      </c>
      <c r="H5008" s="6">
        <v>93300</v>
      </c>
      <c r="I5008">
        <v>0</v>
      </c>
      <c r="J5008" s="6">
        <v>5429150</v>
      </c>
    </row>
    <row r="5009" spans="1:10" x14ac:dyDescent="0.3">
      <c r="A5009" s="5">
        <v>45809</v>
      </c>
      <c r="B5009" t="s">
        <v>45</v>
      </c>
      <c r="C5009" t="s">
        <v>509</v>
      </c>
      <c r="D5009" s="1">
        <v>44391</v>
      </c>
      <c r="F5009" t="b">
        <v>1</v>
      </c>
      <c r="G5009" s="6">
        <v>8501640</v>
      </c>
      <c r="H5009" s="6">
        <v>181300</v>
      </c>
      <c r="I5009" s="6">
        <v>15350</v>
      </c>
      <c r="J5009" s="6">
        <v>8698290</v>
      </c>
    </row>
    <row r="5010" spans="1:10" x14ac:dyDescent="0.3">
      <c r="A5010" s="5">
        <v>45809</v>
      </c>
      <c r="B5010" t="s">
        <v>46</v>
      </c>
      <c r="C5010" t="s">
        <v>510</v>
      </c>
      <c r="D5010" s="1">
        <v>44404</v>
      </c>
      <c r="F5010" t="b">
        <v>1</v>
      </c>
      <c r="G5010" s="6">
        <v>8781310</v>
      </c>
      <c r="H5010">
        <v>0</v>
      </c>
      <c r="I5010">
        <v>0</v>
      </c>
      <c r="J5010" s="6">
        <v>8781310</v>
      </c>
    </row>
    <row r="5011" spans="1:10" x14ac:dyDescent="0.3">
      <c r="A5011" s="5">
        <v>45809</v>
      </c>
      <c r="B5011" t="s">
        <v>47</v>
      </c>
      <c r="C5011" t="s">
        <v>511</v>
      </c>
      <c r="D5011" s="1">
        <v>44405</v>
      </c>
      <c r="F5011" t="b">
        <v>1</v>
      </c>
      <c r="G5011" s="6">
        <v>8238120</v>
      </c>
      <c r="H5011">
        <v>0</v>
      </c>
      <c r="I5011">
        <v>0</v>
      </c>
      <c r="J5011" s="6">
        <v>8238120</v>
      </c>
    </row>
    <row r="5012" spans="1:10" x14ac:dyDescent="0.3">
      <c r="A5012" s="5">
        <v>45809</v>
      </c>
      <c r="B5012" t="s">
        <v>44</v>
      </c>
      <c r="C5012" t="s">
        <v>512</v>
      </c>
      <c r="D5012" s="1">
        <v>44421</v>
      </c>
      <c r="F5012" t="b">
        <v>1</v>
      </c>
      <c r="G5012" s="6">
        <v>10184600</v>
      </c>
      <c r="H5012" s="6">
        <v>197900</v>
      </c>
      <c r="I5012" s="6">
        <v>17450</v>
      </c>
      <c r="J5012" s="6">
        <v>10399950</v>
      </c>
    </row>
    <row r="5013" spans="1:10" x14ac:dyDescent="0.3">
      <c r="A5013" s="5">
        <v>45809</v>
      </c>
      <c r="B5013" t="s">
        <v>48</v>
      </c>
      <c r="C5013" t="s">
        <v>513</v>
      </c>
      <c r="D5013" s="1">
        <v>44446</v>
      </c>
      <c r="F5013" t="b">
        <v>1</v>
      </c>
      <c r="G5013" s="6">
        <v>5893450</v>
      </c>
      <c r="H5013">
        <v>0</v>
      </c>
      <c r="I5013">
        <v>700</v>
      </c>
      <c r="J5013" s="6">
        <v>5894150</v>
      </c>
    </row>
    <row r="5014" spans="1:10" x14ac:dyDescent="0.3">
      <c r="A5014" s="5">
        <v>45809</v>
      </c>
      <c r="B5014" t="s">
        <v>49</v>
      </c>
      <c r="C5014" t="s">
        <v>514</v>
      </c>
      <c r="D5014" s="1">
        <v>44453</v>
      </c>
      <c r="F5014" t="b">
        <v>1</v>
      </c>
      <c r="G5014" s="6">
        <v>7801450</v>
      </c>
      <c r="H5014" s="6">
        <v>197100</v>
      </c>
      <c r="I5014" s="6">
        <v>6000</v>
      </c>
      <c r="J5014" s="6">
        <v>8004550</v>
      </c>
    </row>
    <row r="5015" spans="1:10" x14ac:dyDescent="0.3">
      <c r="A5015" s="5">
        <v>45809</v>
      </c>
      <c r="B5015" t="s">
        <v>54</v>
      </c>
      <c r="C5015" t="s">
        <v>515</v>
      </c>
      <c r="D5015" s="1">
        <v>44508</v>
      </c>
      <c r="F5015" t="b">
        <v>1</v>
      </c>
      <c r="G5015" s="6">
        <v>8386680</v>
      </c>
      <c r="H5015" s="6">
        <v>211000</v>
      </c>
      <c r="I5015">
        <v>0</v>
      </c>
      <c r="J5015" s="6">
        <v>8597680</v>
      </c>
    </row>
    <row r="5016" spans="1:10" x14ac:dyDescent="0.3">
      <c r="A5016" s="5">
        <v>45809</v>
      </c>
      <c r="B5016" t="s">
        <v>55</v>
      </c>
      <c r="C5016" t="s">
        <v>516</v>
      </c>
      <c r="D5016" s="1">
        <v>44536</v>
      </c>
      <c r="E5016" s="1">
        <v>46028</v>
      </c>
      <c r="F5016" t="b">
        <v>1</v>
      </c>
      <c r="G5016" s="6">
        <v>2220650</v>
      </c>
      <c r="H5016">
        <v>0</v>
      </c>
      <c r="I5016">
        <v>0</v>
      </c>
      <c r="J5016" s="6">
        <v>2220650</v>
      </c>
    </row>
    <row r="5017" spans="1:10" x14ac:dyDescent="0.3">
      <c r="A5017" s="5">
        <v>45809</v>
      </c>
      <c r="B5017" t="s">
        <v>56</v>
      </c>
      <c r="C5017" t="s">
        <v>518</v>
      </c>
      <c r="D5017" s="1">
        <v>44616</v>
      </c>
      <c r="F5017" t="b">
        <v>1</v>
      </c>
      <c r="G5017" s="6">
        <v>3538190</v>
      </c>
      <c r="H5017">
        <v>0</v>
      </c>
      <c r="I5017">
        <v>0</v>
      </c>
      <c r="J5017" s="6">
        <v>3538190</v>
      </c>
    </row>
    <row r="5018" spans="1:10" x14ac:dyDescent="0.3">
      <c r="A5018" s="5">
        <v>45809</v>
      </c>
      <c r="B5018" t="s">
        <v>57</v>
      </c>
      <c r="C5018" t="s">
        <v>519</v>
      </c>
      <c r="D5018" s="1">
        <v>44643</v>
      </c>
      <c r="F5018" t="b">
        <v>1</v>
      </c>
      <c r="G5018" s="6">
        <v>11700410</v>
      </c>
      <c r="H5018" s="6">
        <v>348700</v>
      </c>
      <c r="I5018" s="6">
        <v>17700</v>
      </c>
      <c r="J5018" s="6">
        <v>12066810</v>
      </c>
    </row>
    <row r="5019" spans="1:10" x14ac:dyDescent="0.3">
      <c r="A5019" s="5">
        <v>45809</v>
      </c>
      <c r="B5019" t="s">
        <v>58</v>
      </c>
      <c r="C5019" t="s">
        <v>520</v>
      </c>
      <c r="D5019" s="1">
        <v>44651</v>
      </c>
      <c r="F5019" t="b">
        <v>1</v>
      </c>
      <c r="G5019" s="6">
        <v>6769390</v>
      </c>
      <c r="H5019" s="6">
        <v>255600</v>
      </c>
      <c r="I5019">
        <v>0</v>
      </c>
      <c r="J5019" s="6">
        <v>7024990</v>
      </c>
    </row>
    <row r="5020" spans="1:10" x14ac:dyDescent="0.3">
      <c r="A5020" s="5">
        <v>45809</v>
      </c>
      <c r="B5020" t="s">
        <v>59</v>
      </c>
      <c r="C5020" t="s">
        <v>521</v>
      </c>
      <c r="D5020" s="1">
        <v>44657</v>
      </c>
      <c r="F5020" t="b">
        <v>1</v>
      </c>
      <c r="G5020" s="6">
        <v>7225300</v>
      </c>
      <c r="H5020">
        <v>0</v>
      </c>
      <c r="I5020">
        <v>0</v>
      </c>
      <c r="J5020" s="6">
        <v>7225300</v>
      </c>
    </row>
    <row r="5021" spans="1:10" x14ac:dyDescent="0.3">
      <c r="A5021" s="5">
        <v>45809</v>
      </c>
      <c r="B5021" t="s">
        <v>60</v>
      </c>
      <c r="C5021" t="s">
        <v>522</v>
      </c>
      <c r="D5021" s="1">
        <v>44659</v>
      </c>
      <c r="F5021" t="b">
        <v>1</v>
      </c>
      <c r="G5021" s="6">
        <v>5766060</v>
      </c>
      <c r="H5021" s="6">
        <v>215300</v>
      </c>
      <c r="I5021">
        <v>0</v>
      </c>
      <c r="J5021" s="6">
        <v>5981360</v>
      </c>
    </row>
    <row r="5022" spans="1:10" x14ac:dyDescent="0.3">
      <c r="A5022" s="5">
        <v>45809</v>
      </c>
      <c r="B5022" t="s">
        <v>61</v>
      </c>
      <c r="C5022" t="s">
        <v>523</v>
      </c>
      <c r="D5022" s="1">
        <v>44694</v>
      </c>
      <c r="F5022" t="b">
        <v>1</v>
      </c>
      <c r="G5022" s="6">
        <v>7668420</v>
      </c>
      <c r="H5022" s="6">
        <v>289500</v>
      </c>
      <c r="I5022">
        <v>0</v>
      </c>
      <c r="J5022" s="6">
        <v>7957920</v>
      </c>
    </row>
    <row r="5023" spans="1:10" x14ac:dyDescent="0.3">
      <c r="A5023" s="5">
        <v>45809</v>
      </c>
      <c r="B5023" t="s">
        <v>62</v>
      </c>
      <c r="C5023" t="s">
        <v>524</v>
      </c>
      <c r="D5023" s="1">
        <v>44712</v>
      </c>
      <c r="F5023" t="b">
        <v>1</v>
      </c>
      <c r="G5023" s="6">
        <v>4094320</v>
      </c>
      <c r="H5023">
        <v>0</v>
      </c>
      <c r="I5023">
        <v>0</v>
      </c>
      <c r="J5023" s="6">
        <v>4094320</v>
      </c>
    </row>
    <row r="5024" spans="1:10" x14ac:dyDescent="0.3">
      <c r="A5024" s="5">
        <v>45809</v>
      </c>
      <c r="B5024" t="s">
        <v>63</v>
      </c>
      <c r="C5024" t="s">
        <v>525</v>
      </c>
      <c r="D5024" s="1">
        <v>44762</v>
      </c>
      <c r="F5024" t="b">
        <v>1</v>
      </c>
      <c r="G5024" s="6">
        <v>3466410</v>
      </c>
      <c r="H5024" s="6">
        <v>118400</v>
      </c>
      <c r="I5024" s="6">
        <v>5000</v>
      </c>
      <c r="J5024" s="6">
        <v>3589810</v>
      </c>
    </row>
    <row r="5025" spans="1:10" x14ac:dyDescent="0.3">
      <c r="A5025" s="5">
        <v>45809</v>
      </c>
      <c r="B5025" t="s">
        <v>64</v>
      </c>
      <c r="C5025" t="s">
        <v>526</v>
      </c>
      <c r="D5025" s="1">
        <v>44775</v>
      </c>
      <c r="F5025" t="b">
        <v>1</v>
      </c>
      <c r="G5025" s="6">
        <v>6462360</v>
      </c>
      <c r="H5025">
        <v>0</v>
      </c>
      <c r="I5025" s="6">
        <v>5000</v>
      </c>
      <c r="J5025" s="6">
        <v>6467360</v>
      </c>
    </row>
    <row r="5026" spans="1:10" x14ac:dyDescent="0.3">
      <c r="A5026" s="5">
        <v>45809</v>
      </c>
      <c r="B5026" t="s">
        <v>65</v>
      </c>
      <c r="C5026" t="s">
        <v>527</v>
      </c>
      <c r="D5026" s="1">
        <v>44783</v>
      </c>
      <c r="F5026" t="b">
        <v>1</v>
      </c>
      <c r="G5026" s="6">
        <v>4460410</v>
      </c>
      <c r="H5026">
        <v>0</v>
      </c>
      <c r="I5026" s="6">
        <v>5000</v>
      </c>
      <c r="J5026" s="6">
        <v>4465410</v>
      </c>
    </row>
    <row r="5027" spans="1:10" x14ac:dyDescent="0.3">
      <c r="A5027" s="5">
        <v>45809</v>
      </c>
      <c r="B5027" t="s">
        <v>66</v>
      </c>
      <c r="C5027" t="s">
        <v>528</v>
      </c>
      <c r="D5027" s="1">
        <v>44798</v>
      </c>
      <c r="F5027" t="b">
        <v>1</v>
      </c>
      <c r="G5027" s="6">
        <v>4109000</v>
      </c>
      <c r="H5027" s="6">
        <v>166300</v>
      </c>
      <c r="I5027">
        <v>0</v>
      </c>
      <c r="J5027" s="6">
        <v>4275300</v>
      </c>
    </row>
    <row r="5028" spans="1:10" x14ac:dyDescent="0.3">
      <c r="A5028" s="5">
        <v>45809</v>
      </c>
      <c r="B5028" t="s">
        <v>67</v>
      </c>
      <c r="C5028" t="s">
        <v>529</v>
      </c>
      <c r="D5028" s="1">
        <v>44802</v>
      </c>
      <c r="F5028" t="b">
        <v>1</v>
      </c>
      <c r="G5028" s="6">
        <v>7645810</v>
      </c>
      <c r="H5028">
        <v>0</v>
      </c>
      <c r="I5028" s="6">
        <v>7450</v>
      </c>
      <c r="J5028" s="6">
        <v>7653260</v>
      </c>
    </row>
    <row r="5029" spans="1:10" x14ac:dyDescent="0.3">
      <c r="A5029" s="5">
        <v>45809</v>
      </c>
      <c r="B5029" t="s">
        <v>68</v>
      </c>
      <c r="C5029" t="s">
        <v>530</v>
      </c>
      <c r="D5029" s="1">
        <v>44811</v>
      </c>
      <c r="F5029" t="b">
        <v>1</v>
      </c>
      <c r="G5029" s="6">
        <v>2474900</v>
      </c>
      <c r="H5029">
        <v>0</v>
      </c>
      <c r="I5029">
        <v>0</v>
      </c>
      <c r="J5029" s="6">
        <v>2474900</v>
      </c>
    </row>
    <row r="5030" spans="1:10" x14ac:dyDescent="0.3">
      <c r="A5030" s="5">
        <v>45809</v>
      </c>
      <c r="B5030" t="s">
        <v>69</v>
      </c>
      <c r="C5030" t="s">
        <v>531</v>
      </c>
      <c r="D5030" s="1">
        <v>44820</v>
      </c>
      <c r="F5030" t="b">
        <v>1</v>
      </c>
      <c r="G5030" s="6">
        <v>6950440</v>
      </c>
      <c r="H5030" s="6">
        <v>222100</v>
      </c>
      <c r="I5030" s="6">
        <v>5200</v>
      </c>
      <c r="J5030" s="6">
        <v>7177740</v>
      </c>
    </row>
    <row r="5031" spans="1:10" x14ac:dyDescent="0.3">
      <c r="A5031" s="5">
        <v>45809</v>
      </c>
      <c r="B5031" t="s">
        <v>70</v>
      </c>
      <c r="C5031" t="s">
        <v>532</v>
      </c>
      <c r="D5031" s="1">
        <v>44845</v>
      </c>
      <c r="F5031" t="b">
        <v>1</v>
      </c>
      <c r="G5031" s="6">
        <v>5454900</v>
      </c>
      <c r="H5031">
        <v>0</v>
      </c>
      <c r="I5031">
        <v>0</v>
      </c>
      <c r="J5031" s="6">
        <v>5454900</v>
      </c>
    </row>
    <row r="5032" spans="1:10" x14ac:dyDescent="0.3">
      <c r="A5032" s="5">
        <v>45809</v>
      </c>
      <c r="B5032" t="s">
        <v>71</v>
      </c>
      <c r="C5032" t="s">
        <v>533</v>
      </c>
      <c r="D5032" s="1">
        <v>44848</v>
      </c>
      <c r="F5032" t="b">
        <v>1</v>
      </c>
      <c r="G5032" s="6">
        <v>7263800</v>
      </c>
      <c r="H5032">
        <v>0</v>
      </c>
      <c r="I5032" s="6">
        <v>13400</v>
      </c>
      <c r="J5032" s="6">
        <v>7277200</v>
      </c>
    </row>
    <row r="5033" spans="1:10" x14ac:dyDescent="0.3">
      <c r="A5033" s="5">
        <v>45809</v>
      </c>
      <c r="B5033" t="s">
        <v>72</v>
      </c>
      <c r="C5033" t="s">
        <v>534</v>
      </c>
      <c r="D5033" s="1">
        <v>44854</v>
      </c>
      <c r="F5033" t="b">
        <v>1</v>
      </c>
      <c r="G5033" s="6">
        <v>7680540</v>
      </c>
      <c r="H5033">
        <v>0</v>
      </c>
      <c r="I5033">
        <v>0</v>
      </c>
      <c r="J5033" s="6">
        <v>7680540</v>
      </c>
    </row>
    <row r="5034" spans="1:10" x14ac:dyDescent="0.3">
      <c r="A5034" s="5">
        <v>45809</v>
      </c>
      <c r="B5034" t="s">
        <v>73</v>
      </c>
      <c r="C5034" t="s">
        <v>535</v>
      </c>
      <c r="D5034" s="1">
        <v>44855</v>
      </c>
      <c r="F5034" t="b">
        <v>1</v>
      </c>
      <c r="G5034" s="6">
        <v>6182400</v>
      </c>
      <c r="H5034">
        <v>0</v>
      </c>
      <c r="I5034">
        <v>0</v>
      </c>
      <c r="J5034" s="6">
        <v>6182400</v>
      </c>
    </row>
    <row r="5035" spans="1:10" x14ac:dyDescent="0.3">
      <c r="A5035" s="5">
        <v>45809</v>
      </c>
      <c r="B5035" t="s">
        <v>74</v>
      </c>
      <c r="C5035" t="s">
        <v>536</v>
      </c>
      <c r="D5035" s="1">
        <v>44859</v>
      </c>
      <c r="F5035" t="b">
        <v>1</v>
      </c>
      <c r="G5035" s="6">
        <v>6073230</v>
      </c>
      <c r="H5035">
        <v>0</v>
      </c>
      <c r="I5035">
        <v>0</v>
      </c>
      <c r="J5035" s="6">
        <v>6073230</v>
      </c>
    </row>
    <row r="5036" spans="1:10" x14ac:dyDescent="0.3">
      <c r="A5036" s="5">
        <v>45809</v>
      </c>
      <c r="B5036" t="s">
        <v>75</v>
      </c>
      <c r="C5036" t="s">
        <v>537</v>
      </c>
      <c r="D5036" s="1">
        <v>44861</v>
      </c>
      <c r="F5036" t="b">
        <v>1</v>
      </c>
      <c r="G5036" s="6">
        <v>4989060</v>
      </c>
      <c r="H5036">
        <v>0</v>
      </c>
      <c r="I5036">
        <v>0</v>
      </c>
      <c r="J5036" s="6">
        <v>4989060</v>
      </c>
    </row>
    <row r="5037" spans="1:10" x14ac:dyDescent="0.3">
      <c r="A5037" s="5">
        <v>45809</v>
      </c>
      <c r="B5037" t="s">
        <v>76</v>
      </c>
      <c r="C5037" t="s">
        <v>539</v>
      </c>
      <c r="D5037" s="1">
        <v>44889</v>
      </c>
      <c r="F5037" t="b">
        <v>1</v>
      </c>
      <c r="G5037" s="6">
        <v>4646130</v>
      </c>
      <c r="H5037">
        <v>0</v>
      </c>
      <c r="I5037">
        <v>0</v>
      </c>
      <c r="J5037" s="6">
        <v>4646130</v>
      </c>
    </row>
    <row r="5038" spans="1:10" x14ac:dyDescent="0.3">
      <c r="A5038" s="5">
        <v>45809</v>
      </c>
      <c r="B5038" t="s">
        <v>77</v>
      </c>
      <c r="C5038" t="s">
        <v>540</v>
      </c>
      <c r="D5038" s="1">
        <v>44893</v>
      </c>
      <c r="F5038" t="b">
        <v>1</v>
      </c>
      <c r="G5038" s="6">
        <v>5689120</v>
      </c>
      <c r="H5038">
        <v>0</v>
      </c>
      <c r="I5038">
        <v>0</v>
      </c>
      <c r="J5038" s="6">
        <v>5689120</v>
      </c>
    </row>
    <row r="5039" spans="1:10" x14ac:dyDescent="0.3">
      <c r="A5039" s="5">
        <v>45809</v>
      </c>
      <c r="B5039" t="s">
        <v>78</v>
      </c>
      <c r="C5039" t="s">
        <v>541</v>
      </c>
      <c r="D5039" s="1">
        <v>44895</v>
      </c>
      <c r="F5039" t="b">
        <v>1</v>
      </c>
      <c r="G5039" s="6">
        <v>3657350</v>
      </c>
      <c r="H5039" s="6">
        <v>145900</v>
      </c>
      <c r="I5039">
        <v>0</v>
      </c>
      <c r="J5039" s="6">
        <v>3803250</v>
      </c>
    </row>
    <row r="5040" spans="1:10" x14ac:dyDescent="0.3">
      <c r="A5040" s="5">
        <v>45809</v>
      </c>
      <c r="B5040" t="s">
        <v>79</v>
      </c>
      <c r="C5040" t="s">
        <v>542</v>
      </c>
      <c r="D5040" s="1">
        <v>44897</v>
      </c>
      <c r="F5040" t="b">
        <v>1</v>
      </c>
      <c r="G5040" s="6">
        <v>3544800</v>
      </c>
      <c r="H5040" s="6">
        <v>62100</v>
      </c>
      <c r="I5040">
        <v>0</v>
      </c>
      <c r="J5040" s="6">
        <v>3606900</v>
      </c>
    </row>
    <row r="5041" spans="1:10" x14ac:dyDescent="0.3">
      <c r="A5041" s="5">
        <v>45809</v>
      </c>
      <c r="B5041" t="s">
        <v>80</v>
      </c>
      <c r="C5041" t="s">
        <v>543</v>
      </c>
      <c r="D5041" s="1">
        <v>44901</v>
      </c>
      <c r="F5041" t="b">
        <v>1</v>
      </c>
      <c r="G5041" s="6">
        <v>4371650</v>
      </c>
      <c r="H5041">
        <v>0</v>
      </c>
      <c r="I5041">
        <v>0</v>
      </c>
      <c r="J5041" s="6">
        <v>4371650</v>
      </c>
    </row>
    <row r="5042" spans="1:10" x14ac:dyDescent="0.3">
      <c r="A5042" s="5">
        <v>45809</v>
      </c>
      <c r="B5042" t="s">
        <v>81</v>
      </c>
      <c r="C5042" t="s">
        <v>544</v>
      </c>
      <c r="D5042" s="1">
        <v>44916</v>
      </c>
      <c r="F5042" t="b">
        <v>1</v>
      </c>
      <c r="G5042" s="6">
        <v>4696200</v>
      </c>
      <c r="H5042">
        <v>0</v>
      </c>
      <c r="I5042">
        <v>0</v>
      </c>
      <c r="J5042" s="6">
        <v>4696200</v>
      </c>
    </row>
    <row r="5043" spans="1:10" x14ac:dyDescent="0.3">
      <c r="A5043" s="5">
        <v>45809</v>
      </c>
      <c r="B5043" t="s">
        <v>82</v>
      </c>
      <c r="C5043" t="s">
        <v>545</v>
      </c>
      <c r="D5043" s="1">
        <v>44922</v>
      </c>
      <c r="F5043" t="b">
        <v>1</v>
      </c>
      <c r="G5043" s="6">
        <v>4314390</v>
      </c>
      <c r="H5043">
        <v>0</v>
      </c>
      <c r="I5043">
        <v>0</v>
      </c>
      <c r="J5043" s="6">
        <v>4314390</v>
      </c>
    </row>
    <row r="5044" spans="1:10" x14ac:dyDescent="0.3">
      <c r="A5044" s="5">
        <v>45809</v>
      </c>
      <c r="B5044" t="s">
        <v>83</v>
      </c>
      <c r="C5044" t="s">
        <v>546</v>
      </c>
      <c r="D5044" s="1">
        <v>44945</v>
      </c>
      <c r="F5044" t="b">
        <v>1</v>
      </c>
      <c r="G5044" s="6">
        <v>5452100</v>
      </c>
      <c r="H5044">
        <v>0</v>
      </c>
      <c r="I5044">
        <v>0</v>
      </c>
      <c r="J5044" s="6">
        <v>5452100</v>
      </c>
    </row>
    <row r="5045" spans="1:10" x14ac:dyDescent="0.3">
      <c r="A5045" s="5">
        <v>45809</v>
      </c>
      <c r="B5045" t="s">
        <v>84</v>
      </c>
      <c r="C5045" t="s">
        <v>547</v>
      </c>
      <c r="D5045" s="1">
        <v>44978</v>
      </c>
      <c r="F5045" t="b">
        <v>1</v>
      </c>
      <c r="G5045" s="6">
        <v>4810970</v>
      </c>
      <c r="H5045" s="6">
        <v>205100</v>
      </c>
      <c r="I5045" s="6">
        <v>11800</v>
      </c>
      <c r="J5045" s="6">
        <v>5027870</v>
      </c>
    </row>
    <row r="5046" spans="1:10" x14ac:dyDescent="0.3">
      <c r="A5046" s="5">
        <v>45809</v>
      </c>
      <c r="B5046" t="s">
        <v>85</v>
      </c>
      <c r="C5046" t="s">
        <v>548</v>
      </c>
      <c r="D5046" s="1">
        <v>44985</v>
      </c>
      <c r="F5046" t="b">
        <v>1</v>
      </c>
      <c r="G5046" s="6">
        <v>4797260</v>
      </c>
      <c r="H5046">
        <v>0</v>
      </c>
      <c r="I5046" s="6">
        <v>10650</v>
      </c>
      <c r="J5046" s="6">
        <v>4807910</v>
      </c>
    </row>
    <row r="5047" spans="1:10" x14ac:dyDescent="0.3">
      <c r="A5047" s="5">
        <v>45809</v>
      </c>
      <c r="B5047" t="s">
        <v>86</v>
      </c>
      <c r="C5047" t="s">
        <v>549</v>
      </c>
      <c r="D5047" s="1">
        <v>45007</v>
      </c>
      <c r="F5047" t="b">
        <v>1</v>
      </c>
      <c r="G5047" s="6">
        <v>7182800</v>
      </c>
      <c r="H5047">
        <v>0</v>
      </c>
      <c r="I5047" s="6">
        <v>7500</v>
      </c>
      <c r="J5047" s="6">
        <v>7190300</v>
      </c>
    </row>
    <row r="5048" spans="1:10" x14ac:dyDescent="0.3">
      <c r="A5048" s="5">
        <v>45809</v>
      </c>
      <c r="B5048" t="s">
        <v>87</v>
      </c>
      <c r="C5048" t="s">
        <v>550</v>
      </c>
      <c r="D5048" s="1">
        <v>45012</v>
      </c>
      <c r="F5048" t="b">
        <v>1</v>
      </c>
      <c r="G5048" s="6">
        <v>5314250</v>
      </c>
      <c r="H5048" s="6">
        <v>181600</v>
      </c>
      <c r="I5048">
        <v>0</v>
      </c>
      <c r="J5048" s="6">
        <v>5495850</v>
      </c>
    </row>
    <row r="5049" spans="1:10" x14ac:dyDescent="0.3">
      <c r="A5049" s="5">
        <v>45809</v>
      </c>
      <c r="B5049" t="s">
        <v>88</v>
      </c>
      <c r="C5049" t="s">
        <v>551</v>
      </c>
      <c r="D5049" s="1">
        <v>45014</v>
      </c>
      <c r="F5049" t="b">
        <v>1</v>
      </c>
      <c r="G5049" s="6">
        <v>9290550</v>
      </c>
      <c r="H5049">
        <v>0</v>
      </c>
      <c r="I5049">
        <v>0</v>
      </c>
      <c r="J5049" s="6">
        <v>9290550</v>
      </c>
    </row>
    <row r="5050" spans="1:10" x14ac:dyDescent="0.3">
      <c r="A5050" s="5">
        <v>45809</v>
      </c>
      <c r="B5050" t="s">
        <v>89</v>
      </c>
      <c r="C5050" t="s">
        <v>552</v>
      </c>
      <c r="D5050" s="1">
        <v>45026</v>
      </c>
      <c r="F5050" t="b">
        <v>1</v>
      </c>
      <c r="G5050" s="6">
        <v>5985600</v>
      </c>
      <c r="H5050">
        <v>0</v>
      </c>
      <c r="I5050">
        <v>0</v>
      </c>
      <c r="J5050" s="6">
        <v>5985600</v>
      </c>
    </row>
    <row r="5051" spans="1:10" x14ac:dyDescent="0.3">
      <c r="A5051" s="5">
        <v>45809</v>
      </c>
      <c r="B5051" t="s">
        <v>90</v>
      </c>
      <c r="C5051" t="s">
        <v>553</v>
      </c>
      <c r="D5051" s="1">
        <v>45036</v>
      </c>
      <c r="F5051" t="b">
        <v>1</v>
      </c>
      <c r="G5051" s="6">
        <v>7167820</v>
      </c>
      <c r="H5051">
        <v>0</v>
      </c>
      <c r="I5051" s="6">
        <v>18700</v>
      </c>
      <c r="J5051" s="6">
        <v>7186520</v>
      </c>
    </row>
    <row r="5052" spans="1:10" x14ac:dyDescent="0.3">
      <c r="A5052" s="5">
        <v>45809</v>
      </c>
      <c r="B5052" t="s">
        <v>91</v>
      </c>
      <c r="C5052" t="s">
        <v>554</v>
      </c>
      <c r="D5052" s="1">
        <v>45042</v>
      </c>
      <c r="F5052" t="b">
        <v>1</v>
      </c>
      <c r="G5052" s="6">
        <v>12058230</v>
      </c>
      <c r="H5052">
        <v>0</v>
      </c>
      <c r="I5052">
        <v>0</v>
      </c>
      <c r="J5052" s="6">
        <v>12058230</v>
      </c>
    </row>
    <row r="5053" spans="1:10" x14ac:dyDescent="0.3">
      <c r="A5053" s="5">
        <v>45809</v>
      </c>
      <c r="B5053" t="s">
        <v>92</v>
      </c>
      <c r="C5053" t="s">
        <v>555</v>
      </c>
      <c r="D5053" s="1">
        <v>45049</v>
      </c>
      <c r="F5053" t="b">
        <v>1</v>
      </c>
      <c r="G5053" s="6">
        <v>2756280</v>
      </c>
      <c r="H5053" s="6">
        <v>93500</v>
      </c>
      <c r="I5053">
        <v>0</v>
      </c>
      <c r="J5053" s="6">
        <v>2849780</v>
      </c>
    </row>
    <row r="5054" spans="1:10" x14ac:dyDescent="0.3">
      <c r="A5054" s="5">
        <v>45809</v>
      </c>
      <c r="B5054" t="s">
        <v>93</v>
      </c>
      <c r="C5054" t="s">
        <v>556</v>
      </c>
      <c r="D5054" s="1">
        <v>45077</v>
      </c>
      <c r="F5054" t="b">
        <v>1</v>
      </c>
      <c r="G5054" s="6">
        <v>5009210</v>
      </c>
      <c r="H5054">
        <v>0</v>
      </c>
      <c r="I5054">
        <v>0</v>
      </c>
      <c r="J5054" s="6">
        <v>5009210</v>
      </c>
    </row>
    <row r="5055" spans="1:10" x14ac:dyDescent="0.3">
      <c r="A5055" s="5">
        <v>45809</v>
      </c>
      <c r="B5055" t="s">
        <v>94</v>
      </c>
      <c r="C5055" t="s">
        <v>557</v>
      </c>
      <c r="D5055" s="1">
        <v>45097</v>
      </c>
      <c r="F5055" t="b">
        <v>1</v>
      </c>
      <c r="G5055" s="6">
        <v>7126480</v>
      </c>
      <c r="H5055">
        <v>0</v>
      </c>
      <c r="I5055">
        <v>500</v>
      </c>
      <c r="J5055" s="6">
        <v>7126980</v>
      </c>
    </row>
    <row r="5056" spans="1:10" x14ac:dyDescent="0.3">
      <c r="A5056" s="5">
        <v>45809</v>
      </c>
      <c r="B5056" t="s">
        <v>95</v>
      </c>
      <c r="C5056" t="s">
        <v>558</v>
      </c>
      <c r="D5056" s="1">
        <v>45120</v>
      </c>
      <c r="F5056" t="b">
        <v>1</v>
      </c>
      <c r="G5056" s="6">
        <v>4384050</v>
      </c>
      <c r="H5056">
        <v>0</v>
      </c>
      <c r="I5056">
        <v>0</v>
      </c>
      <c r="J5056" s="6">
        <v>4384050</v>
      </c>
    </row>
    <row r="5057" spans="1:10" x14ac:dyDescent="0.3">
      <c r="A5057" s="5">
        <v>45809</v>
      </c>
      <c r="B5057" t="s">
        <v>96</v>
      </c>
      <c r="C5057" t="s">
        <v>559</v>
      </c>
      <c r="D5057" s="1">
        <v>45120</v>
      </c>
      <c r="F5057" t="b">
        <v>1</v>
      </c>
      <c r="G5057" s="6">
        <v>4168210</v>
      </c>
      <c r="H5057">
        <v>0</v>
      </c>
      <c r="I5057">
        <v>0</v>
      </c>
      <c r="J5057" s="6">
        <v>4168210</v>
      </c>
    </row>
    <row r="5058" spans="1:10" x14ac:dyDescent="0.3">
      <c r="A5058" s="5">
        <v>45809</v>
      </c>
      <c r="B5058" t="s">
        <v>97</v>
      </c>
      <c r="C5058" t="s">
        <v>560</v>
      </c>
      <c r="D5058" s="1">
        <v>45121</v>
      </c>
      <c r="F5058" t="b">
        <v>1</v>
      </c>
      <c r="G5058" s="6">
        <v>5282090</v>
      </c>
      <c r="H5058">
        <v>0</v>
      </c>
      <c r="I5058">
        <v>0</v>
      </c>
      <c r="J5058" s="6">
        <v>5282090</v>
      </c>
    </row>
    <row r="5059" spans="1:10" x14ac:dyDescent="0.3">
      <c r="A5059" s="5">
        <v>45809</v>
      </c>
      <c r="B5059" t="s">
        <v>98</v>
      </c>
      <c r="C5059" t="s">
        <v>561</v>
      </c>
      <c r="D5059" s="1">
        <v>45121</v>
      </c>
      <c r="F5059" t="b">
        <v>1</v>
      </c>
      <c r="G5059" s="6">
        <v>3333800</v>
      </c>
      <c r="H5059">
        <v>0</v>
      </c>
      <c r="I5059" s="6">
        <v>17550</v>
      </c>
      <c r="J5059" s="6">
        <v>3351350</v>
      </c>
    </row>
    <row r="5060" spans="1:10" x14ac:dyDescent="0.3">
      <c r="A5060" s="5">
        <v>45809</v>
      </c>
      <c r="B5060" t="s">
        <v>99</v>
      </c>
      <c r="C5060" t="s">
        <v>562</v>
      </c>
      <c r="D5060" s="1">
        <v>45126</v>
      </c>
      <c r="F5060" t="b">
        <v>1</v>
      </c>
      <c r="G5060" s="6">
        <v>5405150</v>
      </c>
      <c r="H5060">
        <v>0</v>
      </c>
      <c r="I5060" s="6">
        <v>5800</v>
      </c>
      <c r="J5060" s="6">
        <v>5410950</v>
      </c>
    </row>
    <row r="5061" spans="1:10" x14ac:dyDescent="0.3">
      <c r="A5061" s="5">
        <v>45809</v>
      </c>
      <c r="B5061" t="s">
        <v>100</v>
      </c>
      <c r="C5061" t="s">
        <v>563</v>
      </c>
      <c r="D5061" s="1">
        <v>45133</v>
      </c>
      <c r="F5061" t="b">
        <v>1</v>
      </c>
      <c r="G5061" s="6">
        <v>6494910</v>
      </c>
      <c r="H5061">
        <v>0</v>
      </c>
      <c r="I5061">
        <v>0</v>
      </c>
      <c r="J5061" s="6">
        <v>6494910</v>
      </c>
    </row>
    <row r="5062" spans="1:10" x14ac:dyDescent="0.3">
      <c r="A5062" s="5">
        <v>45809</v>
      </c>
      <c r="B5062" t="s">
        <v>101</v>
      </c>
      <c r="C5062" t="s">
        <v>564</v>
      </c>
      <c r="D5062" s="1">
        <v>45140</v>
      </c>
      <c r="F5062" t="b">
        <v>1</v>
      </c>
      <c r="G5062" s="6">
        <v>5049240</v>
      </c>
      <c r="H5062">
        <v>0</v>
      </c>
      <c r="I5062">
        <v>0</v>
      </c>
      <c r="J5062" s="6">
        <v>5049240</v>
      </c>
    </row>
    <row r="5063" spans="1:10" x14ac:dyDescent="0.3">
      <c r="A5063" s="5">
        <v>45809</v>
      </c>
      <c r="B5063" t="s">
        <v>102</v>
      </c>
      <c r="C5063" t="s">
        <v>565</v>
      </c>
      <c r="D5063" s="1">
        <v>45154</v>
      </c>
      <c r="F5063" t="b">
        <v>1</v>
      </c>
      <c r="G5063" s="6">
        <v>9782100</v>
      </c>
      <c r="H5063">
        <v>0</v>
      </c>
      <c r="I5063">
        <v>0</v>
      </c>
      <c r="J5063" s="6">
        <v>9782100</v>
      </c>
    </row>
    <row r="5064" spans="1:10" x14ac:dyDescent="0.3">
      <c r="A5064" s="5">
        <v>45809</v>
      </c>
      <c r="B5064" t="s">
        <v>103</v>
      </c>
      <c r="C5064" t="s">
        <v>566</v>
      </c>
      <c r="D5064" s="1">
        <v>45159</v>
      </c>
      <c r="F5064" t="b">
        <v>1</v>
      </c>
      <c r="G5064" s="6">
        <v>6710760</v>
      </c>
      <c r="H5064">
        <v>0</v>
      </c>
      <c r="I5064">
        <v>0</v>
      </c>
      <c r="J5064" s="6">
        <v>6710760</v>
      </c>
    </row>
    <row r="5065" spans="1:10" x14ac:dyDescent="0.3">
      <c r="A5065" s="5">
        <v>45809</v>
      </c>
      <c r="B5065" t="s">
        <v>104</v>
      </c>
      <c r="C5065" t="s">
        <v>567</v>
      </c>
      <c r="D5065" s="1">
        <v>45187</v>
      </c>
      <c r="F5065" t="b">
        <v>1</v>
      </c>
      <c r="G5065" s="6">
        <v>7610610</v>
      </c>
      <c r="H5065">
        <v>0</v>
      </c>
      <c r="I5065">
        <v>0</v>
      </c>
      <c r="J5065" s="6">
        <v>7610610</v>
      </c>
    </row>
    <row r="5066" spans="1:10" x14ac:dyDescent="0.3">
      <c r="A5066" s="5">
        <v>45809</v>
      </c>
      <c r="B5066" t="s">
        <v>105</v>
      </c>
      <c r="C5066" t="s">
        <v>568</v>
      </c>
      <c r="D5066" s="1">
        <v>45187</v>
      </c>
      <c r="F5066" t="b">
        <v>1</v>
      </c>
      <c r="G5066" s="6">
        <v>5186010</v>
      </c>
      <c r="H5066">
        <v>0</v>
      </c>
      <c r="I5066">
        <v>0</v>
      </c>
      <c r="J5066" s="6">
        <v>5186010</v>
      </c>
    </row>
    <row r="5067" spans="1:10" x14ac:dyDescent="0.3">
      <c r="A5067" s="5">
        <v>45809</v>
      </c>
      <c r="B5067" t="s">
        <v>106</v>
      </c>
      <c r="C5067" t="s">
        <v>569</v>
      </c>
      <c r="D5067" s="1">
        <v>45188</v>
      </c>
      <c r="F5067" t="b">
        <v>1</v>
      </c>
      <c r="G5067" s="6">
        <v>4217900</v>
      </c>
      <c r="H5067">
        <v>0</v>
      </c>
      <c r="I5067">
        <v>0</v>
      </c>
      <c r="J5067" s="6">
        <v>4217900</v>
      </c>
    </row>
    <row r="5068" spans="1:10" x14ac:dyDescent="0.3">
      <c r="A5068" s="5">
        <v>45809</v>
      </c>
      <c r="B5068" t="s">
        <v>107</v>
      </c>
      <c r="C5068" t="s">
        <v>570</v>
      </c>
      <c r="D5068" s="1">
        <v>45189</v>
      </c>
      <c r="F5068" t="b">
        <v>1</v>
      </c>
      <c r="G5068" s="6">
        <v>7630700</v>
      </c>
      <c r="H5068">
        <v>0</v>
      </c>
      <c r="I5068">
        <v>0</v>
      </c>
      <c r="J5068" s="6">
        <v>7630700</v>
      </c>
    </row>
    <row r="5069" spans="1:10" x14ac:dyDescent="0.3">
      <c r="A5069" s="5">
        <v>45809</v>
      </c>
      <c r="B5069" t="s">
        <v>108</v>
      </c>
      <c r="C5069" t="s">
        <v>571</v>
      </c>
      <c r="D5069" s="1">
        <v>45194</v>
      </c>
      <c r="F5069" t="b">
        <v>1</v>
      </c>
      <c r="G5069" s="6">
        <v>6559000</v>
      </c>
      <c r="H5069">
        <v>0</v>
      </c>
      <c r="I5069">
        <v>0</v>
      </c>
      <c r="J5069" s="6">
        <v>6559000</v>
      </c>
    </row>
    <row r="5070" spans="1:10" x14ac:dyDescent="0.3">
      <c r="A5070" s="5">
        <v>45809</v>
      </c>
      <c r="B5070" t="s">
        <v>109</v>
      </c>
      <c r="C5070" t="s">
        <v>572</v>
      </c>
      <c r="D5070" s="1">
        <v>45195</v>
      </c>
      <c r="F5070" t="b">
        <v>1</v>
      </c>
      <c r="G5070" s="6">
        <v>7223660</v>
      </c>
      <c r="H5070">
        <v>0</v>
      </c>
      <c r="I5070">
        <v>0</v>
      </c>
      <c r="J5070" s="6">
        <v>7223660</v>
      </c>
    </row>
    <row r="5071" spans="1:10" x14ac:dyDescent="0.3">
      <c r="A5071" s="5">
        <v>45809</v>
      </c>
      <c r="B5071" t="s">
        <v>110</v>
      </c>
      <c r="C5071" t="s">
        <v>573</v>
      </c>
      <c r="D5071" s="1">
        <v>45225</v>
      </c>
      <c r="F5071" t="b">
        <v>1</v>
      </c>
      <c r="G5071" s="6">
        <v>7411050</v>
      </c>
      <c r="H5071">
        <v>0</v>
      </c>
      <c r="I5071" s="6">
        <v>15510</v>
      </c>
      <c r="J5071" s="6">
        <v>7426560</v>
      </c>
    </row>
    <row r="5072" spans="1:10" x14ac:dyDescent="0.3">
      <c r="A5072" s="5">
        <v>45809</v>
      </c>
      <c r="B5072" t="s">
        <v>111</v>
      </c>
      <c r="C5072" t="s">
        <v>574</v>
      </c>
      <c r="D5072" s="1">
        <v>45229</v>
      </c>
      <c r="F5072" t="b">
        <v>1</v>
      </c>
      <c r="G5072" s="6">
        <v>6294860</v>
      </c>
      <c r="H5072">
        <v>0</v>
      </c>
      <c r="I5072" s="6">
        <v>12330</v>
      </c>
      <c r="J5072" s="6">
        <v>6307190</v>
      </c>
    </row>
    <row r="5073" spans="1:10" x14ac:dyDescent="0.3">
      <c r="A5073" s="5">
        <v>45809</v>
      </c>
      <c r="B5073" t="s">
        <v>112</v>
      </c>
      <c r="C5073" t="s">
        <v>575</v>
      </c>
      <c r="D5073" s="1">
        <v>45236</v>
      </c>
      <c r="F5073" t="b">
        <v>1</v>
      </c>
      <c r="G5073" s="6">
        <v>5100220</v>
      </c>
      <c r="H5073">
        <v>0</v>
      </c>
      <c r="I5073">
        <v>0</v>
      </c>
      <c r="J5073" s="6">
        <v>5100220</v>
      </c>
    </row>
    <row r="5074" spans="1:10" x14ac:dyDescent="0.3">
      <c r="A5074" s="5">
        <v>45809</v>
      </c>
      <c r="B5074" t="s">
        <v>113</v>
      </c>
      <c r="C5074" t="s">
        <v>576</v>
      </c>
      <c r="D5074" s="1">
        <v>45251</v>
      </c>
      <c r="F5074" t="b">
        <v>1</v>
      </c>
      <c r="G5074" s="6">
        <v>5418620</v>
      </c>
      <c r="H5074">
        <v>0</v>
      </c>
      <c r="I5074">
        <v>0</v>
      </c>
      <c r="J5074" s="6">
        <v>5418620</v>
      </c>
    </row>
    <row r="5075" spans="1:10" x14ac:dyDescent="0.3">
      <c r="A5075" s="5">
        <v>45809</v>
      </c>
      <c r="B5075" t="s">
        <v>114</v>
      </c>
      <c r="C5075" t="s">
        <v>577</v>
      </c>
      <c r="D5075" s="1">
        <v>45272</v>
      </c>
      <c r="F5075" t="b">
        <v>1</v>
      </c>
      <c r="G5075" s="6">
        <v>6061580</v>
      </c>
      <c r="H5075">
        <v>0</v>
      </c>
      <c r="I5075" s="6">
        <v>10150</v>
      </c>
      <c r="J5075" s="6">
        <v>6071730</v>
      </c>
    </row>
    <row r="5076" spans="1:10" x14ac:dyDescent="0.3">
      <c r="A5076" s="5">
        <v>45809</v>
      </c>
      <c r="B5076" t="s">
        <v>115</v>
      </c>
      <c r="C5076" t="s">
        <v>578</v>
      </c>
      <c r="D5076" s="1">
        <v>45278</v>
      </c>
      <c r="F5076" t="b">
        <v>1</v>
      </c>
      <c r="G5076" s="6">
        <v>5603400</v>
      </c>
      <c r="H5076">
        <v>0</v>
      </c>
      <c r="I5076">
        <v>0</v>
      </c>
      <c r="J5076" s="6">
        <v>5603400</v>
      </c>
    </row>
    <row r="5077" spans="1:10" x14ac:dyDescent="0.3">
      <c r="A5077" s="5">
        <v>45809</v>
      </c>
      <c r="B5077" t="s">
        <v>116</v>
      </c>
      <c r="C5077" t="s">
        <v>579</v>
      </c>
      <c r="D5077" s="1">
        <v>45295</v>
      </c>
      <c r="F5077" t="b">
        <v>1</v>
      </c>
      <c r="G5077" s="6">
        <v>7945150</v>
      </c>
      <c r="H5077">
        <v>0</v>
      </c>
      <c r="I5077" s="6">
        <v>11750</v>
      </c>
      <c r="J5077" s="6">
        <v>7956900</v>
      </c>
    </row>
    <row r="5078" spans="1:10" x14ac:dyDescent="0.3">
      <c r="A5078" s="5">
        <v>45809</v>
      </c>
      <c r="B5078" t="s">
        <v>117</v>
      </c>
      <c r="C5078" t="s">
        <v>581</v>
      </c>
      <c r="D5078" s="1">
        <v>45296</v>
      </c>
      <c r="E5078" s="1">
        <v>45929</v>
      </c>
      <c r="F5078" t="b">
        <v>1</v>
      </c>
      <c r="G5078" s="6">
        <v>2748850</v>
      </c>
      <c r="H5078">
        <v>0</v>
      </c>
      <c r="I5078">
        <v>0</v>
      </c>
      <c r="J5078" s="6">
        <v>2748850</v>
      </c>
    </row>
    <row r="5079" spans="1:10" x14ac:dyDescent="0.3">
      <c r="A5079" s="5">
        <v>45809</v>
      </c>
      <c r="B5079" t="s">
        <v>118</v>
      </c>
      <c r="C5079" t="s">
        <v>580</v>
      </c>
      <c r="D5079" s="1">
        <v>45307</v>
      </c>
      <c r="F5079" t="b">
        <v>1</v>
      </c>
      <c r="G5079" s="6">
        <v>4478310</v>
      </c>
      <c r="H5079">
        <v>0</v>
      </c>
      <c r="I5079">
        <v>0</v>
      </c>
      <c r="J5079" s="6">
        <v>4478310</v>
      </c>
    </row>
    <row r="5080" spans="1:10" x14ac:dyDescent="0.3">
      <c r="A5080" s="5">
        <v>45809</v>
      </c>
      <c r="B5080" t="s">
        <v>119</v>
      </c>
      <c r="C5080" t="s">
        <v>582</v>
      </c>
      <c r="D5080" s="1">
        <v>45308</v>
      </c>
      <c r="F5080" t="b">
        <v>1</v>
      </c>
      <c r="G5080" s="6">
        <v>6732650</v>
      </c>
      <c r="H5080">
        <v>0</v>
      </c>
      <c r="I5080">
        <v>0</v>
      </c>
      <c r="J5080" s="6">
        <v>6732650</v>
      </c>
    </row>
    <row r="5081" spans="1:10" x14ac:dyDescent="0.3">
      <c r="A5081" s="5">
        <v>45809</v>
      </c>
      <c r="B5081" t="s">
        <v>120</v>
      </c>
      <c r="C5081" t="s">
        <v>583</v>
      </c>
      <c r="D5081" s="1">
        <v>45316</v>
      </c>
      <c r="F5081" t="b">
        <v>1</v>
      </c>
      <c r="G5081" s="6">
        <v>7134250</v>
      </c>
      <c r="H5081">
        <v>0</v>
      </c>
      <c r="I5081">
        <v>0</v>
      </c>
      <c r="J5081" s="6">
        <v>7134250</v>
      </c>
    </row>
    <row r="5082" spans="1:10" x14ac:dyDescent="0.3">
      <c r="A5082" s="5">
        <v>45809</v>
      </c>
      <c r="B5082" t="s">
        <v>121</v>
      </c>
      <c r="C5082" t="s">
        <v>584</v>
      </c>
      <c r="D5082" s="1">
        <v>45323</v>
      </c>
      <c r="F5082" t="b">
        <v>1</v>
      </c>
      <c r="G5082" s="6">
        <v>5108680</v>
      </c>
      <c r="H5082">
        <v>0</v>
      </c>
      <c r="I5082">
        <v>0</v>
      </c>
      <c r="J5082" s="6">
        <v>5108680</v>
      </c>
    </row>
    <row r="5083" spans="1:10" x14ac:dyDescent="0.3">
      <c r="A5083" s="5">
        <v>45809</v>
      </c>
      <c r="B5083" t="s">
        <v>122</v>
      </c>
      <c r="C5083" t="s">
        <v>585</v>
      </c>
      <c r="D5083" s="1">
        <v>45345</v>
      </c>
      <c r="F5083" t="b">
        <v>1</v>
      </c>
      <c r="G5083" s="6">
        <v>5929350</v>
      </c>
      <c r="H5083">
        <v>0</v>
      </c>
      <c r="I5083">
        <v>0</v>
      </c>
      <c r="J5083" s="6">
        <v>5929350</v>
      </c>
    </row>
    <row r="5084" spans="1:10" x14ac:dyDescent="0.3">
      <c r="A5084" s="5">
        <v>45809</v>
      </c>
      <c r="B5084" t="s">
        <v>123</v>
      </c>
      <c r="C5084" t="s">
        <v>586</v>
      </c>
      <c r="D5084" s="1">
        <v>45351</v>
      </c>
      <c r="F5084" t="b">
        <v>1</v>
      </c>
      <c r="G5084" s="6">
        <v>2759750</v>
      </c>
      <c r="H5084">
        <v>0</v>
      </c>
      <c r="I5084">
        <v>0</v>
      </c>
      <c r="J5084" s="6">
        <v>2759750</v>
      </c>
    </row>
    <row r="5085" spans="1:10" x14ac:dyDescent="0.3">
      <c r="A5085" s="5">
        <v>45809</v>
      </c>
      <c r="B5085" t="s">
        <v>124</v>
      </c>
      <c r="C5085" t="s">
        <v>587</v>
      </c>
      <c r="D5085" s="1">
        <v>45359</v>
      </c>
      <c r="F5085" t="b">
        <v>1</v>
      </c>
      <c r="G5085" s="6">
        <v>5963650</v>
      </c>
      <c r="H5085">
        <v>0</v>
      </c>
      <c r="I5085">
        <v>0</v>
      </c>
      <c r="J5085" s="6">
        <v>5963650</v>
      </c>
    </row>
    <row r="5086" spans="1:10" x14ac:dyDescent="0.3">
      <c r="A5086" s="5">
        <v>45809</v>
      </c>
      <c r="B5086" t="s">
        <v>125</v>
      </c>
      <c r="C5086" t="s">
        <v>588</v>
      </c>
      <c r="D5086" s="1">
        <v>45363</v>
      </c>
      <c r="F5086" t="b">
        <v>1</v>
      </c>
      <c r="G5086" s="6">
        <v>1679450</v>
      </c>
      <c r="H5086">
        <v>0</v>
      </c>
      <c r="I5086">
        <v>0</v>
      </c>
      <c r="J5086" s="6">
        <v>1679450</v>
      </c>
    </row>
    <row r="5087" spans="1:10" x14ac:dyDescent="0.3">
      <c r="A5087" s="5">
        <v>45809</v>
      </c>
      <c r="B5087" t="s">
        <v>126</v>
      </c>
      <c r="C5087" t="s">
        <v>589</v>
      </c>
      <c r="D5087" s="1">
        <v>45364</v>
      </c>
      <c r="F5087" t="b">
        <v>1</v>
      </c>
      <c r="G5087" s="6">
        <v>5146000</v>
      </c>
      <c r="H5087">
        <v>0</v>
      </c>
      <c r="I5087">
        <v>0</v>
      </c>
      <c r="J5087" s="6">
        <v>5146000</v>
      </c>
    </row>
    <row r="5088" spans="1:10" x14ac:dyDescent="0.3">
      <c r="A5088" s="5">
        <v>45809</v>
      </c>
      <c r="B5088" t="s">
        <v>127</v>
      </c>
      <c r="C5088" t="s">
        <v>590</v>
      </c>
      <c r="D5088" s="1">
        <v>45386</v>
      </c>
      <c r="F5088" t="b">
        <v>1</v>
      </c>
      <c r="G5088" s="6">
        <v>4975460</v>
      </c>
      <c r="H5088">
        <v>0</v>
      </c>
      <c r="I5088">
        <v>0</v>
      </c>
      <c r="J5088" s="6">
        <v>4975460</v>
      </c>
    </row>
    <row r="5089" spans="1:10" x14ac:dyDescent="0.3">
      <c r="A5089" s="5">
        <v>45809</v>
      </c>
      <c r="B5089" t="s">
        <v>128</v>
      </c>
      <c r="C5089" t="s">
        <v>591</v>
      </c>
      <c r="D5089" s="1">
        <v>45387</v>
      </c>
      <c r="F5089" t="b">
        <v>1</v>
      </c>
      <c r="G5089" s="6">
        <v>4293700</v>
      </c>
      <c r="H5089">
        <v>0</v>
      </c>
      <c r="I5089">
        <v>0</v>
      </c>
      <c r="J5089" s="6">
        <v>4293700</v>
      </c>
    </row>
    <row r="5090" spans="1:10" x14ac:dyDescent="0.3">
      <c r="A5090" s="5">
        <v>45809</v>
      </c>
      <c r="B5090" t="s">
        <v>129</v>
      </c>
      <c r="C5090" t="s">
        <v>592</v>
      </c>
      <c r="D5090" s="1">
        <v>45434</v>
      </c>
      <c r="F5090" t="b">
        <v>1</v>
      </c>
      <c r="G5090" s="6">
        <v>4314560</v>
      </c>
      <c r="H5090">
        <v>0</v>
      </c>
      <c r="I5090" s="6">
        <v>8700</v>
      </c>
      <c r="J5090" s="6">
        <v>4323260</v>
      </c>
    </row>
    <row r="5091" spans="1:10" x14ac:dyDescent="0.3">
      <c r="A5091" s="5">
        <v>45809</v>
      </c>
      <c r="B5091" t="s">
        <v>130</v>
      </c>
      <c r="C5091" t="s">
        <v>593</v>
      </c>
      <c r="D5091" s="1">
        <v>45436</v>
      </c>
      <c r="F5091" t="b">
        <v>1</v>
      </c>
      <c r="G5091" s="6">
        <v>4105100</v>
      </c>
      <c r="H5091">
        <v>0</v>
      </c>
      <c r="I5091">
        <v>0</v>
      </c>
      <c r="J5091" s="6">
        <v>4105100</v>
      </c>
    </row>
    <row r="5092" spans="1:10" x14ac:dyDescent="0.3">
      <c r="A5092" s="5">
        <v>45809</v>
      </c>
      <c r="B5092" t="s">
        <v>131</v>
      </c>
      <c r="C5092" t="s">
        <v>594</v>
      </c>
      <c r="D5092" s="1">
        <v>45469</v>
      </c>
      <c r="F5092" t="b">
        <v>0</v>
      </c>
      <c r="G5092" s="6">
        <v>8166970</v>
      </c>
      <c r="H5092">
        <v>0</v>
      </c>
      <c r="I5092">
        <v>0</v>
      </c>
      <c r="J5092" s="6">
        <v>8166970</v>
      </c>
    </row>
    <row r="5093" spans="1:10" x14ac:dyDescent="0.3">
      <c r="A5093" s="5">
        <v>45809</v>
      </c>
      <c r="B5093" t="s">
        <v>132</v>
      </c>
      <c r="C5093" t="s">
        <v>598</v>
      </c>
      <c r="D5093" s="1">
        <v>45475</v>
      </c>
      <c r="F5093" t="b">
        <v>0</v>
      </c>
      <c r="G5093" s="6">
        <v>5639550</v>
      </c>
      <c r="H5093">
        <v>0</v>
      </c>
      <c r="I5093" s="6">
        <v>6950</v>
      </c>
      <c r="J5093" s="6">
        <v>5646500</v>
      </c>
    </row>
    <row r="5094" spans="1:10" x14ac:dyDescent="0.3">
      <c r="A5094" s="5">
        <v>45809</v>
      </c>
      <c r="B5094" t="s">
        <v>133</v>
      </c>
      <c r="C5094" t="s">
        <v>599</v>
      </c>
      <c r="D5094" s="1">
        <v>45495</v>
      </c>
      <c r="F5094" t="b">
        <v>0</v>
      </c>
      <c r="G5094" s="6">
        <v>2077550</v>
      </c>
      <c r="H5094">
        <v>0</v>
      </c>
      <c r="I5094">
        <v>0</v>
      </c>
      <c r="J5094" s="6">
        <v>2077550</v>
      </c>
    </row>
    <row r="5095" spans="1:10" x14ac:dyDescent="0.3">
      <c r="A5095" s="5">
        <v>45809</v>
      </c>
      <c r="B5095" t="s">
        <v>134</v>
      </c>
      <c r="C5095" t="s">
        <v>600</v>
      </c>
      <c r="D5095" s="1">
        <v>45505</v>
      </c>
      <c r="F5095" t="b">
        <v>0</v>
      </c>
      <c r="G5095" s="6">
        <v>5335700</v>
      </c>
      <c r="H5095">
        <v>0</v>
      </c>
      <c r="I5095">
        <v>0</v>
      </c>
      <c r="J5095" s="6">
        <v>5335700</v>
      </c>
    </row>
    <row r="5096" spans="1:10" x14ac:dyDescent="0.3">
      <c r="A5096" s="5">
        <v>45809</v>
      </c>
      <c r="B5096" t="s">
        <v>135</v>
      </c>
      <c r="C5096" t="s">
        <v>601</v>
      </c>
      <c r="D5096" s="1">
        <v>45531</v>
      </c>
      <c r="F5096" t="b">
        <v>0</v>
      </c>
      <c r="G5096" s="6">
        <v>7838910</v>
      </c>
      <c r="H5096">
        <v>0</v>
      </c>
      <c r="I5096">
        <v>0</v>
      </c>
      <c r="J5096" s="6">
        <v>7838910</v>
      </c>
    </row>
    <row r="5097" spans="1:10" x14ac:dyDescent="0.3">
      <c r="A5097" s="5">
        <v>45809</v>
      </c>
      <c r="B5097" t="s">
        <v>136</v>
      </c>
      <c r="C5097" t="s">
        <v>602</v>
      </c>
      <c r="D5097" s="1">
        <v>45532</v>
      </c>
      <c r="F5097" t="b">
        <v>0</v>
      </c>
      <c r="G5097" s="6">
        <v>2004750</v>
      </c>
      <c r="H5097">
        <v>0</v>
      </c>
      <c r="I5097">
        <v>0</v>
      </c>
      <c r="J5097" s="6">
        <v>2004750</v>
      </c>
    </row>
    <row r="5098" spans="1:10" x14ac:dyDescent="0.3">
      <c r="A5098" s="5">
        <v>45809</v>
      </c>
      <c r="B5098" t="s">
        <v>137</v>
      </c>
      <c r="C5098" t="s">
        <v>603</v>
      </c>
      <c r="D5098" s="1">
        <v>45541</v>
      </c>
      <c r="F5098" t="b">
        <v>0</v>
      </c>
      <c r="G5098" s="6">
        <v>5106860</v>
      </c>
      <c r="H5098">
        <v>0</v>
      </c>
      <c r="I5098">
        <v>0</v>
      </c>
      <c r="J5098" s="6">
        <v>5106860</v>
      </c>
    </row>
    <row r="5099" spans="1:10" x14ac:dyDescent="0.3">
      <c r="A5099" s="5">
        <v>45809</v>
      </c>
      <c r="B5099" t="s">
        <v>138</v>
      </c>
      <c r="C5099" t="s">
        <v>604</v>
      </c>
      <c r="D5099" s="1">
        <v>45540</v>
      </c>
      <c r="F5099" t="b">
        <v>0</v>
      </c>
      <c r="G5099" s="6">
        <v>5225440</v>
      </c>
      <c r="H5099">
        <v>0</v>
      </c>
      <c r="I5099" s="6">
        <v>32250</v>
      </c>
      <c r="J5099" s="6">
        <v>5257690</v>
      </c>
    </row>
    <row r="5100" spans="1:10" x14ac:dyDescent="0.3">
      <c r="A5100" s="5">
        <v>45809</v>
      </c>
      <c r="B5100" t="s">
        <v>139</v>
      </c>
      <c r="C5100" t="s">
        <v>605</v>
      </c>
      <c r="D5100" s="1">
        <v>45567</v>
      </c>
      <c r="F5100" t="b">
        <v>0</v>
      </c>
      <c r="G5100" s="6">
        <v>5605500</v>
      </c>
      <c r="H5100">
        <v>0</v>
      </c>
      <c r="I5100">
        <v>0</v>
      </c>
      <c r="J5100" s="6">
        <v>5605500</v>
      </c>
    </row>
    <row r="5101" spans="1:10" x14ac:dyDescent="0.3">
      <c r="A5101" s="5">
        <v>45809</v>
      </c>
      <c r="B5101" t="s">
        <v>140</v>
      </c>
      <c r="C5101" t="s">
        <v>606</v>
      </c>
      <c r="D5101" s="1">
        <v>45589</v>
      </c>
      <c r="F5101" t="b">
        <v>0</v>
      </c>
      <c r="G5101" s="6">
        <v>3042700</v>
      </c>
      <c r="H5101">
        <v>0</v>
      </c>
      <c r="I5101">
        <v>0</v>
      </c>
      <c r="J5101" s="6">
        <v>3042700</v>
      </c>
    </row>
    <row r="5102" spans="1:10" x14ac:dyDescent="0.3">
      <c r="A5102" s="5">
        <v>45809</v>
      </c>
      <c r="B5102" t="s">
        <v>141</v>
      </c>
      <c r="C5102" t="s">
        <v>607</v>
      </c>
      <c r="D5102" s="1">
        <v>45611</v>
      </c>
      <c r="F5102" t="b">
        <v>0</v>
      </c>
      <c r="G5102" s="6">
        <v>4287350</v>
      </c>
      <c r="H5102">
        <v>0</v>
      </c>
      <c r="I5102" s="6">
        <v>9900</v>
      </c>
      <c r="J5102" s="6">
        <v>4297250</v>
      </c>
    </row>
    <row r="5103" spans="1:10" x14ac:dyDescent="0.3">
      <c r="A5103" s="5">
        <v>45809</v>
      </c>
      <c r="B5103" t="s">
        <v>142</v>
      </c>
      <c r="C5103" t="s">
        <v>608</v>
      </c>
      <c r="D5103" s="1">
        <v>45652</v>
      </c>
      <c r="F5103" t="b">
        <v>0</v>
      </c>
      <c r="G5103" s="6">
        <v>3267750</v>
      </c>
      <c r="H5103">
        <v>0</v>
      </c>
      <c r="I5103">
        <v>0</v>
      </c>
      <c r="J5103" s="6">
        <v>3267750</v>
      </c>
    </row>
    <row r="5104" spans="1:10" x14ac:dyDescent="0.3">
      <c r="A5104" s="5">
        <v>45809</v>
      </c>
      <c r="B5104" t="s">
        <v>143</v>
      </c>
      <c r="C5104" t="s">
        <v>609</v>
      </c>
      <c r="D5104" s="1">
        <v>45659</v>
      </c>
      <c r="F5104" t="b">
        <v>0</v>
      </c>
      <c r="G5104" s="6">
        <v>6167840</v>
      </c>
      <c r="H5104">
        <v>0</v>
      </c>
      <c r="I5104" s="6">
        <v>11750</v>
      </c>
      <c r="J5104" s="6">
        <v>6179590</v>
      </c>
    </row>
    <row r="5105" spans="1:10" x14ac:dyDescent="0.3">
      <c r="A5105" s="5">
        <v>45809</v>
      </c>
      <c r="B5105" t="s">
        <v>144</v>
      </c>
      <c r="C5105" t="s">
        <v>610</v>
      </c>
      <c r="D5105" s="1">
        <v>45755</v>
      </c>
      <c r="F5105" t="b">
        <v>0</v>
      </c>
      <c r="G5105" s="6">
        <v>6125780</v>
      </c>
      <c r="H5105">
        <v>0</v>
      </c>
      <c r="I5105">
        <v>0</v>
      </c>
      <c r="J5105" s="6">
        <v>6125780</v>
      </c>
    </row>
    <row r="5106" spans="1:10" x14ac:dyDescent="0.3">
      <c r="A5106" s="5">
        <v>45809</v>
      </c>
      <c r="B5106" t="s">
        <v>145</v>
      </c>
      <c r="C5106" t="s">
        <v>611</v>
      </c>
      <c r="D5106" s="1">
        <v>45860</v>
      </c>
      <c r="F5106" t="b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3">
      <c r="A5107" s="5">
        <v>45809</v>
      </c>
      <c r="B5107" t="s">
        <v>146</v>
      </c>
      <c r="C5107" t="s">
        <v>614</v>
      </c>
      <c r="D5107" s="1">
        <v>45867</v>
      </c>
      <c r="F5107" t="b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3">
      <c r="A5108" s="5">
        <v>45839</v>
      </c>
      <c r="B5108" t="s">
        <v>1</v>
      </c>
      <c r="C5108" t="s">
        <v>475</v>
      </c>
      <c r="D5108" s="1">
        <v>42292</v>
      </c>
      <c r="F5108" t="b">
        <v>1</v>
      </c>
      <c r="G5108" s="6">
        <v>6828650</v>
      </c>
      <c r="H5108" s="6">
        <v>224600</v>
      </c>
      <c r="I5108" s="6">
        <v>5450</v>
      </c>
      <c r="J5108" s="6">
        <v>7058700</v>
      </c>
    </row>
    <row r="5109" spans="1:10" x14ac:dyDescent="0.3">
      <c r="A5109" s="5">
        <v>45839</v>
      </c>
      <c r="B5109" t="s">
        <v>3</v>
      </c>
      <c r="C5109" t="s">
        <v>476</v>
      </c>
      <c r="D5109" s="1">
        <v>42444</v>
      </c>
      <c r="F5109" t="b">
        <v>1</v>
      </c>
      <c r="G5109" s="6">
        <v>2724440</v>
      </c>
      <c r="H5109">
        <v>0</v>
      </c>
      <c r="I5109">
        <v>0</v>
      </c>
      <c r="J5109" s="6">
        <v>2724440</v>
      </c>
    </row>
    <row r="5110" spans="1:10" x14ac:dyDescent="0.3">
      <c r="A5110" s="5">
        <v>45839</v>
      </c>
      <c r="B5110" t="s">
        <v>4</v>
      </c>
      <c r="C5110" t="s">
        <v>477</v>
      </c>
      <c r="D5110" s="1">
        <v>42503</v>
      </c>
      <c r="F5110" t="b">
        <v>1</v>
      </c>
      <c r="G5110" s="6">
        <v>10145600</v>
      </c>
      <c r="H5110">
        <v>0</v>
      </c>
      <c r="I5110">
        <v>0</v>
      </c>
      <c r="J5110" s="6">
        <v>10145600</v>
      </c>
    </row>
    <row r="5111" spans="1:10" x14ac:dyDescent="0.3">
      <c r="A5111" s="5">
        <v>45839</v>
      </c>
      <c r="B5111" t="s">
        <v>6</v>
      </c>
      <c r="C5111" t="s">
        <v>478</v>
      </c>
      <c r="D5111" s="1">
        <v>42638</v>
      </c>
      <c r="F5111" t="b">
        <v>1</v>
      </c>
      <c r="G5111" s="6">
        <v>6354480</v>
      </c>
      <c r="H5111" s="6">
        <v>139400</v>
      </c>
      <c r="I5111" s="6">
        <v>2820</v>
      </c>
      <c r="J5111" s="6">
        <v>6496700</v>
      </c>
    </row>
    <row r="5112" spans="1:10" x14ac:dyDescent="0.3">
      <c r="A5112" s="5">
        <v>45839</v>
      </c>
      <c r="B5112" t="s">
        <v>8</v>
      </c>
      <c r="C5112" t="s">
        <v>479</v>
      </c>
      <c r="D5112" s="1">
        <v>42708</v>
      </c>
      <c r="F5112" t="b">
        <v>1</v>
      </c>
      <c r="G5112" s="6">
        <v>6135770</v>
      </c>
      <c r="H5112">
        <v>0</v>
      </c>
      <c r="I5112">
        <v>0</v>
      </c>
      <c r="J5112" s="6">
        <v>6135770</v>
      </c>
    </row>
    <row r="5113" spans="1:10" x14ac:dyDescent="0.3">
      <c r="A5113" s="5">
        <v>45839</v>
      </c>
      <c r="B5113" t="s">
        <v>10</v>
      </c>
      <c r="C5113" t="s">
        <v>480</v>
      </c>
      <c r="D5113" s="1">
        <v>43039</v>
      </c>
      <c r="F5113" t="b">
        <v>1</v>
      </c>
      <c r="G5113" s="6">
        <v>3426980</v>
      </c>
      <c r="H5113" s="6">
        <v>114000</v>
      </c>
      <c r="I5113">
        <v>0</v>
      </c>
      <c r="J5113" s="6">
        <v>3540980</v>
      </c>
    </row>
    <row r="5114" spans="1:10" x14ac:dyDescent="0.3">
      <c r="A5114" s="5">
        <v>45839</v>
      </c>
      <c r="B5114" t="s">
        <v>11</v>
      </c>
      <c r="C5114" t="s">
        <v>481</v>
      </c>
      <c r="D5114" s="1">
        <v>43146</v>
      </c>
      <c r="F5114" t="b">
        <v>1</v>
      </c>
      <c r="G5114" s="6">
        <v>7291430</v>
      </c>
      <c r="H5114">
        <v>0</v>
      </c>
      <c r="I5114">
        <v>0</v>
      </c>
      <c r="J5114" s="6">
        <v>7291430</v>
      </c>
    </row>
    <row r="5115" spans="1:10" x14ac:dyDescent="0.3">
      <c r="A5115" s="5">
        <v>45839</v>
      </c>
      <c r="B5115" t="s">
        <v>12</v>
      </c>
      <c r="C5115" t="s">
        <v>494</v>
      </c>
      <c r="D5115" s="1">
        <v>43252</v>
      </c>
      <c r="F5115" t="b">
        <v>1</v>
      </c>
      <c r="G5115" s="6">
        <v>970000</v>
      </c>
      <c r="H5115">
        <v>0</v>
      </c>
      <c r="I5115">
        <v>0</v>
      </c>
      <c r="J5115" s="6">
        <v>970000</v>
      </c>
    </row>
    <row r="5116" spans="1:10" x14ac:dyDescent="0.3">
      <c r="A5116" s="5">
        <v>45839</v>
      </c>
      <c r="B5116" t="s">
        <v>13</v>
      </c>
      <c r="C5116" t="s">
        <v>485</v>
      </c>
      <c r="D5116" s="1">
        <v>43779</v>
      </c>
      <c r="F5116" t="b">
        <v>1</v>
      </c>
      <c r="G5116" s="6">
        <v>7155340</v>
      </c>
      <c r="H5116" s="6">
        <v>145700</v>
      </c>
      <c r="I5116">
        <v>0</v>
      </c>
      <c r="J5116" s="6">
        <v>7301040</v>
      </c>
    </row>
    <row r="5117" spans="1:10" x14ac:dyDescent="0.3">
      <c r="A5117" s="5">
        <v>45839</v>
      </c>
      <c r="B5117" t="s">
        <v>15</v>
      </c>
      <c r="C5117" t="s">
        <v>517</v>
      </c>
      <c r="D5117" s="1">
        <v>44583</v>
      </c>
      <c r="F5117" t="b">
        <v>1</v>
      </c>
      <c r="G5117" s="6">
        <v>6103800</v>
      </c>
      <c r="H5117" s="6">
        <v>235300</v>
      </c>
      <c r="I5117">
        <v>0</v>
      </c>
      <c r="J5117" s="6">
        <v>6339100</v>
      </c>
    </row>
    <row r="5118" spans="1:10" x14ac:dyDescent="0.3">
      <c r="A5118" s="5">
        <v>45839</v>
      </c>
      <c r="B5118" t="s">
        <v>16</v>
      </c>
      <c r="C5118" t="s">
        <v>538</v>
      </c>
      <c r="D5118" s="1">
        <v>44889</v>
      </c>
      <c r="F5118" t="b">
        <v>1</v>
      </c>
      <c r="G5118" s="6">
        <v>7441710</v>
      </c>
      <c r="H5118">
        <v>0</v>
      </c>
      <c r="I5118" s="6">
        <v>7800</v>
      </c>
      <c r="J5118" s="6">
        <v>7449510</v>
      </c>
    </row>
    <row r="5119" spans="1:10" x14ac:dyDescent="0.3">
      <c r="A5119" s="5">
        <v>45839</v>
      </c>
      <c r="B5119" t="s">
        <v>17</v>
      </c>
      <c r="C5119" t="s">
        <v>595</v>
      </c>
      <c r="D5119" s="1">
        <v>45470</v>
      </c>
      <c r="F5119" t="b">
        <v>1</v>
      </c>
      <c r="G5119" s="6">
        <v>3201480</v>
      </c>
      <c r="H5119">
        <v>0</v>
      </c>
      <c r="I5119">
        <v>0</v>
      </c>
      <c r="J5119" s="6">
        <v>3201480</v>
      </c>
    </row>
    <row r="5120" spans="1:10" x14ac:dyDescent="0.3">
      <c r="A5120" s="5">
        <v>45839</v>
      </c>
      <c r="B5120" t="s">
        <v>18</v>
      </c>
      <c r="C5120" t="s">
        <v>596</v>
      </c>
      <c r="D5120" s="1">
        <v>45810</v>
      </c>
      <c r="F5120" t="b">
        <v>0</v>
      </c>
      <c r="G5120" s="6">
        <v>3114520</v>
      </c>
      <c r="H5120">
        <v>0</v>
      </c>
      <c r="I5120">
        <v>0</v>
      </c>
      <c r="J5120" s="6">
        <v>3114520</v>
      </c>
    </row>
    <row r="5121" spans="1:10" x14ac:dyDescent="0.3">
      <c r="A5121" s="5">
        <v>45839</v>
      </c>
      <c r="B5121" t="s">
        <v>19</v>
      </c>
      <c r="C5121" t="s">
        <v>597</v>
      </c>
      <c r="D5121" s="1">
        <v>45859</v>
      </c>
      <c r="F5121" t="b">
        <v>0</v>
      </c>
      <c r="G5121" s="6">
        <v>579050</v>
      </c>
      <c r="H5121">
        <v>0</v>
      </c>
      <c r="I5121">
        <v>0</v>
      </c>
      <c r="J5121" s="6">
        <v>579050</v>
      </c>
    </row>
    <row r="5122" spans="1:10" x14ac:dyDescent="0.3">
      <c r="A5122" s="5">
        <v>45839</v>
      </c>
      <c r="B5122" t="s">
        <v>20</v>
      </c>
      <c r="C5122" t="s">
        <v>482</v>
      </c>
      <c r="D5122" s="1">
        <v>43629</v>
      </c>
      <c r="F5122" t="b">
        <v>1</v>
      </c>
      <c r="G5122" s="6">
        <v>8820390</v>
      </c>
      <c r="H5122" s="6">
        <v>217000</v>
      </c>
      <c r="I5122">
        <v>0</v>
      </c>
      <c r="J5122" s="6">
        <v>9037390</v>
      </c>
    </row>
    <row r="5123" spans="1:10" x14ac:dyDescent="0.3">
      <c r="A5123" s="5">
        <v>45839</v>
      </c>
      <c r="B5123" t="s">
        <v>21</v>
      </c>
      <c r="C5123" t="s">
        <v>483</v>
      </c>
      <c r="D5123" s="1">
        <v>43631</v>
      </c>
      <c r="F5123" t="b">
        <v>1</v>
      </c>
      <c r="G5123" s="6">
        <v>3525000</v>
      </c>
      <c r="H5123" s="6">
        <v>106300</v>
      </c>
      <c r="I5123">
        <v>0</v>
      </c>
      <c r="J5123" s="6">
        <v>3631300</v>
      </c>
    </row>
    <row r="5124" spans="1:10" x14ac:dyDescent="0.3">
      <c r="A5124" s="5">
        <v>45839</v>
      </c>
      <c r="B5124" t="s">
        <v>22</v>
      </c>
      <c r="C5124" t="s">
        <v>484</v>
      </c>
      <c r="D5124" s="1">
        <v>43743</v>
      </c>
      <c r="F5124" t="b">
        <v>1</v>
      </c>
      <c r="G5124" s="6">
        <v>7020200</v>
      </c>
      <c r="H5124" s="6">
        <v>96400</v>
      </c>
      <c r="I5124">
        <v>0</v>
      </c>
      <c r="J5124" s="6">
        <v>7116600</v>
      </c>
    </row>
    <row r="5125" spans="1:10" x14ac:dyDescent="0.3">
      <c r="A5125" s="5">
        <v>45839</v>
      </c>
      <c r="B5125" t="s">
        <v>23</v>
      </c>
      <c r="C5125" t="s">
        <v>486</v>
      </c>
      <c r="D5125" s="1">
        <v>43834</v>
      </c>
      <c r="F5125" t="b">
        <v>1</v>
      </c>
      <c r="G5125" s="6">
        <v>10124560</v>
      </c>
      <c r="H5125">
        <v>0</v>
      </c>
      <c r="I5125">
        <v>0</v>
      </c>
      <c r="J5125" s="6">
        <v>10124560</v>
      </c>
    </row>
    <row r="5126" spans="1:10" x14ac:dyDescent="0.3">
      <c r="A5126" s="5">
        <v>45839</v>
      </c>
      <c r="B5126" t="s">
        <v>24</v>
      </c>
      <c r="C5126" t="s">
        <v>487</v>
      </c>
      <c r="D5126" s="1">
        <v>43833</v>
      </c>
      <c r="F5126" t="b">
        <v>1</v>
      </c>
      <c r="G5126" s="6">
        <v>4904200</v>
      </c>
      <c r="H5126">
        <v>0</v>
      </c>
      <c r="I5126">
        <v>0</v>
      </c>
      <c r="J5126" s="6">
        <v>4904200</v>
      </c>
    </row>
    <row r="5127" spans="1:10" x14ac:dyDescent="0.3">
      <c r="A5127" s="5">
        <v>45839</v>
      </c>
      <c r="B5127" t="s">
        <v>25</v>
      </c>
      <c r="C5127" t="s">
        <v>488</v>
      </c>
      <c r="D5127" s="1">
        <v>43853</v>
      </c>
      <c r="F5127" t="b">
        <v>1</v>
      </c>
      <c r="G5127" s="6">
        <v>7409400</v>
      </c>
      <c r="H5127" s="6">
        <v>295600</v>
      </c>
      <c r="I5127" s="6">
        <v>5200</v>
      </c>
      <c r="J5127" s="6">
        <v>7710200</v>
      </c>
    </row>
    <row r="5128" spans="1:10" x14ac:dyDescent="0.3">
      <c r="A5128" s="5">
        <v>45839</v>
      </c>
      <c r="B5128" t="s">
        <v>26</v>
      </c>
      <c r="C5128" t="s">
        <v>489</v>
      </c>
      <c r="D5128" s="1">
        <v>43945</v>
      </c>
      <c r="F5128" t="b">
        <v>1</v>
      </c>
      <c r="G5128" s="6">
        <v>9979110</v>
      </c>
      <c r="H5128" s="6">
        <v>255000</v>
      </c>
      <c r="I5128">
        <v>0</v>
      </c>
      <c r="J5128" s="6">
        <v>10234110</v>
      </c>
    </row>
    <row r="5129" spans="1:10" x14ac:dyDescent="0.3">
      <c r="A5129" s="5">
        <v>45839</v>
      </c>
      <c r="B5129" t="s">
        <v>27</v>
      </c>
      <c r="C5129" t="s">
        <v>490</v>
      </c>
      <c r="D5129" s="1">
        <v>44015</v>
      </c>
      <c r="F5129" t="b">
        <v>1</v>
      </c>
      <c r="G5129" s="6">
        <v>4219400</v>
      </c>
      <c r="H5129">
        <v>0</v>
      </c>
      <c r="I5129">
        <v>0</v>
      </c>
      <c r="J5129" s="6">
        <v>4219400</v>
      </c>
    </row>
    <row r="5130" spans="1:10" x14ac:dyDescent="0.3">
      <c r="A5130" s="5">
        <v>45839</v>
      </c>
      <c r="B5130" t="s">
        <v>28</v>
      </c>
      <c r="C5130" t="s">
        <v>491</v>
      </c>
      <c r="D5130" s="1">
        <v>44042</v>
      </c>
      <c r="F5130" t="b">
        <v>1</v>
      </c>
      <c r="G5130" s="6">
        <v>6135800</v>
      </c>
      <c r="H5130">
        <v>0</v>
      </c>
      <c r="I5130">
        <v>0</v>
      </c>
      <c r="J5130" s="6">
        <v>6135800</v>
      </c>
    </row>
    <row r="5131" spans="1:10" x14ac:dyDescent="0.3">
      <c r="A5131" s="5">
        <v>45839</v>
      </c>
      <c r="B5131" t="s">
        <v>29</v>
      </c>
      <c r="C5131" t="s">
        <v>492</v>
      </c>
      <c r="D5131" s="1">
        <v>44043</v>
      </c>
      <c r="F5131" t="b">
        <v>1</v>
      </c>
      <c r="G5131" s="6">
        <v>4027720</v>
      </c>
      <c r="H5131">
        <v>0</v>
      </c>
      <c r="I5131">
        <v>0</v>
      </c>
      <c r="J5131" s="6">
        <v>4027720</v>
      </c>
    </row>
    <row r="5132" spans="1:10" x14ac:dyDescent="0.3">
      <c r="A5132" s="5">
        <v>45839</v>
      </c>
      <c r="B5132" t="s">
        <v>30</v>
      </c>
      <c r="C5132" t="s">
        <v>493</v>
      </c>
      <c r="D5132" s="1">
        <v>44072</v>
      </c>
      <c r="F5132" t="b">
        <v>1</v>
      </c>
      <c r="G5132" s="6">
        <v>8769120</v>
      </c>
      <c r="H5132">
        <v>0</v>
      </c>
      <c r="I5132" s="6">
        <v>24900</v>
      </c>
      <c r="J5132" s="6">
        <v>8794020</v>
      </c>
    </row>
    <row r="5133" spans="1:10" x14ac:dyDescent="0.3">
      <c r="A5133" s="5">
        <v>45839</v>
      </c>
      <c r="B5133" t="s">
        <v>31</v>
      </c>
      <c r="C5133" t="s">
        <v>495</v>
      </c>
      <c r="D5133" s="1">
        <v>44085</v>
      </c>
      <c r="F5133" t="b">
        <v>1</v>
      </c>
      <c r="G5133" s="6">
        <v>5614530</v>
      </c>
      <c r="H5133">
        <v>0</v>
      </c>
      <c r="I5133">
        <v>0</v>
      </c>
      <c r="J5133" s="6">
        <v>5614530</v>
      </c>
    </row>
    <row r="5134" spans="1:10" x14ac:dyDescent="0.3">
      <c r="A5134" s="5">
        <v>45839</v>
      </c>
      <c r="B5134" t="s">
        <v>32</v>
      </c>
      <c r="C5134" t="s">
        <v>496</v>
      </c>
      <c r="D5134" s="1">
        <v>44130</v>
      </c>
      <c r="E5134" s="1">
        <v>45543</v>
      </c>
      <c r="F5134" t="b">
        <v>1</v>
      </c>
      <c r="G5134">
        <v>0</v>
      </c>
      <c r="H5134">
        <v>0</v>
      </c>
      <c r="I5134">
        <v>0</v>
      </c>
      <c r="J5134">
        <v>0</v>
      </c>
    </row>
    <row r="5135" spans="1:10" x14ac:dyDescent="0.3">
      <c r="A5135" s="5">
        <v>45839</v>
      </c>
      <c r="B5135" t="s">
        <v>33</v>
      </c>
      <c r="C5135" t="s">
        <v>497</v>
      </c>
      <c r="D5135" s="1">
        <v>44147</v>
      </c>
      <c r="F5135" t="b">
        <v>1</v>
      </c>
      <c r="G5135" s="6">
        <v>7234450</v>
      </c>
      <c r="H5135">
        <v>0</v>
      </c>
      <c r="I5135">
        <v>0</v>
      </c>
      <c r="J5135" s="6">
        <v>7234450</v>
      </c>
    </row>
    <row r="5136" spans="1:10" x14ac:dyDescent="0.3">
      <c r="A5136" s="5">
        <v>45839</v>
      </c>
      <c r="B5136" t="s">
        <v>34</v>
      </c>
      <c r="C5136" t="s">
        <v>498</v>
      </c>
      <c r="D5136" s="1">
        <v>44154</v>
      </c>
      <c r="F5136" t="b">
        <v>1</v>
      </c>
      <c r="G5136" s="6">
        <v>9130830</v>
      </c>
      <c r="H5136">
        <v>0</v>
      </c>
      <c r="I5136">
        <v>0</v>
      </c>
      <c r="J5136" s="6">
        <v>9130830</v>
      </c>
    </row>
    <row r="5137" spans="1:10" x14ac:dyDescent="0.3">
      <c r="A5137" s="5">
        <v>45839</v>
      </c>
      <c r="B5137" t="s">
        <v>35</v>
      </c>
      <c r="C5137" t="s">
        <v>499</v>
      </c>
      <c r="D5137" s="1">
        <v>44169</v>
      </c>
      <c r="F5137" t="b">
        <v>1</v>
      </c>
      <c r="G5137" s="6">
        <v>4021480</v>
      </c>
      <c r="H5137">
        <v>0</v>
      </c>
      <c r="I5137" s="6">
        <v>11850</v>
      </c>
      <c r="J5137" s="6">
        <v>4033330</v>
      </c>
    </row>
    <row r="5138" spans="1:10" x14ac:dyDescent="0.3">
      <c r="A5138" s="5">
        <v>45839</v>
      </c>
      <c r="B5138" t="s">
        <v>36</v>
      </c>
      <c r="C5138" t="s">
        <v>500</v>
      </c>
      <c r="D5138" s="1">
        <v>44217</v>
      </c>
      <c r="E5138" s="1">
        <v>45620</v>
      </c>
      <c r="F5138" t="b">
        <v>1</v>
      </c>
      <c r="G5138">
        <v>0</v>
      </c>
      <c r="H5138">
        <v>0</v>
      </c>
      <c r="I5138">
        <v>0</v>
      </c>
      <c r="J5138">
        <v>0</v>
      </c>
    </row>
    <row r="5139" spans="1:10" x14ac:dyDescent="0.3">
      <c r="A5139" s="5">
        <v>45839</v>
      </c>
      <c r="B5139" t="s">
        <v>37</v>
      </c>
      <c r="C5139" t="s">
        <v>501</v>
      </c>
      <c r="D5139" s="1">
        <v>44245</v>
      </c>
      <c r="E5139" s="1">
        <v>45838</v>
      </c>
      <c r="F5139" t="b">
        <v>1</v>
      </c>
      <c r="G5139" s="6">
        <v>172290</v>
      </c>
      <c r="H5139">
        <v>0</v>
      </c>
      <c r="I5139">
        <v>0</v>
      </c>
      <c r="J5139" s="6">
        <v>172290</v>
      </c>
    </row>
    <row r="5140" spans="1:10" x14ac:dyDescent="0.3">
      <c r="A5140" s="5">
        <v>45839</v>
      </c>
      <c r="B5140" t="s">
        <v>38</v>
      </c>
      <c r="C5140" t="s">
        <v>502</v>
      </c>
      <c r="D5140" s="1">
        <v>44252</v>
      </c>
      <c r="F5140" t="b">
        <v>1</v>
      </c>
      <c r="G5140" s="6">
        <v>5097490</v>
      </c>
      <c r="H5140">
        <v>0</v>
      </c>
      <c r="I5140">
        <v>0</v>
      </c>
      <c r="J5140" s="6">
        <v>5097490</v>
      </c>
    </row>
    <row r="5141" spans="1:10" x14ac:dyDescent="0.3">
      <c r="A5141" s="5">
        <v>45839</v>
      </c>
      <c r="B5141" t="s">
        <v>39</v>
      </c>
      <c r="C5141" t="s">
        <v>503</v>
      </c>
      <c r="D5141" s="1">
        <v>44258</v>
      </c>
      <c r="F5141" t="b">
        <v>1</v>
      </c>
      <c r="G5141" s="6">
        <v>5765000</v>
      </c>
      <c r="H5141" s="6">
        <v>111400</v>
      </c>
      <c r="I5141" s="6">
        <v>40800</v>
      </c>
      <c r="J5141" s="6">
        <v>5917200</v>
      </c>
    </row>
    <row r="5142" spans="1:10" x14ac:dyDescent="0.3">
      <c r="A5142" s="5">
        <v>45839</v>
      </c>
      <c r="B5142" t="s">
        <v>40</v>
      </c>
      <c r="C5142" t="s">
        <v>504</v>
      </c>
      <c r="D5142" s="1">
        <v>44280</v>
      </c>
      <c r="F5142" t="b">
        <v>1</v>
      </c>
      <c r="G5142" s="6">
        <v>1807000</v>
      </c>
      <c r="H5142">
        <v>0</v>
      </c>
      <c r="I5142">
        <v>0</v>
      </c>
      <c r="J5142" s="6">
        <v>1807000</v>
      </c>
    </row>
    <row r="5143" spans="1:10" x14ac:dyDescent="0.3">
      <c r="A5143" s="5">
        <v>45839</v>
      </c>
      <c r="B5143" t="s">
        <v>41</v>
      </c>
      <c r="C5143" t="s">
        <v>505</v>
      </c>
      <c r="D5143" s="1">
        <v>44287</v>
      </c>
      <c r="F5143" t="b">
        <v>1</v>
      </c>
      <c r="G5143" s="6">
        <v>7097300</v>
      </c>
      <c r="H5143">
        <v>0</v>
      </c>
      <c r="I5143" s="6">
        <v>27950</v>
      </c>
      <c r="J5143" s="6">
        <v>7125250</v>
      </c>
    </row>
    <row r="5144" spans="1:10" x14ac:dyDescent="0.3">
      <c r="A5144" s="5">
        <v>45839</v>
      </c>
      <c r="B5144" t="s">
        <v>42</v>
      </c>
      <c r="C5144" t="s">
        <v>506</v>
      </c>
      <c r="D5144" s="1">
        <v>44298</v>
      </c>
      <c r="F5144" t="b">
        <v>1</v>
      </c>
      <c r="G5144" s="6">
        <v>3983110</v>
      </c>
      <c r="H5144">
        <v>0</v>
      </c>
      <c r="I5144">
        <v>0</v>
      </c>
      <c r="J5144" s="6">
        <v>3983110</v>
      </c>
    </row>
    <row r="5145" spans="1:10" x14ac:dyDescent="0.3">
      <c r="A5145" s="5">
        <v>45839</v>
      </c>
      <c r="B5145" t="s">
        <v>43</v>
      </c>
      <c r="C5145" t="s">
        <v>507</v>
      </c>
      <c r="D5145" s="1">
        <v>44299</v>
      </c>
      <c r="F5145" t="b">
        <v>1</v>
      </c>
      <c r="G5145" s="6">
        <v>3173740</v>
      </c>
      <c r="H5145">
        <v>0</v>
      </c>
      <c r="I5145">
        <v>0</v>
      </c>
      <c r="J5145" s="6">
        <v>3173740</v>
      </c>
    </row>
    <row r="5146" spans="1:10" x14ac:dyDescent="0.3">
      <c r="A5146" s="5">
        <v>45839</v>
      </c>
      <c r="B5146" t="s">
        <v>50</v>
      </c>
      <c r="C5146" t="s">
        <v>508</v>
      </c>
      <c r="D5146" s="1">
        <v>44463</v>
      </c>
      <c r="F5146" t="b">
        <v>1</v>
      </c>
      <c r="G5146" s="6">
        <v>3705350</v>
      </c>
      <c r="H5146" s="6">
        <v>139800</v>
      </c>
      <c r="I5146">
        <v>0</v>
      </c>
      <c r="J5146" s="6">
        <v>3845150</v>
      </c>
    </row>
    <row r="5147" spans="1:10" x14ac:dyDescent="0.3">
      <c r="A5147" s="5">
        <v>45839</v>
      </c>
      <c r="B5147" t="s">
        <v>51</v>
      </c>
      <c r="C5147" t="s">
        <v>508</v>
      </c>
      <c r="D5147" s="1">
        <v>44377</v>
      </c>
      <c r="F5147" t="b">
        <v>1</v>
      </c>
      <c r="G5147" s="6">
        <v>5369250</v>
      </c>
      <c r="H5147" s="6">
        <v>180700</v>
      </c>
      <c r="I5147" s="6">
        <v>7500</v>
      </c>
      <c r="J5147" s="6">
        <v>5557450</v>
      </c>
    </row>
    <row r="5148" spans="1:10" x14ac:dyDescent="0.3">
      <c r="A5148" s="5">
        <v>45839</v>
      </c>
      <c r="B5148" t="s">
        <v>52</v>
      </c>
      <c r="C5148" t="s">
        <v>508</v>
      </c>
      <c r="D5148" s="1">
        <v>44501</v>
      </c>
      <c r="F5148" t="b">
        <v>1</v>
      </c>
      <c r="G5148" s="6">
        <v>6536210</v>
      </c>
      <c r="H5148" s="6">
        <v>168300</v>
      </c>
      <c r="I5148" s="6">
        <v>19670</v>
      </c>
      <c r="J5148" s="6">
        <v>6724180</v>
      </c>
    </row>
    <row r="5149" spans="1:10" x14ac:dyDescent="0.3">
      <c r="A5149" s="5">
        <v>45839</v>
      </c>
      <c r="B5149" t="s">
        <v>53</v>
      </c>
      <c r="C5149" t="s">
        <v>508</v>
      </c>
      <c r="D5149" s="1">
        <v>44476</v>
      </c>
      <c r="F5149" t="b">
        <v>1</v>
      </c>
      <c r="G5149" s="6">
        <v>5495900</v>
      </c>
      <c r="H5149" s="6">
        <v>64700</v>
      </c>
      <c r="I5149">
        <v>0</v>
      </c>
      <c r="J5149" s="6">
        <v>5560600</v>
      </c>
    </row>
    <row r="5150" spans="1:10" x14ac:dyDescent="0.3">
      <c r="A5150" s="5">
        <v>45839</v>
      </c>
      <c r="B5150" t="s">
        <v>45</v>
      </c>
      <c r="C5150" t="s">
        <v>509</v>
      </c>
      <c r="D5150" s="1">
        <v>44391</v>
      </c>
      <c r="F5150" t="b">
        <v>1</v>
      </c>
      <c r="G5150" s="6">
        <v>9052520</v>
      </c>
      <c r="H5150" s="6">
        <v>176000</v>
      </c>
      <c r="I5150">
        <v>0</v>
      </c>
      <c r="J5150" s="6">
        <v>9228520</v>
      </c>
    </row>
    <row r="5151" spans="1:10" x14ac:dyDescent="0.3">
      <c r="A5151" s="5">
        <v>45839</v>
      </c>
      <c r="B5151" t="s">
        <v>46</v>
      </c>
      <c r="C5151" t="s">
        <v>510</v>
      </c>
      <c r="D5151" s="1">
        <v>44404</v>
      </c>
      <c r="F5151" t="b">
        <v>1</v>
      </c>
      <c r="G5151" s="6">
        <v>8557000</v>
      </c>
      <c r="H5151">
        <v>0</v>
      </c>
      <c r="I5151">
        <v>0</v>
      </c>
      <c r="J5151" s="6">
        <v>8557000</v>
      </c>
    </row>
    <row r="5152" spans="1:10" x14ac:dyDescent="0.3">
      <c r="A5152" s="5">
        <v>45839</v>
      </c>
      <c r="B5152" t="s">
        <v>47</v>
      </c>
      <c r="C5152" t="s">
        <v>511</v>
      </c>
      <c r="D5152" s="1">
        <v>44405</v>
      </c>
      <c r="F5152" t="b">
        <v>1</v>
      </c>
      <c r="G5152" s="6">
        <v>7433900</v>
      </c>
      <c r="H5152">
        <v>0</v>
      </c>
      <c r="I5152">
        <v>0</v>
      </c>
      <c r="J5152" s="6">
        <v>7433900</v>
      </c>
    </row>
    <row r="5153" spans="1:10" x14ac:dyDescent="0.3">
      <c r="A5153" s="5">
        <v>45839</v>
      </c>
      <c r="B5153" t="s">
        <v>44</v>
      </c>
      <c r="C5153" t="s">
        <v>512</v>
      </c>
      <c r="D5153" s="1">
        <v>44421</v>
      </c>
      <c r="F5153" t="b">
        <v>1</v>
      </c>
      <c r="G5153" s="6">
        <v>9148080</v>
      </c>
      <c r="H5153" s="6">
        <v>149700</v>
      </c>
      <c r="I5153">
        <v>0</v>
      </c>
      <c r="J5153" s="6">
        <v>9297780</v>
      </c>
    </row>
    <row r="5154" spans="1:10" x14ac:dyDescent="0.3">
      <c r="A5154" s="5">
        <v>45839</v>
      </c>
      <c r="B5154" t="s">
        <v>48</v>
      </c>
      <c r="C5154" t="s">
        <v>513</v>
      </c>
      <c r="D5154" s="1">
        <v>44446</v>
      </c>
      <c r="F5154" t="b">
        <v>1</v>
      </c>
      <c r="G5154" s="6">
        <v>4986250</v>
      </c>
      <c r="H5154">
        <v>0</v>
      </c>
      <c r="I5154">
        <v>500</v>
      </c>
      <c r="J5154" s="6">
        <v>4986750</v>
      </c>
    </row>
    <row r="5155" spans="1:10" x14ac:dyDescent="0.3">
      <c r="A5155" s="5">
        <v>45839</v>
      </c>
      <c r="B5155" t="s">
        <v>49</v>
      </c>
      <c r="C5155" t="s">
        <v>514</v>
      </c>
      <c r="D5155" s="1">
        <v>44453</v>
      </c>
      <c r="F5155" t="b">
        <v>1</v>
      </c>
      <c r="G5155" s="6">
        <v>8559900</v>
      </c>
      <c r="H5155" s="6">
        <v>194800</v>
      </c>
      <c r="I5155" s="6">
        <v>5500</v>
      </c>
      <c r="J5155" s="6">
        <v>8760200</v>
      </c>
    </row>
    <row r="5156" spans="1:10" x14ac:dyDescent="0.3">
      <c r="A5156" s="5">
        <v>45839</v>
      </c>
      <c r="B5156" t="s">
        <v>54</v>
      </c>
      <c r="C5156" t="s">
        <v>515</v>
      </c>
      <c r="D5156" s="1">
        <v>44508</v>
      </c>
      <c r="F5156" t="b">
        <v>1</v>
      </c>
      <c r="G5156" s="6">
        <v>8122930</v>
      </c>
      <c r="H5156" s="6">
        <v>188400</v>
      </c>
      <c r="I5156">
        <v>0</v>
      </c>
      <c r="J5156" s="6">
        <v>8311330</v>
      </c>
    </row>
    <row r="5157" spans="1:10" x14ac:dyDescent="0.3">
      <c r="A5157" s="5">
        <v>45839</v>
      </c>
      <c r="B5157" t="s">
        <v>55</v>
      </c>
      <c r="C5157" t="s">
        <v>516</v>
      </c>
      <c r="D5157" s="1">
        <v>44536</v>
      </c>
      <c r="E5157" s="1">
        <v>46028</v>
      </c>
      <c r="F5157" t="b">
        <v>1</v>
      </c>
      <c r="G5157" s="6">
        <v>1954250</v>
      </c>
      <c r="H5157">
        <v>0</v>
      </c>
      <c r="I5157">
        <v>0</v>
      </c>
      <c r="J5157" s="6">
        <v>1954250</v>
      </c>
    </row>
    <row r="5158" spans="1:10" x14ac:dyDescent="0.3">
      <c r="A5158" s="5">
        <v>45839</v>
      </c>
      <c r="B5158" t="s">
        <v>56</v>
      </c>
      <c r="C5158" t="s">
        <v>518</v>
      </c>
      <c r="D5158" s="1">
        <v>44616</v>
      </c>
      <c r="F5158" t="b">
        <v>1</v>
      </c>
      <c r="G5158" s="6">
        <v>2720600</v>
      </c>
      <c r="H5158">
        <v>0</v>
      </c>
      <c r="I5158">
        <v>0</v>
      </c>
      <c r="J5158" s="6">
        <v>2720600</v>
      </c>
    </row>
    <row r="5159" spans="1:10" x14ac:dyDescent="0.3">
      <c r="A5159" s="5">
        <v>45839</v>
      </c>
      <c r="B5159" t="s">
        <v>57</v>
      </c>
      <c r="C5159" t="s">
        <v>519</v>
      </c>
      <c r="D5159" s="1">
        <v>44643</v>
      </c>
      <c r="F5159" t="b">
        <v>1</v>
      </c>
      <c r="G5159" s="6">
        <v>10848070</v>
      </c>
      <c r="H5159" s="6">
        <v>265300</v>
      </c>
      <c r="I5159">
        <v>0</v>
      </c>
      <c r="J5159" s="6">
        <v>11113370</v>
      </c>
    </row>
    <row r="5160" spans="1:10" x14ac:dyDescent="0.3">
      <c r="A5160" s="5">
        <v>45839</v>
      </c>
      <c r="B5160" t="s">
        <v>58</v>
      </c>
      <c r="C5160" t="s">
        <v>520</v>
      </c>
      <c r="D5160" s="1">
        <v>44651</v>
      </c>
      <c r="F5160" t="b">
        <v>1</v>
      </c>
      <c r="G5160" s="6">
        <v>6545130</v>
      </c>
      <c r="H5160" s="6">
        <v>133100</v>
      </c>
      <c r="I5160" s="6">
        <v>7950</v>
      </c>
      <c r="J5160" s="6">
        <v>6686180</v>
      </c>
    </row>
    <row r="5161" spans="1:10" x14ac:dyDescent="0.3">
      <c r="A5161" s="5">
        <v>45839</v>
      </c>
      <c r="B5161" t="s">
        <v>59</v>
      </c>
      <c r="C5161" t="s">
        <v>521</v>
      </c>
      <c r="D5161" s="1">
        <v>44657</v>
      </c>
      <c r="F5161" t="b">
        <v>1</v>
      </c>
      <c r="G5161" s="6">
        <v>6677700</v>
      </c>
      <c r="H5161">
        <v>0</v>
      </c>
      <c r="I5161">
        <v>0</v>
      </c>
      <c r="J5161" s="6">
        <v>6677700</v>
      </c>
    </row>
    <row r="5162" spans="1:10" x14ac:dyDescent="0.3">
      <c r="A5162" s="5">
        <v>45839</v>
      </c>
      <c r="B5162" t="s">
        <v>60</v>
      </c>
      <c r="C5162" t="s">
        <v>522</v>
      </c>
      <c r="D5162" s="1">
        <v>44659</v>
      </c>
      <c r="F5162" t="b">
        <v>1</v>
      </c>
      <c r="G5162" s="6">
        <v>5408170</v>
      </c>
      <c r="H5162" s="6">
        <v>256100</v>
      </c>
      <c r="I5162">
        <v>0</v>
      </c>
      <c r="J5162" s="6">
        <v>5664270</v>
      </c>
    </row>
    <row r="5163" spans="1:10" x14ac:dyDescent="0.3">
      <c r="A5163" s="5">
        <v>45839</v>
      </c>
      <c r="B5163" t="s">
        <v>61</v>
      </c>
      <c r="C5163" t="s">
        <v>523</v>
      </c>
      <c r="D5163" s="1">
        <v>44694</v>
      </c>
      <c r="F5163" t="b">
        <v>1</v>
      </c>
      <c r="G5163" s="6">
        <v>7079310</v>
      </c>
      <c r="H5163" s="6">
        <v>281500</v>
      </c>
      <c r="I5163">
        <v>0</v>
      </c>
      <c r="J5163" s="6">
        <v>7360810</v>
      </c>
    </row>
    <row r="5164" spans="1:10" x14ac:dyDescent="0.3">
      <c r="A5164" s="5">
        <v>45839</v>
      </c>
      <c r="B5164" t="s">
        <v>62</v>
      </c>
      <c r="C5164" t="s">
        <v>524</v>
      </c>
      <c r="D5164" s="1">
        <v>44712</v>
      </c>
      <c r="F5164" t="b">
        <v>1</v>
      </c>
      <c r="G5164" s="6">
        <v>3487380</v>
      </c>
      <c r="H5164">
        <v>0</v>
      </c>
      <c r="I5164">
        <v>0</v>
      </c>
      <c r="J5164" s="6">
        <v>3487380</v>
      </c>
    </row>
    <row r="5165" spans="1:10" x14ac:dyDescent="0.3">
      <c r="A5165" s="5">
        <v>45839</v>
      </c>
      <c r="B5165" t="s">
        <v>63</v>
      </c>
      <c r="C5165" t="s">
        <v>525</v>
      </c>
      <c r="D5165" s="1">
        <v>44762</v>
      </c>
      <c r="F5165" t="b">
        <v>1</v>
      </c>
      <c r="G5165" s="6">
        <v>3410000</v>
      </c>
      <c r="H5165" s="6">
        <v>137600</v>
      </c>
      <c r="I5165">
        <v>0</v>
      </c>
      <c r="J5165" s="6">
        <v>3547600</v>
      </c>
    </row>
    <row r="5166" spans="1:10" x14ac:dyDescent="0.3">
      <c r="A5166" s="5">
        <v>45839</v>
      </c>
      <c r="B5166" t="s">
        <v>64</v>
      </c>
      <c r="C5166" t="s">
        <v>526</v>
      </c>
      <c r="D5166" s="1">
        <v>44775</v>
      </c>
      <c r="F5166" t="b">
        <v>1</v>
      </c>
      <c r="G5166" s="6">
        <v>5865960</v>
      </c>
      <c r="H5166">
        <v>0</v>
      </c>
      <c r="I5166">
        <v>0</v>
      </c>
      <c r="J5166" s="6">
        <v>5865960</v>
      </c>
    </row>
    <row r="5167" spans="1:10" x14ac:dyDescent="0.3">
      <c r="A5167" s="5">
        <v>45839</v>
      </c>
      <c r="B5167" t="s">
        <v>65</v>
      </c>
      <c r="C5167" t="s">
        <v>527</v>
      </c>
      <c r="D5167" s="1">
        <v>44783</v>
      </c>
      <c r="F5167" t="b">
        <v>1</v>
      </c>
      <c r="G5167" s="6">
        <v>3523760</v>
      </c>
      <c r="H5167">
        <v>0</v>
      </c>
      <c r="I5167">
        <v>0</v>
      </c>
      <c r="J5167" s="6">
        <v>3523760</v>
      </c>
    </row>
    <row r="5168" spans="1:10" x14ac:dyDescent="0.3">
      <c r="A5168" s="5">
        <v>45839</v>
      </c>
      <c r="B5168" t="s">
        <v>66</v>
      </c>
      <c r="C5168" t="s">
        <v>528</v>
      </c>
      <c r="D5168" s="1">
        <v>44798</v>
      </c>
      <c r="F5168" t="b">
        <v>1</v>
      </c>
      <c r="G5168" s="6">
        <v>3770800</v>
      </c>
      <c r="H5168" s="6">
        <v>63500</v>
      </c>
      <c r="I5168">
        <v>0</v>
      </c>
      <c r="J5168" s="6">
        <v>3834300</v>
      </c>
    </row>
    <row r="5169" spans="1:10" x14ac:dyDescent="0.3">
      <c r="A5169" s="5">
        <v>45839</v>
      </c>
      <c r="B5169" t="s">
        <v>67</v>
      </c>
      <c r="C5169" t="s">
        <v>529</v>
      </c>
      <c r="D5169" s="1">
        <v>44802</v>
      </c>
      <c r="F5169" t="b">
        <v>1</v>
      </c>
      <c r="G5169" s="6">
        <v>7592550</v>
      </c>
      <c r="H5169">
        <v>0</v>
      </c>
      <c r="I5169" s="6">
        <v>7000</v>
      </c>
      <c r="J5169" s="6">
        <v>7599550</v>
      </c>
    </row>
    <row r="5170" spans="1:10" x14ac:dyDescent="0.3">
      <c r="A5170" s="5">
        <v>45839</v>
      </c>
      <c r="B5170" t="s">
        <v>68</v>
      </c>
      <c r="C5170" t="s">
        <v>530</v>
      </c>
      <c r="D5170" s="1">
        <v>44811</v>
      </c>
      <c r="F5170" t="b">
        <v>1</v>
      </c>
      <c r="G5170" s="6">
        <v>2146100</v>
      </c>
      <c r="H5170">
        <v>0</v>
      </c>
      <c r="I5170" s="6">
        <v>5000</v>
      </c>
      <c r="J5170" s="6">
        <v>2151100</v>
      </c>
    </row>
    <row r="5171" spans="1:10" x14ac:dyDescent="0.3">
      <c r="A5171" s="5">
        <v>45839</v>
      </c>
      <c r="B5171" t="s">
        <v>69</v>
      </c>
      <c r="C5171" t="s">
        <v>531</v>
      </c>
      <c r="D5171" s="1">
        <v>44820</v>
      </c>
      <c r="F5171" t="b">
        <v>1</v>
      </c>
      <c r="G5171" s="6">
        <v>5956560</v>
      </c>
      <c r="H5171" s="6">
        <v>162600</v>
      </c>
      <c r="I5171">
        <v>0</v>
      </c>
      <c r="J5171" s="6">
        <v>6119160</v>
      </c>
    </row>
    <row r="5172" spans="1:10" x14ac:dyDescent="0.3">
      <c r="A5172" s="5">
        <v>45839</v>
      </c>
      <c r="B5172" t="s">
        <v>70</v>
      </c>
      <c r="C5172" t="s">
        <v>532</v>
      </c>
      <c r="D5172" s="1">
        <v>44845</v>
      </c>
      <c r="F5172" t="b">
        <v>1</v>
      </c>
      <c r="G5172" s="6">
        <v>5859400</v>
      </c>
      <c r="H5172">
        <v>0</v>
      </c>
      <c r="I5172" s="6">
        <v>48200</v>
      </c>
      <c r="J5172" s="6">
        <v>5907600</v>
      </c>
    </row>
    <row r="5173" spans="1:10" x14ac:dyDescent="0.3">
      <c r="A5173" s="5">
        <v>45839</v>
      </c>
      <c r="B5173" t="s">
        <v>71</v>
      </c>
      <c r="C5173" t="s">
        <v>533</v>
      </c>
      <c r="D5173" s="1">
        <v>44848</v>
      </c>
      <c r="F5173" t="b">
        <v>1</v>
      </c>
      <c r="G5173" s="6">
        <v>6846200</v>
      </c>
      <c r="H5173">
        <v>0</v>
      </c>
      <c r="I5173">
        <v>0</v>
      </c>
      <c r="J5173" s="6">
        <v>6846200</v>
      </c>
    </row>
    <row r="5174" spans="1:10" x14ac:dyDescent="0.3">
      <c r="A5174" s="5">
        <v>45839</v>
      </c>
      <c r="B5174" t="s">
        <v>72</v>
      </c>
      <c r="C5174" t="s">
        <v>534</v>
      </c>
      <c r="D5174" s="1">
        <v>44854</v>
      </c>
      <c r="F5174" t="b">
        <v>1</v>
      </c>
      <c r="G5174" s="6">
        <v>7285360</v>
      </c>
      <c r="H5174">
        <v>0</v>
      </c>
      <c r="I5174">
        <v>0</v>
      </c>
      <c r="J5174" s="6">
        <v>7285360</v>
      </c>
    </row>
    <row r="5175" spans="1:10" x14ac:dyDescent="0.3">
      <c r="A5175" s="5">
        <v>45839</v>
      </c>
      <c r="B5175" t="s">
        <v>73</v>
      </c>
      <c r="C5175" t="s">
        <v>535</v>
      </c>
      <c r="D5175" s="1">
        <v>44855</v>
      </c>
      <c r="F5175" t="b">
        <v>1</v>
      </c>
      <c r="G5175" s="6">
        <v>5293370</v>
      </c>
      <c r="H5175">
        <v>0</v>
      </c>
      <c r="I5175">
        <v>0</v>
      </c>
      <c r="J5175" s="6">
        <v>5293370</v>
      </c>
    </row>
    <row r="5176" spans="1:10" x14ac:dyDescent="0.3">
      <c r="A5176" s="5">
        <v>45839</v>
      </c>
      <c r="B5176" t="s">
        <v>74</v>
      </c>
      <c r="C5176" t="s">
        <v>536</v>
      </c>
      <c r="D5176" s="1">
        <v>44859</v>
      </c>
      <c r="F5176" t="b">
        <v>1</v>
      </c>
      <c r="G5176" s="6">
        <v>5210970</v>
      </c>
      <c r="H5176">
        <v>0</v>
      </c>
      <c r="I5176" s="6">
        <v>6950</v>
      </c>
      <c r="J5176" s="6">
        <v>5217920</v>
      </c>
    </row>
    <row r="5177" spans="1:10" x14ac:dyDescent="0.3">
      <c r="A5177" s="5">
        <v>45839</v>
      </c>
      <c r="B5177" t="s">
        <v>75</v>
      </c>
      <c r="C5177" t="s">
        <v>537</v>
      </c>
      <c r="D5177" s="1">
        <v>44861</v>
      </c>
      <c r="F5177" t="b">
        <v>1</v>
      </c>
      <c r="G5177" s="6">
        <v>4542690</v>
      </c>
      <c r="H5177">
        <v>0</v>
      </c>
      <c r="I5177" s="6">
        <v>10650</v>
      </c>
      <c r="J5177" s="6">
        <v>4553340</v>
      </c>
    </row>
    <row r="5178" spans="1:10" x14ac:dyDescent="0.3">
      <c r="A5178" s="5">
        <v>45839</v>
      </c>
      <c r="B5178" t="s">
        <v>76</v>
      </c>
      <c r="C5178" t="s">
        <v>539</v>
      </c>
      <c r="D5178" s="1">
        <v>44889</v>
      </c>
      <c r="F5178" t="b">
        <v>1</v>
      </c>
      <c r="G5178" s="6">
        <v>2844110</v>
      </c>
      <c r="H5178">
        <v>0</v>
      </c>
      <c r="I5178">
        <v>0</v>
      </c>
      <c r="J5178" s="6">
        <v>2844110</v>
      </c>
    </row>
    <row r="5179" spans="1:10" x14ac:dyDescent="0.3">
      <c r="A5179" s="5">
        <v>45839</v>
      </c>
      <c r="B5179" t="s">
        <v>77</v>
      </c>
      <c r="C5179" t="s">
        <v>540</v>
      </c>
      <c r="D5179" s="1">
        <v>44893</v>
      </c>
      <c r="F5179" t="b">
        <v>1</v>
      </c>
      <c r="G5179" s="6">
        <v>5006450</v>
      </c>
      <c r="H5179">
        <v>0</v>
      </c>
      <c r="I5179">
        <v>0</v>
      </c>
      <c r="J5179" s="6">
        <v>5006450</v>
      </c>
    </row>
    <row r="5180" spans="1:10" x14ac:dyDescent="0.3">
      <c r="A5180" s="5">
        <v>45839</v>
      </c>
      <c r="B5180" t="s">
        <v>78</v>
      </c>
      <c r="C5180" t="s">
        <v>541</v>
      </c>
      <c r="D5180" s="1">
        <v>44895</v>
      </c>
      <c r="F5180" t="b">
        <v>1</v>
      </c>
      <c r="G5180" s="6">
        <v>3717500</v>
      </c>
      <c r="H5180" s="6">
        <v>120500</v>
      </c>
      <c r="I5180">
        <v>0</v>
      </c>
      <c r="J5180" s="6">
        <v>3838000</v>
      </c>
    </row>
    <row r="5181" spans="1:10" x14ac:dyDescent="0.3">
      <c r="A5181" s="5">
        <v>45839</v>
      </c>
      <c r="B5181" t="s">
        <v>79</v>
      </c>
      <c r="C5181" t="s">
        <v>542</v>
      </c>
      <c r="D5181" s="1">
        <v>44897</v>
      </c>
      <c r="F5181" t="b">
        <v>1</v>
      </c>
      <c r="G5181" s="6">
        <v>3308100</v>
      </c>
      <c r="H5181" s="6">
        <v>135200</v>
      </c>
      <c r="I5181" s="6">
        <v>4950</v>
      </c>
      <c r="J5181" s="6">
        <v>3448250</v>
      </c>
    </row>
    <row r="5182" spans="1:10" x14ac:dyDescent="0.3">
      <c r="A5182" s="5">
        <v>45839</v>
      </c>
      <c r="B5182" t="s">
        <v>80</v>
      </c>
      <c r="C5182" t="s">
        <v>543</v>
      </c>
      <c r="D5182" s="1">
        <v>44901</v>
      </c>
      <c r="F5182" t="b">
        <v>1</v>
      </c>
      <c r="G5182" s="6">
        <v>4169740</v>
      </c>
      <c r="H5182">
        <v>0</v>
      </c>
      <c r="I5182">
        <v>0</v>
      </c>
      <c r="J5182" s="6">
        <v>4169740</v>
      </c>
    </row>
    <row r="5183" spans="1:10" x14ac:dyDescent="0.3">
      <c r="A5183" s="5">
        <v>45839</v>
      </c>
      <c r="B5183" t="s">
        <v>81</v>
      </c>
      <c r="C5183" t="s">
        <v>544</v>
      </c>
      <c r="D5183" s="1">
        <v>44916</v>
      </c>
      <c r="F5183" t="b">
        <v>1</v>
      </c>
      <c r="G5183" s="6">
        <v>4040580</v>
      </c>
      <c r="H5183">
        <v>0</v>
      </c>
      <c r="I5183">
        <v>0</v>
      </c>
      <c r="J5183" s="6">
        <v>4040580</v>
      </c>
    </row>
    <row r="5184" spans="1:10" x14ac:dyDescent="0.3">
      <c r="A5184" s="5">
        <v>45839</v>
      </c>
      <c r="B5184" t="s">
        <v>82</v>
      </c>
      <c r="C5184" t="s">
        <v>545</v>
      </c>
      <c r="D5184" s="1">
        <v>44922</v>
      </c>
      <c r="F5184" t="b">
        <v>1</v>
      </c>
      <c r="G5184" s="6">
        <v>4081480</v>
      </c>
      <c r="H5184">
        <v>0</v>
      </c>
      <c r="I5184">
        <v>0</v>
      </c>
      <c r="J5184" s="6">
        <v>4081480</v>
      </c>
    </row>
    <row r="5185" spans="1:10" x14ac:dyDescent="0.3">
      <c r="A5185" s="5">
        <v>45839</v>
      </c>
      <c r="B5185" t="s">
        <v>83</v>
      </c>
      <c r="C5185" t="s">
        <v>546</v>
      </c>
      <c r="D5185" s="1">
        <v>44945</v>
      </c>
      <c r="F5185" t="b">
        <v>1</v>
      </c>
      <c r="G5185" s="6">
        <v>5067900</v>
      </c>
      <c r="H5185">
        <v>0</v>
      </c>
      <c r="I5185">
        <v>500</v>
      </c>
      <c r="J5185" s="6">
        <v>5068400</v>
      </c>
    </row>
    <row r="5186" spans="1:10" x14ac:dyDescent="0.3">
      <c r="A5186" s="5">
        <v>45839</v>
      </c>
      <c r="B5186" t="s">
        <v>84</v>
      </c>
      <c r="C5186" t="s">
        <v>547</v>
      </c>
      <c r="D5186" s="1">
        <v>44978</v>
      </c>
      <c r="F5186" t="b">
        <v>1</v>
      </c>
      <c r="G5186" s="6">
        <v>4748430</v>
      </c>
      <c r="H5186" s="6">
        <v>141300</v>
      </c>
      <c r="I5186" s="6">
        <v>22050</v>
      </c>
      <c r="J5186" s="6">
        <v>4911780</v>
      </c>
    </row>
    <row r="5187" spans="1:10" x14ac:dyDescent="0.3">
      <c r="A5187" s="5">
        <v>45839</v>
      </c>
      <c r="B5187" t="s">
        <v>85</v>
      </c>
      <c r="C5187" t="s">
        <v>548</v>
      </c>
      <c r="D5187" s="1">
        <v>44985</v>
      </c>
      <c r="F5187" t="b">
        <v>1</v>
      </c>
      <c r="G5187" s="6">
        <v>4500780</v>
      </c>
      <c r="H5187">
        <v>0</v>
      </c>
      <c r="I5187">
        <v>0</v>
      </c>
      <c r="J5187" s="6">
        <v>4500780</v>
      </c>
    </row>
    <row r="5188" spans="1:10" x14ac:dyDescent="0.3">
      <c r="A5188" s="5">
        <v>45839</v>
      </c>
      <c r="B5188" t="s">
        <v>86</v>
      </c>
      <c r="C5188" t="s">
        <v>549</v>
      </c>
      <c r="D5188" s="1">
        <v>45007</v>
      </c>
      <c r="F5188" t="b">
        <v>1</v>
      </c>
      <c r="G5188" s="6">
        <v>6684800</v>
      </c>
      <c r="H5188">
        <v>0</v>
      </c>
      <c r="I5188">
        <v>500</v>
      </c>
      <c r="J5188" s="6">
        <v>6685300</v>
      </c>
    </row>
    <row r="5189" spans="1:10" x14ac:dyDescent="0.3">
      <c r="A5189" s="5">
        <v>45839</v>
      </c>
      <c r="B5189" t="s">
        <v>87</v>
      </c>
      <c r="C5189" t="s">
        <v>550</v>
      </c>
      <c r="D5189" s="1">
        <v>45012</v>
      </c>
      <c r="F5189" t="b">
        <v>1</v>
      </c>
      <c r="G5189" s="6">
        <v>4887030</v>
      </c>
      <c r="H5189" s="6">
        <v>213800</v>
      </c>
      <c r="I5189">
        <v>0</v>
      </c>
      <c r="J5189" s="6">
        <v>5100830</v>
      </c>
    </row>
    <row r="5190" spans="1:10" x14ac:dyDescent="0.3">
      <c r="A5190" s="5">
        <v>45839</v>
      </c>
      <c r="B5190" t="s">
        <v>88</v>
      </c>
      <c r="C5190" t="s">
        <v>551</v>
      </c>
      <c r="D5190" s="1">
        <v>45014</v>
      </c>
      <c r="F5190" t="b">
        <v>1</v>
      </c>
      <c r="G5190" s="6">
        <v>9084520</v>
      </c>
      <c r="H5190">
        <v>0</v>
      </c>
      <c r="I5190">
        <v>0</v>
      </c>
      <c r="J5190" s="6">
        <v>9084520</v>
      </c>
    </row>
    <row r="5191" spans="1:10" x14ac:dyDescent="0.3">
      <c r="A5191" s="5">
        <v>45839</v>
      </c>
      <c r="B5191" t="s">
        <v>89</v>
      </c>
      <c r="C5191" t="s">
        <v>552</v>
      </c>
      <c r="D5191" s="1">
        <v>45026</v>
      </c>
      <c r="F5191" t="b">
        <v>1</v>
      </c>
      <c r="G5191" s="6">
        <v>5322600</v>
      </c>
      <c r="H5191">
        <v>0</v>
      </c>
      <c r="I5191">
        <v>0</v>
      </c>
      <c r="J5191" s="6">
        <v>5322600</v>
      </c>
    </row>
    <row r="5192" spans="1:10" x14ac:dyDescent="0.3">
      <c r="A5192" s="5">
        <v>45839</v>
      </c>
      <c r="B5192" t="s">
        <v>90</v>
      </c>
      <c r="C5192" t="s">
        <v>553</v>
      </c>
      <c r="D5192" s="1">
        <v>45036</v>
      </c>
      <c r="F5192" t="b">
        <v>1</v>
      </c>
      <c r="G5192" s="6">
        <v>7789980</v>
      </c>
      <c r="H5192">
        <v>0</v>
      </c>
      <c r="I5192" s="6">
        <v>12000</v>
      </c>
      <c r="J5192" s="6">
        <v>7801980</v>
      </c>
    </row>
    <row r="5193" spans="1:10" x14ac:dyDescent="0.3">
      <c r="A5193" s="5">
        <v>45839</v>
      </c>
      <c r="B5193" t="s">
        <v>91</v>
      </c>
      <c r="C5193" t="s">
        <v>554</v>
      </c>
      <c r="D5193" s="1">
        <v>45042</v>
      </c>
      <c r="F5193" t="b">
        <v>1</v>
      </c>
      <c r="G5193" s="6">
        <v>10323480</v>
      </c>
      <c r="H5193">
        <v>0</v>
      </c>
      <c r="I5193">
        <v>0</v>
      </c>
      <c r="J5193" s="6">
        <v>10323480</v>
      </c>
    </row>
    <row r="5194" spans="1:10" x14ac:dyDescent="0.3">
      <c r="A5194" s="5">
        <v>45839</v>
      </c>
      <c r="B5194" t="s">
        <v>92</v>
      </c>
      <c r="C5194" t="s">
        <v>555</v>
      </c>
      <c r="D5194" s="1">
        <v>45049</v>
      </c>
      <c r="F5194" t="b">
        <v>1</v>
      </c>
      <c r="G5194" s="6">
        <v>1932950</v>
      </c>
      <c r="H5194" s="6">
        <v>104900</v>
      </c>
      <c r="I5194">
        <v>0</v>
      </c>
      <c r="J5194" s="6">
        <v>2037850</v>
      </c>
    </row>
    <row r="5195" spans="1:10" x14ac:dyDescent="0.3">
      <c r="A5195" s="5">
        <v>45839</v>
      </c>
      <c r="B5195" t="s">
        <v>93</v>
      </c>
      <c r="C5195" t="s">
        <v>556</v>
      </c>
      <c r="D5195" s="1">
        <v>45077</v>
      </c>
      <c r="F5195" t="b">
        <v>1</v>
      </c>
      <c r="G5195" s="6">
        <v>4942970</v>
      </c>
      <c r="H5195">
        <v>0</v>
      </c>
      <c r="I5195">
        <v>0</v>
      </c>
      <c r="J5195" s="6">
        <v>4942970</v>
      </c>
    </row>
    <row r="5196" spans="1:10" x14ac:dyDescent="0.3">
      <c r="A5196" s="5">
        <v>45839</v>
      </c>
      <c r="B5196" t="s">
        <v>94</v>
      </c>
      <c r="C5196" t="s">
        <v>557</v>
      </c>
      <c r="D5196" s="1">
        <v>45097</v>
      </c>
      <c r="F5196" t="b">
        <v>1</v>
      </c>
      <c r="G5196" s="6">
        <v>6310370</v>
      </c>
      <c r="H5196">
        <v>0</v>
      </c>
      <c r="I5196">
        <v>0</v>
      </c>
      <c r="J5196" s="6">
        <v>6310370</v>
      </c>
    </row>
    <row r="5197" spans="1:10" x14ac:dyDescent="0.3">
      <c r="A5197" s="5">
        <v>45839</v>
      </c>
      <c r="B5197" t="s">
        <v>95</v>
      </c>
      <c r="C5197" t="s">
        <v>558</v>
      </c>
      <c r="D5197" s="1">
        <v>45120</v>
      </c>
      <c r="F5197" t="b">
        <v>1</v>
      </c>
      <c r="G5197" s="6">
        <v>4325320</v>
      </c>
      <c r="H5197">
        <v>0</v>
      </c>
      <c r="I5197" s="6">
        <v>12900</v>
      </c>
      <c r="J5197" s="6">
        <v>4338220</v>
      </c>
    </row>
    <row r="5198" spans="1:10" x14ac:dyDescent="0.3">
      <c r="A5198" s="5">
        <v>45839</v>
      </c>
      <c r="B5198" t="s">
        <v>96</v>
      </c>
      <c r="C5198" t="s">
        <v>559</v>
      </c>
      <c r="D5198" s="1">
        <v>45120</v>
      </c>
      <c r="F5198" t="b">
        <v>1</v>
      </c>
      <c r="G5198" s="6">
        <v>3511500</v>
      </c>
      <c r="H5198">
        <v>0</v>
      </c>
      <c r="I5198">
        <v>0</v>
      </c>
      <c r="J5198" s="6">
        <v>3511500</v>
      </c>
    </row>
    <row r="5199" spans="1:10" x14ac:dyDescent="0.3">
      <c r="A5199" s="5">
        <v>45839</v>
      </c>
      <c r="B5199" t="s">
        <v>97</v>
      </c>
      <c r="C5199" t="s">
        <v>560</v>
      </c>
      <c r="D5199" s="1">
        <v>45121</v>
      </c>
      <c r="F5199" t="b">
        <v>1</v>
      </c>
      <c r="G5199" s="6">
        <v>5338150</v>
      </c>
      <c r="H5199">
        <v>0</v>
      </c>
      <c r="I5199">
        <v>0</v>
      </c>
      <c r="J5199" s="6">
        <v>5338150</v>
      </c>
    </row>
    <row r="5200" spans="1:10" x14ac:dyDescent="0.3">
      <c r="A5200" s="5">
        <v>45839</v>
      </c>
      <c r="B5200" t="s">
        <v>98</v>
      </c>
      <c r="C5200" t="s">
        <v>561</v>
      </c>
      <c r="D5200" s="1">
        <v>45121</v>
      </c>
      <c r="F5200" t="b">
        <v>1</v>
      </c>
      <c r="G5200" s="6">
        <v>3096030</v>
      </c>
      <c r="H5200">
        <v>0</v>
      </c>
      <c r="I5200">
        <v>0</v>
      </c>
      <c r="J5200" s="6">
        <v>3096030</v>
      </c>
    </row>
    <row r="5201" spans="1:10" x14ac:dyDescent="0.3">
      <c r="A5201" s="5">
        <v>45839</v>
      </c>
      <c r="B5201" t="s">
        <v>99</v>
      </c>
      <c r="C5201" t="s">
        <v>562</v>
      </c>
      <c r="D5201" s="1">
        <v>45126</v>
      </c>
      <c r="F5201" t="b">
        <v>1</v>
      </c>
      <c r="G5201" s="6">
        <v>4939110</v>
      </c>
      <c r="H5201">
        <v>0</v>
      </c>
      <c r="I5201">
        <v>0</v>
      </c>
      <c r="J5201" s="6">
        <v>4939110</v>
      </c>
    </row>
    <row r="5202" spans="1:10" x14ac:dyDescent="0.3">
      <c r="A5202" s="5">
        <v>45839</v>
      </c>
      <c r="B5202" t="s">
        <v>100</v>
      </c>
      <c r="C5202" t="s">
        <v>563</v>
      </c>
      <c r="D5202" s="1">
        <v>45133</v>
      </c>
      <c r="F5202" t="b">
        <v>1</v>
      </c>
      <c r="G5202" s="6">
        <v>6504670</v>
      </c>
      <c r="H5202">
        <v>0</v>
      </c>
      <c r="I5202">
        <v>0</v>
      </c>
      <c r="J5202" s="6">
        <v>6504670</v>
      </c>
    </row>
    <row r="5203" spans="1:10" x14ac:dyDescent="0.3">
      <c r="A5203" s="5">
        <v>45839</v>
      </c>
      <c r="B5203" t="s">
        <v>101</v>
      </c>
      <c r="C5203" t="s">
        <v>564</v>
      </c>
      <c r="D5203" s="1">
        <v>45140</v>
      </c>
      <c r="F5203" t="b">
        <v>1</v>
      </c>
      <c r="G5203" s="6">
        <v>4290240</v>
      </c>
      <c r="H5203">
        <v>0</v>
      </c>
      <c r="I5203">
        <v>0</v>
      </c>
      <c r="J5203" s="6">
        <v>4290240</v>
      </c>
    </row>
    <row r="5204" spans="1:10" x14ac:dyDescent="0.3">
      <c r="A5204" s="5">
        <v>45839</v>
      </c>
      <c r="B5204" t="s">
        <v>102</v>
      </c>
      <c r="C5204" t="s">
        <v>565</v>
      </c>
      <c r="D5204" s="1">
        <v>45154</v>
      </c>
      <c r="F5204" t="b">
        <v>1</v>
      </c>
      <c r="G5204" s="6">
        <v>8742300</v>
      </c>
      <c r="H5204">
        <v>0</v>
      </c>
      <c r="I5204" s="6">
        <v>10000</v>
      </c>
      <c r="J5204" s="6">
        <v>8752300</v>
      </c>
    </row>
    <row r="5205" spans="1:10" x14ac:dyDescent="0.3">
      <c r="A5205" s="5">
        <v>45839</v>
      </c>
      <c r="B5205" t="s">
        <v>103</v>
      </c>
      <c r="C5205" t="s">
        <v>566</v>
      </c>
      <c r="D5205" s="1">
        <v>45159</v>
      </c>
      <c r="F5205" t="b">
        <v>1</v>
      </c>
      <c r="G5205" s="6">
        <v>6357500</v>
      </c>
      <c r="H5205">
        <v>0</v>
      </c>
      <c r="I5205">
        <v>0</v>
      </c>
      <c r="J5205" s="6">
        <v>6357500</v>
      </c>
    </row>
    <row r="5206" spans="1:10" x14ac:dyDescent="0.3">
      <c r="A5206" s="5">
        <v>45839</v>
      </c>
      <c r="B5206" t="s">
        <v>104</v>
      </c>
      <c r="C5206" t="s">
        <v>567</v>
      </c>
      <c r="D5206" s="1">
        <v>45187</v>
      </c>
      <c r="F5206" t="b">
        <v>1</v>
      </c>
      <c r="G5206" s="6">
        <v>7492000</v>
      </c>
      <c r="H5206">
        <v>0</v>
      </c>
      <c r="I5206" s="6">
        <v>6380</v>
      </c>
      <c r="J5206" s="6">
        <v>7498380</v>
      </c>
    </row>
    <row r="5207" spans="1:10" x14ac:dyDescent="0.3">
      <c r="A5207" s="5">
        <v>45839</v>
      </c>
      <c r="B5207" t="s">
        <v>105</v>
      </c>
      <c r="C5207" t="s">
        <v>568</v>
      </c>
      <c r="D5207" s="1">
        <v>45187</v>
      </c>
      <c r="F5207" t="b">
        <v>1</v>
      </c>
      <c r="G5207" s="6">
        <v>4760570</v>
      </c>
      <c r="H5207">
        <v>0</v>
      </c>
      <c r="I5207">
        <v>0</v>
      </c>
      <c r="J5207" s="6">
        <v>4760570</v>
      </c>
    </row>
    <row r="5208" spans="1:10" x14ac:dyDescent="0.3">
      <c r="A5208" s="5">
        <v>45839</v>
      </c>
      <c r="B5208" t="s">
        <v>106</v>
      </c>
      <c r="C5208" t="s">
        <v>569</v>
      </c>
      <c r="D5208" s="1">
        <v>45188</v>
      </c>
      <c r="F5208" t="b">
        <v>1</v>
      </c>
      <c r="G5208" s="6">
        <v>4116650</v>
      </c>
      <c r="H5208">
        <v>0</v>
      </c>
      <c r="I5208">
        <v>0</v>
      </c>
      <c r="J5208" s="6">
        <v>4116650</v>
      </c>
    </row>
    <row r="5209" spans="1:10" x14ac:dyDescent="0.3">
      <c r="A5209" s="5">
        <v>45839</v>
      </c>
      <c r="B5209" t="s">
        <v>107</v>
      </c>
      <c r="C5209" t="s">
        <v>570</v>
      </c>
      <c r="D5209" s="1">
        <v>45189</v>
      </c>
      <c r="F5209" t="b">
        <v>1</v>
      </c>
      <c r="G5209" s="6">
        <v>7056900</v>
      </c>
      <c r="H5209">
        <v>0</v>
      </c>
      <c r="I5209">
        <v>0</v>
      </c>
      <c r="J5209" s="6">
        <v>7056900</v>
      </c>
    </row>
    <row r="5210" spans="1:10" x14ac:dyDescent="0.3">
      <c r="A5210" s="5">
        <v>45839</v>
      </c>
      <c r="B5210" t="s">
        <v>108</v>
      </c>
      <c r="C5210" t="s">
        <v>571</v>
      </c>
      <c r="D5210" s="1">
        <v>45194</v>
      </c>
      <c r="F5210" t="b">
        <v>1</v>
      </c>
      <c r="G5210" s="6">
        <v>6331300</v>
      </c>
      <c r="H5210">
        <v>0</v>
      </c>
      <c r="I5210">
        <v>0</v>
      </c>
      <c r="J5210" s="6">
        <v>6331300</v>
      </c>
    </row>
    <row r="5211" spans="1:10" x14ac:dyDescent="0.3">
      <c r="A5211" s="5">
        <v>45839</v>
      </c>
      <c r="B5211" t="s">
        <v>109</v>
      </c>
      <c r="C5211" t="s">
        <v>572</v>
      </c>
      <c r="D5211" s="1">
        <v>45195</v>
      </c>
      <c r="F5211" t="b">
        <v>1</v>
      </c>
      <c r="G5211" s="6">
        <v>6513500</v>
      </c>
      <c r="H5211">
        <v>0</v>
      </c>
      <c r="I5211">
        <v>0</v>
      </c>
      <c r="J5211" s="6">
        <v>6513500</v>
      </c>
    </row>
    <row r="5212" spans="1:10" x14ac:dyDescent="0.3">
      <c r="A5212" s="5">
        <v>45839</v>
      </c>
      <c r="B5212" t="s">
        <v>110</v>
      </c>
      <c r="C5212" t="s">
        <v>573</v>
      </c>
      <c r="D5212" s="1">
        <v>45225</v>
      </c>
      <c r="F5212" t="b">
        <v>1</v>
      </c>
      <c r="G5212" s="6">
        <v>7147770</v>
      </c>
      <c r="H5212">
        <v>0</v>
      </c>
      <c r="I5212" s="6">
        <v>46730</v>
      </c>
      <c r="J5212" s="6">
        <v>7194500</v>
      </c>
    </row>
    <row r="5213" spans="1:10" x14ac:dyDescent="0.3">
      <c r="A5213" s="5">
        <v>45839</v>
      </c>
      <c r="B5213" t="s">
        <v>111</v>
      </c>
      <c r="C5213" t="s">
        <v>574</v>
      </c>
      <c r="D5213" s="1">
        <v>45229</v>
      </c>
      <c r="F5213" t="b">
        <v>1</v>
      </c>
      <c r="G5213" s="6">
        <v>6635300</v>
      </c>
      <c r="H5213">
        <v>0</v>
      </c>
      <c r="I5213" s="6">
        <v>4640</v>
      </c>
      <c r="J5213" s="6">
        <v>6639940</v>
      </c>
    </row>
    <row r="5214" spans="1:10" x14ac:dyDescent="0.3">
      <c r="A5214" s="5">
        <v>45839</v>
      </c>
      <c r="B5214" t="s">
        <v>112</v>
      </c>
      <c r="C5214" t="s">
        <v>575</v>
      </c>
      <c r="D5214" s="1">
        <v>45236</v>
      </c>
      <c r="F5214" t="b">
        <v>1</v>
      </c>
      <c r="G5214" s="6">
        <v>4989680</v>
      </c>
      <c r="H5214">
        <v>0</v>
      </c>
      <c r="I5214">
        <v>0</v>
      </c>
      <c r="J5214" s="6">
        <v>4989680</v>
      </c>
    </row>
    <row r="5215" spans="1:10" x14ac:dyDescent="0.3">
      <c r="A5215" s="5">
        <v>45839</v>
      </c>
      <c r="B5215" t="s">
        <v>113</v>
      </c>
      <c r="C5215" t="s">
        <v>576</v>
      </c>
      <c r="D5215" s="1">
        <v>45251</v>
      </c>
      <c r="F5215" t="b">
        <v>1</v>
      </c>
      <c r="G5215" s="6">
        <v>5438780</v>
      </c>
      <c r="H5215">
        <v>0</v>
      </c>
      <c r="I5215">
        <v>0</v>
      </c>
      <c r="J5215" s="6">
        <v>5438780</v>
      </c>
    </row>
    <row r="5216" spans="1:10" x14ac:dyDescent="0.3">
      <c r="A5216" s="5">
        <v>45839</v>
      </c>
      <c r="B5216" t="s">
        <v>114</v>
      </c>
      <c r="C5216" t="s">
        <v>577</v>
      </c>
      <c r="D5216" s="1">
        <v>45272</v>
      </c>
      <c r="F5216" t="b">
        <v>1</v>
      </c>
      <c r="G5216" s="6">
        <v>6370480</v>
      </c>
      <c r="H5216">
        <v>0</v>
      </c>
      <c r="I5216">
        <v>0</v>
      </c>
      <c r="J5216" s="6">
        <v>6370480</v>
      </c>
    </row>
    <row r="5217" spans="1:10" x14ac:dyDescent="0.3">
      <c r="A5217" s="5">
        <v>45839</v>
      </c>
      <c r="B5217" t="s">
        <v>115</v>
      </c>
      <c r="C5217" t="s">
        <v>578</v>
      </c>
      <c r="D5217" s="1">
        <v>45278</v>
      </c>
      <c r="F5217" t="b">
        <v>1</v>
      </c>
      <c r="G5217" s="6">
        <v>5422800</v>
      </c>
      <c r="H5217">
        <v>0</v>
      </c>
      <c r="I5217">
        <v>0</v>
      </c>
      <c r="J5217" s="6">
        <v>5422800</v>
      </c>
    </row>
    <row r="5218" spans="1:10" x14ac:dyDescent="0.3">
      <c r="A5218" s="5">
        <v>45839</v>
      </c>
      <c r="B5218" t="s">
        <v>116</v>
      </c>
      <c r="C5218" t="s">
        <v>579</v>
      </c>
      <c r="D5218" s="1">
        <v>45295</v>
      </c>
      <c r="F5218" t="b">
        <v>1</v>
      </c>
      <c r="G5218" s="6">
        <v>7592720</v>
      </c>
      <c r="H5218">
        <v>0</v>
      </c>
      <c r="I5218" s="6">
        <v>17700</v>
      </c>
      <c r="J5218" s="6">
        <v>7610420</v>
      </c>
    </row>
    <row r="5219" spans="1:10" x14ac:dyDescent="0.3">
      <c r="A5219" s="5">
        <v>45839</v>
      </c>
      <c r="B5219" t="s">
        <v>117</v>
      </c>
      <c r="C5219" t="s">
        <v>581</v>
      </c>
      <c r="D5219" s="1">
        <v>45296</v>
      </c>
      <c r="E5219" s="1">
        <v>45929</v>
      </c>
      <c r="F5219" t="b">
        <v>1</v>
      </c>
      <c r="G5219" s="6">
        <v>2246250</v>
      </c>
      <c r="H5219">
        <v>0</v>
      </c>
      <c r="I5219">
        <v>0</v>
      </c>
      <c r="J5219" s="6">
        <v>2246250</v>
      </c>
    </row>
    <row r="5220" spans="1:10" x14ac:dyDescent="0.3">
      <c r="A5220" s="5">
        <v>45839</v>
      </c>
      <c r="B5220" t="s">
        <v>118</v>
      </c>
      <c r="C5220" t="s">
        <v>580</v>
      </c>
      <c r="D5220" s="1">
        <v>45307</v>
      </c>
      <c r="F5220" t="b">
        <v>1</v>
      </c>
      <c r="G5220" s="6">
        <v>4280410</v>
      </c>
      <c r="H5220">
        <v>0</v>
      </c>
      <c r="I5220">
        <v>0</v>
      </c>
      <c r="J5220" s="6">
        <v>4280410</v>
      </c>
    </row>
    <row r="5221" spans="1:10" x14ac:dyDescent="0.3">
      <c r="A5221" s="5">
        <v>45839</v>
      </c>
      <c r="B5221" t="s">
        <v>119</v>
      </c>
      <c r="C5221" t="s">
        <v>582</v>
      </c>
      <c r="D5221" s="1">
        <v>45308</v>
      </c>
      <c r="F5221" t="b">
        <v>1</v>
      </c>
      <c r="G5221" s="6">
        <v>5727930</v>
      </c>
      <c r="H5221">
        <v>0</v>
      </c>
      <c r="I5221">
        <v>0</v>
      </c>
      <c r="J5221" s="6">
        <v>5727930</v>
      </c>
    </row>
    <row r="5222" spans="1:10" x14ac:dyDescent="0.3">
      <c r="A5222" s="5">
        <v>45839</v>
      </c>
      <c r="B5222" t="s">
        <v>120</v>
      </c>
      <c r="C5222" t="s">
        <v>583</v>
      </c>
      <c r="D5222" s="1">
        <v>45316</v>
      </c>
      <c r="F5222" t="b">
        <v>1</v>
      </c>
      <c r="G5222" s="6">
        <v>6966100</v>
      </c>
      <c r="H5222">
        <v>0</v>
      </c>
      <c r="I5222">
        <v>0</v>
      </c>
      <c r="J5222" s="6">
        <v>6966100</v>
      </c>
    </row>
    <row r="5223" spans="1:10" x14ac:dyDescent="0.3">
      <c r="A5223" s="5">
        <v>45839</v>
      </c>
      <c r="B5223" t="s">
        <v>121</v>
      </c>
      <c r="C5223" t="s">
        <v>584</v>
      </c>
      <c r="D5223" s="1">
        <v>45323</v>
      </c>
      <c r="F5223" t="b">
        <v>1</v>
      </c>
      <c r="G5223" s="6">
        <v>4181970</v>
      </c>
      <c r="H5223">
        <v>0</v>
      </c>
      <c r="I5223">
        <v>0</v>
      </c>
      <c r="J5223" s="6">
        <v>4181970</v>
      </c>
    </row>
    <row r="5224" spans="1:10" x14ac:dyDescent="0.3">
      <c r="A5224" s="5">
        <v>45839</v>
      </c>
      <c r="B5224" t="s">
        <v>122</v>
      </c>
      <c r="C5224" t="s">
        <v>585</v>
      </c>
      <c r="D5224" s="1">
        <v>45345</v>
      </c>
      <c r="F5224" t="b">
        <v>1</v>
      </c>
      <c r="G5224" s="6">
        <v>5358300</v>
      </c>
      <c r="H5224">
        <v>0</v>
      </c>
      <c r="I5224">
        <v>0</v>
      </c>
      <c r="J5224" s="6">
        <v>5358300</v>
      </c>
    </row>
    <row r="5225" spans="1:10" x14ac:dyDescent="0.3">
      <c r="A5225" s="5">
        <v>45839</v>
      </c>
      <c r="B5225" t="s">
        <v>123</v>
      </c>
      <c r="C5225" t="s">
        <v>586</v>
      </c>
      <c r="D5225" s="1">
        <v>45351</v>
      </c>
      <c r="F5225" t="b">
        <v>1</v>
      </c>
      <c r="G5225" s="6">
        <v>2417850</v>
      </c>
      <c r="H5225">
        <v>0</v>
      </c>
      <c r="I5225">
        <v>0</v>
      </c>
      <c r="J5225" s="6">
        <v>2417850</v>
      </c>
    </row>
    <row r="5226" spans="1:10" x14ac:dyDescent="0.3">
      <c r="A5226" s="5">
        <v>45839</v>
      </c>
      <c r="B5226" t="s">
        <v>124</v>
      </c>
      <c r="C5226" t="s">
        <v>587</v>
      </c>
      <c r="D5226" s="1">
        <v>45359</v>
      </c>
      <c r="F5226" t="b">
        <v>1</v>
      </c>
      <c r="G5226" s="6">
        <v>5563050</v>
      </c>
      <c r="H5226">
        <v>0</v>
      </c>
      <c r="I5226" s="6">
        <v>5000</v>
      </c>
      <c r="J5226" s="6">
        <v>5568050</v>
      </c>
    </row>
    <row r="5227" spans="1:10" x14ac:dyDescent="0.3">
      <c r="A5227" s="5">
        <v>45839</v>
      </c>
      <c r="B5227" t="s">
        <v>125</v>
      </c>
      <c r="C5227" t="s">
        <v>588</v>
      </c>
      <c r="D5227" s="1">
        <v>45363</v>
      </c>
      <c r="F5227" t="b">
        <v>1</v>
      </c>
      <c r="G5227" s="6">
        <v>1567550</v>
      </c>
      <c r="H5227">
        <v>0</v>
      </c>
      <c r="I5227" s="6">
        <v>9450</v>
      </c>
      <c r="J5227" s="6">
        <v>1577000</v>
      </c>
    </row>
    <row r="5228" spans="1:10" x14ac:dyDescent="0.3">
      <c r="A5228" s="5">
        <v>45839</v>
      </c>
      <c r="B5228" t="s">
        <v>126</v>
      </c>
      <c r="C5228" t="s">
        <v>589</v>
      </c>
      <c r="D5228" s="1">
        <v>45364</v>
      </c>
      <c r="F5228" t="b">
        <v>1</v>
      </c>
      <c r="G5228" s="6">
        <v>4311910</v>
      </c>
      <c r="H5228">
        <v>0</v>
      </c>
      <c r="I5228">
        <v>0</v>
      </c>
      <c r="J5228" s="6">
        <v>4311910</v>
      </c>
    </row>
    <row r="5229" spans="1:10" x14ac:dyDescent="0.3">
      <c r="A5229" s="5">
        <v>45839</v>
      </c>
      <c r="B5229" t="s">
        <v>127</v>
      </c>
      <c r="C5229" t="s">
        <v>590</v>
      </c>
      <c r="D5229" s="1">
        <v>45386</v>
      </c>
      <c r="F5229" t="b">
        <v>1</v>
      </c>
      <c r="G5229" s="6">
        <v>5098600</v>
      </c>
      <c r="H5229">
        <v>0</v>
      </c>
      <c r="I5229" s="6">
        <v>8800</v>
      </c>
      <c r="J5229" s="6">
        <v>5107400</v>
      </c>
    </row>
    <row r="5230" spans="1:10" x14ac:dyDescent="0.3">
      <c r="A5230" s="5">
        <v>45839</v>
      </c>
      <c r="B5230" t="s">
        <v>128</v>
      </c>
      <c r="C5230" t="s">
        <v>591</v>
      </c>
      <c r="D5230" s="1">
        <v>45387</v>
      </c>
      <c r="F5230" t="b">
        <v>1</v>
      </c>
      <c r="G5230" s="6">
        <v>4182800</v>
      </c>
      <c r="H5230">
        <v>0</v>
      </c>
      <c r="I5230" s="6">
        <v>10450</v>
      </c>
      <c r="J5230" s="6">
        <v>4193250</v>
      </c>
    </row>
    <row r="5231" spans="1:10" x14ac:dyDescent="0.3">
      <c r="A5231" s="5">
        <v>45839</v>
      </c>
      <c r="B5231" t="s">
        <v>129</v>
      </c>
      <c r="C5231" t="s">
        <v>592</v>
      </c>
      <c r="D5231" s="1">
        <v>45434</v>
      </c>
      <c r="F5231" t="b">
        <v>1</v>
      </c>
      <c r="G5231" s="6">
        <v>4233920</v>
      </c>
      <c r="H5231">
        <v>0</v>
      </c>
      <c r="I5231">
        <v>0</v>
      </c>
      <c r="J5231" s="6">
        <v>4233920</v>
      </c>
    </row>
    <row r="5232" spans="1:10" x14ac:dyDescent="0.3">
      <c r="A5232" s="5">
        <v>45839</v>
      </c>
      <c r="B5232" t="s">
        <v>130</v>
      </c>
      <c r="C5232" t="s">
        <v>593</v>
      </c>
      <c r="D5232" s="1">
        <v>45436</v>
      </c>
      <c r="F5232" t="b">
        <v>1</v>
      </c>
      <c r="G5232" s="6">
        <v>3549950</v>
      </c>
      <c r="H5232">
        <v>0</v>
      </c>
      <c r="I5232" s="6">
        <v>16450</v>
      </c>
      <c r="J5232" s="6">
        <v>3566400</v>
      </c>
    </row>
    <row r="5233" spans="1:10" x14ac:dyDescent="0.3">
      <c r="A5233" s="5">
        <v>45839</v>
      </c>
      <c r="B5233" t="s">
        <v>131</v>
      </c>
      <c r="C5233" t="s">
        <v>594</v>
      </c>
      <c r="D5233" s="1">
        <v>45469</v>
      </c>
      <c r="F5233" t="b">
        <v>1</v>
      </c>
      <c r="G5233" s="6">
        <v>7058800</v>
      </c>
      <c r="H5233">
        <v>0</v>
      </c>
      <c r="I5233">
        <v>0</v>
      </c>
      <c r="J5233" s="6">
        <v>7058800</v>
      </c>
    </row>
    <row r="5234" spans="1:10" x14ac:dyDescent="0.3">
      <c r="A5234" s="5">
        <v>45839</v>
      </c>
      <c r="B5234" t="s">
        <v>132</v>
      </c>
      <c r="C5234" t="s">
        <v>598</v>
      </c>
      <c r="D5234" s="1">
        <v>45475</v>
      </c>
      <c r="F5234" t="b">
        <v>0</v>
      </c>
      <c r="G5234" s="6">
        <v>4833600</v>
      </c>
      <c r="H5234">
        <v>0</v>
      </c>
      <c r="I5234">
        <v>0</v>
      </c>
      <c r="J5234" s="6">
        <v>4833600</v>
      </c>
    </row>
    <row r="5235" spans="1:10" x14ac:dyDescent="0.3">
      <c r="A5235" s="5">
        <v>45839</v>
      </c>
      <c r="B5235" t="s">
        <v>133</v>
      </c>
      <c r="C5235" t="s">
        <v>599</v>
      </c>
      <c r="D5235" s="1">
        <v>45495</v>
      </c>
      <c r="F5235" t="b">
        <v>0</v>
      </c>
      <c r="G5235" s="6">
        <v>1589300</v>
      </c>
      <c r="H5235">
        <v>0</v>
      </c>
      <c r="I5235">
        <v>0</v>
      </c>
      <c r="J5235" s="6">
        <v>1589300</v>
      </c>
    </row>
    <row r="5236" spans="1:10" x14ac:dyDescent="0.3">
      <c r="A5236" s="5">
        <v>45839</v>
      </c>
      <c r="B5236" t="s">
        <v>134</v>
      </c>
      <c r="C5236" t="s">
        <v>600</v>
      </c>
      <c r="D5236" s="1">
        <v>45505</v>
      </c>
      <c r="F5236" t="b">
        <v>0</v>
      </c>
      <c r="G5236" s="6">
        <v>4934900</v>
      </c>
      <c r="H5236">
        <v>0</v>
      </c>
      <c r="I5236">
        <v>0</v>
      </c>
      <c r="J5236" s="6">
        <v>4934900</v>
      </c>
    </row>
    <row r="5237" spans="1:10" x14ac:dyDescent="0.3">
      <c r="A5237" s="5">
        <v>45839</v>
      </c>
      <c r="B5237" t="s">
        <v>135</v>
      </c>
      <c r="C5237" t="s">
        <v>601</v>
      </c>
      <c r="D5237" s="1">
        <v>45531</v>
      </c>
      <c r="F5237" t="b">
        <v>0</v>
      </c>
      <c r="G5237" s="6">
        <v>7433310</v>
      </c>
      <c r="H5237">
        <v>0</v>
      </c>
      <c r="I5237">
        <v>0</v>
      </c>
      <c r="J5237" s="6">
        <v>7433310</v>
      </c>
    </row>
    <row r="5238" spans="1:10" x14ac:dyDescent="0.3">
      <c r="A5238" s="5">
        <v>45839</v>
      </c>
      <c r="B5238" t="s">
        <v>136</v>
      </c>
      <c r="C5238" t="s">
        <v>602</v>
      </c>
      <c r="D5238" s="1">
        <v>45532</v>
      </c>
      <c r="F5238" t="b">
        <v>0</v>
      </c>
      <c r="G5238" s="6">
        <v>2204100</v>
      </c>
      <c r="H5238">
        <v>0</v>
      </c>
      <c r="I5238">
        <v>0</v>
      </c>
      <c r="J5238" s="6">
        <v>2204100</v>
      </c>
    </row>
    <row r="5239" spans="1:10" x14ac:dyDescent="0.3">
      <c r="A5239" s="5">
        <v>45839</v>
      </c>
      <c r="B5239" t="s">
        <v>137</v>
      </c>
      <c r="C5239" t="s">
        <v>603</v>
      </c>
      <c r="D5239" s="1">
        <v>45541</v>
      </c>
      <c r="F5239" t="b">
        <v>0</v>
      </c>
      <c r="G5239" s="6">
        <v>4728600</v>
      </c>
      <c r="H5239">
        <v>0</v>
      </c>
      <c r="I5239">
        <v>0</v>
      </c>
      <c r="J5239" s="6">
        <v>4728600</v>
      </c>
    </row>
    <row r="5240" spans="1:10" x14ac:dyDescent="0.3">
      <c r="A5240" s="5">
        <v>45839</v>
      </c>
      <c r="B5240" t="s">
        <v>138</v>
      </c>
      <c r="C5240" t="s">
        <v>604</v>
      </c>
      <c r="D5240" s="1">
        <v>45540</v>
      </c>
      <c r="F5240" t="b">
        <v>0</v>
      </c>
      <c r="G5240" s="6">
        <v>4550670</v>
      </c>
      <c r="H5240">
        <v>0</v>
      </c>
      <c r="I5240">
        <v>0</v>
      </c>
      <c r="J5240" s="6">
        <v>4550670</v>
      </c>
    </row>
    <row r="5241" spans="1:10" x14ac:dyDescent="0.3">
      <c r="A5241" s="5">
        <v>45839</v>
      </c>
      <c r="B5241" t="s">
        <v>139</v>
      </c>
      <c r="C5241" t="s">
        <v>605</v>
      </c>
      <c r="D5241" s="1">
        <v>45567</v>
      </c>
      <c r="F5241" t="b">
        <v>0</v>
      </c>
      <c r="G5241" s="6">
        <v>5038350</v>
      </c>
      <c r="H5241">
        <v>0</v>
      </c>
      <c r="I5241">
        <v>0</v>
      </c>
      <c r="J5241" s="6">
        <v>5038350</v>
      </c>
    </row>
    <row r="5242" spans="1:10" x14ac:dyDescent="0.3">
      <c r="A5242" s="5">
        <v>45839</v>
      </c>
      <c r="B5242" t="s">
        <v>140</v>
      </c>
      <c r="C5242" t="s">
        <v>606</v>
      </c>
      <c r="D5242" s="1">
        <v>45589</v>
      </c>
      <c r="F5242" t="b">
        <v>0</v>
      </c>
      <c r="G5242" s="6">
        <v>3109000</v>
      </c>
      <c r="H5242">
        <v>0</v>
      </c>
      <c r="I5242">
        <v>0</v>
      </c>
      <c r="J5242" s="6">
        <v>3109000</v>
      </c>
    </row>
    <row r="5243" spans="1:10" x14ac:dyDescent="0.3">
      <c r="A5243" s="5">
        <v>45839</v>
      </c>
      <c r="B5243" t="s">
        <v>141</v>
      </c>
      <c r="C5243" t="s">
        <v>607</v>
      </c>
      <c r="D5243" s="1">
        <v>45611</v>
      </c>
      <c r="F5243" t="b">
        <v>0</v>
      </c>
      <c r="G5243" s="6">
        <v>4218270</v>
      </c>
      <c r="H5243">
        <v>0</v>
      </c>
      <c r="I5243" s="6">
        <v>12330</v>
      </c>
      <c r="J5243" s="6">
        <v>4230600</v>
      </c>
    </row>
    <row r="5244" spans="1:10" x14ac:dyDescent="0.3">
      <c r="A5244" s="5">
        <v>45839</v>
      </c>
      <c r="B5244" t="s">
        <v>142</v>
      </c>
      <c r="C5244" t="s">
        <v>608</v>
      </c>
      <c r="D5244" s="1">
        <v>45652</v>
      </c>
      <c r="F5244" t="b">
        <v>0</v>
      </c>
      <c r="G5244" s="6">
        <v>3730600</v>
      </c>
      <c r="H5244">
        <v>0</v>
      </c>
      <c r="I5244">
        <v>0</v>
      </c>
      <c r="J5244" s="6">
        <v>3730600</v>
      </c>
    </row>
    <row r="5245" spans="1:10" x14ac:dyDescent="0.3">
      <c r="A5245" s="5">
        <v>45839</v>
      </c>
      <c r="B5245" t="s">
        <v>143</v>
      </c>
      <c r="C5245" t="s">
        <v>609</v>
      </c>
      <c r="D5245" s="1">
        <v>45659</v>
      </c>
      <c r="F5245" t="b">
        <v>0</v>
      </c>
      <c r="G5245" s="6">
        <v>5785240</v>
      </c>
      <c r="H5245">
        <v>0</v>
      </c>
      <c r="I5245">
        <v>0</v>
      </c>
      <c r="J5245" s="6">
        <v>5785240</v>
      </c>
    </row>
    <row r="5246" spans="1:10" x14ac:dyDescent="0.3">
      <c r="A5246" s="5">
        <v>45839</v>
      </c>
      <c r="B5246" t="s">
        <v>144</v>
      </c>
      <c r="C5246" t="s">
        <v>610</v>
      </c>
      <c r="D5246" s="1">
        <v>45755</v>
      </c>
      <c r="F5246" t="b">
        <v>0</v>
      </c>
      <c r="G5246" s="6">
        <v>6340450</v>
      </c>
      <c r="H5246">
        <v>0</v>
      </c>
      <c r="I5246">
        <v>0</v>
      </c>
      <c r="J5246" s="6">
        <v>6340450</v>
      </c>
    </row>
    <row r="5247" spans="1:10" x14ac:dyDescent="0.3">
      <c r="A5247" s="5">
        <v>45839</v>
      </c>
      <c r="B5247" t="s">
        <v>145</v>
      </c>
      <c r="C5247" t="s">
        <v>611</v>
      </c>
      <c r="D5247" s="1">
        <v>45860</v>
      </c>
      <c r="F5247" t="b">
        <v>0</v>
      </c>
      <c r="G5247" s="6">
        <v>837400</v>
      </c>
      <c r="H5247">
        <v>0</v>
      </c>
      <c r="I5247">
        <v>0</v>
      </c>
      <c r="J5247" s="6">
        <v>837400</v>
      </c>
    </row>
    <row r="5248" spans="1:10" x14ac:dyDescent="0.3">
      <c r="A5248" s="5">
        <v>45839</v>
      </c>
      <c r="B5248" t="s">
        <v>147</v>
      </c>
      <c r="C5248" t="s">
        <v>612</v>
      </c>
      <c r="D5248" s="1">
        <v>45880</v>
      </c>
      <c r="F5248" t="b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3">
      <c r="A5249" s="5">
        <v>45839</v>
      </c>
      <c r="B5249" t="s">
        <v>146</v>
      </c>
      <c r="C5249" t="s">
        <v>613</v>
      </c>
      <c r="D5249" s="1">
        <v>45867</v>
      </c>
      <c r="F5249" t="b">
        <v>0</v>
      </c>
      <c r="G5249" s="6">
        <v>127520</v>
      </c>
      <c r="H5249">
        <v>0</v>
      </c>
      <c r="I5249" s="6">
        <v>172290</v>
      </c>
      <c r="J5249" s="6">
        <v>299810</v>
      </c>
    </row>
    <row r="5250" spans="1:10" x14ac:dyDescent="0.3">
      <c r="A5250" s="5">
        <v>45870</v>
      </c>
      <c r="B5250" t="s">
        <v>1</v>
      </c>
      <c r="C5250" t="s">
        <v>475</v>
      </c>
      <c r="D5250" s="1">
        <v>42292</v>
      </c>
      <c r="F5250" t="b">
        <v>1</v>
      </c>
      <c r="G5250" s="6">
        <v>7331450</v>
      </c>
      <c r="H5250" s="6">
        <v>357600</v>
      </c>
      <c r="I5250" s="6">
        <v>11250</v>
      </c>
      <c r="J5250" s="6">
        <v>7700300</v>
      </c>
    </row>
    <row r="5251" spans="1:10" x14ac:dyDescent="0.3">
      <c r="A5251" s="5">
        <v>45870</v>
      </c>
      <c r="B5251" t="s">
        <v>3</v>
      </c>
      <c r="C5251" t="s">
        <v>476</v>
      </c>
      <c r="D5251" s="1">
        <v>42444</v>
      </c>
      <c r="F5251" t="b">
        <v>1</v>
      </c>
      <c r="G5251" s="6">
        <v>2161790</v>
      </c>
      <c r="H5251">
        <v>0</v>
      </c>
      <c r="I5251">
        <v>0</v>
      </c>
      <c r="J5251" s="6">
        <v>2161790</v>
      </c>
    </row>
    <row r="5252" spans="1:10" x14ac:dyDescent="0.3">
      <c r="A5252" s="5">
        <v>45870</v>
      </c>
      <c r="B5252" t="s">
        <v>4</v>
      </c>
      <c r="C5252" t="s">
        <v>477</v>
      </c>
      <c r="D5252" s="1">
        <v>42503</v>
      </c>
      <c r="F5252" t="b">
        <v>1</v>
      </c>
      <c r="G5252" s="6">
        <v>11044350</v>
      </c>
      <c r="H5252">
        <v>0</v>
      </c>
      <c r="I5252" s="6">
        <v>5500</v>
      </c>
      <c r="J5252" s="6">
        <v>11049850</v>
      </c>
    </row>
    <row r="5253" spans="1:10" x14ac:dyDescent="0.3">
      <c r="A5253" s="5">
        <v>45870</v>
      </c>
      <c r="B5253" t="s">
        <v>6</v>
      </c>
      <c r="C5253" t="s">
        <v>478</v>
      </c>
      <c r="D5253" s="1">
        <v>42638</v>
      </c>
      <c r="F5253" t="b">
        <v>1</v>
      </c>
      <c r="G5253" s="6">
        <v>6235990</v>
      </c>
      <c r="H5253" s="6">
        <v>134700</v>
      </c>
      <c r="I5253" s="6">
        <v>9900</v>
      </c>
      <c r="J5253" s="6">
        <v>6380590</v>
      </c>
    </row>
    <row r="5254" spans="1:10" x14ac:dyDescent="0.3">
      <c r="A5254" s="5">
        <v>45870</v>
      </c>
      <c r="B5254" t="s">
        <v>8</v>
      </c>
      <c r="C5254" t="s">
        <v>479</v>
      </c>
      <c r="D5254" s="1">
        <v>42708</v>
      </c>
      <c r="F5254" t="b">
        <v>1</v>
      </c>
      <c r="G5254" s="6">
        <v>6022900</v>
      </c>
      <c r="H5254">
        <v>0</v>
      </c>
      <c r="I5254">
        <v>0</v>
      </c>
      <c r="J5254" s="6">
        <v>6022900</v>
      </c>
    </row>
    <row r="5255" spans="1:10" x14ac:dyDescent="0.3">
      <c r="A5255" s="5">
        <v>45870</v>
      </c>
      <c r="B5255" t="s">
        <v>10</v>
      </c>
      <c r="C5255" t="s">
        <v>480</v>
      </c>
      <c r="D5255" s="1">
        <v>43039</v>
      </c>
      <c r="F5255" t="b">
        <v>1</v>
      </c>
      <c r="G5255" s="6">
        <v>3532330</v>
      </c>
      <c r="H5255" s="6">
        <v>180400</v>
      </c>
      <c r="I5255">
        <v>0</v>
      </c>
      <c r="J5255" s="6">
        <v>3712730</v>
      </c>
    </row>
    <row r="5256" spans="1:10" x14ac:dyDescent="0.3">
      <c r="A5256" s="5">
        <v>45870</v>
      </c>
      <c r="B5256" t="s">
        <v>11</v>
      </c>
      <c r="C5256" t="s">
        <v>481</v>
      </c>
      <c r="D5256" s="1">
        <v>43146</v>
      </c>
      <c r="F5256" t="b">
        <v>1</v>
      </c>
      <c r="G5256" s="6">
        <v>6983520</v>
      </c>
      <c r="H5256" s="6">
        <v>34800</v>
      </c>
      <c r="I5256">
        <v>0</v>
      </c>
      <c r="J5256" s="6">
        <v>7018320</v>
      </c>
    </row>
    <row r="5257" spans="1:10" x14ac:dyDescent="0.3">
      <c r="A5257" s="5">
        <v>45870</v>
      </c>
      <c r="B5257" t="s">
        <v>12</v>
      </c>
      <c r="C5257" t="s">
        <v>494</v>
      </c>
      <c r="D5257" s="1">
        <v>43252</v>
      </c>
      <c r="F5257" t="b">
        <v>1</v>
      </c>
      <c r="G5257" s="6">
        <v>1004000</v>
      </c>
      <c r="H5257">
        <v>0</v>
      </c>
      <c r="I5257">
        <v>0</v>
      </c>
      <c r="J5257" s="6">
        <v>1004000</v>
      </c>
    </row>
    <row r="5258" spans="1:10" x14ac:dyDescent="0.3">
      <c r="A5258" s="5">
        <v>45870</v>
      </c>
      <c r="B5258" t="s">
        <v>13</v>
      </c>
      <c r="C5258" t="s">
        <v>485</v>
      </c>
      <c r="D5258" s="1">
        <v>43779</v>
      </c>
      <c r="F5258" t="b">
        <v>1</v>
      </c>
      <c r="G5258" s="6">
        <v>7272910</v>
      </c>
      <c r="H5258" s="6">
        <v>223000</v>
      </c>
      <c r="I5258" s="6">
        <v>10750</v>
      </c>
      <c r="J5258" s="6">
        <v>7506660</v>
      </c>
    </row>
    <row r="5259" spans="1:10" x14ac:dyDescent="0.3">
      <c r="A5259" s="5">
        <v>45870</v>
      </c>
      <c r="B5259" t="s">
        <v>15</v>
      </c>
      <c r="C5259" t="s">
        <v>517</v>
      </c>
      <c r="D5259" s="1">
        <v>44583</v>
      </c>
      <c r="F5259" t="b">
        <v>1</v>
      </c>
      <c r="G5259" s="6">
        <v>6312250</v>
      </c>
      <c r="H5259" s="6">
        <v>252900</v>
      </c>
      <c r="I5259">
        <v>0</v>
      </c>
      <c r="J5259" s="6">
        <v>6565150</v>
      </c>
    </row>
    <row r="5260" spans="1:10" x14ac:dyDescent="0.3">
      <c r="A5260" s="5">
        <v>45870</v>
      </c>
      <c r="B5260" t="s">
        <v>16</v>
      </c>
      <c r="C5260" t="s">
        <v>538</v>
      </c>
      <c r="D5260" s="1">
        <v>44889</v>
      </c>
      <c r="F5260" t="b">
        <v>1</v>
      </c>
      <c r="G5260" s="6">
        <v>7568330</v>
      </c>
      <c r="H5260">
        <v>0</v>
      </c>
      <c r="I5260">
        <v>0</v>
      </c>
      <c r="J5260" s="6">
        <v>7568330</v>
      </c>
    </row>
    <row r="5261" spans="1:10" x14ac:dyDescent="0.3">
      <c r="A5261" s="5">
        <v>45870</v>
      </c>
      <c r="B5261" t="s">
        <v>17</v>
      </c>
      <c r="C5261" t="s">
        <v>595</v>
      </c>
      <c r="D5261" s="1">
        <v>45470</v>
      </c>
      <c r="F5261" t="b">
        <v>1</v>
      </c>
      <c r="G5261" s="6">
        <v>3308240</v>
      </c>
      <c r="H5261">
        <v>0</v>
      </c>
      <c r="I5261">
        <v>0</v>
      </c>
      <c r="J5261" s="6">
        <v>3308240</v>
      </c>
    </row>
    <row r="5262" spans="1:10" x14ac:dyDescent="0.3">
      <c r="A5262" s="5">
        <v>45870</v>
      </c>
      <c r="B5262" t="s">
        <v>18</v>
      </c>
      <c r="C5262" t="s">
        <v>596</v>
      </c>
      <c r="D5262" s="1">
        <v>45810</v>
      </c>
      <c r="F5262" t="b">
        <v>0</v>
      </c>
      <c r="G5262" s="6">
        <v>3140660</v>
      </c>
      <c r="H5262">
        <v>0</v>
      </c>
      <c r="I5262">
        <v>0</v>
      </c>
      <c r="J5262" s="6">
        <v>3140660</v>
      </c>
    </row>
    <row r="5263" spans="1:10" x14ac:dyDescent="0.3">
      <c r="A5263" s="5">
        <v>45870</v>
      </c>
      <c r="B5263" t="s">
        <v>19</v>
      </c>
      <c r="C5263" t="s">
        <v>597</v>
      </c>
      <c r="D5263" s="1">
        <v>45859</v>
      </c>
      <c r="F5263" t="b">
        <v>0</v>
      </c>
      <c r="G5263" s="6">
        <v>2577160</v>
      </c>
      <c r="H5263">
        <v>0</v>
      </c>
      <c r="I5263" s="6">
        <v>5000</v>
      </c>
      <c r="J5263" s="6">
        <v>2582160</v>
      </c>
    </row>
    <row r="5264" spans="1:10" x14ac:dyDescent="0.3">
      <c r="A5264" s="5">
        <v>45870</v>
      </c>
      <c r="B5264" t="s">
        <v>20</v>
      </c>
      <c r="C5264" t="s">
        <v>482</v>
      </c>
      <c r="D5264" s="1">
        <v>43629</v>
      </c>
      <c r="F5264" t="b">
        <v>1</v>
      </c>
      <c r="G5264" s="6">
        <v>8821320</v>
      </c>
      <c r="H5264" s="6">
        <v>268200</v>
      </c>
      <c r="I5264">
        <v>0</v>
      </c>
      <c r="J5264" s="6">
        <v>9089520</v>
      </c>
    </row>
    <row r="5265" spans="1:10" x14ac:dyDescent="0.3">
      <c r="A5265" s="5">
        <v>45870</v>
      </c>
      <c r="B5265" t="s">
        <v>21</v>
      </c>
      <c r="C5265" t="s">
        <v>483</v>
      </c>
      <c r="D5265" s="1">
        <v>43631</v>
      </c>
      <c r="F5265" t="b">
        <v>1</v>
      </c>
      <c r="G5265" s="6">
        <v>3398000</v>
      </c>
      <c r="H5265" s="6">
        <v>86000</v>
      </c>
      <c r="I5265">
        <v>0</v>
      </c>
      <c r="J5265" s="6">
        <v>3484000</v>
      </c>
    </row>
    <row r="5266" spans="1:10" x14ac:dyDescent="0.3">
      <c r="A5266" s="5">
        <v>45870</v>
      </c>
      <c r="B5266" t="s">
        <v>22</v>
      </c>
      <c r="C5266" t="s">
        <v>484</v>
      </c>
      <c r="D5266" s="1">
        <v>43743</v>
      </c>
      <c r="F5266" t="b">
        <v>1</v>
      </c>
      <c r="G5266" s="6">
        <v>7140800</v>
      </c>
      <c r="H5266" s="6">
        <v>155300</v>
      </c>
      <c r="I5266">
        <v>0</v>
      </c>
      <c r="J5266" s="6">
        <v>7296100</v>
      </c>
    </row>
    <row r="5267" spans="1:10" x14ac:dyDescent="0.3">
      <c r="A5267" s="5">
        <v>45870</v>
      </c>
      <c r="B5267" t="s">
        <v>23</v>
      </c>
      <c r="C5267" t="s">
        <v>486</v>
      </c>
      <c r="D5267" s="1">
        <v>43834</v>
      </c>
      <c r="F5267" t="b">
        <v>1</v>
      </c>
      <c r="G5267" s="6">
        <v>10602220</v>
      </c>
      <c r="H5267">
        <v>0</v>
      </c>
      <c r="I5267">
        <v>0</v>
      </c>
      <c r="J5267" s="6">
        <v>10602220</v>
      </c>
    </row>
    <row r="5268" spans="1:10" x14ac:dyDescent="0.3">
      <c r="A5268" s="5">
        <v>45870</v>
      </c>
      <c r="B5268" t="s">
        <v>24</v>
      </c>
      <c r="C5268" t="s">
        <v>487</v>
      </c>
      <c r="D5268" s="1">
        <v>43833</v>
      </c>
      <c r="F5268" t="b">
        <v>1</v>
      </c>
      <c r="G5268" s="6">
        <v>4869260</v>
      </c>
      <c r="H5268">
        <v>0</v>
      </c>
      <c r="I5268">
        <v>0</v>
      </c>
      <c r="J5268" s="6">
        <v>4869260</v>
      </c>
    </row>
    <row r="5269" spans="1:10" x14ac:dyDescent="0.3">
      <c r="A5269" s="5">
        <v>45870</v>
      </c>
      <c r="B5269" t="s">
        <v>25</v>
      </c>
      <c r="C5269" t="s">
        <v>488</v>
      </c>
      <c r="D5269" s="1">
        <v>43853</v>
      </c>
      <c r="F5269" t="b">
        <v>1</v>
      </c>
      <c r="G5269" s="6">
        <v>8273220</v>
      </c>
      <c r="H5269" s="6">
        <v>261400</v>
      </c>
      <c r="I5269">
        <v>500</v>
      </c>
      <c r="J5269" s="6">
        <v>8535120</v>
      </c>
    </row>
    <row r="5270" spans="1:10" x14ac:dyDescent="0.3">
      <c r="A5270" s="5">
        <v>45870</v>
      </c>
      <c r="B5270" t="s">
        <v>26</v>
      </c>
      <c r="C5270" t="s">
        <v>489</v>
      </c>
      <c r="D5270" s="1">
        <v>43945</v>
      </c>
      <c r="F5270" t="b">
        <v>1</v>
      </c>
      <c r="G5270" s="6">
        <v>7704840</v>
      </c>
      <c r="H5270" s="6">
        <v>189500</v>
      </c>
      <c r="I5270" s="6">
        <v>4950</v>
      </c>
      <c r="J5270" s="6">
        <v>7899290</v>
      </c>
    </row>
    <row r="5271" spans="1:10" x14ac:dyDescent="0.3">
      <c r="A5271" s="5">
        <v>45870</v>
      </c>
      <c r="B5271" t="s">
        <v>27</v>
      </c>
      <c r="C5271" t="s">
        <v>490</v>
      </c>
      <c r="D5271" s="1">
        <v>44015</v>
      </c>
      <c r="F5271" t="b">
        <v>1</v>
      </c>
      <c r="G5271" s="6">
        <v>3707810</v>
      </c>
      <c r="H5271">
        <v>0</v>
      </c>
      <c r="I5271">
        <v>0</v>
      </c>
      <c r="J5271" s="6">
        <v>3707810</v>
      </c>
    </row>
    <row r="5272" spans="1:10" x14ac:dyDescent="0.3">
      <c r="A5272" s="5">
        <v>45870</v>
      </c>
      <c r="B5272" t="s">
        <v>28</v>
      </c>
      <c r="C5272" t="s">
        <v>491</v>
      </c>
      <c r="D5272" s="1">
        <v>44042</v>
      </c>
      <c r="F5272" t="b">
        <v>1</v>
      </c>
      <c r="G5272" s="6">
        <v>6365000</v>
      </c>
      <c r="H5272">
        <v>0</v>
      </c>
      <c r="I5272" s="6">
        <v>5000</v>
      </c>
      <c r="J5272" s="6">
        <v>6370000</v>
      </c>
    </row>
    <row r="5273" spans="1:10" x14ac:dyDescent="0.3">
      <c r="A5273" s="5">
        <v>45870</v>
      </c>
      <c r="B5273" t="s">
        <v>29</v>
      </c>
      <c r="C5273" t="s">
        <v>492</v>
      </c>
      <c r="D5273" s="1">
        <v>44043</v>
      </c>
      <c r="F5273" t="b">
        <v>1</v>
      </c>
      <c r="G5273" s="6">
        <v>3953940</v>
      </c>
      <c r="H5273">
        <v>0</v>
      </c>
      <c r="I5273">
        <v>0</v>
      </c>
      <c r="J5273" s="6">
        <v>3953940</v>
      </c>
    </row>
    <row r="5274" spans="1:10" x14ac:dyDescent="0.3">
      <c r="A5274" s="5">
        <v>45870</v>
      </c>
      <c r="B5274" t="s">
        <v>30</v>
      </c>
      <c r="C5274" t="s">
        <v>493</v>
      </c>
      <c r="D5274" s="1">
        <v>44072</v>
      </c>
      <c r="F5274" t="b">
        <v>1</v>
      </c>
      <c r="G5274" s="6">
        <v>8194190</v>
      </c>
      <c r="H5274">
        <v>0</v>
      </c>
      <c r="I5274" s="6">
        <v>4950</v>
      </c>
      <c r="J5274" s="6">
        <v>8199140</v>
      </c>
    </row>
    <row r="5275" spans="1:10" x14ac:dyDescent="0.3">
      <c r="A5275" s="5">
        <v>45870</v>
      </c>
      <c r="B5275" t="s">
        <v>31</v>
      </c>
      <c r="C5275" t="s">
        <v>495</v>
      </c>
      <c r="D5275" s="1">
        <v>44085</v>
      </c>
      <c r="F5275" t="b">
        <v>1</v>
      </c>
      <c r="G5275" s="6">
        <v>4895660</v>
      </c>
      <c r="H5275">
        <v>0</v>
      </c>
      <c r="I5275">
        <v>0</v>
      </c>
      <c r="J5275" s="6">
        <v>4895660</v>
      </c>
    </row>
    <row r="5276" spans="1:10" x14ac:dyDescent="0.3">
      <c r="A5276" s="5">
        <v>45870</v>
      </c>
      <c r="B5276" t="s">
        <v>32</v>
      </c>
      <c r="C5276" t="s">
        <v>496</v>
      </c>
      <c r="D5276" s="1">
        <v>44130</v>
      </c>
      <c r="E5276" s="1">
        <v>45543</v>
      </c>
      <c r="F5276" t="b">
        <v>1</v>
      </c>
      <c r="G5276">
        <v>0</v>
      </c>
      <c r="H5276">
        <v>0</v>
      </c>
      <c r="I5276">
        <v>0</v>
      </c>
      <c r="J5276">
        <v>0</v>
      </c>
    </row>
    <row r="5277" spans="1:10" x14ac:dyDescent="0.3">
      <c r="A5277" s="5">
        <v>45870</v>
      </c>
      <c r="B5277" t="s">
        <v>33</v>
      </c>
      <c r="C5277" t="s">
        <v>497</v>
      </c>
      <c r="D5277" s="1">
        <v>44147</v>
      </c>
      <c r="F5277" t="b">
        <v>1</v>
      </c>
      <c r="G5277" s="6">
        <v>7934800</v>
      </c>
      <c r="H5277">
        <v>0</v>
      </c>
      <c r="I5277">
        <v>600</v>
      </c>
      <c r="J5277" s="6">
        <v>7935400</v>
      </c>
    </row>
    <row r="5278" spans="1:10" x14ac:dyDescent="0.3">
      <c r="A5278" s="5">
        <v>45870</v>
      </c>
      <c r="B5278" t="s">
        <v>34</v>
      </c>
      <c r="C5278" t="s">
        <v>498</v>
      </c>
      <c r="D5278" s="1">
        <v>44154</v>
      </c>
      <c r="F5278" t="b">
        <v>1</v>
      </c>
      <c r="G5278" s="6">
        <v>9169920</v>
      </c>
      <c r="H5278">
        <v>0</v>
      </c>
      <c r="I5278" s="6">
        <v>29140</v>
      </c>
      <c r="J5278" s="6">
        <v>9199060</v>
      </c>
    </row>
    <row r="5279" spans="1:10" x14ac:dyDescent="0.3">
      <c r="A5279" s="5">
        <v>45870</v>
      </c>
      <c r="B5279" t="s">
        <v>35</v>
      </c>
      <c r="C5279" t="s">
        <v>499</v>
      </c>
      <c r="D5279" s="1">
        <v>44169</v>
      </c>
      <c r="F5279" t="b">
        <v>1</v>
      </c>
      <c r="G5279" s="6">
        <v>4116370</v>
      </c>
      <c r="H5279">
        <v>0</v>
      </c>
      <c r="I5279">
        <v>0</v>
      </c>
      <c r="J5279" s="6">
        <v>4116370</v>
      </c>
    </row>
    <row r="5280" spans="1:10" x14ac:dyDescent="0.3">
      <c r="A5280" s="5">
        <v>45870</v>
      </c>
      <c r="B5280" t="s">
        <v>36</v>
      </c>
      <c r="C5280" t="s">
        <v>500</v>
      </c>
      <c r="D5280" s="1">
        <v>44217</v>
      </c>
      <c r="E5280" s="1">
        <v>45620</v>
      </c>
      <c r="F5280" t="b">
        <v>1</v>
      </c>
      <c r="G5280">
        <v>0</v>
      </c>
      <c r="H5280">
        <v>0</v>
      </c>
      <c r="I5280">
        <v>0</v>
      </c>
      <c r="J5280">
        <v>0</v>
      </c>
    </row>
    <row r="5281" spans="1:10" x14ac:dyDescent="0.3">
      <c r="A5281" s="5">
        <v>45870</v>
      </c>
      <c r="B5281" t="s">
        <v>37</v>
      </c>
      <c r="C5281" t="s">
        <v>501</v>
      </c>
      <c r="D5281" s="1">
        <v>44245</v>
      </c>
      <c r="E5281" s="1">
        <v>45838</v>
      </c>
      <c r="F5281" t="b">
        <v>1</v>
      </c>
      <c r="G5281">
        <v>0</v>
      </c>
      <c r="H5281">
        <v>0</v>
      </c>
      <c r="I5281">
        <v>0</v>
      </c>
      <c r="J5281">
        <v>0</v>
      </c>
    </row>
    <row r="5282" spans="1:10" x14ac:dyDescent="0.3">
      <c r="A5282" s="5">
        <v>45870</v>
      </c>
      <c r="B5282" t="s">
        <v>38</v>
      </c>
      <c r="C5282" t="s">
        <v>502</v>
      </c>
      <c r="D5282" s="1">
        <v>44252</v>
      </c>
      <c r="F5282" t="b">
        <v>1</v>
      </c>
      <c r="G5282" s="6">
        <v>4871310</v>
      </c>
      <c r="H5282">
        <v>0</v>
      </c>
      <c r="I5282">
        <v>0</v>
      </c>
      <c r="J5282" s="6">
        <v>4871310</v>
      </c>
    </row>
    <row r="5283" spans="1:10" x14ac:dyDescent="0.3">
      <c r="A5283" s="5">
        <v>45870</v>
      </c>
      <c r="B5283" t="s">
        <v>39</v>
      </c>
      <c r="C5283" t="s">
        <v>503</v>
      </c>
      <c r="D5283" s="1">
        <v>44258</v>
      </c>
      <c r="F5283" t="b">
        <v>1</v>
      </c>
      <c r="G5283" s="6">
        <v>5607200</v>
      </c>
      <c r="H5283" s="6">
        <v>143100</v>
      </c>
      <c r="I5283">
        <v>0</v>
      </c>
      <c r="J5283" s="6">
        <v>5750300</v>
      </c>
    </row>
    <row r="5284" spans="1:10" x14ac:dyDescent="0.3">
      <c r="A5284" s="5">
        <v>45870</v>
      </c>
      <c r="B5284" t="s">
        <v>40</v>
      </c>
      <c r="C5284" t="s">
        <v>504</v>
      </c>
      <c r="D5284" s="1">
        <v>44280</v>
      </c>
      <c r="F5284" t="b">
        <v>1</v>
      </c>
      <c r="G5284" s="6">
        <v>2435500</v>
      </c>
      <c r="H5284">
        <v>0</v>
      </c>
      <c r="I5284">
        <v>0</v>
      </c>
      <c r="J5284" s="6">
        <v>2435500</v>
      </c>
    </row>
    <row r="5285" spans="1:10" x14ac:dyDescent="0.3">
      <c r="A5285" s="5">
        <v>45870</v>
      </c>
      <c r="B5285" t="s">
        <v>41</v>
      </c>
      <c r="C5285" t="s">
        <v>505</v>
      </c>
      <c r="D5285" s="1">
        <v>44287</v>
      </c>
      <c r="F5285" t="b">
        <v>1</v>
      </c>
      <c r="G5285" s="6">
        <v>7523750</v>
      </c>
      <c r="H5285">
        <v>0</v>
      </c>
      <c r="I5285">
        <v>0</v>
      </c>
      <c r="J5285" s="6">
        <v>7523750</v>
      </c>
    </row>
    <row r="5286" spans="1:10" x14ac:dyDescent="0.3">
      <c r="A5286" s="5">
        <v>45870</v>
      </c>
      <c r="B5286" t="s">
        <v>42</v>
      </c>
      <c r="C5286" t="s">
        <v>506</v>
      </c>
      <c r="D5286" s="1">
        <v>44298</v>
      </c>
      <c r="F5286" t="b">
        <v>1</v>
      </c>
      <c r="G5286" s="6">
        <v>4925070</v>
      </c>
      <c r="H5286">
        <v>0</v>
      </c>
      <c r="I5286">
        <v>0</v>
      </c>
      <c r="J5286" s="6">
        <v>4925070</v>
      </c>
    </row>
    <row r="5287" spans="1:10" x14ac:dyDescent="0.3">
      <c r="A5287" s="5">
        <v>45870</v>
      </c>
      <c r="B5287" t="s">
        <v>43</v>
      </c>
      <c r="C5287" t="s">
        <v>507</v>
      </c>
      <c r="D5287" s="1">
        <v>44299</v>
      </c>
      <c r="F5287" t="b">
        <v>1</v>
      </c>
      <c r="G5287" s="6">
        <v>2960550</v>
      </c>
      <c r="H5287">
        <v>0</v>
      </c>
      <c r="I5287" s="6">
        <v>5800</v>
      </c>
      <c r="J5287" s="6">
        <v>2966350</v>
      </c>
    </row>
    <row r="5288" spans="1:10" x14ac:dyDescent="0.3">
      <c r="A5288" s="5">
        <v>45870</v>
      </c>
      <c r="B5288" t="s">
        <v>50</v>
      </c>
      <c r="C5288" t="s">
        <v>508</v>
      </c>
      <c r="D5288" s="1">
        <v>44463</v>
      </c>
      <c r="F5288" t="b">
        <v>1</v>
      </c>
      <c r="G5288" s="6">
        <v>3389300</v>
      </c>
      <c r="H5288" s="6">
        <v>158500</v>
      </c>
      <c r="I5288">
        <v>0</v>
      </c>
      <c r="J5288" s="6">
        <v>3547800</v>
      </c>
    </row>
    <row r="5289" spans="1:10" x14ac:dyDescent="0.3">
      <c r="A5289" s="5">
        <v>45870</v>
      </c>
      <c r="B5289" t="s">
        <v>51</v>
      </c>
      <c r="C5289" t="s">
        <v>508</v>
      </c>
      <c r="D5289" s="1">
        <v>44377</v>
      </c>
      <c r="F5289" t="b">
        <v>1</v>
      </c>
      <c r="G5289" s="6">
        <v>5152850</v>
      </c>
      <c r="H5289" s="6">
        <v>177700</v>
      </c>
      <c r="I5289">
        <v>500</v>
      </c>
      <c r="J5289" s="6">
        <v>5331050</v>
      </c>
    </row>
    <row r="5290" spans="1:10" x14ac:dyDescent="0.3">
      <c r="A5290" s="5">
        <v>45870</v>
      </c>
      <c r="B5290" t="s">
        <v>52</v>
      </c>
      <c r="C5290" t="s">
        <v>508</v>
      </c>
      <c r="D5290" s="1">
        <v>44501</v>
      </c>
      <c r="F5290" t="b">
        <v>1</v>
      </c>
      <c r="G5290" s="6">
        <v>6419030</v>
      </c>
      <c r="H5290" s="6">
        <v>250100</v>
      </c>
      <c r="I5290" s="6">
        <v>6950</v>
      </c>
      <c r="J5290" s="6">
        <v>6676080</v>
      </c>
    </row>
    <row r="5291" spans="1:10" x14ac:dyDescent="0.3">
      <c r="A5291" s="5">
        <v>45870</v>
      </c>
      <c r="B5291" t="s">
        <v>53</v>
      </c>
      <c r="C5291" t="s">
        <v>508</v>
      </c>
      <c r="D5291" s="1">
        <v>44476</v>
      </c>
      <c r="F5291" t="b">
        <v>1</v>
      </c>
      <c r="G5291" s="6">
        <v>4486000</v>
      </c>
      <c r="H5291" s="6">
        <v>54200</v>
      </c>
      <c r="I5291">
        <v>0</v>
      </c>
      <c r="J5291" s="6">
        <v>4540200</v>
      </c>
    </row>
    <row r="5292" spans="1:10" x14ac:dyDescent="0.3">
      <c r="A5292" s="5">
        <v>45870</v>
      </c>
      <c r="B5292" t="s">
        <v>45</v>
      </c>
      <c r="C5292" t="s">
        <v>509</v>
      </c>
      <c r="D5292" s="1">
        <v>44391</v>
      </c>
      <c r="F5292" t="b">
        <v>1</v>
      </c>
      <c r="G5292" s="6">
        <v>8950870</v>
      </c>
      <c r="H5292" s="6">
        <v>195900</v>
      </c>
      <c r="I5292">
        <v>0</v>
      </c>
      <c r="J5292" s="6">
        <v>9146770</v>
      </c>
    </row>
    <row r="5293" spans="1:10" x14ac:dyDescent="0.3">
      <c r="A5293" s="5">
        <v>45870</v>
      </c>
      <c r="B5293" t="s">
        <v>46</v>
      </c>
      <c r="C5293" t="s">
        <v>510</v>
      </c>
      <c r="D5293" s="1">
        <v>44404</v>
      </c>
      <c r="F5293" t="b">
        <v>1</v>
      </c>
      <c r="G5293" s="6">
        <v>8579930</v>
      </c>
      <c r="H5293">
        <v>0</v>
      </c>
      <c r="I5293">
        <v>0</v>
      </c>
      <c r="J5293" s="6">
        <v>8579930</v>
      </c>
    </row>
    <row r="5294" spans="1:10" x14ac:dyDescent="0.3">
      <c r="A5294" s="5">
        <v>45870</v>
      </c>
      <c r="B5294" t="s">
        <v>47</v>
      </c>
      <c r="C5294" t="s">
        <v>511</v>
      </c>
      <c r="D5294" s="1">
        <v>44405</v>
      </c>
      <c r="F5294" t="b">
        <v>1</v>
      </c>
      <c r="G5294" s="6">
        <v>7939210</v>
      </c>
      <c r="H5294">
        <v>0</v>
      </c>
      <c r="I5294" s="6">
        <v>5000</v>
      </c>
      <c r="J5294" s="6">
        <v>7944210</v>
      </c>
    </row>
    <row r="5295" spans="1:10" x14ac:dyDescent="0.3">
      <c r="A5295" s="5">
        <v>45870</v>
      </c>
      <c r="B5295" t="s">
        <v>44</v>
      </c>
      <c r="C5295" t="s">
        <v>512</v>
      </c>
      <c r="D5295" s="1">
        <v>44421</v>
      </c>
      <c r="F5295" t="b">
        <v>1</v>
      </c>
      <c r="G5295" s="6">
        <v>9490160</v>
      </c>
      <c r="H5295" s="6">
        <v>158900</v>
      </c>
      <c r="I5295">
        <v>0</v>
      </c>
      <c r="J5295" s="6">
        <v>9649060</v>
      </c>
    </row>
    <row r="5296" spans="1:10" x14ac:dyDescent="0.3">
      <c r="A5296" s="5">
        <v>45870</v>
      </c>
      <c r="B5296" t="s">
        <v>48</v>
      </c>
      <c r="C5296" t="s">
        <v>513</v>
      </c>
      <c r="D5296" s="1">
        <v>44446</v>
      </c>
      <c r="F5296" t="b">
        <v>1</v>
      </c>
      <c r="G5296" s="6">
        <v>4938500</v>
      </c>
      <c r="H5296">
        <v>0</v>
      </c>
      <c r="I5296" s="6">
        <v>53500</v>
      </c>
      <c r="J5296" s="6">
        <v>4992000</v>
      </c>
    </row>
    <row r="5297" spans="1:10" x14ac:dyDescent="0.3">
      <c r="A5297" s="5">
        <v>45870</v>
      </c>
      <c r="B5297" t="s">
        <v>49</v>
      </c>
      <c r="C5297" t="s">
        <v>514</v>
      </c>
      <c r="D5297" s="1">
        <v>44453</v>
      </c>
      <c r="F5297" t="b">
        <v>1</v>
      </c>
      <c r="G5297" s="6">
        <v>8062250</v>
      </c>
      <c r="H5297" s="6">
        <v>179000</v>
      </c>
      <c r="I5297" s="6">
        <v>5000</v>
      </c>
      <c r="J5297" s="6">
        <v>8246250</v>
      </c>
    </row>
    <row r="5298" spans="1:10" x14ac:dyDescent="0.3">
      <c r="A5298" s="5">
        <v>45870</v>
      </c>
      <c r="B5298" t="s">
        <v>54</v>
      </c>
      <c r="C5298" t="s">
        <v>515</v>
      </c>
      <c r="D5298" s="1">
        <v>44508</v>
      </c>
      <c r="F5298" t="b">
        <v>1</v>
      </c>
      <c r="G5298" s="6">
        <v>8463310</v>
      </c>
      <c r="H5298" s="6">
        <v>238500</v>
      </c>
      <c r="I5298">
        <v>0</v>
      </c>
      <c r="J5298" s="6">
        <v>8701810</v>
      </c>
    </row>
    <row r="5299" spans="1:10" x14ac:dyDescent="0.3">
      <c r="A5299" s="5">
        <v>45870</v>
      </c>
      <c r="B5299" t="s">
        <v>55</v>
      </c>
      <c r="C5299" t="s">
        <v>516</v>
      </c>
      <c r="D5299" s="1">
        <v>44536</v>
      </c>
      <c r="E5299" s="1">
        <v>46028</v>
      </c>
      <c r="F5299" t="b">
        <v>1</v>
      </c>
      <c r="G5299" s="6">
        <v>1941950</v>
      </c>
      <c r="H5299">
        <v>0</v>
      </c>
      <c r="I5299">
        <v>0</v>
      </c>
      <c r="J5299" s="6">
        <v>1941950</v>
      </c>
    </row>
    <row r="5300" spans="1:10" x14ac:dyDescent="0.3">
      <c r="A5300" s="5">
        <v>45870</v>
      </c>
      <c r="B5300" t="s">
        <v>56</v>
      </c>
      <c r="C5300" t="s">
        <v>518</v>
      </c>
      <c r="D5300" s="1">
        <v>44616</v>
      </c>
      <c r="F5300" t="b">
        <v>1</v>
      </c>
      <c r="G5300" s="6">
        <v>2941860</v>
      </c>
      <c r="H5300">
        <v>0</v>
      </c>
      <c r="I5300" s="6">
        <v>16000</v>
      </c>
      <c r="J5300" s="6">
        <v>2957860</v>
      </c>
    </row>
    <row r="5301" spans="1:10" x14ac:dyDescent="0.3">
      <c r="A5301" s="5">
        <v>45870</v>
      </c>
      <c r="B5301" t="s">
        <v>57</v>
      </c>
      <c r="C5301" t="s">
        <v>519</v>
      </c>
      <c r="D5301" s="1">
        <v>44643</v>
      </c>
      <c r="F5301" t="b">
        <v>1</v>
      </c>
      <c r="G5301" s="6">
        <v>11374980</v>
      </c>
      <c r="H5301" s="6">
        <v>120000</v>
      </c>
      <c r="I5301">
        <v>0</v>
      </c>
      <c r="J5301" s="6">
        <v>11494980</v>
      </c>
    </row>
    <row r="5302" spans="1:10" x14ac:dyDescent="0.3">
      <c r="A5302" s="5">
        <v>45870</v>
      </c>
      <c r="B5302" t="s">
        <v>58</v>
      </c>
      <c r="C5302" t="s">
        <v>520</v>
      </c>
      <c r="D5302" s="1">
        <v>44651</v>
      </c>
      <c r="F5302" t="b">
        <v>1</v>
      </c>
      <c r="G5302" s="6">
        <v>6907770</v>
      </c>
      <c r="H5302" s="6">
        <v>219200</v>
      </c>
      <c r="I5302">
        <v>0</v>
      </c>
      <c r="J5302" s="6">
        <v>7126970</v>
      </c>
    </row>
    <row r="5303" spans="1:10" x14ac:dyDescent="0.3">
      <c r="A5303" s="5">
        <v>45870</v>
      </c>
      <c r="B5303" t="s">
        <v>59</v>
      </c>
      <c r="C5303" t="s">
        <v>521</v>
      </c>
      <c r="D5303" s="1">
        <v>44657</v>
      </c>
      <c r="F5303" t="b">
        <v>1</v>
      </c>
      <c r="G5303" s="6">
        <v>6720100</v>
      </c>
      <c r="H5303">
        <v>0</v>
      </c>
      <c r="I5303">
        <v>0</v>
      </c>
      <c r="J5303" s="6">
        <v>6720100</v>
      </c>
    </row>
    <row r="5304" spans="1:10" x14ac:dyDescent="0.3">
      <c r="A5304" s="5">
        <v>45870</v>
      </c>
      <c r="B5304" t="s">
        <v>60</v>
      </c>
      <c r="C5304" t="s">
        <v>522</v>
      </c>
      <c r="D5304" s="1">
        <v>44659</v>
      </c>
      <c r="F5304" t="b">
        <v>1</v>
      </c>
      <c r="G5304" s="6">
        <v>6198180</v>
      </c>
      <c r="H5304" s="6">
        <v>143500</v>
      </c>
      <c r="I5304" s="6">
        <v>10170</v>
      </c>
      <c r="J5304" s="6">
        <v>6351850</v>
      </c>
    </row>
    <row r="5305" spans="1:10" x14ac:dyDescent="0.3">
      <c r="A5305" s="5">
        <v>45870</v>
      </c>
      <c r="B5305" t="s">
        <v>61</v>
      </c>
      <c r="C5305" t="s">
        <v>523</v>
      </c>
      <c r="D5305" s="1">
        <v>44694</v>
      </c>
      <c r="F5305" t="b">
        <v>1</v>
      </c>
      <c r="G5305" s="6">
        <v>7193030</v>
      </c>
      <c r="H5305" s="6">
        <v>229500</v>
      </c>
      <c r="I5305" s="6">
        <v>4750</v>
      </c>
      <c r="J5305" s="6">
        <v>7427280</v>
      </c>
    </row>
    <row r="5306" spans="1:10" x14ac:dyDescent="0.3">
      <c r="A5306" s="5">
        <v>45870</v>
      </c>
      <c r="B5306" t="s">
        <v>62</v>
      </c>
      <c r="C5306" t="s">
        <v>524</v>
      </c>
      <c r="D5306" s="1">
        <v>44712</v>
      </c>
      <c r="F5306" t="b">
        <v>1</v>
      </c>
      <c r="G5306" s="6">
        <v>3326250</v>
      </c>
      <c r="H5306">
        <v>0</v>
      </c>
      <c r="I5306">
        <v>0</v>
      </c>
      <c r="J5306" s="6">
        <v>3326250</v>
      </c>
    </row>
    <row r="5307" spans="1:10" x14ac:dyDescent="0.3">
      <c r="A5307" s="5">
        <v>45870</v>
      </c>
      <c r="B5307" t="s">
        <v>63</v>
      </c>
      <c r="C5307" t="s">
        <v>525</v>
      </c>
      <c r="D5307" s="1">
        <v>44762</v>
      </c>
      <c r="F5307" t="b">
        <v>1</v>
      </c>
      <c r="G5307" s="6">
        <v>3746000</v>
      </c>
      <c r="H5307" s="6">
        <v>104300</v>
      </c>
      <c r="I5307">
        <v>0</v>
      </c>
      <c r="J5307" s="6">
        <v>3850300</v>
      </c>
    </row>
    <row r="5308" spans="1:10" x14ac:dyDescent="0.3">
      <c r="A5308" s="5">
        <v>45870</v>
      </c>
      <c r="B5308" t="s">
        <v>64</v>
      </c>
      <c r="C5308" t="s">
        <v>526</v>
      </c>
      <c r="D5308" s="1">
        <v>44775</v>
      </c>
      <c r="F5308" t="b">
        <v>1</v>
      </c>
      <c r="G5308" s="6">
        <v>5524900</v>
      </c>
      <c r="H5308">
        <v>0</v>
      </c>
      <c r="I5308">
        <v>0</v>
      </c>
      <c r="J5308" s="6">
        <v>5524900</v>
      </c>
    </row>
    <row r="5309" spans="1:10" x14ac:dyDescent="0.3">
      <c r="A5309" s="5">
        <v>45870</v>
      </c>
      <c r="B5309" t="s">
        <v>65</v>
      </c>
      <c r="C5309" t="s">
        <v>527</v>
      </c>
      <c r="D5309" s="1">
        <v>44783</v>
      </c>
      <c r="F5309" t="b">
        <v>1</v>
      </c>
      <c r="G5309" s="6">
        <v>3952100</v>
      </c>
      <c r="H5309">
        <v>0</v>
      </c>
      <c r="I5309" s="6">
        <v>5900</v>
      </c>
      <c r="J5309" s="6">
        <v>3958000</v>
      </c>
    </row>
    <row r="5310" spans="1:10" x14ac:dyDescent="0.3">
      <c r="A5310" s="5">
        <v>45870</v>
      </c>
      <c r="B5310" t="s">
        <v>66</v>
      </c>
      <c r="C5310" t="s">
        <v>528</v>
      </c>
      <c r="D5310" s="1">
        <v>44798</v>
      </c>
      <c r="F5310" t="b">
        <v>1</v>
      </c>
      <c r="G5310" s="6">
        <v>3776350</v>
      </c>
      <c r="H5310" s="6">
        <v>164600</v>
      </c>
      <c r="I5310">
        <v>0</v>
      </c>
      <c r="J5310" s="6">
        <v>3940950</v>
      </c>
    </row>
    <row r="5311" spans="1:10" x14ac:dyDescent="0.3">
      <c r="A5311" s="5">
        <v>45870</v>
      </c>
      <c r="B5311" t="s">
        <v>67</v>
      </c>
      <c r="C5311" t="s">
        <v>529</v>
      </c>
      <c r="D5311" s="1">
        <v>44802</v>
      </c>
      <c r="F5311" t="b">
        <v>1</v>
      </c>
      <c r="G5311" s="6">
        <v>7088540</v>
      </c>
      <c r="H5311">
        <v>0</v>
      </c>
      <c r="I5311">
        <v>0</v>
      </c>
      <c r="J5311" s="6">
        <v>7088540</v>
      </c>
    </row>
    <row r="5312" spans="1:10" x14ac:dyDescent="0.3">
      <c r="A5312" s="5">
        <v>45870</v>
      </c>
      <c r="B5312" t="s">
        <v>68</v>
      </c>
      <c r="C5312" t="s">
        <v>530</v>
      </c>
      <c r="D5312" s="1">
        <v>44811</v>
      </c>
      <c r="F5312" t="b">
        <v>1</v>
      </c>
      <c r="G5312" s="6">
        <v>1909200</v>
      </c>
      <c r="H5312">
        <v>0</v>
      </c>
      <c r="I5312" s="6">
        <v>10950</v>
      </c>
      <c r="J5312" s="6">
        <v>1920150</v>
      </c>
    </row>
    <row r="5313" spans="1:10" x14ac:dyDescent="0.3">
      <c r="A5313" s="5">
        <v>45870</v>
      </c>
      <c r="B5313" t="s">
        <v>69</v>
      </c>
      <c r="C5313" t="s">
        <v>531</v>
      </c>
      <c r="D5313" s="1">
        <v>44820</v>
      </c>
      <c r="F5313" t="b">
        <v>1</v>
      </c>
      <c r="G5313" s="6">
        <v>5717160</v>
      </c>
      <c r="H5313" s="6">
        <v>222400</v>
      </c>
      <c r="I5313" s="6">
        <v>5200</v>
      </c>
      <c r="J5313" s="6">
        <v>5944760</v>
      </c>
    </row>
    <row r="5314" spans="1:10" x14ac:dyDescent="0.3">
      <c r="A5314" s="5">
        <v>45870</v>
      </c>
      <c r="B5314" t="s">
        <v>70</v>
      </c>
      <c r="C5314" t="s">
        <v>532</v>
      </c>
      <c r="D5314" s="1">
        <v>44845</v>
      </c>
      <c r="F5314" t="b">
        <v>1</v>
      </c>
      <c r="G5314" s="6">
        <v>5537600</v>
      </c>
      <c r="H5314">
        <v>0</v>
      </c>
      <c r="I5314">
        <v>0</v>
      </c>
      <c r="J5314" s="6">
        <v>5537600</v>
      </c>
    </row>
    <row r="5315" spans="1:10" x14ac:dyDescent="0.3">
      <c r="A5315" s="5">
        <v>45870</v>
      </c>
      <c r="B5315" t="s">
        <v>71</v>
      </c>
      <c r="C5315" t="s">
        <v>533</v>
      </c>
      <c r="D5315" s="1">
        <v>44848</v>
      </c>
      <c r="F5315" t="b">
        <v>1</v>
      </c>
      <c r="G5315" s="6">
        <v>6903500</v>
      </c>
      <c r="H5315">
        <v>0</v>
      </c>
      <c r="I5315">
        <v>0</v>
      </c>
      <c r="J5315" s="6">
        <v>6903500</v>
      </c>
    </row>
    <row r="5316" spans="1:10" x14ac:dyDescent="0.3">
      <c r="A5316" s="5">
        <v>45870</v>
      </c>
      <c r="B5316" t="s">
        <v>72</v>
      </c>
      <c r="C5316" t="s">
        <v>534</v>
      </c>
      <c r="D5316" s="1">
        <v>44854</v>
      </c>
      <c r="F5316" t="b">
        <v>1</v>
      </c>
      <c r="G5316" s="6">
        <v>7683120</v>
      </c>
      <c r="H5316">
        <v>0</v>
      </c>
      <c r="I5316">
        <v>0</v>
      </c>
      <c r="J5316" s="6">
        <v>7683120</v>
      </c>
    </row>
    <row r="5317" spans="1:10" x14ac:dyDescent="0.3">
      <c r="A5317" s="5">
        <v>45870</v>
      </c>
      <c r="B5317" t="s">
        <v>73</v>
      </c>
      <c r="C5317" t="s">
        <v>535</v>
      </c>
      <c r="D5317" s="1">
        <v>44855</v>
      </c>
      <c r="F5317" t="b">
        <v>1</v>
      </c>
      <c r="G5317" s="6">
        <v>6300210</v>
      </c>
      <c r="H5317">
        <v>0</v>
      </c>
      <c r="I5317">
        <v>0</v>
      </c>
      <c r="J5317" s="6">
        <v>6300210</v>
      </c>
    </row>
    <row r="5318" spans="1:10" x14ac:dyDescent="0.3">
      <c r="A5318" s="5">
        <v>45870</v>
      </c>
      <c r="B5318" t="s">
        <v>74</v>
      </c>
      <c r="C5318" t="s">
        <v>536</v>
      </c>
      <c r="D5318" s="1">
        <v>44859</v>
      </c>
      <c r="F5318" t="b">
        <v>1</v>
      </c>
      <c r="G5318" s="6">
        <v>5600640</v>
      </c>
      <c r="H5318">
        <v>0</v>
      </c>
      <c r="I5318">
        <v>0</v>
      </c>
      <c r="J5318" s="6">
        <v>5600640</v>
      </c>
    </row>
    <row r="5319" spans="1:10" x14ac:dyDescent="0.3">
      <c r="A5319" s="5">
        <v>45870</v>
      </c>
      <c r="B5319" t="s">
        <v>75</v>
      </c>
      <c r="C5319" t="s">
        <v>537</v>
      </c>
      <c r="D5319" s="1">
        <v>44861</v>
      </c>
      <c r="F5319" t="b">
        <v>1</v>
      </c>
      <c r="G5319" s="6">
        <v>4800660</v>
      </c>
      <c r="H5319">
        <v>0</v>
      </c>
      <c r="I5319" s="6">
        <v>7450</v>
      </c>
      <c r="J5319" s="6">
        <v>4808110</v>
      </c>
    </row>
    <row r="5320" spans="1:10" x14ac:dyDescent="0.3">
      <c r="A5320" s="5">
        <v>45870</v>
      </c>
      <c r="B5320" t="s">
        <v>76</v>
      </c>
      <c r="C5320" t="s">
        <v>539</v>
      </c>
      <c r="D5320" s="1">
        <v>44889</v>
      </c>
      <c r="F5320" t="b">
        <v>1</v>
      </c>
      <c r="G5320" s="6">
        <v>4527020</v>
      </c>
      <c r="H5320">
        <v>0</v>
      </c>
      <c r="I5320" s="6">
        <v>12250</v>
      </c>
      <c r="J5320" s="6">
        <v>4539270</v>
      </c>
    </row>
    <row r="5321" spans="1:10" x14ac:dyDescent="0.3">
      <c r="A5321" s="5">
        <v>45870</v>
      </c>
      <c r="B5321" t="s">
        <v>77</v>
      </c>
      <c r="C5321" t="s">
        <v>540</v>
      </c>
      <c r="D5321" s="1">
        <v>44893</v>
      </c>
      <c r="F5321" t="b">
        <v>1</v>
      </c>
      <c r="G5321" s="6">
        <v>5012190</v>
      </c>
      <c r="H5321">
        <v>0</v>
      </c>
      <c r="I5321">
        <v>500</v>
      </c>
      <c r="J5321" s="6">
        <v>5012690</v>
      </c>
    </row>
    <row r="5322" spans="1:10" x14ac:dyDescent="0.3">
      <c r="A5322" s="5">
        <v>45870</v>
      </c>
      <c r="B5322" t="s">
        <v>78</v>
      </c>
      <c r="C5322" t="s">
        <v>541</v>
      </c>
      <c r="D5322" s="1">
        <v>44895</v>
      </c>
      <c r="F5322" t="b">
        <v>1</v>
      </c>
      <c r="G5322" s="6">
        <v>3685250</v>
      </c>
      <c r="H5322" s="6">
        <v>104900</v>
      </c>
      <c r="I5322">
        <v>0</v>
      </c>
      <c r="J5322" s="6">
        <v>3790150</v>
      </c>
    </row>
    <row r="5323" spans="1:10" x14ac:dyDescent="0.3">
      <c r="A5323" s="5">
        <v>45870</v>
      </c>
      <c r="B5323" t="s">
        <v>79</v>
      </c>
      <c r="C5323" t="s">
        <v>542</v>
      </c>
      <c r="D5323" s="1">
        <v>44897</v>
      </c>
      <c r="F5323" t="b">
        <v>1</v>
      </c>
      <c r="G5323" s="6">
        <v>3435200</v>
      </c>
      <c r="H5323" s="6">
        <v>28100</v>
      </c>
      <c r="I5323">
        <v>0</v>
      </c>
      <c r="J5323" s="6">
        <v>3463300</v>
      </c>
    </row>
    <row r="5324" spans="1:10" x14ac:dyDescent="0.3">
      <c r="A5324" s="5">
        <v>45870</v>
      </c>
      <c r="B5324" t="s">
        <v>80</v>
      </c>
      <c r="C5324" t="s">
        <v>543</v>
      </c>
      <c r="D5324" s="1">
        <v>44901</v>
      </c>
      <c r="F5324" t="b">
        <v>1</v>
      </c>
      <c r="G5324" s="6">
        <v>4706150</v>
      </c>
      <c r="H5324">
        <v>0</v>
      </c>
      <c r="I5324">
        <v>0</v>
      </c>
      <c r="J5324" s="6">
        <v>4706150</v>
      </c>
    </row>
    <row r="5325" spans="1:10" x14ac:dyDescent="0.3">
      <c r="A5325" s="5">
        <v>45870</v>
      </c>
      <c r="B5325" t="s">
        <v>81</v>
      </c>
      <c r="C5325" t="s">
        <v>544</v>
      </c>
      <c r="D5325" s="1">
        <v>44916</v>
      </c>
      <c r="F5325" t="b">
        <v>1</v>
      </c>
      <c r="G5325" s="6">
        <v>4622710</v>
      </c>
      <c r="H5325">
        <v>0</v>
      </c>
      <c r="I5325">
        <v>0</v>
      </c>
      <c r="J5325" s="6">
        <v>4622710</v>
      </c>
    </row>
    <row r="5326" spans="1:10" x14ac:dyDescent="0.3">
      <c r="A5326" s="5">
        <v>45870</v>
      </c>
      <c r="B5326" t="s">
        <v>82</v>
      </c>
      <c r="C5326" t="s">
        <v>545</v>
      </c>
      <c r="D5326" s="1">
        <v>44922</v>
      </c>
      <c r="F5326" t="b">
        <v>1</v>
      </c>
      <c r="G5326" s="6">
        <v>3894280</v>
      </c>
      <c r="H5326">
        <v>0</v>
      </c>
      <c r="I5326">
        <v>0</v>
      </c>
      <c r="J5326" s="6">
        <v>3894280</v>
      </c>
    </row>
    <row r="5327" spans="1:10" x14ac:dyDescent="0.3">
      <c r="A5327" s="5">
        <v>45870</v>
      </c>
      <c r="B5327" t="s">
        <v>83</v>
      </c>
      <c r="C5327" t="s">
        <v>546</v>
      </c>
      <c r="D5327" s="1">
        <v>44945</v>
      </c>
      <c r="F5327" t="b">
        <v>1</v>
      </c>
      <c r="G5327" s="6">
        <v>5230600</v>
      </c>
      <c r="H5327">
        <v>0</v>
      </c>
      <c r="I5327">
        <v>0</v>
      </c>
      <c r="J5327" s="6">
        <v>5230600</v>
      </c>
    </row>
    <row r="5328" spans="1:10" x14ac:dyDescent="0.3">
      <c r="A5328" s="5">
        <v>45870</v>
      </c>
      <c r="B5328" t="s">
        <v>84</v>
      </c>
      <c r="C5328" t="s">
        <v>547</v>
      </c>
      <c r="D5328" s="1">
        <v>44978</v>
      </c>
      <c r="F5328" t="b">
        <v>1</v>
      </c>
      <c r="G5328" s="6">
        <v>5008420</v>
      </c>
      <c r="H5328" s="6">
        <v>118500</v>
      </c>
      <c r="I5328" s="6">
        <v>73660</v>
      </c>
      <c r="J5328" s="6">
        <v>5200580</v>
      </c>
    </row>
    <row r="5329" spans="1:10" x14ac:dyDescent="0.3">
      <c r="A5329" s="5">
        <v>45870</v>
      </c>
      <c r="B5329" t="s">
        <v>85</v>
      </c>
      <c r="C5329" t="s">
        <v>548</v>
      </c>
      <c r="D5329" s="1">
        <v>44985</v>
      </c>
      <c r="F5329" t="b">
        <v>1</v>
      </c>
      <c r="G5329" s="6">
        <v>4488380</v>
      </c>
      <c r="H5329">
        <v>0</v>
      </c>
      <c r="I5329">
        <v>0</v>
      </c>
      <c r="J5329" s="6">
        <v>4488380</v>
      </c>
    </row>
    <row r="5330" spans="1:10" x14ac:dyDescent="0.3">
      <c r="A5330" s="5">
        <v>45870</v>
      </c>
      <c r="B5330" t="s">
        <v>86</v>
      </c>
      <c r="C5330" t="s">
        <v>549</v>
      </c>
      <c r="D5330" s="1">
        <v>45007</v>
      </c>
      <c r="F5330" t="b">
        <v>1</v>
      </c>
      <c r="G5330" s="6">
        <v>7043900</v>
      </c>
      <c r="H5330">
        <v>0</v>
      </c>
      <c r="I5330">
        <v>0</v>
      </c>
      <c r="J5330" s="6">
        <v>7043900</v>
      </c>
    </row>
    <row r="5331" spans="1:10" x14ac:dyDescent="0.3">
      <c r="A5331" s="5">
        <v>45870</v>
      </c>
      <c r="B5331" t="s">
        <v>87</v>
      </c>
      <c r="C5331" t="s">
        <v>550</v>
      </c>
      <c r="D5331" s="1">
        <v>45012</v>
      </c>
      <c r="F5331" t="b">
        <v>1</v>
      </c>
      <c r="G5331" s="6">
        <v>5115870</v>
      </c>
      <c r="H5331" s="6">
        <v>166400</v>
      </c>
      <c r="I5331" s="6">
        <v>4950</v>
      </c>
      <c r="J5331" s="6">
        <v>5287220</v>
      </c>
    </row>
    <row r="5332" spans="1:10" x14ac:dyDescent="0.3">
      <c r="A5332" s="5">
        <v>45870</v>
      </c>
      <c r="B5332" t="s">
        <v>88</v>
      </c>
      <c r="C5332" t="s">
        <v>551</v>
      </c>
      <c r="D5332" s="1">
        <v>45014</v>
      </c>
      <c r="F5332" t="b">
        <v>1</v>
      </c>
      <c r="G5332" s="6">
        <v>9032710</v>
      </c>
      <c r="H5332">
        <v>0</v>
      </c>
      <c r="I5332">
        <v>0</v>
      </c>
      <c r="J5332" s="6">
        <v>9032710</v>
      </c>
    </row>
    <row r="5333" spans="1:10" x14ac:dyDescent="0.3">
      <c r="A5333" s="5">
        <v>45870</v>
      </c>
      <c r="B5333" t="s">
        <v>89</v>
      </c>
      <c r="C5333" t="s">
        <v>552</v>
      </c>
      <c r="D5333" s="1">
        <v>45026</v>
      </c>
      <c r="F5333" t="b">
        <v>1</v>
      </c>
      <c r="G5333" s="6">
        <v>5846150</v>
      </c>
      <c r="H5333">
        <v>0</v>
      </c>
      <c r="I5333" s="6">
        <v>6000</v>
      </c>
      <c r="J5333" s="6">
        <v>5852150</v>
      </c>
    </row>
    <row r="5334" spans="1:10" x14ac:dyDescent="0.3">
      <c r="A5334" s="5">
        <v>45870</v>
      </c>
      <c r="B5334" t="s">
        <v>90</v>
      </c>
      <c r="C5334" t="s">
        <v>553</v>
      </c>
      <c r="D5334" s="1">
        <v>45036</v>
      </c>
      <c r="F5334" t="b">
        <v>1</v>
      </c>
      <c r="G5334" s="6">
        <v>8119170</v>
      </c>
      <c r="H5334">
        <v>0</v>
      </c>
      <c r="I5334">
        <v>0</v>
      </c>
      <c r="J5334" s="6">
        <v>8119170</v>
      </c>
    </row>
    <row r="5335" spans="1:10" x14ac:dyDescent="0.3">
      <c r="A5335" s="5">
        <v>45870</v>
      </c>
      <c r="B5335" t="s">
        <v>91</v>
      </c>
      <c r="C5335" t="s">
        <v>554</v>
      </c>
      <c r="D5335" s="1">
        <v>45042</v>
      </c>
      <c r="F5335" t="b">
        <v>1</v>
      </c>
      <c r="G5335" s="6">
        <v>11333210</v>
      </c>
      <c r="H5335">
        <v>0</v>
      </c>
      <c r="I5335">
        <v>0</v>
      </c>
      <c r="J5335" s="6">
        <v>11333210</v>
      </c>
    </row>
    <row r="5336" spans="1:10" x14ac:dyDescent="0.3">
      <c r="A5336" s="5">
        <v>45870</v>
      </c>
      <c r="B5336" t="s">
        <v>92</v>
      </c>
      <c r="C5336" t="s">
        <v>555</v>
      </c>
      <c r="D5336" s="1">
        <v>45049</v>
      </c>
      <c r="F5336" t="b">
        <v>1</v>
      </c>
      <c r="G5336" s="6">
        <v>2278950</v>
      </c>
      <c r="H5336" s="6">
        <v>76700</v>
      </c>
      <c r="I5336">
        <v>0</v>
      </c>
      <c r="J5336" s="6">
        <v>2355650</v>
      </c>
    </row>
    <row r="5337" spans="1:10" x14ac:dyDescent="0.3">
      <c r="A5337" s="5">
        <v>45870</v>
      </c>
      <c r="B5337" t="s">
        <v>93</v>
      </c>
      <c r="C5337" t="s">
        <v>556</v>
      </c>
      <c r="D5337" s="1">
        <v>45077</v>
      </c>
      <c r="F5337" t="b">
        <v>1</v>
      </c>
      <c r="G5337" s="6">
        <v>5240110</v>
      </c>
      <c r="H5337">
        <v>0</v>
      </c>
      <c r="I5337">
        <v>0</v>
      </c>
      <c r="J5337" s="6">
        <v>5240110</v>
      </c>
    </row>
    <row r="5338" spans="1:10" x14ac:dyDescent="0.3">
      <c r="A5338" s="5">
        <v>45870</v>
      </c>
      <c r="B5338" t="s">
        <v>94</v>
      </c>
      <c r="C5338" t="s">
        <v>557</v>
      </c>
      <c r="D5338" s="1">
        <v>45097</v>
      </c>
      <c r="F5338" t="b">
        <v>1</v>
      </c>
      <c r="G5338" s="6">
        <v>4766600</v>
      </c>
      <c r="H5338">
        <v>0</v>
      </c>
      <c r="I5338">
        <v>0</v>
      </c>
      <c r="J5338" s="6">
        <v>4766600</v>
      </c>
    </row>
    <row r="5339" spans="1:10" x14ac:dyDescent="0.3">
      <c r="A5339" s="5">
        <v>45870</v>
      </c>
      <c r="B5339" t="s">
        <v>95</v>
      </c>
      <c r="C5339" t="s">
        <v>558</v>
      </c>
      <c r="D5339" s="1">
        <v>45120</v>
      </c>
      <c r="F5339" t="b">
        <v>1</v>
      </c>
      <c r="G5339" s="6">
        <v>3843670</v>
      </c>
      <c r="H5339">
        <v>0</v>
      </c>
      <c r="I5339" s="6">
        <v>12910</v>
      </c>
      <c r="J5339" s="6">
        <v>3856580</v>
      </c>
    </row>
    <row r="5340" spans="1:10" x14ac:dyDescent="0.3">
      <c r="A5340" s="5">
        <v>45870</v>
      </c>
      <c r="B5340" t="s">
        <v>96</v>
      </c>
      <c r="C5340" t="s">
        <v>559</v>
      </c>
      <c r="D5340" s="1">
        <v>45120</v>
      </c>
      <c r="F5340" t="b">
        <v>1</v>
      </c>
      <c r="G5340" s="6">
        <v>3605160</v>
      </c>
      <c r="H5340">
        <v>0</v>
      </c>
      <c r="I5340" s="6">
        <v>5800</v>
      </c>
      <c r="J5340" s="6">
        <v>3610960</v>
      </c>
    </row>
    <row r="5341" spans="1:10" x14ac:dyDescent="0.3">
      <c r="A5341" s="5">
        <v>45870</v>
      </c>
      <c r="B5341" t="s">
        <v>97</v>
      </c>
      <c r="C5341" t="s">
        <v>560</v>
      </c>
      <c r="D5341" s="1">
        <v>45121</v>
      </c>
      <c r="F5341" t="b">
        <v>1</v>
      </c>
      <c r="G5341" s="6">
        <v>5680530</v>
      </c>
      <c r="H5341">
        <v>0</v>
      </c>
      <c r="I5341">
        <v>0</v>
      </c>
      <c r="J5341" s="6">
        <v>5680530</v>
      </c>
    </row>
    <row r="5342" spans="1:10" x14ac:dyDescent="0.3">
      <c r="A5342" s="5">
        <v>45870</v>
      </c>
      <c r="B5342" t="s">
        <v>98</v>
      </c>
      <c r="C5342" t="s">
        <v>561</v>
      </c>
      <c r="D5342" s="1">
        <v>45121</v>
      </c>
      <c r="F5342" t="b">
        <v>1</v>
      </c>
      <c r="G5342" s="6">
        <v>2726100</v>
      </c>
      <c r="H5342">
        <v>0</v>
      </c>
      <c r="I5342">
        <v>0</v>
      </c>
      <c r="J5342" s="6">
        <v>2726100</v>
      </c>
    </row>
    <row r="5343" spans="1:10" x14ac:dyDescent="0.3">
      <c r="A5343" s="5">
        <v>45870</v>
      </c>
      <c r="B5343" t="s">
        <v>99</v>
      </c>
      <c r="C5343" t="s">
        <v>562</v>
      </c>
      <c r="D5343" s="1">
        <v>45126</v>
      </c>
      <c r="F5343" t="b">
        <v>1</v>
      </c>
      <c r="G5343" s="6">
        <v>5138790</v>
      </c>
      <c r="H5343">
        <v>0</v>
      </c>
      <c r="I5343" s="6">
        <v>4950</v>
      </c>
      <c r="J5343" s="6">
        <v>5143740</v>
      </c>
    </row>
    <row r="5344" spans="1:10" x14ac:dyDescent="0.3">
      <c r="A5344" s="5">
        <v>45870</v>
      </c>
      <c r="B5344" t="s">
        <v>100</v>
      </c>
      <c r="C5344" t="s">
        <v>563</v>
      </c>
      <c r="D5344" s="1">
        <v>45133</v>
      </c>
      <c r="F5344" t="b">
        <v>1</v>
      </c>
      <c r="G5344" s="6">
        <v>6197690</v>
      </c>
      <c r="H5344">
        <v>0</v>
      </c>
      <c r="I5344">
        <v>0</v>
      </c>
      <c r="J5344" s="6">
        <v>6197690</v>
      </c>
    </row>
    <row r="5345" spans="1:10" x14ac:dyDescent="0.3">
      <c r="A5345" s="5">
        <v>45870</v>
      </c>
      <c r="B5345" t="s">
        <v>101</v>
      </c>
      <c r="C5345" t="s">
        <v>564</v>
      </c>
      <c r="D5345" s="1">
        <v>45140</v>
      </c>
      <c r="F5345" t="b">
        <v>1</v>
      </c>
      <c r="G5345" s="6">
        <v>4064090</v>
      </c>
      <c r="H5345">
        <v>0</v>
      </c>
      <c r="I5345">
        <v>0</v>
      </c>
      <c r="J5345" s="6">
        <v>4064090</v>
      </c>
    </row>
    <row r="5346" spans="1:10" x14ac:dyDescent="0.3">
      <c r="A5346" s="5">
        <v>45870</v>
      </c>
      <c r="B5346" t="s">
        <v>102</v>
      </c>
      <c r="C5346" t="s">
        <v>565</v>
      </c>
      <c r="D5346" s="1">
        <v>45154</v>
      </c>
      <c r="F5346" t="b">
        <v>1</v>
      </c>
      <c r="G5346" s="6">
        <v>8758600</v>
      </c>
      <c r="H5346">
        <v>0</v>
      </c>
      <c r="I5346" s="6">
        <v>1000</v>
      </c>
      <c r="J5346" s="6">
        <v>8759600</v>
      </c>
    </row>
    <row r="5347" spans="1:10" x14ac:dyDescent="0.3">
      <c r="A5347" s="5">
        <v>45870</v>
      </c>
      <c r="B5347" t="s">
        <v>103</v>
      </c>
      <c r="C5347" t="s">
        <v>566</v>
      </c>
      <c r="D5347" s="1">
        <v>45159</v>
      </c>
      <c r="F5347" t="b">
        <v>1</v>
      </c>
      <c r="G5347" s="6">
        <v>6949580</v>
      </c>
      <c r="H5347">
        <v>0</v>
      </c>
      <c r="I5347">
        <v>0</v>
      </c>
      <c r="J5347" s="6">
        <v>6949580</v>
      </c>
    </row>
    <row r="5348" spans="1:10" x14ac:dyDescent="0.3">
      <c r="A5348" s="5">
        <v>45870</v>
      </c>
      <c r="B5348" t="s">
        <v>104</v>
      </c>
      <c r="C5348" t="s">
        <v>567</v>
      </c>
      <c r="D5348" s="1">
        <v>45187</v>
      </c>
      <c r="F5348" t="b">
        <v>1</v>
      </c>
      <c r="G5348" s="6">
        <v>8248720</v>
      </c>
      <c r="H5348">
        <v>0</v>
      </c>
      <c r="I5348" s="6">
        <v>13340</v>
      </c>
      <c r="J5348" s="6">
        <v>8262060</v>
      </c>
    </row>
    <row r="5349" spans="1:10" x14ac:dyDescent="0.3">
      <c r="A5349" s="5">
        <v>45870</v>
      </c>
      <c r="B5349" t="s">
        <v>105</v>
      </c>
      <c r="C5349" t="s">
        <v>568</v>
      </c>
      <c r="D5349" s="1">
        <v>45187</v>
      </c>
      <c r="F5349" t="b">
        <v>1</v>
      </c>
      <c r="G5349" s="6">
        <v>5079450</v>
      </c>
      <c r="H5349">
        <v>0</v>
      </c>
      <c r="I5349">
        <v>0</v>
      </c>
      <c r="J5349" s="6">
        <v>5079450</v>
      </c>
    </row>
    <row r="5350" spans="1:10" x14ac:dyDescent="0.3">
      <c r="A5350" s="5">
        <v>45870</v>
      </c>
      <c r="B5350" t="s">
        <v>106</v>
      </c>
      <c r="C5350" t="s">
        <v>569</v>
      </c>
      <c r="D5350" s="1">
        <v>45188</v>
      </c>
      <c r="F5350" t="b">
        <v>1</v>
      </c>
      <c r="G5350" s="6">
        <v>3927750</v>
      </c>
      <c r="H5350">
        <v>0</v>
      </c>
      <c r="I5350">
        <v>0</v>
      </c>
      <c r="J5350" s="6">
        <v>3927750</v>
      </c>
    </row>
    <row r="5351" spans="1:10" x14ac:dyDescent="0.3">
      <c r="A5351" s="5">
        <v>45870</v>
      </c>
      <c r="B5351" t="s">
        <v>107</v>
      </c>
      <c r="C5351" t="s">
        <v>570</v>
      </c>
      <c r="D5351" s="1">
        <v>45189</v>
      </c>
      <c r="F5351" t="b">
        <v>1</v>
      </c>
      <c r="G5351" s="6">
        <v>7638700</v>
      </c>
      <c r="H5351">
        <v>0</v>
      </c>
      <c r="I5351" s="6">
        <v>8000</v>
      </c>
      <c r="J5351" s="6">
        <v>7646700</v>
      </c>
    </row>
    <row r="5352" spans="1:10" x14ac:dyDescent="0.3">
      <c r="A5352" s="5">
        <v>45870</v>
      </c>
      <c r="B5352" t="s">
        <v>108</v>
      </c>
      <c r="C5352" t="s">
        <v>571</v>
      </c>
      <c r="D5352" s="1">
        <v>45194</v>
      </c>
      <c r="F5352" t="b">
        <v>1</v>
      </c>
      <c r="G5352" s="6">
        <v>7196100</v>
      </c>
      <c r="H5352">
        <v>0</v>
      </c>
      <c r="I5352" s="6">
        <v>7500</v>
      </c>
      <c r="J5352" s="6">
        <v>7203600</v>
      </c>
    </row>
    <row r="5353" spans="1:10" x14ac:dyDescent="0.3">
      <c r="A5353" s="5">
        <v>45870</v>
      </c>
      <c r="B5353" t="s">
        <v>109</v>
      </c>
      <c r="C5353" t="s">
        <v>572</v>
      </c>
      <c r="D5353" s="1">
        <v>45195</v>
      </c>
      <c r="F5353" t="b">
        <v>1</v>
      </c>
      <c r="G5353" s="6">
        <v>6902420</v>
      </c>
      <c r="H5353">
        <v>0</v>
      </c>
      <c r="I5353" s="6">
        <v>5950</v>
      </c>
      <c r="J5353" s="6">
        <v>6908370</v>
      </c>
    </row>
    <row r="5354" spans="1:10" x14ac:dyDescent="0.3">
      <c r="A5354" s="5">
        <v>45870</v>
      </c>
      <c r="B5354" t="s">
        <v>110</v>
      </c>
      <c r="C5354" t="s">
        <v>573</v>
      </c>
      <c r="D5354" s="1">
        <v>45225</v>
      </c>
      <c r="F5354" t="b">
        <v>1</v>
      </c>
      <c r="G5354" s="6">
        <v>6875740</v>
      </c>
      <c r="H5354">
        <v>0</v>
      </c>
      <c r="I5354">
        <v>0</v>
      </c>
      <c r="J5354" s="6">
        <v>6875740</v>
      </c>
    </row>
    <row r="5355" spans="1:10" x14ac:dyDescent="0.3">
      <c r="A5355" s="5">
        <v>45870</v>
      </c>
      <c r="B5355" t="s">
        <v>111</v>
      </c>
      <c r="C5355" t="s">
        <v>574</v>
      </c>
      <c r="D5355" s="1">
        <v>45229</v>
      </c>
      <c r="F5355" t="b">
        <v>1</v>
      </c>
      <c r="G5355" s="6">
        <v>6259840</v>
      </c>
      <c r="H5355">
        <v>0</v>
      </c>
      <c r="I5355" s="6">
        <v>5800</v>
      </c>
      <c r="J5355" s="6">
        <v>6265640</v>
      </c>
    </row>
    <row r="5356" spans="1:10" x14ac:dyDescent="0.3">
      <c r="A5356" s="5">
        <v>45870</v>
      </c>
      <c r="B5356" t="s">
        <v>112</v>
      </c>
      <c r="C5356" t="s">
        <v>575</v>
      </c>
      <c r="D5356" s="1">
        <v>45236</v>
      </c>
      <c r="F5356" t="b">
        <v>1</v>
      </c>
      <c r="G5356" s="6">
        <v>4666850</v>
      </c>
      <c r="H5356">
        <v>0</v>
      </c>
      <c r="I5356" s="6">
        <v>7800</v>
      </c>
      <c r="J5356" s="6">
        <v>4674650</v>
      </c>
    </row>
    <row r="5357" spans="1:10" x14ac:dyDescent="0.3">
      <c r="A5357" s="5">
        <v>45870</v>
      </c>
      <c r="B5357" t="s">
        <v>113</v>
      </c>
      <c r="C5357" t="s">
        <v>576</v>
      </c>
      <c r="D5357" s="1">
        <v>45251</v>
      </c>
      <c r="F5357" t="b">
        <v>1</v>
      </c>
      <c r="G5357" s="6">
        <v>5769690</v>
      </c>
      <c r="H5357">
        <v>0</v>
      </c>
      <c r="I5357">
        <v>0</v>
      </c>
      <c r="J5357" s="6">
        <v>5769690</v>
      </c>
    </row>
    <row r="5358" spans="1:10" x14ac:dyDescent="0.3">
      <c r="A5358" s="5">
        <v>45870</v>
      </c>
      <c r="B5358" t="s">
        <v>114</v>
      </c>
      <c r="C5358" t="s">
        <v>577</v>
      </c>
      <c r="D5358" s="1">
        <v>45272</v>
      </c>
      <c r="F5358" t="b">
        <v>1</v>
      </c>
      <c r="G5358" s="6">
        <v>5626650</v>
      </c>
      <c r="H5358">
        <v>0</v>
      </c>
      <c r="I5358">
        <v>0</v>
      </c>
      <c r="J5358" s="6">
        <v>5626650</v>
      </c>
    </row>
    <row r="5359" spans="1:10" x14ac:dyDescent="0.3">
      <c r="A5359" s="5">
        <v>45870</v>
      </c>
      <c r="B5359" t="s">
        <v>115</v>
      </c>
      <c r="C5359" t="s">
        <v>578</v>
      </c>
      <c r="D5359" s="1">
        <v>45278</v>
      </c>
      <c r="F5359" t="b">
        <v>1</v>
      </c>
      <c r="G5359" s="6">
        <v>6162950</v>
      </c>
      <c r="H5359">
        <v>0</v>
      </c>
      <c r="I5359">
        <v>0</v>
      </c>
      <c r="J5359" s="6">
        <v>6162950</v>
      </c>
    </row>
    <row r="5360" spans="1:10" x14ac:dyDescent="0.3">
      <c r="A5360" s="5">
        <v>45870</v>
      </c>
      <c r="B5360" t="s">
        <v>116</v>
      </c>
      <c r="C5360" t="s">
        <v>579</v>
      </c>
      <c r="D5360" s="1">
        <v>45295</v>
      </c>
      <c r="F5360" t="b">
        <v>1</v>
      </c>
      <c r="G5360" s="6">
        <v>8259160</v>
      </c>
      <c r="H5360">
        <v>0</v>
      </c>
      <c r="I5360" s="6">
        <v>5800</v>
      </c>
      <c r="J5360" s="6">
        <v>8264960</v>
      </c>
    </row>
    <row r="5361" spans="1:10" x14ac:dyDescent="0.3">
      <c r="A5361" s="5">
        <v>45870</v>
      </c>
      <c r="B5361" t="s">
        <v>117</v>
      </c>
      <c r="C5361" t="s">
        <v>581</v>
      </c>
      <c r="D5361" s="1">
        <v>45296</v>
      </c>
      <c r="E5361" s="1">
        <v>45929</v>
      </c>
      <c r="F5361" t="b">
        <v>1</v>
      </c>
      <c r="G5361" s="6">
        <v>2154450</v>
      </c>
      <c r="H5361">
        <v>0</v>
      </c>
      <c r="I5361">
        <v>0</v>
      </c>
      <c r="J5361" s="6">
        <v>2154450</v>
      </c>
    </row>
    <row r="5362" spans="1:10" x14ac:dyDescent="0.3">
      <c r="A5362" s="5">
        <v>45870</v>
      </c>
      <c r="B5362" t="s">
        <v>118</v>
      </c>
      <c r="C5362" t="s">
        <v>580</v>
      </c>
      <c r="D5362" s="1">
        <v>45307</v>
      </c>
      <c r="F5362" t="b">
        <v>1</v>
      </c>
      <c r="G5362" s="6">
        <v>4617450</v>
      </c>
      <c r="H5362">
        <v>0</v>
      </c>
      <c r="I5362" s="6">
        <v>6960</v>
      </c>
      <c r="J5362" s="6">
        <v>4624410</v>
      </c>
    </row>
    <row r="5363" spans="1:10" x14ac:dyDescent="0.3">
      <c r="A5363" s="5">
        <v>45870</v>
      </c>
      <c r="B5363" t="s">
        <v>119</v>
      </c>
      <c r="C5363" t="s">
        <v>582</v>
      </c>
      <c r="D5363" s="1">
        <v>45308</v>
      </c>
      <c r="F5363" t="b">
        <v>1</v>
      </c>
      <c r="G5363" s="6">
        <v>6090470</v>
      </c>
      <c r="H5363">
        <v>0</v>
      </c>
      <c r="I5363">
        <v>0</v>
      </c>
      <c r="J5363" s="6">
        <v>6090470</v>
      </c>
    </row>
    <row r="5364" spans="1:10" x14ac:dyDescent="0.3">
      <c r="A5364" s="5">
        <v>45870</v>
      </c>
      <c r="B5364" t="s">
        <v>120</v>
      </c>
      <c r="C5364" t="s">
        <v>583</v>
      </c>
      <c r="D5364" s="1">
        <v>45316</v>
      </c>
      <c r="F5364" t="b">
        <v>1</v>
      </c>
      <c r="G5364" s="6">
        <v>7012350</v>
      </c>
      <c r="H5364">
        <v>0</v>
      </c>
      <c r="I5364" s="6">
        <v>10950</v>
      </c>
      <c r="J5364" s="6">
        <v>7023300</v>
      </c>
    </row>
    <row r="5365" spans="1:10" x14ac:dyDescent="0.3">
      <c r="A5365" s="5">
        <v>45870</v>
      </c>
      <c r="B5365" t="s">
        <v>121</v>
      </c>
      <c r="C5365" t="s">
        <v>584</v>
      </c>
      <c r="D5365" s="1">
        <v>45323</v>
      </c>
      <c r="F5365" t="b">
        <v>1</v>
      </c>
      <c r="G5365" s="6">
        <v>3810360</v>
      </c>
      <c r="H5365">
        <v>0</v>
      </c>
      <c r="I5365">
        <v>0</v>
      </c>
      <c r="J5365" s="6">
        <v>3810360</v>
      </c>
    </row>
    <row r="5366" spans="1:10" x14ac:dyDescent="0.3">
      <c r="A5366" s="5">
        <v>45870</v>
      </c>
      <c r="B5366" t="s">
        <v>122</v>
      </c>
      <c r="C5366" t="s">
        <v>585</v>
      </c>
      <c r="D5366" s="1">
        <v>45345</v>
      </c>
      <c r="F5366" t="b">
        <v>1</v>
      </c>
      <c r="G5366" s="6">
        <v>5910850</v>
      </c>
      <c r="H5366">
        <v>0</v>
      </c>
      <c r="I5366">
        <v>0</v>
      </c>
      <c r="J5366" s="6">
        <v>5910850</v>
      </c>
    </row>
    <row r="5367" spans="1:10" x14ac:dyDescent="0.3">
      <c r="A5367" s="5">
        <v>45870</v>
      </c>
      <c r="B5367" t="s">
        <v>123</v>
      </c>
      <c r="C5367" t="s">
        <v>586</v>
      </c>
      <c r="D5367" s="1">
        <v>45351</v>
      </c>
      <c r="F5367" t="b">
        <v>1</v>
      </c>
      <c r="G5367" s="6">
        <v>2349350</v>
      </c>
      <c r="H5367">
        <v>0</v>
      </c>
      <c r="I5367">
        <v>0</v>
      </c>
      <c r="J5367" s="6">
        <v>2349350</v>
      </c>
    </row>
    <row r="5368" spans="1:10" x14ac:dyDescent="0.3">
      <c r="A5368" s="5">
        <v>45870</v>
      </c>
      <c r="B5368" t="s">
        <v>124</v>
      </c>
      <c r="C5368" t="s">
        <v>587</v>
      </c>
      <c r="D5368" s="1">
        <v>45359</v>
      </c>
      <c r="F5368" t="b">
        <v>1</v>
      </c>
      <c r="G5368" s="6">
        <v>5310200</v>
      </c>
      <c r="H5368">
        <v>0</v>
      </c>
      <c r="I5368">
        <v>0</v>
      </c>
      <c r="J5368" s="6">
        <v>5310200</v>
      </c>
    </row>
    <row r="5369" spans="1:10" x14ac:dyDescent="0.3">
      <c r="A5369" s="5">
        <v>45870</v>
      </c>
      <c r="B5369" t="s">
        <v>125</v>
      </c>
      <c r="C5369" t="s">
        <v>588</v>
      </c>
      <c r="D5369" s="1">
        <v>45363</v>
      </c>
      <c r="F5369" t="b">
        <v>1</v>
      </c>
      <c r="G5369" s="6">
        <v>1416750</v>
      </c>
      <c r="H5369">
        <v>0</v>
      </c>
      <c r="I5369">
        <v>0</v>
      </c>
      <c r="J5369" s="6">
        <v>1416750</v>
      </c>
    </row>
    <row r="5370" spans="1:10" x14ac:dyDescent="0.3">
      <c r="A5370" s="5">
        <v>45870</v>
      </c>
      <c r="B5370" t="s">
        <v>126</v>
      </c>
      <c r="C5370" t="s">
        <v>589</v>
      </c>
      <c r="D5370" s="1">
        <v>45364</v>
      </c>
      <c r="F5370" t="b">
        <v>1</v>
      </c>
      <c r="G5370" s="6">
        <v>4047100</v>
      </c>
      <c r="H5370">
        <v>0</v>
      </c>
      <c r="I5370">
        <v>0</v>
      </c>
      <c r="J5370" s="6">
        <v>4047100</v>
      </c>
    </row>
    <row r="5371" spans="1:10" x14ac:dyDescent="0.3">
      <c r="A5371" s="5">
        <v>45870</v>
      </c>
      <c r="B5371" t="s">
        <v>127</v>
      </c>
      <c r="C5371" t="s">
        <v>590</v>
      </c>
      <c r="D5371" s="1">
        <v>45386</v>
      </c>
      <c r="F5371" t="b">
        <v>1</v>
      </c>
      <c r="G5371" s="6">
        <v>4826620</v>
      </c>
      <c r="H5371">
        <v>0</v>
      </c>
      <c r="I5371" s="6">
        <v>19800</v>
      </c>
      <c r="J5371" s="6">
        <v>4846420</v>
      </c>
    </row>
    <row r="5372" spans="1:10" x14ac:dyDescent="0.3">
      <c r="A5372" s="5">
        <v>45870</v>
      </c>
      <c r="B5372" t="s">
        <v>128</v>
      </c>
      <c r="C5372" t="s">
        <v>591</v>
      </c>
      <c r="D5372" s="1">
        <v>45387</v>
      </c>
      <c r="F5372" t="b">
        <v>1</v>
      </c>
      <c r="G5372" s="6">
        <v>4413800</v>
      </c>
      <c r="H5372">
        <v>0</v>
      </c>
      <c r="I5372" s="6">
        <v>6950</v>
      </c>
      <c r="J5372" s="6">
        <v>4420750</v>
      </c>
    </row>
    <row r="5373" spans="1:10" x14ac:dyDescent="0.3">
      <c r="A5373" s="5">
        <v>45870</v>
      </c>
      <c r="B5373" t="s">
        <v>129</v>
      </c>
      <c r="C5373" t="s">
        <v>592</v>
      </c>
      <c r="D5373" s="1">
        <v>45434</v>
      </c>
      <c r="F5373" t="b">
        <v>1</v>
      </c>
      <c r="G5373" s="6">
        <v>4487040</v>
      </c>
      <c r="H5373">
        <v>0</v>
      </c>
      <c r="I5373">
        <v>0</v>
      </c>
      <c r="J5373" s="6">
        <v>4487040</v>
      </c>
    </row>
    <row r="5374" spans="1:10" x14ac:dyDescent="0.3">
      <c r="A5374" s="5">
        <v>45870</v>
      </c>
      <c r="B5374" t="s">
        <v>130</v>
      </c>
      <c r="C5374" t="s">
        <v>593</v>
      </c>
      <c r="D5374" s="1">
        <v>45436</v>
      </c>
      <c r="F5374" t="b">
        <v>1</v>
      </c>
      <c r="G5374" s="6">
        <v>3698900</v>
      </c>
      <c r="H5374">
        <v>0</v>
      </c>
      <c r="I5374" s="6">
        <v>5000</v>
      </c>
      <c r="J5374" s="6">
        <v>3703900</v>
      </c>
    </row>
    <row r="5375" spans="1:10" x14ac:dyDescent="0.3">
      <c r="A5375" s="5">
        <v>45870</v>
      </c>
      <c r="B5375" t="s">
        <v>131</v>
      </c>
      <c r="C5375" t="s">
        <v>594</v>
      </c>
      <c r="D5375" s="1">
        <v>45469</v>
      </c>
      <c r="F5375" t="b">
        <v>1</v>
      </c>
      <c r="G5375" s="6">
        <v>7319030</v>
      </c>
      <c r="H5375">
        <v>0</v>
      </c>
      <c r="I5375">
        <v>0</v>
      </c>
      <c r="J5375" s="6">
        <v>7319030</v>
      </c>
    </row>
    <row r="5376" spans="1:10" x14ac:dyDescent="0.3">
      <c r="A5376" s="5">
        <v>45870</v>
      </c>
      <c r="B5376" t="s">
        <v>132</v>
      </c>
      <c r="C5376" t="s">
        <v>598</v>
      </c>
      <c r="D5376" s="1">
        <v>45475</v>
      </c>
      <c r="F5376" t="b">
        <v>1</v>
      </c>
      <c r="G5376" s="6">
        <v>5107850</v>
      </c>
      <c r="H5376">
        <v>0</v>
      </c>
      <c r="I5376" s="6">
        <v>5000</v>
      </c>
      <c r="J5376" s="6">
        <v>5112850</v>
      </c>
    </row>
    <row r="5377" spans="1:10" x14ac:dyDescent="0.3">
      <c r="A5377" s="5">
        <v>45870</v>
      </c>
      <c r="B5377" t="s">
        <v>133</v>
      </c>
      <c r="C5377" t="s">
        <v>599</v>
      </c>
      <c r="D5377" s="1">
        <v>45495</v>
      </c>
      <c r="F5377" t="b">
        <v>1</v>
      </c>
      <c r="G5377" s="6">
        <v>1597050</v>
      </c>
      <c r="H5377">
        <v>0</v>
      </c>
      <c r="I5377">
        <v>0</v>
      </c>
      <c r="J5377" s="6">
        <v>1597050</v>
      </c>
    </row>
    <row r="5378" spans="1:10" x14ac:dyDescent="0.3">
      <c r="A5378" s="5">
        <v>45870</v>
      </c>
      <c r="B5378" t="s">
        <v>134</v>
      </c>
      <c r="C5378" t="s">
        <v>600</v>
      </c>
      <c r="D5378" s="1">
        <v>45505</v>
      </c>
      <c r="F5378" t="b">
        <v>0</v>
      </c>
      <c r="G5378" s="6">
        <v>4603800</v>
      </c>
      <c r="H5378">
        <v>0</v>
      </c>
      <c r="I5378">
        <v>0</v>
      </c>
      <c r="J5378" s="6">
        <v>4603800</v>
      </c>
    </row>
    <row r="5379" spans="1:10" x14ac:dyDescent="0.3">
      <c r="A5379" s="5">
        <v>45870</v>
      </c>
      <c r="B5379" t="s">
        <v>135</v>
      </c>
      <c r="C5379" t="s">
        <v>601</v>
      </c>
      <c r="D5379" s="1">
        <v>45531</v>
      </c>
      <c r="F5379" t="b">
        <v>0</v>
      </c>
      <c r="G5379" s="6">
        <v>8048050</v>
      </c>
      <c r="H5379">
        <v>0</v>
      </c>
      <c r="I5379">
        <v>0</v>
      </c>
      <c r="J5379" s="6">
        <v>8048050</v>
      </c>
    </row>
    <row r="5380" spans="1:10" x14ac:dyDescent="0.3">
      <c r="A5380" s="5">
        <v>45870</v>
      </c>
      <c r="B5380" t="s">
        <v>136</v>
      </c>
      <c r="C5380" t="s">
        <v>602</v>
      </c>
      <c r="D5380" s="1">
        <v>45532</v>
      </c>
      <c r="F5380" t="b">
        <v>0</v>
      </c>
      <c r="G5380" s="6">
        <v>2447000</v>
      </c>
      <c r="H5380">
        <v>0</v>
      </c>
      <c r="I5380">
        <v>0</v>
      </c>
      <c r="J5380" s="6">
        <v>2447000</v>
      </c>
    </row>
    <row r="5381" spans="1:10" x14ac:dyDescent="0.3">
      <c r="A5381" s="5">
        <v>45870</v>
      </c>
      <c r="B5381" t="s">
        <v>137</v>
      </c>
      <c r="C5381" t="s">
        <v>603</v>
      </c>
      <c r="D5381" s="1">
        <v>45541</v>
      </c>
      <c r="F5381" t="b">
        <v>0</v>
      </c>
      <c r="G5381" s="6">
        <v>4814030</v>
      </c>
      <c r="H5381">
        <v>0</v>
      </c>
      <c r="I5381" s="6">
        <v>5800</v>
      </c>
      <c r="J5381" s="6">
        <v>4819830</v>
      </c>
    </row>
    <row r="5382" spans="1:10" x14ac:dyDescent="0.3">
      <c r="A5382" s="5">
        <v>45870</v>
      </c>
      <c r="B5382" t="s">
        <v>138</v>
      </c>
      <c r="C5382" t="s">
        <v>604</v>
      </c>
      <c r="D5382" s="1">
        <v>45540</v>
      </c>
      <c r="F5382" t="b">
        <v>0</v>
      </c>
      <c r="G5382" s="6">
        <v>4757970</v>
      </c>
      <c r="H5382">
        <v>0</v>
      </c>
      <c r="I5382">
        <v>0</v>
      </c>
      <c r="J5382" s="6">
        <v>4757970</v>
      </c>
    </row>
    <row r="5383" spans="1:10" x14ac:dyDescent="0.3">
      <c r="A5383" s="5">
        <v>45870</v>
      </c>
      <c r="B5383" t="s">
        <v>139</v>
      </c>
      <c r="C5383" t="s">
        <v>605</v>
      </c>
      <c r="D5383" s="1">
        <v>45567</v>
      </c>
      <c r="F5383" t="b">
        <v>0</v>
      </c>
      <c r="G5383" s="6">
        <v>4879150</v>
      </c>
      <c r="H5383">
        <v>0</v>
      </c>
      <c r="I5383">
        <v>0</v>
      </c>
      <c r="J5383" s="6">
        <v>4879150</v>
      </c>
    </row>
    <row r="5384" spans="1:10" x14ac:dyDescent="0.3">
      <c r="A5384" s="5">
        <v>45870</v>
      </c>
      <c r="B5384" t="s">
        <v>140</v>
      </c>
      <c r="C5384" t="s">
        <v>606</v>
      </c>
      <c r="D5384" s="1">
        <v>45589</v>
      </c>
      <c r="F5384" t="b">
        <v>0</v>
      </c>
      <c r="G5384" s="6">
        <v>3059300</v>
      </c>
      <c r="H5384">
        <v>0</v>
      </c>
      <c r="I5384">
        <v>0</v>
      </c>
      <c r="J5384" s="6">
        <v>3059300</v>
      </c>
    </row>
    <row r="5385" spans="1:10" x14ac:dyDescent="0.3">
      <c r="A5385" s="5">
        <v>45870</v>
      </c>
      <c r="B5385" t="s">
        <v>141</v>
      </c>
      <c r="C5385" t="s">
        <v>607</v>
      </c>
      <c r="D5385" s="1">
        <v>45611</v>
      </c>
      <c r="F5385" t="b">
        <v>0</v>
      </c>
      <c r="G5385" s="6">
        <v>4325760</v>
      </c>
      <c r="H5385">
        <v>0</v>
      </c>
      <c r="I5385">
        <v>0</v>
      </c>
      <c r="J5385" s="6">
        <v>4325760</v>
      </c>
    </row>
    <row r="5386" spans="1:10" x14ac:dyDescent="0.3">
      <c r="A5386" s="5">
        <v>45870</v>
      </c>
      <c r="B5386" t="s">
        <v>142</v>
      </c>
      <c r="C5386" t="s">
        <v>608</v>
      </c>
      <c r="D5386" s="1">
        <v>45652</v>
      </c>
      <c r="F5386" t="b">
        <v>0</v>
      </c>
      <c r="G5386" s="6">
        <v>3910650</v>
      </c>
      <c r="H5386">
        <v>0</v>
      </c>
      <c r="I5386">
        <v>0</v>
      </c>
      <c r="J5386" s="6">
        <v>3910650</v>
      </c>
    </row>
    <row r="5387" spans="1:10" x14ac:dyDescent="0.3">
      <c r="A5387" s="5">
        <v>45870</v>
      </c>
      <c r="B5387" t="s">
        <v>143</v>
      </c>
      <c r="C5387" t="s">
        <v>609</v>
      </c>
      <c r="D5387" s="1">
        <v>45659</v>
      </c>
      <c r="F5387" t="b">
        <v>0</v>
      </c>
      <c r="G5387" s="6">
        <v>6340450</v>
      </c>
      <c r="H5387">
        <v>0</v>
      </c>
      <c r="I5387">
        <v>0</v>
      </c>
      <c r="J5387" s="6">
        <v>6340450</v>
      </c>
    </row>
    <row r="5388" spans="1:10" x14ac:dyDescent="0.3">
      <c r="A5388" s="5">
        <v>45870</v>
      </c>
      <c r="B5388" t="s">
        <v>144</v>
      </c>
      <c r="C5388" t="s">
        <v>610</v>
      </c>
      <c r="D5388" s="1">
        <v>45755</v>
      </c>
      <c r="F5388" t="b">
        <v>0</v>
      </c>
      <c r="G5388" s="6">
        <v>6613150</v>
      </c>
      <c r="H5388">
        <v>0</v>
      </c>
      <c r="I5388">
        <v>0</v>
      </c>
      <c r="J5388" s="6">
        <v>6613150</v>
      </c>
    </row>
    <row r="5389" spans="1:10" x14ac:dyDescent="0.3">
      <c r="A5389" s="5">
        <v>45870</v>
      </c>
      <c r="B5389" t="s">
        <v>145</v>
      </c>
      <c r="C5389" t="s">
        <v>611</v>
      </c>
      <c r="D5389" s="1">
        <v>45860</v>
      </c>
      <c r="F5389" t="b">
        <v>0</v>
      </c>
      <c r="G5389" s="6">
        <v>2580200</v>
      </c>
      <c r="H5389">
        <v>0</v>
      </c>
      <c r="I5389">
        <v>0</v>
      </c>
      <c r="J5389" s="6">
        <v>2580200</v>
      </c>
    </row>
    <row r="5390" spans="1:10" x14ac:dyDescent="0.3">
      <c r="A5390" s="5">
        <v>45870</v>
      </c>
      <c r="B5390" t="s">
        <v>147</v>
      </c>
      <c r="C5390" t="s">
        <v>612</v>
      </c>
      <c r="D5390" s="1">
        <v>45880</v>
      </c>
      <c r="F5390" t="b">
        <v>0</v>
      </c>
      <c r="G5390" s="6">
        <v>3079200</v>
      </c>
      <c r="H5390">
        <v>0</v>
      </c>
      <c r="I5390">
        <v>0</v>
      </c>
      <c r="J5390" s="6">
        <v>3079200</v>
      </c>
    </row>
    <row r="5391" spans="1:10" x14ac:dyDescent="0.3">
      <c r="A5391" s="5">
        <v>45870</v>
      </c>
      <c r="B5391" t="s">
        <v>146</v>
      </c>
      <c r="C5391" t="s">
        <v>613</v>
      </c>
      <c r="D5391" s="1">
        <v>45867</v>
      </c>
      <c r="F5391" t="b">
        <v>0</v>
      </c>
      <c r="G5391" s="6">
        <v>2666330</v>
      </c>
      <c r="H5391">
        <v>0</v>
      </c>
      <c r="I5391">
        <v>0</v>
      </c>
      <c r="J5391" s="6">
        <v>2666330</v>
      </c>
    </row>
    <row r="5392" spans="1:10" x14ac:dyDescent="0.3">
      <c r="A5392" s="5">
        <v>45870</v>
      </c>
      <c r="B5392" t="s">
        <v>148</v>
      </c>
      <c r="C5392" t="s">
        <v>615</v>
      </c>
      <c r="D5392" s="1">
        <v>45911</v>
      </c>
      <c r="F5392" t="b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3">
      <c r="A5393" s="5">
        <v>45870</v>
      </c>
      <c r="B5393" t="s">
        <v>149</v>
      </c>
      <c r="C5393" t="s">
        <v>616</v>
      </c>
      <c r="D5393" s="1">
        <v>45912</v>
      </c>
      <c r="F5393" t="b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3">
      <c r="A5394" s="5">
        <v>45870</v>
      </c>
      <c r="B5394" t="s">
        <v>150</v>
      </c>
      <c r="C5394" t="s">
        <v>617</v>
      </c>
      <c r="D5394" s="1">
        <v>45912</v>
      </c>
      <c r="F5394" t="b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3">
      <c r="A5395" s="5">
        <v>45901</v>
      </c>
      <c r="B5395" t="s">
        <v>1</v>
      </c>
      <c r="C5395" t="s">
        <v>475</v>
      </c>
      <c r="D5395" s="1">
        <v>42292</v>
      </c>
      <c r="F5395" t="b">
        <v>1</v>
      </c>
      <c r="G5395" s="6">
        <v>6538350</v>
      </c>
      <c r="H5395" s="6">
        <v>270400</v>
      </c>
      <c r="I5395" s="6">
        <v>6240</v>
      </c>
      <c r="J5395" s="6">
        <v>6814990</v>
      </c>
    </row>
    <row r="5396" spans="1:10" x14ac:dyDescent="0.3">
      <c r="A5396" s="5">
        <v>45901</v>
      </c>
      <c r="B5396" t="s">
        <v>3</v>
      </c>
      <c r="C5396" t="s">
        <v>476</v>
      </c>
      <c r="D5396" s="1">
        <v>42444</v>
      </c>
      <c r="F5396" t="b">
        <v>1</v>
      </c>
      <c r="G5396" s="6">
        <v>2528070</v>
      </c>
      <c r="H5396">
        <v>0</v>
      </c>
      <c r="I5396">
        <v>0</v>
      </c>
      <c r="J5396" s="6">
        <v>2528070</v>
      </c>
    </row>
    <row r="5397" spans="1:10" x14ac:dyDescent="0.3">
      <c r="A5397" s="5">
        <v>45901</v>
      </c>
      <c r="B5397" t="s">
        <v>4</v>
      </c>
      <c r="C5397" t="s">
        <v>477</v>
      </c>
      <c r="D5397" s="1">
        <v>42503</v>
      </c>
      <c r="F5397" t="b">
        <v>1</v>
      </c>
      <c r="G5397" s="6">
        <v>10258350</v>
      </c>
      <c r="H5397">
        <v>0</v>
      </c>
      <c r="I5397" s="6">
        <v>7950</v>
      </c>
      <c r="J5397" s="6">
        <v>10266300</v>
      </c>
    </row>
    <row r="5398" spans="1:10" x14ac:dyDescent="0.3">
      <c r="A5398" s="5">
        <v>45901</v>
      </c>
      <c r="B5398" t="s">
        <v>6</v>
      </c>
      <c r="C5398" t="s">
        <v>478</v>
      </c>
      <c r="D5398" s="1">
        <v>42638</v>
      </c>
      <c r="F5398" t="b">
        <v>1</v>
      </c>
      <c r="G5398" s="6">
        <v>5561620</v>
      </c>
      <c r="H5398" s="6">
        <v>112300</v>
      </c>
      <c r="I5398" s="6">
        <v>-1500</v>
      </c>
      <c r="J5398" s="6">
        <v>5672420</v>
      </c>
    </row>
    <row r="5399" spans="1:10" x14ac:dyDescent="0.3">
      <c r="A5399" s="5">
        <v>45901</v>
      </c>
      <c r="B5399" t="s">
        <v>8</v>
      </c>
      <c r="C5399" t="s">
        <v>479</v>
      </c>
      <c r="D5399" s="1">
        <v>42708</v>
      </c>
      <c r="F5399" t="b">
        <v>1</v>
      </c>
      <c r="G5399" s="6">
        <v>5959750</v>
      </c>
      <c r="H5399">
        <v>0</v>
      </c>
      <c r="I5399">
        <v>0</v>
      </c>
      <c r="J5399" s="6">
        <v>5959750</v>
      </c>
    </row>
    <row r="5400" spans="1:10" x14ac:dyDescent="0.3">
      <c r="A5400" s="5">
        <v>45901</v>
      </c>
      <c r="B5400" t="s">
        <v>10</v>
      </c>
      <c r="C5400" t="s">
        <v>480</v>
      </c>
      <c r="D5400" s="1">
        <v>43039</v>
      </c>
      <c r="F5400" t="b">
        <v>1</v>
      </c>
      <c r="G5400" s="6">
        <v>3760850</v>
      </c>
      <c r="H5400" s="6">
        <v>158900</v>
      </c>
      <c r="I5400" s="6">
        <v>11750</v>
      </c>
      <c r="J5400" s="6">
        <v>3931500</v>
      </c>
    </row>
    <row r="5401" spans="1:10" x14ac:dyDescent="0.3">
      <c r="A5401" s="5">
        <v>45901</v>
      </c>
      <c r="B5401" t="s">
        <v>11</v>
      </c>
      <c r="C5401" t="s">
        <v>481</v>
      </c>
      <c r="D5401" s="1">
        <v>43146</v>
      </c>
      <c r="F5401" t="b">
        <v>1</v>
      </c>
      <c r="G5401" s="6">
        <v>6561910</v>
      </c>
      <c r="H5401" s="6">
        <v>7800</v>
      </c>
      <c r="I5401">
        <v>0</v>
      </c>
      <c r="J5401" s="6">
        <v>6569710</v>
      </c>
    </row>
    <row r="5402" spans="1:10" x14ac:dyDescent="0.3">
      <c r="A5402" s="5">
        <v>45901</v>
      </c>
      <c r="B5402" t="s">
        <v>12</v>
      </c>
      <c r="C5402" t="s">
        <v>494</v>
      </c>
      <c r="D5402" s="1">
        <v>43252</v>
      </c>
      <c r="F5402" t="b">
        <v>1</v>
      </c>
      <c r="G5402" s="6">
        <v>756000</v>
      </c>
      <c r="H5402">
        <v>0</v>
      </c>
      <c r="I5402">
        <v>0</v>
      </c>
      <c r="J5402" s="6">
        <v>756000</v>
      </c>
    </row>
    <row r="5403" spans="1:10" x14ac:dyDescent="0.3">
      <c r="A5403" s="5">
        <v>45901</v>
      </c>
      <c r="B5403" t="s">
        <v>13</v>
      </c>
      <c r="C5403" t="s">
        <v>485</v>
      </c>
      <c r="D5403" s="1">
        <v>43779</v>
      </c>
      <c r="F5403" t="b">
        <v>1</v>
      </c>
      <c r="G5403" s="6">
        <v>6600190</v>
      </c>
      <c r="H5403" s="6">
        <v>153000</v>
      </c>
      <c r="I5403">
        <v>0</v>
      </c>
      <c r="J5403" s="6">
        <v>6753190</v>
      </c>
    </row>
    <row r="5404" spans="1:10" x14ac:dyDescent="0.3">
      <c r="A5404" s="5">
        <v>45901</v>
      </c>
      <c r="B5404" t="s">
        <v>15</v>
      </c>
      <c r="C5404" t="s">
        <v>517</v>
      </c>
      <c r="D5404" s="1">
        <v>44583</v>
      </c>
      <c r="F5404" t="b">
        <v>1</v>
      </c>
      <c r="G5404" s="6">
        <v>6232300</v>
      </c>
      <c r="H5404" s="6">
        <v>237100</v>
      </c>
      <c r="I5404">
        <v>0</v>
      </c>
      <c r="J5404" s="6">
        <v>6469400</v>
      </c>
    </row>
    <row r="5405" spans="1:10" x14ac:dyDescent="0.3">
      <c r="A5405" s="5">
        <v>45901</v>
      </c>
      <c r="B5405" t="s">
        <v>16</v>
      </c>
      <c r="C5405" t="s">
        <v>538</v>
      </c>
      <c r="D5405" s="1">
        <v>44889</v>
      </c>
      <c r="F5405" t="b">
        <v>1</v>
      </c>
      <c r="G5405" s="6">
        <v>6919420</v>
      </c>
      <c r="H5405">
        <v>0</v>
      </c>
      <c r="I5405" s="6">
        <v>11150</v>
      </c>
      <c r="J5405" s="6">
        <v>6930570</v>
      </c>
    </row>
    <row r="5406" spans="1:10" x14ac:dyDescent="0.3">
      <c r="A5406" s="5">
        <v>45901</v>
      </c>
      <c r="B5406" t="s">
        <v>17</v>
      </c>
      <c r="C5406" t="s">
        <v>595</v>
      </c>
      <c r="D5406" s="1">
        <v>45470</v>
      </c>
      <c r="F5406" t="b">
        <v>1</v>
      </c>
      <c r="G5406" s="6">
        <v>4875210</v>
      </c>
      <c r="H5406">
        <v>0</v>
      </c>
      <c r="I5406" s="6">
        <v>11600</v>
      </c>
      <c r="J5406" s="6">
        <v>4886810</v>
      </c>
    </row>
    <row r="5407" spans="1:10" x14ac:dyDescent="0.3">
      <c r="A5407" s="5">
        <v>45901</v>
      </c>
      <c r="B5407" t="s">
        <v>18</v>
      </c>
      <c r="C5407" t="s">
        <v>596</v>
      </c>
      <c r="D5407" s="1">
        <v>45810</v>
      </c>
      <c r="F5407" t="b">
        <v>0</v>
      </c>
      <c r="G5407" s="6">
        <v>3018930</v>
      </c>
      <c r="H5407">
        <v>0</v>
      </c>
      <c r="I5407" s="6">
        <v>10900</v>
      </c>
      <c r="J5407" s="6">
        <v>3029830</v>
      </c>
    </row>
    <row r="5408" spans="1:10" x14ac:dyDescent="0.3">
      <c r="A5408" s="5">
        <v>45901</v>
      </c>
      <c r="B5408" t="s">
        <v>19</v>
      </c>
      <c r="C5408" t="s">
        <v>597</v>
      </c>
      <c r="D5408" s="1">
        <v>45859</v>
      </c>
      <c r="F5408" t="b">
        <v>0</v>
      </c>
      <c r="G5408" s="6">
        <v>2606630</v>
      </c>
      <c r="H5408">
        <v>0</v>
      </c>
      <c r="I5408">
        <v>0</v>
      </c>
      <c r="J5408" s="6">
        <v>2606630</v>
      </c>
    </row>
    <row r="5409" spans="1:10" x14ac:dyDescent="0.3">
      <c r="A5409" s="5">
        <v>45901</v>
      </c>
      <c r="B5409" t="s">
        <v>20</v>
      </c>
      <c r="C5409" t="s">
        <v>482</v>
      </c>
      <c r="D5409" s="1">
        <v>43629</v>
      </c>
      <c r="F5409" t="b">
        <v>1</v>
      </c>
      <c r="G5409" s="6">
        <v>8807750</v>
      </c>
      <c r="H5409" s="6">
        <v>220000</v>
      </c>
      <c r="I5409" s="6">
        <v>1000</v>
      </c>
      <c r="J5409" s="6">
        <v>9028750</v>
      </c>
    </row>
    <row r="5410" spans="1:10" x14ac:dyDescent="0.3">
      <c r="A5410" s="5">
        <v>45901</v>
      </c>
      <c r="B5410" t="s">
        <v>21</v>
      </c>
      <c r="C5410" t="s">
        <v>483</v>
      </c>
      <c r="D5410" s="1">
        <v>43631</v>
      </c>
      <c r="F5410" t="b">
        <v>1</v>
      </c>
      <c r="G5410" s="6">
        <v>3718500</v>
      </c>
      <c r="H5410" s="6">
        <v>122200</v>
      </c>
      <c r="I5410">
        <v>0</v>
      </c>
      <c r="J5410" s="6">
        <v>3840700</v>
      </c>
    </row>
    <row r="5411" spans="1:10" x14ac:dyDescent="0.3">
      <c r="A5411" s="5">
        <v>45901</v>
      </c>
      <c r="B5411" t="s">
        <v>22</v>
      </c>
      <c r="C5411" t="s">
        <v>484</v>
      </c>
      <c r="D5411" s="1">
        <v>43743</v>
      </c>
      <c r="F5411" t="b">
        <v>1</v>
      </c>
      <c r="G5411" s="6">
        <v>6098600</v>
      </c>
      <c r="H5411" s="6">
        <v>71100</v>
      </c>
      <c r="I5411">
        <v>0</v>
      </c>
      <c r="J5411" s="6">
        <v>6169700</v>
      </c>
    </row>
    <row r="5412" spans="1:10" x14ac:dyDescent="0.3">
      <c r="A5412" s="5">
        <v>45901</v>
      </c>
      <c r="B5412" t="s">
        <v>23</v>
      </c>
      <c r="C5412" t="s">
        <v>486</v>
      </c>
      <c r="D5412" s="1">
        <v>43834</v>
      </c>
      <c r="F5412" t="b">
        <v>1</v>
      </c>
      <c r="G5412" s="6">
        <v>9904860</v>
      </c>
      <c r="H5412">
        <v>0</v>
      </c>
      <c r="I5412">
        <v>0</v>
      </c>
      <c r="J5412" s="6">
        <v>9904860</v>
      </c>
    </row>
    <row r="5413" spans="1:10" x14ac:dyDescent="0.3">
      <c r="A5413" s="5">
        <v>45901</v>
      </c>
      <c r="B5413" t="s">
        <v>24</v>
      </c>
      <c r="C5413" t="s">
        <v>487</v>
      </c>
      <c r="D5413" s="1">
        <v>43833</v>
      </c>
      <c r="F5413" t="b">
        <v>1</v>
      </c>
      <c r="G5413" s="6">
        <v>4245400</v>
      </c>
      <c r="H5413">
        <v>0</v>
      </c>
      <c r="I5413">
        <v>0</v>
      </c>
      <c r="J5413" s="6">
        <v>4245400</v>
      </c>
    </row>
    <row r="5414" spans="1:10" x14ac:dyDescent="0.3">
      <c r="A5414" s="5">
        <v>45901</v>
      </c>
      <c r="B5414" t="s">
        <v>25</v>
      </c>
      <c r="C5414" t="s">
        <v>488</v>
      </c>
      <c r="D5414" s="1">
        <v>43853</v>
      </c>
      <c r="F5414" t="b">
        <v>1</v>
      </c>
      <c r="G5414" s="6">
        <v>8184130</v>
      </c>
      <c r="H5414" s="6">
        <v>280500</v>
      </c>
      <c r="I5414" s="6">
        <v>12150</v>
      </c>
      <c r="J5414" s="6">
        <v>8476780</v>
      </c>
    </row>
    <row r="5415" spans="1:10" x14ac:dyDescent="0.3">
      <c r="A5415" s="5">
        <v>45901</v>
      </c>
      <c r="B5415" t="s">
        <v>26</v>
      </c>
      <c r="C5415" t="s">
        <v>489</v>
      </c>
      <c r="D5415" s="1">
        <v>43945</v>
      </c>
      <c r="F5415" t="b">
        <v>1</v>
      </c>
      <c r="G5415" s="6">
        <v>6931420</v>
      </c>
      <c r="H5415" s="6">
        <v>119200</v>
      </c>
      <c r="I5415">
        <v>0</v>
      </c>
      <c r="J5415" s="6">
        <v>7050620</v>
      </c>
    </row>
    <row r="5416" spans="1:10" x14ac:dyDescent="0.3">
      <c r="A5416" s="5">
        <v>45901</v>
      </c>
      <c r="B5416" t="s">
        <v>27</v>
      </c>
      <c r="C5416" t="s">
        <v>490</v>
      </c>
      <c r="D5416" s="1">
        <v>44015</v>
      </c>
      <c r="F5416" t="b">
        <v>1</v>
      </c>
      <c r="G5416" s="6">
        <v>3154800</v>
      </c>
      <c r="H5416">
        <v>0</v>
      </c>
      <c r="I5416">
        <v>0</v>
      </c>
      <c r="J5416" s="6">
        <v>3154800</v>
      </c>
    </row>
    <row r="5417" spans="1:10" x14ac:dyDescent="0.3">
      <c r="A5417" s="5">
        <v>45901</v>
      </c>
      <c r="B5417" t="s">
        <v>28</v>
      </c>
      <c r="C5417" t="s">
        <v>491</v>
      </c>
      <c r="D5417" s="1">
        <v>44042</v>
      </c>
      <c r="F5417" t="b">
        <v>1</v>
      </c>
      <c r="G5417" s="6">
        <v>5700000</v>
      </c>
      <c r="H5417">
        <v>0</v>
      </c>
      <c r="I5417" s="6">
        <v>13900</v>
      </c>
      <c r="J5417" s="6">
        <v>5713900</v>
      </c>
    </row>
    <row r="5418" spans="1:10" x14ac:dyDescent="0.3">
      <c r="A5418" s="5">
        <v>45901</v>
      </c>
      <c r="B5418" t="s">
        <v>29</v>
      </c>
      <c r="C5418" t="s">
        <v>492</v>
      </c>
      <c r="D5418" s="1">
        <v>44043</v>
      </c>
      <c r="F5418" t="b">
        <v>1</v>
      </c>
      <c r="G5418" s="6">
        <v>4259370</v>
      </c>
      <c r="H5418">
        <v>0</v>
      </c>
      <c r="I5418">
        <v>0</v>
      </c>
      <c r="J5418" s="6">
        <v>4259370</v>
      </c>
    </row>
    <row r="5419" spans="1:10" x14ac:dyDescent="0.3">
      <c r="A5419" s="5">
        <v>45901</v>
      </c>
      <c r="B5419" t="s">
        <v>30</v>
      </c>
      <c r="C5419" t="s">
        <v>493</v>
      </c>
      <c r="D5419" s="1">
        <v>44072</v>
      </c>
      <c r="F5419" t="b">
        <v>1</v>
      </c>
      <c r="G5419" s="6">
        <v>7707120</v>
      </c>
      <c r="H5419">
        <v>0</v>
      </c>
      <c r="I5419" s="6">
        <v>12330</v>
      </c>
      <c r="J5419" s="6">
        <v>7719450</v>
      </c>
    </row>
    <row r="5420" spans="1:10" x14ac:dyDescent="0.3">
      <c r="A5420" s="5">
        <v>45901</v>
      </c>
      <c r="B5420" t="s">
        <v>31</v>
      </c>
      <c r="C5420" t="s">
        <v>495</v>
      </c>
      <c r="D5420" s="1">
        <v>44085</v>
      </c>
      <c r="F5420" t="b">
        <v>1</v>
      </c>
      <c r="G5420" s="6">
        <v>4854620</v>
      </c>
      <c r="H5420">
        <v>0</v>
      </c>
      <c r="I5420">
        <v>0</v>
      </c>
      <c r="J5420" s="6">
        <v>4854620</v>
      </c>
    </row>
    <row r="5421" spans="1:10" x14ac:dyDescent="0.3">
      <c r="A5421" s="5">
        <v>45901</v>
      </c>
      <c r="B5421" t="s">
        <v>32</v>
      </c>
      <c r="C5421" t="s">
        <v>496</v>
      </c>
      <c r="D5421" s="1">
        <v>44130</v>
      </c>
      <c r="E5421" s="1">
        <v>45543</v>
      </c>
      <c r="F5421" t="b">
        <v>1</v>
      </c>
      <c r="G5421">
        <v>0</v>
      </c>
      <c r="H5421">
        <v>0</v>
      </c>
      <c r="I5421">
        <v>0</v>
      </c>
      <c r="J5421">
        <v>0</v>
      </c>
    </row>
    <row r="5422" spans="1:10" x14ac:dyDescent="0.3">
      <c r="A5422" s="5">
        <v>45901</v>
      </c>
      <c r="B5422" t="s">
        <v>33</v>
      </c>
      <c r="C5422" t="s">
        <v>497</v>
      </c>
      <c r="D5422" s="1">
        <v>44147</v>
      </c>
      <c r="F5422" t="b">
        <v>1</v>
      </c>
      <c r="G5422" s="6">
        <v>6979650</v>
      </c>
      <c r="H5422">
        <v>0</v>
      </c>
      <c r="I5422">
        <v>0</v>
      </c>
      <c r="J5422" s="6">
        <v>6979650</v>
      </c>
    </row>
    <row r="5423" spans="1:10" x14ac:dyDescent="0.3">
      <c r="A5423" s="5">
        <v>45901</v>
      </c>
      <c r="B5423" t="s">
        <v>34</v>
      </c>
      <c r="C5423" t="s">
        <v>498</v>
      </c>
      <c r="D5423" s="1">
        <v>44154</v>
      </c>
      <c r="F5423" t="b">
        <v>1</v>
      </c>
      <c r="G5423" s="6">
        <v>8984620</v>
      </c>
      <c r="H5423">
        <v>0</v>
      </c>
      <c r="I5423" s="6">
        <v>4640</v>
      </c>
      <c r="J5423" s="6">
        <v>8989260</v>
      </c>
    </row>
    <row r="5424" spans="1:10" x14ac:dyDescent="0.3">
      <c r="A5424" s="5">
        <v>45901</v>
      </c>
      <c r="B5424" t="s">
        <v>35</v>
      </c>
      <c r="C5424" t="s">
        <v>499</v>
      </c>
      <c r="D5424" s="1">
        <v>44169</v>
      </c>
      <c r="F5424" t="b">
        <v>1</v>
      </c>
      <c r="G5424" s="6">
        <v>3985290</v>
      </c>
      <c r="H5424">
        <v>0</v>
      </c>
      <c r="I5424">
        <v>0</v>
      </c>
      <c r="J5424" s="6">
        <v>3985290</v>
      </c>
    </row>
    <row r="5425" spans="1:10" x14ac:dyDescent="0.3">
      <c r="A5425" s="5">
        <v>45901</v>
      </c>
      <c r="B5425" t="s">
        <v>36</v>
      </c>
      <c r="C5425" t="s">
        <v>500</v>
      </c>
      <c r="D5425" s="1">
        <v>44217</v>
      </c>
      <c r="E5425" s="1">
        <v>45620</v>
      </c>
      <c r="F5425" t="b">
        <v>1</v>
      </c>
      <c r="G5425">
        <v>0</v>
      </c>
      <c r="H5425">
        <v>0</v>
      </c>
      <c r="I5425">
        <v>0</v>
      </c>
      <c r="J5425">
        <v>0</v>
      </c>
    </row>
    <row r="5426" spans="1:10" x14ac:dyDescent="0.3">
      <c r="A5426" s="5">
        <v>45901</v>
      </c>
      <c r="B5426" t="s">
        <v>37</v>
      </c>
      <c r="C5426" t="s">
        <v>501</v>
      </c>
      <c r="D5426" s="1">
        <v>44245</v>
      </c>
      <c r="E5426" s="1">
        <v>45838</v>
      </c>
      <c r="F5426" t="b">
        <v>1</v>
      </c>
      <c r="G5426">
        <v>0</v>
      </c>
      <c r="H5426">
        <v>0</v>
      </c>
      <c r="I5426">
        <v>0</v>
      </c>
      <c r="J5426">
        <v>0</v>
      </c>
    </row>
    <row r="5427" spans="1:10" x14ac:dyDescent="0.3">
      <c r="A5427" s="5">
        <v>45901</v>
      </c>
      <c r="B5427" t="s">
        <v>38</v>
      </c>
      <c r="C5427" t="s">
        <v>502</v>
      </c>
      <c r="D5427" s="1">
        <v>44252</v>
      </c>
      <c r="F5427" t="b">
        <v>1</v>
      </c>
      <c r="G5427" s="6">
        <v>5063830</v>
      </c>
      <c r="H5427">
        <v>0</v>
      </c>
      <c r="I5427">
        <v>0</v>
      </c>
      <c r="J5427" s="6">
        <v>5063830</v>
      </c>
    </row>
    <row r="5428" spans="1:10" x14ac:dyDescent="0.3">
      <c r="A5428" s="5">
        <v>45901</v>
      </c>
      <c r="B5428" t="s">
        <v>39</v>
      </c>
      <c r="C5428" t="s">
        <v>503</v>
      </c>
      <c r="D5428" s="1">
        <v>44258</v>
      </c>
      <c r="F5428" t="b">
        <v>1</v>
      </c>
      <c r="G5428" s="6">
        <v>5695500</v>
      </c>
      <c r="H5428" s="6">
        <v>175400</v>
      </c>
      <c r="I5428" s="6">
        <v>5000</v>
      </c>
      <c r="J5428" s="6">
        <v>5875900</v>
      </c>
    </row>
    <row r="5429" spans="1:10" x14ac:dyDescent="0.3">
      <c r="A5429" s="5">
        <v>45901</v>
      </c>
      <c r="B5429" t="s">
        <v>40</v>
      </c>
      <c r="C5429" t="s">
        <v>504</v>
      </c>
      <c r="D5429" s="1">
        <v>44280</v>
      </c>
      <c r="F5429" t="b">
        <v>1</v>
      </c>
      <c r="G5429" s="6">
        <v>2300450</v>
      </c>
      <c r="H5429">
        <v>0</v>
      </c>
      <c r="I5429">
        <v>0</v>
      </c>
      <c r="J5429" s="6">
        <v>2300450</v>
      </c>
    </row>
    <row r="5430" spans="1:10" x14ac:dyDescent="0.3">
      <c r="A5430" s="5">
        <v>45901</v>
      </c>
      <c r="B5430" t="s">
        <v>41</v>
      </c>
      <c r="C5430" t="s">
        <v>505</v>
      </c>
      <c r="D5430" s="1">
        <v>44287</v>
      </c>
      <c r="F5430" t="b">
        <v>1</v>
      </c>
      <c r="G5430" s="6">
        <v>7520450</v>
      </c>
      <c r="H5430">
        <v>0</v>
      </c>
      <c r="I5430">
        <v>0</v>
      </c>
      <c r="J5430" s="6">
        <v>7520450</v>
      </c>
    </row>
    <row r="5431" spans="1:10" x14ac:dyDescent="0.3">
      <c r="A5431" s="5">
        <v>45901</v>
      </c>
      <c r="B5431" t="s">
        <v>42</v>
      </c>
      <c r="C5431" t="s">
        <v>506</v>
      </c>
      <c r="D5431" s="1">
        <v>44298</v>
      </c>
      <c r="F5431" t="b">
        <v>1</v>
      </c>
      <c r="G5431" s="6">
        <v>4079270</v>
      </c>
      <c r="H5431">
        <v>0</v>
      </c>
      <c r="I5431">
        <v>0</v>
      </c>
      <c r="J5431" s="6">
        <v>4079270</v>
      </c>
    </row>
    <row r="5432" spans="1:10" x14ac:dyDescent="0.3">
      <c r="A5432" s="5">
        <v>45901</v>
      </c>
      <c r="B5432" t="s">
        <v>43</v>
      </c>
      <c r="C5432" t="s">
        <v>507</v>
      </c>
      <c r="D5432" s="1">
        <v>44299</v>
      </c>
      <c r="F5432" t="b">
        <v>1</v>
      </c>
      <c r="G5432" s="6">
        <v>3057040</v>
      </c>
      <c r="H5432">
        <v>0</v>
      </c>
      <c r="I5432">
        <v>0</v>
      </c>
      <c r="J5432" s="6">
        <v>3057040</v>
      </c>
    </row>
    <row r="5433" spans="1:10" x14ac:dyDescent="0.3">
      <c r="A5433" s="5">
        <v>45901</v>
      </c>
      <c r="B5433" t="s">
        <v>50</v>
      </c>
      <c r="C5433" t="s">
        <v>508</v>
      </c>
      <c r="D5433" s="1">
        <v>44463</v>
      </c>
      <c r="F5433" t="b">
        <v>1</v>
      </c>
      <c r="G5433" s="6">
        <v>3231350</v>
      </c>
      <c r="H5433" s="6">
        <v>160800</v>
      </c>
      <c r="I5433">
        <v>0</v>
      </c>
      <c r="J5433" s="6">
        <v>3392150</v>
      </c>
    </row>
    <row r="5434" spans="1:10" x14ac:dyDescent="0.3">
      <c r="A5434" s="5">
        <v>45901</v>
      </c>
      <c r="B5434" t="s">
        <v>51</v>
      </c>
      <c r="C5434" t="s">
        <v>508</v>
      </c>
      <c r="D5434" s="1">
        <v>44377</v>
      </c>
      <c r="F5434" t="b">
        <v>1</v>
      </c>
      <c r="G5434" s="6">
        <v>4687250</v>
      </c>
      <c r="H5434" s="6">
        <v>143700</v>
      </c>
      <c r="I5434">
        <v>0</v>
      </c>
      <c r="J5434" s="6">
        <v>4830950</v>
      </c>
    </row>
    <row r="5435" spans="1:10" x14ac:dyDescent="0.3">
      <c r="A5435" s="5">
        <v>45901</v>
      </c>
      <c r="B5435" t="s">
        <v>52</v>
      </c>
      <c r="C5435" t="s">
        <v>508</v>
      </c>
      <c r="D5435" s="1">
        <v>44501</v>
      </c>
      <c r="F5435" t="b">
        <v>1</v>
      </c>
      <c r="G5435" s="6">
        <v>5097710</v>
      </c>
      <c r="H5435" s="6">
        <v>147100</v>
      </c>
      <c r="I5435">
        <v>0</v>
      </c>
      <c r="J5435" s="6">
        <v>5244810</v>
      </c>
    </row>
    <row r="5436" spans="1:10" x14ac:dyDescent="0.3">
      <c r="A5436" s="5">
        <v>45901</v>
      </c>
      <c r="B5436" t="s">
        <v>53</v>
      </c>
      <c r="C5436" t="s">
        <v>508</v>
      </c>
      <c r="D5436" s="1">
        <v>44476</v>
      </c>
      <c r="F5436" t="b">
        <v>1</v>
      </c>
      <c r="G5436" s="6">
        <v>4578350</v>
      </c>
      <c r="H5436" s="6">
        <v>75200</v>
      </c>
      <c r="I5436">
        <v>0</v>
      </c>
      <c r="J5436" s="6">
        <v>4653550</v>
      </c>
    </row>
    <row r="5437" spans="1:10" x14ac:dyDescent="0.3">
      <c r="A5437" s="5">
        <v>45901</v>
      </c>
      <c r="B5437" t="s">
        <v>45</v>
      </c>
      <c r="C5437" t="s">
        <v>509</v>
      </c>
      <c r="D5437" s="1">
        <v>44391</v>
      </c>
      <c r="F5437" t="b">
        <v>1</v>
      </c>
      <c r="G5437" s="6">
        <v>9502810</v>
      </c>
      <c r="H5437" s="6">
        <v>207500</v>
      </c>
      <c r="I5437">
        <v>0</v>
      </c>
      <c r="J5437" s="6">
        <v>9710310</v>
      </c>
    </row>
    <row r="5438" spans="1:10" x14ac:dyDescent="0.3">
      <c r="A5438" s="5">
        <v>45901</v>
      </c>
      <c r="B5438" t="s">
        <v>46</v>
      </c>
      <c r="C5438" t="s">
        <v>510</v>
      </c>
      <c r="D5438" s="1">
        <v>44404</v>
      </c>
      <c r="F5438" t="b">
        <v>1</v>
      </c>
      <c r="G5438" s="6">
        <v>7811570</v>
      </c>
      <c r="H5438">
        <v>0</v>
      </c>
      <c r="I5438">
        <v>0</v>
      </c>
      <c r="J5438" s="6">
        <v>7811570</v>
      </c>
    </row>
    <row r="5439" spans="1:10" x14ac:dyDescent="0.3">
      <c r="A5439" s="5">
        <v>45901</v>
      </c>
      <c r="B5439" t="s">
        <v>47</v>
      </c>
      <c r="C5439" t="s">
        <v>511</v>
      </c>
      <c r="D5439" s="1">
        <v>44405</v>
      </c>
      <c r="F5439" t="b">
        <v>1</v>
      </c>
      <c r="G5439" s="6">
        <v>6959600</v>
      </c>
      <c r="H5439">
        <v>0</v>
      </c>
      <c r="I5439" s="6">
        <v>10170</v>
      </c>
      <c r="J5439" s="6">
        <v>6969770</v>
      </c>
    </row>
    <row r="5440" spans="1:10" x14ac:dyDescent="0.3">
      <c r="A5440" s="5">
        <v>45901</v>
      </c>
      <c r="B5440" t="s">
        <v>44</v>
      </c>
      <c r="C5440" t="s">
        <v>512</v>
      </c>
      <c r="D5440" s="1">
        <v>44421</v>
      </c>
      <c r="F5440" t="b">
        <v>1</v>
      </c>
      <c r="G5440" s="6">
        <v>9235130</v>
      </c>
      <c r="H5440" s="6">
        <v>148600</v>
      </c>
      <c r="I5440">
        <v>0</v>
      </c>
      <c r="J5440" s="6">
        <v>9383730</v>
      </c>
    </row>
    <row r="5441" spans="1:10" x14ac:dyDescent="0.3">
      <c r="A5441" s="5">
        <v>45901</v>
      </c>
      <c r="B5441" t="s">
        <v>48</v>
      </c>
      <c r="C5441" t="s">
        <v>513</v>
      </c>
      <c r="D5441" s="1">
        <v>44446</v>
      </c>
      <c r="F5441" t="b">
        <v>1</v>
      </c>
      <c r="G5441" s="6">
        <v>4634950</v>
      </c>
      <c r="H5441">
        <v>0</v>
      </c>
      <c r="I5441">
        <v>0</v>
      </c>
      <c r="J5441" s="6">
        <v>4634950</v>
      </c>
    </row>
    <row r="5442" spans="1:10" x14ac:dyDescent="0.3">
      <c r="A5442" s="5">
        <v>45901</v>
      </c>
      <c r="B5442" t="s">
        <v>49</v>
      </c>
      <c r="C5442" t="s">
        <v>514</v>
      </c>
      <c r="D5442" s="1">
        <v>44453</v>
      </c>
      <c r="F5442" t="b">
        <v>1</v>
      </c>
      <c r="G5442" s="6">
        <v>8240400</v>
      </c>
      <c r="H5442" s="6">
        <v>137500</v>
      </c>
      <c r="I5442">
        <v>0</v>
      </c>
      <c r="J5442" s="6">
        <v>8377900</v>
      </c>
    </row>
    <row r="5443" spans="1:10" x14ac:dyDescent="0.3">
      <c r="A5443" s="5">
        <v>45901</v>
      </c>
      <c r="B5443" t="s">
        <v>54</v>
      </c>
      <c r="C5443" t="s">
        <v>515</v>
      </c>
      <c r="D5443" s="1">
        <v>44508</v>
      </c>
      <c r="F5443" t="b">
        <v>1</v>
      </c>
      <c r="G5443" s="6">
        <v>7848850</v>
      </c>
      <c r="H5443" s="6">
        <v>267200</v>
      </c>
      <c r="I5443">
        <v>0</v>
      </c>
      <c r="J5443" s="6">
        <v>8116050</v>
      </c>
    </row>
    <row r="5444" spans="1:10" x14ac:dyDescent="0.3">
      <c r="A5444" s="5">
        <v>45901</v>
      </c>
      <c r="B5444" t="s">
        <v>55</v>
      </c>
      <c r="C5444" t="s">
        <v>516</v>
      </c>
      <c r="D5444" s="1">
        <v>44536</v>
      </c>
      <c r="E5444" s="1">
        <v>46028</v>
      </c>
      <c r="F5444" t="b">
        <v>1</v>
      </c>
      <c r="G5444" s="6">
        <v>1720750</v>
      </c>
      <c r="H5444">
        <v>0</v>
      </c>
      <c r="I5444">
        <v>0</v>
      </c>
      <c r="J5444" s="6">
        <v>1720750</v>
      </c>
    </row>
    <row r="5445" spans="1:10" x14ac:dyDescent="0.3">
      <c r="A5445" s="5">
        <v>45901</v>
      </c>
      <c r="B5445" t="s">
        <v>56</v>
      </c>
      <c r="C5445" t="s">
        <v>518</v>
      </c>
      <c r="D5445" s="1">
        <v>44616</v>
      </c>
      <c r="F5445" t="b">
        <v>1</v>
      </c>
      <c r="G5445" s="6">
        <v>2872100</v>
      </c>
      <c r="H5445">
        <v>0</v>
      </c>
      <c r="I5445" s="6">
        <v>2990</v>
      </c>
      <c r="J5445" s="6">
        <v>2875090</v>
      </c>
    </row>
    <row r="5446" spans="1:10" x14ac:dyDescent="0.3">
      <c r="A5446" s="5">
        <v>45901</v>
      </c>
      <c r="B5446" t="s">
        <v>57</v>
      </c>
      <c r="C5446" t="s">
        <v>519</v>
      </c>
      <c r="D5446" s="1">
        <v>44643</v>
      </c>
      <c r="F5446" t="b">
        <v>1</v>
      </c>
      <c r="G5446" s="6">
        <v>11751110</v>
      </c>
      <c r="H5446" s="6">
        <v>125500</v>
      </c>
      <c r="I5446" s="6">
        <v>19860</v>
      </c>
      <c r="J5446" s="6">
        <v>11896470</v>
      </c>
    </row>
    <row r="5447" spans="1:10" x14ac:dyDescent="0.3">
      <c r="A5447" s="5">
        <v>45901</v>
      </c>
      <c r="B5447" t="s">
        <v>58</v>
      </c>
      <c r="C5447" t="s">
        <v>520</v>
      </c>
      <c r="D5447" s="1">
        <v>44651</v>
      </c>
      <c r="F5447" t="b">
        <v>1</v>
      </c>
      <c r="G5447" s="6">
        <v>5714930</v>
      </c>
      <c r="H5447" s="6">
        <v>194900</v>
      </c>
      <c r="I5447">
        <v>0</v>
      </c>
      <c r="J5447" s="6">
        <v>5909830</v>
      </c>
    </row>
    <row r="5448" spans="1:10" x14ac:dyDescent="0.3">
      <c r="A5448" s="5">
        <v>45901</v>
      </c>
      <c r="B5448" t="s">
        <v>59</v>
      </c>
      <c r="C5448" t="s">
        <v>521</v>
      </c>
      <c r="D5448" s="1">
        <v>44657</v>
      </c>
      <c r="F5448" t="b">
        <v>1</v>
      </c>
      <c r="G5448" s="6">
        <v>6047100</v>
      </c>
      <c r="H5448">
        <v>0</v>
      </c>
      <c r="I5448" s="6">
        <v>24900</v>
      </c>
      <c r="J5448" s="6">
        <v>6072000</v>
      </c>
    </row>
    <row r="5449" spans="1:10" x14ac:dyDescent="0.3">
      <c r="A5449" s="5">
        <v>45901</v>
      </c>
      <c r="B5449" t="s">
        <v>60</v>
      </c>
      <c r="C5449" t="s">
        <v>522</v>
      </c>
      <c r="D5449" s="1">
        <v>44659</v>
      </c>
      <c r="F5449" t="b">
        <v>1</v>
      </c>
      <c r="G5449" s="6">
        <v>5615880</v>
      </c>
      <c r="H5449" s="6">
        <v>273000</v>
      </c>
      <c r="I5449">
        <v>0</v>
      </c>
      <c r="J5449" s="6">
        <v>5888880</v>
      </c>
    </row>
    <row r="5450" spans="1:10" x14ac:dyDescent="0.3">
      <c r="A5450" s="5">
        <v>45901</v>
      </c>
      <c r="B5450" t="s">
        <v>61</v>
      </c>
      <c r="C5450" t="s">
        <v>523</v>
      </c>
      <c r="D5450" s="1">
        <v>44694</v>
      </c>
      <c r="F5450" t="b">
        <v>1</v>
      </c>
      <c r="G5450" s="6">
        <v>7016930</v>
      </c>
      <c r="H5450" s="6">
        <v>268000</v>
      </c>
      <c r="I5450" s="6">
        <v>7750</v>
      </c>
      <c r="J5450" s="6">
        <v>7292680</v>
      </c>
    </row>
    <row r="5451" spans="1:10" x14ac:dyDescent="0.3">
      <c r="A5451" s="5">
        <v>45901</v>
      </c>
      <c r="B5451" t="s">
        <v>62</v>
      </c>
      <c r="C5451" t="s">
        <v>524</v>
      </c>
      <c r="D5451" s="1">
        <v>44712</v>
      </c>
      <c r="F5451" t="b">
        <v>1</v>
      </c>
      <c r="G5451" s="6">
        <v>3425060</v>
      </c>
      <c r="H5451">
        <v>0</v>
      </c>
      <c r="I5451">
        <v>0</v>
      </c>
      <c r="J5451" s="6">
        <v>3425060</v>
      </c>
    </row>
    <row r="5452" spans="1:10" x14ac:dyDescent="0.3">
      <c r="A5452" s="5">
        <v>45901</v>
      </c>
      <c r="B5452" t="s">
        <v>63</v>
      </c>
      <c r="C5452" t="s">
        <v>525</v>
      </c>
      <c r="D5452" s="1">
        <v>44762</v>
      </c>
      <c r="F5452" t="b">
        <v>1</v>
      </c>
      <c r="G5452" s="6">
        <v>3665000</v>
      </c>
      <c r="H5452" s="6">
        <v>93500</v>
      </c>
      <c r="I5452">
        <v>0</v>
      </c>
      <c r="J5452" s="6">
        <v>3758500</v>
      </c>
    </row>
    <row r="5453" spans="1:10" x14ac:dyDescent="0.3">
      <c r="A5453" s="5">
        <v>45901</v>
      </c>
      <c r="B5453" t="s">
        <v>64</v>
      </c>
      <c r="C5453" t="s">
        <v>526</v>
      </c>
      <c r="D5453" s="1">
        <v>44775</v>
      </c>
      <c r="F5453" t="b">
        <v>1</v>
      </c>
      <c r="G5453" s="6">
        <v>4913860</v>
      </c>
      <c r="H5453">
        <v>0</v>
      </c>
      <c r="I5453">
        <v>0</v>
      </c>
      <c r="J5453" s="6">
        <v>4913860</v>
      </c>
    </row>
    <row r="5454" spans="1:10" x14ac:dyDescent="0.3">
      <c r="A5454" s="5">
        <v>45901</v>
      </c>
      <c r="B5454" t="s">
        <v>65</v>
      </c>
      <c r="C5454" t="s">
        <v>527</v>
      </c>
      <c r="D5454" s="1">
        <v>44783</v>
      </c>
      <c r="F5454" t="b">
        <v>1</v>
      </c>
      <c r="G5454" s="6">
        <v>3632600</v>
      </c>
      <c r="H5454">
        <v>0</v>
      </c>
      <c r="I5454" s="6">
        <v>5000</v>
      </c>
      <c r="J5454" s="6">
        <v>3637600</v>
      </c>
    </row>
    <row r="5455" spans="1:10" x14ac:dyDescent="0.3">
      <c r="A5455" s="5">
        <v>45901</v>
      </c>
      <c r="B5455" t="s">
        <v>66</v>
      </c>
      <c r="C5455" t="s">
        <v>528</v>
      </c>
      <c r="D5455" s="1">
        <v>44798</v>
      </c>
      <c r="F5455" t="b">
        <v>1</v>
      </c>
      <c r="G5455" s="6">
        <v>3452750</v>
      </c>
      <c r="H5455" s="6">
        <v>127900</v>
      </c>
      <c r="I5455" s="6">
        <v>6500</v>
      </c>
      <c r="J5455" s="6">
        <v>3587150</v>
      </c>
    </row>
    <row r="5456" spans="1:10" x14ac:dyDescent="0.3">
      <c r="A5456" s="5">
        <v>45901</v>
      </c>
      <c r="B5456" t="s">
        <v>67</v>
      </c>
      <c r="C5456" t="s">
        <v>529</v>
      </c>
      <c r="D5456" s="1">
        <v>44802</v>
      </c>
      <c r="F5456" t="b">
        <v>1</v>
      </c>
      <c r="G5456" s="6">
        <v>6708770</v>
      </c>
      <c r="H5456">
        <v>0</v>
      </c>
      <c r="I5456" s="6">
        <v>12220</v>
      </c>
      <c r="J5456" s="6">
        <v>6720990</v>
      </c>
    </row>
    <row r="5457" spans="1:10" x14ac:dyDescent="0.3">
      <c r="A5457" s="5">
        <v>45901</v>
      </c>
      <c r="B5457" t="s">
        <v>68</v>
      </c>
      <c r="C5457" t="s">
        <v>530</v>
      </c>
      <c r="D5457" s="1">
        <v>44811</v>
      </c>
      <c r="F5457" t="b">
        <v>1</v>
      </c>
      <c r="G5457" s="6">
        <v>2130950</v>
      </c>
      <c r="H5457">
        <v>0</v>
      </c>
      <c r="I5457">
        <v>0</v>
      </c>
      <c r="J5457" s="6">
        <v>2130950</v>
      </c>
    </row>
    <row r="5458" spans="1:10" x14ac:dyDescent="0.3">
      <c r="A5458" s="5">
        <v>45901</v>
      </c>
      <c r="B5458" t="s">
        <v>69</v>
      </c>
      <c r="C5458" t="s">
        <v>531</v>
      </c>
      <c r="D5458" s="1">
        <v>44820</v>
      </c>
      <c r="F5458" t="b">
        <v>1</v>
      </c>
      <c r="G5458" s="6">
        <v>5379190</v>
      </c>
      <c r="H5458" s="6">
        <v>258900</v>
      </c>
      <c r="I5458">
        <v>0</v>
      </c>
      <c r="J5458" s="6">
        <v>5638090</v>
      </c>
    </row>
    <row r="5459" spans="1:10" x14ac:dyDescent="0.3">
      <c r="A5459" s="5">
        <v>45901</v>
      </c>
      <c r="B5459" t="s">
        <v>70</v>
      </c>
      <c r="C5459" t="s">
        <v>532</v>
      </c>
      <c r="D5459" s="1">
        <v>44845</v>
      </c>
      <c r="F5459" t="b">
        <v>1</v>
      </c>
      <c r="G5459" s="6">
        <v>5647350</v>
      </c>
      <c r="H5459">
        <v>0</v>
      </c>
      <c r="I5459" s="6">
        <v>10450</v>
      </c>
      <c r="J5459" s="6">
        <v>5657800</v>
      </c>
    </row>
    <row r="5460" spans="1:10" x14ac:dyDescent="0.3">
      <c r="A5460" s="5">
        <v>45901</v>
      </c>
      <c r="B5460" t="s">
        <v>71</v>
      </c>
      <c r="C5460" t="s">
        <v>533</v>
      </c>
      <c r="D5460" s="1">
        <v>44848</v>
      </c>
      <c r="F5460" t="b">
        <v>1</v>
      </c>
      <c r="G5460" s="6">
        <v>6847100</v>
      </c>
      <c r="H5460">
        <v>0</v>
      </c>
      <c r="I5460">
        <v>0</v>
      </c>
      <c r="J5460" s="6">
        <v>6847100</v>
      </c>
    </row>
    <row r="5461" spans="1:10" x14ac:dyDescent="0.3">
      <c r="A5461" s="5">
        <v>45901</v>
      </c>
      <c r="B5461" t="s">
        <v>72</v>
      </c>
      <c r="C5461" t="s">
        <v>534</v>
      </c>
      <c r="D5461" s="1">
        <v>44854</v>
      </c>
      <c r="F5461" t="b">
        <v>1</v>
      </c>
      <c r="G5461" s="6">
        <v>8259880</v>
      </c>
      <c r="H5461">
        <v>0</v>
      </c>
      <c r="I5461">
        <v>0</v>
      </c>
      <c r="J5461" s="6">
        <v>8259880</v>
      </c>
    </row>
    <row r="5462" spans="1:10" x14ac:dyDescent="0.3">
      <c r="A5462" s="5">
        <v>45901</v>
      </c>
      <c r="B5462" t="s">
        <v>73</v>
      </c>
      <c r="C5462" t="s">
        <v>535</v>
      </c>
      <c r="D5462" s="1">
        <v>44855</v>
      </c>
      <c r="F5462" t="b">
        <v>1</v>
      </c>
      <c r="G5462" s="6">
        <v>5985160</v>
      </c>
      <c r="H5462">
        <v>0</v>
      </c>
      <c r="I5462" s="6">
        <v>13830</v>
      </c>
      <c r="J5462" s="6">
        <v>5998990</v>
      </c>
    </row>
    <row r="5463" spans="1:10" x14ac:dyDescent="0.3">
      <c r="A5463" s="5">
        <v>45901</v>
      </c>
      <c r="B5463" t="s">
        <v>74</v>
      </c>
      <c r="C5463" t="s">
        <v>536</v>
      </c>
      <c r="D5463" s="1">
        <v>44859</v>
      </c>
      <c r="F5463" t="b">
        <v>1</v>
      </c>
      <c r="G5463" s="6">
        <v>5335500</v>
      </c>
      <c r="H5463">
        <v>0</v>
      </c>
      <c r="I5463">
        <v>0</v>
      </c>
      <c r="J5463" s="6">
        <v>5335500</v>
      </c>
    </row>
    <row r="5464" spans="1:10" x14ac:dyDescent="0.3">
      <c r="A5464" s="5">
        <v>45901</v>
      </c>
      <c r="B5464" t="s">
        <v>75</v>
      </c>
      <c r="C5464" t="s">
        <v>537</v>
      </c>
      <c r="D5464" s="1">
        <v>44861</v>
      </c>
      <c r="F5464" t="b">
        <v>1</v>
      </c>
      <c r="G5464" s="6">
        <v>4117490</v>
      </c>
      <c r="H5464">
        <v>0</v>
      </c>
      <c r="I5464">
        <v>0</v>
      </c>
      <c r="J5464" s="6">
        <v>4117490</v>
      </c>
    </row>
    <row r="5465" spans="1:10" x14ac:dyDescent="0.3">
      <c r="A5465" s="5">
        <v>45901</v>
      </c>
      <c r="B5465" t="s">
        <v>76</v>
      </c>
      <c r="C5465" t="s">
        <v>539</v>
      </c>
      <c r="D5465" s="1">
        <v>44889</v>
      </c>
      <c r="F5465" t="b">
        <v>1</v>
      </c>
      <c r="G5465" s="6">
        <v>4413220</v>
      </c>
      <c r="H5465">
        <v>0</v>
      </c>
      <c r="I5465">
        <v>0</v>
      </c>
      <c r="J5465" s="6">
        <v>4413220</v>
      </c>
    </row>
    <row r="5466" spans="1:10" x14ac:dyDescent="0.3">
      <c r="A5466" s="5">
        <v>45901</v>
      </c>
      <c r="B5466" t="s">
        <v>77</v>
      </c>
      <c r="C5466" t="s">
        <v>540</v>
      </c>
      <c r="D5466" s="1">
        <v>44893</v>
      </c>
      <c r="F5466" t="b">
        <v>1</v>
      </c>
      <c r="G5466" s="6">
        <v>5014150</v>
      </c>
      <c r="H5466">
        <v>0</v>
      </c>
      <c r="I5466">
        <v>0</v>
      </c>
      <c r="J5466" s="6">
        <v>5014150</v>
      </c>
    </row>
    <row r="5467" spans="1:10" x14ac:dyDescent="0.3">
      <c r="A5467" s="5">
        <v>45901</v>
      </c>
      <c r="B5467" t="s">
        <v>78</v>
      </c>
      <c r="C5467" t="s">
        <v>541</v>
      </c>
      <c r="D5467" s="1">
        <v>44895</v>
      </c>
      <c r="F5467" t="b">
        <v>1</v>
      </c>
      <c r="G5467" s="6">
        <v>3557350</v>
      </c>
      <c r="H5467" s="6">
        <v>61600</v>
      </c>
      <c r="I5467">
        <v>0</v>
      </c>
      <c r="J5467" s="6">
        <v>3618950</v>
      </c>
    </row>
    <row r="5468" spans="1:10" x14ac:dyDescent="0.3">
      <c r="A5468" s="5">
        <v>45901</v>
      </c>
      <c r="B5468" t="s">
        <v>79</v>
      </c>
      <c r="C5468" t="s">
        <v>542</v>
      </c>
      <c r="D5468" s="1">
        <v>44897</v>
      </c>
      <c r="F5468" t="b">
        <v>1</v>
      </c>
      <c r="G5468" s="6">
        <v>3282750</v>
      </c>
      <c r="H5468" s="6">
        <v>67600</v>
      </c>
      <c r="I5468">
        <v>500</v>
      </c>
      <c r="J5468" s="6">
        <v>3350850</v>
      </c>
    </row>
    <row r="5469" spans="1:10" x14ac:dyDescent="0.3">
      <c r="A5469" s="5">
        <v>45901</v>
      </c>
      <c r="B5469" t="s">
        <v>80</v>
      </c>
      <c r="C5469" t="s">
        <v>543</v>
      </c>
      <c r="D5469" s="1">
        <v>44901</v>
      </c>
      <c r="F5469" t="b">
        <v>1</v>
      </c>
      <c r="G5469" s="6">
        <v>4229660</v>
      </c>
      <c r="H5469">
        <v>0</v>
      </c>
      <c r="I5469">
        <v>0</v>
      </c>
      <c r="J5469" s="6">
        <v>4229660</v>
      </c>
    </row>
    <row r="5470" spans="1:10" x14ac:dyDescent="0.3">
      <c r="A5470" s="5">
        <v>45901</v>
      </c>
      <c r="B5470" t="s">
        <v>81</v>
      </c>
      <c r="C5470" t="s">
        <v>544</v>
      </c>
      <c r="D5470" s="1">
        <v>44916</v>
      </c>
      <c r="F5470" t="b">
        <v>1</v>
      </c>
      <c r="G5470" s="6">
        <v>4855590</v>
      </c>
      <c r="H5470">
        <v>0</v>
      </c>
      <c r="I5470" s="6">
        <v>9110</v>
      </c>
      <c r="J5470" s="6">
        <v>4864700</v>
      </c>
    </row>
    <row r="5471" spans="1:10" x14ac:dyDescent="0.3">
      <c r="A5471" s="5">
        <v>45901</v>
      </c>
      <c r="B5471" t="s">
        <v>82</v>
      </c>
      <c r="C5471" t="s">
        <v>545</v>
      </c>
      <c r="D5471" s="1">
        <v>44922</v>
      </c>
      <c r="F5471" t="b">
        <v>1</v>
      </c>
      <c r="G5471" s="6">
        <v>3855670</v>
      </c>
      <c r="H5471">
        <v>0</v>
      </c>
      <c r="I5471">
        <v>0</v>
      </c>
      <c r="J5471" s="6">
        <v>3855670</v>
      </c>
    </row>
    <row r="5472" spans="1:10" x14ac:dyDescent="0.3">
      <c r="A5472" s="5">
        <v>45901</v>
      </c>
      <c r="B5472" t="s">
        <v>83</v>
      </c>
      <c r="C5472" t="s">
        <v>546</v>
      </c>
      <c r="D5472" s="1">
        <v>44945</v>
      </c>
      <c r="F5472" t="b">
        <v>1</v>
      </c>
      <c r="G5472" s="6">
        <v>5709300</v>
      </c>
      <c r="H5472">
        <v>0</v>
      </c>
      <c r="I5472">
        <v>0</v>
      </c>
      <c r="J5472" s="6">
        <v>5709300</v>
      </c>
    </row>
    <row r="5473" spans="1:10" x14ac:dyDescent="0.3">
      <c r="A5473" s="5">
        <v>45901</v>
      </c>
      <c r="B5473" t="s">
        <v>84</v>
      </c>
      <c r="C5473" t="s">
        <v>547</v>
      </c>
      <c r="D5473" s="1">
        <v>44978</v>
      </c>
      <c r="F5473" t="b">
        <v>1</v>
      </c>
      <c r="G5473" s="6">
        <v>4390290</v>
      </c>
      <c r="H5473" s="6">
        <v>144600</v>
      </c>
      <c r="I5473">
        <v>0</v>
      </c>
      <c r="J5473" s="6">
        <v>4534890</v>
      </c>
    </row>
    <row r="5474" spans="1:10" x14ac:dyDescent="0.3">
      <c r="A5474" s="5">
        <v>45901</v>
      </c>
      <c r="B5474" t="s">
        <v>85</v>
      </c>
      <c r="C5474" t="s">
        <v>548</v>
      </c>
      <c r="D5474" s="1">
        <v>44985</v>
      </c>
      <c r="F5474" t="b">
        <v>1</v>
      </c>
      <c r="G5474" s="6">
        <v>4135140</v>
      </c>
      <c r="H5474">
        <v>0</v>
      </c>
      <c r="I5474">
        <v>0</v>
      </c>
      <c r="J5474" s="6">
        <v>4135140</v>
      </c>
    </row>
    <row r="5475" spans="1:10" x14ac:dyDescent="0.3">
      <c r="A5475" s="5">
        <v>45901</v>
      </c>
      <c r="B5475" t="s">
        <v>86</v>
      </c>
      <c r="C5475" t="s">
        <v>549</v>
      </c>
      <c r="D5475" s="1">
        <v>45007</v>
      </c>
      <c r="F5475" t="b">
        <v>1</v>
      </c>
      <c r="G5475" s="6">
        <v>6704500</v>
      </c>
      <c r="H5475">
        <v>0</v>
      </c>
      <c r="I5475">
        <v>0</v>
      </c>
      <c r="J5475" s="6">
        <v>6704500</v>
      </c>
    </row>
    <row r="5476" spans="1:10" x14ac:dyDescent="0.3">
      <c r="A5476" s="5">
        <v>45901</v>
      </c>
      <c r="B5476" t="s">
        <v>87</v>
      </c>
      <c r="C5476" t="s">
        <v>550</v>
      </c>
      <c r="D5476" s="1">
        <v>45012</v>
      </c>
      <c r="F5476" t="b">
        <v>1</v>
      </c>
      <c r="G5476" s="6">
        <v>5589940</v>
      </c>
      <c r="H5476" s="6">
        <v>147000</v>
      </c>
      <c r="I5476">
        <v>0</v>
      </c>
      <c r="J5476" s="6">
        <v>5736940</v>
      </c>
    </row>
    <row r="5477" spans="1:10" x14ac:dyDescent="0.3">
      <c r="A5477" s="5">
        <v>45901</v>
      </c>
      <c r="B5477" t="s">
        <v>88</v>
      </c>
      <c r="C5477" t="s">
        <v>551</v>
      </c>
      <c r="D5477" s="1">
        <v>45014</v>
      </c>
      <c r="F5477" t="b">
        <v>1</v>
      </c>
      <c r="G5477" s="6">
        <v>8715130</v>
      </c>
      <c r="H5477">
        <v>0</v>
      </c>
      <c r="I5477" s="6">
        <v>6400</v>
      </c>
      <c r="J5477" s="6">
        <v>8721530</v>
      </c>
    </row>
    <row r="5478" spans="1:10" x14ac:dyDescent="0.3">
      <c r="A5478" s="5">
        <v>45901</v>
      </c>
      <c r="B5478" t="s">
        <v>89</v>
      </c>
      <c r="C5478" t="s">
        <v>552</v>
      </c>
      <c r="D5478" s="1">
        <v>45026</v>
      </c>
      <c r="F5478" t="b">
        <v>1</v>
      </c>
      <c r="G5478" s="6">
        <v>5288850</v>
      </c>
      <c r="H5478">
        <v>0</v>
      </c>
      <c r="I5478">
        <v>0</v>
      </c>
      <c r="J5478" s="6">
        <v>5288850</v>
      </c>
    </row>
    <row r="5479" spans="1:10" x14ac:dyDescent="0.3">
      <c r="A5479" s="5">
        <v>45901</v>
      </c>
      <c r="B5479" t="s">
        <v>90</v>
      </c>
      <c r="C5479" t="s">
        <v>553</v>
      </c>
      <c r="D5479" s="1">
        <v>45036</v>
      </c>
      <c r="F5479" t="b">
        <v>1</v>
      </c>
      <c r="G5479" s="6">
        <v>7667610</v>
      </c>
      <c r="H5479">
        <v>0</v>
      </c>
      <c r="I5479">
        <v>0</v>
      </c>
      <c r="J5479" s="6">
        <v>7667610</v>
      </c>
    </row>
    <row r="5480" spans="1:10" x14ac:dyDescent="0.3">
      <c r="A5480" s="5">
        <v>45901</v>
      </c>
      <c r="B5480" t="s">
        <v>91</v>
      </c>
      <c r="C5480" t="s">
        <v>554</v>
      </c>
      <c r="D5480" s="1">
        <v>45042</v>
      </c>
      <c r="F5480" t="b">
        <v>1</v>
      </c>
      <c r="G5480" s="6">
        <v>12014880</v>
      </c>
      <c r="H5480">
        <v>0</v>
      </c>
      <c r="I5480">
        <v>0</v>
      </c>
      <c r="J5480" s="6">
        <v>12014880</v>
      </c>
    </row>
    <row r="5481" spans="1:10" x14ac:dyDescent="0.3">
      <c r="A5481" s="5">
        <v>45901</v>
      </c>
      <c r="B5481" t="s">
        <v>92</v>
      </c>
      <c r="C5481" t="s">
        <v>555</v>
      </c>
      <c r="D5481" s="1">
        <v>45049</v>
      </c>
      <c r="F5481" t="b">
        <v>1</v>
      </c>
      <c r="G5481" s="6">
        <v>1971350</v>
      </c>
      <c r="H5481" s="6">
        <v>61600</v>
      </c>
      <c r="I5481">
        <v>0</v>
      </c>
      <c r="J5481" s="6">
        <v>2032950</v>
      </c>
    </row>
    <row r="5482" spans="1:10" x14ac:dyDescent="0.3">
      <c r="A5482" s="5">
        <v>45901</v>
      </c>
      <c r="B5482" t="s">
        <v>93</v>
      </c>
      <c r="C5482" t="s">
        <v>556</v>
      </c>
      <c r="D5482" s="1">
        <v>45077</v>
      </c>
      <c r="F5482" t="b">
        <v>1</v>
      </c>
      <c r="G5482" s="6">
        <v>5326840</v>
      </c>
      <c r="H5482">
        <v>0</v>
      </c>
      <c r="I5482" s="6">
        <v>12750</v>
      </c>
      <c r="J5482" s="6">
        <v>5339590</v>
      </c>
    </row>
    <row r="5483" spans="1:10" x14ac:dyDescent="0.3">
      <c r="A5483" s="5">
        <v>45901</v>
      </c>
      <c r="B5483" t="s">
        <v>94</v>
      </c>
      <c r="C5483" t="s">
        <v>557</v>
      </c>
      <c r="D5483" s="1">
        <v>45097</v>
      </c>
      <c r="F5483" t="b">
        <v>1</v>
      </c>
      <c r="G5483" s="6">
        <v>3450870</v>
      </c>
      <c r="H5483">
        <v>0</v>
      </c>
      <c r="I5483">
        <v>0</v>
      </c>
      <c r="J5483" s="6">
        <v>3450870</v>
      </c>
    </row>
    <row r="5484" spans="1:10" x14ac:dyDescent="0.3">
      <c r="A5484" s="5">
        <v>45901</v>
      </c>
      <c r="B5484" t="s">
        <v>95</v>
      </c>
      <c r="C5484" t="s">
        <v>558</v>
      </c>
      <c r="D5484" s="1">
        <v>45120</v>
      </c>
      <c r="F5484" t="b">
        <v>1</v>
      </c>
      <c r="G5484" s="6">
        <v>4152210</v>
      </c>
      <c r="H5484">
        <v>0</v>
      </c>
      <c r="I5484">
        <v>0</v>
      </c>
      <c r="J5484" s="6">
        <v>4152210</v>
      </c>
    </row>
    <row r="5485" spans="1:10" x14ac:dyDescent="0.3">
      <c r="A5485" s="5">
        <v>45901</v>
      </c>
      <c r="B5485" t="s">
        <v>96</v>
      </c>
      <c r="C5485" t="s">
        <v>559</v>
      </c>
      <c r="D5485" s="1">
        <v>45120</v>
      </c>
      <c r="F5485" t="b">
        <v>1</v>
      </c>
      <c r="G5485" s="6">
        <v>3585110</v>
      </c>
      <c r="H5485">
        <v>0</v>
      </c>
      <c r="I5485">
        <v>0</v>
      </c>
      <c r="J5485" s="6">
        <v>3585110</v>
      </c>
    </row>
    <row r="5486" spans="1:10" x14ac:dyDescent="0.3">
      <c r="A5486" s="5">
        <v>45901</v>
      </c>
      <c r="B5486" t="s">
        <v>97</v>
      </c>
      <c r="C5486" t="s">
        <v>560</v>
      </c>
      <c r="D5486" s="1">
        <v>45121</v>
      </c>
      <c r="F5486" t="b">
        <v>1</v>
      </c>
      <c r="G5486" s="6">
        <v>5671800</v>
      </c>
      <c r="H5486">
        <v>0</v>
      </c>
      <c r="I5486">
        <v>0</v>
      </c>
      <c r="J5486" s="6">
        <v>5671800</v>
      </c>
    </row>
    <row r="5487" spans="1:10" x14ac:dyDescent="0.3">
      <c r="A5487" s="5">
        <v>45901</v>
      </c>
      <c r="B5487" t="s">
        <v>98</v>
      </c>
      <c r="C5487" t="s">
        <v>561</v>
      </c>
      <c r="D5487" s="1">
        <v>45121</v>
      </c>
      <c r="F5487" t="b">
        <v>1</v>
      </c>
      <c r="G5487" s="6">
        <v>2824950</v>
      </c>
      <c r="H5487">
        <v>0</v>
      </c>
      <c r="I5487">
        <v>0</v>
      </c>
      <c r="J5487" s="6">
        <v>2824950</v>
      </c>
    </row>
    <row r="5488" spans="1:10" x14ac:dyDescent="0.3">
      <c r="A5488" s="5">
        <v>45901</v>
      </c>
      <c r="B5488" t="s">
        <v>99</v>
      </c>
      <c r="C5488" t="s">
        <v>562</v>
      </c>
      <c r="D5488" s="1">
        <v>45126</v>
      </c>
      <c r="F5488" t="b">
        <v>1</v>
      </c>
      <c r="G5488" s="6">
        <v>5008860</v>
      </c>
      <c r="H5488">
        <v>0</v>
      </c>
      <c r="I5488">
        <v>0</v>
      </c>
      <c r="J5488" s="6">
        <v>5008860</v>
      </c>
    </row>
    <row r="5489" spans="1:10" x14ac:dyDescent="0.3">
      <c r="A5489" s="5">
        <v>45901</v>
      </c>
      <c r="B5489" t="s">
        <v>100</v>
      </c>
      <c r="C5489" t="s">
        <v>563</v>
      </c>
      <c r="D5489" s="1">
        <v>45133</v>
      </c>
      <c r="F5489" t="b">
        <v>1</v>
      </c>
      <c r="G5489" s="6">
        <v>5593410</v>
      </c>
      <c r="H5489">
        <v>0</v>
      </c>
      <c r="I5489">
        <v>0</v>
      </c>
      <c r="J5489" s="6">
        <v>5593410</v>
      </c>
    </row>
    <row r="5490" spans="1:10" x14ac:dyDescent="0.3">
      <c r="A5490" s="5">
        <v>45901</v>
      </c>
      <c r="B5490" t="s">
        <v>101</v>
      </c>
      <c r="C5490" t="s">
        <v>564</v>
      </c>
      <c r="D5490" s="1">
        <v>45140</v>
      </c>
      <c r="F5490" t="b">
        <v>1</v>
      </c>
      <c r="G5490" s="6">
        <v>3841360</v>
      </c>
      <c r="H5490">
        <v>0</v>
      </c>
      <c r="I5490">
        <v>0</v>
      </c>
      <c r="J5490" s="6">
        <v>3841360</v>
      </c>
    </row>
    <row r="5491" spans="1:10" x14ac:dyDescent="0.3">
      <c r="A5491" s="5">
        <v>45901</v>
      </c>
      <c r="B5491" t="s">
        <v>102</v>
      </c>
      <c r="C5491" t="s">
        <v>565</v>
      </c>
      <c r="D5491" s="1">
        <v>45154</v>
      </c>
      <c r="F5491" t="b">
        <v>1</v>
      </c>
      <c r="G5491" s="6">
        <v>8394200</v>
      </c>
      <c r="H5491">
        <v>0</v>
      </c>
      <c r="I5491">
        <v>0</v>
      </c>
      <c r="J5491" s="6">
        <v>8394200</v>
      </c>
    </row>
    <row r="5492" spans="1:10" x14ac:dyDescent="0.3">
      <c r="A5492" s="5">
        <v>45901</v>
      </c>
      <c r="B5492" t="s">
        <v>103</v>
      </c>
      <c r="C5492" t="s">
        <v>566</v>
      </c>
      <c r="D5492" s="1">
        <v>45159</v>
      </c>
      <c r="F5492" t="b">
        <v>1</v>
      </c>
      <c r="G5492" s="6">
        <v>8015300</v>
      </c>
      <c r="H5492">
        <v>0</v>
      </c>
      <c r="I5492">
        <v>0</v>
      </c>
      <c r="J5492" s="6">
        <v>8015300</v>
      </c>
    </row>
    <row r="5493" spans="1:10" x14ac:dyDescent="0.3">
      <c r="A5493" s="5">
        <v>45901</v>
      </c>
      <c r="B5493" t="s">
        <v>104</v>
      </c>
      <c r="C5493" t="s">
        <v>567</v>
      </c>
      <c r="D5493" s="1">
        <v>45187</v>
      </c>
      <c r="F5493" t="b">
        <v>1</v>
      </c>
      <c r="G5493" s="6">
        <v>7689820</v>
      </c>
      <c r="H5493">
        <v>0</v>
      </c>
      <c r="I5493">
        <v>0</v>
      </c>
      <c r="J5493" s="6">
        <v>7689820</v>
      </c>
    </row>
    <row r="5494" spans="1:10" x14ac:dyDescent="0.3">
      <c r="A5494" s="5">
        <v>45901</v>
      </c>
      <c r="B5494" t="s">
        <v>105</v>
      </c>
      <c r="C5494" t="s">
        <v>568</v>
      </c>
      <c r="D5494" s="1">
        <v>45187</v>
      </c>
      <c r="F5494" t="b">
        <v>1</v>
      </c>
      <c r="G5494" s="6">
        <v>4381920</v>
      </c>
      <c r="H5494">
        <v>0</v>
      </c>
      <c r="I5494" s="6">
        <v>10440</v>
      </c>
      <c r="J5494" s="6">
        <v>4392360</v>
      </c>
    </row>
    <row r="5495" spans="1:10" x14ac:dyDescent="0.3">
      <c r="A5495" s="5">
        <v>45901</v>
      </c>
      <c r="B5495" t="s">
        <v>106</v>
      </c>
      <c r="C5495" t="s">
        <v>569</v>
      </c>
      <c r="D5495" s="1">
        <v>45188</v>
      </c>
      <c r="F5495" t="b">
        <v>1</v>
      </c>
      <c r="G5495" s="6">
        <v>3927900</v>
      </c>
      <c r="H5495">
        <v>0</v>
      </c>
      <c r="I5495">
        <v>0</v>
      </c>
      <c r="J5495" s="6">
        <v>3927900</v>
      </c>
    </row>
    <row r="5496" spans="1:10" x14ac:dyDescent="0.3">
      <c r="A5496" s="5">
        <v>45901</v>
      </c>
      <c r="B5496" t="s">
        <v>107</v>
      </c>
      <c r="C5496" t="s">
        <v>570</v>
      </c>
      <c r="D5496" s="1">
        <v>45189</v>
      </c>
      <c r="F5496" t="b">
        <v>1</v>
      </c>
      <c r="G5496" s="6">
        <v>7228500</v>
      </c>
      <c r="H5496">
        <v>0</v>
      </c>
      <c r="I5496">
        <v>0</v>
      </c>
      <c r="J5496" s="6">
        <v>7228500</v>
      </c>
    </row>
    <row r="5497" spans="1:10" x14ac:dyDescent="0.3">
      <c r="A5497" s="5">
        <v>45901</v>
      </c>
      <c r="B5497" t="s">
        <v>108</v>
      </c>
      <c r="C5497" t="s">
        <v>571</v>
      </c>
      <c r="D5497" s="1">
        <v>45194</v>
      </c>
      <c r="F5497" t="b">
        <v>1</v>
      </c>
      <c r="G5497" s="6">
        <v>6365200</v>
      </c>
      <c r="H5497">
        <v>0</v>
      </c>
      <c r="I5497">
        <v>0</v>
      </c>
      <c r="J5497" s="6">
        <v>6365200</v>
      </c>
    </row>
    <row r="5498" spans="1:10" x14ac:dyDescent="0.3">
      <c r="A5498" s="5">
        <v>45901</v>
      </c>
      <c r="B5498" t="s">
        <v>109</v>
      </c>
      <c r="C5498" t="s">
        <v>572</v>
      </c>
      <c r="D5498" s="1">
        <v>45195</v>
      </c>
      <c r="F5498" t="b">
        <v>1</v>
      </c>
      <c r="G5498" s="6">
        <v>7631620</v>
      </c>
      <c r="H5498">
        <v>0</v>
      </c>
      <c r="I5498">
        <v>0</v>
      </c>
      <c r="J5498" s="6">
        <v>7631620</v>
      </c>
    </row>
    <row r="5499" spans="1:10" x14ac:dyDescent="0.3">
      <c r="A5499" s="5">
        <v>45901</v>
      </c>
      <c r="B5499" t="s">
        <v>110</v>
      </c>
      <c r="C5499" t="s">
        <v>573</v>
      </c>
      <c r="D5499" s="1">
        <v>45225</v>
      </c>
      <c r="F5499" t="b">
        <v>1</v>
      </c>
      <c r="G5499" s="6">
        <v>6807070</v>
      </c>
      <c r="H5499">
        <v>0</v>
      </c>
      <c r="I5499">
        <v>0</v>
      </c>
      <c r="J5499" s="6">
        <v>6807070</v>
      </c>
    </row>
    <row r="5500" spans="1:10" x14ac:dyDescent="0.3">
      <c r="A5500" s="5">
        <v>45901</v>
      </c>
      <c r="B5500" t="s">
        <v>111</v>
      </c>
      <c r="C5500" t="s">
        <v>574</v>
      </c>
      <c r="D5500" s="1">
        <v>45229</v>
      </c>
      <c r="F5500" t="b">
        <v>1</v>
      </c>
      <c r="G5500" s="6">
        <v>5960050</v>
      </c>
      <c r="H5500">
        <v>0</v>
      </c>
      <c r="I5500">
        <v>0</v>
      </c>
      <c r="J5500" s="6">
        <v>5960050</v>
      </c>
    </row>
    <row r="5501" spans="1:10" x14ac:dyDescent="0.3">
      <c r="A5501" s="5">
        <v>45901</v>
      </c>
      <c r="B5501" t="s">
        <v>112</v>
      </c>
      <c r="C5501" t="s">
        <v>575</v>
      </c>
      <c r="D5501" s="1">
        <v>45236</v>
      </c>
      <c r="F5501" t="b">
        <v>1</v>
      </c>
      <c r="G5501" s="6">
        <v>4818920</v>
      </c>
      <c r="H5501">
        <v>0</v>
      </c>
      <c r="I5501">
        <v>0</v>
      </c>
      <c r="J5501" s="6">
        <v>4818920</v>
      </c>
    </row>
    <row r="5502" spans="1:10" x14ac:dyDescent="0.3">
      <c r="A5502" s="5">
        <v>45901</v>
      </c>
      <c r="B5502" t="s">
        <v>113</v>
      </c>
      <c r="C5502" t="s">
        <v>576</v>
      </c>
      <c r="D5502" s="1">
        <v>45251</v>
      </c>
      <c r="F5502" t="b">
        <v>1</v>
      </c>
      <c r="G5502" s="6">
        <v>5770100</v>
      </c>
      <c r="H5502">
        <v>0</v>
      </c>
      <c r="I5502">
        <v>0</v>
      </c>
      <c r="J5502" s="6">
        <v>5770100</v>
      </c>
    </row>
    <row r="5503" spans="1:10" x14ac:dyDescent="0.3">
      <c r="A5503" s="5">
        <v>45901</v>
      </c>
      <c r="B5503" t="s">
        <v>114</v>
      </c>
      <c r="C5503" t="s">
        <v>577</v>
      </c>
      <c r="D5503" s="1">
        <v>45272</v>
      </c>
      <c r="F5503" t="b">
        <v>1</v>
      </c>
      <c r="G5503" s="6">
        <v>4842430</v>
      </c>
      <c r="H5503">
        <v>0</v>
      </c>
      <c r="I5503">
        <v>0</v>
      </c>
      <c r="J5503" s="6">
        <v>4842430</v>
      </c>
    </row>
    <row r="5504" spans="1:10" x14ac:dyDescent="0.3">
      <c r="A5504" s="5">
        <v>45901</v>
      </c>
      <c r="B5504" t="s">
        <v>115</v>
      </c>
      <c r="C5504" t="s">
        <v>578</v>
      </c>
      <c r="D5504" s="1">
        <v>45278</v>
      </c>
      <c r="F5504" t="b">
        <v>1</v>
      </c>
      <c r="G5504" s="6">
        <v>5388000</v>
      </c>
      <c r="H5504">
        <v>0</v>
      </c>
      <c r="I5504">
        <v>0</v>
      </c>
      <c r="J5504" s="6">
        <v>5388000</v>
      </c>
    </row>
    <row r="5505" spans="1:10" x14ac:dyDescent="0.3">
      <c r="A5505" s="5">
        <v>45901</v>
      </c>
      <c r="B5505" t="s">
        <v>116</v>
      </c>
      <c r="C5505" t="s">
        <v>579</v>
      </c>
      <c r="D5505" s="1">
        <v>45295</v>
      </c>
      <c r="F5505" t="b">
        <v>1</v>
      </c>
      <c r="G5505" s="6">
        <v>7402200</v>
      </c>
      <c r="H5505">
        <v>0</v>
      </c>
      <c r="I5505">
        <v>0</v>
      </c>
      <c r="J5505" s="6">
        <v>7402200</v>
      </c>
    </row>
    <row r="5506" spans="1:10" x14ac:dyDescent="0.3">
      <c r="A5506" s="5">
        <v>45901</v>
      </c>
      <c r="B5506" t="s">
        <v>117</v>
      </c>
      <c r="C5506" t="s">
        <v>581</v>
      </c>
      <c r="D5506" s="1">
        <v>45296</v>
      </c>
      <c r="E5506" s="1">
        <v>45929</v>
      </c>
      <c r="F5506" t="b">
        <v>1</v>
      </c>
      <c r="G5506" s="6">
        <v>1538800</v>
      </c>
      <c r="H5506">
        <v>0</v>
      </c>
      <c r="I5506">
        <v>0</v>
      </c>
      <c r="J5506" s="6">
        <v>1538800</v>
      </c>
    </row>
    <row r="5507" spans="1:10" x14ac:dyDescent="0.3">
      <c r="A5507" s="5">
        <v>45901</v>
      </c>
      <c r="B5507" t="s">
        <v>118</v>
      </c>
      <c r="C5507" t="s">
        <v>580</v>
      </c>
      <c r="D5507" s="1">
        <v>45307</v>
      </c>
      <c r="F5507" t="b">
        <v>1</v>
      </c>
      <c r="G5507" s="6">
        <v>4043400</v>
      </c>
      <c r="H5507">
        <v>0</v>
      </c>
      <c r="I5507">
        <v>0</v>
      </c>
      <c r="J5507" s="6">
        <v>4043400</v>
      </c>
    </row>
    <row r="5508" spans="1:10" x14ac:dyDescent="0.3">
      <c r="A5508" s="5">
        <v>45901</v>
      </c>
      <c r="B5508" t="s">
        <v>119</v>
      </c>
      <c r="C5508" t="s">
        <v>582</v>
      </c>
      <c r="D5508" s="1">
        <v>45308</v>
      </c>
      <c r="F5508" t="b">
        <v>1</v>
      </c>
      <c r="G5508" s="6">
        <v>5395580</v>
      </c>
      <c r="H5508">
        <v>0</v>
      </c>
      <c r="I5508">
        <v>0</v>
      </c>
      <c r="J5508" s="6">
        <v>5395580</v>
      </c>
    </row>
    <row r="5509" spans="1:10" x14ac:dyDescent="0.3">
      <c r="A5509" s="5">
        <v>45901</v>
      </c>
      <c r="B5509" t="s">
        <v>120</v>
      </c>
      <c r="C5509" t="s">
        <v>583</v>
      </c>
      <c r="D5509" s="1">
        <v>45316</v>
      </c>
      <c r="F5509" t="b">
        <v>1</v>
      </c>
      <c r="G5509" s="6">
        <v>6905100</v>
      </c>
      <c r="H5509">
        <v>0</v>
      </c>
      <c r="I5509">
        <v>0</v>
      </c>
      <c r="J5509" s="6">
        <v>6905100</v>
      </c>
    </row>
    <row r="5510" spans="1:10" x14ac:dyDescent="0.3">
      <c r="A5510" s="5">
        <v>45901</v>
      </c>
      <c r="B5510" t="s">
        <v>121</v>
      </c>
      <c r="C5510" t="s">
        <v>584</v>
      </c>
      <c r="D5510" s="1">
        <v>45323</v>
      </c>
      <c r="F5510" t="b">
        <v>1</v>
      </c>
      <c r="G5510" s="6">
        <v>3274610</v>
      </c>
      <c r="H5510">
        <v>0</v>
      </c>
      <c r="I5510">
        <v>0</v>
      </c>
      <c r="J5510" s="6">
        <v>3274610</v>
      </c>
    </row>
    <row r="5511" spans="1:10" x14ac:dyDescent="0.3">
      <c r="A5511" s="5">
        <v>45901</v>
      </c>
      <c r="B5511" t="s">
        <v>122</v>
      </c>
      <c r="C5511" t="s">
        <v>585</v>
      </c>
      <c r="D5511" s="1">
        <v>45345</v>
      </c>
      <c r="F5511" t="b">
        <v>1</v>
      </c>
      <c r="G5511" s="6">
        <v>5511700</v>
      </c>
      <c r="H5511">
        <v>0</v>
      </c>
      <c r="I5511">
        <v>0</v>
      </c>
      <c r="J5511" s="6">
        <v>5511700</v>
      </c>
    </row>
    <row r="5512" spans="1:10" x14ac:dyDescent="0.3">
      <c r="A5512" s="5">
        <v>45901</v>
      </c>
      <c r="B5512" t="s">
        <v>123</v>
      </c>
      <c r="C5512" t="s">
        <v>586</v>
      </c>
      <c r="D5512" s="1">
        <v>45351</v>
      </c>
      <c r="F5512" t="b">
        <v>1</v>
      </c>
      <c r="G5512" s="6">
        <v>2328150</v>
      </c>
      <c r="H5512">
        <v>0</v>
      </c>
      <c r="I5512">
        <v>0</v>
      </c>
      <c r="J5512" s="6">
        <v>2328150</v>
      </c>
    </row>
    <row r="5513" spans="1:10" x14ac:dyDescent="0.3">
      <c r="A5513" s="5">
        <v>45901</v>
      </c>
      <c r="B5513" t="s">
        <v>124</v>
      </c>
      <c r="C5513" t="s">
        <v>587</v>
      </c>
      <c r="D5513" s="1">
        <v>45359</v>
      </c>
      <c r="F5513" t="b">
        <v>1</v>
      </c>
      <c r="G5513" s="6">
        <v>5028800</v>
      </c>
      <c r="H5513">
        <v>0</v>
      </c>
      <c r="I5513">
        <v>0</v>
      </c>
      <c r="J5513" s="6">
        <v>5028800</v>
      </c>
    </row>
    <row r="5514" spans="1:10" x14ac:dyDescent="0.3">
      <c r="A5514" s="5">
        <v>45901</v>
      </c>
      <c r="B5514" t="s">
        <v>125</v>
      </c>
      <c r="C5514" t="s">
        <v>588</v>
      </c>
      <c r="D5514" s="1">
        <v>45363</v>
      </c>
      <c r="F5514" t="b">
        <v>1</v>
      </c>
      <c r="G5514" s="6">
        <v>1132900</v>
      </c>
      <c r="H5514">
        <v>0</v>
      </c>
      <c r="I5514">
        <v>0</v>
      </c>
      <c r="J5514" s="6">
        <v>1132900</v>
      </c>
    </row>
    <row r="5515" spans="1:10" x14ac:dyDescent="0.3">
      <c r="A5515" s="5">
        <v>45901</v>
      </c>
      <c r="B5515" t="s">
        <v>126</v>
      </c>
      <c r="C5515" t="s">
        <v>589</v>
      </c>
      <c r="D5515" s="1">
        <v>45364</v>
      </c>
      <c r="F5515" t="b">
        <v>1</v>
      </c>
      <c r="G5515" s="6">
        <v>4082620</v>
      </c>
      <c r="H5515">
        <v>0</v>
      </c>
      <c r="I5515">
        <v>0</v>
      </c>
      <c r="J5515" s="6">
        <v>4082620</v>
      </c>
    </row>
    <row r="5516" spans="1:10" x14ac:dyDescent="0.3">
      <c r="A5516" s="5">
        <v>45901</v>
      </c>
      <c r="B5516" t="s">
        <v>127</v>
      </c>
      <c r="C5516" t="s">
        <v>590</v>
      </c>
      <c r="D5516" s="1">
        <v>45386</v>
      </c>
      <c r="F5516" t="b">
        <v>1</v>
      </c>
      <c r="G5516" s="6">
        <v>4635250</v>
      </c>
      <c r="H5516">
        <v>0</v>
      </c>
      <c r="I5516" s="6">
        <v>21050</v>
      </c>
      <c r="J5516" s="6">
        <v>4656300</v>
      </c>
    </row>
    <row r="5517" spans="1:10" x14ac:dyDescent="0.3">
      <c r="A5517" s="5">
        <v>45901</v>
      </c>
      <c r="B5517" t="s">
        <v>128</v>
      </c>
      <c r="C5517" t="s">
        <v>591</v>
      </c>
      <c r="D5517" s="1">
        <v>45387</v>
      </c>
      <c r="F5517" t="b">
        <v>1</v>
      </c>
      <c r="G5517" s="6">
        <v>4062700</v>
      </c>
      <c r="H5517">
        <v>0</v>
      </c>
      <c r="I5517">
        <v>0</v>
      </c>
      <c r="J5517" s="6">
        <v>4062700</v>
      </c>
    </row>
    <row r="5518" spans="1:10" x14ac:dyDescent="0.3">
      <c r="A5518" s="5">
        <v>45901</v>
      </c>
      <c r="B5518" t="s">
        <v>129</v>
      </c>
      <c r="C5518" t="s">
        <v>592</v>
      </c>
      <c r="D5518" s="1">
        <v>45434</v>
      </c>
      <c r="F5518" t="b">
        <v>1</v>
      </c>
      <c r="G5518" s="6">
        <v>4128740</v>
      </c>
      <c r="H5518">
        <v>0</v>
      </c>
      <c r="I5518">
        <v>0</v>
      </c>
      <c r="J5518" s="6">
        <v>4128740</v>
      </c>
    </row>
    <row r="5519" spans="1:10" x14ac:dyDescent="0.3">
      <c r="A5519" s="5">
        <v>45901</v>
      </c>
      <c r="B5519" t="s">
        <v>130</v>
      </c>
      <c r="C5519" t="s">
        <v>593</v>
      </c>
      <c r="D5519" s="1">
        <v>45436</v>
      </c>
      <c r="F5519" t="b">
        <v>1</v>
      </c>
      <c r="G5519" s="6">
        <v>3047900</v>
      </c>
      <c r="H5519">
        <v>0</v>
      </c>
      <c r="I5519">
        <v>0</v>
      </c>
      <c r="J5519" s="6">
        <v>3047900</v>
      </c>
    </row>
    <row r="5520" spans="1:10" x14ac:dyDescent="0.3">
      <c r="A5520" s="5">
        <v>45901</v>
      </c>
      <c r="B5520" t="s">
        <v>131</v>
      </c>
      <c r="C5520" t="s">
        <v>594</v>
      </c>
      <c r="D5520" s="1">
        <v>45469</v>
      </c>
      <c r="F5520" t="b">
        <v>1</v>
      </c>
      <c r="G5520" s="6">
        <v>8017290</v>
      </c>
      <c r="H5520">
        <v>0</v>
      </c>
      <c r="I5520">
        <v>0</v>
      </c>
      <c r="J5520" s="6">
        <v>8017290</v>
      </c>
    </row>
    <row r="5521" spans="1:10" x14ac:dyDescent="0.3">
      <c r="A5521" s="5">
        <v>45901</v>
      </c>
      <c r="B5521" t="s">
        <v>132</v>
      </c>
      <c r="C5521" t="s">
        <v>598</v>
      </c>
      <c r="D5521" s="1">
        <v>45475</v>
      </c>
      <c r="F5521" t="b">
        <v>1</v>
      </c>
      <c r="G5521" s="6">
        <v>5056300</v>
      </c>
      <c r="H5521">
        <v>0</v>
      </c>
      <c r="I5521">
        <v>0</v>
      </c>
      <c r="J5521" s="6">
        <v>5056300</v>
      </c>
    </row>
    <row r="5522" spans="1:10" x14ac:dyDescent="0.3">
      <c r="A5522" s="5">
        <v>45901</v>
      </c>
      <c r="B5522" t="s">
        <v>133</v>
      </c>
      <c r="C5522" t="s">
        <v>599</v>
      </c>
      <c r="D5522" s="1">
        <v>45495</v>
      </c>
      <c r="F5522" t="b">
        <v>1</v>
      </c>
      <c r="G5522" s="6">
        <v>1401150</v>
      </c>
      <c r="H5522">
        <v>0</v>
      </c>
      <c r="I5522" s="6">
        <v>24400</v>
      </c>
      <c r="J5522" s="6">
        <v>1425550</v>
      </c>
    </row>
    <row r="5523" spans="1:10" x14ac:dyDescent="0.3">
      <c r="A5523" s="5">
        <v>45901</v>
      </c>
      <c r="B5523" t="s">
        <v>134</v>
      </c>
      <c r="C5523" t="s">
        <v>600</v>
      </c>
      <c r="D5523" s="1">
        <v>45505</v>
      </c>
      <c r="F5523" t="b">
        <v>1</v>
      </c>
      <c r="G5523" s="6">
        <v>4557000</v>
      </c>
      <c r="H5523">
        <v>0</v>
      </c>
      <c r="I5523">
        <v>0</v>
      </c>
      <c r="J5523" s="6">
        <v>4557000</v>
      </c>
    </row>
    <row r="5524" spans="1:10" x14ac:dyDescent="0.3">
      <c r="A5524" s="5">
        <v>45901</v>
      </c>
      <c r="B5524" t="s">
        <v>135</v>
      </c>
      <c r="C5524" t="s">
        <v>601</v>
      </c>
      <c r="D5524" s="1">
        <v>45531</v>
      </c>
      <c r="F5524" t="b">
        <v>1</v>
      </c>
      <c r="G5524" s="6">
        <v>7351320</v>
      </c>
      <c r="H5524">
        <v>0</v>
      </c>
      <c r="I5524">
        <v>0</v>
      </c>
      <c r="J5524" s="6">
        <v>7351320</v>
      </c>
    </row>
    <row r="5525" spans="1:10" x14ac:dyDescent="0.3">
      <c r="A5525" s="5">
        <v>45901</v>
      </c>
      <c r="B5525" t="s">
        <v>136</v>
      </c>
      <c r="C5525" t="s">
        <v>602</v>
      </c>
      <c r="D5525" s="1">
        <v>45532</v>
      </c>
      <c r="F5525" t="b">
        <v>1</v>
      </c>
      <c r="G5525" s="6">
        <v>2326300</v>
      </c>
      <c r="H5525">
        <v>0</v>
      </c>
      <c r="I5525">
        <v>0</v>
      </c>
      <c r="J5525" s="6">
        <v>2326300</v>
      </c>
    </row>
    <row r="5526" spans="1:10" x14ac:dyDescent="0.3">
      <c r="A5526" s="5">
        <v>45901</v>
      </c>
      <c r="B5526" t="s">
        <v>137</v>
      </c>
      <c r="C5526" t="s">
        <v>603</v>
      </c>
      <c r="D5526" s="1">
        <v>45541</v>
      </c>
      <c r="F5526" t="b">
        <v>0</v>
      </c>
      <c r="G5526" s="6">
        <v>4366930</v>
      </c>
      <c r="H5526">
        <v>0</v>
      </c>
      <c r="I5526">
        <v>0</v>
      </c>
      <c r="J5526" s="6">
        <v>4366930</v>
      </c>
    </row>
    <row r="5527" spans="1:10" x14ac:dyDescent="0.3">
      <c r="A5527" s="5">
        <v>45901</v>
      </c>
      <c r="B5527" t="s">
        <v>138</v>
      </c>
      <c r="C5527" t="s">
        <v>604</v>
      </c>
      <c r="D5527" s="1">
        <v>45540</v>
      </c>
      <c r="F5527" t="b">
        <v>0</v>
      </c>
      <c r="G5527" s="6">
        <v>3811290</v>
      </c>
      <c r="H5527">
        <v>0</v>
      </c>
      <c r="I5527">
        <v>0</v>
      </c>
      <c r="J5527" s="6">
        <v>3811290</v>
      </c>
    </row>
    <row r="5528" spans="1:10" x14ac:dyDescent="0.3">
      <c r="A5528" s="5">
        <v>45901</v>
      </c>
      <c r="B5528" t="s">
        <v>139</v>
      </c>
      <c r="C5528" t="s">
        <v>605</v>
      </c>
      <c r="D5528" s="1">
        <v>45567</v>
      </c>
      <c r="F5528" t="b">
        <v>0</v>
      </c>
      <c r="G5528" s="6">
        <v>5020750</v>
      </c>
      <c r="H5528">
        <v>0</v>
      </c>
      <c r="I5528">
        <v>0</v>
      </c>
      <c r="J5528" s="6">
        <v>5020750</v>
      </c>
    </row>
    <row r="5529" spans="1:10" x14ac:dyDescent="0.3">
      <c r="A5529" s="5">
        <v>45901</v>
      </c>
      <c r="B5529" t="s">
        <v>140</v>
      </c>
      <c r="C5529" t="s">
        <v>606</v>
      </c>
      <c r="D5529" s="1">
        <v>45589</v>
      </c>
      <c r="F5529" t="b">
        <v>0</v>
      </c>
      <c r="G5529" s="6">
        <v>3102200</v>
      </c>
      <c r="H5529">
        <v>0</v>
      </c>
      <c r="I5529">
        <v>0</v>
      </c>
      <c r="J5529" s="6">
        <v>3102200</v>
      </c>
    </row>
    <row r="5530" spans="1:10" x14ac:dyDescent="0.3">
      <c r="A5530" s="5">
        <v>45901</v>
      </c>
      <c r="B5530" t="s">
        <v>141</v>
      </c>
      <c r="C5530" t="s">
        <v>607</v>
      </c>
      <c r="D5530" s="1">
        <v>45611</v>
      </c>
      <c r="F5530" t="b">
        <v>0</v>
      </c>
      <c r="G5530" s="6">
        <v>4121020</v>
      </c>
      <c r="H5530">
        <v>0</v>
      </c>
      <c r="I5530">
        <v>0</v>
      </c>
      <c r="J5530" s="6">
        <v>4121020</v>
      </c>
    </row>
    <row r="5531" spans="1:10" x14ac:dyDescent="0.3">
      <c r="A5531" s="5">
        <v>45901</v>
      </c>
      <c r="B5531" t="s">
        <v>142</v>
      </c>
      <c r="C5531" t="s">
        <v>608</v>
      </c>
      <c r="D5531" s="1">
        <v>45652</v>
      </c>
      <c r="F5531" t="b">
        <v>0</v>
      </c>
      <c r="G5531" s="6">
        <v>3599850</v>
      </c>
      <c r="H5531">
        <v>0</v>
      </c>
      <c r="I5531">
        <v>0</v>
      </c>
      <c r="J5531" s="6">
        <v>3599850</v>
      </c>
    </row>
    <row r="5532" spans="1:10" x14ac:dyDescent="0.3">
      <c r="A5532" s="5">
        <v>45901</v>
      </c>
      <c r="B5532" t="s">
        <v>143</v>
      </c>
      <c r="C5532" t="s">
        <v>609</v>
      </c>
      <c r="D5532" s="1">
        <v>45659</v>
      </c>
      <c r="F5532" t="b">
        <v>0</v>
      </c>
      <c r="G5532" s="6">
        <v>5760710</v>
      </c>
      <c r="H5532">
        <v>0</v>
      </c>
      <c r="I5532" s="6">
        <v>5800</v>
      </c>
      <c r="J5532" s="6">
        <v>5766510</v>
      </c>
    </row>
    <row r="5533" spans="1:10" x14ac:dyDescent="0.3">
      <c r="A5533" s="5">
        <v>45901</v>
      </c>
      <c r="B5533" t="s">
        <v>144</v>
      </c>
      <c r="C5533" t="s">
        <v>610</v>
      </c>
      <c r="D5533" s="1">
        <v>45755</v>
      </c>
      <c r="F5533" t="b">
        <v>0</v>
      </c>
      <c r="G5533" s="6">
        <v>6293150</v>
      </c>
      <c r="H5533">
        <v>0</v>
      </c>
      <c r="I5533">
        <v>0</v>
      </c>
      <c r="J5533" s="6">
        <v>6293150</v>
      </c>
    </row>
    <row r="5534" spans="1:10" x14ac:dyDescent="0.3">
      <c r="A5534" s="5">
        <v>45901</v>
      </c>
      <c r="B5534" t="s">
        <v>145</v>
      </c>
      <c r="C5534" t="s">
        <v>611</v>
      </c>
      <c r="D5534" s="1">
        <v>45860</v>
      </c>
      <c r="F5534" t="b">
        <v>0</v>
      </c>
      <c r="G5534" s="6">
        <v>2536320</v>
      </c>
      <c r="H5534">
        <v>0</v>
      </c>
      <c r="I5534">
        <v>0</v>
      </c>
      <c r="J5534" s="6">
        <v>2536320</v>
      </c>
    </row>
    <row r="5535" spans="1:10" x14ac:dyDescent="0.3">
      <c r="A5535" s="5">
        <v>45901</v>
      </c>
      <c r="B5535" t="s">
        <v>147</v>
      </c>
      <c r="C5535" t="s">
        <v>612</v>
      </c>
      <c r="D5535" s="1">
        <v>45880</v>
      </c>
      <c r="F5535" t="b">
        <v>0</v>
      </c>
      <c r="G5535" s="6">
        <v>5394850</v>
      </c>
      <c r="H5535">
        <v>0</v>
      </c>
      <c r="I5535">
        <v>0</v>
      </c>
      <c r="J5535" s="6">
        <v>5394850</v>
      </c>
    </row>
    <row r="5536" spans="1:10" x14ac:dyDescent="0.3">
      <c r="A5536" s="5">
        <v>45901</v>
      </c>
      <c r="B5536" t="s">
        <v>146</v>
      </c>
      <c r="C5536" t="s">
        <v>613</v>
      </c>
      <c r="D5536" s="1">
        <v>45867</v>
      </c>
      <c r="F5536" t="b">
        <v>0</v>
      </c>
      <c r="G5536" s="6">
        <v>2636660</v>
      </c>
      <c r="H5536">
        <v>0</v>
      </c>
      <c r="I5536" s="6">
        <v>17620</v>
      </c>
      <c r="J5536" s="6">
        <v>2654280</v>
      </c>
    </row>
    <row r="5537" spans="1:10" x14ac:dyDescent="0.3">
      <c r="A5537" s="5">
        <v>45901</v>
      </c>
      <c r="B5537" t="s">
        <v>148</v>
      </c>
      <c r="C5537" t="s">
        <v>615</v>
      </c>
      <c r="D5537" s="1">
        <v>45911</v>
      </c>
      <c r="F5537" t="b">
        <v>0</v>
      </c>
      <c r="G5537" s="6">
        <v>1583970</v>
      </c>
      <c r="H5537">
        <v>0</v>
      </c>
      <c r="I5537">
        <v>0</v>
      </c>
      <c r="J5537" s="6">
        <v>1583970</v>
      </c>
    </row>
    <row r="5538" spans="1:10" x14ac:dyDescent="0.3">
      <c r="A5538" s="5">
        <v>45901</v>
      </c>
      <c r="B5538" t="s">
        <v>149</v>
      </c>
      <c r="C5538" t="s">
        <v>616</v>
      </c>
      <c r="D5538" s="1">
        <v>45912</v>
      </c>
      <c r="F5538" t="b">
        <v>0</v>
      </c>
      <c r="G5538" s="6">
        <v>1545210</v>
      </c>
      <c r="H5538">
        <v>0</v>
      </c>
      <c r="I5538" s="6">
        <v>9220</v>
      </c>
      <c r="J5538" s="6">
        <v>1554430</v>
      </c>
    </row>
    <row r="5539" spans="1:10" x14ac:dyDescent="0.3">
      <c r="A5539" s="5">
        <v>45901</v>
      </c>
      <c r="B5539" t="s">
        <v>150</v>
      </c>
      <c r="C5539" t="s">
        <v>617</v>
      </c>
      <c r="D5539" s="1">
        <v>45912</v>
      </c>
      <c r="F5539" t="b">
        <v>0</v>
      </c>
      <c r="G5539" s="6">
        <v>1742510</v>
      </c>
      <c r="H5539">
        <v>0</v>
      </c>
      <c r="I5539">
        <v>0</v>
      </c>
      <c r="J5539" s="6">
        <v>1742510</v>
      </c>
    </row>
    <row r="5540" spans="1:10" x14ac:dyDescent="0.3">
      <c r="A5540" s="5">
        <v>45931</v>
      </c>
      <c r="B5540" t="s">
        <v>1</v>
      </c>
      <c r="C5540" t="s">
        <v>475</v>
      </c>
      <c r="D5540" s="1">
        <v>42292</v>
      </c>
      <c r="F5540" t="b">
        <v>1</v>
      </c>
      <c r="G5540" s="6">
        <v>7767300</v>
      </c>
      <c r="H5540" s="6">
        <v>249600</v>
      </c>
      <c r="I5540">
        <v>0</v>
      </c>
      <c r="J5540" s="6">
        <v>8016900</v>
      </c>
    </row>
    <row r="5541" spans="1:10" x14ac:dyDescent="0.3">
      <c r="A5541" s="5">
        <v>45931</v>
      </c>
      <c r="B5541" t="s">
        <v>3</v>
      </c>
      <c r="C5541" t="s">
        <v>476</v>
      </c>
      <c r="D5541" s="1">
        <v>42444</v>
      </c>
      <c r="F5541" t="b">
        <v>1</v>
      </c>
      <c r="G5541" s="6">
        <v>3050900</v>
      </c>
      <c r="H5541">
        <v>0</v>
      </c>
      <c r="I5541" s="6">
        <v>3900</v>
      </c>
      <c r="J5541" s="6">
        <v>3054800</v>
      </c>
    </row>
    <row r="5542" spans="1:10" x14ac:dyDescent="0.3">
      <c r="A5542" s="5">
        <v>45931</v>
      </c>
      <c r="B5542" t="s">
        <v>4</v>
      </c>
      <c r="C5542" t="s">
        <v>477</v>
      </c>
      <c r="D5542" s="1">
        <v>42503</v>
      </c>
      <c r="F5542" t="b">
        <v>1</v>
      </c>
      <c r="G5542" s="6">
        <v>11712250</v>
      </c>
      <c r="H5542">
        <v>0</v>
      </c>
      <c r="I5542">
        <v>0</v>
      </c>
      <c r="J5542" s="6">
        <v>11712250</v>
      </c>
    </row>
    <row r="5543" spans="1:10" x14ac:dyDescent="0.3">
      <c r="A5543" s="5">
        <v>45931</v>
      </c>
      <c r="B5543" t="s">
        <v>6</v>
      </c>
      <c r="C5543" t="s">
        <v>478</v>
      </c>
      <c r="D5543" s="1">
        <v>42638</v>
      </c>
      <c r="F5543" t="b">
        <v>1</v>
      </c>
      <c r="G5543" s="6">
        <v>7159160</v>
      </c>
      <c r="H5543" s="6">
        <v>137600</v>
      </c>
      <c r="I5543" s="6">
        <v>12590</v>
      </c>
      <c r="J5543" s="6">
        <v>7309350</v>
      </c>
    </row>
    <row r="5544" spans="1:10" x14ac:dyDescent="0.3">
      <c r="A5544" s="5">
        <v>45931</v>
      </c>
      <c r="B5544" t="s">
        <v>8</v>
      </c>
      <c r="C5544" t="s">
        <v>479</v>
      </c>
      <c r="D5544" s="1">
        <v>42708</v>
      </c>
      <c r="F5544" t="b">
        <v>1</v>
      </c>
      <c r="G5544" s="6">
        <v>6625130</v>
      </c>
      <c r="H5544">
        <v>0</v>
      </c>
      <c r="I5544">
        <v>0</v>
      </c>
      <c r="J5544" s="6">
        <v>6625130</v>
      </c>
    </row>
    <row r="5545" spans="1:10" x14ac:dyDescent="0.3">
      <c r="A5545" s="5">
        <v>45931</v>
      </c>
      <c r="B5545" t="s">
        <v>10</v>
      </c>
      <c r="C5545" t="s">
        <v>480</v>
      </c>
      <c r="D5545" s="1">
        <v>43039</v>
      </c>
      <c r="F5545" t="b">
        <v>1</v>
      </c>
      <c r="G5545" s="6">
        <v>4398100</v>
      </c>
      <c r="H5545" s="6">
        <v>200200</v>
      </c>
      <c r="I5545">
        <v>0</v>
      </c>
      <c r="J5545" s="6">
        <v>4598300</v>
      </c>
    </row>
    <row r="5546" spans="1:10" x14ac:dyDescent="0.3">
      <c r="A5546" s="5">
        <v>45931</v>
      </c>
      <c r="B5546" t="s">
        <v>11</v>
      </c>
      <c r="C5546" t="s">
        <v>481</v>
      </c>
      <c r="D5546" s="1">
        <v>43146</v>
      </c>
      <c r="F5546" t="b">
        <v>1</v>
      </c>
      <c r="G5546" s="6">
        <v>7633680</v>
      </c>
      <c r="H5546" s="6">
        <v>26600</v>
      </c>
      <c r="I5546" s="6">
        <v>8700</v>
      </c>
      <c r="J5546" s="6">
        <v>7668980</v>
      </c>
    </row>
    <row r="5547" spans="1:10" x14ac:dyDescent="0.3">
      <c r="A5547" s="5">
        <v>45931</v>
      </c>
      <c r="B5547" t="s">
        <v>12</v>
      </c>
      <c r="C5547" t="s">
        <v>494</v>
      </c>
      <c r="D5547" s="1">
        <v>43252</v>
      </c>
      <c r="F5547" t="b">
        <v>1</v>
      </c>
      <c r="G5547" s="6">
        <v>921500</v>
      </c>
      <c r="H5547">
        <v>0</v>
      </c>
      <c r="I5547">
        <v>0</v>
      </c>
      <c r="J5547" s="6">
        <v>921500</v>
      </c>
    </row>
    <row r="5548" spans="1:10" x14ac:dyDescent="0.3">
      <c r="A5548" s="5">
        <v>45931</v>
      </c>
      <c r="B5548" t="s">
        <v>13</v>
      </c>
      <c r="C5548" t="s">
        <v>485</v>
      </c>
      <c r="D5548" s="1">
        <v>43779</v>
      </c>
      <c r="F5548" t="b">
        <v>1</v>
      </c>
      <c r="G5548" s="6">
        <v>7701240</v>
      </c>
      <c r="H5548" s="6">
        <v>265800</v>
      </c>
      <c r="I5548" s="6">
        <v>5950</v>
      </c>
      <c r="J5548" s="6">
        <v>7972990</v>
      </c>
    </row>
    <row r="5549" spans="1:10" x14ac:dyDescent="0.3">
      <c r="A5549" s="5">
        <v>45931</v>
      </c>
      <c r="B5549" t="s">
        <v>15</v>
      </c>
      <c r="C5549" t="s">
        <v>517</v>
      </c>
      <c r="D5549" s="1">
        <v>44583</v>
      </c>
      <c r="F5549" t="b">
        <v>1</v>
      </c>
      <c r="G5549" s="6">
        <v>6727300</v>
      </c>
      <c r="H5549" s="6">
        <v>213500</v>
      </c>
      <c r="I5549">
        <v>0</v>
      </c>
      <c r="J5549" s="6">
        <v>6940800</v>
      </c>
    </row>
    <row r="5550" spans="1:10" x14ac:dyDescent="0.3">
      <c r="A5550" s="5">
        <v>45931</v>
      </c>
      <c r="B5550" t="s">
        <v>16</v>
      </c>
      <c r="C5550" t="s">
        <v>538</v>
      </c>
      <c r="D5550" s="1">
        <v>44889</v>
      </c>
      <c r="F5550" t="b">
        <v>1</v>
      </c>
      <c r="G5550" s="6">
        <v>8074430</v>
      </c>
      <c r="H5550">
        <v>0</v>
      </c>
      <c r="I5550">
        <v>0</v>
      </c>
      <c r="J5550" s="6">
        <v>8074430</v>
      </c>
    </row>
    <row r="5551" spans="1:10" x14ac:dyDescent="0.3">
      <c r="A5551" s="5">
        <v>45931</v>
      </c>
      <c r="B5551" t="s">
        <v>17</v>
      </c>
      <c r="C5551" t="s">
        <v>595</v>
      </c>
      <c r="D5551" s="1">
        <v>45470</v>
      </c>
      <c r="F5551" t="b">
        <v>1</v>
      </c>
      <c r="G5551" s="6">
        <v>5071500</v>
      </c>
      <c r="H5551">
        <v>0</v>
      </c>
      <c r="I5551" s="6">
        <v>6200</v>
      </c>
      <c r="J5551" s="6">
        <v>5077700</v>
      </c>
    </row>
    <row r="5552" spans="1:10" x14ac:dyDescent="0.3">
      <c r="A5552" s="5">
        <v>45931</v>
      </c>
      <c r="B5552" t="s">
        <v>18</v>
      </c>
      <c r="C5552" t="s">
        <v>596</v>
      </c>
      <c r="D5552" s="1">
        <v>45810</v>
      </c>
      <c r="F5552" t="b">
        <v>0</v>
      </c>
      <c r="G5552" s="6">
        <v>3959300</v>
      </c>
      <c r="H5552">
        <v>0</v>
      </c>
      <c r="I5552">
        <v>0</v>
      </c>
      <c r="J5552" s="6">
        <v>3959300</v>
      </c>
    </row>
    <row r="5553" spans="1:10" x14ac:dyDescent="0.3">
      <c r="A5553" s="5">
        <v>45931</v>
      </c>
      <c r="B5553" t="s">
        <v>19</v>
      </c>
      <c r="C5553" t="s">
        <v>597</v>
      </c>
      <c r="D5553" s="1">
        <v>45859</v>
      </c>
      <c r="F5553" t="b">
        <v>0</v>
      </c>
      <c r="G5553" s="6">
        <v>3332850</v>
      </c>
      <c r="H5553">
        <v>0</v>
      </c>
      <c r="I5553">
        <v>0</v>
      </c>
      <c r="J5553" s="6">
        <v>3332850</v>
      </c>
    </row>
    <row r="5554" spans="1:10" x14ac:dyDescent="0.3">
      <c r="A5554" s="5">
        <v>45931</v>
      </c>
      <c r="B5554" t="s">
        <v>20</v>
      </c>
      <c r="C5554" t="s">
        <v>482</v>
      </c>
      <c r="D5554" s="1">
        <v>43629</v>
      </c>
      <c r="F5554" t="b">
        <v>1</v>
      </c>
      <c r="G5554" s="6">
        <v>10100080</v>
      </c>
      <c r="H5554" s="6">
        <v>271700</v>
      </c>
      <c r="I5554">
        <v>0</v>
      </c>
      <c r="J5554" s="6">
        <v>10371780</v>
      </c>
    </row>
    <row r="5555" spans="1:10" x14ac:dyDescent="0.3">
      <c r="A5555" s="5">
        <v>45931</v>
      </c>
      <c r="B5555" t="s">
        <v>21</v>
      </c>
      <c r="C5555" t="s">
        <v>483</v>
      </c>
      <c r="D5555" s="1">
        <v>43631</v>
      </c>
      <c r="F5555" t="b">
        <v>1</v>
      </c>
      <c r="G5555" s="6">
        <v>4242000</v>
      </c>
      <c r="H5555" s="6">
        <v>158200</v>
      </c>
      <c r="I5555">
        <v>0</v>
      </c>
      <c r="J5555" s="6">
        <v>4400200</v>
      </c>
    </row>
    <row r="5556" spans="1:10" x14ac:dyDescent="0.3">
      <c r="A5556" s="5">
        <v>45931</v>
      </c>
      <c r="B5556" t="s">
        <v>22</v>
      </c>
      <c r="C5556" t="s">
        <v>484</v>
      </c>
      <c r="D5556" s="1">
        <v>43743</v>
      </c>
      <c r="F5556" t="b">
        <v>1</v>
      </c>
      <c r="G5556" s="6">
        <v>8072400</v>
      </c>
      <c r="H5556" s="6">
        <v>194100</v>
      </c>
      <c r="I5556">
        <v>0</v>
      </c>
      <c r="J5556" s="6">
        <v>8266500</v>
      </c>
    </row>
    <row r="5557" spans="1:10" x14ac:dyDescent="0.3">
      <c r="A5557" s="5">
        <v>45931</v>
      </c>
      <c r="B5557" t="s">
        <v>23</v>
      </c>
      <c r="C5557" t="s">
        <v>486</v>
      </c>
      <c r="D5557" s="1">
        <v>43834</v>
      </c>
      <c r="F5557" t="b">
        <v>1</v>
      </c>
      <c r="G5557" s="6">
        <v>10266440</v>
      </c>
      <c r="H5557">
        <v>0</v>
      </c>
      <c r="I5557">
        <v>0</v>
      </c>
      <c r="J5557" s="6">
        <v>10266440</v>
      </c>
    </row>
    <row r="5558" spans="1:10" x14ac:dyDescent="0.3">
      <c r="A5558" s="5">
        <v>45931</v>
      </c>
      <c r="B5558" t="s">
        <v>24</v>
      </c>
      <c r="C5558" t="s">
        <v>487</v>
      </c>
      <c r="D5558" s="1">
        <v>43833</v>
      </c>
      <c r="F5558" t="b">
        <v>1</v>
      </c>
      <c r="G5558" s="6">
        <v>5282480</v>
      </c>
      <c r="H5558">
        <v>0</v>
      </c>
      <c r="I5558">
        <v>0</v>
      </c>
      <c r="J5558" s="6">
        <v>5282480</v>
      </c>
    </row>
    <row r="5559" spans="1:10" x14ac:dyDescent="0.3">
      <c r="A5559" s="5">
        <v>45931</v>
      </c>
      <c r="B5559" t="s">
        <v>25</v>
      </c>
      <c r="C5559" t="s">
        <v>488</v>
      </c>
      <c r="D5559" s="1">
        <v>43853</v>
      </c>
      <c r="F5559" t="b">
        <v>1</v>
      </c>
      <c r="G5559" s="6">
        <v>8893430</v>
      </c>
      <c r="H5559" s="6">
        <v>139600</v>
      </c>
      <c r="I5559" s="6">
        <v>5200</v>
      </c>
      <c r="J5559" s="6">
        <v>9038230</v>
      </c>
    </row>
    <row r="5560" spans="1:10" x14ac:dyDescent="0.3">
      <c r="A5560" s="5">
        <v>45931</v>
      </c>
      <c r="B5560" t="s">
        <v>26</v>
      </c>
      <c r="C5560" t="s">
        <v>489</v>
      </c>
      <c r="D5560" s="1">
        <v>43945</v>
      </c>
      <c r="F5560" t="b">
        <v>1</v>
      </c>
      <c r="G5560" s="6">
        <v>9913760</v>
      </c>
      <c r="H5560" s="6">
        <v>210500</v>
      </c>
      <c r="I5560">
        <v>0</v>
      </c>
      <c r="J5560" s="6">
        <v>10124260</v>
      </c>
    </row>
    <row r="5561" spans="1:10" x14ac:dyDescent="0.3">
      <c r="A5561" s="5">
        <v>45931</v>
      </c>
      <c r="B5561" t="s">
        <v>27</v>
      </c>
      <c r="C5561" t="s">
        <v>490</v>
      </c>
      <c r="D5561" s="1">
        <v>44015</v>
      </c>
      <c r="F5561" t="b">
        <v>1</v>
      </c>
      <c r="G5561" s="6">
        <v>4254140</v>
      </c>
      <c r="H5561">
        <v>0</v>
      </c>
      <c r="I5561">
        <v>0</v>
      </c>
      <c r="J5561" s="6">
        <v>4254140</v>
      </c>
    </row>
    <row r="5562" spans="1:10" x14ac:dyDescent="0.3">
      <c r="A5562" s="5">
        <v>45931</v>
      </c>
      <c r="B5562" t="s">
        <v>28</v>
      </c>
      <c r="C5562" t="s">
        <v>491</v>
      </c>
      <c r="D5562" s="1">
        <v>44042</v>
      </c>
      <c r="F5562" t="b">
        <v>1</v>
      </c>
      <c r="G5562" s="6">
        <v>7808750</v>
      </c>
      <c r="H5562">
        <v>0</v>
      </c>
      <c r="I5562" s="6">
        <v>2000</v>
      </c>
      <c r="J5562" s="6">
        <v>7810750</v>
      </c>
    </row>
    <row r="5563" spans="1:10" x14ac:dyDescent="0.3">
      <c r="A5563" s="5">
        <v>45931</v>
      </c>
      <c r="B5563" t="s">
        <v>29</v>
      </c>
      <c r="C5563" t="s">
        <v>492</v>
      </c>
      <c r="D5563" s="1">
        <v>44043</v>
      </c>
      <c r="F5563" t="b">
        <v>1</v>
      </c>
      <c r="G5563" s="6">
        <v>4577500</v>
      </c>
      <c r="H5563">
        <v>0</v>
      </c>
      <c r="I5563">
        <v>0</v>
      </c>
      <c r="J5563" s="6">
        <v>4577500</v>
      </c>
    </row>
    <row r="5564" spans="1:10" x14ac:dyDescent="0.3">
      <c r="A5564" s="5">
        <v>45931</v>
      </c>
      <c r="B5564" t="s">
        <v>30</v>
      </c>
      <c r="C5564" t="s">
        <v>493</v>
      </c>
      <c r="D5564" s="1">
        <v>44072</v>
      </c>
      <c r="F5564" t="b">
        <v>1</v>
      </c>
      <c r="G5564" s="6">
        <v>9092230</v>
      </c>
      <c r="H5564">
        <v>0</v>
      </c>
      <c r="I5564" s="6">
        <v>27240</v>
      </c>
      <c r="J5564" s="6">
        <v>9119470</v>
      </c>
    </row>
    <row r="5565" spans="1:10" x14ac:dyDescent="0.3">
      <c r="A5565" s="5">
        <v>45931</v>
      </c>
      <c r="B5565" t="s">
        <v>31</v>
      </c>
      <c r="C5565" t="s">
        <v>495</v>
      </c>
      <c r="D5565" s="1">
        <v>44085</v>
      </c>
      <c r="F5565" t="b">
        <v>1</v>
      </c>
      <c r="G5565" s="6">
        <v>6867160</v>
      </c>
      <c r="H5565">
        <v>0</v>
      </c>
      <c r="I5565">
        <v>0</v>
      </c>
      <c r="J5565" s="6">
        <v>6867160</v>
      </c>
    </row>
    <row r="5566" spans="1:10" x14ac:dyDescent="0.3">
      <c r="A5566" s="5">
        <v>45931</v>
      </c>
      <c r="B5566" t="s">
        <v>32</v>
      </c>
      <c r="C5566" t="s">
        <v>496</v>
      </c>
      <c r="D5566" s="1">
        <v>44130</v>
      </c>
      <c r="E5566" s="1">
        <v>45543</v>
      </c>
      <c r="F5566" t="b">
        <v>1</v>
      </c>
      <c r="G5566">
        <v>0</v>
      </c>
      <c r="H5566">
        <v>0</v>
      </c>
      <c r="I5566">
        <v>0</v>
      </c>
      <c r="J5566">
        <v>0</v>
      </c>
    </row>
    <row r="5567" spans="1:10" x14ac:dyDescent="0.3">
      <c r="A5567" s="5">
        <v>45931</v>
      </c>
      <c r="B5567" t="s">
        <v>33</v>
      </c>
      <c r="C5567" t="s">
        <v>497</v>
      </c>
      <c r="D5567" s="1">
        <v>44147</v>
      </c>
      <c r="F5567" t="b">
        <v>1</v>
      </c>
      <c r="G5567" s="6">
        <v>9038850</v>
      </c>
      <c r="H5567">
        <v>0</v>
      </c>
      <c r="I5567" s="6">
        <v>5950</v>
      </c>
      <c r="J5567" s="6">
        <v>9044800</v>
      </c>
    </row>
    <row r="5568" spans="1:10" x14ac:dyDescent="0.3">
      <c r="A5568" s="5">
        <v>45931</v>
      </c>
      <c r="B5568" t="s">
        <v>34</v>
      </c>
      <c r="C5568" t="s">
        <v>498</v>
      </c>
      <c r="D5568" s="1">
        <v>44154</v>
      </c>
      <c r="F5568" t="b">
        <v>1</v>
      </c>
      <c r="G5568" s="6">
        <v>10207850</v>
      </c>
      <c r="H5568">
        <v>0</v>
      </c>
      <c r="I5568">
        <v>500</v>
      </c>
      <c r="J5568" s="6">
        <v>10208350</v>
      </c>
    </row>
    <row r="5569" spans="1:10" x14ac:dyDescent="0.3">
      <c r="A5569" s="5">
        <v>45931</v>
      </c>
      <c r="B5569" t="s">
        <v>35</v>
      </c>
      <c r="C5569" t="s">
        <v>499</v>
      </c>
      <c r="D5569" s="1">
        <v>44169</v>
      </c>
      <c r="F5569" t="b">
        <v>1</v>
      </c>
      <c r="G5569" s="6">
        <v>5673450</v>
      </c>
      <c r="H5569">
        <v>0</v>
      </c>
      <c r="I5569">
        <v>0</v>
      </c>
      <c r="J5569" s="6">
        <v>5673450</v>
      </c>
    </row>
    <row r="5570" spans="1:10" x14ac:dyDescent="0.3">
      <c r="A5570" s="5">
        <v>45931</v>
      </c>
      <c r="B5570" t="s">
        <v>36</v>
      </c>
      <c r="C5570" t="s">
        <v>500</v>
      </c>
      <c r="D5570" s="1">
        <v>44217</v>
      </c>
      <c r="E5570" s="1">
        <v>45620</v>
      </c>
      <c r="F5570" t="b">
        <v>1</v>
      </c>
      <c r="G5570">
        <v>0</v>
      </c>
      <c r="H5570">
        <v>0</v>
      </c>
      <c r="I5570">
        <v>0</v>
      </c>
      <c r="J5570">
        <v>0</v>
      </c>
    </row>
    <row r="5571" spans="1:10" x14ac:dyDescent="0.3">
      <c r="A5571" s="5">
        <v>45931</v>
      </c>
      <c r="B5571" t="s">
        <v>37</v>
      </c>
      <c r="C5571" t="s">
        <v>501</v>
      </c>
      <c r="D5571" s="1">
        <v>44245</v>
      </c>
      <c r="E5571" s="1">
        <v>45838</v>
      </c>
      <c r="F5571" t="b">
        <v>1</v>
      </c>
      <c r="G5571">
        <v>0</v>
      </c>
      <c r="H5571">
        <v>0</v>
      </c>
      <c r="I5571">
        <v>0</v>
      </c>
      <c r="J5571">
        <v>0</v>
      </c>
    </row>
    <row r="5572" spans="1:10" x14ac:dyDescent="0.3">
      <c r="A5572" s="5">
        <v>45931</v>
      </c>
      <c r="B5572" t="s">
        <v>38</v>
      </c>
      <c r="C5572" t="s">
        <v>502</v>
      </c>
      <c r="D5572" s="1">
        <v>44252</v>
      </c>
      <c r="F5572" t="b">
        <v>1</v>
      </c>
      <c r="G5572" s="6">
        <v>6045340</v>
      </c>
      <c r="H5572">
        <v>0</v>
      </c>
      <c r="I5572">
        <v>0</v>
      </c>
      <c r="J5572" s="6">
        <v>6045340</v>
      </c>
    </row>
    <row r="5573" spans="1:10" x14ac:dyDescent="0.3">
      <c r="A5573" s="5">
        <v>45931</v>
      </c>
      <c r="B5573" t="s">
        <v>39</v>
      </c>
      <c r="C5573" t="s">
        <v>503</v>
      </c>
      <c r="D5573" s="1">
        <v>44258</v>
      </c>
      <c r="F5573" t="b">
        <v>1</v>
      </c>
      <c r="G5573" s="6">
        <v>7198350</v>
      </c>
      <c r="H5573" s="6">
        <v>230900</v>
      </c>
      <c r="I5573">
        <v>0</v>
      </c>
      <c r="J5573" s="6">
        <v>7429250</v>
      </c>
    </row>
    <row r="5574" spans="1:10" x14ac:dyDescent="0.3">
      <c r="A5574" s="5">
        <v>45931</v>
      </c>
      <c r="B5574" t="s">
        <v>40</v>
      </c>
      <c r="C5574" t="s">
        <v>504</v>
      </c>
      <c r="D5574" s="1">
        <v>44280</v>
      </c>
      <c r="F5574" t="b">
        <v>1</v>
      </c>
      <c r="G5574" s="6">
        <v>2230300</v>
      </c>
      <c r="H5574">
        <v>0</v>
      </c>
      <c r="I5574">
        <v>0</v>
      </c>
      <c r="J5574" s="6">
        <v>2230300</v>
      </c>
    </row>
    <row r="5575" spans="1:10" x14ac:dyDescent="0.3">
      <c r="A5575" s="5">
        <v>45931</v>
      </c>
      <c r="B5575" t="s">
        <v>41</v>
      </c>
      <c r="C5575" t="s">
        <v>505</v>
      </c>
      <c r="D5575" s="1">
        <v>44287</v>
      </c>
      <c r="F5575" t="b">
        <v>1</v>
      </c>
      <c r="G5575" s="6">
        <v>8731950</v>
      </c>
      <c r="H5575">
        <v>0</v>
      </c>
      <c r="I5575">
        <v>0</v>
      </c>
      <c r="J5575" s="6">
        <v>8731950</v>
      </c>
    </row>
    <row r="5576" spans="1:10" x14ac:dyDescent="0.3">
      <c r="A5576" s="5">
        <v>45931</v>
      </c>
      <c r="B5576" t="s">
        <v>42</v>
      </c>
      <c r="C5576" t="s">
        <v>506</v>
      </c>
      <c r="D5576" s="1">
        <v>44298</v>
      </c>
      <c r="F5576" t="b">
        <v>1</v>
      </c>
      <c r="G5576" s="6">
        <v>5311570</v>
      </c>
      <c r="H5576">
        <v>0</v>
      </c>
      <c r="I5576">
        <v>0</v>
      </c>
      <c r="J5576" s="6">
        <v>5311570</v>
      </c>
    </row>
    <row r="5577" spans="1:10" x14ac:dyDescent="0.3">
      <c r="A5577" s="5">
        <v>45931</v>
      </c>
      <c r="B5577" t="s">
        <v>43</v>
      </c>
      <c r="C5577" t="s">
        <v>507</v>
      </c>
      <c r="D5577" s="1">
        <v>44299</v>
      </c>
      <c r="F5577" t="b">
        <v>1</v>
      </c>
      <c r="G5577" s="6">
        <v>4217940</v>
      </c>
      <c r="H5577">
        <v>0</v>
      </c>
      <c r="I5577">
        <v>0</v>
      </c>
      <c r="J5577" s="6">
        <v>4217940</v>
      </c>
    </row>
    <row r="5578" spans="1:10" x14ac:dyDescent="0.3">
      <c r="A5578" s="5">
        <v>45931</v>
      </c>
      <c r="B5578" t="s">
        <v>50</v>
      </c>
      <c r="C5578" t="s">
        <v>508</v>
      </c>
      <c r="D5578" s="1">
        <v>44463</v>
      </c>
      <c r="F5578" t="b">
        <v>1</v>
      </c>
      <c r="G5578" s="6">
        <v>3330250</v>
      </c>
      <c r="H5578" s="6">
        <v>117400</v>
      </c>
      <c r="I5578" s="6">
        <v>5950</v>
      </c>
      <c r="J5578" s="6">
        <v>3453600</v>
      </c>
    </row>
    <row r="5579" spans="1:10" x14ac:dyDescent="0.3">
      <c r="A5579" s="5">
        <v>45931</v>
      </c>
      <c r="B5579" t="s">
        <v>51</v>
      </c>
      <c r="C5579" t="s">
        <v>508</v>
      </c>
      <c r="D5579" s="1">
        <v>44377</v>
      </c>
      <c r="F5579" t="b">
        <v>1</v>
      </c>
      <c r="G5579" s="6">
        <v>6236750</v>
      </c>
      <c r="H5579" s="6">
        <v>208800</v>
      </c>
      <c r="I5579">
        <v>500</v>
      </c>
      <c r="J5579" s="6">
        <v>6446050</v>
      </c>
    </row>
    <row r="5580" spans="1:10" x14ac:dyDescent="0.3">
      <c r="A5580" s="5">
        <v>45931</v>
      </c>
      <c r="B5580" t="s">
        <v>52</v>
      </c>
      <c r="C5580" t="s">
        <v>508</v>
      </c>
      <c r="D5580" s="1">
        <v>44501</v>
      </c>
      <c r="F5580" t="b">
        <v>1</v>
      </c>
      <c r="G5580" s="6">
        <v>5987540</v>
      </c>
      <c r="H5580" s="6">
        <v>220300</v>
      </c>
      <c r="I5580" s="6">
        <v>10590</v>
      </c>
      <c r="J5580" s="6">
        <v>6218430</v>
      </c>
    </row>
    <row r="5581" spans="1:10" x14ac:dyDescent="0.3">
      <c r="A5581" s="5">
        <v>45931</v>
      </c>
      <c r="B5581" t="s">
        <v>53</v>
      </c>
      <c r="C5581" t="s">
        <v>508</v>
      </c>
      <c r="D5581" s="1">
        <v>44476</v>
      </c>
      <c r="F5581" t="b">
        <v>1</v>
      </c>
      <c r="G5581" s="6">
        <v>5653900</v>
      </c>
      <c r="H5581" s="6">
        <v>92800</v>
      </c>
      <c r="I5581">
        <v>0</v>
      </c>
      <c r="J5581" s="6">
        <v>5746700</v>
      </c>
    </row>
    <row r="5582" spans="1:10" x14ac:dyDescent="0.3">
      <c r="A5582" s="5">
        <v>45931</v>
      </c>
      <c r="B5582" t="s">
        <v>45</v>
      </c>
      <c r="C5582" t="s">
        <v>509</v>
      </c>
      <c r="D5582" s="1">
        <v>44391</v>
      </c>
      <c r="F5582" t="b">
        <v>1</v>
      </c>
      <c r="G5582" s="6">
        <v>10116790</v>
      </c>
      <c r="H5582" s="6">
        <v>195900</v>
      </c>
      <c r="I5582">
        <v>0</v>
      </c>
      <c r="J5582" s="6">
        <v>10312690</v>
      </c>
    </row>
    <row r="5583" spans="1:10" x14ac:dyDescent="0.3">
      <c r="A5583" s="5">
        <v>45931</v>
      </c>
      <c r="B5583" t="s">
        <v>46</v>
      </c>
      <c r="C5583" t="s">
        <v>510</v>
      </c>
      <c r="D5583" s="1">
        <v>44404</v>
      </c>
      <c r="F5583" t="b">
        <v>1</v>
      </c>
      <c r="G5583" s="6">
        <v>9034120</v>
      </c>
      <c r="H5583">
        <v>0</v>
      </c>
      <c r="I5583">
        <v>0</v>
      </c>
      <c r="J5583" s="6">
        <v>9034120</v>
      </c>
    </row>
    <row r="5584" spans="1:10" x14ac:dyDescent="0.3">
      <c r="A5584" s="5">
        <v>45931</v>
      </c>
      <c r="B5584" t="s">
        <v>47</v>
      </c>
      <c r="C5584" t="s">
        <v>511</v>
      </c>
      <c r="D5584" s="1">
        <v>44405</v>
      </c>
      <c r="F5584" t="b">
        <v>1</v>
      </c>
      <c r="G5584" s="6">
        <v>8664340</v>
      </c>
      <c r="H5584">
        <v>0</v>
      </c>
      <c r="I5584">
        <v>0</v>
      </c>
      <c r="J5584" s="6">
        <v>8664340</v>
      </c>
    </row>
    <row r="5585" spans="1:10" x14ac:dyDescent="0.3">
      <c r="A5585" s="5">
        <v>45931</v>
      </c>
      <c r="B5585" t="s">
        <v>44</v>
      </c>
      <c r="C5585" t="s">
        <v>512</v>
      </c>
      <c r="D5585" s="1">
        <v>44421</v>
      </c>
      <c r="F5585" t="b">
        <v>1</v>
      </c>
      <c r="G5585" s="6">
        <v>11937550</v>
      </c>
      <c r="H5585" s="6">
        <v>157200</v>
      </c>
      <c r="I5585">
        <v>0</v>
      </c>
      <c r="J5585" s="6">
        <v>12094750</v>
      </c>
    </row>
    <row r="5586" spans="1:10" x14ac:dyDescent="0.3">
      <c r="A5586" s="5">
        <v>45931</v>
      </c>
      <c r="B5586" t="s">
        <v>48</v>
      </c>
      <c r="C5586" t="s">
        <v>513</v>
      </c>
      <c r="D5586" s="1">
        <v>44446</v>
      </c>
      <c r="F5586" t="b">
        <v>1</v>
      </c>
      <c r="G5586" s="6">
        <v>6332780</v>
      </c>
      <c r="H5586">
        <v>0</v>
      </c>
      <c r="I5586" s="6">
        <v>9950</v>
      </c>
      <c r="J5586" s="6">
        <v>6342730</v>
      </c>
    </row>
    <row r="5587" spans="1:10" x14ac:dyDescent="0.3">
      <c r="A5587" s="5">
        <v>45931</v>
      </c>
      <c r="B5587" t="s">
        <v>49</v>
      </c>
      <c r="C5587" t="s">
        <v>514</v>
      </c>
      <c r="D5587" s="1">
        <v>44453</v>
      </c>
      <c r="F5587" t="b">
        <v>1</v>
      </c>
      <c r="G5587" s="6">
        <v>9586750</v>
      </c>
      <c r="H5587" s="6">
        <v>157200</v>
      </c>
      <c r="I5587" s="6">
        <v>1200</v>
      </c>
      <c r="J5587" s="6">
        <v>9745150</v>
      </c>
    </row>
    <row r="5588" spans="1:10" x14ac:dyDescent="0.3">
      <c r="A5588" s="5">
        <v>45931</v>
      </c>
      <c r="B5588" t="s">
        <v>54</v>
      </c>
      <c r="C5588" t="s">
        <v>515</v>
      </c>
      <c r="D5588" s="1">
        <v>44508</v>
      </c>
      <c r="F5588" t="b">
        <v>1</v>
      </c>
      <c r="G5588" s="6">
        <v>9240080</v>
      </c>
      <c r="H5588" s="6">
        <v>221600</v>
      </c>
      <c r="I5588">
        <v>0</v>
      </c>
      <c r="J5588" s="6">
        <v>9461680</v>
      </c>
    </row>
    <row r="5589" spans="1:10" x14ac:dyDescent="0.3">
      <c r="A5589" s="5">
        <v>45931</v>
      </c>
      <c r="B5589" t="s">
        <v>55</v>
      </c>
      <c r="C5589" t="s">
        <v>516</v>
      </c>
      <c r="D5589" s="1">
        <v>44536</v>
      </c>
      <c r="E5589" s="1">
        <v>46028</v>
      </c>
      <c r="F5589" t="b">
        <v>1</v>
      </c>
      <c r="G5589" s="6">
        <v>1998150</v>
      </c>
      <c r="H5589">
        <v>0</v>
      </c>
      <c r="I5589">
        <v>0</v>
      </c>
      <c r="J5589" s="6">
        <v>1998150</v>
      </c>
    </row>
    <row r="5590" spans="1:10" x14ac:dyDescent="0.3">
      <c r="A5590" s="5">
        <v>45931</v>
      </c>
      <c r="B5590" t="s">
        <v>56</v>
      </c>
      <c r="C5590" t="s">
        <v>518</v>
      </c>
      <c r="D5590" s="1">
        <v>44616</v>
      </c>
      <c r="F5590" t="b">
        <v>1</v>
      </c>
      <c r="G5590" s="6">
        <v>3204290</v>
      </c>
      <c r="H5590">
        <v>0</v>
      </c>
      <c r="I5590">
        <v>0</v>
      </c>
      <c r="J5590" s="6">
        <v>3204290</v>
      </c>
    </row>
    <row r="5591" spans="1:10" x14ac:dyDescent="0.3">
      <c r="A5591" s="5">
        <v>45931</v>
      </c>
      <c r="B5591" t="s">
        <v>57</v>
      </c>
      <c r="C5591" t="s">
        <v>519</v>
      </c>
      <c r="D5591" s="1">
        <v>44643</v>
      </c>
      <c r="F5591" t="b">
        <v>1</v>
      </c>
      <c r="G5591" s="6">
        <v>12962240</v>
      </c>
      <c r="H5591" s="6">
        <v>157400</v>
      </c>
      <c r="I5591">
        <v>0</v>
      </c>
      <c r="J5591" s="6">
        <v>13119640</v>
      </c>
    </row>
    <row r="5592" spans="1:10" x14ac:dyDescent="0.3">
      <c r="A5592" s="5">
        <v>45931</v>
      </c>
      <c r="B5592" t="s">
        <v>58</v>
      </c>
      <c r="C5592" t="s">
        <v>520</v>
      </c>
      <c r="D5592" s="1">
        <v>44651</v>
      </c>
      <c r="F5592" t="b">
        <v>1</v>
      </c>
      <c r="G5592" s="6">
        <v>7327970</v>
      </c>
      <c r="H5592" s="6">
        <v>136800</v>
      </c>
      <c r="I5592">
        <v>0</v>
      </c>
      <c r="J5592" s="6">
        <v>7464770</v>
      </c>
    </row>
    <row r="5593" spans="1:10" x14ac:dyDescent="0.3">
      <c r="A5593" s="5">
        <v>45931</v>
      </c>
      <c r="B5593" t="s">
        <v>59</v>
      </c>
      <c r="C5593" t="s">
        <v>521</v>
      </c>
      <c r="D5593" s="1">
        <v>44657</v>
      </c>
      <c r="F5593" t="b">
        <v>1</v>
      </c>
      <c r="G5593" s="6">
        <v>6335800</v>
      </c>
      <c r="H5593">
        <v>0</v>
      </c>
      <c r="I5593" s="6">
        <v>42600</v>
      </c>
      <c r="J5593" s="6">
        <v>6378400</v>
      </c>
    </row>
    <row r="5594" spans="1:10" x14ac:dyDescent="0.3">
      <c r="A5594" s="5">
        <v>45931</v>
      </c>
      <c r="B5594" t="s">
        <v>60</v>
      </c>
      <c r="C5594" t="s">
        <v>522</v>
      </c>
      <c r="D5594" s="1">
        <v>44659</v>
      </c>
      <c r="F5594" t="b">
        <v>1</v>
      </c>
      <c r="G5594" s="6">
        <v>5969480</v>
      </c>
      <c r="H5594" s="6">
        <v>243100</v>
      </c>
      <c r="I5594">
        <v>0</v>
      </c>
      <c r="J5594" s="6">
        <v>6212580</v>
      </c>
    </row>
    <row r="5595" spans="1:10" x14ac:dyDescent="0.3">
      <c r="A5595" s="5">
        <v>45931</v>
      </c>
      <c r="B5595" t="s">
        <v>61</v>
      </c>
      <c r="C5595" t="s">
        <v>523</v>
      </c>
      <c r="D5595" s="1">
        <v>44694</v>
      </c>
      <c r="F5595" t="b">
        <v>1</v>
      </c>
      <c r="G5595" s="6">
        <v>8777040</v>
      </c>
      <c r="H5595" s="6">
        <v>412400</v>
      </c>
      <c r="I5595">
        <v>0</v>
      </c>
      <c r="J5595" s="6">
        <v>9189440</v>
      </c>
    </row>
    <row r="5596" spans="1:10" x14ac:dyDescent="0.3">
      <c r="A5596" s="5">
        <v>45931</v>
      </c>
      <c r="B5596" t="s">
        <v>62</v>
      </c>
      <c r="C5596" t="s">
        <v>524</v>
      </c>
      <c r="D5596" s="1">
        <v>44712</v>
      </c>
      <c r="F5596" t="b">
        <v>1</v>
      </c>
      <c r="G5596" s="6">
        <v>3918600</v>
      </c>
      <c r="H5596">
        <v>0</v>
      </c>
      <c r="I5596">
        <v>0</v>
      </c>
      <c r="J5596" s="6">
        <v>3918600</v>
      </c>
    </row>
    <row r="5597" spans="1:10" x14ac:dyDescent="0.3">
      <c r="A5597" s="5">
        <v>45931</v>
      </c>
      <c r="B5597" t="s">
        <v>63</v>
      </c>
      <c r="C5597" t="s">
        <v>525</v>
      </c>
      <c r="D5597" s="1">
        <v>44762</v>
      </c>
      <c r="F5597" t="b">
        <v>1</v>
      </c>
      <c r="G5597" s="6">
        <v>4237000</v>
      </c>
      <c r="H5597" s="6">
        <v>112700</v>
      </c>
      <c r="I5597" s="6">
        <v>10500</v>
      </c>
      <c r="J5597" s="6">
        <v>4360200</v>
      </c>
    </row>
    <row r="5598" spans="1:10" x14ac:dyDescent="0.3">
      <c r="A5598" s="5">
        <v>45931</v>
      </c>
      <c r="B5598" t="s">
        <v>64</v>
      </c>
      <c r="C5598" t="s">
        <v>526</v>
      </c>
      <c r="D5598" s="1">
        <v>44775</v>
      </c>
      <c r="F5598" t="b">
        <v>1</v>
      </c>
      <c r="G5598" s="6">
        <v>6151500</v>
      </c>
      <c r="H5598">
        <v>0</v>
      </c>
      <c r="I5598">
        <v>0</v>
      </c>
      <c r="J5598" s="6">
        <v>6151500</v>
      </c>
    </row>
    <row r="5599" spans="1:10" x14ac:dyDescent="0.3">
      <c r="A5599" s="5">
        <v>45931</v>
      </c>
      <c r="B5599" t="s">
        <v>65</v>
      </c>
      <c r="C5599" t="s">
        <v>527</v>
      </c>
      <c r="D5599" s="1">
        <v>44783</v>
      </c>
      <c r="F5599" t="b">
        <v>1</v>
      </c>
      <c r="G5599" s="6">
        <v>4455700</v>
      </c>
      <c r="H5599">
        <v>0</v>
      </c>
      <c r="I5599">
        <v>0</v>
      </c>
      <c r="J5599" s="6">
        <v>4455700</v>
      </c>
    </row>
    <row r="5600" spans="1:10" x14ac:dyDescent="0.3">
      <c r="A5600" s="5">
        <v>45931</v>
      </c>
      <c r="B5600" t="s">
        <v>66</v>
      </c>
      <c r="C5600" t="s">
        <v>528</v>
      </c>
      <c r="D5600" s="1">
        <v>44798</v>
      </c>
      <c r="F5600" t="b">
        <v>1</v>
      </c>
      <c r="G5600" s="6">
        <v>4480750</v>
      </c>
      <c r="H5600" s="6">
        <v>133700</v>
      </c>
      <c r="I5600">
        <v>0</v>
      </c>
      <c r="J5600" s="6">
        <v>4614450</v>
      </c>
    </row>
    <row r="5601" spans="1:10" x14ac:dyDescent="0.3">
      <c r="A5601" s="5">
        <v>45931</v>
      </c>
      <c r="B5601" t="s">
        <v>67</v>
      </c>
      <c r="C5601" t="s">
        <v>529</v>
      </c>
      <c r="D5601" s="1">
        <v>44802</v>
      </c>
      <c r="F5601" t="b">
        <v>1</v>
      </c>
      <c r="G5601" s="6">
        <v>8755140</v>
      </c>
      <c r="H5601">
        <v>0</v>
      </c>
      <c r="I5601">
        <v>0</v>
      </c>
      <c r="J5601" s="6">
        <v>8755140</v>
      </c>
    </row>
    <row r="5602" spans="1:10" x14ac:dyDescent="0.3">
      <c r="A5602" s="5">
        <v>45931</v>
      </c>
      <c r="B5602" t="s">
        <v>68</v>
      </c>
      <c r="C5602" t="s">
        <v>530</v>
      </c>
      <c r="D5602" s="1">
        <v>44811</v>
      </c>
      <c r="F5602" t="b">
        <v>1</v>
      </c>
      <c r="G5602" s="6">
        <v>2715250</v>
      </c>
      <c r="H5602">
        <v>0</v>
      </c>
      <c r="I5602">
        <v>0</v>
      </c>
      <c r="J5602" s="6">
        <v>2715250</v>
      </c>
    </row>
    <row r="5603" spans="1:10" x14ac:dyDescent="0.3">
      <c r="A5603" s="5">
        <v>45931</v>
      </c>
      <c r="B5603" t="s">
        <v>69</v>
      </c>
      <c r="C5603" t="s">
        <v>531</v>
      </c>
      <c r="D5603" s="1">
        <v>44820</v>
      </c>
      <c r="F5603" t="b">
        <v>1</v>
      </c>
      <c r="G5603" s="6">
        <v>7562300</v>
      </c>
      <c r="H5603" s="6">
        <v>225200</v>
      </c>
      <c r="I5603">
        <v>0</v>
      </c>
      <c r="J5603" s="6">
        <v>7787500</v>
      </c>
    </row>
    <row r="5604" spans="1:10" x14ac:dyDescent="0.3">
      <c r="A5604" s="5">
        <v>45931</v>
      </c>
      <c r="B5604" t="s">
        <v>70</v>
      </c>
      <c r="C5604" t="s">
        <v>532</v>
      </c>
      <c r="D5604" s="1">
        <v>44845</v>
      </c>
      <c r="F5604" t="b">
        <v>1</v>
      </c>
      <c r="G5604" s="6">
        <v>7134250</v>
      </c>
      <c r="H5604">
        <v>0</v>
      </c>
      <c r="I5604" s="6">
        <v>7000</v>
      </c>
      <c r="J5604" s="6">
        <v>7141250</v>
      </c>
    </row>
    <row r="5605" spans="1:10" x14ac:dyDescent="0.3">
      <c r="A5605" s="5">
        <v>45931</v>
      </c>
      <c r="B5605" t="s">
        <v>71</v>
      </c>
      <c r="C5605" t="s">
        <v>533</v>
      </c>
      <c r="D5605" s="1">
        <v>44848</v>
      </c>
      <c r="F5605" t="b">
        <v>1</v>
      </c>
      <c r="G5605" s="6">
        <v>8902300</v>
      </c>
      <c r="H5605">
        <v>0</v>
      </c>
      <c r="I5605">
        <v>0</v>
      </c>
      <c r="J5605" s="6">
        <v>8902300</v>
      </c>
    </row>
    <row r="5606" spans="1:10" x14ac:dyDescent="0.3">
      <c r="A5606" s="5">
        <v>45931</v>
      </c>
      <c r="B5606" t="s">
        <v>72</v>
      </c>
      <c r="C5606" t="s">
        <v>534</v>
      </c>
      <c r="D5606" s="1">
        <v>44854</v>
      </c>
      <c r="F5606" t="b">
        <v>1</v>
      </c>
      <c r="G5606" s="6">
        <v>8448740</v>
      </c>
      <c r="H5606">
        <v>0</v>
      </c>
      <c r="I5606" s="6">
        <v>11480</v>
      </c>
      <c r="J5606" s="6">
        <v>8460220</v>
      </c>
    </row>
    <row r="5607" spans="1:10" x14ac:dyDescent="0.3">
      <c r="A5607" s="5">
        <v>45931</v>
      </c>
      <c r="B5607" t="s">
        <v>73</v>
      </c>
      <c r="C5607" t="s">
        <v>535</v>
      </c>
      <c r="D5607" s="1">
        <v>44855</v>
      </c>
      <c r="F5607" t="b">
        <v>1</v>
      </c>
      <c r="G5607" s="6">
        <v>7080890</v>
      </c>
      <c r="H5607">
        <v>0</v>
      </c>
      <c r="I5607">
        <v>0</v>
      </c>
      <c r="J5607" s="6">
        <v>7080890</v>
      </c>
    </row>
    <row r="5608" spans="1:10" x14ac:dyDescent="0.3">
      <c r="A5608" s="5">
        <v>45931</v>
      </c>
      <c r="B5608" t="s">
        <v>74</v>
      </c>
      <c r="C5608" t="s">
        <v>536</v>
      </c>
      <c r="D5608" s="1">
        <v>44859</v>
      </c>
      <c r="F5608" t="b">
        <v>1</v>
      </c>
      <c r="G5608" s="6">
        <v>6609670</v>
      </c>
      <c r="H5608">
        <v>0</v>
      </c>
      <c r="I5608">
        <v>0</v>
      </c>
      <c r="J5608" s="6">
        <v>6609670</v>
      </c>
    </row>
    <row r="5609" spans="1:10" x14ac:dyDescent="0.3">
      <c r="A5609" s="5">
        <v>45931</v>
      </c>
      <c r="B5609" t="s">
        <v>75</v>
      </c>
      <c r="C5609" t="s">
        <v>537</v>
      </c>
      <c r="D5609" s="1">
        <v>44861</v>
      </c>
      <c r="F5609" t="b">
        <v>1</v>
      </c>
      <c r="G5609" s="6">
        <v>4957230</v>
      </c>
      <c r="H5609">
        <v>0</v>
      </c>
      <c r="I5609">
        <v>0</v>
      </c>
      <c r="J5609" s="6">
        <v>4957230</v>
      </c>
    </row>
    <row r="5610" spans="1:10" x14ac:dyDescent="0.3">
      <c r="A5610" s="5">
        <v>45931</v>
      </c>
      <c r="B5610" t="s">
        <v>76</v>
      </c>
      <c r="C5610" t="s">
        <v>539</v>
      </c>
      <c r="D5610" s="1">
        <v>44889</v>
      </c>
      <c r="F5610" t="b">
        <v>1</v>
      </c>
      <c r="G5610" s="6">
        <v>4483790</v>
      </c>
      <c r="H5610">
        <v>0</v>
      </c>
      <c r="I5610">
        <v>0</v>
      </c>
      <c r="J5610" s="6">
        <v>4483790</v>
      </c>
    </row>
    <row r="5611" spans="1:10" x14ac:dyDescent="0.3">
      <c r="A5611" s="5">
        <v>45931</v>
      </c>
      <c r="B5611" t="s">
        <v>77</v>
      </c>
      <c r="C5611" t="s">
        <v>540</v>
      </c>
      <c r="D5611" s="1">
        <v>44893</v>
      </c>
      <c r="F5611" t="b">
        <v>1</v>
      </c>
      <c r="G5611" s="6">
        <v>5982680</v>
      </c>
      <c r="H5611">
        <v>0</v>
      </c>
      <c r="I5611">
        <v>0</v>
      </c>
      <c r="J5611" s="6">
        <v>5982680</v>
      </c>
    </row>
    <row r="5612" spans="1:10" x14ac:dyDescent="0.3">
      <c r="A5612" s="5">
        <v>45931</v>
      </c>
      <c r="B5612" t="s">
        <v>78</v>
      </c>
      <c r="C5612" t="s">
        <v>541</v>
      </c>
      <c r="D5612" s="1">
        <v>44895</v>
      </c>
      <c r="F5612" t="b">
        <v>1</v>
      </c>
      <c r="G5612" s="6">
        <v>4258850</v>
      </c>
      <c r="H5612" s="6">
        <v>100600</v>
      </c>
      <c r="I5612" s="6">
        <v>1000</v>
      </c>
      <c r="J5612" s="6">
        <v>4360450</v>
      </c>
    </row>
    <row r="5613" spans="1:10" x14ac:dyDescent="0.3">
      <c r="A5613" s="5">
        <v>45931</v>
      </c>
      <c r="B5613" t="s">
        <v>79</v>
      </c>
      <c r="C5613" t="s">
        <v>542</v>
      </c>
      <c r="D5613" s="1">
        <v>44897</v>
      </c>
      <c r="F5613" t="b">
        <v>1</v>
      </c>
      <c r="G5613" s="6">
        <v>4266800</v>
      </c>
      <c r="H5613" s="6">
        <v>61300</v>
      </c>
      <c r="I5613">
        <v>0</v>
      </c>
      <c r="J5613" s="6">
        <v>4328100</v>
      </c>
    </row>
    <row r="5614" spans="1:10" x14ac:dyDescent="0.3">
      <c r="A5614" s="5">
        <v>45931</v>
      </c>
      <c r="B5614" t="s">
        <v>80</v>
      </c>
      <c r="C5614" t="s">
        <v>543</v>
      </c>
      <c r="D5614" s="1">
        <v>44901</v>
      </c>
      <c r="F5614" t="b">
        <v>1</v>
      </c>
      <c r="G5614" s="6">
        <v>5218370</v>
      </c>
      <c r="H5614">
        <v>0</v>
      </c>
      <c r="I5614">
        <v>0</v>
      </c>
      <c r="J5614" s="6">
        <v>5218370</v>
      </c>
    </row>
    <row r="5615" spans="1:10" x14ac:dyDescent="0.3">
      <c r="A5615" s="5">
        <v>45931</v>
      </c>
      <c r="B5615" t="s">
        <v>81</v>
      </c>
      <c r="C5615" t="s">
        <v>544</v>
      </c>
      <c r="D5615" s="1">
        <v>44916</v>
      </c>
      <c r="F5615" t="b">
        <v>1</v>
      </c>
      <c r="G5615" s="6">
        <v>5299700</v>
      </c>
      <c r="H5615">
        <v>0</v>
      </c>
      <c r="I5615">
        <v>0</v>
      </c>
      <c r="J5615" s="6">
        <v>5299700</v>
      </c>
    </row>
    <row r="5616" spans="1:10" x14ac:dyDescent="0.3">
      <c r="A5616" s="5">
        <v>45931</v>
      </c>
      <c r="B5616" t="s">
        <v>82</v>
      </c>
      <c r="C5616" t="s">
        <v>545</v>
      </c>
      <c r="D5616" s="1">
        <v>44922</v>
      </c>
      <c r="F5616" t="b">
        <v>1</v>
      </c>
      <c r="G5616" s="6">
        <v>4439770</v>
      </c>
      <c r="H5616">
        <v>0</v>
      </c>
      <c r="I5616">
        <v>0</v>
      </c>
      <c r="J5616" s="6">
        <v>4439770</v>
      </c>
    </row>
    <row r="5617" spans="1:10" x14ac:dyDescent="0.3">
      <c r="A5617" s="5">
        <v>45931</v>
      </c>
      <c r="B5617" t="s">
        <v>83</v>
      </c>
      <c r="C5617" t="s">
        <v>546</v>
      </c>
      <c r="D5617" s="1">
        <v>44945</v>
      </c>
      <c r="F5617" t="b">
        <v>1</v>
      </c>
      <c r="G5617" s="6">
        <v>6717200</v>
      </c>
      <c r="H5617">
        <v>0</v>
      </c>
      <c r="I5617">
        <v>0</v>
      </c>
      <c r="J5617" s="6">
        <v>6717200</v>
      </c>
    </row>
    <row r="5618" spans="1:10" x14ac:dyDescent="0.3">
      <c r="A5618" s="5">
        <v>45931</v>
      </c>
      <c r="B5618" t="s">
        <v>84</v>
      </c>
      <c r="C5618" t="s">
        <v>547</v>
      </c>
      <c r="D5618" s="1">
        <v>44978</v>
      </c>
      <c r="F5618" t="b">
        <v>1</v>
      </c>
      <c r="G5618" s="6">
        <v>5565250</v>
      </c>
      <c r="H5618" s="6">
        <v>158400</v>
      </c>
      <c r="I5618">
        <v>0</v>
      </c>
      <c r="J5618" s="6">
        <v>5723650</v>
      </c>
    </row>
    <row r="5619" spans="1:10" x14ac:dyDescent="0.3">
      <c r="A5619" s="5">
        <v>45931</v>
      </c>
      <c r="B5619" t="s">
        <v>85</v>
      </c>
      <c r="C5619" t="s">
        <v>548</v>
      </c>
      <c r="D5619" s="1">
        <v>44985</v>
      </c>
      <c r="F5619" t="b">
        <v>1</v>
      </c>
      <c r="G5619" s="6">
        <v>5331620</v>
      </c>
      <c r="H5619">
        <v>0</v>
      </c>
      <c r="I5619">
        <v>0</v>
      </c>
      <c r="J5619" s="6">
        <v>5331620</v>
      </c>
    </row>
    <row r="5620" spans="1:10" x14ac:dyDescent="0.3">
      <c r="A5620" s="5">
        <v>45931</v>
      </c>
      <c r="B5620" t="s">
        <v>86</v>
      </c>
      <c r="C5620" t="s">
        <v>549</v>
      </c>
      <c r="D5620" s="1">
        <v>45007</v>
      </c>
      <c r="F5620" t="b">
        <v>1</v>
      </c>
      <c r="G5620" s="6">
        <v>7585800</v>
      </c>
      <c r="H5620">
        <v>0</v>
      </c>
      <c r="I5620" s="6">
        <v>9000</v>
      </c>
      <c r="J5620" s="6">
        <v>7594800</v>
      </c>
    </row>
    <row r="5621" spans="1:10" x14ac:dyDescent="0.3">
      <c r="A5621" s="5">
        <v>45931</v>
      </c>
      <c r="B5621" t="s">
        <v>87</v>
      </c>
      <c r="C5621" t="s">
        <v>550</v>
      </c>
      <c r="D5621" s="1">
        <v>45012</v>
      </c>
      <c r="F5621" t="b">
        <v>1</v>
      </c>
      <c r="G5621" s="6">
        <v>6278940</v>
      </c>
      <c r="H5621" s="6">
        <v>145300</v>
      </c>
      <c r="I5621" s="6">
        <v>10950</v>
      </c>
      <c r="J5621" s="6">
        <v>6435190</v>
      </c>
    </row>
    <row r="5622" spans="1:10" x14ac:dyDescent="0.3">
      <c r="A5622" s="5">
        <v>45931</v>
      </c>
      <c r="B5622" t="s">
        <v>88</v>
      </c>
      <c r="C5622" t="s">
        <v>551</v>
      </c>
      <c r="D5622" s="1">
        <v>45014</v>
      </c>
      <c r="F5622" t="b">
        <v>1</v>
      </c>
      <c r="G5622" s="6">
        <v>10343390</v>
      </c>
      <c r="H5622">
        <v>0</v>
      </c>
      <c r="I5622">
        <v>0</v>
      </c>
      <c r="J5622" s="6">
        <v>10343390</v>
      </c>
    </row>
    <row r="5623" spans="1:10" x14ac:dyDescent="0.3">
      <c r="A5623" s="5">
        <v>45931</v>
      </c>
      <c r="B5623" t="s">
        <v>89</v>
      </c>
      <c r="C5623" t="s">
        <v>552</v>
      </c>
      <c r="D5623" s="1">
        <v>45026</v>
      </c>
      <c r="F5623" t="b">
        <v>1</v>
      </c>
      <c r="G5623" s="6">
        <v>6406200</v>
      </c>
      <c r="H5623">
        <v>0</v>
      </c>
      <c r="I5623" s="6">
        <v>4500</v>
      </c>
      <c r="J5623" s="6">
        <v>6410700</v>
      </c>
    </row>
    <row r="5624" spans="1:10" x14ac:dyDescent="0.3">
      <c r="A5624" s="5">
        <v>45931</v>
      </c>
      <c r="B5624" t="s">
        <v>90</v>
      </c>
      <c r="C5624" t="s">
        <v>553</v>
      </c>
      <c r="D5624" s="1">
        <v>45036</v>
      </c>
      <c r="F5624" t="b">
        <v>1</v>
      </c>
      <c r="G5624" s="6">
        <v>9116040</v>
      </c>
      <c r="H5624">
        <v>0</v>
      </c>
      <c r="I5624">
        <v>0</v>
      </c>
      <c r="J5624" s="6">
        <v>9116040</v>
      </c>
    </row>
    <row r="5625" spans="1:10" x14ac:dyDescent="0.3">
      <c r="A5625" s="5">
        <v>45931</v>
      </c>
      <c r="B5625" t="s">
        <v>91</v>
      </c>
      <c r="C5625" t="s">
        <v>554</v>
      </c>
      <c r="D5625" s="1">
        <v>45042</v>
      </c>
      <c r="F5625" t="b">
        <v>1</v>
      </c>
      <c r="G5625" s="6">
        <v>12451640</v>
      </c>
      <c r="H5625">
        <v>0</v>
      </c>
      <c r="I5625" s="6">
        <v>9900</v>
      </c>
      <c r="J5625" s="6">
        <v>12461540</v>
      </c>
    </row>
    <row r="5626" spans="1:10" x14ac:dyDescent="0.3">
      <c r="A5626" s="5">
        <v>45931</v>
      </c>
      <c r="B5626" t="s">
        <v>92</v>
      </c>
      <c r="C5626" t="s">
        <v>555</v>
      </c>
      <c r="D5626" s="1">
        <v>45049</v>
      </c>
      <c r="F5626" t="b">
        <v>1</v>
      </c>
      <c r="G5626" s="6">
        <v>3151050</v>
      </c>
      <c r="H5626" s="6">
        <v>82200</v>
      </c>
      <c r="I5626">
        <v>0</v>
      </c>
      <c r="J5626" s="6">
        <v>3233250</v>
      </c>
    </row>
    <row r="5627" spans="1:10" x14ac:dyDescent="0.3">
      <c r="A5627" s="5">
        <v>45931</v>
      </c>
      <c r="B5627" t="s">
        <v>93</v>
      </c>
      <c r="C5627" t="s">
        <v>556</v>
      </c>
      <c r="D5627" s="1">
        <v>45077</v>
      </c>
      <c r="F5627" t="b">
        <v>1</v>
      </c>
      <c r="G5627" s="6">
        <v>5305200</v>
      </c>
      <c r="H5627">
        <v>0</v>
      </c>
      <c r="I5627">
        <v>0</v>
      </c>
      <c r="J5627" s="6">
        <v>5305200</v>
      </c>
    </row>
    <row r="5628" spans="1:10" x14ac:dyDescent="0.3">
      <c r="A5628" s="5">
        <v>45931</v>
      </c>
      <c r="B5628" t="s">
        <v>94</v>
      </c>
      <c r="C5628" t="s">
        <v>557</v>
      </c>
      <c r="D5628" s="1">
        <v>45097</v>
      </c>
      <c r="F5628" t="b">
        <v>1</v>
      </c>
      <c r="G5628" s="6">
        <v>4021580</v>
      </c>
      <c r="H5628">
        <v>0</v>
      </c>
      <c r="I5628">
        <v>0</v>
      </c>
      <c r="J5628" s="6">
        <v>4021580</v>
      </c>
    </row>
    <row r="5629" spans="1:10" x14ac:dyDescent="0.3">
      <c r="A5629" s="5">
        <v>45931</v>
      </c>
      <c r="B5629" t="s">
        <v>95</v>
      </c>
      <c r="C5629" t="s">
        <v>558</v>
      </c>
      <c r="D5629" s="1">
        <v>45120</v>
      </c>
      <c r="F5629" t="b">
        <v>1</v>
      </c>
      <c r="G5629" s="6">
        <v>4790180</v>
      </c>
      <c r="H5629">
        <v>0</v>
      </c>
      <c r="I5629">
        <v>0</v>
      </c>
      <c r="J5629" s="6">
        <v>4790180</v>
      </c>
    </row>
    <row r="5630" spans="1:10" x14ac:dyDescent="0.3">
      <c r="A5630" s="5">
        <v>45931</v>
      </c>
      <c r="B5630" t="s">
        <v>96</v>
      </c>
      <c r="C5630" t="s">
        <v>559</v>
      </c>
      <c r="D5630" s="1">
        <v>45120</v>
      </c>
      <c r="F5630" t="b">
        <v>1</v>
      </c>
      <c r="G5630" s="6">
        <v>5021990</v>
      </c>
      <c r="H5630">
        <v>0</v>
      </c>
      <c r="I5630">
        <v>0</v>
      </c>
      <c r="J5630" s="6">
        <v>5021990</v>
      </c>
    </row>
    <row r="5631" spans="1:10" x14ac:dyDescent="0.3">
      <c r="A5631" s="5">
        <v>45931</v>
      </c>
      <c r="B5631" t="s">
        <v>97</v>
      </c>
      <c r="C5631" t="s">
        <v>560</v>
      </c>
      <c r="D5631" s="1">
        <v>45121</v>
      </c>
      <c r="F5631" t="b">
        <v>1</v>
      </c>
      <c r="G5631" s="6">
        <v>5708330</v>
      </c>
      <c r="H5631">
        <v>0</v>
      </c>
      <c r="I5631">
        <v>0</v>
      </c>
      <c r="J5631" s="6">
        <v>5708330</v>
      </c>
    </row>
    <row r="5632" spans="1:10" x14ac:dyDescent="0.3">
      <c r="A5632" s="5">
        <v>45931</v>
      </c>
      <c r="B5632" t="s">
        <v>98</v>
      </c>
      <c r="C5632" t="s">
        <v>561</v>
      </c>
      <c r="D5632" s="1">
        <v>45121</v>
      </c>
      <c r="F5632" t="b">
        <v>1</v>
      </c>
      <c r="G5632" s="6">
        <v>4051590</v>
      </c>
      <c r="H5632">
        <v>0</v>
      </c>
      <c r="I5632">
        <v>0</v>
      </c>
      <c r="J5632" s="6">
        <v>4051590</v>
      </c>
    </row>
    <row r="5633" spans="1:10" x14ac:dyDescent="0.3">
      <c r="A5633" s="5">
        <v>45931</v>
      </c>
      <c r="B5633" t="s">
        <v>99</v>
      </c>
      <c r="C5633" t="s">
        <v>562</v>
      </c>
      <c r="D5633" s="1">
        <v>45126</v>
      </c>
      <c r="F5633" t="b">
        <v>1</v>
      </c>
      <c r="G5633" s="6">
        <v>6169480</v>
      </c>
      <c r="H5633">
        <v>0</v>
      </c>
      <c r="I5633" s="6">
        <v>4950</v>
      </c>
      <c r="J5633" s="6">
        <v>6174430</v>
      </c>
    </row>
    <row r="5634" spans="1:10" x14ac:dyDescent="0.3">
      <c r="A5634" s="5">
        <v>45931</v>
      </c>
      <c r="B5634" t="s">
        <v>100</v>
      </c>
      <c r="C5634" t="s">
        <v>563</v>
      </c>
      <c r="D5634" s="1">
        <v>45133</v>
      </c>
      <c r="F5634" t="b">
        <v>1</v>
      </c>
      <c r="G5634" s="6">
        <v>6834080</v>
      </c>
      <c r="H5634">
        <v>0</v>
      </c>
      <c r="I5634">
        <v>0</v>
      </c>
      <c r="J5634" s="6">
        <v>6834080</v>
      </c>
    </row>
    <row r="5635" spans="1:10" x14ac:dyDescent="0.3">
      <c r="A5635" s="5">
        <v>45931</v>
      </c>
      <c r="B5635" t="s">
        <v>101</v>
      </c>
      <c r="C5635" t="s">
        <v>564</v>
      </c>
      <c r="D5635" s="1">
        <v>45140</v>
      </c>
      <c r="F5635" t="b">
        <v>1</v>
      </c>
      <c r="G5635" s="6">
        <v>4846800</v>
      </c>
      <c r="H5635">
        <v>0</v>
      </c>
      <c r="I5635">
        <v>0</v>
      </c>
      <c r="J5635" s="6">
        <v>4846800</v>
      </c>
    </row>
    <row r="5636" spans="1:10" x14ac:dyDescent="0.3">
      <c r="A5636" s="5">
        <v>45931</v>
      </c>
      <c r="B5636" t="s">
        <v>102</v>
      </c>
      <c r="C5636" t="s">
        <v>565</v>
      </c>
      <c r="D5636" s="1">
        <v>45154</v>
      </c>
      <c r="F5636" t="b">
        <v>1</v>
      </c>
      <c r="G5636" s="6">
        <v>11115800</v>
      </c>
      <c r="H5636">
        <v>0</v>
      </c>
      <c r="I5636" s="6">
        <v>60500</v>
      </c>
      <c r="J5636" s="6">
        <v>11176300</v>
      </c>
    </row>
    <row r="5637" spans="1:10" x14ac:dyDescent="0.3">
      <c r="A5637" s="5">
        <v>45931</v>
      </c>
      <c r="B5637" t="s">
        <v>103</v>
      </c>
      <c r="C5637" t="s">
        <v>566</v>
      </c>
      <c r="D5637" s="1">
        <v>45159</v>
      </c>
      <c r="F5637" t="b">
        <v>1</v>
      </c>
      <c r="G5637" s="6">
        <v>8866740</v>
      </c>
      <c r="H5637">
        <v>0</v>
      </c>
      <c r="I5637">
        <v>500</v>
      </c>
      <c r="J5637" s="6">
        <v>8867240</v>
      </c>
    </row>
    <row r="5638" spans="1:10" x14ac:dyDescent="0.3">
      <c r="A5638" s="5">
        <v>45931</v>
      </c>
      <c r="B5638" t="s">
        <v>104</v>
      </c>
      <c r="C5638" t="s">
        <v>567</v>
      </c>
      <c r="D5638" s="1">
        <v>45187</v>
      </c>
      <c r="F5638" t="b">
        <v>1</v>
      </c>
      <c r="G5638" s="6">
        <v>9019480</v>
      </c>
      <c r="H5638">
        <v>0</v>
      </c>
      <c r="I5638">
        <v>0</v>
      </c>
      <c r="J5638" s="6">
        <v>9019480</v>
      </c>
    </row>
    <row r="5639" spans="1:10" x14ac:dyDescent="0.3">
      <c r="A5639" s="5">
        <v>45931</v>
      </c>
      <c r="B5639" t="s">
        <v>105</v>
      </c>
      <c r="C5639" t="s">
        <v>568</v>
      </c>
      <c r="D5639" s="1">
        <v>45187</v>
      </c>
      <c r="F5639" t="b">
        <v>1</v>
      </c>
      <c r="G5639" s="6">
        <v>5947800</v>
      </c>
      <c r="H5639">
        <v>0</v>
      </c>
      <c r="I5639">
        <v>0</v>
      </c>
      <c r="J5639" s="6">
        <v>5947800</v>
      </c>
    </row>
    <row r="5640" spans="1:10" x14ac:dyDescent="0.3">
      <c r="A5640" s="5">
        <v>45931</v>
      </c>
      <c r="B5640" t="s">
        <v>106</v>
      </c>
      <c r="C5640" t="s">
        <v>569</v>
      </c>
      <c r="D5640" s="1">
        <v>45188</v>
      </c>
      <c r="F5640" t="b">
        <v>1</v>
      </c>
      <c r="G5640" s="6">
        <v>4466500</v>
      </c>
      <c r="H5640">
        <v>0</v>
      </c>
      <c r="I5640" s="6">
        <v>6500</v>
      </c>
      <c r="J5640" s="6">
        <v>4473000</v>
      </c>
    </row>
    <row r="5641" spans="1:10" x14ac:dyDescent="0.3">
      <c r="A5641" s="5">
        <v>45931</v>
      </c>
      <c r="B5641" t="s">
        <v>107</v>
      </c>
      <c r="C5641" t="s">
        <v>570</v>
      </c>
      <c r="D5641" s="1">
        <v>45189</v>
      </c>
      <c r="F5641" t="b">
        <v>1</v>
      </c>
      <c r="G5641" s="6">
        <v>8965200</v>
      </c>
      <c r="H5641">
        <v>0</v>
      </c>
      <c r="I5641">
        <v>0</v>
      </c>
      <c r="J5641" s="6">
        <v>8965200</v>
      </c>
    </row>
    <row r="5642" spans="1:10" x14ac:dyDescent="0.3">
      <c r="A5642" s="5">
        <v>45931</v>
      </c>
      <c r="B5642" t="s">
        <v>108</v>
      </c>
      <c r="C5642" t="s">
        <v>571</v>
      </c>
      <c r="D5642" s="1">
        <v>45194</v>
      </c>
      <c r="F5642" t="b">
        <v>1</v>
      </c>
      <c r="G5642" s="6">
        <v>7568500</v>
      </c>
      <c r="H5642">
        <v>0</v>
      </c>
      <c r="I5642">
        <v>0</v>
      </c>
      <c r="J5642" s="6">
        <v>7568500</v>
      </c>
    </row>
    <row r="5643" spans="1:10" x14ac:dyDescent="0.3">
      <c r="A5643" s="5">
        <v>45931</v>
      </c>
      <c r="B5643" t="s">
        <v>109</v>
      </c>
      <c r="C5643" t="s">
        <v>572</v>
      </c>
      <c r="D5643" s="1">
        <v>45195</v>
      </c>
      <c r="F5643" t="b">
        <v>1</v>
      </c>
      <c r="G5643" s="6">
        <v>9059350</v>
      </c>
      <c r="H5643">
        <v>0</v>
      </c>
      <c r="I5643">
        <v>0</v>
      </c>
      <c r="J5643" s="6">
        <v>9059350</v>
      </c>
    </row>
    <row r="5644" spans="1:10" x14ac:dyDescent="0.3">
      <c r="A5644" s="5">
        <v>45931</v>
      </c>
      <c r="B5644" t="s">
        <v>110</v>
      </c>
      <c r="C5644" t="s">
        <v>573</v>
      </c>
      <c r="D5644" s="1">
        <v>45225</v>
      </c>
      <c r="F5644" t="b">
        <v>1</v>
      </c>
      <c r="G5644" s="6">
        <v>8612100</v>
      </c>
      <c r="H5644">
        <v>0</v>
      </c>
      <c r="I5644">
        <v>0</v>
      </c>
      <c r="J5644" s="6">
        <v>8612100</v>
      </c>
    </row>
    <row r="5645" spans="1:10" x14ac:dyDescent="0.3">
      <c r="A5645" s="5">
        <v>45931</v>
      </c>
      <c r="B5645" t="s">
        <v>111</v>
      </c>
      <c r="C5645" t="s">
        <v>574</v>
      </c>
      <c r="D5645" s="1">
        <v>45229</v>
      </c>
      <c r="F5645" t="b">
        <v>1</v>
      </c>
      <c r="G5645" s="6">
        <v>6451170</v>
      </c>
      <c r="H5645">
        <v>0</v>
      </c>
      <c r="I5645">
        <v>0</v>
      </c>
      <c r="J5645" s="6">
        <v>6451170</v>
      </c>
    </row>
    <row r="5646" spans="1:10" x14ac:dyDescent="0.3">
      <c r="A5646" s="5">
        <v>45931</v>
      </c>
      <c r="B5646" t="s">
        <v>112</v>
      </c>
      <c r="C5646" t="s">
        <v>575</v>
      </c>
      <c r="D5646" s="1">
        <v>45236</v>
      </c>
      <c r="F5646" t="b">
        <v>1</v>
      </c>
      <c r="G5646" s="6">
        <v>6035320</v>
      </c>
      <c r="H5646">
        <v>0</v>
      </c>
      <c r="I5646">
        <v>0</v>
      </c>
      <c r="J5646" s="6">
        <v>6035320</v>
      </c>
    </row>
    <row r="5647" spans="1:10" x14ac:dyDescent="0.3">
      <c r="A5647" s="5">
        <v>45931</v>
      </c>
      <c r="B5647" t="s">
        <v>113</v>
      </c>
      <c r="C5647" t="s">
        <v>576</v>
      </c>
      <c r="D5647" s="1">
        <v>45251</v>
      </c>
      <c r="F5647" t="b">
        <v>1</v>
      </c>
      <c r="G5647" s="6">
        <v>6731990</v>
      </c>
      <c r="H5647">
        <v>0</v>
      </c>
      <c r="I5647">
        <v>0</v>
      </c>
      <c r="J5647" s="6">
        <v>6731990</v>
      </c>
    </row>
    <row r="5648" spans="1:10" x14ac:dyDescent="0.3">
      <c r="A5648" s="5">
        <v>45931</v>
      </c>
      <c r="B5648" t="s">
        <v>114</v>
      </c>
      <c r="C5648" t="s">
        <v>577</v>
      </c>
      <c r="D5648" s="1">
        <v>45272</v>
      </c>
      <c r="F5648" t="b">
        <v>1</v>
      </c>
      <c r="G5648" s="6">
        <v>6125710</v>
      </c>
      <c r="H5648">
        <v>0</v>
      </c>
      <c r="I5648">
        <v>0</v>
      </c>
      <c r="J5648" s="6">
        <v>6125710</v>
      </c>
    </row>
    <row r="5649" spans="1:10" x14ac:dyDescent="0.3">
      <c r="A5649" s="5">
        <v>45931</v>
      </c>
      <c r="B5649" t="s">
        <v>115</v>
      </c>
      <c r="C5649" t="s">
        <v>578</v>
      </c>
      <c r="D5649" s="1">
        <v>45278</v>
      </c>
      <c r="F5649" t="b">
        <v>1</v>
      </c>
      <c r="G5649" s="6">
        <v>7334600</v>
      </c>
      <c r="H5649">
        <v>0</v>
      </c>
      <c r="I5649">
        <v>0</v>
      </c>
      <c r="J5649" s="6">
        <v>7334600</v>
      </c>
    </row>
    <row r="5650" spans="1:10" x14ac:dyDescent="0.3">
      <c r="A5650" s="5">
        <v>45931</v>
      </c>
      <c r="B5650" t="s">
        <v>116</v>
      </c>
      <c r="C5650" t="s">
        <v>579</v>
      </c>
      <c r="D5650" s="1">
        <v>45295</v>
      </c>
      <c r="F5650" t="b">
        <v>1</v>
      </c>
      <c r="G5650" s="6">
        <v>8566360</v>
      </c>
      <c r="H5650">
        <v>0</v>
      </c>
      <c r="I5650">
        <v>0</v>
      </c>
      <c r="J5650" s="6">
        <v>8566360</v>
      </c>
    </row>
    <row r="5651" spans="1:10" x14ac:dyDescent="0.3">
      <c r="A5651" s="5">
        <v>45931</v>
      </c>
      <c r="B5651" t="s">
        <v>117</v>
      </c>
      <c r="C5651" t="s">
        <v>581</v>
      </c>
      <c r="D5651" s="1">
        <v>45296</v>
      </c>
      <c r="E5651" s="1">
        <v>45929</v>
      </c>
      <c r="F5651" t="b">
        <v>1</v>
      </c>
      <c r="G5651">
        <v>0</v>
      </c>
      <c r="H5651">
        <v>0</v>
      </c>
      <c r="I5651">
        <v>0</v>
      </c>
      <c r="J5651">
        <v>0</v>
      </c>
    </row>
    <row r="5652" spans="1:10" x14ac:dyDescent="0.3">
      <c r="A5652" s="5">
        <v>45931</v>
      </c>
      <c r="B5652" t="s">
        <v>118</v>
      </c>
      <c r="C5652" t="s">
        <v>580</v>
      </c>
      <c r="D5652" s="1">
        <v>45307</v>
      </c>
      <c r="F5652" t="b">
        <v>1</v>
      </c>
      <c r="G5652" s="6">
        <v>4908640</v>
      </c>
      <c r="H5652">
        <v>0</v>
      </c>
      <c r="I5652" s="6">
        <v>21120</v>
      </c>
      <c r="J5652" s="6">
        <v>4929760</v>
      </c>
    </row>
    <row r="5653" spans="1:10" x14ac:dyDescent="0.3">
      <c r="A5653" s="5">
        <v>45931</v>
      </c>
      <c r="B5653" t="s">
        <v>119</v>
      </c>
      <c r="C5653" t="s">
        <v>582</v>
      </c>
      <c r="D5653" s="1">
        <v>45308</v>
      </c>
      <c r="F5653" t="b">
        <v>1</v>
      </c>
      <c r="G5653" s="6">
        <v>7275190</v>
      </c>
      <c r="H5653">
        <v>0</v>
      </c>
      <c r="I5653">
        <v>0</v>
      </c>
      <c r="J5653" s="6">
        <v>7275190</v>
      </c>
    </row>
    <row r="5654" spans="1:10" x14ac:dyDescent="0.3">
      <c r="A5654" s="5">
        <v>45931</v>
      </c>
      <c r="B5654" t="s">
        <v>120</v>
      </c>
      <c r="C5654" t="s">
        <v>583</v>
      </c>
      <c r="D5654" s="1">
        <v>45316</v>
      </c>
      <c r="F5654" t="b">
        <v>1</v>
      </c>
      <c r="G5654" s="6">
        <v>7707850</v>
      </c>
      <c r="H5654">
        <v>0</v>
      </c>
      <c r="I5654">
        <v>0</v>
      </c>
      <c r="J5654" s="6">
        <v>7707850</v>
      </c>
    </row>
    <row r="5655" spans="1:10" x14ac:dyDescent="0.3">
      <c r="A5655" s="5">
        <v>45931</v>
      </c>
      <c r="B5655" t="s">
        <v>121</v>
      </c>
      <c r="C5655" t="s">
        <v>584</v>
      </c>
      <c r="D5655" s="1">
        <v>45323</v>
      </c>
      <c r="F5655" t="b">
        <v>1</v>
      </c>
      <c r="G5655" s="6">
        <v>3208390</v>
      </c>
      <c r="H5655">
        <v>0</v>
      </c>
      <c r="I5655">
        <v>0</v>
      </c>
      <c r="J5655" s="6">
        <v>3208390</v>
      </c>
    </row>
    <row r="5656" spans="1:10" x14ac:dyDescent="0.3">
      <c r="A5656" s="5">
        <v>45931</v>
      </c>
      <c r="B5656" t="s">
        <v>122</v>
      </c>
      <c r="C5656" t="s">
        <v>585</v>
      </c>
      <c r="D5656" s="1">
        <v>45345</v>
      </c>
      <c r="F5656" t="b">
        <v>1</v>
      </c>
      <c r="G5656" s="6">
        <v>6737400</v>
      </c>
      <c r="H5656">
        <v>0</v>
      </c>
      <c r="I5656">
        <v>0</v>
      </c>
      <c r="J5656" s="6">
        <v>6737400</v>
      </c>
    </row>
    <row r="5657" spans="1:10" x14ac:dyDescent="0.3">
      <c r="A5657" s="5">
        <v>45931</v>
      </c>
      <c r="B5657" t="s">
        <v>123</v>
      </c>
      <c r="C5657" t="s">
        <v>586</v>
      </c>
      <c r="D5657" s="1">
        <v>45351</v>
      </c>
      <c r="F5657" t="b">
        <v>1</v>
      </c>
      <c r="G5657" s="6">
        <v>2569550</v>
      </c>
      <c r="H5657">
        <v>0</v>
      </c>
      <c r="I5657">
        <v>0</v>
      </c>
      <c r="J5657" s="6">
        <v>2569550</v>
      </c>
    </row>
    <row r="5658" spans="1:10" x14ac:dyDescent="0.3">
      <c r="A5658" s="5">
        <v>45931</v>
      </c>
      <c r="B5658" t="s">
        <v>124</v>
      </c>
      <c r="C5658" t="s">
        <v>587</v>
      </c>
      <c r="D5658" s="1">
        <v>45359</v>
      </c>
      <c r="F5658" t="b">
        <v>1</v>
      </c>
      <c r="G5658" s="6">
        <v>6626250</v>
      </c>
      <c r="H5658">
        <v>0</v>
      </c>
      <c r="I5658">
        <v>0</v>
      </c>
      <c r="J5658" s="6">
        <v>6626250</v>
      </c>
    </row>
    <row r="5659" spans="1:10" x14ac:dyDescent="0.3">
      <c r="A5659" s="5">
        <v>45931</v>
      </c>
      <c r="B5659" t="s">
        <v>125</v>
      </c>
      <c r="C5659" t="s">
        <v>588</v>
      </c>
      <c r="D5659" s="1">
        <v>45363</v>
      </c>
      <c r="F5659" t="b">
        <v>1</v>
      </c>
      <c r="G5659" s="6">
        <v>1966200</v>
      </c>
      <c r="H5659">
        <v>0</v>
      </c>
      <c r="I5659">
        <v>0</v>
      </c>
      <c r="J5659" s="6">
        <v>1966200</v>
      </c>
    </row>
    <row r="5660" spans="1:10" x14ac:dyDescent="0.3">
      <c r="A5660" s="5">
        <v>45931</v>
      </c>
      <c r="B5660" t="s">
        <v>126</v>
      </c>
      <c r="C5660" t="s">
        <v>589</v>
      </c>
      <c r="D5660" s="1">
        <v>45364</v>
      </c>
      <c r="F5660" t="b">
        <v>1</v>
      </c>
      <c r="G5660" s="6">
        <v>4309490</v>
      </c>
      <c r="H5660">
        <v>0</v>
      </c>
      <c r="I5660">
        <v>0</v>
      </c>
      <c r="J5660" s="6">
        <v>4309490</v>
      </c>
    </row>
    <row r="5661" spans="1:10" x14ac:dyDescent="0.3">
      <c r="A5661" s="5">
        <v>45931</v>
      </c>
      <c r="B5661" t="s">
        <v>127</v>
      </c>
      <c r="C5661" t="s">
        <v>590</v>
      </c>
      <c r="D5661" s="1">
        <v>45386</v>
      </c>
      <c r="F5661" t="b">
        <v>1</v>
      </c>
      <c r="G5661" s="6">
        <v>5307930</v>
      </c>
      <c r="H5661">
        <v>0</v>
      </c>
      <c r="I5661" s="6">
        <v>18620</v>
      </c>
      <c r="J5661" s="6">
        <v>5326550</v>
      </c>
    </row>
    <row r="5662" spans="1:10" x14ac:dyDescent="0.3">
      <c r="A5662" s="5">
        <v>45931</v>
      </c>
      <c r="B5662" t="s">
        <v>128</v>
      </c>
      <c r="C5662" t="s">
        <v>591</v>
      </c>
      <c r="D5662" s="1">
        <v>45387</v>
      </c>
      <c r="F5662" t="b">
        <v>1</v>
      </c>
      <c r="G5662" s="6">
        <v>5019100</v>
      </c>
      <c r="H5662">
        <v>0</v>
      </c>
      <c r="I5662">
        <v>0</v>
      </c>
      <c r="J5662" s="6">
        <v>5019100</v>
      </c>
    </row>
    <row r="5663" spans="1:10" x14ac:dyDescent="0.3">
      <c r="A5663" s="5">
        <v>45931</v>
      </c>
      <c r="B5663" t="s">
        <v>129</v>
      </c>
      <c r="C5663" t="s">
        <v>592</v>
      </c>
      <c r="D5663" s="1">
        <v>45434</v>
      </c>
      <c r="F5663" t="b">
        <v>1</v>
      </c>
      <c r="G5663" s="6">
        <v>5938900</v>
      </c>
      <c r="H5663">
        <v>0</v>
      </c>
      <c r="I5663">
        <v>0</v>
      </c>
      <c r="J5663" s="6">
        <v>5938900</v>
      </c>
    </row>
    <row r="5664" spans="1:10" x14ac:dyDescent="0.3">
      <c r="A5664" s="5">
        <v>45931</v>
      </c>
      <c r="B5664" t="s">
        <v>130</v>
      </c>
      <c r="C5664" t="s">
        <v>593</v>
      </c>
      <c r="D5664" s="1">
        <v>45436</v>
      </c>
      <c r="F5664" t="b">
        <v>1</v>
      </c>
      <c r="G5664" s="6">
        <v>3714500</v>
      </c>
      <c r="H5664">
        <v>0</v>
      </c>
      <c r="I5664">
        <v>0</v>
      </c>
      <c r="J5664" s="6">
        <v>3714500</v>
      </c>
    </row>
    <row r="5665" spans="1:10" x14ac:dyDescent="0.3">
      <c r="A5665" s="5">
        <v>45931</v>
      </c>
      <c r="B5665" t="s">
        <v>131</v>
      </c>
      <c r="C5665" t="s">
        <v>594</v>
      </c>
      <c r="D5665" s="1">
        <v>45469</v>
      </c>
      <c r="F5665" t="b">
        <v>1</v>
      </c>
      <c r="G5665" s="6">
        <v>9271320</v>
      </c>
      <c r="H5665">
        <v>0</v>
      </c>
      <c r="I5665" s="6">
        <v>12330</v>
      </c>
      <c r="J5665" s="6">
        <v>9283650</v>
      </c>
    </row>
    <row r="5666" spans="1:10" x14ac:dyDescent="0.3">
      <c r="A5666" s="5">
        <v>45931</v>
      </c>
      <c r="B5666" t="s">
        <v>132</v>
      </c>
      <c r="C5666" t="s">
        <v>598</v>
      </c>
      <c r="D5666" s="1">
        <v>45475</v>
      </c>
      <c r="F5666" t="b">
        <v>1</v>
      </c>
      <c r="G5666" s="6">
        <v>6545950</v>
      </c>
      <c r="H5666">
        <v>0</v>
      </c>
      <c r="I5666">
        <v>0</v>
      </c>
      <c r="J5666" s="6">
        <v>6545950</v>
      </c>
    </row>
    <row r="5667" spans="1:10" x14ac:dyDescent="0.3">
      <c r="A5667" s="5">
        <v>45931</v>
      </c>
      <c r="B5667" t="s">
        <v>133</v>
      </c>
      <c r="C5667" t="s">
        <v>599</v>
      </c>
      <c r="D5667" s="1">
        <v>45495</v>
      </c>
      <c r="F5667" t="b">
        <v>1</v>
      </c>
      <c r="G5667" s="6">
        <v>2191700</v>
      </c>
      <c r="H5667">
        <v>0</v>
      </c>
      <c r="I5667">
        <v>0</v>
      </c>
      <c r="J5667" s="6">
        <v>2191700</v>
      </c>
    </row>
    <row r="5668" spans="1:10" x14ac:dyDescent="0.3">
      <c r="A5668" s="5">
        <v>45931</v>
      </c>
      <c r="B5668" t="s">
        <v>134</v>
      </c>
      <c r="C5668" t="s">
        <v>600</v>
      </c>
      <c r="D5668" s="1">
        <v>45505</v>
      </c>
      <c r="F5668" t="b">
        <v>1</v>
      </c>
      <c r="G5668" s="6">
        <v>5044400</v>
      </c>
      <c r="H5668">
        <v>0</v>
      </c>
      <c r="I5668">
        <v>0</v>
      </c>
      <c r="J5668" s="6">
        <v>5044400</v>
      </c>
    </row>
    <row r="5669" spans="1:10" x14ac:dyDescent="0.3">
      <c r="A5669" s="5">
        <v>45931</v>
      </c>
      <c r="B5669" t="s">
        <v>135</v>
      </c>
      <c r="C5669" t="s">
        <v>601</v>
      </c>
      <c r="D5669" s="1">
        <v>45531</v>
      </c>
      <c r="F5669" t="b">
        <v>1</v>
      </c>
      <c r="G5669" s="6">
        <v>8842550</v>
      </c>
      <c r="H5669">
        <v>0</v>
      </c>
      <c r="I5669">
        <v>0</v>
      </c>
      <c r="J5669" s="6">
        <v>8842550</v>
      </c>
    </row>
    <row r="5670" spans="1:10" x14ac:dyDescent="0.3">
      <c r="A5670" s="5">
        <v>45931</v>
      </c>
      <c r="B5670" t="s">
        <v>136</v>
      </c>
      <c r="C5670" t="s">
        <v>602</v>
      </c>
      <c r="D5670" s="1">
        <v>45532</v>
      </c>
      <c r="F5670" t="b">
        <v>1</v>
      </c>
      <c r="G5670" s="6">
        <v>3029100</v>
      </c>
      <c r="H5670">
        <v>0</v>
      </c>
      <c r="I5670">
        <v>0</v>
      </c>
      <c r="J5670" s="6">
        <v>3029100</v>
      </c>
    </row>
    <row r="5671" spans="1:10" x14ac:dyDescent="0.3">
      <c r="A5671" s="5">
        <v>45931</v>
      </c>
      <c r="B5671" t="s">
        <v>137</v>
      </c>
      <c r="C5671" t="s">
        <v>603</v>
      </c>
      <c r="D5671" s="1">
        <v>45541</v>
      </c>
      <c r="F5671" t="b">
        <v>1</v>
      </c>
      <c r="G5671" s="6">
        <v>5533150</v>
      </c>
      <c r="H5671">
        <v>0</v>
      </c>
      <c r="I5671">
        <v>0</v>
      </c>
      <c r="J5671" s="6">
        <v>5533150</v>
      </c>
    </row>
    <row r="5672" spans="1:10" x14ac:dyDescent="0.3">
      <c r="A5672" s="5">
        <v>45931</v>
      </c>
      <c r="B5672" t="s">
        <v>138</v>
      </c>
      <c r="C5672" t="s">
        <v>604</v>
      </c>
      <c r="D5672" s="1">
        <v>45540</v>
      </c>
      <c r="F5672" t="b">
        <v>1</v>
      </c>
      <c r="G5672" s="6">
        <v>5728620</v>
      </c>
      <c r="H5672">
        <v>0</v>
      </c>
      <c r="I5672">
        <v>0</v>
      </c>
      <c r="J5672" s="6">
        <v>5728620</v>
      </c>
    </row>
    <row r="5673" spans="1:10" x14ac:dyDescent="0.3">
      <c r="A5673" s="5">
        <v>45931</v>
      </c>
      <c r="B5673" t="s">
        <v>139</v>
      </c>
      <c r="C5673" t="s">
        <v>605</v>
      </c>
      <c r="D5673" s="1">
        <v>45567</v>
      </c>
      <c r="F5673" t="b">
        <v>0</v>
      </c>
      <c r="G5673" s="6">
        <v>6582050</v>
      </c>
      <c r="H5673">
        <v>0</v>
      </c>
      <c r="I5673">
        <v>0</v>
      </c>
      <c r="J5673" s="6">
        <v>6582050</v>
      </c>
    </row>
    <row r="5674" spans="1:10" x14ac:dyDescent="0.3">
      <c r="A5674" s="5">
        <v>45931</v>
      </c>
      <c r="B5674" t="s">
        <v>140</v>
      </c>
      <c r="C5674" t="s">
        <v>606</v>
      </c>
      <c r="D5674" s="1">
        <v>45589</v>
      </c>
      <c r="F5674" t="b">
        <v>0</v>
      </c>
      <c r="G5674" s="6">
        <v>4093200</v>
      </c>
      <c r="H5674">
        <v>0</v>
      </c>
      <c r="I5674">
        <v>0</v>
      </c>
      <c r="J5674" s="6">
        <v>4093200</v>
      </c>
    </row>
    <row r="5675" spans="1:10" x14ac:dyDescent="0.3">
      <c r="A5675" s="5">
        <v>45931</v>
      </c>
      <c r="B5675" t="s">
        <v>141</v>
      </c>
      <c r="C5675" t="s">
        <v>607</v>
      </c>
      <c r="D5675" s="1">
        <v>45611</v>
      </c>
      <c r="F5675" t="b">
        <v>0</v>
      </c>
      <c r="G5675" s="6">
        <v>4901340</v>
      </c>
      <c r="H5675">
        <v>0</v>
      </c>
      <c r="I5675" s="6">
        <v>17190</v>
      </c>
      <c r="J5675" s="6">
        <v>4918530</v>
      </c>
    </row>
    <row r="5676" spans="1:10" x14ac:dyDescent="0.3">
      <c r="A5676" s="5">
        <v>45931</v>
      </c>
      <c r="B5676" t="s">
        <v>142</v>
      </c>
      <c r="C5676" t="s">
        <v>608</v>
      </c>
      <c r="D5676" s="1">
        <v>45652</v>
      </c>
      <c r="F5676" t="b">
        <v>0</v>
      </c>
      <c r="G5676" s="6">
        <v>5112950</v>
      </c>
      <c r="H5676">
        <v>0</v>
      </c>
      <c r="I5676">
        <v>0</v>
      </c>
      <c r="J5676" s="6">
        <v>5112950</v>
      </c>
    </row>
    <row r="5677" spans="1:10" x14ac:dyDescent="0.3">
      <c r="A5677" s="5">
        <v>45931</v>
      </c>
      <c r="B5677" t="s">
        <v>143</v>
      </c>
      <c r="C5677" t="s">
        <v>609</v>
      </c>
      <c r="D5677" s="1">
        <v>45659</v>
      </c>
      <c r="F5677" t="b">
        <v>0</v>
      </c>
      <c r="G5677" s="6">
        <v>7374840</v>
      </c>
      <c r="H5677">
        <v>0</v>
      </c>
      <c r="I5677">
        <v>0</v>
      </c>
      <c r="J5677" s="6">
        <v>7374840</v>
      </c>
    </row>
    <row r="5678" spans="1:10" x14ac:dyDescent="0.3">
      <c r="A5678" s="5">
        <v>45931</v>
      </c>
      <c r="B5678" t="s">
        <v>144</v>
      </c>
      <c r="C5678" t="s">
        <v>610</v>
      </c>
      <c r="D5678" s="1">
        <v>45755</v>
      </c>
      <c r="F5678" t="b">
        <v>0</v>
      </c>
      <c r="G5678" s="6">
        <v>8291150</v>
      </c>
      <c r="H5678">
        <v>0</v>
      </c>
      <c r="I5678">
        <v>0</v>
      </c>
      <c r="J5678" s="6">
        <v>8291150</v>
      </c>
    </row>
    <row r="5679" spans="1:10" x14ac:dyDescent="0.3">
      <c r="A5679" s="5">
        <v>45931</v>
      </c>
      <c r="B5679" t="s">
        <v>145</v>
      </c>
      <c r="C5679" t="s">
        <v>611</v>
      </c>
      <c r="D5679" s="1">
        <v>45860</v>
      </c>
      <c r="F5679" t="b">
        <v>0</v>
      </c>
      <c r="G5679" s="6">
        <v>3969400</v>
      </c>
      <c r="H5679">
        <v>0</v>
      </c>
      <c r="I5679">
        <v>0</v>
      </c>
      <c r="J5679" s="6">
        <v>3969400</v>
      </c>
    </row>
    <row r="5680" spans="1:10" x14ac:dyDescent="0.3">
      <c r="A5680" s="5">
        <v>45931</v>
      </c>
      <c r="B5680" t="s">
        <v>147</v>
      </c>
      <c r="C5680" t="s">
        <v>612</v>
      </c>
      <c r="D5680" s="1">
        <v>45880</v>
      </c>
      <c r="F5680" t="b">
        <v>0</v>
      </c>
      <c r="G5680" s="6">
        <v>7855820</v>
      </c>
      <c r="H5680">
        <v>0</v>
      </c>
      <c r="I5680" s="6">
        <v>11600</v>
      </c>
      <c r="J5680" s="6">
        <v>7867420</v>
      </c>
    </row>
    <row r="5681" spans="1:10" x14ac:dyDescent="0.3">
      <c r="A5681" s="5">
        <v>45931</v>
      </c>
      <c r="B5681" t="s">
        <v>146</v>
      </c>
      <c r="C5681" t="s">
        <v>613</v>
      </c>
      <c r="D5681" s="1">
        <v>45867</v>
      </c>
      <c r="F5681" t="b">
        <v>0</v>
      </c>
      <c r="G5681" s="6">
        <v>4681260</v>
      </c>
      <c r="H5681">
        <v>0</v>
      </c>
      <c r="I5681">
        <v>0</v>
      </c>
      <c r="J5681" s="6">
        <v>4681260</v>
      </c>
    </row>
    <row r="5682" spans="1:10" x14ac:dyDescent="0.3">
      <c r="A5682" s="5">
        <v>45931</v>
      </c>
      <c r="B5682" t="s">
        <v>148</v>
      </c>
      <c r="C5682" t="s">
        <v>615</v>
      </c>
      <c r="D5682" s="1">
        <v>45911</v>
      </c>
      <c r="F5682" t="b">
        <v>0</v>
      </c>
      <c r="G5682" s="6">
        <v>4418010</v>
      </c>
      <c r="H5682">
        <v>0</v>
      </c>
      <c r="I5682">
        <v>0</v>
      </c>
      <c r="J5682" s="6">
        <v>4418010</v>
      </c>
    </row>
    <row r="5683" spans="1:10" x14ac:dyDescent="0.3">
      <c r="A5683" s="5">
        <v>45931</v>
      </c>
      <c r="B5683" t="s">
        <v>149</v>
      </c>
      <c r="C5683" t="s">
        <v>616</v>
      </c>
      <c r="D5683" s="1">
        <v>45912</v>
      </c>
      <c r="F5683" t="b">
        <v>0</v>
      </c>
      <c r="G5683" s="6">
        <v>3776500</v>
      </c>
      <c r="H5683">
        <v>0</v>
      </c>
      <c r="I5683">
        <v>0</v>
      </c>
      <c r="J5683" s="6">
        <v>3776500</v>
      </c>
    </row>
    <row r="5684" spans="1:10" x14ac:dyDescent="0.3">
      <c r="A5684" s="5">
        <v>45931</v>
      </c>
      <c r="B5684" t="s">
        <v>150</v>
      </c>
      <c r="C5684" t="s">
        <v>617</v>
      </c>
      <c r="D5684" s="1">
        <v>45912</v>
      </c>
      <c r="F5684" t="b">
        <v>0</v>
      </c>
      <c r="G5684" s="6">
        <v>3823540</v>
      </c>
      <c r="H5684">
        <v>0</v>
      </c>
      <c r="I5684">
        <v>0</v>
      </c>
      <c r="J5684" s="6">
        <v>3823540</v>
      </c>
    </row>
    <row r="5685" spans="1:10" x14ac:dyDescent="0.3">
      <c r="A5685" s="5">
        <v>45931</v>
      </c>
      <c r="B5685" t="s">
        <v>151</v>
      </c>
      <c r="C5685" t="s">
        <v>618</v>
      </c>
      <c r="D5685" s="1">
        <v>45952</v>
      </c>
      <c r="F5685" t="b">
        <v>0</v>
      </c>
      <c r="G5685" s="6">
        <v>661900</v>
      </c>
      <c r="H5685">
        <v>0</v>
      </c>
      <c r="I5685">
        <v>0</v>
      </c>
      <c r="J5685" s="6">
        <v>661900</v>
      </c>
    </row>
    <row r="5686" spans="1:10" x14ac:dyDescent="0.3">
      <c r="A5686" s="5">
        <v>45931</v>
      </c>
      <c r="B5686" t="s">
        <v>152</v>
      </c>
      <c r="C5686" t="s">
        <v>619</v>
      </c>
      <c r="D5686" s="1">
        <v>45959</v>
      </c>
      <c r="F5686" t="b">
        <v>0</v>
      </c>
      <c r="G5686" s="6">
        <v>334920</v>
      </c>
      <c r="H5686">
        <v>0</v>
      </c>
      <c r="I5686">
        <v>0</v>
      </c>
      <c r="J5686" s="6">
        <v>334920</v>
      </c>
    </row>
    <row r="5687" spans="1:10" x14ac:dyDescent="0.3">
      <c r="A5687" s="5">
        <v>45931</v>
      </c>
      <c r="B5687" t="s">
        <v>153</v>
      </c>
      <c r="C5687" t="s">
        <v>620</v>
      </c>
      <c r="D5687" s="1">
        <v>45975</v>
      </c>
      <c r="F5687" t="b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3">
      <c r="A5688" s="5">
        <v>45931</v>
      </c>
      <c r="B5688" t="s">
        <v>154</v>
      </c>
      <c r="C5688" t="s">
        <v>621</v>
      </c>
      <c r="D5688" s="1">
        <v>45980</v>
      </c>
      <c r="F5688" t="b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3">
      <c r="A5689" s="5">
        <v>45962</v>
      </c>
      <c r="B5689" t="s">
        <v>1</v>
      </c>
      <c r="C5689" t="s">
        <v>475</v>
      </c>
      <c r="D5689" s="1">
        <v>42292</v>
      </c>
      <c r="F5689" t="b">
        <v>1</v>
      </c>
      <c r="G5689" s="6">
        <v>6271650</v>
      </c>
      <c r="H5689" s="6">
        <v>305900</v>
      </c>
      <c r="I5689">
        <v>0</v>
      </c>
      <c r="J5689" s="6">
        <v>6577550</v>
      </c>
    </row>
    <row r="5690" spans="1:10" x14ac:dyDescent="0.3">
      <c r="A5690" s="5">
        <v>45962</v>
      </c>
      <c r="B5690" t="s">
        <v>3</v>
      </c>
      <c r="C5690" t="s">
        <v>476</v>
      </c>
      <c r="D5690" s="1">
        <v>42444</v>
      </c>
      <c r="F5690" t="b">
        <v>1</v>
      </c>
      <c r="G5690" s="6">
        <v>2858500</v>
      </c>
      <c r="H5690">
        <v>0</v>
      </c>
      <c r="I5690">
        <v>0</v>
      </c>
      <c r="J5690" s="6">
        <v>2858500</v>
      </c>
    </row>
    <row r="5691" spans="1:10" x14ac:dyDescent="0.3">
      <c r="A5691" s="5">
        <v>45962</v>
      </c>
      <c r="B5691" t="s">
        <v>4</v>
      </c>
      <c r="C5691" t="s">
        <v>477</v>
      </c>
      <c r="D5691" s="1">
        <v>42503</v>
      </c>
      <c r="F5691" t="b">
        <v>1</v>
      </c>
      <c r="G5691" s="6">
        <v>10532000</v>
      </c>
      <c r="H5691">
        <v>0</v>
      </c>
      <c r="I5691">
        <v>0</v>
      </c>
      <c r="J5691" s="6">
        <v>10532000</v>
      </c>
    </row>
    <row r="5692" spans="1:10" x14ac:dyDescent="0.3">
      <c r="A5692" s="5">
        <v>45962</v>
      </c>
      <c r="B5692" t="s">
        <v>6</v>
      </c>
      <c r="C5692" t="s">
        <v>478</v>
      </c>
      <c r="D5692" s="1">
        <v>42638</v>
      </c>
      <c r="F5692" t="b">
        <v>1</v>
      </c>
      <c r="G5692" s="6">
        <v>5962910</v>
      </c>
      <c r="H5692" s="6">
        <v>189900</v>
      </c>
      <c r="I5692">
        <v>0</v>
      </c>
      <c r="J5692" s="6">
        <v>6152810</v>
      </c>
    </row>
    <row r="5693" spans="1:10" x14ac:dyDescent="0.3">
      <c r="A5693" s="5">
        <v>45962</v>
      </c>
      <c r="B5693" t="s">
        <v>8</v>
      </c>
      <c r="C5693" t="s">
        <v>479</v>
      </c>
      <c r="D5693" s="1">
        <v>42708</v>
      </c>
      <c r="F5693" t="b">
        <v>1</v>
      </c>
      <c r="G5693" s="6">
        <v>6223620</v>
      </c>
      <c r="H5693">
        <v>0</v>
      </c>
      <c r="I5693">
        <v>0</v>
      </c>
      <c r="J5693" s="6">
        <v>6223620</v>
      </c>
    </row>
    <row r="5694" spans="1:10" x14ac:dyDescent="0.3">
      <c r="A5694" s="5">
        <v>45962</v>
      </c>
      <c r="B5694" t="s">
        <v>10</v>
      </c>
      <c r="C5694" t="s">
        <v>480</v>
      </c>
      <c r="D5694" s="1">
        <v>43039</v>
      </c>
      <c r="F5694" t="b">
        <v>1</v>
      </c>
      <c r="G5694" s="6">
        <v>3980300</v>
      </c>
      <c r="H5694" s="6">
        <v>149560</v>
      </c>
      <c r="I5694">
        <v>0</v>
      </c>
      <c r="J5694" s="6">
        <v>4129860</v>
      </c>
    </row>
    <row r="5695" spans="1:10" x14ac:dyDescent="0.3">
      <c r="A5695" s="5">
        <v>45962</v>
      </c>
      <c r="B5695" t="s">
        <v>11</v>
      </c>
      <c r="C5695" t="s">
        <v>481</v>
      </c>
      <c r="D5695" s="1">
        <v>43146</v>
      </c>
      <c r="F5695" t="b">
        <v>1</v>
      </c>
      <c r="G5695" s="6">
        <v>7027210</v>
      </c>
      <c r="H5695" s="6">
        <v>68800</v>
      </c>
      <c r="I5695">
        <v>0</v>
      </c>
      <c r="J5695" s="6">
        <v>7096010</v>
      </c>
    </row>
    <row r="5696" spans="1:10" x14ac:dyDescent="0.3">
      <c r="A5696" s="5">
        <v>45962</v>
      </c>
      <c r="B5696" t="s">
        <v>12</v>
      </c>
      <c r="C5696" t="s">
        <v>494</v>
      </c>
      <c r="D5696" s="1">
        <v>43252</v>
      </c>
      <c r="F5696" t="b">
        <v>1</v>
      </c>
      <c r="G5696" s="6">
        <v>1027000</v>
      </c>
      <c r="H5696">
        <v>0</v>
      </c>
      <c r="I5696">
        <v>0</v>
      </c>
      <c r="J5696" s="6">
        <v>1027000</v>
      </c>
    </row>
    <row r="5697" spans="1:10" x14ac:dyDescent="0.3">
      <c r="A5697" s="5">
        <v>45962</v>
      </c>
      <c r="B5697" t="s">
        <v>13</v>
      </c>
      <c r="C5697" t="s">
        <v>485</v>
      </c>
      <c r="D5697" s="1">
        <v>43779</v>
      </c>
      <c r="F5697" t="b">
        <v>1</v>
      </c>
      <c r="G5697" s="6">
        <v>7456340</v>
      </c>
      <c r="H5697" s="6">
        <v>249300</v>
      </c>
      <c r="I5697">
        <v>0</v>
      </c>
      <c r="J5697" s="6">
        <v>7705640</v>
      </c>
    </row>
    <row r="5698" spans="1:10" x14ac:dyDescent="0.3">
      <c r="A5698" s="5">
        <v>45962</v>
      </c>
      <c r="B5698" t="s">
        <v>15</v>
      </c>
      <c r="C5698" t="s">
        <v>517</v>
      </c>
      <c r="D5698" s="1">
        <v>44583</v>
      </c>
      <c r="F5698" t="b">
        <v>1</v>
      </c>
      <c r="G5698" s="6">
        <v>5403550</v>
      </c>
      <c r="H5698" s="6">
        <v>188600</v>
      </c>
      <c r="I5698">
        <v>0</v>
      </c>
      <c r="J5698" s="6">
        <v>5592150</v>
      </c>
    </row>
    <row r="5699" spans="1:10" x14ac:dyDescent="0.3">
      <c r="A5699" s="5">
        <v>45962</v>
      </c>
      <c r="B5699" t="s">
        <v>16</v>
      </c>
      <c r="C5699" t="s">
        <v>538</v>
      </c>
      <c r="D5699" s="1">
        <v>44889</v>
      </c>
      <c r="F5699" t="b">
        <v>1</v>
      </c>
      <c r="G5699" s="6">
        <v>7907860</v>
      </c>
      <c r="H5699">
        <v>0</v>
      </c>
      <c r="I5699">
        <v>0</v>
      </c>
      <c r="J5699" s="6">
        <v>7907860</v>
      </c>
    </row>
    <row r="5700" spans="1:10" x14ac:dyDescent="0.3">
      <c r="A5700" s="5">
        <v>45962</v>
      </c>
      <c r="B5700" t="s">
        <v>17</v>
      </c>
      <c r="C5700" t="s">
        <v>595</v>
      </c>
      <c r="D5700" s="1">
        <v>45470</v>
      </c>
      <c r="F5700" t="b">
        <v>1</v>
      </c>
      <c r="G5700" s="6">
        <v>4550800</v>
      </c>
      <c r="H5700">
        <v>0</v>
      </c>
      <c r="I5700">
        <v>0</v>
      </c>
      <c r="J5700" s="6">
        <v>4550800</v>
      </c>
    </row>
    <row r="5701" spans="1:10" x14ac:dyDescent="0.3">
      <c r="A5701" s="5">
        <v>45962</v>
      </c>
      <c r="B5701" t="s">
        <v>18</v>
      </c>
      <c r="C5701" t="s">
        <v>596</v>
      </c>
      <c r="D5701" s="1">
        <v>45810</v>
      </c>
      <c r="F5701" t="b">
        <v>0</v>
      </c>
      <c r="G5701" s="6">
        <v>3766160</v>
      </c>
      <c r="H5701">
        <v>0</v>
      </c>
      <c r="I5701">
        <v>0</v>
      </c>
      <c r="J5701" s="6">
        <v>3766160</v>
      </c>
    </row>
    <row r="5702" spans="1:10" x14ac:dyDescent="0.3">
      <c r="A5702" s="5">
        <v>45962</v>
      </c>
      <c r="B5702" t="s">
        <v>19</v>
      </c>
      <c r="C5702" t="s">
        <v>597</v>
      </c>
      <c r="D5702" s="1">
        <v>45859</v>
      </c>
      <c r="F5702" t="b">
        <v>0</v>
      </c>
      <c r="G5702" s="6">
        <v>3206000</v>
      </c>
      <c r="H5702">
        <v>0</v>
      </c>
      <c r="I5702">
        <v>0</v>
      </c>
      <c r="J5702" s="6">
        <v>3206000</v>
      </c>
    </row>
    <row r="5703" spans="1:10" x14ac:dyDescent="0.3">
      <c r="A5703" s="5">
        <v>45962</v>
      </c>
      <c r="B5703" t="s">
        <v>20</v>
      </c>
      <c r="C5703" t="s">
        <v>482</v>
      </c>
      <c r="D5703" s="1">
        <v>43629</v>
      </c>
      <c r="F5703" t="b">
        <v>1</v>
      </c>
      <c r="G5703" s="6">
        <v>8827710</v>
      </c>
      <c r="H5703" s="6">
        <v>293400</v>
      </c>
      <c r="I5703">
        <v>0</v>
      </c>
      <c r="J5703" s="6">
        <v>9121110</v>
      </c>
    </row>
    <row r="5704" spans="1:10" x14ac:dyDescent="0.3">
      <c r="A5704" s="5">
        <v>45962</v>
      </c>
      <c r="B5704" t="s">
        <v>21</v>
      </c>
      <c r="C5704" t="s">
        <v>483</v>
      </c>
      <c r="D5704" s="1">
        <v>43631</v>
      </c>
      <c r="F5704" t="b">
        <v>1</v>
      </c>
      <c r="G5704" s="6">
        <v>3727000</v>
      </c>
      <c r="H5704" s="6">
        <v>74340</v>
      </c>
      <c r="I5704">
        <v>0</v>
      </c>
      <c r="J5704" s="6">
        <v>3801340</v>
      </c>
    </row>
    <row r="5705" spans="1:10" x14ac:dyDescent="0.3">
      <c r="A5705" s="5">
        <v>45962</v>
      </c>
      <c r="B5705" t="s">
        <v>22</v>
      </c>
      <c r="C5705" t="s">
        <v>484</v>
      </c>
      <c r="D5705" s="1">
        <v>43743</v>
      </c>
      <c r="F5705" t="b">
        <v>1</v>
      </c>
      <c r="G5705" s="6">
        <v>6767200</v>
      </c>
      <c r="H5705" s="6">
        <v>103300</v>
      </c>
      <c r="I5705">
        <v>0</v>
      </c>
      <c r="J5705" s="6">
        <v>6870500</v>
      </c>
    </row>
    <row r="5706" spans="1:10" x14ac:dyDescent="0.3">
      <c r="A5706" s="5">
        <v>45962</v>
      </c>
      <c r="B5706" t="s">
        <v>23</v>
      </c>
      <c r="C5706" t="s">
        <v>486</v>
      </c>
      <c r="D5706" s="1">
        <v>43834</v>
      </c>
      <c r="F5706" t="b">
        <v>1</v>
      </c>
      <c r="G5706" s="6">
        <v>9596170</v>
      </c>
      <c r="H5706">
        <v>0</v>
      </c>
      <c r="I5706">
        <v>0</v>
      </c>
      <c r="J5706" s="6">
        <v>9596170</v>
      </c>
    </row>
    <row r="5707" spans="1:10" x14ac:dyDescent="0.3">
      <c r="A5707" s="5">
        <v>45962</v>
      </c>
      <c r="B5707" t="s">
        <v>24</v>
      </c>
      <c r="C5707" t="s">
        <v>487</v>
      </c>
      <c r="D5707" s="1">
        <v>43833</v>
      </c>
      <c r="F5707" t="b">
        <v>1</v>
      </c>
      <c r="G5707" s="6">
        <v>4561100</v>
      </c>
      <c r="H5707">
        <v>0</v>
      </c>
      <c r="I5707">
        <v>0</v>
      </c>
      <c r="J5707" s="6">
        <v>4561100</v>
      </c>
    </row>
    <row r="5708" spans="1:10" x14ac:dyDescent="0.3">
      <c r="A5708" s="5">
        <v>45962</v>
      </c>
      <c r="B5708" t="s">
        <v>25</v>
      </c>
      <c r="C5708" t="s">
        <v>488</v>
      </c>
      <c r="D5708" s="1">
        <v>43853</v>
      </c>
      <c r="F5708" t="b">
        <v>1</v>
      </c>
      <c r="G5708" s="6">
        <v>8251020</v>
      </c>
      <c r="H5708" s="6">
        <v>268900</v>
      </c>
      <c r="I5708">
        <v>0</v>
      </c>
      <c r="J5708" s="6">
        <v>8519920</v>
      </c>
    </row>
    <row r="5709" spans="1:10" x14ac:dyDescent="0.3">
      <c r="A5709" s="5">
        <v>45962</v>
      </c>
      <c r="B5709" t="s">
        <v>26</v>
      </c>
      <c r="C5709" t="s">
        <v>489</v>
      </c>
      <c r="D5709" s="1">
        <v>43945</v>
      </c>
      <c r="F5709" t="b">
        <v>1</v>
      </c>
      <c r="G5709" s="6">
        <v>9338320</v>
      </c>
      <c r="H5709" s="6">
        <v>154700</v>
      </c>
      <c r="I5709">
        <v>0</v>
      </c>
      <c r="J5709" s="6">
        <v>9493020</v>
      </c>
    </row>
    <row r="5710" spans="1:10" x14ac:dyDescent="0.3">
      <c r="A5710" s="5">
        <v>45962</v>
      </c>
      <c r="B5710" t="s">
        <v>27</v>
      </c>
      <c r="C5710" t="s">
        <v>490</v>
      </c>
      <c r="D5710" s="1">
        <v>44015</v>
      </c>
      <c r="F5710" t="b">
        <v>1</v>
      </c>
      <c r="G5710" s="6">
        <v>3613510</v>
      </c>
      <c r="H5710">
        <v>0</v>
      </c>
      <c r="I5710">
        <v>0</v>
      </c>
      <c r="J5710" s="6">
        <v>3613510</v>
      </c>
    </row>
    <row r="5711" spans="1:10" x14ac:dyDescent="0.3">
      <c r="A5711" s="5">
        <v>45962</v>
      </c>
      <c r="B5711" t="s">
        <v>28</v>
      </c>
      <c r="C5711" t="s">
        <v>491</v>
      </c>
      <c r="D5711" s="1">
        <v>44042</v>
      </c>
      <c r="F5711" t="b">
        <v>1</v>
      </c>
      <c r="G5711" s="6">
        <v>6055350</v>
      </c>
      <c r="H5711">
        <v>0</v>
      </c>
      <c r="I5711">
        <v>0</v>
      </c>
      <c r="J5711" s="6">
        <v>6055350</v>
      </c>
    </row>
    <row r="5712" spans="1:10" x14ac:dyDescent="0.3">
      <c r="A5712" s="5">
        <v>45962</v>
      </c>
      <c r="B5712" t="s">
        <v>29</v>
      </c>
      <c r="C5712" t="s">
        <v>492</v>
      </c>
      <c r="D5712" s="1">
        <v>44043</v>
      </c>
      <c r="F5712" t="b">
        <v>1</v>
      </c>
      <c r="G5712" s="6">
        <v>4141100</v>
      </c>
      <c r="H5712">
        <v>0</v>
      </c>
      <c r="I5712">
        <v>0</v>
      </c>
      <c r="J5712" s="6">
        <v>4141100</v>
      </c>
    </row>
    <row r="5713" spans="1:10" x14ac:dyDescent="0.3">
      <c r="A5713" s="5">
        <v>45962</v>
      </c>
      <c r="B5713" t="s">
        <v>30</v>
      </c>
      <c r="C5713" t="s">
        <v>493</v>
      </c>
      <c r="D5713" s="1">
        <v>44072</v>
      </c>
      <c r="F5713" t="b">
        <v>1</v>
      </c>
      <c r="G5713" s="6">
        <v>9739660</v>
      </c>
      <c r="H5713">
        <v>0</v>
      </c>
      <c r="I5713">
        <v>0</v>
      </c>
      <c r="J5713" s="6">
        <v>9739660</v>
      </c>
    </row>
    <row r="5714" spans="1:10" x14ac:dyDescent="0.3">
      <c r="A5714" s="5">
        <v>45962</v>
      </c>
      <c r="B5714" t="s">
        <v>31</v>
      </c>
      <c r="C5714" t="s">
        <v>495</v>
      </c>
      <c r="D5714" s="1">
        <v>44085</v>
      </c>
      <c r="F5714" t="b">
        <v>1</v>
      </c>
      <c r="G5714" s="6">
        <v>4788360</v>
      </c>
      <c r="H5714">
        <v>0</v>
      </c>
      <c r="I5714">
        <v>0</v>
      </c>
      <c r="J5714" s="6">
        <v>4788360</v>
      </c>
    </row>
    <row r="5715" spans="1:10" x14ac:dyDescent="0.3">
      <c r="A5715" s="5">
        <v>45962</v>
      </c>
      <c r="B5715" t="s">
        <v>32</v>
      </c>
      <c r="C5715" t="s">
        <v>496</v>
      </c>
      <c r="D5715" s="1">
        <v>44130</v>
      </c>
      <c r="E5715" s="1">
        <v>45543</v>
      </c>
      <c r="F5715" t="b">
        <v>1</v>
      </c>
      <c r="G5715">
        <v>0</v>
      </c>
      <c r="H5715">
        <v>0</v>
      </c>
      <c r="I5715">
        <v>0</v>
      </c>
      <c r="J5715">
        <v>0</v>
      </c>
    </row>
    <row r="5716" spans="1:10" x14ac:dyDescent="0.3">
      <c r="A5716" s="5">
        <v>45962</v>
      </c>
      <c r="B5716" t="s">
        <v>33</v>
      </c>
      <c r="C5716" t="s">
        <v>497</v>
      </c>
      <c r="D5716" s="1">
        <v>44147</v>
      </c>
      <c r="F5716" t="b">
        <v>1</v>
      </c>
      <c r="G5716" s="6">
        <v>7457450</v>
      </c>
      <c r="H5716">
        <v>0</v>
      </c>
      <c r="I5716">
        <v>0</v>
      </c>
      <c r="J5716" s="6">
        <v>7457450</v>
      </c>
    </row>
    <row r="5717" spans="1:10" x14ac:dyDescent="0.3">
      <c r="A5717" s="5">
        <v>45962</v>
      </c>
      <c r="B5717" t="s">
        <v>34</v>
      </c>
      <c r="C5717" t="s">
        <v>498</v>
      </c>
      <c r="D5717" s="1">
        <v>44154</v>
      </c>
      <c r="F5717" t="b">
        <v>1</v>
      </c>
      <c r="G5717" s="6">
        <v>8681140</v>
      </c>
      <c r="H5717">
        <v>0</v>
      </c>
      <c r="I5717">
        <v>0</v>
      </c>
      <c r="J5717" s="6">
        <v>8681140</v>
      </c>
    </row>
    <row r="5718" spans="1:10" x14ac:dyDescent="0.3">
      <c r="A5718" s="5">
        <v>45962</v>
      </c>
      <c r="B5718" t="s">
        <v>35</v>
      </c>
      <c r="C5718" t="s">
        <v>499</v>
      </c>
      <c r="D5718" s="1">
        <v>44169</v>
      </c>
      <c r="F5718" t="b">
        <v>1</v>
      </c>
      <c r="G5718" s="6">
        <v>4627720</v>
      </c>
      <c r="H5718">
        <v>0</v>
      </c>
      <c r="I5718">
        <v>0</v>
      </c>
      <c r="J5718" s="6">
        <v>4627720</v>
      </c>
    </row>
    <row r="5719" spans="1:10" x14ac:dyDescent="0.3">
      <c r="A5719" s="5">
        <v>45962</v>
      </c>
      <c r="B5719" t="s">
        <v>36</v>
      </c>
      <c r="C5719" t="s">
        <v>500</v>
      </c>
      <c r="D5719" s="1">
        <v>44217</v>
      </c>
      <c r="E5719" s="1">
        <v>45620</v>
      </c>
      <c r="F5719" t="b">
        <v>1</v>
      </c>
      <c r="G5719">
        <v>0</v>
      </c>
      <c r="H5719">
        <v>0</v>
      </c>
      <c r="I5719">
        <v>0</v>
      </c>
      <c r="J5719">
        <v>0</v>
      </c>
    </row>
    <row r="5720" spans="1:10" x14ac:dyDescent="0.3">
      <c r="A5720" s="5">
        <v>45962</v>
      </c>
      <c r="B5720" t="s">
        <v>37</v>
      </c>
      <c r="C5720" t="s">
        <v>501</v>
      </c>
      <c r="D5720" s="1">
        <v>44245</v>
      </c>
      <c r="E5720" s="1">
        <v>45838</v>
      </c>
      <c r="F5720" t="b">
        <v>1</v>
      </c>
      <c r="G5720">
        <v>0</v>
      </c>
      <c r="H5720">
        <v>0</v>
      </c>
      <c r="I5720">
        <v>0</v>
      </c>
      <c r="J5720">
        <v>0</v>
      </c>
    </row>
    <row r="5721" spans="1:10" x14ac:dyDescent="0.3">
      <c r="A5721" s="5">
        <v>45962</v>
      </c>
      <c r="B5721" t="s">
        <v>38</v>
      </c>
      <c r="C5721" t="s">
        <v>502</v>
      </c>
      <c r="D5721" s="1">
        <v>44252</v>
      </c>
      <c r="F5721" t="b">
        <v>1</v>
      </c>
      <c r="G5721" s="6">
        <v>4818550</v>
      </c>
      <c r="H5721">
        <v>0</v>
      </c>
      <c r="I5721">
        <v>0</v>
      </c>
      <c r="J5721" s="6">
        <v>4818550</v>
      </c>
    </row>
    <row r="5722" spans="1:10" x14ac:dyDescent="0.3">
      <c r="A5722" s="5">
        <v>45962</v>
      </c>
      <c r="B5722" t="s">
        <v>39</v>
      </c>
      <c r="C5722" t="s">
        <v>503</v>
      </c>
      <c r="D5722" s="1">
        <v>44258</v>
      </c>
      <c r="F5722" t="b">
        <v>1</v>
      </c>
      <c r="G5722" s="6">
        <v>6109700</v>
      </c>
      <c r="H5722" s="6">
        <v>144400</v>
      </c>
      <c r="I5722">
        <v>0</v>
      </c>
      <c r="J5722" s="6">
        <v>6254100</v>
      </c>
    </row>
    <row r="5723" spans="1:10" x14ac:dyDescent="0.3">
      <c r="A5723" s="5">
        <v>45962</v>
      </c>
      <c r="B5723" t="s">
        <v>40</v>
      </c>
      <c r="C5723" t="s">
        <v>504</v>
      </c>
      <c r="D5723" s="1">
        <v>44280</v>
      </c>
      <c r="F5723" t="b">
        <v>1</v>
      </c>
      <c r="G5723" s="6">
        <v>2264310</v>
      </c>
      <c r="H5723">
        <v>0</v>
      </c>
      <c r="I5723">
        <v>0</v>
      </c>
      <c r="J5723" s="6">
        <v>2264310</v>
      </c>
    </row>
    <row r="5724" spans="1:10" x14ac:dyDescent="0.3">
      <c r="A5724" s="5">
        <v>45962</v>
      </c>
      <c r="B5724" t="s">
        <v>41</v>
      </c>
      <c r="C5724" t="s">
        <v>505</v>
      </c>
      <c r="D5724" s="1">
        <v>44287</v>
      </c>
      <c r="F5724" t="b">
        <v>1</v>
      </c>
      <c r="G5724" s="6">
        <v>7972700</v>
      </c>
      <c r="H5724">
        <v>0</v>
      </c>
      <c r="I5724">
        <v>0</v>
      </c>
      <c r="J5724" s="6">
        <v>7972700</v>
      </c>
    </row>
    <row r="5725" spans="1:10" x14ac:dyDescent="0.3">
      <c r="A5725" s="5">
        <v>45962</v>
      </c>
      <c r="B5725" t="s">
        <v>42</v>
      </c>
      <c r="C5725" t="s">
        <v>506</v>
      </c>
      <c r="D5725" s="1">
        <v>44298</v>
      </c>
      <c r="F5725" t="b">
        <v>1</v>
      </c>
      <c r="G5725" s="6">
        <v>4556520</v>
      </c>
      <c r="H5725">
        <v>0</v>
      </c>
      <c r="I5725">
        <v>0</v>
      </c>
      <c r="J5725" s="6">
        <v>4556520</v>
      </c>
    </row>
    <row r="5726" spans="1:10" x14ac:dyDescent="0.3">
      <c r="A5726" s="5">
        <v>45962</v>
      </c>
      <c r="B5726" t="s">
        <v>43</v>
      </c>
      <c r="C5726" t="s">
        <v>507</v>
      </c>
      <c r="D5726" s="1">
        <v>44299</v>
      </c>
      <c r="F5726" t="b">
        <v>1</v>
      </c>
      <c r="G5726" s="6">
        <v>3172270</v>
      </c>
      <c r="H5726">
        <v>0</v>
      </c>
      <c r="I5726">
        <v>0</v>
      </c>
      <c r="J5726" s="6">
        <v>3172270</v>
      </c>
    </row>
    <row r="5727" spans="1:10" x14ac:dyDescent="0.3">
      <c r="A5727" s="5">
        <v>45962</v>
      </c>
      <c r="B5727" t="s">
        <v>50</v>
      </c>
      <c r="C5727" t="s">
        <v>508</v>
      </c>
      <c r="D5727" s="1">
        <v>44463</v>
      </c>
      <c r="F5727" t="b">
        <v>1</v>
      </c>
      <c r="G5727" s="6">
        <v>3121200</v>
      </c>
      <c r="H5727" s="6">
        <v>169600</v>
      </c>
      <c r="I5727">
        <v>0</v>
      </c>
      <c r="J5727" s="6">
        <v>3290800</v>
      </c>
    </row>
    <row r="5728" spans="1:10" x14ac:dyDescent="0.3">
      <c r="A5728" s="5">
        <v>45962</v>
      </c>
      <c r="B5728" t="s">
        <v>51</v>
      </c>
      <c r="C5728" t="s">
        <v>508</v>
      </c>
      <c r="D5728" s="1">
        <v>44377</v>
      </c>
      <c r="F5728" t="b">
        <v>1</v>
      </c>
      <c r="G5728" s="6">
        <v>5809650</v>
      </c>
      <c r="H5728" s="6">
        <v>121500</v>
      </c>
      <c r="I5728">
        <v>0</v>
      </c>
      <c r="J5728" s="6">
        <v>5931150</v>
      </c>
    </row>
    <row r="5729" spans="1:10" x14ac:dyDescent="0.3">
      <c r="A5729" s="5">
        <v>45962</v>
      </c>
      <c r="B5729" t="s">
        <v>52</v>
      </c>
      <c r="C5729" t="s">
        <v>508</v>
      </c>
      <c r="D5729" s="1">
        <v>44501</v>
      </c>
      <c r="F5729" t="b">
        <v>1</v>
      </c>
      <c r="G5729" s="6">
        <v>5386740</v>
      </c>
      <c r="H5729" s="6">
        <v>176900</v>
      </c>
      <c r="I5729">
        <v>0</v>
      </c>
      <c r="J5729" s="6">
        <v>5563640</v>
      </c>
    </row>
    <row r="5730" spans="1:10" x14ac:dyDescent="0.3">
      <c r="A5730" s="5">
        <v>45962</v>
      </c>
      <c r="B5730" t="s">
        <v>53</v>
      </c>
      <c r="C5730" t="s">
        <v>508</v>
      </c>
      <c r="D5730" s="1">
        <v>44476</v>
      </c>
      <c r="F5730" t="b">
        <v>1</v>
      </c>
      <c r="G5730" s="6">
        <v>4769050</v>
      </c>
      <c r="H5730" s="6">
        <v>91300</v>
      </c>
      <c r="I5730">
        <v>0</v>
      </c>
      <c r="J5730" s="6">
        <v>4860350</v>
      </c>
    </row>
    <row r="5731" spans="1:10" x14ac:dyDescent="0.3">
      <c r="A5731" s="5">
        <v>45962</v>
      </c>
      <c r="B5731" t="s">
        <v>45</v>
      </c>
      <c r="C5731" t="s">
        <v>509</v>
      </c>
      <c r="D5731" s="1">
        <v>44391</v>
      </c>
      <c r="F5731" t="b">
        <v>1</v>
      </c>
      <c r="G5731" s="6">
        <v>9243010</v>
      </c>
      <c r="H5731" s="6">
        <v>191600</v>
      </c>
      <c r="I5731">
        <v>0</v>
      </c>
      <c r="J5731" s="6">
        <v>9434610</v>
      </c>
    </row>
    <row r="5732" spans="1:10" x14ac:dyDescent="0.3">
      <c r="A5732" s="5">
        <v>45962</v>
      </c>
      <c r="B5732" t="s">
        <v>46</v>
      </c>
      <c r="C5732" t="s">
        <v>510</v>
      </c>
      <c r="D5732" s="1">
        <v>44404</v>
      </c>
      <c r="F5732" t="b">
        <v>1</v>
      </c>
      <c r="G5732" s="6">
        <v>8326730</v>
      </c>
      <c r="H5732">
        <v>0</v>
      </c>
      <c r="I5732">
        <v>0</v>
      </c>
      <c r="J5732" s="6">
        <v>8326730</v>
      </c>
    </row>
    <row r="5733" spans="1:10" x14ac:dyDescent="0.3">
      <c r="A5733" s="5">
        <v>45962</v>
      </c>
      <c r="B5733" t="s">
        <v>47</v>
      </c>
      <c r="C5733" t="s">
        <v>511</v>
      </c>
      <c r="D5733" s="1">
        <v>44405</v>
      </c>
      <c r="F5733" t="b">
        <v>1</v>
      </c>
      <c r="G5733" s="6">
        <v>7290500</v>
      </c>
      <c r="H5733">
        <v>0</v>
      </c>
      <c r="I5733">
        <v>0</v>
      </c>
      <c r="J5733" s="6">
        <v>7290500</v>
      </c>
    </row>
    <row r="5734" spans="1:10" x14ac:dyDescent="0.3">
      <c r="A5734" s="5">
        <v>45962</v>
      </c>
      <c r="B5734" t="s">
        <v>44</v>
      </c>
      <c r="C5734" t="s">
        <v>512</v>
      </c>
      <c r="D5734" s="1">
        <v>44421</v>
      </c>
      <c r="F5734" t="b">
        <v>1</v>
      </c>
      <c r="G5734" s="6">
        <v>9796210</v>
      </c>
      <c r="H5734" s="6">
        <v>188100</v>
      </c>
      <c r="I5734">
        <v>0</v>
      </c>
      <c r="J5734" s="6">
        <v>9984310</v>
      </c>
    </row>
    <row r="5735" spans="1:10" x14ac:dyDescent="0.3">
      <c r="A5735" s="5">
        <v>45962</v>
      </c>
      <c r="B5735" t="s">
        <v>48</v>
      </c>
      <c r="C5735" t="s">
        <v>513</v>
      </c>
      <c r="D5735" s="1">
        <v>44446</v>
      </c>
      <c r="F5735" t="b">
        <v>1</v>
      </c>
      <c r="G5735" s="6">
        <v>4941860</v>
      </c>
      <c r="H5735">
        <v>0</v>
      </c>
      <c r="I5735">
        <v>0</v>
      </c>
      <c r="J5735" s="6">
        <v>4941860</v>
      </c>
    </row>
    <row r="5736" spans="1:10" x14ac:dyDescent="0.3">
      <c r="A5736" s="5">
        <v>45962</v>
      </c>
      <c r="B5736" t="s">
        <v>49</v>
      </c>
      <c r="C5736" t="s">
        <v>514</v>
      </c>
      <c r="D5736" s="1">
        <v>44453</v>
      </c>
      <c r="F5736" t="b">
        <v>1</v>
      </c>
      <c r="G5736" s="6">
        <v>8710850</v>
      </c>
      <c r="H5736" s="6">
        <v>208700</v>
      </c>
      <c r="I5736">
        <v>0</v>
      </c>
      <c r="J5736" s="6">
        <v>8919550</v>
      </c>
    </row>
    <row r="5737" spans="1:10" x14ac:dyDescent="0.3">
      <c r="A5737" s="5">
        <v>45962</v>
      </c>
      <c r="B5737" t="s">
        <v>54</v>
      </c>
      <c r="C5737" t="s">
        <v>515</v>
      </c>
      <c r="D5737" s="1">
        <v>44508</v>
      </c>
      <c r="F5737" t="b">
        <v>1</v>
      </c>
      <c r="G5737" s="6">
        <v>7829240</v>
      </c>
      <c r="H5737" s="6">
        <v>135700</v>
      </c>
      <c r="I5737">
        <v>0</v>
      </c>
      <c r="J5737" s="6">
        <v>7964940</v>
      </c>
    </row>
    <row r="5738" spans="1:10" x14ac:dyDescent="0.3">
      <c r="A5738" s="5">
        <v>45962</v>
      </c>
      <c r="B5738" t="s">
        <v>55</v>
      </c>
      <c r="C5738" t="s">
        <v>516</v>
      </c>
      <c r="D5738" s="1">
        <v>44536</v>
      </c>
      <c r="E5738" s="1">
        <v>46028</v>
      </c>
      <c r="F5738" t="b">
        <v>1</v>
      </c>
      <c r="G5738" s="6">
        <v>2031700</v>
      </c>
      <c r="H5738">
        <v>0</v>
      </c>
      <c r="I5738">
        <v>0</v>
      </c>
      <c r="J5738" s="6">
        <v>2031700</v>
      </c>
    </row>
    <row r="5739" spans="1:10" x14ac:dyDescent="0.3">
      <c r="A5739" s="5">
        <v>45962</v>
      </c>
      <c r="B5739" t="s">
        <v>56</v>
      </c>
      <c r="C5739" t="s">
        <v>518</v>
      </c>
      <c r="D5739" s="1">
        <v>44616</v>
      </c>
      <c r="F5739" t="b">
        <v>1</v>
      </c>
      <c r="G5739" s="6">
        <v>3028890</v>
      </c>
      <c r="H5739">
        <v>0</v>
      </c>
      <c r="I5739">
        <v>0</v>
      </c>
      <c r="J5739" s="6">
        <v>3028890</v>
      </c>
    </row>
    <row r="5740" spans="1:10" x14ac:dyDescent="0.3">
      <c r="A5740" s="5">
        <v>45962</v>
      </c>
      <c r="B5740" t="s">
        <v>57</v>
      </c>
      <c r="C5740" t="s">
        <v>519</v>
      </c>
      <c r="D5740" s="1">
        <v>44643</v>
      </c>
      <c r="F5740" t="b">
        <v>1</v>
      </c>
      <c r="G5740" s="6">
        <v>11022960</v>
      </c>
      <c r="H5740" s="6">
        <v>267700</v>
      </c>
      <c r="I5740">
        <v>0</v>
      </c>
      <c r="J5740" s="6">
        <v>11290660</v>
      </c>
    </row>
    <row r="5741" spans="1:10" x14ac:dyDescent="0.3">
      <c r="A5741" s="5">
        <v>45962</v>
      </c>
      <c r="B5741" t="s">
        <v>58</v>
      </c>
      <c r="C5741" t="s">
        <v>520</v>
      </c>
      <c r="D5741" s="1">
        <v>44651</v>
      </c>
      <c r="F5741" t="b">
        <v>1</v>
      </c>
      <c r="G5741" s="6">
        <v>7191640</v>
      </c>
      <c r="H5741" s="6">
        <v>163800</v>
      </c>
      <c r="I5741">
        <v>0</v>
      </c>
      <c r="J5741" s="6">
        <v>7355440</v>
      </c>
    </row>
    <row r="5742" spans="1:10" x14ac:dyDescent="0.3">
      <c r="A5742" s="5">
        <v>45962</v>
      </c>
      <c r="B5742" t="s">
        <v>59</v>
      </c>
      <c r="C5742" t="s">
        <v>521</v>
      </c>
      <c r="D5742" s="1">
        <v>44657</v>
      </c>
      <c r="F5742" t="b">
        <v>1</v>
      </c>
      <c r="G5742" s="6">
        <v>5350000</v>
      </c>
      <c r="H5742">
        <v>0</v>
      </c>
      <c r="I5742">
        <v>0</v>
      </c>
      <c r="J5742" s="6">
        <v>5350000</v>
      </c>
    </row>
    <row r="5743" spans="1:10" x14ac:dyDescent="0.3">
      <c r="A5743" s="5">
        <v>45962</v>
      </c>
      <c r="B5743" t="s">
        <v>60</v>
      </c>
      <c r="C5743" t="s">
        <v>522</v>
      </c>
      <c r="D5743" s="1">
        <v>44659</v>
      </c>
      <c r="F5743" t="b">
        <v>1</v>
      </c>
      <c r="G5743" s="6">
        <v>6053340</v>
      </c>
      <c r="H5743" s="6">
        <v>145400</v>
      </c>
      <c r="I5743">
        <v>0</v>
      </c>
      <c r="J5743" s="6">
        <v>6198740</v>
      </c>
    </row>
    <row r="5744" spans="1:10" x14ac:dyDescent="0.3">
      <c r="A5744" s="5">
        <v>45962</v>
      </c>
      <c r="B5744" t="s">
        <v>61</v>
      </c>
      <c r="C5744" t="s">
        <v>523</v>
      </c>
      <c r="D5744" s="1">
        <v>44694</v>
      </c>
      <c r="F5744" t="b">
        <v>1</v>
      </c>
      <c r="G5744" s="6">
        <v>6256110</v>
      </c>
      <c r="H5744" s="6">
        <v>264100</v>
      </c>
      <c r="I5744">
        <v>0</v>
      </c>
      <c r="J5744" s="6">
        <v>6520210</v>
      </c>
    </row>
    <row r="5745" spans="1:10" x14ac:dyDescent="0.3">
      <c r="A5745" s="5">
        <v>45962</v>
      </c>
      <c r="B5745" t="s">
        <v>62</v>
      </c>
      <c r="C5745" t="s">
        <v>524</v>
      </c>
      <c r="D5745" s="1">
        <v>44712</v>
      </c>
      <c r="F5745" t="b">
        <v>1</v>
      </c>
      <c r="G5745" s="6">
        <v>3755300</v>
      </c>
      <c r="H5745">
        <v>0</v>
      </c>
      <c r="I5745">
        <v>0</v>
      </c>
      <c r="J5745" s="6">
        <v>3755300</v>
      </c>
    </row>
    <row r="5746" spans="1:10" x14ac:dyDescent="0.3">
      <c r="A5746" s="5">
        <v>45962</v>
      </c>
      <c r="B5746" t="s">
        <v>63</v>
      </c>
      <c r="C5746" t="s">
        <v>525</v>
      </c>
      <c r="D5746" s="1">
        <v>44762</v>
      </c>
      <c r="F5746" t="b">
        <v>1</v>
      </c>
      <c r="G5746" s="6">
        <v>3520000</v>
      </c>
      <c r="H5746" s="6">
        <v>103300</v>
      </c>
      <c r="I5746">
        <v>0</v>
      </c>
      <c r="J5746" s="6">
        <v>3623300</v>
      </c>
    </row>
    <row r="5747" spans="1:10" x14ac:dyDescent="0.3">
      <c r="A5747" s="5">
        <v>45962</v>
      </c>
      <c r="B5747" t="s">
        <v>64</v>
      </c>
      <c r="C5747" t="s">
        <v>526</v>
      </c>
      <c r="D5747" s="1">
        <v>44775</v>
      </c>
      <c r="F5747" t="b">
        <v>1</v>
      </c>
      <c r="G5747" s="6">
        <v>5304680</v>
      </c>
      <c r="H5747">
        <v>0</v>
      </c>
      <c r="I5747">
        <v>0</v>
      </c>
      <c r="J5747" s="6">
        <v>5304680</v>
      </c>
    </row>
    <row r="5748" spans="1:10" x14ac:dyDescent="0.3">
      <c r="A5748" s="5">
        <v>45962</v>
      </c>
      <c r="B5748" t="s">
        <v>65</v>
      </c>
      <c r="C5748" t="s">
        <v>527</v>
      </c>
      <c r="D5748" s="1">
        <v>44783</v>
      </c>
      <c r="F5748" t="b">
        <v>1</v>
      </c>
      <c r="G5748" s="6">
        <v>3657800</v>
      </c>
      <c r="H5748">
        <v>0</v>
      </c>
      <c r="I5748">
        <v>0</v>
      </c>
      <c r="J5748" s="6">
        <v>3657800</v>
      </c>
    </row>
    <row r="5749" spans="1:10" x14ac:dyDescent="0.3">
      <c r="A5749" s="5">
        <v>45962</v>
      </c>
      <c r="B5749" t="s">
        <v>66</v>
      </c>
      <c r="C5749" t="s">
        <v>528</v>
      </c>
      <c r="D5749" s="1">
        <v>44798</v>
      </c>
      <c r="F5749" t="b">
        <v>1</v>
      </c>
      <c r="G5749" s="6">
        <v>3446150</v>
      </c>
      <c r="H5749" s="6">
        <v>104500</v>
      </c>
      <c r="I5749">
        <v>0</v>
      </c>
      <c r="J5749" s="6">
        <v>3550650</v>
      </c>
    </row>
    <row r="5750" spans="1:10" x14ac:dyDescent="0.3">
      <c r="A5750" s="5">
        <v>45962</v>
      </c>
      <c r="B5750" t="s">
        <v>67</v>
      </c>
      <c r="C5750" t="s">
        <v>529</v>
      </c>
      <c r="D5750" s="1">
        <v>44802</v>
      </c>
      <c r="F5750" t="b">
        <v>1</v>
      </c>
      <c r="G5750" s="6">
        <v>7191120</v>
      </c>
      <c r="H5750">
        <v>0</v>
      </c>
      <c r="I5750">
        <v>0</v>
      </c>
      <c r="J5750" s="6">
        <v>7191120</v>
      </c>
    </row>
    <row r="5751" spans="1:10" x14ac:dyDescent="0.3">
      <c r="A5751" s="5">
        <v>45962</v>
      </c>
      <c r="B5751" t="s">
        <v>68</v>
      </c>
      <c r="C5751" t="s">
        <v>530</v>
      </c>
      <c r="D5751" s="1">
        <v>44811</v>
      </c>
      <c r="F5751" t="b">
        <v>1</v>
      </c>
      <c r="G5751" s="6">
        <v>2455100</v>
      </c>
      <c r="H5751">
        <v>0</v>
      </c>
      <c r="I5751">
        <v>0</v>
      </c>
      <c r="J5751" s="6">
        <v>2455100</v>
      </c>
    </row>
    <row r="5752" spans="1:10" x14ac:dyDescent="0.3">
      <c r="A5752" s="5">
        <v>45962</v>
      </c>
      <c r="B5752" t="s">
        <v>69</v>
      </c>
      <c r="C5752" t="s">
        <v>531</v>
      </c>
      <c r="D5752" s="1">
        <v>44820</v>
      </c>
      <c r="F5752" t="b">
        <v>1</v>
      </c>
      <c r="G5752" s="6">
        <v>6182840</v>
      </c>
      <c r="H5752" s="6">
        <v>217000</v>
      </c>
      <c r="I5752">
        <v>0</v>
      </c>
      <c r="J5752" s="6">
        <v>6399840</v>
      </c>
    </row>
    <row r="5753" spans="1:10" x14ac:dyDescent="0.3">
      <c r="A5753" s="5">
        <v>45962</v>
      </c>
      <c r="B5753" t="s">
        <v>70</v>
      </c>
      <c r="C5753" t="s">
        <v>532</v>
      </c>
      <c r="D5753" s="1">
        <v>44845</v>
      </c>
      <c r="F5753" t="b">
        <v>1</v>
      </c>
      <c r="G5753" s="6">
        <v>5952750</v>
      </c>
      <c r="H5753">
        <v>0</v>
      </c>
      <c r="I5753">
        <v>0</v>
      </c>
      <c r="J5753" s="6">
        <v>5952750</v>
      </c>
    </row>
    <row r="5754" spans="1:10" x14ac:dyDescent="0.3">
      <c r="A5754" s="5">
        <v>45962</v>
      </c>
      <c r="B5754" t="s">
        <v>71</v>
      </c>
      <c r="C5754" t="s">
        <v>533</v>
      </c>
      <c r="D5754" s="1">
        <v>44848</v>
      </c>
      <c r="F5754" t="b">
        <v>1</v>
      </c>
      <c r="G5754" s="6">
        <v>7783400</v>
      </c>
      <c r="H5754">
        <v>0</v>
      </c>
      <c r="I5754">
        <v>0</v>
      </c>
      <c r="J5754" s="6">
        <v>7783400</v>
      </c>
    </row>
    <row r="5755" spans="1:10" x14ac:dyDescent="0.3">
      <c r="A5755" s="5">
        <v>45962</v>
      </c>
      <c r="B5755" t="s">
        <v>72</v>
      </c>
      <c r="C5755" t="s">
        <v>534</v>
      </c>
      <c r="D5755" s="1">
        <v>44854</v>
      </c>
      <c r="F5755" t="b">
        <v>1</v>
      </c>
      <c r="G5755" s="6">
        <v>8134940</v>
      </c>
      <c r="H5755">
        <v>0</v>
      </c>
      <c r="I5755">
        <v>0</v>
      </c>
      <c r="J5755" s="6">
        <v>8134940</v>
      </c>
    </row>
    <row r="5756" spans="1:10" x14ac:dyDescent="0.3">
      <c r="A5756" s="5">
        <v>45962</v>
      </c>
      <c r="B5756" t="s">
        <v>73</v>
      </c>
      <c r="C5756" t="s">
        <v>535</v>
      </c>
      <c r="D5756" s="1">
        <v>44855</v>
      </c>
      <c r="F5756" t="b">
        <v>1</v>
      </c>
      <c r="G5756" s="6">
        <v>6255490</v>
      </c>
      <c r="H5756">
        <v>0</v>
      </c>
      <c r="I5756">
        <v>0</v>
      </c>
      <c r="J5756" s="6">
        <v>6255490</v>
      </c>
    </row>
    <row r="5757" spans="1:10" x14ac:dyDescent="0.3">
      <c r="A5757" s="5">
        <v>45962</v>
      </c>
      <c r="B5757" t="s">
        <v>74</v>
      </c>
      <c r="C5757" t="s">
        <v>536</v>
      </c>
      <c r="D5757" s="1">
        <v>44859</v>
      </c>
      <c r="F5757" t="b">
        <v>1</v>
      </c>
      <c r="G5757" s="6">
        <v>6303790</v>
      </c>
      <c r="H5757">
        <v>0</v>
      </c>
      <c r="I5757">
        <v>0</v>
      </c>
      <c r="J5757" s="6">
        <v>6303790</v>
      </c>
    </row>
    <row r="5758" spans="1:10" x14ac:dyDescent="0.3">
      <c r="A5758" s="5">
        <v>45962</v>
      </c>
      <c r="B5758" t="s">
        <v>75</v>
      </c>
      <c r="C5758" t="s">
        <v>537</v>
      </c>
      <c r="D5758" s="1">
        <v>44861</v>
      </c>
      <c r="F5758" t="b">
        <v>1</v>
      </c>
      <c r="G5758" s="6">
        <v>3139250</v>
      </c>
      <c r="H5758">
        <v>0</v>
      </c>
      <c r="I5758">
        <v>0</v>
      </c>
      <c r="J5758" s="6">
        <v>3139250</v>
      </c>
    </row>
    <row r="5759" spans="1:10" x14ac:dyDescent="0.3">
      <c r="A5759" s="5">
        <v>45962</v>
      </c>
      <c r="B5759" t="s">
        <v>76</v>
      </c>
      <c r="C5759" t="s">
        <v>539</v>
      </c>
      <c r="D5759" s="1">
        <v>44889</v>
      </c>
      <c r="F5759" t="b">
        <v>1</v>
      </c>
      <c r="G5759" s="6">
        <v>3781100</v>
      </c>
      <c r="H5759">
        <v>0</v>
      </c>
      <c r="I5759">
        <v>0</v>
      </c>
      <c r="J5759" s="6">
        <v>3781100</v>
      </c>
    </row>
    <row r="5760" spans="1:10" x14ac:dyDescent="0.3">
      <c r="A5760" s="5">
        <v>45962</v>
      </c>
      <c r="B5760" t="s">
        <v>77</v>
      </c>
      <c r="C5760" t="s">
        <v>540</v>
      </c>
      <c r="D5760" s="1">
        <v>44893</v>
      </c>
      <c r="F5760" t="b">
        <v>1</v>
      </c>
      <c r="G5760" s="6">
        <v>4765000</v>
      </c>
      <c r="H5760">
        <v>0</v>
      </c>
      <c r="I5760">
        <v>0</v>
      </c>
      <c r="J5760" s="6">
        <v>4765000</v>
      </c>
    </row>
    <row r="5761" spans="1:10" x14ac:dyDescent="0.3">
      <c r="A5761" s="5">
        <v>45962</v>
      </c>
      <c r="B5761" t="s">
        <v>78</v>
      </c>
      <c r="C5761" t="s">
        <v>541</v>
      </c>
      <c r="D5761" s="1">
        <v>44895</v>
      </c>
      <c r="F5761" t="b">
        <v>1</v>
      </c>
      <c r="G5761" s="6">
        <v>3780250</v>
      </c>
      <c r="H5761" s="6">
        <v>149900</v>
      </c>
      <c r="I5761">
        <v>0</v>
      </c>
      <c r="J5761" s="6">
        <v>3930150</v>
      </c>
    </row>
    <row r="5762" spans="1:10" x14ac:dyDescent="0.3">
      <c r="A5762" s="5">
        <v>45962</v>
      </c>
      <c r="B5762" t="s">
        <v>79</v>
      </c>
      <c r="C5762" t="s">
        <v>542</v>
      </c>
      <c r="D5762" s="1">
        <v>44897</v>
      </c>
      <c r="F5762" t="b">
        <v>1</v>
      </c>
      <c r="G5762" s="6">
        <v>3132150</v>
      </c>
      <c r="H5762" s="6">
        <v>78000</v>
      </c>
      <c r="I5762">
        <v>0</v>
      </c>
      <c r="J5762" s="6">
        <v>3210150</v>
      </c>
    </row>
    <row r="5763" spans="1:10" x14ac:dyDescent="0.3">
      <c r="A5763" s="5">
        <v>45962</v>
      </c>
      <c r="B5763" t="s">
        <v>80</v>
      </c>
      <c r="C5763" t="s">
        <v>543</v>
      </c>
      <c r="D5763" s="1">
        <v>44901</v>
      </c>
      <c r="F5763" t="b">
        <v>1</v>
      </c>
      <c r="G5763" s="6">
        <v>4586180</v>
      </c>
      <c r="H5763">
        <v>0</v>
      </c>
      <c r="I5763">
        <v>0</v>
      </c>
      <c r="J5763" s="6">
        <v>4586180</v>
      </c>
    </row>
    <row r="5764" spans="1:10" x14ac:dyDescent="0.3">
      <c r="A5764" s="5">
        <v>45962</v>
      </c>
      <c r="B5764" t="s">
        <v>81</v>
      </c>
      <c r="C5764" t="s">
        <v>544</v>
      </c>
      <c r="D5764" s="1">
        <v>44916</v>
      </c>
      <c r="F5764" t="b">
        <v>1</v>
      </c>
      <c r="G5764" s="6">
        <v>4392330</v>
      </c>
      <c r="H5764">
        <v>0</v>
      </c>
      <c r="I5764">
        <v>0</v>
      </c>
      <c r="J5764" s="6">
        <v>4392330</v>
      </c>
    </row>
    <row r="5765" spans="1:10" x14ac:dyDescent="0.3">
      <c r="A5765" s="5">
        <v>45962</v>
      </c>
      <c r="B5765" t="s">
        <v>82</v>
      </c>
      <c r="C5765" t="s">
        <v>545</v>
      </c>
      <c r="D5765" s="1">
        <v>44922</v>
      </c>
      <c r="F5765" t="b">
        <v>1</v>
      </c>
      <c r="G5765" s="6">
        <v>3977440</v>
      </c>
      <c r="H5765">
        <v>0</v>
      </c>
      <c r="I5765">
        <v>0</v>
      </c>
      <c r="J5765" s="6">
        <v>3977440</v>
      </c>
    </row>
    <row r="5766" spans="1:10" x14ac:dyDescent="0.3">
      <c r="A5766" s="5">
        <v>45962</v>
      </c>
      <c r="B5766" t="s">
        <v>83</v>
      </c>
      <c r="C5766" t="s">
        <v>546</v>
      </c>
      <c r="D5766" s="1">
        <v>44945</v>
      </c>
      <c r="F5766" t="b">
        <v>1</v>
      </c>
      <c r="G5766" s="6">
        <v>5646000</v>
      </c>
      <c r="H5766">
        <v>0</v>
      </c>
      <c r="I5766">
        <v>0</v>
      </c>
      <c r="J5766" s="6">
        <v>5646000</v>
      </c>
    </row>
    <row r="5767" spans="1:10" x14ac:dyDescent="0.3">
      <c r="A5767" s="5">
        <v>45962</v>
      </c>
      <c r="B5767" t="s">
        <v>84</v>
      </c>
      <c r="C5767" t="s">
        <v>547</v>
      </c>
      <c r="D5767" s="1">
        <v>44978</v>
      </c>
      <c r="F5767" t="b">
        <v>1</v>
      </c>
      <c r="G5767" s="6">
        <v>4786740</v>
      </c>
      <c r="H5767" s="6">
        <v>171500</v>
      </c>
      <c r="I5767">
        <v>0</v>
      </c>
      <c r="J5767" s="6">
        <v>4958240</v>
      </c>
    </row>
    <row r="5768" spans="1:10" x14ac:dyDescent="0.3">
      <c r="A5768" s="5">
        <v>45962</v>
      </c>
      <c r="B5768" t="s">
        <v>85</v>
      </c>
      <c r="C5768" t="s">
        <v>548</v>
      </c>
      <c r="D5768" s="1">
        <v>44985</v>
      </c>
      <c r="F5768" t="b">
        <v>1</v>
      </c>
      <c r="G5768" s="6">
        <v>5236280</v>
      </c>
      <c r="H5768">
        <v>0</v>
      </c>
      <c r="I5768">
        <v>0</v>
      </c>
      <c r="J5768" s="6">
        <v>5236280</v>
      </c>
    </row>
    <row r="5769" spans="1:10" x14ac:dyDescent="0.3">
      <c r="A5769" s="5">
        <v>45962</v>
      </c>
      <c r="B5769" t="s">
        <v>86</v>
      </c>
      <c r="C5769" t="s">
        <v>549</v>
      </c>
      <c r="D5769" s="1">
        <v>45007</v>
      </c>
      <c r="F5769" t="b">
        <v>1</v>
      </c>
      <c r="G5769" s="6">
        <v>7281600</v>
      </c>
      <c r="H5769">
        <v>0</v>
      </c>
      <c r="I5769">
        <v>0</v>
      </c>
      <c r="J5769" s="6">
        <v>7281600</v>
      </c>
    </row>
    <row r="5770" spans="1:10" x14ac:dyDescent="0.3">
      <c r="A5770" s="5">
        <v>45962</v>
      </c>
      <c r="B5770" t="s">
        <v>87</v>
      </c>
      <c r="C5770" t="s">
        <v>550</v>
      </c>
      <c r="D5770" s="1">
        <v>45012</v>
      </c>
      <c r="F5770" t="b">
        <v>1</v>
      </c>
      <c r="G5770" s="6">
        <v>5217200</v>
      </c>
      <c r="H5770" s="6">
        <v>108200</v>
      </c>
      <c r="I5770">
        <v>0</v>
      </c>
      <c r="J5770" s="6">
        <v>5325400</v>
      </c>
    </row>
    <row r="5771" spans="1:10" x14ac:dyDescent="0.3">
      <c r="A5771" s="5">
        <v>45962</v>
      </c>
      <c r="B5771" t="s">
        <v>88</v>
      </c>
      <c r="C5771" t="s">
        <v>551</v>
      </c>
      <c r="D5771" s="1">
        <v>45014</v>
      </c>
      <c r="F5771" t="b">
        <v>1</v>
      </c>
      <c r="G5771" s="6">
        <v>9086380</v>
      </c>
      <c r="H5771">
        <v>0</v>
      </c>
      <c r="I5771">
        <v>0</v>
      </c>
      <c r="J5771" s="6">
        <v>9086380</v>
      </c>
    </row>
    <row r="5772" spans="1:10" x14ac:dyDescent="0.3">
      <c r="A5772" s="5">
        <v>45962</v>
      </c>
      <c r="B5772" t="s">
        <v>89</v>
      </c>
      <c r="C5772" t="s">
        <v>552</v>
      </c>
      <c r="D5772" s="1">
        <v>45026</v>
      </c>
      <c r="F5772" t="b">
        <v>1</v>
      </c>
      <c r="G5772" s="6">
        <v>4869050</v>
      </c>
      <c r="H5772">
        <v>0</v>
      </c>
      <c r="I5772">
        <v>0</v>
      </c>
      <c r="J5772" s="6">
        <v>4869050</v>
      </c>
    </row>
    <row r="5773" spans="1:10" x14ac:dyDescent="0.3">
      <c r="A5773" s="5">
        <v>45962</v>
      </c>
      <c r="B5773" t="s">
        <v>90</v>
      </c>
      <c r="C5773" t="s">
        <v>553</v>
      </c>
      <c r="D5773" s="1">
        <v>45036</v>
      </c>
      <c r="F5773" t="b">
        <v>1</v>
      </c>
      <c r="G5773" s="6">
        <v>7810410</v>
      </c>
      <c r="H5773">
        <v>0</v>
      </c>
      <c r="I5773">
        <v>0</v>
      </c>
      <c r="J5773" s="6">
        <v>7810410</v>
      </c>
    </row>
    <row r="5774" spans="1:10" x14ac:dyDescent="0.3">
      <c r="A5774" s="5">
        <v>45962</v>
      </c>
      <c r="B5774" t="s">
        <v>91</v>
      </c>
      <c r="C5774" t="s">
        <v>554</v>
      </c>
      <c r="D5774" s="1">
        <v>45042</v>
      </c>
      <c r="F5774" t="b">
        <v>1</v>
      </c>
      <c r="G5774" s="6">
        <v>11066900</v>
      </c>
      <c r="H5774">
        <v>0</v>
      </c>
      <c r="I5774">
        <v>0</v>
      </c>
      <c r="J5774" s="6">
        <v>11066900</v>
      </c>
    </row>
    <row r="5775" spans="1:10" x14ac:dyDescent="0.3">
      <c r="A5775" s="5">
        <v>45962</v>
      </c>
      <c r="B5775" t="s">
        <v>92</v>
      </c>
      <c r="C5775" t="s">
        <v>555</v>
      </c>
      <c r="D5775" s="1">
        <v>45049</v>
      </c>
      <c r="F5775" t="b">
        <v>1</v>
      </c>
      <c r="G5775" s="6">
        <v>2487000</v>
      </c>
      <c r="H5775" s="6">
        <v>64800</v>
      </c>
      <c r="I5775">
        <v>0</v>
      </c>
      <c r="J5775" s="6">
        <v>2551800</v>
      </c>
    </row>
    <row r="5776" spans="1:10" x14ac:dyDescent="0.3">
      <c r="A5776" s="5">
        <v>45962</v>
      </c>
      <c r="B5776" t="s">
        <v>93</v>
      </c>
      <c r="C5776" t="s">
        <v>556</v>
      </c>
      <c r="D5776" s="1">
        <v>45077</v>
      </c>
      <c r="F5776" t="b">
        <v>1</v>
      </c>
      <c r="G5776" s="6">
        <v>4908070</v>
      </c>
      <c r="H5776">
        <v>0</v>
      </c>
      <c r="I5776">
        <v>0</v>
      </c>
      <c r="J5776" s="6">
        <v>4908070</v>
      </c>
    </row>
    <row r="5777" spans="1:10" x14ac:dyDescent="0.3">
      <c r="A5777" s="5">
        <v>45962</v>
      </c>
      <c r="B5777" t="s">
        <v>94</v>
      </c>
      <c r="C5777" t="s">
        <v>557</v>
      </c>
      <c r="D5777" s="1">
        <v>45097</v>
      </c>
      <c r="F5777" t="b">
        <v>1</v>
      </c>
      <c r="G5777" s="6">
        <v>3609360</v>
      </c>
      <c r="H5777">
        <v>0</v>
      </c>
      <c r="I5777">
        <v>0</v>
      </c>
      <c r="J5777" s="6">
        <v>3609360</v>
      </c>
    </row>
    <row r="5778" spans="1:10" x14ac:dyDescent="0.3">
      <c r="A5778" s="5">
        <v>45962</v>
      </c>
      <c r="B5778" t="s">
        <v>95</v>
      </c>
      <c r="C5778" t="s">
        <v>558</v>
      </c>
      <c r="D5778" s="1">
        <v>45120</v>
      </c>
      <c r="F5778" t="b">
        <v>1</v>
      </c>
      <c r="G5778" s="6">
        <v>5098630</v>
      </c>
      <c r="H5778">
        <v>0</v>
      </c>
      <c r="I5778">
        <v>0</v>
      </c>
      <c r="J5778" s="6">
        <v>5098630</v>
      </c>
    </row>
    <row r="5779" spans="1:10" x14ac:dyDescent="0.3">
      <c r="A5779" s="5">
        <v>45962</v>
      </c>
      <c r="B5779" t="s">
        <v>96</v>
      </c>
      <c r="C5779" t="s">
        <v>559</v>
      </c>
      <c r="D5779" s="1">
        <v>45120</v>
      </c>
      <c r="F5779" t="b">
        <v>1</v>
      </c>
      <c r="G5779" s="6">
        <v>4442620</v>
      </c>
      <c r="H5779">
        <v>0</v>
      </c>
      <c r="I5779">
        <v>0</v>
      </c>
      <c r="J5779" s="6">
        <v>4442620</v>
      </c>
    </row>
    <row r="5780" spans="1:10" x14ac:dyDescent="0.3">
      <c r="A5780" s="5">
        <v>45962</v>
      </c>
      <c r="B5780" t="s">
        <v>97</v>
      </c>
      <c r="C5780" t="s">
        <v>560</v>
      </c>
      <c r="D5780" s="1">
        <v>45121</v>
      </c>
      <c r="F5780" t="b">
        <v>1</v>
      </c>
      <c r="G5780" s="6">
        <v>6057270</v>
      </c>
      <c r="H5780">
        <v>0</v>
      </c>
      <c r="I5780">
        <v>0</v>
      </c>
      <c r="J5780" s="6">
        <v>6057270</v>
      </c>
    </row>
    <row r="5781" spans="1:10" x14ac:dyDescent="0.3">
      <c r="A5781" s="5">
        <v>45962</v>
      </c>
      <c r="B5781" t="s">
        <v>98</v>
      </c>
      <c r="C5781" t="s">
        <v>561</v>
      </c>
      <c r="D5781" s="1">
        <v>45121</v>
      </c>
      <c r="F5781" t="b">
        <v>1</v>
      </c>
      <c r="G5781" s="6">
        <v>3715420</v>
      </c>
      <c r="H5781">
        <v>0</v>
      </c>
      <c r="I5781">
        <v>0</v>
      </c>
      <c r="J5781" s="6">
        <v>3715420</v>
      </c>
    </row>
    <row r="5782" spans="1:10" x14ac:dyDescent="0.3">
      <c r="A5782" s="5">
        <v>45962</v>
      </c>
      <c r="B5782" t="s">
        <v>99</v>
      </c>
      <c r="C5782" t="s">
        <v>562</v>
      </c>
      <c r="D5782" s="1">
        <v>45126</v>
      </c>
      <c r="F5782" t="b">
        <v>1</v>
      </c>
      <c r="G5782" s="6">
        <v>5636280</v>
      </c>
      <c r="H5782">
        <v>0</v>
      </c>
      <c r="I5782">
        <v>0</v>
      </c>
      <c r="J5782" s="6">
        <v>5636280</v>
      </c>
    </row>
    <row r="5783" spans="1:10" x14ac:dyDescent="0.3">
      <c r="A5783" s="5">
        <v>45962</v>
      </c>
      <c r="B5783" t="s">
        <v>100</v>
      </c>
      <c r="C5783" t="s">
        <v>563</v>
      </c>
      <c r="D5783" s="1">
        <v>45133</v>
      </c>
      <c r="F5783" t="b">
        <v>1</v>
      </c>
      <c r="G5783" s="6">
        <v>6102690</v>
      </c>
      <c r="H5783">
        <v>0</v>
      </c>
      <c r="I5783">
        <v>0</v>
      </c>
      <c r="J5783" s="6">
        <v>6102690</v>
      </c>
    </row>
    <row r="5784" spans="1:10" x14ac:dyDescent="0.3">
      <c r="A5784" s="5">
        <v>45962</v>
      </c>
      <c r="B5784" t="s">
        <v>101</v>
      </c>
      <c r="C5784" t="s">
        <v>564</v>
      </c>
      <c r="D5784" s="1">
        <v>45140</v>
      </c>
      <c r="F5784" t="b">
        <v>1</v>
      </c>
      <c r="G5784" s="6">
        <v>4341840</v>
      </c>
      <c r="H5784">
        <v>0</v>
      </c>
      <c r="I5784">
        <v>0</v>
      </c>
      <c r="J5784" s="6">
        <v>4341840</v>
      </c>
    </row>
    <row r="5785" spans="1:10" x14ac:dyDescent="0.3">
      <c r="A5785" s="5">
        <v>45962</v>
      </c>
      <c r="B5785" t="s">
        <v>102</v>
      </c>
      <c r="C5785" t="s">
        <v>565</v>
      </c>
      <c r="D5785" s="1">
        <v>45154</v>
      </c>
      <c r="F5785" t="b">
        <v>1</v>
      </c>
      <c r="G5785" s="6">
        <v>9142600</v>
      </c>
      <c r="H5785">
        <v>0</v>
      </c>
      <c r="I5785">
        <v>0</v>
      </c>
      <c r="J5785" s="6">
        <v>9142600</v>
      </c>
    </row>
    <row r="5786" spans="1:10" x14ac:dyDescent="0.3">
      <c r="A5786" s="5">
        <v>45962</v>
      </c>
      <c r="B5786" t="s">
        <v>103</v>
      </c>
      <c r="C5786" t="s">
        <v>566</v>
      </c>
      <c r="D5786" s="1">
        <v>45159</v>
      </c>
      <c r="F5786" t="b">
        <v>1</v>
      </c>
      <c r="G5786" s="6">
        <v>7279150</v>
      </c>
      <c r="H5786">
        <v>0</v>
      </c>
      <c r="I5786">
        <v>0</v>
      </c>
      <c r="J5786" s="6">
        <v>7279150</v>
      </c>
    </row>
    <row r="5787" spans="1:10" x14ac:dyDescent="0.3">
      <c r="A5787" s="5">
        <v>45962</v>
      </c>
      <c r="B5787" t="s">
        <v>104</v>
      </c>
      <c r="C5787" t="s">
        <v>567</v>
      </c>
      <c r="D5787" s="1">
        <v>45187</v>
      </c>
      <c r="F5787" t="b">
        <v>1</v>
      </c>
      <c r="G5787" s="6">
        <v>8234880</v>
      </c>
      <c r="H5787">
        <v>0</v>
      </c>
      <c r="I5787">
        <v>0</v>
      </c>
      <c r="J5787" s="6">
        <v>8234880</v>
      </c>
    </row>
    <row r="5788" spans="1:10" x14ac:dyDescent="0.3">
      <c r="A5788" s="5">
        <v>45962</v>
      </c>
      <c r="B5788" t="s">
        <v>105</v>
      </c>
      <c r="C5788" t="s">
        <v>568</v>
      </c>
      <c r="D5788" s="1">
        <v>45187</v>
      </c>
      <c r="F5788" t="b">
        <v>1</v>
      </c>
      <c r="G5788" s="6">
        <v>5370460</v>
      </c>
      <c r="H5788">
        <v>0</v>
      </c>
      <c r="I5788">
        <v>0</v>
      </c>
      <c r="J5788" s="6">
        <v>5370460</v>
      </c>
    </row>
    <row r="5789" spans="1:10" x14ac:dyDescent="0.3">
      <c r="A5789" s="5">
        <v>45962</v>
      </c>
      <c r="B5789" t="s">
        <v>106</v>
      </c>
      <c r="C5789" t="s">
        <v>569</v>
      </c>
      <c r="D5789" s="1">
        <v>45188</v>
      </c>
      <c r="F5789" t="b">
        <v>1</v>
      </c>
      <c r="G5789" s="6">
        <v>4152650</v>
      </c>
      <c r="H5789">
        <v>0</v>
      </c>
      <c r="I5789">
        <v>0</v>
      </c>
      <c r="J5789" s="6">
        <v>4152650</v>
      </c>
    </row>
    <row r="5790" spans="1:10" x14ac:dyDescent="0.3">
      <c r="A5790" s="5">
        <v>45962</v>
      </c>
      <c r="B5790" t="s">
        <v>107</v>
      </c>
      <c r="C5790" t="s">
        <v>570</v>
      </c>
      <c r="D5790" s="1">
        <v>45189</v>
      </c>
      <c r="F5790" t="b">
        <v>1</v>
      </c>
      <c r="G5790" s="6">
        <v>7294600</v>
      </c>
      <c r="H5790">
        <v>0</v>
      </c>
      <c r="I5790">
        <v>0</v>
      </c>
      <c r="J5790" s="6">
        <v>7294600</v>
      </c>
    </row>
    <row r="5791" spans="1:10" x14ac:dyDescent="0.3">
      <c r="A5791" s="5">
        <v>45962</v>
      </c>
      <c r="B5791" t="s">
        <v>108</v>
      </c>
      <c r="C5791" t="s">
        <v>571</v>
      </c>
      <c r="D5791" s="1">
        <v>45194</v>
      </c>
      <c r="F5791" t="b">
        <v>1</v>
      </c>
      <c r="G5791" s="6">
        <v>6546200</v>
      </c>
      <c r="H5791">
        <v>0</v>
      </c>
      <c r="I5791">
        <v>0</v>
      </c>
      <c r="J5791" s="6">
        <v>6546200</v>
      </c>
    </row>
    <row r="5792" spans="1:10" x14ac:dyDescent="0.3">
      <c r="A5792" s="5">
        <v>45962</v>
      </c>
      <c r="B5792" t="s">
        <v>109</v>
      </c>
      <c r="C5792" t="s">
        <v>572</v>
      </c>
      <c r="D5792" s="1">
        <v>45195</v>
      </c>
      <c r="F5792" t="b">
        <v>1</v>
      </c>
      <c r="G5792" s="6">
        <v>7776770</v>
      </c>
      <c r="H5792">
        <v>0</v>
      </c>
      <c r="I5792">
        <v>0</v>
      </c>
      <c r="J5792" s="6">
        <v>7776770</v>
      </c>
    </row>
    <row r="5793" spans="1:10" x14ac:dyDescent="0.3">
      <c r="A5793" s="5">
        <v>45962</v>
      </c>
      <c r="B5793" t="s">
        <v>110</v>
      </c>
      <c r="C5793" t="s">
        <v>573</v>
      </c>
      <c r="D5793" s="1">
        <v>45225</v>
      </c>
      <c r="F5793" t="b">
        <v>1</v>
      </c>
      <c r="G5793" s="6">
        <v>6921800</v>
      </c>
      <c r="H5793">
        <v>0</v>
      </c>
      <c r="I5793">
        <v>0</v>
      </c>
      <c r="J5793" s="6">
        <v>6921800</v>
      </c>
    </row>
    <row r="5794" spans="1:10" x14ac:dyDescent="0.3">
      <c r="A5794" s="5">
        <v>45962</v>
      </c>
      <c r="B5794" t="s">
        <v>111</v>
      </c>
      <c r="C5794" t="s">
        <v>574</v>
      </c>
      <c r="D5794" s="1">
        <v>45229</v>
      </c>
      <c r="F5794" t="b">
        <v>1</v>
      </c>
      <c r="G5794" s="6">
        <v>6732720</v>
      </c>
      <c r="H5794">
        <v>0</v>
      </c>
      <c r="I5794">
        <v>0</v>
      </c>
      <c r="J5794" s="6">
        <v>6732720</v>
      </c>
    </row>
    <row r="5795" spans="1:10" x14ac:dyDescent="0.3">
      <c r="A5795" s="5">
        <v>45962</v>
      </c>
      <c r="B5795" t="s">
        <v>112</v>
      </c>
      <c r="C5795" t="s">
        <v>575</v>
      </c>
      <c r="D5795" s="1">
        <v>45236</v>
      </c>
      <c r="F5795" t="b">
        <v>1</v>
      </c>
      <c r="G5795" s="6">
        <v>4863610</v>
      </c>
      <c r="H5795">
        <v>0</v>
      </c>
      <c r="I5795">
        <v>0</v>
      </c>
      <c r="J5795" s="6">
        <v>4863610</v>
      </c>
    </row>
    <row r="5796" spans="1:10" x14ac:dyDescent="0.3">
      <c r="A5796" s="5">
        <v>45962</v>
      </c>
      <c r="B5796" t="s">
        <v>113</v>
      </c>
      <c r="C5796" t="s">
        <v>576</v>
      </c>
      <c r="D5796" s="1">
        <v>45251</v>
      </c>
      <c r="F5796" t="b">
        <v>1</v>
      </c>
      <c r="G5796" s="6">
        <v>6209930</v>
      </c>
      <c r="H5796">
        <v>0</v>
      </c>
      <c r="I5796">
        <v>0</v>
      </c>
      <c r="J5796" s="6">
        <v>6209930</v>
      </c>
    </row>
    <row r="5797" spans="1:10" x14ac:dyDescent="0.3">
      <c r="A5797" s="5">
        <v>45962</v>
      </c>
      <c r="B5797" t="s">
        <v>114</v>
      </c>
      <c r="C5797" t="s">
        <v>577</v>
      </c>
      <c r="D5797" s="1">
        <v>45272</v>
      </c>
      <c r="F5797" t="b">
        <v>1</v>
      </c>
      <c r="G5797" s="6">
        <v>7048090</v>
      </c>
      <c r="H5797">
        <v>0</v>
      </c>
      <c r="I5797">
        <v>0</v>
      </c>
      <c r="J5797" s="6">
        <v>7048090</v>
      </c>
    </row>
    <row r="5798" spans="1:10" x14ac:dyDescent="0.3">
      <c r="A5798" s="5">
        <v>45962</v>
      </c>
      <c r="B5798" t="s">
        <v>115</v>
      </c>
      <c r="C5798" t="s">
        <v>578</v>
      </c>
      <c r="D5798" s="1">
        <v>45278</v>
      </c>
      <c r="F5798" t="b">
        <v>1</v>
      </c>
      <c r="G5798" s="6">
        <v>6210800</v>
      </c>
      <c r="H5798">
        <v>0</v>
      </c>
      <c r="I5798">
        <v>0</v>
      </c>
      <c r="J5798" s="6">
        <v>6210800</v>
      </c>
    </row>
    <row r="5799" spans="1:10" x14ac:dyDescent="0.3">
      <c r="A5799" s="5">
        <v>45962</v>
      </c>
      <c r="B5799" t="s">
        <v>116</v>
      </c>
      <c r="C5799" t="s">
        <v>579</v>
      </c>
      <c r="D5799" s="1">
        <v>45295</v>
      </c>
      <c r="F5799" t="b">
        <v>1</v>
      </c>
      <c r="G5799" s="6">
        <v>7302240</v>
      </c>
      <c r="H5799">
        <v>0</v>
      </c>
      <c r="I5799">
        <v>0</v>
      </c>
      <c r="J5799" s="6">
        <v>7302240</v>
      </c>
    </row>
    <row r="5800" spans="1:10" x14ac:dyDescent="0.3">
      <c r="A5800" s="5">
        <v>45962</v>
      </c>
      <c r="B5800" t="s">
        <v>117</v>
      </c>
      <c r="C5800" t="s">
        <v>581</v>
      </c>
      <c r="D5800" s="1">
        <v>45296</v>
      </c>
      <c r="E5800" s="1">
        <v>45929</v>
      </c>
      <c r="F5800" t="b">
        <v>1</v>
      </c>
      <c r="G5800">
        <v>0</v>
      </c>
      <c r="H5800">
        <v>0</v>
      </c>
      <c r="I5800">
        <v>0</v>
      </c>
      <c r="J5800">
        <v>0</v>
      </c>
    </row>
    <row r="5801" spans="1:10" x14ac:dyDescent="0.3">
      <c r="A5801" s="5">
        <v>45962</v>
      </c>
      <c r="B5801" t="s">
        <v>118</v>
      </c>
      <c r="C5801" t="s">
        <v>580</v>
      </c>
      <c r="D5801" s="1">
        <v>45307</v>
      </c>
      <c r="F5801" t="b">
        <v>1</v>
      </c>
      <c r="G5801" s="6">
        <v>4327770</v>
      </c>
      <c r="H5801">
        <v>0</v>
      </c>
      <c r="I5801">
        <v>0</v>
      </c>
      <c r="J5801" s="6">
        <v>4327770</v>
      </c>
    </row>
    <row r="5802" spans="1:10" x14ac:dyDescent="0.3">
      <c r="A5802" s="5">
        <v>45962</v>
      </c>
      <c r="B5802" t="s">
        <v>119</v>
      </c>
      <c r="C5802" t="s">
        <v>582</v>
      </c>
      <c r="D5802" s="1">
        <v>45308</v>
      </c>
      <c r="F5802" t="b">
        <v>1</v>
      </c>
      <c r="G5802" s="6">
        <v>6289080</v>
      </c>
      <c r="H5802">
        <v>0</v>
      </c>
      <c r="I5802">
        <v>0</v>
      </c>
      <c r="J5802" s="6">
        <v>6289080</v>
      </c>
    </row>
    <row r="5803" spans="1:10" x14ac:dyDescent="0.3">
      <c r="A5803" s="5">
        <v>45962</v>
      </c>
      <c r="B5803" t="s">
        <v>120</v>
      </c>
      <c r="C5803" t="s">
        <v>583</v>
      </c>
      <c r="D5803" s="1">
        <v>45316</v>
      </c>
      <c r="F5803" t="b">
        <v>1</v>
      </c>
      <c r="G5803" s="6">
        <v>7507000</v>
      </c>
      <c r="H5803">
        <v>0</v>
      </c>
      <c r="I5803">
        <v>0</v>
      </c>
      <c r="J5803" s="6">
        <v>7507000</v>
      </c>
    </row>
    <row r="5804" spans="1:10" x14ac:dyDescent="0.3">
      <c r="A5804" s="5">
        <v>45962</v>
      </c>
      <c r="B5804" t="s">
        <v>121</v>
      </c>
      <c r="C5804" t="s">
        <v>584</v>
      </c>
      <c r="D5804" s="1">
        <v>45323</v>
      </c>
      <c r="F5804" t="b">
        <v>1</v>
      </c>
      <c r="G5804" s="6">
        <v>2977700</v>
      </c>
      <c r="H5804">
        <v>0</v>
      </c>
      <c r="I5804">
        <v>0</v>
      </c>
      <c r="J5804" s="6">
        <v>2977700</v>
      </c>
    </row>
    <row r="5805" spans="1:10" x14ac:dyDescent="0.3">
      <c r="A5805" s="5">
        <v>45962</v>
      </c>
      <c r="B5805" t="s">
        <v>122</v>
      </c>
      <c r="C5805" t="s">
        <v>585</v>
      </c>
      <c r="D5805" s="1">
        <v>45345</v>
      </c>
      <c r="F5805" t="b">
        <v>1</v>
      </c>
      <c r="G5805" s="6">
        <v>5890200</v>
      </c>
      <c r="H5805">
        <v>0</v>
      </c>
      <c r="I5805">
        <v>0</v>
      </c>
      <c r="J5805" s="6">
        <v>5890200</v>
      </c>
    </row>
    <row r="5806" spans="1:10" x14ac:dyDescent="0.3">
      <c r="A5806" s="5">
        <v>45962</v>
      </c>
      <c r="B5806" t="s">
        <v>123</v>
      </c>
      <c r="C5806" t="s">
        <v>586</v>
      </c>
      <c r="D5806" s="1">
        <v>45351</v>
      </c>
      <c r="F5806" t="b">
        <v>1</v>
      </c>
      <c r="G5806" s="6">
        <v>2767600</v>
      </c>
      <c r="H5806">
        <v>0</v>
      </c>
      <c r="I5806">
        <v>0</v>
      </c>
      <c r="J5806" s="6">
        <v>2767600</v>
      </c>
    </row>
    <row r="5807" spans="1:10" x14ac:dyDescent="0.3">
      <c r="A5807" s="5">
        <v>45962</v>
      </c>
      <c r="B5807" t="s">
        <v>124</v>
      </c>
      <c r="C5807" t="s">
        <v>587</v>
      </c>
      <c r="D5807" s="1">
        <v>45359</v>
      </c>
      <c r="F5807" t="b">
        <v>1</v>
      </c>
      <c r="G5807" s="6">
        <v>5492090</v>
      </c>
      <c r="H5807">
        <v>0</v>
      </c>
      <c r="I5807">
        <v>0</v>
      </c>
      <c r="J5807" s="6">
        <v>5492090</v>
      </c>
    </row>
    <row r="5808" spans="1:10" x14ac:dyDescent="0.3">
      <c r="A5808" s="5">
        <v>45962</v>
      </c>
      <c r="B5808" t="s">
        <v>125</v>
      </c>
      <c r="C5808" t="s">
        <v>588</v>
      </c>
      <c r="D5808" s="1">
        <v>45363</v>
      </c>
      <c r="F5808" t="b">
        <v>1</v>
      </c>
      <c r="G5808" s="6">
        <v>1744250</v>
      </c>
      <c r="H5808">
        <v>0</v>
      </c>
      <c r="I5808">
        <v>0</v>
      </c>
      <c r="J5808" s="6">
        <v>1744250</v>
      </c>
    </row>
    <row r="5809" spans="1:10" x14ac:dyDescent="0.3">
      <c r="A5809" s="5">
        <v>45962</v>
      </c>
      <c r="B5809" t="s">
        <v>126</v>
      </c>
      <c r="C5809" t="s">
        <v>589</v>
      </c>
      <c r="D5809" s="1">
        <v>45364</v>
      </c>
      <c r="F5809" t="b">
        <v>1</v>
      </c>
      <c r="G5809" s="6">
        <v>4632130</v>
      </c>
      <c r="H5809">
        <v>0</v>
      </c>
      <c r="I5809">
        <v>0</v>
      </c>
      <c r="J5809" s="6">
        <v>4632130</v>
      </c>
    </row>
    <row r="5810" spans="1:10" x14ac:dyDescent="0.3">
      <c r="A5810" s="5">
        <v>45962</v>
      </c>
      <c r="B5810" t="s">
        <v>127</v>
      </c>
      <c r="C5810" t="s">
        <v>590</v>
      </c>
      <c r="D5810" s="1">
        <v>45386</v>
      </c>
      <c r="F5810" t="b">
        <v>1</v>
      </c>
      <c r="G5810" s="6">
        <v>5370700</v>
      </c>
      <c r="H5810">
        <v>0</v>
      </c>
      <c r="I5810">
        <v>0</v>
      </c>
      <c r="J5810" s="6">
        <v>5370700</v>
      </c>
    </row>
    <row r="5811" spans="1:10" x14ac:dyDescent="0.3">
      <c r="A5811" s="5">
        <v>45962</v>
      </c>
      <c r="B5811" t="s">
        <v>128</v>
      </c>
      <c r="C5811" t="s">
        <v>591</v>
      </c>
      <c r="D5811" s="1">
        <v>45387</v>
      </c>
      <c r="F5811" t="b">
        <v>1</v>
      </c>
      <c r="G5811" s="6">
        <v>4846650</v>
      </c>
      <c r="H5811">
        <v>0</v>
      </c>
      <c r="I5811">
        <v>0</v>
      </c>
      <c r="J5811" s="6">
        <v>4846650</v>
      </c>
    </row>
    <row r="5812" spans="1:10" x14ac:dyDescent="0.3">
      <c r="A5812" s="5">
        <v>45962</v>
      </c>
      <c r="B5812" t="s">
        <v>129</v>
      </c>
      <c r="C5812" t="s">
        <v>592</v>
      </c>
      <c r="D5812" s="1">
        <v>45434</v>
      </c>
      <c r="F5812" t="b">
        <v>1</v>
      </c>
      <c r="G5812" s="6">
        <v>4989830</v>
      </c>
      <c r="H5812">
        <v>0</v>
      </c>
      <c r="I5812">
        <v>0</v>
      </c>
      <c r="J5812" s="6">
        <v>4989830</v>
      </c>
    </row>
    <row r="5813" spans="1:10" x14ac:dyDescent="0.3">
      <c r="A5813" s="5">
        <v>45962</v>
      </c>
      <c r="B5813" t="s">
        <v>130</v>
      </c>
      <c r="C5813" t="s">
        <v>593</v>
      </c>
      <c r="D5813" s="1">
        <v>45436</v>
      </c>
      <c r="F5813" t="b">
        <v>1</v>
      </c>
      <c r="G5813" s="6">
        <v>3541450</v>
      </c>
      <c r="H5813">
        <v>0</v>
      </c>
      <c r="I5813">
        <v>0</v>
      </c>
      <c r="J5813" s="6">
        <v>3541450</v>
      </c>
    </row>
    <row r="5814" spans="1:10" x14ac:dyDescent="0.3">
      <c r="A5814" s="5">
        <v>45962</v>
      </c>
      <c r="B5814" t="s">
        <v>131</v>
      </c>
      <c r="C5814" t="s">
        <v>594</v>
      </c>
      <c r="D5814" s="1">
        <v>45469</v>
      </c>
      <c r="F5814" t="b">
        <v>1</v>
      </c>
      <c r="G5814" s="6">
        <v>8198570</v>
      </c>
      <c r="H5814">
        <v>0</v>
      </c>
      <c r="I5814">
        <v>0</v>
      </c>
      <c r="J5814" s="6">
        <v>8198570</v>
      </c>
    </row>
    <row r="5815" spans="1:10" x14ac:dyDescent="0.3">
      <c r="A5815" s="5">
        <v>45962</v>
      </c>
      <c r="B5815" t="s">
        <v>132</v>
      </c>
      <c r="C5815" t="s">
        <v>598</v>
      </c>
      <c r="D5815" s="1">
        <v>45475</v>
      </c>
      <c r="F5815" t="b">
        <v>1</v>
      </c>
      <c r="G5815" s="6">
        <v>5627850</v>
      </c>
      <c r="H5815">
        <v>0</v>
      </c>
      <c r="I5815">
        <v>0</v>
      </c>
      <c r="J5815" s="6">
        <v>5627850</v>
      </c>
    </row>
    <row r="5816" spans="1:10" x14ac:dyDescent="0.3">
      <c r="A5816" s="5">
        <v>45962</v>
      </c>
      <c r="B5816" t="s">
        <v>133</v>
      </c>
      <c r="C5816" t="s">
        <v>599</v>
      </c>
      <c r="D5816" s="1">
        <v>45495</v>
      </c>
      <c r="F5816" t="b">
        <v>1</v>
      </c>
      <c r="G5816" s="6">
        <v>1452350</v>
      </c>
      <c r="H5816">
        <v>0</v>
      </c>
      <c r="I5816">
        <v>0</v>
      </c>
      <c r="J5816" s="6">
        <v>1452350</v>
      </c>
    </row>
    <row r="5817" spans="1:10" x14ac:dyDescent="0.3">
      <c r="A5817" s="5">
        <v>45962</v>
      </c>
      <c r="B5817" t="s">
        <v>134</v>
      </c>
      <c r="C5817" t="s">
        <v>600</v>
      </c>
      <c r="D5817" s="1">
        <v>45505</v>
      </c>
      <c r="F5817" t="b">
        <v>1</v>
      </c>
      <c r="G5817" s="6">
        <v>4735900</v>
      </c>
      <c r="H5817">
        <v>0</v>
      </c>
      <c r="I5817">
        <v>0</v>
      </c>
      <c r="J5817" s="6">
        <v>4735900</v>
      </c>
    </row>
    <row r="5818" spans="1:10" x14ac:dyDescent="0.3">
      <c r="A5818" s="5">
        <v>45962</v>
      </c>
      <c r="B5818" t="s">
        <v>135</v>
      </c>
      <c r="C5818" t="s">
        <v>601</v>
      </c>
      <c r="D5818" s="1">
        <v>45531</v>
      </c>
      <c r="F5818" t="b">
        <v>1</v>
      </c>
      <c r="G5818" s="6">
        <v>8065670</v>
      </c>
      <c r="H5818">
        <v>0</v>
      </c>
      <c r="I5818">
        <v>0</v>
      </c>
      <c r="J5818" s="6">
        <v>8065670</v>
      </c>
    </row>
    <row r="5819" spans="1:10" x14ac:dyDescent="0.3">
      <c r="A5819" s="5">
        <v>45962</v>
      </c>
      <c r="B5819" t="s">
        <v>136</v>
      </c>
      <c r="C5819" t="s">
        <v>602</v>
      </c>
      <c r="D5819" s="1">
        <v>45532</v>
      </c>
      <c r="F5819" t="b">
        <v>1</v>
      </c>
      <c r="G5819" s="6">
        <v>2706850</v>
      </c>
      <c r="H5819">
        <v>0</v>
      </c>
      <c r="I5819">
        <v>0</v>
      </c>
      <c r="J5819" s="6">
        <v>2706850</v>
      </c>
    </row>
    <row r="5820" spans="1:10" x14ac:dyDescent="0.3">
      <c r="A5820" s="5">
        <v>45962</v>
      </c>
      <c r="B5820" t="s">
        <v>137</v>
      </c>
      <c r="C5820" t="s">
        <v>603</v>
      </c>
      <c r="D5820" s="1">
        <v>45541</v>
      </c>
      <c r="F5820" t="b">
        <v>1</v>
      </c>
      <c r="G5820" s="6">
        <v>4313220</v>
      </c>
      <c r="H5820">
        <v>0</v>
      </c>
      <c r="I5820">
        <v>0</v>
      </c>
      <c r="J5820" s="6">
        <v>4313220</v>
      </c>
    </row>
    <row r="5821" spans="1:10" x14ac:dyDescent="0.3">
      <c r="A5821" s="5">
        <v>45962</v>
      </c>
      <c r="B5821" t="s">
        <v>138</v>
      </c>
      <c r="C5821" t="s">
        <v>604</v>
      </c>
      <c r="D5821" s="1">
        <v>45540</v>
      </c>
      <c r="F5821" t="b">
        <v>1</v>
      </c>
      <c r="G5821" s="6">
        <v>4699950</v>
      </c>
      <c r="H5821">
        <v>0</v>
      </c>
      <c r="I5821">
        <v>0</v>
      </c>
      <c r="J5821" s="6">
        <v>4699950</v>
      </c>
    </row>
    <row r="5822" spans="1:10" x14ac:dyDescent="0.3">
      <c r="A5822" s="5">
        <v>45962</v>
      </c>
      <c r="B5822" t="s">
        <v>139</v>
      </c>
      <c r="C5822" t="s">
        <v>605</v>
      </c>
      <c r="D5822" s="1">
        <v>45567</v>
      </c>
      <c r="F5822" t="b">
        <v>1</v>
      </c>
      <c r="G5822" s="6">
        <v>5621450</v>
      </c>
      <c r="H5822">
        <v>0</v>
      </c>
      <c r="I5822">
        <v>0</v>
      </c>
      <c r="J5822" s="6">
        <v>5621450</v>
      </c>
    </row>
    <row r="5823" spans="1:10" x14ac:dyDescent="0.3">
      <c r="A5823" s="5">
        <v>45962</v>
      </c>
      <c r="B5823" t="s">
        <v>140</v>
      </c>
      <c r="C5823" t="s">
        <v>606</v>
      </c>
      <c r="D5823" s="1">
        <v>45589</v>
      </c>
      <c r="F5823" t="b">
        <v>1</v>
      </c>
      <c r="G5823" s="6">
        <v>3494300</v>
      </c>
      <c r="H5823">
        <v>0</v>
      </c>
      <c r="I5823">
        <v>0</v>
      </c>
      <c r="J5823" s="6">
        <v>3494300</v>
      </c>
    </row>
    <row r="5824" spans="1:10" x14ac:dyDescent="0.3">
      <c r="A5824" s="5">
        <v>45962</v>
      </c>
      <c r="B5824" t="s">
        <v>141</v>
      </c>
      <c r="C5824" t="s">
        <v>607</v>
      </c>
      <c r="D5824" s="1">
        <v>45611</v>
      </c>
      <c r="F5824" t="b">
        <v>0</v>
      </c>
      <c r="G5824" s="6">
        <v>4236200</v>
      </c>
      <c r="H5824">
        <v>0</v>
      </c>
      <c r="I5824">
        <v>0</v>
      </c>
      <c r="J5824" s="6">
        <v>4236200</v>
      </c>
    </row>
    <row r="5825" spans="1:10" x14ac:dyDescent="0.3">
      <c r="A5825" s="5">
        <v>45962</v>
      </c>
      <c r="B5825" t="s">
        <v>142</v>
      </c>
      <c r="C5825" t="s">
        <v>608</v>
      </c>
      <c r="D5825" s="1">
        <v>45652</v>
      </c>
      <c r="F5825" t="b">
        <v>0</v>
      </c>
      <c r="G5825" s="6">
        <v>4373900</v>
      </c>
      <c r="H5825">
        <v>0</v>
      </c>
      <c r="I5825">
        <v>0</v>
      </c>
      <c r="J5825" s="6">
        <v>4373900</v>
      </c>
    </row>
    <row r="5826" spans="1:10" x14ac:dyDescent="0.3">
      <c r="A5826" s="5">
        <v>45962</v>
      </c>
      <c r="B5826" t="s">
        <v>143</v>
      </c>
      <c r="C5826" t="s">
        <v>609</v>
      </c>
      <c r="D5826" s="1">
        <v>45659</v>
      </c>
      <c r="F5826" t="b">
        <v>0</v>
      </c>
      <c r="G5826" s="6">
        <v>6609640</v>
      </c>
      <c r="H5826">
        <v>0</v>
      </c>
      <c r="I5826">
        <v>0</v>
      </c>
      <c r="J5826" s="6">
        <v>6609640</v>
      </c>
    </row>
    <row r="5827" spans="1:10" x14ac:dyDescent="0.3">
      <c r="A5827" s="5">
        <v>45962</v>
      </c>
      <c r="B5827" t="s">
        <v>144</v>
      </c>
      <c r="C5827" t="s">
        <v>610</v>
      </c>
      <c r="D5827" s="1">
        <v>45755</v>
      </c>
      <c r="F5827" t="b">
        <v>0</v>
      </c>
      <c r="G5827" s="6">
        <v>7486450</v>
      </c>
      <c r="H5827">
        <v>0</v>
      </c>
      <c r="I5827">
        <v>0</v>
      </c>
      <c r="J5827" s="6">
        <v>7486450</v>
      </c>
    </row>
    <row r="5828" spans="1:10" x14ac:dyDescent="0.3">
      <c r="A5828" s="5">
        <v>45962</v>
      </c>
      <c r="B5828" t="s">
        <v>145</v>
      </c>
      <c r="C5828" t="s">
        <v>611</v>
      </c>
      <c r="D5828" s="1">
        <v>45860</v>
      </c>
      <c r="F5828" t="b">
        <v>0</v>
      </c>
      <c r="G5828" s="6">
        <v>3128000</v>
      </c>
      <c r="H5828">
        <v>0</v>
      </c>
      <c r="I5828">
        <v>0</v>
      </c>
      <c r="J5828" s="6">
        <v>3128000</v>
      </c>
    </row>
    <row r="5829" spans="1:10" x14ac:dyDescent="0.3">
      <c r="A5829" s="5">
        <v>45962</v>
      </c>
      <c r="B5829" t="s">
        <v>147</v>
      </c>
      <c r="C5829" t="s">
        <v>612</v>
      </c>
      <c r="D5829" s="1">
        <v>45880</v>
      </c>
      <c r="F5829" t="b">
        <v>0</v>
      </c>
      <c r="G5829" s="6">
        <v>7347460</v>
      </c>
      <c r="H5829">
        <v>0</v>
      </c>
      <c r="I5829">
        <v>0</v>
      </c>
      <c r="J5829" s="6">
        <v>7347460</v>
      </c>
    </row>
    <row r="5830" spans="1:10" x14ac:dyDescent="0.3">
      <c r="A5830" s="5">
        <v>45962</v>
      </c>
      <c r="B5830" t="s">
        <v>146</v>
      </c>
      <c r="C5830" t="s">
        <v>613</v>
      </c>
      <c r="D5830" s="1">
        <v>45867</v>
      </c>
      <c r="F5830" t="b">
        <v>0</v>
      </c>
      <c r="G5830" s="6">
        <v>4109650</v>
      </c>
      <c r="H5830">
        <v>0</v>
      </c>
      <c r="I5830">
        <v>0</v>
      </c>
      <c r="J5830" s="6">
        <v>4109650</v>
      </c>
    </row>
    <row r="5831" spans="1:10" x14ac:dyDescent="0.3">
      <c r="A5831" s="5">
        <v>45962</v>
      </c>
      <c r="B5831" t="s">
        <v>148</v>
      </c>
      <c r="C5831" t="s">
        <v>615</v>
      </c>
      <c r="D5831" s="1">
        <v>45911</v>
      </c>
      <c r="F5831" t="b">
        <v>0</v>
      </c>
      <c r="G5831" s="6">
        <v>4411570</v>
      </c>
      <c r="H5831">
        <v>0</v>
      </c>
      <c r="I5831">
        <v>0</v>
      </c>
      <c r="J5831" s="6">
        <v>4411570</v>
      </c>
    </row>
    <row r="5832" spans="1:10" x14ac:dyDescent="0.3">
      <c r="A5832" s="5">
        <v>45962</v>
      </c>
      <c r="B5832" t="s">
        <v>149</v>
      </c>
      <c r="C5832" t="s">
        <v>616</v>
      </c>
      <c r="D5832" s="1">
        <v>45912</v>
      </c>
      <c r="F5832" t="b">
        <v>0</v>
      </c>
      <c r="G5832" s="6">
        <v>3764520</v>
      </c>
      <c r="H5832">
        <v>0</v>
      </c>
      <c r="I5832">
        <v>0</v>
      </c>
      <c r="J5832" s="6">
        <v>3764520</v>
      </c>
    </row>
    <row r="5833" spans="1:10" x14ac:dyDescent="0.3">
      <c r="A5833" s="5">
        <v>45962</v>
      </c>
      <c r="B5833" t="s">
        <v>150</v>
      </c>
      <c r="C5833" t="s">
        <v>617</v>
      </c>
      <c r="D5833" s="1">
        <v>45912</v>
      </c>
      <c r="F5833" t="b">
        <v>0</v>
      </c>
      <c r="G5833" s="6">
        <v>3715310</v>
      </c>
      <c r="H5833">
        <v>0</v>
      </c>
      <c r="I5833">
        <v>0</v>
      </c>
      <c r="J5833" s="6">
        <v>3715310</v>
      </c>
    </row>
    <row r="5834" spans="1:10" x14ac:dyDescent="0.3">
      <c r="A5834" s="5">
        <v>45962</v>
      </c>
      <c r="B5834" t="s">
        <v>151</v>
      </c>
      <c r="C5834" t="s">
        <v>618</v>
      </c>
      <c r="D5834" s="1">
        <v>45952</v>
      </c>
      <c r="F5834" t="b">
        <v>0</v>
      </c>
      <c r="G5834" s="6">
        <v>2320500</v>
      </c>
      <c r="H5834">
        <v>0</v>
      </c>
      <c r="I5834">
        <v>0</v>
      </c>
      <c r="J5834" s="6">
        <v>2320500</v>
      </c>
    </row>
    <row r="5835" spans="1:10" x14ac:dyDescent="0.3">
      <c r="A5835" s="5">
        <v>45962</v>
      </c>
      <c r="B5835" t="s">
        <v>152</v>
      </c>
      <c r="C5835" t="s">
        <v>619</v>
      </c>
      <c r="D5835" s="1">
        <v>45959</v>
      </c>
      <c r="F5835" t="b">
        <v>0</v>
      </c>
      <c r="G5835" s="6">
        <v>3109230</v>
      </c>
      <c r="H5835">
        <v>0</v>
      </c>
      <c r="I5835">
        <v>0</v>
      </c>
      <c r="J5835" s="6">
        <v>3109230</v>
      </c>
    </row>
    <row r="5836" spans="1:10" x14ac:dyDescent="0.3">
      <c r="A5836" s="5">
        <v>45962</v>
      </c>
      <c r="B5836" t="s">
        <v>153</v>
      </c>
      <c r="C5836" t="s">
        <v>620</v>
      </c>
      <c r="D5836" s="1">
        <v>45975</v>
      </c>
      <c r="F5836" t="b">
        <v>0</v>
      </c>
      <c r="G5836" s="6">
        <v>870950</v>
      </c>
      <c r="H5836">
        <v>0</v>
      </c>
      <c r="I5836">
        <v>0</v>
      </c>
      <c r="J5836" s="6">
        <v>870950</v>
      </c>
    </row>
    <row r="5837" spans="1:10" x14ac:dyDescent="0.3">
      <c r="A5837" s="5">
        <v>45962</v>
      </c>
      <c r="B5837" t="s">
        <v>154</v>
      </c>
      <c r="C5837" t="s">
        <v>621</v>
      </c>
      <c r="D5837" s="1">
        <v>45980</v>
      </c>
      <c r="F5837" t="b">
        <v>0</v>
      </c>
      <c r="G5837" s="6">
        <v>731890</v>
      </c>
      <c r="H5837">
        <v>0</v>
      </c>
      <c r="I5837">
        <v>0</v>
      </c>
      <c r="J5837" s="6">
        <v>731890</v>
      </c>
    </row>
    <row r="5838" spans="1:10" x14ac:dyDescent="0.3">
      <c r="A5838" s="5">
        <v>45992</v>
      </c>
      <c r="B5838" t="s">
        <v>1</v>
      </c>
      <c r="C5838" t="s">
        <v>475</v>
      </c>
      <c r="D5838" s="1">
        <v>42292</v>
      </c>
      <c r="F5838" t="b">
        <v>1</v>
      </c>
      <c r="G5838" s="6">
        <v>6644800</v>
      </c>
      <c r="H5838" s="6">
        <v>214900</v>
      </c>
      <c r="I5838" s="6">
        <v>5950</v>
      </c>
      <c r="J5838" s="6">
        <v>6865650</v>
      </c>
    </row>
    <row r="5839" spans="1:10" x14ac:dyDescent="0.3">
      <c r="A5839" s="5">
        <v>45992</v>
      </c>
      <c r="B5839" t="s">
        <v>3</v>
      </c>
      <c r="C5839" t="s">
        <v>476</v>
      </c>
      <c r="D5839" s="1">
        <v>42444</v>
      </c>
      <c r="F5839" t="b">
        <v>1</v>
      </c>
      <c r="G5839" s="6">
        <v>2609500</v>
      </c>
      <c r="H5839">
        <v>0</v>
      </c>
      <c r="I5839">
        <v>0</v>
      </c>
      <c r="J5839" s="6">
        <v>2609500</v>
      </c>
    </row>
    <row r="5840" spans="1:10" x14ac:dyDescent="0.3">
      <c r="A5840" s="5">
        <v>45992</v>
      </c>
      <c r="B5840" t="s">
        <v>4</v>
      </c>
      <c r="C5840" t="s">
        <v>477</v>
      </c>
      <c r="D5840" s="1">
        <v>42503</v>
      </c>
      <c r="F5840" t="b">
        <v>1</v>
      </c>
      <c r="G5840" s="6">
        <v>9022550</v>
      </c>
      <c r="H5840">
        <v>0</v>
      </c>
      <c r="I5840" s="6">
        <v>10300</v>
      </c>
      <c r="J5840" s="6">
        <v>9032850</v>
      </c>
    </row>
    <row r="5841" spans="1:10" x14ac:dyDescent="0.3">
      <c r="A5841" s="5">
        <v>45992</v>
      </c>
      <c r="B5841" t="s">
        <v>6</v>
      </c>
      <c r="C5841" t="s">
        <v>478</v>
      </c>
      <c r="D5841" s="1">
        <v>42638</v>
      </c>
      <c r="F5841" t="b">
        <v>1</v>
      </c>
      <c r="G5841" s="6">
        <v>5575050</v>
      </c>
      <c r="H5841" s="6">
        <v>207500</v>
      </c>
      <c r="I5841">
        <v>0</v>
      </c>
      <c r="J5841" s="6">
        <v>5782550</v>
      </c>
    </row>
    <row r="5842" spans="1:10" x14ac:dyDescent="0.3">
      <c r="A5842" s="5">
        <v>45992</v>
      </c>
      <c r="B5842" t="s">
        <v>8</v>
      </c>
      <c r="C5842" t="s">
        <v>479</v>
      </c>
      <c r="D5842" s="1">
        <v>42708</v>
      </c>
      <c r="F5842" t="b">
        <v>1</v>
      </c>
      <c r="G5842" s="6">
        <v>5774800</v>
      </c>
      <c r="H5842">
        <v>0</v>
      </c>
      <c r="I5842">
        <v>0</v>
      </c>
      <c r="J5842" s="6">
        <v>5774800</v>
      </c>
    </row>
    <row r="5843" spans="1:10" x14ac:dyDescent="0.3">
      <c r="A5843" s="5">
        <v>45992</v>
      </c>
      <c r="B5843" t="s">
        <v>10</v>
      </c>
      <c r="C5843" t="s">
        <v>480</v>
      </c>
      <c r="D5843" s="1">
        <v>43039</v>
      </c>
      <c r="F5843" t="b">
        <v>1</v>
      </c>
      <c r="G5843" s="6">
        <v>4512950</v>
      </c>
      <c r="H5843" s="6">
        <v>136400</v>
      </c>
      <c r="I5843">
        <v>0</v>
      </c>
      <c r="J5843" s="6">
        <v>4649350</v>
      </c>
    </row>
    <row r="5844" spans="1:10" x14ac:dyDescent="0.3">
      <c r="A5844" s="5">
        <v>45992</v>
      </c>
      <c r="B5844" t="s">
        <v>11</v>
      </c>
      <c r="C5844" t="s">
        <v>481</v>
      </c>
      <c r="D5844" s="1">
        <v>43146</v>
      </c>
      <c r="F5844" t="b">
        <v>1</v>
      </c>
      <c r="G5844" s="6">
        <v>6319060</v>
      </c>
      <c r="H5844" s="6">
        <v>42000</v>
      </c>
      <c r="I5844">
        <v>0</v>
      </c>
      <c r="J5844" s="6">
        <v>6361060</v>
      </c>
    </row>
    <row r="5845" spans="1:10" x14ac:dyDescent="0.3">
      <c r="A5845" s="5">
        <v>45992</v>
      </c>
      <c r="B5845" t="s">
        <v>12</v>
      </c>
      <c r="C5845" t="s">
        <v>494</v>
      </c>
      <c r="D5845" s="1">
        <v>43252</v>
      </c>
      <c r="F5845" t="b">
        <v>1</v>
      </c>
      <c r="G5845" s="6">
        <v>981000</v>
      </c>
      <c r="H5845">
        <v>0</v>
      </c>
      <c r="I5845">
        <v>0</v>
      </c>
      <c r="J5845" s="6">
        <v>981000</v>
      </c>
    </row>
    <row r="5846" spans="1:10" x14ac:dyDescent="0.3">
      <c r="A5846" s="5">
        <v>45992</v>
      </c>
      <c r="B5846" t="s">
        <v>13</v>
      </c>
      <c r="C5846" t="s">
        <v>485</v>
      </c>
      <c r="D5846" s="1">
        <v>43779</v>
      </c>
      <c r="F5846" t="b">
        <v>1</v>
      </c>
      <c r="G5846" s="6">
        <v>6938650</v>
      </c>
      <c r="H5846" s="6">
        <v>163400</v>
      </c>
      <c r="I5846">
        <v>0</v>
      </c>
      <c r="J5846" s="6">
        <v>7102050</v>
      </c>
    </row>
    <row r="5847" spans="1:10" x14ac:dyDescent="0.3">
      <c r="A5847" s="5">
        <v>45992</v>
      </c>
      <c r="B5847" t="s">
        <v>15</v>
      </c>
      <c r="C5847" t="s">
        <v>517</v>
      </c>
      <c r="D5847" s="1">
        <v>44583</v>
      </c>
      <c r="F5847" t="b">
        <v>1</v>
      </c>
      <c r="G5847" s="6">
        <v>5090950</v>
      </c>
      <c r="H5847" s="6">
        <v>84800</v>
      </c>
      <c r="I5847">
        <v>0</v>
      </c>
      <c r="J5847" s="6">
        <v>5175750</v>
      </c>
    </row>
    <row r="5848" spans="1:10" x14ac:dyDescent="0.3">
      <c r="A5848" s="5">
        <v>45992</v>
      </c>
      <c r="B5848" t="s">
        <v>16</v>
      </c>
      <c r="C5848" t="s">
        <v>538</v>
      </c>
      <c r="D5848" s="1">
        <v>44889</v>
      </c>
      <c r="F5848" t="b">
        <v>1</v>
      </c>
      <c r="G5848" s="6">
        <v>7176720</v>
      </c>
      <c r="H5848">
        <v>0</v>
      </c>
      <c r="I5848">
        <v>0</v>
      </c>
      <c r="J5848" s="6">
        <v>7176720</v>
      </c>
    </row>
    <row r="5849" spans="1:10" x14ac:dyDescent="0.3">
      <c r="A5849" s="5">
        <v>45992</v>
      </c>
      <c r="B5849" t="s">
        <v>17</v>
      </c>
      <c r="C5849" t="s">
        <v>595</v>
      </c>
      <c r="D5849" s="1">
        <v>45470</v>
      </c>
      <c r="F5849" t="b">
        <v>1</v>
      </c>
      <c r="G5849" s="6">
        <v>4996700</v>
      </c>
      <c r="H5849">
        <v>0</v>
      </c>
      <c r="I5849" s="6">
        <v>9400</v>
      </c>
      <c r="J5849" s="6">
        <v>5006100</v>
      </c>
    </row>
    <row r="5850" spans="1:10" x14ac:dyDescent="0.3">
      <c r="A5850" s="5">
        <v>45992</v>
      </c>
      <c r="B5850" t="s">
        <v>18</v>
      </c>
      <c r="C5850" t="s">
        <v>596</v>
      </c>
      <c r="D5850" s="1">
        <v>45810</v>
      </c>
      <c r="F5850" t="b">
        <v>0</v>
      </c>
      <c r="G5850" s="6">
        <v>3730110</v>
      </c>
      <c r="H5850">
        <v>0</v>
      </c>
      <c r="I5850">
        <v>0</v>
      </c>
      <c r="J5850" s="6">
        <v>3730110</v>
      </c>
    </row>
    <row r="5851" spans="1:10" x14ac:dyDescent="0.3">
      <c r="A5851" s="5">
        <v>45992</v>
      </c>
      <c r="B5851" t="s">
        <v>19</v>
      </c>
      <c r="C5851" t="s">
        <v>597</v>
      </c>
      <c r="D5851" s="1">
        <v>45859</v>
      </c>
      <c r="F5851" t="b">
        <v>0</v>
      </c>
      <c r="G5851" s="6">
        <v>3063000</v>
      </c>
      <c r="H5851">
        <v>0</v>
      </c>
      <c r="I5851">
        <v>0</v>
      </c>
      <c r="J5851" s="6">
        <v>3063000</v>
      </c>
    </row>
    <row r="5852" spans="1:10" x14ac:dyDescent="0.3">
      <c r="A5852" s="5">
        <v>45992</v>
      </c>
      <c r="B5852" t="s">
        <v>20</v>
      </c>
      <c r="C5852" t="s">
        <v>482</v>
      </c>
      <c r="D5852" s="1">
        <v>43629</v>
      </c>
      <c r="F5852" t="b">
        <v>1</v>
      </c>
      <c r="G5852" s="6">
        <v>7824260</v>
      </c>
      <c r="H5852" s="6">
        <v>259900</v>
      </c>
      <c r="I5852" s="6">
        <v>10750</v>
      </c>
      <c r="J5852" s="6">
        <v>8094910</v>
      </c>
    </row>
    <row r="5853" spans="1:10" x14ac:dyDescent="0.3">
      <c r="A5853" s="5">
        <v>45992</v>
      </c>
      <c r="B5853" t="s">
        <v>21</v>
      </c>
      <c r="C5853" t="s">
        <v>483</v>
      </c>
      <c r="D5853" s="1">
        <v>43631</v>
      </c>
      <c r="F5853" t="b">
        <v>1</v>
      </c>
      <c r="G5853" s="6">
        <v>3853500</v>
      </c>
      <c r="H5853" s="6">
        <v>110500</v>
      </c>
      <c r="I5853" s="6">
        <v>14230</v>
      </c>
      <c r="J5853" s="6">
        <v>3978230</v>
      </c>
    </row>
    <row r="5854" spans="1:10" x14ac:dyDescent="0.3">
      <c r="A5854" s="5">
        <v>45992</v>
      </c>
      <c r="B5854" t="s">
        <v>22</v>
      </c>
      <c r="C5854" t="s">
        <v>484</v>
      </c>
      <c r="D5854" s="1">
        <v>43743</v>
      </c>
      <c r="F5854" t="b">
        <v>1</v>
      </c>
      <c r="G5854" s="6">
        <v>6612800</v>
      </c>
      <c r="H5854" s="6">
        <v>195900</v>
      </c>
      <c r="I5854">
        <v>0</v>
      </c>
      <c r="J5854" s="6">
        <v>6808700</v>
      </c>
    </row>
    <row r="5855" spans="1:10" x14ac:dyDescent="0.3">
      <c r="A5855" s="5">
        <v>45992</v>
      </c>
      <c r="B5855" t="s">
        <v>23</v>
      </c>
      <c r="C5855" t="s">
        <v>486</v>
      </c>
      <c r="D5855" s="1">
        <v>43834</v>
      </c>
      <c r="F5855" t="b">
        <v>1</v>
      </c>
      <c r="G5855" s="6">
        <v>9040750</v>
      </c>
      <c r="H5855">
        <v>0</v>
      </c>
      <c r="I5855" s="6">
        <v>4950</v>
      </c>
      <c r="J5855" s="6">
        <v>9045700</v>
      </c>
    </row>
    <row r="5856" spans="1:10" x14ac:dyDescent="0.3">
      <c r="A5856" s="5">
        <v>45992</v>
      </c>
      <c r="B5856" t="s">
        <v>24</v>
      </c>
      <c r="C5856" t="s">
        <v>487</v>
      </c>
      <c r="D5856" s="1">
        <v>43833</v>
      </c>
      <c r="F5856" t="b">
        <v>1</v>
      </c>
      <c r="G5856" s="6">
        <v>4677040</v>
      </c>
      <c r="H5856">
        <v>0</v>
      </c>
      <c r="I5856">
        <v>0</v>
      </c>
      <c r="J5856" s="6">
        <v>4677040</v>
      </c>
    </row>
    <row r="5857" spans="1:10" x14ac:dyDescent="0.3">
      <c r="A5857" s="5">
        <v>45992</v>
      </c>
      <c r="B5857" t="s">
        <v>25</v>
      </c>
      <c r="C5857" t="s">
        <v>488</v>
      </c>
      <c r="D5857" s="1">
        <v>43853</v>
      </c>
      <c r="F5857" t="b">
        <v>1</v>
      </c>
      <c r="G5857" s="6">
        <v>7471450</v>
      </c>
      <c r="H5857" s="6">
        <v>279600</v>
      </c>
      <c r="I5857" s="6">
        <v>5950</v>
      </c>
      <c r="J5857" s="6">
        <v>7757000</v>
      </c>
    </row>
    <row r="5858" spans="1:10" x14ac:dyDescent="0.3">
      <c r="A5858" s="5">
        <v>45992</v>
      </c>
      <c r="B5858" t="s">
        <v>26</v>
      </c>
      <c r="C5858" t="s">
        <v>489</v>
      </c>
      <c r="D5858" s="1">
        <v>43945</v>
      </c>
      <c r="F5858" t="b">
        <v>1</v>
      </c>
      <c r="G5858" s="6">
        <v>8605630</v>
      </c>
      <c r="H5858" s="6">
        <v>140500</v>
      </c>
      <c r="I5858">
        <v>0</v>
      </c>
      <c r="J5858" s="6">
        <v>8746130</v>
      </c>
    </row>
    <row r="5859" spans="1:10" x14ac:dyDescent="0.3">
      <c r="A5859" s="5">
        <v>45992</v>
      </c>
      <c r="B5859" t="s">
        <v>27</v>
      </c>
      <c r="C5859" t="s">
        <v>490</v>
      </c>
      <c r="D5859" s="1">
        <v>44015</v>
      </c>
      <c r="F5859" t="b">
        <v>1</v>
      </c>
      <c r="G5859" s="6">
        <v>2904400</v>
      </c>
      <c r="H5859">
        <v>0</v>
      </c>
      <c r="I5859">
        <v>0</v>
      </c>
      <c r="J5859" s="6">
        <v>2904400</v>
      </c>
    </row>
    <row r="5860" spans="1:10" x14ac:dyDescent="0.3">
      <c r="A5860" s="5">
        <v>45992</v>
      </c>
      <c r="B5860" t="s">
        <v>28</v>
      </c>
      <c r="C5860" t="s">
        <v>491</v>
      </c>
      <c r="D5860" s="1">
        <v>44042</v>
      </c>
      <c r="F5860" t="b">
        <v>1</v>
      </c>
      <c r="G5860" s="6">
        <v>5684100</v>
      </c>
      <c r="H5860">
        <v>0</v>
      </c>
      <c r="I5860">
        <v>0</v>
      </c>
      <c r="J5860" s="6">
        <v>5684100</v>
      </c>
    </row>
    <row r="5861" spans="1:10" x14ac:dyDescent="0.3">
      <c r="A5861" s="5">
        <v>45992</v>
      </c>
      <c r="B5861" t="s">
        <v>29</v>
      </c>
      <c r="C5861" t="s">
        <v>492</v>
      </c>
      <c r="D5861" s="1">
        <v>44043</v>
      </c>
      <c r="F5861" t="b">
        <v>1</v>
      </c>
      <c r="G5861" s="6">
        <v>3728700</v>
      </c>
      <c r="H5861">
        <v>0</v>
      </c>
      <c r="I5861">
        <v>0</v>
      </c>
      <c r="J5861" s="6">
        <v>3728700</v>
      </c>
    </row>
    <row r="5862" spans="1:10" x14ac:dyDescent="0.3">
      <c r="A5862" s="5">
        <v>45992</v>
      </c>
      <c r="B5862" t="s">
        <v>30</v>
      </c>
      <c r="C5862" t="s">
        <v>493</v>
      </c>
      <c r="D5862" s="1">
        <v>44072</v>
      </c>
      <c r="F5862" t="b">
        <v>1</v>
      </c>
      <c r="G5862" s="6">
        <v>8190680</v>
      </c>
      <c r="H5862">
        <v>0</v>
      </c>
      <c r="I5862">
        <v>0</v>
      </c>
      <c r="J5862" s="6">
        <v>8190680</v>
      </c>
    </row>
    <row r="5863" spans="1:10" x14ac:dyDescent="0.3">
      <c r="A5863" s="5">
        <v>45992</v>
      </c>
      <c r="B5863" t="s">
        <v>31</v>
      </c>
      <c r="C5863" t="s">
        <v>495</v>
      </c>
      <c r="D5863" s="1">
        <v>44085</v>
      </c>
      <c r="F5863" t="b">
        <v>1</v>
      </c>
      <c r="G5863" s="6">
        <v>4963150</v>
      </c>
      <c r="H5863">
        <v>0</v>
      </c>
      <c r="I5863">
        <v>0</v>
      </c>
      <c r="J5863" s="6">
        <v>4963150</v>
      </c>
    </row>
    <row r="5864" spans="1:10" x14ac:dyDescent="0.3">
      <c r="A5864" s="5">
        <v>45992</v>
      </c>
      <c r="B5864" t="s">
        <v>32</v>
      </c>
      <c r="C5864" t="s">
        <v>496</v>
      </c>
      <c r="D5864" s="1">
        <v>44130</v>
      </c>
      <c r="E5864" s="1">
        <v>45543</v>
      </c>
      <c r="F5864" t="b">
        <v>1</v>
      </c>
      <c r="G5864">
        <v>0</v>
      </c>
      <c r="H5864">
        <v>0</v>
      </c>
      <c r="I5864">
        <v>0</v>
      </c>
      <c r="J5864">
        <v>0</v>
      </c>
    </row>
    <row r="5865" spans="1:10" x14ac:dyDescent="0.3">
      <c r="A5865" s="5">
        <v>45992</v>
      </c>
      <c r="B5865" t="s">
        <v>33</v>
      </c>
      <c r="C5865" t="s">
        <v>497</v>
      </c>
      <c r="D5865" s="1">
        <v>44147</v>
      </c>
      <c r="F5865" t="b">
        <v>1</v>
      </c>
      <c r="G5865" s="6">
        <v>6752600</v>
      </c>
      <c r="H5865">
        <v>0</v>
      </c>
      <c r="I5865">
        <v>0</v>
      </c>
      <c r="J5865" s="6">
        <v>6752600</v>
      </c>
    </row>
    <row r="5866" spans="1:10" x14ac:dyDescent="0.3">
      <c r="A5866" s="5">
        <v>45992</v>
      </c>
      <c r="B5866" t="s">
        <v>34</v>
      </c>
      <c r="C5866" t="s">
        <v>498</v>
      </c>
      <c r="D5866" s="1">
        <v>44154</v>
      </c>
      <c r="F5866" t="b">
        <v>1</v>
      </c>
      <c r="G5866" s="6">
        <v>8705650</v>
      </c>
      <c r="H5866">
        <v>0</v>
      </c>
      <c r="I5866" s="6">
        <v>7950</v>
      </c>
      <c r="J5866" s="6">
        <v>8713600</v>
      </c>
    </row>
    <row r="5867" spans="1:10" x14ac:dyDescent="0.3">
      <c r="A5867" s="5">
        <v>45992</v>
      </c>
      <c r="B5867" t="s">
        <v>35</v>
      </c>
      <c r="C5867" t="s">
        <v>499</v>
      </c>
      <c r="D5867" s="1">
        <v>44169</v>
      </c>
      <c r="F5867" t="b">
        <v>1</v>
      </c>
      <c r="G5867" s="6">
        <v>4432120</v>
      </c>
      <c r="H5867">
        <v>0</v>
      </c>
      <c r="I5867">
        <v>0</v>
      </c>
      <c r="J5867" s="6">
        <v>4432120</v>
      </c>
    </row>
    <row r="5868" spans="1:10" x14ac:dyDescent="0.3">
      <c r="A5868" s="5">
        <v>45992</v>
      </c>
      <c r="B5868" t="s">
        <v>36</v>
      </c>
      <c r="C5868" t="s">
        <v>500</v>
      </c>
      <c r="D5868" s="1">
        <v>44217</v>
      </c>
      <c r="E5868" s="1">
        <v>45620</v>
      </c>
      <c r="F5868" t="b">
        <v>1</v>
      </c>
      <c r="G5868">
        <v>0</v>
      </c>
      <c r="H5868">
        <v>0</v>
      </c>
      <c r="I5868">
        <v>0</v>
      </c>
      <c r="J5868">
        <v>0</v>
      </c>
    </row>
    <row r="5869" spans="1:10" x14ac:dyDescent="0.3">
      <c r="A5869" s="5">
        <v>45992</v>
      </c>
      <c r="B5869" t="s">
        <v>37</v>
      </c>
      <c r="C5869" t="s">
        <v>501</v>
      </c>
      <c r="D5869" s="1">
        <v>44245</v>
      </c>
      <c r="E5869" s="1">
        <v>45838</v>
      </c>
      <c r="F5869" t="b">
        <v>1</v>
      </c>
      <c r="G5869">
        <v>0</v>
      </c>
      <c r="H5869">
        <v>0</v>
      </c>
      <c r="I5869">
        <v>0</v>
      </c>
      <c r="J5869">
        <v>0</v>
      </c>
    </row>
    <row r="5870" spans="1:10" x14ac:dyDescent="0.3">
      <c r="A5870" s="5">
        <v>45992</v>
      </c>
      <c r="B5870" t="s">
        <v>38</v>
      </c>
      <c r="C5870" t="s">
        <v>502</v>
      </c>
      <c r="D5870" s="1">
        <v>44252</v>
      </c>
      <c r="F5870" t="b">
        <v>1</v>
      </c>
      <c r="G5870" s="6">
        <v>4600150</v>
      </c>
      <c r="H5870">
        <v>0</v>
      </c>
      <c r="I5870" s="6">
        <v>4000</v>
      </c>
      <c r="J5870" s="6">
        <v>4604150</v>
      </c>
    </row>
    <row r="5871" spans="1:10" x14ac:dyDescent="0.3">
      <c r="A5871" s="5">
        <v>45992</v>
      </c>
      <c r="B5871" t="s">
        <v>39</v>
      </c>
      <c r="C5871" t="s">
        <v>503</v>
      </c>
      <c r="D5871" s="1">
        <v>44258</v>
      </c>
      <c r="F5871" t="b">
        <v>1</v>
      </c>
      <c r="G5871" s="6">
        <v>6027150</v>
      </c>
      <c r="H5871" s="6">
        <v>184800</v>
      </c>
      <c r="I5871" s="6">
        <v>6500</v>
      </c>
      <c r="J5871" s="6">
        <v>6218450</v>
      </c>
    </row>
    <row r="5872" spans="1:10" x14ac:dyDescent="0.3">
      <c r="A5872" s="5">
        <v>45992</v>
      </c>
      <c r="B5872" t="s">
        <v>40</v>
      </c>
      <c r="C5872" t="s">
        <v>504</v>
      </c>
      <c r="D5872" s="1">
        <v>44280</v>
      </c>
      <c r="F5872" t="b">
        <v>1</v>
      </c>
      <c r="G5872" s="6">
        <v>2289640</v>
      </c>
      <c r="H5872">
        <v>0</v>
      </c>
      <c r="I5872">
        <v>0</v>
      </c>
      <c r="J5872" s="6">
        <v>2289640</v>
      </c>
    </row>
    <row r="5873" spans="1:10" x14ac:dyDescent="0.3">
      <c r="A5873" s="5">
        <v>45992</v>
      </c>
      <c r="B5873" t="s">
        <v>41</v>
      </c>
      <c r="C5873" t="s">
        <v>505</v>
      </c>
      <c r="D5873" s="1">
        <v>44287</v>
      </c>
      <c r="F5873" t="b">
        <v>1</v>
      </c>
      <c r="G5873" s="6">
        <v>7717000</v>
      </c>
      <c r="H5873">
        <v>0</v>
      </c>
      <c r="I5873" s="6">
        <v>12500</v>
      </c>
      <c r="J5873" s="6">
        <v>7729500</v>
      </c>
    </row>
    <row r="5874" spans="1:10" x14ac:dyDescent="0.3">
      <c r="A5874" s="5">
        <v>45992</v>
      </c>
      <c r="B5874" t="s">
        <v>42</v>
      </c>
      <c r="C5874" t="s">
        <v>506</v>
      </c>
      <c r="D5874" s="1">
        <v>44298</v>
      </c>
      <c r="F5874" t="b">
        <v>1</v>
      </c>
      <c r="G5874" s="6">
        <v>4167600</v>
      </c>
      <c r="H5874">
        <v>0</v>
      </c>
      <c r="I5874">
        <v>0</v>
      </c>
      <c r="J5874" s="6">
        <v>4167600</v>
      </c>
    </row>
    <row r="5875" spans="1:10" x14ac:dyDescent="0.3">
      <c r="A5875" s="5">
        <v>45992</v>
      </c>
      <c r="B5875" t="s">
        <v>43</v>
      </c>
      <c r="C5875" t="s">
        <v>507</v>
      </c>
      <c r="D5875" s="1">
        <v>44299</v>
      </c>
      <c r="F5875" t="b">
        <v>1</v>
      </c>
      <c r="G5875" s="6">
        <v>3414410</v>
      </c>
      <c r="H5875">
        <v>0</v>
      </c>
      <c r="I5875">
        <v>0</v>
      </c>
      <c r="J5875" s="6">
        <v>3414410</v>
      </c>
    </row>
    <row r="5876" spans="1:10" x14ac:dyDescent="0.3">
      <c r="A5876" s="5">
        <v>45992</v>
      </c>
      <c r="B5876" t="s">
        <v>50</v>
      </c>
      <c r="C5876" t="s">
        <v>508</v>
      </c>
      <c r="D5876" s="1">
        <v>44463</v>
      </c>
      <c r="F5876" t="b">
        <v>1</v>
      </c>
      <c r="G5876" s="6">
        <v>2990850</v>
      </c>
      <c r="H5876" s="6">
        <v>120300</v>
      </c>
      <c r="I5876" s="6">
        <v>7500</v>
      </c>
      <c r="J5876" s="6">
        <v>3118650</v>
      </c>
    </row>
    <row r="5877" spans="1:10" x14ac:dyDescent="0.3">
      <c r="A5877" s="5">
        <v>45992</v>
      </c>
      <c r="B5877" t="s">
        <v>51</v>
      </c>
      <c r="C5877" t="s">
        <v>508</v>
      </c>
      <c r="D5877" s="1">
        <v>44377</v>
      </c>
      <c r="F5877" t="b">
        <v>1</v>
      </c>
      <c r="G5877" s="6">
        <v>5420400</v>
      </c>
      <c r="H5877" s="6">
        <v>158400</v>
      </c>
      <c r="I5877">
        <v>500</v>
      </c>
      <c r="J5877" s="6">
        <v>5579300</v>
      </c>
    </row>
    <row r="5878" spans="1:10" x14ac:dyDescent="0.3">
      <c r="A5878" s="5">
        <v>45992</v>
      </c>
      <c r="B5878" t="s">
        <v>52</v>
      </c>
      <c r="C5878" t="s">
        <v>508</v>
      </c>
      <c r="D5878" s="1">
        <v>44501</v>
      </c>
      <c r="F5878" t="b">
        <v>1</v>
      </c>
      <c r="G5878" s="6">
        <v>5605280</v>
      </c>
      <c r="H5878" s="6">
        <v>209400</v>
      </c>
      <c r="I5878" s="6">
        <v>12490</v>
      </c>
      <c r="J5878" s="6">
        <v>5827170</v>
      </c>
    </row>
    <row r="5879" spans="1:10" x14ac:dyDescent="0.3">
      <c r="A5879" s="5">
        <v>45992</v>
      </c>
      <c r="B5879" t="s">
        <v>53</v>
      </c>
      <c r="C5879" t="s">
        <v>508</v>
      </c>
      <c r="D5879" s="1">
        <v>44476</v>
      </c>
      <c r="F5879" t="b">
        <v>1</v>
      </c>
      <c r="G5879" s="6">
        <v>4152050</v>
      </c>
      <c r="H5879" s="6">
        <v>125300</v>
      </c>
      <c r="I5879">
        <v>0</v>
      </c>
      <c r="J5879" s="6">
        <v>4277350</v>
      </c>
    </row>
    <row r="5880" spans="1:10" x14ac:dyDescent="0.3">
      <c r="A5880" s="5">
        <v>45992</v>
      </c>
      <c r="B5880" t="s">
        <v>45</v>
      </c>
      <c r="C5880" t="s">
        <v>509</v>
      </c>
      <c r="D5880" s="1">
        <v>44391</v>
      </c>
      <c r="F5880" t="b">
        <v>1</v>
      </c>
      <c r="G5880" s="6">
        <v>9188550</v>
      </c>
      <c r="H5880" s="6">
        <v>192900</v>
      </c>
      <c r="I5880">
        <v>0</v>
      </c>
      <c r="J5880" s="6">
        <v>9381450</v>
      </c>
    </row>
    <row r="5881" spans="1:10" x14ac:dyDescent="0.3">
      <c r="A5881" s="5">
        <v>45992</v>
      </c>
      <c r="B5881" t="s">
        <v>46</v>
      </c>
      <c r="C5881" t="s">
        <v>510</v>
      </c>
      <c r="D5881" s="1">
        <v>44404</v>
      </c>
      <c r="F5881" t="b">
        <v>1</v>
      </c>
      <c r="G5881" s="6">
        <v>7956110</v>
      </c>
      <c r="H5881">
        <v>0</v>
      </c>
      <c r="I5881">
        <v>0</v>
      </c>
      <c r="J5881" s="6">
        <v>7956110</v>
      </c>
    </row>
    <row r="5882" spans="1:10" x14ac:dyDescent="0.3">
      <c r="A5882" s="5">
        <v>45992</v>
      </c>
      <c r="B5882" t="s">
        <v>47</v>
      </c>
      <c r="C5882" t="s">
        <v>511</v>
      </c>
      <c r="D5882" s="1">
        <v>44405</v>
      </c>
      <c r="F5882" t="b">
        <v>1</v>
      </c>
      <c r="G5882" s="6">
        <v>7323250</v>
      </c>
      <c r="H5882">
        <v>0</v>
      </c>
      <c r="I5882">
        <v>0</v>
      </c>
      <c r="J5882" s="6">
        <v>7323250</v>
      </c>
    </row>
    <row r="5883" spans="1:10" x14ac:dyDescent="0.3">
      <c r="A5883" s="5">
        <v>45992</v>
      </c>
      <c r="B5883" t="s">
        <v>44</v>
      </c>
      <c r="C5883" t="s">
        <v>512</v>
      </c>
      <c r="D5883" s="1">
        <v>44421</v>
      </c>
      <c r="F5883" t="b">
        <v>1</v>
      </c>
      <c r="G5883" s="6">
        <v>9773750</v>
      </c>
      <c r="H5883" s="6">
        <v>207600</v>
      </c>
      <c r="I5883">
        <v>0</v>
      </c>
      <c r="J5883" s="6">
        <v>9981350</v>
      </c>
    </row>
    <row r="5884" spans="1:10" x14ac:dyDescent="0.3">
      <c r="A5884" s="5">
        <v>45992</v>
      </c>
      <c r="B5884" t="s">
        <v>48</v>
      </c>
      <c r="C5884" t="s">
        <v>513</v>
      </c>
      <c r="D5884" s="1">
        <v>44446</v>
      </c>
      <c r="F5884" t="b">
        <v>1</v>
      </c>
      <c r="G5884" s="6">
        <v>4269660</v>
      </c>
      <c r="H5884">
        <v>0</v>
      </c>
      <c r="I5884">
        <v>0</v>
      </c>
      <c r="J5884" s="6">
        <v>4269660</v>
      </c>
    </row>
    <row r="5885" spans="1:10" x14ac:dyDescent="0.3">
      <c r="A5885" s="5">
        <v>45992</v>
      </c>
      <c r="B5885" t="s">
        <v>49</v>
      </c>
      <c r="C5885" t="s">
        <v>514</v>
      </c>
      <c r="D5885" s="1">
        <v>44453</v>
      </c>
      <c r="F5885" t="b">
        <v>1</v>
      </c>
      <c r="G5885" s="6">
        <v>7995250</v>
      </c>
      <c r="H5885" s="6">
        <v>248900</v>
      </c>
      <c r="I5885">
        <v>0</v>
      </c>
      <c r="J5885" s="6">
        <v>8244150</v>
      </c>
    </row>
    <row r="5886" spans="1:10" x14ac:dyDescent="0.3">
      <c r="A5886" s="5">
        <v>45992</v>
      </c>
      <c r="B5886" t="s">
        <v>54</v>
      </c>
      <c r="C5886" t="s">
        <v>515</v>
      </c>
      <c r="D5886" s="1">
        <v>44508</v>
      </c>
      <c r="F5886" t="b">
        <v>1</v>
      </c>
      <c r="G5886" s="6">
        <v>7313130</v>
      </c>
      <c r="H5886" s="6">
        <v>156800</v>
      </c>
      <c r="I5886">
        <v>0</v>
      </c>
      <c r="J5886" s="6">
        <v>7469930</v>
      </c>
    </row>
    <row r="5887" spans="1:10" x14ac:dyDescent="0.3">
      <c r="A5887" s="5">
        <v>45992</v>
      </c>
      <c r="B5887" t="s">
        <v>55</v>
      </c>
      <c r="C5887" t="s">
        <v>516</v>
      </c>
      <c r="D5887" s="1">
        <v>44536</v>
      </c>
      <c r="E5887" s="1">
        <v>46028</v>
      </c>
      <c r="F5887" t="b">
        <v>1</v>
      </c>
      <c r="G5887" s="6">
        <v>1649350</v>
      </c>
      <c r="H5887">
        <v>0</v>
      </c>
      <c r="I5887">
        <v>0</v>
      </c>
      <c r="J5887" s="6">
        <v>1649350</v>
      </c>
    </row>
    <row r="5888" spans="1:10" x14ac:dyDescent="0.3">
      <c r="A5888" s="5">
        <v>45992</v>
      </c>
      <c r="B5888" t="s">
        <v>56</v>
      </c>
      <c r="C5888" t="s">
        <v>518</v>
      </c>
      <c r="D5888" s="1">
        <v>44616</v>
      </c>
      <c r="F5888" t="b">
        <v>1</v>
      </c>
      <c r="G5888" s="6">
        <v>2752780</v>
      </c>
      <c r="H5888">
        <v>0</v>
      </c>
      <c r="I5888">
        <v>0</v>
      </c>
      <c r="J5888" s="6">
        <v>2752780</v>
      </c>
    </row>
    <row r="5889" spans="1:10" x14ac:dyDescent="0.3">
      <c r="A5889" s="5">
        <v>45992</v>
      </c>
      <c r="B5889" t="s">
        <v>57</v>
      </c>
      <c r="C5889" t="s">
        <v>519</v>
      </c>
      <c r="D5889" s="1">
        <v>44643</v>
      </c>
      <c r="F5889" t="b">
        <v>1</v>
      </c>
      <c r="G5889" s="6">
        <v>10780800</v>
      </c>
      <c r="H5889" s="6">
        <v>282300</v>
      </c>
      <c r="I5889">
        <v>0</v>
      </c>
      <c r="J5889" s="6">
        <v>11063100</v>
      </c>
    </row>
    <row r="5890" spans="1:10" x14ac:dyDescent="0.3">
      <c r="A5890" s="5">
        <v>45992</v>
      </c>
      <c r="B5890" t="s">
        <v>58</v>
      </c>
      <c r="C5890" t="s">
        <v>520</v>
      </c>
      <c r="D5890" s="1">
        <v>44651</v>
      </c>
      <c r="F5890" t="b">
        <v>1</v>
      </c>
      <c r="G5890" s="6">
        <v>6301720</v>
      </c>
      <c r="H5890" s="6">
        <v>153900</v>
      </c>
      <c r="I5890">
        <v>0</v>
      </c>
      <c r="J5890" s="6">
        <v>6455620</v>
      </c>
    </row>
    <row r="5891" spans="1:10" x14ac:dyDescent="0.3">
      <c r="A5891" s="5">
        <v>45992</v>
      </c>
      <c r="B5891" t="s">
        <v>59</v>
      </c>
      <c r="C5891" t="s">
        <v>521</v>
      </c>
      <c r="D5891" s="1">
        <v>44657</v>
      </c>
      <c r="F5891" t="b">
        <v>1</v>
      </c>
      <c r="G5891" s="6">
        <v>4819300</v>
      </c>
      <c r="H5891">
        <v>0</v>
      </c>
      <c r="I5891">
        <v>0</v>
      </c>
      <c r="J5891" s="6">
        <v>4819300</v>
      </c>
    </row>
    <row r="5892" spans="1:10" x14ac:dyDescent="0.3">
      <c r="A5892" s="5">
        <v>45992</v>
      </c>
      <c r="B5892" t="s">
        <v>60</v>
      </c>
      <c r="C5892" t="s">
        <v>522</v>
      </c>
      <c r="D5892" s="1">
        <v>44659</v>
      </c>
      <c r="F5892" t="b">
        <v>1</v>
      </c>
      <c r="G5892" s="6">
        <v>5125660</v>
      </c>
      <c r="H5892" s="6">
        <v>202500</v>
      </c>
      <c r="I5892">
        <v>0</v>
      </c>
      <c r="J5892" s="6">
        <v>5328160</v>
      </c>
    </row>
    <row r="5893" spans="1:10" x14ac:dyDescent="0.3">
      <c r="A5893" s="5">
        <v>45992</v>
      </c>
      <c r="B5893" t="s">
        <v>61</v>
      </c>
      <c r="C5893" t="s">
        <v>523</v>
      </c>
      <c r="D5893" s="1">
        <v>44694</v>
      </c>
      <c r="F5893" t="b">
        <v>1</v>
      </c>
      <c r="G5893" s="6">
        <v>6066990</v>
      </c>
      <c r="H5893" s="6">
        <v>245300</v>
      </c>
      <c r="I5893">
        <v>0</v>
      </c>
      <c r="J5893" s="6">
        <v>6312290</v>
      </c>
    </row>
    <row r="5894" spans="1:10" x14ac:dyDescent="0.3">
      <c r="A5894" s="5">
        <v>45992</v>
      </c>
      <c r="B5894" t="s">
        <v>62</v>
      </c>
      <c r="C5894" t="s">
        <v>524</v>
      </c>
      <c r="D5894" s="1">
        <v>44712</v>
      </c>
      <c r="F5894" t="b">
        <v>1</v>
      </c>
      <c r="G5894" s="6">
        <v>3678700</v>
      </c>
      <c r="H5894">
        <v>0</v>
      </c>
      <c r="I5894">
        <v>0</v>
      </c>
      <c r="J5894" s="6">
        <v>3678700</v>
      </c>
    </row>
    <row r="5895" spans="1:10" x14ac:dyDescent="0.3">
      <c r="A5895" s="5">
        <v>45992</v>
      </c>
      <c r="B5895" t="s">
        <v>63</v>
      </c>
      <c r="C5895" t="s">
        <v>525</v>
      </c>
      <c r="D5895" s="1">
        <v>44762</v>
      </c>
      <c r="F5895" t="b">
        <v>1</v>
      </c>
      <c r="G5895" s="6">
        <v>3503500</v>
      </c>
      <c r="H5895" s="6">
        <v>113600</v>
      </c>
      <c r="I5895">
        <v>0</v>
      </c>
      <c r="J5895" s="6">
        <v>3617100</v>
      </c>
    </row>
    <row r="5896" spans="1:10" x14ac:dyDescent="0.3">
      <c r="A5896" s="5">
        <v>45992</v>
      </c>
      <c r="B5896" t="s">
        <v>64</v>
      </c>
      <c r="C5896" t="s">
        <v>526</v>
      </c>
      <c r="D5896" s="1">
        <v>44775</v>
      </c>
      <c r="F5896" t="b">
        <v>1</v>
      </c>
      <c r="G5896" s="6">
        <v>5119940</v>
      </c>
      <c r="H5896">
        <v>0</v>
      </c>
      <c r="I5896">
        <v>0</v>
      </c>
      <c r="J5896" s="6">
        <v>5119940</v>
      </c>
    </row>
    <row r="5897" spans="1:10" x14ac:dyDescent="0.3">
      <c r="A5897" s="5">
        <v>45992</v>
      </c>
      <c r="B5897" t="s">
        <v>65</v>
      </c>
      <c r="C5897" t="s">
        <v>527</v>
      </c>
      <c r="D5897" s="1">
        <v>44783</v>
      </c>
      <c r="F5897" t="b">
        <v>1</v>
      </c>
      <c r="G5897" s="6">
        <v>3543500</v>
      </c>
      <c r="H5897">
        <v>0</v>
      </c>
      <c r="I5897">
        <v>0</v>
      </c>
      <c r="J5897" s="6">
        <v>3543500</v>
      </c>
    </row>
    <row r="5898" spans="1:10" x14ac:dyDescent="0.3">
      <c r="A5898" s="5">
        <v>45992</v>
      </c>
      <c r="B5898" t="s">
        <v>66</v>
      </c>
      <c r="C5898" t="s">
        <v>528</v>
      </c>
      <c r="D5898" s="1">
        <v>44798</v>
      </c>
      <c r="F5898" t="b">
        <v>1</v>
      </c>
      <c r="G5898" s="6">
        <v>3842850</v>
      </c>
      <c r="H5898" s="6">
        <v>112500</v>
      </c>
      <c r="I5898">
        <v>0</v>
      </c>
      <c r="J5898" s="6">
        <v>3955350</v>
      </c>
    </row>
    <row r="5899" spans="1:10" x14ac:dyDescent="0.3">
      <c r="A5899" s="5">
        <v>45992</v>
      </c>
      <c r="B5899" t="s">
        <v>67</v>
      </c>
      <c r="C5899" t="s">
        <v>529</v>
      </c>
      <c r="D5899" s="1">
        <v>44802</v>
      </c>
      <c r="F5899" t="b">
        <v>1</v>
      </c>
      <c r="G5899" s="6">
        <v>6819660</v>
      </c>
      <c r="H5899">
        <v>0</v>
      </c>
      <c r="I5899">
        <v>0</v>
      </c>
      <c r="J5899" s="6">
        <v>6819660</v>
      </c>
    </row>
    <row r="5900" spans="1:10" x14ac:dyDescent="0.3">
      <c r="A5900" s="5">
        <v>45992</v>
      </c>
      <c r="B5900" t="s">
        <v>68</v>
      </c>
      <c r="C5900" t="s">
        <v>530</v>
      </c>
      <c r="D5900" s="1">
        <v>44811</v>
      </c>
      <c r="F5900" t="b">
        <v>1</v>
      </c>
      <c r="G5900" s="6">
        <v>1823800</v>
      </c>
      <c r="H5900">
        <v>0</v>
      </c>
      <c r="I5900">
        <v>0</v>
      </c>
      <c r="J5900" s="6">
        <v>1823800</v>
      </c>
    </row>
    <row r="5901" spans="1:10" x14ac:dyDescent="0.3">
      <c r="A5901" s="5">
        <v>45992</v>
      </c>
      <c r="B5901" t="s">
        <v>69</v>
      </c>
      <c r="C5901" t="s">
        <v>531</v>
      </c>
      <c r="D5901" s="1">
        <v>44820</v>
      </c>
      <c r="F5901" t="b">
        <v>1</v>
      </c>
      <c r="G5901" s="6">
        <v>5977150</v>
      </c>
      <c r="H5901" s="6">
        <v>212900</v>
      </c>
      <c r="I5901">
        <v>0</v>
      </c>
      <c r="J5901" s="6">
        <v>6190050</v>
      </c>
    </row>
    <row r="5902" spans="1:10" x14ac:dyDescent="0.3">
      <c r="A5902" s="5">
        <v>45992</v>
      </c>
      <c r="B5902" t="s">
        <v>70</v>
      </c>
      <c r="C5902" t="s">
        <v>532</v>
      </c>
      <c r="D5902" s="1">
        <v>44845</v>
      </c>
      <c r="F5902" t="b">
        <v>1</v>
      </c>
      <c r="G5902" s="6">
        <v>5994050</v>
      </c>
      <c r="H5902">
        <v>0</v>
      </c>
      <c r="I5902" s="6">
        <v>20150</v>
      </c>
      <c r="J5902" s="6">
        <v>6014200</v>
      </c>
    </row>
    <row r="5903" spans="1:10" x14ac:dyDescent="0.3">
      <c r="A5903" s="5">
        <v>45992</v>
      </c>
      <c r="B5903" t="s">
        <v>71</v>
      </c>
      <c r="C5903" t="s">
        <v>533</v>
      </c>
      <c r="D5903" s="1">
        <v>44848</v>
      </c>
      <c r="F5903" t="b">
        <v>1</v>
      </c>
      <c r="G5903" s="6">
        <v>7684600</v>
      </c>
      <c r="H5903">
        <v>0</v>
      </c>
      <c r="I5903">
        <v>0</v>
      </c>
      <c r="J5903" s="6">
        <v>7684600</v>
      </c>
    </row>
    <row r="5904" spans="1:10" x14ac:dyDescent="0.3">
      <c r="A5904" s="5">
        <v>45992</v>
      </c>
      <c r="B5904" t="s">
        <v>72</v>
      </c>
      <c r="C5904" t="s">
        <v>534</v>
      </c>
      <c r="D5904" s="1">
        <v>44854</v>
      </c>
      <c r="F5904" t="b">
        <v>1</v>
      </c>
      <c r="G5904" s="6">
        <v>7620300</v>
      </c>
      <c r="H5904">
        <v>0</v>
      </c>
      <c r="I5904">
        <v>0</v>
      </c>
      <c r="J5904" s="6">
        <v>7620300</v>
      </c>
    </row>
    <row r="5905" spans="1:10" x14ac:dyDescent="0.3">
      <c r="A5905" s="5">
        <v>45992</v>
      </c>
      <c r="B5905" t="s">
        <v>73</v>
      </c>
      <c r="C5905" t="s">
        <v>535</v>
      </c>
      <c r="D5905" s="1">
        <v>44855</v>
      </c>
      <c r="F5905" t="b">
        <v>1</v>
      </c>
      <c r="G5905" s="6">
        <v>5504230</v>
      </c>
      <c r="H5905">
        <v>0</v>
      </c>
      <c r="I5905">
        <v>0</v>
      </c>
      <c r="J5905" s="6">
        <v>5504230</v>
      </c>
    </row>
    <row r="5906" spans="1:10" x14ac:dyDescent="0.3">
      <c r="A5906" s="5">
        <v>45992</v>
      </c>
      <c r="B5906" t="s">
        <v>74</v>
      </c>
      <c r="C5906" t="s">
        <v>536</v>
      </c>
      <c r="D5906" s="1">
        <v>44859</v>
      </c>
      <c r="F5906" t="b">
        <v>1</v>
      </c>
      <c r="G5906" s="6">
        <v>5793430</v>
      </c>
      <c r="H5906">
        <v>0</v>
      </c>
      <c r="I5906">
        <v>0</v>
      </c>
      <c r="J5906" s="6">
        <v>5793430</v>
      </c>
    </row>
    <row r="5907" spans="1:10" x14ac:dyDescent="0.3">
      <c r="A5907" s="5">
        <v>45992</v>
      </c>
      <c r="B5907" t="s">
        <v>75</v>
      </c>
      <c r="C5907" t="s">
        <v>537</v>
      </c>
      <c r="D5907" s="1">
        <v>44861</v>
      </c>
      <c r="F5907" t="b">
        <v>1</v>
      </c>
      <c r="G5907" s="6">
        <v>2641390</v>
      </c>
      <c r="H5907">
        <v>0</v>
      </c>
      <c r="I5907">
        <v>0</v>
      </c>
      <c r="J5907" s="6">
        <v>2641390</v>
      </c>
    </row>
    <row r="5908" spans="1:10" x14ac:dyDescent="0.3">
      <c r="A5908" s="5">
        <v>45992</v>
      </c>
      <c r="B5908" t="s">
        <v>76</v>
      </c>
      <c r="C5908" t="s">
        <v>539</v>
      </c>
      <c r="D5908" s="1">
        <v>44889</v>
      </c>
      <c r="F5908" t="b">
        <v>1</v>
      </c>
      <c r="G5908" s="6">
        <v>4260370</v>
      </c>
      <c r="H5908">
        <v>0</v>
      </c>
      <c r="I5908">
        <v>0</v>
      </c>
      <c r="J5908" s="6">
        <v>4260370</v>
      </c>
    </row>
    <row r="5909" spans="1:10" x14ac:dyDescent="0.3">
      <c r="A5909" s="5">
        <v>45992</v>
      </c>
      <c r="B5909" t="s">
        <v>77</v>
      </c>
      <c r="C5909" t="s">
        <v>540</v>
      </c>
      <c r="D5909" s="1">
        <v>44893</v>
      </c>
      <c r="F5909" t="b">
        <v>1</v>
      </c>
      <c r="G5909" s="6">
        <v>5992820</v>
      </c>
      <c r="H5909">
        <v>0</v>
      </c>
      <c r="I5909">
        <v>0</v>
      </c>
      <c r="J5909" s="6">
        <v>5992820</v>
      </c>
    </row>
    <row r="5910" spans="1:10" x14ac:dyDescent="0.3">
      <c r="A5910" s="5">
        <v>45992</v>
      </c>
      <c r="B5910" t="s">
        <v>78</v>
      </c>
      <c r="C5910" t="s">
        <v>541</v>
      </c>
      <c r="D5910" s="1">
        <v>44895</v>
      </c>
      <c r="F5910" t="b">
        <v>1</v>
      </c>
      <c r="G5910" s="6">
        <v>3809150</v>
      </c>
      <c r="H5910" s="6">
        <v>154300</v>
      </c>
      <c r="I5910">
        <v>0</v>
      </c>
      <c r="J5910" s="6">
        <v>3963450</v>
      </c>
    </row>
    <row r="5911" spans="1:10" x14ac:dyDescent="0.3">
      <c r="A5911" s="5">
        <v>45992</v>
      </c>
      <c r="B5911" t="s">
        <v>79</v>
      </c>
      <c r="C5911" t="s">
        <v>542</v>
      </c>
      <c r="D5911" s="1">
        <v>44897</v>
      </c>
      <c r="F5911" t="b">
        <v>1</v>
      </c>
      <c r="G5911" s="6">
        <v>3383450</v>
      </c>
      <c r="H5911" s="6">
        <v>69300</v>
      </c>
      <c r="I5911">
        <v>0</v>
      </c>
      <c r="J5911" s="6">
        <v>3452750</v>
      </c>
    </row>
    <row r="5912" spans="1:10" x14ac:dyDescent="0.3">
      <c r="A5912" s="5">
        <v>45992</v>
      </c>
      <c r="B5912" t="s">
        <v>80</v>
      </c>
      <c r="C5912" t="s">
        <v>543</v>
      </c>
      <c r="D5912" s="1">
        <v>44901</v>
      </c>
      <c r="F5912" t="b">
        <v>1</v>
      </c>
      <c r="G5912" s="6">
        <v>4296590</v>
      </c>
      <c r="H5912">
        <v>0</v>
      </c>
      <c r="I5912">
        <v>0</v>
      </c>
      <c r="J5912" s="6">
        <v>4296590</v>
      </c>
    </row>
    <row r="5913" spans="1:10" x14ac:dyDescent="0.3">
      <c r="A5913" s="5">
        <v>45992</v>
      </c>
      <c r="B5913" t="s">
        <v>81</v>
      </c>
      <c r="C5913" t="s">
        <v>544</v>
      </c>
      <c r="D5913" s="1">
        <v>44916</v>
      </c>
      <c r="F5913" t="b">
        <v>1</v>
      </c>
      <c r="G5913" s="6">
        <v>4662030</v>
      </c>
      <c r="H5913">
        <v>0</v>
      </c>
      <c r="I5913" s="6">
        <v>17460</v>
      </c>
      <c r="J5913" s="6">
        <v>4679490</v>
      </c>
    </row>
    <row r="5914" spans="1:10" x14ac:dyDescent="0.3">
      <c r="A5914" s="5">
        <v>45992</v>
      </c>
      <c r="B5914" t="s">
        <v>82</v>
      </c>
      <c r="C5914" t="s">
        <v>545</v>
      </c>
      <c r="D5914" s="1">
        <v>44922</v>
      </c>
      <c r="F5914" t="b">
        <v>1</v>
      </c>
      <c r="G5914" s="6">
        <v>4188940</v>
      </c>
      <c r="H5914">
        <v>0</v>
      </c>
      <c r="I5914">
        <v>0</v>
      </c>
      <c r="J5914" s="6">
        <v>4188940</v>
      </c>
    </row>
    <row r="5915" spans="1:10" x14ac:dyDescent="0.3">
      <c r="A5915" s="5">
        <v>45992</v>
      </c>
      <c r="B5915" t="s">
        <v>83</v>
      </c>
      <c r="C5915" t="s">
        <v>546</v>
      </c>
      <c r="D5915" s="1">
        <v>44945</v>
      </c>
      <c r="F5915" t="b">
        <v>1</v>
      </c>
      <c r="G5915" s="6">
        <v>5407300</v>
      </c>
      <c r="H5915">
        <v>0</v>
      </c>
      <c r="I5915">
        <v>0</v>
      </c>
      <c r="J5915" s="6">
        <v>5407300</v>
      </c>
    </row>
    <row r="5916" spans="1:10" x14ac:dyDescent="0.3">
      <c r="A5916" s="5">
        <v>45992</v>
      </c>
      <c r="B5916" t="s">
        <v>84</v>
      </c>
      <c r="C5916" t="s">
        <v>547</v>
      </c>
      <c r="D5916" s="1">
        <v>44978</v>
      </c>
      <c r="F5916" t="b">
        <v>1</v>
      </c>
      <c r="G5916" s="6">
        <v>4642820</v>
      </c>
      <c r="H5916" s="6">
        <v>85400</v>
      </c>
      <c r="I5916" s="6">
        <v>1977640</v>
      </c>
      <c r="J5916" s="6">
        <v>6705860</v>
      </c>
    </row>
    <row r="5917" spans="1:10" x14ac:dyDescent="0.3">
      <c r="A5917" s="5">
        <v>45992</v>
      </c>
      <c r="B5917" t="s">
        <v>85</v>
      </c>
      <c r="C5917" t="s">
        <v>548</v>
      </c>
      <c r="D5917" s="1">
        <v>44985</v>
      </c>
      <c r="F5917" t="b">
        <v>1</v>
      </c>
      <c r="G5917" s="6">
        <v>5298760</v>
      </c>
      <c r="H5917">
        <v>0</v>
      </c>
      <c r="I5917">
        <v>0</v>
      </c>
      <c r="J5917" s="6">
        <v>5298760</v>
      </c>
    </row>
    <row r="5918" spans="1:10" x14ac:dyDescent="0.3">
      <c r="A5918" s="5">
        <v>45992</v>
      </c>
      <c r="B5918" t="s">
        <v>86</v>
      </c>
      <c r="C5918" t="s">
        <v>549</v>
      </c>
      <c r="D5918" s="1">
        <v>45007</v>
      </c>
      <c r="F5918" t="b">
        <v>1</v>
      </c>
      <c r="G5918" s="6">
        <v>6743000</v>
      </c>
      <c r="H5918">
        <v>0</v>
      </c>
      <c r="I5918">
        <v>0</v>
      </c>
      <c r="J5918" s="6">
        <v>6743000</v>
      </c>
    </row>
    <row r="5919" spans="1:10" x14ac:dyDescent="0.3">
      <c r="A5919" s="5">
        <v>45992</v>
      </c>
      <c r="B5919" t="s">
        <v>87</v>
      </c>
      <c r="C5919" t="s">
        <v>550</v>
      </c>
      <c r="D5919" s="1">
        <v>45012</v>
      </c>
      <c r="F5919" t="b">
        <v>1</v>
      </c>
      <c r="G5919" s="6">
        <v>4791130</v>
      </c>
      <c r="H5919" s="6">
        <v>167500</v>
      </c>
      <c r="I5919">
        <v>0</v>
      </c>
      <c r="J5919" s="6">
        <v>4958630</v>
      </c>
    </row>
    <row r="5920" spans="1:10" x14ac:dyDescent="0.3">
      <c r="A5920" s="5">
        <v>45992</v>
      </c>
      <c r="B5920" t="s">
        <v>88</v>
      </c>
      <c r="C5920" t="s">
        <v>551</v>
      </c>
      <c r="D5920" s="1">
        <v>45014</v>
      </c>
      <c r="F5920" t="b">
        <v>1</v>
      </c>
      <c r="G5920" s="6">
        <v>8638010</v>
      </c>
      <c r="H5920">
        <v>0</v>
      </c>
      <c r="I5920">
        <v>500</v>
      </c>
      <c r="J5920" s="6">
        <v>8638510</v>
      </c>
    </row>
    <row r="5921" spans="1:10" x14ac:dyDescent="0.3">
      <c r="A5921" s="5">
        <v>45992</v>
      </c>
      <c r="B5921" t="s">
        <v>89</v>
      </c>
      <c r="C5921" t="s">
        <v>552</v>
      </c>
      <c r="D5921" s="1">
        <v>45026</v>
      </c>
      <c r="F5921" t="b">
        <v>1</v>
      </c>
      <c r="G5921" s="6">
        <v>3947150</v>
      </c>
      <c r="H5921">
        <v>0</v>
      </c>
      <c r="I5921">
        <v>0</v>
      </c>
      <c r="J5921" s="6">
        <v>3947150</v>
      </c>
    </row>
    <row r="5922" spans="1:10" x14ac:dyDescent="0.3">
      <c r="A5922" s="5">
        <v>45992</v>
      </c>
      <c r="B5922" t="s">
        <v>90</v>
      </c>
      <c r="C5922" t="s">
        <v>553</v>
      </c>
      <c r="D5922" s="1">
        <v>45036</v>
      </c>
      <c r="F5922" t="b">
        <v>1</v>
      </c>
      <c r="G5922" s="6">
        <v>7492280</v>
      </c>
      <c r="H5922">
        <v>0</v>
      </c>
      <c r="I5922">
        <v>0</v>
      </c>
      <c r="J5922" s="6">
        <v>7492280</v>
      </c>
    </row>
    <row r="5923" spans="1:10" x14ac:dyDescent="0.3">
      <c r="A5923" s="5">
        <v>45992</v>
      </c>
      <c r="B5923" t="s">
        <v>91</v>
      </c>
      <c r="C5923" t="s">
        <v>554</v>
      </c>
      <c r="D5923" s="1">
        <v>45042</v>
      </c>
      <c r="F5923" t="b">
        <v>1</v>
      </c>
      <c r="G5923" s="6">
        <v>10830930</v>
      </c>
      <c r="H5923">
        <v>0</v>
      </c>
      <c r="I5923" s="6">
        <v>5800</v>
      </c>
      <c r="J5923" s="6">
        <v>10836730</v>
      </c>
    </row>
    <row r="5924" spans="1:10" x14ac:dyDescent="0.3">
      <c r="A5924" s="5">
        <v>45992</v>
      </c>
      <c r="B5924" t="s">
        <v>92</v>
      </c>
      <c r="C5924" t="s">
        <v>555</v>
      </c>
      <c r="D5924" s="1">
        <v>45049</v>
      </c>
      <c r="F5924" t="b">
        <v>1</v>
      </c>
      <c r="G5924" s="6">
        <v>2745500</v>
      </c>
      <c r="H5924" s="6">
        <v>98500</v>
      </c>
      <c r="I5924">
        <v>0</v>
      </c>
      <c r="J5924" s="6">
        <v>2844000</v>
      </c>
    </row>
    <row r="5925" spans="1:10" x14ac:dyDescent="0.3">
      <c r="A5925" s="5">
        <v>45992</v>
      </c>
      <c r="B5925" t="s">
        <v>93</v>
      </c>
      <c r="C5925" t="s">
        <v>556</v>
      </c>
      <c r="D5925" s="1">
        <v>45077</v>
      </c>
      <c r="F5925" t="b">
        <v>1</v>
      </c>
      <c r="G5925" s="6">
        <v>4273140</v>
      </c>
      <c r="H5925">
        <v>0</v>
      </c>
      <c r="I5925">
        <v>0</v>
      </c>
      <c r="J5925" s="6">
        <v>4273140</v>
      </c>
    </row>
    <row r="5926" spans="1:10" x14ac:dyDescent="0.3">
      <c r="A5926" s="5">
        <v>45992</v>
      </c>
      <c r="B5926" t="s">
        <v>94</v>
      </c>
      <c r="C5926" t="s">
        <v>557</v>
      </c>
      <c r="D5926" s="1">
        <v>45097</v>
      </c>
      <c r="F5926" t="b">
        <v>1</v>
      </c>
      <c r="G5926" s="6">
        <v>3295390</v>
      </c>
      <c r="H5926">
        <v>0</v>
      </c>
      <c r="I5926">
        <v>0</v>
      </c>
      <c r="J5926" s="6">
        <v>3295390</v>
      </c>
    </row>
    <row r="5927" spans="1:10" x14ac:dyDescent="0.3">
      <c r="A5927" s="5">
        <v>45992</v>
      </c>
      <c r="B5927" t="s">
        <v>95</v>
      </c>
      <c r="C5927" t="s">
        <v>558</v>
      </c>
      <c r="D5927" s="1">
        <v>45120</v>
      </c>
      <c r="F5927" t="b">
        <v>1</v>
      </c>
      <c r="G5927" s="6">
        <v>4392320</v>
      </c>
      <c r="H5927">
        <v>0</v>
      </c>
      <c r="I5927">
        <v>0</v>
      </c>
      <c r="J5927" s="6">
        <v>4392320</v>
      </c>
    </row>
    <row r="5928" spans="1:10" x14ac:dyDescent="0.3">
      <c r="A5928" s="5">
        <v>45992</v>
      </c>
      <c r="B5928" t="s">
        <v>96</v>
      </c>
      <c r="C5928" t="s">
        <v>559</v>
      </c>
      <c r="D5928" s="1">
        <v>45120</v>
      </c>
      <c r="F5928" t="b">
        <v>1</v>
      </c>
      <c r="G5928" s="6">
        <v>4220150</v>
      </c>
      <c r="H5928">
        <v>0</v>
      </c>
      <c r="I5928">
        <v>0</v>
      </c>
      <c r="J5928" s="6">
        <v>4220150</v>
      </c>
    </row>
    <row r="5929" spans="1:10" x14ac:dyDescent="0.3">
      <c r="A5929" s="5">
        <v>45992</v>
      </c>
      <c r="B5929" t="s">
        <v>97</v>
      </c>
      <c r="C5929" t="s">
        <v>560</v>
      </c>
      <c r="D5929" s="1">
        <v>45121</v>
      </c>
      <c r="F5929" t="b">
        <v>1</v>
      </c>
      <c r="G5929" s="6">
        <v>6069100</v>
      </c>
      <c r="H5929">
        <v>0</v>
      </c>
      <c r="I5929" s="6">
        <v>20840</v>
      </c>
      <c r="J5929" s="6">
        <v>6089940</v>
      </c>
    </row>
    <row r="5930" spans="1:10" x14ac:dyDescent="0.3">
      <c r="A5930" s="5">
        <v>45992</v>
      </c>
      <c r="B5930" t="s">
        <v>98</v>
      </c>
      <c r="C5930" t="s">
        <v>561</v>
      </c>
      <c r="D5930" s="1">
        <v>45121</v>
      </c>
      <c r="F5930" t="b">
        <v>1</v>
      </c>
      <c r="G5930" s="6">
        <v>3174370</v>
      </c>
      <c r="H5930">
        <v>0</v>
      </c>
      <c r="I5930">
        <v>0</v>
      </c>
      <c r="J5930" s="6">
        <v>3174370</v>
      </c>
    </row>
    <row r="5931" spans="1:10" x14ac:dyDescent="0.3">
      <c r="A5931" s="5">
        <v>45992</v>
      </c>
      <c r="B5931" t="s">
        <v>99</v>
      </c>
      <c r="C5931" t="s">
        <v>562</v>
      </c>
      <c r="D5931" s="1">
        <v>45126</v>
      </c>
      <c r="F5931" t="b">
        <v>1</v>
      </c>
      <c r="G5931" s="6">
        <v>5439150</v>
      </c>
      <c r="H5931">
        <v>0</v>
      </c>
      <c r="I5931">
        <v>0</v>
      </c>
      <c r="J5931" s="6">
        <v>5439150</v>
      </c>
    </row>
    <row r="5932" spans="1:10" x14ac:dyDescent="0.3">
      <c r="A5932" s="5">
        <v>45992</v>
      </c>
      <c r="B5932" t="s">
        <v>100</v>
      </c>
      <c r="C5932" t="s">
        <v>563</v>
      </c>
      <c r="D5932" s="1">
        <v>45133</v>
      </c>
      <c r="F5932" t="b">
        <v>1</v>
      </c>
      <c r="G5932" s="6">
        <v>6153780</v>
      </c>
      <c r="H5932">
        <v>0</v>
      </c>
      <c r="I5932">
        <v>0</v>
      </c>
      <c r="J5932" s="6">
        <v>6153780</v>
      </c>
    </row>
    <row r="5933" spans="1:10" x14ac:dyDescent="0.3">
      <c r="A5933" s="5">
        <v>45992</v>
      </c>
      <c r="B5933" t="s">
        <v>101</v>
      </c>
      <c r="C5933" t="s">
        <v>564</v>
      </c>
      <c r="D5933" s="1">
        <v>45140</v>
      </c>
      <c r="F5933" t="b">
        <v>1</v>
      </c>
      <c r="G5933" s="6">
        <v>4061260</v>
      </c>
      <c r="H5933">
        <v>0</v>
      </c>
      <c r="I5933">
        <v>0</v>
      </c>
      <c r="J5933" s="6">
        <v>4061260</v>
      </c>
    </row>
    <row r="5934" spans="1:10" x14ac:dyDescent="0.3">
      <c r="A5934" s="5">
        <v>45992</v>
      </c>
      <c r="B5934" t="s">
        <v>102</v>
      </c>
      <c r="C5934" t="s">
        <v>565</v>
      </c>
      <c r="D5934" s="1">
        <v>45154</v>
      </c>
      <c r="F5934" t="b">
        <v>1</v>
      </c>
      <c r="G5934" s="6">
        <v>9130100</v>
      </c>
      <c r="H5934">
        <v>0</v>
      </c>
      <c r="I5934" s="6">
        <v>5500</v>
      </c>
      <c r="J5934" s="6">
        <v>9135600</v>
      </c>
    </row>
    <row r="5935" spans="1:10" x14ac:dyDescent="0.3">
      <c r="A5935" s="5">
        <v>45992</v>
      </c>
      <c r="B5935" t="s">
        <v>103</v>
      </c>
      <c r="C5935" t="s">
        <v>566</v>
      </c>
      <c r="D5935" s="1">
        <v>45159</v>
      </c>
      <c r="F5935" t="b">
        <v>1</v>
      </c>
      <c r="G5935" s="6">
        <v>6978820</v>
      </c>
      <c r="H5935">
        <v>0</v>
      </c>
      <c r="I5935">
        <v>0</v>
      </c>
      <c r="J5935" s="6">
        <v>6978820</v>
      </c>
    </row>
    <row r="5936" spans="1:10" x14ac:dyDescent="0.3">
      <c r="A5936" s="5">
        <v>45992</v>
      </c>
      <c r="B5936" t="s">
        <v>104</v>
      </c>
      <c r="C5936" t="s">
        <v>567</v>
      </c>
      <c r="D5936" s="1">
        <v>45187</v>
      </c>
      <c r="F5936" t="b">
        <v>1</v>
      </c>
      <c r="G5936" s="6">
        <v>6317960</v>
      </c>
      <c r="H5936">
        <v>0</v>
      </c>
      <c r="I5936">
        <v>0</v>
      </c>
      <c r="J5936" s="6">
        <v>6317960</v>
      </c>
    </row>
    <row r="5937" spans="1:10" x14ac:dyDescent="0.3">
      <c r="A5937" s="5">
        <v>45992</v>
      </c>
      <c r="B5937" t="s">
        <v>105</v>
      </c>
      <c r="C5937" t="s">
        <v>568</v>
      </c>
      <c r="D5937" s="1">
        <v>45187</v>
      </c>
      <c r="F5937" t="b">
        <v>1</v>
      </c>
      <c r="G5937" s="6">
        <v>4849580</v>
      </c>
      <c r="H5937">
        <v>0</v>
      </c>
      <c r="I5937">
        <v>0</v>
      </c>
      <c r="J5937" s="6">
        <v>4849580</v>
      </c>
    </row>
    <row r="5938" spans="1:10" x14ac:dyDescent="0.3">
      <c r="A5938" s="5">
        <v>45992</v>
      </c>
      <c r="B5938" t="s">
        <v>106</v>
      </c>
      <c r="C5938" t="s">
        <v>569</v>
      </c>
      <c r="D5938" s="1">
        <v>45188</v>
      </c>
      <c r="F5938" t="b">
        <v>1</v>
      </c>
      <c r="G5938" s="6">
        <v>4238950</v>
      </c>
      <c r="H5938">
        <v>0</v>
      </c>
      <c r="I5938">
        <v>0</v>
      </c>
      <c r="J5938" s="6">
        <v>4238950</v>
      </c>
    </row>
    <row r="5939" spans="1:10" x14ac:dyDescent="0.3">
      <c r="A5939" s="5">
        <v>45992</v>
      </c>
      <c r="B5939" t="s">
        <v>107</v>
      </c>
      <c r="C5939" t="s">
        <v>570</v>
      </c>
      <c r="D5939" s="1">
        <v>45189</v>
      </c>
      <c r="F5939" t="b">
        <v>1</v>
      </c>
      <c r="G5939" s="6">
        <v>7344900</v>
      </c>
      <c r="H5939">
        <v>0</v>
      </c>
      <c r="I5939">
        <v>0</v>
      </c>
      <c r="J5939" s="6">
        <v>7344900</v>
      </c>
    </row>
    <row r="5940" spans="1:10" x14ac:dyDescent="0.3">
      <c r="A5940" s="5">
        <v>45992</v>
      </c>
      <c r="B5940" t="s">
        <v>108</v>
      </c>
      <c r="C5940" t="s">
        <v>571</v>
      </c>
      <c r="D5940" s="1">
        <v>45194</v>
      </c>
      <c r="F5940" t="b">
        <v>1</v>
      </c>
      <c r="G5940" s="6">
        <v>6093500</v>
      </c>
      <c r="H5940">
        <v>0</v>
      </c>
      <c r="I5940" s="6">
        <v>13000</v>
      </c>
      <c r="J5940" s="6">
        <v>6106500</v>
      </c>
    </row>
    <row r="5941" spans="1:10" x14ac:dyDescent="0.3">
      <c r="A5941" s="5">
        <v>45992</v>
      </c>
      <c r="B5941" t="s">
        <v>109</v>
      </c>
      <c r="C5941" t="s">
        <v>572</v>
      </c>
      <c r="D5941" s="1">
        <v>45195</v>
      </c>
      <c r="F5941" t="b">
        <v>1</v>
      </c>
      <c r="G5941" s="6">
        <v>7433810</v>
      </c>
      <c r="H5941">
        <v>0</v>
      </c>
      <c r="I5941">
        <v>0</v>
      </c>
      <c r="J5941" s="6">
        <v>7433810</v>
      </c>
    </row>
    <row r="5942" spans="1:10" x14ac:dyDescent="0.3">
      <c r="A5942" s="5">
        <v>45992</v>
      </c>
      <c r="B5942" t="s">
        <v>110</v>
      </c>
      <c r="C5942" t="s">
        <v>573</v>
      </c>
      <c r="D5942" s="1">
        <v>45225</v>
      </c>
      <c r="F5942" t="b">
        <v>1</v>
      </c>
      <c r="G5942" s="6">
        <v>6684300</v>
      </c>
      <c r="H5942">
        <v>0</v>
      </c>
      <c r="I5942" s="6">
        <v>5200</v>
      </c>
      <c r="J5942" s="6">
        <v>6689500</v>
      </c>
    </row>
    <row r="5943" spans="1:10" x14ac:dyDescent="0.3">
      <c r="A5943" s="5">
        <v>45992</v>
      </c>
      <c r="B5943" t="s">
        <v>111</v>
      </c>
      <c r="C5943" t="s">
        <v>574</v>
      </c>
      <c r="D5943" s="1">
        <v>45229</v>
      </c>
      <c r="F5943" t="b">
        <v>1</v>
      </c>
      <c r="G5943" s="6">
        <v>5745500</v>
      </c>
      <c r="H5943">
        <v>0</v>
      </c>
      <c r="I5943">
        <v>0</v>
      </c>
      <c r="J5943" s="6">
        <v>5745500</v>
      </c>
    </row>
    <row r="5944" spans="1:10" x14ac:dyDescent="0.3">
      <c r="A5944" s="5">
        <v>45992</v>
      </c>
      <c r="B5944" t="s">
        <v>112</v>
      </c>
      <c r="C5944" t="s">
        <v>575</v>
      </c>
      <c r="D5944" s="1">
        <v>45236</v>
      </c>
      <c r="F5944" t="b">
        <v>1</v>
      </c>
      <c r="G5944" s="6">
        <v>4630960</v>
      </c>
      <c r="H5944">
        <v>0</v>
      </c>
      <c r="I5944" s="6">
        <v>8840</v>
      </c>
      <c r="J5944" s="6">
        <v>4639800</v>
      </c>
    </row>
    <row r="5945" spans="1:10" x14ac:dyDescent="0.3">
      <c r="A5945" s="5">
        <v>45992</v>
      </c>
      <c r="B5945" t="s">
        <v>113</v>
      </c>
      <c r="C5945" t="s">
        <v>576</v>
      </c>
      <c r="D5945" s="1">
        <v>45251</v>
      </c>
      <c r="F5945" t="b">
        <v>1</v>
      </c>
      <c r="G5945" s="6">
        <v>5676640</v>
      </c>
      <c r="H5945">
        <v>0</v>
      </c>
      <c r="I5945">
        <v>0</v>
      </c>
      <c r="J5945" s="6">
        <v>5676640</v>
      </c>
    </row>
    <row r="5946" spans="1:10" x14ac:dyDescent="0.3">
      <c r="A5946" s="5">
        <v>45992</v>
      </c>
      <c r="B5946" t="s">
        <v>114</v>
      </c>
      <c r="C5946" t="s">
        <v>577</v>
      </c>
      <c r="D5946" s="1">
        <v>45272</v>
      </c>
      <c r="F5946" t="b">
        <v>1</v>
      </c>
      <c r="G5946" s="6">
        <v>6315620</v>
      </c>
      <c r="H5946">
        <v>0</v>
      </c>
      <c r="I5946">
        <v>0</v>
      </c>
      <c r="J5946" s="6">
        <v>6315620</v>
      </c>
    </row>
    <row r="5947" spans="1:10" x14ac:dyDescent="0.3">
      <c r="A5947" s="5">
        <v>45992</v>
      </c>
      <c r="B5947" t="s">
        <v>115</v>
      </c>
      <c r="C5947" t="s">
        <v>578</v>
      </c>
      <c r="D5947" s="1">
        <v>45278</v>
      </c>
      <c r="F5947" t="b">
        <v>1</v>
      </c>
      <c r="G5947" s="6">
        <v>5209800</v>
      </c>
      <c r="H5947">
        <v>0</v>
      </c>
      <c r="I5947">
        <v>0</v>
      </c>
      <c r="J5947" s="6">
        <v>5209800</v>
      </c>
    </row>
    <row r="5948" spans="1:10" x14ac:dyDescent="0.3">
      <c r="A5948" s="5">
        <v>45992</v>
      </c>
      <c r="B5948" t="s">
        <v>116</v>
      </c>
      <c r="C5948" t="s">
        <v>579</v>
      </c>
      <c r="D5948" s="1">
        <v>45295</v>
      </c>
      <c r="F5948" t="b">
        <v>1</v>
      </c>
      <c r="G5948" s="6">
        <v>6828150</v>
      </c>
      <c r="H5948">
        <v>0</v>
      </c>
      <c r="I5948">
        <v>0</v>
      </c>
      <c r="J5948" s="6">
        <v>6828150</v>
      </c>
    </row>
    <row r="5949" spans="1:10" x14ac:dyDescent="0.3">
      <c r="A5949" s="5">
        <v>45992</v>
      </c>
      <c r="B5949" t="s">
        <v>117</v>
      </c>
      <c r="C5949" t="s">
        <v>581</v>
      </c>
      <c r="D5949" s="1">
        <v>45296</v>
      </c>
      <c r="E5949" s="1">
        <v>45929</v>
      </c>
      <c r="F5949" t="b">
        <v>1</v>
      </c>
      <c r="G5949">
        <v>0</v>
      </c>
      <c r="H5949">
        <v>0</v>
      </c>
      <c r="I5949">
        <v>0</v>
      </c>
      <c r="J5949">
        <v>0</v>
      </c>
    </row>
    <row r="5950" spans="1:10" x14ac:dyDescent="0.3">
      <c r="A5950" s="5">
        <v>45992</v>
      </c>
      <c r="B5950" t="s">
        <v>118</v>
      </c>
      <c r="C5950" t="s">
        <v>580</v>
      </c>
      <c r="D5950" s="1">
        <v>45307</v>
      </c>
      <c r="F5950" t="b">
        <v>1</v>
      </c>
      <c r="G5950" s="6">
        <v>3531500</v>
      </c>
      <c r="H5950">
        <v>0</v>
      </c>
      <c r="I5950" s="6">
        <v>38080</v>
      </c>
      <c r="J5950" s="6">
        <v>3569580</v>
      </c>
    </row>
    <row r="5951" spans="1:10" x14ac:dyDescent="0.3">
      <c r="A5951" s="5">
        <v>45992</v>
      </c>
      <c r="B5951" t="s">
        <v>119</v>
      </c>
      <c r="C5951" t="s">
        <v>582</v>
      </c>
      <c r="D5951" s="1">
        <v>45308</v>
      </c>
      <c r="F5951" t="b">
        <v>1</v>
      </c>
      <c r="G5951" s="6">
        <v>5725210</v>
      </c>
      <c r="H5951">
        <v>0</v>
      </c>
      <c r="I5951" s="6">
        <v>12550</v>
      </c>
      <c r="J5951" s="6">
        <v>5737760</v>
      </c>
    </row>
    <row r="5952" spans="1:10" x14ac:dyDescent="0.3">
      <c r="A5952" s="5">
        <v>45992</v>
      </c>
      <c r="B5952" t="s">
        <v>120</v>
      </c>
      <c r="C5952" t="s">
        <v>583</v>
      </c>
      <c r="D5952" s="1">
        <v>45316</v>
      </c>
      <c r="F5952" t="b">
        <v>1</v>
      </c>
      <c r="G5952" s="6">
        <v>6748000</v>
      </c>
      <c r="H5952">
        <v>0</v>
      </c>
      <c r="I5952">
        <v>0</v>
      </c>
      <c r="J5952" s="6">
        <v>6748000</v>
      </c>
    </row>
    <row r="5953" spans="1:10" x14ac:dyDescent="0.3">
      <c r="A5953" s="5">
        <v>45992</v>
      </c>
      <c r="B5953" t="s">
        <v>121</v>
      </c>
      <c r="C5953" t="s">
        <v>584</v>
      </c>
      <c r="D5953" s="1">
        <v>45323</v>
      </c>
      <c r="F5953" t="b">
        <v>1</v>
      </c>
      <c r="G5953" s="6">
        <v>2551360</v>
      </c>
      <c r="H5953">
        <v>0</v>
      </c>
      <c r="I5953">
        <v>0</v>
      </c>
      <c r="J5953" s="6">
        <v>2551360</v>
      </c>
    </row>
    <row r="5954" spans="1:10" x14ac:dyDescent="0.3">
      <c r="A5954" s="5">
        <v>45992</v>
      </c>
      <c r="B5954" t="s">
        <v>122</v>
      </c>
      <c r="C5954" t="s">
        <v>585</v>
      </c>
      <c r="D5954" s="1">
        <v>45345</v>
      </c>
      <c r="F5954" t="b">
        <v>1</v>
      </c>
      <c r="G5954" s="6">
        <v>5258550</v>
      </c>
      <c r="H5954">
        <v>0</v>
      </c>
      <c r="I5954">
        <v>0</v>
      </c>
      <c r="J5954" s="6">
        <v>5258550</v>
      </c>
    </row>
    <row r="5955" spans="1:10" x14ac:dyDescent="0.3">
      <c r="A5955" s="5">
        <v>45992</v>
      </c>
      <c r="B5955" t="s">
        <v>123</v>
      </c>
      <c r="C5955" t="s">
        <v>586</v>
      </c>
      <c r="D5955" s="1">
        <v>45351</v>
      </c>
      <c r="F5955" t="b">
        <v>1</v>
      </c>
      <c r="G5955" s="6">
        <v>2315300</v>
      </c>
      <c r="H5955">
        <v>0</v>
      </c>
      <c r="I5955">
        <v>0</v>
      </c>
      <c r="J5955" s="6">
        <v>2315300</v>
      </c>
    </row>
    <row r="5956" spans="1:10" x14ac:dyDescent="0.3">
      <c r="A5956" s="5">
        <v>45992</v>
      </c>
      <c r="B5956" t="s">
        <v>124</v>
      </c>
      <c r="C5956" t="s">
        <v>587</v>
      </c>
      <c r="D5956" s="1">
        <v>45359</v>
      </c>
      <c r="F5956" t="b">
        <v>1</v>
      </c>
      <c r="G5956" s="6">
        <v>5649750</v>
      </c>
      <c r="H5956">
        <v>0</v>
      </c>
      <c r="I5956">
        <v>0</v>
      </c>
      <c r="J5956" s="6">
        <v>5649750</v>
      </c>
    </row>
    <row r="5957" spans="1:10" x14ac:dyDescent="0.3">
      <c r="A5957" s="5">
        <v>45992</v>
      </c>
      <c r="B5957" t="s">
        <v>125</v>
      </c>
      <c r="C5957" t="s">
        <v>588</v>
      </c>
      <c r="D5957" s="1">
        <v>45363</v>
      </c>
      <c r="F5957" t="b">
        <v>1</v>
      </c>
      <c r="G5957" s="6">
        <v>1668900</v>
      </c>
      <c r="H5957">
        <v>0</v>
      </c>
      <c r="I5957">
        <v>0</v>
      </c>
      <c r="J5957" s="6">
        <v>1668900</v>
      </c>
    </row>
    <row r="5958" spans="1:10" x14ac:dyDescent="0.3">
      <c r="A5958" s="5">
        <v>45992</v>
      </c>
      <c r="B5958" t="s">
        <v>126</v>
      </c>
      <c r="C5958" t="s">
        <v>589</v>
      </c>
      <c r="D5958" s="1">
        <v>45364</v>
      </c>
      <c r="F5958" t="b">
        <v>1</v>
      </c>
      <c r="G5958" s="6">
        <v>4096060</v>
      </c>
      <c r="H5958">
        <v>0</v>
      </c>
      <c r="I5958">
        <v>0</v>
      </c>
      <c r="J5958" s="6">
        <v>4096060</v>
      </c>
    </row>
    <row r="5959" spans="1:10" x14ac:dyDescent="0.3">
      <c r="A5959" s="5">
        <v>45992</v>
      </c>
      <c r="B5959" t="s">
        <v>127</v>
      </c>
      <c r="C5959" t="s">
        <v>590</v>
      </c>
      <c r="D5959" s="1">
        <v>45386</v>
      </c>
      <c r="F5959" t="b">
        <v>1</v>
      </c>
      <c r="G5959" s="6">
        <v>4983010</v>
      </c>
      <c r="H5959">
        <v>0</v>
      </c>
      <c r="I5959" s="6">
        <v>16660</v>
      </c>
      <c r="J5959" s="6">
        <v>4999670</v>
      </c>
    </row>
    <row r="5960" spans="1:10" x14ac:dyDescent="0.3">
      <c r="A5960" s="5">
        <v>45992</v>
      </c>
      <c r="B5960" t="s">
        <v>128</v>
      </c>
      <c r="C5960" t="s">
        <v>591</v>
      </c>
      <c r="D5960" s="1">
        <v>45387</v>
      </c>
      <c r="F5960" t="b">
        <v>1</v>
      </c>
      <c r="G5960" s="6">
        <v>4624450</v>
      </c>
      <c r="H5960">
        <v>0</v>
      </c>
      <c r="I5960">
        <v>0</v>
      </c>
      <c r="J5960" s="6">
        <v>4624450</v>
      </c>
    </row>
    <row r="5961" spans="1:10" x14ac:dyDescent="0.3">
      <c r="A5961" s="5">
        <v>45992</v>
      </c>
      <c r="B5961" t="s">
        <v>129</v>
      </c>
      <c r="C5961" t="s">
        <v>592</v>
      </c>
      <c r="D5961" s="1">
        <v>45434</v>
      </c>
      <c r="F5961" t="b">
        <v>1</v>
      </c>
      <c r="G5961" s="6">
        <v>4600580</v>
      </c>
      <c r="H5961">
        <v>0</v>
      </c>
      <c r="I5961">
        <v>0</v>
      </c>
      <c r="J5961" s="6">
        <v>4600580</v>
      </c>
    </row>
    <row r="5962" spans="1:10" x14ac:dyDescent="0.3">
      <c r="A5962" s="5">
        <v>45992</v>
      </c>
      <c r="B5962" t="s">
        <v>130</v>
      </c>
      <c r="C5962" t="s">
        <v>593</v>
      </c>
      <c r="D5962" s="1">
        <v>45436</v>
      </c>
      <c r="F5962" t="b">
        <v>1</v>
      </c>
      <c r="G5962" s="6">
        <v>3392650</v>
      </c>
      <c r="H5962">
        <v>0</v>
      </c>
      <c r="I5962">
        <v>0</v>
      </c>
      <c r="J5962" s="6">
        <v>3392650</v>
      </c>
    </row>
    <row r="5963" spans="1:10" x14ac:dyDescent="0.3">
      <c r="A5963" s="5">
        <v>45992</v>
      </c>
      <c r="B5963" t="s">
        <v>131</v>
      </c>
      <c r="C5963" t="s">
        <v>594</v>
      </c>
      <c r="D5963" s="1">
        <v>45469</v>
      </c>
      <c r="F5963" t="b">
        <v>1</v>
      </c>
      <c r="G5963" s="6">
        <v>7753630</v>
      </c>
      <c r="H5963">
        <v>0</v>
      </c>
      <c r="I5963">
        <v>0</v>
      </c>
      <c r="J5963" s="6">
        <v>7753630</v>
      </c>
    </row>
    <row r="5964" spans="1:10" x14ac:dyDescent="0.3">
      <c r="A5964" s="5">
        <v>45992</v>
      </c>
      <c r="B5964" t="s">
        <v>132</v>
      </c>
      <c r="C5964" t="s">
        <v>598</v>
      </c>
      <c r="D5964" s="1">
        <v>45475</v>
      </c>
      <c r="F5964" t="b">
        <v>1</v>
      </c>
      <c r="G5964" s="6">
        <v>4885250</v>
      </c>
      <c r="H5964">
        <v>0</v>
      </c>
      <c r="I5964">
        <v>0</v>
      </c>
      <c r="J5964" s="6">
        <v>4885250</v>
      </c>
    </row>
    <row r="5965" spans="1:10" x14ac:dyDescent="0.3">
      <c r="A5965" s="5">
        <v>45992</v>
      </c>
      <c r="B5965" t="s">
        <v>133</v>
      </c>
      <c r="C5965" t="s">
        <v>599</v>
      </c>
      <c r="D5965" s="1">
        <v>45495</v>
      </c>
      <c r="F5965" t="b">
        <v>1</v>
      </c>
      <c r="G5965" s="6">
        <v>1431050</v>
      </c>
      <c r="H5965">
        <v>0</v>
      </c>
      <c r="I5965">
        <v>0</v>
      </c>
      <c r="J5965" s="6">
        <v>1431050</v>
      </c>
    </row>
    <row r="5966" spans="1:10" x14ac:dyDescent="0.3">
      <c r="A5966" s="5">
        <v>45992</v>
      </c>
      <c r="B5966" t="s">
        <v>134</v>
      </c>
      <c r="C5966" t="s">
        <v>600</v>
      </c>
      <c r="D5966" s="1">
        <v>45505</v>
      </c>
      <c r="F5966" t="b">
        <v>1</v>
      </c>
      <c r="G5966" s="6">
        <v>4814200</v>
      </c>
      <c r="H5966">
        <v>0</v>
      </c>
      <c r="I5966">
        <v>0</v>
      </c>
      <c r="J5966" s="6">
        <v>4814200</v>
      </c>
    </row>
    <row r="5967" spans="1:10" x14ac:dyDescent="0.3">
      <c r="A5967" s="5">
        <v>45992</v>
      </c>
      <c r="B5967" t="s">
        <v>135</v>
      </c>
      <c r="C5967" t="s">
        <v>601</v>
      </c>
      <c r="D5967" s="1">
        <v>45531</v>
      </c>
      <c r="F5967" t="b">
        <v>1</v>
      </c>
      <c r="G5967" s="6">
        <v>7402330</v>
      </c>
      <c r="H5967">
        <v>0</v>
      </c>
      <c r="I5967">
        <v>0</v>
      </c>
      <c r="J5967" s="6">
        <v>7402330</v>
      </c>
    </row>
    <row r="5968" spans="1:10" x14ac:dyDescent="0.3">
      <c r="A5968" s="5">
        <v>45992</v>
      </c>
      <c r="B5968" t="s">
        <v>136</v>
      </c>
      <c r="C5968" t="s">
        <v>602</v>
      </c>
      <c r="D5968" s="1">
        <v>45532</v>
      </c>
      <c r="F5968" t="b">
        <v>1</v>
      </c>
      <c r="G5968" s="6">
        <v>2882150</v>
      </c>
      <c r="H5968">
        <v>0</v>
      </c>
      <c r="I5968">
        <v>0</v>
      </c>
      <c r="J5968" s="6">
        <v>2882150</v>
      </c>
    </row>
    <row r="5969" spans="1:10" x14ac:dyDescent="0.3">
      <c r="A5969" s="5">
        <v>45992</v>
      </c>
      <c r="B5969" t="s">
        <v>137</v>
      </c>
      <c r="C5969" t="s">
        <v>603</v>
      </c>
      <c r="D5969" s="1">
        <v>45541</v>
      </c>
      <c r="F5969" t="b">
        <v>1</v>
      </c>
      <c r="G5969" s="6">
        <v>4968190</v>
      </c>
      <c r="H5969">
        <v>0</v>
      </c>
      <c r="I5969">
        <v>0</v>
      </c>
      <c r="J5969" s="6">
        <v>4968190</v>
      </c>
    </row>
    <row r="5970" spans="1:10" x14ac:dyDescent="0.3">
      <c r="A5970" s="5">
        <v>45992</v>
      </c>
      <c r="B5970" t="s">
        <v>138</v>
      </c>
      <c r="C5970" t="s">
        <v>604</v>
      </c>
      <c r="D5970" s="1">
        <v>45540</v>
      </c>
      <c r="F5970" t="b">
        <v>1</v>
      </c>
      <c r="G5970" s="6">
        <v>4657220</v>
      </c>
      <c r="H5970">
        <v>0</v>
      </c>
      <c r="I5970">
        <v>0</v>
      </c>
      <c r="J5970" s="6">
        <v>4657220</v>
      </c>
    </row>
    <row r="5971" spans="1:10" x14ac:dyDescent="0.3">
      <c r="A5971" s="5">
        <v>45992</v>
      </c>
      <c r="B5971" t="s">
        <v>139</v>
      </c>
      <c r="C5971" t="s">
        <v>605</v>
      </c>
      <c r="D5971" s="1">
        <v>45567</v>
      </c>
      <c r="F5971" t="b">
        <v>1</v>
      </c>
      <c r="G5971" s="6">
        <v>5080400</v>
      </c>
      <c r="H5971">
        <v>0</v>
      </c>
      <c r="I5971">
        <v>0</v>
      </c>
      <c r="J5971" s="6">
        <v>5080400</v>
      </c>
    </row>
    <row r="5972" spans="1:10" x14ac:dyDescent="0.3">
      <c r="A5972" s="5">
        <v>45992</v>
      </c>
      <c r="B5972" t="s">
        <v>140</v>
      </c>
      <c r="C5972" t="s">
        <v>606</v>
      </c>
      <c r="D5972" s="1">
        <v>45589</v>
      </c>
      <c r="F5972" t="b">
        <v>1</v>
      </c>
      <c r="G5972" s="6">
        <v>3468800</v>
      </c>
      <c r="H5972">
        <v>0</v>
      </c>
      <c r="I5972">
        <v>0</v>
      </c>
      <c r="J5972" s="6">
        <v>3468800</v>
      </c>
    </row>
    <row r="5973" spans="1:10" x14ac:dyDescent="0.3">
      <c r="A5973" s="5">
        <v>45992</v>
      </c>
      <c r="B5973" t="s">
        <v>141</v>
      </c>
      <c r="C5973" t="s">
        <v>607</v>
      </c>
      <c r="D5973" s="1">
        <v>45611</v>
      </c>
      <c r="F5973" t="b">
        <v>1</v>
      </c>
      <c r="G5973" s="6">
        <v>4570560</v>
      </c>
      <c r="H5973">
        <v>0</v>
      </c>
      <c r="I5973" s="6">
        <v>1000</v>
      </c>
      <c r="J5973" s="6">
        <v>4571560</v>
      </c>
    </row>
    <row r="5974" spans="1:10" x14ac:dyDescent="0.3">
      <c r="A5974" s="5">
        <v>45992</v>
      </c>
      <c r="B5974" t="s">
        <v>142</v>
      </c>
      <c r="C5974" t="s">
        <v>608</v>
      </c>
      <c r="D5974" s="1">
        <v>45652</v>
      </c>
      <c r="F5974" t="b">
        <v>0</v>
      </c>
      <c r="G5974" s="6">
        <v>4425350</v>
      </c>
      <c r="H5974">
        <v>0</v>
      </c>
      <c r="I5974">
        <v>0</v>
      </c>
      <c r="J5974" s="6">
        <v>4425350</v>
      </c>
    </row>
    <row r="5975" spans="1:10" x14ac:dyDescent="0.3">
      <c r="A5975" s="5">
        <v>45992</v>
      </c>
      <c r="B5975" t="s">
        <v>143</v>
      </c>
      <c r="C5975" t="s">
        <v>609</v>
      </c>
      <c r="D5975" s="1">
        <v>45659</v>
      </c>
      <c r="F5975" t="b">
        <v>0</v>
      </c>
      <c r="G5975" s="6">
        <v>6251140</v>
      </c>
      <c r="H5975">
        <v>0</v>
      </c>
      <c r="I5975">
        <v>0</v>
      </c>
      <c r="J5975" s="6">
        <v>6251140</v>
      </c>
    </row>
    <row r="5976" spans="1:10" x14ac:dyDescent="0.3">
      <c r="A5976" s="5">
        <v>45992</v>
      </c>
      <c r="B5976" t="s">
        <v>144</v>
      </c>
      <c r="C5976" t="s">
        <v>610</v>
      </c>
      <c r="D5976" s="1">
        <v>45755</v>
      </c>
      <c r="F5976" t="b">
        <v>0</v>
      </c>
      <c r="G5976" s="6">
        <v>7453050</v>
      </c>
      <c r="H5976">
        <v>0</v>
      </c>
      <c r="I5976">
        <v>0</v>
      </c>
      <c r="J5976" s="6">
        <v>7453050</v>
      </c>
    </row>
    <row r="5977" spans="1:10" x14ac:dyDescent="0.3">
      <c r="A5977" s="5">
        <v>45992</v>
      </c>
      <c r="B5977" t="s">
        <v>145</v>
      </c>
      <c r="C5977" t="s">
        <v>611</v>
      </c>
      <c r="D5977" s="1">
        <v>45860</v>
      </c>
      <c r="F5977" t="b">
        <v>0</v>
      </c>
      <c r="G5977" s="6">
        <v>3225200</v>
      </c>
      <c r="H5977">
        <v>0</v>
      </c>
      <c r="I5977">
        <v>0</v>
      </c>
      <c r="J5977" s="6">
        <v>3225200</v>
      </c>
    </row>
    <row r="5978" spans="1:10" x14ac:dyDescent="0.3">
      <c r="A5978" s="5">
        <v>45992</v>
      </c>
      <c r="B5978" t="s">
        <v>147</v>
      </c>
      <c r="C5978" t="s">
        <v>612</v>
      </c>
      <c r="D5978" s="1">
        <v>45880</v>
      </c>
      <c r="F5978" t="b">
        <v>0</v>
      </c>
      <c r="G5978" s="6">
        <v>7091100</v>
      </c>
      <c r="H5978">
        <v>0</v>
      </c>
      <c r="I5978" s="6">
        <v>7540</v>
      </c>
      <c r="J5978" s="6">
        <v>7098640</v>
      </c>
    </row>
    <row r="5979" spans="1:10" x14ac:dyDescent="0.3">
      <c r="A5979" s="5">
        <v>45992</v>
      </c>
      <c r="B5979" t="s">
        <v>146</v>
      </c>
      <c r="C5979" t="s">
        <v>613</v>
      </c>
      <c r="D5979" s="1">
        <v>45867</v>
      </c>
      <c r="F5979" t="b">
        <v>0</v>
      </c>
      <c r="G5979" s="6">
        <v>4660350</v>
      </c>
      <c r="H5979">
        <v>0</v>
      </c>
      <c r="I5979">
        <v>0</v>
      </c>
      <c r="J5979" s="6">
        <v>4660350</v>
      </c>
    </row>
    <row r="5980" spans="1:10" x14ac:dyDescent="0.3">
      <c r="A5980" s="5">
        <v>45992</v>
      </c>
      <c r="B5980" t="s">
        <v>148</v>
      </c>
      <c r="C5980" t="s">
        <v>615</v>
      </c>
      <c r="D5980" s="1">
        <v>45911</v>
      </c>
      <c r="F5980" t="b">
        <v>0</v>
      </c>
      <c r="G5980" s="6">
        <v>4577120</v>
      </c>
      <c r="H5980">
        <v>0</v>
      </c>
      <c r="I5980">
        <v>0</v>
      </c>
      <c r="J5980" s="6">
        <v>4577120</v>
      </c>
    </row>
    <row r="5981" spans="1:10" x14ac:dyDescent="0.3">
      <c r="A5981" s="5">
        <v>45992</v>
      </c>
      <c r="B5981" t="s">
        <v>149</v>
      </c>
      <c r="C5981" t="s">
        <v>616</v>
      </c>
      <c r="D5981" s="1">
        <v>45912</v>
      </c>
      <c r="F5981" t="b">
        <v>0</v>
      </c>
      <c r="G5981" s="6">
        <v>4279410</v>
      </c>
      <c r="H5981">
        <v>0</v>
      </c>
      <c r="I5981">
        <v>0</v>
      </c>
      <c r="J5981" s="6">
        <v>4279410</v>
      </c>
    </row>
    <row r="5982" spans="1:10" x14ac:dyDescent="0.3">
      <c r="A5982" s="5">
        <v>45992</v>
      </c>
      <c r="B5982" t="s">
        <v>150</v>
      </c>
      <c r="C5982" t="s">
        <v>617</v>
      </c>
      <c r="D5982" s="1">
        <v>45912</v>
      </c>
      <c r="F5982" t="b">
        <v>0</v>
      </c>
      <c r="G5982" s="6">
        <v>3621300</v>
      </c>
      <c r="H5982">
        <v>0</v>
      </c>
      <c r="I5982">
        <v>0</v>
      </c>
      <c r="J5982" s="6">
        <v>3621300</v>
      </c>
    </row>
    <row r="5983" spans="1:10" x14ac:dyDescent="0.3">
      <c r="A5983" s="5">
        <v>45992</v>
      </c>
      <c r="B5983" t="s">
        <v>151</v>
      </c>
      <c r="C5983" t="s">
        <v>618</v>
      </c>
      <c r="D5983" s="1">
        <v>45952</v>
      </c>
      <c r="F5983" t="b">
        <v>0</v>
      </c>
      <c r="G5983" s="6">
        <v>2242540</v>
      </c>
      <c r="H5983">
        <v>0</v>
      </c>
      <c r="I5983">
        <v>0</v>
      </c>
      <c r="J5983" s="6">
        <v>2242540</v>
      </c>
    </row>
    <row r="5984" spans="1:10" x14ac:dyDescent="0.3">
      <c r="A5984" s="5">
        <v>45992</v>
      </c>
      <c r="B5984" t="s">
        <v>152</v>
      </c>
      <c r="C5984" t="s">
        <v>619</v>
      </c>
      <c r="D5984" s="1">
        <v>45959</v>
      </c>
      <c r="F5984" t="b">
        <v>0</v>
      </c>
      <c r="G5984" s="6">
        <v>3241330</v>
      </c>
      <c r="H5984">
        <v>0</v>
      </c>
      <c r="I5984">
        <v>0</v>
      </c>
      <c r="J5984" s="6">
        <v>3241330</v>
      </c>
    </row>
    <row r="5985" spans="1:10" x14ac:dyDescent="0.3">
      <c r="A5985" s="5">
        <v>45992</v>
      </c>
      <c r="B5985" t="s">
        <v>153</v>
      </c>
      <c r="C5985" t="s">
        <v>620</v>
      </c>
      <c r="D5985" s="1">
        <v>45975</v>
      </c>
      <c r="F5985" t="b">
        <v>0</v>
      </c>
      <c r="G5985" s="6">
        <v>1761830</v>
      </c>
      <c r="H5985">
        <v>0</v>
      </c>
      <c r="I5985">
        <v>0</v>
      </c>
      <c r="J5985" s="6">
        <v>1761830</v>
      </c>
    </row>
    <row r="5986" spans="1:10" x14ac:dyDescent="0.3">
      <c r="A5986" s="5">
        <v>45992</v>
      </c>
      <c r="B5986" t="s">
        <v>154</v>
      </c>
      <c r="C5986" t="s">
        <v>621</v>
      </c>
      <c r="D5986" s="1">
        <v>45980</v>
      </c>
      <c r="F5986" t="b">
        <v>0</v>
      </c>
      <c r="G5986" s="6">
        <v>2704130</v>
      </c>
      <c r="H5986">
        <v>0</v>
      </c>
      <c r="I5986" s="6">
        <v>15640</v>
      </c>
      <c r="J5986" s="6">
        <v>2719770</v>
      </c>
    </row>
    <row r="5987" spans="1:10" x14ac:dyDescent="0.3">
      <c r="A5987" s="5">
        <v>46023</v>
      </c>
      <c r="B5987" t="s">
        <v>1</v>
      </c>
      <c r="C5987" t="s">
        <v>475</v>
      </c>
      <c r="D5987" s="1">
        <v>42292</v>
      </c>
      <c r="F5987" t="b">
        <v>1</v>
      </c>
      <c r="G5987" s="6">
        <v>6189650</v>
      </c>
      <c r="H5987" s="6">
        <v>477100</v>
      </c>
      <c r="I5987">
        <v>0</v>
      </c>
      <c r="J5987" s="6">
        <v>6666750</v>
      </c>
    </row>
    <row r="5988" spans="1:10" x14ac:dyDescent="0.3">
      <c r="A5988" s="5">
        <v>46023</v>
      </c>
      <c r="B5988" t="s">
        <v>3</v>
      </c>
      <c r="C5988" t="s">
        <v>476</v>
      </c>
      <c r="D5988" s="1">
        <v>42444</v>
      </c>
      <c r="F5988" t="b">
        <v>1</v>
      </c>
      <c r="G5988" s="6">
        <v>2651600</v>
      </c>
      <c r="H5988">
        <v>0</v>
      </c>
      <c r="I5988">
        <v>0</v>
      </c>
      <c r="J5988" s="6">
        <v>2651600</v>
      </c>
    </row>
    <row r="5989" spans="1:10" x14ac:dyDescent="0.3">
      <c r="A5989" s="5">
        <v>46023</v>
      </c>
      <c r="B5989" t="s">
        <v>4</v>
      </c>
      <c r="C5989" t="s">
        <v>477</v>
      </c>
      <c r="D5989" s="1">
        <v>42503</v>
      </c>
      <c r="F5989" t="b">
        <v>1</v>
      </c>
      <c r="G5989" s="6">
        <v>9505900</v>
      </c>
      <c r="H5989">
        <v>0</v>
      </c>
      <c r="I5989">
        <v>0</v>
      </c>
      <c r="J5989" s="6">
        <v>9505900</v>
      </c>
    </row>
    <row r="5990" spans="1:10" x14ac:dyDescent="0.3">
      <c r="A5990" s="5">
        <v>46023</v>
      </c>
      <c r="B5990" t="s">
        <v>6</v>
      </c>
      <c r="C5990" t="s">
        <v>478</v>
      </c>
      <c r="D5990" s="1">
        <v>42638</v>
      </c>
      <c r="F5990" t="b">
        <v>1</v>
      </c>
      <c r="G5990" s="6">
        <v>5582450</v>
      </c>
      <c r="H5990" s="6">
        <v>182800</v>
      </c>
      <c r="I5990">
        <v>0</v>
      </c>
      <c r="J5990" s="6">
        <v>5765250</v>
      </c>
    </row>
    <row r="5991" spans="1:10" x14ac:dyDescent="0.3">
      <c r="A5991" s="5">
        <v>46023</v>
      </c>
      <c r="B5991" t="s">
        <v>8</v>
      </c>
      <c r="C5991" t="s">
        <v>479</v>
      </c>
      <c r="D5991" s="1">
        <v>42708</v>
      </c>
      <c r="F5991" t="b">
        <v>1</v>
      </c>
      <c r="G5991" s="6">
        <v>5348430</v>
      </c>
      <c r="H5991">
        <v>0</v>
      </c>
      <c r="I5991">
        <v>0</v>
      </c>
      <c r="J5991" s="6">
        <v>5348430</v>
      </c>
    </row>
    <row r="5992" spans="1:10" x14ac:dyDescent="0.3">
      <c r="A5992" s="5">
        <v>46023</v>
      </c>
      <c r="B5992" t="s">
        <v>10</v>
      </c>
      <c r="C5992" t="s">
        <v>480</v>
      </c>
      <c r="D5992" s="1">
        <v>43039</v>
      </c>
      <c r="F5992" t="b">
        <v>1</v>
      </c>
      <c r="G5992" s="6">
        <v>4047600</v>
      </c>
      <c r="H5992" s="6">
        <v>218300</v>
      </c>
      <c r="I5992">
        <v>0</v>
      </c>
      <c r="J5992" s="6">
        <v>4265900</v>
      </c>
    </row>
    <row r="5993" spans="1:10" x14ac:dyDescent="0.3">
      <c r="A5993" s="5">
        <v>46023</v>
      </c>
      <c r="B5993" t="s">
        <v>11</v>
      </c>
      <c r="C5993" t="s">
        <v>481</v>
      </c>
      <c r="D5993" s="1">
        <v>43146</v>
      </c>
      <c r="F5993" t="b">
        <v>1</v>
      </c>
      <c r="G5993" s="6">
        <v>6484900</v>
      </c>
      <c r="H5993" s="6">
        <v>76400</v>
      </c>
      <c r="I5993">
        <v>0</v>
      </c>
      <c r="J5993" s="6">
        <v>6561300</v>
      </c>
    </row>
    <row r="5994" spans="1:10" x14ac:dyDescent="0.3">
      <c r="A5994" s="5">
        <v>46023</v>
      </c>
      <c r="B5994" t="s">
        <v>12</v>
      </c>
      <c r="C5994" t="s">
        <v>494</v>
      </c>
      <c r="D5994" s="1">
        <v>43252</v>
      </c>
      <c r="F5994" t="b">
        <v>1</v>
      </c>
      <c r="G5994" s="6">
        <v>819000</v>
      </c>
      <c r="H5994">
        <v>0</v>
      </c>
      <c r="I5994">
        <v>0</v>
      </c>
      <c r="J5994" s="6">
        <v>819000</v>
      </c>
    </row>
    <row r="5995" spans="1:10" x14ac:dyDescent="0.3">
      <c r="A5995" s="5">
        <v>46023</v>
      </c>
      <c r="B5995" t="s">
        <v>13</v>
      </c>
      <c r="C5995" t="s">
        <v>485</v>
      </c>
      <c r="D5995" s="1">
        <v>43779</v>
      </c>
      <c r="F5995" t="b">
        <v>1</v>
      </c>
      <c r="G5995" s="6">
        <v>6589380</v>
      </c>
      <c r="H5995" s="6">
        <v>179800</v>
      </c>
      <c r="I5995" s="6">
        <v>31300</v>
      </c>
      <c r="J5995" s="6">
        <v>6800480</v>
      </c>
    </row>
    <row r="5996" spans="1:10" x14ac:dyDescent="0.3">
      <c r="A5996" s="5">
        <v>46023</v>
      </c>
      <c r="B5996" t="s">
        <v>15</v>
      </c>
      <c r="C5996" t="s">
        <v>517</v>
      </c>
      <c r="D5996" s="1">
        <v>44583</v>
      </c>
      <c r="F5996" t="b">
        <v>1</v>
      </c>
      <c r="G5996" s="6">
        <v>4663800</v>
      </c>
      <c r="H5996" s="6">
        <v>233800</v>
      </c>
      <c r="I5996">
        <v>0</v>
      </c>
      <c r="J5996" s="6">
        <v>4897600</v>
      </c>
    </row>
    <row r="5997" spans="1:10" x14ac:dyDescent="0.3">
      <c r="A5997" s="5">
        <v>46023</v>
      </c>
      <c r="B5997" t="s">
        <v>16</v>
      </c>
      <c r="C5997" t="s">
        <v>538</v>
      </c>
      <c r="D5997" s="1">
        <v>44889</v>
      </c>
      <c r="F5997" t="b">
        <v>1</v>
      </c>
      <c r="G5997" s="6">
        <v>7894170</v>
      </c>
      <c r="H5997">
        <v>0</v>
      </c>
      <c r="I5997">
        <v>0</v>
      </c>
      <c r="J5997" s="6">
        <v>7894170</v>
      </c>
    </row>
    <row r="5998" spans="1:10" x14ac:dyDescent="0.3">
      <c r="A5998" s="5">
        <v>46023</v>
      </c>
      <c r="B5998" t="s">
        <v>17</v>
      </c>
      <c r="C5998" t="s">
        <v>595</v>
      </c>
      <c r="D5998" s="1">
        <v>45470</v>
      </c>
      <c r="F5998" t="b">
        <v>1</v>
      </c>
      <c r="G5998" s="6">
        <v>4120100</v>
      </c>
      <c r="H5998">
        <v>0</v>
      </c>
      <c r="I5998">
        <v>0</v>
      </c>
      <c r="J5998" s="6">
        <v>4120100</v>
      </c>
    </row>
    <row r="5999" spans="1:10" x14ac:dyDescent="0.3">
      <c r="A5999" s="5">
        <v>46023</v>
      </c>
      <c r="B5999" t="s">
        <v>18</v>
      </c>
      <c r="C5999" t="s">
        <v>596</v>
      </c>
      <c r="D5999" s="1">
        <v>45810</v>
      </c>
      <c r="F5999" t="b">
        <v>0</v>
      </c>
      <c r="G5999" s="6">
        <v>3741410</v>
      </c>
      <c r="H5999">
        <v>0</v>
      </c>
      <c r="I5999">
        <v>0</v>
      </c>
      <c r="J5999" s="6">
        <v>3741410</v>
      </c>
    </row>
    <row r="6000" spans="1:10" x14ac:dyDescent="0.3">
      <c r="A6000" s="5">
        <v>46023</v>
      </c>
      <c r="B6000" t="s">
        <v>19</v>
      </c>
      <c r="C6000" t="s">
        <v>597</v>
      </c>
      <c r="D6000" s="1">
        <v>45859</v>
      </c>
      <c r="F6000" t="b">
        <v>0</v>
      </c>
      <c r="G6000" s="6">
        <v>2495250</v>
      </c>
      <c r="H6000">
        <v>0</v>
      </c>
      <c r="I6000">
        <v>0</v>
      </c>
      <c r="J6000" s="6">
        <v>2495250</v>
      </c>
    </row>
    <row r="6001" spans="1:10" x14ac:dyDescent="0.3">
      <c r="A6001" s="5">
        <v>46023</v>
      </c>
      <c r="B6001" t="s">
        <v>156</v>
      </c>
      <c r="C6001" t="s">
        <v>622</v>
      </c>
      <c r="F6001" t="b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3">
      <c r="A6002" s="5">
        <v>46023</v>
      </c>
      <c r="B6002" t="s">
        <v>20</v>
      </c>
      <c r="C6002" t="s">
        <v>482</v>
      </c>
      <c r="D6002" s="1">
        <v>43629</v>
      </c>
      <c r="F6002" t="b">
        <v>1</v>
      </c>
      <c r="G6002" s="6">
        <v>8028880</v>
      </c>
      <c r="H6002" s="6">
        <v>241400</v>
      </c>
      <c r="I6002">
        <v>0</v>
      </c>
      <c r="J6002" s="6">
        <v>8270280</v>
      </c>
    </row>
    <row r="6003" spans="1:10" x14ac:dyDescent="0.3">
      <c r="A6003" s="5">
        <v>46023</v>
      </c>
      <c r="B6003" t="s">
        <v>21</v>
      </c>
      <c r="C6003" t="s">
        <v>483</v>
      </c>
      <c r="D6003" s="1">
        <v>43631</v>
      </c>
      <c r="F6003" t="b">
        <v>1</v>
      </c>
      <c r="G6003" s="6">
        <v>3732000</v>
      </c>
      <c r="H6003" s="6">
        <v>115000</v>
      </c>
      <c r="I6003" s="6">
        <v>17500</v>
      </c>
      <c r="J6003" s="6">
        <v>3864500</v>
      </c>
    </row>
    <row r="6004" spans="1:10" x14ac:dyDescent="0.3">
      <c r="A6004" s="5">
        <v>46023</v>
      </c>
      <c r="B6004" t="s">
        <v>22</v>
      </c>
      <c r="C6004" t="s">
        <v>484</v>
      </c>
      <c r="D6004" s="1">
        <v>43743</v>
      </c>
      <c r="F6004" t="b">
        <v>1</v>
      </c>
      <c r="G6004" s="6">
        <v>6812400</v>
      </c>
      <c r="H6004" s="6">
        <v>193100</v>
      </c>
      <c r="I6004" s="6">
        <v>20600</v>
      </c>
      <c r="J6004" s="6">
        <v>7026100</v>
      </c>
    </row>
    <row r="6005" spans="1:10" x14ac:dyDescent="0.3">
      <c r="A6005" s="5">
        <v>46023</v>
      </c>
      <c r="B6005" t="s">
        <v>23</v>
      </c>
      <c r="C6005" t="s">
        <v>486</v>
      </c>
      <c r="D6005" s="1">
        <v>43834</v>
      </c>
      <c r="F6005" t="b">
        <v>1</v>
      </c>
      <c r="G6005" s="6">
        <v>8867830</v>
      </c>
      <c r="H6005">
        <v>0</v>
      </c>
      <c r="I6005">
        <v>0</v>
      </c>
      <c r="J6005" s="6">
        <v>8867830</v>
      </c>
    </row>
    <row r="6006" spans="1:10" x14ac:dyDescent="0.3">
      <c r="A6006" s="5">
        <v>46023</v>
      </c>
      <c r="B6006" t="s">
        <v>24</v>
      </c>
      <c r="C6006" t="s">
        <v>487</v>
      </c>
      <c r="D6006" s="1">
        <v>43833</v>
      </c>
      <c r="F6006" t="b">
        <v>1</v>
      </c>
      <c r="G6006" s="6">
        <v>4462660</v>
      </c>
      <c r="H6006">
        <v>0</v>
      </c>
      <c r="I6006">
        <v>0</v>
      </c>
      <c r="J6006" s="6">
        <v>4462660</v>
      </c>
    </row>
    <row r="6007" spans="1:10" x14ac:dyDescent="0.3">
      <c r="A6007" s="5">
        <v>46023</v>
      </c>
      <c r="B6007" t="s">
        <v>25</v>
      </c>
      <c r="C6007" t="s">
        <v>488</v>
      </c>
      <c r="D6007" s="1">
        <v>43853</v>
      </c>
      <c r="F6007" t="b">
        <v>1</v>
      </c>
      <c r="G6007" s="6">
        <v>6534530</v>
      </c>
      <c r="H6007" s="6">
        <v>224600</v>
      </c>
      <c r="I6007">
        <v>0</v>
      </c>
      <c r="J6007" s="6">
        <v>6759130</v>
      </c>
    </row>
    <row r="6008" spans="1:10" x14ac:dyDescent="0.3">
      <c r="A6008" s="5">
        <v>46023</v>
      </c>
      <c r="B6008" t="s">
        <v>26</v>
      </c>
      <c r="C6008" t="s">
        <v>489</v>
      </c>
      <c r="D6008" s="1">
        <v>43945</v>
      </c>
      <c r="F6008" t="b">
        <v>1</v>
      </c>
      <c r="G6008" s="6">
        <v>8751460</v>
      </c>
      <c r="H6008" s="6">
        <v>199400</v>
      </c>
      <c r="I6008">
        <v>0</v>
      </c>
      <c r="J6008" s="6">
        <v>8950860</v>
      </c>
    </row>
    <row r="6009" spans="1:10" x14ac:dyDescent="0.3">
      <c r="A6009" s="5">
        <v>46023</v>
      </c>
      <c r="B6009" t="s">
        <v>27</v>
      </c>
      <c r="C6009" t="s">
        <v>490</v>
      </c>
      <c r="D6009" s="1">
        <v>44015</v>
      </c>
      <c r="F6009" t="b">
        <v>1</v>
      </c>
      <c r="G6009" s="6">
        <v>3662330</v>
      </c>
      <c r="H6009">
        <v>0</v>
      </c>
      <c r="I6009">
        <v>0</v>
      </c>
      <c r="J6009" s="6">
        <v>3662330</v>
      </c>
    </row>
    <row r="6010" spans="1:10" x14ac:dyDescent="0.3">
      <c r="A6010" s="5">
        <v>46023</v>
      </c>
      <c r="B6010" t="s">
        <v>28</v>
      </c>
      <c r="C6010" t="s">
        <v>491</v>
      </c>
      <c r="D6010" s="1">
        <v>44042</v>
      </c>
      <c r="F6010" t="b">
        <v>1</v>
      </c>
      <c r="G6010" s="6">
        <v>5675300</v>
      </c>
      <c r="H6010">
        <v>0</v>
      </c>
      <c r="I6010">
        <v>0</v>
      </c>
      <c r="J6010" s="6">
        <v>5675300</v>
      </c>
    </row>
    <row r="6011" spans="1:10" x14ac:dyDescent="0.3">
      <c r="A6011" s="5">
        <v>46023</v>
      </c>
      <c r="B6011" t="s">
        <v>29</v>
      </c>
      <c r="C6011" t="s">
        <v>492</v>
      </c>
      <c r="D6011" s="1">
        <v>44043</v>
      </c>
      <c r="F6011" t="b">
        <v>1</v>
      </c>
      <c r="G6011" s="6">
        <v>4248000</v>
      </c>
      <c r="H6011">
        <v>0</v>
      </c>
      <c r="I6011">
        <v>0</v>
      </c>
      <c r="J6011" s="6">
        <v>4248000</v>
      </c>
    </row>
    <row r="6012" spans="1:10" x14ac:dyDescent="0.3">
      <c r="A6012" s="5">
        <v>46023</v>
      </c>
      <c r="B6012" t="s">
        <v>30</v>
      </c>
      <c r="C6012" t="s">
        <v>493</v>
      </c>
      <c r="D6012" s="1">
        <v>44072</v>
      </c>
      <c r="F6012" t="b">
        <v>1</v>
      </c>
      <c r="G6012" s="6">
        <v>6678590</v>
      </c>
      <c r="H6012">
        <v>0</v>
      </c>
      <c r="I6012" s="6">
        <v>4950</v>
      </c>
      <c r="J6012" s="6">
        <v>6683540</v>
      </c>
    </row>
    <row r="6013" spans="1:10" x14ac:dyDescent="0.3">
      <c r="A6013" s="5">
        <v>46023</v>
      </c>
      <c r="B6013" t="s">
        <v>31</v>
      </c>
      <c r="C6013" t="s">
        <v>495</v>
      </c>
      <c r="D6013" s="1">
        <v>44085</v>
      </c>
      <c r="F6013" t="b">
        <v>1</v>
      </c>
      <c r="G6013" s="6">
        <v>5412120</v>
      </c>
      <c r="H6013">
        <v>0</v>
      </c>
      <c r="I6013">
        <v>0</v>
      </c>
      <c r="J6013" s="6">
        <v>5412120</v>
      </c>
    </row>
    <row r="6014" spans="1:10" x14ac:dyDescent="0.3">
      <c r="A6014" s="5">
        <v>46023</v>
      </c>
      <c r="B6014" t="s">
        <v>32</v>
      </c>
      <c r="C6014" t="s">
        <v>496</v>
      </c>
      <c r="D6014" s="1">
        <v>44130</v>
      </c>
      <c r="E6014" s="1">
        <v>45543</v>
      </c>
      <c r="F6014" t="b">
        <v>1</v>
      </c>
      <c r="G6014">
        <v>0</v>
      </c>
      <c r="H6014">
        <v>0</v>
      </c>
      <c r="I6014">
        <v>0</v>
      </c>
      <c r="J6014">
        <v>0</v>
      </c>
    </row>
    <row r="6015" spans="1:10" x14ac:dyDescent="0.3">
      <c r="A6015" s="5">
        <v>46023</v>
      </c>
      <c r="B6015" t="s">
        <v>33</v>
      </c>
      <c r="C6015" t="s">
        <v>497</v>
      </c>
      <c r="D6015" s="1">
        <v>44147</v>
      </c>
      <c r="F6015" t="b">
        <v>1</v>
      </c>
      <c r="G6015" s="6">
        <v>6777100</v>
      </c>
      <c r="H6015">
        <v>0</v>
      </c>
      <c r="I6015">
        <v>0</v>
      </c>
      <c r="J6015" s="6">
        <v>6777100</v>
      </c>
    </row>
    <row r="6016" spans="1:10" x14ac:dyDescent="0.3">
      <c r="A6016" s="5">
        <v>46023</v>
      </c>
      <c r="B6016" t="s">
        <v>34</v>
      </c>
      <c r="C6016" t="s">
        <v>498</v>
      </c>
      <c r="D6016" s="1">
        <v>44154</v>
      </c>
      <c r="F6016" t="b">
        <v>1</v>
      </c>
      <c r="G6016" s="6">
        <v>7988460</v>
      </c>
      <c r="H6016">
        <v>0</v>
      </c>
      <c r="I6016">
        <v>0</v>
      </c>
      <c r="J6016" s="6">
        <v>7988460</v>
      </c>
    </row>
    <row r="6017" spans="1:10" x14ac:dyDescent="0.3">
      <c r="A6017" s="5">
        <v>46023</v>
      </c>
      <c r="B6017" t="s">
        <v>35</v>
      </c>
      <c r="C6017" t="s">
        <v>499</v>
      </c>
      <c r="D6017" s="1">
        <v>44169</v>
      </c>
      <c r="F6017" t="b">
        <v>1</v>
      </c>
      <c r="G6017" s="6">
        <v>4432560</v>
      </c>
      <c r="H6017">
        <v>0</v>
      </c>
      <c r="I6017">
        <v>0</v>
      </c>
      <c r="J6017" s="6">
        <v>4432560</v>
      </c>
    </row>
    <row r="6018" spans="1:10" x14ac:dyDescent="0.3">
      <c r="A6018" s="5">
        <v>46023</v>
      </c>
      <c r="B6018" t="s">
        <v>36</v>
      </c>
      <c r="C6018" t="s">
        <v>500</v>
      </c>
      <c r="D6018" s="1">
        <v>44217</v>
      </c>
      <c r="E6018" s="1">
        <v>45620</v>
      </c>
      <c r="F6018" t="b">
        <v>1</v>
      </c>
      <c r="G6018">
        <v>0</v>
      </c>
      <c r="H6018">
        <v>0</v>
      </c>
      <c r="I6018">
        <v>0</v>
      </c>
      <c r="J6018">
        <v>0</v>
      </c>
    </row>
    <row r="6019" spans="1:10" x14ac:dyDescent="0.3">
      <c r="A6019" s="5">
        <v>46023</v>
      </c>
      <c r="B6019" t="s">
        <v>37</v>
      </c>
      <c r="C6019" t="s">
        <v>501</v>
      </c>
      <c r="D6019" s="1">
        <v>44245</v>
      </c>
      <c r="E6019" s="1">
        <v>45838</v>
      </c>
      <c r="F6019" t="b">
        <v>1</v>
      </c>
      <c r="G6019">
        <v>0</v>
      </c>
      <c r="H6019">
        <v>0</v>
      </c>
      <c r="I6019">
        <v>0</v>
      </c>
      <c r="J6019">
        <v>0</v>
      </c>
    </row>
    <row r="6020" spans="1:10" x14ac:dyDescent="0.3">
      <c r="A6020" s="5">
        <v>46023</v>
      </c>
      <c r="B6020" t="s">
        <v>38</v>
      </c>
      <c r="C6020" t="s">
        <v>502</v>
      </c>
      <c r="D6020" s="1">
        <v>44252</v>
      </c>
      <c r="F6020" t="b">
        <v>1</v>
      </c>
      <c r="G6020" s="6">
        <v>4119540</v>
      </c>
      <c r="H6020">
        <v>0</v>
      </c>
      <c r="I6020">
        <v>0</v>
      </c>
      <c r="J6020" s="6">
        <v>4119540</v>
      </c>
    </row>
    <row r="6021" spans="1:10" x14ac:dyDescent="0.3">
      <c r="A6021" s="5">
        <v>46023</v>
      </c>
      <c r="B6021" t="s">
        <v>39</v>
      </c>
      <c r="C6021" t="s">
        <v>503</v>
      </c>
      <c r="D6021" s="1">
        <v>44258</v>
      </c>
      <c r="F6021" t="b">
        <v>1</v>
      </c>
      <c r="G6021" s="6">
        <v>5981600</v>
      </c>
      <c r="H6021" s="6">
        <v>159200</v>
      </c>
      <c r="I6021" s="6">
        <v>19400</v>
      </c>
      <c r="J6021" s="6">
        <v>6160200</v>
      </c>
    </row>
    <row r="6022" spans="1:10" x14ac:dyDescent="0.3">
      <c r="A6022" s="5">
        <v>46023</v>
      </c>
      <c r="B6022" t="s">
        <v>40</v>
      </c>
      <c r="C6022" t="s">
        <v>504</v>
      </c>
      <c r="D6022" s="1">
        <v>44280</v>
      </c>
      <c r="F6022" t="b">
        <v>1</v>
      </c>
      <c r="G6022" s="6">
        <v>1692500</v>
      </c>
      <c r="H6022">
        <v>0</v>
      </c>
      <c r="I6022">
        <v>0</v>
      </c>
      <c r="J6022" s="6">
        <v>1692500</v>
      </c>
    </row>
    <row r="6023" spans="1:10" x14ac:dyDescent="0.3">
      <c r="A6023" s="5">
        <v>46023</v>
      </c>
      <c r="B6023" t="s">
        <v>41</v>
      </c>
      <c r="C6023" t="s">
        <v>505</v>
      </c>
      <c r="D6023" s="1">
        <v>44287</v>
      </c>
      <c r="F6023" t="b">
        <v>1</v>
      </c>
      <c r="G6023" s="6">
        <v>6783600</v>
      </c>
      <c r="H6023">
        <v>0</v>
      </c>
      <c r="I6023">
        <v>0</v>
      </c>
      <c r="J6023" s="6">
        <v>6783600</v>
      </c>
    </row>
    <row r="6024" spans="1:10" x14ac:dyDescent="0.3">
      <c r="A6024" s="5">
        <v>46023</v>
      </c>
      <c r="B6024" t="s">
        <v>42</v>
      </c>
      <c r="C6024" t="s">
        <v>506</v>
      </c>
      <c r="D6024" s="1">
        <v>44298</v>
      </c>
      <c r="F6024" t="b">
        <v>1</v>
      </c>
      <c r="G6024" s="6">
        <v>4815420</v>
      </c>
      <c r="H6024">
        <v>0</v>
      </c>
      <c r="I6024">
        <v>0</v>
      </c>
      <c r="J6024" s="6">
        <v>4815420</v>
      </c>
    </row>
    <row r="6025" spans="1:10" x14ac:dyDescent="0.3">
      <c r="A6025" s="5">
        <v>46023</v>
      </c>
      <c r="B6025" t="s">
        <v>43</v>
      </c>
      <c r="C6025" t="s">
        <v>507</v>
      </c>
      <c r="D6025" s="1">
        <v>44299</v>
      </c>
      <c r="F6025" t="b">
        <v>1</v>
      </c>
      <c r="G6025" s="6">
        <v>5545890</v>
      </c>
      <c r="H6025">
        <v>0</v>
      </c>
      <c r="I6025">
        <v>0</v>
      </c>
      <c r="J6025" s="6">
        <v>5545890</v>
      </c>
    </row>
    <row r="6026" spans="1:10" x14ac:dyDescent="0.3">
      <c r="A6026" s="5">
        <v>46023</v>
      </c>
      <c r="B6026" t="s">
        <v>50</v>
      </c>
      <c r="C6026" t="s">
        <v>508</v>
      </c>
      <c r="D6026" s="1">
        <v>44463</v>
      </c>
      <c r="F6026" t="b">
        <v>1</v>
      </c>
      <c r="G6026" s="6">
        <v>2703650</v>
      </c>
      <c r="H6026" s="6">
        <v>146000</v>
      </c>
      <c r="I6026">
        <v>0</v>
      </c>
      <c r="J6026" s="6">
        <v>2849650</v>
      </c>
    </row>
    <row r="6027" spans="1:10" x14ac:dyDescent="0.3">
      <c r="A6027" s="5">
        <v>46023</v>
      </c>
      <c r="B6027" t="s">
        <v>51</v>
      </c>
      <c r="C6027" t="s">
        <v>508</v>
      </c>
      <c r="D6027" s="1">
        <v>44377</v>
      </c>
      <c r="F6027" t="b">
        <v>1</v>
      </c>
      <c r="G6027" s="6">
        <v>5669200</v>
      </c>
      <c r="H6027" s="6">
        <v>110000</v>
      </c>
      <c r="I6027">
        <v>0</v>
      </c>
      <c r="J6027" s="6">
        <v>5779200</v>
      </c>
    </row>
    <row r="6028" spans="1:10" x14ac:dyDescent="0.3">
      <c r="A6028" s="5">
        <v>46023</v>
      </c>
      <c r="B6028" t="s">
        <v>52</v>
      </c>
      <c r="C6028" t="s">
        <v>508</v>
      </c>
      <c r="D6028" s="1">
        <v>44501</v>
      </c>
      <c r="F6028" t="b">
        <v>1</v>
      </c>
      <c r="G6028" s="6">
        <v>5573310</v>
      </c>
      <c r="H6028" s="6">
        <v>140100</v>
      </c>
      <c r="I6028">
        <v>0</v>
      </c>
      <c r="J6028" s="6">
        <v>5713410</v>
      </c>
    </row>
    <row r="6029" spans="1:10" x14ac:dyDescent="0.3">
      <c r="A6029" s="5">
        <v>46023</v>
      </c>
      <c r="B6029" t="s">
        <v>53</v>
      </c>
      <c r="C6029" t="s">
        <v>508</v>
      </c>
      <c r="D6029" s="1">
        <v>44476</v>
      </c>
      <c r="F6029" t="b">
        <v>1</v>
      </c>
      <c r="G6029" s="6">
        <v>4042800</v>
      </c>
      <c r="H6029" s="6">
        <v>101400</v>
      </c>
      <c r="I6029">
        <v>0</v>
      </c>
      <c r="J6029" s="6">
        <v>4144200</v>
      </c>
    </row>
    <row r="6030" spans="1:10" x14ac:dyDescent="0.3">
      <c r="A6030" s="5">
        <v>46023</v>
      </c>
      <c r="B6030" t="s">
        <v>45</v>
      </c>
      <c r="C6030" t="s">
        <v>509</v>
      </c>
      <c r="D6030" s="1">
        <v>44391</v>
      </c>
      <c r="F6030" t="b">
        <v>1</v>
      </c>
      <c r="G6030" s="6">
        <v>7275980</v>
      </c>
      <c r="H6030" s="6">
        <v>84400</v>
      </c>
      <c r="I6030">
        <v>0</v>
      </c>
      <c r="J6030" s="6">
        <v>7360380</v>
      </c>
    </row>
    <row r="6031" spans="1:10" x14ac:dyDescent="0.3">
      <c r="A6031" s="5">
        <v>46023</v>
      </c>
      <c r="B6031" t="s">
        <v>46</v>
      </c>
      <c r="C6031" t="s">
        <v>510</v>
      </c>
      <c r="D6031" s="1">
        <v>44404</v>
      </c>
      <c r="F6031" t="b">
        <v>1</v>
      </c>
      <c r="G6031" s="6">
        <v>7156280</v>
      </c>
      <c r="H6031">
        <v>0</v>
      </c>
      <c r="I6031">
        <v>0</v>
      </c>
      <c r="J6031" s="6">
        <v>7156280</v>
      </c>
    </row>
    <row r="6032" spans="1:10" x14ac:dyDescent="0.3">
      <c r="A6032" s="5">
        <v>46023</v>
      </c>
      <c r="B6032" t="s">
        <v>47</v>
      </c>
      <c r="C6032" t="s">
        <v>511</v>
      </c>
      <c r="D6032" s="1">
        <v>44405</v>
      </c>
      <c r="F6032" t="b">
        <v>1</v>
      </c>
      <c r="G6032" s="6">
        <v>6706080</v>
      </c>
      <c r="H6032">
        <v>0</v>
      </c>
      <c r="I6032">
        <v>0</v>
      </c>
      <c r="J6032" s="6">
        <v>6706080</v>
      </c>
    </row>
    <row r="6033" spans="1:10" x14ac:dyDescent="0.3">
      <c r="A6033" s="5">
        <v>46023</v>
      </c>
      <c r="B6033" t="s">
        <v>44</v>
      </c>
      <c r="C6033" t="s">
        <v>512</v>
      </c>
      <c r="D6033" s="1">
        <v>44421</v>
      </c>
      <c r="F6033" t="b">
        <v>1</v>
      </c>
      <c r="G6033" s="6">
        <v>8699860</v>
      </c>
      <c r="H6033" s="6">
        <v>184500</v>
      </c>
      <c r="I6033">
        <v>0</v>
      </c>
      <c r="J6033" s="6">
        <v>8884360</v>
      </c>
    </row>
    <row r="6034" spans="1:10" x14ac:dyDescent="0.3">
      <c r="A6034" s="5">
        <v>46023</v>
      </c>
      <c r="B6034" t="s">
        <v>48</v>
      </c>
      <c r="C6034" t="s">
        <v>513</v>
      </c>
      <c r="D6034" s="1">
        <v>44446</v>
      </c>
      <c r="F6034" t="b">
        <v>1</v>
      </c>
      <c r="G6034" s="6">
        <v>5103510</v>
      </c>
      <c r="H6034">
        <v>0</v>
      </c>
      <c r="I6034">
        <v>0</v>
      </c>
      <c r="J6034" s="6">
        <v>5103510</v>
      </c>
    </row>
    <row r="6035" spans="1:10" x14ac:dyDescent="0.3">
      <c r="A6035" s="5">
        <v>46023</v>
      </c>
      <c r="B6035" t="s">
        <v>49</v>
      </c>
      <c r="C6035" t="s">
        <v>514</v>
      </c>
      <c r="D6035" s="1">
        <v>44453</v>
      </c>
      <c r="F6035" t="b">
        <v>1</v>
      </c>
      <c r="G6035" s="6">
        <v>7264400</v>
      </c>
      <c r="H6035" s="6">
        <v>223700</v>
      </c>
      <c r="I6035">
        <v>0</v>
      </c>
      <c r="J6035" s="6">
        <v>7488100</v>
      </c>
    </row>
    <row r="6036" spans="1:10" x14ac:dyDescent="0.3">
      <c r="A6036" s="5">
        <v>46023</v>
      </c>
      <c r="B6036" t="s">
        <v>54</v>
      </c>
      <c r="C6036" t="s">
        <v>515</v>
      </c>
      <c r="D6036" s="1">
        <v>44508</v>
      </c>
      <c r="F6036" t="b">
        <v>1</v>
      </c>
      <c r="G6036" s="6">
        <v>7255820</v>
      </c>
      <c r="H6036" s="6">
        <v>175100</v>
      </c>
      <c r="I6036">
        <v>0</v>
      </c>
      <c r="J6036" s="6">
        <v>7430920</v>
      </c>
    </row>
    <row r="6037" spans="1:10" x14ac:dyDescent="0.3">
      <c r="A6037" s="5">
        <v>46023</v>
      </c>
      <c r="B6037" t="s">
        <v>55</v>
      </c>
      <c r="C6037" t="s">
        <v>516</v>
      </c>
      <c r="D6037" s="1">
        <v>44536</v>
      </c>
      <c r="E6037" s="1">
        <v>46028</v>
      </c>
      <c r="F6037" t="b">
        <v>1</v>
      </c>
      <c r="G6037" s="6">
        <v>340650</v>
      </c>
      <c r="H6037">
        <v>0</v>
      </c>
      <c r="I6037">
        <v>0</v>
      </c>
      <c r="J6037" s="6">
        <v>340650</v>
      </c>
    </row>
    <row r="6038" spans="1:10" x14ac:dyDescent="0.3">
      <c r="A6038" s="5">
        <v>46023</v>
      </c>
      <c r="B6038" t="s">
        <v>56</v>
      </c>
      <c r="C6038" t="s">
        <v>518</v>
      </c>
      <c r="D6038" s="1">
        <v>44616</v>
      </c>
      <c r="F6038" t="b">
        <v>1</v>
      </c>
      <c r="G6038" s="6">
        <v>2407590</v>
      </c>
      <c r="H6038">
        <v>0</v>
      </c>
      <c r="I6038">
        <v>0</v>
      </c>
      <c r="J6038" s="6">
        <v>2407590</v>
      </c>
    </row>
    <row r="6039" spans="1:10" x14ac:dyDescent="0.3">
      <c r="A6039" s="5">
        <v>46023</v>
      </c>
      <c r="B6039" t="s">
        <v>57</v>
      </c>
      <c r="C6039" t="s">
        <v>519</v>
      </c>
      <c r="D6039" s="1">
        <v>44643</v>
      </c>
      <c r="F6039" t="b">
        <v>1</v>
      </c>
      <c r="G6039" s="6">
        <v>9770690</v>
      </c>
      <c r="H6039" s="6">
        <v>244100</v>
      </c>
      <c r="I6039">
        <v>0</v>
      </c>
      <c r="J6039" s="6">
        <v>10014790</v>
      </c>
    </row>
    <row r="6040" spans="1:10" x14ac:dyDescent="0.3">
      <c r="A6040" s="5">
        <v>46023</v>
      </c>
      <c r="B6040" t="s">
        <v>58</v>
      </c>
      <c r="C6040" t="s">
        <v>520</v>
      </c>
      <c r="D6040" s="1">
        <v>44651</v>
      </c>
      <c r="F6040" t="b">
        <v>1</v>
      </c>
      <c r="G6040" s="6">
        <v>6582200</v>
      </c>
      <c r="H6040" s="6">
        <v>196700</v>
      </c>
      <c r="I6040" s="6">
        <v>5950</v>
      </c>
      <c r="J6040" s="6">
        <v>6784850</v>
      </c>
    </row>
    <row r="6041" spans="1:10" x14ac:dyDescent="0.3">
      <c r="A6041" s="5">
        <v>46023</v>
      </c>
      <c r="B6041" t="s">
        <v>59</v>
      </c>
      <c r="C6041" t="s">
        <v>521</v>
      </c>
      <c r="D6041" s="1">
        <v>44657</v>
      </c>
      <c r="F6041" t="b">
        <v>1</v>
      </c>
      <c r="G6041" s="6">
        <v>3881700</v>
      </c>
      <c r="H6041">
        <v>0</v>
      </c>
      <c r="I6041" s="6">
        <v>4950</v>
      </c>
      <c r="J6041" s="6">
        <v>3886650</v>
      </c>
    </row>
    <row r="6042" spans="1:10" x14ac:dyDescent="0.3">
      <c r="A6042" s="5">
        <v>46023</v>
      </c>
      <c r="B6042" t="s">
        <v>60</v>
      </c>
      <c r="C6042" t="s">
        <v>522</v>
      </c>
      <c r="D6042" s="1">
        <v>44659</v>
      </c>
      <c r="F6042" t="b">
        <v>1</v>
      </c>
      <c r="G6042" s="6">
        <v>4837540</v>
      </c>
      <c r="H6042" s="6">
        <v>127900</v>
      </c>
      <c r="I6042">
        <v>0</v>
      </c>
      <c r="J6042" s="6">
        <v>4965440</v>
      </c>
    </row>
    <row r="6043" spans="1:10" x14ac:dyDescent="0.3">
      <c r="A6043" s="5">
        <v>46023</v>
      </c>
      <c r="B6043" t="s">
        <v>61</v>
      </c>
      <c r="C6043" t="s">
        <v>523</v>
      </c>
      <c r="D6043" s="1">
        <v>44694</v>
      </c>
      <c r="F6043" t="b">
        <v>1</v>
      </c>
      <c r="G6043" s="6">
        <v>5571770</v>
      </c>
      <c r="H6043" s="6">
        <v>262400</v>
      </c>
      <c r="I6043">
        <v>0</v>
      </c>
      <c r="J6043" s="6">
        <v>5834170</v>
      </c>
    </row>
    <row r="6044" spans="1:10" x14ac:dyDescent="0.3">
      <c r="A6044" s="5">
        <v>46023</v>
      </c>
      <c r="B6044" t="s">
        <v>62</v>
      </c>
      <c r="C6044" t="s">
        <v>524</v>
      </c>
      <c r="D6044" s="1">
        <v>44712</v>
      </c>
      <c r="F6044" t="b">
        <v>1</v>
      </c>
      <c r="G6044" s="6">
        <v>3547400</v>
      </c>
      <c r="H6044">
        <v>0</v>
      </c>
      <c r="I6044">
        <v>0</v>
      </c>
      <c r="J6044" s="6">
        <v>3547400</v>
      </c>
    </row>
    <row r="6045" spans="1:10" x14ac:dyDescent="0.3">
      <c r="A6045" s="5">
        <v>46023</v>
      </c>
      <c r="B6045" t="s">
        <v>63</v>
      </c>
      <c r="C6045" t="s">
        <v>525</v>
      </c>
      <c r="D6045" s="1">
        <v>44762</v>
      </c>
      <c r="F6045" t="b">
        <v>1</v>
      </c>
      <c r="G6045" s="6">
        <v>3684000</v>
      </c>
      <c r="H6045" s="6">
        <v>175500</v>
      </c>
      <c r="I6045">
        <v>0</v>
      </c>
      <c r="J6045" s="6">
        <v>3859500</v>
      </c>
    </row>
    <row r="6046" spans="1:10" x14ac:dyDescent="0.3">
      <c r="A6046" s="5">
        <v>46023</v>
      </c>
      <c r="B6046" t="s">
        <v>64</v>
      </c>
      <c r="C6046" t="s">
        <v>526</v>
      </c>
      <c r="D6046" s="1">
        <v>44775</v>
      </c>
      <c r="F6046" t="b">
        <v>1</v>
      </c>
      <c r="G6046" s="6">
        <v>5451080</v>
      </c>
      <c r="H6046">
        <v>0</v>
      </c>
      <c r="I6046">
        <v>0</v>
      </c>
      <c r="J6046" s="6">
        <v>5451080</v>
      </c>
    </row>
    <row r="6047" spans="1:10" x14ac:dyDescent="0.3">
      <c r="A6047" s="5">
        <v>46023</v>
      </c>
      <c r="B6047" t="s">
        <v>65</v>
      </c>
      <c r="C6047" t="s">
        <v>527</v>
      </c>
      <c r="D6047" s="1">
        <v>44783</v>
      </c>
      <c r="F6047" t="b">
        <v>1</v>
      </c>
      <c r="G6047" s="6">
        <v>3258200</v>
      </c>
      <c r="H6047">
        <v>0</v>
      </c>
      <c r="I6047" s="6">
        <v>5500</v>
      </c>
      <c r="J6047" s="6">
        <v>3263700</v>
      </c>
    </row>
    <row r="6048" spans="1:10" x14ac:dyDescent="0.3">
      <c r="A6048" s="5">
        <v>46023</v>
      </c>
      <c r="B6048" t="s">
        <v>66</v>
      </c>
      <c r="C6048" t="s">
        <v>528</v>
      </c>
      <c r="D6048" s="1">
        <v>44798</v>
      </c>
      <c r="F6048" t="b">
        <v>1</v>
      </c>
      <c r="G6048" s="6">
        <v>4227800</v>
      </c>
      <c r="H6048" s="6">
        <v>76800</v>
      </c>
      <c r="I6048">
        <v>0</v>
      </c>
      <c r="J6048" s="6">
        <v>4304600</v>
      </c>
    </row>
    <row r="6049" spans="1:10" x14ac:dyDescent="0.3">
      <c r="A6049" s="5">
        <v>46023</v>
      </c>
      <c r="B6049" t="s">
        <v>67</v>
      </c>
      <c r="C6049" t="s">
        <v>529</v>
      </c>
      <c r="D6049" s="1">
        <v>44802</v>
      </c>
      <c r="F6049" t="b">
        <v>1</v>
      </c>
      <c r="G6049" s="6">
        <v>7057720</v>
      </c>
      <c r="H6049">
        <v>0</v>
      </c>
      <c r="I6049">
        <v>0</v>
      </c>
      <c r="J6049" s="6">
        <v>7057720</v>
      </c>
    </row>
    <row r="6050" spans="1:10" x14ac:dyDescent="0.3">
      <c r="A6050" s="5">
        <v>46023</v>
      </c>
      <c r="B6050" t="s">
        <v>68</v>
      </c>
      <c r="C6050" t="s">
        <v>530</v>
      </c>
      <c r="D6050" s="1">
        <v>44811</v>
      </c>
      <c r="F6050" t="b">
        <v>1</v>
      </c>
      <c r="G6050" s="6">
        <v>2213000</v>
      </c>
      <c r="H6050">
        <v>0</v>
      </c>
      <c r="I6050">
        <v>0</v>
      </c>
      <c r="J6050" s="6">
        <v>2213000</v>
      </c>
    </row>
    <row r="6051" spans="1:10" x14ac:dyDescent="0.3">
      <c r="A6051" s="5">
        <v>46023</v>
      </c>
      <c r="B6051" t="s">
        <v>69</v>
      </c>
      <c r="C6051" t="s">
        <v>531</v>
      </c>
      <c r="D6051" s="1">
        <v>44820</v>
      </c>
      <c r="F6051" t="b">
        <v>1</v>
      </c>
      <c r="G6051" s="6">
        <v>6575550</v>
      </c>
      <c r="H6051" s="6">
        <v>252200</v>
      </c>
      <c r="I6051">
        <v>500</v>
      </c>
      <c r="J6051" s="6">
        <v>6828250</v>
      </c>
    </row>
    <row r="6052" spans="1:10" x14ac:dyDescent="0.3">
      <c r="A6052" s="5">
        <v>46023</v>
      </c>
      <c r="B6052" t="s">
        <v>70</v>
      </c>
      <c r="C6052" t="s">
        <v>532</v>
      </c>
      <c r="D6052" s="1">
        <v>44845</v>
      </c>
      <c r="F6052" t="b">
        <v>1</v>
      </c>
      <c r="G6052" s="6">
        <v>5692050</v>
      </c>
      <c r="H6052">
        <v>0</v>
      </c>
      <c r="I6052" s="6">
        <v>22950</v>
      </c>
      <c r="J6052" s="6">
        <v>5715000</v>
      </c>
    </row>
    <row r="6053" spans="1:10" x14ac:dyDescent="0.3">
      <c r="A6053" s="5">
        <v>46023</v>
      </c>
      <c r="B6053" t="s">
        <v>71</v>
      </c>
      <c r="C6053" t="s">
        <v>533</v>
      </c>
      <c r="D6053" s="1">
        <v>44848</v>
      </c>
      <c r="F6053" t="b">
        <v>1</v>
      </c>
      <c r="G6053" s="6">
        <v>7560100</v>
      </c>
      <c r="H6053">
        <v>0</v>
      </c>
      <c r="I6053">
        <v>0</v>
      </c>
      <c r="J6053" s="6">
        <v>7560100</v>
      </c>
    </row>
    <row r="6054" spans="1:10" x14ac:dyDescent="0.3">
      <c r="A6054" s="5">
        <v>46023</v>
      </c>
      <c r="B6054" t="s">
        <v>72</v>
      </c>
      <c r="C6054" t="s">
        <v>534</v>
      </c>
      <c r="D6054" s="1">
        <v>44854</v>
      </c>
      <c r="F6054" t="b">
        <v>1</v>
      </c>
      <c r="G6054" s="6">
        <v>6719740</v>
      </c>
      <c r="H6054">
        <v>0</v>
      </c>
      <c r="I6054">
        <v>0</v>
      </c>
      <c r="J6054" s="6">
        <v>6719740</v>
      </c>
    </row>
    <row r="6055" spans="1:10" x14ac:dyDescent="0.3">
      <c r="A6055" s="5">
        <v>46023</v>
      </c>
      <c r="B6055" t="s">
        <v>73</v>
      </c>
      <c r="C6055" t="s">
        <v>535</v>
      </c>
      <c r="D6055" s="1">
        <v>44855</v>
      </c>
      <c r="F6055" t="b">
        <v>1</v>
      </c>
      <c r="G6055" s="6">
        <v>5605390</v>
      </c>
      <c r="H6055">
        <v>0</v>
      </c>
      <c r="I6055">
        <v>0</v>
      </c>
      <c r="J6055" s="6">
        <v>5605390</v>
      </c>
    </row>
    <row r="6056" spans="1:10" x14ac:dyDescent="0.3">
      <c r="A6056" s="5">
        <v>46023</v>
      </c>
      <c r="B6056" t="s">
        <v>74</v>
      </c>
      <c r="C6056" t="s">
        <v>536</v>
      </c>
      <c r="D6056" s="1">
        <v>44859</v>
      </c>
      <c r="F6056" t="b">
        <v>1</v>
      </c>
      <c r="G6056" s="6">
        <v>6854910</v>
      </c>
      <c r="H6056">
        <v>0</v>
      </c>
      <c r="I6056" s="6">
        <v>6960</v>
      </c>
      <c r="J6056" s="6">
        <v>6861870</v>
      </c>
    </row>
    <row r="6057" spans="1:10" x14ac:dyDescent="0.3">
      <c r="A6057" s="5">
        <v>46023</v>
      </c>
      <c r="B6057" t="s">
        <v>75</v>
      </c>
      <c r="C6057" t="s">
        <v>537</v>
      </c>
      <c r="D6057" s="1">
        <v>44861</v>
      </c>
      <c r="F6057" t="b">
        <v>1</v>
      </c>
      <c r="G6057" s="6">
        <v>2695000</v>
      </c>
      <c r="H6057">
        <v>0</v>
      </c>
      <c r="I6057" s="6">
        <v>21220</v>
      </c>
      <c r="J6057" s="6">
        <v>2716220</v>
      </c>
    </row>
    <row r="6058" spans="1:10" x14ac:dyDescent="0.3">
      <c r="A6058" s="5">
        <v>46023</v>
      </c>
      <c r="B6058" t="s">
        <v>76</v>
      </c>
      <c r="C6058" t="s">
        <v>539</v>
      </c>
      <c r="D6058" s="1">
        <v>44889</v>
      </c>
      <c r="F6058" t="b">
        <v>1</v>
      </c>
      <c r="G6058" s="6">
        <v>2137240</v>
      </c>
      <c r="H6058">
        <v>0</v>
      </c>
      <c r="I6058">
        <v>0</v>
      </c>
      <c r="J6058" s="6">
        <v>2137240</v>
      </c>
    </row>
    <row r="6059" spans="1:10" x14ac:dyDescent="0.3">
      <c r="A6059" s="5">
        <v>46023</v>
      </c>
      <c r="B6059" t="s">
        <v>77</v>
      </c>
      <c r="C6059" t="s">
        <v>540</v>
      </c>
      <c r="D6059" s="1">
        <v>44893</v>
      </c>
      <c r="F6059" t="b">
        <v>1</v>
      </c>
      <c r="G6059" s="6">
        <v>6299600</v>
      </c>
      <c r="H6059">
        <v>0</v>
      </c>
      <c r="I6059" s="6">
        <v>1000</v>
      </c>
      <c r="J6059" s="6">
        <v>6300600</v>
      </c>
    </row>
    <row r="6060" spans="1:10" x14ac:dyDescent="0.3">
      <c r="A6060" s="5">
        <v>46023</v>
      </c>
      <c r="B6060" t="s">
        <v>78</v>
      </c>
      <c r="C6060" t="s">
        <v>541</v>
      </c>
      <c r="D6060" s="1">
        <v>44895</v>
      </c>
      <c r="F6060" t="b">
        <v>1</v>
      </c>
      <c r="G6060" s="6">
        <v>3834250</v>
      </c>
      <c r="H6060" s="6">
        <v>131600</v>
      </c>
      <c r="I6060">
        <v>0</v>
      </c>
      <c r="J6060" s="6">
        <v>3965850</v>
      </c>
    </row>
    <row r="6061" spans="1:10" x14ac:dyDescent="0.3">
      <c r="A6061" s="5">
        <v>46023</v>
      </c>
      <c r="B6061" t="s">
        <v>79</v>
      </c>
      <c r="C6061" t="s">
        <v>542</v>
      </c>
      <c r="D6061" s="1">
        <v>44897</v>
      </c>
      <c r="F6061" t="b">
        <v>1</v>
      </c>
      <c r="G6061" s="6">
        <v>3634400</v>
      </c>
      <c r="H6061" s="6">
        <v>74900</v>
      </c>
      <c r="I6061">
        <v>0</v>
      </c>
      <c r="J6061" s="6">
        <v>3709300</v>
      </c>
    </row>
    <row r="6062" spans="1:10" x14ac:dyDescent="0.3">
      <c r="A6062" s="5">
        <v>46023</v>
      </c>
      <c r="B6062" t="s">
        <v>80</v>
      </c>
      <c r="C6062" t="s">
        <v>543</v>
      </c>
      <c r="D6062" s="1">
        <v>44901</v>
      </c>
      <c r="F6062" t="b">
        <v>1</v>
      </c>
      <c r="G6062" s="6">
        <v>4008520</v>
      </c>
      <c r="H6062">
        <v>0</v>
      </c>
      <c r="I6062" s="6">
        <v>5980</v>
      </c>
      <c r="J6062" s="6">
        <v>4014500</v>
      </c>
    </row>
    <row r="6063" spans="1:10" x14ac:dyDescent="0.3">
      <c r="A6063" s="5">
        <v>46023</v>
      </c>
      <c r="B6063" t="s">
        <v>81</v>
      </c>
      <c r="C6063" t="s">
        <v>544</v>
      </c>
      <c r="D6063" s="1">
        <v>44916</v>
      </c>
      <c r="F6063" t="b">
        <v>1</v>
      </c>
      <c r="G6063" s="6">
        <v>4003300</v>
      </c>
      <c r="H6063">
        <v>0</v>
      </c>
      <c r="I6063" s="6">
        <v>21300</v>
      </c>
      <c r="J6063" s="6">
        <v>4024600</v>
      </c>
    </row>
    <row r="6064" spans="1:10" x14ac:dyDescent="0.3">
      <c r="A6064" s="5">
        <v>46023</v>
      </c>
      <c r="B6064" t="s">
        <v>82</v>
      </c>
      <c r="C6064" t="s">
        <v>545</v>
      </c>
      <c r="D6064" s="1">
        <v>44922</v>
      </c>
      <c r="F6064" t="b">
        <v>1</v>
      </c>
      <c r="G6064" s="6">
        <v>3523970</v>
      </c>
      <c r="H6064">
        <v>0</v>
      </c>
      <c r="I6064" s="6">
        <v>1160</v>
      </c>
      <c r="J6064" s="6">
        <v>3525130</v>
      </c>
    </row>
    <row r="6065" spans="1:10" x14ac:dyDescent="0.3">
      <c r="A6065" s="5">
        <v>46023</v>
      </c>
      <c r="B6065" t="s">
        <v>83</v>
      </c>
      <c r="C6065" t="s">
        <v>546</v>
      </c>
      <c r="D6065" s="1">
        <v>44945</v>
      </c>
      <c r="F6065" t="b">
        <v>1</v>
      </c>
      <c r="G6065" s="6">
        <v>4851500</v>
      </c>
      <c r="H6065">
        <v>0</v>
      </c>
      <c r="I6065">
        <v>0</v>
      </c>
      <c r="J6065" s="6">
        <v>4851500</v>
      </c>
    </row>
    <row r="6066" spans="1:10" x14ac:dyDescent="0.3">
      <c r="A6066" s="5">
        <v>46023</v>
      </c>
      <c r="B6066" t="s">
        <v>84</v>
      </c>
      <c r="C6066" t="s">
        <v>547</v>
      </c>
      <c r="D6066" s="1">
        <v>44978</v>
      </c>
      <c r="F6066" t="b">
        <v>1</v>
      </c>
      <c r="G6066" s="6">
        <v>5472660</v>
      </c>
      <c r="H6066" s="6">
        <v>141400</v>
      </c>
      <c r="I6066">
        <v>0</v>
      </c>
      <c r="J6066" s="6">
        <v>5614060</v>
      </c>
    </row>
    <row r="6067" spans="1:10" x14ac:dyDescent="0.3">
      <c r="A6067" s="5">
        <v>46023</v>
      </c>
      <c r="B6067" t="s">
        <v>85</v>
      </c>
      <c r="C6067" t="s">
        <v>548</v>
      </c>
      <c r="D6067" s="1">
        <v>44985</v>
      </c>
      <c r="F6067" t="b">
        <v>1</v>
      </c>
      <c r="G6067" s="6">
        <v>5397610</v>
      </c>
      <c r="H6067">
        <v>0</v>
      </c>
      <c r="I6067" s="6">
        <v>5950</v>
      </c>
      <c r="J6067" s="6">
        <v>5403560</v>
      </c>
    </row>
    <row r="6068" spans="1:10" x14ac:dyDescent="0.3">
      <c r="A6068" s="5">
        <v>46023</v>
      </c>
      <c r="B6068" t="s">
        <v>86</v>
      </c>
      <c r="C6068" t="s">
        <v>549</v>
      </c>
      <c r="D6068" s="1">
        <v>45007</v>
      </c>
      <c r="F6068" t="b">
        <v>1</v>
      </c>
      <c r="G6068" s="6">
        <v>5651800</v>
      </c>
      <c r="H6068">
        <v>0</v>
      </c>
      <c r="I6068">
        <v>0</v>
      </c>
      <c r="J6068" s="6">
        <v>5651800</v>
      </c>
    </row>
    <row r="6069" spans="1:10" x14ac:dyDescent="0.3">
      <c r="A6069" s="5">
        <v>46023</v>
      </c>
      <c r="B6069" t="s">
        <v>87</v>
      </c>
      <c r="C6069" t="s">
        <v>550</v>
      </c>
      <c r="D6069" s="1">
        <v>45012</v>
      </c>
      <c r="F6069" t="b">
        <v>1</v>
      </c>
      <c r="G6069" s="6">
        <v>4685690</v>
      </c>
      <c r="H6069" s="6">
        <v>39700</v>
      </c>
      <c r="I6069">
        <v>0</v>
      </c>
      <c r="J6069" s="6">
        <v>4725390</v>
      </c>
    </row>
    <row r="6070" spans="1:10" x14ac:dyDescent="0.3">
      <c r="A6070" s="5">
        <v>46023</v>
      </c>
      <c r="B6070" t="s">
        <v>88</v>
      </c>
      <c r="C6070" t="s">
        <v>551</v>
      </c>
      <c r="D6070" s="1">
        <v>45014</v>
      </c>
      <c r="F6070" t="b">
        <v>1</v>
      </c>
      <c r="G6070" s="6">
        <v>8899120</v>
      </c>
      <c r="H6070">
        <v>0</v>
      </c>
      <c r="I6070">
        <v>0</v>
      </c>
      <c r="J6070" s="6">
        <v>8899120</v>
      </c>
    </row>
    <row r="6071" spans="1:10" x14ac:dyDescent="0.3">
      <c r="A6071" s="5">
        <v>46023</v>
      </c>
      <c r="B6071" t="s">
        <v>89</v>
      </c>
      <c r="C6071" t="s">
        <v>552</v>
      </c>
      <c r="D6071" s="1">
        <v>45026</v>
      </c>
      <c r="F6071" t="b">
        <v>1</v>
      </c>
      <c r="G6071" s="6">
        <v>3476850</v>
      </c>
      <c r="H6071">
        <v>0</v>
      </c>
      <c r="I6071">
        <v>0</v>
      </c>
      <c r="J6071" s="6">
        <v>3476850</v>
      </c>
    </row>
    <row r="6072" spans="1:10" x14ac:dyDescent="0.3">
      <c r="A6072" s="5">
        <v>46023</v>
      </c>
      <c r="B6072" t="s">
        <v>90</v>
      </c>
      <c r="C6072" t="s">
        <v>553</v>
      </c>
      <c r="D6072" s="1">
        <v>45036</v>
      </c>
      <c r="F6072" t="b">
        <v>1</v>
      </c>
      <c r="G6072" s="6">
        <v>6876000</v>
      </c>
      <c r="H6072">
        <v>0</v>
      </c>
      <c r="I6072">
        <v>0</v>
      </c>
      <c r="J6072" s="6">
        <v>6876000</v>
      </c>
    </row>
    <row r="6073" spans="1:10" x14ac:dyDescent="0.3">
      <c r="A6073" s="5">
        <v>46023</v>
      </c>
      <c r="B6073" t="s">
        <v>91</v>
      </c>
      <c r="C6073" t="s">
        <v>554</v>
      </c>
      <c r="D6073" s="1">
        <v>45042</v>
      </c>
      <c r="F6073" t="b">
        <v>1</v>
      </c>
      <c r="G6073" s="6">
        <v>8694630</v>
      </c>
      <c r="H6073">
        <v>0</v>
      </c>
      <c r="I6073" s="6">
        <v>5950</v>
      </c>
      <c r="J6073" s="6">
        <v>8700580</v>
      </c>
    </row>
    <row r="6074" spans="1:10" x14ac:dyDescent="0.3">
      <c r="A6074" s="5">
        <v>46023</v>
      </c>
      <c r="B6074" t="s">
        <v>92</v>
      </c>
      <c r="C6074" t="s">
        <v>555</v>
      </c>
      <c r="D6074" s="1">
        <v>45049</v>
      </c>
      <c r="F6074" t="b">
        <v>1</v>
      </c>
      <c r="G6074" s="6">
        <v>2501900</v>
      </c>
      <c r="H6074" s="6">
        <v>60600</v>
      </c>
      <c r="I6074" s="6">
        <v>9950</v>
      </c>
      <c r="J6074" s="6">
        <v>2572450</v>
      </c>
    </row>
    <row r="6075" spans="1:10" x14ac:dyDescent="0.3">
      <c r="A6075" s="5">
        <v>46023</v>
      </c>
      <c r="B6075" t="s">
        <v>93</v>
      </c>
      <c r="C6075" t="s">
        <v>556</v>
      </c>
      <c r="D6075" s="1">
        <v>45077</v>
      </c>
      <c r="F6075" t="b">
        <v>1</v>
      </c>
      <c r="G6075" s="6">
        <v>3805500</v>
      </c>
      <c r="H6075">
        <v>0</v>
      </c>
      <c r="I6075">
        <v>0</v>
      </c>
      <c r="J6075" s="6">
        <v>3805500</v>
      </c>
    </row>
    <row r="6076" spans="1:10" x14ac:dyDescent="0.3">
      <c r="A6076" s="5">
        <v>46023</v>
      </c>
      <c r="B6076" t="s">
        <v>94</v>
      </c>
      <c r="C6076" t="s">
        <v>557</v>
      </c>
      <c r="D6076" s="1">
        <v>45097</v>
      </c>
      <c r="F6076" t="b">
        <v>1</v>
      </c>
      <c r="G6076" s="6">
        <v>4161690</v>
      </c>
      <c r="H6076">
        <v>0</v>
      </c>
      <c r="I6076">
        <v>0</v>
      </c>
      <c r="J6076" s="6">
        <v>4161690</v>
      </c>
    </row>
    <row r="6077" spans="1:10" x14ac:dyDescent="0.3">
      <c r="A6077" s="5">
        <v>46023</v>
      </c>
      <c r="B6077" t="s">
        <v>95</v>
      </c>
      <c r="C6077" t="s">
        <v>558</v>
      </c>
      <c r="D6077" s="1">
        <v>45120</v>
      </c>
      <c r="F6077" t="b">
        <v>1</v>
      </c>
      <c r="G6077" s="6">
        <v>4551270</v>
      </c>
      <c r="H6077">
        <v>0</v>
      </c>
      <c r="I6077">
        <v>0</v>
      </c>
      <c r="J6077" s="6">
        <v>4551270</v>
      </c>
    </row>
    <row r="6078" spans="1:10" x14ac:dyDescent="0.3">
      <c r="A6078" s="5">
        <v>46023</v>
      </c>
      <c r="B6078" t="s">
        <v>96</v>
      </c>
      <c r="C6078" t="s">
        <v>559</v>
      </c>
      <c r="D6078" s="1">
        <v>45120</v>
      </c>
      <c r="F6078" t="b">
        <v>1</v>
      </c>
      <c r="G6078" s="6">
        <v>4667420</v>
      </c>
      <c r="H6078">
        <v>0</v>
      </c>
      <c r="I6078">
        <v>0</v>
      </c>
      <c r="J6078" s="6">
        <v>4667420</v>
      </c>
    </row>
    <row r="6079" spans="1:10" x14ac:dyDescent="0.3">
      <c r="A6079" s="5">
        <v>46023</v>
      </c>
      <c r="B6079" t="s">
        <v>97</v>
      </c>
      <c r="C6079" t="s">
        <v>560</v>
      </c>
      <c r="D6079" s="1">
        <v>45121</v>
      </c>
      <c r="F6079" t="b">
        <v>1</v>
      </c>
      <c r="G6079" s="6">
        <v>5266970</v>
      </c>
      <c r="H6079">
        <v>0</v>
      </c>
      <c r="I6079" s="6">
        <v>40360</v>
      </c>
      <c r="J6079" s="6">
        <v>5307330</v>
      </c>
    </row>
    <row r="6080" spans="1:10" x14ac:dyDescent="0.3">
      <c r="A6080" s="5">
        <v>46023</v>
      </c>
      <c r="B6080" t="s">
        <v>98</v>
      </c>
      <c r="C6080" t="s">
        <v>561</v>
      </c>
      <c r="D6080" s="1">
        <v>45121</v>
      </c>
      <c r="F6080" t="b">
        <v>1</v>
      </c>
      <c r="G6080" s="6">
        <v>3335390</v>
      </c>
      <c r="H6080">
        <v>0</v>
      </c>
      <c r="I6080">
        <v>0</v>
      </c>
      <c r="J6080" s="6">
        <v>3335390</v>
      </c>
    </row>
    <row r="6081" spans="1:10" x14ac:dyDescent="0.3">
      <c r="A6081" s="5">
        <v>46023</v>
      </c>
      <c r="B6081" t="s">
        <v>99</v>
      </c>
      <c r="C6081" t="s">
        <v>562</v>
      </c>
      <c r="D6081" s="1">
        <v>45126</v>
      </c>
      <c r="F6081" t="b">
        <v>1</v>
      </c>
      <c r="G6081" s="6">
        <v>5401440</v>
      </c>
      <c r="H6081">
        <v>0</v>
      </c>
      <c r="I6081">
        <v>0</v>
      </c>
      <c r="J6081" s="6">
        <v>5401440</v>
      </c>
    </row>
    <row r="6082" spans="1:10" x14ac:dyDescent="0.3">
      <c r="A6082" s="5">
        <v>46023</v>
      </c>
      <c r="B6082" t="s">
        <v>100</v>
      </c>
      <c r="C6082" t="s">
        <v>563</v>
      </c>
      <c r="D6082" s="1">
        <v>45133</v>
      </c>
      <c r="F6082" t="b">
        <v>1</v>
      </c>
      <c r="G6082" s="6">
        <v>6390600</v>
      </c>
      <c r="H6082">
        <v>0</v>
      </c>
      <c r="I6082">
        <v>0</v>
      </c>
      <c r="J6082" s="6">
        <v>6390600</v>
      </c>
    </row>
    <row r="6083" spans="1:10" x14ac:dyDescent="0.3">
      <c r="A6083" s="5">
        <v>46023</v>
      </c>
      <c r="B6083" t="s">
        <v>101</v>
      </c>
      <c r="C6083" t="s">
        <v>564</v>
      </c>
      <c r="D6083" s="1">
        <v>45140</v>
      </c>
      <c r="F6083" t="b">
        <v>1</v>
      </c>
      <c r="G6083" s="6">
        <v>4120110</v>
      </c>
      <c r="H6083">
        <v>0</v>
      </c>
      <c r="I6083">
        <v>0</v>
      </c>
      <c r="J6083" s="6">
        <v>4120110</v>
      </c>
    </row>
    <row r="6084" spans="1:10" x14ac:dyDescent="0.3">
      <c r="A6084" s="5">
        <v>46023</v>
      </c>
      <c r="B6084" t="s">
        <v>102</v>
      </c>
      <c r="C6084" t="s">
        <v>565</v>
      </c>
      <c r="D6084" s="1">
        <v>45154</v>
      </c>
      <c r="F6084" t="b">
        <v>1</v>
      </c>
      <c r="G6084" s="6">
        <v>8834400</v>
      </c>
      <c r="H6084">
        <v>0</v>
      </c>
      <c r="I6084">
        <v>0</v>
      </c>
      <c r="J6084" s="6">
        <v>8834400</v>
      </c>
    </row>
    <row r="6085" spans="1:10" x14ac:dyDescent="0.3">
      <c r="A6085" s="5">
        <v>46023</v>
      </c>
      <c r="B6085" t="s">
        <v>103</v>
      </c>
      <c r="C6085" t="s">
        <v>566</v>
      </c>
      <c r="D6085" s="1">
        <v>45159</v>
      </c>
      <c r="F6085" t="b">
        <v>1</v>
      </c>
      <c r="G6085" s="6">
        <v>5967840</v>
      </c>
      <c r="H6085">
        <v>0</v>
      </c>
      <c r="I6085">
        <v>0</v>
      </c>
      <c r="J6085" s="6">
        <v>5967840</v>
      </c>
    </row>
    <row r="6086" spans="1:10" x14ac:dyDescent="0.3">
      <c r="A6086" s="5">
        <v>46023</v>
      </c>
      <c r="B6086" t="s">
        <v>104</v>
      </c>
      <c r="C6086" t="s">
        <v>567</v>
      </c>
      <c r="D6086" s="1">
        <v>45187</v>
      </c>
      <c r="F6086" t="b">
        <v>1</v>
      </c>
      <c r="G6086" s="6">
        <v>6958070</v>
      </c>
      <c r="H6086">
        <v>0</v>
      </c>
      <c r="I6086">
        <v>0</v>
      </c>
      <c r="J6086" s="6">
        <v>6958070</v>
      </c>
    </row>
    <row r="6087" spans="1:10" x14ac:dyDescent="0.3">
      <c r="A6087" s="5">
        <v>46023</v>
      </c>
      <c r="B6087" t="s">
        <v>105</v>
      </c>
      <c r="C6087" t="s">
        <v>568</v>
      </c>
      <c r="D6087" s="1">
        <v>45187</v>
      </c>
      <c r="F6087" t="b">
        <v>1</v>
      </c>
      <c r="G6087" s="6">
        <v>4916190</v>
      </c>
      <c r="H6087">
        <v>0</v>
      </c>
      <c r="I6087">
        <v>0</v>
      </c>
      <c r="J6087" s="6">
        <v>4916190</v>
      </c>
    </row>
    <row r="6088" spans="1:10" x14ac:dyDescent="0.3">
      <c r="A6088" s="5">
        <v>46023</v>
      </c>
      <c r="B6088" t="s">
        <v>106</v>
      </c>
      <c r="C6088" t="s">
        <v>569</v>
      </c>
      <c r="D6088" s="1">
        <v>45188</v>
      </c>
      <c r="F6088" t="b">
        <v>1</v>
      </c>
      <c r="G6088" s="6">
        <v>4161350</v>
      </c>
      <c r="H6088">
        <v>0</v>
      </c>
      <c r="I6088">
        <v>0</v>
      </c>
      <c r="J6088" s="6">
        <v>4161350</v>
      </c>
    </row>
    <row r="6089" spans="1:10" x14ac:dyDescent="0.3">
      <c r="A6089" s="5">
        <v>46023</v>
      </c>
      <c r="B6089" t="s">
        <v>107</v>
      </c>
      <c r="C6089" t="s">
        <v>570</v>
      </c>
      <c r="D6089" s="1">
        <v>45189</v>
      </c>
      <c r="F6089" t="b">
        <v>1</v>
      </c>
      <c r="G6089" s="6">
        <v>6545500</v>
      </c>
      <c r="H6089">
        <v>0</v>
      </c>
      <c r="I6089">
        <v>0</v>
      </c>
      <c r="J6089" s="6">
        <v>6545500</v>
      </c>
    </row>
    <row r="6090" spans="1:10" x14ac:dyDescent="0.3">
      <c r="A6090" s="5">
        <v>46023</v>
      </c>
      <c r="B6090" t="s">
        <v>108</v>
      </c>
      <c r="C6090" t="s">
        <v>571</v>
      </c>
      <c r="D6090" s="1">
        <v>45194</v>
      </c>
      <c r="F6090" t="b">
        <v>1</v>
      </c>
      <c r="G6090" s="6">
        <v>6401300</v>
      </c>
      <c r="H6090">
        <v>0</v>
      </c>
      <c r="I6090">
        <v>0</v>
      </c>
      <c r="J6090" s="6">
        <v>6401300</v>
      </c>
    </row>
    <row r="6091" spans="1:10" x14ac:dyDescent="0.3">
      <c r="A6091" s="5">
        <v>46023</v>
      </c>
      <c r="B6091" t="s">
        <v>109</v>
      </c>
      <c r="C6091" t="s">
        <v>572</v>
      </c>
      <c r="D6091" s="1">
        <v>45195</v>
      </c>
      <c r="F6091" t="b">
        <v>1</v>
      </c>
      <c r="G6091" s="6">
        <v>6926360</v>
      </c>
      <c r="H6091">
        <v>0</v>
      </c>
      <c r="I6091">
        <v>0</v>
      </c>
      <c r="J6091" s="6">
        <v>6926360</v>
      </c>
    </row>
    <row r="6092" spans="1:10" x14ac:dyDescent="0.3">
      <c r="A6092" s="5">
        <v>46023</v>
      </c>
      <c r="B6092" t="s">
        <v>110</v>
      </c>
      <c r="C6092" t="s">
        <v>573</v>
      </c>
      <c r="D6092" s="1">
        <v>45225</v>
      </c>
      <c r="F6092" t="b">
        <v>1</v>
      </c>
      <c r="G6092" s="6">
        <v>6216000</v>
      </c>
      <c r="H6092">
        <v>0</v>
      </c>
      <c r="I6092">
        <v>0</v>
      </c>
      <c r="J6092" s="6">
        <v>6216000</v>
      </c>
    </row>
    <row r="6093" spans="1:10" x14ac:dyDescent="0.3">
      <c r="A6093" s="5">
        <v>46023</v>
      </c>
      <c r="B6093" t="s">
        <v>111</v>
      </c>
      <c r="C6093" t="s">
        <v>574</v>
      </c>
      <c r="D6093" s="1">
        <v>45229</v>
      </c>
      <c r="F6093" t="b">
        <v>1</v>
      </c>
      <c r="G6093" s="6">
        <v>7068760</v>
      </c>
      <c r="H6093">
        <v>0</v>
      </c>
      <c r="I6093">
        <v>0</v>
      </c>
      <c r="J6093" s="6">
        <v>7068760</v>
      </c>
    </row>
    <row r="6094" spans="1:10" x14ac:dyDescent="0.3">
      <c r="A6094" s="5">
        <v>46023</v>
      </c>
      <c r="B6094" t="s">
        <v>112</v>
      </c>
      <c r="C6094" t="s">
        <v>575</v>
      </c>
      <c r="D6094" s="1">
        <v>45236</v>
      </c>
      <c r="F6094" t="b">
        <v>1</v>
      </c>
      <c r="G6094" s="6">
        <v>4616640</v>
      </c>
      <c r="H6094">
        <v>0</v>
      </c>
      <c r="I6094">
        <v>0</v>
      </c>
      <c r="J6094" s="6">
        <v>4616640</v>
      </c>
    </row>
    <row r="6095" spans="1:10" x14ac:dyDescent="0.3">
      <c r="A6095" s="5">
        <v>46023</v>
      </c>
      <c r="B6095" t="s">
        <v>113</v>
      </c>
      <c r="C6095" t="s">
        <v>576</v>
      </c>
      <c r="D6095" s="1">
        <v>45251</v>
      </c>
      <c r="F6095" t="b">
        <v>1</v>
      </c>
      <c r="G6095" s="6">
        <v>6159950</v>
      </c>
      <c r="H6095">
        <v>0</v>
      </c>
      <c r="I6095">
        <v>600</v>
      </c>
      <c r="J6095" s="6">
        <v>6160550</v>
      </c>
    </row>
    <row r="6096" spans="1:10" x14ac:dyDescent="0.3">
      <c r="A6096" s="5">
        <v>46023</v>
      </c>
      <c r="B6096" t="s">
        <v>114</v>
      </c>
      <c r="C6096" t="s">
        <v>577</v>
      </c>
      <c r="D6096" s="1">
        <v>45272</v>
      </c>
      <c r="F6096" t="b">
        <v>1</v>
      </c>
      <c r="G6096" s="6">
        <v>6806040</v>
      </c>
      <c r="H6096">
        <v>0</v>
      </c>
      <c r="I6096">
        <v>0</v>
      </c>
      <c r="J6096" s="6">
        <v>6806040</v>
      </c>
    </row>
    <row r="6097" spans="1:10" x14ac:dyDescent="0.3">
      <c r="A6097" s="5">
        <v>46023</v>
      </c>
      <c r="B6097" t="s">
        <v>115</v>
      </c>
      <c r="C6097" t="s">
        <v>578</v>
      </c>
      <c r="D6097" s="1">
        <v>45278</v>
      </c>
      <c r="F6097" t="b">
        <v>1</v>
      </c>
      <c r="G6097" s="6">
        <v>5983450</v>
      </c>
      <c r="H6097">
        <v>0</v>
      </c>
      <c r="I6097">
        <v>0</v>
      </c>
      <c r="J6097" s="6">
        <v>5983450</v>
      </c>
    </row>
    <row r="6098" spans="1:10" x14ac:dyDescent="0.3">
      <c r="A6098" s="5">
        <v>46023</v>
      </c>
      <c r="B6098" t="s">
        <v>116</v>
      </c>
      <c r="C6098" t="s">
        <v>579</v>
      </c>
      <c r="D6098" s="1">
        <v>45295</v>
      </c>
      <c r="F6098" t="b">
        <v>1</v>
      </c>
      <c r="G6098" s="6">
        <v>7255660</v>
      </c>
      <c r="H6098">
        <v>0</v>
      </c>
      <c r="I6098">
        <v>0</v>
      </c>
      <c r="J6098" s="6">
        <v>7255660</v>
      </c>
    </row>
    <row r="6099" spans="1:10" x14ac:dyDescent="0.3">
      <c r="A6099" s="5">
        <v>46023</v>
      </c>
      <c r="B6099" t="s">
        <v>117</v>
      </c>
      <c r="C6099" t="s">
        <v>581</v>
      </c>
      <c r="D6099" s="1">
        <v>45296</v>
      </c>
      <c r="E6099" s="1">
        <v>45929</v>
      </c>
      <c r="F6099" t="b">
        <v>1</v>
      </c>
      <c r="G6099">
        <v>0</v>
      </c>
      <c r="H6099">
        <v>0</v>
      </c>
      <c r="I6099">
        <v>0</v>
      </c>
      <c r="J6099">
        <v>0</v>
      </c>
    </row>
    <row r="6100" spans="1:10" x14ac:dyDescent="0.3">
      <c r="A6100" s="5">
        <v>46023</v>
      </c>
      <c r="B6100" t="s">
        <v>118</v>
      </c>
      <c r="C6100" t="s">
        <v>580</v>
      </c>
      <c r="D6100" s="1">
        <v>45307</v>
      </c>
      <c r="F6100" t="b">
        <v>1</v>
      </c>
      <c r="G6100" s="6">
        <v>3812530</v>
      </c>
      <c r="H6100">
        <v>0</v>
      </c>
      <c r="I6100">
        <v>0</v>
      </c>
      <c r="J6100" s="6">
        <v>3812530</v>
      </c>
    </row>
    <row r="6101" spans="1:10" x14ac:dyDescent="0.3">
      <c r="A6101" s="5">
        <v>46023</v>
      </c>
      <c r="B6101" t="s">
        <v>119</v>
      </c>
      <c r="C6101" t="s">
        <v>582</v>
      </c>
      <c r="D6101" s="1">
        <v>45308</v>
      </c>
      <c r="F6101" t="b">
        <v>1</v>
      </c>
      <c r="G6101" s="6">
        <v>5720920</v>
      </c>
      <c r="H6101">
        <v>0</v>
      </c>
      <c r="I6101" s="6">
        <v>31300</v>
      </c>
      <c r="J6101" s="6">
        <v>5752220</v>
      </c>
    </row>
    <row r="6102" spans="1:10" x14ac:dyDescent="0.3">
      <c r="A6102" s="5">
        <v>46023</v>
      </c>
      <c r="B6102" t="s">
        <v>120</v>
      </c>
      <c r="C6102" t="s">
        <v>583</v>
      </c>
      <c r="D6102" s="1">
        <v>45316</v>
      </c>
      <c r="F6102" t="b">
        <v>1</v>
      </c>
      <c r="G6102" s="6">
        <v>6634300</v>
      </c>
      <c r="H6102">
        <v>0</v>
      </c>
      <c r="I6102">
        <v>0</v>
      </c>
      <c r="J6102" s="6">
        <v>6634300</v>
      </c>
    </row>
    <row r="6103" spans="1:10" x14ac:dyDescent="0.3">
      <c r="A6103" s="5">
        <v>46023</v>
      </c>
      <c r="B6103" t="s">
        <v>121</v>
      </c>
      <c r="C6103" t="s">
        <v>584</v>
      </c>
      <c r="D6103" s="1">
        <v>45323</v>
      </c>
      <c r="F6103" t="b">
        <v>1</v>
      </c>
      <c r="G6103" s="6">
        <v>2267850</v>
      </c>
      <c r="H6103">
        <v>0</v>
      </c>
      <c r="I6103">
        <v>0</v>
      </c>
      <c r="J6103" s="6">
        <v>2267850</v>
      </c>
    </row>
    <row r="6104" spans="1:10" x14ac:dyDescent="0.3">
      <c r="A6104" s="5">
        <v>46023</v>
      </c>
      <c r="B6104" t="s">
        <v>122</v>
      </c>
      <c r="C6104" t="s">
        <v>585</v>
      </c>
      <c r="D6104" s="1">
        <v>45345</v>
      </c>
      <c r="F6104" t="b">
        <v>1</v>
      </c>
      <c r="G6104" s="6">
        <v>5626200</v>
      </c>
      <c r="H6104">
        <v>0</v>
      </c>
      <c r="I6104">
        <v>0</v>
      </c>
      <c r="J6104" s="6">
        <v>5626200</v>
      </c>
    </row>
    <row r="6105" spans="1:10" x14ac:dyDescent="0.3">
      <c r="A6105" s="5">
        <v>46023</v>
      </c>
      <c r="B6105" t="s">
        <v>123</v>
      </c>
      <c r="C6105" t="s">
        <v>586</v>
      </c>
      <c r="D6105" s="1">
        <v>45351</v>
      </c>
      <c r="F6105" t="b">
        <v>1</v>
      </c>
      <c r="G6105" s="6">
        <v>2218950</v>
      </c>
      <c r="H6105">
        <v>0</v>
      </c>
      <c r="I6105">
        <v>0</v>
      </c>
      <c r="J6105" s="6">
        <v>2218950</v>
      </c>
    </row>
    <row r="6106" spans="1:10" x14ac:dyDescent="0.3">
      <c r="A6106" s="5">
        <v>46023</v>
      </c>
      <c r="B6106" t="s">
        <v>124</v>
      </c>
      <c r="C6106" t="s">
        <v>587</v>
      </c>
      <c r="D6106" s="1">
        <v>45359</v>
      </c>
      <c r="F6106" t="b">
        <v>1</v>
      </c>
      <c r="G6106" s="6">
        <v>5436650</v>
      </c>
      <c r="H6106">
        <v>0</v>
      </c>
      <c r="I6106">
        <v>0</v>
      </c>
      <c r="J6106" s="6">
        <v>5436650</v>
      </c>
    </row>
    <row r="6107" spans="1:10" x14ac:dyDescent="0.3">
      <c r="A6107" s="5">
        <v>46023</v>
      </c>
      <c r="B6107" t="s">
        <v>125</v>
      </c>
      <c r="C6107" t="s">
        <v>588</v>
      </c>
      <c r="D6107" s="1">
        <v>45363</v>
      </c>
      <c r="F6107" t="b">
        <v>1</v>
      </c>
      <c r="G6107" s="6">
        <v>1890350</v>
      </c>
      <c r="H6107">
        <v>0</v>
      </c>
      <c r="I6107">
        <v>0</v>
      </c>
      <c r="J6107" s="6">
        <v>1890350</v>
      </c>
    </row>
    <row r="6108" spans="1:10" x14ac:dyDescent="0.3">
      <c r="A6108" s="5">
        <v>46023</v>
      </c>
      <c r="B6108" t="s">
        <v>126</v>
      </c>
      <c r="C6108" t="s">
        <v>589</v>
      </c>
      <c r="D6108" s="1">
        <v>45364</v>
      </c>
      <c r="F6108" t="b">
        <v>1</v>
      </c>
      <c r="G6108" s="6">
        <v>3804120</v>
      </c>
      <c r="H6108">
        <v>0</v>
      </c>
      <c r="I6108" s="6">
        <v>6950</v>
      </c>
      <c r="J6108" s="6">
        <v>3811070</v>
      </c>
    </row>
    <row r="6109" spans="1:10" x14ac:dyDescent="0.3">
      <c r="A6109" s="5">
        <v>46023</v>
      </c>
      <c r="B6109" t="s">
        <v>127</v>
      </c>
      <c r="C6109" t="s">
        <v>590</v>
      </c>
      <c r="D6109" s="1">
        <v>45386</v>
      </c>
      <c r="F6109" t="b">
        <v>1</v>
      </c>
      <c r="G6109" s="6">
        <v>5198910</v>
      </c>
      <c r="H6109">
        <v>0</v>
      </c>
      <c r="I6109" s="6">
        <v>4900</v>
      </c>
      <c r="J6109" s="6">
        <v>5203810</v>
      </c>
    </row>
    <row r="6110" spans="1:10" x14ac:dyDescent="0.3">
      <c r="A6110" s="5">
        <v>46023</v>
      </c>
      <c r="B6110" t="s">
        <v>128</v>
      </c>
      <c r="C6110" t="s">
        <v>591</v>
      </c>
      <c r="D6110" s="1">
        <v>45387</v>
      </c>
      <c r="F6110" t="b">
        <v>1</v>
      </c>
      <c r="G6110" s="6">
        <v>4459000</v>
      </c>
      <c r="H6110">
        <v>0</v>
      </c>
      <c r="I6110">
        <v>0</v>
      </c>
      <c r="J6110" s="6">
        <v>4459000</v>
      </c>
    </row>
    <row r="6111" spans="1:10" x14ac:dyDescent="0.3">
      <c r="A6111" s="5">
        <v>46023</v>
      </c>
      <c r="B6111" t="s">
        <v>129</v>
      </c>
      <c r="C6111" t="s">
        <v>592</v>
      </c>
      <c r="D6111" s="1">
        <v>45434</v>
      </c>
      <c r="F6111" t="b">
        <v>1</v>
      </c>
      <c r="G6111" s="6">
        <v>4430940</v>
      </c>
      <c r="H6111">
        <v>0</v>
      </c>
      <c r="I6111">
        <v>0</v>
      </c>
      <c r="J6111" s="6">
        <v>4430940</v>
      </c>
    </row>
    <row r="6112" spans="1:10" x14ac:dyDescent="0.3">
      <c r="A6112" s="5">
        <v>46023</v>
      </c>
      <c r="B6112" t="s">
        <v>130</v>
      </c>
      <c r="C6112" t="s">
        <v>593</v>
      </c>
      <c r="D6112" s="1">
        <v>45436</v>
      </c>
      <c r="F6112" t="b">
        <v>1</v>
      </c>
      <c r="G6112" s="6">
        <v>3240800</v>
      </c>
      <c r="H6112">
        <v>0</v>
      </c>
      <c r="I6112">
        <v>0</v>
      </c>
      <c r="J6112" s="6">
        <v>3240800</v>
      </c>
    </row>
    <row r="6113" spans="1:10" x14ac:dyDescent="0.3">
      <c r="A6113" s="5">
        <v>46023</v>
      </c>
      <c r="B6113" t="s">
        <v>131</v>
      </c>
      <c r="C6113" t="s">
        <v>594</v>
      </c>
      <c r="D6113" s="1">
        <v>45469</v>
      </c>
      <c r="F6113" t="b">
        <v>1</v>
      </c>
      <c r="G6113" s="6">
        <v>5735730</v>
      </c>
      <c r="H6113">
        <v>0</v>
      </c>
      <c r="I6113">
        <v>0</v>
      </c>
      <c r="J6113" s="6">
        <v>5735730</v>
      </c>
    </row>
    <row r="6114" spans="1:10" x14ac:dyDescent="0.3">
      <c r="A6114" s="5">
        <v>46023</v>
      </c>
      <c r="B6114" t="s">
        <v>132</v>
      </c>
      <c r="C6114" t="s">
        <v>598</v>
      </c>
      <c r="D6114" s="1">
        <v>45475</v>
      </c>
      <c r="F6114" t="b">
        <v>1</v>
      </c>
      <c r="G6114" s="6">
        <v>4850750</v>
      </c>
      <c r="H6114">
        <v>0</v>
      </c>
      <c r="I6114">
        <v>0</v>
      </c>
      <c r="J6114" s="6">
        <v>4850750</v>
      </c>
    </row>
    <row r="6115" spans="1:10" x14ac:dyDescent="0.3">
      <c r="A6115" s="5">
        <v>46023</v>
      </c>
      <c r="B6115" t="s">
        <v>133</v>
      </c>
      <c r="C6115" t="s">
        <v>599</v>
      </c>
      <c r="D6115" s="1">
        <v>45495</v>
      </c>
      <c r="F6115" t="b">
        <v>1</v>
      </c>
      <c r="G6115" s="6">
        <v>1367500</v>
      </c>
      <c r="H6115">
        <v>0</v>
      </c>
      <c r="I6115">
        <v>0</v>
      </c>
      <c r="J6115" s="6">
        <v>1367500</v>
      </c>
    </row>
    <row r="6116" spans="1:10" x14ac:dyDescent="0.3">
      <c r="A6116" s="5">
        <v>46023</v>
      </c>
      <c r="B6116" t="s">
        <v>134</v>
      </c>
      <c r="C6116" t="s">
        <v>600</v>
      </c>
      <c r="D6116" s="1">
        <v>45505</v>
      </c>
      <c r="F6116" t="b">
        <v>1</v>
      </c>
      <c r="G6116" s="6">
        <v>3778000</v>
      </c>
      <c r="H6116">
        <v>0</v>
      </c>
      <c r="I6116">
        <v>0</v>
      </c>
      <c r="J6116" s="6">
        <v>3778000</v>
      </c>
    </row>
    <row r="6117" spans="1:10" x14ac:dyDescent="0.3">
      <c r="A6117" s="5">
        <v>46023</v>
      </c>
      <c r="B6117" t="s">
        <v>135</v>
      </c>
      <c r="C6117" t="s">
        <v>601</v>
      </c>
      <c r="D6117" s="1">
        <v>45531</v>
      </c>
      <c r="F6117" t="b">
        <v>1</v>
      </c>
      <c r="G6117" s="6">
        <v>6737190</v>
      </c>
      <c r="H6117">
        <v>0</v>
      </c>
      <c r="I6117">
        <v>0</v>
      </c>
      <c r="J6117" s="6">
        <v>6737190</v>
      </c>
    </row>
    <row r="6118" spans="1:10" x14ac:dyDescent="0.3">
      <c r="A6118" s="5">
        <v>46023</v>
      </c>
      <c r="B6118" t="s">
        <v>136</v>
      </c>
      <c r="C6118" t="s">
        <v>602</v>
      </c>
      <c r="D6118" s="1">
        <v>45532</v>
      </c>
      <c r="F6118" t="b">
        <v>1</v>
      </c>
      <c r="G6118" s="6">
        <v>2502850</v>
      </c>
      <c r="H6118">
        <v>0</v>
      </c>
      <c r="I6118">
        <v>0</v>
      </c>
      <c r="J6118" s="6">
        <v>2502850</v>
      </c>
    </row>
    <row r="6119" spans="1:10" x14ac:dyDescent="0.3">
      <c r="A6119" s="5">
        <v>46023</v>
      </c>
      <c r="B6119" t="s">
        <v>137</v>
      </c>
      <c r="C6119" t="s">
        <v>603</v>
      </c>
      <c r="D6119" s="1">
        <v>45541</v>
      </c>
      <c r="F6119" t="b">
        <v>1</v>
      </c>
      <c r="G6119" s="6">
        <v>5120750</v>
      </c>
      <c r="H6119">
        <v>0</v>
      </c>
      <c r="I6119">
        <v>0</v>
      </c>
      <c r="J6119" s="6">
        <v>5120750</v>
      </c>
    </row>
    <row r="6120" spans="1:10" x14ac:dyDescent="0.3">
      <c r="A6120" s="5">
        <v>46023</v>
      </c>
      <c r="B6120" t="s">
        <v>138</v>
      </c>
      <c r="C6120" t="s">
        <v>604</v>
      </c>
      <c r="D6120" s="1">
        <v>45540</v>
      </c>
      <c r="F6120" t="b">
        <v>1</v>
      </c>
      <c r="G6120" s="6">
        <v>4680170</v>
      </c>
      <c r="H6120">
        <v>0</v>
      </c>
      <c r="I6120">
        <v>0</v>
      </c>
      <c r="J6120" s="6">
        <v>4680170</v>
      </c>
    </row>
    <row r="6121" spans="1:10" x14ac:dyDescent="0.3">
      <c r="A6121" s="5">
        <v>46023</v>
      </c>
      <c r="B6121" t="s">
        <v>139</v>
      </c>
      <c r="C6121" t="s">
        <v>605</v>
      </c>
      <c r="D6121" s="1">
        <v>45567</v>
      </c>
      <c r="F6121" t="b">
        <v>1</v>
      </c>
      <c r="G6121" s="6">
        <v>5525600</v>
      </c>
      <c r="H6121">
        <v>0</v>
      </c>
      <c r="I6121">
        <v>0</v>
      </c>
      <c r="J6121" s="6">
        <v>5525600</v>
      </c>
    </row>
    <row r="6122" spans="1:10" x14ac:dyDescent="0.3">
      <c r="A6122" s="5">
        <v>46023</v>
      </c>
      <c r="B6122" t="s">
        <v>140</v>
      </c>
      <c r="C6122" t="s">
        <v>606</v>
      </c>
      <c r="D6122" s="1">
        <v>45589</v>
      </c>
      <c r="F6122" t="b">
        <v>1</v>
      </c>
      <c r="G6122" s="6">
        <v>3044500</v>
      </c>
      <c r="H6122">
        <v>0</v>
      </c>
      <c r="I6122">
        <v>0</v>
      </c>
      <c r="J6122" s="6">
        <v>3044500</v>
      </c>
    </row>
    <row r="6123" spans="1:10" x14ac:dyDescent="0.3">
      <c r="A6123" s="5">
        <v>46023</v>
      </c>
      <c r="B6123" t="s">
        <v>141</v>
      </c>
      <c r="C6123" t="s">
        <v>607</v>
      </c>
      <c r="D6123" s="1">
        <v>45611</v>
      </c>
      <c r="F6123" t="b">
        <v>1</v>
      </c>
      <c r="G6123" s="6">
        <v>4144360</v>
      </c>
      <c r="H6123">
        <v>0</v>
      </c>
      <c r="I6123">
        <v>0</v>
      </c>
      <c r="J6123" s="6">
        <v>4144360</v>
      </c>
    </row>
    <row r="6124" spans="1:10" x14ac:dyDescent="0.3">
      <c r="A6124" s="5">
        <v>46023</v>
      </c>
      <c r="B6124" t="s">
        <v>142</v>
      </c>
      <c r="C6124" t="s">
        <v>608</v>
      </c>
      <c r="D6124" s="1">
        <v>45652</v>
      </c>
      <c r="F6124" t="b">
        <v>1</v>
      </c>
      <c r="G6124" s="6">
        <v>4258250</v>
      </c>
      <c r="H6124">
        <v>0</v>
      </c>
      <c r="I6124">
        <v>0</v>
      </c>
      <c r="J6124" s="6">
        <v>4258250</v>
      </c>
    </row>
    <row r="6125" spans="1:10" x14ac:dyDescent="0.3">
      <c r="A6125" s="5">
        <v>46023</v>
      </c>
      <c r="B6125" t="s">
        <v>143</v>
      </c>
      <c r="C6125" t="s">
        <v>609</v>
      </c>
      <c r="D6125" s="1">
        <v>45659</v>
      </c>
      <c r="F6125" t="b">
        <v>0</v>
      </c>
      <c r="G6125" s="6">
        <v>6214380</v>
      </c>
      <c r="H6125">
        <v>0</v>
      </c>
      <c r="I6125" s="6">
        <v>22500</v>
      </c>
      <c r="J6125" s="6">
        <v>6236880</v>
      </c>
    </row>
    <row r="6126" spans="1:10" x14ac:dyDescent="0.3">
      <c r="A6126" s="5">
        <v>46023</v>
      </c>
      <c r="B6126" t="s">
        <v>144</v>
      </c>
      <c r="C6126" t="s">
        <v>610</v>
      </c>
      <c r="D6126" s="1">
        <v>45755</v>
      </c>
      <c r="F6126" t="b">
        <v>0</v>
      </c>
      <c r="G6126" s="6">
        <v>7132700</v>
      </c>
      <c r="H6126">
        <v>0</v>
      </c>
      <c r="I6126" s="6">
        <v>9900</v>
      </c>
      <c r="J6126" s="6">
        <v>7142600</v>
      </c>
    </row>
    <row r="6127" spans="1:10" x14ac:dyDescent="0.3">
      <c r="A6127" s="5">
        <v>46023</v>
      </c>
      <c r="B6127" t="s">
        <v>145</v>
      </c>
      <c r="C6127" t="s">
        <v>611</v>
      </c>
      <c r="D6127" s="1">
        <v>45860</v>
      </c>
      <c r="F6127" t="b">
        <v>0</v>
      </c>
      <c r="G6127" s="6">
        <v>3105400</v>
      </c>
      <c r="H6127">
        <v>0</v>
      </c>
      <c r="I6127">
        <v>0</v>
      </c>
      <c r="J6127" s="6">
        <v>3105400</v>
      </c>
    </row>
    <row r="6128" spans="1:10" x14ac:dyDescent="0.3">
      <c r="A6128" s="5">
        <v>46023</v>
      </c>
      <c r="B6128" t="s">
        <v>147</v>
      </c>
      <c r="C6128" t="s">
        <v>612</v>
      </c>
      <c r="D6128" s="1">
        <v>45880</v>
      </c>
      <c r="F6128" t="b">
        <v>0</v>
      </c>
      <c r="G6128" s="6">
        <v>6788520</v>
      </c>
      <c r="H6128">
        <v>0</v>
      </c>
      <c r="I6128">
        <v>0</v>
      </c>
      <c r="J6128" s="6">
        <v>6788520</v>
      </c>
    </row>
    <row r="6129" spans="1:10" x14ac:dyDescent="0.3">
      <c r="A6129" s="5">
        <v>46023</v>
      </c>
      <c r="B6129" t="s">
        <v>146</v>
      </c>
      <c r="C6129" t="s">
        <v>613</v>
      </c>
      <c r="D6129" s="1">
        <v>45867</v>
      </c>
      <c r="F6129" t="b">
        <v>0</v>
      </c>
      <c r="G6129" s="6">
        <v>3780260</v>
      </c>
      <c r="H6129">
        <v>0</v>
      </c>
      <c r="I6129" s="6">
        <v>5800</v>
      </c>
      <c r="J6129" s="6">
        <v>3786060</v>
      </c>
    </row>
    <row r="6130" spans="1:10" x14ac:dyDescent="0.3">
      <c r="A6130" s="5">
        <v>46023</v>
      </c>
      <c r="B6130" t="s">
        <v>148</v>
      </c>
      <c r="C6130" t="s">
        <v>615</v>
      </c>
      <c r="D6130" s="1">
        <v>45911</v>
      </c>
      <c r="F6130" t="b">
        <v>0</v>
      </c>
      <c r="G6130" s="6">
        <v>4317870</v>
      </c>
      <c r="H6130">
        <v>0</v>
      </c>
      <c r="I6130">
        <v>0</v>
      </c>
      <c r="J6130" s="6">
        <v>4317870</v>
      </c>
    </row>
    <row r="6131" spans="1:10" x14ac:dyDescent="0.3">
      <c r="A6131" s="5">
        <v>46023</v>
      </c>
      <c r="B6131" t="s">
        <v>149</v>
      </c>
      <c r="C6131" t="s">
        <v>616</v>
      </c>
      <c r="D6131" s="1">
        <v>45912</v>
      </c>
      <c r="F6131" t="b">
        <v>0</v>
      </c>
      <c r="G6131" s="6">
        <v>4949820</v>
      </c>
      <c r="H6131">
        <v>0</v>
      </c>
      <c r="I6131" s="6">
        <v>17400</v>
      </c>
      <c r="J6131" s="6">
        <v>4967220</v>
      </c>
    </row>
    <row r="6132" spans="1:10" x14ac:dyDescent="0.3">
      <c r="A6132" s="5">
        <v>46023</v>
      </c>
      <c r="B6132" t="s">
        <v>150</v>
      </c>
      <c r="C6132" t="s">
        <v>617</v>
      </c>
      <c r="D6132" s="1">
        <v>45912</v>
      </c>
      <c r="F6132" t="b">
        <v>0</v>
      </c>
      <c r="G6132" s="6">
        <v>3577850</v>
      </c>
      <c r="H6132">
        <v>0</v>
      </c>
      <c r="I6132">
        <v>0</v>
      </c>
      <c r="J6132" s="6">
        <v>3577850</v>
      </c>
    </row>
    <row r="6133" spans="1:10" x14ac:dyDescent="0.3">
      <c r="A6133" s="5">
        <v>46023</v>
      </c>
      <c r="B6133" t="s">
        <v>151</v>
      </c>
      <c r="C6133" t="s">
        <v>618</v>
      </c>
      <c r="D6133" s="1">
        <v>45952</v>
      </c>
      <c r="F6133" t="b">
        <v>0</v>
      </c>
      <c r="G6133" s="6">
        <v>2477470</v>
      </c>
      <c r="H6133">
        <v>0</v>
      </c>
      <c r="I6133">
        <v>0</v>
      </c>
      <c r="J6133" s="6">
        <v>2477470</v>
      </c>
    </row>
    <row r="6134" spans="1:10" x14ac:dyDescent="0.3">
      <c r="A6134" s="5">
        <v>46023</v>
      </c>
      <c r="B6134" t="s">
        <v>152</v>
      </c>
      <c r="C6134" t="s">
        <v>619</v>
      </c>
      <c r="D6134" s="1">
        <v>45959</v>
      </c>
      <c r="F6134" t="b">
        <v>0</v>
      </c>
      <c r="G6134" s="6">
        <v>3478590</v>
      </c>
      <c r="H6134">
        <v>0</v>
      </c>
      <c r="I6134">
        <v>0</v>
      </c>
      <c r="J6134" s="6">
        <v>3478590</v>
      </c>
    </row>
    <row r="6135" spans="1:10" x14ac:dyDescent="0.3">
      <c r="A6135" s="5">
        <v>46023</v>
      </c>
      <c r="B6135" t="s">
        <v>153</v>
      </c>
      <c r="C6135" t="s">
        <v>620</v>
      </c>
      <c r="D6135" s="1">
        <v>45975</v>
      </c>
      <c r="F6135" t="b">
        <v>0</v>
      </c>
      <c r="G6135" s="6">
        <v>2441700</v>
      </c>
      <c r="H6135">
        <v>0</v>
      </c>
      <c r="I6135">
        <v>0</v>
      </c>
      <c r="J6135" s="6">
        <v>2441700</v>
      </c>
    </row>
    <row r="6136" spans="1:10" x14ac:dyDescent="0.3">
      <c r="A6136" s="5">
        <v>46023</v>
      </c>
      <c r="B6136" t="s">
        <v>154</v>
      </c>
      <c r="C6136" t="s">
        <v>621</v>
      </c>
      <c r="D6136" s="1">
        <v>45980</v>
      </c>
      <c r="F6136" t="b">
        <v>0</v>
      </c>
      <c r="G6136" s="6">
        <v>3444200</v>
      </c>
      <c r="H6136">
        <v>0</v>
      </c>
      <c r="I6136" s="6">
        <v>23500</v>
      </c>
      <c r="J6136" s="6">
        <v>3467700</v>
      </c>
    </row>
    <row r="6137" spans="1:10" x14ac:dyDescent="0.3">
      <c r="A6137" s="5">
        <v>46023</v>
      </c>
      <c r="B6137" t="s">
        <v>155</v>
      </c>
      <c r="C6137" t="s">
        <v>623</v>
      </c>
      <c r="D6137" s="1">
        <v>46044</v>
      </c>
      <c r="F6137" t="b">
        <v>0</v>
      </c>
      <c r="G6137" s="6">
        <v>357320</v>
      </c>
      <c r="H6137">
        <v>0</v>
      </c>
      <c r="I6137">
        <v>0</v>
      </c>
      <c r="J6137" s="6">
        <v>357320</v>
      </c>
    </row>
    <row r="6138" spans="1:10" x14ac:dyDescent="0.3">
      <c r="A6138" s="5">
        <v>46054</v>
      </c>
      <c r="B6138" t="s">
        <v>1</v>
      </c>
      <c r="C6138" t="s">
        <v>475</v>
      </c>
      <c r="D6138" s="1">
        <v>42292</v>
      </c>
      <c r="F6138" t="b">
        <v>1</v>
      </c>
      <c r="G6138" s="6">
        <v>5298600</v>
      </c>
      <c r="H6138" s="6">
        <v>241600</v>
      </c>
      <c r="I6138">
        <v>0</v>
      </c>
      <c r="J6138" s="6">
        <v>5540200</v>
      </c>
    </row>
    <row r="6139" spans="1:10" x14ac:dyDescent="0.3">
      <c r="A6139" s="5">
        <v>46054</v>
      </c>
      <c r="B6139" t="s">
        <v>3</v>
      </c>
      <c r="C6139" t="s">
        <v>476</v>
      </c>
      <c r="D6139" s="1">
        <v>42444</v>
      </c>
      <c r="F6139" t="b">
        <v>1</v>
      </c>
      <c r="G6139" s="6">
        <v>2816850</v>
      </c>
      <c r="H6139">
        <v>0</v>
      </c>
      <c r="I6139">
        <v>0</v>
      </c>
      <c r="J6139" s="6">
        <v>2816850</v>
      </c>
    </row>
    <row r="6140" spans="1:10" x14ac:dyDescent="0.3">
      <c r="A6140" s="5">
        <v>46054</v>
      </c>
      <c r="B6140" t="s">
        <v>4</v>
      </c>
      <c r="C6140" t="s">
        <v>477</v>
      </c>
      <c r="D6140" s="1">
        <v>42503</v>
      </c>
      <c r="F6140" t="b">
        <v>1</v>
      </c>
      <c r="G6140" s="6">
        <v>8455650</v>
      </c>
      <c r="H6140">
        <v>0</v>
      </c>
      <c r="I6140">
        <v>0</v>
      </c>
      <c r="J6140" s="6">
        <v>8455650</v>
      </c>
    </row>
    <row r="6141" spans="1:10" x14ac:dyDescent="0.3">
      <c r="A6141" s="5">
        <v>46054</v>
      </c>
      <c r="B6141" t="s">
        <v>6</v>
      </c>
      <c r="C6141" t="s">
        <v>478</v>
      </c>
      <c r="D6141" s="1">
        <v>42638</v>
      </c>
      <c r="F6141" t="b">
        <v>1</v>
      </c>
      <c r="G6141" s="6">
        <v>4919230</v>
      </c>
      <c r="H6141" s="6">
        <v>241500</v>
      </c>
      <c r="I6141" s="6">
        <v>4640</v>
      </c>
      <c r="J6141" s="6">
        <v>5165370</v>
      </c>
    </row>
    <row r="6142" spans="1:10" x14ac:dyDescent="0.3">
      <c r="A6142" s="5">
        <v>46054</v>
      </c>
      <c r="B6142" t="s">
        <v>8</v>
      </c>
      <c r="C6142" t="s">
        <v>479</v>
      </c>
      <c r="D6142" s="1">
        <v>42708</v>
      </c>
      <c r="F6142" t="b">
        <v>1</v>
      </c>
      <c r="G6142" s="6">
        <v>5077690</v>
      </c>
      <c r="H6142">
        <v>0</v>
      </c>
      <c r="I6142">
        <v>0</v>
      </c>
      <c r="J6142" s="6">
        <v>5077690</v>
      </c>
    </row>
    <row r="6143" spans="1:10" x14ac:dyDescent="0.3">
      <c r="A6143" s="5">
        <v>46054</v>
      </c>
      <c r="B6143" t="s">
        <v>10</v>
      </c>
      <c r="C6143" t="s">
        <v>480</v>
      </c>
      <c r="D6143" s="1">
        <v>43039</v>
      </c>
      <c r="F6143" t="b">
        <v>1</v>
      </c>
      <c r="G6143" s="6">
        <v>3713800</v>
      </c>
      <c r="H6143" s="6">
        <v>74800</v>
      </c>
      <c r="I6143" s="6">
        <v>9500</v>
      </c>
      <c r="J6143" s="6">
        <v>3798100</v>
      </c>
    </row>
    <row r="6144" spans="1:10" x14ac:dyDescent="0.3">
      <c r="A6144" s="5">
        <v>46054</v>
      </c>
      <c r="B6144" t="s">
        <v>11</v>
      </c>
      <c r="C6144" t="s">
        <v>481</v>
      </c>
      <c r="D6144" s="1">
        <v>43146</v>
      </c>
      <c r="F6144" t="b">
        <v>1</v>
      </c>
      <c r="G6144" s="6">
        <v>5688630</v>
      </c>
      <c r="H6144" s="6">
        <v>83200</v>
      </c>
      <c r="I6144">
        <v>0</v>
      </c>
      <c r="J6144" s="6">
        <v>5771830</v>
      </c>
    </row>
    <row r="6145" spans="1:10" x14ac:dyDescent="0.3">
      <c r="A6145" s="5">
        <v>46054</v>
      </c>
      <c r="B6145" t="s">
        <v>12</v>
      </c>
      <c r="C6145" t="s">
        <v>494</v>
      </c>
      <c r="D6145" s="1">
        <v>43252</v>
      </c>
      <c r="F6145" t="b">
        <v>1</v>
      </c>
      <c r="G6145" s="6">
        <v>934500</v>
      </c>
      <c r="H6145">
        <v>0</v>
      </c>
      <c r="I6145">
        <v>0</v>
      </c>
      <c r="J6145" s="6">
        <v>934500</v>
      </c>
    </row>
    <row r="6146" spans="1:10" x14ac:dyDescent="0.3">
      <c r="A6146" s="5">
        <v>46054</v>
      </c>
      <c r="B6146" t="s">
        <v>13</v>
      </c>
      <c r="C6146" t="s">
        <v>485</v>
      </c>
      <c r="D6146" s="1">
        <v>43779</v>
      </c>
      <c r="F6146" t="b">
        <v>1</v>
      </c>
      <c r="G6146" s="6">
        <v>6649300</v>
      </c>
      <c r="H6146" s="6">
        <v>205400</v>
      </c>
      <c r="I6146">
        <v>500</v>
      </c>
      <c r="J6146" s="6">
        <v>6855200</v>
      </c>
    </row>
    <row r="6147" spans="1:10" x14ac:dyDescent="0.3">
      <c r="A6147" s="5">
        <v>46054</v>
      </c>
      <c r="B6147" t="s">
        <v>15</v>
      </c>
      <c r="C6147" t="s">
        <v>517</v>
      </c>
      <c r="D6147" s="1">
        <v>44583</v>
      </c>
      <c r="F6147" t="b">
        <v>1</v>
      </c>
      <c r="G6147" s="6">
        <v>4691150</v>
      </c>
      <c r="H6147" s="6">
        <v>181600</v>
      </c>
      <c r="I6147">
        <v>0</v>
      </c>
      <c r="J6147" s="6">
        <v>4872750</v>
      </c>
    </row>
    <row r="6148" spans="1:10" x14ac:dyDescent="0.3">
      <c r="A6148" s="5">
        <v>46054</v>
      </c>
      <c r="B6148" t="s">
        <v>16</v>
      </c>
      <c r="C6148" t="s">
        <v>538</v>
      </c>
      <c r="D6148" s="1">
        <v>44889</v>
      </c>
      <c r="F6148" t="b">
        <v>1</v>
      </c>
      <c r="G6148" s="6">
        <v>7549070</v>
      </c>
      <c r="H6148">
        <v>0</v>
      </c>
      <c r="I6148">
        <v>0</v>
      </c>
      <c r="J6148" s="6">
        <v>7549070</v>
      </c>
    </row>
    <row r="6149" spans="1:10" x14ac:dyDescent="0.3">
      <c r="A6149" s="5">
        <v>46054</v>
      </c>
      <c r="B6149" t="s">
        <v>17</v>
      </c>
      <c r="C6149" t="s">
        <v>595</v>
      </c>
      <c r="D6149" s="1">
        <v>45470</v>
      </c>
      <c r="F6149" t="b">
        <v>1</v>
      </c>
      <c r="G6149" s="6">
        <v>4858400</v>
      </c>
      <c r="H6149">
        <v>0</v>
      </c>
      <c r="I6149" s="6">
        <v>5200</v>
      </c>
      <c r="J6149" s="6">
        <v>4863600</v>
      </c>
    </row>
    <row r="6150" spans="1:10" x14ac:dyDescent="0.3">
      <c r="A6150" s="5">
        <v>46054</v>
      </c>
      <c r="B6150" t="s">
        <v>18</v>
      </c>
      <c r="C6150" t="s">
        <v>596</v>
      </c>
      <c r="D6150" s="1">
        <v>45810</v>
      </c>
      <c r="F6150" t="b">
        <v>0</v>
      </c>
      <c r="G6150" s="6">
        <v>3501570</v>
      </c>
      <c r="H6150">
        <v>0</v>
      </c>
      <c r="I6150" s="6">
        <v>2750</v>
      </c>
      <c r="J6150" s="6">
        <v>3504320</v>
      </c>
    </row>
    <row r="6151" spans="1:10" x14ac:dyDescent="0.3">
      <c r="A6151" s="5">
        <v>46054</v>
      </c>
      <c r="B6151" t="s">
        <v>19</v>
      </c>
      <c r="C6151" t="s">
        <v>597</v>
      </c>
      <c r="D6151" s="1">
        <v>45859</v>
      </c>
      <c r="F6151" t="b">
        <v>0</v>
      </c>
      <c r="G6151" s="6">
        <v>2861750</v>
      </c>
      <c r="H6151">
        <v>0</v>
      </c>
      <c r="I6151">
        <v>0</v>
      </c>
      <c r="J6151" s="6">
        <v>2861750</v>
      </c>
    </row>
    <row r="6152" spans="1:10" x14ac:dyDescent="0.3">
      <c r="A6152" s="5">
        <v>46054</v>
      </c>
      <c r="B6152" t="s">
        <v>156</v>
      </c>
      <c r="C6152" t="s">
        <v>622</v>
      </c>
      <c r="D6152" s="1">
        <v>46098</v>
      </c>
      <c r="F6152" t="b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3">
      <c r="A6153" s="5">
        <v>46054</v>
      </c>
      <c r="B6153" t="s">
        <v>20</v>
      </c>
      <c r="C6153" t="s">
        <v>482</v>
      </c>
      <c r="D6153" s="1">
        <v>43629</v>
      </c>
      <c r="F6153" t="b">
        <v>1</v>
      </c>
      <c r="G6153" s="6">
        <v>6741410</v>
      </c>
      <c r="H6153" s="6">
        <v>245000</v>
      </c>
      <c r="I6153">
        <v>0</v>
      </c>
      <c r="J6153" s="6">
        <v>6986410</v>
      </c>
    </row>
    <row r="6154" spans="1:10" x14ac:dyDescent="0.3">
      <c r="A6154" s="5">
        <v>46054</v>
      </c>
      <c r="B6154" t="s">
        <v>21</v>
      </c>
      <c r="C6154" t="s">
        <v>483</v>
      </c>
      <c r="D6154" s="1">
        <v>43631</v>
      </c>
      <c r="F6154" t="b">
        <v>1</v>
      </c>
      <c r="G6154" s="6">
        <v>3645500</v>
      </c>
      <c r="H6154" s="6">
        <v>110500</v>
      </c>
      <c r="I6154" s="6">
        <v>13000</v>
      </c>
      <c r="J6154" s="6">
        <v>3769000</v>
      </c>
    </row>
    <row r="6155" spans="1:10" x14ac:dyDescent="0.3">
      <c r="A6155" s="5">
        <v>46054</v>
      </c>
      <c r="B6155" t="s">
        <v>22</v>
      </c>
      <c r="C6155" t="s">
        <v>484</v>
      </c>
      <c r="D6155" s="1">
        <v>43743</v>
      </c>
      <c r="F6155" t="b">
        <v>1</v>
      </c>
      <c r="G6155" s="6">
        <v>5891000</v>
      </c>
      <c r="H6155" s="6">
        <v>149800</v>
      </c>
      <c r="I6155" s="6">
        <v>12200</v>
      </c>
      <c r="J6155" s="6">
        <v>6053000</v>
      </c>
    </row>
    <row r="6156" spans="1:10" x14ac:dyDescent="0.3">
      <c r="A6156" s="5">
        <v>46054</v>
      </c>
      <c r="B6156" t="s">
        <v>23</v>
      </c>
      <c r="C6156" t="s">
        <v>486</v>
      </c>
      <c r="D6156" s="1">
        <v>43834</v>
      </c>
      <c r="F6156" t="b">
        <v>1</v>
      </c>
      <c r="G6156" s="6">
        <v>7979050</v>
      </c>
      <c r="H6156">
        <v>0</v>
      </c>
      <c r="I6156">
        <v>0</v>
      </c>
      <c r="J6156" s="6">
        <v>7979050</v>
      </c>
    </row>
    <row r="6157" spans="1:10" x14ac:dyDescent="0.3">
      <c r="A6157" s="5">
        <v>46054</v>
      </c>
      <c r="B6157" t="s">
        <v>24</v>
      </c>
      <c r="C6157" t="s">
        <v>487</v>
      </c>
      <c r="D6157" s="1">
        <v>43833</v>
      </c>
      <c r="F6157" t="b">
        <v>1</v>
      </c>
      <c r="G6157" s="6">
        <v>3974920</v>
      </c>
      <c r="H6157">
        <v>0</v>
      </c>
      <c r="I6157">
        <v>0</v>
      </c>
      <c r="J6157" s="6">
        <v>3974920</v>
      </c>
    </row>
    <row r="6158" spans="1:10" x14ac:dyDescent="0.3">
      <c r="A6158" s="5">
        <v>46054</v>
      </c>
      <c r="B6158" t="s">
        <v>25</v>
      </c>
      <c r="C6158" t="s">
        <v>488</v>
      </c>
      <c r="D6158" s="1">
        <v>43853</v>
      </c>
      <c r="F6158" t="b">
        <v>1</v>
      </c>
      <c r="G6158" s="6">
        <v>6427450</v>
      </c>
      <c r="H6158" s="6">
        <v>177100</v>
      </c>
      <c r="I6158">
        <v>0</v>
      </c>
      <c r="J6158" s="6">
        <v>6604550</v>
      </c>
    </row>
    <row r="6159" spans="1:10" x14ac:dyDescent="0.3">
      <c r="A6159" s="5">
        <v>46054</v>
      </c>
      <c r="B6159" t="s">
        <v>26</v>
      </c>
      <c r="C6159" t="s">
        <v>489</v>
      </c>
      <c r="D6159" s="1">
        <v>43945</v>
      </c>
      <c r="F6159" t="b">
        <v>1</v>
      </c>
      <c r="G6159" s="6">
        <v>8546190</v>
      </c>
      <c r="H6159" s="6">
        <v>148000</v>
      </c>
      <c r="I6159">
        <v>0</v>
      </c>
      <c r="J6159" s="6">
        <v>8694190</v>
      </c>
    </row>
    <row r="6160" spans="1:10" x14ac:dyDescent="0.3">
      <c r="A6160" s="5">
        <v>46054</v>
      </c>
      <c r="B6160" t="s">
        <v>27</v>
      </c>
      <c r="C6160" t="s">
        <v>490</v>
      </c>
      <c r="D6160" s="1">
        <v>44015</v>
      </c>
      <c r="F6160" t="b">
        <v>1</v>
      </c>
      <c r="G6160" s="6">
        <v>2981240</v>
      </c>
      <c r="H6160">
        <v>0</v>
      </c>
      <c r="I6160">
        <v>0</v>
      </c>
      <c r="J6160" s="6">
        <v>2981240</v>
      </c>
    </row>
    <row r="6161" spans="1:10" x14ac:dyDescent="0.3">
      <c r="A6161" s="5">
        <v>46054</v>
      </c>
      <c r="B6161" t="s">
        <v>28</v>
      </c>
      <c r="C6161" t="s">
        <v>491</v>
      </c>
      <c r="D6161" s="1">
        <v>44042</v>
      </c>
      <c r="F6161" t="b">
        <v>1</v>
      </c>
      <c r="G6161" s="6">
        <v>4651600</v>
      </c>
      <c r="H6161">
        <v>0</v>
      </c>
      <c r="I6161">
        <v>0</v>
      </c>
      <c r="J6161" s="6">
        <v>4651600</v>
      </c>
    </row>
    <row r="6162" spans="1:10" x14ac:dyDescent="0.3">
      <c r="A6162" s="5">
        <v>46054</v>
      </c>
      <c r="B6162" t="s">
        <v>29</v>
      </c>
      <c r="C6162" t="s">
        <v>492</v>
      </c>
      <c r="D6162" s="1">
        <v>44043</v>
      </c>
      <c r="F6162" t="b">
        <v>1</v>
      </c>
      <c r="G6162" s="6">
        <v>4106300</v>
      </c>
      <c r="H6162">
        <v>0</v>
      </c>
      <c r="I6162">
        <v>0</v>
      </c>
      <c r="J6162" s="6">
        <v>4106300</v>
      </c>
    </row>
    <row r="6163" spans="1:10" x14ac:dyDescent="0.3">
      <c r="A6163" s="5">
        <v>46054</v>
      </c>
      <c r="B6163" t="s">
        <v>30</v>
      </c>
      <c r="C6163" t="s">
        <v>493</v>
      </c>
      <c r="D6163" s="1">
        <v>44072</v>
      </c>
      <c r="F6163" t="b">
        <v>1</v>
      </c>
      <c r="G6163" s="6">
        <v>7222350</v>
      </c>
      <c r="H6163">
        <v>0</v>
      </c>
      <c r="I6163" s="6">
        <v>11600</v>
      </c>
      <c r="J6163" s="6">
        <v>7233950</v>
      </c>
    </row>
    <row r="6164" spans="1:10" x14ac:dyDescent="0.3">
      <c r="A6164" s="5">
        <v>46054</v>
      </c>
      <c r="B6164" t="s">
        <v>31</v>
      </c>
      <c r="C6164" t="s">
        <v>495</v>
      </c>
      <c r="D6164" s="1">
        <v>44085</v>
      </c>
      <c r="F6164" t="b">
        <v>1</v>
      </c>
      <c r="G6164" s="6">
        <v>5318320</v>
      </c>
      <c r="H6164">
        <v>0</v>
      </c>
      <c r="I6164">
        <v>0</v>
      </c>
      <c r="J6164" s="6">
        <v>5318320</v>
      </c>
    </row>
    <row r="6165" spans="1:10" x14ac:dyDescent="0.3">
      <c r="A6165" s="5">
        <v>46054</v>
      </c>
      <c r="B6165" t="s">
        <v>32</v>
      </c>
      <c r="C6165" t="s">
        <v>496</v>
      </c>
      <c r="D6165" s="1">
        <v>44130</v>
      </c>
      <c r="E6165" s="1">
        <v>45543</v>
      </c>
      <c r="F6165" t="b">
        <v>1</v>
      </c>
      <c r="G6165">
        <v>0</v>
      </c>
      <c r="H6165">
        <v>0</v>
      </c>
      <c r="I6165">
        <v>0</v>
      </c>
      <c r="J6165">
        <v>0</v>
      </c>
    </row>
    <row r="6166" spans="1:10" x14ac:dyDescent="0.3">
      <c r="A6166" s="5">
        <v>46054</v>
      </c>
      <c r="B6166" t="s">
        <v>33</v>
      </c>
      <c r="C6166" t="s">
        <v>497</v>
      </c>
      <c r="D6166" s="1">
        <v>44147</v>
      </c>
      <c r="F6166" t="b">
        <v>1</v>
      </c>
      <c r="G6166" s="6">
        <v>7126800</v>
      </c>
      <c r="H6166">
        <v>0</v>
      </c>
      <c r="I6166">
        <v>0</v>
      </c>
      <c r="J6166" s="6">
        <v>7126800</v>
      </c>
    </row>
    <row r="6167" spans="1:10" x14ac:dyDescent="0.3">
      <c r="A6167" s="5">
        <v>46054</v>
      </c>
      <c r="B6167" t="s">
        <v>34</v>
      </c>
      <c r="C6167" t="s">
        <v>498</v>
      </c>
      <c r="D6167" s="1">
        <v>44154</v>
      </c>
      <c r="F6167" t="b">
        <v>1</v>
      </c>
      <c r="G6167" s="6">
        <v>7943530</v>
      </c>
      <c r="H6167">
        <v>0</v>
      </c>
      <c r="I6167" s="6">
        <v>10900</v>
      </c>
      <c r="J6167" s="6">
        <v>7954430</v>
      </c>
    </row>
    <row r="6168" spans="1:10" x14ac:dyDescent="0.3">
      <c r="A6168" s="5">
        <v>46054</v>
      </c>
      <c r="B6168" t="s">
        <v>35</v>
      </c>
      <c r="C6168" t="s">
        <v>499</v>
      </c>
      <c r="D6168" s="1">
        <v>44169</v>
      </c>
      <c r="F6168" t="b">
        <v>1</v>
      </c>
      <c r="G6168" s="6">
        <v>4494040</v>
      </c>
      <c r="H6168">
        <v>0</v>
      </c>
      <c r="I6168">
        <v>800</v>
      </c>
      <c r="J6168" s="6">
        <v>4494840</v>
      </c>
    </row>
    <row r="6169" spans="1:10" x14ac:dyDescent="0.3">
      <c r="A6169" s="5">
        <v>46054</v>
      </c>
      <c r="B6169" t="s">
        <v>36</v>
      </c>
      <c r="C6169" t="s">
        <v>500</v>
      </c>
      <c r="D6169" s="1">
        <v>44217</v>
      </c>
      <c r="E6169" s="1">
        <v>45620</v>
      </c>
      <c r="F6169" t="b">
        <v>1</v>
      </c>
      <c r="G6169">
        <v>0</v>
      </c>
      <c r="H6169">
        <v>0</v>
      </c>
      <c r="I6169">
        <v>0</v>
      </c>
      <c r="J6169">
        <v>0</v>
      </c>
    </row>
    <row r="6170" spans="1:10" x14ac:dyDescent="0.3">
      <c r="A6170" s="5">
        <v>46054</v>
      </c>
      <c r="B6170" t="s">
        <v>37</v>
      </c>
      <c r="C6170" t="s">
        <v>501</v>
      </c>
      <c r="D6170" s="1">
        <v>44245</v>
      </c>
      <c r="E6170" s="1">
        <v>45838</v>
      </c>
      <c r="F6170" t="b">
        <v>1</v>
      </c>
      <c r="G6170">
        <v>0</v>
      </c>
      <c r="H6170">
        <v>0</v>
      </c>
      <c r="I6170">
        <v>0</v>
      </c>
      <c r="J6170">
        <v>0</v>
      </c>
    </row>
    <row r="6171" spans="1:10" x14ac:dyDescent="0.3">
      <c r="A6171" s="5">
        <v>46054</v>
      </c>
      <c r="B6171" t="s">
        <v>38</v>
      </c>
      <c r="C6171" t="s">
        <v>502</v>
      </c>
      <c r="D6171" s="1">
        <v>44252</v>
      </c>
      <c r="F6171" t="b">
        <v>1</v>
      </c>
      <c r="G6171" s="6">
        <v>4270330</v>
      </c>
      <c r="H6171">
        <v>0</v>
      </c>
      <c r="I6171">
        <v>0</v>
      </c>
      <c r="J6171" s="6">
        <v>4270330</v>
      </c>
    </row>
    <row r="6172" spans="1:10" x14ac:dyDescent="0.3">
      <c r="A6172" s="5">
        <v>46054</v>
      </c>
      <c r="B6172" t="s">
        <v>39</v>
      </c>
      <c r="C6172" t="s">
        <v>503</v>
      </c>
      <c r="D6172" s="1">
        <v>44258</v>
      </c>
      <c r="F6172" t="b">
        <v>1</v>
      </c>
      <c r="G6172" s="6">
        <v>5618600</v>
      </c>
      <c r="H6172" s="6">
        <v>185900</v>
      </c>
      <c r="I6172">
        <v>0</v>
      </c>
      <c r="J6172" s="6">
        <v>5804500</v>
      </c>
    </row>
    <row r="6173" spans="1:10" x14ac:dyDescent="0.3">
      <c r="A6173" s="5">
        <v>46054</v>
      </c>
      <c r="B6173" t="s">
        <v>40</v>
      </c>
      <c r="C6173" t="s">
        <v>504</v>
      </c>
      <c r="D6173" s="1">
        <v>44280</v>
      </c>
      <c r="F6173" t="b">
        <v>1</v>
      </c>
      <c r="G6173" s="6">
        <v>1678500</v>
      </c>
      <c r="H6173">
        <v>0</v>
      </c>
      <c r="I6173">
        <v>0</v>
      </c>
      <c r="J6173" s="6">
        <v>1678500</v>
      </c>
    </row>
    <row r="6174" spans="1:10" x14ac:dyDescent="0.3">
      <c r="A6174" s="5">
        <v>46054</v>
      </c>
      <c r="B6174" t="s">
        <v>41</v>
      </c>
      <c r="C6174" t="s">
        <v>505</v>
      </c>
      <c r="D6174" s="1">
        <v>44287</v>
      </c>
      <c r="F6174" t="b">
        <v>1</v>
      </c>
      <c r="G6174" s="6">
        <v>6183400</v>
      </c>
      <c r="H6174">
        <v>0</v>
      </c>
      <c r="I6174">
        <v>0</v>
      </c>
      <c r="J6174" s="6">
        <v>6183400</v>
      </c>
    </row>
    <row r="6175" spans="1:10" x14ac:dyDescent="0.3">
      <c r="A6175" s="5">
        <v>46054</v>
      </c>
      <c r="B6175" t="s">
        <v>42</v>
      </c>
      <c r="C6175" t="s">
        <v>506</v>
      </c>
      <c r="D6175" s="1">
        <v>44298</v>
      </c>
      <c r="F6175" t="b">
        <v>1</v>
      </c>
      <c r="G6175" s="6">
        <v>3909970</v>
      </c>
      <c r="H6175">
        <v>0</v>
      </c>
      <c r="I6175">
        <v>0</v>
      </c>
      <c r="J6175" s="6">
        <v>3909970</v>
      </c>
    </row>
    <row r="6176" spans="1:10" x14ac:dyDescent="0.3">
      <c r="A6176" s="5">
        <v>46054</v>
      </c>
      <c r="B6176" t="s">
        <v>43</v>
      </c>
      <c r="C6176" t="s">
        <v>507</v>
      </c>
      <c r="D6176" s="1">
        <v>44299</v>
      </c>
      <c r="F6176" t="b">
        <v>1</v>
      </c>
      <c r="G6176" s="6">
        <v>3528640</v>
      </c>
      <c r="H6176">
        <v>0</v>
      </c>
      <c r="I6176">
        <v>0</v>
      </c>
      <c r="J6176" s="6">
        <v>3528640</v>
      </c>
    </row>
    <row r="6177" spans="1:10" x14ac:dyDescent="0.3">
      <c r="A6177" s="5">
        <v>46054</v>
      </c>
      <c r="B6177" t="s">
        <v>50</v>
      </c>
      <c r="C6177" t="s">
        <v>508</v>
      </c>
      <c r="D6177" s="1">
        <v>44463</v>
      </c>
      <c r="F6177" t="b">
        <v>1</v>
      </c>
      <c r="G6177" s="6">
        <v>2405100</v>
      </c>
      <c r="H6177" s="6">
        <v>100400</v>
      </c>
      <c r="I6177">
        <v>0</v>
      </c>
      <c r="J6177" s="6">
        <v>2505500</v>
      </c>
    </row>
    <row r="6178" spans="1:10" x14ac:dyDescent="0.3">
      <c r="A6178" s="5">
        <v>46054</v>
      </c>
      <c r="B6178" t="s">
        <v>51</v>
      </c>
      <c r="C6178" t="s">
        <v>508</v>
      </c>
      <c r="D6178" s="1">
        <v>44377</v>
      </c>
      <c r="F6178" t="b">
        <v>1</v>
      </c>
      <c r="G6178" s="6">
        <v>5079450</v>
      </c>
      <c r="H6178" s="6">
        <v>127500</v>
      </c>
      <c r="I6178" s="6">
        <v>5000</v>
      </c>
      <c r="J6178" s="6">
        <v>5211950</v>
      </c>
    </row>
    <row r="6179" spans="1:10" x14ac:dyDescent="0.3">
      <c r="A6179" s="5">
        <v>46054</v>
      </c>
      <c r="B6179" t="s">
        <v>52</v>
      </c>
      <c r="C6179" t="s">
        <v>508</v>
      </c>
      <c r="D6179" s="1">
        <v>44501</v>
      </c>
      <c r="F6179" t="b">
        <v>1</v>
      </c>
      <c r="G6179" s="6">
        <v>4244830</v>
      </c>
      <c r="H6179" s="6">
        <v>143000</v>
      </c>
      <c r="I6179">
        <v>0</v>
      </c>
      <c r="J6179" s="6">
        <v>4387830</v>
      </c>
    </row>
    <row r="6180" spans="1:10" x14ac:dyDescent="0.3">
      <c r="A6180" s="5">
        <v>46054</v>
      </c>
      <c r="B6180" t="s">
        <v>53</v>
      </c>
      <c r="C6180" t="s">
        <v>508</v>
      </c>
      <c r="D6180" s="1">
        <v>44476</v>
      </c>
      <c r="F6180" t="b">
        <v>1</v>
      </c>
      <c r="G6180" s="6">
        <v>3556600</v>
      </c>
      <c r="H6180" s="6">
        <v>51800</v>
      </c>
      <c r="I6180" s="6">
        <v>4000</v>
      </c>
      <c r="J6180" s="6">
        <v>3612400</v>
      </c>
    </row>
    <row r="6181" spans="1:10" x14ac:dyDescent="0.3">
      <c r="A6181" s="5">
        <v>46054</v>
      </c>
      <c r="B6181" t="s">
        <v>45</v>
      </c>
      <c r="C6181" t="s">
        <v>509</v>
      </c>
      <c r="D6181" s="1">
        <v>44391</v>
      </c>
      <c r="F6181" t="b">
        <v>1</v>
      </c>
      <c r="G6181" s="6">
        <v>7486350</v>
      </c>
      <c r="H6181" s="6">
        <v>175200</v>
      </c>
      <c r="I6181" s="6">
        <v>13230</v>
      </c>
      <c r="J6181" s="6">
        <v>7674780</v>
      </c>
    </row>
    <row r="6182" spans="1:10" x14ac:dyDescent="0.3">
      <c r="A6182" s="5">
        <v>46054</v>
      </c>
      <c r="B6182" t="s">
        <v>46</v>
      </c>
      <c r="C6182" t="s">
        <v>510</v>
      </c>
      <c r="D6182" s="1">
        <v>44404</v>
      </c>
      <c r="F6182" t="b">
        <v>1</v>
      </c>
      <c r="G6182" s="6">
        <v>6823980</v>
      </c>
      <c r="H6182">
        <v>0</v>
      </c>
      <c r="I6182">
        <v>0</v>
      </c>
      <c r="J6182" s="6">
        <v>6823980</v>
      </c>
    </row>
    <row r="6183" spans="1:10" x14ac:dyDescent="0.3">
      <c r="A6183" s="5">
        <v>46054</v>
      </c>
      <c r="B6183" t="s">
        <v>47</v>
      </c>
      <c r="C6183" t="s">
        <v>511</v>
      </c>
      <c r="D6183" s="1">
        <v>44405</v>
      </c>
      <c r="F6183" t="b">
        <v>1</v>
      </c>
      <c r="G6183" s="6">
        <v>6189510</v>
      </c>
      <c r="H6183">
        <v>0</v>
      </c>
      <c r="I6183">
        <v>0</v>
      </c>
      <c r="J6183" s="6">
        <v>6189510</v>
      </c>
    </row>
    <row r="6184" spans="1:10" x14ac:dyDescent="0.3">
      <c r="A6184" s="5">
        <v>46054</v>
      </c>
      <c r="B6184" t="s">
        <v>44</v>
      </c>
      <c r="C6184" t="s">
        <v>512</v>
      </c>
      <c r="D6184" s="1">
        <v>44421</v>
      </c>
      <c r="F6184" t="b">
        <v>1</v>
      </c>
      <c r="G6184" s="6">
        <v>8996550</v>
      </c>
      <c r="H6184" s="6">
        <v>224300</v>
      </c>
      <c r="I6184" s="6">
        <v>4950</v>
      </c>
      <c r="J6184" s="6">
        <v>9225800</v>
      </c>
    </row>
    <row r="6185" spans="1:10" x14ac:dyDescent="0.3">
      <c r="A6185" s="5">
        <v>46054</v>
      </c>
      <c r="B6185" t="s">
        <v>48</v>
      </c>
      <c r="C6185" t="s">
        <v>513</v>
      </c>
      <c r="D6185" s="1">
        <v>44446</v>
      </c>
      <c r="F6185" t="b">
        <v>1</v>
      </c>
      <c r="G6185" s="6">
        <v>4882450</v>
      </c>
      <c r="H6185">
        <v>0</v>
      </c>
      <c r="I6185">
        <v>0</v>
      </c>
      <c r="J6185" s="6">
        <v>4882450</v>
      </c>
    </row>
    <row r="6186" spans="1:10" x14ac:dyDescent="0.3">
      <c r="A6186" s="5">
        <v>46054</v>
      </c>
      <c r="B6186" t="s">
        <v>49</v>
      </c>
      <c r="C6186" t="s">
        <v>514</v>
      </c>
      <c r="D6186" s="1">
        <v>44453</v>
      </c>
      <c r="F6186" t="b">
        <v>1</v>
      </c>
      <c r="G6186" s="6">
        <v>6827400</v>
      </c>
      <c r="H6186" s="6">
        <v>148200</v>
      </c>
      <c r="I6186">
        <v>0</v>
      </c>
      <c r="J6186" s="6">
        <v>6975600</v>
      </c>
    </row>
    <row r="6187" spans="1:10" x14ac:dyDescent="0.3">
      <c r="A6187" s="5">
        <v>46054</v>
      </c>
      <c r="B6187" t="s">
        <v>54</v>
      </c>
      <c r="C6187" t="s">
        <v>515</v>
      </c>
      <c r="D6187" s="1">
        <v>44508</v>
      </c>
      <c r="F6187" t="b">
        <v>1</v>
      </c>
      <c r="G6187" s="6">
        <v>6452360</v>
      </c>
      <c r="H6187" s="6">
        <v>151100</v>
      </c>
      <c r="I6187">
        <v>0</v>
      </c>
      <c r="J6187" s="6">
        <v>6603460</v>
      </c>
    </row>
    <row r="6188" spans="1:10" x14ac:dyDescent="0.3">
      <c r="A6188" s="5">
        <v>46054</v>
      </c>
      <c r="B6188" t="s">
        <v>55</v>
      </c>
      <c r="C6188" t="s">
        <v>516</v>
      </c>
      <c r="D6188" s="1">
        <v>44536</v>
      </c>
      <c r="E6188" s="1">
        <v>46028</v>
      </c>
      <c r="F6188" t="b">
        <v>1</v>
      </c>
      <c r="G6188">
        <v>0</v>
      </c>
      <c r="H6188">
        <v>0</v>
      </c>
      <c r="I6188">
        <v>0</v>
      </c>
      <c r="J6188">
        <v>0</v>
      </c>
    </row>
    <row r="6189" spans="1:10" x14ac:dyDescent="0.3">
      <c r="A6189" s="5">
        <v>46054</v>
      </c>
      <c r="B6189" t="s">
        <v>56</v>
      </c>
      <c r="C6189" t="s">
        <v>518</v>
      </c>
      <c r="D6189" s="1">
        <v>44616</v>
      </c>
      <c r="F6189" t="b">
        <v>1</v>
      </c>
      <c r="G6189" s="6">
        <v>2321270</v>
      </c>
      <c r="H6189">
        <v>0</v>
      </c>
      <c r="I6189">
        <v>0</v>
      </c>
      <c r="J6189" s="6">
        <v>2321270</v>
      </c>
    </row>
    <row r="6190" spans="1:10" x14ac:dyDescent="0.3">
      <c r="A6190" s="5">
        <v>46054</v>
      </c>
      <c r="B6190" t="s">
        <v>57</v>
      </c>
      <c r="C6190" t="s">
        <v>519</v>
      </c>
      <c r="D6190" s="1">
        <v>44643</v>
      </c>
      <c r="F6190" t="b">
        <v>1</v>
      </c>
      <c r="G6190" s="6">
        <v>9600700</v>
      </c>
      <c r="H6190" s="6">
        <v>144500</v>
      </c>
      <c r="I6190">
        <v>0</v>
      </c>
      <c r="J6190" s="6">
        <v>9745200</v>
      </c>
    </row>
    <row r="6191" spans="1:10" x14ac:dyDescent="0.3">
      <c r="A6191" s="5">
        <v>46054</v>
      </c>
      <c r="B6191" t="s">
        <v>58</v>
      </c>
      <c r="C6191" t="s">
        <v>520</v>
      </c>
      <c r="D6191" s="1">
        <v>44651</v>
      </c>
      <c r="F6191" t="b">
        <v>1</v>
      </c>
      <c r="G6191" s="6">
        <v>6313760</v>
      </c>
      <c r="H6191" s="6">
        <v>172700</v>
      </c>
      <c r="I6191">
        <v>0</v>
      </c>
      <c r="J6191" s="6">
        <v>6486460</v>
      </c>
    </row>
    <row r="6192" spans="1:10" x14ac:dyDescent="0.3">
      <c r="A6192" s="5">
        <v>46054</v>
      </c>
      <c r="B6192" t="s">
        <v>59</v>
      </c>
      <c r="C6192" t="s">
        <v>521</v>
      </c>
      <c r="D6192" s="1">
        <v>44657</v>
      </c>
      <c r="F6192" t="b">
        <v>1</v>
      </c>
      <c r="G6192" s="6">
        <v>4187600</v>
      </c>
      <c r="H6192">
        <v>0</v>
      </c>
      <c r="I6192">
        <v>0</v>
      </c>
      <c r="J6192" s="6">
        <v>4187600</v>
      </c>
    </row>
    <row r="6193" spans="1:10" x14ac:dyDescent="0.3">
      <c r="A6193" s="5">
        <v>46054</v>
      </c>
      <c r="B6193" t="s">
        <v>60</v>
      </c>
      <c r="C6193" t="s">
        <v>522</v>
      </c>
      <c r="D6193" s="1">
        <v>44659</v>
      </c>
      <c r="F6193" t="b">
        <v>1</v>
      </c>
      <c r="G6193" s="6">
        <v>4811900</v>
      </c>
      <c r="H6193" s="6">
        <v>112400</v>
      </c>
      <c r="I6193" s="6">
        <v>4950</v>
      </c>
      <c r="J6193" s="6">
        <v>4929250</v>
      </c>
    </row>
    <row r="6194" spans="1:10" x14ac:dyDescent="0.3">
      <c r="A6194" s="5">
        <v>46054</v>
      </c>
      <c r="B6194" t="s">
        <v>61</v>
      </c>
      <c r="C6194" t="s">
        <v>523</v>
      </c>
      <c r="D6194" s="1">
        <v>44694</v>
      </c>
      <c r="F6194" t="b">
        <v>1</v>
      </c>
      <c r="G6194" s="6">
        <v>4515600</v>
      </c>
      <c r="H6194" s="6">
        <v>201200</v>
      </c>
      <c r="I6194" s="6">
        <v>63030</v>
      </c>
      <c r="J6194" s="6">
        <v>4779830</v>
      </c>
    </row>
    <row r="6195" spans="1:10" x14ac:dyDescent="0.3">
      <c r="A6195" s="5">
        <v>46054</v>
      </c>
      <c r="B6195" t="s">
        <v>62</v>
      </c>
      <c r="C6195" t="s">
        <v>524</v>
      </c>
      <c r="D6195" s="1">
        <v>44712</v>
      </c>
      <c r="F6195" t="b">
        <v>1</v>
      </c>
      <c r="G6195" s="6">
        <v>3375900</v>
      </c>
      <c r="H6195">
        <v>0</v>
      </c>
      <c r="I6195">
        <v>0</v>
      </c>
      <c r="J6195" s="6">
        <v>3375900</v>
      </c>
    </row>
    <row r="6196" spans="1:10" x14ac:dyDescent="0.3">
      <c r="A6196" s="5">
        <v>46054</v>
      </c>
      <c r="B6196" t="s">
        <v>63</v>
      </c>
      <c r="C6196" t="s">
        <v>525</v>
      </c>
      <c r="D6196" s="1">
        <v>44762</v>
      </c>
      <c r="F6196" t="b">
        <v>1</v>
      </c>
      <c r="G6196" s="6">
        <v>3364500</v>
      </c>
      <c r="H6196" s="6">
        <v>155900</v>
      </c>
      <c r="I6196">
        <v>0</v>
      </c>
      <c r="J6196" s="6">
        <v>3520400</v>
      </c>
    </row>
    <row r="6197" spans="1:10" x14ac:dyDescent="0.3">
      <c r="A6197" s="5">
        <v>46054</v>
      </c>
      <c r="B6197" t="s">
        <v>64</v>
      </c>
      <c r="C6197" t="s">
        <v>526</v>
      </c>
      <c r="D6197" s="1">
        <v>44775</v>
      </c>
      <c r="F6197" t="b">
        <v>1</v>
      </c>
      <c r="G6197" s="6">
        <v>5087820</v>
      </c>
      <c r="H6197">
        <v>0</v>
      </c>
      <c r="I6197" s="6">
        <v>33560</v>
      </c>
      <c r="J6197" s="6">
        <v>5121380</v>
      </c>
    </row>
    <row r="6198" spans="1:10" x14ac:dyDescent="0.3">
      <c r="A6198" s="5">
        <v>46054</v>
      </c>
      <c r="B6198" t="s">
        <v>65</v>
      </c>
      <c r="C6198" t="s">
        <v>527</v>
      </c>
      <c r="D6198" s="1">
        <v>44783</v>
      </c>
      <c r="F6198" t="b">
        <v>1</v>
      </c>
      <c r="G6198" s="6">
        <v>3307000</v>
      </c>
      <c r="H6198">
        <v>0</v>
      </c>
      <c r="I6198">
        <v>0</v>
      </c>
      <c r="J6198" s="6">
        <v>3307000</v>
      </c>
    </row>
    <row r="6199" spans="1:10" x14ac:dyDescent="0.3">
      <c r="A6199" s="5">
        <v>46054</v>
      </c>
      <c r="B6199" t="s">
        <v>66</v>
      </c>
      <c r="C6199" t="s">
        <v>528</v>
      </c>
      <c r="D6199" s="1">
        <v>44798</v>
      </c>
      <c r="F6199" t="b">
        <v>1</v>
      </c>
      <c r="G6199" s="6">
        <v>3367550</v>
      </c>
      <c r="H6199" s="6">
        <v>127900</v>
      </c>
      <c r="I6199" s="6">
        <v>7000</v>
      </c>
      <c r="J6199" s="6">
        <v>3502450</v>
      </c>
    </row>
    <row r="6200" spans="1:10" x14ac:dyDescent="0.3">
      <c r="A6200" s="5">
        <v>46054</v>
      </c>
      <c r="B6200" t="s">
        <v>67</v>
      </c>
      <c r="C6200" t="s">
        <v>529</v>
      </c>
      <c r="D6200" s="1">
        <v>44802</v>
      </c>
      <c r="F6200" t="b">
        <v>1</v>
      </c>
      <c r="G6200" s="6">
        <v>6906300</v>
      </c>
      <c r="H6200">
        <v>0</v>
      </c>
      <c r="I6200">
        <v>800</v>
      </c>
      <c r="J6200" s="6">
        <v>6907100</v>
      </c>
    </row>
    <row r="6201" spans="1:10" x14ac:dyDescent="0.3">
      <c r="A6201" s="5">
        <v>46054</v>
      </c>
      <c r="B6201" t="s">
        <v>68</v>
      </c>
      <c r="C6201" t="s">
        <v>530</v>
      </c>
      <c r="D6201" s="1">
        <v>44811</v>
      </c>
      <c r="F6201" t="b">
        <v>1</v>
      </c>
      <c r="G6201" s="6">
        <v>2181300</v>
      </c>
      <c r="H6201">
        <v>0</v>
      </c>
      <c r="I6201">
        <v>0</v>
      </c>
      <c r="J6201" s="6">
        <v>2181300</v>
      </c>
    </row>
    <row r="6202" spans="1:10" x14ac:dyDescent="0.3">
      <c r="A6202" s="5">
        <v>46054</v>
      </c>
      <c r="B6202" t="s">
        <v>69</v>
      </c>
      <c r="C6202" t="s">
        <v>531</v>
      </c>
      <c r="D6202" s="1">
        <v>44820</v>
      </c>
      <c r="F6202" t="b">
        <v>1</v>
      </c>
      <c r="G6202" s="6">
        <v>5990880</v>
      </c>
      <c r="H6202" s="6">
        <v>207200</v>
      </c>
      <c r="I6202">
        <v>0</v>
      </c>
      <c r="J6202" s="6">
        <v>6198080</v>
      </c>
    </row>
    <row r="6203" spans="1:10" x14ac:dyDescent="0.3">
      <c r="A6203" s="5">
        <v>46054</v>
      </c>
      <c r="B6203" t="s">
        <v>70</v>
      </c>
      <c r="C6203" t="s">
        <v>532</v>
      </c>
      <c r="D6203" s="1">
        <v>44845</v>
      </c>
      <c r="F6203" t="b">
        <v>1</v>
      </c>
      <c r="G6203" s="6">
        <v>5401500</v>
      </c>
      <c r="H6203">
        <v>0</v>
      </c>
      <c r="I6203" s="6">
        <v>6000</v>
      </c>
      <c r="J6203" s="6">
        <v>5407500</v>
      </c>
    </row>
    <row r="6204" spans="1:10" x14ac:dyDescent="0.3">
      <c r="A6204" s="5">
        <v>46054</v>
      </c>
      <c r="B6204" t="s">
        <v>71</v>
      </c>
      <c r="C6204" t="s">
        <v>533</v>
      </c>
      <c r="D6204" s="1">
        <v>44848</v>
      </c>
      <c r="F6204" t="b">
        <v>1</v>
      </c>
      <c r="G6204" s="6">
        <v>6641100</v>
      </c>
      <c r="H6204">
        <v>0</v>
      </c>
      <c r="I6204">
        <v>0</v>
      </c>
      <c r="J6204" s="6">
        <v>6641100</v>
      </c>
    </row>
    <row r="6205" spans="1:10" x14ac:dyDescent="0.3">
      <c r="A6205" s="5">
        <v>46054</v>
      </c>
      <c r="B6205" t="s">
        <v>72</v>
      </c>
      <c r="C6205" t="s">
        <v>534</v>
      </c>
      <c r="D6205" s="1">
        <v>44854</v>
      </c>
      <c r="F6205" t="b">
        <v>1</v>
      </c>
      <c r="G6205" s="6">
        <v>6370040</v>
      </c>
      <c r="H6205">
        <v>0</v>
      </c>
      <c r="I6205">
        <v>0</v>
      </c>
      <c r="J6205" s="6">
        <v>6370040</v>
      </c>
    </row>
    <row r="6206" spans="1:10" x14ac:dyDescent="0.3">
      <c r="A6206" s="5">
        <v>46054</v>
      </c>
      <c r="B6206" t="s">
        <v>73</v>
      </c>
      <c r="C6206" t="s">
        <v>535</v>
      </c>
      <c r="D6206" s="1">
        <v>44855</v>
      </c>
      <c r="F6206" t="b">
        <v>1</v>
      </c>
      <c r="G6206" s="6">
        <v>5184460</v>
      </c>
      <c r="H6206">
        <v>0</v>
      </c>
      <c r="I6206">
        <v>0</v>
      </c>
      <c r="J6206" s="6">
        <v>5184460</v>
      </c>
    </row>
    <row r="6207" spans="1:10" x14ac:dyDescent="0.3">
      <c r="A6207" s="5">
        <v>46054</v>
      </c>
      <c r="B6207" t="s">
        <v>74</v>
      </c>
      <c r="C6207" t="s">
        <v>536</v>
      </c>
      <c r="D6207" s="1">
        <v>44859</v>
      </c>
      <c r="F6207" t="b">
        <v>1</v>
      </c>
      <c r="G6207" s="6">
        <v>5774310</v>
      </c>
      <c r="H6207">
        <v>0</v>
      </c>
      <c r="I6207">
        <v>0</v>
      </c>
      <c r="J6207" s="6">
        <v>5774310</v>
      </c>
    </row>
    <row r="6208" spans="1:10" x14ac:dyDescent="0.3">
      <c r="A6208" s="5">
        <v>46054</v>
      </c>
      <c r="B6208" t="s">
        <v>75</v>
      </c>
      <c r="C6208" t="s">
        <v>537</v>
      </c>
      <c r="D6208" s="1">
        <v>44861</v>
      </c>
      <c r="F6208" t="b">
        <v>1</v>
      </c>
      <c r="G6208" s="6">
        <v>2531680</v>
      </c>
      <c r="H6208">
        <v>0</v>
      </c>
      <c r="I6208">
        <v>0</v>
      </c>
      <c r="J6208" s="6">
        <v>2531680</v>
      </c>
    </row>
    <row r="6209" spans="1:10" x14ac:dyDescent="0.3">
      <c r="A6209" s="5">
        <v>46054</v>
      </c>
      <c r="B6209" t="s">
        <v>76</v>
      </c>
      <c r="C6209" t="s">
        <v>539</v>
      </c>
      <c r="D6209" s="1">
        <v>44889</v>
      </c>
      <c r="F6209" t="b">
        <v>1</v>
      </c>
      <c r="G6209" s="6">
        <v>2367390</v>
      </c>
      <c r="H6209">
        <v>0</v>
      </c>
      <c r="I6209">
        <v>0</v>
      </c>
      <c r="J6209" s="6">
        <v>2367390</v>
      </c>
    </row>
    <row r="6210" spans="1:10" x14ac:dyDescent="0.3">
      <c r="A6210" s="5">
        <v>46054</v>
      </c>
      <c r="B6210" t="s">
        <v>77</v>
      </c>
      <c r="C6210" t="s">
        <v>540</v>
      </c>
      <c r="D6210" s="1">
        <v>44893</v>
      </c>
      <c r="F6210" t="b">
        <v>1</v>
      </c>
      <c r="G6210" s="6">
        <v>5383170</v>
      </c>
      <c r="H6210">
        <v>0</v>
      </c>
      <c r="I6210">
        <v>0</v>
      </c>
      <c r="J6210" s="6">
        <v>5383170</v>
      </c>
    </row>
    <row r="6211" spans="1:10" x14ac:dyDescent="0.3">
      <c r="A6211" s="5">
        <v>46054</v>
      </c>
      <c r="B6211" t="s">
        <v>78</v>
      </c>
      <c r="C6211" t="s">
        <v>541</v>
      </c>
      <c r="D6211" s="1">
        <v>44895</v>
      </c>
      <c r="F6211" t="b">
        <v>1</v>
      </c>
      <c r="G6211" s="6">
        <v>3624950</v>
      </c>
      <c r="H6211" s="6">
        <v>129700</v>
      </c>
      <c r="I6211">
        <v>0</v>
      </c>
      <c r="J6211" s="6">
        <v>3754650</v>
      </c>
    </row>
    <row r="6212" spans="1:10" x14ac:dyDescent="0.3">
      <c r="A6212" s="5">
        <v>46054</v>
      </c>
      <c r="B6212" t="s">
        <v>79</v>
      </c>
      <c r="C6212" t="s">
        <v>542</v>
      </c>
      <c r="D6212" s="1">
        <v>44897</v>
      </c>
      <c r="F6212" t="b">
        <v>1</v>
      </c>
      <c r="G6212" s="6">
        <v>2965300</v>
      </c>
      <c r="H6212" s="6">
        <v>97700</v>
      </c>
      <c r="I6212" s="6">
        <v>14950</v>
      </c>
      <c r="J6212" s="6">
        <v>3077950</v>
      </c>
    </row>
    <row r="6213" spans="1:10" x14ac:dyDescent="0.3">
      <c r="A6213" s="5">
        <v>46054</v>
      </c>
      <c r="B6213" t="s">
        <v>80</v>
      </c>
      <c r="C6213" t="s">
        <v>543</v>
      </c>
      <c r="D6213" s="1">
        <v>44901</v>
      </c>
      <c r="F6213" t="b">
        <v>1</v>
      </c>
      <c r="G6213" s="6">
        <v>3944100</v>
      </c>
      <c r="H6213">
        <v>0</v>
      </c>
      <c r="I6213">
        <v>0</v>
      </c>
      <c r="J6213" s="6">
        <v>3944100</v>
      </c>
    </row>
    <row r="6214" spans="1:10" x14ac:dyDescent="0.3">
      <c r="A6214" s="5">
        <v>46054</v>
      </c>
      <c r="B6214" t="s">
        <v>81</v>
      </c>
      <c r="C6214" t="s">
        <v>544</v>
      </c>
      <c r="D6214" s="1">
        <v>44916</v>
      </c>
      <c r="F6214" t="b">
        <v>1</v>
      </c>
      <c r="G6214" s="6">
        <v>3350680</v>
      </c>
      <c r="H6214">
        <v>0</v>
      </c>
      <c r="I6214" s="6">
        <v>33950</v>
      </c>
      <c r="J6214" s="6">
        <v>3384630</v>
      </c>
    </row>
    <row r="6215" spans="1:10" x14ac:dyDescent="0.3">
      <c r="A6215" s="5">
        <v>46054</v>
      </c>
      <c r="B6215" t="s">
        <v>82</v>
      </c>
      <c r="C6215" t="s">
        <v>545</v>
      </c>
      <c r="D6215" s="1">
        <v>44922</v>
      </c>
      <c r="F6215" t="b">
        <v>1</v>
      </c>
      <c r="G6215" s="6">
        <v>3559540</v>
      </c>
      <c r="H6215">
        <v>0</v>
      </c>
      <c r="I6215">
        <v>0</v>
      </c>
      <c r="J6215" s="6">
        <v>3559540</v>
      </c>
    </row>
    <row r="6216" spans="1:10" x14ac:dyDescent="0.3">
      <c r="A6216" s="5">
        <v>46054</v>
      </c>
      <c r="B6216" t="s">
        <v>83</v>
      </c>
      <c r="C6216" t="s">
        <v>546</v>
      </c>
      <c r="D6216" s="1">
        <v>44945</v>
      </c>
      <c r="F6216" t="b">
        <v>1</v>
      </c>
      <c r="G6216" s="6">
        <v>4706500</v>
      </c>
      <c r="H6216">
        <v>0</v>
      </c>
      <c r="I6216">
        <v>0</v>
      </c>
      <c r="J6216" s="6">
        <v>4706500</v>
      </c>
    </row>
    <row r="6217" spans="1:10" x14ac:dyDescent="0.3">
      <c r="A6217" s="5">
        <v>46054</v>
      </c>
      <c r="B6217" t="s">
        <v>84</v>
      </c>
      <c r="C6217" t="s">
        <v>547</v>
      </c>
      <c r="D6217" s="1">
        <v>44978</v>
      </c>
      <c r="F6217" t="b">
        <v>1</v>
      </c>
      <c r="G6217" s="6">
        <v>4879280</v>
      </c>
      <c r="H6217" s="6">
        <v>157300</v>
      </c>
      <c r="I6217">
        <v>600</v>
      </c>
      <c r="J6217" s="6">
        <v>5037180</v>
      </c>
    </row>
    <row r="6218" spans="1:10" x14ac:dyDescent="0.3">
      <c r="A6218" s="5">
        <v>46054</v>
      </c>
      <c r="B6218" t="s">
        <v>85</v>
      </c>
      <c r="C6218" t="s">
        <v>548</v>
      </c>
      <c r="D6218" s="1">
        <v>44985</v>
      </c>
      <c r="F6218" t="b">
        <v>1</v>
      </c>
      <c r="G6218" s="6">
        <v>4524900</v>
      </c>
      <c r="H6218">
        <v>0</v>
      </c>
      <c r="I6218" s="6">
        <v>11150</v>
      </c>
      <c r="J6218" s="6">
        <v>4536050</v>
      </c>
    </row>
    <row r="6219" spans="1:10" x14ac:dyDescent="0.3">
      <c r="A6219" s="5">
        <v>46054</v>
      </c>
      <c r="B6219" t="s">
        <v>86</v>
      </c>
      <c r="C6219" t="s">
        <v>549</v>
      </c>
      <c r="D6219" s="1">
        <v>45007</v>
      </c>
      <c r="F6219" t="b">
        <v>1</v>
      </c>
      <c r="G6219" s="6">
        <v>5793500</v>
      </c>
      <c r="H6219">
        <v>0</v>
      </c>
      <c r="I6219">
        <v>0</v>
      </c>
      <c r="J6219" s="6">
        <v>5793500</v>
      </c>
    </row>
    <row r="6220" spans="1:10" x14ac:dyDescent="0.3">
      <c r="A6220" s="5">
        <v>46054</v>
      </c>
      <c r="B6220" t="s">
        <v>87</v>
      </c>
      <c r="C6220" t="s">
        <v>550</v>
      </c>
      <c r="D6220" s="1">
        <v>45012</v>
      </c>
      <c r="F6220" t="b">
        <v>1</v>
      </c>
      <c r="G6220" s="6">
        <v>4131800</v>
      </c>
      <c r="H6220" s="6">
        <v>152100</v>
      </c>
      <c r="I6220">
        <v>0</v>
      </c>
      <c r="J6220" s="6">
        <v>4283900</v>
      </c>
    </row>
    <row r="6221" spans="1:10" x14ac:dyDescent="0.3">
      <c r="A6221" s="5">
        <v>46054</v>
      </c>
      <c r="B6221" t="s">
        <v>88</v>
      </c>
      <c r="C6221" t="s">
        <v>551</v>
      </c>
      <c r="D6221" s="1">
        <v>45014</v>
      </c>
      <c r="F6221" t="b">
        <v>1</v>
      </c>
      <c r="G6221" s="6">
        <v>8202460</v>
      </c>
      <c r="H6221">
        <v>0</v>
      </c>
      <c r="I6221">
        <v>0</v>
      </c>
      <c r="J6221" s="6">
        <v>8202460</v>
      </c>
    </row>
    <row r="6222" spans="1:10" x14ac:dyDescent="0.3">
      <c r="A6222" s="5">
        <v>46054</v>
      </c>
      <c r="B6222" t="s">
        <v>89</v>
      </c>
      <c r="C6222" t="s">
        <v>552</v>
      </c>
      <c r="D6222" s="1">
        <v>45026</v>
      </c>
      <c r="F6222" t="b">
        <v>1</v>
      </c>
      <c r="G6222" s="6">
        <v>3525750</v>
      </c>
      <c r="H6222">
        <v>0</v>
      </c>
      <c r="I6222">
        <v>0</v>
      </c>
      <c r="J6222" s="6">
        <v>3525750</v>
      </c>
    </row>
    <row r="6223" spans="1:10" x14ac:dyDescent="0.3">
      <c r="A6223" s="5">
        <v>46054</v>
      </c>
      <c r="B6223" t="s">
        <v>90</v>
      </c>
      <c r="C6223" t="s">
        <v>553</v>
      </c>
      <c r="D6223" s="1">
        <v>45036</v>
      </c>
      <c r="F6223" t="b">
        <v>1</v>
      </c>
      <c r="G6223" s="6">
        <v>5841330</v>
      </c>
      <c r="H6223">
        <v>0</v>
      </c>
      <c r="I6223">
        <v>0</v>
      </c>
      <c r="J6223" s="6">
        <v>5841330</v>
      </c>
    </row>
    <row r="6224" spans="1:10" x14ac:dyDescent="0.3">
      <c r="A6224" s="5">
        <v>46054</v>
      </c>
      <c r="B6224" t="s">
        <v>91</v>
      </c>
      <c r="C6224" t="s">
        <v>554</v>
      </c>
      <c r="D6224" s="1">
        <v>45042</v>
      </c>
      <c r="F6224" t="b">
        <v>1</v>
      </c>
      <c r="G6224" s="6">
        <v>8361790</v>
      </c>
      <c r="H6224">
        <v>0</v>
      </c>
      <c r="I6224">
        <v>500</v>
      </c>
      <c r="J6224" s="6">
        <v>8362290</v>
      </c>
    </row>
    <row r="6225" spans="1:10" x14ac:dyDescent="0.3">
      <c r="A6225" s="5">
        <v>46054</v>
      </c>
      <c r="B6225" t="s">
        <v>92</v>
      </c>
      <c r="C6225" t="s">
        <v>555</v>
      </c>
      <c r="D6225" s="1">
        <v>45049</v>
      </c>
      <c r="F6225" t="b">
        <v>1</v>
      </c>
      <c r="G6225" s="6">
        <v>2191550</v>
      </c>
      <c r="H6225" s="6">
        <v>137100</v>
      </c>
      <c r="I6225">
        <v>0</v>
      </c>
      <c r="J6225" s="6">
        <v>2328650</v>
      </c>
    </row>
    <row r="6226" spans="1:10" x14ac:dyDescent="0.3">
      <c r="A6226" s="5">
        <v>46054</v>
      </c>
      <c r="B6226" t="s">
        <v>93</v>
      </c>
      <c r="C6226" t="s">
        <v>556</v>
      </c>
      <c r="D6226" s="1">
        <v>45077</v>
      </c>
      <c r="F6226" t="b">
        <v>1</v>
      </c>
      <c r="G6226" s="6">
        <v>4086720</v>
      </c>
      <c r="H6226">
        <v>0</v>
      </c>
      <c r="I6226" s="6">
        <v>12750</v>
      </c>
      <c r="J6226" s="6">
        <v>4099470</v>
      </c>
    </row>
    <row r="6227" spans="1:10" x14ac:dyDescent="0.3">
      <c r="A6227" s="5">
        <v>46054</v>
      </c>
      <c r="B6227" t="s">
        <v>94</v>
      </c>
      <c r="C6227" t="s">
        <v>557</v>
      </c>
      <c r="D6227" s="1">
        <v>45097</v>
      </c>
      <c r="F6227" t="b">
        <v>1</v>
      </c>
      <c r="G6227" s="6">
        <v>3531100</v>
      </c>
      <c r="H6227">
        <v>0</v>
      </c>
      <c r="I6227">
        <v>0</v>
      </c>
      <c r="J6227" s="6">
        <v>3531100</v>
      </c>
    </row>
    <row r="6228" spans="1:10" x14ac:dyDescent="0.3">
      <c r="A6228" s="5">
        <v>46054</v>
      </c>
      <c r="B6228" t="s">
        <v>95</v>
      </c>
      <c r="C6228" t="s">
        <v>558</v>
      </c>
      <c r="D6228" s="1">
        <v>45120</v>
      </c>
      <c r="F6228" t="b">
        <v>1</v>
      </c>
      <c r="G6228" s="6">
        <v>4341430</v>
      </c>
      <c r="H6228">
        <v>0</v>
      </c>
      <c r="I6228">
        <v>0</v>
      </c>
      <c r="J6228" s="6">
        <v>4341430</v>
      </c>
    </row>
    <row r="6229" spans="1:10" x14ac:dyDescent="0.3">
      <c r="A6229" s="5">
        <v>46054</v>
      </c>
      <c r="B6229" t="s">
        <v>96</v>
      </c>
      <c r="C6229" t="s">
        <v>559</v>
      </c>
      <c r="D6229" s="1">
        <v>45120</v>
      </c>
      <c r="F6229" t="b">
        <v>1</v>
      </c>
      <c r="G6229" s="6">
        <v>4219410</v>
      </c>
      <c r="H6229">
        <v>0</v>
      </c>
      <c r="I6229">
        <v>0</v>
      </c>
      <c r="J6229" s="6">
        <v>4219410</v>
      </c>
    </row>
    <row r="6230" spans="1:10" x14ac:dyDescent="0.3">
      <c r="A6230" s="5">
        <v>46054</v>
      </c>
      <c r="B6230" t="s">
        <v>97</v>
      </c>
      <c r="C6230" t="s">
        <v>560</v>
      </c>
      <c r="D6230" s="1">
        <v>45121</v>
      </c>
      <c r="F6230" t="b">
        <v>1</v>
      </c>
      <c r="G6230" s="6">
        <v>5269440</v>
      </c>
      <c r="H6230">
        <v>0</v>
      </c>
      <c r="I6230">
        <v>0</v>
      </c>
      <c r="J6230" s="6">
        <v>5269440</v>
      </c>
    </row>
    <row r="6231" spans="1:10" x14ac:dyDescent="0.3">
      <c r="A6231" s="5">
        <v>46054</v>
      </c>
      <c r="B6231" t="s">
        <v>98</v>
      </c>
      <c r="C6231" t="s">
        <v>561</v>
      </c>
      <c r="D6231" s="1">
        <v>45121</v>
      </c>
      <c r="F6231" t="b">
        <v>1</v>
      </c>
      <c r="G6231" s="6">
        <v>3126150</v>
      </c>
      <c r="H6231">
        <v>0</v>
      </c>
      <c r="I6231">
        <v>0</v>
      </c>
      <c r="J6231" s="6">
        <v>3126150</v>
      </c>
    </row>
    <row r="6232" spans="1:10" x14ac:dyDescent="0.3">
      <c r="A6232" s="5">
        <v>46054</v>
      </c>
      <c r="B6232" t="s">
        <v>99</v>
      </c>
      <c r="C6232" t="s">
        <v>562</v>
      </c>
      <c r="D6232" s="1">
        <v>45126</v>
      </c>
      <c r="F6232" t="b">
        <v>1</v>
      </c>
      <c r="G6232" s="6">
        <v>5254470</v>
      </c>
      <c r="H6232">
        <v>0</v>
      </c>
      <c r="I6232">
        <v>0</v>
      </c>
      <c r="J6232" s="6">
        <v>5254470</v>
      </c>
    </row>
    <row r="6233" spans="1:10" x14ac:dyDescent="0.3">
      <c r="A6233" s="5">
        <v>46054</v>
      </c>
      <c r="B6233" t="s">
        <v>100</v>
      </c>
      <c r="C6233" t="s">
        <v>563</v>
      </c>
      <c r="D6233" s="1">
        <v>45133</v>
      </c>
      <c r="F6233" t="b">
        <v>1</v>
      </c>
      <c r="G6233" s="6">
        <v>5161640</v>
      </c>
      <c r="H6233">
        <v>0</v>
      </c>
      <c r="I6233">
        <v>0</v>
      </c>
      <c r="J6233" s="6">
        <v>5161640</v>
      </c>
    </row>
    <row r="6234" spans="1:10" x14ac:dyDescent="0.3">
      <c r="A6234" s="5">
        <v>46054</v>
      </c>
      <c r="B6234" t="s">
        <v>101</v>
      </c>
      <c r="C6234" t="s">
        <v>564</v>
      </c>
      <c r="D6234" s="1">
        <v>45140</v>
      </c>
      <c r="F6234" t="b">
        <v>1</v>
      </c>
      <c r="G6234" s="6">
        <v>3550150</v>
      </c>
      <c r="H6234">
        <v>0</v>
      </c>
      <c r="I6234">
        <v>0</v>
      </c>
      <c r="J6234" s="6">
        <v>3550150</v>
      </c>
    </row>
    <row r="6235" spans="1:10" x14ac:dyDescent="0.3">
      <c r="A6235" s="5">
        <v>46054</v>
      </c>
      <c r="B6235" t="s">
        <v>102</v>
      </c>
      <c r="C6235" t="s">
        <v>565</v>
      </c>
      <c r="D6235" s="1">
        <v>45154</v>
      </c>
      <c r="F6235" t="b">
        <v>1</v>
      </c>
      <c r="G6235" s="6">
        <v>8648600</v>
      </c>
      <c r="H6235">
        <v>0</v>
      </c>
      <c r="I6235" s="6">
        <v>22000</v>
      </c>
      <c r="J6235" s="6">
        <v>8670600</v>
      </c>
    </row>
    <row r="6236" spans="1:10" x14ac:dyDescent="0.3">
      <c r="A6236" s="5">
        <v>46054</v>
      </c>
      <c r="B6236" t="s">
        <v>103</v>
      </c>
      <c r="C6236" t="s">
        <v>566</v>
      </c>
      <c r="D6236" s="1">
        <v>45159</v>
      </c>
      <c r="F6236" t="b">
        <v>1</v>
      </c>
      <c r="G6236" s="6">
        <v>5616920</v>
      </c>
      <c r="H6236">
        <v>0</v>
      </c>
      <c r="I6236">
        <v>0</v>
      </c>
      <c r="J6236" s="6">
        <v>5616920</v>
      </c>
    </row>
    <row r="6237" spans="1:10" x14ac:dyDescent="0.3">
      <c r="A6237" s="5">
        <v>46054</v>
      </c>
      <c r="B6237" t="s">
        <v>104</v>
      </c>
      <c r="C6237" t="s">
        <v>567</v>
      </c>
      <c r="D6237" s="1">
        <v>45187</v>
      </c>
      <c r="F6237" t="b">
        <v>1</v>
      </c>
      <c r="G6237" s="6">
        <v>6262400</v>
      </c>
      <c r="H6237">
        <v>0</v>
      </c>
      <c r="I6237" s="6">
        <v>63820</v>
      </c>
      <c r="J6237" s="6">
        <v>6326220</v>
      </c>
    </row>
    <row r="6238" spans="1:10" x14ac:dyDescent="0.3">
      <c r="A6238" s="5">
        <v>46054</v>
      </c>
      <c r="B6238" t="s">
        <v>105</v>
      </c>
      <c r="C6238" t="s">
        <v>568</v>
      </c>
      <c r="D6238" s="1">
        <v>45187</v>
      </c>
      <c r="F6238" t="b">
        <v>1</v>
      </c>
      <c r="G6238" s="6">
        <v>4497430</v>
      </c>
      <c r="H6238">
        <v>0</v>
      </c>
      <c r="I6238">
        <v>0</v>
      </c>
      <c r="J6238" s="6">
        <v>4497430</v>
      </c>
    </row>
    <row r="6239" spans="1:10" x14ac:dyDescent="0.3">
      <c r="A6239" s="5">
        <v>46054</v>
      </c>
      <c r="B6239" t="s">
        <v>106</v>
      </c>
      <c r="C6239" t="s">
        <v>569</v>
      </c>
      <c r="D6239" s="1">
        <v>45188</v>
      </c>
      <c r="F6239" t="b">
        <v>1</v>
      </c>
      <c r="G6239" s="6">
        <v>3536550</v>
      </c>
      <c r="H6239">
        <v>0</v>
      </c>
      <c r="I6239">
        <v>0</v>
      </c>
      <c r="J6239" s="6">
        <v>3536550</v>
      </c>
    </row>
    <row r="6240" spans="1:10" x14ac:dyDescent="0.3">
      <c r="A6240" s="5">
        <v>46054</v>
      </c>
      <c r="B6240" t="s">
        <v>107</v>
      </c>
      <c r="C6240" t="s">
        <v>570</v>
      </c>
      <c r="D6240" s="1">
        <v>45189</v>
      </c>
      <c r="F6240" t="b">
        <v>1</v>
      </c>
      <c r="G6240" s="6">
        <v>6064000</v>
      </c>
      <c r="H6240">
        <v>0</v>
      </c>
      <c r="I6240">
        <v>0</v>
      </c>
      <c r="J6240" s="6">
        <v>6064000</v>
      </c>
    </row>
    <row r="6241" spans="1:10" x14ac:dyDescent="0.3">
      <c r="A6241" s="5">
        <v>46054</v>
      </c>
      <c r="B6241" t="s">
        <v>108</v>
      </c>
      <c r="C6241" t="s">
        <v>571</v>
      </c>
      <c r="D6241" s="1">
        <v>45194</v>
      </c>
      <c r="F6241" t="b">
        <v>1</v>
      </c>
      <c r="G6241" s="6">
        <v>5973600</v>
      </c>
      <c r="H6241">
        <v>0</v>
      </c>
      <c r="I6241">
        <v>0</v>
      </c>
      <c r="J6241" s="6">
        <v>5973600</v>
      </c>
    </row>
    <row r="6242" spans="1:10" x14ac:dyDescent="0.3">
      <c r="A6242" s="5">
        <v>46054</v>
      </c>
      <c r="B6242" t="s">
        <v>109</v>
      </c>
      <c r="C6242" t="s">
        <v>572</v>
      </c>
      <c r="D6242" s="1">
        <v>45195</v>
      </c>
      <c r="F6242" t="b">
        <v>1</v>
      </c>
      <c r="G6242" s="6">
        <v>6835790</v>
      </c>
      <c r="H6242">
        <v>0</v>
      </c>
      <c r="I6242" s="6">
        <v>9200</v>
      </c>
      <c r="J6242" s="6">
        <v>6844990</v>
      </c>
    </row>
    <row r="6243" spans="1:10" x14ac:dyDescent="0.3">
      <c r="A6243" s="5">
        <v>46054</v>
      </c>
      <c r="B6243" t="s">
        <v>110</v>
      </c>
      <c r="C6243" t="s">
        <v>573</v>
      </c>
      <c r="D6243" s="1">
        <v>45225</v>
      </c>
      <c r="F6243" t="b">
        <v>1</v>
      </c>
      <c r="G6243" s="6">
        <v>6031300</v>
      </c>
      <c r="H6243">
        <v>0</v>
      </c>
      <c r="I6243" s="6">
        <v>10200</v>
      </c>
      <c r="J6243" s="6">
        <v>6041500</v>
      </c>
    </row>
    <row r="6244" spans="1:10" x14ac:dyDescent="0.3">
      <c r="A6244" s="5">
        <v>46054</v>
      </c>
      <c r="B6244" t="s">
        <v>111</v>
      </c>
      <c r="C6244" t="s">
        <v>574</v>
      </c>
      <c r="D6244" s="1">
        <v>45229</v>
      </c>
      <c r="F6244" t="b">
        <v>1</v>
      </c>
      <c r="G6244" s="6">
        <v>6295520</v>
      </c>
      <c r="H6244">
        <v>0</v>
      </c>
      <c r="I6244">
        <v>0</v>
      </c>
      <c r="J6244" s="6">
        <v>6295520</v>
      </c>
    </row>
    <row r="6245" spans="1:10" x14ac:dyDescent="0.3">
      <c r="A6245" s="5">
        <v>46054</v>
      </c>
      <c r="B6245" t="s">
        <v>112</v>
      </c>
      <c r="C6245" t="s">
        <v>575</v>
      </c>
      <c r="D6245" s="1">
        <v>45236</v>
      </c>
      <c r="F6245" t="b">
        <v>1</v>
      </c>
      <c r="G6245" s="6">
        <v>4052620</v>
      </c>
      <c r="H6245">
        <v>0</v>
      </c>
      <c r="I6245" s="6">
        <v>13710</v>
      </c>
      <c r="J6245" s="6">
        <v>4066330</v>
      </c>
    </row>
    <row r="6246" spans="1:10" x14ac:dyDescent="0.3">
      <c r="A6246" s="5">
        <v>46054</v>
      </c>
      <c r="B6246" t="s">
        <v>113</v>
      </c>
      <c r="C6246" t="s">
        <v>576</v>
      </c>
      <c r="D6246" s="1">
        <v>45251</v>
      </c>
      <c r="F6246" t="b">
        <v>1</v>
      </c>
      <c r="G6246" s="6">
        <v>5029360</v>
      </c>
      <c r="H6246">
        <v>0</v>
      </c>
      <c r="I6246">
        <v>0</v>
      </c>
      <c r="J6246" s="6">
        <v>5029360</v>
      </c>
    </row>
    <row r="6247" spans="1:10" x14ac:dyDescent="0.3">
      <c r="A6247" s="5">
        <v>46054</v>
      </c>
      <c r="B6247" t="s">
        <v>114</v>
      </c>
      <c r="C6247" t="s">
        <v>577</v>
      </c>
      <c r="D6247" s="1">
        <v>45272</v>
      </c>
      <c r="F6247" t="b">
        <v>1</v>
      </c>
      <c r="G6247" s="6">
        <v>6273710</v>
      </c>
      <c r="H6247">
        <v>0</v>
      </c>
      <c r="I6247" s="6">
        <v>6950</v>
      </c>
      <c r="J6247" s="6">
        <v>6280660</v>
      </c>
    </row>
    <row r="6248" spans="1:10" x14ac:dyDescent="0.3">
      <c r="A6248" s="5">
        <v>46054</v>
      </c>
      <c r="B6248" t="s">
        <v>115</v>
      </c>
      <c r="C6248" t="s">
        <v>578</v>
      </c>
      <c r="D6248" s="1">
        <v>45278</v>
      </c>
      <c r="F6248" t="b">
        <v>1</v>
      </c>
      <c r="G6248" s="6">
        <v>6253950</v>
      </c>
      <c r="H6248">
        <v>0</v>
      </c>
      <c r="I6248">
        <v>0</v>
      </c>
      <c r="J6248" s="6">
        <v>6253950</v>
      </c>
    </row>
    <row r="6249" spans="1:10" x14ac:dyDescent="0.3">
      <c r="A6249" s="5">
        <v>46054</v>
      </c>
      <c r="B6249" t="s">
        <v>116</v>
      </c>
      <c r="C6249" t="s">
        <v>579</v>
      </c>
      <c r="D6249" s="1">
        <v>45295</v>
      </c>
      <c r="F6249" t="b">
        <v>1</v>
      </c>
      <c r="G6249" s="6">
        <v>6842810</v>
      </c>
      <c r="H6249">
        <v>0</v>
      </c>
      <c r="I6249" s="6">
        <v>23510</v>
      </c>
      <c r="J6249" s="6">
        <v>6866320</v>
      </c>
    </row>
    <row r="6250" spans="1:10" x14ac:dyDescent="0.3">
      <c r="A6250" s="5">
        <v>46054</v>
      </c>
      <c r="B6250" t="s">
        <v>117</v>
      </c>
      <c r="C6250" t="s">
        <v>581</v>
      </c>
      <c r="D6250" s="1">
        <v>45296</v>
      </c>
      <c r="E6250" s="1">
        <v>45929</v>
      </c>
      <c r="F6250" t="b">
        <v>1</v>
      </c>
      <c r="G6250">
        <v>0</v>
      </c>
      <c r="H6250">
        <v>0</v>
      </c>
      <c r="I6250">
        <v>0</v>
      </c>
      <c r="J6250">
        <v>0</v>
      </c>
    </row>
    <row r="6251" spans="1:10" x14ac:dyDescent="0.3">
      <c r="A6251" s="5">
        <v>46054</v>
      </c>
      <c r="B6251" t="s">
        <v>118</v>
      </c>
      <c r="C6251" t="s">
        <v>580</v>
      </c>
      <c r="D6251" s="1">
        <v>45307</v>
      </c>
      <c r="F6251" t="b">
        <v>1</v>
      </c>
      <c r="G6251" s="6">
        <v>3614320</v>
      </c>
      <c r="H6251">
        <v>0</v>
      </c>
      <c r="I6251">
        <v>0</v>
      </c>
      <c r="J6251" s="6">
        <v>3614320</v>
      </c>
    </row>
    <row r="6252" spans="1:10" x14ac:dyDescent="0.3">
      <c r="A6252" s="5">
        <v>46054</v>
      </c>
      <c r="B6252" t="s">
        <v>119</v>
      </c>
      <c r="C6252" t="s">
        <v>582</v>
      </c>
      <c r="D6252" s="1">
        <v>45308</v>
      </c>
      <c r="F6252" t="b">
        <v>1</v>
      </c>
      <c r="G6252" s="6">
        <v>5887820</v>
      </c>
      <c r="H6252">
        <v>0</v>
      </c>
      <c r="I6252">
        <v>0</v>
      </c>
      <c r="J6252" s="6">
        <v>5887820</v>
      </c>
    </row>
    <row r="6253" spans="1:10" x14ac:dyDescent="0.3">
      <c r="A6253" s="5">
        <v>46054</v>
      </c>
      <c r="B6253" t="s">
        <v>120</v>
      </c>
      <c r="C6253" t="s">
        <v>583</v>
      </c>
      <c r="D6253" s="1">
        <v>45316</v>
      </c>
      <c r="F6253" t="b">
        <v>1</v>
      </c>
      <c r="G6253" s="6">
        <v>6259300</v>
      </c>
      <c r="H6253">
        <v>0</v>
      </c>
      <c r="I6253">
        <v>0</v>
      </c>
      <c r="J6253" s="6">
        <v>6259300</v>
      </c>
    </row>
    <row r="6254" spans="1:10" x14ac:dyDescent="0.3">
      <c r="A6254" s="5">
        <v>46054</v>
      </c>
      <c r="B6254" t="s">
        <v>121</v>
      </c>
      <c r="C6254" t="s">
        <v>584</v>
      </c>
      <c r="D6254" s="1">
        <v>45323</v>
      </c>
      <c r="F6254" t="b">
        <v>1</v>
      </c>
      <c r="G6254" s="6">
        <v>1844480</v>
      </c>
      <c r="H6254">
        <v>0</v>
      </c>
      <c r="I6254">
        <v>0</v>
      </c>
      <c r="J6254" s="6">
        <v>1844480</v>
      </c>
    </row>
    <row r="6255" spans="1:10" x14ac:dyDescent="0.3">
      <c r="A6255" s="5">
        <v>46054</v>
      </c>
      <c r="B6255" t="s">
        <v>122</v>
      </c>
      <c r="C6255" t="s">
        <v>585</v>
      </c>
      <c r="D6255" s="1">
        <v>45345</v>
      </c>
      <c r="F6255" t="b">
        <v>1</v>
      </c>
      <c r="G6255" s="6">
        <v>4732000</v>
      </c>
      <c r="H6255">
        <v>0</v>
      </c>
      <c r="I6255">
        <v>0</v>
      </c>
      <c r="J6255" s="6">
        <v>4732000</v>
      </c>
    </row>
    <row r="6256" spans="1:10" x14ac:dyDescent="0.3">
      <c r="A6256" s="5">
        <v>46054</v>
      </c>
      <c r="B6256" t="s">
        <v>123</v>
      </c>
      <c r="C6256" t="s">
        <v>586</v>
      </c>
      <c r="D6256" s="1">
        <v>45351</v>
      </c>
      <c r="F6256" t="b">
        <v>1</v>
      </c>
      <c r="G6256" s="6">
        <v>2347700</v>
      </c>
      <c r="H6256">
        <v>0</v>
      </c>
      <c r="I6256">
        <v>0</v>
      </c>
      <c r="J6256" s="6">
        <v>2347700</v>
      </c>
    </row>
    <row r="6257" spans="1:10" x14ac:dyDescent="0.3">
      <c r="A6257" s="5">
        <v>46054</v>
      </c>
      <c r="B6257" t="s">
        <v>124</v>
      </c>
      <c r="C6257" t="s">
        <v>587</v>
      </c>
      <c r="D6257" s="1">
        <v>45359</v>
      </c>
      <c r="F6257" t="b">
        <v>1</v>
      </c>
      <c r="G6257" s="6">
        <v>4735100</v>
      </c>
      <c r="H6257">
        <v>0</v>
      </c>
      <c r="I6257">
        <v>0</v>
      </c>
      <c r="J6257" s="6">
        <v>4735100</v>
      </c>
    </row>
    <row r="6258" spans="1:10" x14ac:dyDescent="0.3">
      <c r="A6258" s="5">
        <v>46054</v>
      </c>
      <c r="B6258" t="s">
        <v>125</v>
      </c>
      <c r="C6258" t="s">
        <v>588</v>
      </c>
      <c r="D6258" s="1">
        <v>45363</v>
      </c>
      <c r="F6258" t="b">
        <v>1</v>
      </c>
      <c r="G6258" s="6">
        <v>1645100</v>
      </c>
      <c r="H6258">
        <v>0</v>
      </c>
      <c r="I6258">
        <v>0</v>
      </c>
      <c r="J6258" s="6">
        <v>1645100</v>
      </c>
    </row>
    <row r="6259" spans="1:10" x14ac:dyDescent="0.3">
      <c r="A6259" s="5">
        <v>46054</v>
      </c>
      <c r="B6259" t="s">
        <v>126</v>
      </c>
      <c r="C6259" t="s">
        <v>589</v>
      </c>
      <c r="D6259" s="1">
        <v>45364</v>
      </c>
      <c r="F6259" t="b">
        <v>1</v>
      </c>
      <c r="G6259" s="6">
        <v>3813030</v>
      </c>
      <c r="H6259">
        <v>0</v>
      </c>
      <c r="I6259">
        <v>0</v>
      </c>
      <c r="J6259" s="6">
        <v>3813030</v>
      </c>
    </row>
    <row r="6260" spans="1:10" x14ac:dyDescent="0.3">
      <c r="A6260" s="5">
        <v>46054</v>
      </c>
      <c r="B6260" t="s">
        <v>127</v>
      </c>
      <c r="C6260" t="s">
        <v>590</v>
      </c>
      <c r="D6260" s="1">
        <v>45386</v>
      </c>
      <c r="F6260" t="b">
        <v>1</v>
      </c>
      <c r="G6260" s="6">
        <v>4377360</v>
      </c>
      <c r="H6260">
        <v>0</v>
      </c>
      <c r="I6260">
        <v>0</v>
      </c>
      <c r="J6260" s="6">
        <v>4377360</v>
      </c>
    </row>
    <row r="6261" spans="1:10" x14ac:dyDescent="0.3">
      <c r="A6261" s="5">
        <v>46054</v>
      </c>
      <c r="B6261" t="s">
        <v>128</v>
      </c>
      <c r="C6261" t="s">
        <v>591</v>
      </c>
      <c r="D6261" s="1">
        <v>45387</v>
      </c>
      <c r="F6261" t="b">
        <v>1</v>
      </c>
      <c r="G6261" s="6">
        <v>4440350</v>
      </c>
      <c r="H6261">
        <v>0</v>
      </c>
      <c r="I6261" s="6">
        <v>5000</v>
      </c>
      <c r="J6261" s="6">
        <v>4445350</v>
      </c>
    </row>
    <row r="6262" spans="1:10" x14ac:dyDescent="0.3">
      <c r="A6262" s="5">
        <v>46054</v>
      </c>
      <c r="B6262" t="s">
        <v>129</v>
      </c>
      <c r="C6262" t="s">
        <v>592</v>
      </c>
      <c r="D6262" s="1">
        <v>45434</v>
      </c>
      <c r="F6262" t="b">
        <v>1</v>
      </c>
      <c r="G6262" s="6">
        <v>4146720</v>
      </c>
      <c r="H6262">
        <v>0</v>
      </c>
      <c r="I6262">
        <v>0</v>
      </c>
      <c r="J6262" s="6">
        <v>4146720</v>
      </c>
    </row>
    <row r="6263" spans="1:10" x14ac:dyDescent="0.3">
      <c r="A6263" s="5">
        <v>46054</v>
      </c>
      <c r="B6263" t="s">
        <v>130</v>
      </c>
      <c r="C6263" t="s">
        <v>593</v>
      </c>
      <c r="D6263" s="1">
        <v>45436</v>
      </c>
      <c r="F6263" t="b">
        <v>1</v>
      </c>
      <c r="G6263" s="6">
        <v>3040200</v>
      </c>
      <c r="H6263">
        <v>0</v>
      </c>
      <c r="I6263">
        <v>0</v>
      </c>
      <c r="J6263" s="6">
        <v>3040200</v>
      </c>
    </row>
    <row r="6264" spans="1:10" x14ac:dyDescent="0.3">
      <c r="A6264" s="5">
        <v>46054</v>
      </c>
      <c r="B6264" t="s">
        <v>131</v>
      </c>
      <c r="C6264" t="s">
        <v>594</v>
      </c>
      <c r="D6264" s="1">
        <v>45469</v>
      </c>
      <c r="F6264" t="b">
        <v>1</v>
      </c>
      <c r="G6264" s="6">
        <v>7246270</v>
      </c>
      <c r="H6264">
        <v>0</v>
      </c>
      <c r="I6264">
        <v>0</v>
      </c>
      <c r="J6264" s="6">
        <v>7246270</v>
      </c>
    </row>
    <row r="6265" spans="1:10" x14ac:dyDescent="0.3">
      <c r="A6265" s="5">
        <v>46054</v>
      </c>
      <c r="B6265" t="s">
        <v>132</v>
      </c>
      <c r="C6265" t="s">
        <v>598</v>
      </c>
      <c r="D6265" s="1">
        <v>45475</v>
      </c>
      <c r="F6265" t="b">
        <v>1</v>
      </c>
      <c r="G6265" s="6">
        <v>5402850</v>
      </c>
      <c r="H6265">
        <v>0</v>
      </c>
      <c r="I6265" s="6">
        <v>7950</v>
      </c>
      <c r="J6265" s="6">
        <v>5410800</v>
      </c>
    </row>
    <row r="6266" spans="1:10" x14ac:dyDescent="0.3">
      <c r="A6266" s="5">
        <v>46054</v>
      </c>
      <c r="B6266" t="s">
        <v>133</v>
      </c>
      <c r="C6266" t="s">
        <v>599</v>
      </c>
      <c r="D6266" s="1">
        <v>45495</v>
      </c>
      <c r="F6266" t="b">
        <v>1</v>
      </c>
      <c r="G6266" s="6">
        <v>1561150</v>
      </c>
      <c r="H6266">
        <v>0</v>
      </c>
      <c r="I6266">
        <v>0</v>
      </c>
      <c r="J6266" s="6">
        <v>1561150</v>
      </c>
    </row>
    <row r="6267" spans="1:10" x14ac:dyDescent="0.3">
      <c r="A6267" s="5">
        <v>46054</v>
      </c>
      <c r="B6267" t="s">
        <v>134</v>
      </c>
      <c r="C6267" t="s">
        <v>600</v>
      </c>
      <c r="D6267" s="1">
        <v>45505</v>
      </c>
      <c r="F6267" t="b">
        <v>1</v>
      </c>
      <c r="G6267" s="6">
        <v>3623900</v>
      </c>
      <c r="H6267">
        <v>0</v>
      </c>
      <c r="I6267">
        <v>0</v>
      </c>
      <c r="J6267" s="6">
        <v>3623900</v>
      </c>
    </row>
    <row r="6268" spans="1:10" x14ac:dyDescent="0.3">
      <c r="A6268" s="5">
        <v>46054</v>
      </c>
      <c r="B6268" t="s">
        <v>135</v>
      </c>
      <c r="C6268" t="s">
        <v>601</v>
      </c>
      <c r="D6268" s="1">
        <v>45531</v>
      </c>
      <c r="F6268" t="b">
        <v>1</v>
      </c>
      <c r="G6268" s="6">
        <v>6756850</v>
      </c>
      <c r="H6268">
        <v>0</v>
      </c>
      <c r="I6268">
        <v>0</v>
      </c>
      <c r="J6268" s="6">
        <v>6756850</v>
      </c>
    </row>
    <row r="6269" spans="1:10" x14ac:dyDescent="0.3">
      <c r="A6269" s="5">
        <v>46054</v>
      </c>
      <c r="B6269" t="s">
        <v>136</v>
      </c>
      <c r="C6269" t="s">
        <v>602</v>
      </c>
      <c r="D6269" s="1">
        <v>45532</v>
      </c>
      <c r="F6269" t="b">
        <v>1</v>
      </c>
      <c r="G6269" s="6">
        <v>2264200</v>
      </c>
      <c r="H6269">
        <v>0</v>
      </c>
      <c r="I6269">
        <v>0</v>
      </c>
      <c r="J6269" s="6">
        <v>2264200</v>
      </c>
    </row>
    <row r="6270" spans="1:10" x14ac:dyDescent="0.3">
      <c r="A6270" s="5">
        <v>46054</v>
      </c>
      <c r="B6270" t="s">
        <v>137</v>
      </c>
      <c r="C6270" t="s">
        <v>603</v>
      </c>
      <c r="D6270" s="1">
        <v>45541</v>
      </c>
      <c r="F6270" t="b">
        <v>1</v>
      </c>
      <c r="G6270" s="6">
        <v>3930030</v>
      </c>
      <c r="H6270">
        <v>0</v>
      </c>
      <c r="I6270">
        <v>0</v>
      </c>
      <c r="J6270" s="6">
        <v>3930030</v>
      </c>
    </row>
    <row r="6271" spans="1:10" x14ac:dyDescent="0.3">
      <c r="A6271" s="5">
        <v>46054</v>
      </c>
      <c r="B6271" t="s">
        <v>138</v>
      </c>
      <c r="C6271" t="s">
        <v>604</v>
      </c>
      <c r="D6271" s="1">
        <v>45540</v>
      </c>
      <c r="F6271" t="b">
        <v>1</v>
      </c>
      <c r="G6271" s="6">
        <v>4470200</v>
      </c>
      <c r="H6271">
        <v>0</v>
      </c>
      <c r="I6271">
        <v>0</v>
      </c>
      <c r="J6271" s="6">
        <v>4470200</v>
      </c>
    </row>
    <row r="6272" spans="1:10" x14ac:dyDescent="0.3">
      <c r="A6272" s="5">
        <v>46054</v>
      </c>
      <c r="B6272" t="s">
        <v>139</v>
      </c>
      <c r="C6272" t="s">
        <v>605</v>
      </c>
      <c r="D6272" s="1">
        <v>45567</v>
      </c>
      <c r="F6272" t="b">
        <v>1</v>
      </c>
      <c r="G6272" s="6">
        <v>4732150</v>
      </c>
      <c r="H6272">
        <v>0</v>
      </c>
      <c r="I6272">
        <v>0</v>
      </c>
      <c r="J6272" s="6">
        <v>4732150</v>
      </c>
    </row>
    <row r="6273" spans="1:10" x14ac:dyDescent="0.3">
      <c r="A6273" s="5">
        <v>46054</v>
      </c>
      <c r="B6273" t="s">
        <v>140</v>
      </c>
      <c r="C6273" t="s">
        <v>606</v>
      </c>
      <c r="D6273" s="1">
        <v>45589</v>
      </c>
      <c r="F6273" t="b">
        <v>1</v>
      </c>
      <c r="G6273" s="6">
        <v>3340000</v>
      </c>
      <c r="H6273">
        <v>0</v>
      </c>
      <c r="I6273">
        <v>0</v>
      </c>
      <c r="J6273" s="6">
        <v>3340000</v>
      </c>
    </row>
    <row r="6274" spans="1:10" x14ac:dyDescent="0.3">
      <c r="A6274" s="5">
        <v>46054</v>
      </c>
      <c r="B6274" t="s">
        <v>141</v>
      </c>
      <c r="C6274" t="s">
        <v>607</v>
      </c>
      <c r="D6274" s="1">
        <v>45611</v>
      </c>
      <c r="F6274" t="b">
        <v>1</v>
      </c>
      <c r="G6274" s="6">
        <v>4136310</v>
      </c>
      <c r="H6274">
        <v>0</v>
      </c>
      <c r="I6274" s="6">
        <v>2900</v>
      </c>
      <c r="J6274" s="6">
        <v>4139210</v>
      </c>
    </row>
    <row r="6275" spans="1:10" x14ac:dyDescent="0.3">
      <c r="A6275" s="5">
        <v>46054</v>
      </c>
      <c r="B6275" t="s">
        <v>142</v>
      </c>
      <c r="C6275" t="s">
        <v>608</v>
      </c>
      <c r="D6275" s="1">
        <v>45652</v>
      </c>
      <c r="F6275" t="b">
        <v>1</v>
      </c>
      <c r="G6275" s="6">
        <v>3884150</v>
      </c>
      <c r="H6275">
        <v>0</v>
      </c>
      <c r="I6275">
        <v>0</v>
      </c>
      <c r="J6275" s="6">
        <v>3884150</v>
      </c>
    </row>
    <row r="6276" spans="1:10" x14ac:dyDescent="0.3">
      <c r="A6276" s="5">
        <v>46054</v>
      </c>
      <c r="B6276" t="s">
        <v>143</v>
      </c>
      <c r="C6276" t="s">
        <v>609</v>
      </c>
      <c r="D6276" s="1">
        <v>45659</v>
      </c>
      <c r="F6276" t="b">
        <v>1</v>
      </c>
      <c r="G6276" s="6">
        <v>6470910</v>
      </c>
      <c r="H6276">
        <v>0</v>
      </c>
      <c r="I6276">
        <v>0</v>
      </c>
      <c r="J6276" s="6">
        <v>6470910</v>
      </c>
    </row>
    <row r="6277" spans="1:10" x14ac:dyDescent="0.3">
      <c r="A6277" s="5">
        <v>46054</v>
      </c>
      <c r="B6277" t="s">
        <v>144</v>
      </c>
      <c r="C6277" t="s">
        <v>610</v>
      </c>
      <c r="D6277" s="1">
        <v>45755</v>
      </c>
      <c r="F6277" t="b">
        <v>0</v>
      </c>
      <c r="G6277" s="6">
        <v>6154650</v>
      </c>
      <c r="H6277">
        <v>0</v>
      </c>
      <c r="I6277" s="6">
        <v>13000</v>
      </c>
      <c r="J6277" s="6">
        <v>6167650</v>
      </c>
    </row>
    <row r="6278" spans="1:10" x14ac:dyDescent="0.3">
      <c r="A6278" s="5">
        <v>46054</v>
      </c>
      <c r="B6278" t="s">
        <v>145</v>
      </c>
      <c r="C6278" t="s">
        <v>611</v>
      </c>
      <c r="D6278" s="1">
        <v>45860</v>
      </c>
      <c r="F6278" t="b">
        <v>0</v>
      </c>
      <c r="G6278" s="6">
        <v>3500600</v>
      </c>
      <c r="H6278">
        <v>0</v>
      </c>
      <c r="I6278">
        <v>0</v>
      </c>
      <c r="J6278" s="6">
        <v>3500600</v>
      </c>
    </row>
    <row r="6279" spans="1:10" x14ac:dyDescent="0.3">
      <c r="A6279" s="5">
        <v>46054</v>
      </c>
      <c r="B6279" t="s">
        <v>147</v>
      </c>
      <c r="C6279" t="s">
        <v>612</v>
      </c>
      <c r="D6279" s="1">
        <v>45880</v>
      </c>
      <c r="F6279" t="b">
        <v>0</v>
      </c>
      <c r="G6279" s="6">
        <v>6383890</v>
      </c>
      <c r="H6279">
        <v>0</v>
      </c>
      <c r="I6279">
        <v>0</v>
      </c>
      <c r="J6279" s="6">
        <v>6383890</v>
      </c>
    </row>
    <row r="6280" spans="1:10" x14ac:dyDescent="0.3">
      <c r="A6280" s="5">
        <v>46054</v>
      </c>
      <c r="B6280" t="s">
        <v>146</v>
      </c>
      <c r="C6280" t="s">
        <v>613</v>
      </c>
      <c r="D6280" s="1">
        <v>45867</v>
      </c>
      <c r="F6280" t="b">
        <v>0</v>
      </c>
      <c r="G6280" s="6">
        <v>4307290</v>
      </c>
      <c r="H6280">
        <v>0</v>
      </c>
      <c r="I6280">
        <v>0</v>
      </c>
      <c r="J6280" s="6">
        <v>4307290</v>
      </c>
    </row>
    <row r="6281" spans="1:10" x14ac:dyDescent="0.3">
      <c r="A6281" s="5">
        <v>46054</v>
      </c>
      <c r="B6281" t="s">
        <v>148</v>
      </c>
      <c r="C6281" t="s">
        <v>615</v>
      </c>
      <c r="D6281" s="1">
        <v>45911</v>
      </c>
      <c r="F6281" t="b">
        <v>0</v>
      </c>
      <c r="G6281" s="6">
        <v>5209490</v>
      </c>
      <c r="H6281">
        <v>0</v>
      </c>
      <c r="I6281">
        <v>0</v>
      </c>
      <c r="J6281" s="6">
        <v>5209490</v>
      </c>
    </row>
    <row r="6282" spans="1:10" x14ac:dyDescent="0.3">
      <c r="A6282" s="5">
        <v>46054</v>
      </c>
      <c r="B6282" t="s">
        <v>149</v>
      </c>
      <c r="C6282" t="s">
        <v>616</v>
      </c>
      <c r="D6282" s="1">
        <v>45912</v>
      </c>
      <c r="F6282" t="b">
        <v>0</v>
      </c>
      <c r="G6282" s="6">
        <v>4408830</v>
      </c>
      <c r="H6282">
        <v>0</v>
      </c>
      <c r="I6282">
        <v>0</v>
      </c>
      <c r="J6282" s="6">
        <v>4408830</v>
      </c>
    </row>
    <row r="6283" spans="1:10" x14ac:dyDescent="0.3">
      <c r="A6283" s="5">
        <v>46054</v>
      </c>
      <c r="B6283" t="s">
        <v>150</v>
      </c>
      <c r="C6283" t="s">
        <v>617</v>
      </c>
      <c r="D6283" s="1">
        <v>45912</v>
      </c>
      <c r="F6283" t="b">
        <v>0</v>
      </c>
      <c r="G6283" s="6">
        <v>4022280</v>
      </c>
      <c r="H6283">
        <v>0</v>
      </c>
      <c r="I6283">
        <v>0</v>
      </c>
      <c r="J6283" s="6">
        <v>4022280</v>
      </c>
    </row>
    <row r="6284" spans="1:10" x14ac:dyDescent="0.3">
      <c r="A6284" s="5">
        <v>46054</v>
      </c>
      <c r="B6284" t="s">
        <v>151</v>
      </c>
      <c r="C6284" t="s">
        <v>618</v>
      </c>
      <c r="D6284" s="1">
        <v>45952</v>
      </c>
      <c r="F6284" t="b">
        <v>0</v>
      </c>
      <c r="G6284" s="6">
        <v>2118030</v>
      </c>
      <c r="H6284">
        <v>0</v>
      </c>
      <c r="I6284">
        <v>0</v>
      </c>
      <c r="J6284" s="6">
        <v>2118030</v>
      </c>
    </row>
    <row r="6285" spans="1:10" x14ac:dyDescent="0.3">
      <c r="A6285" s="5">
        <v>46054</v>
      </c>
      <c r="B6285" t="s">
        <v>152</v>
      </c>
      <c r="C6285" t="s">
        <v>619</v>
      </c>
      <c r="D6285" s="1">
        <v>45959</v>
      </c>
      <c r="F6285" t="b">
        <v>0</v>
      </c>
      <c r="G6285" s="6">
        <v>3840970</v>
      </c>
      <c r="H6285">
        <v>0</v>
      </c>
      <c r="I6285">
        <v>0</v>
      </c>
      <c r="J6285" s="6">
        <v>3840970</v>
      </c>
    </row>
    <row r="6286" spans="1:10" x14ac:dyDescent="0.3">
      <c r="A6286" s="5">
        <v>46054</v>
      </c>
      <c r="B6286" t="s">
        <v>153</v>
      </c>
      <c r="C6286" t="s">
        <v>620</v>
      </c>
      <c r="D6286" s="1">
        <v>45975</v>
      </c>
      <c r="F6286" t="b">
        <v>0</v>
      </c>
      <c r="G6286" s="6">
        <v>2859100</v>
      </c>
      <c r="H6286">
        <v>0</v>
      </c>
      <c r="I6286">
        <v>0</v>
      </c>
      <c r="J6286" s="6">
        <v>2859100</v>
      </c>
    </row>
    <row r="6287" spans="1:10" x14ac:dyDescent="0.3">
      <c r="A6287" s="5">
        <v>46054</v>
      </c>
      <c r="B6287" t="s">
        <v>154</v>
      </c>
      <c r="C6287" t="s">
        <v>621</v>
      </c>
      <c r="D6287" s="1">
        <v>45980</v>
      </c>
      <c r="F6287" t="b">
        <v>0</v>
      </c>
      <c r="G6287" s="6">
        <v>4183340</v>
      </c>
      <c r="H6287">
        <v>0</v>
      </c>
      <c r="I6287" s="6">
        <v>22650</v>
      </c>
      <c r="J6287" s="6">
        <v>4205990</v>
      </c>
    </row>
    <row r="6288" spans="1:10" x14ac:dyDescent="0.3">
      <c r="A6288" s="5">
        <v>46054</v>
      </c>
      <c r="B6288" t="s">
        <v>155</v>
      </c>
      <c r="C6288" t="s">
        <v>623</v>
      </c>
      <c r="D6288" s="1">
        <v>46044</v>
      </c>
      <c r="F6288" t="b">
        <v>0</v>
      </c>
      <c r="G6288" s="6">
        <v>2182260</v>
      </c>
      <c r="H6288">
        <v>0</v>
      </c>
      <c r="I6288">
        <v>0</v>
      </c>
      <c r="J6288" s="6">
        <v>2182260</v>
      </c>
    </row>
    <row r="6289" spans="1:10" x14ac:dyDescent="0.3">
      <c r="A6289" s="5">
        <v>46054</v>
      </c>
      <c r="B6289" t="s">
        <v>157</v>
      </c>
      <c r="C6289" t="s">
        <v>624</v>
      </c>
      <c r="F6289" t="b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3">
      <c r="A6290" s="5">
        <v>46082</v>
      </c>
      <c r="B6290" t="s">
        <v>1</v>
      </c>
      <c r="C6290" t="s">
        <v>475</v>
      </c>
      <c r="D6290" s="1">
        <v>42292</v>
      </c>
      <c r="F6290" t="b">
        <v>1</v>
      </c>
      <c r="G6290" s="6">
        <v>6216400</v>
      </c>
      <c r="H6290" s="6">
        <v>115500</v>
      </c>
      <c r="I6290">
        <v>0</v>
      </c>
      <c r="J6290" s="6">
        <v>6331900</v>
      </c>
    </row>
    <row r="6291" spans="1:10" x14ac:dyDescent="0.3">
      <c r="A6291" s="5">
        <v>46082</v>
      </c>
      <c r="B6291" t="s">
        <v>3</v>
      </c>
      <c r="C6291" t="s">
        <v>476</v>
      </c>
      <c r="D6291" s="1">
        <v>42444</v>
      </c>
      <c r="F6291" t="b">
        <v>1</v>
      </c>
      <c r="G6291" s="6">
        <v>2941800</v>
      </c>
      <c r="H6291">
        <v>0</v>
      </c>
      <c r="I6291">
        <v>0</v>
      </c>
      <c r="J6291" s="6">
        <v>2941800</v>
      </c>
    </row>
    <row r="6292" spans="1:10" x14ac:dyDescent="0.3">
      <c r="A6292" s="5">
        <v>46082</v>
      </c>
      <c r="B6292" t="s">
        <v>4</v>
      </c>
      <c r="C6292" t="s">
        <v>477</v>
      </c>
      <c r="D6292" s="1">
        <v>42503</v>
      </c>
      <c r="F6292" t="b">
        <v>1</v>
      </c>
      <c r="G6292" s="6">
        <v>9206350</v>
      </c>
      <c r="H6292">
        <v>0</v>
      </c>
      <c r="I6292" s="6">
        <v>5000</v>
      </c>
      <c r="J6292" s="6">
        <v>9211350</v>
      </c>
    </row>
    <row r="6293" spans="1:10" x14ac:dyDescent="0.3">
      <c r="A6293" s="5">
        <v>46082</v>
      </c>
      <c r="B6293" t="s">
        <v>6</v>
      </c>
      <c r="C6293" t="s">
        <v>478</v>
      </c>
      <c r="D6293" s="1">
        <v>42638</v>
      </c>
      <c r="F6293" t="b">
        <v>1</v>
      </c>
      <c r="G6293" s="6">
        <v>5623570</v>
      </c>
      <c r="H6293" s="6">
        <v>250300</v>
      </c>
      <c r="I6293">
        <v>0</v>
      </c>
      <c r="J6293" s="6">
        <v>5873870</v>
      </c>
    </row>
    <row r="6294" spans="1:10" x14ac:dyDescent="0.3">
      <c r="A6294" s="5">
        <v>46082</v>
      </c>
      <c r="B6294" t="s">
        <v>8</v>
      </c>
      <c r="C6294" t="s">
        <v>479</v>
      </c>
      <c r="D6294" s="1">
        <v>42708</v>
      </c>
      <c r="F6294" t="b">
        <v>1</v>
      </c>
      <c r="G6294" s="6">
        <v>5407950</v>
      </c>
      <c r="H6294">
        <v>0</v>
      </c>
      <c r="I6294">
        <v>0</v>
      </c>
      <c r="J6294" s="6">
        <v>5407950</v>
      </c>
    </row>
    <row r="6295" spans="1:10" x14ac:dyDescent="0.3">
      <c r="A6295" s="5">
        <v>46082</v>
      </c>
      <c r="B6295" t="s">
        <v>10</v>
      </c>
      <c r="C6295" t="s">
        <v>480</v>
      </c>
      <c r="D6295" s="1">
        <v>43039</v>
      </c>
      <c r="F6295" t="b">
        <v>1</v>
      </c>
      <c r="G6295" s="6">
        <v>4334550</v>
      </c>
      <c r="H6295" s="6">
        <v>89600</v>
      </c>
      <c r="I6295">
        <v>0</v>
      </c>
      <c r="J6295" s="6">
        <v>4424150</v>
      </c>
    </row>
    <row r="6296" spans="1:10" x14ac:dyDescent="0.3">
      <c r="A6296" s="5">
        <v>46082</v>
      </c>
      <c r="B6296" t="s">
        <v>11</v>
      </c>
      <c r="C6296" t="s">
        <v>481</v>
      </c>
      <c r="D6296" s="1">
        <v>43146</v>
      </c>
      <c r="F6296" t="b">
        <v>1</v>
      </c>
      <c r="G6296" s="6">
        <v>6502630</v>
      </c>
      <c r="H6296" s="6">
        <v>73200</v>
      </c>
      <c r="I6296">
        <v>0</v>
      </c>
      <c r="J6296" s="6">
        <v>6575830</v>
      </c>
    </row>
    <row r="6297" spans="1:10" x14ac:dyDescent="0.3">
      <c r="A6297" s="5">
        <v>46082</v>
      </c>
      <c r="B6297" t="s">
        <v>12</v>
      </c>
      <c r="C6297" t="s">
        <v>494</v>
      </c>
      <c r="D6297" s="1">
        <v>43252</v>
      </c>
      <c r="F6297" t="b">
        <v>1</v>
      </c>
      <c r="G6297" s="6">
        <v>775000</v>
      </c>
      <c r="H6297">
        <v>0</v>
      </c>
      <c r="I6297">
        <v>0</v>
      </c>
      <c r="J6297" s="6">
        <v>775000</v>
      </c>
    </row>
    <row r="6298" spans="1:10" x14ac:dyDescent="0.3">
      <c r="A6298" s="5">
        <v>46082</v>
      </c>
      <c r="B6298" t="s">
        <v>13</v>
      </c>
      <c r="C6298" t="s">
        <v>485</v>
      </c>
      <c r="D6298" s="1">
        <v>43779</v>
      </c>
      <c r="F6298" t="b">
        <v>1</v>
      </c>
      <c r="G6298" s="6">
        <v>7280680</v>
      </c>
      <c r="H6298" s="6">
        <v>136200</v>
      </c>
      <c r="I6298">
        <v>0</v>
      </c>
      <c r="J6298" s="6">
        <v>7416880</v>
      </c>
    </row>
    <row r="6299" spans="1:10" x14ac:dyDescent="0.3">
      <c r="A6299" s="5">
        <v>46082</v>
      </c>
      <c r="B6299" t="s">
        <v>15</v>
      </c>
      <c r="C6299" t="s">
        <v>517</v>
      </c>
      <c r="D6299" s="1">
        <v>44583</v>
      </c>
      <c r="F6299" t="b">
        <v>1</v>
      </c>
      <c r="G6299" s="6">
        <v>4864450</v>
      </c>
      <c r="H6299" s="6">
        <v>180600</v>
      </c>
      <c r="I6299">
        <v>0</v>
      </c>
      <c r="J6299" s="6">
        <v>5045050</v>
      </c>
    </row>
    <row r="6300" spans="1:10" x14ac:dyDescent="0.3">
      <c r="A6300" s="5">
        <v>46082</v>
      </c>
      <c r="B6300" t="s">
        <v>16</v>
      </c>
      <c r="C6300" t="s">
        <v>538</v>
      </c>
      <c r="D6300" s="1">
        <v>44889</v>
      </c>
      <c r="F6300" t="b">
        <v>1</v>
      </c>
      <c r="G6300" s="6">
        <v>7424070</v>
      </c>
      <c r="H6300">
        <v>0</v>
      </c>
      <c r="I6300">
        <v>0</v>
      </c>
      <c r="J6300" s="6">
        <v>7424070</v>
      </c>
    </row>
    <row r="6301" spans="1:10" x14ac:dyDescent="0.3">
      <c r="A6301" s="5">
        <v>46082</v>
      </c>
      <c r="B6301" t="s">
        <v>17</v>
      </c>
      <c r="C6301" t="s">
        <v>595</v>
      </c>
      <c r="D6301" s="1">
        <v>45470</v>
      </c>
      <c r="F6301" t="b">
        <v>1</v>
      </c>
      <c r="G6301" s="6">
        <v>5393000</v>
      </c>
      <c r="H6301">
        <v>0</v>
      </c>
      <c r="I6301" s="6">
        <v>15900</v>
      </c>
      <c r="J6301" s="6">
        <v>5408900</v>
      </c>
    </row>
    <row r="6302" spans="1:10" x14ac:dyDescent="0.3">
      <c r="A6302" s="5">
        <v>46082</v>
      </c>
      <c r="B6302" t="s">
        <v>18</v>
      </c>
      <c r="C6302" t="s">
        <v>596</v>
      </c>
      <c r="D6302" s="1">
        <v>45810</v>
      </c>
      <c r="F6302" t="b">
        <v>0</v>
      </c>
      <c r="G6302" s="6">
        <v>3800870</v>
      </c>
      <c r="H6302">
        <v>0</v>
      </c>
      <c r="I6302">
        <v>0</v>
      </c>
      <c r="J6302" s="6">
        <v>3800870</v>
      </c>
    </row>
    <row r="6303" spans="1:10" x14ac:dyDescent="0.3">
      <c r="A6303" s="5">
        <v>46082</v>
      </c>
      <c r="B6303" t="s">
        <v>19</v>
      </c>
      <c r="C6303" t="s">
        <v>597</v>
      </c>
      <c r="D6303" s="1">
        <v>45859</v>
      </c>
      <c r="F6303" t="b">
        <v>0</v>
      </c>
      <c r="G6303" s="6">
        <v>3129350</v>
      </c>
      <c r="H6303">
        <v>0</v>
      </c>
      <c r="I6303">
        <v>0</v>
      </c>
      <c r="J6303" s="6">
        <v>3129350</v>
      </c>
    </row>
    <row r="6304" spans="1:10" x14ac:dyDescent="0.3">
      <c r="A6304" s="5">
        <v>46082</v>
      </c>
      <c r="B6304" t="s">
        <v>156</v>
      </c>
      <c r="C6304" t="s">
        <v>622</v>
      </c>
      <c r="D6304" s="1">
        <v>46098</v>
      </c>
      <c r="F6304" t="b">
        <v>0</v>
      </c>
      <c r="G6304" s="6">
        <v>573310</v>
      </c>
      <c r="H6304">
        <v>0</v>
      </c>
      <c r="I6304" s="6">
        <v>23980</v>
      </c>
      <c r="J6304" s="6">
        <v>597290</v>
      </c>
    </row>
    <row r="6305" spans="1:10" x14ac:dyDescent="0.3">
      <c r="A6305" s="5">
        <v>46082</v>
      </c>
      <c r="B6305" t="s">
        <v>20</v>
      </c>
      <c r="C6305" t="s">
        <v>482</v>
      </c>
      <c r="D6305" s="1">
        <v>43629</v>
      </c>
      <c r="F6305" t="b">
        <v>1</v>
      </c>
      <c r="G6305" s="6">
        <v>8058110</v>
      </c>
      <c r="H6305" s="6">
        <v>265300</v>
      </c>
      <c r="I6305">
        <v>0</v>
      </c>
      <c r="J6305" s="6">
        <v>8323410</v>
      </c>
    </row>
    <row r="6306" spans="1:10" x14ac:dyDescent="0.3">
      <c r="A6306" s="5">
        <v>46082</v>
      </c>
      <c r="B6306" t="s">
        <v>21</v>
      </c>
      <c r="C6306" t="s">
        <v>483</v>
      </c>
      <c r="D6306" s="1">
        <v>43631</v>
      </c>
      <c r="F6306" t="b">
        <v>1</v>
      </c>
      <c r="G6306" s="6">
        <v>4002500</v>
      </c>
      <c r="H6306" s="6">
        <v>89300</v>
      </c>
      <c r="I6306">
        <v>0</v>
      </c>
      <c r="J6306" s="6">
        <v>4091800</v>
      </c>
    </row>
    <row r="6307" spans="1:10" x14ac:dyDescent="0.3">
      <c r="A6307" s="5">
        <v>46082</v>
      </c>
      <c r="B6307" t="s">
        <v>22</v>
      </c>
      <c r="C6307" t="s">
        <v>484</v>
      </c>
      <c r="D6307" s="1">
        <v>43743</v>
      </c>
      <c r="F6307" t="b">
        <v>1</v>
      </c>
      <c r="G6307" s="6">
        <v>6861800</v>
      </c>
      <c r="H6307" s="6">
        <v>159900</v>
      </c>
      <c r="I6307">
        <v>0</v>
      </c>
      <c r="J6307" s="6">
        <v>7021700</v>
      </c>
    </row>
    <row r="6308" spans="1:10" x14ac:dyDescent="0.3">
      <c r="A6308" s="5">
        <v>46082</v>
      </c>
      <c r="B6308" t="s">
        <v>23</v>
      </c>
      <c r="C6308" t="s">
        <v>486</v>
      </c>
      <c r="D6308" s="1">
        <v>43834</v>
      </c>
      <c r="F6308" t="b">
        <v>1</v>
      </c>
      <c r="G6308" s="6">
        <v>9394080</v>
      </c>
      <c r="H6308">
        <v>0</v>
      </c>
      <c r="I6308">
        <v>0</v>
      </c>
      <c r="J6308" s="6">
        <v>9394080</v>
      </c>
    </row>
    <row r="6309" spans="1:10" x14ac:dyDescent="0.3">
      <c r="A6309" s="5">
        <v>46082</v>
      </c>
      <c r="B6309" t="s">
        <v>24</v>
      </c>
      <c r="C6309" t="s">
        <v>487</v>
      </c>
      <c r="D6309" s="1">
        <v>43833</v>
      </c>
      <c r="F6309" t="b">
        <v>1</v>
      </c>
      <c r="G6309" s="6">
        <v>4735240</v>
      </c>
      <c r="H6309">
        <v>0</v>
      </c>
      <c r="I6309">
        <v>0</v>
      </c>
      <c r="J6309" s="6">
        <v>4735240</v>
      </c>
    </row>
    <row r="6310" spans="1:10" x14ac:dyDescent="0.3">
      <c r="A6310" s="5">
        <v>46082</v>
      </c>
      <c r="B6310" t="s">
        <v>25</v>
      </c>
      <c r="C6310" t="s">
        <v>488</v>
      </c>
      <c r="D6310" s="1">
        <v>43853</v>
      </c>
      <c r="F6310" t="b">
        <v>1</v>
      </c>
      <c r="G6310" s="6">
        <v>7929520</v>
      </c>
      <c r="H6310" s="6">
        <v>172600</v>
      </c>
      <c r="I6310">
        <v>0</v>
      </c>
      <c r="J6310" s="6">
        <v>8102120</v>
      </c>
    </row>
    <row r="6311" spans="1:10" x14ac:dyDescent="0.3">
      <c r="A6311" s="5">
        <v>46082</v>
      </c>
      <c r="B6311" t="s">
        <v>26</v>
      </c>
      <c r="C6311" t="s">
        <v>489</v>
      </c>
      <c r="D6311" s="1">
        <v>43945</v>
      </c>
      <c r="F6311" t="b">
        <v>1</v>
      </c>
      <c r="G6311" s="6">
        <v>9363840</v>
      </c>
      <c r="H6311" s="6">
        <v>133700</v>
      </c>
      <c r="I6311">
        <v>0</v>
      </c>
      <c r="J6311" s="6">
        <v>9497540</v>
      </c>
    </row>
    <row r="6312" spans="1:10" x14ac:dyDescent="0.3">
      <c r="A6312" s="5">
        <v>46082</v>
      </c>
      <c r="B6312" t="s">
        <v>27</v>
      </c>
      <c r="C6312" t="s">
        <v>490</v>
      </c>
      <c r="D6312" s="1">
        <v>44015</v>
      </c>
      <c r="F6312" t="b">
        <v>1</v>
      </c>
      <c r="G6312" s="6">
        <v>3528600</v>
      </c>
      <c r="H6312">
        <v>0</v>
      </c>
      <c r="I6312">
        <v>0</v>
      </c>
      <c r="J6312" s="6">
        <v>3528600</v>
      </c>
    </row>
    <row r="6313" spans="1:10" x14ac:dyDescent="0.3">
      <c r="A6313" s="5">
        <v>46082</v>
      </c>
      <c r="B6313" t="s">
        <v>28</v>
      </c>
      <c r="C6313" t="s">
        <v>491</v>
      </c>
      <c r="D6313" s="1">
        <v>44042</v>
      </c>
      <c r="F6313" t="b">
        <v>1</v>
      </c>
      <c r="G6313" s="6">
        <v>5511850</v>
      </c>
      <c r="H6313">
        <v>0</v>
      </c>
      <c r="I6313" s="6">
        <v>30800</v>
      </c>
      <c r="J6313" s="6">
        <v>5542650</v>
      </c>
    </row>
    <row r="6314" spans="1:10" x14ac:dyDescent="0.3">
      <c r="A6314" s="5">
        <v>46082</v>
      </c>
      <c r="B6314" t="s">
        <v>29</v>
      </c>
      <c r="C6314" t="s">
        <v>492</v>
      </c>
      <c r="D6314" s="1">
        <v>44043</v>
      </c>
      <c r="F6314" t="b">
        <v>1</v>
      </c>
      <c r="G6314" s="6">
        <v>4483100</v>
      </c>
      <c r="H6314">
        <v>0</v>
      </c>
      <c r="I6314">
        <v>0</v>
      </c>
      <c r="J6314" s="6">
        <v>4483100</v>
      </c>
    </row>
    <row r="6315" spans="1:10" x14ac:dyDescent="0.3">
      <c r="A6315" s="5">
        <v>46082</v>
      </c>
      <c r="B6315" t="s">
        <v>30</v>
      </c>
      <c r="C6315" t="s">
        <v>493</v>
      </c>
      <c r="D6315" s="1">
        <v>44072</v>
      </c>
      <c r="F6315" t="b">
        <v>1</v>
      </c>
      <c r="G6315" s="6">
        <v>9008250</v>
      </c>
      <c r="H6315">
        <v>0</v>
      </c>
      <c r="I6315">
        <v>0</v>
      </c>
      <c r="J6315" s="6">
        <v>9008250</v>
      </c>
    </row>
    <row r="6316" spans="1:10" x14ac:dyDescent="0.3">
      <c r="A6316" s="5">
        <v>46082</v>
      </c>
      <c r="B6316" t="s">
        <v>31</v>
      </c>
      <c r="C6316" t="s">
        <v>495</v>
      </c>
      <c r="D6316" s="1">
        <v>44085</v>
      </c>
      <c r="F6316" t="b">
        <v>1</v>
      </c>
      <c r="G6316" s="6">
        <v>5218990</v>
      </c>
      <c r="H6316">
        <v>0</v>
      </c>
      <c r="I6316">
        <v>0</v>
      </c>
      <c r="J6316" s="6">
        <v>5218990</v>
      </c>
    </row>
    <row r="6317" spans="1:10" x14ac:dyDescent="0.3">
      <c r="A6317" s="5">
        <v>46082</v>
      </c>
      <c r="B6317" t="s">
        <v>32</v>
      </c>
      <c r="C6317" t="s">
        <v>496</v>
      </c>
      <c r="D6317" s="1">
        <v>44130</v>
      </c>
      <c r="E6317" s="1">
        <v>45543</v>
      </c>
      <c r="F6317" t="b">
        <v>1</v>
      </c>
      <c r="G6317">
        <v>0</v>
      </c>
      <c r="H6317">
        <v>0</v>
      </c>
      <c r="I6317">
        <v>0</v>
      </c>
      <c r="J6317">
        <v>0</v>
      </c>
    </row>
    <row r="6318" spans="1:10" x14ac:dyDescent="0.3">
      <c r="A6318" s="5">
        <v>46082</v>
      </c>
      <c r="B6318" t="s">
        <v>33</v>
      </c>
      <c r="C6318" t="s">
        <v>497</v>
      </c>
      <c r="D6318" s="1">
        <v>44147</v>
      </c>
      <c r="F6318" t="b">
        <v>1</v>
      </c>
      <c r="G6318" s="6">
        <v>7512800</v>
      </c>
      <c r="H6318">
        <v>0</v>
      </c>
      <c r="I6318">
        <v>0</v>
      </c>
      <c r="J6318" s="6">
        <v>7512800</v>
      </c>
    </row>
    <row r="6319" spans="1:10" x14ac:dyDescent="0.3">
      <c r="A6319" s="5">
        <v>46082</v>
      </c>
      <c r="B6319" t="s">
        <v>34</v>
      </c>
      <c r="C6319" t="s">
        <v>498</v>
      </c>
      <c r="D6319" s="1">
        <v>44154</v>
      </c>
      <c r="F6319" t="b">
        <v>1</v>
      </c>
      <c r="G6319" s="6">
        <v>9158030</v>
      </c>
      <c r="H6319">
        <v>0</v>
      </c>
      <c r="I6319">
        <v>0</v>
      </c>
      <c r="J6319" s="6">
        <v>9158030</v>
      </c>
    </row>
    <row r="6320" spans="1:10" x14ac:dyDescent="0.3">
      <c r="A6320" s="5">
        <v>46082</v>
      </c>
      <c r="B6320" t="s">
        <v>35</v>
      </c>
      <c r="C6320" t="s">
        <v>499</v>
      </c>
      <c r="D6320" s="1">
        <v>44169</v>
      </c>
      <c r="F6320" t="b">
        <v>1</v>
      </c>
      <c r="G6320" s="6">
        <v>4305240</v>
      </c>
      <c r="H6320">
        <v>0</v>
      </c>
      <c r="I6320">
        <v>0</v>
      </c>
      <c r="J6320" s="6">
        <v>4305240</v>
      </c>
    </row>
    <row r="6321" spans="1:10" x14ac:dyDescent="0.3">
      <c r="A6321" s="5">
        <v>46082</v>
      </c>
      <c r="B6321" t="s">
        <v>36</v>
      </c>
      <c r="C6321" t="s">
        <v>500</v>
      </c>
      <c r="D6321" s="1">
        <v>44217</v>
      </c>
      <c r="E6321" s="1">
        <v>45620</v>
      </c>
      <c r="F6321" t="b">
        <v>1</v>
      </c>
      <c r="G6321">
        <v>0</v>
      </c>
      <c r="H6321">
        <v>0</v>
      </c>
      <c r="I6321">
        <v>0</v>
      </c>
      <c r="J6321">
        <v>0</v>
      </c>
    </row>
    <row r="6322" spans="1:10" x14ac:dyDescent="0.3">
      <c r="A6322" s="5">
        <v>46082</v>
      </c>
      <c r="B6322" t="s">
        <v>37</v>
      </c>
      <c r="C6322" t="s">
        <v>501</v>
      </c>
      <c r="D6322" s="1">
        <v>44245</v>
      </c>
      <c r="E6322" s="1">
        <v>45838</v>
      </c>
      <c r="F6322" t="b">
        <v>1</v>
      </c>
      <c r="G6322">
        <v>0</v>
      </c>
      <c r="H6322">
        <v>0</v>
      </c>
      <c r="I6322">
        <v>0</v>
      </c>
      <c r="J6322">
        <v>0</v>
      </c>
    </row>
    <row r="6323" spans="1:10" x14ac:dyDescent="0.3">
      <c r="A6323" s="5">
        <v>46082</v>
      </c>
      <c r="B6323" t="s">
        <v>38</v>
      </c>
      <c r="C6323" t="s">
        <v>502</v>
      </c>
      <c r="D6323" s="1">
        <v>44252</v>
      </c>
      <c r="F6323" t="b">
        <v>1</v>
      </c>
      <c r="G6323" s="6">
        <v>4789250</v>
      </c>
      <c r="H6323">
        <v>0</v>
      </c>
      <c r="I6323">
        <v>0</v>
      </c>
      <c r="J6323" s="6">
        <v>4789250</v>
      </c>
    </row>
    <row r="6324" spans="1:10" x14ac:dyDescent="0.3">
      <c r="A6324" s="5">
        <v>46082</v>
      </c>
      <c r="B6324" t="s">
        <v>39</v>
      </c>
      <c r="C6324" t="s">
        <v>503</v>
      </c>
      <c r="D6324" s="1">
        <v>44258</v>
      </c>
      <c r="F6324" t="b">
        <v>1</v>
      </c>
      <c r="G6324" s="6">
        <v>5493850</v>
      </c>
      <c r="H6324" s="6">
        <v>119200</v>
      </c>
      <c r="I6324" s="6">
        <v>8000</v>
      </c>
      <c r="J6324" s="6">
        <v>5621050</v>
      </c>
    </row>
    <row r="6325" spans="1:10" x14ac:dyDescent="0.3">
      <c r="A6325" s="5">
        <v>46082</v>
      </c>
      <c r="B6325" t="s">
        <v>40</v>
      </c>
      <c r="C6325" t="s">
        <v>504</v>
      </c>
      <c r="D6325" s="1">
        <v>44280</v>
      </c>
      <c r="F6325" t="b">
        <v>1</v>
      </c>
      <c r="G6325" s="6">
        <v>1907000</v>
      </c>
      <c r="H6325">
        <v>0</v>
      </c>
      <c r="I6325">
        <v>0</v>
      </c>
      <c r="J6325" s="6">
        <v>1907000</v>
      </c>
    </row>
    <row r="6326" spans="1:10" x14ac:dyDescent="0.3">
      <c r="A6326" s="5">
        <v>46082</v>
      </c>
      <c r="B6326" t="s">
        <v>41</v>
      </c>
      <c r="C6326" t="s">
        <v>505</v>
      </c>
      <c r="D6326" s="1">
        <v>44287</v>
      </c>
      <c r="F6326" t="b">
        <v>1</v>
      </c>
      <c r="G6326" s="6">
        <v>6019550</v>
      </c>
      <c r="H6326">
        <v>0</v>
      </c>
      <c r="I6326">
        <v>0</v>
      </c>
      <c r="J6326" s="6">
        <v>6019550</v>
      </c>
    </row>
    <row r="6327" spans="1:10" x14ac:dyDescent="0.3">
      <c r="A6327" s="5">
        <v>46082</v>
      </c>
      <c r="B6327" t="s">
        <v>42</v>
      </c>
      <c r="C6327" t="s">
        <v>506</v>
      </c>
      <c r="D6327" s="1">
        <v>44298</v>
      </c>
      <c r="F6327" t="b">
        <v>1</v>
      </c>
      <c r="G6327" s="6">
        <v>4415060</v>
      </c>
      <c r="H6327">
        <v>0</v>
      </c>
      <c r="I6327">
        <v>0</v>
      </c>
      <c r="J6327" s="6">
        <v>4415060</v>
      </c>
    </row>
    <row r="6328" spans="1:10" x14ac:dyDescent="0.3">
      <c r="A6328" s="5">
        <v>46082</v>
      </c>
      <c r="B6328" t="s">
        <v>43</v>
      </c>
      <c r="C6328" t="s">
        <v>507</v>
      </c>
      <c r="D6328" s="1">
        <v>44299</v>
      </c>
      <c r="F6328" t="b">
        <v>1</v>
      </c>
      <c r="G6328" s="6">
        <v>2999520</v>
      </c>
      <c r="H6328">
        <v>0</v>
      </c>
      <c r="I6328">
        <v>0</v>
      </c>
      <c r="J6328" s="6">
        <v>2999520</v>
      </c>
    </row>
    <row r="6329" spans="1:10" x14ac:dyDescent="0.3">
      <c r="A6329" s="5">
        <v>46082</v>
      </c>
      <c r="B6329" t="s">
        <v>50</v>
      </c>
      <c r="C6329" t="s">
        <v>508</v>
      </c>
      <c r="D6329" s="1">
        <v>44463</v>
      </c>
      <c r="F6329" t="b">
        <v>1</v>
      </c>
      <c r="G6329" s="6">
        <v>2401050</v>
      </c>
      <c r="H6329" s="6">
        <v>139800</v>
      </c>
      <c r="I6329" s="6">
        <v>5000</v>
      </c>
      <c r="J6329" s="6">
        <v>2545850</v>
      </c>
    </row>
    <row r="6330" spans="1:10" x14ac:dyDescent="0.3">
      <c r="A6330" s="5">
        <v>46082</v>
      </c>
      <c r="B6330" t="s">
        <v>51</v>
      </c>
      <c r="C6330" t="s">
        <v>508</v>
      </c>
      <c r="D6330" s="1">
        <v>44377</v>
      </c>
      <c r="F6330" t="b">
        <v>1</v>
      </c>
      <c r="G6330" s="6">
        <v>5508850</v>
      </c>
      <c r="H6330" s="6">
        <v>170900</v>
      </c>
      <c r="I6330" s="6">
        <v>14900</v>
      </c>
      <c r="J6330" s="6">
        <v>5694650</v>
      </c>
    </row>
    <row r="6331" spans="1:10" x14ac:dyDescent="0.3">
      <c r="A6331" s="5">
        <v>46082</v>
      </c>
      <c r="B6331" t="s">
        <v>52</v>
      </c>
      <c r="C6331" t="s">
        <v>508</v>
      </c>
      <c r="D6331" s="1">
        <v>44501</v>
      </c>
      <c r="F6331" t="b">
        <v>1</v>
      </c>
      <c r="G6331" s="6">
        <v>3994820</v>
      </c>
      <c r="H6331" s="6">
        <v>104300</v>
      </c>
      <c r="I6331">
        <v>0</v>
      </c>
      <c r="J6331" s="6">
        <v>4099120</v>
      </c>
    </row>
    <row r="6332" spans="1:10" x14ac:dyDescent="0.3">
      <c r="A6332" s="5">
        <v>46082</v>
      </c>
      <c r="B6332" t="s">
        <v>53</v>
      </c>
      <c r="C6332" t="s">
        <v>508</v>
      </c>
      <c r="D6332" s="1">
        <v>44476</v>
      </c>
      <c r="F6332" t="b">
        <v>1</v>
      </c>
      <c r="G6332" s="6">
        <v>4412400</v>
      </c>
      <c r="H6332" s="6">
        <v>110400</v>
      </c>
      <c r="I6332" s="6">
        <v>7500</v>
      </c>
      <c r="J6332" s="6">
        <v>4530300</v>
      </c>
    </row>
    <row r="6333" spans="1:10" x14ac:dyDescent="0.3">
      <c r="A6333" s="5">
        <v>46082</v>
      </c>
      <c r="B6333" t="s">
        <v>45</v>
      </c>
      <c r="C6333" t="s">
        <v>509</v>
      </c>
      <c r="D6333" s="1">
        <v>44391</v>
      </c>
      <c r="F6333" t="b">
        <v>1</v>
      </c>
      <c r="G6333" s="6">
        <v>8788990</v>
      </c>
      <c r="H6333" s="6">
        <v>133000</v>
      </c>
      <c r="I6333">
        <v>0</v>
      </c>
      <c r="J6333" s="6">
        <v>8921990</v>
      </c>
    </row>
    <row r="6334" spans="1:10" x14ac:dyDescent="0.3">
      <c r="A6334" s="5">
        <v>46082</v>
      </c>
      <c r="B6334" t="s">
        <v>46</v>
      </c>
      <c r="C6334" t="s">
        <v>510</v>
      </c>
      <c r="D6334" s="1">
        <v>44404</v>
      </c>
      <c r="F6334" t="b">
        <v>1</v>
      </c>
      <c r="G6334" s="6">
        <v>7632670</v>
      </c>
      <c r="H6334">
        <v>0</v>
      </c>
      <c r="I6334">
        <v>0</v>
      </c>
      <c r="J6334" s="6">
        <v>7632670</v>
      </c>
    </row>
    <row r="6335" spans="1:10" x14ac:dyDescent="0.3">
      <c r="A6335" s="5">
        <v>46082</v>
      </c>
      <c r="B6335" t="s">
        <v>47</v>
      </c>
      <c r="C6335" t="s">
        <v>511</v>
      </c>
      <c r="D6335" s="1">
        <v>44405</v>
      </c>
      <c r="F6335" t="b">
        <v>1</v>
      </c>
      <c r="G6335" s="6">
        <v>6795260</v>
      </c>
      <c r="H6335">
        <v>0</v>
      </c>
      <c r="I6335" s="6">
        <v>35830</v>
      </c>
      <c r="J6335" s="6">
        <v>6831090</v>
      </c>
    </row>
    <row r="6336" spans="1:10" x14ac:dyDescent="0.3">
      <c r="A6336" s="5">
        <v>46082</v>
      </c>
      <c r="B6336" t="s">
        <v>44</v>
      </c>
      <c r="C6336" t="s">
        <v>512</v>
      </c>
      <c r="D6336" s="1">
        <v>44421</v>
      </c>
      <c r="F6336" t="b">
        <v>1</v>
      </c>
      <c r="G6336" s="6">
        <v>9850090</v>
      </c>
      <c r="H6336" s="6">
        <v>181100</v>
      </c>
      <c r="I6336" s="6">
        <v>19450</v>
      </c>
      <c r="J6336" s="6">
        <v>10050640</v>
      </c>
    </row>
    <row r="6337" spans="1:10" x14ac:dyDescent="0.3">
      <c r="A6337" s="5">
        <v>46082</v>
      </c>
      <c r="B6337" t="s">
        <v>48</v>
      </c>
      <c r="C6337" t="s">
        <v>513</v>
      </c>
      <c r="D6337" s="1">
        <v>44446</v>
      </c>
      <c r="F6337" t="b">
        <v>1</v>
      </c>
      <c r="G6337" s="6">
        <v>4990600</v>
      </c>
      <c r="H6337">
        <v>0</v>
      </c>
      <c r="I6337">
        <v>0</v>
      </c>
      <c r="J6337" s="6">
        <v>4990600</v>
      </c>
    </row>
    <row r="6338" spans="1:10" x14ac:dyDescent="0.3">
      <c r="A6338" s="5">
        <v>46082</v>
      </c>
      <c r="B6338" t="s">
        <v>49</v>
      </c>
      <c r="C6338" t="s">
        <v>514</v>
      </c>
      <c r="D6338" s="1">
        <v>44453</v>
      </c>
      <c r="F6338" t="b">
        <v>1</v>
      </c>
      <c r="G6338" s="6">
        <v>7805200</v>
      </c>
      <c r="H6338" s="6">
        <v>218100</v>
      </c>
      <c r="I6338">
        <v>800</v>
      </c>
      <c r="J6338" s="6">
        <v>8024100</v>
      </c>
    </row>
    <row r="6339" spans="1:10" x14ac:dyDescent="0.3">
      <c r="A6339" s="5">
        <v>46082</v>
      </c>
      <c r="B6339" t="s">
        <v>54</v>
      </c>
      <c r="C6339" t="s">
        <v>515</v>
      </c>
      <c r="D6339" s="1">
        <v>44508</v>
      </c>
      <c r="F6339" t="b">
        <v>1</v>
      </c>
      <c r="G6339" s="6">
        <v>7515170</v>
      </c>
      <c r="H6339" s="6">
        <v>173800</v>
      </c>
      <c r="I6339" s="6">
        <v>11910</v>
      </c>
      <c r="J6339" s="6">
        <v>7700880</v>
      </c>
    </row>
    <row r="6340" spans="1:10" x14ac:dyDescent="0.3">
      <c r="A6340" s="5">
        <v>46082</v>
      </c>
      <c r="B6340" t="s">
        <v>55</v>
      </c>
      <c r="C6340" t="s">
        <v>516</v>
      </c>
      <c r="D6340" s="1">
        <v>44536</v>
      </c>
      <c r="E6340" s="1">
        <v>46028</v>
      </c>
      <c r="F6340" t="b">
        <v>1</v>
      </c>
      <c r="G6340">
        <v>0</v>
      </c>
      <c r="H6340">
        <v>0</v>
      </c>
      <c r="I6340">
        <v>0</v>
      </c>
      <c r="J6340">
        <v>0</v>
      </c>
    </row>
    <row r="6341" spans="1:10" x14ac:dyDescent="0.3">
      <c r="A6341" s="5">
        <v>46082</v>
      </c>
      <c r="B6341" t="s">
        <v>56</v>
      </c>
      <c r="C6341" t="s">
        <v>518</v>
      </c>
      <c r="D6341" s="1">
        <v>44616</v>
      </c>
      <c r="F6341" t="b">
        <v>1</v>
      </c>
      <c r="G6341" s="6">
        <v>3140020</v>
      </c>
      <c r="H6341">
        <v>0</v>
      </c>
      <c r="I6341">
        <v>0</v>
      </c>
      <c r="J6341" s="6">
        <v>3140020</v>
      </c>
    </row>
    <row r="6342" spans="1:10" x14ac:dyDescent="0.3">
      <c r="A6342" s="5">
        <v>46082</v>
      </c>
      <c r="B6342" t="s">
        <v>57</v>
      </c>
      <c r="C6342" t="s">
        <v>519</v>
      </c>
      <c r="D6342" s="1">
        <v>44643</v>
      </c>
      <c r="F6342" t="b">
        <v>1</v>
      </c>
      <c r="G6342" s="6">
        <v>11007990</v>
      </c>
      <c r="H6342" s="6">
        <v>301300</v>
      </c>
      <c r="I6342" s="6">
        <v>12350</v>
      </c>
      <c r="J6342" s="6">
        <v>11321640</v>
      </c>
    </row>
    <row r="6343" spans="1:10" x14ac:dyDescent="0.3">
      <c r="A6343" s="5">
        <v>46082</v>
      </c>
      <c r="B6343" t="s">
        <v>58</v>
      </c>
      <c r="C6343" t="s">
        <v>520</v>
      </c>
      <c r="D6343" s="1">
        <v>44651</v>
      </c>
      <c r="F6343" t="b">
        <v>1</v>
      </c>
      <c r="G6343" s="6">
        <v>6779910</v>
      </c>
      <c r="H6343" s="6">
        <v>248500</v>
      </c>
      <c r="I6343">
        <v>0</v>
      </c>
      <c r="J6343" s="6">
        <v>7028410</v>
      </c>
    </row>
    <row r="6344" spans="1:10" x14ac:dyDescent="0.3">
      <c r="A6344" s="5">
        <v>46082</v>
      </c>
      <c r="B6344" t="s">
        <v>59</v>
      </c>
      <c r="C6344" t="s">
        <v>521</v>
      </c>
      <c r="D6344" s="1">
        <v>44657</v>
      </c>
      <c r="F6344" t="b">
        <v>1</v>
      </c>
      <c r="G6344" s="6">
        <v>5567000</v>
      </c>
      <c r="H6344">
        <v>0</v>
      </c>
      <c r="I6344">
        <v>0</v>
      </c>
      <c r="J6344" s="6">
        <v>5567000</v>
      </c>
    </row>
    <row r="6345" spans="1:10" x14ac:dyDescent="0.3">
      <c r="A6345" s="5">
        <v>46082</v>
      </c>
      <c r="B6345" t="s">
        <v>60</v>
      </c>
      <c r="C6345" t="s">
        <v>522</v>
      </c>
      <c r="D6345" s="1">
        <v>44659</v>
      </c>
      <c r="F6345" t="b">
        <v>1</v>
      </c>
      <c r="G6345" s="6">
        <v>5816440</v>
      </c>
      <c r="H6345" s="6">
        <v>183200</v>
      </c>
      <c r="I6345">
        <v>0</v>
      </c>
      <c r="J6345" s="6">
        <v>5999640</v>
      </c>
    </row>
    <row r="6346" spans="1:10" x14ac:dyDescent="0.3">
      <c r="A6346" s="5">
        <v>46082</v>
      </c>
      <c r="B6346" t="s">
        <v>61</v>
      </c>
      <c r="C6346" t="s">
        <v>523</v>
      </c>
      <c r="D6346" s="1">
        <v>44694</v>
      </c>
      <c r="F6346" t="b">
        <v>1</v>
      </c>
      <c r="G6346" s="6">
        <v>6126010</v>
      </c>
      <c r="H6346" s="6">
        <v>195500</v>
      </c>
      <c r="I6346">
        <v>0</v>
      </c>
      <c r="J6346" s="6">
        <v>6321510</v>
      </c>
    </row>
    <row r="6347" spans="1:10" x14ac:dyDescent="0.3">
      <c r="A6347" s="5">
        <v>46082</v>
      </c>
      <c r="B6347" t="s">
        <v>62</v>
      </c>
      <c r="C6347" t="s">
        <v>524</v>
      </c>
      <c r="D6347" s="1">
        <v>44712</v>
      </c>
      <c r="F6347" t="b">
        <v>1</v>
      </c>
      <c r="G6347" s="6">
        <v>3628000</v>
      </c>
      <c r="H6347">
        <v>0</v>
      </c>
      <c r="I6347">
        <v>0</v>
      </c>
      <c r="J6347" s="6">
        <v>3628000</v>
      </c>
    </row>
    <row r="6348" spans="1:10" x14ac:dyDescent="0.3">
      <c r="A6348" s="5">
        <v>46082</v>
      </c>
      <c r="B6348" t="s">
        <v>63</v>
      </c>
      <c r="C6348" t="s">
        <v>525</v>
      </c>
      <c r="D6348" s="1">
        <v>44762</v>
      </c>
      <c r="F6348" t="b">
        <v>1</v>
      </c>
      <c r="G6348" s="6">
        <v>3734000</v>
      </c>
      <c r="H6348" s="6">
        <v>181400</v>
      </c>
      <c r="I6348">
        <v>0</v>
      </c>
      <c r="J6348" s="6">
        <v>3915400</v>
      </c>
    </row>
    <row r="6349" spans="1:10" x14ac:dyDescent="0.3">
      <c r="A6349" s="5">
        <v>46082</v>
      </c>
      <c r="B6349" t="s">
        <v>64</v>
      </c>
      <c r="C6349" t="s">
        <v>526</v>
      </c>
      <c r="D6349" s="1">
        <v>44775</v>
      </c>
      <c r="F6349" t="b">
        <v>1</v>
      </c>
      <c r="G6349" s="6">
        <v>5040420</v>
      </c>
      <c r="H6349">
        <v>0</v>
      </c>
      <c r="I6349">
        <v>0</v>
      </c>
      <c r="J6349" s="6">
        <v>5040420</v>
      </c>
    </row>
    <row r="6350" spans="1:10" x14ac:dyDescent="0.3">
      <c r="A6350" s="5">
        <v>46082</v>
      </c>
      <c r="B6350" t="s">
        <v>65</v>
      </c>
      <c r="C6350" t="s">
        <v>527</v>
      </c>
      <c r="D6350" s="1">
        <v>44783</v>
      </c>
      <c r="F6350" t="b">
        <v>1</v>
      </c>
      <c r="G6350" s="6">
        <v>3564900</v>
      </c>
      <c r="H6350">
        <v>0</v>
      </c>
      <c r="I6350">
        <v>0</v>
      </c>
      <c r="J6350" s="6">
        <v>3564900</v>
      </c>
    </row>
    <row r="6351" spans="1:10" x14ac:dyDescent="0.3">
      <c r="A6351" s="5">
        <v>46082</v>
      </c>
      <c r="B6351" t="s">
        <v>66</v>
      </c>
      <c r="C6351" t="s">
        <v>528</v>
      </c>
      <c r="D6351" s="1">
        <v>44798</v>
      </c>
      <c r="F6351" t="b">
        <v>1</v>
      </c>
      <c r="G6351" s="6">
        <v>3705850</v>
      </c>
      <c r="H6351" s="6">
        <v>146700</v>
      </c>
      <c r="I6351">
        <v>0</v>
      </c>
      <c r="J6351" s="6">
        <v>3852550</v>
      </c>
    </row>
    <row r="6352" spans="1:10" x14ac:dyDescent="0.3">
      <c r="A6352" s="5">
        <v>46082</v>
      </c>
      <c r="B6352" t="s">
        <v>67</v>
      </c>
      <c r="C6352" t="s">
        <v>529</v>
      </c>
      <c r="D6352" s="1">
        <v>44802</v>
      </c>
      <c r="F6352" t="b">
        <v>1</v>
      </c>
      <c r="G6352" s="6">
        <v>7146660</v>
      </c>
      <c r="H6352">
        <v>0</v>
      </c>
      <c r="I6352">
        <v>0</v>
      </c>
      <c r="J6352" s="6">
        <v>7146660</v>
      </c>
    </row>
    <row r="6353" spans="1:10" x14ac:dyDescent="0.3">
      <c r="A6353" s="5">
        <v>46082</v>
      </c>
      <c r="B6353" t="s">
        <v>68</v>
      </c>
      <c r="C6353" t="s">
        <v>530</v>
      </c>
      <c r="D6353" s="1">
        <v>44811</v>
      </c>
      <c r="F6353" t="b">
        <v>1</v>
      </c>
      <c r="G6353" s="6">
        <v>2128250</v>
      </c>
      <c r="H6353">
        <v>0</v>
      </c>
      <c r="I6353">
        <v>0</v>
      </c>
      <c r="J6353" s="6">
        <v>2128250</v>
      </c>
    </row>
    <row r="6354" spans="1:10" x14ac:dyDescent="0.3">
      <c r="A6354" s="5">
        <v>46082</v>
      </c>
      <c r="B6354" t="s">
        <v>69</v>
      </c>
      <c r="C6354" t="s">
        <v>531</v>
      </c>
      <c r="D6354" s="1">
        <v>44820</v>
      </c>
      <c r="F6354" t="b">
        <v>1</v>
      </c>
      <c r="G6354" s="6">
        <v>6897980</v>
      </c>
      <c r="H6354" s="6">
        <v>205900</v>
      </c>
      <c r="I6354">
        <v>0</v>
      </c>
      <c r="J6354" s="6">
        <v>7103880</v>
      </c>
    </row>
    <row r="6355" spans="1:10" x14ac:dyDescent="0.3">
      <c r="A6355" s="5">
        <v>46082</v>
      </c>
      <c r="B6355" t="s">
        <v>70</v>
      </c>
      <c r="C6355" t="s">
        <v>532</v>
      </c>
      <c r="D6355" s="1">
        <v>44845</v>
      </c>
      <c r="F6355" t="b">
        <v>1</v>
      </c>
      <c r="G6355" s="6">
        <v>6107450</v>
      </c>
      <c r="H6355">
        <v>0</v>
      </c>
      <c r="I6355" s="6">
        <v>5000</v>
      </c>
      <c r="J6355" s="6">
        <v>6112450</v>
      </c>
    </row>
    <row r="6356" spans="1:10" x14ac:dyDescent="0.3">
      <c r="A6356" s="5">
        <v>46082</v>
      </c>
      <c r="B6356" t="s">
        <v>71</v>
      </c>
      <c r="C6356" t="s">
        <v>533</v>
      </c>
      <c r="D6356" s="1">
        <v>44848</v>
      </c>
      <c r="F6356" t="b">
        <v>1</v>
      </c>
      <c r="G6356" s="6">
        <v>7758600</v>
      </c>
      <c r="H6356">
        <v>0</v>
      </c>
      <c r="I6356">
        <v>0</v>
      </c>
      <c r="J6356" s="6">
        <v>7758600</v>
      </c>
    </row>
    <row r="6357" spans="1:10" x14ac:dyDescent="0.3">
      <c r="A6357" s="5">
        <v>46082</v>
      </c>
      <c r="B6357" t="s">
        <v>72</v>
      </c>
      <c r="C6357" t="s">
        <v>534</v>
      </c>
      <c r="D6357" s="1">
        <v>44854</v>
      </c>
      <c r="F6357" t="b">
        <v>1</v>
      </c>
      <c r="G6357" s="6">
        <v>8061320</v>
      </c>
      <c r="H6357">
        <v>0</v>
      </c>
      <c r="I6357">
        <v>0</v>
      </c>
      <c r="J6357" s="6">
        <v>8061320</v>
      </c>
    </row>
    <row r="6358" spans="1:10" x14ac:dyDescent="0.3">
      <c r="A6358" s="5">
        <v>46082</v>
      </c>
      <c r="B6358" t="s">
        <v>73</v>
      </c>
      <c r="C6358" t="s">
        <v>535</v>
      </c>
      <c r="D6358" s="1">
        <v>44855</v>
      </c>
      <c r="F6358" t="b">
        <v>1</v>
      </c>
      <c r="G6358" s="6">
        <v>5800700</v>
      </c>
      <c r="H6358">
        <v>0</v>
      </c>
      <c r="I6358" s="6">
        <v>17130</v>
      </c>
      <c r="J6358" s="6">
        <v>5817830</v>
      </c>
    </row>
    <row r="6359" spans="1:10" x14ac:dyDescent="0.3">
      <c r="A6359" s="5">
        <v>46082</v>
      </c>
      <c r="B6359" t="s">
        <v>74</v>
      </c>
      <c r="C6359" t="s">
        <v>536</v>
      </c>
      <c r="D6359" s="1">
        <v>44859</v>
      </c>
      <c r="F6359" t="b">
        <v>1</v>
      </c>
      <c r="G6359" s="6">
        <v>6247020</v>
      </c>
      <c r="H6359">
        <v>0</v>
      </c>
      <c r="I6359" s="6">
        <v>12900</v>
      </c>
      <c r="J6359" s="6">
        <v>6259920</v>
      </c>
    </row>
    <row r="6360" spans="1:10" x14ac:dyDescent="0.3">
      <c r="A6360" s="5">
        <v>46082</v>
      </c>
      <c r="B6360" t="s">
        <v>75</v>
      </c>
      <c r="C6360" t="s">
        <v>537</v>
      </c>
      <c r="D6360" s="1">
        <v>44861</v>
      </c>
      <c r="F6360" t="b">
        <v>1</v>
      </c>
      <c r="G6360" s="6">
        <v>2773490</v>
      </c>
      <c r="H6360">
        <v>0</v>
      </c>
      <c r="I6360">
        <v>0</v>
      </c>
      <c r="J6360" s="6">
        <v>2773490</v>
      </c>
    </row>
    <row r="6361" spans="1:10" x14ac:dyDescent="0.3">
      <c r="A6361" s="5">
        <v>46082</v>
      </c>
      <c r="B6361" t="s">
        <v>76</v>
      </c>
      <c r="C6361" t="s">
        <v>539</v>
      </c>
      <c r="D6361" s="1">
        <v>44889</v>
      </c>
      <c r="F6361" t="b">
        <v>1</v>
      </c>
      <c r="G6361" s="6">
        <v>4239370</v>
      </c>
      <c r="H6361">
        <v>0</v>
      </c>
      <c r="I6361" s="6">
        <v>4950</v>
      </c>
      <c r="J6361" s="6">
        <v>4244320</v>
      </c>
    </row>
    <row r="6362" spans="1:10" x14ac:dyDescent="0.3">
      <c r="A6362" s="5">
        <v>46082</v>
      </c>
      <c r="B6362" t="s">
        <v>77</v>
      </c>
      <c r="C6362" t="s">
        <v>540</v>
      </c>
      <c r="D6362" s="1">
        <v>44893</v>
      </c>
      <c r="F6362" t="b">
        <v>1</v>
      </c>
      <c r="G6362" s="6">
        <v>6230860</v>
      </c>
      <c r="H6362">
        <v>0</v>
      </c>
      <c r="I6362">
        <v>0</v>
      </c>
      <c r="J6362" s="6">
        <v>6230860</v>
      </c>
    </row>
    <row r="6363" spans="1:10" x14ac:dyDescent="0.3">
      <c r="A6363" s="5">
        <v>46082</v>
      </c>
      <c r="B6363" t="s">
        <v>78</v>
      </c>
      <c r="C6363" t="s">
        <v>541</v>
      </c>
      <c r="D6363" s="1">
        <v>44895</v>
      </c>
      <c r="F6363" t="b">
        <v>1</v>
      </c>
      <c r="G6363" s="6">
        <v>3797600</v>
      </c>
      <c r="H6363" s="6">
        <v>104400</v>
      </c>
      <c r="I6363">
        <v>0</v>
      </c>
      <c r="J6363" s="6">
        <v>3902000</v>
      </c>
    </row>
    <row r="6364" spans="1:10" x14ac:dyDescent="0.3">
      <c r="A6364" s="5">
        <v>46082</v>
      </c>
      <c r="B6364" t="s">
        <v>79</v>
      </c>
      <c r="C6364" t="s">
        <v>542</v>
      </c>
      <c r="D6364" s="1">
        <v>44897</v>
      </c>
      <c r="F6364" t="b">
        <v>1</v>
      </c>
      <c r="G6364" s="6">
        <v>3363550</v>
      </c>
      <c r="H6364" s="6">
        <v>92400</v>
      </c>
      <c r="I6364">
        <v>0</v>
      </c>
      <c r="J6364" s="6">
        <v>3455950</v>
      </c>
    </row>
    <row r="6365" spans="1:10" x14ac:dyDescent="0.3">
      <c r="A6365" s="5">
        <v>46082</v>
      </c>
      <c r="B6365" t="s">
        <v>80</v>
      </c>
      <c r="C6365" t="s">
        <v>543</v>
      </c>
      <c r="D6365" s="1">
        <v>44901</v>
      </c>
      <c r="F6365" t="b">
        <v>1</v>
      </c>
      <c r="G6365" s="6">
        <v>4318690</v>
      </c>
      <c r="H6365">
        <v>0</v>
      </c>
      <c r="I6365">
        <v>0</v>
      </c>
      <c r="J6365" s="6">
        <v>4318690</v>
      </c>
    </row>
    <row r="6366" spans="1:10" x14ac:dyDescent="0.3">
      <c r="A6366" s="5">
        <v>46082</v>
      </c>
      <c r="B6366" t="s">
        <v>81</v>
      </c>
      <c r="C6366" t="s">
        <v>544</v>
      </c>
      <c r="D6366" s="1">
        <v>44916</v>
      </c>
      <c r="F6366" t="b">
        <v>1</v>
      </c>
      <c r="G6366" s="6">
        <v>4708870</v>
      </c>
      <c r="H6366">
        <v>0</v>
      </c>
      <c r="I6366" s="6">
        <v>13210</v>
      </c>
      <c r="J6366" s="6">
        <v>4722080</v>
      </c>
    </row>
    <row r="6367" spans="1:10" x14ac:dyDescent="0.3">
      <c r="A6367" s="5">
        <v>46082</v>
      </c>
      <c r="B6367" t="s">
        <v>82</v>
      </c>
      <c r="C6367" t="s">
        <v>545</v>
      </c>
      <c r="D6367" s="1">
        <v>44922</v>
      </c>
      <c r="F6367" t="b">
        <v>1</v>
      </c>
      <c r="G6367" s="6">
        <v>4180990</v>
      </c>
      <c r="H6367">
        <v>0</v>
      </c>
      <c r="I6367">
        <v>0</v>
      </c>
      <c r="J6367" s="6">
        <v>4180990</v>
      </c>
    </row>
    <row r="6368" spans="1:10" x14ac:dyDescent="0.3">
      <c r="A6368" s="5">
        <v>46082</v>
      </c>
      <c r="B6368" t="s">
        <v>83</v>
      </c>
      <c r="C6368" t="s">
        <v>546</v>
      </c>
      <c r="D6368" s="1">
        <v>44945</v>
      </c>
      <c r="F6368" t="b">
        <v>1</v>
      </c>
      <c r="G6368" s="6">
        <v>5336600</v>
      </c>
      <c r="H6368">
        <v>0</v>
      </c>
      <c r="I6368">
        <v>0</v>
      </c>
      <c r="J6368" s="6">
        <v>5336600</v>
      </c>
    </row>
    <row r="6369" spans="1:10" x14ac:dyDescent="0.3">
      <c r="A6369" s="5">
        <v>46082</v>
      </c>
      <c r="B6369" t="s">
        <v>84</v>
      </c>
      <c r="C6369" t="s">
        <v>547</v>
      </c>
      <c r="D6369" s="1">
        <v>44978</v>
      </c>
      <c r="F6369" t="b">
        <v>1</v>
      </c>
      <c r="G6369" s="6">
        <v>5020090</v>
      </c>
      <c r="H6369" s="6">
        <v>95700</v>
      </c>
      <c r="I6369">
        <v>0</v>
      </c>
      <c r="J6369" s="6">
        <v>5115790</v>
      </c>
    </row>
    <row r="6370" spans="1:10" x14ac:dyDescent="0.3">
      <c r="A6370" s="5">
        <v>46082</v>
      </c>
      <c r="B6370" t="s">
        <v>85</v>
      </c>
      <c r="C6370" t="s">
        <v>548</v>
      </c>
      <c r="D6370" s="1">
        <v>44985</v>
      </c>
      <c r="F6370" t="b">
        <v>1</v>
      </c>
      <c r="G6370" s="6">
        <v>5244270</v>
      </c>
      <c r="H6370">
        <v>0</v>
      </c>
      <c r="I6370">
        <v>0</v>
      </c>
      <c r="J6370" s="6">
        <v>5244270</v>
      </c>
    </row>
    <row r="6371" spans="1:10" x14ac:dyDescent="0.3">
      <c r="A6371" s="5">
        <v>46082</v>
      </c>
      <c r="B6371" t="s">
        <v>86</v>
      </c>
      <c r="C6371" t="s">
        <v>549</v>
      </c>
      <c r="D6371" s="1">
        <v>45007</v>
      </c>
      <c r="F6371" t="b">
        <v>1</v>
      </c>
      <c r="G6371" s="6">
        <v>6940000</v>
      </c>
      <c r="H6371">
        <v>0</v>
      </c>
      <c r="I6371">
        <v>0</v>
      </c>
      <c r="J6371" s="6">
        <v>6940000</v>
      </c>
    </row>
    <row r="6372" spans="1:10" x14ac:dyDescent="0.3">
      <c r="A6372" s="5">
        <v>46082</v>
      </c>
      <c r="B6372" t="s">
        <v>87</v>
      </c>
      <c r="C6372" t="s">
        <v>550</v>
      </c>
      <c r="D6372" s="1">
        <v>45012</v>
      </c>
      <c r="F6372" t="b">
        <v>1</v>
      </c>
      <c r="G6372" s="6">
        <v>4869550</v>
      </c>
      <c r="H6372" s="6">
        <v>121600</v>
      </c>
      <c r="I6372">
        <v>0</v>
      </c>
      <c r="J6372" s="6">
        <v>4991150</v>
      </c>
    </row>
    <row r="6373" spans="1:10" x14ac:dyDescent="0.3">
      <c r="A6373" s="5">
        <v>46082</v>
      </c>
      <c r="B6373" t="s">
        <v>88</v>
      </c>
      <c r="C6373" t="s">
        <v>551</v>
      </c>
      <c r="D6373" s="1">
        <v>45014</v>
      </c>
      <c r="F6373" t="b">
        <v>1</v>
      </c>
      <c r="G6373" s="6">
        <v>8608250</v>
      </c>
      <c r="H6373">
        <v>0</v>
      </c>
      <c r="I6373">
        <v>0</v>
      </c>
      <c r="J6373" s="6">
        <v>8608250</v>
      </c>
    </row>
    <row r="6374" spans="1:10" x14ac:dyDescent="0.3">
      <c r="A6374" s="5">
        <v>46082</v>
      </c>
      <c r="B6374" t="s">
        <v>89</v>
      </c>
      <c r="C6374" t="s">
        <v>552</v>
      </c>
      <c r="D6374" s="1">
        <v>45026</v>
      </c>
      <c r="F6374" t="b">
        <v>1</v>
      </c>
      <c r="G6374" s="6">
        <v>3654700</v>
      </c>
      <c r="H6374">
        <v>0</v>
      </c>
      <c r="I6374">
        <v>0</v>
      </c>
      <c r="J6374" s="6">
        <v>3654700</v>
      </c>
    </row>
    <row r="6375" spans="1:10" x14ac:dyDescent="0.3">
      <c r="A6375" s="5">
        <v>46082</v>
      </c>
      <c r="B6375" t="s">
        <v>90</v>
      </c>
      <c r="C6375" t="s">
        <v>553</v>
      </c>
      <c r="D6375" s="1">
        <v>45036</v>
      </c>
      <c r="F6375" t="b">
        <v>1</v>
      </c>
      <c r="G6375" s="6">
        <v>7110130</v>
      </c>
      <c r="H6375">
        <v>0</v>
      </c>
      <c r="I6375">
        <v>0</v>
      </c>
      <c r="J6375" s="6">
        <v>7110130</v>
      </c>
    </row>
    <row r="6376" spans="1:10" x14ac:dyDescent="0.3">
      <c r="A6376" s="5">
        <v>46082</v>
      </c>
      <c r="B6376" t="s">
        <v>91</v>
      </c>
      <c r="C6376" t="s">
        <v>554</v>
      </c>
      <c r="D6376" s="1">
        <v>45042</v>
      </c>
      <c r="F6376" t="b">
        <v>1</v>
      </c>
      <c r="G6376" s="6">
        <v>10763680</v>
      </c>
      <c r="H6376">
        <v>0</v>
      </c>
      <c r="I6376">
        <v>0</v>
      </c>
      <c r="J6376" s="6">
        <v>10763680</v>
      </c>
    </row>
    <row r="6377" spans="1:10" x14ac:dyDescent="0.3">
      <c r="A6377" s="5">
        <v>46082</v>
      </c>
      <c r="B6377" t="s">
        <v>92</v>
      </c>
      <c r="C6377" t="s">
        <v>555</v>
      </c>
      <c r="D6377" s="1">
        <v>45049</v>
      </c>
      <c r="F6377" t="b">
        <v>1</v>
      </c>
      <c r="G6377" s="6">
        <v>2588050</v>
      </c>
      <c r="H6377" s="6">
        <v>62300</v>
      </c>
      <c r="I6377">
        <v>0</v>
      </c>
      <c r="J6377" s="6">
        <v>2650350</v>
      </c>
    </row>
    <row r="6378" spans="1:10" x14ac:dyDescent="0.3">
      <c r="A6378" s="5">
        <v>46082</v>
      </c>
      <c r="B6378" t="s">
        <v>93</v>
      </c>
      <c r="C6378" t="s">
        <v>556</v>
      </c>
      <c r="D6378" s="1">
        <v>45077</v>
      </c>
      <c r="F6378" t="b">
        <v>1</v>
      </c>
      <c r="G6378" s="6">
        <v>4815250</v>
      </c>
      <c r="H6378">
        <v>0</v>
      </c>
      <c r="I6378" s="6">
        <v>30610</v>
      </c>
      <c r="J6378" s="6">
        <v>4845860</v>
      </c>
    </row>
    <row r="6379" spans="1:10" x14ac:dyDescent="0.3">
      <c r="A6379" s="5">
        <v>46082</v>
      </c>
      <c r="B6379" t="s">
        <v>94</v>
      </c>
      <c r="C6379" t="s">
        <v>557</v>
      </c>
      <c r="D6379" s="1">
        <v>45097</v>
      </c>
      <c r="F6379" t="b">
        <v>1</v>
      </c>
      <c r="G6379" s="6">
        <v>3959050</v>
      </c>
      <c r="H6379">
        <v>0</v>
      </c>
      <c r="I6379">
        <v>0</v>
      </c>
      <c r="J6379" s="6">
        <v>3959050</v>
      </c>
    </row>
    <row r="6380" spans="1:10" x14ac:dyDescent="0.3">
      <c r="A6380" s="5">
        <v>46082</v>
      </c>
      <c r="B6380" t="s">
        <v>95</v>
      </c>
      <c r="C6380" t="s">
        <v>558</v>
      </c>
      <c r="D6380" s="1">
        <v>45120</v>
      </c>
      <c r="F6380" t="b">
        <v>1</v>
      </c>
      <c r="G6380" s="6">
        <v>4268730</v>
      </c>
      <c r="H6380">
        <v>0</v>
      </c>
      <c r="I6380">
        <v>0</v>
      </c>
      <c r="J6380" s="6">
        <v>4268730</v>
      </c>
    </row>
    <row r="6381" spans="1:10" x14ac:dyDescent="0.3">
      <c r="A6381" s="5">
        <v>46082</v>
      </c>
      <c r="B6381" t="s">
        <v>96</v>
      </c>
      <c r="C6381" t="s">
        <v>559</v>
      </c>
      <c r="D6381" s="1">
        <v>45120</v>
      </c>
      <c r="F6381" t="b">
        <v>1</v>
      </c>
      <c r="G6381" s="6">
        <v>4442490</v>
      </c>
      <c r="H6381">
        <v>0</v>
      </c>
      <c r="I6381">
        <v>0</v>
      </c>
      <c r="J6381" s="6">
        <v>4442490</v>
      </c>
    </row>
    <row r="6382" spans="1:10" x14ac:dyDescent="0.3">
      <c r="A6382" s="5">
        <v>46082</v>
      </c>
      <c r="B6382" t="s">
        <v>97</v>
      </c>
      <c r="C6382" t="s">
        <v>560</v>
      </c>
      <c r="D6382" s="1">
        <v>45121</v>
      </c>
      <c r="F6382" t="b">
        <v>1</v>
      </c>
      <c r="G6382" s="6">
        <v>5586120</v>
      </c>
      <c r="H6382">
        <v>0</v>
      </c>
      <c r="I6382">
        <v>0</v>
      </c>
      <c r="J6382" s="6">
        <v>5586120</v>
      </c>
    </row>
    <row r="6383" spans="1:10" x14ac:dyDescent="0.3">
      <c r="A6383" s="5">
        <v>46082</v>
      </c>
      <c r="B6383" t="s">
        <v>98</v>
      </c>
      <c r="C6383" t="s">
        <v>561</v>
      </c>
      <c r="D6383" s="1">
        <v>45121</v>
      </c>
      <c r="F6383" t="b">
        <v>1</v>
      </c>
      <c r="G6383" s="6">
        <v>3500340</v>
      </c>
      <c r="H6383">
        <v>0</v>
      </c>
      <c r="I6383">
        <v>0</v>
      </c>
      <c r="J6383" s="6">
        <v>3500340</v>
      </c>
    </row>
    <row r="6384" spans="1:10" x14ac:dyDescent="0.3">
      <c r="A6384" s="5">
        <v>46082</v>
      </c>
      <c r="B6384" t="s">
        <v>99</v>
      </c>
      <c r="C6384" t="s">
        <v>562</v>
      </c>
      <c r="D6384" s="1">
        <v>45126</v>
      </c>
      <c r="F6384" t="b">
        <v>1</v>
      </c>
      <c r="G6384" s="6">
        <v>6406610</v>
      </c>
      <c r="H6384">
        <v>0</v>
      </c>
      <c r="I6384">
        <v>0</v>
      </c>
      <c r="J6384" s="6">
        <v>6406610</v>
      </c>
    </row>
    <row r="6385" spans="1:10" x14ac:dyDescent="0.3">
      <c r="A6385" s="5">
        <v>46082</v>
      </c>
      <c r="B6385" t="s">
        <v>100</v>
      </c>
      <c r="C6385" t="s">
        <v>563</v>
      </c>
      <c r="D6385" s="1">
        <v>45133</v>
      </c>
      <c r="F6385" t="b">
        <v>1</v>
      </c>
      <c r="G6385" s="6">
        <v>6001690</v>
      </c>
      <c r="H6385">
        <v>0</v>
      </c>
      <c r="I6385">
        <v>0</v>
      </c>
      <c r="J6385" s="6">
        <v>6001690</v>
      </c>
    </row>
    <row r="6386" spans="1:10" x14ac:dyDescent="0.3">
      <c r="A6386" s="5">
        <v>46082</v>
      </c>
      <c r="B6386" t="s">
        <v>101</v>
      </c>
      <c r="C6386" t="s">
        <v>564</v>
      </c>
      <c r="D6386" s="1">
        <v>45140</v>
      </c>
      <c r="F6386" t="b">
        <v>1</v>
      </c>
      <c r="G6386" s="6">
        <v>4294600</v>
      </c>
      <c r="H6386">
        <v>0</v>
      </c>
      <c r="I6386" s="6">
        <v>11330</v>
      </c>
      <c r="J6386" s="6">
        <v>4305930</v>
      </c>
    </row>
    <row r="6387" spans="1:10" x14ac:dyDescent="0.3">
      <c r="A6387" s="5">
        <v>46082</v>
      </c>
      <c r="B6387" t="s">
        <v>102</v>
      </c>
      <c r="C6387" t="s">
        <v>565</v>
      </c>
      <c r="D6387" s="1">
        <v>45154</v>
      </c>
      <c r="F6387" t="b">
        <v>1</v>
      </c>
      <c r="G6387" s="6">
        <v>9513900</v>
      </c>
      <c r="H6387">
        <v>0</v>
      </c>
      <c r="I6387">
        <v>0</v>
      </c>
      <c r="J6387" s="6">
        <v>9513900</v>
      </c>
    </row>
    <row r="6388" spans="1:10" x14ac:dyDescent="0.3">
      <c r="A6388" s="5">
        <v>46082</v>
      </c>
      <c r="B6388" t="s">
        <v>103</v>
      </c>
      <c r="C6388" t="s">
        <v>566</v>
      </c>
      <c r="D6388" s="1">
        <v>45159</v>
      </c>
      <c r="F6388" t="b">
        <v>1</v>
      </c>
      <c r="G6388" s="6">
        <v>7100310</v>
      </c>
      <c r="H6388">
        <v>0</v>
      </c>
      <c r="I6388">
        <v>0</v>
      </c>
      <c r="J6388" s="6">
        <v>7100310</v>
      </c>
    </row>
    <row r="6389" spans="1:10" x14ac:dyDescent="0.3">
      <c r="A6389" s="5">
        <v>46082</v>
      </c>
      <c r="B6389" t="s">
        <v>104</v>
      </c>
      <c r="C6389" t="s">
        <v>567</v>
      </c>
      <c r="D6389" s="1">
        <v>45187</v>
      </c>
      <c r="F6389" t="b">
        <v>1</v>
      </c>
      <c r="G6389" s="6">
        <v>7691140</v>
      </c>
      <c r="H6389">
        <v>0</v>
      </c>
      <c r="I6389">
        <v>0</v>
      </c>
      <c r="J6389" s="6">
        <v>7691140</v>
      </c>
    </row>
    <row r="6390" spans="1:10" x14ac:dyDescent="0.3">
      <c r="A6390" s="5">
        <v>46082</v>
      </c>
      <c r="B6390" t="s">
        <v>105</v>
      </c>
      <c r="C6390" t="s">
        <v>568</v>
      </c>
      <c r="D6390" s="1">
        <v>45187</v>
      </c>
      <c r="F6390" t="b">
        <v>1</v>
      </c>
      <c r="G6390" s="6">
        <v>4952190</v>
      </c>
      <c r="H6390">
        <v>0</v>
      </c>
      <c r="I6390">
        <v>0</v>
      </c>
      <c r="J6390" s="6">
        <v>4952190</v>
      </c>
    </row>
    <row r="6391" spans="1:10" x14ac:dyDescent="0.3">
      <c r="A6391" s="5">
        <v>46082</v>
      </c>
      <c r="B6391" t="s">
        <v>106</v>
      </c>
      <c r="C6391" t="s">
        <v>569</v>
      </c>
      <c r="D6391" s="1">
        <v>45188</v>
      </c>
      <c r="F6391" t="b">
        <v>1</v>
      </c>
      <c r="G6391" s="6">
        <v>4112700</v>
      </c>
      <c r="H6391">
        <v>0</v>
      </c>
      <c r="I6391">
        <v>0</v>
      </c>
      <c r="J6391" s="6">
        <v>4112700</v>
      </c>
    </row>
    <row r="6392" spans="1:10" x14ac:dyDescent="0.3">
      <c r="A6392" s="5">
        <v>46082</v>
      </c>
      <c r="B6392" t="s">
        <v>107</v>
      </c>
      <c r="C6392" t="s">
        <v>570</v>
      </c>
      <c r="D6392" s="1">
        <v>45189</v>
      </c>
      <c r="F6392" t="b">
        <v>1</v>
      </c>
      <c r="G6392" s="6">
        <v>8405200</v>
      </c>
      <c r="H6392">
        <v>0</v>
      </c>
      <c r="I6392">
        <v>0</v>
      </c>
      <c r="J6392" s="6">
        <v>8405200</v>
      </c>
    </row>
    <row r="6393" spans="1:10" x14ac:dyDescent="0.3">
      <c r="A6393" s="5">
        <v>46082</v>
      </c>
      <c r="B6393" t="s">
        <v>108</v>
      </c>
      <c r="C6393" t="s">
        <v>571</v>
      </c>
      <c r="D6393" s="1">
        <v>45194</v>
      </c>
      <c r="F6393" t="b">
        <v>1</v>
      </c>
      <c r="G6393" s="6">
        <v>7531100</v>
      </c>
      <c r="H6393">
        <v>0</v>
      </c>
      <c r="I6393" s="6">
        <v>10500</v>
      </c>
      <c r="J6393" s="6">
        <v>7541600</v>
      </c>
    </row>
    <row r="6394" spans="1:10" x14ac:dyDescent="0.3">
      <c r="A6394" s="5">
        <v>46082</v>
      </c>
      <c r="B6394" t="s">
        <v>109</v>
      </c>
      <c r="C6394" t="s">
        <v>572</v>
      </c>
      <c r="D6394" s="1">
        <v>45195</v>
      </c>
      <c r="F6394" t="b">
        <v>1</v>
      </c>
      <c r="G6394" s="6">
        <v>7377800</v>
      </c>
      <c r="H6394">
        <v>0</v>
      </c>
      <c r="I6394" s="6">
        <v>5950</v>
      </c>
      <c r="J6394" s="6">
        <v>7383750</v>
      </c>
    </row>
    <row r="6395" spans="1:10" x14ac:dyDescent="0.3">
      <c r="A6395" s="5">
        <v>46082</v>
      </c>
      <c r="B6395" t="s">
        <v>110</v>
      </c>
      <c r="C6395" t="s">
        <v>573</v>
      </c>
      <c r="D6395" s="1">
        <v>45225</v>
      </c>
      <c r="F6395" t="b">
        <v>1</v>
      </c>
      <c r="G6395" s="6">
        <v>6702500</v>
      </c>
      <c r="H6395">
        <v>0</v>
      </c>
      <c r="I6395">
        <v>0</v>
      </c>
      <c r="J6395" s="6">
        <v>6702500</v>
      </c>
    </row>
    <row r="6396" spans="1:10" x14ac:dyDescent="0.3">
      <c r="A6396" s="5">
        <v>46082</v>
      </c>
      <c r="B6396" t="s">
        <v>111</v>
      </c>
      <c r="C6396" t="s">
        <v>574</v>
      </c>
      <c r="D6396" s="1">
        <v>45229</v>
      </c>
      <c r="F6396" t="b">
        <v>1</v>
      </c>
      <c r="G6396" s="6">
        <v>7784420</v>
      </c>
      <c r="H6396">
        <v>0</v>
      </c>
      <c r="I6396" s="6">
        <v>11330</v>
      </c>
      <c r="J6396" s="6">
        <v>7795750</v>
      </c>
    </row>
    <row r="6397" spans="1:10" x14ac:dyDescent="0.3">
      <c r="A6397" s="5">
        <v>46082</v>
      </c>
      <c r="B6397" t="s">
        <v>112</v>
      </c>
      <c r="C6397" t="s">
        <v>575</v>
      </c>
      <c r="D6397" s="1">
        <v>45236</v>
      </c>
      <c r="F6397" t="b">
        <v>1</v>
      </c>
      <c r="G6397" s="6">
        <v>4429810</v>
      </c>
      <c r="H6397">
        <v>0</v>
      </c>
      <c r="I6397" s="6">
        <v>14230</v>
      </c>
      <c r="J6397" s="6">
        <v>4444040</v>
      </c>
    </row>
    <row r="6398" spans="1:10" x14ac:dyDescent="0.3">
      <c r="A6398" s="5">
        <v>46082</v>
      </c>
      <c r="B6398" t="s">
        <v>113</v>
      </c>
      <c r="C6398" t="s">
        <v>576</v>
      </c>
      <c r="D6398" s="1">
        <v>45251</v>
      </c>
      <c r="F6398" t="b">
        <v>1</v>
      </c>
      <c r="G6398" s="6">
        <v>5851270</v>
      </c>
      <c r="H6398">
        <v>0</v>
      </c>
      <c r="I6398">
        <v>0</v>
      </c>
      <c r="J6398" s="6">
        <v>5851270</v>
      </c>
    </row>
    <row r="6399" spans="1:10" x14ac:dyDescent="0.3">
      <c r="A6399" s="5">
        <v>46082</v>
      </c>
      <c r="B6399" t="s">
        <v>114</v>
      </c>
      <c r="C6399" t="s">
        <v>577</v>
      </c>
      <c r="D6399" s="1">
        <v>45272</v>
      </c>
      <c r="F6399" t="b">
        <v>1</v>
      </c>
      <c r="G6399" s="6">
        <v>7034410</v>
      </c>
      <c r="H6399">
        <v>0</v>
      </c>
      <c r="I6399" s="6">
        <v>16790</v>
      </c>
      <c r="J6399" s="6">
        <v>7051200</v>
      </c>
    </row>
    <row r="6400" spans="1:10" x14ac:dyDescent="0.3">
      <c r="A6400" s="5">
        <v>46082</v>
      </c>
      <c r="B6400" t="s">
        <v>115</v>
      </c>
      <c r="C6400" t="s">
        <v>578</v>
      </c>
      <c r="D6400" s="1">
        <v>45278</v>
      </c>
      <c r="F6400" t="b">
        <v>1</v>
      </c>
      <c r="G6400" s="6">
        <v>6596350</v>
      </c>
      <c r="H6400">
        <v>0</v>
      </c>
      <c r="I6400">
        <v>0</v>
      </c>
      <c r="J6400" s="6">
        <v>6596350</v>
      </c>
    </row>
    <row r="6401" spans="1:10" x14ac:dyDescent="0.3">
      <c r="A6401" s="5">
        <v>46082</v>
      </c>
      <c r="B6401" t="s">
        <v>116</v>
      </c>
      <c r="C6401" t="s">
        <v>579</v>
      </c>
      <c r="D6401" s="1">
        <v>45295</v>
      </c>
      <c r="F6401" t="b">
        <v>1</v>
      </c>
      <c r="G6401" s="6">
        <v>7388070</v>
      </c>
      <c r="H6401">
        <v>0</v>
      </c>
      <c r="I6401" s="6">
        <v>5800</v>
      </c>
      <c r="J6401" s="6">
        <v>7393870</v>
      </c>
    </row>
    <row r="6402" spans="1:10" x14ac:dyDescent="0.3">
      <c r="A6402" s="5">
        <v>46082</v>
      </c>
      <c r="B6402" t="s">
        <v>117</v>
      </c>
      <c r="C6402" t="s">
        <v>581</v>
      </c>
      <c r="D6402" s="1">
        <v>45296</v>
      </c>
      <c r="E6402" s="1">
        <v>45929</v>
      </c>
      <c r="F6402" t="b">
        <v>1</v>
      </c>
      <c r="G6402">
        <v>0</v>
      </c>
      <c r="H6402">
        <v>0</v>
      </c>
      <c r="I6402">
        <v>0</v>
      </c>
      <c r="J6402">
        <v>0</v>
      </c>
    </row>
    <row r="6403" spans="1:10" x14ac:dyDescent="0.3">
      <c r="A6403" s="5">
        <v>46082</v>
      </c>
      <c r="B6403" t="s">
        <v>118</v>
      </c>
      <c r="C6403" t="s">
        <v>580</v>
      </c>
      <c r="D6403" s="1">
        <v>45307</v>
      </c>
      <c r="F6403" t="b">
        <v>1</v>
      </c>
      <c r="G6403" s="6">
        <v>4647190</v>
      </c>
      <c r="H6403">
        <v>0</v>
      </c>
      <c r="I6403" s="6">
        <v>7540</v>
      </c>
      <c r="J6403" s="6">
        <v>4654730</v>
      </c>
    </row>
    <row r="6404" spans="1:10" x14ac:dyDescent="0.3">
      <c r="A6404" s="5">
        <v>46082</v>
      </c>
      <c r="B6404" t="s">
        <v>119</v>
      </c>
      <c r="C6404" t="s">
        <v>582</v>
      </c>
      <c r="D6404" s="1">
        <v>45308</v>
      </c>
      <c r="F6404" t="b">
        <v>1</v>
      </c>
      <c r="G6404" s="6">
        <v>6671930</v>
      </c>
      <c r="H6404">
        <v>0</v>
      </c>
      <c r="I6404" s="6">
        <v>7400</v>
      </c>
      <c r="J6404" s="6">
        <v>6679330</v>
      </c>
    </row>
    <row r="6405" spans="1:10" x14ac:dyDescent="0.3">
      <c r="A6405" s="5">
        <v>46082</v>
      </c>
      <c r="B6405" t="s">
        <v>120</v>
      </c>
      <c r="C6405" t="s">
        <v>583</v>
      </c>
      <c r="D6405" s="1">
        <v>45316</v>
      </c>
      <c r="F6405" t="b">
        <v>1</v>
      </c>
      <c r="G6405" s="6">
        <v>7047000</v>
      </c>
      <c r="H6405">
        <v>0</v>
      </c>
      <c r="I6405">
        <v>0</v>
      </c>
      <c r="J6405" s="6">
        <v>7047000</v>
      </c>
    </row>
    <row r="6406" spans="1:10" x14ac:dyDescent="0.3">
      <c r="A6406" s="5">
        <v>46082</v>
      </c>
      <c r="B6406" t="s">
        <v>121</v>
      </c>
      <c r="C6406" t="s">
        <v>584</v>
      </c>
      <c r="D6406" s="1">
        <v>45323</v>
      </c>
      <c r="F6406" t="b">
        <v>1</v>
      </c>
      <c r="G6406" s="6">
        <v>2364150</v>
      </c>
      <c r="H6406">
        <v>0</v>
      </c>
      <c r="I6406">
        <v>0</v>
      </c>
      <c r="J6406" s="6">
        <v>2364150</v>
      </c>
    </row>
    <row r="6407" spans="1:10" x14ac:dyDescent="0.3">
      <c r="A6407" s="5">
        <v>46082</v>
      </c>
      <c r="B6407" t="s">
        <v>122</v>
      </c>
      <c r="C6407" t="s">
        <v>585</v>
      </c>
      <c r="D6407" s="1">
        <v>45345</v>
      </c>
      <c r="F6407" t="b">
        <v>1</v>
      </c>
      <c r="G6407" s="6">
        <v>6011100</v>
      </c>
      <c r="H6407">
        <v>0</v>
      </c>
      <c r="I6407">
        <v>0</v>
      </c>
      <c r="J6407" s="6">
        <v>6011100</v>
      </c>
    </row>
    <row r="6408" spans="1:10" x14ac:dyDescent="0.3">
      <c r="A6408" s="5">
        <v>46082</v>
      </c>
      <c r="B6408" t="s">
        <v>123</v>
      </c>
      <c r="C6408" t="s">
        <v>586</v>
      </c>
      <c r="D6408" s="1">
        <v>45351</v>
      </c>
      <c r="F6408" t="b">
        <v>1</v>
      </c>
      <c r="G6408" s="6">
        <v>2962400</v>
      </c>
      <c r="H6408">
        <v>0</v>
      </c>
      <c r="I6408">
        <v>0</v>
      </c>
      <c r="J6408" s="6">
        <v>2962400</v>
      </c>
    </row>
    <row r="6409" spans="1:10" x14ac:dyDescent="0.3">
      <c r="A6409" s="5">
        <v>46082</v>
      </c>
      <c r="B6409" t="s">
        <v>124</v>
      </c>
      <c r="C6409" t="s">
        <v>587</v>
      </c>
      <c r="D6409" s="1">
        <v>45359</v>
      </c>
      <c r="F6409" t="b">
        <v>1</v>
      </c>
      <c r="G6409" s="6">
        <v>6435900</v>
      </c>
      <c r="H6409">
        <v>0</v>
      </c>
      <c r="I6409" s="6">
        <v>4950</v>
      </c>
      <c r="J6409" s="6">
        <v>6440850</v>
      </c>
    </row>
    <row r="6410" spans="1:10" x14ac:dyDescent="0.3">
      <c r="A6410" s="5">
        <v>46082</v>
      </c>
      <c r="B6410" t="s">
        <v>125</v>
      </c>
      <c r="C6410" t="s">
        <v>588</v>
      </c>
      <c r="D6410" s="1">
        <v>45363</v>
      </c>
      <c r="F6410" t="b">
        <v>1</v>
      </c>
      <c r="G6410" s="6">
        <v>1523950</v>
      </c>
      <c r="H6410">
        <v>0</v>
      </c>
      <c r="I6410">
        <v>0</v>
      </c>
      <c r="J6410" s="6">
        <v>1523950</v>
      </c>
    </row>
    <row r="6411" spans="1:10" x14ac:dyDescent="0.3">
      <c r="A6411" s="5">
        <v>46082</v>
      </c>
      <c r="B6411" t="s">
        <v>126</v>
      </c>
      <c r="C6411" t="s">
        <v>589</v>
      </c>
      <c r="D6411" s="1">
        <v>45364</v>
      </c>
      <c r="F6411" t="b">
        <v>1</v>
      </c>
      <c r="G6411" s="6">
        <v>4635650</v>
      </c>
      <c r="H6411">
        <v>0</v>
      </c>
      <c r="I6411">
        <v>0</v>
      </c>
      <c r="J6411" s="6">
        <v>4635650</v>
      </c>
    </row>
    <row r="6412" spans="1:10" x14ac:dyDescent="0.3">
      <c r="A6412" s="5">
        <v>46082</v>
      </c>
      <c r="B6412" t="s">
        <v>127</v>
      </c>
      <c r="C6412" t="s">
        <v>590</v>
      </c>
      <c r="D6412" s="1">
        <v>45386</v>
      </c>
      <c r="F6412" t="b">
        <v>1</v>
      </c>
      <c r="G6412" s="6">
        <v>4801260</v>
      </c>
      <c r="H6412">
        <v>0</v>
      </c>
      <c r="I6412" s="6">
        <v>10800</v>
      </c>
      <c r="J6412" s="6">
        <v>4812060</v>
      </c>
    </row>
    <row r="6413" spans="1:10" x14ac:dyDescent="0.3">
      <c r="A6413" s="5">
        <v>46082</v>
      </c>
      <c r="B6413" t="s">
        <v>128</v>
      </c>
      <c r="C6413" t="s">
        <v>591</v>
      </c>
      <c r="D6413" s="1">
        <v>45387</v>
      </c>
      <c r="F6413" t="b">
        <v>1</v>
      </c>
      <c r="G6413" s="6">
        <v>4629550</v>
      </c>
      <c r="H6413">
        <v>0</v>
      </c>
      <c r="I6413" s="6">
        <v>4950</v>
      </c>
      <c r="J6413" s="6">
        <v>4634500</v>
      </c>
    </row>
    <row r="6414" spans="1:10" x14ac:dyDescent="0.3">
      <c r="A6414" s="5">
        <v>46082</v>
      </c>
      <c r="B6414" t="s">
        <v>129</v>
      </c>
      <c r="C6414" t="s">
        <v>592</v>
      </c>
      <c r="D6414" s="1">
        <v>45434</v>
      </c>
      <c r="F6414" t="b">
        <v>1</v>
      </c>
      <c r="G6414" s="6">
        <v>4468860</v>
      </c>
      <c r="H6414">
        <v>0</v>
      </c>
      <c r="I6414">
        <v>0</v>
      </c>
      <c r="J6414" s="6">
        <v>4468860</v>
      </c>
    </row>
    <row r="6415" spans="1:10" x14ac:dyDescent="0.3">
      <c r="A6415" s="5">
        <v>46082</v>
      </c>
      <c r="B6415" t="s">
        <v>130</v>
      </c>
      <c r="C6415" t="s">
        <v>593</v>
      </c>
      <c r="D6415" s="1">
        <v>45436</v>
      </c>
      <c r="F6415" t="b">
        <v>1</v>
      </c>
      <c r="G6415" s="6">
        <v>3332150</v>
      </c>
      <c r="H6415">
        <v>0</v>
      </c>
      <c r="I6415" s="6">
        <v>16450</v>
      </c>
      <c r="J6415" s="6">
        <v>3348600</v>
      </c>
    </row>
    <row r="6416" spans="1:10" x14ac:dyDescent="0.3">
      <c r="A6416" s="5">
        <v>46082</v>
      </c>
      <c r="B6416" t="s">
        <v>131</v>
      </c>
      <c r="C6416" t="s">
        <v>594</v>
      </c>
      <c r="D6416" s="1">
        <v>45469</v>
      </c>
      <c r="F6416" t="b">
        <v>1</v>
      </c>
      <c r="G6416" s="6">
        <v>8089910</v>
      </c>
      <c r="H6416">
        <v>0</v>
      </c>
      <c r="I6416">
        <v>0</v>
      </c>
      <c r="J6416" s="6">
        <v>8089910</v>
      </c>
    </row>
    <row r="6417" spans="1:10" x14ac:dyDescent="0.3">
      <c r="A6417" s="5">
        <v>46082</v>
      </c>
      <c r="B6417" t="s">
        <v>132</v>
      </c>
      <c r="C6417" t="s">
        <v>598</v>
      </c>
      <c r="D6417" s="1">
        <v>45475</v>
      </c>
      <c r="F6417" t="b">
        <v>1</v>
      </c>
      <c r="G6417" s="6">
        <v>5641050</v>
      </c>
      <c r="H6417">
        <v>0</v>
      </c>
      <c r="I6417">
        <v>0</v>
      </c>
      <c r="J6417" s="6">
        <v>5641050</v>
      </c>
    </row>
    <row r="6418" spans="1:10" x14ac:dyDescent="0.3">
      <c r="A6418" s="5">
        <v>46082</v>
      </c>
      <c r="B6418" t="s">
        <v>133</v>
      </c>
      <c r="C6418" t="s">
        <v>599</v>
      </c>
      <c r="D6418" s="1">
        <v>45495</v>
      </c>
      <c r="F6418" t="b">
        <v>1</v>
      </c>
      <c r="G6418" s="6">
        <v>1847350</v>
      </c>
      <c r="H6418">
        <v>0</v>
      </c>
      <c r="I6418">
        <v>0</v>
      </c>
      <c r="J6418" s="6">
        <v>1847350</v>
      </c>
    </row>
    <row r="6419" spans="1:10" x14ac:dyDescent="0.3">
      <c r="A6419" s="5">
        <v>46082</v>
      </c>
      <c r="B6419" t="s">
        <v>134</v>
      </c>
      <c r="C6419" t="s">
        <v>600</v>
      </c>
      <c r="D6419" s="1">
        <v>45505</v>
      </c>
      <c r="F6419" t="b">
        <v>1</v>
      </c>
      <c r="G6419" s="6">
        <v>4207400</v>
      </c>
      <c r="H6419">
        <v>0</v>
      </c>
      <c r="I6419">
        <v>0</v>
      </c>
      <c r="J6419" s="6">
        <v>4207400</v>
      </c>
    </row>
    <row r="6420" spans="1:10" x14ac:dyDescent="0.3">
      <c r="A6420" s="5">
        <v>46082</v>
      </c>
      <c r="B6420" t="s">
        <v>135</v>
      </c>
      <c r="C6420" t="s">
        <v>601</v>
      </c>
      <c r="D6420" s="1">
        <v>45531</v>
      </c>
      <c r="F6420" t="b">
        <v>1</v>
      </c>
      <c r="G6420" s="6">
        <v>7943550</v>
      </c>
      <c r="H6420">
        <v>0</v>
      </c>
      <c r="I6420">
        <v>0</v>
      </c>
      <c r="J6420" s="6">
        <v>7943550</v>
      </c>
    </row>
    <row r="6421" spans="1:10" x14ac:dyDescent="0.3">
      <c r="A6421" s="5">
        <v>46082</v>
      </c>
      <c r="B6421" t="s">
        <v>136</v>
      </c>
      <c r="C6421" t="s">
        <v>602</v>
      </c>
      <c r="D6421" s="1">
        <v>45532</v>
      </c>
      <c r="F6421" t="b">
        <v>1</v>
      </c>
      <c r="G6421" s="6">
        <v>2535400</v>
      </c>
      <c r="H6421">
        <v>0</v>
      </c>
      <c r="I6421">
        <v>0</v>
      </c>
      <c r="J6421" s="6">
        <v>2535400</v>
      </c>
    </row>
    <row r="6422" spans="1:10" x14ac:dyDescent="0.3">
      <c r="A6422" s="5">
        <v>46082</v>
      </c>
      <c r="B6422" t="s">
        <v>137</v>
      </c>
      <c r="C6422" t="s">
        <v>603</v>
      </c>
      <c r="D6422" s="1">
        <v>45541</v>
      </c>
      <c r="F6422" t="b">
        <v>1</v>
      </c>
      <c r="G6422" s="6">
        <v>4212190</v>
      </c>
      <c r="H6422">
        <v>0</v>
      </c>
      <c r="I6422">
        <v>0</v>
      </c>
      <c r="J6422" s="6">
        <v>4212190</v>
      </c>
    </row>
    <row r="6423" spans="1:10" x14ac:dyDescent="0.3">
      <c r="A6423" s="5">
        <v>46082</v>
      </c>
      <c r="B6423" t="s">
        <v>138</v>
      </c>
      <c r="C6423" t="s">
        <v>604</v>
      </c>
      <c r="D6423" s="1">
        <v>45540</v>
      </c>
      <c r="F6423" t="b">
        <v>1</v>
      </c>
      <c r="G6423" s="6">
        <v>4842840</v>
      </c>
      <c r="H6423">
        <v>0</v>
      </c>
      <c r="I6423">
        <v>0</v>
      </c>
      <c r="J6423" s="6">
        <v>4842840</v>
      </c>
    </row>
    <row r="6424" spans="1:10" x14ac:dyDescent="0.3">
      <c r="A6424" s="5">
        <v>46082</v>
      </c>
      <c r="B6424" t="s">
        <v>139</v>
      </c>
      <c r="C6424" t="s">
        <v>605</v>
      </c>
      <c r="D6424" s="1">
        <v>45567</v>
      </c>
      <c r="F6424" t="b">
        <v>1</v>
      </c>
      <c r="G6424" s="6">
        <v>5647600</v>
      </c>
      <c r="H6424">
        <v>0</v>
      </c>
      <c r="I6424">
        <v>0</v>
      </c>
      <c r="J6424" s="6">
        <v>5647600</v>
      </c>
    </row>
    <row r="6425" spans="1:10" x14ac:dyDescent="0.3">
      <c r="A6425" s="5">
        <v>46082</v>
      </c>
      <c r="B6425" t="s">
        <v>140</v>
      </c>
      <c r="C6425" t="s">
        <v>606</v>
      </c>
      <c r="D6425" s="1">
        <v>45589</v>
      </c>
      <c r="F6425" t="b">
        <v>1</v>
      </c>
      <c r="G6425" s="6">
        <v>3492800</v>
      </c>
      <c r="H6425">
        <v>0</v>
      </c>
      <c r="I6425">
        <v>0</v>
      </c>
      <c r="J6425" s="6">
        <v>3492800</v>
      </c>
    </row>
    <row r="6426" spans="1:10" x14ac:dyDescent="0.3">
      <c r="A6426" s="5">
        <v>46082</v>
      </c>
      <c r="B6426" t="s">
        <v>141</v>
      </c>
      <c r="C6426" t="s">
        <v>607</v>
      </c>
      <c r="D6426" s="1">
        <v>45611</v>
      </c>
      <c r="F6426" t="b">
        <v>1</v>
      </c>
      <c r="G6426" s="6">
        <v>4380660</v>
      </c>
      <c r="H6426">
        <v>0</v>
      </c>
      <c r="I6426">
        <v>0</v>
      </c>
      <c r="J6426" s="6">
        <v>4380660</v>
      </c>
    </row>
    <row r="6427" spans="1:10" x14ac:dyDescent="0.3">
      <c r="A6427" s="5">
        <v>46082</v>
      </c>
      <c r="B6427" t="s">
        <v>142</v>
      </c>
      <c r="C6427" t="s">
        <v>608</v>
      </c>
      <c r="D6427" s="1">
        <v>45652</v>
      </c>
      <c r="F6427" t="b">
        <v>1</v>
      </c>
      <c r="G6427" s="6">
        <v>3758700</v>
      </c>
      <c r="H6427">
        <v>0</v>
      </c>
      <c r="I6427">
        <v>0</v>
      </c>
      <c r="J6427" s="6">
        <v>3758700</v>
      </c>
    </row>
    <row r="6428" spans="1:10" x14ac:dyDescent="0.3">
      <c r="A6428" s="5">
        <v>46082</v>
      </c>
      <c r="B6428" t="s">
        <v>143</v>
      </c>
      <c r="C6428" t="s">
        <v>609</v>
      </c>
      <c r="D6428" s="1">
        <v>45659</v>
      </c>
      <c r="F6428" t="b">
        <v>1</v>
      </c>
      <c r="G6428" s="6">
        <v>7227090</v>
      </c>
      <c r="H6428">
        <v>0</v>
      </c>
      <c r="I6428" s="6">
        <v>9900</v>
      </c>
      <c r="J6428" s="6">
        <v>7236990</v>
      </c>
    </row>
    <row r="6429" spans="1:10" x14ac:dyDescent="0.3">
      <c r="A6429" s="5">
        <v>46082</v>
      </c>
      <c r="B6429" t="s">
        <v>144</v>
      </c>
      <c r="C6429" t="s">
        <v>610</v>
      </c>
      <c r="D6429" s="1">
        <v>45755</v>
      </c>
      <c r="F6429" t="b">
        <v>0</v>
      </c>
      <c r="G6429" s="6">
        <v>8033950</v>
      </c>
      <c r="H6429">
        <v>0</v>
      </c>
      <c r="I6429">
        <v>0</v>
      </c>
      <c r="J6429" s="6">
        <v>8033950</v>
      </c>
    </row>
    <row r="6430" spans="1:10" x14ac:dyDescent="0.3">
      <c r="A6430" s="5">
        <v>46082</v>
      </c>
      <c r="B6430" t="s">
        <v>145</v>
      </c>
      <c r="C6430" t="s">
        <v>611</v>
      </c>
      <c r="D6430" s="1">
        <v>45860</v>
      </c>
      <c r="F6430" t="b">
        <v>0</v>
      </c>
      <c r="G6430" s="6">
        <v>3379400</v>
      </c>
      <c r="H6430">
        <v>0</v>
      </c>
      <c r="I6430" s="6">
        <v>8300</v>
      </c>
      <c r="J6430" s="6">
        <v>3387700</v>
      </c>
    </row>
    <row r="6431" spans="1:10" x14ac:dyDescent="0.3">
      <c r="A6431" s="5">
        <v>46082</v>
      </c>
      <c r="B6431" t="s">
        <v>147</v>
      </c>
      <c r="C6431" t="s">
        <v>612</v>
      </c>
      <c r="D6431" s="1">
        <v>45880</v>
      </c>
      <c r="F6431" t="b">
        <v>0</v>
      </c>
      <c r="G6431" s="6">
        <v>6927850</v>
      </c>
      <c r="H6431">
        <v>0</v>
      </c>
      <c r="I6431">
        <v>0</v>
      </c>
      <c r="J6431" s="6">
        <v>6927850</v>
      </c>
    </row>
    <row r="6432" spans="1:10" x14ac:dyDescent="0.3">
      <c r="A6432" s="5">
        <v>46082</v>
      </c>
      <c r="B6432" t="s">
        <v>146</v>
      </c>
      <c r="C6432" t="s">
        <v>613</v>
      </c>
      <c r="D6432" s="1">
        <v>45867</v>
      </c>
      <c r="F6432" t="b">
        <v>0</v>
      </c>
      <c r="G6432" s="6">
        <v>4828410</v>
      </c>
      <c r="H6432">
        <v>0</v>
      </c>
      <c r="I6432">
        <v>0</v>
      </c>
      <c r="J6432" s="6">
        <v>4828410</v>
      </c>
    </row>
    <row r="6433" spans="1:10" x14ac:dyDescent="0.3">
      <c r="A6433" s="5">
        <v>46082</v>
      </c>
      <c r="B6433" t="s">
        <v>148</v>
      </c>
      <c r="C6433" t="s">
        <v>615</v>
      </c>
      <c r="D6433" s="1">
        <v>45911</v>
      </c>
      <c r="F6433" t="b">
        <v>0</v>
      </c>
      <c r="G6433" s="6">
        <v>5886010</v>
      </c>
      <c r="H6433">
        <v>0</v>
      </c>
      <c r="I6433">
        <v>0</v>
      </c>
      <c r="J6433" s="6">
        <v>5886010</v>
      </c>
    </row>
    <row r="6434" spans="1:10" x14ac:dyDescent="0.3">
      <c r="A6434" s="5">
        <v>46082</v>
      </c>
      <c r="B6434" t="s">
        <v>149</v>
      </c>
      <c r="C6434" t="s">
        <v>616</v>
      </c>
      <c r="D6434" s="1">
        <v>45912</v>
      </c>
      <c r="F6434" t="b">
        <v>0</v>
      </c>
      <c r="G6434" s="6">
        <v>4439930</v>
      </c>
      <c r="H6434">
        <v>0</v>
      </c>
      <c r="I6434">
        <v>0</v>
      </c>
      <c r="J6434" s="6">
        <v>4439930</v>
      </c>
    </row>
    <row r="6435" spans="1:10" x14ac:dyDescent="0.3">
      <c r="A6435" s="5">
        <v>46082</v>
      </c>
      <c r="B6435" t="s">
        <v>150</v>
      </c>
      <c r="C6435" t="s">
        <v>617</v>
      </c>
      <c r="D6435" s="1">
        <v>45912</v>
      </c>
      <c r="F6435" t="b">
        <v>0</v>
      </c>
      <c r="G6435" s="6">
        <v>5151900</v>
      </c>
      <c r="H6435">
        <v>0</v>
      </c>
      <c r="I6435" s="6">
        <v>12330</v>
      </c>
      <c r="J6435" s="6">
        <v>5164230</v>
      </c>
    </row>
    <row r="6436" spans="1:10" x14ac:dyDescent="0.3">
      <c r="A6436" s="5">
        <v>46082</v>
      </c>
      <c r="B6436" t="s">
        <v>151</v>
      </c>
      <c r="C6436" t="s">
        <v>618</v>
      </c>
      <c r="D6436" s="1">
        <v>45952</v>
      </c>
      <c r="F6436" t="b">
        <v>0</v>
      </c>
      <c r="G6436" s="6">
        <v>2451390</v>
      </c>
      <c r="H6436">
        <v>0</v>
      </c>
      <c r="I6436">
        <v>0</v>
      </c>
      <c r="J6436" s="6">
        <v>2451390</v>
      </c>
    </row>
    <row r="6437" spans="1:10" x14ac:dyDescent="0.3">
      <c r="A6437" s="5">
        <v>46082</v>
      </c>
      <c r="B6437" t="s">
        <v>152</v>
      </c>
      <c r="C6437" t="s">
        <v>619</v>
      </c>
      <c r="D6437" s="1">
        <v>45959</v>
      </c>
      <c r="F6437" t="b">
        <v>0</v>
      </c>
      <c r="G6437" s="6">
        <v>4447170</v>
      </c>
      <c r="H6437">
        <v>0</v>
      </c>
      <c r="I6437" s="6">
        <v>94750</v>
      </c>
      <c r="J6437" s="6">
        <v>4541920</v>
      </c>
    </row>
    <row r="6438" spans="1:10" x14ac:dyDescent="0.3">
      <c r="A6438" s="5">
        <v>46082</v>
      </c>
      <c r="B6438" t="s">
        <v>153</v>
      </c>
      <c r="C6438" t="s">
        <v>620</v>
      </c>
      <c r="D6438" s="1">
        <v>45975</v>
      </c>
      <c r="F6438" t="b">
        <v>0</v>
      </c>
      <c r="G6438" s="6">
        <v>3209350</v>
      </c>
      <c r="H6438">
        <v>0</v>
      </c>
      <c r="I6438">
        <v>0</v>
      </c>
      <c r="J6438" s="6">
        <v>3209350</v>
      </c>
    </row>
    <row r="6439" spans="1:10" x14ac:dyDescent="0.3">
      <c r="A6439" s="5">
        <v>46082</v>
      </c>
      <c r="B6439" t="s">
        <v>154</v>
      </c>
      <c r="C6439" t="s">
        <v>621</v>
      </c>
      <c r="D6439" s="1">
        <v>45980</v>
      </c>
      <c r="F6439" t="b">
        <v>0</v>
      </c>
      <c r="G6439" s="6">
        <v>4324870</v>
      </c>
      <c r="H6439">
        <v>0</v>
      </c>
      <c r="I6439">
        <v>0</v>
      </c>
      <c r="J6439" s="6">
        <v>4324870</v>
      </c>
    </row>
    <row r="6440" spans="1:10" x14ac:dyDescent="0.3">
      <c r="A6440" s="5">
        <v>46082</v>
      </c>
      <c r="B6440" t="s">
        <v>155</v>
      </c>
      <c r="C6440" t="s">
        <v>623</v>
      </c>
      <c r="D6440" s="1">
        <v>46044</v>
      </c>
      <c r="F6440" t="b">
        <v>0</v>
      </c>
      <c r="G6440" s="6">
        <v>3137120</v>
      </c>
      <c r="H6440">
        <v>0</v>
      </c>
      <c r="I6440">
        <v>0</v>
      </c>
      <c r="J6440" s="6">
        <v>3137120</v>
      </c>
    </row>
    <row r="6441" spans="1:10" x14ac:dyDescent="0.3">
      <c r="A6441" s="5">
        <v>46082</v>
      </c>
      <c r="B6441" t="s">
        <v>157</v>
      </c>
      <c r="C6441" t="s">
        <v>624</v>
      </c>
      <c r="F6441" t="b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3">
      <c r="A6442" s="5">
        <v>46082</v>
      </c>
      <c r="B6442" t="s">
        <v>158</v>
      </c>
      <c r="C6442" t="s">
        <v>625</v>
      </c>
      <c r="D6442" s="1">
        <v>46127</v>
      </c>
      <c r="F6442" t="b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3">
      <c r="A6443" s="5">
        <v>46082</v>
      </c>
      <c r="B6443" t="s">
        <v>159</v>
      </c>
      <c r="C6443" t="s">
        <v>626</v>
      </c>
      <c r="D6443" s="1">
        <v>46129</v>
      </c>
      <c r="F6443" t="b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3">
      <c r="A6444" s="5">
        <v>46113</v>
      </c>
      <c r="B6444" t="s">
        <v>1</v>
      </c>
      <c r="C6444" t="s">
        <v>475</v>
      </c>
      <c r="D6444" s="1">
        <v>42292</v>
      </c>
      <c r="F6444" t="b">
        <v>1</v>
      </c>
      <c r="G6444" s="6">
        <v>6160000</v>
      </c>
      <c r="H6444" s="6">
        <v>308200</v>
      </c>
      <c r="I6444">
        <v>0</v>
      </c>
      <c r="J6444" s="6">
        <v>6468200</v>
      </c>
    </row>
    <row r="6445" spans="1:10" x14ac:dyDescent="0.3">
      <c r="A6445" s="5">
        <v>46113</v>
      </c>
      <c r="B6445" t="s">
        <v>3</v>
      </c>
      <c r="C6445" t="s">
        <v>476</v>
      </c>
      <c r="D6445" s="1">
        <v>42444</v>
      </c>
      <c r="F6445" t="b">
        <v>1</v>
      </c>
      <c r="G6445" s="6">
        <v>3025050</v>
      </c>
      <c r="H6445">
        <v>0</v>
      </c>
      <c r="I6445">
        <v>0</v>
      </c>
      <c r="J6445" s="6">
        <v>3025050</v>
      </c>
    </row>
    <row r="6446" spans="1:10" x14ac:dyDescent="0.3">
      <c r="A6446" s="5">
        <v>46113</v>
      </c>
      <c r="B6446" t="s">
        <v>4</v>
      </c>
      <c r="C6446" t="s">
        <v>477</v>
      </c>
      <c r="D6446" s="1">
        <v>42503</v>
      </c>
      <c r="F6446" t="b">
        <v>1</v>
      </c>
      <c r="G6446" s="6">
        <v>9705850</v>
      </c>
      <c r="H6446">
        <v>0</v>
      </c>
      <c r="I6446" s="6">
        <v>13950</v>
      </c>
      <c r="J6446" s="6">
        <v>9719800</v>
      </c>
    </row>
    <row r="6447" spans="1:10" x14ac:dyDescent="0.3">
      <c r="A6447" s="5">
        <v>46113</v>
      </c>
      <c r="B6447" t="s">
        <v>6</v>
      </c>
      <c r="C6447" t="s">
        <v>478</v>
      </c>
      <c r="D6447" s="1">
        <v>42638</v>
      </c>
      <c r="F6447" t="b">
        <v>1</v>
      </c>
      <c r="G6447" s="6">
        <v>5664970</v>
      </c>
      <c r="H6447" s="6">
        <v>172700</v>
      </c>
      <c r="I6447">
        <v>0</v>
      </c>
      <c r="J6447" s="6">
        <v>5837670</v>
      </c>
    </row>
    <row r="6448" spans="1:10" x14ac:dyDescent="0.3">
      <c r="A6448" s="5">
        <v>46113</v>
      </c>
      <c r="B6448" t="s">
        <v>8</v>
      </c>
      <c r="C6448" t="s">
        <v>479</v>
      </c>
      <c r="D6448" s="1">
        <v>42708</v>
      </c>
      <c r="F6448" t="b">
        <v>1</v>
      </c>
      <c r="G6448" s="6">
        <v>5626210</v>
      </c>
      <c r="H6448">
        <v>0</v>
      </c>
      <c r="I6448">
        <v>0</v>
      </c>
      <c r="J6448" s="6">
        <v>5626210</v>
      </c>
    </row>
    <row r="6449" spans="1:10" x14ac:dyDescent="0.3">
      <c r="A6449" s="5">
        <v>46113</v>
      </c>
      <c r="B6449" t="s">
        <v>10</v>
      </c>
      <c r="C6449" t="s">
        <v>480</v>
      </c>
      <c r="D6449" s="1">
        <v>43039</v>
      </c>
      <c r="F6449" t="b">
        <v>1</v>
      </c>
      <c r="G6449" s="6">
        <v>4528600</v>
      </c>
      <c r="H6449" s="6">
        <v>147200</v>
      </c>
      <c r="I6449">
        <v>0</v>
      </c>
      <c r="J6449" s="6">
        <v>4675800</v>
      </c>
    </row>
    <row r="6450" spans="1:10" x14ac:dyDescent="0.3">
      <c r="A6450" s="5">
        <v>46113</v>
      </c>
      <c r="B6450" t="s">
        <v>11</v>
      </c>
      <c r="C6450" t="s">
        <v>481</v>
      </c>
      <c r="D6450" s="1">
        <v>43146</v>
      </c>
      <c r="F6450" t="b">
        <v>1</v>
      </c>
      <c r="G6450" s="6">
        <v>6115690</v>
      </c>
      <c r="H6450" s="6">
        <v>61500</v>
      </c>
      <c r="I6450" s="6">
        <v>7540</v>
      </c>
      <c r="J6450" s="6">
        <v>6184730</v>
      </c>
    </row>
    <row r="6451" spans="1:10" x14ac:dyDescent="0.3">
      <c r="A6451" s="5">
        <v>46113</v>
      </c>
      <c r="B6451" t="s">
        <v>12</v>
      </c>
      <c r="C6451" t="s">
        <v>494</v>
      </c>
      <c r="D6451" s="1">
        <v>43252</v>
      </c>
      <c r="F6451" t="b">
        <v>1</v>
      </c>
      <c r="G6451" s="6">
        <v>759500</v>
      </c>
      <c r="H6451">
        <v>0</v>
      </c>
      <c r="I6451">
        <v>0</v>
      </c>
      <c r="J6451" s="6">
        <v>759500</v>
      </c>
    </row>
    <row r="6452" spans="1:10" x14ac:dyDescent="0.3">
      <c r="A6452" s="5">
        <v>46113</v>
      </c>
      <c r="B6452" t="s">
        <v>13</v>
      </c>
      <c r="C6452" t="s">
        <v>485</v>
      </c>
      <c r="D6452" s="1">
        <v>43779</v>
      </c>
      <c r="F6452" t="b">
        <v>1</v>
      </c>
      <c r="G6452" s="6">
        <v>6787020</v>
      </c>
      <c r="H6452" s="6">
        <v>230600</v>
      </c>
      <c r="I6452">
        <v>0</v>
      </c>
      <c r="J6452" s="6">
        <v>7017620</v>
      </c>
    </row>
    <row r="6453" spans="1:10" x14ac:dyDescent="0.3">
      <c r="A6453" s="5">
        <v>46113</v>
      </c>
      <c r="B6453" t="s">
        <v>15</v>
      </c>
      <c r="C6453" t="s">
        <v>517</v>
      </c>
      <c r="D6453" s="1">
        <v>44583</v>
      </c>
      <c r="F6453" t="b">
        <v>1</v>
      </c>
      <c r="G6453" s="6">
        <v>5300200</v>
      </c>
      <c r="H6453" s="6">
        <v>188900</v>
      </c>
      <c r="I6453" s="6">
        <v>14750</v>
      </c>
      <c r="J6453" s="6">
        <v>5503850</v>
      </c>
    </row>
    <row r="6454" spans="1:10" x14ac:dyDescent="0.3">
      <c r="A6454" s="5">
        <v>46113</v>
      </c>
      <c r="B6454" t="s">
        <v>16</v>
      </c>
      <c r="C6454" t="s">
        <v>538</v>
      </c>
      <c r="D6454" s="1">
        <v>44889</v>
      </c>
      <c r="F6454" t="b">
        <v>1</v>
      </c>
      <c r="G6454" s="6">
        <v>7803150</v>
      </c>
      <c r="H6454">
        <v>0</v>
      </c>
      <c r="I6454">
        <v>0</v>
      </c>
      <c r="J6454" s="6">
        <v>7803150</v>
      </c>
    </row>
    <row r="6455" spans="1:10" x14ac:dyDescent="0.3">
      <c r="A6455" s="5">
        <v>46113</v>
      </c>
      <c r="B6455" t="s">
        <v>17</v>
      </c>
      <c r="C6455" t="s">
        <v>595</v>
      </c>
      <c r="D6455" s="1">
        <v>45470</v>
      </c>
      <c r="F6455" t="b">
        <v>1</v>
      </c>
      <c r="G6455" s="6">
        <v>4732000</v>
      </c>
      <c r="H6455">
        <v>0</v>
      </c>
      <c r="I6455">
        <v>800</v>
      </c>
      <c r="J6455" s="6">
        <v>4732800</v>
      </c>
    </row>
    <row r="6456" spans="1:10" x14ac:dyDescent="0.3">
      <c r="A6456" s="5">
        <v>46113</v>
      </c>
      <c r="B6456" t="s">
        <v>18</v>
      </c>
      <c r="C6456" t="s">
        <v>596</v>
      </c>
      <c r="D6456" s="1">
        <v>45810</v>
      </c>
      <c r="F6456" t="b">
        <v>0</v>
      </c>
      <c r="G6456" s="6">
        <v>4108020</v>
      </c>
      <c r="H6456">
        <v>0</v>
      </c>
      <c r="I6456">
        <v>0</v>
      </c>
      <c r="J6456" s="6">
        <v>4108020</v>
      </c>
    </row>
    <row r="6457" spans="1:10" x14ac:dyDescent="0.3">
      <c r="A6457" s="5">
        <v>46113</v>
      </c>
      <c r="B6457" t="s">
        <v>19</v>
      </c>
      <c r="C6457" t="s">
        <v>597</v>
      </c>
      <c r="D6457" s="1">
        <v>45859</v>
      </c>
      <c r="F6457" t="b">
        <v>0</v>
      </c>
      <c r="G6457" s="6">
        <v>3389500</v>
      </c>
      <c r="H6457">
        <v>0</v>
      </c>
      <c r="I6457">
        <v>0</v>
      </c>
      <c r="J6457" s="6">
        <v>3389500</v>
      </c>
    </row>
    <row r="6458" spans="1:10" x14ac:dyDescent="0.3">
      <c r="A6458" s="5">
        <v>46113</v>
      </c>
      <c r="B6458" t="s">
        <v>156</v>
      </c>
      <c r="C6458" t="s">
        <v>622</v>
      </c>
      <c r="D6458" s="1">
        <v>46098</v>
      </c>
      <c r="F6458" t="b">
        <v>0</v>
      </c>
      <c r="G6458" s="6">
        <v>1605700</v>
      </c>
      <c r="H6458">
        <v>0</v>
      </c>
      <c r="I6458">
        <v>0</v>
      </c>
      <c r="J6458" s="6">
        <v>1605700</v>
      </c>
    </row>
    <row r="6459" spans="1:10" x14ac:dyDescent="0.3">
      <c r="A6459" s="5">
        <v>46113</v>
      </c>
      <c r="B6459" t="s">
        <v>20</v>
      </c>
      <c r="C6459" t="s">
        <v>482</v>
      </c>
      <c r="D6459" s="1">
        <v>43629</v>
      </c>
      <c r="F6459" t="b">
        <v>1</v>
      </c>
      <c r="G6459" s="6">
        <v>8524730</v>
      </c>
      <c r="H6459" s="6">
        <v>184600</v>
      </c>
      <c r="I6459">
        <v>0</v>
      </c>
      <c r="J6459" s="6">
        <v>8709330</v>
      </c>
    </row>
    <row r="6460" spans="1:10" x14ac:dyDescent="0.3">
      <c r="A6460" s="5">
        <v>46113</v>
      </c>
      <c r="B6460" t="s">
        <v>21</v>
      </c>
      <c r="C6460" t="s">
        <v>483</v>
      </c>
      <c r="D6460" s="1">
        <v>43631</v>
      </c>
      <c r="F6460" t="b">
        <v>1</v>
      </c>
      <c r="G6460" s="6">
        <v>3900000</v>
      </c>
      <c r="H6460" s="6">
        <v>90300</v>
      </c>
      <c r="I6460">
        <v>0</v>
      </c>
      <c r="J6460" s="6">
        <v>3990300</v>
      </c>
    </row>
    <row r="6461" spans="1:10" x14ac:dyDescent="0.3">
      <c r="A6461" s="5">
        <v>46113</v>
      </c>
      <c r="B6461" t="s">
        <v>22</v>
      </c>
      <c r="C6461" t="s">
        <v>484</v>
      </c>
      <c r="D6461" s="1">
        <v>43743</v>
      </c>
      <c r="F6461" t="b">
        <v>1</v>
      </c>
      <c r="G6461" s="6">
        <v>6759400</v>
      </c>
      <c r="H6461" s="6">
        <v>115700</v>
      </c>
      <c r="I6461">
        <v>0</v>
      </c>
      <c r="J6461" s="6">
        <v>6875100</v>
      </c>
    </row>
    <row r="6462" spans="1:10" x14ac:dyDescent="0.3">
      <c r="A6462" s="5">
        <v>46113</v>
      </c>
      <c r="B6462" t="s">
        <v>23</v>
      </c>
      <c r="C6462" t="s">
        <v>486</v>
      </c>
      <c r="D6462" s="1">
        <v>43834</v>
      </c>
      <c r="F6462" t="b">
        <v>1</v>
      </c>
      <c r="G6462" s="6">
        <v>9811540</v>
      </c>
      <c r="H6462">
        <v>0</v>
      </c>
      <c r="I6462">
        <v>0</v>
      </c>
      <c r="J6462" s="6">
        <v>9811540</v>
      </c>
    </row>
    <row r="6463" spans="1:10" x14ac:dyDescent="0.3">
      <c r="A6463" s="5">
        <v>46113</v>
      </c>
      <c r="B6463" t="s">
        <v>24</v>
      </c>
      <c r="C6463" t="s">
        <v>487</v>
      </c>
      <c r="D6463" s="1">
        <v>43833</v>
      </c>
      <c r="F6463" t="b">
        <v>1</v>
      </c>
      <c r="G6463" s="6">
        <v>4512120</v>
      </c>
      <c r="H6463">
        <v>0</v>
      </c>
      <c r="I6463">
        <v>0</v>
      </c>
      <c r="J6463" s="6">
        <v>4512120</v>
      </c>
    </row>
    <row r="6464" spans="1:10" x14ac:dyDescent="0.3">
      <c r="A6464" s="5">
        <v>46113</v>
      </c>
      <c r="B6464" t="s">
        <v>25</v>
      </c>
      <c r="C6464" t="s">
        <v>488</v>
      </c>
      <c r="D6464" s="1">
        <v>43853</v>
      </c>
      <c r="F6464" t="b">
        <v>1</v>
      </c>
      <c r="G6464" s="6">
        <v>7055400</v>
      </c>
      <c r="H6464" s="6">
        <v>164400</v>
      </c>
      <c r="I6464">
        <v>600</v>
      </c>
      <c r="J6464" s="6">
        <v>7220400</v>
      </c>
    </row>
    <row r="6465" spans="1:10" x14ac:dyDescent="0.3">
      <c r="A6465" s="5">
        <v>46113</v>
      </c>
      <c r="B6465" t="s">
        <v>26</v>
      </c>
      <c r="C6465" t="s">
        <v>489</v>
      </c>
      <c r="D6465" s="1">
        <v>43945</v>
      </c>
      <c r="F6465" t="b">
        <v>1</v>
      </c>
      <c r="G6465" s="6">
        <v>9607310</v>
      </c>
      <c r="H6465" s="6">
        <v>195400</v>
      </c>
      <c r="I6465" s="6">
        <v>7950</v>
      </c>
      <c r="J6465" s="6">
        <v>9810660</v>
      </c>
    </row>
    <row r="6466" spans="1:10" x14ac:dyDescent="0.3">
      <c r="A6466" s="5">
        <v>46113</v>
      </c>
      <c r="B6466" t="s">
        <v>27</v>
      </c>
      <c r="C6466" t="s">
        <v>490</v>
      </c>
      <c r="D6466" s="1">
        <v>44015</v>
      </c>
      <c r="F6466" t="b">
        <v>1</v>
      </c>
      <c r="G6466" s="6">
        <v>3522180</v>
      </c>
      <c r="H6466">
        <v>0</v>
      </c>
      <c r="I6466">
        <v>0</v>
      </c>
      <c r="J6466" s="6">
        <v>3522180</v>
      </c>
    </row>
    <row r="6467" spans="1:10" x14ac:dyDescent="0.3">
      <c r="A6467" s="5">
        <v>46113</v>
      </c>
      <c r="B6467" t="s">
        <v>28</v>
      </c>
      <c r="C6467" t="s">
        <v>491</v>
      </c>
      <c r="D6467" s="1">
        <v>44042</v>
      </c>
      <c r="F6467" t="b">
        <v>1</v>
      </c>
      <c r="G6467" s="6">
        <v>232850</v>
      </c>
      <c r="H6467">
        <v>0</v>
      </c>
      <c r="I6467" s="6">
        <v>19900</v>
      </c>
      <c r="J6467" s="6">
        <v>252750</v>
      </c>
    </row>
    <row r="6468" spans="1:10" x14ac:dyDescent="0.3">
      <c r="A6468" s="5">
        <v>46113</v>
      </c>
      <c r="B6468" t="s">
        <v>29</v>
      </c>
      <c r="C6468" t="s">
        <v>492</v>
      </c>
      <c r="D6468" s="1">
        <v>44043</v>
      </c>
      <c r="F6468" t="b">
        <v>1</v>
      </c>
      <c r="G6468" s="6">
        <v>4410900</v>
      </c>
      <c r="H6468">
        <v>0</v>
      </c>
      <c r="I6468">
        <v>0</v>
      </c>
      <c r="J6468" s="6">
        <v>4410900</v>
      </c>
    </row>
    <row r="6469" spans="1:10" x14ac:dyDescent="0.3">
      <c r="A6469" s="5">
        <v>46113</v>
      </c>
      <c r="B6469" t="s">
        <v>30</v>
      </c>
      <c r="C6469" t="s">
        <v>493</v>
      </c>
      <c r="D6469" s="1">
        <v>44072</v>
      </c>
      <c r="F6469" t="b">
        <v>1</v>
      </c>
      <c r="G6469" s="6">
        <v>10035590</v>
      </c>
      <c r="H6469">
        <v>0</v>
      </c>
      <c r="I6469" s="6">
        <v>6950</v>
      </c>
      <c r="J6469" s="6">
        <v>10042540</v>
      </c>
    </row>
    <row r="6470" spans="1:10" x14ac:dyDescent="0.3">
      <c r="A6470" s="5">
        <v>46113</v>
      </c>
      <c r="B6470" t="s">
        <v>31</v>
      </c>
      <c r="C6470" t="s">
        <v>495</v>
      </c>
      <c r="D6470" s="1">
        <v>44085</v>
      </c>
      <c r="F6470" t="b">
        <v>1</v>
      </c>
      <c r="G6470" s="6">
        <v>5339260</v>
      </c>
      <c r="H6470">
        <v>0</v>
      </c>
      <c r="I6470">
        <v>0</v>
      </c>
      <c r="J6470" s="6">
        <v>5339260</v>
      </c>
    </row>
    <row r="6471" spans="1:10" x14ac:dyDescent="0.3">
      <c r="A6471" s="5">
        <v>46113</v>
      </c>
      <c r="B6471" t="s">
        <v>32</v>
      </c>
      <c r="C6471" t="s">
        <v>496</v>
      </c>
      <c r="D6471" s="1">
        <v>44130</v>
      </c>
      <c r="E6471" s="1">
        <v>45543</v>
      </c>
      <c r="F6471" t="b">
        <v>1</v>
      </c>
      <c r="G6471">
        <v>0</v>
      </c>
      <c r="H6471">
        <v>0</v>
      </c>
      <c r="I6471">
        <v>0</v>
      </c>
      <c r="J6471">
        <v>0</v>
      </c>
    </row>
    <row r="6472" spans="1:10" x14ac:dyDescent="0.3">
      <c r="A6472" s="5">
        <v>46113</v>
      </c>
      <c r="B6472" t="s">
        <v>33</v>
      </c>
      <c r="C6472" t="s">
        <v>497</v>
      </c>
      <c r="D6472" s="1">
        <v>44147</v>
      </c>
      <c r="F6472" t="b">
        <v>1</v>
      </c>
      <c r="G6472" s="6">
        <v>7185100</v>
      </c>
      <c r="H6472">
        <v>0</v>
      </c>
      <c r="I6472">
        <v>0</v>
      </c>
      <c r="J6472" s="6">
        <v>7185100</v>
      </c>
    </row>
    <row r="6473" spans="1:10" x14ac:dyDescent="0.3">
      <c r="A6473" s="5">
        <v>46113</v>
      </c>
      <c r="B6473" t="s">
        <v>34</v>
      </c>
      <c r="C6473" t="s">
        <v>498</v>
      </c>
      <c r="D6473" s="1">
        <v>44154</v>
      </c>
      <c r="F6473" t="b">
        <v>1</v>
      </c>
      <c r="G6473" s="6">
        <v>9059550</v>
      </c>
      <c r="H6473">
        <v>0</v>
      </c>
      <c r="I6473">
        <v>0</v>
      </c>
      <c r="J6473" s="6">
        <v>9059550</v>
      </c>
    </row>
    <row r="6474" spans="1:10" x14ac:dyDescent="0.3">
      <c r="A6474" s="5">
        <v>46113</v>
      </c>
      <c r="B6474" t="s">
        <v>35</v>
      </c>
      <c r="C6474" t="s">
        <v>499</v>
      </c>
      <c r="D6474" s="1">
        <v>44169</v>
      </c>
      <c r="F6474" t="b">
        <v>1</v>
      </c>
      <c r="G6474" s="6">
        <v>4430440</v>
      </c>
      <c r="H6474">
        <v>0</v>
      </c>
      <c r="I6474">
        <v>0</v>
      </c>
      <c r="J6474" s="6">
        <v>4430440</v>
      </c>
    </row>
    <row r="6475" spans="1:10" x14ac:dyDescent="0.3">
      <c r="A6475" s="5">
        <v>46113</v>
      </c>
      <c r="B6475" t="s">
        <v>36</v>
      </c>
      <c r="C6475" t="s">
        <v>500</v>
      </c>
      <c r="D6475" s="1">
        <v>44217</v>
      </c>
      <c r="E6475" s="1">
        <v>45620</v>
      </c>
      <c r="F6475" t="b">
        <v>1</v>
      </c>
      <c r="G6475">
        <v>0</v>
      </c>
      <c r="H6475">
        <v>0</v>
      </c>
      <c r="I6475">
        <v>0</v>
      </c>
      <c r="J6475">
        <v>0</v>
      </c>
    </row>
    <row r="6476" spans="1:10" x14ac:dyDescent="0.3">
      <c r="A6476" s="5">
        <v>46113</v>
      </c>
      <c r="B6476" t="s">
        <v>37</v>
      </c>
      <c r="C6476" t="s">
        <v>501</v>
      </c>
      <c r="D6476" s="1">
        <v>44245</v>
      </c>
      <c r="E6476" s="1">
        <v>45838</v>
      </c>
      <c r="F6476" t="b">
        <v>1</v>
      </c>
      <c r="G6476">
        <v>0</v>
      </c>
      <c r="H6476">
        <v>0</v>
      </c>
      <c r="I6476">
        <v>0</v>
      </c>
      <c r="J6476">
        <v>0</v>
      </c>
    </row>
    <row r="6477" spans="1:10" x14ac:dyDescent="0.3">
      <c r="A6477" s="5">
        <v>46113</v>
      </c>
      <c r="B6477" t="s">
        <v>38</v>
      </c>
      <c r="C6477" t="s">
        <v>502</v>
      </c>
      <c r="D6477" s="1">
        <v>44252</v>
      </c>
      <c r="F6477" t="b">
        <v>1</v>
      </c>
      <c r="G6477" s="6">
        <v>4757300</v>
      </c>
      <c r="H6477">
        <v>0</v>
      </c>
      <c r="I6477">
        <v>0</v>
      </c>
      <c r="J6477" s="6">
        <v>4757300</v>
      </c>
    </row>
    <row r="6478" spans="1:10" x14ac:dyDescent="0.3">
      <c r="A6478" s="5">
        <v>46113</v>
      </c>
      <c r="B6478" t="s">
        <v>39</v>
      </c>
      <c r="C6478" t="s">
        <v>503</v>
      </c>
      <c r="D6478" s="1">
        <v>44258</v>
      </c>
      <c r="F6478" t="b">
        <v>1</v>
      </c>
      <c r="G6478" s="6">
        <v>5848050</v>
      </c>
      <c r="H6478" s="6">
        <v>135300</v>
      </c>
      <c r="I6478">
        <v>800</v>
      </c>
      <c r="J6478" s="6">
        <v>5984150</v>
      </c>
    </row>
    <row r="6479" spans="1:10" x14ac:dyDescent="0.3">
      <c r="A6479" s="5">
        <v>46113</v>
      </c>
      <c r="B6479" t="s">
        <v>40</v>
      </c>
      <c r="C6479" t="s">
        <v>504</v>
      </c>
      <c r="D6479" s="1">
        <v>44280</v>
      </c>
      <c r="F6479" t="b">
        <v>1</v>
      </c>
      <c r="G6479" s="6">
        <v>1801500</v>
      </c>
      <c r="H6479">
        <v>0</v>
      </c>
      <c r="I6479">
        <v>0</v>
      </c>
      <c r="J6479" s="6">
        <v>1801500</v>
      </c>
    </row>
    <row r="6480" spans="1:10" x14ac:dyDescent="0.3">
      <c r="A6480" s="5">
        <v>46113</v>
      </c>
      <c r="B6480" t="s">
        <v>41</v>
      </c>
      <c r="C6480" t="s">
        <v>505</v>
      </c>
      <c r="D6480" s="1">
        <v>44287</v>
      </c>
      <c r="F6480" t="b">
        <v>1</v>
      </c>
      <c r="G6480" s="6">
        <v>5983250</v>
      </c>
      <c r="H6480">
        <v>0</v>
      </c>
      <c r="I6480">
        <v>0</v>
      </c>
      <c r="J6480" s="6">
        <v>5983250</v>
      </c>
    </row>
    <row r="6481" spans="1:10" x14ac:dyDescent="0.3">
      <c r="A6481" s="5">
        <v>46113</v>
      </c>
      <c r="B6481" t="s">
        <v>42</v>
      </c>
      <c r="C6481" t="s">
        <v>506</v>
      </c>
      <c r="D6481" s="1">
        <v>44298</v>
      </c>
      <c r="F6481" t="b">
        <v>1</v>
      </c>
      <c r="G6481" s="6">
        <v>4781420</v>
      </c>
      <c r="H6481">
        <v>0</v>
      </c>
      <c r="I6481">
        <v>0</v>
      </c>
      <c r="J6481" s="6">
        <v>4781420</v>
      </c>
    </row>
    <row r="6482" spans="1:10" x14ac:dyDescent="0.3">
      <c r="A6482" s="5">
        <v>46113</v>
      </c>
      <c r="B6482" t="s">
        <v>43</v>
      </c>
      <c r="C6482" t="s">
        <v>507</v>
      </c>
      <c r="D6482" s="1">
        <v>44299</v>
      </c>
      <c r="F6482" t="b">
        <v>1</v>
      </c>
      <c r="G6482" s="6">
        <v>2843980</v>
      </c>
      <c r="H6482">
        <v>0</v>
      </c>
      <c r="I6482" s="6">
        <v>5950</v>
      </c>
      <c r="J6482" s="6">
        <v>2849930</v>
      </c>
    </row>
    <row r="6483" spans="1:10" x14ac:dyDescent="0.3">
      <c r="A6483" s="5">
        <v>46113</v>
      </c>
      <c r="B6483" t="s">
        <v>50</v>
      </c>
      <c r="C6483" t="s">
        <v>508</v>
      </c>
      <c r="D6483" s="1">
        <v>44463</v>
      </c>
      <c r="F6483" t="b">
        <v>1</v>
      </c>
      <c r="G6483" s="6">
        <v>2153550</v>
      </c>
      <c r="H6483" s="6">
        <v>105700</v>
      </c>
      <c r="I6483" s="6">
        <v>16900</v>
      </c>
      <c r="J6483" s="6">
        <v>2276150</v>
      </c>
    </row>
    <row r="6484" spans="1:10" x14ac:dyDescent="0.3">
      <c r="A6484" s="5">
        <v>46113</v>
      </c>
      <c r="B6484" t="s">
        <v>51</v>
      </c>
      <c r="C6484" t="s">
        <v>508</v>
      </c>
      <c r="D6484" s="1">
        <v>44377</v>
      </c>
      <c r="F6484" t="b">
        <v>1</v>
      </c>
      <c r="G6484" s="6">
        <v>5041550</v>
      </c>
      <c r="H6484" s="6">
        <v>105600</v>
      </c>
      <c r="I6484">
        <v>0</v>
      </c>
      <c r="J6484" s="6">
        <v>5147150</v>
      </c>
    </row>
    <row r="6485" spans="1:10" x14ac:dyDescent="0.3">
      <c r="A6485" s="5">
        <v>46113</v>
      </c>
      <c r="B6485" t="s">
        <v>52</v>
      </c>
      <c r="C6485" t="s">
        <v>508</v>
      </c>
      <c r="D6485" s="1">
        <v>44501</v>
      </c>
      <c r="F6485" t="b">
        <v>1</v>
      </c>
      <c r="G6485" s="6">
        <v>4176770</v>
      </c>
      <c r="H6485" s="6">
        <v>116000</v>
      </c>
      <c r="I6485">
        <v>0</v>
      </c>
      <c r="J6485" s="6">
        <v>4292770</v>
      </c>
    </row>
    <row r="6486" spans="1:10" x14ac:dyDescent="0.3">
      <c r="A6486" s="5">
        <v>46113</v>
      </c>
      <c r="B6486" t="s">
        <v>53</v>
      </c>
      <c r="C6486" t="s">
        <v>508</v>
      </c>
      <c r="D6486" s="1">
        <v>44476</v>
      </c>
      <c r="F6486" t="b">
        <v>1</v>
      </c>
      <c r="G6486" s="6">
        <v>4351350</v>
      </c>
      <c r="H6486" s="6">
        <v>42600</v>
      </c>
      <c r="I6486">
        <v>0</v>
      </c>
      <c r="J6486" s="6">
        <v>4393950</v>
      </c>
    </row>
    <row r="6487" spans="1:10" x14ac:dyDescent="0.3">
      <c r="A6487" s="5">
        <v>46113</v>
      </c>
      <c r="B6487" t="s">
        <v>45</v>
      </c>
      <c r="C6487" t="s">
        <v>509</v>
      </c>
      <c r="D6487" s="1">
        <v>44391</v>
      </c>
      <c r="F6487" t="b">
        <v>1</v>
      </c>
      <c r="G6487" s="6">
        <v>9681330</v>
      </c>
      <c r="H6487" s="6">
        <v>276100</v>
      </c>
      <c r="I6487">
        <v>500</v>
      </c>
      <c r="J6487" s="6">
        <v>9957930</v>
      </c>
    </row>
    <row r="6488" spans="1:10" x14ac:dyDescent="0.3">
      <c r="A6488" s="5">
        <v>46113</v>
      </c>
      <c r="B6488" t="s">
        <v>46</v>
      </c>
      <c r="C6488" t="s">
        <v>510</v>
      </c>
      <c r="D6488" s="1">
        <v>44404</v>
      </c>
      <c r="F6488" t="b">
        <v>1</v>
      </c>
      <c r="G6488" s="6">
        <v>7784560</v>
      </c>
      <c r="H6488">
        <v>0</v>
      </c>
      <c r="I6488">
        <v>0</v>
      </c>
      <c r="J6488" s="6">
        <v>7784560</v>
      </c>
    </row>
    <row r="6489" spans="1:10" x14ac:dyDescent="0.3">
      <c r="A6489" s="5">
        <v>46113</v>
      </c>
      <c r="B6489" t="s">
        <v>47</v>
      </c>
      <c r="C6489" t="s">
        <v>511</v>
      </c>
      <c r="D6489" s="1">
        <v>44405</v>
      </c>
      <c r="F6489" t="b">
        <v>1</v>
      </c>
      <c r="G6489" s="6">
        <v>6601220</v>
      </c>
      <c r="H6489">
        <v>0</v>
      </c>
      <c r="I6489">
        <v>0</v>
      </c>
      <c r="J6489" s="6">
        <v>6601220</v>
      </c>
    </row>
    <row r="6490" spans="1:10" x14ac:dyDescent="0.3">
      <c r="A6490" s="5">
        <v>46113</v>
      </c>
      <c r="B6490" t="s">
        <v>44</v>
      </c>
      <c r="C6490" t="s">
        <v>512</v>
      </c>
      <c r="D6490" s="1">
        <v>44421</v>
      </c>
      <c r="F6490" t="b">
        <v>1</v>
      </c>
      <c r="G6490" s="6">
        <v>9326950</v>
      </c>
      <c r="H6490" s="6">
        <v>148700</v>
      </c>
      <c r="I6490">
        <v>0</v>
      </c>
      <c r="J6490" s="6">
        <v>9475650</v>
      </c>
    </row>
    <row r="6491" spans="1:10" x14ac:dyDescent="0.3">
      <c r="A6491" s="5">
        <v>46113</v>
      </c>
      <c r="B6491" t="s">
        <v>48</v>
      </c>
      <c r="C6491" t="s">
        <v>513</v>
      </c>
      <c r="D6491" s="1">
        <v>44446</v>
      </c>
      <c r="F6491" t="b">
        <v>1</v>
      </c>
      <c r="G6491" s="6">
        <v>4908700</v>
      </c>
      <c r="H6491">
        <v>0</v>
      </c>
      <c r="I6491">
        <v>0</v>
      </c>
      <c r="J6491" s="6">
        <v>4908700</v>
      </c>
    </row>
    <row r="6492" spans="1:10" x14ac:dyDescent="0.3">
      <c r="A6492" s="5">
        <v>46113</v>
      </c>
      <c r="B6492" t="s">
        <v>49</v>
      </c>
      <c r="C6492" t="s">
        <v>514</v>
      </c>
      <c r="D6492" s="1">
        <v>44453</v>
      </c>
      <c r="F6492" t="b">
        <v>1</v>
      </c>
      <c r="G6492" s="6">
        <v>8597800</v>
      </c>
      <c r="H6492" s="6">
        <v>153600</v>
      </c>
      <c r="I6492">
        <v>0</v>
      </c>
      <c r="J6492" s="6">
        <v>8751400</v>
      </c>
    </row>
    <row r="6493" spans="1:10" x14ac:dyDescent="0.3">
      <c r="A6493" s="5">
        <v>46113</v>
      </c>
      <c r="B6493" t="s">
        <v>54</v>
      </c>
      <c r="C6493" t="s">
        <v>515</v>
      </c>
      <c r="D6493" s="1">
        <v>44508</v>
      </c>
      <c r="F6493" t="b">
        <v>1</v>
      </c>
      <c r="G6493" s="6">
        <v>7583090</v>
      </c>
      <c r="H6493" s="6">
        <v>225400</v>
      </c>
      <c r="I6493">
        <v>0</v>
      </c>
      <c r="J6493" s="6">
        <v>7808490</v>
      </c>
    </row>
    <row r="6494" spans="1:10" x14ac:dyDescent="0.3">
      <c r="A6494" s="5">
        <v>46113</v>
      </c>
      <c r="B6494" t="s">
        <v>55</v>
      </c>
      <c r="C6494" t="s">
        <v>516</v>
      </c>
      <c r="D6494" s="1">
        <v>44536</v>
      </c>
      <c r="E6494" s="1">
        <v>46028</v>
      </c>
      <c r="F6494" t="b">
        <v>1</v>
      </c>
      <c r="G6494">
        <v>0</v>
      </c>
      <c r="H6494">
        <v>0</v>
      </c>
      <c r="I6494">
        <v>0</v>
      </c>
      <c r="J6494">
        <v>0</v>
      </c>
    </row>
    <row r="6495" spans="1:10" x14ac:dyDescent="0.3">
      <c r="A6495" s="5">
        <v>46113</v>
      </c>
      <c r="B6495" t="s">
        <v>56</v>
      </c>
      <c r="C6495" t="s">
        <v>518</v>
      </c>
      <c r="D6495" s="1">
        <v>44616</v>
      </c>
      <c r="F6495" t="b">
        <v>1</v>
      </c>
      <c r="G6495" s="6">
        <v>2954890</v>
      </c>
      <c r="H6495">
        <v>0</v>
      </c>
      <c r="I6495">
        <v>0</v>
      </c>
      <c r="J6495" s="6">
        <v>2954890</v>
      </c>
    </row>
    <row r="6496" spans="1:10" x14ac:dyDescent="0.3">
      <c r="A6496" s="5">
        <v>46113</v>
      </c>
      <c r="B6496" t="s">
        <v>57</v>
      </c>
      <c r="C6496" t="s">
        <v>519</v>
      </c>
      <c r="D6496" s="1">
        <v>44643</v>
      </c>
      <c r="F6496" t="b">
        <v>1</v>
      </c>
      <c r="G6496" s="6">
        <v>10439050</v>
      </c>
      <c r="H6496" s="6">
        <v>388700</v>
      </c>
      <c r="I6496" s="6">
        <v>1000</v>
      </c>
      <c r="J6496" s="6">
        <v>10828750</v>
      </c>
    </row>
    <row r="6497" spans="1:10" x14ac:dyDescent="0.3">
      <c r="A6497" s="5">
        <v>46113</v>
      </c>
      <c r="B6497" t="s">
        <v>58</v>
      </c>
      <c r="C6497" t="s">
        <v>520</v>
      </c>
      <c r="D6497" s="1">
        <v>44651</v>
      </c>
      <c r="F6497" t="b">
        <v>1</v>
      </c>
      <c r="G6497" s="6">
        <v>7043050</v>
      </c>
      <c r="H6497" s="6">
        <v>175000</v>
      </c>
      <c r="I6497">
        <v>0</v>
      </c>
      <c r="J6497" s="6">
        <v>7218050</v>
      </c>
    </row>
    <row r="6498" spans="1:10" x14ac:dyDescent="0.3">
      <c r="A6498" s="5">
        <v>46113</v>
      </c>
      <c r="B6498" t="s">
        <v>59</v>
      </c>
      <c r="C6498" t="s">
        <v>521</v>
      </c>
      <c r="D6498" s="1">
        <v>44657</v>
      </c>
      <c r="F6498" t="b">
        <v>1</v>
      </c>
      <c r="G6498" s="6">
        <v>5025200</v>
      </c>
      <c r="H6498">
        <v>0</v>
      </c>
      <c r="I6498">
        <v>0</v>
      </c>
      <c r="J6498" s="6">
        <v>5025200</v>
      </c>
    </row>
    <row r="6499" spans="1:10" x14ac:dyDescent="0.3">
      <c r="A6499" s="5">
        <v>46113</v>
      </c>
      <c r="B6499" t="s">
        <v>60</v>
      </c>
      <c r="C6499" t="s">
        <v>522</v>
      </c>
      <c r="D6499" s="1">
        <v>44659</v>
      </c>
      <c r="F6499" t="b">
        <v>1</v>
      </c>
      <c r="G6499" s="6">
        <v>5839120</v>
      </c>
      <c r="H6499" s="6">
        <v>123000</v>
      </c>
      <c r="I6499">
        <v>0</v>
      </c>
      <c r="J6499" s="6">
        <v>5962120</v>
      </c>
    </row>
    <row r="6500" spans="1:10" x14ac:dyDescent="0.3">
      <c r="A6500" s="5">
        <v>46113</v>
      </c>
      <c r="B6500" t="s">
        <v>61</v>
      </c>
      <c r="C6500" t="s">
        <v>523</v>
      </c>
      <c r="D6500" s="1">
        <v>44694</v>
      </c>
      <c r="F6500" t="b">
        <v>1</v>
      </c>
      <c r="G6500" s="6">
        <v>5889840</v>
      </c>
      <c r="H6500" s="6">
        <v>172500</v>
      </c>
      <c r="I6500">
        <v>0</v>
      </c>
      <c r="J6500" s="6">
        <v>6062340</v>
      </c>
    </row>
    <row r="6501" spans="1:10" x14ac:dyDescent="0.3">
      <c r="A6501" s="5">
        <v>46113</v>
      </c>
      <c r="B6501" t="s">
        <v>62</v>
      </c>
      <c r="C6501" t="s">
        <v>524</v>
      </c>
      <c r="D6501" s="1">
        <v>44712</v>
      </c>
      <c r="F6501" t="b">
        <v>1</v>
      </c>
      <c r="G6501" s="6">
        <v>3355600</v>
      </c>
      <c r="H6501">
        <v>0</v>
      </c>
      <c r="I6501">
        <v>0</v>
      </c>
      <c r="J6501" s="6">
        <v>3355600</v>
      </c>
    </row>
    <row r="6502" spans="1:10" x14ac:dyDescent="0.3">
      <c r="A6502" s="5">
        <v>46113</v>
      </c>
      <c r="B6502" t="s">
        <v>63</v>
      </c>
      <c r="C6502" t="s">
        <v>525</v>
      </c>
      <c r="D6502" s="1">
        <v>44762</v>
      </c>
      <c r="F6502" t="b">
        <v>1</v>
      </c>
      <c r="G6502" s="6">
        <v>3573500</v>
      </c>
      <c r="H6502" s="6">
        <v>132300</v>
      </c>
      <c r="I6502">
        <v>0</v>
      </c>
      <c r="J6502" s="6">
        <v>3705800</v>
      </c>
    </row>
    <row r="6503" spans="1:10" x14ac:dyDescent="0.3">
      <c r="A6503" s="5">
        <v>46113</v>
      </c>
      <c r="B6503" t="s">
        <v>64</v>
      </c>
      <c r="C6503" t="s">
        <v>526</v>
      </c>
      <c r="D6503" s="1">
        <v>44775</v>
      </c>
      <c r="F6503" t="b">
        <v>1</v>
      </c>
      <c r="G6503" s="6">
        <v>5004980</v>
      </c>
      <c r="H6503">
        <v>0</v>
      </c>
      <c r="I6503">
        <v>0</v>
      </c>
      <c r="J6503" s="6">
        <v>5004980</v>
      </c>
    </row>
    <row r="6504" spans="1:10" x14ac:dyDescent="0.3">
      <c r="A6504" s="5">
        <v>46113</v>
      </c>
      <c r="B6504" t="s">
        <v>65</v>
      </c>
      <c r="C6504" t="s">
        <v>527</v>
      </c>
      <c r="D6504" s="1">
        <v>44783</v>
      </c>
      <c r="F6504" t="b">
        <v>1</v>
      </c>
      <c r="G6504" s="6">
        <v>3677600</v>
      </c>
      <c r="H6504">
        <v>0</v>
      </c>
      <c r="I6504">
        <v>0</v>
      </c>
      <c r="J6504" s="6">
        <v>3677600</v>
      </c>
    </row>
    <row r="6505" spans="1:10" x14ac:dyDescent="0.3">
      <c r="A6505" s="5">
        <v>46113</v>
      </c>
      <c r="B6505" t="s">
        <v>66</v>
      </c>
      <c r="C6505" t="s">
        <v>528</v>
      </c>
      <c r="D6505" s="1">
        <v>44798</v>
      </c>
      <c r="F6505" t="b">
        <v>1</v>
      </c>
      <c r="G6505" s="6">
        <v>4359850</v>
      </c>
      <c r="H6505" s="6">
        <v>135700</v>
      </c>
      <c r="I6505">
        <v>0</v>
      </c>
      <c r="J6505" s="6">
        <v>4495550</v>
      </c>
    </row>
    <row r="6506" spans="1:10" x14ac:dyDescent="0.3">
      <c r="A6506" s="5">
        <v>46113</v>
      </c>
      <c r="B6506" t="s">
        <v>67</v>
      </c>
      <c r="C6506" t="s">
        <v>529</v>
      </c>
      <c r="D6506" s="1">
        <v>44802</v>
      </c>
      <c r="F6506" t="b">
        <v>1</v>
      </c>
      <c r="G6506" s="6">
        <v>7356460</v>
      </c>
      <c r="H6506">
        <v>0</v>
      </c>
      <c r="I6506">
        <v>0</v>
      </c>
      <c r="J6506" s="6">
        <v>7356460</v>
      </c>
    </row>
    <row r="6507" spans="1:10" x14ac:dyDescent="0.3">
      <c r="A6507" s="5">
        <v>46113</v>
      </c>
      <c r="B6507" t="s">
        <v>68</v>
      </c>
      <c r="C6507" t="s">
        <v>530</v>
      </c>
      <c r="D6507" s="1">
        <v>44811</v>
      </c>
      <c r="F6507" t="b">
        <v>1</v>
      </c>
      <c r="G6507" s="6">
        <v>2397050</v>
      </c>
      <c r="H6507">
        <v>0</v>
      </c>
      <c r="I6507">
        <v>0</v>
      </c>
      <c r="J6507" s="6">
        <v>2397050</v>
      </c>
    </row>
    <row r="6508" spans="1:10" x14ac:dyDescent="0.3">
      <c r="A6508" s="5">
        <v>46113</v>
      </c>
      <c r="B6508" t="s">
        <v>69</v>
      </c>
      <c r="C6508" t="s">
        <v>531</v>
      </c>
      <c r="D6508" s="1">
        <v>44820</v>
      </c>
      <c r="F6508" t="b">
        <v>1</v>
      </c>
      <c r="G6508" s="6">
        <v>7628680</v>
      </c>
      <c r="H6508" s="6">
        <v>199400</v>
      </c>
      <c r="I6508">
        <v>0</v>
      </c>
      <c r="J6508" s="6">
        <v>7828080</v>
      </c>
    </row>
    <row r="6509" spans="1:10" x14ac:dyDescent="0.3">
      <c r="A6509" s="5">
        <v>46113</v>
      </c>
      <c r="B6509" t="s">
        <v>70</v>
      </c>
      <c r="C6509" t="s">
        <v>532</v>
      </c>
      <c r="D6509" s="1">
        <v>44845</v>
      </c>
      <c r="F6509" t="b">
        <v>1</v>
      </c>
      <c r="G6509" s="6">
        <v>6165450</v>
      </c>
      <c r="H6509">
        <v>0</v>
      </c>
      <c r="I6509" s="6">
        <v>7000</v>
      </c>
      <c r="J6509" s="6">
        <v>6172450</v>
      </c>
    </row>
    <row r="6510" spans="1:10" x14ac:dyDescent="0.3">
      <c r="A6510" s="5">
        <v>46113</v>
      </c>
      <c r="B6510" t="s">
        <v>71</v>
      </c>
      <c r="C6510" t="s">
        <v>533</v>
      </c>
      <c r="D6510" s="1">
        <v>44848</v>
      </c>
      <c r="F6510" t="b">
        <v>1</v>
      </c>
      <c r="G6510" s="6">
        <v>7436300</v>
      </c>
      <c r="H6510">
        <v>0</v>
      </c>
      <c r="I6510">
        <v>0</v>
      </c>
      <c r="J6510" s="6">
        <v>7436300</v>
      </c>
    </row>
    <row r="6511" spans="1:10" x14ac:dyDescent="0.3">
      <c r="A6511" s="5">
        <v>46113</v>
      </c>
      <c r="B6511" t="s">
        <v>72</v>
      </c>
      <c r="C6511" t="s">
        <v>534</v>
      </c>
      <c r="D6511" s="1">
        <v>44854</v>
      </c>
      <c r="F6511" t="b">
        <v>1</v>
      </c>
      <c r="G6511" s="6">
        <v>7597020</v>
      </c>
      <c r="H6511">
        <v>0</v>
      </c>
      <c r="I6511" s="6">
        <v>18520</v>
      </c>
      <c r="J6511" s="6">
        <v>7615540</v>
      </c>
    </row>
    <row r="6512" spans="1:10" x14ac:dyDescent="0.3">
      <c r="A6512" s="5">
        <v>46113</v>
      </c>
      <c r="B6512" t="s">
        <v>73</v>
      </c>
      <c r="C6512" t="s">
        <v>535</v>
      </c>
      <c r="D6512" s="1">
        <v>44855</v>
      </c>
      <c r="F6512" t="b">
        <v>1</v>
      </c>
      <c r="G6512" s="6">
        <v>6407780</v>
      </c>
      <c r="H6512">
        <v>0</v>
      </c>
      <c r="I6512">
        <v>0</v>
      </c>
      <c r="J6512" s="6">
        <v>6407780</v>
      </c>
    </row>
    <row r="6513" spans="1:10" x14ac:dyDescent="0.3">
      <c r="A6513" s="5">
        <v>46113</v>
      </c>
      <c r="B6513" t="s">
        <v>74</v>
      </c>
      <c r="C6513" t="s">
        <v>536</v>
      </c>
      <c r="D6513" s="1">
        <v>44859</v>
      </c>
      <c r="F6513" t="b">
        <v>1</v>
      </c>
      <c r="G6513" s="6">
        <v>6461030</v>
      </c>
      <c r="H6513">
        <v>0</v>
      </c>
      <c r="I6513" s="6">
        <v>11950</v>
      </c>
      <c r="J6513" s="6">
        <v>6472980</v>
      </c>
    </row>
    <row r="6514" spans="1:10" x14ac:dyDescent="0.3">
      <c r="A6514" s="5">
        <v>46113</v>
      </c>
      <c r="B6514" t="s">
        <v>75</v>
      </c>
      <c r="C6514" t="s">
        <v>537</v>
      </c>
      <c r="D6514" s="1">
        <v>44861</v>
      </c>
      <c r="F6514" t="b">
        <v>1</v>
      </c>
      <c r="G6514" s="6">
        <v>2757650</v>
      </c>
      <c r="H6514">
        <v>0</v>
      </c>
      <c r="I6514">
        <v>0</v>
      </c>
      <c r="J6514" s="6">
        <v>2757650</v>
      </c>
    </row>
    <row r="6515" spans="1:10" x14ac:dyDescent="0.3">
      <c r="A6515" s="5">
        <v>46113</v>
      </c>
      <c r="B6515" t="s">
        <v>76</v>
      </c>
      <c r="C6515" t="s">
        <v>539</v>
      </c>
      <c r="D6515" s="1">
        <v>44889</v>
      </c>
      <c r="F6515" t="b">
        <v>1</v>
      </c>
      <c r="G6515" s="6">
        <v>4040200</v>
      </c>
      <c r="H6515">
        <v>0</v>
      </c>
      <c r="I6515">
        <v>0</v>
      </c>
      <c r="J6515" s="6">
        <v>4040200</v>
      </c>
    </row>
    <row r="6516" spans="1:10" x14ac:dyDescent="0.3">
      <c r="A6516" s="5">
        <v>46113</v>
      </c>
      <c r="B6516" t="s">
        <v>77</v>
      </c>
      <c r="C6516" t="s">
        <v>540</v>
      </c>
      <c r="D6516" s="1">
        <v>44893</v>
      </c>
      <c r="F6516" t="b">
        <v>1</v>
      </c>
      <c r="G6516" s="6">
        <v>5714170</v>
      </c>
      <c r="H6516">
        <v>0</v>
      </c>
      <c r="I6516">
        <v>0</v>
      </c>
      <c r="J6516" s="6">
        <v>5714170</v>
      </c>
    </row>
    <row r="6517" spans="1:10" x14ac:dyDescent="0.3">
      <c r="A6517" s="5">
        <v>46113</v>
      </c>
      <c r="B6517" t="s">
        <v>78</v>
      </c>
      <c r="C6517" t="s">
        <v>541</v>
      </c>
      <c r="D6517" s="1">
        <v>44895</v>
      </c>
      <c r="F6517" t="b">
        <v>1</v>
      </c>
      <c r="G6517" s="6">
        <v>3886150</v>
      </c>
      <c r="H6517" s="6">
        <v>114400</v>
      </c>
      <c r="I6517">
        <v>0</v>
      </c>
      <c r="J6517" s="6">
        <v>4000550</v>
      </c>
    </row>
    <row r="6518" spans="1:10" x14ac:dyDescent="0.3">
      <c r="A6518" s="5">
        <v>46113</v>
      </c>
      <c r="B6518" t="s">
        <v>79</v>
      </c>
      <c r="C6518" t="s">
        <v>542</v>
      </c>
      <c r="D6518" s="1">
        <v>44897</v>
      </c>
      <c r="F6518" t="b">
        <v>1</v>
      </c>
      <c r="G6518" s="6">
        <v>3569550</v>
      </c>
      <c r="H6518" s="6">
        <v>55300</v>
      </c>
      <c r="I6518">
        <v>0</v>
      </c>
      <c r="J6518" s="6">
        <v>3624850</v>
      </c>
    </row>
    <row r="6519" spans="1:10" x14ac:dyDescent="0.3">
      <c r="A6519" s="5">
        <v>46113</v>
      </c>
      <c r="B6519" t="s">
        <v>80</v>
      </c>
      <c r="C6519" t="s">
        <v>543</v>
      </c>
      <c r="D6519" s="1">
        <v>44901</v>
      </c>
      <c r="F6519" t="b">
        <v>1</v>
      </c>
      <c r="G6519" s="6">
        <v>4687920</v>
      </c>
      <c r="H6519">
        <v>0</v>
      </c>
      <c r="I6519">
        <v>0</v>
      </c>
      <c r="J6519" s="6">
        <v>4687920</v>
      </c>
    </row>
    <row r="6520" spans="1:10" x14ac:dyDescent="0.3">
      <c r="A6520" s="5">
        <v>46113</v>
      </c>
      <c r="B6520" t="s">
        <v>81</v>
      </c>
      <c r="C6520" t="s">
        <v>544</v>
      </c>
      <c r="D6520" s="1">
        <v>44916</v>
      </c>
      <c r="F6520" t="b">
        <v>1</v>
      </c>
      <c r="G6520" s="6">
        <v>4521980</v>
      </c>
      <c r="H6520">
        <v>0</v>
      </c>
      <c r="I6520">
        <v>0</v>
      </c>
      <c r="J6520" s="6">
        <v>4521980</v>
      </c>
    </row>
    <row r="6521" spans="1:10" x14ac:dyDescent="0.3">
      <c r="A6521" s="5">
        <v>46113</v>
      </c>
      <c r="B6521" t="s">
        <v>82</v>
      </c>
      <c r="C6521" t="s">
        <v>545</v>
      </c>
      <c r="D6521" s="1">
        <v>44922</v>
      </c>
      <c r="F6521" t="b">
        <v>1</v>
      </c>
      <c r="G6521" s="6">
        <v>3832990</v>
      </c>
      <c r="H6521">
        <v>0</v>
      </c>
      <c r="I6521">
        <v>0</v>
      </c>
      <c r="J6521" s="6">
        <v>3832990</v>
      </c>
    </row>
    <row r="6522" spans="1:10" x14ac:dyDescent="0.3">
      <c r="A6522" s="5">
        <v>46113</v>
      </c>
      <c r="B6522" t="s">
        <v>83</v>
      </c>
      <c r="C6522" t="s">
        <v>546</v>
      </c>
      <c r="D6522" s="1">
        <v>44945</v>
      </c>
      <c r="F6522" t="b">
        <v>1</v>
      </c>
      <c r="G6522" s="6">
        <v>5123500</v>
      </c>
      <c r="H6522">
        <v>0</v>
      </c>
      <c r="I6522">
        <v>0</v>
      </c>
      <c r="J6522" s="6">
        <v>5123500</v>
      </c>
    </row>
    <row r="6523" spans="1:10" x14ac:dyDescent="0.3">
      <c r="A6523" s="5">
        <v>46113</v>
      </c>
      <c r="B6523" t="s">
        <v>84</v>
      </c>
      <c r="C6523" t="s">
        <v>547</v>
      </c>
      <c r="D6523" s="1">
        <v>44978</v>
      </c>
      <c r="F6523" t="b">
        <v>1</v>
      </c>
      <c r="G6523" s="6">
        <v>5569640</v>
      </c>
      <c r="H6523" s="6">
        <v>133500</v>
      </c>
      <c r="I6523">
        <v>0</v>
      </c>
      <c r="J6523" s="6">
        <v>5703140</v>
      </c>
    </row>
    <row r="6524" spans="1:10" x14ac:dyDescent="0.3">
      <c r="A6524" s="5">
        <v>46113</v>
      </c>
      <c r="B6524" t="s">
        <v>85</v>
      </c>
      <c r="C6524" t="s">
        <v>548</v>
      </c>
      <c r="D6524" s="1">
        <v>44985</v>
      </c>
      <c r="F6524" t="b">
        <v>1</v>
      </c>
      <c r="G6524" s="6">
        <v>5721240</v>
      </c>
      <c r="H6524">
        <v>0</v>
      </c>
      <c r="I6524">
        <v>0</v>
      </c>
      <c r="J6524" s="6">
        <v>5721240</v>
      </c>
    </row>
    <row r="6525" spans="1:10" x14ac:dyDescent="0.3">
      <c r="A6525" s="5">
        <v>46113</v>
      </c>
      <c r="B6525" t="s">
        <v>86</v>
      </c>
      <c r="C6525" t="s">
        <v>549</v>
      </c>
      <c r="D6525" s="1">
        <v>45007</v>
      </c>
      <c r="F6525" t="b">
        <v>1</v>
      </c>
      <c r="G6525" s="6">
        <v>7070400</v>
      </c>
      <c r="H6525">
        <v>0</v>
      </c>
      <c r="I6525">
        <v>0</v>
      </c>
      <c r="J6525" s="6">
        <v>7070400</v>
      </c>
    </row>
    <row r="6526" spans="1:10" x14ac:dyDescent="0.3">
      <c r="A6526" s="5">
        <v>46113</v>
      </c>
      <c r="B6526" t="s">
        <v>87</v>
      </c>
      <c r="C6526" t="s">
        <v>550</v>
      </c>
      <c r="D6526" s="1">
        <v>45012</v>
      </c>
      <c r="F6526" t="b">
        <v>1</v>
      </c>
      <c r="G6526" s="6">
        <v>4903480</v>
      </c>
      <c r="H6526" s="6">
        <v>266400</v>
      </c>
      <c r="I6526">
        <v>0</v>
      </c>
      <c r="J6526" s="6">
        <v>5169880</v>
      </c>
    </row>
    <row r="6527" spans="1:10" x14ac:dyDescent="0.3">
      <c r="A6527" s="5">
        <v>46113</v>
      </c>
      <c r="B6527" t="s">
        <v>88</v>
      </c>
      <c r="C6527" t="s">
        <v>551</v>
      </c>
      <c r="D6527" s="1">
        <v>45014</v>
      </c>
      <c r="F6527" t="b">
        <v>1</v>
      </c>
      <c r="G6527" s="6">
        <v>9139190</v>
      </c>
      <c r="H6527">
        <v>0</v>
      </c>
      <c r="I6527" s="6">
        <v>13490</v>
      </c>
      <c r="J6527" s="6">
        <v>9152680</v>
      </c>
    </row>
    <row r="6528" spans="1:10" x14ac:dyDescent="0.3">
      <c r="A6528" s="5">
        <v>46113</v>
      </c>
      <c r="B6528" t="s">
        <v>89</v>
      </c>
      <c r="C6528" t="s">
        <v>552</v>
      </c>
      <c r="D6528" s="1">
        <v>45026</v>
      </c>
      <c r="F6528" t="b">
        <v>1</v>
      </c>
      <c r="G6528" s="6">
        <v>3047000</v>
      </c>
      <c r="H6528">
        <v>0</v>
      </c>
      <c r="I6528">
        <v>0</v>
      </c>
      <c r="J6528" s="6">
        <v>3047000</v>
      </c>
    </row>
    <row r="6529" spans="1:10" x14ac:dyDescent="0.3">
      <c r="A6529" s="5">
        <v>46113</v>
      </c>
      <c r="B6529" t="s">
        <v>90</v>
      </c>
      <c r="C6529" t="s">
        <v>553</v>
      </c>
      <c r="D6529" s="1">
        <v>45036</v>
      </c>
      <c r="F6529" t="b">
        <v>1</v>
      </c>
      <c r="G6529" s="6">
        <v>8054660</v>
      </c>
      <c r="H6529">
        <v>0</v>
      </c>
      <c r="I6529">
        <v>0</v>
      </c>
      <c r="J6529" s="6">
        <v>8054660</v>
      </c>
    </row>
    <row r="6530" spans="1:10" x14ac:dyDescent="0.3">
      <c r="A6530" s="5">
        <v>46113</v>
      </c>
      <c r="B6530" t="s">
        <v>91</v>
      </c>
      <c r="C6530" t="s">
        <v>554</v>
      </c>
      <c r="D6530" s="1">
        <v>45042</v>
      </c>
      <c r="F6530" t="b">
        <v>1</v>
      </c>
      <c r="G6530" s="6">
        <v>11159600</v>
      </c>
      <c r="H6530">
        <v>0</v>
      </c>
      <c r="I6530">
        <v>0</v>
      </c>
      <c r="J6530" s="6">
        <v>11159600</v>
      </c>
    </row>
    <row r="6531" spans="1:10" x14ac:dyDescent="0.3">
      <c r="A6531" s="5">
        <v>46113</v>
      </c>
      <c r="B6531" t="s">
        <v>92</v>
      </c>
      <c r="C6531" t="s">
        <v>555</v>
      </c>
      <c r="D6531" s="1">
        <v>45049</v>
      </c>
      <c r="F6531" t="b">
        <v>1</v>
      </c>
      <c r="G6531" s="6">
        <v>3025500</v>
      </c>
      <c r="H6531" s="6">
        <v>99000</v>
      </c>
      <c r="I6531">
        <v>0</v>
      </c>
      <c r="J6531" s="6">
        <v>3124500</v>
      </c>
    </row>
    <row r="6532" spans="1:10" x14ac:dyDescent="0.3">
      <c r="A6532" s="5">
        <v>46113</v>
      </c>
      <c r="B6532" t="s">
        <v>93</v>
      </c>
      <c r="C6532" t="s">
        <v>556</v>
      </c>
      <c r="D6532" s="1">
        <v>45077</v>
      </c>
      <c r="F6532" t="b">
        <v>1</v>
      </c>
      <c r="G6532" s="6">
        <v>4588420</v>
      </c>
      <c r="H6532">
        <v>0</v>
      </c>
      <c r="I6532">
        <v>0</v>
      </c>
      <c r="J6532" s="6">
        <v>4588420</v>
      </c>
    </row>
    <row r="6533" spans="1:10" x14ac:dyDescent="0.3">
      <c r="A6533" s="5">
        <v>46113</v>
      </c>
      <c r="B6533" t="s">
        <v>94</v>
      </c>
      <c r="C6533" t="s">
        <v>557</v>
      </c>
      <c r="D6533" s="1">
        <v>45097</v>
      </c>
      <c r="F6533" t="b">
        <v>1</v>
      </c>
      <c r="G6533" s="6">
        <v>4091450</v>
      </c>
      <c r="H6533">
        <v>0</v>
      </c>
      <c r="I6533">
        <v>0</v>
      </c>
      <c r="J6533" s="6">
        <v>4091450</v>
      </c>
    </row>
    <row r="6534" spans="1:10" x14ac:dyDescent="0.3">
      <c r="A6534" s="5">
        <v>46113</v>
      </c>
      <c r="B6534" t="s">
        <v>95</v>
      </c>
      <c r="C6534" t="s">
        <v>558</v>
      </c>
      <c r="D6534" s="1">
        <v>45120</v>
      </c>
      <c r="F6534" t="b">
        <v>1</v>
      </c>
      <c r="G6534" s="6">
        <v>4218570</v>
      </c>
      <c r="H6534">
        <v>0</v>
      </c>
      <c r="I6534">
        <v>0</v>
      </c>
      <c r="J6534" s="6">
        <v>4218570</v>
      </c>
    </row>
    <row r="6535" spans="1:10" x14ac:dyDescent="0.3">
      <c r="A6535" s="5">
        <v>46113</v>
      </c>
      <c r="B6535" t="s">
        <v>96</v>
      </c>
      <c r="C6535" t="s">
        <v>559</v>
      </c>
      <c r="D6535" s="1">
        <v>45120</v>
      </c>
      <c r="F6535" t="b">
        <v>1</v>
      </c>
      <c r="G6535" s="6">
        <v>4584470</v>
      </c>
      <c r="H6535">
        <v>0</v>
      </c>
      <c r="I6535">
        <v>0</v>
      </c>
      <c r="J6535" s="6">
        <v>4584470</v>
      </c>
    </row>
    <row r="6536" spans="1:10" x14ac:dyDescent="0.3">
      <c r="A6536" s="5">
        <v>46113</v>
      </c>
      <c r="B6536" t="s">
        <v>97</v>
      </c>
      <c r="C6536" t="s">
        <v>560</v>
      </c>
      <c r="D6536" s="1">
        <v>45121</v>
      </c>
      <c r="F6536" t="b">
        <v>1</v>
      </c>
      <c r="G6536" s="6">
        <v>4765720</v>
      </c>
      <c r="H6536">
        <v>0</v>
      </c>
      <c r="I6536">
        <v>0</v>
      </c>
      <c r="J6536" s="6">
        <v>4765720</v>
      </c>
    </row>
    <row r="6537" spans="1:10" x14ac:dyDescent="0.3">
      <c r="A6537" s="5">
        <v>46113</v>
      </c>
      <c r="B6537" t="s">
        <v>98</v>
      </c>
      <c r="C6537" t="s">
        <v>561</v>
      </c>
      <c r="D6537" s="1">
        <v>45121</v>
      </c>
      <c r="F6537" t="b">
        <v>1</v>
      </c>
      <c r="G6537" s="6">
        <v>3761240</v>
      </c>
      <c r="H6537">
        <v>0</v>
      </c>
      <c r="I6537">
        <v>0</v>
      </c>
      <c r="J6537" s="6">
        <v>3761240</v>
      </c>
    </row>
    <row r="6538" spans="1:10" x14ac:dyDescent="0.3">
      <c r="A6538" s="5">
        <v>46113</v>
      </c>
      <c r="B6538" t="s">
        <v>99</v>
      </c>
      <c r="C6538" t="s">
        <v>562</v>
      </c>
      <c r="D6538" s="1">
        <v>45126</v>
      </c>
      <c r="F6538" t="b">
        <v>1</v>
      </c>
      <c r="G6538" s="6">
        <v>5992510</v>
      </c>
      <c r="H6538">
        <v>0</v>
      </c>
      <c r="I6538">
        <v>0</v>
      </c>
      <c r="J6538" s="6">
        <v>5992510</v>
      </c>
    </row>
    <row r="6539" spans="1:10" x14ac:dyDescent="0.3">
      <c r="A6539" s="5">
        <v>46113</v>
      </c>
      <c r="B6539" t="s">
        <v>100</v>
      </c>
      <c r="C6539" t="s">
        <v>563</v>
      </c>
      <c r="D6539" s="1">
        <v>45133</v>
      </c>
      <c r="F6539" t="b">
        <v>1</v>
      </c>
      <c r="G6539" s="6">
        <v>6174100</v>
      </c>
      <c r="H6539">
        <v>0</v>
      </c>
      <c r="I6539">
        <v>0</v>
      </c>
      <c r="J6539" s="6">
        <v>6174100</v>
      </c>
    </row>
    <row r="6540" spans="1:10" x14ac:dyDescent="0.3">
      <c r="A6540" s="5">
        <v>46113</v>
      </c>
      <c r="B6540" t="s">
        <v>101</v>
      </c>
      <c r="C6540" t="s">
        <v>564</v>
      </c>
      <c r="D6540" s="1">
        <v>45140</v>
      </c>
      <c r="F6540" t="b">
        <v>1</v>
      </c>
      <c r="G6540" s="6">
        <v>3862050</v>
      </c>
      <c r="H6540">
        <v>0</v>
      </c>
      <c r="I6540" s="6">
        <v>4060</v>
      </c>
      <c r="J6540" s="6">
        <v>3866110</v>
      </c>
    </row>
    <row r="6541" spans="1:10" x14ac:dyDescent="0.3">
      <c r="A6541" s="5">
        <v>46113</v>
      </c>
      <c r="B6541" t="s">
        <v>102</v>
      </c>
      <c r="C6541" t="s">
        <v>565</v>
      </c>
      <c r="D6541" s="1">
        <v>45154</v>
      </c>
      <c r="F6541" t="b">
        <v>1</v>
      </c>
      <c r="G6541" s="6">
        <v>9013000</v>
      </c>
      <c r="H6541">
        <v>0</v>
      </c>
      <c r="I6541">
        <v>0</v>
      </c>
      <c r="J6541" s="6">
        <v>9013000</v>
      </c>
    </row>
    <row r="6542" spans="1:10" x14ac:dyDescent="0.3">
      <c r="A6542" s="5">
        <v>46113</v>
      </c>
      <c r="B6542" t="s">
        <v>103</v>
      </c>
      <c r="C6542" t="s">
        <v>566</v>
      </c>
      <c r="D6542" s="1">
        <v>45159</v>
      </c>
      <c r="F6542" t="b">
        <v>1</v>
      </c>
      <c r="G6542" s="6">
        <v>7411180</v>
      </c>
      <c r="H6542">
        <v>0</v>
      </c>
      <c r="I6542">
        <v>0</v>
      </c>
      <c r="J6542" s="6">
        <v>7411180</v>
      </c>
    </row>
    <row r="6543" spans="1:10" x14ac:dyDescent="0.3">
      <c r="A6543" s="5">
        <v>46113</v>
      </c>
      <c r="B6543" t="s">
        <v>104</v>
      </c>
      <c r="C6543" t="s">
        <v>567</v>
      </c>
      <c r="D6543" s="1">
        <v>45187</v>
      </c>
      <c r="F6543" t="b">
        <v>1</v>
      </c>
      <c r="G6543" s="6">
        <v>7335730</v>
      </c>
      <c r="H6543">
        <v>0</v>
      </c>
      <c r="I6543" s="6">
        <v>13490</v>
      </c>
      <c r="J6543" s="6">
        <v>7349220</v>
      </c>
    </row>
    <row r="6544" spans="1:10" x14ac:dyDescent="0.3">
      <c r="A6544" s="5">
        <v>46113</v>
      </c>
      <c r="B6544" t="s">
        <v>105</v>
      </c>
      <c r="C6544" t="s">
        <v>568</v>
      </c>
      <c r="D6544" s="1">
        <v>45187</v>
      </c>
      <c r="F6544" t="b">
        <v>1</v>
      </c>
      <c r="G6544" s="6">
        <v>5021360</v>
      </c>
      <c r="H6544">
        <v>0</v>
      </c>
      <c r="I6544">
        <v>0</v>
      </c>
      <c r="J6544" s="6">
        <v>5021360</v>
      </c>
    </row>
    <row r="6545" spans="1:10" x14ac:dyDescent="0.3">
      <c r="A6545" s="5">
        <v>46113</v>
      </c>
      <c r="B6545" t="s">
        <v>106</v>
      </c>
      <c r="C6545" t="s">
        <v>569</v>
      </c>
      <c r="D6545" s="1">
        <v>45188</v>
      </c>
      <c r="F6545" t="b">
        <v>1</v>
      </c>
      <c r="G6545" s="6">
        <v>3968600</v>
      </c>
      <c r="H6545">
        <v>0</v>
      </c>
      <c r="I6545">
        <v>0</v>
      </c>
      <c r="J6545" s="6">
        <v>3968600</v>
      </c>
    </row>
    <row r="6546" spans="1:10" x14ac:dyDescent="0.3">
      <c r="A6546" s="5">
        <v>46113</v>
      </c>
      <c r="B6546" t="s">
        <v>107</v>
      </c>
      <c r="C6546" t="s">
        <v>570</v>
      </c>
      <c r="D6546" s="1">
        <v>45189</v>
      </c>
      <c r="F6546" t="b">
        <v>1</v>
      </c>
      <c r="G6546" s="6">
        <v>6144700</v>
      </c>
      <c r="H6546">
        <v>0</v>
      </c>
      <c r="I6546">
        <v>0</v>
      </c>
      <c r="J6546" s="6">
        <v>6144700</v>
      </c>
    </row>
    <row r="6547" spans="1:10" x14ac:dyDescent="0.3">
      <c r="A6547" s="5">
        <v>46113</v>
      </c>
      <c r="B6547" t="s">
        <v>108</v>
      </c>
      <c r="C6547" t="s">
        <v>571</v>
      </c>
      <c r="D6547" s="1">
        <v>45194</v>
      </c>
      <c r="F6547" t="b">
        <v>1</v>
      </c>
      <c r="G6547" s="6">
        <v>7384900</v>
      </c>
      <c r="H6547">
        <v>0</v>
      </c>
      <c r="I6547">
        <v>0</v>
      </c>
      <c r="J6547" s="6">
        <v>7384900</v>
      </c>
    </row>
    <row r="6548" spans="1:10" x14ac:dyDescent="0.3">
      <c r="A6548" s="5">
        <v>46113</v>
      </c>
      <c r="B6548" t="s">
        <v>109</v>
      </c>
      <c r="C6548" t="s">
        <v>572</v>
      </c>
      <c r="D6548" s="1">
        <v>45195</v>
      </c>
      <c r="F6548" t="b">
        <v>1</v>
      </c>
      <c r="G6548" s="6">
        <v>8175340</v>
      </c>
      <c r="H6548">
        <v>0</v>
      </c>
      <c r="I6548" s="6">
        <v>26820</v>
      </c>
      <c r="J6548" s="6">
        <v>8202160</v>
      </c>
    </row>
    <row r="6549" spans="1:10" x14ac:dyDescent="0.3">
      <c r="A6549" s="5">
        <v>46113</v>
      </c>
      <c r="B6549" t="s">
        <v>110</v>
      </c>
      <c r="C6549" t="s">
        <v>573</v>
      </c>
      <c r="D6549" s="1">
        <v>45225</v>
      </c>
      <c r="F6549" t="b">
        <v>1</v>
      </c>
      <c r="G6549" s="6">
        <v>6599100</v>
      </c>
      <c r="H6549">
        <v>0</v>
      </c>
      <c r="I6549" s="6">
        <v>2500</v>
      </c>
      <c r="J6549" s="6">
        <v>6601600</v>
      </c>
    </row>
    <row r="6550" spans="1:10" x14ac:dyDescent="0.3">
      <c r="A6550" s="5">
        <v>46113</v>
      </c>
      <c r="B6550" t="s">
        <v>111</v>
      </c>
      <c r="C6550" t="s">
        <v>574</v>
      </c>
      <c r="D6550" s="1">
        <v>45229</v>
      </c>
      <c r="F6550" t="b">
        <v>1</v>
      </c>
      <c r="G6550" s="6">
        <v>7717610</v>
      </c>
      <c r="H6550">
        <v>0</v>
      </c>
      <c r="I6550">
        <v>0</v>
      </c>
      <c r="J6550" s="6">
        <v>7717610</v>
      </c>
    </row>
    <row r="6551" spans="1:10" x14ac:dyDescent="0.3">
      <c r="A6551" s="5">
        <v>46113</v>
      </c>
      <c r="B6551" t="s">
        <v>112</v>
      </c>
      <c r="C6551" t="s">
        <v>575</v>
      </c>
      <c r="D6551" s="1">
        <v>45236</v>
      </c>
      <c r="F6551" t="b">
        <v>1</v>
      </c>
      <c r="G6551" s="6">
        <v>4842020</v>
      </c>
      <c r="H6551">
        <v>0</v>
      </c>
      <c r="I6551" s="6">
        <v>20470</v>
      </c>
      <c r="J6551" s="6">
        <v>4862490</v>
      </c>
    </row>
    <row r="6552" spans="1:10" x14ac:dyDescent="0.3">
      <c r="A6552" s="5">
        <v>46113</v>
      </c>
      <c r="B6552" t="s">
        <v>113</v>
      </c>
      <c r="C6552" t="s">
        <v>576</v>
      </c>
      <c r="D6552" s="1">
        <v>45251</v>
      </c>
      <c r="F6552" t="b">
        <v>1</v>
      </c>
      <c r="G6552" s="6">
        <v>5853130</v>
      </c>
      <c r="H6552">
        <v>0</v>
      </c>
      <c r="I6552" s="6">
        <v>5800</v>
      </c>
      <c r="J6552" s="6">
        <v>5858930</v>
      </c>
    </row>
    <row r="6553" spans="1:10" x14ac:dyDescent="0.3">
      <c r="A6553" s="5">
        <v>46113</v>
      </c>
      <c r="B6553" t="s">
        <v>114</v>
      </c>
      <c r="C6553" t="s">
        <v>577</v>
      </c>
      <c r="D6553" s="1">
        <v>45272</v>
      </c>
      <c r="F6553" t="b">
        <v>1</v>
      </c>
      <c r="G6553" s="6">
        <v>6914760</v>
      </c>
      <c r="H6553">
        <v>0</v>
      </c>
      <c r="I6553">
        <v>0</v>
      </c>
      <c r="J6553" s="6">
        <v>6914760</v>
      </c>
    </row>
    <row r="6554" spans="1:10" x14ac:dyDescent="0.3">
      <c r="A6554" s="5">
        <v>46113</v>
      </c>
      <c r="B6554" t="s">
        <v>115</v>
      </c>
      <c r="C6554" t="s">
        <v>578</v>
      </c>
      <c r="D6554" s="1">
        <v>45278</v>
      </c>
      <c r="F6554" t="b">
        <v>1</v>
      </c>
      <c r="G6554" s="6">
        <v>6259650</v>
      </c>
      <c r="H6554">
        <v>0</v>
      </c>
      <c r="I6554">
        <v>0</v>
      </c>
      <c r="J6554" s="6">
        <v>6259650</v>
      </c>
    </row>
    <row r="6555" spans="1:10" x14ac:dyDescent="0.3">
      <c r="A6555" s="5">
        <v>46113</v>
      </c>
      <c r="B6555" t="s">
        <v>116</v>
      </c>
      <c r="C6555" t="s">
        <v>579</v>
      </c>
      <c r="D6555" s="1">
        <v>45295</v>
      </c>
      <c r="F6555" t="b">
        <v>1</v>
      </c>
      <c r="G6555" s="6">
        <v>7617490</v>
      </c>
      <c r="H6555">
        <v>0</v>
      </c>
      <c r="I6555" s="6">
        <v>28010</v>
      </c>
      <c r="J6555" s="6">
        <v>7645500</v>
      </c>
    </row>
    <row r="6556" spans="1:10" x14ac:dyDescent="0.3">
      <c r="A6556" s="5">
        <v>46113</v>
      </c>
      <c r="B6556" t="s">
        <v>117</v>
      </c>
      <c r="C6556" t="s">
        <v>581</v>
      </c>
      <c r="D6556" s="1">
        <v>45296</v>
      </c>
      <c r="E6556" s="1">
        <v>45929</v>
      </c>
      <c r="F6556" t="b">
        <v>1</v>
      </c>
      <c r="G6556">
        <v>0</v>
      </c>
      <c r="H6556">
        <v>0</v>
      </c>
      <c r="I6556">
        <v>0</v>
      </c>
      <c r="J6556">
        <v>0</v>
      </c>
    </row>
    <row r="6557" spans="1:10" x14ac:dyDescent="0.3">
      <c r="A6557" s="5">
        <v>46113</v>
      </c>
      <c r="B6557" t="s">
        <v>118</v>
      </c>
      <c r="C6557" t="s">
        <v>580</v>
      </c>
      <c r="D6557" s="1">
        <v>45307</v>
      </c>
      <c r="F6557" t="b">
        <v>1</v>
      </c>
      <c r="G6557" s="6">
        <v>5340520</v>
      </c>
      <c r="H6557">
        <v>0</v>
      </c>
      <c r="I6557">
        <v>0</v>
      </c>
      <c r="J6557" s="6">
        <v>5340520</v>
      </c>
    </row>
    <row r="6558" spans="1:10" x14ac:dyDescent="0.3">
      <c r="A6558" s="5">
        <v>46113</v>
      </c>
      <c r="B6558" t="s">
        <v>119</v>
      </c>
      <c r="C6558" t="s">
        <v>582</v>
      </c>
      <c r="D6558" s="1">
        <v>45308</v>
      </c>
      <c r="F6558" t="b">
        <v>1</v>
      </c>
      <c r="G6558" s="6">
        <v>6513180</v>
      </c>
      <c r="H6558">
        <v>0</v>
      </c>
      <c r="I6558">
        <v>0</v>
      </c>
      <c r="J6558" s="6">
        <v>6513180</v>
      </c>
    </row>
    <row r="6559" spans="1:10" x14ac:dyDescent="0.3">
      <c r="A6559" s="5">
        <v>46113</v>
      </c>
      <c r="B6559" t="s">
        <v>120</v>
      </c>
      <c r="C6559" t="s">
        <v>583</v>
      </c>
      <c r="D6559" s="1">
        <v>45316</v>
      </c>
      <c r="F6559" t="b">
        <v>1</v>
      </c>
      <c r="G6559" s="6">
        <v>6850500</v>
      </c>
      <c r="H6559">
        <v>0</v>
      </c>
      <c r="I6559">
        <v>0</v>
      </c>
      <c r="J6559" s="6">
        <v>6850500</v>
      </c>
    </row>
    <row r="6560" spans="1:10" x14ac:dyDescent="0.3">
      <c r="A6560" s="5">
        <v>46113</v>
      </c>
      <c r="B6560" t="s">
        <v>121</v>
      </c>
      <c r="C6560" t="s">
        <v>584</v>
      </c>
      <c r="D6560" s="1">
        <v>45323</v>
      </c>
      <c r="F6560" t="b">
        <v>1</v>
      </c>
      <c r="G6560" s="6">
        <v>2557070</v>
      </c>
      <c r="H6560">
        <v>0</v>
      </c>
      <c r="I6560">
        <v>0</v>
      </c>
      <c r="J6560" s="6">
        <v>2557070</v>
      </c>
    </row>
    <row r="6561" spans="1:10" x14ac:dyDescent="0.3">
      <c r="A6561" s="5">
        <v>46113</v>
      </c>
      <c r="B6561" t="s">
        <v>122</v>
      </c>
      <c r="C6561" t="s">
        <v>585</v>
      </c>
      <c r="D6561" s="1">
        <v>45345</v>
      </c>
      <c r="F6561" t="b">
        <v>1</v>
      </c>
      <c r="G6561" s="6">
        <v>5544000</v>
      </c>
      <c r="H6561">
        <v>0</v>
      </c>
      <c r="I6561">
        <v>0</v>
      </c>
      <c r="J6561" s="6">
        <v>5544000</v>
      </c>
    </row>
    <row r="6562" spans="1:10" x14ac:dyDescent="0.3">
      <c r="A6562" s="5">
        <v>46113</v>
      </c>
      <c r="B6562" t="s">
        <v>123</v>
      </c>
      <c r="C6562" t="s">
        <v>586</v>
      </c>
      <c r="D6562" s="1">
        <v>45351</v>
      </c>
      <c r="F6562" t="b">
        <v>1</v>
      </c>
      <c r="G6562" s="6">
        <v>3438550</v>
      </c>
      <c r="H6562">
        <v>0</v>
      </c>
      <c r="I6562">
        <v>0</v>
      </c>
      <c r="J6562" s="6">
        <v>3438550</v>
      </c>
    </row>
    <row r="6563" spans="1:10" x14ac:dyDescent="0.3">
      <c r="A6563" s="5">
        <v>46113</v>
      </c>
      <c r="B6563" t="s">
        <v>124</v>
      </c>
      <c r="C6563" t="s">
        <v>587</v>
      </c>
      <c r="D6563" s="1">
        <v>45359</v>
      </c>
      <c r="F6563" t="b">
        <v>1</v>
      </c>
      <c r="G6563" s="6">
        <v>5555900</v>
      </c>
      <c r="H6563">
        <v>0</v>
      </c>
      <c r="I6563">
        <v>800</v>
      </c>
      <c r="J6563" s="6">
        <v>5556700</v>
      </c>
    </row>
    <row r="6564" spans="1:10" x14ac:dyDescent="0.3">
      <c r="A6564" s="5">
        <v>46113</v>
      </c>
      <c r="B6564" t="s">
        <v>125</v>
      </c>
      <c r="C6564" t="s">
        <v>588</v>
      </c>
      <c r="D6564" s="1">
        <v>45363</v>
      </c>
      <c r="F6564" t="b">
        <v>1</v>
      </c>
      <c r="G6564" s="6">
        <v>1751550</v>
      </c>
      <c r="H6564">
        <v>0</v>
      </c>
      <c r="I6564">
        <v>0</v>
      </c>
      <c r="J6564" s="6">
        <v>1751550</v>
      </c>
    </row>
    <row r="6565" spans="1:10" x14ac:dyDescent="0.3">
      <c r="A6565" s="5">
        <v>46113</v>
      </c>
      <c r="B6565" t="s">
        <v>126</v>
      </c>
      <c r="C6565" t="s">
        <v>589</v>
      </c>
      <c r="D6565" s="1">
        <v>45364</v>
      </c>
      <c r="F6565" t="b">
        <v>1</v>
      </c>
      <c r="G6565" s="6">
        <v>4859850</v>
      </c>
      <c r="H6565">
        <v>0</v>
      </c>
      <c r="I6565">
        <v>0</v>
      </c>
      <c r="J6565" s="6">
        <v>4859850</v>
      </c>
    </row>
    <row r="6566" spans="1:10" x14ac:dyDescent="0.3">
      <c r="A6566" s="5">
        <v>46113</v>
      </c>
      <c r="B6566" t="s">
        <v>127</v>
      </c>
      <c r="C6566" t="s">
        <v>590</v>
      </c>
      <c r="D6566" s="1">
        <v>45386</v>
      </c>
      <c r="F6566" t="b">
        <v>1</v>
      </c>
      <c r="G6566" s="6">
        <v>5450630</v>
      </c>
      <c r="H6566">
        <v>0</v>
      </c>
      <c r="I6566" s="6">
        <v>18580</v>
      </c>
      <c r="J6566" s="6">
        <v>5469210</v>
      </c>
    </row>
    <row r="6567" spans="1:10" x14ac:dyDescent="0.3">
      <c r="A6567" s="5">
        <v>46113</v>
      </c>
      <c r="B6567" t="s">
        <v>128</v>
      </c>
      <c r="C6567" t="s">
        <v>591</v>
      </c>
      <c r="D6567" s="1">
        <v>45387</v>
      </c>
      <c r="F6567" t="b">
        <v>1</v>
      </c>
      <c r="G6567" s="6">
        <v>4663350</v>
      </c>
      <c r="H6567">
        <v>0</v>
      </c>
      <c r="I6567" s="6">
        <v>12950</v>
      </c>
      <c r="J6567" s="6">
        <v>4676300</v>
      </c>
    </row>
    <row r="6568" spans="1:10" x14ac:dyDescent="0.3">
      <c r="A6568" s="5">
        <v>46113</v>
      </c>
      <c r="B6568" t="s">
        <v>129</v>
      </c>
      <c r="C6568" t="s">
        <v>592</v>
      </c>
      <c r="D6568" s="1">
        <v>45434</v>
      </c>
      <c r="F6568" t="b">
        <v>1</v>
      </c>
      <c r="G6568" s="6">
        <v>4872890</v>
      </c>
      <c r="H6568">
        <v>0</v>
      </c>
      <c r="I6568">
        <v>0</v>
      </c>
      <c r="J6568" s="6">
        <v>4872890</v>
      </c>
    </row>
    <row r="6569" spans="1:10" x14ac:dyDescent="0.3">
      <c r="A6569" s="5">
        <v>46113</v>
      </c>
      <c r="B6569" t="s">
        <v>130</v>
      </c>
      <c r="C6569" t="s">
        <v>593</v>
      </c>
      <c r="D6569" s="1">
        <v>45436</v>
      </c>
      <c r="F6569" t="b">
        <v>1</v>
      </c>
      <c r="G6569" s="6">
        <v>3240650</v>
      </c>
      <c r="H6569">
        <v>0</v>
      </c>
      <c r="I6569">
        <v>0</v>
      </c>
      <c r="J6569" s="6">
        <v>3240650</v>
      </c>
    </row>
    <row r="6570" spans="1:10" x14ac:dyDescent="0.3">
      <c r="A6570" s="5">
        <v>46113</v>
      </c>
      <c r="B6570" t="s">
        <v>131</v>
      </c>
      <c r="C6570" t="s">
        <v>594</v>
      </c>
      <c r="D6570" s="1">
        <v>45469</v>
      </c>
      <c r="F6570" t="b">
        <v>1</v>
      </c>
      <c r="G6570" s="6">
        <v>8272990</v>
      </c>
      <c r="H6570">
        <v>0</v>
      </c>
      <c r="I6570">
        <v>0</v>
      </c>
      <c r="J6570" s="6">
        <v>8272990</v>
      </c>
    </row>
    <row r="6571" spans="1:10" x14ac:dyDescent="0.3">
      <c r="A6571" s="5">
        <v>46113</v>
      </c>
      <c r="B6571" t="s">
        <v>132</v>
      </c>
      <c r="C6571" t="s">
        <v>598</v>
      </c>
      <c r="D6571" s="1">
        <v>45475</v>
      </c>
      <c r="F6571" t="b">
        <v>1</v>
      </c>
      <c r="G6571" s="6">
        <v>5696800</v>
      </c>
      <c r="H6571">
        <v>0</v>
      </c>
      <c r="I6571">
        <v>0</v>
      </c>
      <c r="J6571" s="6">
        <v>5696800</v>
      </c>
    </row>
    <row r="6572" spans="1:10" x14ac:dyDescent="0.3">
      <c r="A6572" s="5">
        <v>46113</v>
      </c>
      <c r="B6572" t="s">
        <v>133</v>
      </c>
      <c r="C6572" t="s">
        <v>599</v>
      </c>
      <c r="D6572" s="1">
        <v>45495</v>
      </c>
      <c r="F6572" t="b">
        <v>1</v>
      </c>
      <c r="G6572" s="6">
        <v>1939200</v>
      </c>
      <c r="H6572">
        <v>0</v>
      </c>
      <c r="I6572">
        <v>0</v>
      </c>
      <c r="J6572" s="6">
        <v>1939200</v>
      </c>
    </row>
    <row r="6573" spans="1:10" x14ac:dyDescent="0.3">
      <c r="A6573" s="5">
        <v>46113</v>
      </c>
      <c r="B6573" t="s">
        <v>134</v>
      </c>
      <c r="C6573" t="s">
        <v>600</v>
      </c>
      <c r="D6573" s="1">
        <v>45505</v>
      </c>
      <c r="F6573" t="b">
        <v>1</v>
      </c>
      <c r="G6573" s="6">
        <v>3896000</v>
      </c>
      <c r="H6573">
        <v>0</v>
      </c>
      <c r="I6573">
        <v>0</v>
      </c>
      <c r="J6573" s="6">
        <v>3896000</v>
      </c>
    </row>
    <row r="6574" spans="1:10" x14ac:dyDescent="0.3">
      <c r="A6574" s="5">
        <v>46113</v>
      </c>
      <c r="B6574" t="s">
        <v>135</v>
      </c>
      <c r="C6574" t="s">
        <v>601</v>
      </c>
      <c r="D6574" s="1">
        <v>45531</v>
      </c>
      <c r="F6574" t="b">
        <v>1</v>
      </c>
      <c r="G6574" s="6">
        <v>8421140</v>
      </c>
      <c r="H6574">
        <v>0</v>
      </c>
      <c r="I6574">
        <v>0</v>
      </c>
      <c r="J6574" s="6">
        <v>8421140</v>
      </c>
    </row>
    <row r="6575" spans="1:10" x14ac:dyDescent="0.3">
      <c r="A6575" s="5">
        <v>46113</v>
      </c>
      <c r="B6575" t="s">
        <v>136</v>
      </c>
      <c r="C6575" t="s">
        <v>602</v>
      </c>
      <c r="D6575" s="1">
        <v>45532</v>
      </c>
      <c r="F6575" t="b">
        <v>1</v>
      </c>
      <c r="G6575" s="6">
        <v>3103850</v>
      </c>
      <c r="H6575">
        <v>0</v>
      </c>
      <c r="I6575">
        <v>0</v>
      </c>
      <c r="J6575" s="6">
        <v>3103850</v>
      </c>
    </row>
    <row r="6576" spans="1:10" x14ac:dyDescent="0.3">
      <c r="A6576" s="5">
        <v>46113</v>
      </c>
      <c r="B6576" t="s">
        <v>137</v>
      </c>
      <c r="C6576" t="s">
        <v>603</v>
      </c>
      <c r="D6576" s="1">
        <v>45541</v>
      </c>
      <c r="F6576" t="b">
        <v>1</v>
      </c>
      <c r="G6576" s="6">
        <v>5034150</v>
      </c>
      <c r="H6576">
        <v>0</v>
      </c>
      <c r="I6576">
        <v>0</v>
      </c>
      <c r="J6576" s="6">
        <v>5034150</v>
      </c>
    </row>
    <row r="6577" spans="1:10" x14ac:dyDescent="0.3">
      <c r="A6577" s="5">
        <v>46113</v>
      </c>
      <c r="B6577" t="s">
        <v>138</v>
      </c>
      <c r="C6577" t="s">
        <v>604</v>
      </c>
      <c r="D6577" s="1">
        <v>45540</v>
      </c>
      <c r="F6577" t="b">
        <v>1</v>
      </c>
      <c r="G6577" s="6">
        <v>4441990</v>
      </c>
      <c r="H6577">
        <v>0</v>
      </c>
      <c r="I6577">
        <v>0</v>
      </c>
      <c r="J6577" s="6">
        <v>4441990</v>
      </c>
    </row>
    <row r="6578" spans="1:10" x14ac:dyDescent="0.3">
      <c r="A6578" s="5">
        <v>46113</v>
      </c>
      <c r="B6578" t="s">
        <v>139</v>
      </c>
      <c r="C6578" t="s">
        <v>605</v>
      </c>
      <c r="D6578" s="1">
        <v>45567</v>
      </c>
      <c r="F6578" t="b">
        <v>1</v>
      </c>
      <c r="G6578" s="6">
        <v>5583900</v>
      </c>
      <c r="H6578">
        <v>0</v>
      </c>
      <c r="I6578">
        <v>0</v>
      </c>
      <c r="J6578" s="6">
        <v>5583900</v>
      </c>
    </row>
    <row r="6579" spans="1:10" x14ac:dyDescent="0.3">
      <c r="A6579" s="5">
        <v>46113</v>
      </c>
      <c r="B6579" t="s">
        <v>140</v>
      </c>
      <c r="C6579" t="s">
        <v>606</v>
      </c>
      <c r="D6579" s="1">
        <v>45589</v>
      </c>
      <c r="F6579" t="b">
        <v>1</v>
      </c>
      <c r="G6579" s="6">
        <v>4162300</v>
      </c>
      <c r="H6579">
        <v>0</v>
      </c>
      <c r="I6579" s="6">
        <v>6000</v>
      </c>
      <c r="J6579" s="6">
        <v>4168300</v>
      </c>
    </row>
    <row r="6580" spans="1:10" x14ac:dyDescent="0.3">
      <c r="A6580" s="5">
        <v>46113</v>
      </c>
      <c r="B6580" t="s">
        <v>141</v>
      </c>
      <c r="C6580" t="s">
        <v>607</v>
      </c>
      <c r="D6580" s="1">
        <v>45611</v>
      </c>
      <c r="F6580" t="b">
        <v>1</v>
      </c>
      <c r="G6580" s="6">
        <v>4758520</v>
      </c>
      <c r="H6580">
        <v>0</v>
      </c>
      <c r="I6580" s="6">
        <v>15960</v>
      </c>
      <c r="J6580" s="6">
        <v>4774480</v>
      </c>
    </row>
    <row r="6581" spans="1:10" x14ac:dyDescent="0.3">
      <c r="A6581" s="5">
        <v>46113</v>
      </c>
      <c r="B6581" t="s">
        <v>142</v>
      </c>
      <c r="C6581" t="s">
        <v>608</v>
      </c>
      <c r="D6581" s="1">
        <v>45652</v>
      </c>
      <c r="F6581" t="b">
        <v>1</v>
      </c>
      <c r="G6581" s="6">
        <v>4091350</v>
      </c>
      <c r="H6581">
        <v>0</v>
      </c>
      <c r="I6581">
        <v>0</v>
      </c>
      <c r="J6581" s="6">
        <v>4091350</v>
      </c>
    </row>
    <row r="6582" spans="1:10" x14ac:dyDescent="0.3">
      <c r="A6582" s="5">
        <v>46113</v>
      </c>
      <c r="B6582" t="s">
        <v>143</v>
      </c>
      <c r="C6582" t="s">
        <v>609</v>
      </c>
      <c r="D6582" s="1">
        <v>45659</v>
      </c>
      <c r="F6582" t="b">
        <v>1</v>
      </c>
      <c r="G6582" s="6">
        <v>7394650</v>
      </c>
      <c r="H6582">
        <v>0</v>
      </c>
      <c r="I6582">
        <v>0</v>
      </c>
      <c r="J6582" s="6">
        <v>7394650</v>
      </c>
    </row>
    <row r="6583" spans="1:10" x14ac:dyDescent="0.3">
      <c r="A6583" s="5">
        <v>46113</v>
      </c>
      <c r="B6583" t="s">
        <v>144</v>
      </c>
      <c r="C6583" t="s">
        <v>610</v>
      </c>
      <c r="D6583" s="1">
        <v>45755</v>
      </c>
      <c r="F6583" t="b">
        <v>0</v>
      </c>
      <c r="G6583" s="6">
        <v>8963500</v>
      </c>
      <c r="H6583">
        <v>0</v>
      </c>
      <c r="I6583" s="6">
        <v>6950</v>
      </c>
      <c r="J6583" s="6">
        <v>8970450</v>
      </c>
    </row>
    <row r="6584" spans="1:10" x14ac:dyDescent="0.3">
      <c r="A6584" s="5">
        <v>46113</v>
      </c>
      <c r="B6584" t="s">
        <v>145</v>
      </c>
      <c r="C6584" t="s">
        <v>611</v>
      </c>
      <c r="D6584" s="1">
        <v>45860</v>
      </c>
      <c r="F6584" t="b">
        <v>0</v>
      </c>
      <c r="G6584" s="6">
        <v>3524500</v>
      </c>
      <c r="H6584">
        <v>0</v>
      </c>
      <c r="I6584">
        <v>0</v>
      </c>
      <c r="J6584" s="6">
        <v>3524500</v>
      </c>
    </row>
    <row r="6585" spans="1:10" x14ac:dyDescent="0.3">
      <c r="A6585" s="5">
        <v>46113</v>
      </c>
      <c r="B6585" t="s">
        <v>147</v>
      </c>
      <c r="C6585" t="s">
        <v>612</v>
      </c>
      <c r="D6585" s="1">
        <v>45880</v>
      </c>
      <c r="F6585" t="b">
        <v>0</v>
      </c>
      <c r="G6585" s="6">
        <v>6750850</v>
      </c>
      <c r="H6585">
        <v>0</v>
      </c>
      <c r="I6585">
        <v>0</v>
      </c>
      <c r="J6585" s="6">
        <v>6750850</v>
      </c>
    </row>
    <row r="6586" spans="1:10" x14ac:dyDescent="0.3">
      <c r="A6586" s="5">
        <v>46113</v>
      </c>
      <c r="B6586" t="s">
        <v>146</v>
      </c>
      <c r="C6586" t="s">
        <v>613</v>
      </c>
      <c r="D6586" s="1">
        <v>45867</v>
      </c>
      <c r="F6586" t="b">
        <v>0</v>
      </c>
      <c r="G6586" s="6">
        <v>4506590</v>
      </c>
      <c r="H6586">
        <v>0</v>
      </c>
      <c r="I6586">
        <v>0</v>
      </c>
      <c r="J6586" s="6">
        <v>4506590</v>
      </c>
    </row>
    <row r="6587" spans="1:10" x14ac:dyDescent="0.3">
      <c r="A6587" s="5">
        <v>46113</v>
      </c>
      <c r="B6587" t="s">
        <v>148</v>
      </c>
      <c r="C6587" t="s">
        <v>615</v>
      </c>
      <c r="D6587" s="1">
        <v>45911</v>
      </c>
      <c r="F6587" t="b">
        <v>0</v>
      </c>
      <c r="G6587" s="6">
        <v>5356650</v>
      </c>
      <c r="H6587">
        <v>0</v>
      </c>
      <c r="I6587">
        <v>0</v>
      </c>
      <c r="J6587" s="6">
        <v>5356650</v>
      </c>
    </row>
    <row r="6588" spans="1:10" x14ac:dyDescent="0.3">
      <c r="A6588" s="5">
        <v>46113</v>
      </c>
      <c r="B6588" t="s">
        <v>149</v>
      </c>
      <c r="C6588" t="s">
        <v>616</v>
      </c>
      <c r="D6588" s="1">
        <v>45912</v>
      </c>
      <c r="F6588" t="b">
        <v>0</v>
      </c>
      <c r="G6588" s="6">
        <v>4320530</v>
      </c>
      <c r="H6588">
        <v>0</v>
      </c>
      <c r="I6588">
        <v>0</v>
      </c>
      <c r="J6588" s="6">
        <v>4320530</v>
      </c>
    </row>
    <row r="6589" spans="1:10" x14ac:dyDescent="0.3">
      <c r="A6589" s="5">
        <v>46113</v>
      </c>
      <c r="B6589" t="s">
        <v>150</v>
      </c>
      <c r="C6589" t="s">
        <v>617</v>
      </c>
      <c r="D6589" s="1">
        <v>45912</v>
      </c>
      <c r="F6589" t="b">
        <v>0</v>
      </c>
      <c r="G6589" s="6">
        <v>4914460</v>
      </c>
      <c r="H6589">
        <v>0</v>
      </c>
      <c r="I6589">
        <v>0</v>
      </c>
      <c r="J6589" s="6">
        <v>4914460</v>
      </c>
    </row>
    <row r="6590" spans="1:10" x14ac:dyDescent="0.3">
      <c r="A6590" s="5">
        <v>46113</v>
      </c>
      <c r="B6590" t="s">
        <v>151</v>
      </c>
      <c r="C6590" t="s">
        <v>618</v>
      </c>
      <c r="D6590" s="1">
        <v>45952</v>
      </c>
      <c r="F6590" t="b">
        <v>0</v>
      </c>
      <c r="G6590" s="6">
        <v>2631160</v>
      </c>
      <c r="H6590">
        <v>0</v>
      </c>
      <c r="I6590">
        <v>0</v>
      </c>
      <c r="J6590" s="6">
        <v>2631160</v>
      </c>
    </row>
    <row r="6591" spans="1:10" x14ac:dyDescent="0.3">
      <c r="A6591" s="5">
        <v>46113</v>
      </c>
      <c r="B6591" t="s">
        <v>152</v>
      </c>
      <c r="C6591" t="s">
        <v>619</v>
      </c>
      <c r="D6591" s="1">
        <v>45959</v>
      </c>
      <c r="F6591" t="b">
        <v>0</v>
      </c>
      <c r="G6591" s="6">
        <v>4176260</v>
      </c>
      <c r="H6591">
        <v>0</v>
      </c>
      <c r="I6591" s="6">
        <v>21550</v>
      </c>
      <c r="J6591" s="6">
        <v>4197810</v>
      </c>
    </row>
    <row r="6592" spans="1:10" x14ac:dyDescent="0.3">
      <c r="A6592" s="5">
        <v>46113</v>
      </c>
      <c r="B6592" t="s">
        <v>153</v>
      </c>
      <c r="C6592" t="s">
        <v>620</v>
      </c>
      <c r="D6592" s="1">
        <v>45975</v>
      </c>
      <c r="F6592" t="b">
        <v>0</v>
      </c>
      <c r="G6592" s="6">
        <v>3259250</v>
      </c>
      <c r="H6592">
        <v>0</v>
      </c>
      <c r="I6592">
        <v>0</v>
      </c>
      <c r="J6592" s="6">
        <v>3259250</v>
      </c>
    </row>
    <row r="6593" spans="1:10" x14ac:dyDescent="0.3">
      <c r="A6593" s="5">
        <v>46113</v>
      </c>
      <c r="B6593" t="s">
        <v>154</v>
      </c>
      <c r="C6593" t="s">
        <v>621</v>
      </c>
      <c r="D6593" s="1">
        <v>45980</v>
      </c>
      <c r="F6593" t="b">
        <v>0</v>
      </c>
      <c r="G6593" s="6">
        <v>4467220</v>
      </c>
      <c r="H6593">
        <v>0</v>
      </c>
      <c r="I6593">
        <v>0</v>
      </c>
      <c r="J6593" s="6">
        <v>4467220</v>
      </c>
    </row>
    <row r="6594" spans="1:10" x14ac:dyDescent="0.3">
      <c r="A6594" s="5">
        <v>46113</v>
      </c>
      <c r="B6594" t="s">
        <v>155</v>
      </c>
      <c r="C6594" t="s">
        <v>623</v>
      </c>
      <c r="D6594" s="1">
        <v>46044</v>
      </c>
      <c r="F6594" t="b">
        <v>0</v>
      </c>
      <c r="G6594" s="6">
        <v>3639290</v>
      </c>
      <c r="H6594">
        <v>0</v>
      </c>
      <c r="I6594">
        <v>0</v>
      </c>
      <c r="J6594" s="6">
        <v>3639290</v>
      </c>
    </row>
    <row r="6595" spans="1:10" x14ac:dyDescent="0.3">
      <c r="A6595" s="5">
        <v>46113</v>
      </c>
      <c r="B6595" t="s">
        <v>157</v>
      </c>
      <c r="C6595" t="s">
        <v>624</v>
      </c>
      <c r="D6595" s="1">
        <v>46135</v>
      </c>
      <c r="F6595" t="b">
        <v>0</v>
      </c>
      <c r="G6595" s="6">
        <v>1145400</v>
      </c>
      <c r="H6595">
        <v>0</v>
      </c>
      <c r="I6595">
        <v>0</v>
      </c>
      <c r="J6595" s="6">
        <v>1145400</v>
      </c>
    </row>
    <row r="6596" spans="1:10" x14ac:dyDescent="0.3">
      <c r="A6596" s="5">
        <v>46113</v>
      </c>
      <c r="B6596" t="s">
        <v>158</v>
      </c>
      <c r="C6596" t="s">
        <v>625</v>
      </c>
      <c r="D6596" s="1">
        <v>46127</v>
      </c>
      <c r="F6596" t="b">
        <v>0</v>
      </c>
      <c r="G6596" s="6">
        <v>1090260</v>
      </c>
      <c r="H6596">
        <v>0</v>
      </c>
      <c r="I6596">
        <v>0</v>
      </c>
      <c r="J6596" s="6">
        <v>1090260</v>
      </c>
    </row>
    <row r="6597" spans="1:10" x14ac:dyDescent="0.3">
      <c r="A6597" s="5">
        <v>46113</v>
      </c>
      <c r="B6597" t="s">
        <v>159</v>
      </c>
      <c r="C6597" t="s">
        <v>626</v>
      </c>
      <c r="D6597" s="1">
        <v>46129</v>
      </c>
      <c r="F6597" t="b">
        <v>0</v>
      </c>
      <c r="G6597" s="6">
        <v>1695320</v>
      </c>
      <c r="H6597">
        <v>0</v>
      </c>
      <c r="I6597">
        <v>600</v>
      </c>
      <c r="J6597" s="6">
        <v>1695920</v>
      </c>
    </row>
    <row r="6598" spans="1:10" x14ac:dyDescent="0.3">
      <c r="A6598" s="5">
        <v>46113</v>
      </c>
      <c r="B6598" t="s">
        <v>627</v>
      </c>
      <c r="C6598" t="s">
        <v>628</v>
      </c>
      <c r="D6598" s="1">
        <v>46114</v>
      </c>
      <c r="F6598" t="b">
        <v>0</v>
      </c>
      <c r="G6598" s="6">
        <v>6122200</v>
      </c>
      <c r="H6598">
        <v>0</v>
      </c>
      <c r="I6598">
        <v>0</v>
      </c>
      <c r="J6598" s="6">
        <v>6122200</v>
      </c>
    </row>
    <row r="6599" spans="1:10" x14ac:dyDescent="0.3">
      <c r="A6599" s="5">
        <v>46143</v>
      </c>
      <c r="B6599" t="s">
        <v>1</v>
      </c>
      <c r="C6599" t="s">
        <v>475</v>
      </c>
      <c r="D6599" s="1">
        <v>42292</v>
      </c>
      <c r="F6599" t="b">
        <v>1</v>
      </c>
      <c r="G6599" s="6">
        <v>7042650</v>
      </c>
      <c r="H6599" s="6">
        <v>253300</v>
      </c>
      <c r="I6599" s="6">
        <v>10500</v>
      </c>
      <c r="J6599" s="6">
        <v>7306450</v>
      </c>
    </row>
    <row r="6600" spans="1:10" x14ac:dyDescent="0.3">
      <c r="A6600" s="5">
        <v>46143</v>
      </c>
      <c r="B6600" t="s">
        <v>3</v>
      </c>
      <c r="C6600" t="s">
        <v>476</v>
      </c>
      <c r="D6600" s="1">
        <v>42444</v>
      </c>
      <c r="F6600" t="b">
        <v>1</v>
      </c>
      <c r="G6600" s="6">
        <v>3320250</v>
      </c>
      <c r="H6600">
        <v>0</v>
      </c>
      <c r="I6600" s="6">
        <v>7050</v>
      </c>
      <c r="J6600" s="6">
        <v>3327300</v>
      </c>
    </row>
    <row r="6601" spans="1:10" x14ac:dyDescent="0.3">
      <c r="A6601" s="5">
        <v>46143</v>
      </c>
      <c r="B6601" t="s">
        <v>4</v>
      </c>
      <c r="C6601" t="s">
        <v>477</v>
      </c>
      <c r="D6601" s="1">
        <v>42503</v>
      </c>
      <c r="F6601" t="b">
        <v>1</v>
      </c>
      <c r="G6601" s="6">
        <v>10438350</v>
      </c>
      <c r="H6601">
        <v>0</v>
      </c>
      <c r="I6601">
        <v>0</v>
      </c>
      <c r="J6601" s="6">
        <v>10438350</v>
      </c>
    </row>
    <row r="6602" spans="1:10" x14ac:dyDescent="0.3">
      <c r="A6602" s="5">
        <v>46143</v>
      </c>
      <c r="B6602" t="s">
        <v>6</v>
      </c>
      <c r="C6602" t="s">
        <v>478</v>
      </c>
      <c r="D6602" s="1">
        <v>42638</v>
      </c>
      <c r="F6602" t="b">
        <v>1</v>
      </c>
      <c r="G6602" s="6">
        <v>6726340</v>
      </c>
      <c r="H6602" s="6">
        <v>221900</v>
      </c>
      <c r="I6602" s="6">
        <v>5800</v>
      </c>
      <c r="J6602" s="6">
        <v>6954040</v>
      </c>
    </row>
    <row r="6603" spans="1:10" x14ac:dyDescent="0.3">
      <c r="A6603" s="5">
        <v>46143</v>
      </c>
      <c r="B6603" t="s">
        <v>8</v>
      </c>
      <c r="C6603" t="s">
        <v>479</v>
      </c>
      <c r="D6603" s="1">
        <v>42708</v>
      </c>
      <c r="F6603" t="b">
        <v>1</v>
      </c>
      <c r="G6603" s="6">
        <v>6951900</v>
      </c>
      <c r="H6603">
        <v>0</v>
      </c>
      <c r="I6603" s="6">
        <v>2600</v>
      </c>
      <c r="J6603" s="6">
        <v>6954500</v>
      </c>
    </row>
    <row r="6604" spans="1:10" x14ac:dyDescent="0.3">
      <c r="A6604" s="5">
        <v>46143</v>
      </c>
      <c r="B6604" t="s">
        <v>10</v>
      </c>
      <c r="C6604" t="s">
        <v>480</v>
      </c>
      <c r="D6604" s="1">
        <v>43039</v>
      </c>
      <c r="F6604" t="b">
        <v>1</v>
      </c>
      <c r="G6604" s="6">
        <v>5410950</v>
      </c>
      <c r="H6604" s="6">
        <v>209700</v>
      </c>
      <c r="I6604">
        <v>0</v>
      </c>
      <c r="J6604" s="6">
        <v>5620650</v>
      </c>
    </row>
    <row r="6605" spans="1:10" x14ac:dyDescent="0.3">
      <c r="A6605" s="5">
        <v>46143</v>
      </c>
      <c r="B6605" t="s">
        <v>11</v>
      </c>
      <c r="C6605" t="s">
        <v>481</v>
      </c>
      <c r="D6605" s="1">
        <v>43146</v>
      </c>
      <c r="F6605" t="b">
        <v>1</v>
      </c>
      <c r="G6605" s="6">
        <v>7152950</v>
      </c>
      <c r="H6605" s="6">
        <v>108500</v>
      </c>
      <c r="I6605">
        <v>0</v>
      </c>
      <c r="J6605" s="6">
        <v>7261450</v>
      </c>
    </row>
    <row r="6606" spans="1:10" x14ac:dyDescent="0.3">
      <c r="A6606" s="5">
        <v>46143</v>
      </c>
      <c r="B6606" t="s">
        <v>12</v>
      </c>
      <c r="C6606" t="s">
        <v>494</v>
      </c>
      <c r="D6606" s="1">
        <v>43252</v>
      </c>
      <c r="F6606" t="b">
        <v>1</v>
      </c>
      <c r="G6606" s="6">
        <v>894500</v>
      </c>
      <c r="H6606">
        <v>0</v>
      </c>
      <c r="I6606">
        <v>0</v>
      </c>
      <c r="J6606" s="6">
        <v>894500</v>
      </c>
    </row>
    <row r="6607" spans="1:10" x14ac:dyDescent="0.3">
      <c r="A6607" s="5">
        <v>46143</v>
      </c>
      <c r="B6607" t="s">
        <v>13</v>
      </c>
      <c r="C6607" t="s">
        <v>485</v>
      </c>
      <c r="D6607" s="1">
        <v>43779</v>
      </c>
      <c r="F6607" t="b">
        <v>1</v>
      </c>
      <c r="G6607" s="6">
        <v>8222690</v>
      </c>
      <c r="H6607">
        <v>0</v>
      </c>
      <c r="I6607">
        <v>0</v>
      </c>
      <c r="J6607" s="6">
        <v>8222690</v>
      </c>
    </row>
    <row r="6608" spans="1:10" x14ac:dyDescent="0.3">
      <c r="A6608" s="5">
        <v>46143</v>
      </c>
      <c r="B6608" t="s">
        <v>15</v>
      </c>
      <c r="C6608" t="s">
        <v>517</v>
      </c>
      <c r="D6608" s="1">
        <v>44583</v>
      </c>
      <c r="F6608" t="b">
        <v>1</v>
      </c>
      <c r="G6608" s="6">
        <v>5874950</v>
      </c>
      <c r="H6608" s="6">
        <v>201400</v>
      </c>
      <c r="I6608">
        <v>0</v>
      </c>
      <c r="J6608" s="6">
        <v>6076350</v>
      </c>
    </row>
    <row r="6609" spans="1:10" x14ac:dyDescent="0.3">
      <c r="A6609" s="5">
        <v>46143</v>
      </c>
      <c r="B6609" t="s">
        <v>16</v>
      </c>
      <c r="C6609" t="s">
        <v>538</v>
      </c>
      <c r="D6609" s="1">
        <v>44889</v>
      </c>
      <c r="F6609" t="b">
        <v>1</v>
      </c>
      <c r="G6609" s="6">
        <v>7426530</v>
      </c>
      <c r="H6609">
        <v>0</v>
      </c>
      <c r="I6609">
        <v>0</v>
      </c>
      <c r="J6609" s="6">
        <v>7426530</v>
      </c>
    </row>
    <row r="6610" spans="1:10" x14ac:dyDescent="0.3">
      <c r="A6610" s="5">
        <v>46143</v>
      </c>
      <c r="B6610" t="s">
        <v>17</v>
      </c>
      <c r="C6610" t="s">
        <v>595</v>
      </c>
      <c r="D6610" s="1">
        <v>45470</v>
      </c>
      <c r="F6610" t="b">
        <v>1</v>
      </c>
      <c r="G6610" s="6">
        <v>4822200</v>
      </c>
      <c r="H6610">
        <v>0</v>
      </c>
      <c r="I6610" s="6">
        <v>5000</v>
      </c>
      <c r="J6610" s="6">
        <v>4827200</v>
      </c>
    </row>
    <row r="6611" spans="1:10" x14ac:dyDescent="0.3">
      <c r="A6611" s="5">
        <v>46143</v>
      </c>
      <c r="B6611" t="s">
        <v>18</v>
      </c>
      <c r="C6611" t="s">
        <v>596</v>
      </c>
      <c r="D6611" s="1">
        <v>45810</v>
      </c>
      <c r="F6611" t="b">
        <v>0</v>
      </c>
      <c r="G6611" s="6">
        <v>4763630</v>
      </c>
      <c r="H6611">
        <v>0</v>
      </c>
      <c r="I6611">
        <v>0</v>
      </c>
      <c r="J6611" s="6">
        <v>4763630</v>
      </c>
    </row>
    <row r="6612" spans="1:10" x14ac:dyDescent="0.3">
      <c r="A6612" s="5">
        <v>46143</v>
      </c>
      <c r="B6612" t="s">
        <v>19</v>
      </c>
      <c r="C6612" t="s">
        <v>597</v>
      </c>
      <c r="D6612" s="1">
        <v>45859</v>
      </c>
      <c r="F6612" t="b">
        <v>0</v>
      </c>
      <c r="G6612" s="6">
        <v>3566500</v>
      </c>
      <c r="H6612">
        <v>0</v>
      </c>
      <c r="I6612">
        <v>0</v>
      </c>
      <c r="J6612" s="6">
        <v>3566500</v>
      </c>
    </row>
    <row r="6613" spans="1:10" x14ac:dyDescent="0.3">
      <c r="A6613" s="5">
        <v>46143</v>
      </c>
      <c r="B6613" t="s">
        <v>156</v>
      </c>
      <c r="C6613" t="s">
        <v>622</v>
      </c>
      <c r="D6613" s="1">
        <v>46098</v>
      </c>
      <c r="F6613" t="b">
        <v>0</v>
      </c>
      <c r="G6613" s="6">
        <v>1493700</v>
      </c>
      <c r="H6613">
        <v>0</v>
      </c>
      <c r="I6613">
        <v>0</v>
      </c>
      <c r="J6613" s="6">
        <v>1493700</v>
      </c>
    </row>
    <row r="6614" spans="1:10" x14ac:dyDescent="0.3">
      <c r="A6614" s="5">
        <v>46143</v>
      </c>
      <c r="B6614" t="s">
        <v>20</v>
      </c>
      <c r="C6614" t="s">
        <v>482</v>
      </c>
      <c r="D6614" s="1">
        <v>43629</v>
      </c>
      <c r="F6614" t="b">
        <v>1</v>
      </c>
      <c r="G6614" s="6">
        <v>9508830</v>
      </c>
      <c r="H6614" s="6">
        <v>247600</v>
      </c>
      <c r="I6614">
        <v>0</v>
      </c>
      <c r="J6614" s="6">
        <v>9756430</v>
      </c>
    </row>
    <row r="6615" spans="1:10" x14ac:dyDescent="0.3">
      <c r="A6615" s="5">
        <v>46143</v>
      </c>
      <c r="B6615" t="s">
        <v>21</v>
      </c>
      <c r="C6615" t="s">
        <v>483</v>
      </c>
      <c r="D6615" s="1">
        <v>43631</v>
      </c>
      <c r="F6615" t="b">
        <v>1</v>
      </c>
      <c r="G6615" s="6">
        <v>4283000</v>
      </c>
      <c r="H6615" s="6">
        <v>131300</v>
      </c>
      <c r="I6615">
        <v>0</v>
      </c>
      <c r="J6615" s="6">
        <v>4414300</v>
      </c>
    </row>
    <row r="6616" spans="1:10" x14ac:dyDescent="0.3">
      <c r="A6616" s="5">
        <v>46143</v>
      </c>
      <c r="B6616" t="s">
        <v>22</v>
      </c>
      <c r="C6616" t="s">
        <v>484</v>
      </c>
      <c r="D6616" s="1">
        <v>43743</v>
      </c>
      <c r="F6616" t="b">
        <v>1</v>
      </c>
      <c r="G6616" s="6">
        <v>7667200</v>
      </c>
      <c r="H6616" s="6">
        <v>190800</v>
      </c>
      <c r="I6616">
        <v>0</v>
      </c>
      <c r="J6616" s="6">
        <v>7858000</v>
      </c>
    </row>
    <row r="6617" spans="1:10" x14ac:dyDescent="0.3">
      <c r="A6617" s="5">
        <v>46143</v>
      </c>
      <c r="B6617" t="s">
        <v>23</v>
      </c>
      <c r="C6617" t="s">
        <v>486</v>
      </c>
      <c r="D6617" s="1">
        <v>43834</v>
      </c>
      <c r="F6617" t="b">
        <v>1</v>
      </c>
      <c r="G6617" s="6">
        <v>10528110</v>
      </c>
      <c r="H6617">
        <v>0</v>
      </c>
      <c r="I6617">
        <v>0</v>
      </c>
      <c r="J6617" s="6">
        <v>10528110</v>
      </c>
    </row>
    <row r="6618" spans="1:10" x14ac:dyDescent="0.3">
      <c r="A6618" s="5">
        <v>46143</v>
      </c>
      <c r="B6618" t="s">
        <v>24</v>
      </c>
      <c r="C6618" t="s">
        <v>487</v>
      </c>
      <c r="D6618" s="1">
        <v>43833</v>
      </c>
      <c r="F6618" t="b">
        <v>1</v>
      </c>
      <c r="G6618" s="6">
        <v>5174420</v>
      </c>
      <c r="H6618">
        <v>0</v>
      </c>
      <c r="I6618">
        <v>0</v>
      </c>
      <c r="J6618" s="6">
        <v>5174420</v>
      </c>
    </row>
    <row r="6619" spans="1:10" x14ac:dyDescent="0.3">
      <c r="A6619" s="5">
        <v>46143</v>
      </c>
      <c r="B6619" t="s">
        <v>25</v>
      </c>
      <c r="C6619" t="s">
        <v>488</v>
      </c>
      <c r="D6619" s="1">
        <v>43853</v>
      </c>
      <c r="F6619" t="b">
        <v>1</v>
      </c>
      <c r="G6619" s="6">
        <v>8842070</v>
      </c>
      <c r="H6619" s="6">
        <v>175300</v>
      </c>
      <c r="I6619">
        <v>0</v>
      </c>
      <c r="J6619" s="6">
        <v>9017370</v>
      </c>
    </row>
    <row r="6620" spans="1:10" x14ac:dyDescent="0.3">
      <c r="A6620" s="5">
        <v>46143</v>
      </c>
      <c r="B6620" t="s">
        <v>26</v>
      </c>
      <c r="C6620" t="s">
        <v>489</v>
      </c>
      <c r="D6620" s="1">
        <v>43945</v>
      </c>
      <c r="F6620" t="b">
        <v>1</v>
      </c>
      <c r="G6620" s="6">
        <v>11178750</v>
      </c>
      <c r="H6620" s="6">
        <v>227000</v>
      </c>
      <c r="I6620">
        <v>0</v>
      </c>
      <c r="J6620" s="6">
        <v>11405750</v>
      </c>
    </row>
    <row r="6621" spans="1:10" x14ac:dyDescent="0.3">
      <c r="A6621" s="5">
        <v>46143</v>
      </c>
      <c r="B6621" t="s">
        <v>27</v>
      </c>
      <c r="C6621" t="s">
        <v>490</v>
      </c>
      <c r="D6621" s="1">
        <v>44015</v>
      </c>
      <c r="F6621" t="b">
        <v>1</v>
      </c>
      <c r="G6621" s="6">
        <v>4000060</v>
      </c>
      <c r="H6621">
        <v>0</v>
      </c>
      <c r="I6621">
        <v>0</v>
      </c>
      <c r="J6621" s="6">
        <v>4000060</v>
      </c>
    </row>
    <row r="6622" spans="1:10" x14ac:dyDescent="0.3">
      <c r="A6622" s="5">
        <v>46143</v>
      </c>
      <c r="B6622" t="s">
        <v>28</v>
      </c>
      <c r="C6622" t="s">
        <v>491</v>
      </c>
      <c r="D6622" s="1">
        <v>44042</v>
      </c>
      <c r="F6622" t="b">
        <v>1</v>
      </c>
      <c r="G6622">
        <v>0</v>
      </c>
      <c r="H6622">
        <v>0</v>
      </c>
      <c r="I6622">
        <v>0</v>
      </c>
      <c r="J6622">
        <v>0</v>
      </c>
    </row>
    <row r="6623" spans="1:10" x14ac:dyDescent="0.3">
      <c r="A6623" s="5">
        <v>46143</v>
      </c>
      <c r="B6623" t="s">
        <v>29</v>
      </c>
      <c r="C6623" t="s">
        <v>492</v>
      </c>
      <c r="D6623" s="1">
        <v>44043</v>
      </c>
      <c r="F6623" t="b">
        <v>1</v>
      </c>
      <c r="G6623" s="6">
        <v>5325500</v>
      </c>
      <c r="H6623">
        <v>0</v>
      </c>
      <c r="I6623">
        <v>0</v>
      </c>
      <c r="J6623" s="6">
        <v>5325500</v>
      </c>
    </row>
    <row r="6624" spans="1:10" x14ac:dyDescent="0.3">
      <c r="A6624" s="5">
        <v>46143</v>
      </c>
      <c r="B6624" t="s">
        <v>30</v>
      </c>
      <c r="C6624" t="s">
        <v>493</v>
      </c>
      <c r="D6624" s="1">
        <v>44072</v>
      </c>
      <c r="F6624" t="b">
        <v>1</v>
      </c>
      <c r="G6624" s="6">
        <v>10970960</v>
      </c>
      <c r="H6624">
        <v>0</v>
      </c>
      <c r="I6624">
        <v>0</v>
      </c>
      <c r="J6624" s="6">
        <v>10970960</v>
      </c>
    </row>
    <row r="6625" spans="1:10" x14ac:dyDescent="0.3">
      <c r="A6625" s="5">
        <v>46143</v>
      </c>
      <c r="B6625" t="s">
        <v>31</v>
      </c>
      <c r="C6625" t="s">
        <v>495</v>
      </c>
      <c r="D6625" s="1">
        <v>44085</v>
      </c>
      <c r="F6625" t="b">
        <v>1</v>
      </c>
      <c r="G6625" s="6">
        <v>6210960</v>
      </c>
      <c r="H6625">
        <v>0</v>
      </c>
      <c r="I6625">
        <v>0</v>
      </c>
      <c r="J6625" s="6">
        <v>6210960</v>
      </c>
    </row>
    <row r="6626" spans="1:10" x14ac:dyDescent="0.3">
      <c r="A6626" s="5">
        <v>46143</v>
      </c>
      <c r="B6626" t="s">
        <v>32</v>
      </c>
      <c r="C6626" t="s">
        <v>496</v>
      </c>
      <c r="D6626" s="1">
        <v>44130</v>
      </c>
      <c r="E6626" s="1">
        <v>45543</v>
      </c>
      <c r="F6626" t="b">
        <v>1</v>
      </c>
      <c r="G6626">
        <v>0</v>
      </c>
      <c r="H6626">
        <v>0</v>
      </c>
      <c r="I6626">
        <v>0</v>
      </c>
      <c r="J6626">
        <v>0</v>
      </c>
    </row>
    <row r="6627" spans="1:10" x14ac:dyDescent="0.3">
      <c r="A6627" s="5">
        <v>46143</v>
      </c>
      <c r="B6627" t="s">
        <v>33</v>
      </c>
      <c r="C6627" t="s">
        <v>497</v>
      </c>
      <c r="D6627" s="1">
        <v>44147</v>
      </c>
      <c r="F6627" t="b">
        <v>1</v>
      </c>
      <c r="G6627" s="6">
        <v>9330100</v>
      </c>
      <c r="H6627">
        <v>0</v>
      </c>
      <c r="I6627">
        <v>0</v>
      </c>
      <c r="J6627" s="6">
        <v>9330100</v>
      </c>
    </row>
    <row r="6628" spans="1:10" x14ac:dyDescent="0.3">
      <c r="A6628" s="5">
        <v>46143</v>
      </c>
      <c r="B6628" t="s">
        <v>34</v>
      </c>
      <c r="C6628" t="s">
        <v>498</v>
      </c>
      <c r="D6628" s="1">
        <v>44154</v>
      </c>
      <c r="F6628" t="b">
        <v>1</v>
      </c>
      <c r="G6628" s="6">
        <v>10175060</v>
      </c>
      <c r="H6628">
        <v>0</v>
      </c>
      <c r="I6628">
        <v>0</v>
      </c>
      <c r="J6628" s="6">
        <v>10175060</v>
      </c>
    </row>
    <row r="6629" spans="1:10" x14ac:dyDescent="0.3">
      <c r="A6629" s="5">
        <v>46143</v>
      </c>
      <c r="B6629" t="s">
        <v>35</v>
      </c>
      <c r="C6629" t="s">
        <v>499</v>
      </c>
      <c r="D6629" s="1">
        <v>44169</v>
      </c>
      <c r="F6629" t="b">
        <v>1</v>
      </c>
      <c r="G6629" s="6">
        <v>4799860</v>
      </c>
      <c r="H6629">
        <v>0</v>
      </c>
      <c r="I6629">
        <v>0</v>
      </c>
      <c r="J6629" s="6">
        <v>4799860</v>
      </c>
    </row>
    <row r="6630" spans="1:10" x14ac:dyDescent="0.3">
      <c r="A6630" s="5">
        <v>46143</v>
      </c>
      <c r="B6630" t="s">
        <v>36</v>
      </c>
      <c r="C6630" t="s">
        <v>500</v>
      </c>
      <c r="D6630" s="1">
        <v>44217</v>
      </c>
      <c r="E6630" s="1">
        <v>45620</v>
      </c>
      <c r="F6630" t="b">
        <v>1</v>
      </c>
      <c r="G6630">
        <v>0</v>
      </c>
      <c r="H6630">
        <v>0</v>
      </c>
      <c r="I6630">
        <v>0</v>
      </c>
      <c r="J6630">
        <v>0</v>
      </c>
    </row>
    <row r="6631" spans="1:10" x14ac:dyDescent="0.3">
      <c r="A6631" s="5">
        <v>46143</v>
      </c>
      <c r="B6631" t="s">
        <v>37</v>
      </c>
      <c r="C6631" t="s">
        <v>501</v>
      </c>
      <c r="D6631" s="1">
        <v>44245</v>
      </c>
      <c r="E6631" s="1">
        <v>45838</v>
      </c>
      <c r="F6631" t="b">
        <v>1</v>
      </c>
      <c r="G6631">
        <v>0</v>
      </c>
      <c r="H6631">
        <v>0</v>
      </c>
      <c r="I6631">
        <v>0</v>
      </c>
      <c r="J6631">
        <v>0</v>
      </c>
    </row>
    <row r="6632" spans="1:10" x14ac:dyDescent="0.3">
      <c r="A6632" s="5">
        <v>46143</v>
      </c>
      <c r="B6632" t="s">
        <v>38</v>
      </c>
      <c r="C6632" t="s">
        <v>502</v>
      </c>
      <c r="D6632" s="1">
        <v>44252</v>
      </c>
      <c r="F6632" t="b">
        <v>1</v>
      </c>
      <c r="G6632" s="6">
        <v>5403610</v>
      </c>
      <c r="H6632">
        <v>0</v>
      </c>
      <c r="I6632">
        <v>0</v>
      </c>
      <c r="J6632" s="6">
        <v>5403610</v>
      </c>
    </row>
    <row r="6633" spans="1:10" x14ac:dyDescent="0.3">
      <c r="A6633" s="5">
        <v>46143</v>
      </c>
      <c r="B6633" t="s">
        <v>39</v>
      </c>
      <c r="C6633" t="s">
        <v>503</v>
      </c>
      <c r="D6633" s="1">
        <v>44258</v>
      </c>
      <c r="F6633" t="b">
        <v>1</v>
      </c>
      <c r="G6633" s="6">
        <v>6295450</v>
      </c>
      <c r="H6633" s="6">
        <v>144700</v>
      </c>
      <c r="I6633">
        <v>0</v>
      </c>
      <c r="J6633" s="6">
        <v>6440150</v>
      </c>
    </row>
    <row r="6634" spans="1:10" x14ac:dyDescent="0.3">
      <c r="A6634" s="5">
        <v>46143</v>
      </c>
      <c r="B6634" t="s">
        <v>40</v>
      </c>
      <c r="C6634" t="s">
        <v>504</v>
      </c>
      <c r="D6634" s="1">
        <v>44280</v>
      </c>
      <c r="F6634" t="b">
        <v>1</v>
      </c>
      <c r="G6634" s="6">
        <v>2014500</v>
      </c>
      <c r="H6634">
        <v>0</v>
      </c>
      <c r="I6634">
        <v>0</v>
      </c>
      <c r="J6634" s="6">
        <v>2014500</v>
      </c>
    </row>
    <row r="6635" spans="1:10" x14ac:dyDescent="0.3">
      <c r="A6635" s="5">
        <v>46143</v>
      </c>
      <c r="B6635" t="s">
        <v>41</v>
      </c>
      <c r="C6635" t="s">
        <v>505</v>
      </c>
      <c r="D6635" s="1">
        <v>44287</v>
      </c>
      <c r="F6635" t="b">
        <v>1</v>
      </c>
      <c r="G6635" s="6">
        <v>6380200</v>
      </c>
      <c r="H6635">
        <v>0</v>
      </c>
      <c r="I6635">
        <v>0</v>
      </c>
      <c r="J6635" s="6">
        <v>6380200</v>
      </c>
    </row>
    <row r="6636" spans="1:10" x14ac:dyDescent="0.3">
      <c r="A6636" s="5">
        <v>46143</v>
      </c>
      <c r="B6636" t="s">
        <v>42</v>
      </c>
      <c r="C6636" t="s">
        <v>506</v>
      </c>
      <c r="D6636" s="1">
        <v>44298</v>
      </c>
      <c r="F6636" t="b">
        <v>1</v>
      </c>
      <c r="G6636" s="6">
        <v>3878790</v>
      </c>
      <c r="H6636">
        <v>0</v>
      </c>
      <c r="I6636">
        <v>0</v>
      </c>
      <c r="J6636" s="6">
        <v>3878790</v>
      </c>
    </row>
    <row r="6637" spans="1:10" x14ac:dyDescent="0.3">
      <c r="A6637" s="5">
        <v>46143</v>
      </c>
      <c r="B6637" t="s">
        <v>43</v>
      </c>
      <c r="C6637" t="s">
        <v>507</v>
      </c>
      <c r="D6637" s="1">
        <v>44299</v>
      </c>
      <c r="F6637" t="b">
        <v>1</v>
      </c>
      <c r="G6637" s="6">
        <v>3719600</v>
      </c>
      <c r="H6637">
        <v>0</v>
      </c>
      <c r="I6637">
        <v>0</v>
      </c>
      <c r="J6637" s="6">
        <v>3719600</v>
      </c>
    </row>
    <row r="6638" spans="1:10" x14ac:dyDescent="0.3">
      <c r="A6638" s="5">
        <v>46143</v>
      </c>
      <c r="B6638" t="s">
        <v>50</v>
      </c>
      <c r="C6638" t="s">
        <v>508</v>
      </c>
      <c r="D6638" s="1">
        <v>44463</v>
      </c>
      <c r="F6638" t="b">
        <v>1</v>
      </c>
      <c r="G6638" s="6">
        <v>3009850</v>
      </c>
      <c r="H6638" s="6">
        <v>111900</v>
      </c>
      <c r="I6638">
        <v>0</v>
      </c>
      <c r="J6638" s="6">
        <v>3121750</v>
      </c>
    </row>
    <row r="6639" spans="1:10" x14ac:dyDescent="0.3">
      <c r="A6639" s="5">
        <v>46143</v>
      </c>
      <c r="B6639" t="s">
        <v>51</v>
      </c>
      <c r="C6639" t="s">
        <v>508</v>
      </c>
      <c r="D6639" s="1">
        <v>44377</v>
      </c>
      <c r="F6639" t="b">
        <v>1</v>
      </c>
      <c r="G6639" s="6">
        <v>5847600</v>
      </c>
      <c r="H6639" s="6">
        <v>105700</v>
      </c>
      <c r="I6639" s="6">
        <v>6950</v>
      </c>
      <c r="J6639" s="6">
        <v>5960250</v>
      </c>
    </row>
    <row r="6640" spans="1:10" x14ac:dyDescent="0.3">
      <c r="A6640" s="5">
        <v>46143</v>
      </c>
      <c r="B6640" t="s">
        <v>52</v>
      </c>
      <c r="C6640" t="s">
        <v>508</v>
      </c>
      <c r="D6640" s="1">
        <v>44501</v>
      </c>
      <c r="F6640" t="b">
        <v>1</v>
      </c>
      <c r="G6640" s="6">
        <v>3942210</v>
      </c>
      <c r="H6640" s="6">
        <v>121500</v>
      </c>
      <c r="I6640">
        <v>0</v>
      </c>
      <c r="J6640" s="6">
        <v>4063710</v>
      </c>
    </row>
    <row r="6641" spans="1:10" x14ac:dyDescent="0.3">
      <c r="A6641" s="5">
        <v>46143</v>
      </c>
      <c r="B6641" t="s">
        <v>53</v>
      </c>
      <c r="C6641" t="s">
        <v>508</v>
      </c>
      <c r="D6641" s="1">
        <v>44476</v>
      </c>
      <c r="F6641" t="b">
        <v>1</v>
      </c>
      <c r="G6641" s="6">
        <v>5360700</v>
      </c>
      <c r="H6641" s="6">
        <v>105200</v>
      </c>
      <c r="I6641">
        <v>0</v>
      </c>
      <c r="J6641" s="6">
        <v>5465900</v>
      </c>
    </row>
    <row r="6642" spans="1:10" x14ac:dyDescent="0.3">
      <c r="A6642" s="5">
        <v>46143</v>
      </c>
      <c r="B6642" t="s">
        <v>45</v>
      </c>
      <c r="C6642" t="s">
        <v>509</v>
      </c>
      <c r="D6642" s="1">
        <v>44391</v>
      </c>
      <c r="F6642" t="b">
        <v>1</v>
      </c>
      <c r="G6642" s="6">
        <v>9602370</v>
      </c>
      <c r="H6642" s="6">
        <v>220700</v>
      </c>
      <c r="I6642">
        <v>0</v>
      </c>
      <c r="J6642" s="6">
        <v>9823070</v>
      </c>
    </row>
    <row r="6643" spans="1:10" x14ac:dyDescent="0.3">
      <c r="A6643" s="5">
        <v>46143</v>
      </c>
      <c r="B6643" t="s">
        <v>46</v>
      </c>
      <c r="C6643" t="s">
        <v>510</v>
      </c>
      <c r="D6643" s="1">
        <v>44404</v>
      </c>
      <c r="F6643" t="b">
        <v>1</v>
      </c>
      <c r="G6643" s="6">
        <v>8302770</v>
      </c>
      <c r="H6643">
        <v>0</v>
      </c>
      <c r="I6643">
        <v>0</v>
      </c>
      <c r="J6643" s="6">
        <v>8302770</v>
      </c>
    </row>
    <row r="6644" spans="1:10" x14ac:dyDescent="0.3">
      <c r="A6644" s="5">
        <v>46143</v>
      </c>
      <c r="B6644" t="s">
        <v>47</v>
      </c>
      <c r="C6644" t="s">
        <v>511</v>
      </c>
      <c r="D6644" s="1">
        <v>44405</v>
      </c>
      <c r="F6644" t="b">
        <v>1</v>
      </c>
      <c r="G6644" s="6">
        <v>7670330</v>
      </c>
      <c r="H6644">
        <v>0</v>
      </c>
      <c r="I6644">
        <v>0</v>
      </c>
      <c r="J6644" s="6">
        <v>7670330</v>
      </c>
    </row>
    <row r="6645" spans="1:10" x14ac:dyDescent="0.3">
      <c r="A6645" s="5">
        <v>46143</v>
      </c>
      <c r="B6645" t="s">
        <v>44</v>
      </c>
      <c r="C6645" t="s">
        <v>512</v>
      </c>
      <c r="D6645" s="1">
        <v>44421</v>
      </c>
      <c r="F6645" t="b">
        <v>1</v>
      </c>
      <c r="G6645" s="6">
        <v>10110070</v>
      </c>
      <c r="H6645" s="6">
        <v>123100</v>
      </c>
      <c r="I6645">
        <v>0</v>
      </c>
      <c r="J6645" s="6">
        <v>10233170</v>
      </c>
    </row>
    <row r="6646" spans="1:10" x14ac:dyDescent="0.3">
      <c r="A6646" s="5">
        <v>46143</v>
      </c>
      <c r="B6646" t="s">
        <v>48</v>
      </c>
      <c r="C6646" t="s">
        <v>513</v>
      </c>
      <c r="D6646" s="1">
        <v>44446</v>
      </c>
      <c r="F6646" t="b">
        <v>1</v>
      </c>
      <c r="G6646" s="6">
        <v>6280300</v>
      </c>
      <c r="H6646">
        <v>0</v>
      </c>
      <c r="I6646">
        <v>0</v>
      </c>
      <c r="J6646" s="6">
        <v>6280300</v>
      </c>
    </row>
    <row r="6647" spans="1:10" x14ac:dyDescent="0.3">
      <c r="A6647" s="5">
        <v>46143</v>
      </c>
      <c r="B6647" t="s">
        <v>49</v>
      </c>
      <c r="C6647" t="s">
        <v>514</v>
      </c>
      <c r="D6647" s="1">
        <v>44453</v>
      </c>
      <c r="F6647" t="b">
        <v>1</v>
      </c>
      <c r="G6647" s="6">
        <v>9019600</v>
      </c>
      <c r="H6647" s="6">
        <v>178600</v>
      </c>
      <c r="I6647">
        <v>0</v>
      </c>
      <c r="J6647" s="6">
        <v>9198200</v>
      </c>
    </row>
    <row r="6648" spans="1:10" x14ac:dyDescent="0.3">
      <c r="A6648" s="5">
        <v>46143</v>
      </c>
      <c r="B6648" t="s">
        <v>54</v>
      </c>
      <c r="C6648" t="s">
        <v>515</v>
      </c>
      <c r="D6648" s="1">
        <v>44508</v>
      </c>
      <c r="F6648" t="b">
        <v>1</v>
      </c>
      <c r="G6648" s="6">
        <v>8630350</v>
      </c>
      <c r="H6648" s="6">
        <v>189400</v>
      </c>
      <c r="I6648">
        <v>0</v>
      </c>
      <c r="J6648" s="6">
        <v>8819750</v>
      </c>
    </row>
    <row r="6649" spans="1:10" x14ac:dyDescent="0.3">
      <c r="A6649" s="5">
        <v>46143</v>
      </c>
      <c r="B6649" t="s">
        <v>55</v>
      </c>
      <c r="C6649" t="s">
        <v>516</v>
      </c>
      <c r="D6649" s="1">
        <v>44536</v>
      </c>
      <c r="E6649" s="1">
        <v>46028</v>
      </c>
      <c r="F6649" t="b">
        <v>1</v>
      </c>
      <c r="G6649">
        <v>0</v>
      </c>
      <c r="H6649">
        <v>0</v>
      </c>
      <c r="I6649">
        <v>0</v>
      </c>
      <c r="J6649">
        <v>0</v>
      </c>
    </row>
    <row r="6650" spans="1:10" x14ac:dyDescent="0.3">
      <c r="A6650" s="5">
        <v>46143</v>
      </c>
      <c r="B6650" t="s">
        <v>56</v>
      </c>
      <c r="C6650" t="s">
        <v>518</v>
      </c>
      <c r="D6650" s="1">
        <v>44616</v>
      </c>
      <c r="F6650" t="b">
        <v>1</v>
      </c>
      <c r="G6650" s="6">
        <v>3459280</v>
      </c>
      <c r="H6650">
        <v>0</v>
      </c>
      <c r="I6650" s="6">
        <v>11450</v>
      </c>
      <c r="J6650" s="6">
        <v>3470730</v>
      </c>
    </row>
    <row r="6651" spans="1:10" x14ac:dyDescent="0.3">
      <c r="A6651" s="5">
        <v>46143</v>
      </c>
      <c r="B6651" t="s">
        <v>57</v>
      </c>
      <c r="C6651" t="s">
        <v>519</v>
      </c>
      <c r="D6651" s="1">
        <v>44643</v>
      </c>
      <c r="F6651" t="b">
        <v>1</v>
      </c>
      <c r="G6651" s="6">
        <v>13017380</v>
      </c>
      <c r="H6651" s="6">
        <v>115600</v>
      </c>
      <c r="I6651">
        <v>0</v>
      </c>
      <c r="J6651" s="6">
        <v>13132980</v>
      </c>
    </row>
    <row r="6652" spans="1:10" x14ac:dyDescent="0.3">
      <c r="A6652" s="5">
        <v>46143</v>
      </c>
      <c r="B6652" t="s">
        <v>58</v>
      </c>
      <c r="C6652" t="s">
        <v>520</v>
      </c>
      <c r="D6652" s="1">
        <v>44651</v>
      </c>
      <c r="F6652" t="b">
        <v>1</v>
      </c>
      <c r="G6652" s="6">
        <v>8030100</v>
      </c>
      <c r="H6652" s="6">
        <v>256400</v>
      </c>
      <c r="I6652">
        <v>0</v>
      </c>
      <c r="J6652" s="6">
        <v>8286500</v>
      </c>
    </row>
    <row r="6653" spans="1:10" x14ac:dyDescent="0.3">
      <c r="A6653" s="5">
        <v>46143</v>
      </c>
      <c r="B6653" t="s">
        <v>59</v>
      </c>
      <c r="C6653" t="s">
        <v>521</v>
      </c>
      <c r="D6653" s="1">
        <v>44657</v>
      </c>
      <c r="F6653" t="b">
        <v>1</v>
      </c>
      <c r="G6653" s="6">
        <v>6185500</v>
      </c>
      <c r="H6653">
        <v>0</v>
      </c>
      <c r="I6653">
        <v>0</v>
      </c>
      <c r="J6653" s="6">
        <v>6185500</v>
      </c>
    </row>
    <row r="6654" spans="1:10" x14ac:dyDescent="0.3">
      <c r="A6654" s="5">
        <v>46143</v>
      </c>
      <c r="B6654" t="s">
        <v>60</v>
      </c>
      <c r="C6654" t="s">
        <v>522</v>
      </c>
      <c r="D6654" s="1">
        <v>44659</v>
      </c>
      <c r="F6654" t="b">
        <v>1</v>
      </c>
      <c r="G6654" s="6">
        <v>6440140</v>
      </c>
      <c r="H6654" s="6">
        <v>173800</v>
      </c>
      <c r="I6654" s="6">
        <v>13650</v>
      </c>
      <c r="J6654" s="6">
        <v>6627590</v>
      </c>
    </row>
    <row r="6655" spans="1:10" x14ac:dyDescent="0.3">
      <c r="A6655" s="5">
        <v>46143</v>
      </c>
      <c r="B6655" t="s">
        <v>61</v>
      </c>
      <c r="C6655" t="s">
        <v>523</v>
      </c>
      <c r="D6655" s="1">
        <v>44694</v>
      </c>
      <c r="F6655" t="b">
        <v>1</v>
      </c>
      <c r="G6655" s="6">
        <v>6347320</v>
      </c>
      <c r="H6655" s="6">
        <v>144100</v>
      </c>
      <c r="I6655" s="6">
        <v>4750</v>
      </c>
      <c r="J6655" s="6">
        <v>6496170</v>
      </c>
    </row>
    <row r="6656" spans="1:10" x14ac:dyDescent="0.3">
      <c r="A6656" s="5">
        <v>46143</v>
      </c>
      <c r="B6656" t="s">
        <v>62</v>
      </c>
      <c r="C6656" t="s">
        <v>524</v>
      </c>
      <c r="D6656" s="1">
        <v>44712</v>
      </c>
      <c r="F6656" t="b">
        <v>1</v>
      </c>
      <c r="G6656" s="6">
        <v>4022000</v>
      </c>
      <c r="H6656">
        <v>0</v>
      </c>
      <c r="I6656">
        <v>0</v>
      </c>
      <c r="J6656" s="6">
        <v>4022000</v>
      </c>
    </row>
    <row r="6657" spans="1:10" x14ac:dyDescent="0.3">
      <c r="A6657" s="5">
        <v>46143</v>
      </c>
      <c r="B6657" t="s">
        <v>63</v>
      </c>
      <c r="C6657" t="s">
        <v>525</v>
      </c>
      <c r="D6657" s="1">
        <v>44762</v>
      </c>
      <c r="F6657" t="b">
        <v>1</v>
      </c>
      <c r="G6657" s="6">
        <v>4068000</v>
      </c>
      <c r="H6657" s="6">
        <v>148300</v>
      </c>
      <c r="I6657">
        <v>0</v>
      </c>
      <c r="J6657" s="6">
        <v>4216300</v>
      </c>
    </row>
    <row r="6658" spans="1:10" x14ac:dyDescent="0.3">
      <c r="A6658" s="5">
        <v>46143</v>
      </c>
      <c r="B6658" t="s">
        <v>64</v>
      </c>
      <c r="C6658" t="s">
        <v>526</v>
      </c>
      <c r="D6658" s="1">
        <v>44775</v>
      </c>
      <c r="F6658" t="b">
        <v>1</v>
      </c>
      <c r="G6658" s="6">
        <v>6163300</v>
      </c>
      <c r="H6658">
        <v>0</v>
      </c>
      <c r="I6658">
        <v>0</v>
      </c>
      <c r="J6658" s="6">
        <v>6163300</v>
      </c>
    </row>
    <row r="6659" spans="1:10" x14ac:dyDescent="0.3">
      <c r="A6659" s="5">
        <v>46143</v>
      </c>
      <c r="B6659" t="s">
        <v>65</v>
      </c>
      <c r="C6659" t="s">
        <v>527</v>
      </c>
      <c r="D6659" s="1">
        <v>44783</v>
      </c>
      <c r="F6659" t="b">
        <v>1</v>
      </c>
      <c r="G6659" s="6">
        <v>4136000</v>
      </c>
      <c r="H6659">
        <v>0</v>
      </c>
      <c r="I6659">
        <v>0</v>
      </c>
      <c r="J6659" s="6">
        <v>4136000</v>
      </c>
    </row>
    <row r="6660" spans="1:10" x14ac:dyDescent="0.3">
      <c r="A6660" s="5">
        <v>46143</v>
      </c>
      <c r="B6660" t="s">
        <v>66</v>
      </c>
      <c r="C6660" t="s">
        <v>528</v>
      </c>
      <c r="D6660" s="1">
        <v>44798</v>
      </c>
      <c r="F6660" t="b">
        <v>1</v>
      </c>
      <c r="G6660" s="6">
        <v>4982900</v>
      </c>
      <c r="H6660" s="6">
        <v>140000</v>
      </c>
      <c r="I6660">
        <v>0</v>
      </c>
      <c r="J6660" s="6">
        <v>5122900</v>
      </c>
    </row>
    <row r="6661" spans="1:10" x14ac:dyDescent="0.3">
      <c r="A6661" s="5">
        <v>46143</v>
      </c>
      <c r="B6661" t="s">
        <v>67</v>
      </c>
      <c r="C6661" t="s">
        <v>529</v>
      </c>
      <c r="D6661" s="1">
        <v>44802</v>
      </c>
      <c r="F6661" t="b">
        <v>1</v>
      </c>
      <c r="G6661" s="6">
        <v>8572640</v>
      </c>
      <c r="H6661">
        <v>0</v>
      </c>
      <c r="I6661" s="6">
        <v>24740</v>
      </c>
      <c r="J6661" s="6">
        <v>8597380</v>
      </c>
    </row>
    <row r="6662" spans="1:10" x14ac:dyDescent="0.3">
      <c r="A6662" s="5">
        <v>46143</v>
      </c>
      <c r="B6662" t="s">
        <v>68</v>
      </c>
      <c r="C6662" t="s">
        <v>530</v>
      </c>
      <c r="D6662" s="1">
        <v>44811</v>
      </c>
      <c r="F6662" t="b">
        <v>1</v>
      </c>
      <c r="G6662" s="6">
        <v>3045250</v>
      </c>
      <c r="H6662">
        <v>0</v>
      </c>
      <c r="I6662">
        <v>0</v>
      </c>
      <c r="J6662" s="6">
        <v>3045250</v>
      </c>
    </row>
    <row r="6663" spans="1:10" x14ac:dyDescent="0.3">
      <c r="A6663" s="5">
        <v>46143</v>
      </c>
      <c r="B6663" t="s">
        <v>69</v>
      </c>
      <c r="C6663" t="s">
        <v>531</v>
      </c>
      <c r="D6663" s="1">
        <v>44820</v>
      </c>
      <c r="F6663" t="b">
        <v>1</v>
      </c>
      <c r="G6663" s="6">
        <v>8335290</v>
      </c>
      <c r="H6663" s="6">
        <v>270300</v>
      </c>
      <c r="I6663">
        <v>500</v>
      </c>
      <c r="J6663" s="6">
        <v>8606090</v>
      </c>
    </row>
    <row r="6664" spans="1:10" x14ac:dyDescent="0.3">
      <c r="A6664" s="5">
        <v>46143</v>
      </c>
      <c r="B6664" t="s">
        <v>70</v>
      </c>
      <c r="C6664" t="s">
        <v>532</v>
      </c>
      <c r="D6664" s="1">
        <v>44845</v>
      </c>
      <c r="F6664" t="b">
        <v>1</v>
      </c>
      <c r="G6664" s="6">
        <v>7410250</v>
      </c>
      <c r="H6664">
        <v>0</v>
      </c>
      <c r="I6664" s="6">
        <v>9950</v>
      </c>
      <c r="J6664" s="6">
        <v>7420200</v>
      </c>
    </row>
    <row r="6665" spans="1:10" x14ac:dyDescent="0.3">
      <c r="A6665" s="5">
        <v>46143</v>
      </c>
      <c r="B6665" t="s">
        <v>71</v>
      </c>
      <c r="C6665" t="s">
        <v>533</v>
      </c>
      <c r="D6665" s="1">
        <v>44848</v>
      </c>
      <c r="F6665" t="b">
        <v>1</v>
      </c>
      <c r="G6665" s="6">
        <v>8330600</v>
      </c>
      <c r="H6665">
        <v>0</v>
      </c>
      <c r="I6665">
        <v>0</v>
      </c>
      <c r="J6665" s="6">
        <v>8330600</v>
      </c>
    </row>
    <row r="6666" spans="1:10" x14ac:dyDescent="0.3">
      <c r="A6666" s="5">
        <v>46143</v>
      </c>
      <c r="B6666" t="s">
        <v>72</v>
      </c>
      <c r="C6666" t="s">
        <v>534</v>
      </c>
      <c r="D6666" s="1">
        <v>44854</v>
      </c>
      <c r="F6666" t="b">
        <v>1</v>
      </c>
      <c r="G6666" s="6">
        <v>9906460</v>
      </c>
      <c r="H6666">
        <v>0</v>
      </c>
      <c r="I6666">
        <v>0</v>
      </c>
      <c r="J6666" s="6">
        <v>9906460</v>
      </c>
    </row>
    <row r="6667" spans="1:10" x14ac:dyDescent="0.3">
      <c r="A6667" s="5">
        <v>46143</v>
      </c>
      <c r="B6667" t="s">
        <v>73</v>
      </c>
      <c r="C6667" t="s">
        <v>535</v>
      </c>
      <c r="D6667" s="1">
        <v>44855</v>
      </c>
      <c r="F6667" t="b">
        <v>1</v>
      </c>
      <c r="G6667" s="6">
        <v>6580230</v>
      </c>
      <c r="H6667">
        <v>0</v>
      </c>
      <c r="I6667">
        <v>0</v>
      </c>
      <c r="J6667" s="6">
        <v>6580230</v>
      </c>
    </row>
    <row r="6668" spans="1:10" x14ac:dyDescent="0.3">
      <c r="A6668" s="5">
        <v>46143</v>
      </c>
      <c r="B6668" t="s">
        <v>74</v>
      </c>
      <c r="C6668" t="s">
        <v>536</v>
      </c>
      <c r="D6668" s="1">
        <v>44859</v>
      </c>
      <c r="F6668" t="b">
        <v>1</v>
      </c>
      <c r="G6668" s="6">
        <v>6825580</v>
      </c>
      <c r="H6668">
        <v>0</v>
      </c>
      <c r="I6668">
        <v>0</v>
      </c>
      <c r="J6668" s="6">
        <v>6825580</v>
      </c>
    </row>
    <row r="6669" spans="1:10" x14ac:dyDescent="0.3">
      <c r="A6669" s="5">
        <v>46143</v>
      </c>
      <c r="B6669" t="s">
        <v>75</v>
      </c>
      <c r="C6669" t="s">
        <v>537</v>
      </c>
      <c r="D6669" s="1">
        <v>44861</v>
      </c>
      <c r="F6669" t="b">
        <v>1</v>
      </c>
      <c r="G6669" s="6">
        <v>2826540</v>
      </c>
      <c r="H6669">
        <v>0</v>
      </c>
      <c r="I6669">
        <v>0</v>
      </c>
      <c r="J6669" s="6">
        <v>2826540</v>
      </c>
    </row>
    <row r="6670" spans="1:10" x14ac:dyDescent="0.3">
      <c r="A6670" s="5">
        <v>46143</v>
      </c>
      <c r="B6670" t="s">
        <v>76</v>
      </c>
      <c r="C6670" t="s">
        <v>539</v>
      </c>
      <c r="D6670" s="1">
        <v>44889</v>
      </c>
      <c r="F6670" t="b">
        <v>1</v>
      </c>
      <c r="G6670" s="6">
        <v>5349220</v>
      </c>
      <c r="H6670">
        <v>0</v>
      </c>
      <c r="I6670">
        <v>0</v>
      </c>
      <c r="J6670" s="6">
        <v>5349220</v>
      </c>
    </row>
    <row r="6671" spans="1:10" x14ac:dyDescent="0.3">
      <c r="A6671" s="5">
        <v>46143</v>
      </c>
      <c r="B6671" t="s">
        <v>77</v>
      </c>
      <c r="C6671" t="s">
        <v>540</v>
      </c>
      <c r="D6671" s="1">
        <v>44893</v>
      </c>
      <c r="F6671" t="b">
        <v>1</v>
      </c>
      <c r="G6671" s="6">
        <v>6236080</v>
      </c>
      <c r="H6671">
        <v>0</v>
      </c>
      <c r="I6671">
        <v>0</v>
      </c>
      <c r="J6671" s="6">
        <v>6236080</v>
      </c>
    </row>
    <row r="6672" spans="1:10" x14ac:dyDescent="0.3">
      <c r="A6672" s="5">
        <v>46143</v>
      </c>
      <c r="B6672" t="s">
        <v>78</v>
      </c>
      <c r="C6672" t="s">
        <v>541</v>
      </c>
      <c r="D6672" s="1">
        <v>44895</v>
      </c>
      <c r="F6672" t="b">
        <v>1</v>
      </c>
      <c r="G6672" s="6">
        <v>4679650</v>
      </c>
      <c r="H6672" s="6">
        <v>167400</v>
      </c>
      <c r="I6672" s="6">
        <v>5000</v>
      </c>
      <c r="J6672" s="6">
        <v>4852050</v>
      </c>
    </row>
    <row r="6673" spans="1:10" x14ac:dyDescent="0.3">
      <c r="A6673" s="5">
        <v>46143</v>
      </c>
      <c r="B6673" t="s">
        <v>79</v>
      </c>
      <c r="C6673" t="s">
        <v>542</v>
      </c>
      <c r="D6673" s="1">
        <v>44897</v>
      </c>
      <c r="F6673" t="b">
        <v>1</v>
      </c>
      <c r="G6673" s="6">
        <v>4103700</v>
      </c>
      <c r="H6673" s="6">
        <v>79400</v>
      </c>
      <c r="I6673">
        <v>0</v>
      </c>
      <c r="J6673" s="6">
        <v>4183100</v>
      </c>
    </row>
    <row r="6674" spans="1:10" x14ac:dyDescent="0.3">
      <c r="A6674" s="5">
        <v>46143</v>
      </c>
      <c r="B6674" t="s">
        <v>80</v>
      </c>
      <c r="C6674" t="s">
        <v>543</v>
      </c>
      <c r="D6674" s="1">
        <v>44901</v>
      </c>
      <c r="F6674" t="b">
        <v>1</v>
      </c>
      <c r="G6674" s="6">
        <v>5083850</v>
      </c>
      <c r="H6674">
        <v>0</v>
      </c>
      <c r="I6674">
        <v>0</v>
      </c>
      <c r="J6674" s="6">
        <v>5083850</v>
      </c>
    </row>
    <row r="6675" spans="1:10" x14ac:dyDescent="0.3">
      <c r="A6675" s="5">
        <v>46143</v>
      </c>
      <c r="B6675" t="s">
        <v>81</v>
      </c>
      <c r="C6675" t="s">
        <v>544</v>
      </c>
      <c r="D6675" s="1">
        <v>44916</v>
      </c>
      <c r="F6675" t="b">
        <v>1</v>
      </c>
      <c r="G6675" s="6">
        <v>4981550</v>
      </c>
      <c r="H6675">
        <v>0</v>
      </c>
      <c r="I6675">
        <v>0</v>
      </c>
      <c r="J6675" s="6">
        <v>4981550</v>
      </c>
    </row>
    <row r="6676" spans="1:10" x14ac:dyDescent="0.3">
      <c r="A6676" s="5">
        <v>46143</v>
      </c>
      <c r="B6676" t="s">
        <v>82</v>
      </c>
      <c r="C6676" t="s">
        <v>545</v>
      </c>
      <c r="D6676" s="1">
        <v>44922</v>
      </c>
      <c r="F6676" t="b">
        <v>1</v>
      </c>
      <c r="G6676" s="6">
        <v>4287570</v>
      </c>
      <c r="H6676">
        <v>0</v>
      </c>
      <c r="I6676">
        <v>0</v>
      </c>
      <c r="J6676" s="6">
        <v>4287570</v>
      </c>
    </row>
    <row r="6677" spans="1:10" x14ac:dyDescent="0.3">
      <c r="A6677" s="5">
        <v>46143</v>
      </c>
      <c r="B6677" t="s">
        <v>83</v>
      </c>
      <c r="C6677" t="s">
        <v>546</v>
      </c>
      <c r="D6677" s="1">
        <v>44945</v>
      </c>
      <c r="F6677" t="b">
        <v>1</v>
      </c>
      <c r="G6677" s="6">
        <v>6047700</v>
      </c>
      <c r="H6677">
        <v>0</v>
      </c>
      <c r="I6677">
        <v>0</v>
      </c>
      <c r="J6677" s="6">
        <v>6047700</v>
      </c>
    </row>
    <row r="6678" spans="1:10" x14ac:dyDescent="0.3">
      <c r="A6678" s="5">
        <v>46143</v>
      </c>
      <c r="B6678" t="s">
        <v>84</v>
      </c>
      <c r="C6678" t="s">
        <v>547</v>
      </c>
      <c r="D6678" s="1">
        <v>44978</v>
      </c>
      <c r="F6678" t="b">
        <v>1</v>
      </c>
      <c r="G6678" s="6">
        <v>6079440</v>
      </c>
      <c r="H6678" s="6">
        <v>131400</v>
      </c>
      <c r="I6678">
        <v>0</v>
      </c>
      <c r="J6678" s="6">
        <v>6210840</v>
      </c>
    </row>
    <row r="6679" spans="1:10" x14ac:dyDescent="0.3">
      <c r="A6679" s="5">
        <v>46143</v>
      </c>
      <c r="B6679" t="s">
        <v>85</v>
      </c>
      <c r="C6679" t="s">
        <v>548</v>
      </c>
      <c r="D6679" s="1">
        <v>44985</v>
      </c>
      <c r="F6679" t="b">
        <v>1</v>
      </c>
      <c r="G6679" s="6">
        <v>6168060</v>
      </c>
      <c r="H6679">
        <v>0</v>
      </c>
      <c r="I6679">
        <v>0</v>
      </c>
      <c r="J6679" s="6">
        <v>6168060</v>
      </c>
    </row>
    <row r="6680" spans="1:10" x14ac:dyDescent="0.3">
      <c r="A6680" s="5">
        <v>46143</v>
      </c>
      <c r="B6680" t="s">
        <v>86</v>
      </c>
      <c r="C6680" t="s">
        <v>549</v>
      </c>
      <c r="D6680" s="1">
        <v>45007</v>
      </c>
      <c r="F6680" t="b">
        <v>1</v>
      </c>
      <c r="G6680" s="6">
        <v>8438400</v>
      </c>
      <c r="H6680">
        <v>0</v>
      </c>
      <c r="I6680" s="6">
        <v>5000</v>
      </c>
      <c r="J6680" s="6">
        <v>8443400</v>
      </c>
    </row>
    <row r="6681" spans="1:10" x14ac:dyDescent="0.3">
      <c r="A6681" s="5">
        <v>46143</v>
      </c>
      <c r="B6681" t="s">
        <v>87</v>
      </c>
      <c r="C6681" t="s">
        <v>550</v>
      </c>
      <c r="D6681" s="1">
        <v>45012</v>
      </c>
      <c r="F6681" t="b">
        <v>1</v>
      </c>
      <c r="G6681" s="6">
        <v>5935030</v>
      </c>
      <c r="H6681" s="6">
        <v>241700</v>
      </c>
      <c r="I6681">
        <v>0</v>
      </c>
      <c r="J6681" s="6">
        <v>6176730</v>
      </c>
    </row>
    <row r="6682" spans="1:10" x14ac:dyDescent="0.3">
      <c r="A6682" s="5">
        <v>46143</v>
      </c>
      <c r="B6682" t="s">
        <v>88</v>
      </c>
      <c r="C6682" t="s">
        <v>551</v>
      </c>
      <c r="D6682" s="1">
        <v>45014</v>
      </c>
      <c r="F6682" t="b">
        <v>1</v>
      </c>
      <c r="G6682" s="6">
        <v>10310960</v>
      </c>
      <c r="H6682">
        <v>0</v>
      </c>
      <c r="I6682">
        <v>0</v>
      </c>
      <c r="J6682" s="6">
        <v>10310960</v>
      </c>
    </row>
    <row r="6683" spans="1:10" x14ac:dyDescent="0.3">
      <c r="A6683" s="5">
        <v>46143</v>
      </c>
      <c r="B6683" t="s">
        <v>89</v>
      </c>
      <c r="C6683" t="s">
        <v>552</v>
      </c>
      <c r="D6683" s="1">
        <v>45026</v>
      </c>
      <c r="F6683" t="b">
        <v>1</v>
      </c>
      <c r="G6683" s="6">
        <v>4097350</v>
      </c>
      <c r="H6683">
        <v>0</v>
      </c>
      <c r="I6683">
        <v>0</v>
      </c>
      <c r="J6683" s="6">
        <v>4097350</v>
      </c>
    </row>
    <row r="6684" spans="1:10" x14ac:dyDescent="0.3">
      <c r="A6684" s="5">
        <v>46143</v>
      </c>
      <c r="B6684" t="s">
        <v>90</v>
      </c>
      <c r="C6684" t="s">
        <v>553</v>
      </c>
      <c r="D6684" s="1">
        <v>45036</v>
      </c>
      <c r="F6684" t="b">
        <v>1</v>
      </c>
      <c r="G6684" s="6">
        <v>8761720</v>
      </c>
      <c r="H6684">
        <v>0</v>
      </c>
      <c r="I6684">
        <v>0</v>
      </c>
      <c r="J6684" s="6">
        <v>8761720</v>
      </c>
    </row>
    <row r="6685" spans="1:10" x14ac:dyDescent="0.3">
      <c r="A6685" s="5">
        <v>46143</v>
      </c>
      <c r="B6685" t="s">
        <v>91</v>
      </c>
      <c r="C6685" t="s">
        <v>554</v>
      </c>
      <c r="D6685" s="1">
        <v>45042</v>
      </c>
      <c r="F6685" t="b">
        <v>1</v>
      </c>
      <c r="G6685" s="6">
        <v>13358400</v>
      </c>
      <c r="H6685">
        <v>0</v>
      </c>
      <c r="I6685">
        <v>0</v>
      </c>
      <c r="J6685" s="6">
        <v>13358400</v>
      </c>
    </row>
    <row r="6686" spans="1:10" x14ac:dyDescent="0.3">
      <c r="A6686" s="5">
        <v>46143</v>
      </c>
      <c r="B6686" t="s">
        <v>92</v>
      </c>
      <c r="C6686" t="s">
        <v>555</v>
      </c>
      <c r="D6686" s="1">
        <v>45049</v>
      </c>
      <c r="F6686" t="b">
        <v>1</v>
      </c>
      <c r="G6686" s="6">
        <v>3997600</v>
      </c>
      <c r="H6686" s="6">
        <v>166500</v>
      </c>
      <c r="I6686">
        <v>0</v>
      </c>
      <c r="J6686" s="6">
        <v>4164100</v>
      </c>
    </row>
    <row r="6687" spans="1:10" x14ac:dyDescent="0.3">
      <c r="A6687" s="5">
        <v>46143</v>
      </c>
      <c r="B6687" t="s">
        <v>93</v>
      </c>
      <c r="C6687" t="s">
        <v>556</v>
      </c>
      <c r="D6687" s="1">
        <v>45077</v>
      </c>
      <c r="F6687" t="b">
        <v>1</v>
      </c>
      <c r="G6687" s="6">
        <v>5948650</v>
      </c>
      <c r="H6687">
        <v>0</v>
      </c>
      <c r="I6687">
        <v>0</v>
      </c>
      <c r="J6687" s="6">
        <v>5948650</v>
      </c>
    </row>
    <row r="6688" spans="1:10" x14ac:dyDescent="0.3">
      <c r="A6688" s="5">
        <v>46143</v>
      </c>
      <c r="B6688" t="s">
        <v>94</v>
      </c>
      <c r="C6688" t="s">
        <v>557</v>
      </c>
      <c r="D6688" s="1">
        <v>45097</v>
      </c>
      <c r="F6688" t="b">
        <v>1</v>
      </c>
      <c r="G6688" s="6">
        <v>4022150</v>
      </c>
      <c r="H6688">
        <v>0</v>
      </c>
      <c r="I6688">
        <v>0</v>
      </c>
      <c r="J6688" s="6">
        <v>4022150</v>
      </c>
    </row>
    <row r="6689" spans="1:10" x14ac:dyDescent="0.3">
      <c r="A6689" s="5">
        <v>46143</v>
      </c>
      <c r="B6689" t="s">
        <v>95</v>
      </c>
      <c r="C6689" t="s">
        <v>558</v>
      </c>
      <c r="D6689" s="1">
        <v>45120</v>
      </c>
      <c r="F6689" t="b">
        <v>1</v>
      </c>
      <c r="G6689" s="6">
        <v>4425760</v>
      </c>
      <c r="H6689">
        <v>0</v>
      </c>
      <c r="I6689">
        <v>0</v>
      </c>
      <c r="J6689" s="6">
        <v>4425760</v>
      </c>
    </row>
    <row r="6690" spans="1:10" x14ac:dyDescent="0.3">
      <c r="A6690" s="5">
        <v>46143</v>
      </c>
      <c r="B6690" t="s">
        <v>96</v>
      </c>
      <c r="C6690" t="s">
        <v>559</v>
      </c>
      <c r="D6690" s="1">
        <v>45120</v>
      </c>
      <c r="F6690" t="b">
        <v>1</v>
      </c>
      <c r="G6690" s="6">
        <v>4760910</v>
      </c>
      <c r="H6690">
        <v>0</v>
      </c>
      <c r="I6690">
        <v>0</v>
      </c>
      <c r="J6690" s="6">
        <v>4760910</v>
      </c>
    </row>
    <row r="6691" spans="1:10" x14ac:dyDescent="0.3">
      <c r="A6691" s="5">
        <v>46143</v>
      </c>
      <c r="B6691" t="s">
        <v>97</v>
      </c>
      <c r="C6691" t="s">
        <v>560</v>
      </c>
      <c r="D6691" s="1">
        <v>45121</v>
      </c>
      <c r="F6691" t="b">
        <v>1</v>
      </c>
      <c r="G6691" s="6">
        <v>5392300</v>
      </c>
      <c r="H6691">
        <v>0</v>
      </c>
      <c r="I6691" s="6">
        <v>4950</v>
      </c>
      <c r="J6691" s="6">
        <v>5397250</v>
      </c>
    </row>
    <row r="6692" spans="1:10" x14ac:dyDescent="0.3">
      <c r="A6692" s="5">
        <v>46143</v>
      </c>
      <c r="B6692" t="s">
        <v>98</v>
      </c>
      <c r="C6692" t="s">
        <v>561</v>
      </c>
      <c r="D6692" s="1">
        <v>45121</v>
      </c>
      <c r="F6692" t="b">
        <v>1</v>
      </c>
      <c r="G6692" s="6">
        <v>3865430</v>
      </c>
      <c r="H6692">
        <v>0</v>
      </c>
      <c r="I6692">
        <v>0</v>
      </c>
      <c r="J6692" s="6">
        <v>3865430</v>
      </c>
    </row>
    <row r="6693" spans="1:10" x14ac:dyDescent="0.3">
      <c r="A6693" s="5">
        <v>46143</v>
      </c>
      <c r="B6693" t="s">
        <v>99</v>
      </c>
      <c r="C6693" t="s">
        <v>562</v>
      </c>
      <c r="D6693" s="1">
        <v>45126</v>
      </c>
      <c r="F6693" t="b">
        <v>1</v>
      </c>
      <c r="G6693" s="6">
        <v>6740000</v>
      </c>
      <c r="H6693">
        <v>0</v>
      </c>
      <c r="I6693">
        <v>0</v>
      </c>
      <c r="J6693" s="6">
        <v>6740000</v>
      </c>
    </row>
    <row r="6694" spans="1:10" x14ac:dyDescent="0.3">
      <c r="A6694" s="5">
        <v>46143</v>
      </c>
      <c r="B6694" t="s">
        <v>100</v>
      </c>
      <c r="C6694" t="s">
        <v>563</v>
      </c>
      <c r="D6694" s="1">
        <v>45133</v>
      </c>
      <c r="F6694" t="b">
        <v>1</v>
      </c>
      <c r="G6694" s="6">
        <v>7365560</v>
      </c>
      <c r="H6694">
        <v>0</v>
      </c>
      <c r="I6694">
        <v>0</v>
      </c>
      <c r="J6694" s="6">
        <v>7365560</v>
      </c>
    </row>
    <row r="6695" spans="1:10" x14ac:dyDescent="0.3">
      <c r="A6695" s="5">
        <v>46143</v>
      </c>
      <c r="B6695" t="s">
        <v>101</v>
      </c>
      <c r="C6695" t="s">
        <v>564</v>
      </c>
      <c r="D6695" s="1">
        <v>45140</v>
      </c>
      <c r="F6695" t="b">
        <v>1</v>
      </c>
      <c r="G6695" s="6">
        <v>4542160</v>
      </c>
      <c r="H6695">
        <v>0</v>
      </c>
      <c r="I6695">
        <v>0</v>
      </c>
      <c r="J6695" s="6">
        <v>4542160</v>
      </c>
    </row>
    <row r="6696" spans="1:10" x14ac:dyDescent="0.3">
      <c r="A6696" s="5">
        <v>46143</v>
      </c>
      <c r="B6696" t="s">
        <v>102</v>
      </c>
      <c r="C6696" t="s">
        <v>565</v>
      </c>
      <c r="D6696" s="1">
        <v>45154</v>
      </c>
      <c r="F6696" t="b">
        <v>1</v>
      </c>
      <c r="G6696" s="6">
        <v>10275200</v>
      </c>
      <c r="H6696">
        <v>0</v>
      </c>
      <c r="I6696" s="6">
        <v>31700</v>
      </c>
      <c r="J6696" s="6">
        <v>10306900</v>
      </c>
    </row>
    <row r="6697" spans="1:10" x14ac:dyDescent="0.3">
      <c r="A6697" s="5">
        <v>46143</v>
      </c>
      <c r="B6697" t="s">
        <v>103</v>
      </c>
      <c r="C6697" t="s">
        <v>566</v>
      </c>
      <c r="D6697" s="1">
        <v>45159</v>
      </c>
      <c r="F6697" t="b">
        <v>1</v>
      </c>
      <c r="G6697" s="6">
        <v>8152560</v>
      </c>
      <c r="H6697">
        <v>0</v>
      </c>
      <c r="I6697">
        <v>0</v>
      </c>
      <c r="J6697" s="6">
        <v>8152560</v>
      </c>
    </row>
    <row r="6698" spans="1:10" x14ac:dyDescent="0.3">
      <c r="A6698" s="5">
        <v>46143</v>
      </c>
      <c r="B6698" t="s">
        <v>104</v>
      </c>
      <c r="C6698" t="s">
        <v>567</v>
      </c>
      <c r="D6698" s="1">
        <v>45187</v>
      </c>
      <c r="F6698" t="b">
        <v>1</v>
      </c>
      <c r="G6698" s="6">
        <v>8827090</v>
      </c>
      <c r="H6698">
        <v>0</v>
      </c>
      <c r="I6698">
        <v>0</v>
      </c>
      <c r="J6698" s="6">
        <v>8827090</v>
      </c>
    </row>
    <row r="6699" spans="1:10" x14ac:dyDescent="0.3">
      <c r="A6699" s="5">
        <v>46143</v>
      </c>
      <c r="B6699" t="s">
        <v>105</v>
      </c>
      <c r="C6699" t="s">
        <v>568</v>
      </c>
      <c r="D6699" s="1">
        <v>45187</v>
      </c>
      <c r="F6699" t="b">
        <v>1</v>
      </c>
      <c r="G6699" s="6">
        <v>5832690</v>
      </c>
      <c r="H6699">
        <v>0</v>
      </c>
      <c r="I6699">
        <v>0</v>
      </c>
      <c r="J6699" s="6">
        <v>5832690</v>
      </c>
    </row>
    <row r="6700" spans="1:10" x14ac:dyDescent="0.3">
      <c r="A6700" s="5">
        <v>46143</v>
      </c>
      <c r="B6700" t="s">
        <v>106</v>
      </c>
      <c r="C6700" t="s">
        <v>569</v>
      </c>
      <c r="D6700" s="1">
        <v>45188</v>
      </c>
      <c r="F6700" t="b">
        <v>1</v>
      </c>
      <c r="G6700" s="6">
        <v>4439350</v>
      </c>
      <c r="H6700">
        <v>0</v>
      </c>
      <c r="I6700">
        <v>0</v>
      </c>
      <c r="J6700" s="6">
        <v>4439350</v>
      </c>
    </row>
    <row r="6701" spans="1:10" x14ac:dyDescent="0.3">
      <c r="A6701" s="5">
        <v>46143</v>
      </c>
      <c r="B6701" t="s">
        <v>107</v>
      </c>
      <c r="C6701" t="s">
        <v>570</v>
      </c>
      <c r="D6701" s="1">
        <v>45189</v>
      </c>
      <c r="F6701" t="b">
        <v>1</v>
      </c>
      <c r="G6701" s="6">
        <v>6084700</v>
      </c>
      <c r="H6701">
        <v>0</v>
      </c>
      <c r="I6701">
        <v>0</v>
      </c>
      <c r="J6701" s="6">
        <v>6084700</v>
      </c>
    </row>
    <row r="6702" spans="1:10" x14ac:dyDescent="0.3">
      <c r="A6702" s="5">
        <v>46143</v>
      </c>
      <c r="B6702" t="s">
        <v>108</v>
      </c>
      <c r="C6702" t="s">
        <v>571</v>
      </c>
      <c r="D6702" s="1">
        <v>45194</v>
      </c>
      <c r="F6702" t="b">
        <v>1</v>
      </c>
      <c r="G6702" s="6">
        <v>8050500</v>
      </c>
      <c r="H6702">
        <v>0</v>
      </c>
      <c r="I6702">
        <v>0</v>
      </c>
      <c r="J6702" s="6">
        <v>8050500</v>
      </c>
    </row>
    <row r="6703" spans="1:10" x14ac:dyDescent="0.3">
      <c r="A6703" s="5">
        <v>46143</v>
      </c>
      <c r="B6703" t="s">
        <v>109</v>
      </c>
      <c r="C6703" t="s">
        <v>572</v>
      </c>
      <c r="D6703" s="1">
        <v>45195</v>
      </c>
      <c r="F6703" t="b">
        <v>1</v>
      </c>
      <c r="G6703" s="6">
        <v>9216300</v>
      </c>
      <c r="H6703">
        <v>0</v>
      </c>
      <c r="I6703" s="6">
        <v>18600</v>
      </c>
      <c r="J6703" s="6">
        <v>9234900</v>
      </c>
    </row>
    <row r="6704" spans="1:10" x14ac:dyDescent="0.3">
      <c r="A6704" s="5">
        <v>46143</v>
      </c>
      <c r="B6704" t="s">
        <v>110</v>
      </c>
      <c r="C6704" t="s">
        <v>573</v>
      </c>
      <c r="D6704" s="1">
        <v>45225</v>
      </c>
      <c r="F6704" t="b">
        <v>1</v>
      </c>
      <c r="G6704" s="6">
        <v>7960900</v>
      </c>
      <c r="H6704">
        <v>0</v>
      </c>
      <c r="I6704" s="6">
        <v>8700</v>
      </c>
      <c r="J6704" s="6">
        <v>7969600</v>
      </c>
    </row>
    <row r="6705" spans="1:10" x14ac:dyDescent="0.3">
      <c r="A6705" s="5">
        <v>46143</v>
      </c>
      <c r="B6705" t="s">
        <v>111</v>
      </c>
      <c r="C6705" t="s">
        <v>574</v>
      </c>
      <c r="D6705" s="1">
        <v>45229</v>
      </c>
      <c r="F6705" t="b">
        <v>1</v>
      </c>
      <c r="G6705" s="6">
        <v>8968280</v>
      </c>
      <c r="H6705">
        <v>0</v>
      </c>
      <c r="I6705">
        <v>0</v>
      </c>
      <c r="J6705" s="6">
        <v>8968280</v>
      </c>
    </row>
    <row r="6706" spans="1:10" x14ac:dyDescent="0.3">
      <c r="A6706" s="5">
        <v>46143</v>
      </c>
      <c r="B6706" t="s">
        <v>112</v>
      </c>
      <c r="C6706" t="s">
        <v>575</v>
      </c>
      <c r="D6706" s="1">
        <v>45236</v>
      </c>
      <c r="F6706" t="b">
        <v>1</v>
      </c>
      <c r="G6706" s="6">
        <v>5126130</v>
      </c>
      <c r="H6706">
        <v>0</v>
      </c>
      <c r="I6706" s="6">
        <v>13700</v>
      </c>
      <c r="J6706" s="6">
        <v>5139830</v>
      </c>
    </row>
    <row r="6707" spans="1:10" x14ac:dyDescent="0.3">
      <c r="A6707" s="5">
        <v>46143</v>
      </c>
      <c r="B6707" t="s">
        <v>113</v>
      </c>
      <c r="C6707" t="s">
        <v>576</v>
      </c>
      <c r="D6707" s="1">
        <v>45251</v>
      </c>
      <c r="F6707" t="b">
        <v>1</v>
      </c>
      <c r="G6707" s="6">
        <v>7467900</v>
      </c>
      <c r="H6707">
        <v>0</v>
      </c>
      <c r="I6707" s="6">
        <v>6950</v>
      </c>
      <c r="J6707" s="6">
        <v>7474850</v>
      </c>
    </row>
    <row r="6708" spans="1:10" x14ac:dyDescent="0.3">
      <c r="A6708" s="5">
        <v>46143</v>
      </c>
      <c r="B6708" t="s">
        <v>114</v>
      </c>
      <c r="C6708" t="s">
        <v>577</v>
      </c>
      <c r="D6708" s="1">
        <v>45272</v>
      </c>
      <c r="F6708" t="b">
        <v>1</v>
      </c>
      <c r="G6708" s="6">
        <v>7595100</v>
      </c>
      <c r="H6708">
        <v>0</v>
      </c>
      <c r="I6708">
        <v>0</v>
      </c>
      <c r="J6708" s="6">
        <v>7595100</v>
      </c>
    </row>
    <row r="6709" spans="1:10" x14ac:dyDescent="0.3">
      <c r="A6709" s="5">
        <v>46143</v>
      </c>
      <c r="B6709" t="s">
        <v>115</v>
      </c>
      <c r="C6709" t="s">
        <v>578</v>
      </c>
      <c r="D6709" s="1">
        <v>45278</v>
      </c>
      <c r="F6709" t="b">
        <v>1</v>
      </c>
      <c r="G6709" s="6">
        <v>7523700</v>
      </c>
      <c r="H6709">
        <v>0</v>
      </c>
      <c r="I6709">
        <v>0</v>
      </c>
      <c r="J6709" s="6">
        <v>7523700</v>
      </c>
    </row>
    <row r="6710" spans="1:10" x14ac:dyDescent="0.3">
      <c r="A6710" s="5">
        <v>46143</v>
      </c>
      <c r="B6710" t="s">
        <v>116</v>
      </c>
      <c r="C6710" t="s">
        <v>579</v>
      </c>
      <c r="D6710" s="1">
        <v>45295</v>
      </c>
      <c r="F6710" t="b">
        <v>1</v>
      </c>
      <c r="G6710" s="6">
        <v>8391390</v>
      </c>
      <c r="H6710">
        <v>0</v>
      </c>
      <c r="I6710">
        <v>0</v>
      </c>
      <c r="J6710" s="6">
        <v>8391390</v>
      </c>
    </row>
    <row r="6711" spans="1:10" x14ac:dyDescent="0.3">
      <c r="A6711" s="5">
        <v>46143</v>
      </c>
      <c r="B6711" t="s">
        <v>117</v>
      </c>
      <c r="C6711" t="s">
        <v>581</v>
      </c>
      <c r="D6711" s="1">
        <v>45296</v>
      </c>
      <c r="E6711" s="1">
        <v>45929</v>
      </c>
      <c r="F6711" t="b">
        <v>1</v>
      </c>
      <c r="G6711">
        <v>0</v>
      </c>
      <c r="H6711">
        <v>0</v>
      </c>
      <c r="I6711">
        <v>0</v>
      </c>
      <c r="J6711">
        <v>0</v>
      </c>
    </row>
    <row r="6712" spans="1:10" x14ac:dyDescent="0.3">
      <c r="A6712" s="5">
        <v>46143</v>
      </c>
      <c r="B6712" t="s">
        <v>118</v>
      </c>
      <c r="C6712" t="s">
        <v>580</v>
      </c>
      <c r="D6712" s="1">
        <v>45307</v>
      </c>
      <c r="F6712" t="b">
        <v>1</v>
      </c>
      <c r="G6712" s="6">
        <v>5274500</v>
      </c>
      <c r="H6712">
        <v>0</v>
      </c>
      <c r="I6712">
        <v>0</v>
      </c>
      <c r="J6712" s="6">
        <v>5274500</v>
      </c>
    </row>
    <row r="6713" spans="1:10" x14ac:dyDescent="0.3">
      <c r="A6713" s="5">
        <v>46143</v>
      </c>
      <c r="B6713" t="s">
        <v>119</v>
      </c>
      <c r="C6713" t="s">
        <v>582</v>
      </c>
      <c r="D6713" s="1">
        <v>45308</v>
      </c>
      <c r="F6713" t="b">
        <v>1</v>
      </c>
      <c r="G6713" s="6">
        <v>7673310</v>
      </c>
      <c r="H6713">
        <v>0</v>
      </c>
      <c r="I6713">
        <v>0</v>
      </c>
      <c r="J6713" s="6">
        <v>7673310</v>
      </c>
    </row>
    <row r="6714" spans="1:10" x14ac:dyDescent="0.3">
      <c r="A6714" s="5">
        <v>46143</v>
      </c>
      <c r="B6714" t="s">
        <v>120</v>
      </c>
      <c r="C6714" t="s">
        <v>583</v>
      </c>
      <c r="D6714" s="1">
        <v>45316</v>
      </c>
      <c r="F6714" t="b">
        <v>1</v>
      </c>
      <c r="G6714" s="6">
        <v>7603850</v>
      </c>
      <c r="H6714">
        <v>0</v>
      </c>
      <c r="I6714" s="6">
        <v>5950</v>
      </c>
      <c r="J6714" s="6">
        <v>7609800</v>
      </c>
    </row>
    <row r="6715" spans="1:10" x14ac:dyDescent="0.3">
      <c r="A6715" s="5">
        <v>46143</v>
      </c>
      <c r="B6715" t="s">
        <v>121</v>
      </c>
      <c r="C6715" t="s">
        <v>584</v>
      </c>
      <c r="D6715" s="1">
        <v>45323</v>
      </c>
      <c r="F6715" t="b">
        <v>1</v>
      </c>
      <c r="G6715" s="6">
        <v>3078320</v>
      </c>
      <c r="H6715">
        <v>0</v>
      </c>
      <c r="I6715">
        <v>0</v>
      </c>
      <c r="J6715" s="6">
        <v>3078320</v>
      </c>
    </row>
    <row r="6716" spans="1:10" x14ac:dyDescent="0.3">
      <c r="A6716" s="5">
        <v>46143</v>
      </c>
      <c r="B6716" t="s">
        <v>122</v>
      </c>
      <c r="C6716" t="s">
        <v>585</v>
      </c>
      <c r="D6716" s="1">
        <v>45345</v>
      </c>
      <c r="F6716" t="b">
        <v>1</v>
      </c>
      <c r="G6716" s="6">
        <v>6460700</v>
      </c>
      <c r="H6716">
        <v>0</v>
      </c>
      <c r="I6716">
        <v>0</v>
      </c>
      <c r="J6716" s="6">
        <v>6460700</v>
      </c>
    </row>
    <row r="6717" spans="1:10" x14ac:dyDescent="0.3">
      <c r="A6717" s="5">
        <v>46143</v>
      </c>
      <c r="B6717" t="s">
        <v>123</v>
      </c>
      <c r="C6717" t="s">
        <v>586</v>
      </c>
      <c r="D6717" s="1">
        <v>45351</v>
      </c>
      <c r="F6717" t="b">
        <v>1</v>
      </c>
      <c r="G6717" s="6">
        <v>5135900</v>
      </c>
      <c r="H6717">
        <v>0</v>
      </c>
      <c r="I6717" s="6">
        <v>9950</v>
      </c>
      <c r="J6717" s="6">
        <v>5145850</v>
      </c>
    </row>
    <row r="6718" spans="1:10" x14ac:dyDescent="0.3">
      <c r="A6718" s="5">
        <v>46143</v>
      </c>
      <c r="B6718" t="s">
        <v>124</v>
      </c>
      <c r="C6718" t="s">
        <v>587</v>
      </c>
      <c r="D6718" s="1">
        <v>45359</v>
      </c>
      <c r="F6718" t="b">
        <v>1</v>
      </c>
      <c r="G6718" s="6">
        <v>7494250</v>
      </c>
      <c r="H6718">
        <v>0</v>
      </c>
      <c r="I6718">
        <v>0</v>
      </c>
      <c r="J6718" s="6">
        <v>7494250</v>
      </c>
    </row>
    <row r="6719" spans="1:10" x14ac:dyDescent="0.3">
      <c r="A6719" s="5">
        <v>46143</v>
      </c>
      <c r="B6719" t="s">
        <v>125</v>
      </c>
      <c r="C6719" t="s">
        <v>588</v>
      </c>
      <c r="D6719" s="1">
        <v>45363</v>
      </c>
      <c r="F6719" t="b">
        <v>1</v>
      </c>
      <c r="G6719" s="6">
        <v>2217350</v>
      </c>
      <c r="H6719">
        <v>0</v>
      </c>
      <c r="I6719">
        <v>0</v>
      </c>
      <c r="J6719" s="6">
        <v>2217350</v>
      </c>
    </row>
    <row r="6720" spans="1:10" x14ac:dyDescent="0.3">
      <c r="A6720" s="5">
        <v>46143</v>
      </c>
      <c r="B6720" t="s">
        <v>126</v>
      </c>
      <c r="C6720" t="s">
        <v>589</v>
      </c>
      <c r="D6720" s="1">
        <v>45364</v>
      </c>
      <c r="F6720" t="b">
        <v>1</v>
      </c>
      <c r="G6720" s="6">
        <v>5138770</v>
      </c>
      <c r="H6720">
        <v>0</v>
      </c>
      <c r="I6720">
        <v>0</v>
      </c>
      <c r="J6720" s="6">
        <v>5138770</v>
      </c>
    </row>
    <row r="6721" spans="1:10" x14ac:dyDescent="0.3">
      <c r="A6721" s="5">
        <v>46143</v>
      </c>
      <c r="B6721" t="s">
        <v>127</v>
      </c>
      <c r="C6721" t="s">
        <v>590</v>
      </c>
      <c r="D6721" s="1">
        <v>45386</v>
      </c>
      <c r="F6721" t="b">
        <v>1</v>
      </c>
      <c r="G6721" s="6">
        <v>6003830</v>
      </c>
      <c r="H6721">
        <v>0</v>
      </c>
      <c r="I6721" s="6">
        <v>4410</v>
      </c>
      <c r="J6721" s="6">
        <v>6008240</v>
      </c>
    </row>
    <row r="6722" spans="1:10" x14ac:dyDescent="0.3">
      <c r="A6722" s="5">
        <v>46143</v>
      </c>
      <c r="B6722" t="s">
        <v>128</v>
      </c>
      <c r="C6722" t="s">
        <v>591</v>
      </c>
      <c r="D6722" s="1">
        <v>45387</v>
      </c>
      <c r="F6722" t="b">
        <v>1</v>
      </c>
      <c r="G6722" s="6">
        <v>5719150</v>
      </c>
      <c r="H6722">
        <v>0</v>
      </c>
      <c r="I6722">
        <v>0</v>
      </c>
      <c r="J6722" s="6">
        <v>5719150</v>
      </c>
    </row>
    <row r="6723" spans="1:10" x14ac:dyDescent="0.3">
      <c r="A6723" s="5">
        <v>46143</v>
      </c>
      <c r="B6723" t="s">
        <v>129</v>
      </c>
      <c r="C6723" t="s">
        <v>592</v>
      </c>
      <c r="D6723" s="1">
        <v>45434</v>
      </c>
      <c r="F6723" t="b">
        <v>1</v>
      </c>
      <c r="G6723" s="6">
        <v>5408720</v>
      </c>
      <c r="H6723">
        <v>0</v>
      </c>
      <c r="I6723">
        <v>0</v>
      </c>
      <c r="J6723" s="6">
        <v>5408720</v>
      </c>
    </row>
    <row r="6724" spans="1:10" x14ac:dyDescent="0.3">
      <c r="A6724" s="5">
        <v>46143</v>
      </c>
      <c r="B6724" t="s">
        <v>130</v>
      </c>
      <c r="C6724" t="s">
        <v>593</v>
      </c>
      <c r="D6724" s="1">
        <v>45436</v>
      </c>
      <c r="F6724" t="b">
        <v>1</v>
      </c>
      <c r="G6724" s="6">
        <v>3876900</v>
      </c>
      <c r="H6724">
        <v>0</v>
      </c>
      <c r="I6724">
        <v>0</v>
      </c>
      <c r="J6724" s="6">
        <v>3876900</v>
      </c>
    </row>
    <row r="6725" spans="1:10" x14ac:dyDescent="0.3">
      <c r="A6725" s="5">
        <v>46143</v>
      </c>
      <c r="B6725" t="s">
        <v>131</v>
      </c>
      <c r="C6725" t="s">
        <v>594</v>
      </c>
      <c r="D6725" s="1">
        <v>45469</v>
      </c>
      <c r="F6725" t="b">
        <v>1</v>
      </c>
      <c r="G6725" s="6">
        <v>9821480</v>
      </c>
      <c r="H6725">
        <v>0</v>
      </c>
      <c r="I6725" s="6">
        <v>7180</v>
      </c>
      <c r="J6725" s="6">
        <v>9828660</v>
      </c>
    </row>
    <row r="6726" spans="1:10" x14ac:dyDescent="0.3">
      <c r="A6726" s="5">
        <v>46143</v>
      </c>
      <c r="B6726" t="s">
        <v>132</v>
      </c>
      <c r="C6726" t="s">
        <v>598</v>
      </c>
      <c r="D6726" s="1">
        <v>45475</v>
      </c>
      <c r="F6726" t="b">
        <v>1</v>
      </c>
      <c r="G6726" s="6">
        <v>6653050</v>
      </c>
      <c r="H6726">
        <v>0</v>
      </c>
      <c r="I6726" s="6">
        <v>33900</v>
      </c>
      <c r="J6726" s="6">
        <v>6686950</v>
      </c>
    </row>
    <row r="6727" spans="1:10" x14ac:dyDescent="0.3">
      <c r="A6727" s="5">
        <v>46143</v>
      </c>
      <c r="B6727" t="s">
        <v>133</v>
      </c>
      <c r="C6727" t="s">
        <v>599</v>
      </c>
      <c r="D6727" s="1">
        <v>45495</v>
      </c>
      <c r="F6727" t="b">
        <v>1</v>
      </c>
      <c r="G6727" s="6">
        <v>315800</v>
      </c>
      <c r="H6727">
        <v>0</v>
      </c>
      <c r="I6727">
        <v>0</v>
      </c>
      <c r="J6727" s="6">
        <v>315800</v>
      </c>
    </row>
    <row r="6728" spans="1:10" x14ac:dyDescent="0.3">
      <c r="A6728" s="5">
        <v>46143</v>
      </c>
      <c r="B6728" t="s">
        <v>134</v>
      </c>
      <c r="C6728" t="s">
        <v>600</v>
      </c>
      <c r="D6728" s="1">
        <v>45505</v>
      </c>
      <c r="F6728" t="b">
        <v>1</v>
      </c>
      <c r="G6728" s="6">
        <v>4520300</v>
      </c>
      <c r="H6728">
        <v>0</v>
      </c>
      <c r="I6728">
        <v>0</v>
      </c>
      <c r="J6728" s="6">
        <v>4520300</v>
      </c>
    </row>
    <row r="6729" spans="1:10" x14ac:dyDescent="0.3">
      <c r="A6729" s="5">
        <v>46143</v>
      </c>
      <c r="B6729" t="s">
        <v>135</v>
      </c>
      <c r="C6729" t="s">
        <v>601</v>
      </c>
      <c r="D6729" s="1">
        <v>45531</v>
      </c>
      <c r="F6729" t="b">
        <v>1</v>
      </c>
      <c r="G6729" s="6">
        <v>9245690</v>
      </c>
      <c r="H6729">
        <v>0</v>
      </c>
      <c r="I6729">
        <v>0</v>
      </c>
      <c r="J6729" s="6">
        <v>9245690</v>
      </c>
    </row>
    <row r="6730" spans="1:10" x14ac:dyDescent="0.3">
      <c r="A6730" s="5">
        <v>46143</v>
      </c>
      <c r="B6730" t="s">
        <v>136</v>
      </c>
      <c r="C6730" t="s">
        <v>602</v>
      </c>
      <c r="D6730" s="1">
        <v>45532</v>
      </c>
      <c r="F6730" t="b">
        <v>1</v>
      </c>
      <c r="G6730" s="6">
        <v>4382150</v>
      </c>
      <c r="H6730">
        <v>0</v>
      </c>
      <c r="I6730">
        <v>0</v>
      </c>
      <c r="J6730" s="6">
        <v>4382150</v>
      </c>
    </row>
    <row r="6731" spans="1:10" x14ac:dyDescent="0.3">
      <c r="A6731" s="5">
        <v>46143</v>
      </c>
      <c r="B6731" t="s">
        <v>137</v>
      </c>
      <c r="C6731" t="s">
        <v>603</v>
      </c>
      <c r="D6731" s="1">
        <v>45541</v>
      </c>
      <c r="F6731" t="b">
        <v>1</v>
      </c>
      <c r="G6731" s="6">
        <v>6249480</v>
      </c>
      <c r="H6731">
        <v>0</v>
      </c>
      <c r="I6731">
        <v>0</v>
      </c>
      <c r="J6731" s="6">
        <v>6249480</v>
      </c>
    </row>
    <row r="6732" spans="1:10" x14ac:dyDescent="0.3">
      <c r="A6732" s="5">
        <v>46143</v>
      </c>
      <c r="B6732" t="s">
        <v>138</v>
      </c>
      <c r="C6732" t="s">
        <v>604</v>
      </c>
      <c r="D6732" s="1">
        <v>45540</v>
      </c>
      <c r="F6732" t="b">
        <v>1</v>
      </c>
      <c r="G6732" s="6">
        <v>4804880</v>
      </c>
      <c r="H6732">
        <v>0</v>
      </c>
      <c r="I6732" s="6">
        <v>14900</v>
      </c>
      <c r="J6732" s="6">
        <v>4819780</v>
      </c>
    </row>
    <row r="6733" spans="1:10" x14ac:dyDescent="0.3">
      <c r="A6733" s="5">
        <v>46143</v>
      </c>
      <c r="B6733" t="s">
        <v>139</v>
      </c>
      <c r="C6733" t="s">
        <v>605</v>
      </c>
      <c r="D6733" s="1">
        <v>45567</v>
      </c>
      <c r="F6733" t="b">
        <v>1</v>
      </c>
      <c r="G6733" s="6">
        <v>6866550</v>
      </c>
      <c r="H6733">
        <v>0</v>
      </c>
      <c r="I6733">
        <v>0</v>
      </c>
      <c r="J6733" s="6">
        <v>6866550</v>
      </c>
    </row>
    <row r="6734" spans="1:10" x14ac:dyDescent="0.3">
      <c r="A6734" s="5">
        <v>46143</v>
      </c>
      <c r="B6734" t="s">
        <v>140</v>
      </c>
      <c r="C6734" t="s">
        <v>606</v>
      </c>
      <c r="D6734" s="1">
        <v>45589</v>
      </c>
      <c r="F6734" t="b">
        <v>1</v>
      </c>
      <c r="G6734" s="6">
        <v>4485300</v>
      </c>
      <c r="H6734">
        <v>0</v>
      </c>
      <c r="I6734">
        <v>0</v>
      </c>
      <c r="J6734" s="6">
        <v>4485300</v>
      </c>
    </row>
    <row r="6735" spans="1:10" x14ac:dyDescent="0.3">
      <c r="A6735" s="5">
        <v>46143</v>
      </c>
      <c r="B6735" t="s">
        <v>141</v>
      </c>
      <c r="C6735" t="s">
        <v>607</v>
      </c>
      <c r="D6735" s="1">
        <v>45611</v>
      </c>
      <c r="F6735" t="b">
        <v>1</v>
      </c>
      <c r="G6735" s="6">
        <v>5699240</v>
      </c>
      <c r="H6735">
        <v>0</v>
      </c>
      <c r="I6735">
        <v>0</v>
      </c>
      <c r="J6735" s="6">
        <v>5699240</v>
      </c>
    </row>
    <row r="6736" spans="1:10" x14ac:dyDescent="0.3">
      <c r="A6736" s="5">
        <v>46143</v>
      </c>
      <c r="B6736" t="s">
        <v>142</v>
      </c>
      <c r="C6736" t="s">
        <v>608</v>
      </c>
      <c r="D6736" s="1">
        <v>45652</v>
      </c>
      <c r="F6736" t="b">
        <v>1</v>
      </c>
      <c r="G6736" s="6">
        <v>4721200</v>
      </c>
      <c r="H6736">
        <v>0</v>
      </c>
      <c r="I6736">
        <v>0</v>
      </c>
      <c r="J6736" s="6">
        <v>4721200</v>
      </c>
    </row>
    <row r="6737" spans="1:10" x14ac:dyDescent="0.3">
      <c r="A6737" s="5">
        <v>46143</v>
      </c>
      <c r="B6737" t="s">
        <v>143</v>
      </c>
      <c r="C6737" t="s">
        <v>609</v>
      </c>
      <c r="D6737" s="1">
        <v>45659</v>
      </c>
      <c r="F6737" t="b">
        <v>1</v>
      </c>
      <c r="G6737" s="6">
        <v>7756830</v>
      </c>
      <c r="H6737">
        <v>0</v>
      </c>
      <c r="I6737">
        <v>0</v>
      </c>
      <c r="J6737" s="6">
        <v>7756830</v>
      </c>
    </row>
    <row r="6738" spans="1:10" x14ac:dyDescent="0.3">
      <c r="A6738" s="5">
        <v>46143</v>
      </c>
      <c r="B6738" t="s">
        <v>144</v>
      </c>
      <c r="C6738" t="s">
        <v>610</v>
      </c>
      <c r="D6738" s="1">
        <v>45755</v>
      </c>
      <c r="F6738" t="b">
        <v>1</v>
      </c>
      <c r="G6738" s="6">
        <v>8859750</v>
      </c>
      <c r="H6738">
        <v>0</v>
      </c>
      <c r="I6738" s="6">
        <v>30350</v>
      </c>
      <c r="J6738" s="6">
        <v>8890100</v>
      </c>
    </row>
    <row r="6739" spans="1:10" x14ac:dyDescent="0.3">
      <c r="A6739" s="5">
        <v>46143</v>
      </c>
      <c r="B6739" t="s">
        <v>145</v>
      </c>
      <c r="C6739" t="s">
        <v>611</v>
      </c>
      <c r="D6739" s="1">
        <v>45860</v>
      </c>
      <c r="F6739" t="b">
        <v>0</v>
      </c>
      <c r="G6739" s="6">
        <v>4211700</v>
      </c>
      <c r="H6739">
        <v>0</v>
      </c>
      <c r="I6739">
        <v>0</v>
      </c>
      <c r="J6739" s="6">
        <v>4211700</v>
      </c>
    </row>
    <row r="6740" spans="1:10" x14ac:dyDescent="0.3">
      <c r="A6740" s="5">
        <v>46143</v>
      </c>
      <c r="B6740" t="s">
        <v>147</v>
      </c>
      <c r="C6740" t="s">
        <v>612</v>
      </c>
      <c r="D6740" s="1">
        <v>45880</v>
      </c>
      <c r="F6740" t="b">
        <v>0</v>
      </c>
      <c r="G6740" s="6">
        <v>7879320</v>
      </c>
      <c r="H6740">
        <v>0</v>
      </c>
      <c r="I6740">
        <v>0</v>
      </c>
      <c r="J6740" s="6">
        <v>7879320</v>
      </c>
    </row>
    <row r="6741" spans="1:10" x14ac:dyDescent="0.3">
      <c r="A6741" s="5">
        <v>46143</v>
      </c>
      <c r="B6741" t="s">
        <v>146</v>
      </c>
      <c r="C6741" t="s">
        <v>613</v>
      </c>
      <c r="D6741" s="1">
        <v>45867</v>
      </c>
      <c r="F6741" t="b">
        <v>0</v>
      </c>
      <c r="G6741" s="6">
        <v>4953950</v>
      </c>
      <c r="H6741">
        <v>0</v>
      </c>
      <c r="I6741">
        <v>0</v>
      </c>
      <c r="J6741" s="6">
        <v>4953950</v>
      </c>
    </row>
    <row r="6742" spans="1:10" x14ac:dyDescent="0.3">
      <c r="A6742" s="5">
        <v>46143</v>
      </c>
      <c r="B6742" t="s">
        <v>148</v>
      </c>
      <c r="C6742" t="s">
        <v>615</v>
      </c>
      <c r="D6742" s="1">
        <v>45911</v>
      </c>
      <c r="F6742" t="b">
        <v>0</v>
      </c>
      <c r="G6742" s="6">
        <v>5459180</v>
      </c>
      <c r="H6742">
        <v>0</v>
      </c>
      <c r="I6742">
        <v>0</v>
      </c>
      <c r="J6742" s="6">
        <v>5459180</v>
      </c>
    </row>
    <row r="6743" spans="1:10" x14ac:dyDescent="0.3">
      <c r="A6743" s="5">
        <v>46143</v>
      </c>
      <c r="B6743" t="s">
        <v>149</v>
      </c>
      <c r="C6743" t="s">
        <v>616</v>
      </c>
      <c r="D6743" s="1">
        <v>45912</v>
      </c>
      <c r="F6743" t="b">
        <v>0</v>
      </c>
      <c r="G6743" s="6">
        <v>5311610</v>
      </c>
      <c r="H6743">
        <v>0</v>
      </c>
      <c r="I6743" s="6">
        <v>6500</v>
      </c>
      <c r="J6743" s="6">
        <v>5318110</v>
      </c>
    </row>
    <row r="6744" spans="1:10" x14ac:dyDescent="0.3">
      <c r="A6744" s="5">
        <v>46143</v>
      </c>
      <c r="B6744" t="s">
        <v>150</v>
      </c>
      <c r="C6744" t="s">
        <v>617</v>
      </c>
      <c r="D6744" s="1">
        <v>45912</v>
      </c>
      <c r="F6744" t="b">
        <v>0</v>
      </c>
      <c r="G6744" s="6">
        <v>6123040</v>
      </c>
      <c r="H6744">
        <v>0</v>
      </c>
      <c r="I6744" s="6">
        <v>12980</v>
      </c>
      <c r="J6744" s="6">
        <v>6136020</v>
      </c>
    </row>
    <row r="6745" spans="1:10" x14ac:dyDescent="0.3">
      <c r="A6745" s="5">
        <v>46143</v>
      </c>
      <c r="B6745" t="s">
        <v>151</v>
      </c>
      <c r="C6745" t="s">
        <v>618</v>
      </c>
      <c r="D6745" s="1">
        <v>45952</v>
      </c>
      <c r="F6745" t="b">
        <v>0</v>
      </c>
      <c r="G6745" s="6">
        <v>3355190</v>
      </c>
      <c r="H6745">
        <v>0</v>
      </c>
      <c r="I6745">
        <v>0</v>
      </c>
      <c r="J6745" s="6">
        <v>3355190</v>
      </c>
    </row>
    <row r="6746" spans="1:10" x14ac:dyDescent="0.3">
      <c r="A6746" s="5">
        <v>46143</v>
      </c>
      <c r="B6746" t="s">
        <v>152</v>
      </c>
      <c r="C6746" t="s">
        <v>619</v>
      </c>
      <c r="D6746" s="1">
        <v>45959</v>
      </c>
      <c r="F6746" t="b">
        <v>0</v>
      </c>
      <c r="G6746" s="6">
        <v>4794780</v>
      </c>
      <c r="H6746">
        <v>0</v>
      </c>
      <c r="I6746">
        <v>0</v>
      </c>
      <c r="J6746" s="6">
        <v>4794780</v>
      </c>
    </row>
    <row r="6747" spans="1:10" x14ac:dyDescent="0.3">
      <c r="A6747" s="5">
        <v>46143</v>
      </c>
      <c r="B6747" t="s">
        <v>153</v>
      </c>
      <c r="C6747" t="s">
        <v>620</v>
      </c>
      <c r="D6747" s="1">
        <v>45975</v>
      </c>
      <c r="F6747" t="b">
        <v>0</v>
      </c>
      <c r="G6747" s="6">
        <v>4424500</v>
      </c>
      <c r="H6747">
        <v>0</v>
      </c>
      <c r="I6747">
        <v>0</v>
      </c>
      <c r="J6747" s="6">
        <v>4424500</v>
      </c>
    </row>
    <row r="6748" spans="1:10" x14ac:dyDescent="0.3">
      <c r="A6748" s="5">
        <v>46143</v>
      </c>
      <c r="B6748" t="s">
        <v>154</v>
      </c>
      <c r="C6748" t="s">
        <v>621</v>
      </c>
      <c r="D6748" s="1">
        <v>45980</v>
      </c>
      <c r="F6748" t="b">
        <v>0</v>
      </c>
      <c r="G6748" s="6">
        <v>5364680</v>
      </c>
      <c r="H6748">
        <v>0</v>
      </c>
      <c r="I6748" s="6">
        <v>31850</v>
      </c>
      <c r="J6748" s="6">
        <v>5396530</v>
      </c>
    </row>
    <row r="6749" spans="1:10" x14ac:dyDescent="0.3">
      <c r="A6749" s="5">
        <v>46143</v>
      </c>
      <c r="B6749" t="s">
        <v>155</v>
      </c>
      <c r="C6749" t="s">
        <v>623</v>
      </c>
      <c r="D6749" s="1">
        <v>46044</v>
      </c>
      <c r="F6749" t="b">
        <v>0</v>
      </c>
      <c r="G6749" s="6">
        <v>4402170</v>
      </c>
      <c r="H6749">
        <v>0</v>
      </c>
      <c r="I6749">
        <v>0</v>
      </c>
      <c r="J6749" s="6">
        <v>4402170</v>
      </c>
    </row>
    <row r="6750" spans="1:10" x14ac:dyDescent="0.3">
      <c r="A6750" s="5">
        <v>46143</v>
      </c>
      <c r="B6750" t="s">
        <v>157</v>
      </c>
      <c r="C6750" t="s">
        <v>624</v>
      </c>
      <c r="D6750" s="1">
        <v>46135</v>
      </c>
      <c r="F6750" t="b">
        <v>0</v>
      </c>
      <c r="G6750" s="6">
        <v>4472320</v>
      </c>
      <c r="H6750">
        <v>0</v>
      </c>
      <c r="I6750">
        <v>0</v>
      </c>
      <c r="J6750" s="6">
        <v>4472320</v>
      </c>
    </row>
    <row r="6751" spans="1:10" x14ac:dyDescent="0.3">
      <c r="A6751" s="5">
        <v>46143</v>
      </c>
      <c r="B6751" t="s">
        <v>158</v>
      </c>
      <c r="C6751" t="s">
        <v>625</v>
      </c>
      <c r="D6751" s="1">
        <v>46127</v>
      </c>
      <c r="F6751" t="b">
        <v>0</v>
      </c>
      <c r="G6751" s="6">
        <v>4473590</v>
      </c>
      <c r="H6751">
        <v>0</v>
      </c>
      <c r="I6751">
        <v>0</v>
      </c>
      <c r="J6751" s="6">
        <v>4473590</v>
      </c>
    </row>
    <row r="6752" spans="1:10" x14ac:dyDescent="0.3">
      <c r="A6752" s="5">
        <v>46143</v>
      </c>
      <c r="B6752" t="s">
        <v>159</v>
      </c>
      <c r="C6752" t="s">
        <v>626</v>
      </c>
      <c r="D6752" s="1">
        <v>46129</v>
      </c>
      <c r="F6752" t="b">
        <v>0</v>
      </c>
      <c r="G6752" s="6">
        <v>4351570</v>
      </c>
      <c r="H6752">
        <v>0</v>
      </c>
      <c r="I6752" s="6">
        <v>3990</v>
      </c>
      <c r="J6752" s="6">
        <v>4355560</v>
      </c>
    </row>
    <row r="6753" spans="1:10" x14ac:dyDescent="0.3">
      <c r="A6753" s="5">
        <v>46143</v>
      </c>
      <c r="B6753" t="s">
        <v>629</v>
      </c>
      <c r="C6753" t="s">
        <v>628</v>
      </c>
      <c r="D6753" s="1">
        <v>46114</v>
      </c>
      <c r="F6753" t="b">
        <v>0</v>
      </c>
      <c r="G6753" s="6">
        <v>7472050</v>
      </c>
      <c r="H6753">
        <v>0</v>
      </c>
      <c r="I6753">
        <v>0</v>
      </c>
      <c r="J6753" s="6">
        <v>7472050</v>
      </c>
    </row>
    <row r="6754" spans="1:10" x14ac:dyDescent="0.3">
      <c r="A6754" s="5">
        <v>46143</v>
      </c>
      <c r="B6754" t="s">
        <v>630</v>
      </c>
      <c r="C6754" t="s">
        <v>631</v>
      </c>
      <c r="F6754" t="b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3">
      <c r="A6755" s="5">
        <v>46174</v>
      </c>
      <c r="B6755" t="s">
        <v>1</v>
      </c>
      <c r="C6755" t="s">
        <v>475</v>
      </c>
      <c r="D6755" s="1">
        <v>42292</v>
      </c>
      <c r="F6755" t="b">
        <v>1</v>
      </c>
      <c r="G6755" s="6">
        <v>5381700</v>
      </c>
      <c r="H6755" s="6">
        <v>132900</v>
      </c>
      <c r="I6755">
        <v>0</v>
      </c>
      <c r="J6755" s="6">
        <v>5514600</v>
      </c>
    </row>
    <row r="6756" spans="1:10" x14ac:dyDescent="0.3">
      <c r="A6756" s="5">
        <v>46174</v>
      </c>
      <c r="B6756" t="s">
        <v>3</v>
      </c>
      <c r="C6756" t="s">
        <v>476</v>
      </c>
      <c r="D6756" s="1">
        <v>42444</v>
      </c>
      <c r="F6756" t="b">
        <v>1</v>
      </c>
      <c r="G6756" s="6">
        <v>2866650</v>
      </c>
      <c r="H6756">
        <v>0</v>
      </c>
      <c r="I6756">
        <v>0</v>
      </c>
      <c r="J6756" s="6">
        <v>2866650</v>
      </c>
    </row>
    <row r="6757" spans="1:10" x14ac:dyDescent="0.3">
      <c r="A6757" s="5">
        <v>46174</v>
      </c>
      <c r="B6757" t="s">
        <v>4</v>
      </c>
      <c r="C6757" t="s">
        <v>477</v>
      </c>
      <c r="D6757" s="1">
        <v>42503</v>
      </c>
      <c r="F6757" t="b">
        <v>1</v>
      </c>
      <c r="G6757" s="6">
        <v>8390450</v>
      </c>
      <c r="H6757">
        <v>0</v>
      </c>
      <c r="I6757">
        <v>0</v>
      </c>
      <c r="J6757" s="6">
        <v>8390450</v>
      </c>
    </row>
    <row r="6758" spans="1:10" x14ac:dyDescent="0.3">
      <c r="A6758" s="5">
        <v>46174</v>
      </c>
      <c r="B6758" t="s">
        <v>6</v>
      </c>
      <c r="C6758" t="s">
        <v>478</v>
      </c>
      <c r="D6758" s="1">
        <v>42638</v>
      </c>
      <c r="F6758" t="b">
        <v>1</v>
      </c>
      <c r="G6758" s="6">
        <v>5791160</v>
      </c>
      <c r="H6758" s="6">
        <v>221500</v>
      </c>
      <c r="I6758">
        <v>0</v>
      </c>
      <c r="J6758" s="6">
        <v>6012660</v>
      </c>
    </row>
    <row r="6759" spans="1:10" x14ac:dyDescent="0.3">
      <c r="A6759" s="5">
        <v>46174</v>
      </c>
      <c r="B6759" t="s">
        <v>8</v>
      </c>
      <c r="C6759" t="s">
        <v>479</v>
      </c>
      <c r="D6759" s="1">
        <v>42708</v>
      </c>
      <c r="F6759" t="b">
        <v>1</v>
      </c>
      <c r="G6759" s="6">
        <v>5896120</v>
      </c>
      <c r="H6759">
        <v>0</v>
      </c>
      <c r="I6759">
        <v>0</v>
      </c>
      <c r="J6759" s="6">
        <v>5896120</v>
      </c>
    </row>
    <row r="6760" spans="1:10" x14ac:dyDescent="0.3">
      <c r="A6760" s="5">
        <v>46174</v>
      </c>
      <c r="B6760" t="s">
        <v>10</v>
      </c>
      <c r="C6760" t="s">
        <v>480</v>
      </c>
      <c r="D6760" s="1">
        <v>43039</v>
      </c>
      <c r="F6760" t="b">
        <v>1</v>
      </c>
      <c r="G6760" s="6">
        <v>4746750</v>
      </c>
      <c r="H6760" s="6">
        <v>56300</v>
      </c>
      <c r="I6760">
        <v>0</v>
      </c>
      <c r="J6760" s="6">
        <v>4803050</v>
      </c>
    </row>
    <row r="6761" spans="1:10" x14ac:dyDescent="0.3">
      <c r="A6761" s="5">
        <v>46174</v>
      </c>
      <c r="B6761" t="s">
        <v>11</v>
      </c>
      <c r="C6761" t="s">
        <v>481</v>
      </c>
      <c r="D6761" s="1">
        <v>43146</v>
      </c>
      <c r="F6761" t="b">
        <v>1</v>
      </c>
      <c r="G6761" s="6">
        <v>6144790</v>
      </c>
      <c r="H6761" s="6">
        <v>84600</v>
      </c>
      <c r="I6761">
        <v>0</v>
      </c>
      <c r="J6761" s="6">
        <v>6229390</v>
      </c>
    </row>
    <row r="6762" spans="1:10" x14ac:dyDescent="0.3">
      <c r="A6762" s="5">
        <v>46174</v>
      </c>
      <c r="B6762" t="s">
        <v>12</v>
      </c>
      <c r="C6762" t="s">
        <v>494</v>
      </c>
      <c r="D6762" s="1">
        <v>43252</v>
      </c>
      <c r="F6762" t="b">
        <v>1</v>
      </c>
      <c r="G6762" s="6">
        <v>906500</v>
      </c>
      <c r="H6762">
        <v>0</v>
      </c>
      <c r="I6762">
        <v>0</v>
      </c>
      <c r="J6762" s="6">
        <v>906500</v>
      </c>
    </row>
    <row r="6763" spans="1:10" x14ac:dyDescent="0.3">
      <c r="A6763" s="5">
        <v>46174</v>
      </c>
      <c r="B6763" t="s">
        <v>13</v>
      </c>
      <c r="C6763" t="s">
        <v>485</v>
      </c>
      <c r="D6763" s="1">
        <v>43779</v>
      </c>
      <c r="F6763" t="b">
        <v>1</v>
      </c>
      <c r="G6763" s="6">
        <v>7349420</v>
      </c>
      <c r="H6763">
        <v>0</v>
      </c>
      <c r="I6763">
        <v>0</v>
      </c>
      <c r="J6763" s="6">
        <v>7349420</v>
      </c>
    </row>
    <row r="6764" spans="1:10" x14ac:dyDescent="0.3">
      <c r="A6764" s="5">
        <v>46174</v>
      </c>
      <c r="B6764" t="s">
        <v>15</v>
      </c>
      <c r="C6764" t="s">
        <v>517</v>
      </c>
      <c r="D6764" s="1">
        <v>44583</v>
      </c>
      <c r="F6764" t="b">
        <v>1</v>
      </c>
      <c r="G6764" s="6">
        <v>4974250</v>
      </c>
      <c r="H6764" s="6">
        <v>154400</v>
      </c>
      <c r="I6764">
        <v>0</v>
      </c>
      <c r="J6764" s="6">
        <v>5128650</v>
      </c>
    </row>
    <row r="6765" spans="1:10" x14ac:dyDescent="0.3">
      <c r="A6765" s="5">
        <v>46174</v>
      </c>
      <c r="B6765" t="s">
        <v>16</v>
      </c>
      <c r="C6765" t="s">
        <v>538</v>
      </c>
      <c r="D6765" s="1">
        <v>44889</v>
      </c>
      <c r="F6765" t="b">
        <v>1</v>
      </c>
      <c r="G6765" s="6">
        <v>6153360</v>
      </c>
      <c r="H6765">
        <v>0</v>
      </c>
      <c r="I6765">
        <v>0</v>
      </c>
      <c r="J6765" s="6">
        <v>6153360</v>
      </c>
    </row>
    <row r="6766" spans="1:10" x14ac:dyDescent="0.3">
      <c r="A6766" s="5">
        <v>46174</v>
      </c>
      <c r="B6766" t="s">
        <v>17</v>
      </c>
      <c r="C6766" t="s">
        <v>595</v>
      </c>
      <c r="D6766" s="1">
        <v>45470</v>
      </c>
      <c r="F6766" t="b">
        <v>1</v>
      </c>
      <c r="G6766" s="6">
        <v>4354300</v>
      </c>
      <c r="H6766">
        <v>0</v>
      </c>
      <c r="I6766">
        <v>0</v>
      </c>
      <c r="J6766" s="6">
        <v>4354300</v>
      </c>
    </row>
    <row r="6767" spans="1:10" x14ac:dyDescent="0.3">
      <c r="A6767" s="5">
        <v>46174</v>
      </c>
      <c r="B6767" t="s">
        <v>18</v>
      </c>
      <c r="C6767" t="s">
        <v>596</v>
      </c>
      <c r="D6767" s="1">
        <v>45810</v>
      </c>
      <c r="F6767" t="b">
        <v>0</v>
      </c>
      <c r="G6767" s="6">
        <v>4160380</v>
      </c>
      <c r="H6767">
        <v>0</v>
      </c>
      <c r="I6767">
        <v>0</v>
      </c>
      <c r="J6767" s="6">
        <v>4160380</v>
      </c>
    </row>
    <row r="6768" spans="1:10" x14ac:dyDescent="0.3">
      <c r="A6768" s="5">
        <v>46174</v>
      </c>
      <c r="B6768" t="s">
        <v>19</v>
      </c>
      <c r="C6768" t="s">
        <v>597</v>
      </c>
      <c r="D6768" s="1">
        <v>45859</v>
      </c>
      <c r="F6768" t="b">
        <v>0</v>
      </c>
      <c r="G6768" s="6">
        <v>2694400</v>
      </c>
      <c r="H6768">
        <v>0</v>
      </c>
      <c r="I6768">
        <v>0</v>
      </c>
      <c r="J6768" s="6">
        <v>2694400</v>
      </c>
    </row>
    <row r="6769" spans="1:10" x14ac:dyDescent="0.3">
      <c r="A6769" s="5">
        <v>46174</v>
      </c>
      <c r="B6769" t="s">
        <v>156</v>
      </c>
      <c r="C6769" t="s">
        <v>622</v>
      </c>
      <c r="D6769" s="1">
        <v>46098</v>
      </c>
      <c r="F6769" t="b">
        <v>0</v>
      </c>
      <c r="G6769" s="6">
        <v>2001730</v>
      </c>
      <c r="H6769">
        <v>0</v>
      </c>
      <c r="I6769">
        <v>0</v>
      </c>
      <c r="J6769" s="6">
        <v>2001730</v>
      </c>
    </row>
    <row r="6770" spans="1:10" x14ac:dyDescent="0.3">
      <c r="A6770" s="5">
        <v>46174</v>
      </c>
      <c r="B6770" t="s">
        <v>20</v>
      </c>
      <c r="C6770" t="s">
        <v>482</v>
      </c>
      <c r="D6770" s="1">
        <v>43629</v>
      </c>
      <c r="F6770" t="b">
        <v>1</v>
      </c>
      <c r="G6770" s="6">
        <v>6549690</v>
      </c>
      <c r="H6770" s="6">
        <v>210000</v>
      </c>
      <c r="I6770">
        <v>0</v>
      </c>
      <c r="J6770" s="6">
        <v>6759690</v>
      </c>
    </row>
    <row r="6771" spans="1:10" x14ac:dyDescent="0.3">
      <c r="A6771" s="5">
        <v>46174</v>
      </c>
      <c r="B6771" t="s">
        <v>21</v>
      </c>
      <c r="C6771" t="s">
        <v>483</v>
      </c>
      <c r="D6771" s="1">
        <v>43631</v>
      </c>
      <c r="F6771" t="b">
        <v>1</v>
      </c>
      <c r="G6771" s="6">
        <v>3815500</v>
      </c>
      <c r="H6771" s="6">
        <v>112600</v>
      </c>
      <c r="I6771">
        <v>0</v>
      </c>
      <c r="J6771" s="6">
        <v>3928100</v>
      </c>
    </row>
    <row r="6772" spans="1:10" x14ac:dyDescent="0.3">
      <c r="A6772" s="5">
        <v>46174</v>
      </c>
      <c r="B6772" t="s">
        <v>22</v>
      </c>
      <c r="C6772" t="s">
        <v>484</v>
      </c>
      <c r="D6772" s="1">
        <v>43743</v>
      </c>
      <c r="F6772" t="b">
        <v>1</v>
      </c>
      <c r="G6772" s="6">
        <v>6861400</v>
      </c>
      <c r="H6772" s="6">
        <v>96200</v>
      </c>
      <c r="I6772">
        <v>0</v>
      </c>
      <c r="J6772" s="6">
        <v>6957600</v>
      </c>
    </row>
    <row r="6773" spans="1:10" x14ac:dyDescent="0.3">
      <c r="A6773" s="5">
        <v>46174</v>
      </c>
      <c r="B6773" t="s">
        <v>23</v>
      </c>
      <c r="C6773" t="s">
        <v>486</v>
      </c>
      <c r="D6773" s="1">
        <v>43834</v>
      </c>
      <c r="F6773" t="b">
        <v>1</v>
      </c>
      <c r="G6773" s="6">
        <v>9992970</v>
      </c>
      <c r="H6773">
        <v>0</v>
      </c>
      <c r="I6773">
        <v>0</v>
      </c>
      <c r="J6773" s="6">
        <v>9992970</v>
      </c>
    </row>
    <row r="6774" spans="1:10" x14ac:dyDescent="0.3">
      <c r="A6774" s="5">
        <v>46174</v>
      </c>
      <c r="B6774" t="s">
        <v>24</v>
      </c>
      <c r="C6774" t="s">
        <v>487</v>
      </c>
      <c r="D6774" s="1">
        <v>43833</v>
      </c>
      <c r="F6774" t="b">
        <v>1</v>
      </c>
      <c r="G6774" s="6">
        <v>5122420</v>
      </c>
      <c r="H6774">
        <v>0</v>
      </c>
      <c r="I6774">
        <v>0</v>
      </c>
      <c r="J6774" s="6">
        <v>5122420</v>
      </c>
    </row>
    <row r="6775" spans="1:10" x14ac:dyDescent="0.3">
      <c r="A6775" s="5">
        <v>46174</v>
      </c>
      <c r="B6775" t="s">
        <v>25</v>
      </c>
      <c r="C6775" t="s">
        <v>488</v>
      </c>
      <c r="D6775" s="1">
        <v>43853</v>
      </c>
      <c r="F6775" t="b">
        <v>1</v>
      </c>
      <c r="G6775" s="6">
        <v>7322850</v>
      </c>
      <c r="H6775" s="6">
        <v>109600</v>
      </c>
      <c r="I6775">
        <v>0</v>
      </c>
      <c r="J6775" s="6">
        <v>7432450</v>
      </c>
    </row>
    <row r="6776" spans="1:10" x14ac:dyDescent="0.3">
      <c r="A6776" s="5">
        <v>46174</v>
      </c>
      <c r="B6776" t="s">
        <v>26</v>
      </c>
      <c r="C6776" t="s">
        <v>489</v>
      </c>
      <c r="D6776" s="1">
        <v>43945</v>
      </c>
      <c r="F6776" t="b">
        <v>1</v>
      </c>
      <c r="G6776" s="6">
        <v>9331150</v>
      </c>
      <c r="H6776" s="6">
        <v>128500</v>
      </c>
      <c r="I6776">
        <v>0</v>
      </c>
      <c r="J6776" s="6">
        <v>9459650</v>
      </c>
    </row>
    <row r="6777" spans="1:10" x14ac:dyDescent="0.3">
      <c r="A6777" s="5">
        <v>46174</v>
      </c>
      <c r="B6777" t="s">
        <v>27</v>
      </c>
      <c r="C6777" t="s">
        <v>490</v>
      </c>
      <c r="D6777" s="1">
        <v>44015</v>
      </c>
      <c r="F6777" t="b">
        <v>1</v>
      </c>
      <c r="G6777" s="6">
        <v>3504640</v>
      </c>
      <c r="H6777">
        <v>0</v>
      </c>
      <c r="I6777">
        <v>0</v>
      </c>
      <c r="J6777" s="6">
        <v>3504640</v>
      </c>
    </row>
    <row r="6778" spans="1:10" x14ac:dyDescent="0.3">
      <c r="A6778" s="5">
        <v>46174</v>
      </c>
      <c r="B6778" t="s">
        <v>28</v>
      </c>
      <c r="C6778" t="s">
        <v>491</v>
      </c>
      <c r="D6778" s="1">
        <v>44042</v>
      </c>
      <c r="F6778" t="b">
        <v>1</v>
      </c>
      <c r="G6778">
        <v>0</v>
      </c>
      <c r="H6778">
        <v>0</v>
      </c>
      <c r="I6778">
        <v>0</v>
      </c>
      <c r="J6778">
        <v>0</v>
      </c>
    </row>
    <row r="6779" spans="1:10" x14ac:dyDescent="0.3">
      <c r="A6779" s="5">
        <v>46174</v>
      </c>
      <c r="B6779" t="s">
        <v>29</v>
      </c>
      <c r="C6779" t="s">
        <v>492</v>
      </c>
      <c r="D6779" s="1">
        <v>44043</v>
      </c>
      <c r="F6779" t="b">
        <v>1</v>
      </c>
      <c r="G6779" s="6">
        <v>3981600</v>
      </c>
      <c r="H6779">
        <v>0</v>
      </c>
      <c r="I6779">
        <v>0</v>
      </c>
      <c r="J6779" s="6">
        <v>3981600</v>
      </c>
    </row>
    <row r="6780" spans="1:10" x14ac:dyDescent="0.3">
      <c r="A6780" s="5">
        <v>46174</v>
      </c>
      <c r="B6780" t="s">
        <v>30</v>
      </c>
      <c r="C6780" t="s">
        <v>493</v>
      </c>
      <c r="D6780" s="1">
        <v>44072</v>
      </c>
      <c r="F6780" t="b">
        <v>1</v>
      </c>
      <c r="G6780" s="6">
        <v>10449260</v>
      </c>
      <c r="H6780">
        <v>0</v>
      </c>
      <c r="I6780">
        <v>0</v>
      </c>
      <c r="J6780" s="6">
        <v>10449260</v>
      </c>
    </row>
    <row r="6781" spans="1:10" x14ac:dyDescent="0.3">
      <c r="A6781" s="5">
        <v>46174</v>
      </c>
      <c r="B6781" t="s">
        <v>31</v>
      </c>
      <c r="C6781" t="s">
        <v>495</v>
      </c>
      <c r="D6781" s="1">
        <v>44085</v>
      </c>
      <c r="F6781" t="b">
        <v>1</v>
      </c>
      <c r="G6781" s="6">
        <v>5397680</v>
      </c>
      <c r="H6781">
        <v>0</v>
      </c>
      <c r="I6781">
        <v>0</v>
      </c>
      <c r="J6781" s="6">
        <v>5397680</v>
      </c>
    </row>
    <row r="6782" spans="1:10" x14ac:dyDescent="0.3">
      <c r="A6782" s="5">
        <v>46174</v>
      </c>
      <c r="B6782" t="s">
        <v>32</v>
      </c>
      <c r="C6782" t="s">
        <v>496</v>
      </c>
      <c r="D6782" s="1">
        <v>44130</v>
      </c>
      <c r="E6782" s="1">
        <v>45543</v>
      </c>
      <c r="F6782" t="b">
        <v>1</v>
      </c>
      <c r="G6782">
        <v>0</v>
      </c>
      <c r="H6782">
        <v>0</v>
      </c>
      <c r="I6782">
        <v>0</v>
      </c>
      <c r="J6782">
        <v>0</v>
      </c>
    </row>
    <row r="6783" spans="1:10" x14ac:dyDescent="0.3">
      <c r="A6783" s="5">
        <v>46174</v>
      </c>
      <c r="B6783" t="s">
        <v>33</v>
      </c>
      <c r="C6783" t="s">
        <v>497</v>
      </c>
      <c r="D6783" s="1">
        <v>44147</v>
      </c>
      <c r="F6783" t="b">
        <v>1</v>
      </c>
      <c r="G6783" s="6">
        <v>6783650</v>
      </c>
      <c r="H6783">
        <v>0</v>
      </c>
      <c r="I6783">
        <v>0</v>
      </c>
      <c r="J6783" s="6">
        <v>6783650</v>
      </c>
    </row>
    <row r="6784" spans="1:10" x14ac:dyDescent="0.3">
      <c r="A6784" s="5">
        <v>46174</v>
      </c>
      <c r="B6784" t="s">
        <v>34</v>
      </c>
      <c r="C6784" t="s">
        <v>498</v>
      </c>
      <c r="D6784" s="1">
        <v>44154</v>
      </c>
      <c r="F6784" t="b">
        <v>1</v>
      </c>
      <c r="G6784" s="6">
        <v>9603430</v>
      </c>
      <c r="H6784">
        <v>0</v>
      </c>
      <c r="I6784">
        <v>0</v>
      </c>
      <c r="J6784" s="6">
        <v>9603430</v>
      </c>
    </row>
    <row r="6785" spans="1:10" x14ac:dyDescent="0.3">
      <c r="A6785" s="5">
        <v>46174</v>
      </c>
      <c r="B6785" t="s">
        <v>35</v>
      </c>
      <c r="C6785" t="s">
        <v>499</v>
      </c>
      <c r="D6785" s="1">
        <v>44169</v>
      </c>
      <c r="F6785" t="b">
        <v>1</v>
      </c>
      <c r="G6785" s="6">
        <v>3729990</v>
      </c>
      <c r="H6785">
        <v>0</v>
      </c>
      <c r="I6785">
        <v>0</v>
      </c>
      <c r="J6785" s="6">
        <v>3729990</v>
      </c>
    </row>
    <row r="6786" spans="1:10" x14ac:dyDescent="0.3">
      <c r="A6786" s="5">
        <v>46174</v>
      </c>
      <c r="B6786" t="s">
        <v>36</v>
      </c>
      <c r="C6786" t="s">
        <v>500</v>
      </c>
      <c r="D6786" s="1">
        <v>44217</v>
      </c>
      <c r="E6786" s="1">
        <v>45620</v>
      </c>
      <c r="F6786" t="b">
        <v>1</v>
      </c>
      <c r="G6786">
        <v>0</v>
      </c>
      <c r="H6786">
        <v>0</v>
      </c>
      <c r="I6786">
        <v>0</v>
      </c>
      <c r="J6786">
        <v>0</v>
      </c>
    </row>
    <row r="6787" spans="1:10" x14ac:dyDescent="0.3">
      <c r="A6787" s="5">
        <v>46174</v>
      </c>
      <c r="B6787" t="s">
        <v>37</v>
      </c>
      <c r="C6787" t="s">
        <v>501</v>
      </c>
      <c r="D6787" s="1">
        <v>44245</v>
      </c>
      <c r="E6787" s="1">
        <v>45838</v>
      </c>
      <c r="F6787" t="b">
        <v>1</v>
      </c>
      <c r="G6787">
        <v>0</v>
      </c>
      <c r="H6787">
        <v>0</v>
      </c>
      <c r="I6787">
        <v>0</v>
      </c>
      <c r="J6787">
        <v>0</v>
      </c>
    </row>
    <row r="6788" spans="1:10" x14ac:dyDescent="0.3">
      <c r="A6788" s="5">
        <v>46174</v>
      </c>
      <c r="B6788" t="s">
        <v>38</v>
      </c>
      <c r="C6788" t="s">
        <v>502</v>
      </c>
      <c r="D6788" s="1">
        <v>44252</v>
      </c>
      <c r="F6788" t="b">
        <v>1</v>
      </c>
      <c r="G6788" s="6">
        <v>4491440</v>
      </c>
      <c r="H6788">
        <v>0</v>
      </c>
      <c r="I6788">
        <v>0</v>
      </c>
      <c r="J6788" s="6">
        <v>4491440</v>
      </c>
    </row>
    <row r="6789" spans="1:10" x14ac:dyDescent="0.3">
      <c r="A6789" s="5">
        <v>46174</v>
      </c>
      <c r="B6789" t="s">
        <v>39</v>
      </c>
      <c r="C6789" t="s">
        <v>503</v>
      </c>
      <c r="D6789" s="1">
        <v>44258</v>
      </c>
      <c r="F6789" t="b">
        <v>1</v>
      </c>
      <c r="G6789" s="6">
        <v>5045750</v>
      </c>
      <c r="H6789" s="6">
        <v>92900</v>
      </c>
      <c r="I6789">
        <v>0</v>
      </c>
      <c r="J6789" s="6">
        <v>5138650</v>
      </c>
    </row>
    <row r="6790" spans="1:10" x14ac:dyDescent="0.3">
      <c r="A6790" s="5">
        <v>46174</v>
      </c>
      <c r="B6790" t="s">
        <v>40</v>
      </c>
      <c r="C6790" t="s">
        <v>504</v>
      </c>
      <c r="D6790" s="1">
        <v>44280</v>
      </c>
      <c r="F6790" t="b">
        <v>1</v>
      </c>
      <c r="G6790" s="6">
        <v>1481500</v>
      </c>
      <c r="H6790">
        <v>0</v>
      </c>
      <c r="I6790">
        <v>0</v>
      </c>
      <c r="J6790" s="6">
        <v>1481500</v>
      </c>
    </row>
    <row r="6791" spans="1:10" x14ac:dyDescent="0.3">
      <c r="A6791" s="5">
        <v>46174</v>
      </c>
      <c r="B6791" t="s">
        <v>41</v>
      </c>
      <c r="C6791" t="s">
        <v>505</v>
      </c>
      <c r="D6791" s="1">
        <v>44287</v>
      </c>
      <c r="F6791" t="b">
        <v>1</v>
      </c>
      <c r="G6791" s="6">
        <v>5938050</v>
      </c>
      <c r="H6791">
        <v>0</v>
      </c>
      <c r="I6791">
        <v>0</v>
      </c>
      <c r="J6791" s="6">
        <v>5938050</v>
      </c>
    </row>
    <row r="6792" spans="1:10" x14ac:dyDescent="0.3">
      <c r="A6792" s="5">
        <v>46174</v>
      </c>
      <c r="B6792" t="s">
        <v>42</v>
      </c>
      <c r="C6792" t="s">
        <v>506</v>
      </c>
      <c r="D6792" s="1">
        <v>44298</v>
      </c>
      <c r="F6792" t="b">
        <v>1</v>
      </c>
      <c r="G6792" s="6">
        <v>3112330</v>
      </c>
      <c r="H6792">
        <v>0</v>
      </c>
      <c r="I6792">
        <v>0</v>
      </c>
      <c r="J6792" s="6">
        <v>3112330</v>
      </c>
    </row>
    <row r="6793" spans="1:10" x14ac:dyDescent="0.3">
      <c r="A6793" s="5">
        <v>46174</v>
      </c>
      <c r="B6793" t="s">
        <v>43</v>
      </c>
      <c r="C6793" t="s">
        <v>507</v>
      </c>
      <c r="D6793" s="1">
        <v>44299</v>
      </c>
      <c r="F6793" t="b">
        <v>1</v>
      </c>
      <c r="G6793" s="6">
        <v>2819200</v>
      </c>
      <c r="H6793">
        <v>0</v>
      </c>
      <c r="I6793">
        <v>0</v>
      </c>
      <c r="J6793" s="6">
        <v>2819200</v>
      </c>
    </row>
    <row r="6794" spans="1:10" x14ac:dyDescent="0.3">
      <c r="A6794" s="5">
        <v>46174</v>
      </c>
      <c r="B6794" t="s">
        <v>50</v>
      </c>
      <c r="C6794" t="s">
        <v>508</v>
      </c>
      <c r="D6794" s="1">
        <v>44463</v>
      </c>
      <c r="F6794" t="b">
        <v>1</v>
      </c>
      <c r="G6794" s="6">
        <v>3494650</v>
      </c>
      <c r="H6794" s="6">
        <v>142900</v>
      </c>
      <c r="I6794">
        <v>0</v>
      </c>
      <c r="J6794" s="6">
        <v>3637550</v>
      </c>
    </row>
    <row r="6795" spans="1:10" x14ac:dyDescent="0.3">
      <c r="A6795" s="5">
        <v>46174</v>
      </c>
      <c r="B6795" t="s">
        <v>51</v>
      </c>
      <c r="C6795" t="s">
        <v>508</v>
      </c>
      <c r="D6795" s="1">
        <v>44377</v>
      </c>
      <c r="F6795" t="b">
        <v>1</v>
      </c>
      <c r="G6795" s="6">
        <v>4687550</v>
      </c>
      <c r="H6795" s="6">
        <v>129300</v>
      </c>
      <c r="I6795">
        <v>0</v>
      </c>
      <c r="J6795" s="6">
        <v>4816850</v>
      </c>
    </row>
    <row r="6796" spans="1:10" x14ac:dyDescent="0.3">
      <c r="A6796" s="5">
        <v>46174</v>
      </c>
      <c r="B6796" t="s">
        <v>52</v>
      </c>
      <c r="C6796" t="s">
        <v>508</v>
      </c>
      <c r="D6796" s="1">
        <v>44501</v>
      </c>
      <c r="F6796" t="b">
        <v>1</v>
      </c>
      <c r="G6796" s="6">
        <v>3942920</v>
      </c>
      <c r="H6796" s="6">
        <v>97700</v>
      </c>
      <c r="I6796">
        <v>0</v>
      </c>
      <c r="J6796" s="6">
        <v>4040620</v>
      </c>
    </row>
    <row r="6797" spans="1:10" x14ac:dyDescent="0.3">
      <c r="A6797" s="5">
        <v>46174</v>
      </c>
      <c r="B6797" t="s">
        <v>53</v>
      </c>
      <c r="C6797" t="s">
        <v>508</v>
      </c>
      <c r="D6797" s="1">
        <v>44476</v>
      </c>
      <c r="F6797" t="b">
        <v>1</v>
      </c>
      <c r="G6797" s="6">
        <v>4945250</v>
      </c>
      <c r="H6797" s="6">
        <v>84800</v>
      </c>
      <c r="I6797">
        <v>0</v>
      </c>
      <c r="J6797" s="6">
        <v>5030050</v>
      </c>
    </row>
    <row r="6798" spans="1:10" x14ac:dyDescent="0.3">
      <c r="A6798" s="5">
        <v>46174</v>
      </c>
      <c r="B6798" t="s">
        <v>45</v>
      </c>
      <c r="C6798" t="s">
        <v>509</v>
      </c>
      <c r="D6798" s="1">
        <v>44391</v>
      </c>
      <c r="F6798" t="b">
        <v>1</v>
      </c>
      <c r="G6798" s="6">
        <v>8242370</v>
      </c>
      <c r="H6798" s="6">
        <v>113300</v>
      </c>
      <c r="I6798">
        <v>0</v>
      </c>
      <c r="J6798" s="6">
        <v>8355670</v>
      </c>
    </row>
    <row r="6799" spans="1:10" x14ac:dyDescent="0.3">
      <c r="A6799" s="5">
        <v>46174</v>
      </c>
      <c r="B6799" t="s">
        <v>46</v>
      </c>
      <c r="C6799" t="s">
        <v>510</v>
      </c>
      <c r="D6799" s="1">
        <v>44404</v>
      </c>
      <c r="F6799" t="b">
        <v>1</v>
      </c>
      <c r="G6799" s="6">
        <v>7683600</v>
      </c>
      <c r="H6799">
        <v>0</v>
      </c>
      <c r="I6799">
        <v>0</v>
      </c>
      <c r="J6799" s="6">
        <v>7683600</v>
      </c>
    </row>
    <row r="6800" spans="1:10" x14ac:dyDescent="0.3">
      <c r="A6800" s="5">
        <v>46174</v>
      </c>
      <c r="B6800" t="s">
        <v>47</v>
      </c>
      <c r="C6800" t="s">
        <v>511</v>
      </c>
      <c r="D6800" s="1">
        <v>44405</v>
      </c>
      <c r="F6800" t="b">
        <v>1</v>
      </c>
      <c r="G6800" s="6">
        <v>6851520</v>
      </c>
      <c r="H6800">
        <v>0</v>
      </c>
      <c r="I6800">
        <v>0</v>
      </c>
      <c r="J6800" s="6">
        <v>6851520</v>
      </c>
    </row>
    <row r="6801" spans="1:10" x14ac:dyDescent="0.3">
      <c r="A6801" s="5">
        <v>46174</v>
      </c>
      <c r="B6801" t="s">
        <v>44</v>
      </c>
      <c r="C6801" t="s">
        <v>512</v>
      </c>
      <c r="D6801" s="1">
        <v>44421</v>
      </c>
      <c r="F6801" t="b">
        <v>1</v>
      </c>
      <c r="G6801" s="6">
        <v>8978290</v>
      </c>
      <c r="H6801" s="6">
        <v>169100</v>
      </c>
      <c r="I6801">
        <v>0</v>
      </c>
      <c r="J6801" s="6">
        <v>9147390</v>
      </c>
    </row>
    <row r="6802" spans="1:10" x14ac:dyDescent="0.3">
      <c r="A6802" s="5">
        <v>46174</v>
      </c>
      <c r="B6802" t="s">
        <v>48</v>
      </c>
      <c r="C6802" t="s">
        <v>513</v>
      </c>
      <c r="D6802" s="1">
        <v>44446</v>
      </c>
      <c r="F6802" t="b">
        <v>1</v>
      </c>
      <c r="G6802" s="6">
        <v>5010100</v>
      </c>
      <c r="H6802">
        <v>0</v>
      </c>
      <c r="I6802">
        <v>0</v>
      </c>
      <c r="J6802" s="6">
        <v>5010100</v>
      </c>
    </row>
    <row r="6803" spans="1:10" x14ac:dyDescent="0.3">
      <c r="A6803" s="5">
        <v>46174</v>
      </c>
      <c r="B6803" t="s">
        <v>49</v>
      </c>
      <c r="C6803" t="s">
        <v>514</v>
      </c>
      <c r="D6803" s="1">
        <v>44453</v>
      </c>
      <c r="F6803" t="b">
        <v>1</v>
      </c>
      <c r="G6803" s="6">
        <v>7438150</v>
      </c>
      <c r="H6803" s="6">
        <v>188100</v>
      </c>
      <c r="I6803">
        <v>0</v>
      </c>
      <c r="J6803" s="6">
        <v>7626250</v>
      </c>
    </row>
    <row r="6804" spans="1:10" x14ac:dyDescent="0.3">
      <c r="A6804" s="5">
        <v>46174</v>
      </c>
      <c r="B6804" t="s">
        <v>54</v>
      </c>
      <c r="C6804" t="s">
        <v>515</v>
      </c>
      <c r="D6804" s="1">
        <v>44508</v>
      </c>
      <c r="F6804" t="b">
        <v>1</v>
      </c>
      <c r="G6804" s="6">
        <v>7213970</v>
      </c>
      <c r="H6804" s="6">
        <v>172800</v>
      </c>
      <c r="I6804">
        <v>0</v>
      </c>
      <c r="J6804" s="6">
        <v>7386770</v>
      </c>
    </row>
    <row r="6805" spans="1:10" x14ac:dyDescent="0.3">
      <c r="A6805" s="5">
        <v>46174</v>
      </c>
      <c r="B6805" t="s">
        <v>55</v>
      </c>
      <c r="C6805" t="s">
        <v>516</v>
      </c>
      <c r="D6805" s="1">
        <v>44536</v>
      </c>
      <c r="E6805" s="1">
        <v>46028</v>
      </c>
      <c r="F6805" t="b">
        <v>1</v>
      </c>
      <c r="G6805">
        <v>0</v>
      </c>
      <c r="H6805">
        <v>0</v>
      </c>
      <c r="I6805">
        <v>0</v>
      </c>
      <c r="J6805">
        <v>0</v>
      </c>
    </row>
    <row r="6806" spans="1:10" x14ac:dyDescent="0.3">
      <c r="A6806" s="5">
        <v>46174</v>
      </c>
      <c r="B6806" t="s">
        <v>56</v>
      </c>
      <c r="C6806" t="s">
        <v>518</v>
      </c>
      <c r="D6806" s="1">
        <v>44616</v>
      </c>
      <c r="F6806" t="b">
        <v>1</v>
      </c>
      <c r="G6806" s="6">
        <v>3189020</v>
      </c>
      <c r="H6806">
        <v>0</v>
      </c>
      <c r="I6806">
        <v>0</v>
      </c>
      <c r="J6806" s="6">
        <v>3189020</v>
      </c>
    </row>
    <row r="6807" spans="1:10" x14ac:dyDescent="0.3">
      <c r="A6807" s="5">
        <v>46174</v>
      </c>
      <c r="B6807" t="s">
        <v>57</v>
      </c>
      <c r="C6807" t="s">
        <v>519</v>
      </c>
      <c r="D6807" s="1">
        <v>44643</v>
      </c>
      <c r="F6807" t="b">
        <v>1</v>
      </c>
      <c r="G6807" s="6">
        <v>12259400</v>
      </c>
      <c r="H6807" s="6">
        <v>208900</v>
      </c>
      <c r="I6807">
        <v>0</v>
      </c>
      <c r="J6807" s="6">
        <v>12468300</v>
      </c>
    </row>
    <row r="6808" spans="1:10" x14ac:dyDescent="0.3">
      <c r="A6808" s="5">
        <v>46174</v>
      </c>
      <c r="B6808" t="s">
        <v>58</v>
      </c>
      <c r="C6808" t="s">
        <v>520</v>
      </c>
      <c r="D6808" s="1">
        <v>44651</v>
      </c>
      <c r="F6808" t="b">
        <v>1</v>
      </c>
      <c r="G6808" s="6">
        <v>6459410</v>
      </c>
      <c r="H6808" s="6">
        <v>211700</v>
      </c>
      <c r="I6808">
        <v>0</v>
      </c>
      <c r="J6808" s="6">
        <v>6671110</v>
      </c>
    </row>
    <row r="6809" spans="1:10" x14ac:dyDescent="0.3">
      <c r="A6809" s="5">
        <v>46174</v>
      </c>
      <c r="B6809" t="s">
        <v>59</v>
      </c>
      <c r="C6809" t="s">
        <v>521</v>
      </c>
      <c r="D6809" s="1">
        <v>44657</v>
      </c>
      <c r="F6809" t="b">
        <v>1</v>
      </c>
      <c r="G6809" s="6">
        <v>5125600</v>
      </c>
      <c r="H6809">
        <v>0</v>
      </c>
      <c r="I6809">
        <v>0</v>
      </c>
      <c r="J6809" s="6">
        <v>5125600</v>
      </c>
    </row>
    <row r="6810" spans="1:10" x14ac:dyDescent="0.3">
      <c r="A6810" s="5">
        <v>46174</v>
      </c>
      <c r="B6810" t="s">
        <v>60</v>
      </c>
      <c r="C6810" t="s">
        <v>522</v>
      </c>
      <c r="D6810" s="1">
        <v>44659</v>
      </c>
      <c r="F6810" t="b">
        <v>1</v>
      </c>
      <c r="G6810" s="6">
        <v>6194710</v>
      </c>
      <c r="H6810" s="6">
        <v>120700</v>
      </c>
      <c r="I6810">
        <v>0</v>
      </c>
      <c r="J6810" s="6">
        <v>6315410</v>
      </c>
    </row>
    <row r="6811" spans="1:10" x14ac:dyDescent="0.3">
      <c r="A6811" s="5">
        <v>46174</v>
      </c>
      <c r="B6811" t="s">
        <v>61</v>
      </c>
      <c r="C6811" t="s">
        <v>523</v>
      </c>
      <c r="D6811" s="1">
        <v>44694</v>
      </c>
      <c r="F6811" t="b">
        <v>1</v>
      </c>
      <c r="G6811" s="6">
        <v>5900500</v>
      </c>
      <c r="H6811" s="6">
        <v>160500</v>
      </c>
      <c r="I6811">
        <v>0</v>
      </c>
      <c r="J6811" s="6">
        <v>6061000</v>
      </c>
    </row>
    <row r="6812" spans="1:10" x14ac:dyDescent="0.3">
      <c r="A6812" s="5">
        <v>46174</v>
      </c>
      <c r="B6812" t="s">
        <v>62</v>
      </c>
      <c r="C6812" t="s">
        <v>524</v>
      </c>
      <c r="D6812" s="1">
        <v>44712</v>
      </c>
      <c r="F6812" t="b">
        <v>1</v>
      </c>
      <c r="G6812" s="6">
        <v>3471100</v>
      </c>
      <c r="H6812">
        <v>0</v>
      </c>
      <c r="I6812">
        <v>0</v>
      </c>
      <c r="J6812" s="6">
        <v>3471100</v>
      </c>
    </row>
    <row r="6813" spans="1:10" x14ac:dyDescent="0.3">
      <c r="A6813" s="5">
        <v>46174</v>
      </c>
      <c r="B6813" t="s">
        <v>63</v>
      </c>
      <c r="C6813" t="s">
        <v>525</v>
      </c>
      <c r="D6813" s="1">
        <v>44762</v>
      </c>
      <c r="F6813" t="b">
        <v>1</v>
      </c>
      <c r="G6813" s="6">
        <v>3520000</v>
      </c>
      <c r="H6813" s="6">
        <v>101900</v>
      </c>
      <c r="I6813">
        <v>0</v>
      </c>
      <c r="J6813" s="6">
        <v>3621900</v>
      </c>
    </row>
    <row r="6814" spans="1:10" x14ac:dyDescent="0.3">
      <c r="A6814" s="5">
        <v>46174</v>
      </c>
      <c r="B6814" t="s">
        <v>64</v>
      </c>
      <c r="C6814" t="s">
        <v>526</v>
      </c>
      <c r="D6814" s="1">
        <v>44775</v>
      </c>
      <c r="F6814" t="b">
        <v>1</v>
      </c>
      <c r="G6814" s="6">
        <v>5266160</v>
      </c>
      <c r="H6814">
        <v>0</v>
      </c>
      <c r="I6814">
        <v>0</v>
      </c>
      <c r="J6814" s="6">
        <v>5266160</v>
      </c>
    </row>
    <row r="6815" spans="1:10" x14ac:dyDescent="0.3">
      <c r="A6815" s="5">
        <v>46174</v>
      </c>
      <c r="B6815" t="s">
        <v>65</v>
      </c>
      <c r="C6815" t="s">
        <v>527</v>
      </c>
      <c r="D6815" s="1">
        <v>44783</v>
      </c>
      <c r="F6815" t="b">
        <v>1</v>
      </c>
      <c r="G6815" s="6">
        <v>3884000</v>
      </c>
      <c r="H6815">
        <v>0</v>
      </c>
      <c r="I6815">
        <v>0</v>
      </c>
      <c r="J6815" s="6">
        <v>3884000</v>
      </c>
    </row>
    <row r="6816" spans="1:10" x14ac:dyDescent="0.3">
      <c r="A6816" s="5">
        <v>46174</v>
      </c>
      <c r="B6816" t="s">
        <v>66</v>
      </c>
      <c r="C6816" t="s">
        <v>528</v>
      </c>
      <c r="D6816" s="1">
        <v>44798</v>
      </c>
      <c r="F6816" t="b">
        <v>1</v>
      </c>
      <c r="G6816" s="6">
        <v>3997350</v>
      </c>
      <c r="H6816" s="6">
        <v>109400</v>
      </c>
      <c r="I6816">
        <v>0</v>
      </c>
      <c r="J6816" s="6">
        <v>4106750</v>
      </c>
    </row>
    <row r="6817" spans="1:10" x14ac:dyDescent="0.3">
      <c r="A6817" s="5">
        <v>46174</v>
      </c>
      <c r="B6817" t="s">
        <v>67</v>
      </c>
      <c r="C6817" t="s">
        <v>529</v>
      </c>
      <c r="D6817" s="1">
        <v>44802</v>
      </c>
      <c r="F6817" t="b">
        <v>1</v>
      </c>
      <c r="G6817" s="6">
        <v>6811640</v>
      </c>
      <c r="H6817">
        <v>0</v>
      </c>
      <c r="I6817">
        <v>0</v>
      </c>
      <c r="J6817" s="6">
        <v>6811640</v>
      </c>
    </row>
    <row r="6818" spans="1:10" x14ac:dyDescent="0.3">
      <c r="A6818" s="5">
        <v>46174</v>
      </c>
      <c r="B6818" t="s">
        <v>68</v>
      </c>
      <c r="C6818" t="s">
        <v>530</v>
      </c>
      <c r="D6818" s="1">
        <v>44811</v>
      </c>
      <c r="F6818" t="b">
        <v>1</v>
      </c>
      <c r="G6818" s="6">
        <v>2891600</v>
      </c>
      <c r="H6818">
        <v>0</v>
      </c>
      <c r="I6818">
        <v>0</v>
      </c>
      <c r="J6818" s="6">
        <v>2891600</v>
      </c>
    </row>
    <row r="6819" spans="1:10" x14ac:dyDescent="0.3">
      <c r="A6819" s="5">
        <v>46174</v>
      </c>
      <c r="B6819" t="s">
        <v>69</v>
      </c>
      <c r="C6819" t="s">
        <v>531</v>
      </c>
      <c r="D6819" s="1">
        <v>44820</v>
      </c>
      <c r="F6819" t="b">
        <v>1</v>
      </c>
      <c r="G6819" s="6">
        <v>6885670</v>
      </c>
      <c r="H6819" s="6">
        <v>211500</v>
      </c>
      <c r="I6819">
        <v>0</v>
      </c>
      <c r="J6819" s="6">
        <v>7097170</v>
      </c>
    </row>
    <row r="6820" spans="1:10" x14ac:dyDescent="0.3">
      <c r="A6820" s="5">
        <v>46174</v>
      </c>
      <c r="B6820" t="s">
        <v>70</v>
      </c>
      <c r="C6820" t="s">
        <v>532</v>
      </c>
      <c r="D6820" s="1">
        <v>44845</v>
      </c>
      <c r="F6820" t="b">
        <v>1</v>
      </c>
      <c r="G6820" s="6">
        <v>6235350</v>
      </c>
      <c r="H6820">
        <v>0</v>
      </c>
      <c r="I6820">
        <v>0</v>
      </c>
      <c r="J6820" s="6">
        <v>6235350</v>
      </c>
    </row>
    <row r="6821" spans="1:10" x14ac:dyDescent="0.3">
      <c r="A6821" s="5">
        <v>46174</v>
      </c>
      <c r="B6821" t="s">
        <v>71</v>
      </c>
      <c r="C6821" t="s">
        <v>533</v>
      </c>
      <c r="D6821" s="1">
        <v>44848</v>
      </c>
      <c r="F6821" t="b">
        <v>1</v>
      </c>
      <c r="G6821" s="6">
        <v>6759200</v>
      </c>
      <c r="H6821">
        <v>0</v>
      </c>
      <c r="I6821">
        <v>0</v>
      </c>
      <c r="J6821" s="6">
        <v>6759200</v>
      </c>
    </row>
    <row r="6822" spans="1:10" x14ac:dyDescent="0.3">
      <c r="A6822" s="5">
        <v>46174</v>
      </c>
      <c r="B6822" t="s">
        <v>72</v>
      </c>
      <c r="C6822" t="s">
        <v>534</v>
      </c>
      <c r="D6822" s="1">
        <v>44854</v>
      </c>
      <c r="F6822" t="b">
        <v>1</v>
      </c>
      <c r="G6822" s="6">
        <v>8877160</v>
      </c>
      <c r="H6822">
        <v>0</v>
      </c>
      <c r="I6822">
        <v>0</v>
      </c>
      <c r="J6822" s="6">
        <v>8877160</v>
      </c>
    </row>
    <row r="6823" spans="1:10" x14ac:dyDescent="0.3">
      <c r="A6823" s="5">
        <v>46174</v>
      </c>
      <c r="B6823" t="s">
        <v>73</v>
      </c>
      <c r="C6823" t="s">
        <v>535</v>
      </c>
      <c r="D6823" s="1">
        <v>44855</v>
      </c>
      <c r="F6823" t="b">
        <v>1</v>
      </c>
      <c r="G6823" s="6">
        <v>5631050</v>
      </c>
      <c r="H6823">
        <v>0</v>
      </c>
      <c r="I6823">
        <v>0</v>
      </c>
      <c r="J6823" s="6">
        <v>5631050</v>
      </c>
    </row>
    <row r="6824" spans="1:10" x14ac:dyDescent="0.3">
      <c r="A6824" s="5">
        <v>46174</v>
      </c>
      <c r="B6824" t="s">
        <v>74</v>
      </c>
      <c r="C6824" t="s">
        <v>536</v>
      </c>
      <c r="D6824" s="1">
        <v>44859</v>
      </c>
      <c r="F6824" t="b">
        <v>1</v>
      </c>
      <c r="G6824" s="6">
        <v>6400260</v>
      </c>
      <c r="H6824">
        <v>0</v>
      </c>
      <c r="I6824">
        <v>0</v>
      </c>
      <c r="J6824" s="6">
        <v>6400260</v>
      </c>
    </row>
    <row r="6825" spans="1:10" x14ac:dyDescent="0.3">
      <c r="A6825" s="5">
        <v>46174</v>
      </c>
      <c r="B6825" t="s">
        <v>75</v>
      </c>
      <c r="C6825" t="s">
        <v>537</v>
      </c>
      <c r="D6825" s="1">
        <v>44861</v>
      </c>
      <c r="F6825" t="b">
        <v>1</v>
      </c>
      <c r="G6825" s="6">
        <v>2744390</v>
      </c>
      <c r="H6825">
        <v>0</v>
      </c>
      <c r="I6825">
        <v>0</v>
      </c>
      <c r="J6825" s="6">
        <v>2744390</v>
      </c>
    </row>
    <row r="6826" spans="1:10" x14ac:dyDescent="0.3">
      <c r="A6826" s="5">
        <v>46174</v>
      </c>
      <c r="B6826" t="s">
        <v>76</v>
      </c>
      <c r="C6826" t="s">
        <v>539</v>
      </c>
      <c r="D6826" s="1">
        <v>44889</v>
      </c>
      <c r="F6826" t="b">
        <v>1</v>
      </c>
      <c r="G6826" s="6">
        <v>4329720</v>
      </c>
      <c r="H6826">
        <v>0</v>
      </c>
      <c r="I6826">
        <v>0</v>
      </c>
      <c r="J6826" s="6">
        <v>4329720</v>
      </c>
    </row>
    <row r="6827" spans="1:10" x14ac:dyDescent="0.3">
      <c r="A6827" s="5">
        <v>46174</v>
      </c>
      <c r="B6827" t="s">
        <v>77</v>
      </c>
      <c r="C6827" t="s">
        <v>540</v>
      </c>
      <c r="D6827" s="1">
        <v>44893</v>
      </c>
      <c r="F6827" t="b">
        <v>1</v>
      </c>
      <c r="G6827" s="6">
        <v>5573670</v>
      </c>
      <c r="H6827">
        <v>0</v>
      </c>
      <c r="I6827">
        <v>0</v>
      </c>
      <c r="J6827" s="6">
        <v>5573670</v>
      </c>
    </row>
    <row r="6828" spans="1:10" x14ac:dyDescent="0.3">
      <c r="A6828" s="5">
        <v>46174</v>
      </c>
      <c r="B6828" t="s">
        <v>78</v>
      </c>
      <c r="C6828" t="s">
        <v>541</v>
      </c>
      <c r="D6828" s="1">
        <v>44895</v>
      </c>
      <c r="F6828" t="b">
        <v>1</v>
      </c>
      <c r="G6828" s="6">
        <v>3595750</v>
      </c>
      <c r="H6828" s="6">
        <v>85800</v>
      </c>
      <c r="I6828">
        <v>0</v>
      </c>
      <c r="J6828" s="6">
        <v>3681550</v>
      </c>
    </row>
    <row r="6829" spans="1:10" x14ac:dyDescent="0.3">
      <c r="A6829" s="5">
        <v>46174</v>
      </c>
      <c r="B6829" t="s">
        <v>79</v>
      </c>
      <c r="C6829" t="s">
        <v>542</v>
      </c>
      <c r="D6829" s="1">
        <v>44897</v>
      </c>
      <c r="F6829" t="b">
        <v>1</v>
      </c>
      <c r="G6829" s="6">
        <v>3401400</v>
      </c>
      <c r="H6829" s="6">
        <v>110400</v>
      </c>
      <c r="I6829">
        <v>0</v>
      </c>
      <c r="J6829" s="6">
        <v>3511800</v>
      </c>
    </row>
    <row r="6830" spans="1:10" x14ac:dyDescent="0.3">
      <c r="A6830" s="5">
        <v>46174</v>
      </c>
      <c r="B6830" t="s">
        <v>80</v>
      </c>
      <c r="C6830" t="s">
        <v>543</v>
      </c>
      <c r="D6830" s="1">
        <v>44901</v>
      </c>
      <c r="F6830" t="b">
        <v>1</v>
      </c>
      <c r="G6830" s="6">
        <v>4543910</v>
      </c>
      <c r="H6830">
        <v>0</v>
      </c>
      <c r="I6830">
        <v>0</v>
      </c>
      <c r="J6830" s="6">
        <v>4543910</v>
      </c>
    </row>
    <row r="6831" spans="1:10" x14ac:dyDescent="0.3">
      <c r="A6831" s="5">
        <v>46174</v>
      </c>
      <c r="B6831" t="s">
        <v>81</v>
      </c>
      <c r="C6831" t="s">
        <v>544</v>
      </c>
      <c r="D6831" s="1">
        <v>44916</v>
      </c>
      <c r="F6831" t="b">
        <v>1</v>
      </c>
      <c r="G6831" s="6">
        <v>4527580</v>
      </c>
      <c r="H6831">
        <v>0</v>
      </c>
      <c r="I6831">
        <v>0</v>
      </c>
      <c r="J6831" s="6">
        <v>4527580</v>
      </c>
    </row>
    <row r="6832" spans="1:10" x14ac:dyDescent="0.3">
      <c r="A6832" s="5">
        <v>46174</v>
      </c>
      <c r="B6832" t="s">
        <v>82</v>
      </c>
      <c r="C6832" t="s">
        <v>545</v>
      </c>
      <c r="D6832" s="1">
        <v>44922</v>
      </c>
      <c r="F6832" t="b">
        <v>1</v>
      </c>
      <c r="G6832" s="6">
        <v>3671880</v>
      </c>
      <c r="H6832">
        <v>0</v>
      </c>
      <c r="I6832">
        <v>0</v>
      </c>
      <c r="J6832" s="6">
        <v>3671880</v>
      </c>
    </row>
    <row r="6833" spans="1:10" x14ac:dyDescent="0.3">
      <c r="A6833" s="5">
        <v>46174</v>
      </c>
      <c r="B6833" t="s">
        <v>83</v>
      </c>
      <c r="C6833" t="s">
        <v>546</v>
      </c>
      <c r="D6833" s="1">
        <v>44945</v>
      </c>
      <c r="F6833" t="b">
        <v>1</v>
      </c>
      <c r="G6833" s="6">
        <v>5574600</v>
      </c>
      <c r="H6833">
        <v>0</v>
      </c>
      <c r="I6833">
        <v>0</v>
      </c>
      <c r="J6833" s="6">
        <v>5574600</v>
      </c>
    </row>
    <row r="6834" spans="1:10" x14ac:dyDescent="0.3">
      <c r="A6834" s="5">
        <v>46174</v>
      </c>
      <c r="B6834" t="s">
        <v>84</v>
      </c>
      <c r="C6834" t="s">
        <v>547</v>
      </c>
      <c r="D6834" s="1">
        <v>44978</v>
      </c>
      <c r="F6834" t="b">
        <v>1</v>
      </c>
      <c r="G6834" s="6">
        <v>4463820</v>
      </c>
      <c r="H6834" s="6">
        <v>72000</v>
      </c>
      <c r="I6834">
        <v>0</v>
      </c>
      <c r="J6834" s="6">
        <v>4535820</v>
      </c>
    </row>
    <row r="6835" spans="1:10" x14ac:dyDescent="0.3">
      <c r="A6835" s="5">
        <v>46174</v>
      </c>
      <c r="B6835" t="s">
        <v>85</v>
      </c>
      <c r="C6835" t="s">
        <v>548</v>
      </c>
      <c r="D6835" s="1">
        <v>44985</v>
      </c>
      <c r="F6835" t="b">
        <v>1</v>
      </c>
      <c r="G6835" s="6">
        <v>4809630</v>
      </c>
      <c r="H6835">
        <v>0</v>
      </c>
      <c r="I6835">
        <v>0</v>
      </c>
      <c r="J6835" s="6">
        <v>4809630</v>
      </c>
    </row>
    <row r="6836" spans="1:10" x14ac:dyDescent="0.3">
      <c r="A6836" s="5">
        <v>46174</v>
      </c>
      <c r="B6836" t="s">
        <v>86</v>
      </c>
      <c r="C6836" t="s">
        <v>549</v>
      </c>
      <c r="D6836" s="1">
        <v>45007</v>
      </c>
      <c r="F6836" t="b">
        <v>1</v>
      </c>
      <c r="G6836" s="6">
        <v>6675900</v>
      </c>
      <c r="H6836">
        <v>0</v>
      </c>
      <c r="I6836">
        <v>0</v>
      </c>
      <c r="J6836" s="6">
        <v>6675900</v>
      </c>
    </row>
    <row r="6837" spans="1:10" x14ac:dyDescent="0.3">
      <c r="A6837" s="5">
        <v>46174</v>
      </c>
      <c r="B6837" t="s">
        <v>87</v>
      </c>
      <c r="C6837" t="s">
        <v>550</v>
      </c>
      <c r="D6837" s="1">
        <v>45012</v>
      </c>
      <c r="F6837" t="b">
        <v>1</v>
      </c>
      <c r="G6837" s="6">
        <v>4923690</v>
      </c>
      <c r="H6837" s="6">
        <v>79700</v>
      </c>
      <c r="I6837">
        <v>0</v>
      </c>
      <c r="J6837" s="6">
        <v>5003390</v>
      </c>
    </row>
    <row r="6838" spans="1:10" x14ac:dyDescent="0.3">
      <c r="A6838" s="5">
        <v>46174</v>
      </c>
      <c r="B6838" t="s">
        <v>88</v>
      </c>
      <c r="C6838" t="s">
        <v>551</v>
      </c>
      <c r="D6838" s="1">
        <v>45014</v>
      </c>
      <c r="F6838" t="b">
        <v>1</v>
      </c>
      <c r="G6838" s="6">
        <v>8717050</v>
      </c>
      <c r="H6838">
        <v>0</v>
      </c>
      <c r="I6838">
        <v>0</v>
      </c>
      <c r="J6838" s="6">
        <v>8717050</v>
      </c>
    </row>
    <row r="6839" spans="1:10" x14ac:dyDescent="0.3">
      <c r="A6839" s="5">
        <v>46174</v>
      </c>
      <c r="B6839" t="s">
        <v>89</v>
      </c>
      <c r="C6839" t="s">
        <v>552</v>
      </c>
      <c r="D6839" s="1">
        <v>45026</v>
      </c>
      <c r="F6839" t="b">
        <v>1</v>
      </c>
      <c r="G6839" s="6">
        <v>3316800</v>
      </c>
      <c r="H6839">
        <v>0</v>
      </c>
      <c r="I6839">
        <v>0</v>
      </c>
      <c r="J6839" s="6">
        <v>3316800</v>
      </c>
    </row>
    <row r="6840" spans="1:10" x14ac:dyDescent="0.3">
      <c r="A6840" s="5">
        <v>46174</v>
      </c>
      <c r="B6840" t="s">
        <v>90</v>
      </c>
      <c r="C6840" t="s">
        <v>553</v>
      </c>
      <c r="D6840" s="1">
        <v>45036</v>
      </c>
      <c r="F6840" t="b">
        <v>1</v>
      </c>
      <c r="G6840" s="6">
        <v>7784620</v>
      </c>
      <c r="H6840">
        <v>0</v>
      </c>
      <c r="I6840">
        <v>0</v>
      </c>
      <c r="J6840" s="6">
        <v>7784620</v>
      </c>
    </row>
    <row r="6841" spans="1:10" x14ac:dyDescent="0.3">
      <c r="A6841" s="5">
        <v>46174</v>
      </c>
      <c r="B6841" t="s">
        <v>91</v>
      </c>
      <c r="C6841" t="s">
        <v>554</v>
      </c>
      <c r="D6841" s="1">
        <v>45042</v>
      </c>
      <c r="F6841" t="b">
        <v>1</v>
      </c>
      <c r="G6841" s="6">
        <v>11113230</v>
      </c>
      <c r="H6841">
        <v>0</v>
      </c>
      <c r="I6841">
        <v>0</v>
      </c>
      <c r="J6841" s="6">
        <v>11113230</v>
      </c>
    </row>
    <row r="6842" spans="1:10" x14ac:dyDescent="0.3">
      <c r="A6842" s="5">
        <v>46174</v>
      </c>
      <c r="B6842" t="s">
        <v>92</v>
      </c>
      <c r="C6842" t="s">
        <v>555</v>
      </c>
      <c r="D6842" s="1">
        <v>45049</v>
      </c>
      <c r="F6842" t="b">
        <v>1</v>
      </c>
      <c r="G6842" s="6">
        <v>3177850</v>
      </c>
      <c r="H6842" s="6">
        <v>80400</v>
      </c>
      <c r="I6842">
        <v>0</v>
      </c>
      <c r="J6842" s="6">
        <v>3258250</v>
      </c>
    </row>
    <row r="6843" spans="1:10" x14ac:dyDescent="0.3">
      <c r="A6843" s="5">
        <v>46174</v>
      </c>
      <c r="B6843" t="s">
        <v>93</v>
      </c>
      <c r="C6843" t="s">
        <v>556</v>
      </c>
      <c r="D6843" s="1">
        <v>45077</v>
      </c>
      <c r="F6843" t="b">
        <v>1</v>
      </c>
      <c r="G6843" s="6">
        <v>4862290</v>
      </c>
      <c r="H6843">
        <v>0</v>
      </c>
      <c r="I6843">
        <v>0</v>
      </c>
      <c r="J6843" s="6">
        <v>4862290</v>
      </c>
    </row>
    <row r="6844" spans="1:10" x14ac:dyDescent="0.3">
      <c r="A6844" s="5">
        <v>46174</v>
      </c>
      <c r="B6844" t="s">
        <v>94</v>
      </c>
      <c r="C6844" t="s">
        <v>557</v>
      </c>
      <c r="D6844" s="1">
        <v>45097</v>
      </c>
      <c r="F6844" t="b">
        <v>1</v>
      </c>
      <c r="G6844" s="6">
        <v>3471500</v>
      </c>
      <c r="H6844">
        <v>0</v>
      </c>
      <c r="I6844">
        <v>0</v>
      </c>
      <c r="J6844" s="6">
        <v>3471500</v>
      </c>
    </row>
    <row r="6845" spans="1:10" x14ac:dyDescent="0.3">
      <c r="A6845" s="5">
        <v>46174</v>
      </c>
      <c r="B6845" t="s">
        <v>95</v>
      </c>
      <c r="C6845" t="s">
        <v>558</v>
      </c>
      <c r="D6845" s="1">
        <v>45120</v>
      </c>
      <c r="F6845" t="b">
        <v>1</v>
      </c>
      <c r="G6845" s="6">
        <v>3283660</v>
      </c>
      <c r="H6845">
        <v>0</v>
      </c>
      <c r="I6845">
        <v>0</v>
      </c>
      <c r="J6845" s="6">
        <v>3283660</v>
      </c>
    </row>
    <row r="6846" spans="1:10" x14ac:dyDescent="0.3">
      <c r="A6846" s="5">
        <v>46174</v>
      </c>
      <c r="B6846" t="s">
        <v>96</v>
      </c>
      <c r="C6846" t="s">
        <v>559</v>
      </c>
      <c r="D6846" s="1">
        <v>45120</v>
      </c>
      <c r="F6846" t="b">
        <v>1</v>
      </c>
      <c r="G6846" s="6">
        <v>3425800</v>
      </c>
      <c r="H6846">
        <v>0</v>
      </c>
      <c r="I6846">
        <v>0</v>
      </c>
      <c r="J6846" s="6">
        <v>3425800</v>
      </c>
    </row>
    <row r="6847" spans="1:10" x14ac:dyDescent="0.3">
      <c r="A6847" s="5">
        <v>46174</v>
      </c>
      <c r="B6847" t="s">
        <v>97</v>
      </c>
      <c r="C6847" t="s">
        <v>560</v>
      </c>
      <c r="D6847" s="1">
        <v>45121</v>
      </c>
      <c r="F6847" t="b">
        <v>1</v>
      </c>
      <c r="G6847" s="6">
        <v>4483810</v>
      </c>
      <c r="H6847">
        <v>0</v>
      </c>
      <c r="I6847">
        <v>0</v>
      </c>
      <c r="J6847" s="6">
        <v>4483810</v>
      </c>
    </row>
    <row r="6848" spans="1:10" x14ac:dyDescent="0.3">
      <c r="A6848" s="5">
        <v>46174</v>
      </c>
      <c r="B6848" t="s">
        <v>98</v>
      </c>
      <c r="C6848" t="s">
        <v>561</v>
      </c>
      <c r="D6848" s="1">
        <v>45121</v>
      </c>
      <c r="F6848" t="b">
        <v>1</v>
      </c>
      <c r="G6848" s="6">
        <v>3131730</v>
      </c>
      <c r="H6848">
        <v>0</v>
      </c>
      <c r="I6848">
        <v>0</v>
      </c>
      <c r="J6848" s="6">
        <v>3131730</v>
      </c>
    </row>
    <row r="6849" spans="1:10" x14ac:dyDescent="0.3">
      <c r="A6849" s="5">
        <v>46174</v>
      </c>
      <c r="B6849" t="s">
        <v>99</v>
      </c>
      <c r="C6849" t="s">
        <v>562</v>
      </c>
      <c r="D6849" s="1">
        <v>45126</v>
      </c>
      <c r="F6849" t="b">
        <v>1</v>
      </c>
      <c r="G6849" s="6">
        <v>5832130</v>
      </c>
      <c r="H6849">
        <v>0</v>
      </c>
      <c r="I6849">
        <v>0</v>
      </c>
      <c r="J6849" s="6">
        <v>5832130</v>
      </c>
    </row>
    <row r="6850" spans="1:10" x14ac:dyDescent="0.3">
      <c r="A6850" s="5">
        <v>46174</v>
      </c>
      <c r="B6850" t="s">
        <v>100</v>
      </c>
      <c r="C6850" t="s">
        <v>563</v>
      </c>
      <c r="D6850" s="1">
        <v>45133</v>
      </c>
      <c r="F6850" t="b">
        <v>1</v>
      </c>
      <c r="G6850" s="6">
        <v>5718780</v>
      </c>
      <c r="H6850">
        <v>0</v>
      </c>
      <c r="I6850">
        <v>0</v>
      </c>
      <c r="J6850" s="6">
        <v>5718780</v>
      </c>
    </row>
    <row r="6851" spans="1:10" x14ac:dyDescent="0.3">
      <c r="A6851" s="5">
        <v>46174</v>
      </c>
      <c r="B6851" t="s">
        <v>101</v>
      </c>
      <c r="C6851" t="s">
        <v>564</v>
      </c>
      <c r="D6851" s="1">
        <v>45140</v>
      </c>
      <c r="F6851" t="b">
        <v>1</v>
      </c>
      <c r="G6851" s="6">
        <v>3752840</v>
      </c>
      <c r="H6851">
        <v>0</v>
      </c>
      <c r="I6851">
        <v>0</v>
      </c>
      <c r="J6851" s="6">
        <v>3752840</v>
      </c>
    </row>
    <row r="6852" spans="1:10" x14ac:dyDescent="0.3">
      <c r="A6852" s="5">
        <v>46174</v>
      </c>
      <c r="B6852" t="s">
        <v>102</v>
      </c>
      <c r="C6852" t="s">
        <v>565</v>
      </c>
      <c r="D6852" s="1">
        <v>45154</v>
      </c>
      <c r="F6852" t="b">
        <v>1</v>
      </c>
      <c r="G6852" s="6">
        <v>9349600</v>
      </c>
      <c r="H6852">
        <v>0</v>
      </c>
      <c r="I6852">
        <v>0</v>
      </c>
      <c r="J6852" s="6">
        <v>9349600</v>
      </c>
    </row>
    <row r="6853" spans="1:10" x14ac:dyDescent="0.3">
      <c r="A6853" s="5">
        <v>46174</v>
      </c>
      <c r="B6853" t="s">
        <v>103</v>
      </c>
      <c r="C6853" t="s">
        <v>566</v>
      </c>
      <c r="D6853" s="1">
        <v>45159</v>
      </c>
      <c r="F6853" t="b">
        <v>1</v>
      </c>
      <c r="G6853" s="6">
        <v>7055610</v>
      </c>
      <c r="H6853">
        <v>0</v>
      </c>
      <c r="I6853">
        <v>0</v>
      </c>
      <c r="J6853" s="6">
        <v>7055610</v>
      </c>
    </row>
    <row r="6854" spans="1:10" x14ac:dyDescent="0.3">
      <c r="A6854" s="5">
        <v>46174</v>
      </c>
      <c r="B6854" t="s">
        <v>104</v>
      </c>
      <c r="C6854" t="s">
        <v>567</v>
      </c>
      <c r="D6854" s="1">
        <v>45187</v>
      </c>
      <c r="F6854" t="b">
        <v>1</v>
      </c>
      <c r="G6854" s="6">
        <v>7612000</v>
      </c>
      <c r="H6854">
        <v>0</v>
      </c>
      <c r="I6854">
        <v>0</v>
      </c>
      <c r="J6854" s="6">
        <v>7612000</v>
      </c>
    </row>
    <row r="6855" spans="1:10" x14ac:dyDescent="0.3">
      <c r="A6855" s="5">
        <v>46174</v>
      </c>
      <c r="B6855" t="s">
        <v>105</v>
      </c>
      <c r="C6855" t="s">
        <v>568</v>
      </c>
      <c r="D6855" s="1">
        <v>45187</v>
      </c>
      <c r="F6855" t="b">
        <v>1</v>
      </c>
      <c r="G6855" s="6">
        <v>5262890</v>
      </c>
      <c r="H6855">
        <v>0</v>
      </c>
      <c r="I6855">
        <v>0</v>
      </c>
      <c r="J6855" s="6">
        <v>5262890</v>
      </c>
    </row>
    <row r="6856" spans="1:10" x14ac:dyDescent="0.3">
      <c r="A6856" s="5">
        <v>46174</v>
      </c>
      <c r="B6856" t="s">
        <v>106</v>
      </c>
      <c r="C6856" t="s">
        <v>569</v>
      </c>
      <c r="D6856" s="1">
        <v>45188</v>
      </c>
      <c r="F6856" t="b">
        <v>1</v>
      </c>
      <c r="G6856" s="6">
        <v>3773950</v>
      </c>
      <c r="H6856">
        <v>0</v>
      </c>
      <c r="I6856">
        <v>0</v>
      </c>
      <c r="J6856" s="6">
        <v>3773950</v>
      </c>
    </row>
    <row r="6857" spans="1:10" x14ac:dyDescent="0.3">
      <c r="A6857" s="5">
        <v>46174</v>
      </c>
      <c r="B6857" t="s">
        <v>107</v>
      </c>
      <c r="C6857" t="s">
        <v>570</v>
      </c>
      <c r="D6857" s="1">
        <v>45189</v>
      </c>
      <c r="F6857" t="b">
        <v>1</v>
      </c>
      <c r="G6857" s="6">
        <v>5270500</v>
      </c>
      <c r="H6857">
        <v>0</v>
      </c>
      <c r="I6857">
        <v>0</v>
      </c>
      <c r="J6857" s="6">
        <v>5270500</v>
      </c>
    </row>
    <row r="6858" spans="1:10" x14ac:dyDescent="0.3">
      <c r="A6858" s="5">
        <v>46174</v>
      </c>
      <c r="B6858" t="s">
        <v>108</v>
      </c>
      <c r="C6858" t="s">
        <v>571</v>
      </c>
      <c r="D6858" s="1">
        <v>45194</v>
      </c>
      <c r="F6858" t="b">
        <v>1</v>
      </c>
      <c r="G6858" s="6">
        <v>7049600</v>
      </c>
      <c r="H6858">
        <v>0</v>
      </c>
      <c r="I6858">
        <v>0</v>
      </c>
      <c r="J6858" s="6">
        <v>7049600</v>
      </c>
    </row>
    <row r="6859" spans="1:10" x14ac:dyDescent="0.3">
      <c r="A6859" s="5">
        <v>46174</v>
      </c>
      <c r="B6859" t="s">
        <v>109</v>
      </c>
      <c r="C6859" t="s">
        <v>572</v>
      </c>
      <c r="D6859" s="1">
        <v>45195</v>
      </c>
      <c r="F6859" t="b">
        <v>1</v>
      </c>
      <c r="G6859" s="6">
        <v>7774360</v>
      </c>
      <c r="H6859">
        <v>0</v>
      </c>
      <c r="I6859">
        <v>0</v>
      </c>
      <c r="J6859" s="6">
        <v>7774360</v>
      </c>
    </row>
    <row r="6860" spans="1:10" x14ac:dyDescent="0.3">
      <c r="A6860" s="5">
        <v>46174</v>
      </c>
      <c r="B6860" t="s">
        <v>110</v>
      </c>
      <c r="C6860" t="s">
        <v>573</v>
      </c>
      <c r="D6860" s="1">
        <v>45225</v>
      </c>
      <c r="F6860" t="b">
        <v>1</v>
      </c>
      <c r="G6860" s="6">
        <v>6325700</v>
      </c>
      <c r="H6860">
        <v>0</v>
      </c>
      <c r="I6860">
        <v>0</v>
      </c>
      <c r="J6860" s="6">
        <v>6325700</v>
      </c>
    </row>
    <row r="6861" spans="1:10" x14ac:dyDescent="0.3">
      <c r="A6861" s="5">
        <v>46174</v>
      </c>
      <c r="B6861" t="s">
        <v>111</v>
      </c>
      <c r="C6861" t="s">
        <v>574</v>
      </c>
      <c r="D6861" s="1">
        <v>45229</v>
      </c>
      <c r="F6861" t="b">
        <v>1</v>
      </c>
      <c r="G6861" s="6">
        <v>7576520</v>
      </c>
      <c r="H6861">
        <v>0</v>
      </c>
      <c r="I6861">
        <v>0</v>
      </c>
      <c r="J6861" s="6">
        <v>7576520</v>
      </c>
    </row>
    <row r="6862" spans="1:10" x14ac:dyDescent="0.3">
      <c r="A6862" s="5">
        <v>46174</v>
      </c>
      <c r="B6862" t="s">
        <v>112</v>
      </c>
      <c r="C6862" t="s">
        <v>575</v>
      </c>
      <c r="D6862" s="1">
        <v>45236</v>
      </c>
      <c r="F6862" t="b">
        <v>1</v>
      </c>
      <c r="G6862" s="6">
        <v>4648240</v>
      </c>
      <c r="H6862">
        <v>0</v>
      </c>
      <c r="I6862">
        <v>0</v>
      </c>
      <c r="J6862" s="6">
        <v>4648240</v>
      </c>
    </row>
    <row r="6863" spans="1:10" x14ac:dyDescent="0.3">
      <c r="A6863" s="5">
        <v>46174</v>
      </c>
      <c r="B6863" t="s">
        <v>113</v>
      </c>
      <c r="C6863" t="s">
        <v>576</v>
      </c>
      <c r="D6863" s="1">
        <v>45251</v>
      </c>
      <c r="F6863" t="b">
        <v>1</v>
      </c>
      <c r="G6863" s="6">
        <v>6272670</v>
      </c>
      <c r="H6863">
        <v>0</v>
      </c>
      <c r="I6863">
        <v>0</v>
      </c>
      <c r="J6863" s="6">
        <v>6272670</v>
      </c>
    </row>
    <row r="6864" spans="1:10" x14ac:dyDescent="0.3">
      <c r="A6864" s="5">
        <v>46174</v>
      </c>
      <c r="B6864" t="s">
        <v>114</v>
      </c>
      <c r="C6864" t="s">
        <v>577</v>
      </c>
      <c r="D6864" s="1">
        <v>45272</v>
      </c>
      <c r="F6864" t="b">
        <v>1</v>
      </c>
      <c r="G6864" s="6">
        <v>6812490</v>
      </c>
      <c r="H6864">
        <v>0</v>
      </c>
      <c r="I6864">
        <v>0</v>
      </c>
      <c r="J6864" s="6">
        <v>6812490</v>
      </c>
    </row>
    <row r="6865" spans="1:10" x14ac:dyDescent="0.3">
      <c r="A6865" s="5">
        <v>46174</v>
      </c>
      <c r="B6865" t="s">
        <v>115</v>
      </c>
      <c r="C6865" t="s">
        <v>578</v>
      </c>
      <c r="D6865" s="1">
        <v>45278</v>
      </c>
      <c r="F6865" t="b">
        <v>1</v>
      </c>
      <c r="G6865" s="6">
        <v>5961300</v>
      </c>
      <c r="H6865">
        <v>0</v>
      </c>
      <c r="I6865">
        <v>0</v>
      </c>
      <c r="J6865" s="6">
        <v>5961300</v>
      </c>
    </row>
    <row r="6866" spans="1:10" x14ac:dyDescent="0.3">
      <c r="A6866" s="5">
        <v>46174</v>
      </c>
      <c r="B6866" t="s">
        <v>116</v>
      </c>
      <c r="C6866" t="s">
        <v>579</v>
      </c>
      <c r="D6866" s="1">
        <v>45295</v>
      </c>
      <c r="F6866" t="b">
        <v>1</v>
      </c>
      <c r="G6866" s="6">
        <v>7726050</v>
      </c>
      <c r="H6866">
        <v>0</v>
      </c>
      <c r="I6866">
        <v>0</v>
      </c>
      <c r="J6866" s="6">
        <v>7726050</v>
      </c>
    </row>
    <row r="6867" spans="1:10" x14ac:dyDescent="0.3">
      <c r="A6867" s="5">
        <v>46174</v>
      </c>
      <c r="B6867" t="s">
        <v>117</v>
      </c>
      <c r="C6867" t="s">
        <v>581</v>
      </c>
      <c r="D6867" s="1">
        <v>45296</v>
      </c>
      <c r="E6867" s="1">
        <v>45929</v>
      </c>
      <c r="F6867" t="b">
        <v>1</v>
      </c>
      <c r="G6867">
        <v>0</v>
      </c>
      <c r="H6867">
        <v>0</v>
      </c>
      <c r="I6867">
        <v>0</v>
      </c>
      <c r="J6867">
        <v>0</v>
      </c>
    </row>
    <row r="6868" spans="1:10" x14ac:dyDescent="0.3">
      <c r="A6868" s="5">
        <v>46174</v>
      </c>
      <c r="B6868" t="s">
        <v>118</v>
      </c>
      <c r="C6868" t="s">
        <v>580</v>
      </c>
      <c r="D6868" s="1">
        <v>45307</v>
      </c>
      <c r="F6868" t="b">
        <v>1</v>
      </c>
      <c r="G6868" s="6">
        <v>4467160</v>
      </c>
      <c r="H6868">
        <v>0</v>
      </c>
      <c r="I6868">
        <v>0</v>
      </c>
      <c r="J6868" s="6">
        <v>4467160</v>
      </c>
    </row>
    <row r="6869" spans="1:10" x14ac:dyDescent="0.3">
      <c r="A6869" s="5">
        <v>46174</v>
      </c>
      <c r="B6869" t="s">
        <v>119</v>
      </c>
      <c r="C6869" t="s">
        <v>582</v>
      </c>
      <c r="D6869" s="1">
        <v>45308</v>
      </c>
      <c r="F6869" t="b">
        <v>1</v>
      </c>
      <c r="G6869" s="6">
        <v>6293680</v>
      </c>
      <c r="H6869">
        <v>0</v>
      </c>
      <c r="I6869">
        <v>0</v>
      </c>
      <c r="J6869" s="6">
        <v>6293680</v>
      </c>
    </row>
    <row r="6870" spans="1:10" x14ac:dyDescent="0.3">
      <c r="A6870" s="5">
        <v>46174</v>
      </c>
      <c r="B6870" t="s">
        <v>120</v>
      </c>
      <c r="C6870" t="s">
        <v>583</v>
      </c>
      <c r="D6870" s="1">
        <v>45316</v>
      </c>
      <c r="F6870" t="b">
        <v>1</v>
      </c>
      <c r="G6870" s="6">
        <v>7024450</v>
      </c>
      <c r="H6870">
        <v>0</v>
      </c>
      <c r="I6870">
        <v>0</v>
      </c>
      <c r="J6870" s="6">
        <v>7024450</v>
      </c>
    </row>
    <row r="6871" spans="1:10" x14ac:dyDescent="0.3">
      <c r="A6871" s="5">
        <v>46174</v>
      </c>
      <c r="B6871" t="s">
        <v>121</v>
      </c>
      <c r="C6871" t="s">
        <v>584</v>
      </c>
      <c r="D6871" s="1">
        <v>45323</v>
      </c>
      <c r="F6871" t="b">
        <v>1</v>
      </c>
      <c r="G6871" s="6">
        <v>2221170</v>
      </c>
      <c r="H6871">
        <v>0</v>
      </c>
      <c r="I6871">
        <v>0</v>
      </c>
      <c r="J6871" s="6">
        <v>2221170</v>
      </c>
    </row>
    <row r="6872" spans="1:10" x14ac:dyDescent="0.3">
      <c r="A6872" s="5">
        <v>46174</v>
      </c>
      <c r="B6872" t="s">
        <v>122</v>
      </c>
      <c r="C6872" t="s">
        <v>585</v>
      </c>
      <c r="D6872" s="1">
        <v>45345</v>
      </c>
      <c r="F6872" t="b">
        <v>1</v>
      </c>
      <c r="G6872" s="6">
        <v>5762050</v>
      </c>
      <c r="H6872">
        <v>0</v>
      </c>
      <c r="I6872">
        <v>0</v>
      </c>
      <c r="J6872" s="6">
        <v>5762050</v>
      </c>
    </row>
    <row r="6873" spans="1:10" x14ac:dyDescent="0.3">
      <c r="A6873" s="5">
        <v>46174</v>
      </c>
      <c r="B6873" t="s">
        <v>123</v>
      </c>
      <c r="C6873" t="s">
        <v>586</v>
      </c>
      <c r="D6873" s="1">
        <v>45351</v>
      </c>
      <c r="F6873" t="b">
        <v>1</v>
      </c>
      <c r="G6873" s="6">
        <v>4647300</v>
      </c>
      <c r="H6873">
        <v>0</v>
      </c>
      <c r="I6873">
        <v>0</v>
      </c>
      <c r="J6873" s="6">
        <v>4647300</v>
      </c>
    </row>
    <row r="6874" spans="1:10" x14ac:dyDescent="0.3">
      <c r="A6874" s="5">
        <v>46174</v>
      </c>
      <c r="B6874" t="s">
        <v>124</v>
      </c>
      <c r="C6874" t="s">
        <v>587</v>
      </c>
      <c r="D6874" s="1">
        <v>45359</v>
      </c>
      <c r="F6874" t="b">
        <v>1</v>
      </c>
      <c r="G6874" s="6">
        <v>5400000</v>
      </c>
      <c r="H6874">
        <v>0</v>
      </c>
      <c r="I6874">
        <v>0</v>
      </c>
      <c r="J6874" s="6">
        <v>5400000</v>
      </c>
    </row>
    <row r="6875" spans="1:10" x14ac:dyDescent="0.3">
      <c r="A6875" s="5">
        <v>46174</v>
      </c>
      <c r="B6875" t="s">
        <v>125</v>
      </c>
      <c r="C6875" t="s">
        <v>588</v>
      </c>
      <c r="D6875" s="1">
        <v>45363</v>
      </c>
      <c r="F6875" t="b">
        <v>1</v>
      </c>
      <c r="G6875" s="6">
        <v>1896250</v>
      </c>
      <c r="H6875">
        <v>0</v>
      </c>
      <c r="I6875">
        <v>0</v>
      </c>
      <c r="J6875" s="6">
        <v>1896250</v>
      </c>
    </row>
    <row r="6876" spans="1:10" x14ac:dyDescent="0.3">
      <c r="A6876" s="5">
        <v>46174</v>
      </c>
      <c r="B6876" t="s">
        <v>126</v>
      </c>
      <c r="C6876" t="s">
        <v>589</v>
      </c>
      <c r="D6876" s="1">
        <v>45364</v>
      </c>
      <c r="F6876" t="b">
        <v>1</v>
      </c>
      <c r="G6876" s="6">
        <v>4419150</v>
      </c>
      <c r="H6876">
        <v>0</v>
      </c>
      <c r="I6876">
        <v>0</v>
      </c>
      <c r="J6876" s="6">
        <v>4419150</v>
      </c>
    </row>
    <row r="6877" spans="1:10" x14ac:dyDescent="0.3">
      <c r="A6877" s="5">
        <v>46174</v>
      </c>
      <c r="B6877" t="s">
        <v>127</v>
      </c>
      <c r="C6877" t="s">
        <v>590</v>
      </c>
      <c r="D6877" s="1">
        <v>45386</v>
      </c>
      <c r="F6877" t="b">
        <v>1</v>
      </c>
      <c r="G6877" s="6">
        <v>4735330</v>
      </c>
      <c r="H6877">
        <v>0</v>
      </c>
      <c r="I6877">
        <v>0</v>
      </c>
      <c r="J6877" s="6">
        <v>4735330</v>
      </c>
    </row>
    <row r="6878" spans="1:10" x14ac:dyDescent="0.3">
      <c r="A6878" s="5">
        <v>46174</v>
      </c>
      <c r="B6878" t="s">
        <v>128</v>
      </c>
      <c r="C6878" t="s">
        <v>591</v>
      </c>
      <c r="D6878" s="1">
        <v>45387</v>
      </c>
      <c r="F6878" t="b">
        <v>1</v>
      </c>
      <c r="G6878" s="6">
        <v>4508100</v>
      </c>
      <c r="H6878">
        <v>0</v>
      </c>
      <c r="I6878">
        <v>0</v>
      </c>
      <c r="J6878" s="6">
        <v>4508100</v>
      </c>
    </row>
    <row r="6879" spans="1:10" x14ac:dyDescent="0.3">
      <c r="A6879" s="5">
        <v>46174</v>
      </c>
      <c r="B6879" t="s">
        <v>129</v>
      </c>
      <c r="C6879" t="s">
        <v>592</v>
      </c>
      <c r="D6879" s="1">
        <v>45434</v>
      </c>
      <c r="F6879" t="b">
        <v>1</v>
      </c>
      <c r="G6879" s="6">
        <v>4684680</v>
      </c>
      <c r="H6879">
        <v>0</v>
      </c>
      <c r="I6879">
        <v>0</v>
      </c>
      <c r="J6879" s="6">
        <v>4684680</v>
      </c>
    </row>
    <row r="6880" spans="1:10" x14ac:dyDescent="0.3">
      <c r="A6880" s="5">
        <v>46174</v>
      </c>
      <c r="B6880" t="s">
        <v>130</v>
      </c>
      <c r="C6880" t="s">
        <v>593</v>
      </c>
      <c r="D6880" s="1">
        <v>45436</v>
      </c>
      <c r="F6880" t="b">
        <v>1</v>
      </c>
      <c r="G6880" s="6">
        <v>3093750</v>
      </c>
      <c r="H6880">
        <v>0</v>
      </c>
      <c r="I6880">
        <v>0</v>
      </c>
      <c r="J6880" s="6">
        <v>3093750</v>
      </c>
    </row>
    <row r="6881" spans="1:10" x14ac:dyDescent="0.3">
      <c r="A6881" s="5">
        <v>46174</v>
      </c>
      <c r="B6881" t="s">
        <v>131</v>
      </c>
      <c r="C6881" t="s">
        <v>594</v>
      </c>
      <c r="D6881" s="1">
        <v>45469</v>
      </c>
      <c r="F6881" t="b">
        <v>1</v>
      </c>
      <c r="G6881" s="6">
        <v>8212050</v>
      </c>
      <c r="H6881">
        <v>0</v>
      </c>
      <c r="I6881">
        <v>0</v>
      </c>
      <c r="J6881" s="6">
        <v>8212050</v>
      </c>
    </row>
    <row r="6882" spans="1:10" x14ac:dyDescent="0.3">
      <c r="A6882" s="5">
        <v>46174</v>
      </c>
      <c r="B6882" t="s">
        <v>132</v>
      </c>
      <c r="C6882" t="s">
        <v>598</v>
      </c>
      <c r="D6882" s="1">
        <v>45475</v>
      </c>
      <c r="F6882" t="b">
        <v>1</v>
      </c>
      <c r="G6882" s="6">
        <v>5830550</v>
      </c>
      <c r="H6882">
        <v>0</v>
      </c>
      <c r="I6882">
        <v>0</v>
      </c>
      <c r="J6882" s="6">
        <v>5830550</v>
      </c>
    </row>
    <row r="6883" spans="1:10" x14ac:dyDescent="0.3">
      <c r="A6883" s="5">
        <v>46174</v>
      </c>
      <c r="B6883" t="s">
        <v>133</v>
      </c>
      <c r="C6883" t="s">
        <v>599</v>
      </c>
      <c r="D6883" s="1">
        <v>45495</v>
      </c>
      <c r="F6883" t="b">
        <v>1</v>
      </c>
      <c r="G6883">
        <v>0</v>
      </c>
      <c r="H6883">
        <v>0</v>
      </c>
      <c r="I6883">
        <v>0</v>
      </c>
      <c r="J6883">
        <v>0</v>
      </c>
    </row>
    <row r="6884" spans="1:10" x14ac:dyDescent="0.3">
      <c r="A6884" s="5">
        <v>46174</v>
      </c>
      <c r="B6884" t="s">
        <v>134</v>
      </c>
      <c r="C6884" t="s">
        <v>600</v>
      </c>
      <c r="D6884" s="1">
        <v>45505</v>
      </c>
      <c r="F6884" t="b">
        <v>1</v>
      </c>
      <c r="G6884" s="6">
        <v>4052700</v>
      </c>
      <c r="H6884">
        <v>0</v>
      </c>
      <c r="I6884">
        <v>0</v>
      </c>
      <c r="J6884" s="6">
        <v>4052700</v>
      </c>
    </row>
    <row r="6885" spans="1:10" x14ac:dyDescent="0.3">
      <c r="A6885" s="5">
        <v>46174</v>
      </c>
      <c r="B6885" t="s">
        <v>135</v>
      </c>
      <c r="C6885" t="s">
        <v>601</v>
      </c>
      <c r="D6885" s="1">
        <v>45531</v>
      </c>
      <c r="F6885" t="b">
        <v>1</v>
      </c>
      <c r="G6885" s="6">
        <v>8254690</v>
      </c>
      <c r="H6885">
        <v>0</v>
      </c>
      <c r="I6885">
        <v>0</v>
      </c>
      <c r="J6885" s="6">
        <v>8254690</v>
      </c>
    </row>
    <row r="6886" spans="1:10" x14ac:dyDescent="0.3">
      <c r="A6886" s="5">
        <v>46174</v>
      </c>
      <c r="B6886" t="s">
        <v>136</v>
      </c>
      <c r="C6886" t="s">
        <v>602</v>
      </c>
      <c r="D6886" s="1">
        <v>45532</v>
      </c>
      <c r="F6886" t="b">
        <v>1</v>
      </c>
      <c r="G6886" s="6">
        <v>4165050</v>
      </c>
      <c r="H6886">
        <v>0</v>
      </c>
      <c r="I6886">
        <v>0</v>
      </c>
      <c r="J6886" s="6">
        <v>4165050</v>
      </c>
    </row>
    <row r="6887" spans="1:10" x14ac:dyDescent="0.3">
      <c r="A6887" s="5">
        <v>46174</v>
      </c>
      <c r="B6887" t="s">
        <v>137</v>
      </c>
      <c r="C6887" t="s">
        <v>603</v>
      </c>
      <c r="D6887" s="1">
        <v>45541</v>
      </c>
      <c r="F6887" t="b">
        <v>1</v>
      </c>
      <c r="G6887" s="6">
        <v>4998830</v>
      </c>
      <c r="H6887">
        <v>0</v>
      </c>
      <c r="I6887">
        <v>0</v>
      </c>
      <c r="J6887" s="6">
        <v>4998830</v>
      </c>
    </row>
    <row r="6888" spans="1:10" x14ac:dyDescent="0.3">
      <c r="A6888" s="5">
        <v>46174</v>
      </c>
      <c r="B6888" t="s">
        <v>138</v>
      </c>
      <c r="C6888" t="s">
        <v>604</v>
      </c>
      <c r="D6888" s="1">
        <v>45540</v>
      </c>
      <c r="F6888" t="b">
        <v>1</v>
      </c>
      <c r="G6888" s="6">
        <v>4520500</v>
      </c>
      <c r="H6888">
        <v>0</v>
      </c>
      <c r="I6888">
        <v>0</v>
      </c>
      <c r="J6888" s="6">
        <v>4520500</v>
      </c>
    </row>
    <row r="6889" spans="1:10" x14ac:dyDescent="0.3">
      <c r="A6889" s="5">
        <v>46174</v>
      </c>
      <c r="B6889" t="s">
        <v>139</v>
      </c>
      <c r="C6889" t="s">
        <v>605</v>
      </c>
      <c r="D6889" s="1">
        <v>45567</v>
      </c>
      <c r="F6889" t="b">
        <v>1</v>
      </c>
      <c r="G6889" s="6">
        <v>5813500</v>
      </c>
      <c r="H6889">
        <v>0</v>
      </c>
      <c r="I6889">
        <v>0</v>
      </c>
      <c r="J6889" s="6">
        <v>5813500</v>
      </c>
    </row>
    <row r="6890" spans="1:10" x14ac:dyDescent="0.3">
      <c r="A6890" s="5">
        <v>46174</v>
      </c>
      <c r="B6890" t="s">
        <v>140</v>
      </c>
      <c r="C6890" t="s">
        <v>606</v>
      </c>
      <c r="D6890" s="1">
        <v>45589</v>
      </c>
      <c r="F6890" t="b">
        <v>1</v>
      </c>
      <c r="G6890" s="6">
        <v>3583900</v>
      </c>
      <c r="H6890">
        <v>0</v>
      </c>
      <c r="I6890">
        <v>0</v>
      </c>
      <c r="J6890" s="6">
        <v>3583900</v>
      </c>
    </row>
    <row r="6891" spans="1:10" x14ac:dyDescent="0.3">
      <c r="A6891" s="5">
        <v>46174</v>
      </c>
      <c r="B6891" t="s">
        <v>141</v>
      </c>
      <c r="C6891" t="s">
        <v>607</v>
      </c>
      <c r="D6891" s="1">
        <v>45611</v>
      </c>
      <c r="F6891" t="b">
        <v>1</v>
      </c>
      <c r="G6891" s="6">
        <v>4506840</v>
      </c>
      <c r="H6891">
        <v>0</v>
      </c>
      <c r="I6891">
        <v>0</v>
      </c>
      <c r="J6891" s="6">
        <v>4506840</v>
      </c>
    </row>
    <row r="6892" spans="1:10" x14ac:dyDescent="0.3">
      <c r="A6892" s="5">
        <v>46174</v>
      </c>
      <c r="B6892" t="s">
        <v>142</v>
      </c>
      <c r="C6892" t="s">
        <v>608</v>
      </c>
      <c r="D6892" s="1">
        <v>45652</v>
      </c>
      <c r="F6892" t="b">
        <v>1</v>
      </c>
      <c r="G6892" s="6">
        <v>3889150</v>
      </c>
      <c r="H6892">
        <v>0</v>
      </c>
      <c r="I6892">
        <v>0</v>
      </c>
      <c r="J6892" s="6">
        <v>3889150</v>
      </c>
    </row>
    <row r="6893" spans="1:10" x14ac:dyDescent="0.3">
      <c r="A6893" s="5">
        <v>46174</v>
      </c>
      <c r="B6893" t="s">
        <v>143</v>
      </c>
      <c r="C6893" t="s">
        <v>609</v>
      </c>
      <c r="D6893" s="1">
        <v>45659</v>
      </c>
      <c r="F6893" t="b">
        <v>1</v>
      </c>
      <c r="G6893" s="6">
        <v>6999600</v>
      </c>
      <c r="H6893">
        <v>0</v>
      </c>
      <c r="I6893">
        <v>0</v>
      </c>
      <c r="J6893" s="6">
        <v>6999600</v>
      </c>
    </row>
    <row r="6894" spans="1:10" x14ac:dyDescent="0.3">
      <c r="A6894" s="5">
        <v>46174</v>
      </c>
      <c r="B6894" t="s">
        <v>144</v>
      </c>
      <c r="C6894" t="s">
        <v>610</v>
      </c>
      <c r="D6894" s="1">
        <v>45755</v>
      </c>
      <c r="F6894" t="b">
        <v>1</v>
      </c>
      <c r="G6894" s="6">
        <v>8265600</v>
      </c>
      <c r="H6894">
        <v>0</v>
      </c>
      <c r="I6894">
        <v>0</v>
      </c>
      <c r="J6894" s="6">
        <v>8265600</v>
      </c>
    </row>
    <row r="6895" spans="1:10" x14ac:dyDescent="0.3">
      <c r="A6895" s="5">
        <v>46174</v>
      </c>
      <c r="B6895" t="s">
        <v>145</v>
      </c>
      <c r="C6895" t="s">
        <v>611</v>
      </c>
      <c r="D6895" s="1">
        <v>45860</v>
      </c>
      <c r="F6895" t="b">
        <v>0</v>
      </c>
      <c r="G6895" s="6">
        <v>3305800</v>
      </c>
      <c r="H6895">
        <v>0</v>
      </c>
      <c r="I6895">
        <v>0</v>
      </c>
      <c r="J6895" s="6">
        <v>3305800</v>
      </c>
    </row>
    <row r="6896" spans="1:10" x14ac:dyDescent="0.3">
      <c r="A6896" s="5">
        <v>46174</v>
      </c>
      <c r="B6896" t="s">
        <v>147</v>
      </c>
      <c r="C6896" t="s">
        <v>612</v>
      </c>
      <c r="D6896" s="1">
        <v>45880</v>
      </c>
      <c r="F6896" t="b">
        <v>0</v>
      </c>
      <c r="G6896" s="6">
        <v>6999410</v>
      </c>
      <c r="H6896">
        <v>0</v>
      </c>
      <c r="I6896">
        <v>0</v>
      </c>
      <c r="J6896" s="6">
        <v>6999410</v>
      </c>
    </row>
    <row r="6897" spans="1:10" x14ac:dyDescent="0.3">
      <c r="A6897" s="5">
        <v>46174</v>
      </c>
      <c r="B6897" t="s">
        <v>146</v>
      </c>
      <c r="C6897" t="s">
        <v>613</v>
      </c>
      <c r="D6897" s="1">
        <v>45867</v>
      </c>
      <c r="F6897" t="b">
        <v>0</v>
      </c>
      <c r="G6897" s="6">
        <v>4359230</v>
      </c>
      <c r="H6897">
        <v>0</v>
      </c>
      <c r="I6897">
        <v>0</v>
      </c>
      <c r="J6897" s="6">
        <v>4359230</v>
      </c>
    </row>
    <row r="6898" spans="1:10" x14ac:dyDescent="0.3">
      <c r="A6898" s="5">
        <v>46174</v>
      </c>
      <c r="B6898" t="s">
        <v>148</v>
      </c>
      <c r="C6898" t="s">
        <v>615</v>
      </c>
      <c r="D6898" s="1">
        <v>45911</v>
      </c>
      <c r="F6898" t="b">
        <v>0</v>
      </c>
      <c r="G6898" s="6">
        <v>5236880</v>
      </c>
      <c r="H6898">
        <v>0</v>
      </c>
      <c r="I6898">
        <v>0</v>
      </c>
      <c r="J6898" s="6">
        <v>5236880</v>
      </c>
    </row>
    <row r="6899" spans="1:10" x14ac:dyDescent="0.3">
      <c r="A6899" s="5">
        <v>46174</v>
      </c>
      <c r="B6899" t="s">
        <v>149</v>
      </c>
      <c r="C6899" t="s">
        <v>616</v>
      </c>
      <c r="D6899" s="1">
        <v>45912</v>
      </c>
      <c r="F6899" t="b">
        <v>0</v>
      </c>
      <c r="G6899" s="6">
        <v>4406010</v>
      </c>
      <c r="H6899">
        <v>0</v>
      </c>
      <c r="I6899">
        <v>0</v>
      </c>
      <c r="J6899" s="6">
        <v>4406010</v>
      </c>
    </row>
    <row r="6900" spans="1:10" x14ac:dyDescent="0.3">
      <c r="A6900" s="5">
        <v>46174</v>
      </c>
      <c r="B6900" t="s">
        <v>150</v>
      </c>
      <c r="C6900" t="s">
        <v>617</v>
      </c>
      <c r="D6900" s="1">
        <v>45912</v>
      </c>
      <c r="F6900" t="b">
        <v>0</v>
      </c>
      <c r="G6900" s="6">
        <v>5331660</v>
      </c>
      <c r="H6900">
        <v>0</v>
      </c>
      <c r="I6900">
        <v>0</v>
      </c>
      <c r="J6900" s="6">
        <v>5331660</v>
      </c>
    </row>
    <row r="6901" spans="1:10" x14ac:dyDescent="0.3">
      <c r="A6901" s="5">
        <v>46174</v>
      </c>
      <c r="B6901" t="s">
        <v>151</v>
      </c>
      <c r="C6901" t="s">
        <v>618</v>
      </c>
      <c r="D6901" s="1">
        <v>45952</v>
      </c>
      <c r="F6901" t="b">
        <v>0</v>
      </c>
      <c r="G6901" s="6">
        <v>2762180</v>
      </c>
      <c r="H6901">
        <v>0</v>
      </c>
      <c r="I6901">
        <v>0</v>
      </c>
      <c r="J6901" s="6">
        <v>2762180</v>
      </c>
    </row>
    <row r="6902" spans="1:10" x14ac:dyDescent="0.3">
      <c r="A6902" s="5">
        <v>46174</v>
      </c>
      <c r="B6902" t="s">
        <v>152</v>
      </c>
      <c r="C6902" t="s">
        <v>619</v>
      </c>
      <c r="D6902" s="1">
        <v>45959</v>
      </c>
      <c r="F6902" t="b">
        <v>0</v>
      </c>
      <c r="G6902" s="6">
        <v>4493990</v>
      </c>
      <c r="H6902">
        <v>0</v>
      </c>
      <c r="I6902">
        <v>0</v>
      </c>
      <c r="J6902" s="6">
        <v>4493990</v>
      </c>
    </row>
    <row r="6903" spans="1:10" x14ac:dyDescent="0.3">
      <c r="A6903" s="5">
        <v>46174</v>
      </c>
      <c r="B6903" t="s">
        <v>153</v>
      </c>
      <c r="C6903" t="s">
        <v>620</v>
      </c>
      <c r="D6903" s="1">
        <v>45975</v>
      </c>
      <c r="F6903" t="b">
        <v>0</v>
      </c>
      <c r="G6903" s="6">
        <v>3840050</v>
      </c>
      <c r="H6903">
        <v>0</v>
      </c>
      <c r="I6903">
        <v>0</v>
      </c>
      <c r="J6903" s="6">
        <v>3840050</v>
      </c>
    </row>
    <row r="6904" spans="1:10" x14ac:dyDescent="0.3">
      <c r="A6904" s="5">
        <v>46174</v>
      </c>
      <c r="B6904" t="s">
        <v>154</v>
      </c>
      <c r="C6904" t="s">
        <v>621</v>
      </c>
      <c r="D6904" s="1">
        <v>45980</v>
      </c>
      <c r="F6904" t="b">
        <v>0</v>
      </c>
      <c r="G6904" s="6">
        <v>4610430</v>
      </c>
      <c r="H6904">
        <v>0</v>
      </c>
      <c r="I6904">
        <v>0</v>
      </c>
      <c r="J6904" s="6">
        <v>4610430</v>
      </c>
    </row>
    <row r="6905" spans="1:10" x14ac:dyDescent="0.3">
      <c r="A6905" s="5">
        <v>46174</v>
      </c>
      <c r="B6905" t="s">
        <v>155</v>
      </c>
      <c r="C6905" t="s">
        <v>623</v>
      </c>
      <c r="D6905" s="1">
        <v>46044</v>
      </c>
      <c r="F6905" t="b">
        <v>0</v>
      </c>
      <c r="G6905" s="6">
        <v>5040140</v>
      </c>
      <c r="H6905">
        <v>0</v>
      </c>
      <c r="I6905">
        <v>0</v>
      </c>
      <c r="J6905" s="6">
        <v>5040140</v>
      </c>
    </row>
    <row r="6906" spans="1:10" x14ac:dyDescent="0.3">
      <c r="A6906" s="5">
        <v>46174</v>
      </c>
      <c r="B6906" t="s">
        <v>157</v>
      </c>
      <c r="C6906" t="s">
        <v>624</v>
      </c>
      <c r="D6906" s="1">
        <v>46135</v>
      </c>
      <c r="F6906" t="b">
        <v>0</v>
      </c>
      <c r="G6906" s="6">
        <v>3930890</v>
      </c>
      <c r="H6906">
        <v>0</v>
      </c>
      <c r="I6906">
        <v>0</v>
      </c>
      <c r="J6906" s="6">
        <v>3930890</v>
      </c>
    </row>
    <row r="6907" spans="1:10" x14ac:dyDescent="0.3">
      <c r="A6907" s="5">
        <v>46174</v>
      </c>
      <c r="B6907" t="s">
        <v>158</v>
      </c>
      <c r="C6907" t="s">
        <v>625</v>
      </c>
      <c r="D6907" s="1">
        <v>46127</v>
      </c>
      <c r="F6907" t="b">
        <v>0</v>
      </c>
      <c r="G6907" s="6">
        <v>4825640</v>
      </c>
      <c r="H6907">
        <v>0</v>
      </c>
      <c r="I6907">
        <v>0</v>
      </c>
      <c r="J6907" s="6">
        <v>4825640</v>
      </c>
    </row>
    <row r="6908" spans="1:10" x14ac:dyDescent="0.3">
      <c r="A6908" s="5">
        <v>46174</v>
      </c>
      <c r="B6908" t="s">
        <v>159</v>
      </c>
      <c r="C6908" t="s">
        <v>626</v>
      </c>
      <c r="D6908" s="1">
        <v>46129</v>
      </c>
      <c r="F6908" t="b">
        <v>0</v>
      </c>
      <c r="G6908" s="6">
        <v>4060650</v>
      </c>
      <c r="H6908">
        <v>0</v>
      </c>
      <c r="I6908">
        <v>0</v>
      </c>
      <c r="J6908" s="6">
        <v>4060650</v>
      </c>
    </row>
    <row r="6909" spans="1:10" x14ac:dyDescent="0.3">
      <c r="A6909" s="5">
        <v>46174</v>
      </c>
      <c r="B6909" t="s">
        <v>629</v>
      </c>
      <c r="C6909" t="s">
        <v>628</v>
      </c>
      <c r="D6909" s="1">
        <v>46114</v>
      </c>
      <c r="F6909" t="b">
        <v>0</v>
      </c>
      <c r="G6909" s="6">
        <v>6479850</v>
      </c>
      <c r="H6909">
        <v>0</v>
      </c>
      <c r="I6909">
        <v>0</v>
      </c>
      <c r="J6909" s="6">
        <v>6479850</v>
      </c>
    </row>
    <row r="6910" spans="1:10" x14ac:dyDescent="0.3">
      <c r="A6910" s="5">
        <v>46174</v>
      </c>
      <c r="B6910" t="s">
        <v>630</v>
      </c>
      <c r="C6910" t="s">
        <v>631</v>
      </c>
      <c r="D6910" s="1">
        <v>46204</v>
      </c>
      <c r="F6910" t="b">
        <v>0</v>
      </c>
      <c r="G6910">
        <v>0</v>
      </c>
      <c r="H6910">
        <v>0</v>
      </c>
      <c r="I6910">
        <v>0</v>
      </c>
      <c r="J6910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8BFF-5313-4534-8492-95968B9554CD}">
  <dimension ref="A1:BN150"/>
  <sheetViews>
    <sheetView topLeftCell="C1" workbookViewId="0">
      <selection activeCell="G2" sqref="G2"/>
    </sheetView>
  </sheetViews>
  <sheetFormatPr defaultRowHeight="13.2" x14ac:dyDescent="0.3"/>
  <cols>
    <col min="1" max="1" width="19.625" customWidth="1"/>
    <col min="5" max="5" width="12.375" style="1" bestFit="1" customWidth="1"/>
    <col min="6" max="6" width="11.625" customWidth="1"/>
    <col min="10" max="10" width="13" style="28" bestFit="1" customWidth="1"/>
    <col min="11" max="15" width="9" style="28"/>
    <col min="17" max="17" width="11.125" bestFit="1" customWidth="1"/>
  </cols>
  <sheetData>
    <row r="1" spans="1:66" x14ac:dyDescent="0.3">
      <c r="A1" t="s">
        <v>0</v>
      </c>
      <c r="B1" t="s">
        <v>160</v>
      </c>
      <c r="C1" t="s">
        <v>184</v>
      </c>
      <c r="D1" t="s">
        <v>185</v>
      </c>
      <c r="E1" s="1" t="s">
        <v>165</v>
      </c>
      <c r="F1" t="s">
        <v>186</v>
      </c>
      <c r="G1">
        <v>1</v>
      </c>
      <c r="H1">
        <v>2</v>
      </c>
      <c r="I1">
        <v>3</v>
      </c>
      <c r="J1" s="28">
        <v>4</v>
      </c>
      <c r="K1" s="28">
        <v>5</v>
      </c>
      <c r="L1" s="28">
        <v>6</v>
      </c>
      <c r="M1" s="28">
        <v>7</v>
      </c>
      <c r="N1" s="28">
        <v>8</v>
      </c>
      <c r="O1" s="28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</row>
    <row r="2" spans="1:66" x14ac:dyDescent="0.3">
      <c r="A2" t="str">
        <f>세팅!A3</f>
        <v>(0001) 건대점</v>
      </c>
      <c r="B2" t="str">
        <f>세팅!B3</f>
        <v>150-1</v>
      </c>
      <c r="C2">
        <f>IFERROR(VALUE(MID(B2,5,10)),"")</f>
        <v>1</v>
      </c>
      <c r="D2" t="str">
        <f>IF(C2="","",IF(C2&gt;=3,"3+",TEXT(C2,"0")))</f>
        <v>1</v>
      </c>
      <c r="E2" s="1">
        <f>세팅!D3</f>
        <v>42309</v>
      </c>
      <c r="F2">
        <f>IF(COUNT(J2:O2)&gt;=4,AVERAGE(J2:O2),"")</f>
        <v>4717239.7720226105</v>
      </c>
      <c r="G2" cm="1">
        <f t="array" ref="G2">IFERROR(IF($A2="","",IF(SUMIFS(RAW_매출A!$J$2:$J$7000,RAW_매출A!$B$2:$B$7000,$A2,RAW_매출A!$A$2:$A$7000,EDATE($E2,G$1-1))=0,"",SUMIFS(RAW_매출A!$J$2:$J$7000,RAW_매출A!$B$2:$B$7000,$A2,RAW_매출A!$A$2:$A$7000,EDATE($E2,G$1-1))/(INDEX(요약_월별시즈널리티!$F$7:$F$18,MONTH(EDATE($E2,G$1-1)))/100))),"")</f>
        <v>3803577.3013025331</v>
      </c>
      <c r="H2" cm="1">
        <f t="array" ref="H2">IFERROR(IF($A2="","",IF(SUMIFS(RAW_매출A!$J$2:$J$7000,RAW_매출A!$B$2:$B$7000,$A2,RAW_매출A!$A$2:$A$7000,EDATE($E2,H$1-1))=0,"",SUMIFS(RAW_매출A!$J$2:$J$7000,RAW_매출A!$B$2:$B$7000,$A2,RAW_매출A!$A$2:$A$7000,EDATE($E2,H$1-1))/(INDEX(요약_월별시즈널리티!$F$7:$F$18,MONTH(EDATE($E2,H$1-1)))/100))),"")</f>
        <v>4299739.4920340925</v>
      </c>
      <c r="I2" cm="1">
        <f t="array" ref="I2">IFERROR(IF($A2="","",IF(SUMIFS(RAW_매출A!$J$2:$J$7000,RAW_매출A!$B$2:$B$7000,$A2,RAW_매출A!$A$2:$A$7000,EDATE($E2,I$1-1))=0,"",SUMIFS(RAW_매출A!$J$2:$J$7000,RAW_매출A!$B$2:$B$7000,$A2,RAW_매출A!$A$2:$A$7000,EDATE($E2,I$1-1))/(INDEX(요약_월별시즈널리티!$F$7:$F$18,MONTH(EDATE($E2,I$1-1)))/100))),"")</f>
        <v>4867609.1233961722</v>
      </c>
      <c r="J2" s="28" cm="1">
        <f t="array" ref="J2">IFERROR(IF($A2="","",IF(SUMIFS(RAW_매출A!$J$2:$J$7000,RAW_매출A!$B$2:$B$7000,$A2,RAW_매출A!$A$2:$A$7000,EDATE($E2,J$1-1))=0,"",SUMIFS(RAW_매출A!$J$2:$J$7000,RAW_매출A!$B$2:$B$7000,$A2,RAW_매출A!$A$2:$A$7000,EDATE($E2,J$1-1))/(INDEX(요약_월별시즈널리티!$F$7:$F$18,MONTH(EDATE($E2,J$1-1)))/100))),"")</f>
        <v>5350716.5426118681</v>
      </c>
      <c r="K2" s="28" cm="1">
        <f t="array" ref="K2">IFERROR(IF($A2="","",IF(SUMIFS(RAW_매출A!$J$2:$J$7000,RAW_매출A!$B$2:$B$7000,$A2,RAW_매출A!$A$2:$A$7000,EDATE($E2,K$1-1))=0,"",SUMIFS(RAW_매출A!$J$2:$J$7000,RAW_매출A!$B$2:$B$7000,$A2,RAW_매출A!$A$2:$A$7000,EDATE($E2,K$1-1))/(INDEX(요약_월별시즈널리티!$F$7:$F$18,MONTH(EDATE($E2,K$1-1)))/100))),"")</f>
        <v>5187729.7170174839</v>
      </c>
      <c r="L2" s="28" cm="1">
        <f t="array" ref="L2">IFERROR(IF($A2="","",IF(SUMIFS(RAW_매출A!$J$2:$J$7000,RAW_매출A!$B$2:$B$7000,$A2,RAW_매출A!$A$2:$A$7000,EDATE($E2,L$1-1))=0,"",SUMIFS(RAW_매출A!$J$2:$J$7000,RAW_매출A!$B$2:$B$7000,$A2,RAW_매출A!$A$2:$A$7000,EDATE($E2,L$1-1))/(INDEX(요약_월별시즈널리티!$F$7:$F$18,MONTH(EDATE($E2,L$1-1)))/100))),"")</f>
        <v>4988605.4351111334</v>
      </c>
      <c r="M2" s="28" cm="1">
        <f t="array" ref="M2">IFERROR(IF($A2="","",IF(SUMIFS(RAW_매출A!$J$2:$J$7000,RAW_매출A!$B$2:$B$7000,$A2,RAW_매출A!$A$2:$A$7000,EDATE($E2,M$1-1))=0,"",SUMIFS(RAW_매출A!$J$2:$J$7000,RAW_매출A!$B$2:$B$7000,$A2,RAW_매출A!$A$2:$A$7000,EDATE($E2,M$1-1))/(INDEX(요약_월별시즈널리티!$F$7:$F$18,MONTH(EDATE($E2,M$1-1)))/100))),"")</f>
        <v>4585877.6691601491</v>
      </c>
      <c r="N2" s="28" cm="1">
        <f t="array" ref="N2">IFERROR(IF($A2="","",IF(SUMIFS(RAW_매출A!$J$2:$J$7000,RAW_매출A!$B$2:$B$7000,$A2,RAW_매출A!$A$2:$A$7000,EDATE($E2,N$1-1))=0,"",SUMIFS(RAW_매출A!$J$2:$J$7000,RAW_매출A!$B$2:$B$7000,$A2,RAW_매출A!$A$2:$A$7000,EDATE($E2,N$1-1))/(INDEX(요약_월별시즈널리티!$F$7:$F$18,MONTH(EDATE($E2,N$1-1)))/100))),"")</f>
        <v>3997677.1787817762</v>
      </c>
      <c r="O2" s="28" cm="1">
        <f t="array" ref="O2">IFERROR(IF($A2="","",IF(SUMIFS(RAW_매출A!$J$2:$J$7000,RAW_매출A!$B$2:$B$7000,$A2,RAW_매출A!$A$2:$A$7000,EDATE($E2,O$1-1))=0,"",SUMIFS(RAW_매출A!$J$2:$J$7000,RAW_매출A!$B$2:$B$7000,$A2,RAW_매출A!$A$2:$A$7000,EDATE($E2,O$1-1))/(INDEX(요약_월별시즈널리티!$F$7:$F$18,MONTH(EDATE($E2,O$1-1)))/100))),"")</f>
        <v>4192832.0894532502</v>
      </c>
      <c r="P2" cm="1">
        <f t="array" ref="P2">IFERROR(IF($A2="","",IF(SUMIFS(RAW_매출A!$J$2:$J$7000,RAW_매출A!$B$2:$B$7000,$A2,RAW_매출A!$A$2:$A$7000,EDATE($E2,P$1-1))=0,"",SUMIFS(RAW_매출A!$J$2:$J$7000,RAW_매출A!$B$2:$B$7000,$A2,RAW_매출A!$A$2:$A$7000,EDATE($E2,P$1-1))/(INDEX(요약_월별시즈널리티!$F$7:$F$18,MONTH(EDATE($E2,P$1-1)))/100))),"")</f>
        <v>3859073.5471399883</v>
      </c>
      <c r="Q2" cm="1">
        <f t="array" ref="Q2">IFERROR(IF($A2="","",IF(SUMIFS(RAW_매출A!$J$2:$J$7000,RAW_매출A!$B$2:$B$7000,$A2,RAW_매출A!$A$2:$A$7000,EDATE($E2,Q$1-1))=0,"",SUMIFS(RAW_매출A!$J$2:$J$7000,RAW_매출A!$B$2:$B$7000,$A2,RAW_매출A!$A$2:$A$7000,EDATE($E2,Q$1-1))/(INDEX(요약_월별시즈널리티!$F$7:$F$18,MONTH(EDATE($E2,Q$1-1)))/100))),"")</f>
        <v>4232769.1117034331</v>
      </c>
      <c r="R2" cm="1">
        <f t="array" ref="R2">IFERROR(IF($A2="","",IF(SUMIFS(RAW_매출A!$J$2:$J$7000,RAW_매출A!$B$2:$B$7000,$A2,RAW_매출A!$A$2:$A$7000,EDATE($E2,R$1-1))=0,"",SUMIFS(RAW_매출A!$J$2:$J$7000,RAW_매출A!$B$2:$B$7000,$A2,RAW_매출A!$A$2:$A$7000,EDATE($E2,R$1-1))/(INDEX(요약_월별시즈널리티!$F$7:$F$18,MONTH(EDATE($E2,R$1-1)))/100))),"")</f>
        <v>4518378.5850027325</v>
      </c>
      <c r="S2" cm="1">
        <f t="array" ref="S2">IFERROR(IF($A2="","",IF(SUMIFS(RAW_매출A!$J$2:$J$7000,RAW_매출A!$B$2:$B$7000,$A2,RAW_매출A!$A$2:$A$7000,EDATE($E2,S$1-1))=0,"",SUMIFS(RAW_매출A!$J$2:$J$7000,RAW_매출A!$B$2:$B$7000,$A2,RAW_매출A!$A$2:$A$7000,EDATE($E2,S$1-1))/(INDEX(요약_월별시즈널리티!$F$7:$F$18,MONTH(EDATE($E2,S$1-1)))/100))),"")</f>
        <v>4768879.1164058279</v>
      </c>
      <c r="T2" cm="1">
        <f t="array" ref="T2">IFERROR(IF($A2="","",IF(SUMIFS(RAW_매출A!$J$2:$J$7000,RAW_매출A!$B$2:$B$7000,$A2,RAW_매출A!$A$2:$A$7000,EDATE($E2,T$1-1))=0,"",SUMIFS(RAW_매출A!$J$2:$J$7000,RAW_매출A!$B$2:$B$7000,$A2,RAW_매출A!$A$2:$A$7000,EDATE($E2,T$1-1))/(INDEX(요약_월별시즈널리티!$F$7:$F$18,MONTH(EDATE($E2,T$1-1)))/100))),"")</f>
        <v>4867812.2090775343</v>
      </c>
      <c r="U2" cm="1">
        <f t="array" ref="U2">IFERROR(IF($A2="","",IF(SUMIFS(RAW_매출A!$J$2:$J$7000,RAW_매출A!$B$2:$B$7000,$A2,RAW_매출A!$A$2:$A$7000,EDATE($E2,U$1-1))=0,"",SUMIFS(RAW_매출A!$J$2:$J$7000,RAW_매출A!$B$2:$B$7000,$A2,RAW_매출A!$A$2:$A$7000,EDATE($E2,U$1-1))/(INDEX(요약_월별시즈널리티!$F$7:$F$18,MONTH(EDATE($E2,U$1-1)))/100))),"")</f>
        <v>5694806.0698907152</v>
      </c>
      <c r="V2" cm="1">
        <f t="array" ref="V2">IFERROR(IF($A2="","",IF(SUMIFS(RAW_매출A!$J$2:$J$7000,RAW_매출A!$B$2:$B$7000,$A2,RAW_매출A!$A$2:$A$7000,EDATE($E2,V$1-1))=0,"",SUMIFS(RAW_매출A!$J$2:$J$7000,RAW_매출A!$B$2:$B$7000,$A2,RAW_매출A!$A$2:$A$7000,EDATE($E2,V$1-1))/(INDEX(요약_월별시즈널리티!$F$7:$F$18,MONTH(EDATE($E2,V$1-1)))/100))),"")</f>
        <v>5625964.0454690633</v>
      </c>
      <c r="W2" cm="1">
        <f t="array" ref="W2">IFERROR(IF($A2="","",IF(SUMIFS(RAW_매출A!$J$2:$J$7000,RAW_매출A!$B$2:$B$7000,$A2,RAW_매출A!$A$2:$A$7000,EDATE($E2,W$1-1))=0,"",SUMIFS(RAW_매출A!$J$2:$J$7000,RAW_매출A!$B$2:$B$7000,$A2,RAW_매출A!$A$2:$A$7000,EDATE($E2,W$1-1))/(INDEX(요약_월별시즈널리티!$F$7:$F$18,MONTH(EDATE($E2,W$1-1)))/100))),"")</f>
        <v>4788436.0986475609</v>
      </c>
      <c r="X2" cm="1">
        <f t="array" ref="X2">IFERROR(IF($A2="","",IF(SUMIFS(RAW_매출A!$J$2:$J$7000,RAW_매출A!$B$2:$B$7000,$A2,RAW_매출A!$A$2:$A$7000,EDATE($E2,X$1-1))=0,"",SUMIFS(RAW_매출A!$J$2:$J$7000,RAW_매출A!$B$2:$B$7000,$A2,RAW_매출A!$A$2:$A$7000,EDATE($E2,X$1-1))/(INDEX(요약_월별시즈널리티!$F$7:$F$18,MONTH(EDATE($E2,X$1-1)))/100))),"")</f>
        <v>4768916.1222229823</v>
      </c>
      <c r="Y2" cm="1">
        <f t="array" ref="Y2">IFERROR(IF($A2="","",IF(SUMIFS(RAW_매출A!$J$2:$J$7000,RAW_매출A!$B$2:$B$7000,$A2,RAW_매출A!$A$2:$A$7000,EDATE($E2,Y$1-1))=0,"",SUMIFS(RAW_매출A!$J$2:$J$7000,RAW_매출A!$B$2:$B$7000,$A2,RAW_매출A!$A$2:$A$7000,EDATE($E2,Y$1-1))/(INDEX(요약_월별시즈널리티!$F$7:$F$18,MONTH(EDATE($E2,Y$1-1)))/100))),"")</f>
        <v>5073696.6099607116</v>
      </c>
      <c r="Z2" cm="1">
        <f t="array" ref="Z2">IFERROR(IF($A2="","",IF(SUMIFS(RAW_매출A!$J$2:$J$7000,RAW_매출A!$B$2:$B$7000,$A2,RAW_매출A!$A$2:$A$7000,EDATE($E2,Z$1-1))=0,"",SUMIFS(RAW_매출A!$J$2:$J$7000,RAW_매출A!$B$2:$B$7000,$A2,RAW_매출A!$A$2:$A$7000,EDATE($E2,Z$1-1))/(INDEX(요약_월별시즈널리티!$F$7:$F$18,MONTH(EDATE($E2,Z$1-1)))/100))),"")</f>
        <v>4565855.1959169814</v>
      </c>
      <c r="AA2" cm="1">
        <f t="array" ref="AA2">IFERROR(IF($A2="","",IF(SUMIFS(RAW_매출A!$J$2:$J$7000,RAW_매출A!$B$2:$B$7000,$A2,RAW_매출A!$A$2:$A$7000,EDATE($E2,AA$1-1))=0,"",SUMIFS(RAW_매출A!$J$2:$J$7000,RAW_매출A!$B$2:$B$7000,$A2,RAW_매출A!$A$2:$A$7000,EDATE($E2,AA$1-1))/(INDEX(요약_월별시즈널리티!$F$7:$F$18,MONTH(EDATE($E2,AA$1-1)))/100))),"")</f>
        <v>5134762.4699957212</v>
      </c>
      <c r="AB2" cm="1">
        <f t="array" ref="AB2">IFERROR(IF($A2="","",IF(SUMIFS(RAW_매출A!$J$2:$J$7000,RAW_매출A!$B$2:$B$7000,$A2,RAW_매출A!$A$2:$A$7000,EDATE($E2,AB$1-1))=0,"",SUMIFS(RAW_매출A!$J$2:$J$7000,RAW_매출A!$B$2:$B$7000,$A2,RAW_매출A!$A$2:$A$7000,EDATE($E2,AB$1-1))/(INDEX(요약_월별시즈널리티!$F$7:$F$18,MONTH(EDATE($E2,AB$1-1)))/100))),"")</f>
        <v>4942906.7983174454</v>
      </c>
      <c r="AC2" cm="1">
        <f t="array" ref="AC2">IFERROR(IF($A2="","",IF(SUMIFS(RAW_매출A!$J$2:$J$7000,RAW_매출A!$B$2:$B$7000,$A2,RAW_매출A!$A$2:$A$7000,EDATE($E2,AC$1-1))=0,"",SUMIFS(RAW_매출A!$J$2:$J$7000,RAW_매출A!$B$2:$B$7000,$A2,RAW_매출A!$A$2:$A$7000,EDATE($E2,AC$1-1))/(INDEX(요약_월별시즈널리티!$F$7:$F$18,MONTH(EDATE($E2,AC$1-1)))/100))),"")</f>
        <v>5007811.3086552648</v>
      </c>
      <c r="AD2" cm="1">
        <f t="array" ref="AD2">IFERROR(IF($A2="","",IF(SUMIFS(RAW_매출A!$J$2:$J$7000,RAW_매출A!$B$2:$B$7000,$A2,RAW_매출A!$A$2:$A$7000,EDATE($E2,AD$1-1))=0,"",SUMIFS(RAW_매출A!$J$2:$J$7000,RAW_매출A!$B$2:$B$7000,$A2,RAW_매출A!$A$2:$A$7000,EDATE($E2,AD$1-1))/(INDEX(요약_월별시즈널리티!$F$7:$F$18,MONTH(EDATE($E2,AD$1-1)))/100))),"")</f>
        <v>5338486.3580417121</v>
      </c>
      <c r="AE2" cm="1">
        <f t="array" ref="AE2">IFERROR(IF($A2="","",IF(SUMIFS(RAW_매출A!$J$2:$J$7000,RAW_매출A!$B$2:$B$7000,$A2,RAW_매출A!$A$2:$A$7000,EDATE($E2,AE$1-1))=0,"",SUMIFS(RAW_매출A!$J$2:$J$7000,RAW_매출A!$B$2:$B$7000,$A2,RAW_매출A!$A$2:$A$7000,EDATE($E2,AE$1-1))/(INDEX(요약_월별시즈널리티!$F$7:$F$18,MONTH(EDATE($E2,AE$1-1)))/100))),"")</f>
        <v>4885099.5339456275</v>
      </c>
      <c r="AF2" cm="1">
        <f t="array" ref="AF2">IFERROR(IF($A2="","",IF(SUMIFS(RAW_매출A!$J$2:$J$7000,RAW_매출A!$B$2:$B$7000,$A2,RAW_매출A!$A$2:$A$7000,EDATE($E2,AF$1-1))=0,"",SUMIFS(RAW_매출A!$J$2:$J$7000,RAW_매출A!$B$2:$B$7000,$A2,RAW_매출A!$A$2:$A$7000,EDATE($E2,AF$1-1))/(INDEX(요약_월별시즈널리티!$F$7:$F$18,MONTH(EDATE($E2,AF$1-1)))/100))),"")</f>
        <v>4269739.0589363985</v>
      </c>
      <c r="AG2" cm="1">
        <f t="array" ref="AG2">IFERROR(IF($A2="","",IF(SUMIFS(RAW_매출A!$J$2:$J$7000,RAW_매출A!$B$2:$B$7000,$A2,RAW_매출A!$A$2:$A$7000,EDATE($E2,AG$1-1))=0,"",SUMIFS(RAW_매출A!$J$2:$J$7000,RAW_매출A!$B$2:$B$7000,$A2,RAW_매출A!$A$2:$A$7000,EDATE($E2,AG$1-1))/(INDEX(요약_월별시즈널리티!$F$7:$F$18,MONTH(EDATE($E2,AG$1-1)))/100))),"")</f>
        <v>5660751.4811240071</v>
      </c>
      <c r="AH2" cm="1">
        <f t="array" ref="AH2">IFERROR(IF($A2="","",IF(SUMIFS(RAW_매출A!$J$2:$J$7000,RAW_매출A!$B$2:$B$7000,$A2,RAW_매출A!$A$2:$A$7000,EDATE($E2,AH$1-1))=0,"",SUMIFS(RAW_매출A!$J$2:$J$7000,RAW_매출A!$B$2:$B$7000,$A2,RAW_매출A!$A$2:$A$7000,EDATE($E2,AH$1-1))/(INDEX(요약_월별시즈널리티!$F$7:$F$18,MONTH(EDATE($E2,AH$1-1)))/100))),"")</f>
        <v>6212051.4006908517</v>
      </c>
      <c r="AI2" cm="1">
        <f t="array" ref="AI2">IFERROR(IF($A2="","",IF(SUMIFS(RAW_매출A!$J$2:$J$7000,RAW_매출A!$B$2:$B$7000,$A2,RAW_매출A!$A$2:$A$7000,EDATE($E2,AI$1-1))=0,"",SUMIFS(RAW_매출A!$J$2:$J$7000,RAW_매출A!$B$2:$B$7000,$A2,RAW_매출A!$A$2:$A$7000,EDATE($E2,AI$1-1))/(INDEX(요약_월별시즈널리티!$F$7:$F$18,MONTH(EDATE($E2,AI$1-1)))/100))),"")</f>
        <v>5736243.8886442091</v>
      </c>
      <c r="AJ2" cm="1">
        <f t="array" ref="AJ2">IFERROR(IF($A2="","",IF(SUMIFS(RAW_매출A!$J$2:$J$7000,RAW_매출A!$B$2:$B$7000,$A2,RAW_매출A!$A$2:$A$7000,EDATE($E2,AJ$1-1))=0,"",SUMIFS(RAW_매출A!$J$2:$J$7000,RAW_매출A!$B$2:$B$7000,$A2,RAW_매출A!$A$2:$A$7000,EDATE($E2,AJ$1-1))/(INDEX(요약_월별시즈널리티!$F$7:$F$18,MONTH(EDATE($E2,AJ$1-1)))/100))),"")</f>
        <v>6304668.7717524171</v>
      </c>
      <c r="AK2" cm="1">
        <f t="array" ref="AK2">IFERROR(IF($A2="","",IF(SUMIFS(RAW_매출A!$J$2:$J$7000,RAW_매출A!$B$2:$B$7000,$A2,RAW_매출A!$A$2:$A$7000,EDATE($E2,AK$1-1))=0,"",SUMIFS(RAW_매출A!$J$2:$J$7000,RAW_매출A!$B$2:$B$7000,$A2,RAW_매출A!$A$2:$A$7000,EDATE($E2,AK$1-1))/(INDEX(요약_월별시즈널리티!$F$7:$F$18,MONTH(EDATE($E2,AK$1-1)))/100))),"")</f>
        <v>7029717.6935987631</v>
      </c>
      <c r="AL2" cm="1">
        <f t="array" ref="AL2">IFERROR(IF($A2="","",IF(SUMIFS(RAW_매출A!$J$2:$J$7000,RAW_매출A!$B$2:$B$7000,$A2,RAW_매출A!$A$2:$A$7000,EDATE($E2,AL$1-1))=0,"",SUMIFS(RAW_매출A!$J$2:$J$7000,RAW_매출A!$B$2:$B$7000,$A2,RAW_매출A!$A$2:$A$7000,EDATE($E2,AL$1-1))/(INDEX(요약_월별시즈널리티!$F$7:$F$18,MONTH(EDATE($E2,AL$1-1)))/100))),"")</f>
        <v>6575882.2222891282</v>
      </c>
      <c r="AM2" cm="1">
        <f t="array" ref="AM2">IFERROR(IF($A2="","",IF(SUMIFS(RAW_매출A!$J$2:$J$7000,RAW_매출A!$B$2:$B$7000,$A2,RAW_매출A!$A$2:$A$7000,EDATE($E2,AM$1-1))=0,"",SUMIFS(RAW_매출A!$J$2:$J$7000,RAW_매출A!$B$2:$B$7000,$A2,RAW_매출A!$A$2:$A$7000,EDATE($E2,AM$1-1))/(INDEX(요약_월별시즈널리티!$F$7:$F$18,MONTH(EDATE($E2,AM$1-1)))/100))),"")</f>
        <v>6880104.0574714765</v>
      </c>
      <c r="AN2" cm="1">
        <f t="array" ref="AN2">IFERROR(IF($A2="","",IF(SUMIFS(RAW_매출A!$J$2:$J$7000,RAW_매출A!$B$2:$B$7000,$A2,RAW_매출A!$A$2:$A$7000,EDATE($E2,AN$1-1))=0,"",SUMIFS(RAW_매출A!$J$2:$J$7000,RAW_매출A!$B$2:$B$7000,$A2,RAW_매출A!$A$2:$A$7000,EDATE($E2,AN$1-1))/(INDEX(요약_월별시즈널리티!$F$7:$F$18,MONTH(EDATE($E2,AN$1-1)))/100))),"")</f>
        <v>5984601.8670350201</v>
      </c>
      <c r="AO2" cm="1">
        <f t="array" ref="AO2">IFERROR(IF($A2="","",IF(SUMIFS(RAW_매출A!$J$2:$J$7000,RAW_매출A!$B$2:$B$7000,$A2,RAW_매출A!$A$2:$A$7000,EDATE($E2,AO$1-1))=0,"",SUMIFS(RAW_매출A!$J$2:$J$7000,RAW_매출A!$B$2:$B$7000,$A2,RAW_매출A!$A$2:$A$7000,EDATE($E2,AO$1-1))/(INDEX(요약_월별시즈널리티!$F$7:$F$18,MONTH(EDATE($E2,AO$1-1)))/100))),"")</f>
        <v>7449793.4884841694</v>
      </c>
      <c r="AP2" cm="1">
        <f t="array" ref="AP2">IFERROR(IF($A2="","",IF(SUMIFS(RAW_매출A!$J$2:$J$7000,RAW_매출A!$B$2:$B$7000,$A2,RAW_매출A!$A$2:$A$7000,EDATE($E2,AP$1-1))=0,"",SUMIFS(RAW_매출A!$J$2:$J$7000,RAW_매출A!$B$2:$B$7000,$A2,RAW_매출A!$A$2:$A$7000,EDATE($E2,AP$1-1))/(INDEX(요약_월별시즈널리티!$F$7:$F$18,MONTH(EDATE($E2,AP$1-1)))/100))),"")</f>
        <v>7308302.1799929319</v>
      </c>
      <c r="AQ2" cm="1">
        <f t="array" ref="AQ2">IFERROR(IF($A2="","",IF(SUMIFS(RAW_매출A!$J$2:$J$7000,RAW_매출A!$B$2:$B$7000,$A2,RAW_매출A!$A$2:$A$7000,EDATE($E2,AQ$1-1))=0,"",SUMIFS(RAW_매출A!$J$2:$J$7000,RAW_매출A!$B$2:$B$7000,$A2,RAW_매출A!$A$2:$A$7000,EDATE($E2,AQ$1-1))/(INDEX(요약_월별시즈널리티!$F$7:$F$18,MONTH(EDATE($E2,AQ$1-1)))/100))),"")</f>
        <v>6539079.360421123</v>
      </c>
      <c r="AR2" cm="1">
        <f t="array" ref="AR2">IFERROR(IF($A2="","",IF(SUMIFS(RAW_매출A!$J$2:$J$7000,RAW_매출A!$B$2:$B$7000,$A2,RAW_매출A!$A$2:$A$7000,EDATE($E2,AR$1-1))=0,"",SUMIFS(RAW_매출A!$J$2:$J$7000,RAW_매출A!$B$2:$B$7000,$A2,RAW_매출A!$A$2:$A$7000,EDATE($E2,AR$1-1))/(INDEX(요약_월별시즈널리티!$F$7:$F$18,MONTH(EDATE($E2,AR$1-1)))/100))),"")</f>
        <v>7509785.8334874092</v>
      </c>
      <c r="AS2" cm="1">
        <f t="array" ref="AS2">IFERROR(IF($A2="","",IF(SUMIFS(RAW_매출A!$J$2:$J$7000,RAW_매출A!$B$2:$B$7000,$A2,RAW_매출A!$A$2:$A$7000,EDATE($E2,AS$1-1))=0,"",SUMIFS(RAW_매출A!$J$2:$J$7000,RAW_매출A!$B$2:$B$7000,$A2,RAW_매출A!$A$2:$A$7000,EDATE($E2,AS$1-1))/(INDEX(요약_월별시즈널리티!$F$7:$F$18,MONTH(EDATE($E2,AS$1-1)))/100))),"")</f>
        <v>8215944.1737485835</v>
      </c>
      <c r="AT2" cm="1">
        <f t="array" ref="AT2">IFERROR(IF($A2="","",IF(SUMIFS(RAW_매출A!$J$2:$J$7000,RAW_매출A!$B$2:$B$7000,$A2,RAW_매출A!$A$2:$A$7000,EDATE($E2,AT$1-1))=0,"",SUMIFS(RAW_매출A!$J$2:$J$7000,RAW_매출A!$B$2:$B$7000,$A2,RAW_매출A!$A$2:$A$7000,EDATE($E2,AT$1-1))/(INDEX(요약_월별시즈널리티!$F$7:$F$18,MONTH(EDATE($E2,AT$1-1)))/100))),"")</f>
        <v>7568119.9169226391</v>
      </c>
      <c r="AU2" cm="1">
        <f t="array" ref="AU2">IFERROR(IF($A2="","",IF(SUMIFS(RAW_매출A!$J$2:$J$7000,RAW_매출A!$B$2:$B$7000,$A2,RAW_매출A!$A$2:$A$7000,EDATE($E2,AU$1-1))=0,"",SUMIFS(RAW_매출A!$J$2:$J$7000,RAW_매출A!$B$2:$B$7000,$A2,RAW_매출A!$A$2:$A$7000,EDATE($E2,AU$1-1))/(INDEX(요약_월별시즈널리티!$F$7:$F$18,MONTH(EDATE($E2,AU$1-1)))/100))),"")</f>
        <v>8740207.9917931948</v>
      </c>
      <c r="AV2" cm="1">
        <f t="array" ref="AV2">IFERROR(IF($A2="","",IF(SUMIFS(RAW_매출A!$J$2:$J$7000,RAW_매출A!$B$2:$B$7000,$A2,RAW_매출A!$A$2:$A$7000,EDATE($E2,AV$1-1))=0,"",SUMIFS(RAW_매출A!$J$2:$J$7000,RAW_매출A!$B$2:$B$7000,$A2,RAW_매출A!$A$2:$A$7000,EDATE($E2,AV$1-1))/(INDEX(요약_월별시즈널리티!$F$7:$F$18,MONTH(EDATE($E2,AV$1-1)))/100))),"")</f>
        <v>8453893.4648185764</v>
      </c>
      <c r="AW2" cm="1">
        <f t="array" ref="AW2">IFERROR(IF($A2="","",IF(SUMIFS(RAW_매출A!$J$2:$J$7000,RAW_매출A!$B$2:$B$7000,$A2,RAW_매출A!$A$2:$A$7000,EDATE($E2,AW$1-1))=0,"",SUMIFS(RAW_매출A!$J$2:$J$7000,RAW_매출A!$B$2:$B$7000,$A2,RAW_매출A!$A$2:$A$7000,EDATE($E2,AW$1-1))/(INDEX(요약_월별시즈널리티!$F$7:$F$18,MONTH(EDATE($E2,AW$1-1)))/100))),"")</f>
        <v>8039521.8823376698</v>
      </c>
      <c r="AX2" cm="1">
        <f t="array" ref="AX2">IFERROR(IF($A2="","",IF(SUMIFS(RAW_매출A!$J$2:$J$7000,RAW_매출A!$B$2:$B$7000,$A2,RAW_매출A!$A$2:$A$7000,EDATE($E2,AX$1-1))=0,"",SUMIFS(RAW_매출A!$J$2:$J$7000,RAW_매출A!$B$2:$B$7000,$A2,RAW_매출A!$A$2:$A$7000,EDATE($E2,AX$1-1))/(INDEX(요약_월별시즈널리티!$F$7:$F$18,MONTH(EDATE($E2,AX$1-1)))/100))),"")</f>
        <v>7490415.3320615469</v>
      </c>
      <c r="AY2" cm="1">
        <f t="array" ref="AY2">IFERROR(IF($A2="","",IF(SUMIFS(RAW_매출A!$J$2:$J$7000,RAW_매출A!$B$2:$B$7000,$A2,RAW_매출A!$A$2:$A$7000,EDATE($E2,AY$1-1))=0,"",SUMIFS(RAW_매출A!$J$2:$J$7000,RAW_매출A!$B$2:$B$7000,$A2,RAW_매출A!$A$2:$A$7000,EDATE($E2,AY$1-1))/(INDEX(요약_월별시즈널리티!$F$7:$F$18,MONTH(EDATE($E2,AY$1-1)))/100))),"")</f>
        <v>6906852.5875477334</v>
      </c>
      <c r="AZ2" cm="1">
        <f t="array" ref="AZ2">IFERROR(IF($A2="","",IF(SUMIFS(RAW_매출A!$J$2:$J$7000,RAW_매출A!$B$2:$B$7000,$A2,RAW_매출A!$A$2:$A$7000,EDATE($E2,AZ$1-1))=0,"",SUMIFS(RAW_매출A!$J$2:$J$7000,RAW_매출A!$B$2:$B$7000,$A2,RAW_매출A!$A$2:$A$7000,EDATE($E2,AZ$1-1))/(INDEX(요약_월별시즈널리티!$F$7:$F$18,MONTH(EDATE($E2,AZ$1-1)))/100))),"")</f>
        <v>7125272.6666467376</v>
      </c>
      <c r="BA2" cm="1">
        <f t="array" ref="BA2">IFERROR(IF($A2="","",IF(SUMIFS(RAW_매출A!$J$2:$J$7000,RAW_매출A!$B$2:$B$7000,$A2,RAW_매출A!$A$2:$A$7000,EDATE($E2,BA$1-1))=0,"",SUMIFS(RAW_매출A!$J$2:$J$7000,RAW_매출A!$B$2:$B$7000,$A2,RAW_매출A!$A$2:$A$7000,EDATE($E2,BA$1-1))/(INDEX(요약_월별시즈널리티!$F$7:$F$18,MONTH(EDATE($E2,BA$1-1)))/100))),"")</f>
        <v>7292987.2708019037</v>
      </c>
      <c r="BB2" cm="1">
        <f t="array" ref="BB2">IFERROR(IF($A2="","",IF(SUMIFS(RAW_매출A!$J$2:$J$7000,RAW_매출A!$B$2:$B$7000,$A2,RAW_매출A!$A$2:$A$7000,EDATE($E2,BB$1-1))=0,"",SUMIFS(RAW_매출A!$J$2:$J$7000,RAW_매출A!$B$2:$B$7000,$A2,RAW_매출A!$A$2:$A$7000,EDATE($E2,BB$1-1))/(INDEX(요약_월별시즈널리티!$F$7:$F$18,MONTH(EDATE($E2,BB$1-1)))/100))),"")</f>
        <v>6146482.8348543774</v>
      </c>
      <c r="BC2" cm="1">
        <f t="array" ref="BC2">IFERROR(IF($A2="","",IF(SUMIFS(RAW_매출A!$J$2:$J$7000,RAW_매출A!$B$2:$B$7000,$A2,RAW_매출A!$A$2:$A$7000,EDATE($E2,BC$1-1))=0,"",SUMIFS(RAW_매출A!$J$2:$J$7000,RAW_매출A!$B$2:$B$7000,$A2,RAW_매출A!$A$2:$A$7000,EDATE($E2,BC$1-1))/(INDEX(요약_월별시즈널리티!$F$7:$F$18,MONTH(EDATE($E2,BC$1-1)))/100))),"")</f>
        <v>6884859.1150849899</v>
      </c>
      <c r="BD2" cm="1">
        <f t="array" ref="BD2">IFERROR(IF($A2="","",IF(SUMIFS(RAW_매출A!$J$2:$J$7000,RAW_매출A!$B$2:$B$7000,$A2,RAW_매출A!$A$2:$A$7000,EDATE($E2,BD$1-1))=0,"",SUMIFS(RAW_매출A!$J$2:$J$7000,RAW_매출A!$B$2:$B$7000,$A2,RAW_매출A!$A$2:$A$7000,EDATE($E2,BD$1-1))/(INDEX(요약_월별시즈널리티!$F$7:$F$18,MONTH(EDATE($E2,BD$1-1)))/100))),"")</f>
        <v>5843310.1627057958</v>
      </c>
      <c r="BE2" cm="1">
        <f t="array" ref="BE2">IFERROR(IF($A2="","",IF(SUMIFS(RAW_매출A!$J$2:$J$7000,RAW_매출A!$B$2:$B$7000,$A2,RAW_매출A!$A$2:$A$7000,EDATE($E2,BE$1-1))=0,"",SUMIFS(RAW_매출A!$J$2:$J$7000,RAW_매출A!$B$2:$B$7000,$A2,RAW_매출A!$A$2:$A$7000,EDATE($E2,BE$1-1))/(INDEX(요약_월별시즈널리티!$F$7:$F$18,MONTH(EDATE($E2,BE$1-1)))/100))),"")</f>
        <v>7350298.4980013063</v>
      </c>
      <c r="BF2" cm="1">
        <f t="array" ref="BF2">IFERROR(IF($A2="","",IF(SUMIFS(RAW_매출A!$J$2:$J$7000,RAW_매출A!$B$2:$B$7000,$A2,RAW_매출A!$A$2:$A$7000,EDATE($E2,BF$1-1))=0,"",SUMIFS(RAW_매출A!$J$2:$J$7000,RAW_매출A!$B$2:$B$7000,$A2,RAW_매출A!$A$2:$A$7000,EDATE($E2,BF$1-1))/(INDEX(요약_월별시즈널리티!$F$7:$F$18,MONTH(EDATE($E2,BF$1-1)))/100))),"")</f>
        <v>6877628.3364791572</v>
      </c>
      <c r="BG2" cm="1">
        <f t="array" ref="BG2">IFERROR(IF($A2="","",IF(SUMIFS(RAW_매출A!$J$2:$J$7000,RAW_매출A!$B$2:$B$7000,$A2,RAW_매출A!$A$2:$A$7000,EDATE($E2,BG$1-1))=0,"",SUMIFS(RAW_매출A!$J$2:$J$7000,RAW_매출A!$B$2:$B$7000,$A2,RAW_매출A!$A$2:$A$7000,EDATE($E2,BG$1-1))/(INDEX(요약_월별시즈널리티!$F$7:$F$18,MONTH(EDATE($E2,BG$1-1)))/100))),"")</f>
        <v>6806515.4430378182</v>
      </c>
      <c r="BH2" cm="1">
        <f t="array" ref="BH2">IFERROR(IF($A2="","",IF(SUMIFS(RAW_매출A!$J$2:$J$7000,RAW_매출A!$B$2:$B$7000,$A2,RAW_매출A!$A$2:$A$7000,EDATE($E2,BH$1-1))=0,"",SUMIFS(RAW_매출A!$J$2:$J$7000,RAW_매출A!$B$2:$B$7000,$A2,RAW_매출A!$A$2:$A$7000,EDATE($E2,BH$1-1))/(INDEX(요약_월별시즈널리티!$F$7:$F$18,MONTH(EDATE($E2,BH$1-1)))/100))),"")</f>
        <v>5644564.5627441518</v>
      </c>
      <c r="BI2" cm="1">
        <f t="array" ref="BI2">IFERROR(IF($A2="","",IF(SUMIFS(RAW_매출A!$J$2:$J$7000,RAW_매출A!$B$2:$B$7000,$A2,RAW_매출A!$A$2:$A$7000,EDATE($E2,BI$1-1))=0,"",SUMIFS(RAW_매출A!$J$2:$J$7000,RAW_매출A!$B$2:$B$7000,$A2,RAW_매출A!$A$2:$A$7000,EDATE($E2,BI$1-1))/(INDEX(요약_월별시즈널리티!$F$7:$F$18,MONTH(EDATE($E2,BI$1-1)))/100))),"")</f>
        <v>6886409.0164375082</v>
      </c>
      <c r="BJ2" cm="1">
        <f t="array" ref="BJ2">IFERROR(IF($A2="","",IF(SUMIFS(RAW_매출A!$J$2:$J$7000,RAW_매출A!$B$2:$B$7000,$A2,RAW_매출A!$A$2:$A$7000,EDATE($E2,BJ$1-1))=0,"",SUMIFS(RAW_매출A!$J$2:$J$7000,RAW_매출A!$B$2:$B$7000,$A2,RAW_매출A!$A$2:$A$7000,EDATE($E2,BJ$1-1))/(INDEX(요약_월별시즈널리티!$F$7:$F$18,MONTH(EDATE($E2,BJ$1-1)))/100))),"")</f>
        <v>5569895.8015394667</v>
      </c>
      <c r="BK2" cm="1">
        <f t="array" ref="BK2">IFERROR(IF($A2="","",IF(SUMIFS(RAW_매출A!$J$2:$J$7000,RAW_매출A!$B$2:$B$7000,$A2,RAW_매출A!$A$2:$A$7000,EDATE($E2,BK$1-1))=0,"",SUMIFS(RAW_매출A!$J$2:$J$7000,RAW_매출A!$B$2:$B$7000,$A2,RAW_매출A!$A$2:$A$7000,EDATE($E2,BK$1-1))/(INDEX(요약_월별시즈널리티!$F$7:$F$18,MONTH(EDATE($E2,BK$1-1)))/100))),"")</f>
        <v>5873212.9610295249</v>
      </c>
      <c r="BL2" cm="1">
        <f t="array" ref="BL2">IFERROR(IF($A2="","",IF(SUMIFS(RAW_매출A!$J$2:$J$7000,RAW_매출A!$B$2:$B$7000,$A2,RAW_매출A!$A$2:$A$7000,EDATE($E2,BL$1-1))=0,"",SUMIFS(RAW_매출A!$J$2:$J$7000,RAW_매출A!$B$2:$B$7000,$A2,RAW_매출A!$A$2:$A$7000,EDATE($E2,BL$1-1))/(INDEX(요약_월별시즈널리티!$F$7:$F$18,MONTH(EDATE($E2,BL$1-1)))/100))),"")</f>
        <v>7851421.3457810022</v>
      </c>
      <c r="BM2" cm="1">
        <f t="array" ref="BM2">IFERROR(IF($A2="","",IF(SUMIFS(RAW_매출A!$J$2:$J$7000,RAW_매출A!$B$2:$B$7000,$A2,RAW_매출A!$A$2:$A$7000,EDATE($E2,BM$1-1))=0,"",SUMIFS(RAW_매출A!$J$2:$J$7000,RAW_매출A!$B$2:$B$7000,$A2,RAW_매출A!$A$2:$A$7000,EDATE($E2,BM$1-1))/(INDEX(요약_월별시즈널리티!$F$7:$F$18,MONTH(EDATE($E2,BM$1-1)))/100))),"")</f>
        <v>6515947.5424146289</v>
      </c>
      <c r="BN2" cm="1">
        <f t="array" ref="BN2">IFERROR(IF($A2="","",IF(SUMIFS(RAW_매출A!$J$2:$J$7000,RAW_매출A!$B$2:$B$7000,$A2,RAW_매출A!$A$2:$A$7000,EDATE($E2,BN$1-1))=0,"",SUMIFS(RAW_매출A!$J$2:$J$7000,RAW_매출A!$B$2:$B$7000,$A2,RAW_매출A!$A$2:$A$7000,EDATE($E2,BN$1-1))/(INDEX(요약_월별시즈널리티!$F$7:$F$18,MONTH(EDATE($E2,BN$1-1)))/100))),"")</f>
        <v>6477813.2959028259</v>
      </c>
    </row>
    <row r="3" spans="1:66" x14ac:dyDescent="0.3">
      <c r="A3" t="str">
        <f>세팅!A4</f>
        <v>(0002) 인헌점</v>
      </c>
      <c r="B3" t="str">
        <f>세팅!B4</f>
        <v>150-1</v>
      </c>
      <c r="C3">
        <f t="shared" ref="C3:C66" si="0">IFERROR(VALUE(MID(B3,5,10)),"")</f>
        <v>1</v>
      </c>
      <c r="D3" t="str">
        <f t="shared" ref="D3:D66" si="1">IF(C3="","",IF(C3&gt;=3,"3+",TEXT(C3,"0")))</f>
        <v>1</v>
      </c>
      <c r="E3" s="1">
        <f>세팅!D4</f>
        <v>42461</v>
      </c>
      <c r="F3">
        <f t="shared" ref="F3:F66" si="2">IF(COUNT(J3:O3)&gt;=4,AVERAGE(J3:O3),"")</f>
        <v>1702866.444889195</v>
      </c>
      <c r="G3" cm="1">
        <f t="array" ref="G3">IFERROR(IF($A3="","",IF(SUMIFS(RAW_매출A!$J$2:$J$7000,RAW_매출A!$B$2:$B$7000,$A3,RAW_매출A!$A$2:$A$7000,EDATE($E3,G$1-1))=0,"",SUMIFS(RAW_매출A!$J$2:$J$7000,RAW_매출A!$B$2:$B$7000,$A3,RAW_매출A!$A$2:$A$7000,EDATE($E3,G$1-1))/(INDEX(요약_월별시즈널리티!$F$7:$F$18,MONTH(EDATE($E3,G$1-1)))/100))),"")</f>
        <v>1623835.6287534579</v>
      </c>
      <c r="H3" cm="1">
        <f t="array" ref="H3">IFERROR(IF($A3="","",IF(SUMIFS(RAW_매출A!$J$2:$J$7000,RAW_매출A!$B$2:$B$7000,$A3,RAW_매출A!$A$2:$A$7000,EDATE($E3,H$1-1))=0,"",SUMIFS(RAW_매출A!$J$2:$J$7000,RAW_매출A!$B$2:$B$7000,$A3,RAW_매출A!$A$2:$A$7000,EDATE($E3,H$1-1))/(INDEX(요약_월별시즈널리티!$F$7:$F$18,MONTH(EDATE($E3,H$1-1)))/100))),"")</f>
        <v>1372346.6700342665</v>
      </c>
      <c r="I3" cm="1">
        <f t="array" ref="I3">IFERROR(IF($A3="","",IF(SUMIFS(RAW_매출A!$J$2:$J$7000,RAW_매출A!$B$2:$B$7000,$A3,RAW_매출A!$A$2:$A$7000,EDATE($E3,I$1-1))=0,"",SUMIFS(RAW_매출A!$J$2:$J$7000,RAW_매출A!$B$2:$B$7000,$A3,RAW_매출A!$A$2:$A$7000,EDATE($E3,I$1-1))/(INDEX(요약_월별시즈널리티!$F$7:$F$18,MONTH(EDATE($E3,I$1-1)))/100))),"")</f>
        <v>1213215.7317938367</v>
      </c>
      <c r="J3" s="28" cm="1">
        <f t="array" ref="J3">IFERROR(IF($A3="","",IF(SUMIFS(RAW_매출A!$J$2:$J$7000,RAW_매출A!$B$2:$B$7000,$A3,RAW_매출A!$A$2:$A$7000,EDATE($E3,J$1-1))=0,"",SUMIFS(RAW_매출A!$J$2:$J$7000,RAW_매출A!$B$2:$B$7000,$A3,RAW_매출A!$A$2:$A$7000,EDATE($E3,J$1-1))/(INDEX(요약_월별시즈널리티!$F$7:$F$18,MONTH(EDATE($E3,J$1-1)))/100))),"")</f>
        <v>1467347.9356118005</v>
      </c>
      <c r="K3" s="28" cm="1">
        <f t="array" ref="K3">IFERROR(IF($A3="","",IF(SUMIFS(RAW_매출A!$J$2:$J$7000,RAW_매출A!$B$2:$B$7000,$A3,RAW_매출A!$A$2:$A$7000,EDATE($E3,K$1-1))=0,"",SUMIFS(RAW_매출A!$J$2:$J$7000,RAW_매출A!$B$2:$B$7000,$A3,RAW_매출A!$A$2:$A$7000,EDATE($E3,K$1-1))/(INDEX(요약_월별시즈널리티!$F$7:$F$18,MONTH(EDATE($E3,K$1-1)))/100))),"")</f>
        <v>1382720.3593231395</v>
      </c>
      <c r="L3" s="28" cm="1">
        <f t="array" ref="L3">IFERROR(IF($A3="","",IF(SUMIFS(RAW_매출A!$J$2:$J$7000,RAW_매출A!$B$2:$B$7000,$A3,RAW_매출A!$A$2:$A$7000,EDATE($E3,L$1-1))=0,"",SUMIFS(RAW_매출A!$J$2:$J$7000,RAW_매출A!$B$2:$B$7000,$A3,RAW_매출A!$A$2:$A$7000,EDATE($E3,L$1-1))/(INDEX(요약_월별시즈널리티!$F$7:$F$18,MONTH(EDATE($E3,L$1-1)))/100))),"")</f>
        <v>1577051.0682821427</v>
      </c>
      <c r="M3" s="28" cm="1">
        <f t="array" ref="M3">IFERROR(IF($A3="","",IF(SUMIFS(RAW_매출A!$J$2:$J$7000,RAW_매출A!$B$2:$B$7000,$A3,RAW_매출A!$A$2:$A$7000,EDATE($E3,M$1-1))=0,"",SUMIFS(RAW_매출A!$J$2:$J$7000,RAW_매출A!$B$2:$B$7000,$A3,RAW_매출A!$A$2:$A$7000,EDATE($E3,M$1-1))/(INDEX(요약_월별시즈널리티!$F$7:$F$18,MONTH(EDATE($E3,M$1-1)))/100))),"")</f>
        <v>1907529.155644462</v>
      </c>
      <c r="N3" s="28" cm="1">
        <f t="array" ref="N3">IFERROR(IF($A3="","",IF(SUMIFS(RAW_매출A!$J$2:$J$7000,RAW_매출A!$B$2:$B$7000,$A3,RAW_매출A!$A$2:$A$7000,EDATE($E3,N$1-1))=0,"",SUMIFS(RAW_매출A!$J$2:$J$7000,RAW_매출A!$B$2:$B$7000,$A3,RAW_매출A!$A$2:$A$7000,EDATE($E3,N$1-1))/(INDEX(요약_월별시즈널리티!$F$7:$F$18,MONTH(EDATE($E3,N$1-1)))/100))),"")</f>
        <v>1804778.2194816819</v>
      </c>
      <c r="O3" s="28" cm="1">
        <f t="array" ref="O3">IFERROR(IF($A3="","",IF(SUMIFS(RAW_매출A!$J$2:$J$7000,RAW_매출A!$B$2:$B$7000,$A3,RAW_매출A!$A$2:$A$7000,EDATE($E3,O$1-1))=0,"",SUMIFS(RAW_매출A!$J$2:$J$7000,RAW_매출A!$B$2:$B$7000,$A3,RAW_매출A!$A$2:$A$7000,EDATE($E3,O$1-1))/(INDEX(요약_월별시즈널리티!$F$7:$F$18,MONTH(EDATE($E3,O$1-1)))/100))),"")</f>
        <v>2077771.9309919416</v>
      </c>
      <c r="P3" cm="1">
        <f t="array" ref="P3">IFERROR(IF($A3="","",IF(SUMIFS(RAW_매출A!$J$2:$J$7000,RAW_매출A!$B$2:$B$7000,$A3,RAW_매출A!$A$2:$A$7000,EDATE($E3,P$1-1))=0,"",SUMIFS(RAW_매출A!$J$2:$J$7000,RAW_매출A!$B$2:$B$7000,$A3,RAW_매출A!$A$2:$A$7000,EDATE($E3,P$1-1))/(INDEX(요약_월별시즈널리티!$F$7:$F$18,MONTH(EDATE($E3,P$1-1)))/100))),"")</f>
        <v>2131158.1357229911</v>
      </c>
      <c r="Q3" cm="1">
        <f t="array" ref="Q3">IFERROR(IF($A3="","",IF(SUMIFS(RAW_매출A!$J$2:$J$7000,RAW_매출A!$B$2:$B$7000,$A3,RAW_매출A!$A$2:$A$7000,EDATE($E3,Q$1-1))=0,"",SUMIFS(RAW_매출A!$J$2:$J$7000,RAW_매출A!$B$2:$B$7000,$A3,RAW_매출A!$A$2:$A$7000,EDATE($E3,Q$1-1))/(INDEX(요약_월별시즈널리티!$F$7:$F$18,MONTH(EDATE($E3,Q$1-1)))/100))),"")</f>
        <v>1988425.9258131906</v>
      </c>
      <c r="R3" cm="1">
        <f t="array" ref="R3">IFERROR(IF($A3="","",IF(SUMIFS(RAW_매출A!$J$2:$J$7000,RAW_매출A!$B$2:$B$7000,$A3,RAW_매출A!$A$2:$A$7000,EDATE($E3,R$1-1))=0,"",SUMIFS(RAW_매출A!$J$2:$J$7000,RAW_매출A!$B$2:$B$7000,$A3,RAW_매출A!$A$2:$A$7000,EDATE($E3,R$1-1))/(INDEX(요약_월별시즈널리티!$F$7:$F$18,MONTH(EDATE($E3,R$1-1)))/100))),"")</f>
        <v>1817403.4279414555</v>
      </c>
      <c r="S3" cm="1">
        <f t="array" ref="S3">IFERROR(IF($A3="","",IF(SUMIFS(RAW_매출A!$J$2:$J$7000,RAW_매출A!$B$2:$B$7000,$A3,RAW_매출A!$A$2:$A$7000,EDATE($E3,S$1-1))=0,"",SUMIFS(RAW_매출A!$J$2:$J$7000,RAW_매출A!$B$2:$B$7000,$A3,RAW_매출A!$A$2:$A$7000,EDATE($E3,S$1-1))/(INDEX(요약_월별시즈널리티!$F$7:$F$18,MONTH(EDATE($E3,S$1-1)))/100))),"")</f>
        <v>2174095.1813176484</v>
      </c>
      <c r="T3" cm="1">
        <f t="array" ref="T3">IFERROR(IF($A3="","",IF(SUMIFS(RAW_매출A!$J$2:$J$7000,RAW_매출A!$B$2:$B$7000,$A3,RAW_매출A!$A$2:$A$7000,EDATE($E3,T$1-1))=0,"",SUMIFS(RAW_매출A!$J$2:$J$7000,RAW_매출A!$B$2:$B$7000,$A3,RAW_매출A!$A$2:$A$7000,EDATE($E3,T$1-1))/(INDEX(요약_월별시즈널리티!$F$7:$F$18,MONTH(EDATE($E3,T$1-1)))/100))),"")</f>
        <v>2103126.017147949</v>
      </c>
      <c r="U3" cm="1">
        <f t="array" ref="U3">IFERROR(IF($A3="","",IF(SUMIFS(RAW_매출A!$J$2:$J$7000,RAW_매출A!$B$2:$B$7000,$A3,RAW_매출A!$A$2:$A$7000,EDATE($E3,U$1-1))=0,"",SUMIFS(RAW_매출A!$J$2:$J$7000,RAW_매출A!$B$2:$B$7000,$A3,RAW_매출A!$A$2:$A$7000,EDATE($E3,U$1-1))/(INDEX(요약_월별시즈널리티!$F$7:$F$18,MONTH(EDATE($E3,U$1-1)))/100))),"")</f>
        <v>1933167.3288487198</v>
      </c>
      <c r="V3" cm="1">
        <f t="array" ref="V3">IFERROR(IF($A3="","",IF(SUMIFS(RAW_매출A!$J$2:$J$7000,RAW_매출A!$B$2:$B$7000,$A3,RAW_매출A!$A$2:$A$7000,EDATE($E3,V$1-1))=0,"",SUMIFS(RAW_매출A!$J$2:$J$7000,RAW_매출A!$B$2:$B$7000,$A3,RAW_매출A!$A$2:$A$7000,EDATE($E3,V$1-1))/(INDEX(요약_월별시즈널리티!$F$7:$F$18,MONTH(EDATE($E3,V$1-1)))/100))),"")</f>
        <v>2483792.078509558</v>
      </c>
      <c r="W3" cm="1">
        <f t="array" ref="W3">IFERROR(IF($A3="","",IF(SUMIFS(RAW_매출A!$J$2:$J$7000,RAW_매출A!$B$2:$B$7000,$A3,RAW_매출A!$A$2:$A$7000,EDATE($E3,W$1-1))=0,"",SUMIFS(RAW_매출A!$J$2:$J$7000,RAW_매출A!$B$2:$B$7000,$A3,RAW_매출A!$A$2:$A$7000,EDATE($E3,W$1-1))/(INDEX(요약_월별시즈널리티!$F$7:$F$18,MONTH(EDATE($E3,W$1-1)))/100))),"")</f>
        <v>2155907.0095754121</v>
      </c>
      <c r="X3" cm="1">
        <f t="array" ref="X3">IFERROR(IF($A3="","",IF(SUMIFS(RAW_매출A!$J$2:$J$7000,RAW_매출A!$B$2:$B$7000,$A3,RAW_매출A!$A$2:$A$7000,EDATE($E3,X$1-1))=0,"",SUMIFS(RAW_매출A!$J$2:$J$7000,RAW_매출A!$B$2:$B$7000,$A3,RAW_매출A!$A$2:$A$7000,EDATE($E3,X$1-1))/(INDEX(요약_월별시즈널리티!$F$7:$F$18,MONTH(EDATE($E3,X$1-1)))/100))),"")</f>
        <v>2135361.104488424</v>
      </c>
      <c r="Y3" cm="1">
        <f t="array" ref="Y3">IFERROR(IF($A3="","",IF(SUMIFS(RAW_매출A!$J$2:$J$7000,RAW_매출A!$B$2:$B$7000,$A3,RAW_매출A!$A$2:$A$7000,EDATE($E3,Y$1-1))=0,"",SUMIFS(RAW_매출A!$J$2:$J$7000,RAW_매출A!$B$2:$B$7000,$A3,RAW_매출A!$A$2:$A$7000,EDATE($E3,Y$1-1))/(INDEX(요약_월별시즈널리티!$F$7:$F$18,MONTH(EDATE($E3,Y$1-1)))/100))),"")</f>
        <v>2356512.2086056755</v>
      </c>
      <c r="Z3" cm="1">
        <f t="array" ref="Z3">IFERROR(IF($A3="","",IF(SUMIFS(RAW_매출A!$J$2:$J$7000,RAW_매출A!$B$2:$B$7000,$A3,RAW_매출A!$A$2:$A$7000,EDATE($E3,Z$1-1))=0,"",SUMIFS(RAW_매출A!$J$2:$J$7000,RAW_매출A!$B$2:$B$7000,$A3,RAW_매출A!$A$2:$A$7000,EDATE($E3,Z$1-1))/(INDEX(요약_월별시즈널리티!$F$7:$F$18,MONTH(EDATE($E3,Z$1-1)))/100))),"")</f>
        <v>1883539.1635995626</v>
      </c>
      <c r="AA3" cm="1">
        <f t="array" ref="AA3">IFERROR(IF($A3="","",IF(SUMIFS(RAW_매출A!$J$2:$J$7000,RAW_매출A!$B$2:$B$7000,$A3,RAW_매출A!$A$2:$A$7000,EDATE($E3,AA$1-1))=0,"",SUMIFS(RAW_매출A!$J$2:$J$7000,RAW_매출A!$B$2:$B$7000,$A3,RAW_매출A!$A$2:$A$7000,EDATE($E3,AA$1-1))/(INDEX(요약_월별시즈널리티!$F$7:$F$18,MONTH(EDATE($E3,AA$1-1)))/100))),"")</f>
        <v>2492939.2148277792</v>
      </c>
      <c r="AB3" cm="1">
        <f t="array" ref="AB3">IFERROR(IF($A3="","",IF(SUMIFS(RAW_매출A!$J$2:$J$7000,RAW_매출A!$B$2:$B$7000,$A3,RAW_매출A!$A$2:$A$7000,EDATE($E3,AB$1-1))=0,"",SUMIFS(RAW_매출A!$J$2:$J$7000,RAW_매출A!$B$2:$B$7000,$A3,RAW_매출A!$A$2:$A$7000,EDATE($E3,AB$1-1))/(INDEX(요약_월별시즈널리티!$F$7:$F$18,MONTH(EDATE($E3,AB$1-1)))/100))),"")</f>
        <v>2863881.0617679581</v>
      </c>
      <c r="AC3" cm="1">
        <f t="array" ref="AC3">IFERROR(IF($A3="","",IF(SUMIFS(RAW_매출A!$J$2:$J$7000,RAW_매출A!$B$2:$B$7000,$A3,RAW_매출A!$A$2:$A$7000,EDATE($E3,AC$1-1))=0,"",SUMIFS(RAW_매출A!$J$2:$J$7000,RAW_매출A!$B$2:$B$7000,$A3,RAW_매출A!$A$2:$A$7000,EDATE($E3,AC$1-1))/(INDEX(요약_월별시즈널리티!$F$7:$F$18,MONTH(EDATE($E3,AC$1-1)))/100))),"")</f>
        <v>3162973.4595572595</v>
      </c>
      <c r="AD3" cm="1">
        <f t="array" ref="AD3">IFERROR(IF($A3="","",IF(SUMIFS(RAW_매출A!$J$2:$J$7000,RAW_매출A!$B$2:$B$7000,$A3,RAW_매출A!$A$2:$A$7000,EDATE($E3,AD$1-1))=0,"",SUMIFS(RAW_매출A!$J$2:$J$7000,RAW_매출A!$B$2:$B$7000,$A3,RAW_매출A!$A$2:$A$7000,EDATE($E3,AD$1-1))/(INDEX(요약_월별시즈널리티!$F$7:$F$18,MONTH(EDATE($E3,AD$1-1)))/100))),"")</f>
        <v>3116136.7949075466</v>
      </c>
      <c r="AE3" cm="1">
        <f t="array" ref="AE3">IFERROR(IF($A3="","",IF(SUMIFS(RAW_매출A!$J$2:$J$7000,RAW_매출A!$B$2:$B$7000,$A3,RAW_매출A!$A$2:$A$7000,EDATE($E3,AE$1-1))=0,"",SUMIFS(RAW_매출A!$J$2:$J$7000,RAW_매출A!$B$2:$B$7000,$A3,RAW_매출A!$A$2:$A$7000,EDATE($E3,AE$1-1))/(INDEX(요약_월별시즈널리티!$F$7:$F$18,MONTH(EDATE($E3,AE$1-1)))/100))),"")</f>
        <v>2546116.2347461688</v>
      </c>
      <c r="AF3" cm="1">
        <f t="array" ref="AF3">IFERROR(IF($A3="","",IF(SUMIFS(RAW_매출A!$J$2:$J$7000,RAW_매출A!$B$2:$B$7000,$A3,RAW_매출A!$A$2:$A$7000,EDATE($E3,AF$1-1))=0,"",SUMIFS(RAW_매출A!$J$2:$J$7000,RAW_매출A!$B$2:$B$7000,$A3,RAW_매출A!$A$2:$A$7000,EDATE($E3,AF$1-1))/(INDEX(요약_월별시즈널리티!$F$7:$F$18,MONTH(EDATE($E3,AF$1-1)))/100))),"")</f>
        <v>3224919.7681718101</v>
      </c>
      <c r="AG3" cm="1">
        <f t="array" ref="AG3">IFERROR(IF($A3="","",IF(SUMIFS(RAW_매출A!$J$2:$J$7000,RAW_매출A!$B$2:$B$7000,$A3,RAW_매출A!$A$2:$A$7000,EDATE($E3,AG$1-1))=0,"",SUMIFS(RAW_매출A!$J$2:$J$7000,RAW_매출A!$B$2:$B$7000,$A3,RAW_매출A!$A$2:$A$7000,EDATE($E3,AG$1-1))/(INDEX(요약_월별시즈널리티!$F$7:$F$18,MONTH(EDATE($E3,AG$1-1)))/100))),"")</f>
        <v>2800027.9680053424</v>
      </c>
      <c r="AH3" cm="1">
        <f t="array" ref="AH3">IFERROR(IF($A3="","",IF(SUMIFS(RAW_매출A!$J$2:$J$7000,RAW_매출A!$B$2:$B$7000,$A3,RAW_매출A!$A$2:$A$7000,EDATE($E3,AH$1-1))=0,"",SUMIFS(RAW_매출A!$J$2:$J$7000,RAW_매출A!$B$2:$B$7000,$A3,RAW_매출A!$A$2:$A$7000,EDATE($E3,AH$1-1))/(INDEX(요약_월별시즈널리티!$F$7:$F$18,MONTH(EDATE($E3,AH$1-1)))/100))),"")</f>
        <v>2308971.3283683085</v>
      </c>
      <c r="AI3" cm="1">
        <f t="array" ref="AI3">IFERROR(IF($A3="","",IF(SUMIFS(RAW_매출A!$J$2:$J$7000,RAW_매출A!$B$2:$B$7000,$A3,RAW_매출A!$A$2:$A$7000,EDATE($E3,AI$1-1))=0,"",SUMIFS(RAW_매출A!$J$2:$J$7000,RAW_매출A!$B$2:$B$7000,$A3,RAW_매출A!$A$2:$A$7000,EDATE($E3,AI$1-1))/(INDEX(요약_월별시즈널리티!$F$7:$F$18,MONTH(EDATE($E3,AI$1-1)))/100))),"")</f>
        <v>1790382.7756792174</v>
      </c>
      <c r="AJ3" cm="1">
        <f t="array" ref="AJ3">IFERROR(IF($A3="","",IF(SUMIFS(RAW_매출A!$J$2:$J$7000,RAW_매출A!$B$2:$B$7000,$A3,RAW_매출A!$A$2:$A$7000,EDATE($E3,AJ$1-1))=0,"",SUMIFS(RAW_매출A!$J$2:$J$7000,RAW_매출A!$B$2:$B$7000,$A3,RAW_매출A!$A$2:$A$7000,EDATE($E3,AJ$1-1))/(INDEX(요약_월별시즈널리티!$F$7:$F$18,MONTH(EDATE($E3,AJ$1-1)))/100))),"")</f>
        <v>3107160.147831378</v>
      </c>
      <c r="AK3" cm="1">
        <f t="array" ref="AK3">IFERROR(IF($A3="","",IF(SUMIFS(RAW_매출A!$J$2:$J$7000,RAW_매출A!$B$2:$B$7000,$A3,RAW_매출A!$A$2:$A$7000,EDATE($E3,AK$1-1))=0,"",SUMIFS(RAW_매출A!$J$2:$J$7000,RAW_매출A!$B$2:$B$7000,$A3,RAW_매출A!$A$2:$A$7000,EDATE($E3,AK$1-1))/(INDEX(요약_월별시즈널리티!$F$7:$F$18,MONTH(EDATE($E3,AK$1-1)))/100))),"")</f>
        <v>2350456.5604925184</v>
      </c>
      <c r="AL3" cm="1">
        <f t="array" ref="AL3">IFERROR(IF($A3="","",IF(SUMIFS(RAW_매출A!$J$2:$J$7000,RAW_매출A!$B$2:$B$7000,$A3,RAW_매출A!$A$2:$A$7000,EDATE($E3,AL$1-1))=0,"",SUMIFS(RAW_매출A!$J$2:$J$7000,RAW_매출A!$B$2:$B$7000,$A3,RAW_매출A!$A$2:$A$7000,EDATE($E3,AL$1-1))/(INDEX(요약_월별시즈널리티!$F$7:$F$18,MONTH(EDATE($E3,AL$1-1)))/100))),"")</f>
        <v>2120782.4952717158</v>
      </c>
      <c r="AM3" cm="1">
        <f t="array" ref="AM3">IFERROR(IF($A3="","",IF(SUMIFS(RAW_매출A!$J$2:$J$7000,RAW_매출A!$B$2:$B$7000,$A3,RAW_매출A!$A$2:$A$7000,EDATE($E3,AM$1-1))=0,"",SUMIFS(RAW_매출A!$J$2:$J$7000,RAW_매출A!$B$2:$B$7000,$A3,RAW_매출A!$A$2:$A$7000,EDATE($E3,AM$1-1))/(INDEX(요약_월별시즈널리티!$F$7:$F$18,MONTH(EDATE($E3,AM$1-1)))/100))),"")</f>
        <v>2515197.6006744555</v>
      </c>
      <c r="AN3" cm="1">
        <f t="array" ref="AN3">IFERROR(IF($A3="","",IF(SUMIFS(RAW_매출A!$J$2:$J$7000,RAW_매출A!$B$2:$B$7000,$A3,RAW_매출A!$A$2:$A$7000,EDATE($E3,AN$1-1))=0,"",SUMIFS(RAW_매출A!$J$2:$J$7000,RAW_매출A!$B$2:$B$7000,$A3,RAW_매출A!$A$2:$A$7000,EDATE($E3,AN$1-1))/(INDEX(요약_월별시즈널리티!$F$7:$F$18,MONTH(EDATE($E3,AN$1-1)))/100))),"")</f>
        <v>3017675.9787788955</v>
      </c>
      <c r="AO3" cm="1">
        <f t="array" ref="AO3">IFERROR(IF($A3="","",IF(SUMIFS(RAW_매출A!$J$2:$J$7000,RAW_매출A!$B$2:$B$7000,$A3,RAW_매출A!$A$2:$A$7000,EDATE($E3,AO$1-1))=0,"",SUMIFS(RAW_매출A!$J$2:$J$7000,RAW_매출A!$B$2:$B$7000,$A3,RAW_매출A!$A$2:$A$7000,EDATE($E3,AO$1-1))/(INDEX(요약_월별시즈널리티!$F$7:$F$18,MONTH(EDATE($E3,AO$1-1)))/100))),"")</f>
        <v>3005180.7100744704</v>
      </c>
      <c r="AP3" cm="1">
        <f t="array" ref="AP3">IFERROR(IF($A3="","",IF(SUMIFS(RAW_매출A!$J$2:$J$7000,RAW_매출A!$B$2:$B$7000,$A3,RAW_매출A!$A$2:$A$7000,EDATE($E3,AP$1-1))=0,"",SUMIFS(RAW_매출A!$J$2:$J$7000,RAW_매출A!$B$2:$B$7000,$A3,RAW_매출A!$A$2:$A$7000,EDATE($E3,AP$1-1))/(INDEX(요약_월별시즈널리티!$F$7:$F$18,MONTH(EDATE($E3,AP$1-1)))/100))),"")</f>
        <v>2998818.5668297857</v>
      </c>
      <c r="AQ3" cm="1">
        <f t="array" ref="AQ3">IFERROR(IF($A3="","",IF(SUMIFS(RAW_매출A!$J$2:$J$7000,RAW_매출A!$B$2:$B$7000,$A3,RAW_매출A!$A$2:$A$7000,EDATE($E3,AQ$1-1))=0,"",SUMIFS(RAW_매출A!$J$2:$J$7000,RAW_매출A!$B$2:$B$7000,$A3,RAW_매출A!$A$2:$A$7000,EDATE($E3,AQ$1-1))/(INDEX(요약_월별시즈널리티!$F$7:$F$18,MONTH(EDATE($E3,AQ$1-1)))/100))),"")</f>
        <v>3557516.0903067142</v>
      </c>
      <c r="AR3" cm="1">
        <f t="array" ref="AR3">IFERROR(IF($A3="","",IF(SUMIFS(RAW_매출A!$J$2:$J$7000,RAW_매출A!$B$2:$B$7000,$A3,RAW_매출A!$A$2:$A$7000,EDATE($E3,AR$1-1))=0,"",SUMIFS(RAW_매출A!$J$2:$J$7000,RAW_매출A!$B$2:$B$7000,$A3,RAW_매출A!$A$2:$A$7000,EDATE($E3,AR$1-1))/(INDEX(요약_월별시즈널리티!$F$7:$F$18,MONTH(EDATE($E3,AR$1-1)))/100))),"")</f>
        <v>3521976.8274530862</v>
      </c>
      <c r="AS3" cm="1">
        <f t="array" ref="AS3">IFERROR(IF($A3="","",IF(SUMIFS(RAW_매출A!$J$2:$J$7000,RAW_매출A!$B$2:$B$7000,$A3,RAW_매출A!$A$2:$A$7000,EDATE($E3,AS$1-1))=0,"",SUMIFS(RAW_매출A!$J$2:$J$7000,RAW_매출A!$B$2:$B$7000,$A3,RAW_매출A!$A$2:$A$7000,EDATE($E3,AS$1-1))/(INDEX(요약_월별시즈널리티!$F$7:$F$18,MONTH(EDATE($E3,AS$1-1)))/100))),"")</f>
        <v>3160003.7665327843</v>
      </c>
      <c r="AT3" cm="1">
        <f t="array" ref="AT3">IFERROR(IF($A3="","",IF(SUMIFS(RAW_매출A!$J$2:$J$7000,RAW_매출A!$B$2:$B$7000,$A3,RAW_매출A!$A$2:$A$7000,EDATE($E3,AT$1-1))=0,"",SUMIFS(RAW_매출A!$J$2:$J$7000,RAW_매출A!$B$2:$B$7000,$A3,RAW_매출A!$A$2:$A$7000,EDATE($E3,AT$1-1))/(INDEX(요약_월별시즈널리티!$F$7:$F$18,MONTH(EDATE($E3,AT$1-1)))/100))),"")</f>
        <v>3401839.8429125142</v>
      </c>
      <c r="AU3" cm="1">
        <f t="array" ref="AU3">IFERROR(IF($A3="","",IF(SUMIFS(RAW_매출A!$J$2:$J$7000,RAW_매출A!$B$2:$B$7000,$A3,RAW_매출A!$A$2:$A$7000,EDATE($E3,AU$1-1))=0,"",SUMIFS(RAW_매출A!$J$2:$J$7000,RAW_매출A!$B$2:$B$7000,$A3,RAW_매출A!$A$2:$A$7000,EDATE($E3,AU$1-1))/(INDEX(요약_월별시즈널리티!$F$7:$F$18,MONTH(EDATE($E3,AU$1-1)))/100))),"")</f>
        <v>3275998.6968230018</v>
      </c>
      <c r="AV3" cm="1">
        <f t="array" ref="AV3">IFERROR(IF($A3="","",IF(SUMIFS(RAW_매출A!$J$2:$J$7000,RAW_매출A!$B$2:$B$7000,$A3,RAW_매출A!$A$2:$A$7000,EDATE($E3,AV$1-1))=0,"",SUMIFS(RAW_매출A!$J$2:$J$7000,RAW_매출A!$B$2:$B$7000,$A3,RAW_매출A!$A$2:$A$7000,EDATE($E3,AV$1-1))/(INDEX(요약_월별시즈널리티!$F$7:$F$18,MONTH(EDATE($E3,AV$1-1)))/100))),"")</f>
        <v>3847245.5446629599</v>
      </c>
      <c r="AW3" cm="1">
        <f t="array" ref="AW3">IFERROR(IF($A3="","",IF(SUMIFS(RAW_매출A!$J$2:$J$7000,RAW_매출A!$B$2:$B$7000,$A3,RAW_매출A!$A$2:$A$7000,EDATE($E3,AW$1-1))=0,"",SUMIFS(RAW_매출A!$J$2:$J$7000,RAW_매출A!$B$2:$B$7000,$A3,RAW_매출A!$A$2:$A$7000,EDATE($E3,AW$1-1))/(INDEX(요약_월별시즈널리티!$F$7:$F$18,MONTH(EDATE($E3,AW$1-1)))/100))),"")</f>
        <v>3588404.0533393323</v>
      </c>
      <c r="AX3" cm="1">
        <f t="array" ref="AX3">IFERROR(IF($A3="","",IF(SUMIFS(RAW_매출A!$J$2:$J$7000,RAW_매출A!$B$2:$B$7000,$A3,RAW_매출A!$A$2:$A$7000,EDATE($E3,AX$1-1))=0,"",SUMIFS(RAW_매출A!$J$2:$J$7000,RAW_매출A!$B$2:$B$7000,$A3,RAW_매출A!$A$2:$A$7000,EDATE($E3,AX$1-1))/(INDEX(요약_월별시즈널리티!$F$7:$F$18,MONTH(EDATE($E3,AX$1-1)))/100))),"")</f>
        <v>3723855.8578661419</v>
      </c>
      <c r="AY3" cm="1">
        <f t="array" ref="AY3">IFERROR(IF($A3="","",IF(SUMIFS(RAW_매출A!$J$2:$J$7000,RAW_매출A!$B$2:$B$7000,$A3,RAW_매출A!$A$2:$A$7000,EDATE($E3,AY$1-1))=0,"",SUMIFS(RAW_매출A!$J$2:$J$7000,RAW_매출A!$B$2:$B$7000,$A3,RAW_매출A!$A$2:$A$7000,EDATE($E3,AY$1-1))/(INDEX(요약_월별시즈널리티!$F$7:$F$18,MONTH(EDATE($E3,AY$1-1)))/100))),"")</f>
        <v>3633923.428446549</v>
      </c>
      <c r="AZ3" cm="1">
        <f t="array" ref="AZ3">IFERROR(IF($A3="","",IF(SUMIFS(RAW_매출A!$J$2:$J$7000,RAW_매출A!$B$2:$B$7000,$A3,RAW_매출A!$A$2:$A$7000,EDATE($E3,AZ$1-1))=0,"",SUMIFS(RAW_매출A!$J$2:$J$7000,RAW_매출A!$B$2:$B$7000,$A3,RAW_매출A!$A$2:$A$7000,EDATE($E3,AZ$1-1))/(INDEX(요약_월별시즈널리티!$F$7:$F$18,MONTH(EDATE($E3,AZ$1-1)))/100))),"")</f>
        <v>4439180.4260085607</v>
      </c>
      <c r="BA3" cm="1">
        <f t="array" ref="BA3">IFERROR(IF($A3="","",IF(SUMIFS(RAW_매출A!$J$2:$J$7000,RAW_매출A!$B$2:$B$7000,$A3,RAW_매출A!$A$2:$A$7000,EDATE($E3,BA$1-1))=0,"",SUMIFS(RAW_매출A!$J$2:$J$7000,RAW_매출A!$B$2:$B$7000,$A3,RAW_매출A!$A$2:$A$7000,EDATE($E3,BA$1-1))/(INDEX(요약_월별시즈널리티!$F$7:$F$18,MONTH(EDATE($E3,BA$1-1)))/100))),"")</f>
        <v>4199897.2418727297</v>
      </c>
      <c r="BB3" cm="1">
        <f t="array" ref="BB3">IFERROR(IF($A3="","",IF(SUMIFS(RAW_매출A!$J$2:$J$7000,RAW_매출A!$B$2:$B$7000,$A3,RAW_매출A!$A$2:$A$7000,EDATE($E3,BB$1-1))=0,"",SUMIFS(RAW_매출A!$J$2:$J$7000,RAW_매출A!$B$2:$B$7000,$A3,RAW_매출A!$A$2:$A$7000,EDATE($E3,BB$1-1))/(INDEX(요약_월별시즈널리티!$F$7:$F$18,MONTH(EDATE($E3,BB$1-1)))/100))),"")</f>
        <v>3426927.1885872292</v>
      </c>
      <c r="BC3" cm="1">
        <f t="array" ref="BC3">IFERROR(IF($A3="","",IF(SUMIFS(RAW_매출A!$J$2:$J$7000,RAW_매출A!$B$2:$B$7000,$A3,RAW_매출A!$A$2:$A$7000,EDATE($E3,BC$1-1))=0,"",SUMIFS(RAW_매출A!$J$2:$J$7000,RAW_매출A!$B$2:$B$7000,$A3,RAW_매출A!$A$2:$A$7000,EDATE($E3,BC$1-1))/(INDEX(요약_월별시즈널리티!$F$7:$F$18,MONTH(EDATE($E3,BC$1-1)))/100))),"")</f>
        <v>3437308.7304245182</v>
      </c>
      <c r="BD3" cm="1">
        <f t="array" ref="BD3">IFERROR(IF($A3="","",IF(SUMIFS(RAW_매출A!$J$2:$J$7000,RAW_매출A!$B$2:$B$7000,$A3,RAW_매출A!$A$2:$A$7000,EDATE($E3,BD$1-1))=0,"",SUMIFS(RAW_매출A!$J$2:$J$7000,RAW_매출A!$B$2:$B$7000,$A3,RAW_매출A!$A$2:$A$7000,EDATE($E3,BD$1-1))/(INDEX(요약_월별시즈널리티!$F$7:$F$18,MONTH(EDATE($E3,BD$1-1)))/100))),"")</f>
        <v>4591572.0536831124</v>
      </c>
      <c r="BE3" cm="1">
        <f t="array" ref="BE3">IFERROR(IF($A3="","",IF(SUMIFS(RAW_매출A!$J$2:$J$7000,RAW_매출A!$B$2:$B$7000,$A3,RAW_매출A!$A$2:$A$7000,EDATE($E3,BE$1-1))=0,"",SUMIFS(RAW_매출A!$J$2:$J$7000,RAW_매출A!$B$2:$B$7000,$A3,RAW_매출A!$A$2:$A$7000,EDATE($E3,BE$1-1))/(INDEX(요약_월별시즈널리티!$F$7:$F$18,MONTH(EDATE($E3,BE$1-1)))/100))),"")</f>
        <v>3837147.4307898092</v>
      </c>
      <c r="BF3" cm="1">
        <f t="array" ref="BF3">IFERROR(IF($A3="","",IF(SUMIFS(RAW_매출A!$J$2:$J$7000,RAW_매출A!$B$2:$B$7000,$A3,RAW_매출A!$A$2:$A$7000,EDATE($E3,BF$1-1))=0,"",SUMIFS(RAW_매출A!$J$2:$J$7000,RAW_매출A!$B$2:$B$7000,$A3,RAW_매출A!$A$2:$A$7000,EDATE($E3,BF$1-1))/(INDEX(요약_월별시즈널리티!$F$7:$F$18,MONTH(EDATE($E3,BF$1-1)))/100))),"")</f>
        <v>3472532.3866854785</v>
      </c>
      <c r="BG3" cm="1">
        <f t="array" ref="BG3">IFERROR(IF($A3="","",IF(SUMIFS(RAW_매출A!$J$2:$J$7000,RAW_매출A!$B$2:$B$7000,$A3,RAW_매출A!$A$2:$A$7000,EDATE($E3,BG$1-1))=0,"",SUMIFS(RAW_매출A!$J$2:$J$7000,RAW_매출A!$B$2:$B$7000,$A3,RAW_매출A!$A$2:$A$7000,EDATE($E3,BG$1-1))/(INDEX(요약_월별시즈널리티!$F$7:$F$18,MONTH(EDATE($E3,BG$1-1)))/100))),"")</f>
        <v>5337829.7641623961</v>
      </c>
      <c r="BH3" cm="1">
        <f t="array" ref="BH3">IFERROR(IF($A3="","",IF(SUMIFS(RAW_매출A!$J$2:$J$7000,RAW_매출A!$B$2:$B$7000,$A3,RAW_매출A!$A$2:$A$7000,EDATE($E3,BH$1-1))=0,"",SUMIFS(RAW_매출A!$J$2:$J$7000,RAW_매출A!$B$2:$B$7000,$A3,RAW_매출A!$A$2:$A$7000,EDATE($E3,BH$1-1))/(INDEX(요약_월별시즈널리티!$F$7:$F$18,MONTH(EDATE($E3,BH$1-1)))/100))),"")</f>
        <v>4256739.4889287474</v>
      </c>
      <c r="BI3" cm="1">
        <f t="array" ref="BI3">IFERROR(IF($A3="","",IF(SUMIFS(RAW_매출A!$J$2:$J$7000,RAW_매출A!$B$2:$B$7000,$A3,RAW_매출A!$A$2:$A$7000,EDATE($E3,BI$1-1))=0,"",SUMIFS(RAW_매출A!$J$2:$J$7000,RAW_매출A!$B$2:$B$7000,$A3,RAW_매출A!$A$2:$A$7000,EDATE($E3,BI$1-1))/(INDEX(요약_월별시즈널리티!$F$7:$F$18,MONTH(EDATE($E3,BI$1-1)))/100))),"")</f>
        <v>4031331.4581873887</v>
      </c>
      <c r="BJ3" cm="1">
        <f t="array" ref="BJ3">IFERROR(IF($A3="","",IF(SUMIFS(RAW_매출A!$J$2:$J$7000,RAW_매출A!$B$2:$B$7000,$A3,RAW_매출A!$A$2:$A$7000,EDATE($E3,BJ$1-1))=0,"",SUMIFS(RAW_매출A!$J$2:$J$7000,RAW_매출A!$B$2:$B$7000,$A3,RAW_매출A!$A$2:$A$7000,EDATE($E3,BJ$1-1))/(INDEX(요약_월별시즈널리티!$F$7:$F$18,MONTH(EDATE($E3,BJ$1-1)))/100))),"")</f>
        <v>3939968.2045310587</v>
      </c>
      <c r="BK3" cm="1">
        <f t="array" ref="BK3">IFERROR(IF($A3="","",IF(SUMIFS(RAW_매출A!$J$2:$J$7000,RAW_매출A!$B$2:$B$7000,$A3,RAW_매출A!$A$2:$A$7000,EDATE($E3,BK$1-1))=0,"",SUMIFS(RAW_매출A!$J$2:$J$7000,RAW_매출A!$B$2:$B$7000,$A3,RAW_매출A!$A$2:$A$7000,EDATE($E3,BK$1-1))/(INDEX(요약_월별시즈널리티!$F$7:$F$18,MONTH(EDATE($E3,BK$1-1)))/100))),"")</f>
        <v>3910701.6176704406</v>
      </c>
      <c r="BL3" cm="1">
        <f t="array" ref="BL3">IFERROR(IF($A3="","",IF(SUMIFS(RAW_매출A!$J$2:$J$7000,RAW_매출A!$B$2:$B$7000,$A3,RAW_매출A!$A$2:$A$7000,EDATE($E3,BL$1-1))=0,"",SUMIFS(RAW_매출A!$J$2:$J$7000,RAW_매출A!$B$2:$B$7000,$A3,RAW_매출A!$A$2:$A$7000,EDATE($E3,BL$1-1))/(INDEX(요약_월별시즈널리티!$F$7:$F$18,MONTH(EDATE($E3,BL$1-1)))/100))),"")</f>
        <v>4016244.4042284824</v>
      </c>
      <c r="BM3" cm="1">
        <f t="array" ref="BM3">IFERROR(IF($A3="","",IF(SUMIFS(RAW_매출A!$J$2:$J$7000,RAW_매출A!$B$2:$B$7000,$A3,RAW_매출A!$A$2:$A$7000,EDATE($E3,BM$1-1))=0,"",SUMIFS(RAW_매출A!$J$2:$J$7000,RAW_매출A!$B$2:$B$7000,$A3,RAW_매출A!$A$2:$A$7000,EDATE($E3,BM$1-1))/(INDEX(요약_월별시즈널리티!$F$7:$F$18,MONTH(EDATE($E3,BM$1-1)))/100))),"")</f>
        <v>4326843.2884491086</v>
      </c>
      <c r="BN3" cm="1">
        <f t="array" ref="BN3">IFERROR(IF($A3="","",IF(SUMIFS(RAW_매출A!$J$2:$J$7000,RAW_매출A!$B$2:$B$7000,$A3,RAW_매출A!$A$2:$A$7000,EDATE($E3,BN$1-1))=0,"",SUMIFS(RAW_매출A!$J$2:$J$7000,RAW_매출A!$B$2:$B$7000,$A3,RAW_매출A!$A$2:$A$7000,EDATE($E3,BN$1-1))/(INDEX(요약_월별시즈널리티!$F$7:$F$18,MONTH(EDATE($E3,BN$1-1)))/100))),"")</f>
        <v>4493082.3139254786</v>
      </c>
    </row>
    <row r="4" spans="1:66" x14ac:dyDescent="0.3">
      <c r="A4" t="str">
        <f>세팅!A5</f>
        <v>(0003) 구디점</v>
      </c>
      <c r="B4" t="str">
        <f>세팅!B5</f>
        <v>150-3</v>
      </c>
      <c r="C4">
        <f t="shared" si="0"/>
        <v>3</v>
      </c>
      <c r="D4" t="str">
        <f t="shared" si="1"/>
        <v>3+</v>
      </c>
      <c r="E4" s="1">
        <f>세팅!D5</f>
        <v>42522</v>
      </c>
      <c r="F4">
        <f t="shared" si="2"/>
        <v>5899967.6914448803</v>
      </c>
      <c r="G4" cm="1">
        <f t="array" ref="G4">IFERROR(IF($A4="","",IF(SUMIFS(RAW_매출A!$J$2:$J$7000,RAW_매출A!$B$2:$B$7000,$A4,RAW_매출A!$A$2:$A$7000,EDATE($E4,G$1-1))=0,"",SUMIFS(RAW_매출A!$J$2:$J$7000,RAW_매출A!$B$2:$B$7000,$A4,RAW_매출A!$A$2:$A$7000,EDATE($E4,G$1-1))/(INDEX(요약_월별시즈널리티!$F$7:$F$18,MONTH(EDATE($E4,G$1-1)))/100))),"")</f>
        <v>4466618.6244310383</v>
      </c>
      <c r="H4" cm="1">
        <f t="array" ref="H4">IFERROR(IF($A4="","",IF(SUMIFS(RAW_매출A!$J$2:$J$7000,RAW_매출A!$B$2:$B$7000,$A4,RAW_매출A!$A$2:$A$7000,EDATE($E4,H$1-1))=0,"",SUMIFS(RAW_매출A!$J$2:$J$7000,RAW_매출A!$B$2:$B$7000,$A4,RAW_매출A!$A$2:$A$7000,EDATE($E4,H$1-1))/(INDEX(요약_월별시즈널리티!$F$7:$F$18,MONTH(EDATE($E4,H$1-1)))/100))),"")</f>
        <v>5164376.9140087198</v>
      </c>
      <c r="I4" cm="1">
        <f t="array" ref="I4">IFERROR(IF($A4="","",IF(SUMIFS(RAW_매출A!$J$2:$J$7000,RAW_매출A!$B$2:$B$7000,$A4,RAW_매출A!$A$2:$A$7000,EDATE($E4,I$1-1))=0,"",SUMIFS(RAW_매출A!$J$2:$J$7000,RAW_매출A!$B$2:$B$7000,$A4,RAW_매출A!$A$2:$A$7000,EDATE($E4,I$1-1))/(INDEX(요약_월별시즈널리티!$F$7:$F$18,MONTH(EDATE($E4,I$1-1)))/100))),"")</f>
        <v>4756714.8293086598</v>
      </c>
      <c r="J4" s="28" cm="1">
        <f t="array" ref="J4">IFERROR(IF($A4="","",IF(SUMIFS(RAW_매출A!$J$2:$J$7000,RAW_매출A!$B$2:$B$7000,$A4,RAW_매출A!$A$2:$A$7000,EDATE($E4,J$1-1))=0,"",SUMIFS(RAW_매출A!$J$2:$J$7000,RAW_매출A!$B$2:$B$7000,$A4,RAW_매출A!$A$2:$A$7000,EDATE($E4,J$1-1))/(INDEX(요약_월별시즈널리티!$F$7:$F$18,MONTH(EDATE($E4,J$1-1)))/100))),"")</f>
        <v>5307441.0239716955</v>
      </c>
      <c r="K4" s="28" cm="1">
        <f t="array" ref="K4">IFERROR(IF($A4="","",IF(SUMIFS(RAW_매출A!$J$2:$J$7000,RAW_매출A!$B$2:$B$7000,$A4,RAW_매출A!$A$2:$A$7000,EDATE($E4,K$1-1))=0,"",SUMIFS(RAW_매출A!$J$2:$J$7000,RAW_매출A!$B$2:$B$7000,$A4,RAW_매출A!$A$2:$A$7000,EDATE($E4,K$1-1))/(INDEX(요약_월별시즈널리티!$F$7:$F$18,MONTH(EDATE($E4,K$1-1)))/100))),"")</f>
        <v>5360978.7653191518</v>
      </c>
      <c r="L4" s="28" cm="1">
        <f t="array" ref="L4">IFERROR(IF($A4="","",IF(SUMIFS(RAW_매출A!$J$2:$J$7000,RAW_매출A!$B$2:$B$7000,$A4,RAW_매출A!$A$2:$A$7000,EDATE($E4,L$1-1))=0,"",SUMIFS(RAW_매출A!$J$2:$J$7000,RAW_매출A!$B$2:$B$7000,$A4,RAW_매출A!$A$2:$A$7000,EDATE($E4,L$1-1))/(INDEX(요약_월별시즈널리티!$F$7:$F$18,MONTH(EDATE($E4,L$1-1)))/100))),"")</f>
        <v>5572817.0459993174</v>
      </c>
      <c r="M4" s="28" cm="1">
        <f t="array" ref="M4">IFERROR(IF($A4="","",IF(SUMIFS(RAW_매출A!$J$2:$J$7000,RAW_매출A!$B$2:$B$7000,$A4,RAW_매출A!$A$2:$A$7000,EDATE($E4,M$1-1))=0,"",SUMIFS(RAW_매출A!$J$2:$J$7000,RAW_매출A!$B$2:$B$7000,$A4,RAW_매출A!$A$2:$A$7000,EDATE($E4,M$1-1))/(INDEX(요약_월별시즈널리티!$F$7:$F$18,MONTH(EDATE($E4,M$1-1)))/100))),"")</f>
        <v>5961376.38328382</v>
      </c>
      <c r="N4" s="28" cm="1">
        <f t="array" ref="N4">IFERROR(IF($A4="","",IF(SUMIFS(RAW_매출A!$J$2:$J$7000,RAW_매출A!$B$2:$B$7000,$A4,RAW_매출A!$A$2:$A$7000,EDATE($E4,N$1-1))=0,"",SUMIFS(RAW_매출A!$J$2:$J$7000,RAW_매출A!$B$2:$B$7000,$A4,RAW_매출A!$A$2:$A$7000,EDATE($E4,N$1-1))/(INDEX(요약_월별시즈널리티!$F$7:$F$18,MONTH(EDATE($E4,N$1-1)))/100))),"")</f>
        <v>6249566.3062515967</v>
      </c>
      <c r="O4" s="28" cm="1">
        <f t="array" ref="O4">IFERROR(IF($A4="","",IF(SUMIFS(RAW_매출A!$J$2:$J$7000,RAW_매출A!$B$2:$B$7000,$A4,RAW_매출A!$A$2:$A$7000,EDATE($E4,O$1-1))=0,"",SUMIFS(RAW_매출A!$J$2:$J$7000,RAW_매출A!$B$2:$B$7000,$A4,RAW_매출A!$A$2:$A$7000,EDATE($E4,O$1-1))/(INDEX(요약_월별시즈널리티!$F$7:$F$18,MONTH(EDATE($E4,O$1-1)))/100))),"")</f>
        <v>6947626.6238437025</v>
      </c>
      <c r="P4" cm="1">
        <f t="array" ref="P4">IFERROR(IF($A4="","",IF(SUMIFS(RAW_매출A!$J$2:$J$7000,RAW_매출A!$B$2:$B$7000,$A4,RAW_매출A!$A$2:$A$7000,EDATE($E4,P$1-1))=0,"",SUMIFS(RAW_매출A!$J$2:$J$7000,RAW_매출A!$B$2:$B$7000,$A4,RAW_매출A!$A$2:$A$7000,EDATE($E4,P$1-1))/(INDEX(요약_월별시즈널리티!$F$7:$F$18,MONTH(EDATE($E4,P$1-1)))/100))),"")</f>
        <v>6500870.585677336</v>
      </c>
      <c r="Q4" cm="1">
        <f t="array" ref="Q4">IFERROR(IF($A4="","",IF(SUMIFS(RAW_매출A!$J$2:$J$7000,RAW_매출A!$B$2:$B$7000,$A4,RAW_매출A!$A$2:$A$7000,EDATE($E4,Q$1-1))=0,"",SUMIFS(RAW_매출A!$J$2:$J$7000,RAW_매출A!$B$2:$B$7000,$A4,RAW_매출A!$A$2:$A$7000,EDATE($E4,Q$1-1))/(INDEX(요약_월별시즈널리티!$F$7:$F$18,MONTH(EDATE($E4,Q$1-1)))/100))),"")</f>
        <v>7669436.8145528669</v>
      </c>
      <c r="R4" cm="1">
        <f t="array" ref="R4">IFERROR(IF($A4="","",IF(SUMIFS(RAW_매출A!$J$2:$J$7000,RAW_매출A!$B$2:$B$7000,$A4,RAW_매출A!$A$2:$A$7000,EDATE($E4,R$1-1))=0,"",SUMIFS(RAW_매출A!$J$2:$J$7000,RAW_매출A!$B$2:$B$7000,$A4,RAW_매출A!$A$2:$A$7000,EDATE($E4,R$1-1))/(INDEX(요약_월별시즈널리티!$F$7:$F$18,MONTH(EDATE($E4,R$1-1)))/100))),"")</f>
        <v>7647558.4143403312</v>
      </c>
      <c r="S4" cm="1">
        <f t="array" ref="S4">IFERROR(IF($A4="","",IF(SUMIFS(RAW_매출A!$J$2:$J$7000,RAW_매출A!$B$2:$B$7000,$A4,RAW_매출A!$A$2:$A$7000,EDATE($E4,S$1-1))=0,"",SUMIFS(RAW_매출A!$J$2:$J$7000,RAW_매출A!$B$2:$B$7000,$A4,RAW_매출A!$A$2:$A$7000,EDATE($E4,S$1-1))/(INDEX(요약_월별시즈널리티!$F$7:$F$18,MONTH(EDATE($E4,S$1-1)))/100))),"")</f>
        <v>6580746.7601070665</v>
      </c>
      <c r="T4" cm="1">
        <f t="array" ref="T4">IFERROR(IF($A4="","",IF(SUMIFS(RAW_매출A!$J$2:$J$7000,RAW_매출A!$B$2:$B$7000,$A4,RAW_매출A!$A$2:$A$7000,EDATE($E4,T$1-1))=0,"",SUMIFS(RAW_매출A!$J$2:$J$7000,RAW_매출A!$B$2:$B$7000,$A4,RAW_매출A!$A$2:$A$7000,EDATE($E4,T$1-1))/(INDEX(요약_월별시즈널리티!$F$7:$F$18,MONTH(EDATE($E4,T$1-1)))/100))),"")</f>
        <v>7888905.7632045895</v>
      </c>
      <c r="U4" cm="1">
        <f t="array" ref="U4">IFERROR(IF($A4="","",IF(SUMIFS(RAW_매출A!$J$2:$J$7000,RAW_매출A!$B$2:$B$7000,$A4,RAW_매출A!$A$2:$A$7000,EDATE($E4,U$1-1))=0,"",SUMIFS(RAW_매출A!$J$2:$J$7000,RAW_매출A!$B$2:$B$7000,$A4,RAW_매출A!$A$2:$A$7000,EDATE($E4,U$1-1))/(INDEX(요약_월별시즈널리티!$F$7:$F$18,MONTH(EDATE($E4,U$1-1)))/100))),"")</f>
        <v>7095873.9346979819</v>
      </c>
      <c r="V4" cm="1">
        <f t="array" ref="V4">IFERROR(IF($A4="","",IF(SUMIFS(RAW_매출A!$J$2:$J$7000,RAW_매출A!$B$2:$B$7000,$A4,RAW_매출A!$A$2:$A$7000,EDATE($E4,V$1-1))=0,"",SUMIFS(RAW_매출A!$J$2:$J$7000,RAW_매출A!$B$2:$B$7000,$A4,RAW_매출A!$A$2:$A$7000,EDATE($E4,V$1-1))/(INDEX(요약_월별시즈널리티!$F$7:$F$18,MONTH(EDATE($E4,V$1-1)))/100))),"")</f>
        <v>7336932.962381647</v>
      </c>
      <c r="W4" cm="1">
        <f t="array" ref="W4">IFERROR(IF($A4="","",IF(SUMIFS(RAW_매출A!$J$2:$J$7000,RAW_매출A!$B$2:$B$7000,$A4,RAW_매출A!$A$2:$A$7000,EDATE($E4,W$1-1))=0,"",SUMIFS(RAW_매출A!$J$2:$J$7000,RAW_매출A!$B$2:$B$7000,$A4,RAW_매출A!$A$2:$A$7000,EDATE($E4,W$1-1))/(INDEX(요약_월별시즈널리티!$F$7:$F$18,MONTH(EDATE($E4,W$1-1)))/100))),"")</f>
        <v>7723546.6220379844</v>
      </c>
      <c r="X4" cm="1">
        <f t="array" ref="X4">IFERROR(IF($A4="","",IF(SUMIFS(RAW_매출A!$J$2:$J$7000,RAW_매출A!$B$2:$B$7000,$A4,RAW_매출A!$A$2:$A$7000,EDATE($E4,X$1-1))=0,"",SUMIFS(RAW_매출A!$J$2:$J$7000,RAW_매출A!$B$2:$B$7000,$A4,RAW_매출A!$A$2:$A$7000,EDATE($E4,X$1-1))/(INDEX(요약_월별시즈널리티!$F$7:$F$18,MONTH(EDATE($E4,X$1-1)))/100))),"")</f>
        <v>6768638.6975451903</v>
      </c>
      <c r="Y4" cm="1">
        <f t="array" ref="Y4">IFERROR(IF($A4="","",IF(SUMIFS(RAW_매출A!$J$2:$J$7000,RAW_매출A!$B$2:$B$7000,$A4,RAW_매출A!$A$2:$A$7000,EDATE($E4,Y$1-1))=0,"",SUMIFS(RAW_매출A!$J$2:$J$7000,RAW_매출A!$B$2:$B$7000,$A4,RAW_매출A!$A$2:$A$7000,EDATE($E4,Y$1-1))/(INDEX(요약_월별시즈널리티!$F$7:$F$18,MONTH(EDATE($E4,Y$1-1)))/100))),"")</f>
        <v>7669465.558039654</v>
      </c>
      <c r="Z4" cm="1">
        <f t="array" ref="Z4">IFERROR(IF($A4="","",IF(SUMIFS(RAW_매출A!$J$2:$J$7000,RAW_매출A!$B$2:$B$7000,$A4,RAW_매출A!$A$2:$A$7000,EDATE($E4,Z$1-1))=0,"",SUMIFS(RAW_매출A!$J$2:$J$7000,RAW_매출A!$B$2:$B$7000,$A4,RAW_매출A!$A$2:$A$7000,EDATE($E4,Z$1-1))/(INDEX(요약_월별시즈널리티!$F$7:$F$18,MONTH(EDATE($E4,Z$1-1)))/100))),"")</f>
        <v>8558687.1316586733</v>
      </c>
      <c r="AA4" cm="1">
        <f t="array" ref="AA4">IFERROR(IF($A4="","",IF(SUMIFS(RAW_매출A!$J$2:$J$7000,RAW_매출A!$B$2:$B$7000,$A4,RAW_매출A!$A$2:$A$7000,EDATE($E4,AA$1-1))=0,"",SUMIFS(RAW_매출A!$J$2:$J$7000,RAW_매출A!$B$2:$B$7000,$A4,RAW_매출A!$A$2:$A$7000,EDATE($E4,AA$1-1))/(INDEX(요약_월별시즈널리티!$F$7:$F$18,MONTH(EDATE($E4,AA$1-1)))/100))),"")</f>
        <v>9695356.0058146752</v>
      </c>
      <c r="AB4" cm="1">
        <f t="array" ref="AB4">IFERROR(IF($A4="","",IF(SUMIFS(RAW_매출A!$J$2:$J$7000,RAW_매출A!$B$2:$B$7000,$A4,RAW_매출A!$A$2:$A$7000,EDATE($E4,AB$1-1))=0,"",SUMIFS(RAW_매출A!$J$2:$J$7000,RAW_매출A!$B$2:$B$7000,$A4,RAW_매출A!$A$2:$A$7000,EDATE($E4,AB$1-1))/(INDEX(요약_월별시즈널리티!$F$7:$F$18,MONTH(EDATE($E4,AB$1-1)))/100))),"")</f>
        <v>9484252.5435495209</v>
      </c>
      <c r="AC4" cm="1">
        <f t="array" ref="AC4">IFERROR(IF($A4="","",IF(SUMIFS(RAW_매출A!$J$2:$J$7000,RAW_매출A!$B$2:$B$7000,$A4,RAW_매출A!$A$2:$A$7000,EDATE($E4,AC$1-1))=0,"",SUMIFS(RAW_매출A!$J$2:$J$7000,RAW_매출A!$B$2:$B$7000,$A4,RAW_매출A!$A$2:$A$7000,EDATE($E4,AC$1-1))/(INDEX(요약_월별시즈널리티!$F$7:$F$18,MONTH(EDATE($E4,AC$1-1)))/100))),"")</f>
        <v>10009335.250880441</v>
      </c>
      <c r="AD4" cm="1">
        <f t="array" ref="AD4">IFERROR(IF($A4="","",IF(SUMIFS(RAW_매출A!$J$2:$J$7000,RAW_매출A!$B$2:$B$7000,$A4,RAW_매출A!$A$2:$A$7000,EDATE($E4,AD$1-1))=0,"",SUMIFS(RAW_매출A!$J$2:$J$7000,RAW_매출A!$B$2:$B$7000,$A4,RAW_매출A!$A$2:$A$7000,EDATE($E4,AD$1-1))/(INDEX(요약_월별시즈널리티!$F$7:$F$18,MONTH(EDATE($E4,AD$1-1)))/100))),"")</f>
        <v>9925312.2235258352</v>
      </c>
      <c r="AE4" cm="1">
        <f t="array" ref="AE4">IFERROR(IF($A4="","",IF(SUMIFS(RAW_매출A!$J$2:$J$7000,RAW_매출A!$B$2:$B$7000,$A4,RAW_매출A!$A$2:$A$7000,EDATE($E4,AE$1-1))=0,"",SUMIFS(RAW_매출A!$J$2:$J$7000,RAW_매출A!$B$2:$B$7000,$A4,RAW_매출A!$A$2:$A$7000,EDATE($E4,AE$1-1))/(INDEX(요약_월별시즈널리티!$F$7:$F$18,MONTH(EDATE($E4,AE$1-1)))/100))),"")</f>
        <v>10594963.367469834</v>
      </c>
      <c r="AF4" cm="1">
        <f t="array" ref="AF4">IFERROR(IF($A4="","",IF(SUMIFS(RAW_매출A!$J$2:$J$7000,RAW_매출A!$B$2:$B$7000,$A4,RAW_매출A!$A$2:$A$7000,EDATE($E4,AF$1-1))=0,"",SUMIFS(RAW_매출A!$J$2:$J$7000,RAW_매출A!$B$2:$B$7000,$A4,RAW_매출A!$A$2:$A$7000,EDATE($E4,AF$1-1))/(INDEX(요약_월별시즈널리티!$F$7:$F$18,MONTH(EDATE($E4,AF$1-1)))/100))),"")</f>
        <v>10558982.247602364</v>
      </c>
      <c r="AG4" cm="1">
        <f t="array" ref="AG4">IFERROR(IF($A4="","",IF(SUMIFS(RAW_매출A!$J$2:$J$7000,RAW_매출A!$B$2:$B$7000,$A4,RAW_매출A!$A$2:$A$7000,EDATE($E4,AG$1-1))=0,"",SUMIFS(RAW_매출A!$J$2:$J$7000,RAW_매출A!$B$2:$B$7000,$A4,RAW_매출A!$A$2:$A$7000,EDATE($E4,AG$1-1))/(INDEX(요약_월별시즈널리티!$F$7:$F$18,MONTH(EDATE($E4,AG$1-1)))/100))),"")</f>
        <v>8278682.9167695837</v>
      </c>
      <c r="AH4" cm="1">
        <f t="array" ref="AH4">IFERROR(IF($A4="","",IF(SUMIFS(RAW_매출A!$J$2:$J$7000,RAW_매출A!$B$2:$B$7000,$A4,RAW_매출A!$A$2:$A$7000,EDATE($E4,AH$1-1))=0,"",SUMIFS(RAW_매출A!$J$2:$J$7000,RAW_매출A!$B$2:$B$7000,$A4,RAW_매출A!$A$2:$A$7000,EDATE($E4,AH$1-1))/(INDEX(요약_월별시즈널리티!$F$7:$F$18,MONTH(EDATE($E4,AH$1-1)))/100))),"")</f>
        <v>10460073.361696567</v>
      </c>
      <c r="AI4" cm="1">
        <f t="array" ref="AI4">IFERROR(IF($A4="","",IF(SUMIFS(RAW_매출A!$J$2:$J$7000,RAW_매출A!$B$2:$B$7000,$A4,RAW_매출A!$A$2:$A$7000,EDATE($E4,AI$1-1))=0,"",SUMIFS(RAW_매출A!$J$2:$J$7000,RAW_매출A!$B$2:$B$7000,$A4,RAW_매출A!$A$2:$A$7000,EDATE($E4,AI$1-1))/(INDEX(요약_월별시즈널리티!$F$7:$F$18,MONTH(EDATE($E4,AI$1-1)))/100))),"")</f>
        <v>8471851.7103066742</v>
      </c>
      <c r="AJ4" cm="1">
        <f t="array" ref="AJ4">IFERROR(IF($A4="","",IF(SUMIFS(RAW_매출A!$J$2:$J$7000,RAW_매출A!$B$2:$B$7000,$A4,RAW_매출A!$A$2:$A$7000,EDATE($E4,AJ$1-1))=0,"",SUMIFS(RAW_매출A!$J$2:$J$7000,RAW_매출A!$B$2:$B$7000,$A4,RAW_매출A!$A$2:$A$7000,EDATE($E4,AJ$1-1))/(INDEX(요약_월별시즈널리티!$F$7:$F$18,MONTH(EDATE($E4,AJ$1-1)))/100))),"")</f>
        <v>8914394.1750981845</v>
      </c>
      <c r="AK4" cm="1">
        <f t="array" ref="AK4">IFERROR(IF($A4="","",IF(SUMIFS(RAW_매출A!$J$2:$J$7000,RAW_매출A!$B$2:$B$7000,$A4,RAW_매출A!$A$2:$A$7000,EDATE($E4,AK$1-1))=0,"",SUMIFS(RAW_매출A!$J$2:$J$7000,RAW_매출A!$B$2:$B$7000,$A4,RAW_매출A!$A$2:$A$7000,EDATE($E4,AK$1-1))/(INDEX(요약_월별시즈널리티!$F$7:$F$18,MONTH(EDATE($E4,AK$1-1)))/100))),"")</f>
        <v>9985305.4420003984</v>
      </c>
      <c r="AL4" cm="1">
        <f t="array" ref="AL4">IFERROR(IF($A4="","",IF(SUMIFS(RAW_매출A!$J$2:$J$7000,RAW_매출A!$B$2:$B$7000,$A4,RAW_매출A!$A$2:$A$7000,EDATE($E4,AL$1-1))=0,"",SUMIFS(RAW_매출A!$J$2:$J$7000,RAW_매출A!$B$2:$B$7000,$A4,RAW_매출A!$A$2:$A$7000,EDATE($E4,AL$1-1))/(INDEX(요약_월별시즈널리티!$F$7:$F$18,MONTH(EDATE($E4,AL$1-1)))/100))),"")</f>
        <v>9902195.5852613635</v>
      </c>
      <c r="AM4" cm="1">
        <f t="array" ref="AM4">IFERROR(IF($A4="","",IF(SUMIFS(RAW_매출A!$J$2:$J$7000,RAW_매출A!$B$2:$B$7000,$A4,RAW_매출A!$A$2:$A$7000,EDATE($E4,AM$1-1))=0,"",SUMIFS(RAW_매출A!$J$2:$J$7000,RAW_매출A!$B$2:$B$7000,$A4,RAW_매출A!$A$2:$A$7000,EDATE($E4,AM$1-1))/(INDEX(요약_월별시즈널리티!$F$7:$F$18,MONTH(EDATE($E4,AM$1-1)))/100))),"")</f>
        <v>10182971.194065999</v>
      </c>
      <c r="AN4" cm="1">
        <f t="array" ref="AN4">IFERROR(IF($A4="","",IF(SUMIFS(RAW_매출A!$J$2:$J$7000,RAW_매출A!$B$2:$B$7000,$A4,RAW_매출A!$A$2:$A$7000,EDATE($E4,AN$1-1))=0,"",SUMIFS(RAW_매출A!$J$2:$J$7000,RAW_매출A!$B$2:$B$7000,$A4,RAW_매출A!$A$2:$A$7000,EDATE($E4,AN$1-1))/(INDEX(요약_월별시즈널리티!$F$7:$F$18,MONTH(EDATE($E4,AN$1-1)))/100))),"")</f>
        <v>9764169.7193140034</v>
      </c>
      <c r="AO4" cm="1">
        <f t="array" ref="AO4">IFERROR(IF($A4="","",IF(SUMIFS(RAW_매출A!$J$2:$J$7000,RAW_매출A!$B$2:$B$7000,$A4,RAW_매출A!$A$2:$A$7000,EDATE($E4,AO$1-1))=0,"",SUMIFS(RAW_매출A!$J$2:$J$7000,RAW_매출A!$B$2:$B$7000,$A4,RAW_매출A!$A$2:$A$7000,EDATE($E4,AO$1-1))/(INDEX(요약_월별시즈널리티!$F$7:$F$18,MONTH(EDATE($E4,AO$1-1)))/100))),"")</f>
        <v>10345086.842275539</v>
      </c>
      <c r="AP4" cm="1">
        <f t="array" ref="AP4">IFERROR(IF($A4="","",IF(SUMIFS(RAW_매출A!$J$2:$J$7000,RAW_매출A!$B$2:$B$7000,$A4,RAW_매출A!$A$2:$A$7000,EDATE($E4,AP$1-1))=0,"",SUMIFS(RAW_매출A!$J$2:$J$7000,RAW_매출A!$B$2:$B$7000,$A4,RAW_매출A!$A$2:$A$7000,EDATE($E4,AP$1-1))/(INDEX(요약_월별시즈널리티!$F$7:$F$18,MONTH(EDATE($E4,AP$1-1)))/100))),"")</f>
        <v>10782317.094231881</v>
      </c>
      <c r="AQ4" cm="1">
        <f t="array" ref="AQ4">IFERROR(IF($A4="","",IF(SUMIFS(RAW_매출A!$J$2:$J$7000,RAW_매출A!$B$2:$B$7000,$A4,RAW_매출A!$A$2:$A$7000,EDATE($E4,AQ$1-1))=0,"",SUMIFS(RAW_매출A!$J$2:$J$7000,RAW_매출A!$B$2:$B$7000,$A4,RAW_매출A!$A$2:$A$7000,EDATE($E4,AQ$1-1))/(INDEX(요약_월별시즈널리티!$F$7:$F$18,MONTH(EDATE($E4,AQ$1-1)))/100))),"")</f>
        <v>11070715.166064208</v>
      </c>
      <c r="AR4" cm="1">
        <f t="array" ref="AR4">IFERROR(IF($A4="","",IF(SUMIFS(RAW_매출A!$J$2:$J$7000,RAW_매출A!$B$2:$B$7000,$A4,RAW_매출A!$A$2:$A$7000,EDATE($E4,AR$1-1))=0,"",SUMIFS(RAW_매출A!$J$2:$J$7000,RAW_매출A!$B$2:$B$7000,$A4,RAW_매출A!$A$2:$A$7000,EDATE($E4,AR$1-1))/(INDEX(요약_월별시즈널리티!$F$7:$F$18,MONTH(EDATE($E4,AR$1-1)))/100))),"")</f>
        <v>10232268.058813799</v>
      </c>
      <c r="AS4" cm="1">
        <f t="array" ref="AS4">IFERROR(IF($A4="","",IF(SUMIFS(RAW_매출A!$J$2:$J$7000,RAW_매출A!$B$2:$B$7000,$A4,RAW_매출A!$A$2:$A$7000,EDATE($E4,AS$1-1))=0,"",SUMIFS(RAW_매출A!$J$2:$J$7000,RAW_매출A!$B$2:$B$7000,$A4,RAW_매출A!$A$2:$A$7000,EDATE($E4,AS$1-1))/(INDEX(요약_월별시즈널리티!$F$7:$F$18,MONTH(EDATE($E4,AS$1-1)))/100))),"")</f>
        <v>11620338.781611472</v>
      </c>
      <c r="AT4" cm="1">
        <f t="array" ref="AT4">IFERROR(IF($A4="","",IF(SUMIFS(RAW_매출A!$J$2:$J$7000,RAW_매출A!$B$2:$B$7000,$A4,RAW_매출A!$A$2:$A$7000,EDATE($E4,AT$1-1))=0,"",SUMIFS(RAW_매출A!$J$2:$J$7000,RAW_매출A!$B$2:$B$7000,$A4,RAW_매출A!$A$2:$A$7000,EDATE($E4,AT$1-1))/(INDEX(요약_월별시즈널리티!$F$7:$F$18,MONTH(EDATE($E4,AT$1-1)))/100))),"")</f>
        <v>11672574.943010388</v>
      </c>
      <c r="AU4" cm="1">
        <f t="array" ref="AU4">IFERROR(IF($A4="","",IF(SUMIFS(RAW_매출A!$J$2:$J$7000,RAW_매출A!$B$2:$B$7000,$A4,RAW_매출A!$A$2:$A$7000,EDATE($E4,AU$1-1))=0,"",SUMIFS(RAW_매출A!$J$2:$J$7000,RAW_매출A!$B$2:$B$7000,$A4,RAW_매출A!$A$2:$A$7000,EDATE($E4,AU$1-1))/(INDEX(요약_월별시즈널리티!$F$7:$F$18,MONTH(EDATE($E4,AU$1-1)))/100))),"")</f>
        <v>9990954.2941214927</v>
      </c>
      <c r="AV4" cm="1">
        <f t="array" ref="AV4">IFERROR(IF($A4="","",IF(SUMIFS(RAW_매출A!$J$2:$J$7000,RAW_매출A!$B$2:$B$7000,$A4,RAW_매출A!$A$2:$A$7000,EDATE($E4,AV$1-1))=0,"",SUMIFS(RAW_매출A!$J$2:$J$7000,RAW_매출A!$B$2:$B$7000,$A4,RAW_매출A!$A$2:$A$7000,EDATE($E4,AV$1-1))/(INDEX(요약_월별시즈널리티!$F$7:$F$18,MONTH(EDATE($E4,AV$1-1)))/100))),"")</f>
        <v>9947891.4418157414</v>
      </c>
      <c r="AW4" cm="1">
        <f t="array" ref="AW4">IFERROR(IF($A4="","",IF(SUMIFS(RAW_매출A!$J$2:$J$7000,RAW_매출A!$B$2:$B$7000,$A4,RAW_매출A!$A$2:$A$7000,EDATE($E4,AW$1-1))=0,"",SUMIFS(RAW_매출A!$J$2:$J$7000,RAW_매출A!$B$2:$B$7000,$A4,RAW_매출A!$A$2:$A$7000,EDATE($E4,AW$1-1))/(INDEX(요약_월별시즈널리티!$F$7:$F$18,MONTH(EDATE($E4,AW$1-1)))/100))),"")</f>
        <v>10510796.899163241</v>
      </c>
      <c r="AX4" cm="1">
        <f t="array" ref="AX4">IFERROR(IF($A4="","",IF(SUMIFS(RAW_매출A!$J$2:$J$7000,RAW_매출A!$B$2:$B$7000,$A4,RAW_매출A!$A$2:$A$7000,EDATE($E4,AX$1-1))=0,"",SUMIFS(RAW_매출A!$J$2:$J$7000,RAW_매출A!$B$2:$B$7000,$A4,RAW_매출A!$A$2:$A$7000,EDATE($E4,AX$1-1))/(INDEX(요약_월별시즈널리티!$F$7:$F$18,MONTH(EDATE($E4,AX$1-1)))/100))),"")</f>
        <v>11487381.765595526</v>
      </c>
      <c r="AY4" cm="1">
        <f t="array" ref="AY4">IFERROR(IF($A4="","",IF(SUMIFS(RAW_매출A!$J$2:$J$7000,RAW_매출A!$B$2:$B$7000,$A4,RAW_매출A!$A$2:$A$7000,EDATE($E4,AY$1-1))=0,"",SUMIFS(RAW_매출A!$J$2:$J$7000,RAW_매출A!$B$2:$B$7000,$A4,RAW_매출A!$A$2:$A$7000,EDATE($E4,AY$1-1))/(INDEX(요약_월별시즈널리티!$F$7:$F$18,MONTH(EDATE($E4,AY$1-1)))/100))),"")</f>
        <v>12074111.364558974</v>
      </c>
      <c r="AZ4" cm="1">
        <f t="array" ref="AZ4">IFERROR(IF($A4="","",IF(SUMIFS(RAW_매출A!$J$2:$J$7000,RAW_매출A!$B$2:$B$7000,$A4,RAW_매출A!$A$2:$A$7000,EDATE($E4,AZ$1-1))=0,"",SUMIFS(RAW_매출A!$J$2:$J$7000,RAW_매출A!$B$2:$B$7000,$A4,RAW_매출A!$A$2:$A$7000,EDATE($E4,AZ$1-1))/(INDEX(요약_월별시즈널리티!$F$7:$F$18,MONTH(EDATE($E4,AZ$1-1)))/100))),"")</f>
        <v>12074515.526634824</v>
      </c>
      <c r="BA4" cm="1">
        <f t="array" ref="BA4">IFERROR(IF($A4="","",IF(SUMIFS(RAW_매출A!$J$2:$J$7000,RAW_매출A!$B$2:$B$7000,$A4,RAW_매출A!$A$2:$A$7000,EDATE($E4,BA$1-1))=0,"",SUMIFS(RAW_매출A!$J$2:$J$7000,RAW_매출A!$B$2:$B$7000,$A4,RAW_매출A!$A$2:$A$7000,EDATE($E4,BA$1-1))/(INDEX(요약_월별시즈널리티!$F$7:$F$18,MONTH(EDATE($E4,BA$1-1)))/100))),"")</f>
        <v>10947159.912030332</v>
      </c>
      <c r="BB4" cm="1">
        <f t="array" ref="BB4">IFERROR(IF($A4="","",IF(SUMIFS(RAW_매출A!$J$2:$J$7000,RAW_매출A!$B$2:$B$7000,$A4,RAW_매출A!$A$2:$A$7000,EDATE($E4,BB$1-1))=0,"",SUMIFS(RAW_매출A!$J$2:$J$7000,RAW_매출A!$B$2:$B$7000,$A4,RAW_매출A!$A$2:$A$7000,EDATE($E4,BB$1-1))/(INDEX(요약_월별시즈널리티!$F$7:$F$18,MONTH(EDATE($E4,BB$1-1)))/100))),"")</f>
        <v>11945869.665090811</v>
      </c>
      <c r="BC4" cm="1">
        <f t="array" ref="BC4">IFERROR(IF($A4="","",IF(SUMIFS(RAW_매출A!$J$2:$J$7000,RAW_매출A!$B$2:$B$7000,$A4,RAW_매출A!$A$2:$A$7000,EDATE($E4,BC$1-1))=0,"",SUMIFS(RAW_매출A!$J$2:$J$7000,RAW_매출A!$B$2:$B$7000,$A4,RAW_매출A!$A$2:$A$7000,EDATE($E4,BC$1-1))/(INDEX(요약_월별시즈널리티!$F$7:$F$18,MONTH(EDATE($E4,BC$1-1)))/100))),"")</f>
        <v>10794409.418005308</v>
      </c>
      <c r="BD4" cm="1">
        <f t="array" ref="BD4">IFERROR(IF($A4="","",IF(SUMIFS(RAW_매출A!$J$2:$J$7000,RAW_매출A!$B$2:$B$7000,$A4,RAW_매출A!$A$2:$A$7000,EDATE($E4,BD$1-1))=0,"",SUMIFS(RAW_매출A!$J$2:$J$7000,RAW_매출A!$B$2:$B$7000,$A4,RAW_매출A!$A$2:$A$7000,EDATE($E4,BD$1-1))/(INDEX(요약_월별시즈널리티!$F$7:$F$18,MONTH(EDATE($E4,BD$1-1)))/100))),"")</f>
        <v>10341172.788409987</v>
      </c>
      <c r="BE4" cm="1">
        <f t="array" ref="BE4">IFERROR(IF($A4="","",IF(SUMIFS(RAW_매출A!$J$2:$J$7000,RAW_매출A!$B$2:$B$7000,$A4,RAW_매출A!$A$2:$A$7000,EDATE($E4,BE$1-1))=0,"",SUMIFS(RAW_매출A!$J$2:$J$7000,RAW_매출A!$B$2:$B$7000,$A4,RAW_매출A!$A$2:$A$7000,EDATE($E4,BE$1-1))/(INDEX(요약_월별시즈널리티!$F$7:$F$18,MONTH(EDATE($E4,BE$1-1)))/100))),"")</f>
        <v>14344621.275529495</v>
      </c>
      <c r="BF4" cm="1">
        <f t="array" ref="BF4">IFERROR(IF($A4="","",IF(SUMIFS(RAW_매출A!$J$2:$J$7000,RAW_매출A!$B$2:$B$7000,$A4,RAW_매출A!$A$2:$A$7000,EDATE($E4,BF$1-1))=0,"",SUMIFS(RAW_매출A!$J$2:$J$7000,RAW_매출A!$B$2:$B$7000,$A4,RAW_매출A!$A$2:$A$7000,EDATE($E4,BF$1-1))/(INDEX(요약_월별시즈널리티!$F$7:$F$18,MONTH(EDATE($E4,BF$1-1)))/100))),"")</f>
        <v>11358962.507645858</v>
      </c>
      <c r="BG4" cm="1">
        <f t="array" ref="BG4">IFERROR(IF($A4="","",IF(SUMIFS(RAW_매출A!$J$2:$J$7000,RAW_매출A!$B$2:$B$7000,$A4,RAW_매출A!$A$2:$A$7000,EDATE($E4,BG$1-1))=0,"",SUMIFS(RAW_매출A!$J$2:$J$7000,RAW_매출A!$B$2:$B$7000,$A4,RAW_매출A!$A$2:$A$7000,EDATE($E4,BG$1-1))/(INDEX(요약_월별시즈널리티!$F$7:$F$18,MONTH(EDATE($E4,BG$1-1)))/100))),"")</f>
        <v>10513470.217028184</v>
      </c>
      <c r="BH4" cm="1">
        <f t="array" ref="BH4">IFERROR(IF($A4="","",IF(SUMIFS(RAW_매출A!$J$2:$J$7000,RAW_매출A!$B$2:$B$7000,$A4,RAW_매출A!$A$2:$A$7000,EDATE($E4,BH$1-1))=0,"",SUMIFS(RAW_매출A!$J$2:$J$7000,RAW_매출A!$B$2:$B$7000,$A4,RAW_매출A!$A$2:$A$7000,EDATE($E4,BH$1-1))/(INDEX(요약_월별시즈널리티!$F$7:$F$18,MONTH(EDATE($E4,BH$1-1)))/100))),"")</f>
        <v>11533675.816676974</v>
      </c>
      <c r="BI4" cm="1">
        <f t="array" ref="BI4">IFERROR(IF($A4="","",IF(SUMIFS(RAW_매출A!$J$2:$J$7000,RAW_매출A!$B$2:$B$7000,$A4,RAW_매출A!$A$2:$A$7000,EDATE($E4,BI$1-1))=0,"",SUMIFS(RAW_매출A!$J$2:$J$7000,RAW_매출A!$B$2:$B$7000,$A4,RAW_매출A!$A$2:$A$7000,EDATE($E4,BI$1-1))/(INDEX(요약_월별시즈널리티!$F$7:$F$18,MONTH(EDATE($E4,BI$1-1)))/100))),"")</f>
        <v>10900802.529433271</v>
      </c>
      <c r="BJ4" cm="1">
        <f t="array" ref="BJ4">IFERROR(IF($A4="","",IF(SUMIFS(RAW_매출A!$J$2:$J$7000,RAW_매출A!$B$2:$B$7000,$A4,RAW_매출A!$A$2:$A$7000,EDATE($E4,BJ$1-1))=0,"",SUMIFS(RAW_매출A!$J$2:$J$7000,RAW_매출A!$B$2:$B$7000,$A4,RAW_매출A!$A$2:$A$7000,EDATE($E4,BJ$1-1))/(INDEX(요약_월별시즈널리티!$F$7:$F$18,MONTH(EDATE($E4,BJ$1-1)))/100))),"")</f>
        <v>11660950.314793583</v>
      </c>
      <c r="BK4" cm="1">
        <f t="array" ref="BK4">IFERROR(IF($A4="","",IF(SUMIFS(RAW_매출A!$J$2:$J$7000,RAW_매출A!$B$2:$B$7000,$A4,RAW_매출A!$A$2:$A$7000,EDATE($E4,BK$1-1))=0,"",SUMIFS(RAW_매출A!$J$2:$J$7000,RAW_매출A!$B$2:$B$7000,$A4,RAW_매출A!$A$2:$A$7000,EDATE($E4,BK$1-1))/(INDEX(요약_월별시즈널리티!$F$7:$F$18,MONTH(EDATE($E4,BK$1-1)))/100))),"")</f>
        <v>11512938.653992364</v>
      </c>
      <c r="BL4" cm="1">
        <f t="array" ref="BL4">IFERROR(IF($A4="","",IF(SUMIFS(RAW_매출A!$J$2:$J$7000,RAW_매출A!$B$2:$B$7000,$A4,RAW_매출A!$A$2:$A$7000,EDATE($E4,BL$1-1))=0,"",SUMIFS(RAW_매출A!$J$2:$J$7000,RAW_매출A!$B$2:$B$7000,$A4,RAW_매출A!$A$2:$A$7000,EDATE($E4,BL$1-1))/(INDEX(요약_월별시즈널리티!$F$7:$F$18,MONTH(EDATE($E4,BL$1-1)))/100))),"")</f>
        <v>11373693.479959777</v>
      </c>
      <c r="BM4" cm="1">
        <f t="array" ref="BM4">IFERROR(IF($A4="","",IF(SUMIFS(RAW_매출A!$J$2:$J$7000,RAW_매출A!$B$2:$B$7000,$A4,RAW_매출A!$A$2:$A$7000,EDATE($E4,BM$1-1))=0,"",SUMIFS(RAW_매출A!$J$2:$J$7000,RAW_매출A!$B$2:$B$7000,$A4,RAW_매출A!$A$2:$A$7000,EDATE($E4,BM$1-1))/(INDEX(요약_월별시즈널리티!$F$7:$F$18,MONTH(EDATE($E4,BM$1-1)))/100))),"")</f>
        <v>11962704.848966125</v>
      </c>
      <c r="BN4" cm="1">
        <f t="array" ref="BN4">IFERROR(IF($A4="","",IF(SUMIFS(RAW_매출A!$J$2:$J$7000,RAW_매출A!$B$2:$B$7000,$A4,RAW_매출A!$A$2:$A$7000,EDATE($E4,BN$1-1))=0,"",SUMIFS(RAW_매출A!$J$2:$J$7000,RAW_매출A!$B$2:$B$7000,$A4,RAW_매출A!$A$2:$A$7000,EDATE($E4,BN$1-1))/(INDEX(요약_월별시즈널리티!$F$7:$F$18,MONTH(EDATE($E4,BN$1-1)))/100))),"")</f>
        <v>12213505.737670107</v>
      </c>
    </row>
    <row r="5" spans="1:66" x14ac:dyDescent="0.3">
      <c r="A5" t="str">
        <f>세팅!A6</f>
        <v>(0004) 신림점</v>
      </c>
      <c r="B5" t="str">
        <f>세팅!B6</f>
        <v>150-4</v>
      </c>
      <c r="C5">
        <f t="shared" si="0"/>
        <v>4</v>
      </c>
      <c r="D5" t="str">
        <f t="shared" si="1"/>
        <v>3+</v>
      </c>
      <c r="E5" s="1">
        <f>세팅!D6</f>
        <v>42644</v>
      </c>
      <c r="F5">
        <f t="shared" si="2"/>
        <v>5385185.1420037868</v>
      </c>
      <c r="G5" cm="1">
        <f t="array" ref="G5">IFERROR(IF($A5="","",IF(SUMIFS(RAW_매출A!$J$2:$J$7000,RAW_매출A!$B$2:$B$7000,$A5,RAW_매출A!$A$2:$A$7000,EDATE($E5,G$1-1))=0,"",SUMIFS(RAW_매출A!$J$2:$J$7000,RAW_매출A!$B$2:$B$7000,$A5,RAW_매출A!$A$2:$A$7000,EDATE($E5,G$1-1))/(INDEX(요약_월별시즈널리티!$F$7:$F$18,MONTH(EDATE($E5,G$1-1)))/100))),"")</f>
        <v>3412790.2580577787</v>
      </c>
      <c r="H5" cm="1">
        <f t="array" ref="H5">IFERROR(IF($A5="","",IF(SUMIFS(RAW_매출A!$J$2:$J$7000,RAW_매출A!$B$2:$B$7000,$A5,RAW_매출A!$A$2:$A$7000,EDATE($E5,H$1-1))=0,"",SUMIFS(RAW_매출A!$J$2:$J$7000,RAW_매출A!$B$2:$B$7000,$A5,RAW_매출A!$A$2:$A$7000,EDATE($E5,H$1-1))/(INDEX(요약_월별시즈널리티!$F$7:$F$18,MONTH(EDATE($E5,H$1-1)))/100))),"")</f>
        <v>3826629.2849467914</v>
      </c>
      <c r="I5" cm="1">
        <f t="array" ref="I5">IFERROR(IF($A5="","",IF(SUMIFS(RAW_매출A!$J$2:$J$7000,RAW_매출A!$B$2:$B$7000,$A5,RAW_매출A!$A$2:$A$7000,EDATE($E5,I$1-1))=0,"",SUMIFS(RAW_매출A!$J$2:$J$7000,RAW_매출A!$B$2:$B$7000,$A5,RAW_매출A!$A$2:$A$7000,EDATE($E5,I$1-1))/(INDEX(요약_월별시즈널리티!$F$7:$F$18,MONTH(EDATE($E5,I$1-1)))/100))),"")</f>
        <v>4662647.9569255589</v>
      </c>
      <c r="J5" s="28" cm="1">
        <f t="array" ref="J5">IFERROR(IF($A5="","",IF(SUMIFS(RAW_매출A!$J$2:$J$7000,RAW_매출A!$B$2:$B$7000,$A5,RAW_매출A!$A$2:$A$7000,EDATE($E5,J$1-1))=0,"",SUMIFS(RAW_매출A!$J$2:$J$7000,RAW_매출A!$B$2:$B$7000,$A5,RAW_매출A!$A$2:$A$7000,EDATE($E5,J$1-1))/(INDEX(요약_월별시즈널리티!$F$7:$F$18,MONTH(EDATE($E5,J$1-1)))/100))),"")</f>
        <v>5391610.3763548667</v>
      </c>
      <c r="K5" s="28" cm="1">
        <f t="array" ref="K5">IFERROR(IF($A5="","",IF(SUMIFS(RAW_매출A!$J$2:$J$7000,RAW_매출A!$B$2:$B$7000,$A5,RAW_매출A!$A$2:$A$7000,EDATE($E5,K$1-1))=0,"",SUMIFS(RAW_매출A!$J$2:$J$7000,RAW_매출A!$B$2:$B$7000,$A5,RAW_매출A!$A$2:$A$7000,EDATE($E5,K$1-1))/(INDEX(요약_월별시즈널리티!$F$7:$F$18,MONTH(EDATE($E5,K$1-1)))/100))),"")</f>
        <v>5459866.4144345485</v>
      </c>
      <c r="L5" s="28" cm="1">
        <f t="array" ref="L5">IFERROR(IF($A5="","",IF(SUMIFS(RAW_매출A!$J$2:$J$7000,RAW_매출A!$B$2:$B$7000,$A5,RAW_매출A!$A$2:$A$7000,EDATE($E5,L$1-1))=0,"",SUMIFS(RAW_매출A!$J$2:$J$7000,RAW_매출A!$B$2:$B$7000,$A5,RAW_매출A!$A$2:$A$7000,EDATE($E5,L$1-1))/(INDEX(요약_월별시즈널리티!$F$7:$F$18,MONTH(EDATE($E5,L$1-1)))/100))),"")</f>
        <v>5336950.2702742852</v>
      </c>
      <c r="M5" s="28" cm="1">
        <f t="array" ref="M5">IFERROR(IF($A5="","",IF(SUMIFS(RAW_매출A!$J$2:$J$7000,RAW_매출A!$B$2:$B$7000,$A5,RAW_매출A!$A$2:$A$7000,EDATE($E5,M$1-1))=0,"",SUMIFS(RAW_매출A!$J$2:$J$7000,RAW_매출A!$B$2:$B$7000,$A5,RAW_매출A!$A$2:$A$7000,EDATE($E5,M$1-1))/(INDEX(요약_월별시즈널리티!$F$7:$F$18,MONTH(EDATE($E5,M$1-1)))/100))),"")</f>
        <v>5652854.7254946474</v>
      </c>
      <c r="N5" s="28" cm="1">
        <f t="array" ref="N5">IFERROR(IF($A5="","",IF(SUMIFS(RAW_매출A!$J$2:$J$7000,RAW_매출A!$B$2:$B$7000,$A5,RAW_매출A!$A$2:$A$7000,EDATE($E5,N$1-1))=0,"",SUMIFS(RAW_매출A!$J$2:$J$7000,RAW_매출A!$B$2:$B$7000,$A5,RAW_매출A!$A$2:$A$7000,EDATE($E5,N$1-1))/(INDEX(요약_월별시즈널리티!$F$7:$F$18,MONTH(EDATE($E5,N$1-1)))/100))),"")</f>
        <v>5406818.1045540916</v>
      </c>
      <c r="O5" s="28" cm="1">
        <f t="array" ref="O5">IFERROR(IF($A5="","",IF(SUMIFS(RAW_매출A!$J$2:$J$7000,RAW_매출A!$B$2:$B$7000,$A5,RAW_매출A!$A$2:$A$7000,EDATE($E5,O$1-1))=0,"",SUMIFS(RAW_매출A!$J$2:$J$7000,RAW_매출A!$B$2:$B$7000,$A5,RAW_매출A!$A$2:$A$7000,EDATE($E5,O$1-1))/(INDEX(요약_월별시즈널리티!$F$7:$F$18,MONTH(EDATE($E5,O$1-1)))/100))),"")</f>
        <v>5063010.9609102858</v>
      </c>
      <c r="P5" cm="1">
        <f t="array" ref="P5">IFERROR(IF($A5="","",IF(SUMIFS(RAW_매출A!$J$2:$J$7000,RAW_매출A!$B$2:$B$7000,$A5,RAW_매출A!$A$2:$A$7000,EDATE($E5,P$1-1))=0,"",SUMIFS(RAW_매출A!$J$2:$J$7000,RAW_매출A!$B$2:$B$7000,$A5,RAW_매출A!$A$2:$A$7000,EDATE($E5,P$1-1))/(INDEX(요약_월별시즈널리티!$F$7:$F$18,MONTH(EDATE($E5,P$1-1)))/100))),"")</f>
        <v>6105351.9899056097</v>
      </c>
      <c r="Q5" cm="1">
        <f t="array" ref="Q5">IFERROR(IF($A5="","",IF(SUMIFS(RAW_매출A!$J$2:$J$7000,RAW_매출A!$B$2:$B$7000,$A5,RAW_매출A!$A$2:$A$7000,EDATE($E5,Q$1-1))=0,"",SUMIFS(RAW_매출A!$J$2:$J$7000,RAW_매출A!$B$2:$B$7000,$A5,RAW_매출A!$A$2:$A$7000,EDATE($E5,Q$1-1))/(INDEX(요약_월별시즈널리티!$F$7:$F$18,MONTH(EDATE($E5,Q$1-1)))/100))),"")</f>
        <v>5919924.6567477575</v>
      </c>
      <c r="R5" cm="1">
        <f t="array" ref="R5">IFERROR(IF($A5="","",IF(SUMIFS(RAW_매출A!$J$2:$J$7000,RAW_매출A!$B$2:$B$7000,$A5,RAW_매출A!$A$2:$A$7000,EDATE($E5,R$1-1))=0,"",SUMIFS(RAW_매출A!$J$2:$J$7000,RAW_매출A!$B$2:$B$7000,$A5,RAW_매출A!$A$2:$A$7000,EDATE($E5,R$1-1))/(INDEX(요약_월별시즈널리티!$F$7:$F$18,MONTH(EDATE($E5,R$1-1)))/100))),"")</f>
        <v>6335170.9475070499</v>
      </c>
      <c r="S5" cm="1">
        <f t="array" ref="S5">IFERROR(IF($A5="","",IF(SUMIFS(RAW_매출A!$J$2:$J$7000,RAW_매출A!$B$2:$B$7000,$A5,RAW_매출A!$A$2:$A$7000,EDATE($E5,S$1-1))=0,"",SUMIFS(RAW_매출A!$J$2:$J$7000,RAW_매출A!$B$2:$B$7000,$A5,RAW_매출A!$A$2:$A$7000,EDATE($E5,S$1-1))/(INDEX(요약_월별시즈널리티!$F$7:$F$18,MONTH(EDATE($E5,S$1-1)))/100))),"")</f>
        <v>6253754.3157160161</v>
      </c>
      <c r="T5" cm="1">
        <f t="array" ref="T5">IFERROR(IF($A5="","",IF(SUMIFS(RAW_매출A!$J$2:$J$7000,RAW_매출A!$B$2:$B$7000,$A5,RAW_매출A!$A$2:$A$7000,EDATE($E5,T$1-1))=0,"",SUMIFS(RAW_매출A!$J$2:$J$7000,RAW_매출A!$B$2:$B$7000,$A5,RAW_매출A!$A$2:$A$7000,EDATE($E5,T$1-1))/(INDEX(요약_월별시즈널리티!$F$7:$F$18,MONTH(EDATE($E5,T$1-1)))/100))),"")</f>
        <v>5489253.6052888837</v>
      </c>
      <c r="U5" cm="1">
        <f t="array" ref="U5">IFERROR(IF($A5="","",IF(SUMIFS(RAW_매출A!$J$2:$J$7000,RAW_매출A!$B$2:$B$7000,$A5,RAW_매출A!$A$2:$A$7000,EDATE($E5,U$1-1))=0,"",SUMIFS(RAW_매출A!$J$2:$J$7000,RAW_매출A!$B$2:$B$7000,$A5,RAW_매출A!$A$2:$A$7000,EDATE($E5,U$1-1))/(INDEX(요약_월별시즈널리티!$F$7:$F$18,MONTH(EDATE($E5,U$1-1)))/100))),"")</f>
        <v>5821051.7768591195</v>
      </c>
      <c r="V5" cm="1">
        <f t="array" ref="V5">IFERROR(IF($A5="","",IF(SUMIFS(RAW_매출A!$J$2:$J$7000,RAW_매출A!$B$2:$B$7000,$A5,RAW_매출A!$A$2:$A$7000,EDATE($E5,V$1-1))=0,"",SUMIFS(RAW_매출A!$J$2:$J$7000,RAW_매출A!$B$2:$B$7000,$A5,RAW_매출A!$A$2:$A$7000,EDATE($E5,V$1-1))/(INDEX(요약_월별시즈널리티!$F$7:$F$18,MONTH(EDATE($E5,V$1-1)))/100))),"")</f>
        <v>6686783.2846112614</v>
      </c>
      <c r="W5" cm="1">
        <f t="array" ref="W5">IFERROR(IF($A5="","",IF(SUMIFS(RAW_매출A!$J$2:$J$7000,RAW_매출A!$B$2:$B$7000,$A5,RAW_매출A!$A$2:$A$7000,EDATE($E5,W$1-1))=0,"",SUMIFS(RAW_매출A!$J$2:$J$7000,RAW_매출A!$B$2:$B$7000,$A5,RAW_매출A!$A$2:$A$7000,EDATE($E5,W$1-1))/(INDEX(요약_월별시즈널리티!$F$7:$F$18,MONTH(EDATE($E5,W$1-1)))/100))),"")</f>
        <v>7281008.2975629782</v>
      </c>
      <c r="X5" cm="1">
        <f t="array" ref="X5">IFERROR(IF($A5="","",IF(SUMIFS(RAW_매출A!$J$2:$J$7000,RAW_매출A!$B$2:$B$7000,$A5,RAW_매출A!$A$2:$A$7000,EDATE($E5,X$1-1))=0,"",SUMIFS(RAW_매출A!$J$2:$J$7000,RAW_매출A!$B$2:$B$7000,$A5,RAW_매출A!$A$2:$A$7000,EDATE($E5,X$1-1))/(INDEX(요약_월별시즈널리티!$F$7:$F$18,MONTH(EDATE($E5,X$1-1)))/100))),"")</f>
        <v>6850767.0553829381</v>
      </c>
      <c r="Y5" cm="1">
        <f t="array" ref="Y5">IFERROR(IF($A5="","",IF(SUMIFS(RAW_매출A!$J$2:$J$7000,RAW_매출A!$B$2:$B$7000,$A5,RAW_매출A!$A$2:$A$7000,EDATE($E5,Y$1-1))=0,"",SUMIFS(RAW_매출A!$J$2:$J$7000,RAW_매출A!$B$2:$B$7000,$A5,RAW_매출A!$A$2:$A$7000,EDATE($E5,Y$1-1))/(INDEX(요약_월별시즈널리티!$F$7:$F$18,MONTH(EDATE($E5,Y$1-1)))/100))),"")</f>
        <v>6507777.759139576</v>
      </c>
      <c r="Z5" cm="1">
        <f t="array" ref="Z5">IFERROR(IF($A5="","",IF(SUMIFS(RAW_매출A!$J$2:$J$7000,RAW_매출A!$B$2:$B$7000,$A5,RAW_매출A!$A$2:$A$7000,EDATE($E5,Z$1-1))=0,"",SUMIFS(RAW_매출A!$J$2:$J$7000,RAW_매출A!$B$2:$B$7000,$A5,RAW_매출A!$A$2:$A$7000,EDATE($E5,Z$1-1))/(INDEX(요약_월별시즈널리티!$F$7:$F$18,MONTH(EDATE($E5,Z$1-1)))/100))),"")</f>
        <v>6868376.7987814564</v>
      </c>
      <c r="AA5" cm="1">
        <f t="array" ref="AA5">IFERROR(IF($A5="","",IF(SUMIFS(RAW_매출A!$J$2:$J$7000,RAW_매출A!$B$2:$B$7000,$A5,RAW_매출A!$A$2:$A$7000,EDATE($E5,AA$1-1))=0,"",SUMIFS(RAW_매출A!$J$2:$J$7000,RAW_매출A!$B$2:$B$7000,$A5,RAW_매출A!$A$2:$A$7000,EDATE($E5,AA$1-1))/(INDEX(요약_월별시즈널리티!$F$7:$F$18,MONTH(EDATE($E5,AA$1-1)))/100))),"")</f>
        <v>6762680.4744979627</v>
      </c>
      <c r="AB5" cm="1">
        <f t="array" ref="AB5">IFERROR(IF($A5="","",IF(SUMIFS(RAW_매출A!$J$2:$J$7000,RAW_매출A!$B$2:$B$7000,$A5,RAW_매출A!$A$2:$A$7000,EDATE($E5,AB$1-1))=0,"",SUMIFS(RAW_매출A!$J$2:$J$7000,RAW_매출A!$B$2:$B$7000,$A5,RAW_매출A!$A$2:$A$7000,EDATE($E5,AB$1-1))/(INDEX(요약_월별시즈널리티!$F$7:$F$18,MONTH(EDATE($E5,AB$1-1)))/100))),"")</f>
        <v>7285153.2271976499</v>
      </c>
      <c r="AC5" cm="1">
        <f t="array" ref="AC5">IFERROR(IF($A5="","",IF(SUMIFS(RAW_매출A!$J$2:$J$7000,RAW_매출A!$B$2:$B$7000,$A5,RAW_매출A!$A$2:$A$7000,EDATE($E5,AC$1-1))=0,"",SUMIFS(RAW_매출A!$J$2:$J$7000,RAW_매출A!$B$2:$B$7000,$A5,RAW_매출A!$A$2:$A$7000,EDATE($E5,AC$1-1))/(INDEX(요약_월별시즈널리티!$F$7:$F$18,MONTH(EDATE($E5,AC$1-1)))/100))),"")</f>
        <v>6551017.4359143777</v>
      </c>
      <c r="AD5" cm="1">
        <f t="array" ref="AD5">IFERROR(IF($A5="","",IF(SUMIFS(RAW_매출A!$J$2:$J$7000,RAW_매출A!$B$2:$B$7000,$A5,RAW_매출A!$A$2:$A$7000,EDATE($E5,AD$1-1))=0,"",SUMIFS(RAW_매출A!$J$2:$J$7000,RAW_매출A!$B$2:$B$7000,$A5,RAW_매출A!$A$2:$A$7000,EDATE($E5,AD$1-1))/(INDEX(요약_월별시즈널리티!$F$7:$F$18,MONTH(EDATE($E5,AD$1-1)))/100))),"")</f>
        <v>7983134.3817474144</v>
      </c>
      <c r="AE5" cm="1">
        <f t="array" ref="AE5">IFERROR(IF($A5="","",IF(SUMIFS(RAW_매출A!$J$2:$J$7000,RAW_매출A!$B$2:$B$7000,$A5,RAW_매출A!$A$2:$A$7000,EDATE($E5,AE$1-1))=0,"",SUMIFS(RAW_매출A!$J$2:$J$7000,RAW_매출A!$B$2:$B$7000,$A5,RAW_매출A!$A$2:$A$7000,EDATE($E5,AE$1-1))/(INDEX(요약_월별시즈널리티!$F$7:$F$18,MONTH(EDATE($E5,AE$1-1)))/100))),"")</f>
        <v>6958804.7746050125</v>
      </c>
      <c r="AF5" cm="1">
        <f t="array" ref="AF5">IFERROR(IF($A5="","",IF(SUMIFS(RAW_매출A!$J$2:$J$7000,RAW_매출A!$B$2:$B$7000,$A5,RAW_매출A!$A$2:$A$7000,EDATE($E5,AF$1-1))=0,"",SUMIFS(RAW_매출A!$J$2:$J$7000,RAW_매출A!$B$2:$B$7000,$A5,RAW_매출A!$A$2:$A$7000,EDATE($E5,AF$1-1))/(INDEX(요약_월별시즈널리티!$F$7:$F$18,MONTH(EDATE($E5,AF$1-1)))/100))),"")</f>
        <v>6754231.2077675285</v>
      </c>
      <c r="AG5" cm="1">
        <f t="array" ref="AG5">IFERROR(IF($A5="","",IF(SUMIFS(RAW_매출A!$J$2:$J$7000,RAW_매출A!$B$2:$B$7000,$A5,RAW_매출A!$A$2:$A$7000,EDATE($E5,AG$1-1))=0,"",SUMIFS(RAW_매출A!$J$2:$J$7000,RAW_매출A!$B$2:$B$7000,$A5,RAW_매출A!$A$2:$A$7000,EDATE($E5,AG$1-1))/(INDEX(요약_월별시즈널리티!$F$7:$F$18,MONTH(EDATE($E5,AG$1-1)))/100))),"")</f>
        <v>7678175.3611970497</v>
      </c>
      <c r="AH5" cm="1">
        <f t="array" ref="AH5">IFERROR(IF($A5="","",IF(SUMIFS(RAW_매출A!$J$2:$J$7000,RAW_매출A!$B$2:$B$7000,$A5,RAW_매출A!$A$2:$A$7000,EDATE($E5,AH$1-1))=0,"",SUMIFS(RAW_매출A!$J$2:$J$7000,RAW_매출A!$B$2:$B$7000,$A5,RAW_매출A!$A$2:$A$7000,EDATE($E5,AH$1-1))/(INDEX(요약_월별시즈널리티!$F$7:$F$18,MONTH(EDATE($E5,AH$1-1)))/100))),"")</f>
        <v>8347768.3883293867</v>
      </c>
      <c r="AI5" cm="1">
        <f t="array" ref="AI5">IFERROR(IF($A5="","",IF(SUMIFS(RAW_매출A!$J$2:$J$7000,RAW_매출A!$B$2:$B$7000,$A5,RAW_매출A!$A$2:$A$7000,EDATE($E5,AI$1-1))=0,"",SUMIFS(RAW_매출A!$J$2:$J$7000,RAW_매출A!$B$2:$B$7000,$A5,RAW_매출A!$A$2:$A$7000,EDATE($E5,AI$1-1))/(INDEX(요약_월별시즈널리티!$F$7:$F$18,MONTH(EDATE($E5,AI$1-1)))/100))),"")</f>
        <v>9299094.5146323331</v>
      </c>
      <c r="AJ5" cm="1">
        <f t="array" ref="AJ5">IFERROR(IF($A5="","",IF(SUMIFS(RAW_매출A!$J$2:$J$7000,RAW_매출A!$B$2:$B$7000,$A5,RAW_매출A!$A$2:$A$7000,EDATE($E5,AJ$1-1))=0,"",SUMIFS(RAW_매출A!$J$2:$J$7000,RAW_매출A!$B$2:$B$7000,$A5,RAW_매출A!$A$2:$A$7000,EDATE($E5,AJ$1-1))/(INDEX(요약_월별시즈널리티!$F$7:$F$18,MONTH(EDATE($E5,AJ$1-1)))/100))),"")</f>
        <v>7605102.6797776651</v>
      </c>
      <c r="AK5" cm="1">
        <f t="array" ref="AK5">IFERROR(IF($A5="","",IF(SUMIFS(RAW_매출A!$J$2:$J$7000,RAW_매출A!$B$2:$B$7000,$A5,RAW_매출A!$A$2:$A$7000,EDATE($E5,AK$1-1))=0,"",SUMIFS(RAW_매출A!$J$2:$J$7000,RAW_매출A!$B$2:$B$7000,$A5,RAW_매출A!$A$2:$A$7000,EDATE($E5,AK$1-1))/(INDEX(요약_월별시즈널리티!$F$7:$F$18,MONTH(EDATE($E5,AK$1-1)))/100))),"")</f>
        <v>7493270.856104821</v>
      </c>
      <c r="AL5" cm="1">
        <f t="array" ref="AL5">IFERROR(IF($A5="","",IF(SUMIFS(RAW_매출A!$J$2:$J$7000,RAW_매출A!$B$2:$B$7000,$A5,RAW_매출A!$A$2:$A$7000,EDATE($E5,AL$1-1))=0,"",SUMIFS(RAW_매출A!$J$2:$J$7000,RAW_매출A!$B$2:$B$7000,$A5,RAW_매출A!$A$2:$A$7000,EDATE($E5,AL$1-1))/(INDEX(요약_월별시즈널리티!$F$7:$F$18,MONTH(EDATE($E5,AL$1-1)))/100))),"")</f>
        <v>7121776.9100533444</v>
      </c>
      <c r="AM5" cm="1">
        <f t="array" ref="AM5">IFERROR(IF($A5="","",IF(SUMIFS(RAW_매출A!$J$2:$J$7000,RAW_매출A!$B$2:$B$7000,$A5,RAW_매출A!$A$2:$A$7000,EDATE($E5,AM$1-1))=0,"",SUMIFS(RAW_매출A!$J$2:$J$7000,RAW_매출A!$B$2:$B$7000,$A5,RAW_매출A!$A$2:$A$7000,EDATE($E5,AM$1-1))/(INDEX(요약_월별시즈널리티!$F$7:$F$18,MONTH(EDATE($E5,AM$1-1)))/100))),"")</f>
        <v>7084712.8780454844</v>
      </c>
      <c r="AN5" cm="1">
        <f t="array" ref="AN5">IFERROR(IF($A5="","",IF(SUMIFS(RAW_매출A!$J$2:$J$7000,RAW_매출A!$B$2:$B$7000,$A5,RAW_매출A!$A$2:$A$7000,EDATE($E5,AN$1-1))=0,"",SUMIFS(RAW_매출A!$J$2:$J$7000,RAW_매출A!$B$2:$B$7000,$A5,RAW_매출A!$A$2:$A$7000,EDATE($E5,AN$1-1))/(INDEX(요약_월별시즈널리티!$F$7:$F$18,MONTH(EDATE($E5,AN$1-1)))/100))),"")</f>
        <v>7103645.3445373364</v>
      </c>
      <c r="AO5" cm="1">
        <f t="array" ref="AO5">IFERROR(IF($A5="","",IF(SUMIFS(RAW_매출A!$J$2:$J$7000,RAW_매출A!$B$2:$B$7000,$A5,RAW_매출A!$A$2:$A$7000,EDATE($E5,AO$1-1))=0,"",SUMIFS(RAW_매출A!$J$2:$J$7000,RAW_매출A!$B$2:$B$7000,$A5,RAW_매출A!$A$2:$A$7000,EDATE($E5,AO$1-1))/(INDEX(요약_월별시즈널리티!$F$7:$F$18,MONTH(EDATE($E5,AO$1-1)))/100))),"")</f>
        <v>8835298.9083326906</v>
      </c>
      <c r="AP5" cm="1">
        <f t="array" ref="AP5">IFERROR(IF($A5="","",IF(SUMIFS(RAW_매출A!$J$2:$J$7000,RAW_매출A!$B$2:$B$7000,$A5,RAW_매출A!$A$2:$A$7000,EDATE($E5,AP$1-1))=0,"",SUMIFS(RAW_매출A!$J$2:$J$7000,RAW_매출A!$B$2:$B$7000,$A5,RAW_매출A!$A$2:$A$7000,EDATE($E5,AP$1-1))/(INDEX(요약_월별시즈널리티!$F$7:$F$18,MONTH(EDATE($E5,AP$1-1)))/100))),"")</f>
        <v>7879262.7471043849</v>
      </c>
      <c r="AQ5" cm="1">
        <f t="array" ref="AQ5">IFERROR(IF($A5="","",IF(SUMIFS(RAW_매출A!$J$2:$J$7000,RAW_매출A!$B$2:$B$7000,$A5,RAW_매출A!$A$2:$A$7000,EDATE($E5,AQ$1-1))=0,"",SUMIFS(RAW_매출A!$J$2:$J$7000,RAW_매출A!$B$2:$B$7000,$A5,RAW_매출A!$A$2:$A$7000,EDATE($E5,AQ$1-1))/(INDEX(요약_월별시즈널리티!$F$7:$F$18,MONTH(EDATE($E5,AQ$1-1)))/100))),"")</f>
        <v>7359342.6426609699</v>
      </c>
      <c r="AR5" cm="1">
        <f t="array" ref="AR5">IFERROR(IF($A5="","",IF(SUMIFS(RAW_매출A!$J$2:$J$7000,RAW_매출A!$B$2:$B$7000,$A5,RAW_매출A!$A$2:$A$7000,EDATE($E5,AR$1-1))=0,"",SUMIFS(RAW_매출A!$J$2:$J$7000,RAW_매출A!$B$2:$B$7000,$A5,RAW_매출A!$A$2:$A$7000,EDATE($E5,AR$1-1))/(INDEX(요약_월별시즈널리티!$F$7:$F$18,MONTH(EDATE($E5,AR$1-1)))/100))),"")</f>
        <v>7307478.8152297158</v>
      </c>
      <c r="AS5" cm="1">
        <f t="array" ref="AS5">IFERROR(IF($A5="","",IF(SUMIFS(RAW_매출A!$J$2:$J$7000,RAW_매출A!$B$2:$B$7000,$A5,RAW_매출A!$A$2:$A$7000,EDATE($E5,AS$1-1))=0,"",SUMIFS(RAW_매출A!$J$2:$J$7000,RAW_매출A!$B$2:$B$7000,$A5,RAW_매출A!$A$2:$A$7000,EDATE($E5,AS$1-1))/(INDEX(요약_월별시즈널리티!$F$7:$F$18,MONTH(EDATE($E5,AS$1-1)))/100))),"")</f>
        <v>6405576.3443109747</v>
      </c>
      <c r="AT5" cm="1">
        <f t="array" ref="AT5">IFERROR(IF($A5="","",IF(SUMIFS(RAW_매출A!$J$2:$J$7000,RAW_매출A!$B$2:$B$7000,$A5,RAW_매출A!$A$2:$A$7000,EDATE($E5,AT$1-1))=0,"",SUMIFS(RAW_매출A!$J$2:$J$7000,RAW_매출A!$B$2:$B$7000,$A5,RAW_매출A!$A$2:$A$7000,EDATE($E5,AT$1-1))/(INDEX(요약_월별시즈널리티!$F$7:$F$18,MONTH(EDATE($E5,AT$1-1)))/100))),"")</f>
        <v>7735884.3256501574</v>
      </c>
      <c r="AU5" cm="1">
        <f t="array" ref="AU5">IFERROR(IF($A5="","",IF(SUMIFS(RAW_매출A!$J$2:$J$7000,RAW_매출A!$B$2:$B$7000,$A5,RAW_매출A!$A$2:$A$7000,EDATE($E5,AU$1-1))=0,"",SUMIFS(RAW_매출A!$J$2:$J$7000,RAW_매출A!$B$2:$B$7000,$A5,RAW_매출A!$A$2:$A$7000,EDATE($E5,AU$1-1))/(INDEX(요약_월별시즈널리티!$F$7:$F$18,MONTH(EDATE($E5,AU$1-1)))/100))),"")</f>
        <v>6290354.5696071228</v>
      </c>
      <c r="AV5" cm="1">
        <f t="array" ref="AV5">IFERROR(IF($A5="","",IF(SUMIFS(RAW_매출A!$J$2:$J$7000,RAW_매출A!$B$2:$B$7000,$A5,RAW_매출A!$A$2:$A$7000,EDATE($E5,AV$1-1))=0,"",SUMIFS(RAW_매출A!$J$2:$J$7000,RAW_매출A!$B$2:$B$7000,$A5,RAW_매출A!$A$2:$A$7000,EDATE($E5,AV$1-1))/(INDEX(요약_월별시즈널리티!$F$7:$F$18,MONTH(EDATE($E5,AV$1-1)))/100))),"")</f>
        <v>6315631.2781861341</v>
      </c>
      <c r="AW5" cm="1">
        <f t="array" ref="AW5">IFERROR(IF($A5="","",IF(SUMIFS(RAW_매출A!$J$2:$J$7000,RAW_매출A!$B$2:$B$7000,$A5,RAW_매출A!$A$2:$A$7000,EDATE($E5,AW$1-1))=0,"",SUMIFS(RAW_매출A!$J$2:$J$7000,RAW_매출A!$B$2:$B$7000,$A5,RAW_매출A!$A$2:$A$7000,EDATE($E5,AW$1-1))/(INDEX(요약_월별시즈널리티!$F$7:$F$18,MONTH(EDATE($E5,AW$1-1)))/100))),"")</f>
        <v>5965808.3693258818</v>
      </c>
      <c r="AX5" cm="1">
        <f t="array" ref="AX5">IFERROR(IF($A5="","",IF(SUMIFS(RAW_매출A!$J$2:$J$7000,RAW_매출A!$B$2:$B$7000,$A5,RAW_매출A!$A$2:$A$7000,EDATE($E5,AX$1-1))=0,"",SUMIFS(RAW_매출A!$J$2:$J$7000,RAW_매출A!$B$2:$B$7000,$A5,RAW_매출A!$A$2:$A$7000,EDATE($E5,AX$1-1))/(INDEX(요약_월별시즈널리티!$F$7:$F$18,MONTH(EDATE($E5,AX$1-1)))/100))),"")</f>
        <v>6102482.0804428309</v>
      </c>
      <c r="AY5" cm="1">
        <f t="array" ref="AY5">IFERROR(IF($A5="","",IF(SUMIFS(RAW_매출A!$J$2:$J$7000,RAW_매출A!$B$2:$B$7000,$A5,RAW_매출A!$A$2:$A$7000,EDATE($E5,AY$1-1))=0,"",SUMIFS(RAW_매출A!$J$2:$J$7000,RAW_매출A!$B$2:$B$7000,$A5,RAW_매출A!$A$2:$A$7000,EDATE($E5,AY$1-1))/(INDEX(요약_월별시즈널리티!$F$7:$F$18,MONTH(EDATE($E5,AY$1-1)))/100))),"")</f>
        <v>5897765.6504685152</v>
      </c>
      <c r="AZ5" cm="1">
        <f t="array" ref="AZ5">IFERROR(IF($A5="","",IF(SUMIFS(RAW_매출A!$J$2:$J$7000,RAW_매출A!$B$2:$B$7000,$A5,RAW_매출A!$A$2:$A$7000,EDATE($E5,AZ$1-1))=0,"",SUMIFS(RAW_매출A!$J$2:$J$7000,RAW_매출A!$B$2:$B$7000,$A5,RAW_매출A!$A$2:$A$7000,EDATE($E5,AZ$1-1))/(INDEX(요약_월별시즈널리티!$F$7:$F$18,MONTH(EDATE($E5,AZ$1-1)))/100))),"")</f>
        <v>5076488.8866153043</v>
      </c>
      <c r="BA5" cm="1">
        <f t="array" ref="BA5">IFERROR(IF($A5="","",IF(SUMIFS(RAW_매출A!$J$2:$J$7000,RAW_매출A!$B$2:$B$7000,$A5,RAW_매출A!$A$2:$A$7000,EDATE($E5,BA$1-1))=0,"",SUMIFS(RAW_매출A!$J$2:$J$7000,RAW_매출A!$B$2:$B$7000,$A5,RAW_매출A!$A$2:$A$7000,EDATE($E5,BA$1-1))/(INDEX(요약_월별시즈널리티!$F$7:$F$18,MONTH(EDATE($E5,BA$1-1)))/100))),"")</f>
        <v>7211508.9470297545</v>
      </c>
      <c r="BB5" cm="1">
        <f t="array" ref="BB5">IFERROR(IF($A5="","",IF(SUMIFS(RAW_매출A!$J$2:$J$7000,RAW_매출A!$B$2:$B$7000,$A5,RAW_매출A!$A$2:$A$7000,EDATE($E5,BB$1-1))=0,"",SUMIFS(RAW_매출A!$J$2:$J$7000,RAW_매출A!$B$2:$B$7000,$A5,RAW_매출A!$A$2:$A$7000,EDATE($E5,BB$1-1))/(INDEX(요약_월별시즈널리티!$F$7:$F$18,MONTH(EDATE($E5,BB$1-1)))/100))),"")</f>
        <v>6032544.9350374555</v>
      </c>
      <c r="BC5" cm="1">
        <f t="array" ref="BC5">IFERROR(IF($A5="","",IF(SUMIFS(RAW_매출A!$J$2:$J$7000,RAW_매출A!$B$2:$B$7000,$A5,RAW_매출A!$A$2:$A$7000,EDATE($E5,BC$1-1))=0,"",SUMIFS(RAW_매출A!$J$2:$J$7000,RAW_매출A!$B$2:$B$7000,$A5,RAW_매출A!$A$2:$A$7000,EDATE($E5,BC$1-1))/(INDEX(요약_월별시즈널리티!$F$7:$F$18,MONTH(EDATE($E5,BC$1-1)))/100))),"")</f>
        <v>5417209.7835127534</v>
      </c>
      <c r="BD5" cm="1">
        <f t="array" ref="BD5">IFERROR(IF($A5="","",IF(SUMIFS(RAW_매출A!$J$2:$J$7000,RAW_매출A!$B$2:$B$7000,$A5,RAW_매출A!$A$2:$A$7000,EDATE($E5,BD$1-1))=0,"",SUMIFS(RAW_매출A!$J$2:$J$7000,RAW_매출A!$B$2:$B$7000,$A5,RAW_매출A!$A$2:$A$7000,EDATE($E5,BD$1-1))/(INDEX(요약_월별시즈널리티!$F$7:$F$18,MONTH(EDATE($E5,BD$1-1)))/100))),"")</f>
        <v>5359586.1972899335</v>
      </c>
      <c r="BE5" cm="1">
        <f t="array" ref="BE5">IFERROR(IF($A5="","",IF(SUMIFS(RAW_매출A!$J$2:$J$7000,RAW_매출A!$B$2:$B$7000,$A5,RAW_매출A!$A$2:$A$7000,EDATE($E5,BE$1-1))=0,"",SUMIFS(RAW_매출A!$J$2:$J$7000,RAW_매출A!$B$2:$B$7000,$A5,RAW_매출A!$A$2:$A$7000,EDATE($E5,BE$1-1))/(INDEX(요약_월별시즈널리티!$F$7:$F$18,MONTH(EDATE($E5,BE$1-1)))/100))),"")</f>
        <v>5205559.0204031924</v>
      </c>
      <c r="BF5" cm="1">
        <f t="array" ref="BF5">IFERROR(IF($A5="","",IF(SUMIFS(RAW_매출A!$J$2:$J$7000,RAW_매출A!$B$2:$B$7000,$A5,RAW_매출A!$A$2:$A$7000,EDATE($E5,BF$1-1))=0,"",SUMIFS(RAW_매출A!$J$2:$J$7000,RAW_매출A!$B$2:$B$7000,$A5,RAW_매출A!$A$2:$A$7000,EDATE($E5,BF$1-1))/(INDEX(요약_월별시즈널리티!$F$7:$F$18,MONTH(EDATE($E5,BF$1-1)))/100))),"")</f>
        <v>5554193.5743378578</v>
      </c>
      <c r="BG5" cm="1">
        <f t="array" ref="BG5">IFERROR(IF($A5="","",IF(SUMIFS(RAW_매출A!$J$2:$J$7000,RAW_매출A!$B$2:$B$7000,$A5,RAW_매출A!$A$2:$A$7000,EDATE($E5,BG$1-1))=0,"",SUMIFS(RAW_매출A!$J$2:$J$7000,RAW_매출A!$B$2:$B$7000,$A5,RAW_매출A!$A$2:$A$7000,EDATE($E5,BG$1-1))/(INDEX(요약_월별시즈널리티!$F$7:$F$18,MONTH(EDATE($E5,BG$1-1)))/100))),"")</f>
        <v>5484781.0590897258</v>
      </c>
      <c r="BH5" cm="1">
        <f t="array" ref="BH5">IFERROR(IF($A5="","",IF(SUMIFS(RAW_매출A!$J$2:$J$7000,RAW_매출A!$B$2:$B$7000,$A5,RAW_매출A!$A$2:$A$7000,EDATE($E5,BH$1-1))=0,"",SUMIFS(RAW_매출A!$J$2:$J$7000,RAW_매출A!$B$2:$B$7000,$A5,RAW_매출A!$A$2:$A$7000,EDATE($E5,BH$1-1))/(INDEX(요약_월별시즈널리티!$F$7:$F$18,MONTH(EDATE($E5,BH$1-1)))/100))),"")</f>
        <v>5478967.072684207</v>
      </c>
      <c r="BI5" cm="1">
        <f t="array" ref="BI5">IFERROR(IF($A5="","",IF(SUMIFS(RAW_매출A!$J$2:$J$7000,RAW_매출A!$B$2:$B$7000,$A5,RAW_매출A!$A$2:$A$7000,EDATE($E5,BI$1-1))=0,"",SUMIFS(RAW_매출A!$J$2:$J$7000,RAW_매출A!$B$2:$B$7000,$A5,RAW_매출A!$A$2:$A$7000,EDATE($E5,BI$1-1))/(INDEX(요약_월별시즈널리티!$F$7:$F$18,MONTH(EDATE($E5,BI$1-1)))/100))),"")</f>
        <v>5654927.2661822718</v>
      </c>
      <c r="BJ5" cm="1">
        <f t="array" ref="BJ5">IFERROR(IF($A5="","",IF(SUMIFS(RAW_매출A!$J$2:$J$7000,RAW_매출A!$B$2:$B$7000,$A5,RAW_매출A!$A$2:$A$7000,EDATE($E5,BJ$1-1))=0,"",SUMIFS(RAW_매출A!$J$2:$J$7000,RAW_매출A!$B$2:$B$7000,$A5,RAW_매출A!$A$2:$A$7000,EDATE($E5,BJ$1-1))/(INDEX(요약_월별시즈널리티!$F$7:$F$18,MONTH(EDATE($E5,BJ$1-1)))/100))),"")</f>
        <v>6080653.6064381367</v>
      </c>
      <c r="BK5" cm="1">
        <f t="array" ref="BK5">IFERROR(IF($A5="","",IF(SUMIFS(RAW_매출A!$J$2:$J$7000,RAW_매출A!$B$2:$B$7000,$A5,RAW_매출A!$A$2:$A$7000,EDATE($E5,BK$1-1))=0,"",SUMIFS(RAW_매출A!$J$2:$J$7000,RAW_매출A!$B$2:$B$7000,$A5,RAW_매출A!$A$2:$A$7000,EDATE($E5,BK$1-1))/(INDEX(요약_월별시즈널리티!$F$7:$F$18,MONTH(EDATE($E5,BK$1-1)))/100))),"")</f>
        <v>6061214.1211512452</v>
      </c>
      <c r="BL5" cm="1">
        <f t="array" ref="BL5">IFERROR(IF($A5="","",IF(SUMIFS(RAW_매출A!$J$2:$J$7000,RAW_매출A!$B$2:$B$7000,$A5,RAW_매출A!$A$2:$A$7000,EDATE($E5,BL$1-1))=0,"",SUMIFS(RAW_매출A!$J$2:$J$7000,RAW_매출A!$B$2:$B$7000,$A5,RAW_매출A!$A$2:$A$7000,EDATE($E5,BL$1-1))/(INDEX(요약_월별시즈널리티!$F$7:$F$18,MONTH(EDATE($E5,BL$1-1)))/100))),"")</f>
        <v>5604772.3556213761</v>
      </c>
      <c r="BM5" cm="1">
        <f t="array" ref="BM5">IFERROR(IF($A5="","",IF(SUMIFS(RAW_매출A!$J$2:$J$7000,RAW_매출A!$B$2:$B$7000,$A5,RAW_매출A!$A$2:$A$7000,EDATE($E5,BM$1-1))=0,"",SUMIFS(RAW_매출A!$J$2:$J$7000,RAW_매출A!$B$2:$B$7000,$A5,RAW_매출A!$A$2:$A$7000,EDATE($E5,BM$1-1))/(INDEX(요약_월별시즈널리티!$F$7:$F$18,MONTH(EDATE($E5,BM$1-1)))/100))),"")</f>
        <v>5406916.7842419716</v>
      </c>
      <c r="BN5" cm="1">
        <f t="array" ref="BN5">IFERROR(IF($A5="","",IF(SUMIFS(RAW_매출A!$J$2:$J$7000,RAW_매출A!$B$2:$B$7000,$A5,RAW_매출A!$A$2:$A$7000,EDATE($E5,BN$1-1))=0,"",SUMIFS(RAW_매출A!$J$2:$J$7000,RAW_매출A!$B$2:$B$7000,$A5,RAW_매출A!$A$2:$A$7000,EDATE($E5,BN$1-1))/(INDEX(요약_월별시즈널리티!$F$7:$F$18,MONTH(EDATE($E5,BN$1-1)))/100))),"")</f>
        <v>6154394.3525994699</v>
      </c>
    </row>
    <row r="6" spans="1:66" x14ac:dyDescent="0.3">
      <c r="A6" t="str">
        <f>세팅!A7</f>
        <v>(0005) 대학점</v>
      </c>
      <c r="B6" t="str">
        <f>세팅!B7</f>
        <v>150-2</v>
      </c>
      <c r="C6">
        <f t="shared" si="0"/>
        <v>2</v>
      </c>
      <c r="D6" t="str">
        <f t="shared" si="1"/>
        <v>2</v>
      </c>
      <c r="E6" s="1">
        <f>세팅!D7</f>
        <v>42736</v>
      </c>
      <c r="F6">
        <f t="shared" si="2"/>
        <v>6295452.6274843616</v>
      </c>
      <c r="G6" cm="1">
        <f t="array" ref="G6">IFERROR(IF($A6="","",IF(SUMIFS(RAW_매출A!$J$2:$J$7000,RAW_매출A!$B$2:$B$7000,$A6,RAW_매출A!$A$2:$A$7000,EDATE($E6,G$1-1))=0,"",SUMIFS(RAW_매출A!$J$2:$J$7000,RAW_매출A!$B$2:$B$7000,$A6,RAW_매출A!$A$2:$A$7000,EDATE($E6,G$1-1))/(INDEX(요약_월별시즈널리티!$F$7:$F$18,MONTH(EDATE($E6,G$1-1)))/100))),"")</f>
        <v>4977462.6355468417</v>
      </c>
      <c r="H6" cm="1">
        <f t="array" ref="H6">IFERROR(IF($A6="","",IF(SUMIFS(RAW_매출A!$J$2:$J$7000,RAW_매출A!$B$2:$B$7000,$A6,RAW_매출A!$A$2:$A$7000,EDATE($E6,H$1-1))=0,"",SUMIFS(RAW_매출A!$J$2:$J$7000,RAW_매출A!$B$2:$B$7000,$A6,RAW_매출A!$A$2:$A$7000,EDATE($E6,H$1-1))/(INDEX(요약_월별시즈널리티!$F$7:$F$18,MONTH(EDATE($E6,H$1-1)))/100))),"")</f>
        <v>5326988.3096069368</v>
      </c>
      <c r="I6" cm="1">
        <f t="array" ref="I6">IFERROR(IF($A6="","",IF(SUMIFS(RAW_매출A!$J$2:$J$7000,RAW_매출A!$B$2:$B$7000,$A6,RAW_매출A!$A$2:$A$7000,EDATE($E6,I$1-1))=0,"",SUMIFS(RAW_매출A!$J$2:$J$7000,RAW_매출A!$B$2:$B$7000,$A6,RAW_매출A!$A$2:$A$7000,EDATE($E6,I$1-1))/(INDEX(요약_월별시즈널리티!$F$7:$F$18,MONTH(EDATE($E6,I$1-1)))/100))),"")</f>
        <v>5354445.0937595656</v>
      </c>
      <c r="J6" s="28" cm="1">
        <f t="array" ref="J6">IFERROR(IF($A6="","",IF(SUMIFS(RAW_매출A!$J$2:$J$7000,RAW_매출A!$B$2:$B$7000,$A6,RAW_매출A!$A$2:$A$7000,EDATE($E6,J$1-1))=0,"",SUMIFS(RAW_매출A!$J$2:$J$7000,RAW_매출A!$B$2:$B$7000,$A6,RAW_매출A!$A$2:$A$7000,EDATE($E6,J$1-1))/(INDEX(요약_월별시즈널리티!$F$7:$F$18,MONTH(EDATE($E6,J$1-1)))/100))),"")</f>
        <v>5339901.0816634139</v>
      </c>
      <c r="K6" s="28" cm="1">
        <f t="array" ref="K6">IFERROR(IF($A6="","",IF(SUMIFS(RAW_매출A!$J$2:$J$7000,RAW_매출A!$B$2:$B$7000,$A6,RAW_매출A!$A$2:$A$7000,EDATE($E6,K$1-1))=0,"",SUMIFS(RAW_매출A!$J$2:$J$7000,RAW_매출A!$B$2:$B$7000,$A6,RAW_매출A!$A$2:$A$7000,EDATE($E6,K$1-1))/(INDEX(요약_월별시즈널리티!$F$7:$F$18,MONTH(EDATE($E6,K$1-1)))/100))),"")</f>
        <v>5943039.3137998451</v>
      </c>
      <c r="L6" s="28" cm="1">
        <f t="array" ref="L6">IFERROR(IF($A6="","",IF(SUMIFS(RAW_매출A!$J$2:$J$7000,RAW_매출A!$B$2:$B$7000,$A6,RAW_매출A!$A$2:$A$7000,EDATE($E6,L$1-1))=0,"",SUMIFS(RAW_매출A!$J$2:$J$7000,RAW_매출A!$B$2:$B$7000,$A6,RAW_매출A!$A$2:$A$7000,EDATE($E6,L$1-1))/(INDEX(요약_월별시즈널리티!$F$7:$F$18,MONTH(EDATE($E6,L$1-1)))/100))),"")</f>
        <v>5941546.4908299604</v>
      </c>
      <c r="M6" s="28" cm="1">
        <f t="array" ref="M6">IFERROR(IF($A6="","",IF(SUMIFS(RAW_매출A!$J$2:$J$7000,RAW_매출A!$B$2:$B$7000,$A6,RAW_매출A!$A$2:$A$7000,EDATE($E6,M$1-1))=0,"",SUMIFS(RAW_매출A!$J$2:$J$7000,RAW_매출A!$B$2:$B$7000,$A6,RAW_매출A!$A$2:$A$7000,EDATE($E6,M$1-1))/(INDEX(요약_월별시즈널리티!$F$7:$F$18,MONTH(EDATE($E6,M$1-1)))/100))),"")</f>
        <v>7309035.8433371652</v>
      </c>
      <c r="N6" s="28" cm="1">
        <f t="array" ref="N6">IFERROR(IF($A6="","",IF(SUMIFS(RAW_매출A!$J$2:$J$7000,RAW_매출A!$B$2:$B$7000,$A6,RAW_매출A!$A$2:$A$7000,EDATE($E6,N$1-1))=0,"",SUMIFS(RAW_매출A!$J$2:$J$7000,RAW_매출A!$B$2:$B$7000,$A6,RAW_매출A!$A$2:$A$7000,EDATE($E6,N$1-1))/(INDEX(요약_월별시즈널리티!$F$7:$F$18,MONTH(EDATE($E6,N$1-1)))/100))),"")</f>
        <v>6736229.4471915383</v>
      </c>
      <c r="O6" s="28" cm="1">
        <f t="array" ref="O6">IFERROR(IF($A6="","",IF(SUMIFS(RAW_매출A!$J$2:$J$7000,RAW_매출A!$B$2:$B$7000,$A6,RAW_매출A!$A$2:$A$7000,EDATE($E6,O$1-1))=0,"",SUMIFS(RAW_매출A!$J$2:$J$7000,RAW_매출A!$B$2:$B$7000,$A6,RAW_매출A!$A$2:$A$7000,EDATE($E6,O$1-1))/(INDEX(요약_월별시즈널리티!$F$7:$F$18,MONTH(EDATE($E6,O$1-1)))/100))),"")</f>
        <v>6502963.5880842507</v>
      </c>
      <c r="P6" cm="1">
        <f t="array" ref="P6">IFERROR(IF($A6="","",IF(SUMIFS(RAW_매출A!$J$2:$J$7000,RAW_매출A!$B$2:$B$7000,$A6,RAW_매출A!$A$2:$A$7000,EDATE($E6,P$1-1))=0,"",SUMIFS(RAW_매출A!$J$2:$J$7000,RAW_매출A!$B$2:$B$7000,$A6,RAW_매출A!$A$2:$A$7000,EDATE($E6,P$1-1))/(INDEX(요약_월별시즈널리티!$F$7:$F$18,MONTH(EDATE($E6,P$1-1)))/100))),"")</f>
        <v>5816017.4663935229</v>
      </c>
      <c r="Q6" cm="1">
        <f t="array" ref="Q6">IFERROR(IF($A6="","",IF(SUMIFS(RAW_매출A!$J$2:$J$7000,RAW_매출A!$B$2:$B$7000,$A6,RAW_매출A!$A$2:$A$7000,EDATE($E6,Q$1-1))=0,"",SUMIFS(RAW_매출A!$J$2:$J$7000,RAW_매출A!$B$2:$B$7000,$A6,RAW_매출A!$A$2:$A$7000,EDATE($E6,Q$1-1))/(INDEX(요약_월별시즈널리티!$F$7:$F$18,MONTH(EDATE($E6,Q$1-1)))/100))),"")</f>
        <v>5066633.9051441578</v>
      </c>
      <c r="R6" cm="1">
        <f t="array" ref="R6">IFERROR(IF($A6="","",IF(SUMIFS(RAW_매출A!$J$2:$J$7000,RAW_매출A!$B$2:$B$7000,$A6,RAW_매출A!$A$2:$A$7000,EDATE($E6,R$1-1))=0,"",SUMIFS(RAW_매출A!$J$2:$J$7000,RAW_매출A!$B$2:$B$7000,$A6,RAW_매출A!$A$2:$A$7000,EDATE($E6,R$1-1))/(INDEX(요약_월별시즈널리티!$F$7:$F$18,MONTH(EDATE($E6,R$1-1)))/100))),"")</f>
        <v>5733953.7452851674</v>
      </c>
      <c r="S6" cm="1">
        <f t="array" ref="S6">IFERROR(IF($A6="","",IF(SUMIFS(RAW_매출A!$J$2:$J$7000,RAW_매출A!$B$2:$B$7000,$A6,RAW_매출A!$A$2:$A$7000,EDATE($E6,S$1-1))=0,"",SUMIFS(RAW_매출A!$J$2:$J$7000,RAW_매출A!$B$2:$B$7000,$A6,RAW_매출A!$A$2:$A$7000,EDATE($E6,S$1-1))/(INDEX(요약_월별시즈널리티!$F$7:$F$18,MONTH(EDATE($E6,S$1-1)))/100))),"")</f>
        <v>6182555.6638396885</v>
      </c>
      <c r="T6" cm="1">
        <f t="array" ref="T6">IFERROR(IF($A6="","",IF(SUMIFS(RAW_매출A!$J$2:$J$7000,RAW_매출A!$B$2:$B$7000,$A6,RAW_매출A!$A$2:$A$7000,EDATE($E6,T$1-1))=0,"",SUMIFS(RAW_매출A!$J$2:$J$7000,RAW_매출A!$B$2:$B$7000,$A6,RAW_매출A!$A$2:$A$7000,EDATE($E6,T$1-1))/(INDEX(요약_월별시즈널리티!$F$7:$F$18,MONTH(EDATE($E6,T$1-1)))/100))),"")</f>
        <v>6431537.5559864603</v>
      </c>
      <c r="U6" cm="1">
        <f t="array" ref="U6">IFERROR(IF($A6="","",IF(SUMIFS(RAW_매출A!$J$2:$J$7000,RAW_매출A!$B$2:$B$7000,$A6,RAW_매출A!$A$2:$A$7000,EDATE($E6,U$1-1))=0,"",SUMIFS(RAW_매출A!$J$2:$J$7000,RAW_매출A!$B$2:$B$7000,$A6,RAW_매출A!$A$2:$A$7000,EDATE($E6,U$1-1))/(INDEX(요약_월별시즈널리티!$F$7:$F$18,MONTH(EDATE($E6,U$1-1)))/100))),"")</f>
        <v>5742418.5322272489</v>
      </c>
      <c r="V6" cm="1">
        <f t="array" ref="V6">IFERROR(IF($A6="","",IF(SUMIFS(RAW_매출A!$J$2:$J$7000,RAW_매출A!$B$2:$B$7000,$A6,RAW_매출A!$A$2:$A$7000,EDATE($E6,V$1-1))=0,"",SUMIFS(RAW_매출A!$J$2:$J$7000,RAW_매출A!$B$2:$B$7000,$A6,RAW_매출A!$A$2:$A$7000,EDATE($E6,V$1-1))/(INDEX(요약_월별시즈널리티!$F$7:$F$18,MONTH(EDATE($E6,V$1-1)))/100))),"")</f>
        <v>5173061.5563096758</v>
      </c>
      <c r="W6" cm="1">
        <f t="array" ref="W6">IFERROR(IF($A6="","",IF(SUMIFS(RAW_매출A!$J$2:$J$7000,RAW_매출A!$B$2:$B$7000,$A6,RAW_매출A!$A$2:$A$7000,EDATE($E6,W$1-1))=0,"",SUMIFS(RAW_매출A!$J$2:$J$7000,RAW_매출A!$B$2:$B$7000,$A6,RAW_매출A!$A$2:$A$7000,EDATE($E6,W$1-1))/(INDEX(요약_월별시즈널리티!$F$7:$F$18,MONTH(EDATE($E6,W$1-1)))/100))),"")</f>
        <v>5933548.6729282392</v>
      </c>
      <c r="X6" cm="1">
        <f t="array" ref="X6">IFERROR(IF($A6="","",IF(SUMIFS(RAW_매출A!$J$2:$J$7000,RAW_매출A!$B$2:$B$7000,$A6,RAW_매출A!$A$2:$A$7000,EDATE($E6,X$1-1))=0,"",SUMIFS(RAW_매출A!$J$2:$J$7000,RAW_매출A!$B$2:$B$7000,$A6,RAW_매출A!$A$2:$A$7000,EDATE($E6,X$1-1))/(INDEX(요약_월별시즈널리티!$F$7:$F$18,MONTH(EDATE($E6,X$1-1)))/100))),"")</f>
        <v>6419244.1045515118</v>
      </c>
      <c r="Y6" cm="1">
        <f t="array" ref="Y6">IFERROR(IF($A6="","",IF(SUMIFS(RAW_매출A!$J$2:$J$7000,RAW_매출A!$B$2:$B$7000,$A6,RAW_매출A!$A$2:$A$7000,EDATE($E6,Y$1-1))=0,"",SUMIFS(RAW_매출A!$J$2:$J$7000,RAW_매출A!$B$2:$B$7000,$A6,RAW_매출A!$A$2:$A$7000,EDATE($E6,Y$1-1))/(INDEX(요약_월별시즈널리티!$F$7:$F$18,MONTH(EDATE($E6,Y$1-1)))/100))),"")</f>
        <v>7323365.4130208744</v>
      </c>
      <c r="Z6" cm="1">
        <f t="array" ref="Z6">IFERROR(IF($A6="","",IF(SUMIFS(RAW_매출A!$J$2:$J$7000,RAW_매출A!$B$2:$B$7000,$A6,RAW_매출A!$A$2:$A$7000,EDATE($E6,Z$1-1))=0,"",SUMIFS(RAW_매출A!$J$2:$J$7000,RAW_매출A!$B$2:$B$7000,$A6,RAW_매출A!$A$2:$A$7000,EDATE($E6,Z$1-1))/(INDEX(요약_월별시즈널리티!$F$7:$F$18,MONTH(EDATE($E6,Z$1-1)))/100))),"")</f>
        <v>6164914.0896540545</v>
      </c>
      <c r="AA6" cm="1">
        <f t="array" ref="AA6">IFERROR(IF($A6="","",IF(SUMIFS(RAW_매출A!$J$2:$J$7000,RAW_매출A!$B$2:$B$7000,$A6,RAW_매출A!$A$2:$A$7000,EDATE($E6,AA$1-1))=0,"",SUMIFS(RAW_매출A!$J$2:$J$7000,RAW_매출A!$B$2:$B$7000,$A6,RAW_매출A!$A$2:$A$7000,EDATE($E6,AA$1-1))/(INDEX(요약_월별시즈널리티!$F$7:$F$18,MONTH(EDATE($E6,AA$1-1)))/100))),"")</f>
        <v>7455786.0827904977</v>
      </c>
      <c r="AB6" cm="1">
        <f t="array" ref="AB6">IFERROR(IF($A6="","",IF(SUMIFS(RAW_매출A!$J$2:$J$7000,RAW_매출A!$B$2:$B$7000,$A6,RAW_매출A!$A$2:$A$7000,EDATE($E6,AB$1-1))=0,"",SUMIFS(RAW_매출A!$J$2:$J$7000,RAW_매출A!$B$2:$B$7000,$A6,RAW_매출A!$A$2:$A$7000,EDATE($E6,AB$1-1))/(INDEX(요약_월별시즈널리티!$F$7:$F$18,MONTH(EDATE($E6,AB$1-1)))/100))),"")</f>
        <v>6281437.2785190195</v>
      </c>
      <c r="AC6" cm="1">
        <f t="array" ref="AC6">IFERROR(IF($A6="","",IF(SUMIFS(RAW_매출A!$J$2:$J$7000,RAW_매출A!$B$2:$B$7000,$A6,RAW_매출A!$A$2:$A$7000,EDATE($E6,AC$1-1))=0,"",SUMIFS(RAW_매출A!$J$2:$J$7000,RAW_매출A!$B$2:$B$7000,$A6,RAW_매출A!$A$2:$A$7000,EDATE($E6,AC$1-1))/(INDEX(요약_월별시즈널리티!$F$7:$F$18,MONTH(EDATE($E6,AC$1-1)))/100))),"")</f>
        <v>6246127.0682753474</v>
      </c>
      <c r="AD6" cm="1">
        <f t="array" ref="AD6">IFERROR(IF($A6="","",IF(SUMIFS(RAW_매출A!$J$2:$J$7000,RAW_매출A!$B$2:$B$7000,$A6,RAW_매출A!$A$2:$A$7000,EDATE($E6,AD$1-1))=0,"",SUMIFS(RAW_매출A!$J$2:$J$7000,RAW_매출A!$B$2:$B$7000,$A6,RAW_매출A!$A$2:$A$7000,EDATE($E6,AD$1-1))/(INDEX(요약_월별시즈널리티!$F$7:$F$18,MONTH(EDATE($E6,AD$1-1)))/100))),"")</f>
        <v>7293008.5104589062</v>
      </c>
      <c r="AE6" cm="1">
        <f t="array" ref="AE6">IFERROR(IF($A6="","",IF(SUMIFS(RAW_매출A!$J$2:$J$7000,RAW_매출A!$B$2:$B$7000,$A6,RAW_매출A!$A$2:$A$7000,EDATE($E6,AE$1-1))=0,"",SUMIFS(RAW_매출A!$J$2:$J$7000,RAW_매출A!$B$2:$B$7000,$A6,RAW_매출A!$A$2:$A$7000,EDATE($E6,AE$1-1))/(INDEX(요약_월별시즈널리티!$F$7:$F$18,MONTH(EDATE($E6,AE$1-1)))/100))),"")</f>
        <v>7511783.1608627914</v>
      </c>
      <c r="AF6" cm="1">
        <f t="array" ref="AF6">IFERROR(IF($A6="","",IF(SUMIFS(RAW_매출A!$J$2:$J$7000,RAW_매출A!$B$2:$B$7000,$A6,RAW_매출A!$A$2:$A$7000,EDATE($E6,AF$1-1))=0,"",SUMIFS(RAW_매출A!$J$2:$J$7000,RAW_매출A!$B$2:$B$7000,$A6,RAW_매출A!$A$2:$A$7000,EDATE($E6,AF$1-1))/(INDEX(요약_월별시즈널리티!$F$7:$F$18,MONTH(EDATE($E6,AF$1-1)))/100))),"")</f>
        <v>6795765.9326121463</v>
      </c>
      <c r="AG6" cm="1">
        <f t="array" ref="AG6">IFERROR(IF($A6="","",IF(SUMIFS(RAW_매출A!$J$2:$J$7000,RAW_매출A!$B$2:$B$7000,$A6,RAW_매출A!$A$2:$A$7000,EDATE($E6,AG$1-1))=0,"",SUMIFS(RAW_매출A!$J$2:$J$7000,RAW_매출A!$B$2:$B$7000,$A6,RAW_매출A!$A$2:$A$7000,EDATE($E6,AG$1-1))/(INDEX(요약_월별시즈널리티!$F$7:$F$18,MONTH(EDATE($E6,AG$1-1)))/100))),"")</f>
        <v>6871349.2006597389</v>
      </c>
      <c r="AH6" cm="1">
        <f t="array" ref="AH6">IFERROR(IF($A6="","",IF(SUMIFS(RAW_매출A!$J$2:$J$7000,RAW_매출A!$B$2:$B$7000,$A6,RAW_매출A!$A$2:$A$7000,EDATE($E6,AH$1-1))=0,"",SUMIFS(RAW_매출A!$J$2:$J$7000,RAW_매출A!$B$2:$B$7000,$A6,RAW_매출A!$A$2:$A$7000,EDATE($E6,AH$1-1))/(INDEX(요약_월별시즈널리티!$F$7:$F$18,MONTH(EDATE($E6,AH$1-1)))/100))),"")</f>
        <v>6825912.7546898704</v>
      </c>
      <c r="AI6" cm="1">
        <f t="array" ref="AI6">IFERROR(IF($A6="","",IF(SUMIFS(RAW_매출A!$J$2:$J$7000,RAW_매출A!$B$2:$B$7000,$A6,RAW_매출A!$A$2:$A$7000,EDATE($E6,AI$1-1))=0,"",SUMIFS(RAW_매출A!$J$2:$J$7000,RAW_매출A!$B$2:$B$7000,$A6,RAW_매출A!$A$2:$A$7000,EDATE($E6,AI$1-1))/(INDEX(요약_월별시즈널리티!$F$7:$F$18,MONTH(EDATE($E6,AI$1-1)))/100))),"")</f>
        <v>6941454.7334928252</v>
      </c>
      <c r="AJ6" cm="1">
        <f t="array" ref="AJ6">IFERROR(IF($A6="","",IF(SUMIFS(RAW_매출A!$J$2:$J$7000,RAW_매출A!$B$2:$B$7000,$A6,RAW_매출A!$A$2:$A$7000,EDATE($E6,AJ$1-1))=0,"",SUMIFS(RAW_매출A!$J$2:$J$7000,RAW_매출A!$B$2:$B$7000,$A6,RAW_매출A!$A$2:$A$7000,EDATE($E6,AJ$1-1))/(INDEX(요약_월별시즈널리티!$F$7:$F$18,MONTH(EDATE($E6,AJ$1-1)))/100))),"")</f>
        <v>7209245.0461847074</v>
      </c>
      <c r="AK6" cm="1">
        <f t="array" ref="AK6">IFERROR(IF($A6="","",IF(SUMIFS(RAW_매출A!$J$2:$J$7000,RAW_매출A!$B$2:$B$7000,$A6,RAW_매출A!$A$2:$A$7000,EDATE($E6,AK$1-1))=0,"",SUMIFS(RAW_매출A!$J$2:$J$7000,RAW_매출A!$B$2:$B$7000,$A6,RAW_매출A!$A$2:$A$7000,EDATE($E6,AK$1-1))/(INDEX(요약_월별시즈널리티!$F$7:$F$18,MONTH(EDATE($E6,AK$1-1)))/100))),"")</f>
        <v>7531621.8257574448</v>
      </c>
      <c r="AL6" cm="1">
        <f t="array" ref="AL6">IFERROR(IF($A6="","",IF(SUMIFS(RAW_매출A!$J$2:$J$7000,RAW_매출A!$B$2:$B$7000,$A6,RAW_매출A!$A$2:$A$7000,EDATE($E6,AL$1-1))=0,"",SUMIFS(RAW_매출A!$J$2:$J$7000,RAW_매출A!$B$2:$B$7000,$A6,RAW_매출A!$A$2:$A$7000,EDATE($E6,AL$1-1))/(INDEX(요약_월별시즈널리티!$F$7:$F$18,MONTH(EDATE($E6,AL$1-1)))/100))),"")</f>
        <v>8433516.2383663636</v>
      </c>
      <c r="AM6" cm="1">
        <f t="array" ref="AM6">IFERROR(IF($A6="","",IF(SUMIFS(RAW_매출A!$J$2:$J$7000,RAW_매출A!$B$2:$B$7000,$A6,RAW_매출A!$A$2:$A$7000,EDATE($E6,AM$1-1))=0,"",SUMIFS(RAW_매출A!$J$2:$J$7000,RAW_매출A!$B$2:$B$7000,$A6,RAW_매출A!$A$2:$A$7000,EDATE($E6,AM$1-1))/(INDEX(요약_월별시즈널리티!$F$7:$F$18,MONTH(EDATE($E6,AM$1-1)))/100))),"")</f>
        <v>8480519.7091726884</v>
      </c>
      <c r="AN6" cm="1">
        <f t="array" ref="AN6">IFERROR(IF($A6="","",IF(SUMIFS(RAW_매출A!$J$2:$J$7000,RAW_매출A!$B$2:$B$7000,$A6,RAW_매출A!$A$2:$A$7000,EDATE($E6,AN$1-1))=0,"",SUMIFS(RAW_매출A!$J$2:$J$7000,RAW_매출A!$B$2:$B$7000,$A6,RAW_매출A!$A$2:$A$7000,EDATE($E6,AN$1-1))/(INDEX(요약_월별시즈널리티!$F$7:$F$18,MONTH(EDATE($E6,AN$1-1)))/100))),"")</f>
        <v>7256396.6247373</v>
      </c>
      <c r="AO6" cm="1">
        <f t="array" ref="AO6">IFERROR(IF($A6="","",IF(SUMIFS(RAW_매출A!$J$2:$J$7000,RAW_매출A!$B$2:$B$7000,$A6,RAW_매출A!$A$2:$A$7000,EDATE($E6,AO$1-1))=0,"",SUMIFS(RAW_매출A!$J$2:$J$7000,RAW_매출A!$B$2:$B$7000,$A6,RAW_매출A!$A$2:$A$7000,EDATE($E6,AO$1-1))/(INDEX(요약_월별시즈널리티!$F$7:$F$18,MONTH(EDATE($E6,AO$1-1)))/100))),"")</f>
        <v>7139391.4344903361</v>
      </c>
      <c r="AP6" cm="1">
        <f t="array" ref="AP6">IFERROR(IF($A6="","",IF(SUMIFS(RAW_매출A!$J$2:$J$7000,RAW_매출A!$B$2:$B$7000,$A6,RAW_매출A!$A$2:$A$7000,EDATE($E6,AP$1-1))=0,"",SUMIFS(RAW_매출A!$J$2:$J$7000,RAW_매출A!$B$2:$B$7000,$A6,RAW_매출A!$A$2:$A$7000,EDATE($E6,AP$1-1))/(INDEX(요약_월별시즈널리티!$F$7:$F$18,MONTH(EDATE($E6,AP$1-1)))/100))),"")</f>
        <v>6519771.5412634891</v>
      </c>
      <c r="AQ6" cm="1">
        <f t="array" ref="AQ6">IFERROR(IF($A6="","",IF(SUMIFS(RAW_매출A!$J$2:$J$7000,RAW_매출A!$B$2:$B$7000,$A6,RAW_매출A!$A$2:$A$7000,EDATE($E6,AQ$1-1))=0,"",SUMIFS(RAW_매출A!$J$2:$J$7000,RAW_매출A!$B$2:$B$7000,$A6,RAW_매출A!$A$2:$A$7000,EDATE($E6,AQ$1-1))/(INDEX(요약_월별시즈널리티!$F$7:$F$18,MONTH(EDATE($E6,AQ$1-1)))/100))),"")</f>
        <v>6362715.4237667862</v>
      </c>
      <c r="AR6" cm="1">
        <f t="array" ref="AR6">IFERROR(IF($A6="","",IF(SUMIFS(RAW_매출A!$J$2:$J$7000,RAW_매출A!$B$2:$B$7000,$A6,RAW_매출A!$A$2:$A$7000,EDATE($E6,AR$1-1))=0,"",SUMIFS(RAW_매출A!$J$2:$J$7000,RAW_매출A!$B$2:$B$7000,$A6,RAW_매출A!$A$2:$A$7000,EDATE($E6,AR$1-1))/(INDEX(요약_월별시즈널리티!$F$7:$F$18,MONTH(EDATE($E6,AR$1-1)))/100))),"")</f>
        <v>6404250.08803079</v>
      </c>
      <c r="AS6" cm="1">
        <f t="array" ref="AS6">IFERROR(IF($A6="","",IF(SUMIFS(RAW_매출A!$J$2:$J$7000,RAW_매출A!$B$2:$B$7000,$A6,RAW_매출A!$A$2:$A$7000,EDATE($E6,AS$1-1))=0,"",SUMIFS(RAW_매출A!$J$2:$J$7000,RAW_매출A!$B$2:$B$7000,$A6,RAW_매출A!$A$2:$A$7000,EDATE($E6,AS$1-1))/(INDEX(요약_월별시즈널리티!$F$7:$F$18,MONTH(EDATE($E6,AS$1-1)))/100))),"")</f>
        <v>4952064.1535981223</v>
      </c>
      <c r="AT6" cm="1">
        <f t="array" ref="AT6">IFERROR(IF($A6="","",IF(SUMIFS(RAW_매출A!$J$2:$J$7000,RAW_매출A!$B$2:$B$7000,$A6,RAW_매출A!$A$2:$A$7000,EDATE($E6,AT$1-1))=0,"",SUMIFS(RAW_매출A!$J$2:$J$7000,RAW_매출A!$B$2:$B$7000,$A6,RAW_매출A!$A$2:$A$7000,EDATE($E6,AT$1-1))/(INDEX(요약_월별시즈널리티!$F$7:$F$18,MONTH(EDATE($E6,AT$1-1)))/100))),"")</f>
        <v>4283941.6013189508</v>
      </c>
      <c r="AU6" cm="1">
        <f t="array" ref="AU6">IFERROR(IF($A6="","",IF(SUMIFS(RAW_매출A!$J$2:$J$7000,RAW_매출A!$B$2:$B$7000,$A6,RAW_매출A!$A$2:$A$7000,EDATE($E6,AU$1-1))=0,"",SUMIFS(RAW_매출A!$J$2:$J$7000,RAW_매출A!$B$2:$B$7000,$A6,RAW_매출A!$A$2:$A$7000,EDATE($E6,AU$1-1))/(INDEX(요약_월별시즈널리티!$F$7:$F$18,MONTH(EDATE($E6,AU$1-1)))/100))),"")</f>
        <v>5198973.0694659138</v>
      </c>
      <c r="AV6" cm="1">
        <f t="array" ref="AV6">IFERROR(IF($A6="","",IF(SUMIFS(RAW_매출A!$J$2:$J$7000,RAW_매출A!$B$2:$B$7000,$A6,RAW_매출A!$A$2:$A$7000,EDATE($E6,AV$1-1))=0,"",SUMIFS(RAW_매출A!$J$2:$J$7000,RAW_매출A!$B$2:$B$7000,$A6,RAW_매출A!$A$2:$A$7000,EDATE($E6,AV$1-1))/(INDEX(요약_월별시즈널리티!$F$7:$F$18,MONTH(EDATE($E6,AV$1-1)))/100))),"")</f>
        <v>4284684.910040142</v>
      </c>
      <c r="AW6" cm="1">
        <f t="array" ref="AW6">IFERROR(IF($A6="","",IF(SUMIFS(RAW_매출A!$J$2:$J$7000,RAW_매출A!$B$2:$B$7000,$A6,RAW_매출A!$A$2:$A$7000,EDATE($E6,AW$1-1))=0,"",SUMIFS(RAW_매출A!$J$2:$J$7000,RAW_매출A!$B$2:$B$7000,$A6,RAW_매출A!$A$2:$A$7000,EDATE($E6,AW$1-1))/(INDEX(요약_월별시즈널리티!$F$7:$F$18,MONTH(EDATE($E6,AW$1-1)))/100))),"")</f>
        <v>4484200.0063553331</v>
      </c>
      <c r="AX6" cm="1">
        <f t="array" ref="AX6">IFERROR(IF($A6="","",IF(SUMIFS(RAW_매출A!$J$2:$J$7000,RAW_매출A!$B$2:$B$7000,$A6,RAW_매출A!$A$2:$A$7000,EDATE($E6,AX$1-1))=0,"",SUMIFS(RAW_매출A!$J$2:$J$7000,RAW_매출A!$B$2:$B$7000,$A6,RAW_매출A!$A$2:$A$7000,EDATE($E6,AX$1-1))/(INDEX(요약_월별시즈널리티!$F$7:$F$18,MONTH(EDATE($E6,AX$1-1)))/100))),"")</f>
        <v>5687674.6743525881</v>
      </c>
      <c r="AY6" cm="1">
        <f t="array" ref="AY6">IFERROR(IF($A6="","",IF(SUMIFS(RAW_매출A!$J$2:$J$7000,RAW_매출A!$B$2:$B$7000,$A6,RAW_매출A!$A$2:$A$7000,EDATE($E6,AY$1-1))=0,"",SUMIFS(RAW_매출A!$J$2:$J$7000,RAW_매출A!$B$2:$B$7000,$A6,RAW_매출A!$A$2:$A$7000,EDATE($E6,AY$1-1))/(INDEX(요약_월별시즈널리티!$F$7:$F$18,MONTH(EDATE($E6,AY$1-1)))/100))),"")</f>
        <v>4023028.3109819321</v>
      </c>
      <c r="AZ6" cm="1">
        <f t="array" ref="AZ6">IFERROR(IF($A6="","",IF(SUMIFS(RAW_매출A!$J$2:$J$7000,RAW_매출A!$B$2:$B$7000,$A6,RAW_매출A!$A$2:$A$7000,EDATE($E6,AZ$1-1))=0,"",SUMIFS(RAW_매출A!$J$2:$J$7000,RAW_매출A!$B$2:$B$7000,$A6,RAW_매출A!$A$2:$A$7000,EDATE($E6,AZ$1-1))/(INDEX(요약_월별시즈널리티!$F$7:$F$18,MONTH(EDATE($E6,AZ$1-1)))/100))),"")</f>
        <v>3834090.3482159888</v>
      </c>
      <c r="BA6" cm="1">
        <f t="array" ref="BA6">IFERROR(IF($A6="","",IF(SUMIFS(RAW_매출A!$J$2:$J$7000,RAW_매출A!$B$2:$B$7000,$A6,RAW_매출A!$A$2:$A$7000,EDATE($E6,BA$1-1))=0,"",SUMIFS(RAW_매출A!$J$2:$J$7000,RAW_매출A!$B$2:$B$7000,$A6,RAW_매출A!$A$2:$A$7000,EDATE($E6,BA$1-1))/(INDEX(요약_월별시즈널리티!$F$7:$F$18,MONTH(EDATE($E6,BA$1-1)))/100))),"")</f>
        <v>4277103.4653283283</v>
      </c>
      <c r="BB6" cm="1">
        <f t="array" ref="BB6">IFERROR(IF($A6="","",IF(SUMIFS(RAW_매출A!$J$2:$J$7000,RAW_매출A!$B$2:$B$7000,$A6,RAW_매출A!$A$2:$A$7000,EDATE($E6,BB$1-1))=0,"",SUMIFS(RAW_매출A!$J$2:$J$7000,RAW_매출A!$B$2:$B$7000,$A6,RAW_매출A!$A$2:$A$7000,EDATE($E6,BB$1-1))/(INDEX(요약_월별시즈널리티!$F$7:$F$18,MONTH(EDATE($E6,BB$1-1)))/100))),"")</f>
        <v>3507147.4047111301</v>
      </c>
      <c r="BC6" cm="1">
        <f t="array" ref="BC6">IFERROR(IF($A6="","",IF(SUMIFS(RAW_매출A!$J$2:$J$7000,RAW_매출A!$B$2:$B$7000,$A6,RAW_매출A!$A$2:$A$7000,EDATE($E6,BC$1-1))=0,"",SUMIFS(RAW_매출A!$J$2:$J$7000,RAW_매출A!$B$2:$B$7000,$A6,RAW_매출A!$A$2:$A$7000,EDATE($E6,BC$1-1))/(INDEX(요약_월별시즈널리티!$F$7:$F$18,MONTH(EDATE($E6,BC$1-1)))/100))),"")</f>
        <v>4196404.164155581</v>
      </c>
      <c r="BD6" cm="1">
        <f t="array" ref="BD6">IFERROR(IF($A6="","",IF(SUMIFS(RAW_매출A!$J$2:$J$7000,RAW_매출A!$B$2:$B$7000,$A6,RAW_매출A!$A$2:$A$7000,EDATE($E6,BD$1-1))=0,"",SUMIFS(RAW_매출A!$J$2:$J$7000,RAW_매출A!$B$2:$B$7000,$A6,RAW_매출A!$A$2:$A$7000,EDATE($E6,BD$1-1))/(INDEX(요약_월별시즈널리티!$F$7:$F$18,MONTH(EDATE($E6,BD$1-1)))/100))),"")</f>
        <v>4023121.9059859961</v>
      </c>
      <c r="BE6" cm="1">
        <f t="array" ref="BE6">IFERROR(IF($A6="","",IF(SUMIFS(RAW_매출A!$J$2:$J$7000,RAW_매출A!$B$2:$B$7000,$A6,RAW_매출A!$A$2:$A$7000,EDATE($E6,BE$1-1))=0,"",SUMIFS(RAW_매출A!$J$2:$J$7000,RAW_매출A!$B$2:$B$7000,$A6,RAW_매출A!$A$2:$A$7000,EDATE($E6,BE$1-1))/(INDEX(요약_월별시즈널리티!$F$7:$F$18,MONTH(EDATE($E6,BE$1-1)))/100))),"")</f>
        <v>4130836.5570537951</v>
      </c>
      <c r="BF6" cm="1">
        <f t="array" ref="BF6">IFERROR(IF($A6="","",IF(SUMIFS(RAW_매출A!$J$2:$J$7000,RAW_매출A!$B$2:$B$7000,$A6,RAW_매출A!$A$2:$A$7000,EDATE($E6,BF$1-1))=0,"",SUMIFS(RAW_매출A!$J$2:$J$7000,RAW_매출A!$B$2:$B$7000,$A6,RAW_매출A!$A$2:$A$7000,EDATE($E6,BF$1-1))/(INDEX(요약_월별시즈널리티!$F$7:$F$18,MONTH(EDATE($E6,BF$1-1)))/100))),"")</f>
        <v>4382387.2839810932</v>
      </c>
      <c r="BG6" cm="1">
        <f t="array" ref="BG6">IFERROR(IF($A6="","",IF(SUMIFS(RAW_매출A!$J$2:$J$7000,RAW_매출A!$B$2:$B$7000,$A6,RAW_매출A!$A$2:$A$7000,EDATE($E6,BG$1-1))=0,"",SUMIFS(RAW_매출A!$J$2:$J$7000,RAW_매출A!$B$2:$B$7000,$A6,RAW_매출A!$A$2:$A$7000,EDATE($E6,BG$1-1))/(INDEX(요약_월별시즈널리티!$F$7:$F$18,MONTH(EDATE($E6,BG$1-1)))/100))),"")</f>
        <v>4813653.0500786994</v>
      </c>
      <c r="BH6" cm="1">
        <f t="array" ref="BH6">IFERROR(IF($A6="","",IF(SUMIFS(RAW_매출A!$J$2:$J$7000,RAW_매출A!$B$2:$B$7000,$A6,RAW_매출A!$A$2:$A$7000,EDATE($E6,BH$1-1))=0,"",SUMIFS(RAW_매출A!$J$2:$J$7000,RAW_매출A!$B$2:$B$7000,$A6,RAW_매출A!$A$2:$A$7000,EDATE($E6,BH$1-1))/(INDEX(요약_월별시즈널리티!$F$7:$F$18,MONTH(EDATE($E6,BH$1-1)))/100))),"")</f>
        <v>4311245.2865260858</v>
      </c>
      <c r="BI6" cm="1">
        <f t="array" ref="BI6">IFERROR(IF($A6="","",IF(SUMIFS(RAW_매출A!$J$2:$J$7000,RAW_매출A!$B$2:$B$7000,$A6,RAW_매출A!$A$2:$A$7000,EDATE($E6,BI$1-1))=0,"",SUMIFS(RAW_매출A!$J$2:$J$7000,RAW_매출A!$B$2:$B$7000,$A6,RAW_매출A!$A$2:$A$7000,EDATE($E6,BI$1-1))/(INDEX(요약_월별시즈널리티!$F$7:$F$18,MONTH(EDATE($E6,BI$1-1)))/100))),"")</f>
        <v>4953541.1787290815</v>
      </c>
      <c r="BJ6" cm="1">
        <f t="array" ref="BJ6">IFERROR(IF($A6="","",IF(SUMIFS(RAW_매출A!$J$2:$J$7000,RAW_매출A!$B$2:$B$7000,$A6,RAW_매출A!$A$2:$A$7000,EDATE($E6,BJ$1-1))=0,"",SUMIFS(RAW_매출A!$J$2:$J$7000,RAW_매출A!$B$2:$B$7000,$A6,RAW_매출A!$A$2:$A$7000,EDATE($E6,BJ$1-1))/(INDEX(요약_월별시즈널리티!$F$7:$F$18,MONTH(EDATE($E6,BJ$1-1)))/100))),"")</f>
        <v>4088579.6478866069</v>
      </c>
      <c r="BK6" cm="1">
        <f t="array" ref="BK6">IFERROR(IF($A6="","",IF(SUMIFS(RAW_매출A!$J$2:$J$7000,RAW_매출A!$B$2:$B$7000,$A6,RAW_매출A!$A$2:$A$7000,EDATE($E6,BK$1-1))=0,"",SUMIFS(RAW_매출A!$J$2:$J$7000,RAW_매출A!$B$2:$B$7000,$A6,RAW_매출A!$A$2:$A$7000,EDATE($E6,BK$1-1))/(INDEX(요약_월별시즈널리티!$F$7:$F$18,MONTH(EDATE($E6,BK$1-1)))/100))),"")</f>
        <v>4554970.9322403679</v>
      </c>
      <c r="BL6" cm="1">
        <f t="array" ref="BL6">IFERROR(IF($A6="","",IF(SUMIFS(RAW_매출A!$J$2:$J$7000,RAW_매출A!$B$2:$B$7000,$A6,RAW_매출A!$A$2:$A$7000,EDATE($E6,BL$1-1))=0,"",SUMIFS(RAW_매출A!$J$2:$J$7000,RAW_매출A!$B$2:$B$7000,$A6,RAW_매출A!$A$2:$A$7000,EDATE($E6,BL$1-1))/(INDEX(요약_월별시즈널리티!$F$7:$F$18,MONTH(EDATE($E6,BL$1-1)))/100))),"")</f>
        <v>3738584.1265456267</v>
      </c>
      <c r="BM6" cm="1">
        <f t="array" ref="BM6">IFERROR(IF($A6="","",IF(SUMIFS(RAW_매출A!$J$2:$J$7000,RAW_매출A!$B$2:$B$7000,$A6,RAW_매출A!$A$2:$A$7000,EDATE($E6,BM$1-1))=0,"",SUMIFS(RAW_매출A!$J$2:$J$7000,RAW_매출A!$B$2:$B$7000,$A6,RAW_매출A!$A$2:$A$7000,EDATE($E6,BM$1-1))/(INDEX(요약_월별시즈널리티!$F$7:$F$18,MONTH(EDATE($E6,BM$1-1)))/100))),"")</f>
        <v>3376923.5040200623</v>
      </c>
      <c r="BN6" cm="1">
        <f t="array" ref="BN6">IFERROR(IF($A6="","",IF(SUMIFS(RAW_매출A!$J$2:$J$7000,RAW_매출A!$B$2:$B$7000,$A6,RAW_매출A!$A$2:$A$7000,EDATE($E6,BN$1-1))=0,"",SUMIFS(RAW_매출A!$J$2:$J$7000,RAW_매출A!$B$2:$B$7000,$A6,RAW_매출A!$A$2:$A$7000,EDATE($E6,BN$1-1))/(INDEX(요약_월별시즈널리티!$F$7:$F$18,MONTH(EDATE($E6,BN$1-1)))/100))),"")</f>
        <v>3354241.971503526</v>
      </c>
    </row>
    <row r="7" spans="1:66" x14ac:dyDescent="0.3">
      <c r="A7" t="str">
        <f>세팅!A8</f>
        <v>(0006) 서림점</v>
      </c>
      <c r="B7" t="str">
        <f>세팅!B8</f>
        <v>150-2</v>
      </c>
      <c r="C7">
        <f t="shared" si="0"/>
        <v>2</v>
      </c>
      <c r="D7" t="str">
        <f t="shared" si="1"/>
        <v>2</v>
      </c>
      <c r="E7" s="1">
        <f>세팅!D8</f>
        <v>43040</v>
      </c>
      <c r="F7">
        <f t="shared" si="2"/>
        <v>4277752.1458125329</v>
      </c>
      <c r="G7" cm="1">
        <f t="array" ref="G7">IFERROR(IF($A7="","",IF(SUMIFS(RAW_매출A!$J$2:$J$7000,RAW_매출A!$B$2:$B$7000,$A7,RAW_매출A!$A$2:$A$7000,EDATE($E7,G$1-1))=0,"",SUMIFS(RAW_매출A!$J$2:$J$7000,RAW_매출A!$B$2:$B$7000,$A7,RAW_매출A!$A$2:$A$7000,EDATE($E7,G$1-1))/(INDEX(요약_월별시즈널리티!$F$7:$F$18,MONTH(EDATE($E7,G$1-1)))/100))),"")</f>
        <v>2566454.1790606994</v>
      </c>
      <c r="H7" cm="1">
        <f t="array" ref="H7">IFERROR(IF($A7="","",IF(SUMIFS(RAW_매출A!$J$2:$J$7000,RAW_매출A!$B$2:$B$7000,$A7,RAW_매출A!$A$2:$A$7000,EDATE($E7,H$1-1))=0,"",SUMIFS(RAW_매출A!$J$2:$J$7000,RAW_매출A!$B$2:$B$7000,$A7,RAW_매출A!$A$2:$A$7000,EDATE($E7,H$1-1))/(INDEX(요약_월별시즈널리티!$F$7:$F$18,MONTH(EDATE($E7,H$1-1)))/100))),"")</f>
        <v>3343596.6565333763</v>
      </c>
      <c r="I7" cm="1">
        <f t="array" ref="I7">IFERROR(IF($A7="","",IF(SUMIFS(RAW_매출A!$J$2:$J$7000,RAW_매출A!$B$2:$B$7000,$A7,RAW_매출A!$A$2:$A$7000,EDATE($E7,I$1-1))=0,"",SUMIFS(RAW_매출A!$J$2:$J$7000,RAW_매출A!$B$2:$B$7000,$A7,RAW_매출A!$A$2:$A$7000,EDATE($E7,I$1-1))/(INDEX(요약_월별시즈널리티!$F$7:$F$18,MONTH(EDATE($E7,I$1-1)))/100))),"")</f>
        <v>4406224.3723633597</v>
      </c>
      <c r="J7" s="28" cm="1">
        <f t="array" ref="J7">IFERROR(IF($A7="","",IF(SUMIFS(RAW_매출A!$J$2:$J$7000,RAW_매출A!$B$2:$B$7000,$A7,RAW_매출A!$A$2:$A$7000,EDATE($E7,J$1-1))=0,"",SUMIFS(RAW_매출A!$J$2:$J$7000,RAW_매출A!$B$2:$B$7000,$A7,RAW_매출A!$A$2:$A$7000,EDATE($E7,J$1-1))/(INDEX(요약_월별시즈널리티!$F$7:$F$18,MONTH(EDATE($E7,J$1-1)))/100))),"")</f>
        <v>4126339.7195574446</v>
      </c>
      <c r="K7" s="28" cm="1">
        <f t="array" ref="K7">IFERROR(IF($A7="","",IF(SUMIFS(RAW_매출A!$J$2:$J$7000,RAW_매출A!$B$2:$B$7000,$A7,RAW_매출A!$A$2:$A$7000,EDATE($E7,K$1-1))=0,"",SUMIFS(RAW_매출A!$J$2:$J$7000,RAW_매출A!$B$2:$B$7000,$A7,RAW_매출A!$A$2:$A$7000,EDATE($E7,K$1-1))/(INDEX(요약_월별시즈널리티!$F$7:$F$18,MONTH(EDATE($E7,K$1-1)))/100))),"")</f>
        <v>4047478.8686827547</v>
      </c>
      <c r="L7" s="28" cm="1">
        <f t="array" ref="L7">IFERROR(IF($A7="","",IF(SUMIFS(RAW_매출A!$J$2:$J$7000,RAW_매출A!$B$2:$B$7000,$A7,RAW_매출A!$A$2:$A$7000,EDATE($E7,L$1-1))=0,"",SUMIFS(RAW_매출A!$J$2:$J$7000,RAW_매출A!$B$2:$B$7000,$A7,RAW_매출A!$A$2:$A$7000,EDATE($E7,L$1-1))/(INDEX(요약_월별시즈널리티!$F$7:$F$18,MONTH(EDATE($E7,L$1-1)))/100))),"")</f>
        <v>3986532.0126448963</v>
      </c>
      <c r="M7" s="28" cm="1">
        <f t="array" ref="M7">IFERROR(IF($A7="","",IF(SUMIFS(RAW_매출A!$J$2:$J$7000,RAW_매출A!$B$2:$B$7000,$A7,RAW_매출A!$A$2:$A$7000,EDATE($E7,M$1-1))=0,"",SUMIFS(RAW_매출A!$J$2:$J$7000,RAW_매출A!$B$2:$B$7000,$A7,RAW_매출A!$A$2:$A$7000,EDATE($E7,M$1-1))/(INDEX(요약_월별시즈널리티!$F$7:$F$18,MONTH(EDATE($E7,M$1-1)))/100))),"")</f>
        <v>4447314.3124346975</v>
      </c>
      <c r="N7" s="28" cm="1">
        <f t="array" ref="N7">IFERROR(IF($A7="","",IF(SUMIFS(RAW_매출A!$J$2:$J$7000,RAW_매출A!$B$2:$B$7000,$A7,RAW_매출A!$A$2:$A$7000,EDATE($E7,N$1-1))=0,"",SUMIFS(RAW_매출A!$J$2:$J$7000,RAW_매출A!$B$2:$B$7000,$A7,RAW_매출A!$A$2:$A$7000,EDATE($E7,N$1-1))/(INDEX(요약_월별시즈널리티!$F$7:$F$18,MONTH(EDATE($E7,N$1-1)))/100))),"")</f>
        <v>4365436.2378179198</v>
      </c>
      <c r="O7" s="28" cm="1">
        <f t="array" ref="O7">IFERROR(IF($A7="","",IF(SUMIFS(RAW_매출A!$J$2:$J$7000,RAW_매출A!$B$2:$B$7000,$A7,RAW_매출A!$A$2:$A$7000,EDATE($E7,O$1-1))=0,"",SUMIFS(RAW_매출A!$J$2:$J$7000,RAW_매출A!$B$2:$B$7000,$A7,RAW_매출A!$A$2:$A$7000,EDATE($E7,O$1-1))/(INDEX(요약_월별시즈널리티!$F$7:$F$18,MONTH(EDATE($E7,O$1-1)))/100))),"")</f>
        <v>4693411.7237374848</v>
      </c>
      <c r="P7" cm="1">
        <f t="array" ref="P7">IFERROR(IF($A7="","",IF(SUMIFS(RAW_매출A!$J$2:$J$7000,RAW_매출A!$B$2:$B$7000,$A7,RAW_매출A!$A$2:$A$7000,EDATE($E7,P$1-1))=0,"",SUMIFS(RAW_매출A!$J$2:$J$7000,RAW_매출A!$B$2:$B$7000,$A7,RAW_매출A!$A$2:$A$7000,EDATE($E7,P$1-1))/(INDEX(요약_월별시즈널리티!$F$7:$F$18,MONTH(EDATE($E7,P$1-1)))/100))),"")</f>
        <v>4291234.9067866961</v>
      </c>
      <c r="Q7" cm="1">
        <f t="array" ref="Q7">IFERROR(IF($A7="","",IF(SUMIFS(RAW_매출A!$J$2:$J$7000,RAW_매출A!$B$2:$B$7000,$A7,RAW_매출A!$A$2:$A$7000,EDATE($E7,Q$1-1))=0,"",SUMIFS(RAW_매출A!$J$2:$J$7000,RAW_매출A!$B$2:$B$7000,$A7,RAW_매출A!$A$2:$A$7000,EDATE($E7,Q$1-1))/(INDEX(요약_월별시즈널리티!$F$7:$F$18,MONTH(EDATE($E7,Q$1-1)))/100))),"")</f>
        <v>5036775.5144691868</v>
      </c>
      <c r="R7" cm="1">
        <f t="array" ref="R7">IFERROR(IF($A7="","",IF(SUMIFS(RAW_매출A!$J$2:$J$7000,RAW_매출A!$B$2:$B$7000,$A7,RAW_매출A!$A$2:$A$7000,EDATE($E7,R$1-1))=0,"",SUMIFS(RAW_매출A!$J$2:$J$7000,RAW_매출A!$B$2:$B$7000,$A7,RAW_매출A!$A$2:$A$7000,EDATE($E7,R$1-1))/(INDEX(요약_월별시즈널리티!$F$7:$F$18,MONTH(EDATE($E7,R$1-1)))/100))),"")</f>
        <v>4368717.5673489943</v>
      </c>
      <c r="S7" cm="1">
        <f t="array" ref="S7">IFERROR(IF($A7="","",IF(SUMIFS(RAW_매출A!$J$2:$J$7000,RAW_매출A!$B$2:$B$7000,$A7,RAW_매출A!$A$2:$A$7000,EDATE($E7,S$1-1))=0,"",SUMIFS(RAW_매출A!$J$2:$J$7000,RAW_매출A!$B$2:$B$7000,$A7,RAW_매출A!$A$2:$A$7000,EDATE($E7,S$1-1))/(INDEX(요약_월별시즈널리티!$F$7:$F$18,MONTH(EDATE($E7,S$1-1)))/100))),"")</f>
        <v>5144434.349943527</v>
      </c>
      <c r="T7" cm="1">
        <f t="array" ref="T7">IFERROR(IF($A7="","",IF(SUMIFS(RAW_매출A!$J$2:$J$7000,RAW_매출A!$B$2:$B$7000,$A7,RAW_매출A!$A$2:$A$7000,EDATE($E7,T$1-1))=0,"",SUMIFS(RAW_매출A!$J$2:$J$7000,RAW_매출A!$B$2:$B$7000,$A7,RAW_매출A!$A$2:$A$7000,EDATE($E7,T$1-1))/(INDEX(요약_월별시즈널리티!$F$7:$F$18,MONTH(EDATE($E7,T$1-1)))/100))),"")</f>
        <v>5464917.603312294</v>
      </c>
      <c r="U7" cm="1">
        <f t="array" ref="U7">IFERROR(IF($A7="","",IF(SUMIFS(RAW_매출A!$J$2:$J$7000,RAW_매출A!$B$2:$B$7000,$A7,RAW_매출A!$A$2:$A$7000,EDATE($E7,U$1-1))=0,"",SUMIFS(RAW_매출A!$J$2:$J$7000,RAW_매출A!$B$2:$B$7000,$A7,RAW_매출A!$A$2:$A$7000,EDATE($E7,U$1-1))/(INDEX(요약_월별시즈널리티!$F$7:$F$18,MONTH(EDATE($E7,U$1-1)))/100))),"")</f>
        <v>5873867.2946963068</v>
      </c>
      <c r="V7" cm="1">
        <f t="array" ref="V7">IFERROR(IF($A7="","",IF(SUMIFS(RAW_매출A!$J$2:$J$7000,RAW_매출A!$B$2:$B$7000,$A7,RAW_매출A!$A$2:$A$7000,EDATE($E7,V$1-1))=0,"",SUMIFS(RAW_매출A!$J$2:$J$7000,RAW_매출A!$B$2:$B$7000,$A7,RAW_매출A!$A$2:$A$7000,EDATE($E7,V$1-1))/(INDEX(요약_월별시즈널리티!$F$7:$F$18,MONTH(EDATE($E7,V$1-1)))/100))),"")</f>
        <v>6305777.9210603274</v>
      </c>
      <c r="W7" cm="1">
        <f t="array" ref="W7">IFERROR(IF($A7="","",IF(SUMIFS(RAW_매출A!$J$2:$J$7000,RAW_매출A!$B$2:$B$7000,$A7,RAW_매출A!$A$2:$A$7000,EDATE($E7,W$1-1))=0,"",SUMIFS(RAW_매출A!$J$2:$J$7000,RAW_매출A!$B$2:$B$7000,$A7,RAW_매출A!$A$2:$A$7000,EDATE($E7,W$1-1))/(INDEX(요약_월별시즈널리티!$F$7:$F$18,MONTH(EDATE($E7,W$1-1)))/100))),"")</f>
        <v>6287845.3820624538</v>
      </c>
      <c r="X7" cm="1">
        <f t="array" ref="X7">IFERROR(IF($A7="","",IF(SUMIFS(RAW_매출A!$J$2:$J$7000,RAW_매출A!$B$2:$B$7000,$A7,RAW_매출A!$A$2:$A$7000,EDATE($E7,X$1-1))=0,"",SUMIFS(RAW_매출A!$J$2:$J$7000,RAW_매출A!$B$2:$B$7000,$A7,RAW_매출A!$A$2:$A$7000,EDATE($E7,X$1-1))/(INDEX(요약_월별시즈널리티!$F$7:$F$18,MONTH(EDATE($E7,X$1-1)))/100))),"")</f>
        <v>5977207.3431078149</v>
      </c>
      <c r="Y7" cm="1">
        <f t="array" ref="Y7">IFERROR(IF($A7="","",IF(SUMIFS(RAW_매출A!$J$2:$J$7000,RAW_매출A!$B$2:$B$7000,$A7,RAW_매출A!$A$2:$A$7000,EDATE($E7,Y$1-1))=0,"",SUMIFS(RAW_매출A!$J$2:$J$7000,RAW_매출A!$B$2:$B$7000,$A7,RAW_매출A!$A$2:$A$7000,EDATE($E7,Y$1-1))/(INDEX(요약_월별시즈널리티!$F$7:$F$18,MONTH(EDATE($E7,Y$1-1)))/100))),"")</f>
        <v>6086347.9909611</v>
      </c>
      <c r="Z7" cm="1">
        <f t="array" ref="Z7">IFERROR(IF($A7="","",IF(SUMIFS(RAW_매출A!$J$2:$J$7000,RAW_매출A!$B$2:$B$7000,$A7,RAW_매출A!$A$2:$A$7000,EDATE($E7,Z$1-1))=0,"",SUMIFS(RAW_매출A!$J$2:$J$7000,RAW_매출A!$B$2:$B$7000,$A7,RAW_매출A!$A$2:$A$7000,EDATE($E7,Z$1-1))/(INDEX(요약_월별시즈널리티!$F$7:$F$18,MONTH(EDATE($E7,Z$1-1)))/100))),"")</f>
        <v>6321953.348192744</v>
      </c>
      <c r="AA7" cm="1">
        <f t="array" ref="AA7">IFERROR(IF($A7="","",IF(SUMIFS(RAW_매출A!$J$2:$J$7000,RAW_매출A!$B$2:$B$7000,$A7,RAW_매출A!$A$2:$A$7000,EDATE($E7,AA$1-1))=0,"",SUMIFS(RAW_매출A!$J$2:$J$7000,RAW_매출A!$B$2:$B$7000,$A7,RAW_매출A!$A$2:$A$7000,EDATE($E7,AA$1-1))/(INDEX(요약_월별시즈널리티!$F$7:$F$18,MONTH(EDATE($E7,AA$1-1)))/100))),"")</f>
        <v>6235273.4217045717</v>
      </c>
      <c r="AB7" cm="1">
        <f t="array" ref="AB7">IFERROR(IF($A7="","",IF(SUMIFS(RAW_매출A!$J$2:$J$7000,RAW_매출A!$B$2:$B$7000,$A7,RAW_매출A!$A$2:$A$7000,EDATE($E7,AB$1-1))=0,"",SUMIFS(RAW_매출A!$J$2:$J$7000,RAW_매출A!$B$2:$B$7000,$A7,RAW_매출A!$A$2:$A$7000,EDATE($E7,AB$1-1))/(INDEX(요약_월별시즈널리티!$F$7:$F$18,MONTH(EDATE($E7,AB$1-1)))/100))),"")</f>
        <v>7171330.6800331213</v>
      </c>
      <c r="AC7" cm="1">
        <f t="array" ref="AC7">IFERROR(IF($A7="","",IF(SUMIFS(RAW_매출A!$J$2:$J$7000,RAW_매출A!$B$2:$B$7000,$A7,RAW_매출A!$A$2:$A$7000,EDATE($E7,AC$1-1))=0,"",SUMIFS(RAW_매출A!$J$2:$J$7000,RAW_매출A!$B$2:$B$7000,$A7,RAW_매출A!$A$2:$A$7000,EDATE($E7,AC$1-1))/(INDEX(요약_월별시즈널리티!$F$7:$F$18,MONTH(EDATE($E7,AC$1-1)))/100))),"")</f>
        <v>7718461.466551234</v>
      </c>
      <c r="AD7" cm="1">
        <f t="array" ref="AD7">IFERROR(IF($A7="","",IF(SUMIFS(RAW_매출A!$J$2:$J$7000,RAW_매출A!$B$2:$B$7000,$A7,RAW_매출A!$A$2:$A$7000,EDATE($E7,AD$1-1))=0,"",SUMIFS(RAW_매출A!$J$2:$J$7000,RAW_매출A!$B$2:$B$7000,$A7,RAW_매출A!$A$2:$A$7000,EDATE($E7,AD$1-1))/(INDEX(요약_월별시즈널리티!$F$7:$F$18,MONTH(EDATE($E7,AD$1-1)))/100))),"")</f>
        <v>6243373.2046648897</v>
      </c>
      <c r="AE7" cm="1">
        <f t="array" ref="AE7">IFERROR(IF($A7="","",IF(SUMIFS(RAW_매출A!$J$2:$J$7000,RAW_매출A!$B$2:$B$7000,$A7,RAW_매출A!$A$2:$A$7000,EDATE($E7,AE$1-1))=0,"",SUMIFS(RAW_매출A!$J$2:$J$7000,RAW_매출A!$B$2:$B$7000,$A7,RAW_매출A!$A$2:$A$7000,EDATE($E7,AE$1-1))/(INDEX(요약_월별시즈널리티!$F$7:$F$18,MONTH(EDATE($E7,AE$1-1)))/100))),"")</f>
        <v>6237482.57440875</v>
      </c>
      <c r="AF7" cm="1">
        <f t="array" ref="AF7">IFERROR(IF($A7="","",IF(SUMIFS(RAW_매출A!$J$2:$J$7000,RAW_매출A!$B$2:$B$7000,$A7,RAW_매출A!$A$2:$A$7000,EDATE($E7,AF$1-1))=0,"",SUMIFS(RAW_매출A!$J$2:$J$7000,RAW_매출A!$B$2:$B$7000,$A7,RAW_매출A!$A$2:$A$7000,EDATE($E7,AF$1-1))/(INDEX(요약_월별시즈널리티!$F$7:$F$18,MONTH(EDATE($E7,AF$1-1)))/100))),"")</f>
        <v>6210089.651222771</v>
      </c>
      <c r="AG7" cm="1">
        <f t="array" ref="AG7">IFERROR(IF($A7="","",IF(SUMIFS(RAW_매출A!$J$2:$J$7000,RAW_매출A!$B$2:$B$7000,$A7,RAW_매출A!$A$2:$A$7000,EDATE($E7,AG$1-1))=0,"",SUMIFS(RAW_매출A!$J$2:$J$7000,RAW_매출A!$B$2:$B$7000,$A7,RAW_매출A!$A$2:$A$7000,EDATE($E7,AG$1-1))/(INDEX(요약_월별시즈널리티!$F$7:$F$18,MONTH(EDATE($E7,AG$1-1)))/100))),"")</f>
        <v>6904293.2386695882</v>
      </c>
      <c r="AH7" cm="1">
        <f t="array" ref="AH7">IFERROR(IF($A7="","",IF(SUMIFS(RAW_매출A!$J$2:$J$7000,RAW_매출A!$B$2:$B$7000,$A7,RAW_매출A!$A$2:$A$7000,EDATE($E7,AH$1-1))=0,"",SUMIFS(RAW_매출A!$J$2:$J$7000,RAW_매출A!$B$2:$B$7000,$A7,RAW_매출A!$A$2:$A$7000,EDATE($E7,AH$1-1))/(INDEX(요약_월별시즈널리티!$F$7:$F$18,MONTH(EDATE($E7,AH$1-1)))/100))),"")</f>
        <v>6931016.8607402509</v>
      </c>
      <c r="AI7" cm="1">
        <f t="array" ref="AI7">IFERROR(IF($A7="","",IF(SUMIFS(RAW_매출A!$J$2:$J$7000,RAW_매출A!$B$2:$B$7000,$A7,RAW_매출A!$A$2:$A$7000,EDATE($E7,AI$1-1))=0,"",SUMIFS(RAW_매출A!$J$2:$J$7000,RAW_매출A!$B$2:$B$7000,$A7,RAW_매출A!$A$2:$A$7000,EDATE($E7,AI$1-1))/(INDEX(요약_월별시즈널리티!$F$7:$F$18,MONTH(EDATE($E7,AI$1-1)))/100))),"")</f>
        <v>5735214.7813803693</v>
      </c>
      <c r="AJ7" cm="1">
        <f t="array" ref="AJ7">IFERROR(IF($A7="","",IF(SUMIFS(RAW_매출A!$J$2:$J$7000,RAW_매출A!$B$2:$B$7000,$A7,RAW_매출A!$A$2:$A$7000,EDATE($E7,AJ$1-1))=0,"",SUMIFS(RAW_매출A!$J$2:$J$7000,RAW_매출A!$B$2:$B$7000,$A7,RAW_매출A!$A$2:$A$7000,EDATE($E7,AJ$1-1))/(INDEX(요약_월별시즈널리티!$F$7:$F$18,MONTH(EDATE($E7,AJ$1-1)))/100))),"")</f>
        <v>5715030.94612337</v>
      </c>
      <c r="AK7" cm="1">
        <f t="array" ref="AK7">IFERROR(IF($A7="","",IF(SUMIFS(RAW_매출A!$J$2:$J$7000,RAW_매출A!$B$2:$B$7000,$A7,RAW_매출A!$A$2:$A$7000,EDATE($E7,AK$1-1))=0,"",SUMIFS(RAW_매출A!$J$2:$J$7000,RAW_매출A!$B$2:$B$7000,$A7,RAW_매출A!$A$2:$A$7000,EDATE($E7,AK$1-1))/(INDEX(요약_월별시즈널리티!$F$7:$F$18,MONTH(EDATE($E7,AK$1-1)))/100))),"")</f>
        <v>6960436.0152360378</v>
      </c>
      <c r="AL7" cm="1">
        <f t="array" ref="AL7">IFERROR(IF($A7="","",IF(SUMIFS(RAW_매출A!$J$2:$J$7000,RAW_매출A!$B$2:$B$7000,$A7,RAW_매출A!$A$2:$A$7000,EDATE($E7,AL$1-1))=0,"",SUMIFS(RAW_매출A!$J$2:$J$7000,RAW_매출A!$B$2:$B$7000,$A7,RAW_매출A!$A$2:$A$7000,EDATE($E7,AL$1-1))/(INDEX(요약_월별시즈널리티!$F$7:$F$18,MONTH(EDATE($E7,AL$1-1)))/100))),"")</f>
        <v>5811176.8773092115</v>
      </c>
      <c r="AM7" cm="1">
        <f t="array" ref="AM7">IFERROR(IF($A7="","",IF(SUMIFS(RAW_매출A!$J$2:$J$7000,RAW_매출A!$B$2:$B$7000,$A7,RAW_매출A!$A$2:$A$7000,EDATE($E7,AM$1-1))=0,"",SUMIFS(RAW_매출A!$J$2:$J$7000,RAW_매출A!$B$2:$B$7000,$A7,RAW_매출A!$A$2:$A$7000,EDATE($E7,AM$1-1))/(INDEX(요약_월별시즈널리티!$F$7:$F$18,MONTH(EDATE($E7,AM$1-1)))/100))),"")</f>
        <v>5037321.3961465005</v>
      </c>
      <c r="AN7" cm="1">
        <f t="array" ref="AN7">IFERROR(IF($A7="","",IF(SUMIFS(RAW_매출A!$J$2:$J$7000,RAW_매출A!$B$2:$B$7000,$A7,RAW_매출A!$A$2:$A$7000,EDATE($E7,AN$1-1))=0,"",SUMIFS(RAW_매출A!$J$2:$J$7000,RAW_매출A!$B$2:$B$7000,$A7,RAW_매출A!$A$2:$A$7000,EDATE($E7,AN$1-1))/(INDEX(요약_월별시즈널리티!$F$7:$F$18,MONTH(EDATE($E7,AN$1-1)))/100))),"")</f>
        <v>7920998.3447263902</v>
      </c>
      <c r="AO7" cm="1">
        <f t="array" ref="AO7">IFERROR(IF($A7="","",IF(SUMIFS(RAW_매출A!$J$2:$J$7000,RAW_매출A!$B$2:$B$7000,$A7,RAW_매출A!$A$2:$A$7000,EDATE($E7,AO$1-1))=0,"",SUMIFS(RAW_매출A!$J$2:$J$7000,RAW_매출A!$B$2:$B$7000,$A7,RAW_매출A!$A$2:$A$7000,EDATE($E7,AO$1-1))/(INDEX(요약_월별시즈널리티!$F$7:$F$18,MONTH(EDATE($E7,AO$1-1)))/100))),"")</f>
        <v>5971620.2262564478</v>
      </c>
      <c r="AP7" cm="1">
        <f t="array" ref="AP7">IFERROR(IF($A7="","",IF(SUMIFS(RAW_매출A!$J$2:$J$7000,RAW_매출A!$B$2:$B$7000,$A7,RAW_매출A!$A$2:$A$7000,EDATE($E7,AP$1-1))=0,"",SUMIFS(RAW_매출A!$J$2:$J$7000,RAW_매출A!$B$2:$B$7000,$A7,RAW_매출A!$A$2:$A$7000,EDATE($E7,AP$1-1))/(INDEX(요약_월별시즈널리티!$F$7:$F$18,MONTH(EDATE($E7,AP$1-1)))/100))),"")</f>
        <v>5075498.2114131786</v>
      </c>
      <c r="AQ7" cm="1">
        <f t="array" ref="AQ7">IFERROR(IF($A7="","",IF(SUMIFS(RAW_매출A!$J$2:$J$7000,RAW_매출A!$B$2:$B$7000,$A7,RAW_매출A!$A$2:$A$7000,EDATE($E7,AQ$1-1))=0,"",SUMIFS(RAW_매출A!$J$2:$J$7000,RAW_매출A!$B$2:$B$7000,$A7,RAW_매출A!$A$2:$A$7000,EDATE($E7,AQ$1-1))/(INDEX(요약_월별시즈널리티!$F$7:$F$18,MONTH(EDATE($E7,AQ$1-1)))/100))),"")</f>
        <v>5672708.9751244346</v>
      </c>
      <c r="AR7" cm="1">
        <f t="array" ref="AR7">IFERROR(IF($A7="","",IF(SUMIFS(RAW_매출A!$J$2:$J$7000,RAW_매출A!$B$2:$B$7000,$A7,RAW_매출A!$A$2:$A$7000,EDATE($E7,AR$1-1))=0,"",SUMIFS(RAW_매출A!$J$2:$J$7000,RAW_매출A!$B$2:$B$7000,$A7,RAW_매출A!$A$2:$A$7000,EDATE($E7,AR$1-1))/(INDEX(요약_월별시즈널리티!$F$7:$F$18,MONTH(EDATE($E7,AR$1-1)))/100))),"")</f>
        <v>5177494.0991182523</v>
      </c>
      <c r="AS7" cm="1">
        <f t="array" ref="AS7">IFERROR(IF($A7="","",IF(SUMIFS(RAW_매출A!$J$2:$J$7000,RAW_매출A!$B$2:$B$7000,$A7,RAW_매출A!$A$2:$A$7000,EDATE($E7,AS$1-1))=0,"",SUMIFS(RAW_매출A!$J$2:$J$7000,RAW_매출A!$B$2:$B$7000,$A7,RAW_매출A!$A$2:$A$7000,EDATE($E7,AS$1-1))/(INDEX(요약_월별시즈널리티!$F$7:$F$18,MONTH(EDATE($E7,AS$1-1)))/100))),"")</f>
        <v>5689313.3942831811</v>
      </c>
      <c r="AT7" cm="1">
        <f t="array" ref="AT7">IFERROR(IF($A7="","",IF(SUMIFS(RAW_매출A!$J$2:$J$7000,RAW_매출A!$B$2:$B$7000,$A7,RAW_매출A!$A$2:$A$7000,EDATE($E7,AT$1-1))=0,"",SUMIFS(RAW_매출A!$J$2:$J$7000,RAW_매출A!$B$2:$B$7000,$A7,RAW_매출A!$A$2:$A$7000,EDATE($E7,AT$1-1))/(INDEX(요약_월별시즈널리티!$F$7:$F$18,MONTH(EDATE($E7,AT$1-1)))/100))),"")</f>
        <v>5706640.0376858283</v>
      </c>
      <c r="AU7" cm="1">
        <f t="array" ref="AU7">IFERROR(IF($A7="","",IF(SUMIFS(RAW_매출A!$J$2:$J$7000,RAW_매출A!$B$2:$B$7000,$A7,RAW_매출A!$A$2:$A$7000,EDATE($E7,AU$1-1))=0,"",SUMIFS(RAW_매출A!$J$2:$J$7000,RAW_매출A!$B$2:$B$7000,$A7,RAW_매출A!$A$2:$A$7000,EDATE($E7,AU$1-1))/(INDEX(요약_월별시즈널리티!$F$7:$F$18,MONTH(EDATE($E7,AU$1-1)))/100))),"")</f>
        <v>5432657.2458114065</v>
      </c>
      <c r="AV7" cm="1">
        <f t="array" ref="AV7">IFERROR(IF($A7="","",IF(SUMIFS(RAW_매출A!$J$2:$J$7000,RAW_매출A!$B$2:$B$7000,$A7,RAW_매출A!$A$2:$A$7000,EDATE($E7,AV$1-1))=0,"",SUMIFS(RAW_매출A!$J$2:$J$7000,RAW_매출A!$B$2:$B$7000,$A7,RAW_매출A!$A$2:$A$7000,EDATE($E7,AV$1-1))/(INDEX(요약_월별시즈널리티!$F$7:$F$18,MONTH(EDATE($E7,AV$1-1)))/100))),"")</f>
        <v>5456999.6305141738</v>
      </c>
      <c r="AW7" cm="1">
        <f t="array" ref="AW7">IFERROR(IF($A7="","",IF(SUMIFS(RAW_매출A!$J$2:$J$7000,RAW_매출A!$B$2:$B$7000,$A7,RAW_매출A!$A$2:$A$7000,EDATE($E7,AW$1-1))=0,"",SUMIFS(RAW_매출A!$J$2:$J$7000,RAW_매출A!$B$2:$B$7000,$A7,RAW_매출A!$A$2:$A$7000,EDATE($E7,AW$1-1))/(INDEX(요약_월별시즈널리티!$F$7:$F$18,MONTH(EDATE($E7,AW$1-1)))/100))),"")</f>
        <v>5648829.4467800511</v>
      </c>
      <c r="AX7" cm="1">
        <f t="array" ref="AX7">IFERROR(IF($A7="","",IF(SUMIFS(RAW_매출A!$J$2:$J$7000,RAW_매출A!$B$2:$B$7000,$A7,RAW_매출A!$A$2:$A$7000,EDATE($E7,AX$1-1))=0,"",SUMIFS(RAW_매출A!$J$2:$J$7000,RAW_매출A!$B$2:$B$7000,$A7,RAW_매출A!$A$2:$A$7000,EDATE($E7,AX$1-1))/(INDEX(요약_월별시즈널리티!$F$7:$F$18,MONTH(EDATE($E7,AX$1-1)))/100))),"")</f>
        <v>5765547.5125769498</v>
      </c>
      <c r="AY7" cm="1">
        <f t="array" ref="AY7">IFERROR(IF($A7="","",IF(SUMIFS(RAW_매출A!$J$2:$J$7000,RAW_매출A!$B$2:$B$7000,$A7,RAW_매출A!$A$2:$A$7000,EDATE($E7,AY$1-1))=0,"",SUMIFS(RAW_매출A!$J$2:$J$7000,RAW_매출A!$B$2:$B$7000,$A7,RAW_매출A!$A$2:$A$7000,EDATE($E7,AY$1-1))/(INDEX(요약_월별시즈널리티!$F$7:$F$18,MONTH(EDATE($E7,AY$1-1)))/100))),"")</f>
        <v>5371391.4307060353</v>
      </c>
      <c r="AZ7" cm="1">
        <f t="array" ref="AZ7">IFERROR(IF($A7="","",IF(SUMIFS(RAW_매출A!$J$2:$J$7000,RAW_매출A!$B$2:$B$7000,$A7,RAW_매출A!$A$2:$A$7000,EDATE($E7,AZ$1-1))=0,"",SUMIFS(RAW_매출A!$J$2:$J$7000,RAW_매출A!$B$2:$B$7000,$A7,RAW_매출A!$A$2:$A$7000,EDATE($E7,AZ$1-1))/(INDEX(요약_월별시즈널리티!$F$7:$F$18,MONTH(EDATE($E7,AZ$1-1)))/100))),"")</f>
        <v>5437785.4527881648</v>
      </c>
      <c r="BA7" cm="1">
        <f t="array" ref="BA7">IFERROR(IF($A7="","",IF(SUMIFS(RAW_매출A!$J$2:$J$7000,RAW_매출A!$B$2:$B$7000,$A7,RAW_매출A!$A$2:$A$7000,EDATE($E7,BA$1-1))=0,"",SUMIFS(RAW_매출A!$J$2:$J$7000,RAW_매출A!$B$2:$B$7000,$A7,RAW_매출A!$A$2:$A$7000,EDATE($E7,BA$1-1))/(INDEX(요약_월별시즈널리티!$F$7:$F$18,MONTH(EDATE($E7,BA$1-1)))/100))),"")</f>
        <v>5686772.2435622951</v>
      </c>
      <c r="BB7" cm="1">
        <f t="array" ref="BB7">IFERROR(IF($A7="","",IF(SUMIFS(RAW_매출A!$J$2:$J$7000,RAW_매출A!$B$2:$B$7000,$A7,RAW_매출A!$A$2:$A$7000,EDATE($E7,BB$1-1))=0,"",SUMIFS(RAW_매출A!$J$2:$J$7000,RAW_매출A!$B$2:$B$7000,$A7,RAW_매출A!$A$2:$A$7000,EDATE($E7,BB$1-1))/(INDEX(요약_월별시즈널리티!$F$7:$F$18,MONTH(EDATE($E7,BB$1-1)))/100))),"")</f>
        <v>5295750.7842145748</v>
      </c>
      <c r="BC7" cm="1">
        <f t="array" ref="BC7">IFERROR(IF($A7="","",IF(SUMIFS(RAW_매출A!$J$2:$J$7000,RAW_매출A!$B$2:$B$7000,$A7,RAW_매출A!$A$2:$A$7000,EDATE($E7,BC$1-1))=0,"",SUMIFS(RAW_매출A!$J$2:$J$7000,RAW_매출A!$B$2:$B$7000,$A7,RAW_매출A!$A$2:$A$7000,EDATE($E7,BC$1-1))/(INDEX(요약_월별시즈널리티!$F$7:$F$18,MONTH(EDATE($E7,BC$1-1)))/100))),"")</f>
        <v>5410012.4115117472</v>
      </c>
      <c r="BD7" cm="1">
        <f t="array" ref="BD7">IFERROR(IF($A7="","",IF(SUMIFS(RAW_매출A!$J$2:$J$7000,RAW_매출A!$B$2:$B$7000,$A7,RAW_매출A!$A$2:$A$7000,EDATE($E7,BD$1-1))=0,"",SUMIFS(RAW_매출A!$J$2:$J$7000,RAW_매출A!$B$2:$B$7000,$A7,RAW_매출A!$A$2:$A$7000,EDATE($E7,BD$1-1))/(INDEX(요약_월별시즈널리티!$F$7:$F$18,MONTH(EDATE($E7,BD$1-1)))/100))),"")</f>
        <v>5597693.7136672512</v>
      </c>
      <c r="BE7" cm="1">
        <f t="array" ref="BE7">IFERROR(IF($A7="","",IF(SUMIFS(RAW_매출A!$J$2:$J$7000,RAW_매출A!$B$2:$B$7000,$A7,RAW_매출A!$A$2:$A$7000,EDATE($E7,BE$1-1))=0,"",SUMIFS(RAW_매출A!$J$2:$J$7000,RAW_매출A!$B$2:$B$7000,$A7,RAW_매출A!$A$2:$A$7000,EDATE($E7,BE$1-1))/(INDEX(요약_월별시즈널리티!$F$7:$F$18,MONTH(EDATE($E7,BE$1-1)))/100))),"")</f>
        <v>6162452.4711161153</v>
      </c>
      <c r="BF7" cm="1">
        <f t="array" ref="BF7">IFERROR(IF($A7="","",IF(SUMIFS(RAW_매출A!$J$2:$J$7000,RAW_매출A!$B$2:$B$7000,$A7,RAW_매출A!$A$2:$A$7000,EDATE($E7,BF$1-1))=0,"",SUMIFS(RAW_매출A!$J$2:$J$7000,RAW_매출A!$B$2:$B$7000,$A7,RAW_매출A!$A$2:$A$7000,EDATE($E7,BF$1-1))/(INDEX(요약_월별시즈널리티!$F$7:$F$18,MONTH(EDATE($E7,BF$1-1)))/100))),"")</f>
        <v>6048445.2341218544</v>
      </c>
      <c r="BG7" cm="1">
        <f t="array" ref="BG7">IFERROR(IF($A7="","",IF(SUMIFS(RAW_매출A!$J$2:$J$7000,RAW_매출A!$B$2:$B$7000,$A7,RAW_매출A!$A$2:$A$7000,EDATE($E7,BG$1-1))=0,"",SUMIFS(RAW_매출A!$J$2:$J$7000,RAW_매출A!$B$2:$B$7000,$A7,RAW_매출A!$A$2:$A$7000,EDATE($E7,BG$1-1))/(INDEX(요약_월별시즈널리티!$F$7:$F$18,MONTH(EDATE($E7,BG$1-1)))/100))),"")</f>
        <v>6482758.297833751</v>
      </c>
      <c r="BH7" cm="1">
        <f t="array" ref="BH7">IFERROR(IF($A7="","",IF(SUMIFS(RAW_매출A!$J$2:$J$7000,RAW_매출A!$B$2:$B$7000,$A7,RAW_매출A!$A$2:$A$7000,EDATE($E7,BH$1-1))=0,"",SUMIFS(RAW_매출A!$J$2:$J$7000,RAW_매출A!$B$2:$B$7000,$A7,RAW_매출A!$A$2:$A$7000,EDATE($E7,BH$1-1))/(INDEX(요약_월별시즈널리티!$F$7:$F$18,MONTH(EDATE($E7,BH$1-1)))/100))),"")</f>
        <v>6520627.5114028454</v>
      </c>
      <c r="BI7" cm="1">
        <f t="array" ref="BI7">IFERROR(IF($A7="","",IF(SUMIFS(RAW_매출A!$J$2:$J$7000,RAW_매출A!$B$2:$B$7000,$A7,RAW_매출A!$A$2:$A$7000,EDATE($E7,BI$1-1))=0,"",SUMIFS(RAW_매출A!$J$2:$J$7000,RAW_매출A!$B$2:$B$7000,$A7,RAW_매출A!$A$2:$A$7000,EDATE($E7,BI$1-1))/(INDEX(요약_월별시즈널리티!$F$7:$F$18,MONTH(EDATE($E7,BI$1-1)))/100))),"")</f>
        <v>6655786.4432574762</v>
      </c>
      <c r="BJ7" cm="1">
        <f t="array" ref="BJ7">IFERROR(IF($A7="","",IF(SUMIFS(RAW_매출A!$J$2:$J$7000,RAW_매출A!$B$2:$B$7000,$A7,RAW_매출A!$A$2:$A$7000,EDATE($E7,BJ$1-1))=0,"",SUMIFS(RAW_매출A!$J$2:$J$7000,RAW_매출A!$B$2:$B$7000,$A7,RAW_매출A!$A$2:$A$7000,EDATE($E7,BJ$1-1))/(INDEX(요약_월별시즈널리티!$F$7:$F$18,MONTH(EDATE($E7,BJ$1-1)))/100))),"")</f>
        <v>7267230.3369745333</v>
      </c>
      <c r="BK7" cm="1">
        <f t="array" ref="BK7">IFERROR(IF($A7="","",IF(SUMIFS(RAW_매출A!$J$2:$J$7000,RAW_매출A!$B$2:$B$7000,$A7,RAW_매출A!$A$2:$A$7000,EDATE($E7,BK$1-1))=0,"",SUMIFS(RAW_매출A!$J$2:$J$7000,RAW_매출A!$B$2:$B$7000,$A7,RAW_매출A!$A$2:$A$7000,EDATE($E7,BK$1-1))/(INDEX(요약_월별시즈널리티!$F$7:$F$18,MONTH(EDATE($E7,BK$1-1)))/100))),"")</f>
        <v>8018254.012216202</v>
      </c>
      <c r="BL7" cm="1">
        <f t="array" ref="BL7">IFERROR(IF($A7="","",IF(SUMIFS(RAW_매출A!$J$2:$J$7000,RAW_매출A!$B$2:$B$7000,$A7,RAW_매출A!$A$2:$A$7000,EDATE($E7,BL$1-1))=0,"",SUMIFS(RAW_매출A!$J$2:$J$7000,RAW_매출A!$B$2:$B$7000,$A7,RAW_매출A!$A$2:$A$7000,EDATE($E7,BL$1-1))/(INDEX(요약_월별시즈널리티!$F$7:$F$18,MONTH(EDATE($E7,BL$1-1)))/100))),"")</f>
        <v>7499028.5454885848</v>
      </c>
      <c r="BM7" cm="1">
        <f t="array" ref="BM7">IFERROR(IF($A7="","",IF(SUMIFS(RAW_매출A!$J$2:$J$7000,RAW_매출A!$B$2:$B$7000,$A7,RAW_매출A!$A$2:$A$7000,EDATE($E7,BM$1-1))=0,"",SUMIFS(RAW_매출A!$J$2:$J$7000,RAW_매출A!$B$2:$B$7000,$A7,RAW_매출A!$A$2:$A$7000,EDATE($E7,BM$1-1))/(INDEX(요약_월별시즈널리티!$F$7:$F$18,MONTH(EDATE($E7,BM$1-1)))/100))),"")</f>
        <v>7209090.9505133033</v>
      </c>
      <c r="BN7" cm="1">
        <f t="array" ref="BN7">IFERROR(IF($A7="","",IF(SUMIFS(RAW_매출A!$J$2:$J$7000,RAW_매출A!$B$2:$B$7000,$A7,RAW_매출A!$A$2:$A$7000,EDATE($E7,BN$1-1))=0,"",SUMIFS(RAW_매출A!$J$2:$J$7000,RAW_매출A!$B$2:$B$7000,$A7,RAW_매출A!$A$2:$A$7000,EDATE($E7,BN$1-1))/(INDEX(요약_월별시즈널리티!$F$7:$F$18,MONTH(EDATE($E7,BN$1-1)))/100))),"")</f>
        <v>7164869.8289698698</v>
      </c>
    </row>
    <row r="8" spans="1:66" x14ac:dyDescent="0.3">
      <c r="A8" t="str">
        <f>세팅!A9</f>
        <v>(0007) 낙성대점</v>
      </c>
      <c r="B8" t="str">
        <f>세팅!B9</f>
        <v>150-1</v>
      </c>
      <c r="C8">
        <f t="shared" si="0"/>
        <v>1</v>
      </c>
      <c r="D8" t="str">
        <f t="shared" si="1"/>
        <v>1</v>
      </c>
      <c r="E8" s="1">
        <f>세팅!D9</f>
        <v>43160</v>
      </c>
      <c r="F8">
        <f t="shared" si="2"/>
        <v>5204137.3586111814</v>
      </c>
      <c r="G8" cm="1">
        <f t="array" ref="G8">IFERROR(IF($A8="","",IF(SUMIFS(RAW_매출A!$J$2:$J$7000,RAW_매출A!$B$2:$B$7000,$A8,RAW_매출A!$A$2:$A$7000,EDATE($E8,G$1-1))=0,"",SUMIFS(RAW_매출A!$J$2:$J$7000,RAW_매출A!$B$2:$B$7000,$A8,RAW_매출A!$A$2:$A$7000,EDATE($E8,G$1-1))/(INDEX(요약_월별시즈널리티!$F$7:$F$18,MONTH(EDATE($E8,G$1-1)))/100))),"")</f>
        <v>3990877.9691715543</v>
      </c>
      <c r="H8" cm="1">
        <f t="array" ref="H8">IFERROR(IF($A8="","",IF(SUMIFS(RAW_매출A!$J$2:$J$7000,RAW_매출A!$B$2:$B$7000,$A8,RAW_매출A!$A$2:$A$7000,EDATE($E8,H$1-1))=0,"",SUMIFS(RAW_매출A!$J$2:$J$7000,RAW_매출A!$B$2:$B$7000,$A8,RAW_매출A!$A$2:$A$7000,EDATE($E8,H$1-1))/(INDEX(요약_월별시즈널리티!$F$7:$F$18,MONTH(EDATE($E8,H$1-1)))/100))),"")</f>
        <v>3938863.5768295429</v>
      </c>
      <c r="I8" cm="1">
        <f t="array" ref="I8">IFERROR(IF($A8="","",IF(SUMIFS(RAW_매출A!$J$2:$J$7000,RAW_매출A!$B$2:$B$7000,$A8,RAW_매출A!$A$2:$A$7000,EDATE($E8,I$1-1))=0,"",SUMIFS(RAW_매출A!$J$2:$J$7000,RAW_매출A!$B$2:$B$7000,$A8,RAW_매출A!$A$2:$A$7000,EDATE($E8,I$1-1))/(INDEX(요약_월별시즈널리티!$F$7:$F$18,MONTH(EDATE($E8,I$1-1)))/100))),"")</f>
        <v>5188533.3645071471</v>
      </c>
      <c r="J8" s="28" cm="1">
        <f t="array" ref="J8">IFERROR(IF($A8="","",IF(SUMIFS(RAW_매출A!$J$2:$J$7000,RAW_매출A!$B$2:$B$7000,$A8,RAW_매출A!$A$2:$A$7000,EDATE($E8,J$1-1))=0,"",SUMIFS(RAW_매출A!$J$2:$J$7000,RAW_매출A!$B$2:$B$7000,$A8,RAW_매출A!$A$2:$A$7000,EDATE($E8,J$1-1))/(INDEX(요약_월별시즈널리티!$F$7:$F$18,MONTH(EDATE($E8,J$1-1)))/100))),"")</f>
        <v>5241053.0450468315</v>
      </c>
      <c r="K8" s="28" cm="1">
        <f t="array" ref="K8">IFERROR(IF($A8="","",IF(SUMIFS(RAW_매출A!$J$2:$J$7000,RAW_매출A!$B$2:$B$7000,$A8,RAW_매출A!$A$2:$A$7000,EDATE($E8,K$1-1))=0,"",SUMIFS(RAW_매출A!$J$2:$J$7000,RAW_매출A!$B$2:$B$7000,$A8,RAW_매출A!$A$2:$A$7000,EDATE($E8,K$1-1))/(INDEX(요약_월별시즈널리티!$F$7:$F$18,MONTH(EDATE($E8,K$1-1)))/100))),"")</f>
        <v>5397471.2475303859</v>
      </c>
      <c r="L8" s="28" cm="1">
        <f t="array" ref="L8">IFERROR(IF($A8="","",IF(SUMIFS(RAW_매출A!$J$2:$J$7000,RAW_매출A!$B$2:$B$7000,$A8,RAW_매출A!$A$2:$A$7000,EDATE($E8,L$1-1))=0,"",SUMIFS(RAW_매출A!$J$2:$J$7000,RAW_매출A!$B$2:$B$7000,$A8,RAW_매출A!$A$2:$A$7000,EDATE($E8,L$1-1))/(INDEX(요약_월별시즈널리티!$F$7:$F$18,MONTH(EDATE($E8,L$1-1)))/100))),"")</f>
        <v>4413729.6232398441</v>
      </c>
      <c r="M8" s="28" cm="1">
        <f t="array" ref="M8">IFERROR(IF($A8="","",IF(SUMIFS(RAW_매출A!$J$2:$J$7000,RAW_매출A!$B$2:$B$7000,$A8,RAW_매출A!$A$2:$A$7000,EDATE($E8,M$1-1))=0,"",SUMIFS(RAW_매출A!$J$2:$J$7000,RAW_매출A!$B$2:$B$7000,$A8,RAW_매출A!$A$2:$A$7000,EDATE($E8,M$1-1))/(INDEX(요약_월별시즈널리티!$F$7:$F$18,MONTH(EDATE($E8,M$1-1)))/100))),"")</f>
        <v>5677983.1052463464</v>
      </c>
      <c r="N8" s="28" cm="1">
        <f t="array" ref="N8">IFERROR(IF($A8="","",IF(SUMIFS(RAW_매출A!$J$2:$J$7000,RAW_매출A!$B$2:$B$7000,$A8,RAW_매출A!$A$2:$A$7000,EDATE($E8,N$1-1))=0,"",SUMIFS(RAW_매출A!$J$2:$J$7000,RAW_매출A!$B$2:$B$7000,$A8,RAW_매출A!$A$2:$A$7000,EDATE($E8,N$1-1))/(INDEX(요약_월별시즈널리티!$F$7:$F$18,MONTH(EDATE($E8,N$1-1)))/100))),"")</f>
        <v>5398177.7465856886</v>
      </c>
      <c r="O8" s="28" cm="1">
        <f t="array" ref="O8">IFERROR(IF($A8="","",IF(SUMIFS(RAW_매출A!$J$2:$J$7000,RAW_매출A!$B$2:$B$7000,$A8,RAW_매출A!$A$2:$A$7000,EDATE($E8,O$1-1))=0,"",SUMIFS(RAW_매출A!$J$2:$J$7000,RAW_매출A!$B$2:$B$7000,$A8,RAW_매출A!$A$2:$A$7000,EDATE($E8,O$1-1))/(INDEX(요약_월별시즈널리티!$F$7:$F$18,MONTH(EDATE($E8,O$1-1)))/100))),"")</f>
        <v>5096409.38401799</v>
      </c>
      <c r="P8" cm="1">
        <f t="array" ref="P8">IFERROR(IF($A8="","",IF(SUMIFS(RAW_매출A!$J$2:$J$7000,RAW_매출A!$B$2:$B$7000,$A8,RAW_매출A!$A$2:$A$7000,EDATE($E8,P$1-1))=0,"",SUMIFS(RAW_매출A!$J$2:$J$7000,RAW_매출A!$B$2:$B$7000,$A8,RAW_매출A!$A$2:$A$7000,EDATE($E8,P$1-1))/(INDEX(요약_월별시즈널리티!$F$7:$F$18,MONTH(EDATE($E8,P$1-1)))/100))),"")</f>
        <v>6041700.1235131305</v>
      </c>
      <c r="Q8" cm="1">
        <f t="array" ref="Q8">IFERROR(IF($A8="","",IF(SUMIFS(RAW_매출A!$J$2:$J$7000,RAW_매출A!$B$2:$B$7000,$A8,RAW_매출A!$A$2:$A$7000,EDATE($E8,Q$1-1))=0,"",SUMIFS(RAW_매출A!$J$2:$J$7000,RAW_매출A!$B$2:$B$7000,$A8,RAW_매출A!$A$2:$A$7000,EDATE($E8,Q$1-1))/(INDEX(요약_월별시즈널리티!$F$7:$F$18,MONTH(EDATE($E8,Q$1-1)))/100))),"")</f>
        <v>6229792.674064476</v>
      </c>
      <c r="R8" cm="1">
        <f t="array" ref="R8">IFERROR(IF($A8="","",IF(SUMIFS(RAW_매출A!$J$2:$J$7000,RAW_매출A!$B$2:$B$7000,$A8,RAW_매출A!$A$2:$A$7000,EDATE($E8,R$1-1))=0,"",SUMIFS(RAW_매출A!$J$2:$J$7000,RAW_매출A!$B$2:$B$7000,$A8,RAW_매출A!$A$2:$A$7000,EDATE($E8,R$1-1))/(INDEX(요약_월별시즈널리티!$F$7:$F$18,MONTH(EDATE($E8,R$1-1)))/100))),"")</f>
        <v>6073241.2376120072</v>
      </c>
      <c r="S8" cm="1">
        <f t="array" ref="S8">IFERROR(IF($A8="","",IF(SUMIFS(RAW_매출A!$J$2:$J$7000,RAW_매출A!$B$2:$B$7000,$A8,RAW_매출A!$A$2:$A$7000,EDATE($E8,S$1-1))=0,"",SUMIFS(RAW_매출A!$J$2:$J$7000,RAW_매출A!$B$2:$B$7000,$A8,RAW_매출A!$A$2:$A$7000,EDATE($E8,S$1-1))/(INDEX(요약_월별시즈널리티!$F$7:$F$18,MONTH(EDATE($E8,S$1-1)))/100))),"")</f>
        <v>6948532.245447739</v>
      </c>
      <c r="T8" cm="1">
        <f t="array" ref="T8">IFERROR(IF($A8="","",IF(SUMIFS(RAW_매출A!$J$2:$J$7000,RAW_매출A!$B$2:$B$7000,$A8,RAW_매출A!$A$2:$A$7000,EDATE($E8,T$1-1))=0,"",SUMIFS(RAW_매출A!$J$2:$J$7000,RAW_매출A!$B$2:$B$7000,$A8,RAW_매출A!$A$2:$A$7000,EDATE($E8,T$1-1))/(INDEX(요약_월별시즈널리티!$F$7:$F$18,MONTH(EDATE($E8,T$1-1)))/100))),"")</f>
        <v>6176171.2491197251</v>
      </c>
      <c r="U8" cm="1">
        <f t="array" ref="U8">IFERROR(IF($A8="","",IF(SUMIFS(RAW_매출A!$J$2:$J$7000,RAW_매출A!$B$2:$B$7000,$A8,RAW_매출A!$A$2:$A$7000,EDATE($E8,U$1-1))=0,"",SUMIFS(RAW_매출A!$J$2:$J$7000,RAW_매출A!$B$2:$B$7000,$A8,RAW_매출A!$A$2:$A$7000,EDATE($E8,U$1-1))/(INDEX(요약_월별시즈널리티!$F$7:$F$18,MONTH(EDATE($E8,U$1-1)))/100))),"")</f>
        <v>6167967.5024569137</v>
      </c>
      <c r="V8" cm="1">
        <f t="array" ref="V8">IFERROR(IF($A8="","",IF(SUMIFS(RAW_매출A!$J$2:$J$7000,RAW_매출A!$B$2:$B$7000,$A8,RAW_매출A!$A$2:$A$7000,EDATE($E8,V$1-1))=0,"",SUMIFS(RAW_매출A!$J$2:$J$7000,RAW_매출A!$B$2:$B$7000,$A8,RAW_매출A!$A$2:$A$7000,EDATE($E8,V$1-1))/(INDEX(요약_월별시즈널리티!$F$7:$F$18,MONTH(EDATE($E8,V$1-1)))/100))),"")</f>
        <v>6128344.743038795</v>
      </c>
      <c r="W8" cm="1">
        <f t="array" ref="W8">IFERROR(IF($A8="","",IF(SUMIFS(RAW_매출A!$J$2:$J$7000,RAW_매출A!$B$2:$B$7000,$A8,RAW_매출A!$A$2:$A$7000,EDATE($E8,W$1-1))=0,"",SUMIFS(RAW_매출A!$J$2:$J$7000,RAW_매출A!$B$2:$B$7000,$A8,RAW_매출A!$A$2:$A$7000,EDATE($E8,W$1-1))/(INDEX(요약_월별시즈널리티!$F$7:$F$18,MONTH(EDATE($E8,W$1-1)))/100))),"")</f>
        <v>6217122.6334385406</v>
      </c>
      <c r="X8" cm="1">
        <f t="array" ref="X8">IFERROR(IF($A8="","",IF(SUMIFS(RAW_매출A!$J$2:$J$7000,RAW_매출A!$B$2:$B$7000,$A8,RAW_매출A!$A$2:$A$7000,EDATE($E8,X$1-1))=0,"",SUMIFS(RAW_매출A!$J$2:$J$7000,RAW_매출A!$B$2:$B$7000,$A8,RAW_매출A!$A$2:$A$7000,EDATE($E8,X$1-1))/(INDEX(요약_월별시즈널리티!$F$7:$F$18,MONTH(EDATE($E8,X$1-1)))/100))),"")</f>
        <v>6962599.6831969572</v>
      </c>
      <c r="Y8" cm="1">
        <f t="array" ref="Y8">IFERROR(IF($A8="","",IF(SUMIFS(RAW_매출A!$J$2:$J$7000,RAW_매출A!$B$2:$B$7000,$A8,RAW_매출A!$A$2:$A$7000,EDATE($E8,Y$1-1))=0,"",SUMIFS(RAW_매출A!$J$2:$J$7000,RAW_매출A!$B$2:$B$7000,$A8,RAW_매출A!$A$2:$A$7000,EDATE($E8,Y$1-1))/(INDEX(요약_월별시즈널리티!$F$7:$F$18,MONTH(EDATE($E8,Y$1-1)))/100))),"")</f>
        <v>7886254.1071284348</v>
      </c>
      <c r="Z8" cm="1">
        <f t="array" ref="Z8">IFERROR(IF($A8="","",IF(SUMIFS(RAW_매출A!$J$2:$J$7000,RAW_매출A!$B$2:$B$7000,$A8,RAW_매출A!$A$2:$A$7000,EDATE($E8,Z$1-1))=0,"",SUMIFS(RAW_매출A!$J$2:$J$7000,RAW_매출A!$B$2:$B$7000,$A8,RAW_매출A!$A$2:$A$7000,EDATE($E8,Z$1-1))/(INDEX(요약_월별시즈널리티!$F$7:$F$18,MONTH(EDATE($E8,Z$1-1)))/100))),"")</f>
        <v>6715713.7574911378</v>
      </c>
      <c r="AA8" cm="1">
        <f t="array" ref="AA8">IFERROR(IF($A8="","",IF(SUMIFS(RAW_매출A!$J$2:$J$7000,RAW_매출A!$B$2:$B$7000,$A8,RAW_매출A!$A$2:$A$7000,EDATE($E8,AA$1-1))=0,"",SUMIFS(RAW_매출A!$J$2:$J$7000,RAW_매출A!$B$2:$B$7000,$A8,RAW_매출A!$A$2:$A$7000,EDATE($E8,AA$1-1))/(INDEX(요약_월별시즈널리티!$F$7:$F$18,MONTH(EDATE($E8,AA$1-1)))/100))),"")</f>
        <v>6622642.8011315577</v>
      </c>
      <c r="AB8" cm="1">
        <f t="array" ref="AB8">IFERROR(IF($A8="","",IF(SUMIFS(RAW_매출A!$J$2:$J$7000,RAW_매출A!$B$2:$B$7000,$A8,RAW_매출A!$A$2:$A$7000,EDATE($E8,AB$1-1))=0,"",SUMIFS(RAW_매출A!$J$2:$J$7000,RAW_매출A!$B$2:$B$7000,$A8,RAW_매출A!$A$2:$A$7000,EDATE($E8,AB$1-1))/(INDEX(요약_월별시즈널리티!$F$7:$F$18,MONTH(EDATE($E8,AB$1-1)))/100))),"")</f>
        <v>7207845.9906977089</v>
      </c>
      <c r="AC8" cm="1">
        <f t="array" ref="AC8">IFERROR(IF($A8="","",IF(SUMIFS(RAW_매출A!$J$2:$J$7000,RAW_매출A!$B$2:$B$7000,$A8,RAW_매출A!$A$2:$A$7000,EDATE($E8,AC$1-1))=0,"",SUMIFS(RAW_매출A!$J$2:$J$7000,RAW_매출A!$B$2:$B$7000,$A8,RAW_매출A!$A$2:$A$7000,EDATE($E8,AC$1-1))/(INDEX(요약_월별시즈널리티!$F$7:$F$18,MONTH(EDATE($E8,AC$1-1)))/100))),"")</f>
        <v>7772135.9846598785</v>
      </c>
      <c r="AD8" cm="1">
        <f t="array" ref="AD8">IFERROR(IF($A8="","",IF(SUMIFS(RAW_매출A!$J$2:$J$7000,RAW_매출A!$B$2:$B$7000,$A8,RAW_매출A!$A$2:$A$7000,EDATE($E8,AD$1-1))=0,"",SUMIFS(RAW_매출A!$J$2:$J$7000,RAW_매출A!$B$2:$B$7000,$A8,RAW_매출A!$A$2:$A$7000,EDATE($E8,AD$1-1))/(INDEX(요약_월별시즈널리티!$F$7:$F$18,MONTH(EDATE($E8,AD$1-1)))/100))),"")</f>
        <v>7141011.7228338877</v>
      </c>
      <c r="AE8" cm="1">
        <f t="array" ref="AE8">IFERROR(IF($A8="","",IF(SUMIFS(RAW_매출A!$J$2:$J$7000,RAW_매출A!$B$2:$B$7000,$A8,RAW_매출A!$A$2:$A$7000,EDATE($E8,AE$1-1))=0,"",SUMIFS(RAW_매출A!$J$2:$J$7000,RAW_매출A!$B$2:$B$7000,$A8,RAW_매출A!$A$2:$A$7000,EDATE($E8,AE$1-1))/(INDEX(요약_월별시즈널리티!$F$7:$F$18,MONTH(EDATE($E8,AE$1-1)))/100))),"")</f>
        <v>6655236.6752533372</v>
      </c>
      <c r="AF8" cm="1">
        <f t="array" ref="AF8">IFERROR(IF($A8="","",IF(SUMIFS(RAW_매출A!$J$2:$J$7000,RAW_매출A!$B$2:$B$7000,$A8,RAW_매출A!$A$2:$A$7000,EDATE($E8,AF$1-1))=0,"",SUMIFS(RAW_매출A!$J$2:$J$7000,RAW_매출A!$B$2:$B$7000,$A8,RAW_매출A!$A$2:$A$7000,EDATE($E8,AF$1-1))/(INDEX(요약_월별시즈널리티!$F$7:$F$18,MONTH(EDATE($E8,AF$1-1)))/100))),"")</f>
        <v>6313995.2048467258</v>
      </c>
      <c r="AG8" cm="1">
        <f t="array" ref="AG8">IFERROR(IF($A8="","",IF(SUMIFS(RAW_매출A!$J$2:$J$7000,RAW_매출A!$B$2:$B$7000,$A8,RAW_매출A!$A$2:$A$7000,EDATE($E8,AG$1-1))=0,"",SUMIFS(RAW_매출A!$J$2:$J$7000,RAW_매출A!$B$2:$B$7000,$A8,RAW_매출A!$A$2:$A$7000,EDATE($E8,AG$1-1))/(INDEX(요약_월별시즈널리티!$F$7:$F$18,MONTH(EDATE($E8,AG$1-1)))/100))),"")</f>
        <v>7732025.1180976275</v>
      </c>
      <c r="AH8" cm="1">
        <f t="array" ref="AH8">IFERROR(IF($A8="","",IF(SUMIFS(RAW_매출A!$J$2:$J$7000,RAW_매출A!$B$2:$B$7000,$A8,RAW_매출A!$A$2:$A$7000,EDATE($E8,AH$1-1))=0,"",SUMIFS(RAW_매출A!$J$2:$J$7000,RAW_매출A!$B$2:$B$7000,$A8,RAW_매출A!$A$2:$A$7000,EDATE($E8,AH$1-1))/(INDEX(요약_월별시즈널리티!$F$7:$F$18,MONTH(EDATE($E8,AH$1-1)))/100))),"")</f>
        <v>6534047.1970548574</v>
      </c>
      <c r="AI8" cm="1">
        <f t="array" ref="AI8">IFERROR(IF($A8="","",IF(SUMIFS(RAW_매출A!$J$2:$J$7000,RAW_매출A!$B$2:$B$7000,$A8,RAW_매출A!$A$2:$A$7000,EDATE($E8,AI$1-1))=0,"",SUMIFS(RAW_매출A!$J$2:$J$7000,RAW_매출A!$B$2:$B$7000,$A8,RAW_매출A!$A$2:$A$7000,EDATE($E8,AI$1-1))/(INDEX(요약_월별시즈널리티!$F$7:$F$18,MONTH(EDATE($E8,AI$1-1)))/100))),"")</f>
        <v>7202997.0276777185</v>
      </c>
      <c r="AJ8" cm="1">
        <f t="array" ref="AJ8">IFERROR(IF($A8="","",IF(SUMIFS(RAW_매출A!$J$2:$J$7000,RAW_매출A!$B$2:$B$7000,$A8,RAW_매출A!$A$2:$A$7000,EDATE($E8,AJ$1-1))=0,"",SUMIFS(RAW_매출A!$J$2:$J$7000,RAW_매출A!$B$2:$B$7000,$A8,RAW_매출A!$A$2:$A$7000,EDATE($E8,AJ$1-1))/(INDEX(요약_월별시즈널리티!$F$7:$F$18,MONTH(EDATE($E8,AJ$1-1)))/100))),"")</f>
        <v>10208219.690339578</v>
      </c>
      <c r="AK8" cm="1">
        <f t="array" ref="AK8">IFERROR(IF($A8="","",IF(SUMIFS(RAW_매출A!$J$2:$J$7000,RAW_매출A!$B$2:$B$7000,$A8,RAW_매출A!$A$2:$A$7000,EDATE($E8,AK$1-1))=0,"",SUMIFS(RAW_매출A!$J$2:$J$7000,RAW_매출A!$B$2:$B$7000,$A8,RAW_매출A!$A$2:$A$7000,EDATE($E8,AK$1-1))/(INDEX(요약_월별시즈널리티!$F$7:$F$18,MONTH(EDATE($E8,AK$1-1)))/100))),"")</f>
        <v>7526698.4487487189</v>
      </c>
      <c r="AL8" cm="1">
        <f t="array" ref="AL8">IFERROR(IF($A8="","",IF(SUMIFS(RAW_매출A!$J$2:$J$7000,RAW_매출A!$B$2:$B$7000,$A8,RAW_매출A!$A$2:$A$7000,EDATE($E8,AL$1-1))=0,"",SUMIFS(RAW_매출A!$J$2:$J$7000,RAW_매출A!$B$2:$B$7000,$A8,RAW_매출A!$A$2:$A$7000,EDATE($E8,AL$1-1))/(INDEX(요약_월별시즈널리티!$F$7:$F$18,MONTH(EDATE($E8,AL$1-1)))/100))),"")</f>
        <v>6658617.6467099423</v>
      </c>
      <c r="AM8" cm="1">
        <f t="array" ref="AM8">IFERROR(IF($A8="","",IF(SUMIFS(RAW_매출A!$J$2:$J$7000,RAW_매출A!$B$2:$B$7000,$A8,RAW_매출A!$A$2:$A$7000,EDATE($E8,AM$1-1))=0,"",SUMIFS(RAW_매출A!$J$2:$J$7000,RAW_매출A!$B$2:$B$7000,$A8,RAW_매출A!$A$2:$A$7000,EDATE($E8,AM$1-1))/(INDEX(요약_월별시즈널리티!$F$7:$F$18,MONTH(EDATE($E8,AM$1-1)))/100))),"")</f>
        <v>7211428.8833786417</v>
      </c>
      <c r="AN8" cm="1">
        <f t="array" ref="AN8">IFERROR(IF($A8="","",IF(SUMIFS(RAW_매출A!$J$2:$J$7000,RAW_매출A!$B$2:$B$7000,$A8,RAW_매출A!$A$2:$A$7000,EDATE($E8,AN$1-1))=0,"",SUMIFS(RAW_매출A!$J$2:$J$7000,RAW_매출A!$B$2:$B$7000,$A8,RAW_매출A!$A$2:$A$7000,EDATE($E8,AN$1-1))/(INDEX(요약_월별시즈널리티!$F$7:$F$18,MONTH(EDATE($E8,AN$1-1)))/100))),"")</f>
        <v>6494609.8876976809</v>
      </c>
      <c r="AO8" cm="1">
        <f t="array" ref="AO8">IFERROR(IF($A8="","",IF(SUMIFS(RAW_매출A!$J$2:$J$7000,RAW_매출A!$B$2:$B$7000,$A8,RAW_매출A!$A$2:$A$7000,EDATE($E8,AO$1-1))=0,"",SUMIFS(RAW_매출A!$J$2:$J$7000,RAW_매출A!$B$2:$B$7000,$A8,RAW_매출A!$A$2:$A$7000,EDATE($E8,AO$1-1))/(INDEX(요약_월별시즈널리티!$F$7:$F$18,MONTH(EDATE($E8,AO$1-1)))/100))),"")</f>
        <v>7411816.4648056813</v>
      </c>
      <c r="AP8" cm="1">
        <f t="array" ref="AP8">IFERROR(IF($A8="","",IF(SUMIFS(RAW_매출A!$J$2:$J$7000,RAW_매출A!$B$2:$B$7000,$A8,RAW_매출A!$A$2:$A$7000,EDATE($E8,AP$1-1))=0,"",SUMIFS(RAW_매출A!$J$2:$J$7000,RAW_매출A!$B$2:$B$7000,$A8,RAW_매출A!$A$2:$A$7000,EDATE($E8,AP$1-1))/(INDEX(요약_월별시즈널리티!$F$7:$F$18,MONTH(EDATE($E8,AP$1-1)))/100))),"")</f>
        <v>7534900.3907157369</v>
      </c>
      <c r="AQ8" cm="1">
        <f t="array" ref="AQ8">IFERROR(IF($A8="","",IF(SUMIFS(RAW_매출A!$J$2:$J$7000,RAW_매출A!$B$2:$B$7000,$A8,RAW_매출A!$A$2:$A$7000,EDATE($E8,AQ$1-1))=0,"",SUMIFS(RAW_매출A!$J$2:$J$7000,RAW_매출A!$B$2:$B$7000,$A8,RAW_매출A!$A$2:$A$7000,EDATE($E8,AQ$1-1))/(INDEX(요약_월별시즈널리티!$F$7:$F$18,MONTH(EDATE($E8,AQ$1-1)))/100))),"")</f>
        <v>7163615.6635903008</v>
      </c>
      <c r="AR8" cm="1">
        <f t="array" ref="AR8">IFERROR(IF($A8="","",IF(SUMIFS(RAW_매출A!$J$2:$J$7000,RAW_매출A!$B$2:$B$7000,$A8,RAW_매출A!$A$2:$A$7000,EDATE($E8,AR$1-1))=0,"",SUMIFS(RAW_매출A!$J$2:$J$7000,RAW_매출A!$B$2:$B$7000,$A8,RAW_매출A!$A$2:$A$7000,EDATE($E8,AR$1-1))/(INDEX(요약_월별시즈널리티!$F$7:$F$18,MONTH(EDATE($E8,AR$1-1)))/100))),"")</f>
        <v>7715032.7096805964</v>
      </c>
      <c r="AS8" cm="1">
        <f t="array" ref="AS8">IFERROR(IF($A8="","",IF(SUMIFS(RAW_매출A!$J$2:$J$7000,RAW_매출A!$B$2:$B$7000,$A8,RAW_매출A!$A$2:$A$7000,EDATE($E8,AS$1-1))=0,"",SUMIFS(RAW_매출A!$J$2:$J$7000,RAW_매출A!$B$2:$B$7000,$A8,RAW_매출A!$A$2:$A$7000,EDATE($E8,AS$1-1))/(INDEX(요약_월별시즈널리티!$F$7:$F$18,MONTH(EDATE($E8,AS$1-1)))/100))),"")</f>
        <v>8586182.7965421919</v>
      </c>
      <c r="AT8" cm="1">
        <f t="array" ref="AT8">IFERROR(IF($A8="","",IF(SUMIFS(RAW_매출A!$J$2:$J$7000,RAW_매출A!$B$2:$B$7000,$A8,RAW_매출A!$A$2:$A$7000,EDATE($E8,AT$1-1))=0,"",SUMIFS(RAW_매출A!$J$2:$J$7000,RAW_매출A!$B$2:$B$7000,$A8,RAW_매출A!$A$2:$A$7000,EDATE($E8,AT$1-1))/(INDEX(요약_월별시즈널리티!$F$7:$F$18,MONTH(EDATE($E8,AT$1-1)))/100))),"")</f>
        <v>8191881.6854082644</v>
      </c>
      <c r="AU8" cm="1">
        <f t="array" ref="AU8">IFERROR(IF($A8="","",IF(SUMIFS(RAW_매출A!$J$2:$J$7000,RAW_매출A!$B$2:$B$7000,$A8,RAW_매출A!$A$2:$A$7000,EDATE($E8,AU$1-1))=0,"",SUMIFS(RAW_매출A!$J$2:$J$7000,RAW_매출A!$B$2:$B$7000,$A8,RAW_매출A!$A$2:$A$7000,EDATE($E8,AU$1-1))/(INDEX(요약_월별시즈널리티!$F$7:$F$18,MONTH(EDATE($E8,AU$1-1)))/100))),"")</f>
        <v>8138240.2757011252</v>
      </c>
      <c r="AV8" cm="1">
        <f t="array" ref="AV8">IFERROR(IF($A8="","",IF(SUMIFS(RAW_매출A!$J$2:$J$7000,RAW_매출A!$B$2:$B$7000,$A8,RAW_매출A!$A$2:$A$7000,EDATE($E8,AV$1-1))=0,"",SUMIFS(RAW_매출A!$J$2:$J$7000,RAW_매출A!$B$2:$B$7000,$A8,RAW_매출A!$A$2:$A$7000,EDATE($E8,AV$1-1))/(INDEX(요약_월별시즈널리티!$F$7:$F$18,MONTH(EDATE($E8,AV$1-1)))/100))),"")</f>
        <v>7420239.9438659195</v>
      </c>
      <c r="AW8" cm="1">
        <f t="array" ref="AW8">IFERROR(IF($A8="","",IF(SUMIFS(RAW_매출A!$J$2:$J$7000,RAW_매출A!$B$2:$B$7000,$A8,RAW_매출A!$A$2:$A$7000,EDATE($E8,AW$1-1))=0,"",SUMIFS(RAW_매출A!$J$2:$J$7000,RAW_매출A!$B$2:$B$7000,$A8,RAW_매출A!$A$2:$A$7000,EDATE($E8,AW$1-1))/(INDEX(요약_월별시즈널리티!$F$7:$F$18,MONTH(EDATE($E8,AW$1-1)))/100))),"")</f>
        <v>8072523.9134834828</v>
      </c>
      <c r="AX8" cm="1">
        <f t="array" ref="AX8">IFERROR(IF($A8="","",IF(SUMIFS(RAW_매출A!$J$2:$J$7000,RAW_매출A!$B$2:$B$7000,$A8,RAW_매출A!$A$2:$A$7000,EDATE($E8,AX$1-1))=0,"",SUMIFS(RAW_매출A!$J$2:$J$7000,RAW_매출A!$B$2:$B$7000,$A8,RAW_매출A!$A$2:$A$7000,EDATE($E8,AX$1-1))/(INDEX(요약_월별시즈널리티!$F$7:$F$18,MONTH(EDATE($E8,AX$1-1)))/100))),"")</f>
        <v>7126632.7365982207</v>
      </c>
      <c r="AY8" cm="1">
        <f t="array" ref="AY8">IFERROR(IF($A8="","",IF(SUMIFS(RAW_매출A!$J$2:$J$7000,RAW_매출A!$B$2:$B$7000,$A8,RAW_매출A!$A$2:$A$7000,EDATE($E8,AY$1-1))=0,"",SUMIFS(RAW_매출A!$J$2:$J$7000,RAW_매출A!$B$2:$B$7000,$A8,RAW_매출A!$A$2:$A$7000,EDATE($E8,AY$1-1))/(INDEX(요약_월별시즈널리티!$F$7:$F$18,MONTH(EDATE($E8,AY$1-1)))/100))),"")</f>
        <v>6270619.800897371</v>
      </c>
      <c r="AZ8" cm="1">
        <f t="array" ref="AZ8">IFERROR(IF($A8="","",IF(SUMIFS(RAW_매출A!$J$2:$J$7000,RAW_매출A!$B$2:$B$7000,$A8,RAW_매출A!$A$2:$A$7000,EDATE($E8,AZ$1-1))=0,"",SUMIFS(RAW_매출A!$J$2:$J$7000,RAW_매출A!$B$2:$B$7000,$A8,RAW_매출A!$A$2:$A$7000,EDATE($E8,AZ$1-1))/(INDEX(요약_월별시즈널리티!$F$7:$F$18,MONTH(EDATE($E8,AZ$1-1)))/100))),"")</f>
        <v>6297671.5607499117</v>
      </c>
      <c r="BA8" cm="1">
        <f t="array" ref="BA8">IFERROR(IF($A8="","",IF(SUMIFS(RAW_매출A!$J$2:$J$7000,RAW_매출A!$B$2:$B$7000,$A8,RAW_매출A!$A$2:$A$7000,EDATE($E8,BA$1-1))=0,"",SUMIFS(RAW_매출A!$J$2:$J$7000,RAW_매출A!$B$2:$B$7000,$A8,RAW_매출A!$A$2:$A$7000,EDATE($E8,BA$1-1))/(INDEX(요약_월별시즈널리티!$F$7:$F$18,MONTH(EDATE($E8,BA$1-1)))/100))),"")</f>
        <v>6771370.4889672771</v>
      </c>
      <c r="BB8" cm="1">
        <f t="array" ref="BB8">IFERROR(IF($A8="","",IF(SUMIFS(RAW_매출A!$J$2:$J$7000,RAW_매출A!$B$2:$B$7000,$A8,RAW_매출A!$A$2:$A$7000,EDATE($E8,BB$1-1))=0,"",SUMIFS(RAW_매출A!$J$2:$J$7000,RAW_매출A!$B$2:$B$7000,$A8,RAW_매출A!$A$2:$A$7000,EDATE($E8,BB$1-1))/(INDEX(요약_월별시즈널리티!$F$7:$F$18,MONTH(EDATE($E8,BB$1-1)))/100))),"")</f>
        <v>7481867.7899497161</v>
      </c>
      <c r="BC8" cm="1">
        <f t="array" ref="BC8">IFERROR(IF($A8="","",IF(SUMIFS(RAW_매출A!$J$2:$J$7000,RAW_매출A!$B$2:$B$7000,$A8,RAW_매출A!$A$2:$A$7000,EDATE($E8,BC$1-1))=0,"",SUMIFS(RAW_매출A!$J$2:$J$7000,RAW_매출A!$B$2:$B$7000,$A8,RAW_매출A!$A$2:$A$7000,EDATE($E8,BC$1-1))/(INDEX(요약_월별시즈널리티!$F$7:$F$18,MONTH(EDATE($E8,BC$1-1)))/100))),"")</f>
        <v>7385285.3682214394</v>
      </c>
      <c r="BD8" cm="1">
        <f t="array" ref="BD8">IFERROR(IF($A8="","",IF(SUMIFS(RAW_매출A!$J$2:$J$7000,RAW_매출A!$B$2:$B$7000,$A8,RAW_매출A!$A$2:$A$7000,EDATE($E8,BD$1-1))=0,"",SUMIFS(RAW_매출A!$J$2:$J$7000,RAW_매출A!$B$2:$B$7000,$A8,RAW_매출A!$A$2:$A$7000,EDATE($E8,BD$1-1))/(INDEX(요약_월별시즈널리티!$F$7:$F$18,MONTH(EDATE($E8,BD$1-1)))/100))),"")</f>
        <v>7276586.7272137245</v>
      </c>
      <c r="BE8" cm="1">
        <f t="array" ref="BE8">IFERROR(IF($A8="","",IF(SUMIFS(RAW_매출A!$J$2:$J$7000,RAW_매출A!$B$2:$B$7000,$A8,RAW_매출A!$A$2:$A$7000,EDATE($E8,BE$1-1))=0,"",SUMIFS(RAW_매출A!$J$2:$J$7000,RAW_매출A!$B$2:$B$7000,$A8,RAW_매출A!$A$2:$A$7000,EDATE($E8,BE$1-1))/(INDEX(요약_월별시즈널리티!$F$7:$F$18,MONTH(EDATE($E8,BE$1-1)))/100))),"")</f>
        <v>7322693.7773052491</v>
      </c>
      <c r="BF8" cm="1">
        <f t="array" ref="BF8">IFERROR(IF($A8="","",IF(SUMIFS(RAW_매출A!$J$2:$J$7000,RAW_매출A!$B$2:$B$7000,$A8,RAW_매출A!$A$2:$A$7000,EDATE($E8,BF$1-1))=0,"",SUMIFS(RAW_매출A!$J$2:$J$7000,RAW_매출A!$B$2:$B$7000,$A8,RAW_매출A!$A$2:$A$7000,EDATE($E8,BF$1-1))/(INDEX(요약_월별시즈널리티!$F$7:$F$18,MONTH(EDATE($E8,BF$1-1)))/100))),"")</f>
        <v>7864400.9995046509</v>
      </c>
      <c r="BG8" cm="1">
        <f t="array" ref="BG8">IFERROR(IF($A8="","",IF(SUMIFS(RAW_매출A!$J$2:$J$7000,RAW_매출A!$B$2:$B$7000,$A8,RAW_매출A!$A$2:$A$7000,EDATE($E8,BG$1-1))=0,"",SUMIFS(RAW_매출A!$J$2:$J$7000,RAW_매출A!$B$2:$B$7000,$A8,RAW_매출A!$A$2:$A$7000,EDATE($E8,BG$1-1))/(INDEX(요약_월별시즈널리티!$F$7:$F$18,MONTH(EDATE($E8,BG$1-1)))/100))),"")</f>
        <v>9244674.1162125748</v>
      </c>
      <c r="BH8" cm="1">
        <f t="array" ref="BH8">IFERROR(IF($A8="","",IF(SUMIFS(RAW_매출A!$J$2:$J$7000,RAW_매출A!$B$2:$B$7000,$A8,RAW_매출A!$A$2:$A$7000,EDATE($E8,BH$1-1))=0,"",SUMIFS(RAW_매출A!$J$2:$J$7000,RAW_매출A!$B$2:$B$7000,$A8,RAW_매출A!$A$2:$A$7000,EDATE($E8,BH$1-1))/(INDEX(요약_월별시즈널리티!$F$7:$F$18,MONTH(EDATE($E8,BH$1-1)))/100))),"")</f>
        <v>8550719.1830687355</v>
      </c>
      <c r="BI8" cm="1">
        <f t="array" ref="BI8">IFERROR(IF($A8="","",IF(SUMIFS(RAW_매출A!$J$2:$J$7000,RAW_매출A!$B$2:$B$7000,$A8,RAW_매출A!$A$2:$A$7000,EDATE($E8,BI$1-1))=0,"",SUMIFS(RAW_매출A!$J$2:$J$7000,RAW_매출A!$B$2:$B$7000,$A8,RAW_매출A!$A$2:$A$7000,EDATE($E8,BI$1-1))/(INDEX(요약_월별시즈널리티!$F$7:$F$18,MONTH(EDATE($E8,BI$1-1)))/100))),"")</f>
        <v>8688762.3613176066</v>
      </c>
      <c r="BJ8" cm="1">
        <f t="array" ref="BJ8">IFERROR(IF($A8="","",IF(SUMIFS(RAW_매출A!$J$2:$J$7000,RAW_매출A!$B$2:$B$7000,$A8,RAW_매출A!$A$2:$A$7000,EDATE($E8,BJ$1-1))=0,"",SUMIFS(RAW_매출A!$J$2:$J$7000,RAW_매출A!$B$2:$B$7000,$A8,RAW_매출A!$A$2:$A$7000,EDATE($E8,BJ$1-1))/(INDEX(요약_월별시즈널리티!$F$7:$F$18,MONTH(EDATE($E8,BJ$1-1)))/100))),"")</f>
        <v>7640065.1873351773</v>
      </c>
      <c r="BK8" cm="1">
        <f t="array" ref="BK8">IFERROR(IF($A8="","",IF(SUMIFS(RAW_매출A!$J$2:$J$7000,RAW_매출A!$B$2:$B$7000,$A8,RAW_매출A!$A$2:$A$7000,EDATE($E8,BK$1-1))=0,"",SUMIFS(RAW_매출A!$J$2:$J$7000,RAW_매출A!$B$2:$B$7000,$A8,RAW_매출A!$A$2:$A$7000,EDATE($E8,BK$1-1))/(INDEX(요약_월별시즈널리티!$F$7:$F$18,MONTH(EDATE($E8,BK$1-1)))/100))),"")</f>
        <v>7264448.4457604345</v>
      </c>
      <c r="BL8" cm="1">
        <f t="array" ref="BL8">IFERROR(IF($A8="","",IF(SUMIFS(RAW_매출A!$J$2:$J$7000,RAW_매출A!$B$2:$B$7000,$A8,RAW_매출A!$A$2:$A$7000,EDATE($E8,BL$1-1))=0,"",SUMIFS(RAW_매출A!$J$2:$J$7000,RAW_매출A!$B$2:$B$7000,$A8,RAW_매출A!$A$2:$A$7000,EDATE($E8,BL$1-1))/(INDEX(요약_월별시즈널리티!$F$7:$F$18,MONTH(EDATE($E8,BL$1-1)))/100))),"")</f>
        <v>7720466.2943057353</v>
      </c>
      <c r="BM8" cm="1">
        <f t="array" ref="BM8">IFERROR(IF($A8="","",IF(SUMIFS(RAW_매출A!$J$2:$J$7000,RAW_매출A!$B$2:$B$7000,$A8,RAW_매출A!$A$2:$A$7000,EDATE($E8,BM$1-1))=0,"",SUMIFS(RAW_매출A!$J$2:$J$7000,RAW_매출A!$B$2:$B$7000,$A8,RAW_매출A!$A$2:$A$7000,EDATE($E8,BM$1-1))/(INDEX(요약_월별시즈널리티!$F$7:$F$18,MONTH(EDATE($E8,BM$1-1)))/100))),"")</f>
        <v>8319206.4751702128</v>
      </c>
      <c r="BN8" cm="1">
        <f t="array" ref="BN8">IFERROR(IF($A8="","",IF(SUMIFS(RAW_매출A!$J$2:$J$7000,RAW_매출A!$B$2:$B$7000,$A8,RAW_매출A!$A$2:$A$7000,EDATE($E8,BN$1-1))=0,"",SUMIFS(RAW_매출A!$J$2:$J$7000,RAW_매출A!$B$2:$B$7000,$A8,RAW_매출A!$A$2:$A$7000,EDATE($E8,BN$1-1))/(INDEX(요약_월별시즈널리티!$F$7:$F$18,MONTH(EDATE($E8,BN$1-1)))/100))),"")</f>
        <v>8714549.4945558645</v>
      </c>
    </row>
    <row r="9" spans="1:66" x14ac:dyDescent="0.3">
      <c r="A9" t="str">
        <f>세팅!A10</f>
        <v>(0008) 트리하우스점</v>
      </c>
      <c r="B9">
        <f>세팅!B10</f>
        <v>0</v>
      </c>
      <c r="C9" t="str">
        <f t="shared" si="0"/>
        <v/>
      </c>
      <c r="D9" t="str">
        <f t="shared" si="1"/>
        <v/>
      </c>
      <c r="E9" s="1">
        <f>세팅!D10</f>
        <v>43282</v>
      </c>
      <c r="F9" t="str">
        <f t="shared" si="2"/>
        <v/>
      </c>
      <c r="G9" t="str" cm="1">
        <f t="array" ref="G9">IFERROR(IF($A9="","",IF(SUMIFS(RAW_매출A!$J$2:$J$7000,RAW_매출A!$B$2:$B$7000,$A9,RAW_매출A!$A$2:$A$7000,EDATE($E9,G$1-1))=0,"",SUMIFS(RAW_매출A!$J$2:$J$7000,RAW_매출A!$B$2:$B$7000,$A9,RAW_매출A!$A$2:$A$7000,EDATE($E9,G$1-1))/(INDEX(요약_월별시즈널리티!$F$7:$F$18,MONTH(EDATE($E9,G$1-1)))/100))),"")</f>
        <v/>
      </c>
      <c r="H9" t="str" cm="1">
        <f t="array" ref="H9">IFERROR(IF($A9="","",IF(SUMIFS(RAW_매출A!$J$2:$J$7000,RAW_매출A!$B$2:$B$7000,$A9,RAW_매출A!$A$2:$A$7000,EDATE($E9,H$1-1))=0,"",SUMIFS(RAW_매출A!$J$2:$J$7000,RAW_매출A!$B$2:$B$7000,$A9,RAW_매출A!$A$2:$A$7000,EDATE($E9,H$1-1))/(INDEX(요약_월별시즈널리티!$F$7:$F$18,MONTH(EDATE($E9,H$1-1)))/100))),"")</f>
        <v/>
      </c>
      <c r="I9" t="str" cm="1">
        <f t="array" ref="I9">IFERROR(IF($A9="","",IF(SUMIFS(RAW_매출A!$J$2:$J$7000,RAW_매출A!$B$2:$B$7000,$A9,RAW_매출A!$A$2:$A$7000,EDATE($E9,I$1-1))=0,"",SUMIFS(RAW_매출A!$J$2:$J$7000,RAW_매출A!$B$2:$B$7000,$A9,RAW_매출A!$A$2:$A$7000,EDATE($E9,I$1-1))/(INDEX(요약_월별시즈널리티!$F$7:$F$18,MONTH(EDATE($E9,I$1-1)))/100))),"")</f>
        <v/>
      </c>
      <c r="J9" s="28" t="str" cm="1">
        <f t="array" ref="J9">IFERROR(IF($A9="","",IF(SUMIFS(RAW_매출A!$J$2:$J$7000,RAW_매출A!$B$2:$B$7000,$A9,RAW_매출A!$A$2:$A$7000,EDATE($E9,J$1-1))=0,"",SUMIFS(RAW_매출A!$J$2:$J$7000,RAW_매출A!$B$2:$B$7000,$A9,RAW_매출A!$A$2:$A$7000,EDATE($E9,J$1-1))/(INDEX(요약_월별시즈널리티!$F$7:$F$18,MONTH(EDATE($E9,J$1-1)))/100))),"")</f>
        <v/>
      </c>
      <c r="K9" s="28" t="str" cm="1">
        <f t="array" ref="K9">IFERROR(IF($A9="","",IF(SUMIFS(RAW_매출A!$J$2:$J$7000,RAW_매출A!$B$2:$B$7000,$A9,RAW_매출A!$A$2:$A$7000,EDATE($E9,K$1-1))=0,"",SUMIFS(RAW_매출A!$J$2:$J$7000,RAW_매출A!$B$2:$B$7000,$A9,RAW_매출A!$A$2:$A$7000,EDATE($E9,K$1-1))/(INDEX(요약_월별시즈널리티!$F$7:$F$18,MONTH(EDATE($E9,K$1-1)))/100))),"")</f>
        <v/>
      </c>
      <c r="L9" s="28" t="str" cm="1">
        <f t="array" ref="L9">IFERROR(IF($A9="","",IF(SUMIFS(RAW_매출A!$J$2:$J$7000,RAW_매출A!$B$2:$B$7000,$A9,RAW_매출A!$A$2:$A$7000,EDATE($E9,L$1-1))=0,"",SUMIFS(RAW_매출A!$J$2:$J$7000,RAW_매출A!$B$2:$B$7000,$A9,RAW_매출A!$A$2:$A$7000,EDATE($E9,L$1-1))/(INDEX(요약_월별시즈널리티!$F$7:$F$18,MONTH(EDATE($E9,L$1-1)))/100))),"")</f>
        <v/>
      </c>
      <c r="M9" s="28" t="str" cm="1">
        <f t="array" ref="M9">IFERROR(IF($A9="","",IF(SUMIFS(RAW_매출A!$J$2:$J$7000,RAW_매출A!$B$2:$B$7000,$A9,RAW_매출A!$A$2:$A$7000,EDATE($E9,M$1-1))=0,"",SUMIFS(RAW_매출A!$J$2:$J$7000,RAW_매출A!$B$2:$B$7000,$A9,RAW_매출A!$A$2:$A$7000,EDATE($E9,M$1-1))/(INDEX(요약_월별시즈널리티!$F$7:$F$18,MONTH(EDATE($E9,M$1-1)))/100))),"")</f>
        <v/>
      </c>
      <c r="N9" s="28" t="str" cm="1">
        <f t="array" ref="N9">IFERROR(IF($A9="","",IF(SUMIFS(RAW_매출A!$J$2:$J$7000,RAW_매출A!$B$2:$B$7000,$A9,RAW_매출A!$A$2:$A$7000,EDATE($E9,N$1-1))=0,"",SUMIFS(RAW_매출A!$J$2:$J$7000,RAW_매출A!$B$2:$B$7000,$A9,RAW_매출A!$A$2:$A$7000,EDATE($E9,N$1-1))/(INDEX(요약_월별시즈널리티!$F$7:$F$18,MONTH(EDATE($E9,N$1-1)))/100))),"")</f>
        <v/>
      </c>
      <c r="O9" s="28" t="str" cm="1">
        <f t="array" ref="O9">IFERROR(IF($A9="","",IF(SUMIFS(RAW_매출A!$J$2:$J$7000,RAW_매출A!$B$2:$B$7000,$A9,RAW_매출A!$A$2:$A$7000,EDATE($E9,O$1-1))=0,"",SUMIFS(RAW_매출A!$J$2:$J$7000,RAW_매출A!$B$2:$B$7000,$A9,RAW_매출A!$A$2:$A$7000,EDATE($E9,O$1-1))/(INDEX(요약_월별시즈널리티!$F$7:$F$18,MONTH(EDATE($E9,O$1-1)))/100))),"")</f>
        <v/>
      </c>
      <c r="P9" t="str" cm="1">
        <f t="array" ref="P9">IFERROR(IF($A9="","",IF(SUMIFS(RAW_매출A!$J$2:$J$7000,RAW_매출A!$B$2:$B$7000,$A9,RAW_매출A!$A$2:$A$7000,EDATE($E9,P$1-1))=0,"",SUMIFS(RAW_매출A!$J$2:$J$7000,RAW_매출A!$B$2:$B$7000,$A9,RAW_매출A!$A$2:$A$7000,EDATE($E9,P$1-1))/(INDEX(요약_월별시즈널리티!$F$7:$F$18,MONTH(EDATE($E9,P$1-1)))/100))),"")</f>
        <v/>
      </c>
      <c r="Q9" t="str" cm="1">
        <f t="array" ref="Q9">IFERROR(IF($A9="","",IF(SUMIFS(RAW_매출A!$J$2:$J$7000,RAW_매출A!$B$2:$B$7000,$A9,RAW_매출A!$A$2:$A$7000,EDATE($E9,Q$1-1))=0,"",SUMIFS(RAW_매출A!$J$2:$J$7000,RAW_매출A!$B$2:$B$7000,$A9,RAW_매출A!$A$2:$A$7000,EDATE($E9,Q$1-1))/(INDEX(요약_월별시즈널리티!$F$7:$F$18,MONTH(EDATE($E9,Q$1-1)))/100))),"")</f>
        <v/>
      </c>
      <c r="R9" t="str" cm="1">
        <f t="array" ref="R9">IFERROR(IF($A9="","",IF(SUMIFS(RAW_매출A!$J$2:$J$7000,RAW_매출A!$B$2:$B$7000,$A9,RAW_매출A!$A$2:$A$7000,EDATE($E9,R$1-1))=0,"",SUMIFS(RAW_매출A!$J$2:$J$7000,RAW_매출A!$B$2:$B$7000,$A9,RAW_매출A!$A$2:$A$7000,EDATE($E9,R$1-1))/(INDEX(요약_월별시즈널리티!$F$7:$F$18,MONTH(EDATE($E9,R$1-1)))/100))),"")</f>
        <v/>
      </c>
      <c r="S9" t="str" cm="1">
        <f t="array" ref="S9">IFERROR(IF($A9="","",IF(SUMIFS(RAW_매출A!$J$2:$J$7000,RAW_매출A!$B$2:$B$7000,$A9,RAW_매출A!$A$2:$A$7000,EDATE($E9,S$1-1))=0,"",SUMIFS(RAW_매출A!$J$2:$J$7000,RAW_매출A!$B$2:$B$7000,$A9,RAW_매출A!$A$2:$A$7000,EDATE($E9,S$1-1))/(INDEX(요약_월별시즈널리티!$F$7:$F$18,MONTH(EDATE($E9,S$1-1)))/100))),"")</f>
        <v/>
      </c>
      <c r="T9" t="str" cm="1">
        <f t="array" ref="T9">IFERROR(IF($A9="","",IF(SUMIFS(RAW_매출A!$J$2:$J$7000,RAW_매출A!$B$2:$B$7000,$A9,RAW_매출A!$A$2:$A$7000,EDATE($E9,T$1-1))=0,"",SUMIFS(RAW_매출A!$J$2:$J$7000,RAW_매출A!$B$2:$B$7000,$A9,RAW_매출A!$A$2:$A$7000,EDATE($E9,T$1-1))/(INDEX(요약_월별시즈널리티!$F$7:$F$18,MONTH(EDATE($E9,T$1-1)))/100))),"")</f>
        <v/>
      </c>
      <c r="U9" t="str" cm="1">
        <f t="array" ref="U9">IFERROR(IF($A9="","",IF(SUMIFS(RAW_매출A!$J$2:$J$7000,RAW_매출A!$B$2:$B$7000,$A9,RAW_매출A!$A$2:$A$7000,EDATE($E9,U$1-1))=0,"",SUMIFS(RAW_매출A!$J$2:$J$7000,RAW_매출A!$B$2:$B$7000,$A9,RAW_매출A!$A$2:$A$7000,EDATE($E9,U$1-1))/(INDEX(요약_월별시즈널리티!$F$7:$F$18,MONTH(EDATE($E9,U$1-1)))/100))),"")</f>
        <v/>
      </c>
      <c r="V9" t="str" cm="1">
        <f t="array" ref="V9">IFERROR(IF($A9="","",IF(SUMIFS(RAW_매출A!$J$2:$J$7000,RAW_매출A!$B$2:$B$7000,$A9,RAW_매출A!$A$2:$A$7000,EDATE($E9,V$1-1))=0,"",SUMIFS(RAW_매출A!$J$2:$J$7000,RAW_매출A!$B$2:$B$7000,$A9,RAW_매출A!$A$2:$A$7000,EDATE($E9,V$1-1))/(INDEX(요약_월별시즈널리티!$F$7:$F$18,MONTH(EDATE($E9,V$1-1)))/100))),"")</f>
        <v/>
      </c>
      <c r="W9" t="str" cm="1">
        <f t="array" ref="W9">IFERROR(IF($A9="","",IF(SUMIFS(RAW_매출A!$J$2:$J$7000,RAW_매출A!$B$2:$B$7000,$A9,RAW_매출A!$A$2:$A$7000,EDATE($E9,W$1-1))=0,"",SUMIFS(RAW_매출A!$J$2:$J$7000,RAW_매출A!$B$2:$B$7000,$A9,RAW_매출A!$A$2:$A$7000,EDATE($E9,W$1-1))/(INDEX(요약_월별시즈널리티!$F$7:$F$18,MONTH(EDATE($E9,W$1-1)))/100))),"")</f>
        <v/>
      </c>
      <c r="X9" t="str" cm="1">
        <f t="array" ref="X9">IFERROR(IF($A9="","",IF(SUMIFS(RAW_매출A!$J$2:$J$7000,RAW_매출A!$B$2:$B$7000,$A9,RAW_매출A!$A$2:$A$7000,EDATE($E9,X$1-1))=0,"",SUMIFS(RAW_매출A!$J$2:$J$7000,RAW_매출A!$B$2:$B$7000,$A9,RAW_매출A!$A$2:$A$7000,EDATE($E9,X$1-1))/(INDEX(요약_월별시즈널리티!$F$7:$F$18,MONTH(EDATE($E9,X$1-1)))/100))),"")</f>
        <v/>
      </c>
      <c r="Y9" t="str" cm="1">
        <f t="array" ref="Y9">IFERROR(IF($A9="","",IF(SUMIFS(RAW_매출A!$J$2:$J$7000,RAW_매출A!$B$2:$B$7000,$A9,RAW_매출A!$A$2:$A$7000,EDATE($E9,Y$1-1))=0,"",SUMIFS(RAW_매출A!$J$2:$J$7000,RAW_매출A!$B$2:$B$7000,$A9,RAW_매출A!$A$2:$A$7000,EDATE($E9,Y$1-1))/(INDEX(요약_월별시즈널리티!$F$7:$F$18,MONTH(EDATE($E9,Y$1-1)))/100))),"")</f>
        <v/>
      </c>
      <c r="Z9" t="str" cm="1">
        <f t="array" ref="Z9">IFERROR(IF($A9="","",IF(SUMIFS(RAW_매출A!$J$2:$J$7000,RAW_매출A!$B$2:$B$7000,$A9,RAW_매출A!$A$2:$A$7000,EDATE($E9,Z$1-1))=0,"",SUMIFS(RAW_매출A!$J$2:$J$7000,RAW_매출A!$B$2:$B$7000,$A9,RAW_매출A!$A$2:$A$7000,EDATE($E9,Z$1-1))/(INDEX(요약_월별시즈널리티!$F$7:$F$18,MONTH(EDATE($E9,Z$1-1)))/100))),"")</f>
        <v/>
      </c>
      <c r="AA9" t="str" cm="1">
        <f t="array" ref="AA9">IFERROR(IF($A9="","",IF(SUMIFS(RAW_매출A!$J$2:$J$7000,RAW_매출A!$B$2:$B$7000,$A9,RAW_매출A!$A$2:$A$7000,EDATE($E9,AA$1-1))=0,"",SUMIFS(RAW_매출A!$J$2:$J$7000,RAW_매출A!$B$2:$B$7000,$A9,RAW_매출A!$A$2:$A$7000,EDATE($E9,AA$1-1))/(INDEX(요약_월별시즈널리티!$F$7:$F$18,MONTH(EDATE($E9,AA$1-1)))/100))),"")</f>
        <v/>
      </c>
      <c r="AB9" t="str" cm="1">
        <f t="array" ref="AB9">IFERROR(IF($A9="","",IF(SUMIFS(RAW_매출A!$J$2:$J$7000,RAW_매출A!$B$2:$B$7000,$A9,RAW_매출A!$A$2:$A$7000,EDATE($E9,AB$1-1))=0,"",SUMIFS(RAW_매출A!$J$2:$J$7000,RAW_매출A!$B$2:$B$7000,$A9,RAW_매출A!$A$2:$A$7000,EDATE($E9,AB$1-1))/(INDEX(요약_월별시즈널리티!$F$7:$F$18,MONTH(EDATE($E9,AB$1-1)))/100))),"")</f>
        <v/>
      </c>
      <c r="AC9" t="str" cm="1">
        <f t="array" ref="AC9">IFERROR(IF($A9="","",IF(SUMIFS(RAW_매출A!$J$2:$J$7000,RAW_매출A!$B$2:$B$7000,$A9,RAW_매출A!$A$2:$A$7000,EDATE($E9,AC$1-1))=0,"",SUMIFS(RAW_매출A!$J$2:$J$7000,RAW_매출A!$B$2:$B$7000,$A9,RAW_매출A!$A$2:$A$7000,EDATE($E9,AC$1-1))/(INDEX(요약_월별시즈널리티!$F$7:$F$18,MONTH(EDATE($E9,AC$1-1)))/100))),"")</f>
        <v/>
      </c>
      <c r="AD9" t="str" cm="1">
        <f t="array" ref="AD9">IFERROR(IF($A9="","",IF(SUMIFS(RAW_매출A!$J$2:$J$7000,RAW_매출A!$B$2:$B$7000,$A9,RAW_매출A!$A$2:$A$7000,EDATE($E9,AD$1-1))=0,"",SUMIFS(RAW_매출A!$J$2:$J$7000,RAW_매출A!$B$2:$B$7000,$A9,RAW_매출A!$A$2:$A$7000,EDATE($E9,AD$1-1))/(INDEX(요약_월별시즈널리티!$F$7:$F$18,MONTH(EDATE($E9,AD$1-1)))/100))),"")</f>
        <v/>
      </c>
      <c r="AE9" t="str" cm="1">
        <f t="array" ref="AE9">IFERROR(IF($A9="","",IF(SUMIFS(RAW_매출A!$J$2:$J$7000,RAW_매출A!$B$2:$B$7000,$A9,RAW_매출A!$A$2:$A$7000,EDATE($E9,AE$1-1))=0,"",SUMIFS(RAW_매출A!$J$2:$J$7000,RAW_매출A!$B$2:$B$7000,$A9,RAW_매출A!$A$2:$A$7000,EDATE($E9,AE$1-1))/(INDEX(요약_월별시즈널리티!$F$7:$F$18,MONTH(EDATE($E9,AE$1-1)))/100))),"")</f>
        <v/>
      </c>
      <c r="AF9" t="str" cm="1">
        <f t="array" ref="AF9">IFERROR(IF($A9="","",IF(SUMIFS(RAW_매출A!$J$2:$J$7000,RAW_매출A!$B$2:$B$7000,$A9,RAW_매출A!$A$2:$A$7000,EDATE($E9,AF$1-1))=0,"",SUMIFS(RAW_매출A!$J$2:$J$7000,RAW_매출A!$B$2:$B$7000,$A9,RAW_매출A!$A$2:$A$7000,EDATE($E9,AF$1-1))/(INDEX(요약_월별시즈널리티!$F$7:$F$18,MONTH(EDATE($E9,AF$1-1)))/100))),"")</f>
        <v/>
      </c>
      <c r="AG9" cm="1">
        <f t="array" ref="AG9">IFERROR(IF($A9="","",IF(SUMIFS(RAW_매출A!$J$2:$J$7000,RAW_매출A!$B$2:$B$7000,$A9,RAW_매출A!$A$2:$A$7000,EDATE($E9,AG$1-1))=0,"",SUMIFS(RAW_매출A!$J$2:$J$7000,RAW_매출A!$B$2:$B$7000,$A9,RAW_매출A!$A$2:$A$7000,EDATE($E9,AG$1-1))/(INDEX(요약_월별시즈널리티!$F$7:$F$18,MONTH(EDATE($E9,AG$1-1)))/100))),"")</f>
        <v>260677.85232529402</v>
      </c>
      <c r="AH9" cm="1">
        <f t="array" ref="AH9">IFERROR(IF($A9="","",IF(SUMIFS(RAW_매출A!$J$2:$J$7000,RAW_매출A!$B$2:$B$7000,$A9,RAW_매출A!$A$2:$A$7000,EDATE($E9,AH$1-1))=0,"",SUMIFS(RAW_매출A!$J$2:$J$7000,RAW_매출A!$B$2:$B$7000,$A9,RAW_매출A!$A$2:$A$7000,EDATE($E9,AH$1-1))/(INDEX(요약_월별시즈널리티!$F$7:$F$18,MONTH(EDATE($E9,AH$1-1)))/100))),"")</f>
        <v>237900.46158831159</v>
      </c>
      <c r="AI9" cm="1">
        <f t="array" ref="AI9">IFERROR(IF($A9="","",IF(SUMIFS(RAW_매출A!$J$2:$J$7000,RAW_매출A!$B$2:$B$7000,$A9,RAW_매출A!$A$2:$A$7000,EDATE($E9,AI$1-1))=0,"",SUMIFS(RAW_매출A!$J$2:$J$7000,RAW_매출A!$B$2:$B$7000,$A9,RAW_매출A!$A$2:$A$7000,EDATE($E9,AI$1-1))/(INDEX(요약_월별시즈널리티!$F$7:$F$18,MONTH(EDATE($E9,AI$1-1)))/100))),"")</f>
        <v>149837.89368767556</v>
      </c>
      <c r="AJ9" cm="1">
        <f t="array" ref="AJ9">IFERROR(IF($A9="","",IF(SUMIFS(RAW_매출A!$J$2:$J$7000,RAW_매출A!$B$2:$B$7000,$A9,RAW_매출A!$A$2:$A$7000,EDATE($E9,AJ$1-1))=0,"",SUMIFS(RAW_매출A!$J$2:$J$7000,RAW_매출A!$B$2:$B$7000,$A9,RAW_매출A!$A$2:$A$7000,EDATE($E9,AJ$1-1))/(INDEX(요약_월별시즈널리티!$F$7:$F$18,MONTH(EDATE($E9,AJ$1-1)))/100))),"")</f>
        <v>219680.59074763427</v>
      </c>
      <c r="AK9" cm="1">
        <f t="array" ref="AK9">IFERROR(IF($A9="","",IF(SUMIFS(RAW_매출A!$J$2:$J$7000,RAW_매출A!$B$2:$B$7000,$A9,RAW_매출A!$A$2:$A$7000,EDATE($E9,AK$1-1))=0,"",SUMIFS(RAW_매출A!$J$2:$J$7000,RAW_매출A!$B$2:$B$7000,$A9,RAW_매출A!$A$2:$A$7000,EDATE($E9,AK$1-1))/(INDEX(요약_월별시즈널리티!$F$7:$F$18,MONTH(EDATE($E9,AK$1-1)))/100))),"")</f>
        <v>261451.35891859379</v>
      </c>
      <c r="AL9" cm="1">
        <f t="array" ref="AL9">IFERROR(IF($A9="","",IF(SUMIFS(RAW_매출A!$J$2:$J$7000,RAW_매출A!$B$2:$B$7000,$A9,RAW_매출A!$A$2:$A$7000,EDATE($E9,AL$1-1))=0,"",SUMIFS(RAW_매출A!$J$2:$J$7000,RAW_매출A!$B$2:$B$7000,$A9,RAW_매출A!$A$2:$A$7000,EDATE($E9,AL$1-1))/(INDEX(요약_월별시즈널리티!$F$7:$F$18,MONTH(EDATE($E9,AL$1-1)))/100))),"")</f>
        <v>276433.91450744239</v>
      </c>
      <c r="AM9" cm="1">
        <f t="array" ref="AM9">IFERROR(IF($A9="","",IF(SUMIFS(RAW_매출A!$J$2:$J$7000,RAW_매출A!$B$2:$B$7000,$A9,RAW_매출A!$A$2:$A$7000,EDATE($E9,AM$1-1))=0,"",SUMIFS(RAW_매출A!$J$2:$J$7000,RAW_매출A!$B$2:$B$7000,$A9,RAW_매출A!$A$2:$A$7000,EDATE($E9,AM$1-1))/(INDEX(요약_월별시즈널리티!$F$7:$F$18,MONTH(EDATE($E9,AM$1-1)))/100))),"")</f>
        <v>250073.06511312214</v>
      </c>
      <c r="AN9" cm="1">
        <f t="array" ref="AN9">IFERROR(IF($A9="","",IF(SUMIFS(RAW_매출A!$J$2:$J$7000,RAW_매출A!$B$2:$B$7000,$A9,RAW_매출A!$A$2:$A$7000,EDATE($E9,AN$1-1))=0,"",SUMIFS(RAW_매출A!$J$2:$J$7000,RAW_매출A!$B$2:$B$7000,$A9,RAW_매출A!$A$2:$A$7000,EDATE($E9,AN$1-1))/(INDEX(요약_월별시즈널리티!$F$7:$F$18,MONTH(EDATE($E9,AN$1-1)))/100))),"")</f>
        <v>188601.20257379027</v>
      </c>
      <c r="AO9" cm="1">
        <f t="array" ref="AO9">IFERROR(IF($A9="","",IF(SUMIFS(RAW_매출A!$J$2:$J$7000,RAW_매출A!$B$2:$B$7000,$A9,RAW_매출A!$A$2:$A$7000,EDATE($E9,AO$1-1))=0,"",SUMIFS(RAW_매출A!$J$2:$J$7000,RAW_매출A!$B$2:$B$7000,$A9,RAW_매출A!$A$2:$A$7000,EDATE($E9,AO$1-1))/(INDEX(요약_월별시즈널리티!$F$7:$F$18,MONTH(EDATE($E9,AO$1-1)))/100))),"")</f>
        <v>287566.41840966995</v>
      </c>
      <c r="AP9" cm="1">
        <f t="array" ref="AP9">IFERROR(IF($A9="","",IF(SUMIFS(RAW_매출A!$J$2:$J$7000,RAW_매출A!$B$2:$B$7000,$A9,RAW_매출A!$A$2:$A$7000,EDATE($E9,AP$1-1))=0,"",SUMIFS(RAW_매출A!$J$2:$J$7000,RAW_매출A!$B$2:$B$7000,$A9,RAW_매출A!$A$2:$A$7000,EDATE($E9,AP$1-1))/(INDEX(요약_월별시즈널리티!$F$7:$F$18,MONTH(EDATE($E9,AP$1-1)))/100))),"")</f>
        <v>233011.36147924932</v>
      </c>
      <c r="AQ9" cm="1">
        <f t="array" ref="AQ9">IFERROR(IF($A9="","",IF(SUMIFS(RAW_매출A!$J$2:$J$7000,RAW_매출A!$B$2:$B$7000,$A9,RAW_매출A!$A$2:$A$7000,EDATE($E9,AQ$1-1))=0,"",SUMIFS(RAW_매출A!$J$2:$J$7000,RAW_매출A!$B$2:$B$7000,$A9,RAW_매출A!$A$2:$A$7000,EDATE($E9,AQ$1-1))/(INDEX(요약_월별시즈널리티!$F$7:$F$18,MONTH(EDATE($E9,AQ$1-1)))/100))),"")</f>
        <v>471442.84259402577</v>
      </c>
      <c r="AR9" cm="1">
        <f t="array" ref="AR9">IFERROR(IF($A9="","",IF(SUMIFS(RAW_매출A!$J$2:$J$7000,RAW_매출A!$B$2:$B$7000,$A9,RAW_매출A!$A$2:$A$7000,EDATE($E9,AR$1-1))=0,"",SUMIFS(RAW_매출A!$J$2:$J$7000,RAW_매출A!$B$2:$B$7000,$A9,RAW_매출A!$A$2:$A$7000,EDATE($E9,AR$1-1))/(INDEX(요약_월별시즈널리티!$F$7:$F$18,MONTH(EDATE($E9,AR$1-1)))/100))),"")</f>
        <v>374343.85348082159</v>
      </c>
      <c r="AS9" cm="1">
        <f t="array" ref="AS9">IFERROR(IF($A9="","",IF(SUMIFS(RAW_매출A!$J$2:$J$7000,RAW_매출A!$B$2:$B$7000,$A9,RAW_매출A!$A$2:$A$7000,EDATE($E9,AS$1-1))=0,"",SUMIFS(RAW_매출A!$J$2:$J$7000,RAW_매출A!$B$2:$B$7000,$A9,RAW_매출A!$A$2:$A$7000,EDATE($E9,AS$1-1))/(INDEX(요약_월별시즈널리티!$F$7:$F$18,MONTH(EDATE($E9,AS$1-1)))/100))),"")</f>
        <v>360055.04123857658</v>
      </c>
      <c r="AT9" cm="1">
        <f t="array" ref="AT9">IFERROR(IF($A9="","",IF(SUMIFS(RAW_매출A!$J$2:$J$7000,RAW_매출A!$B$2:$B$7000,$A9,RAW_매출A!$A$2:$A$7000,EDATE($E9,AT$1-1))=0,"",SUMIFS(RAW_매출A!$J$2:$J$7000,RAW_매출A!$B$2:$B$7000,$A9,RAW_매출A!$A$2:$A$7000,EDATE($E9,AT$1-1))/(INDEX(요약_월별시즈널리티!$F$7:$F$18,MONTH(EDATE($E9,AT$1-1)))/100))),"")</f>
        <v>447252.86778602574</v>
      </c>
      <c r="AU9" cm="1">
        <f t="array" ref="AU9">IFERROR(IF($A9="","",IF(SUMIFS(RAW_매출A!$J$2:$J$7000,RAW_매출A!$B$2:$B$7000,$A9,RAW_매출A!$A$2:$A$7000,EDATE($E9,AU$1-1))=0,"",SUMIFS(RAW_매출A!$J$2:$J$7000,RAW_매출A!$B$2:$B$7000,$A9,RAW_매출A!$A$2:$A$7000,EDATE($E9,AU$1-1))/(INDEX(요약_월별시즈널리티!$F$7:$F$18,MONTH(EDATE($E9,AU$1-1)))/100))),"")</f>
        <v>399567.71650046814</v>
      </c>
      <c r="AV9" cm="1">
        <f t="array" ref="AV9">IFERROR(IF($A9="","",IF(SUMIFS(RAW_매출A!$J$2:$J$7000,RAW_매출A!$B$2:$B$7000,$A9,RAW_매출A!$A$2:$A$7000,EDATE($E9,AV$1-1))=0,"",SUMIFS(RAW_매출A!$J$2:$J$7000,RAW_매출A!$B$2:$B$7000,$A9,RAW_매출A!$A$2:$A$7000,EDATE($E9,AV$1-1))/(INDEX(요약_월별시즈널리티!$F$7:$F$18,MONTH(EDATE($E9,AV$1-1)))/100))),"")</f>
        <v>468877.73663977446</v>
      </c>
      <c r="AW9" cm="1">
        <f t="array" ref="AW9">IFERROR(IF($A9="","",IF(SUMIFS(RAW_매출A!$J$2:$J$7000,RAW_매출A!$B$2:$B$7000,$A9,RAW_매출A!$A$2:$A$7000,EDATE($E9,AW$1-1))=0,"",SUMIFS(RAW_매출A!$J$2:$J$7000,RAW_매출A!$B$2:$B$7000,$A9,RAW_매출A!$A$2:$A$7000,EDATE($E9,AW$1-1))/(INDEX(요약_월별시즈널리티!$F$7:$F$18,MONTH(EDATE($E9,AW$1-1)))/100))),"")</f>
        <v>435019.90811665182</v>
      </c>
      <c r="AX9" cm="1">
        <f t="array" ref="AX9">IFERROR(IF($A9="","",IF(SUMIFS(RAW_매출A!$J$2:$J$7000,RAW_매출A!$B$2:$B$7000,$A9,RAW_매출A!$A$2:$A$7000,EDATE($E9,AX$1-1))=0,"",SUMIFS(RAW_매출A!$J$2:$J$7000,RAW_매출A!$B$2:$B$7000,$A9,RAW_매출A!$A$2:$A$7000,EDATE($E9,AX$1-1))/(INDEX(요약_월별시즈널리티!$F$7:$F$18,MONTH(EDATE($E9,AX$1-1)))/100))),"")</f>
        <v>532698.83096069365</v>
      </c>
      <c r="AY9" cm="1">
        <f t="array" ref="AY9">IFERROR(IF($A9="","",IF(SUMIFS(RAW_매출A!$J$2:$J$7000,RAW_매출A!$B$2:$B$7000,$A9,RAW_매출A!$A$2:$A$7000,EDATE($E9,AY$1-1))=0,"",SUMIFS(RAW_매출A!$J$2:$J$7000,RAW_매출A!$B$2:$B$7000,$A9,RAW_매출A!$A$2:$A$7000,EDATE($E9,AY$1-1))/(INDEX(요약_월별시즈널리티!$F$7:$F$18,MONTH(EDATE($E9,AY$1-1)))/100))),"")</f>
        <v>620551.68009552534</v>
      </c>
      <c r="AZ9" cm="1">
        <f t="array" ref="AZ9">IFERROR(IF($A9="","",IF(SUMIFS(RAW_매출A!$J$2:$J$7000,RAW_매출A!$B$2:$B$7000,$A9,RAW_매출A!$A$2:$A$7000,EDATE($E9,AZ$1-1))=0,"",SUMIFS(RAW_매출A!$J$2:$J$7000,RAW_매출A!$B$2:$B$7000,$A9,RAW_매출A!$A$2:$A$7000,EDATE($E9,AZ$1-1))/(INDEX(요약_월별시즈널리티!$F$7:$F$18,MONTH(EDATE($E9,AZ$1-1)))/100))),"")</f>
        <v>670985.04761829227</v>
      </c>
      <c r="BA9" cm="1">
        <f t="array" ref="BA9">IFERROR(IF($A9="","",IF(SUMIFS(RAW_매출A!$J$2:$J$7000,RAW_매출A!$B$2:$B$7000,$A9,RAW_매출A!$A$2:$A$7000,EDATE($E9,BA$1-1))=0,"",SUMIFS(RAW_매출A!$J$2:$J$7000,RAW_매출A!$B$2:$B$7000,$A9,RAW_매출A!$A$2:$A$7000,EDATE($E9,BA$1-1))/(INDEX(요약_월별시즈널리티!$F$7:$F$18,MONTH(EDATE($E9,BA$1-1)))/100))),"")</f>
        <v>800535.55751998874</v>
      </c>
      <c r="BB9" cm="1">
        <f t="array" ref="BB9">IFERROR(IF($A9="","",IF(SUMIFS(RAW_매출A!$J$2:$J$7000,RAW_매출A!$B$2:$B$7000,$A9,RAW_매출A!$A$2:$A$7000,EDATE($E9,BB$1-1))=0,"",SUMIFS(RAW_매출A!$J$2:$J$7000,RAW_매출A!$B$2:$B$7000,$A9,RAW_매출A!$A$2:$A$7000,EDATE($E9,BB$1-1))/(INDEX(요약_월별시즈널리티!$F$7:$F$18,MONTH(EDATE($E9,BB$1-1)))/100))),"")</f>
        <v>843024.40384872456</v>
      </c>
      <c r="BC9" cm="1">
        <f t="array" ref="BC9">IFERROR(IF($A9="","",IF(SUMIFS(RAW_매출A!$J$2:$J$7000,RAW_매출A!$B$2:$B$7000,$A9,RAW_매출A!$A$2:$A$7000,EDATE($E9,BC$1-1))=0,"",SUMIFS(RAW_매출A!$J$2:$J$7000,RAW_매출A!$B$2:$B$7000,$A9,RAW_매출A!$A$2:$A$7000,EDATE($E9,BC$1-1))/(INDEX(요약_월별시즈널리티!$F$7:$F$18,MONTH(EDATE($E9,BC$1-1)))/100))),"")</f>
        <v>961991.77809966356</v>
      </c>
      <c r="BD9" cm="1">
        <f t="array" ref="BD9">IFERROR(IF($A9="","",IF(SUMIFS(RAW_매출A!$J$2:$J$7000,RAW_매출A!$B$2:$B$7000,$A9,RAW_매출A!$A$2:$A$7000,EDATE($E9,BD$1-1))=0,"",SUMIFS(RAW_매출A!$J$2:$J$7000,RAW_매출A!$B$2:$B$7000,$A9,RAW_매출A!$A$2:$A$7000,EDATE($E9,BD$1-1))/(INDEX(요약_월별시즈널리티!$F$7:$F$18,MONTH(EDATE($E9,BD$1-1)))/100))),"")</f>
        <v>840803.73373441084</v>
      </c>
      <c r="BE9" cm="1">
        <f t="array" ref="BE9">IFERROR(IF($A9="","",IF(SUMIFS(RAW_매출A!$J$2:$J$7000,RAW_매출A!$B$2:$B$7000,$A9,RAW_매출A!$A$2:$A$7000,EDATE($E9,BE$1-1))=0,"",SUMIFS(RAW_매출A!$J$2:$J$7000,RAW_매출A!$B$2:$B$7000,$A9,RAW_매출A!$A$2:$A$7000,EDATE($E9,BE$1-1))/(INDEX(요약_월별시즈널리티!$F$7:$F$18,MONTH(EDATE($E9,BE$1-1)))/100))),"")</f>
        <v>887902.72305435396</v>
      </c>
      <c r="BF9" cm="1">
        <f t="array" ref="BF9">IFERROR(IF($A9="","",IF(SUMIFS(RAW_매출A!$J$2:$J$7000,RAW_매출A!$B$2:$B$7000,$A9,RAW_매출A!$A$2:$A$7000,EDATE($E9,BF$1-1))=0,"",SUMIFS(RAW_매출A!$J$2:$J$7000,RAW_매출A!$B$2:$B$7000,$A9,RAW_매출A!$A$2:$A$7000,EDATE($E9,BF$1-1))/(INDEX(요약_월별시즈널리티!$F$7:$F$18,MONTH(EDATE($E9,BF$1-1)))/100))),"")</f>
        <v>682558.05161155574</v>
      </c>
      <c r="BG9" cm="1">
        <f t="array" ref="BG9">IFERROR(IF($A9="","",IF(SUMIFS(RAW_매출A!$J$2:$J$7000,RAW_매출A!$B$2:$B$7000,$A9,RAW_매출A!$A$2:$A$7000,EDATE($E9,BG$1-1))=0,"",SUMIFS(RAW_매출A!$J$2:$J$7000,RAW_매출A!$B$2:$B$7000,$A9,RAW_매출A!$A$2:$A$7000,EDATE($E9,BG$1-1))/(INDEX(요약_월별시즈널리티!$F$7:$F$18,MONTH(EDATE($E9,BG$1-1)))/100))),"")</f>
        <v>606555.31963953283</v>
      </c>
      <c r="BH9" cm="1">
        <f t="array" ref="BH9">IFERROR(IF($A9="","",IF(SUMIFS(RAW_매출A!$J$2:$J$7000,RAW_매출A!$B$2:$B$7000,$A9,RAW_매출A!$A$2:$A$7000,EDATE($E9,BH$1-1))=0,"",SUMIFS(RAW_매출A!$J$2:$J$7000,RAW_매출A!$B$2:$B$7000,$A9,RAW_매출A!$A$2:$A$7000,EDATE($E9,BH$1-1))/(INDEX(요약_월별시즈널리티!$F$7:$F$18,MONTH(EDATE($E9,BH$1-1)))/100))),"")</f>
        <v>519684.9217245797</v>
      </c>
      <c r="BI9" cm="1">
        <f t="array" ref="BI9">IFERROR(IF($A9="","",IF(SUMIFS(RAW_매출A!$J$2:$J$7000,RAW_매출A!$B$2:$B$7000,$A9,RAW_매출A!$A$2:$A$7000,EDATE($E9,BI$1-1))=0,"",SUMIFS(RAW_매출A!$J$2:$J$7000,RAW_매출A!$B$2:$B$7000,$A9,RAW_매출A!$A$2:$A$7000,EDATE($E9,BI$1-1))/(INDEX(요약_월별시즈널리티!$F$7:$F$18,MONTH(EDATE($E9,BI$1-1)))/100))),"")</f>
        <v>541028.54734204803</v>
      </c>
      <c r="BJ9" cm="1">
        <f t="array" ref="BJ9">IFERROR(IF($A9="","",IF(SUMIFS(RAW_매출A!$J$2:$J$7000,RAW_매출A!$B$2:$B$7000,$A9,RAW_매출A!$A$2:$A$7000,EDATE($E9,BJ$1-1))=0,"",SUMIFS(RAW_매출A!$J$2:$J$7000,RAW_매출A!$B$2:$B$7000,$A9,RAW_매출A!$A$2:$A$7000,EDATE($E9,BJ$1-1))/(INDEX(요약_월별시즈널리티!$F$7:$F$18,MONTH(EDATE($E9,BJ$1-1)))/100))),"")</f>
        <v>514309.45038187242</v>
      </c>
      <c r="BK9" cm="1">
        <f t="array" ref="BK9">IFERROR(IF($A9="","",IF(SUMIFS(RAW_매출A!$J$2:$J$7000,RAW_매출A!$B$2:$B$7000,$A9,RAW_매출A!$A$2:$A$7000,EDATE($E9,BK$1-1))=0,"",SUMIFS(RAW_매출A!$J$2:$J$7000,RAW_매출A!$B$2:$B$7000,$A9,RAW_매출A!$A$2:$A$7000,EDATE($E9,BK$1-1))/(INDEX(요약_월별시즈널리티!$F$7:$F$18,MONTH(EDATE($E9,BK$1-1)))/100))),"")</f>
        <v>476991.2167898441</v>
      </c>
      <c r="BL9" cm="1">
        <f t="array" ref="BL9">IFERROR(IF($A9="","",IF(SUMIFS(RAW_매출A!$J$2:$J$7000,RAW_매출A!$B$2:$B$7000,$A9,RAW_매출A!$A$2:$A$7000,EDATE($E9,BL$1-1))=0,"",SUMIFS(RAW_매출A!$J$2:$J$7000,RAW_매출A!$B$2:$B$7000,$A9,RAW_매출A!$A$2:$A$7000,EDATE($E9,BL$1-1))/(INDEX(요약_월별시즈널리티!$F$7:$F$18,MONTH(EDATE($E9,BL$1-1)))/100))),"")</f>
        <v>601036.79941097996</v>
      </c>
      <c r="BM9" cm="1">
        <f t="array" ref="BM9">IFERROR(IF($A9="","",IF(SUMIFS(RAW_매출A!$J$2:$J$7000,RAW_매출A!$B$2:$B$7000,$A9,RAW_매출A!$A$2:$A$7000,EDATE($E9,BM$1-1))=0,"",SUMIFS(RAW_매출A!$J$2:$J$7000,RAW_매출A!$B$2:$B$7000,$A9,RAW_매출A!$A$2:$A$7000,EDATE($E9,BM$1-1))/(INDEX(요약_월별시즈널리티!$F$7:$F$18,MONTH(EDATE($E9,BM$1-1)))/100))),"")</f>
        <v>577505.49703724147</v>
      </c>
      <c r="BN9" cm="1">
        <f t="array" ref="BN9">IFERROR(IF($A9="","",IF(SUMIFS(RAW_매출A!$J$2:$J$7000,RAW_매출A!$B$2:$B$7000,$A9,RAW_매출A!$A$2:$A$7000,EDATE($E9,BN$1-1))=0,"",SUMIFS(RAW_매출A!$J$2:$J$7000,RAW_매출A!$B$2:$B$7000,$A9,RAW_매출A!$A$2:$A$7000,EDATE($E9,BN$1-1))/(INDEX(요약_월별시즈널리티!$F$7:$F$18,MONTH(EDATE($E9,BN$1-1)))/100))),"")</f>
        <v>711195.42898259393</v>
      </c>
    </row>
    <row r="10" spans="1:66" x14ac:dyDescent="0.3">
      <c r="A10" t="str">
        <f>세팅!A11</f>
        <v>(0009) 신원점</v>
      </c>
      <c r="B10" t="str">
        <f>세팅!B11</f>
        <v>150-0</v>
      </c>
      <c r="C10">
        <f t="shared" si="0"/>
        <v>0</v>
      </c>
      <c r="D10" t="str">
        <f t="shared" si="1"/>
        <v>0</v>
      </c>
      <c r="E10" s="1">
        <f>세팅!D11</f>
        <v>43800</v>
      </c>
      <c r="F10">
        <f t="shared" si="2"/>
        <v>4670950.9481332311</v>
      </c>
      <c r="G10" cm="1">
        <f t="array" ref="G10">IFERROR(IF($A10="","",IF(SUMIFS(RAW_매출A!$J$2:$J$7000,RAW_매출A!$B$2:$B$7000,$A10,RAW_매출A!$A$2:$A$7000,EDATE($E10,G$1-1))=0,"",SUMIFS(RAW_매출A!$J$2:$J$7000,RAW_매출A!$B$2:$B$7000,$A10,RAW_매출A!$A$2:$A$7000,EDATE($E10,G$1-1))/(INDEX(요약_월별시즈널리티!$F$7:$F$18,MONTH(EDATE($E10,G$1-1)))/100))),"")</f>
        <v>3735537.7986161597</v>
      </c>
      <c r="H10" cm="1">
        <f t="array" ref="H10">IFERROR(IF($A10="","",IF(SUMIFS(RAW_매출A!$J$2:$J$7000,RAW_매출A!$B$2:$B$7000,$A10,RAW_매출A!$A$2:$A$7000,EDATE($E10,H$1-1))=0,"",SUMIFS(RAW_매출A!$J$2:$J$7000,RAW_매출A!$B$2:$B$7000,$A10,RAW_매출A!$A$2:$A$7000,EDATE($E10,H$1-1))/(INDEX(요약_월별시즈널리티!$F$7:$F$18,MONTH(EDATE($E10,H$1-1)))/100))),"")</f>
        <v>3860252.4169745315</v>
      </c>
      <c r="I10" cm="1">
        <f t="array" ref="I10">IFERROR(IF($A10="","",IF(SUMIFS(RAW_매출A!$J$2:$J$7000,RAW_매출A!$B$2:$B$7000,$A10,RAW_매출A!$A$2:$A$7000,EDATE($E10,I$1-1))=0,"",SUMIFS(RAW_매출A!$J$2:$J$7000,RAW_매출A!$B$2:$B$7000,$A10,RAW_매출A!$A$2:$A$7000,EDATE($E10,I$1-1))/(INDEX(요약_월별시즈널리티!$F$7:$F$18,MONTH(EDATE($E10,I$1-1)))/100))),"")</f>
        <v>4326843.2884491086</v>
      </c>
      <c r="J10" s="28" cm="1">
        <f t="array" ref="J10">IFERROR(IF($A10="","",IF(SUMIFS(RAW_매출A!$J$2:$J$7000,RAW_매출A!$B$2:$B$7000,$A10,RAW_매출A!$A$2:$A$7000,EDATE($E10,J$1-1))=0,"",SUMIFS(RAW_매출A!$J$2:$J$7000,RAW_매출A!$B$2:$B$7000,$A10,RAW_매출A!$A$2:$A$7000,EDATE($E10,J$1-1))/(INDEX(요약_월별시즈널리티!$F$7:$F$18,MONTH(EDATE($E10,J$1-1)))/100))),"")</f>
        <v>4338716.2243494773</v>
      </c>
      <c r="K10" s="28" cm="1">
        <f t="array" ref="K10">IFERROR(IF($A10="","",IF(SUMIFS(RAW_매출A!$J$2:$J$7000,RAW_매출A!$B$2:$B$7000,$A10,RAW_매출A!$A$2:$A$7000,EDATE($E10,K$1-1))=0,"",SUMIFS(RAW_매출A!$J$2:$J$7000,RAW_매출A!$B$2:$B$7000,$A10,RAW_매출A!$A$2:$A$7000,EDATE($E10,K$1-1))/(INDEX(요약_월별시즈널리티!$F$7:$F$18,MONTH(EDATE($E10,K$1-1)))/100))),"")</f>
        <v>3850780.5976055199</v>
      </c>
      <c r="L10" s="28" cm="1">
        <f t="array" ref="L10">IFERROR(IF($A10="","",IF(SUMIFS(RAW_매출A!$J$2:$J$7000,RAW_매출A!$B$2:$B$7000,$A10,RAW_매출A!$A$2:$A$7000,EDATE($E10,L$1-1))=0,"",SUMIFS(RAW_매출A!$J$2:$J$7000,RAW_매출A!$B$2:$B$7000,$A10,RAW_매출A!$A$2:$A$7000,EDATE($E10,L$1-1))/(INDEX(요약_월별시즈널리티!$F$7:$F$18,MONTH(EDATE($E10,L$1-1)))/100))),"")</f>
        <v>4878189.4080056222</v>
      </c>
      <c r="M10" s="28" cm="1">
        <f t="array" ref="M10">IFERROR(IF($A10="","",IF(SUMIFS(RAW_매출A!$J$2:$J$7000,RAW_매출A!$B$2:$B$7000,$A10,RAW_매출A!$A$2:$A$7000,EDATE($E10,M$1-1))=0,"",SUMIFS(RAW_매출A!$J$2:$J$7000,RAW_매출A!$B$2:$B$7000,$A10,RAW_매출A!$A$2:$A$7000,EDATE($E10,M$1-1))/(INDEX(요약_월별시즈널리티!$F$7:$F$18,MONTH(EDATE($E10,M$1-1)))/100))),"")</f>
        <v>4461754.0866131</v>
      </c>
      <c r="N10" s="28" cm="1">
        <f t="array" ref="N10">IFERROR(IF($A10="","",IF(SUMIFS(RAW_매출A!$J$2:$J$7000,RAW_매출A!$B$2:$B$7000,$A10,RAW_매출A!$A$2:$A$7000,EDATE($E10,N$1-1))=0,"",SUMIFS(RAW_매출A!$J$2:$J$7000,RAW_매출A!$B$2:$B$7000,$A10,RAW_매출A!$A$2:$A$7000,EDATE($E10,N$1-1))/(INDEX(요약_월별시즈널리티!$F$7:$F$18,MONTH(EDATE($E10,N$1-1)))/100))),"")</f>
        <v>4027564.3857678068</v>
      </c>
      <c r="O10" s="28" cm="1">
        <f t="array" ref="O10">IFERROR(IF($A10="","",IF(SUMIFS(RAW_매출A!$J$2:$J$7000,RAW_매출A!$B$2:$B$7000,$A10,RAW_매출A!$A$2:$A$7000,EDATE($E10,O$1-1))=0,"",SUMIFS(RAW_매출A!$J$2:$J$7000,RAW_매출A!$B$2:$B$7000,$A10,RAW_매출A!$A$2:$A$7000,EDATE($E10,O$1-1))/(INDEX(요약_월별시즈널리티!$F$7:$F$18,MONTH(EDATE($E10,O$1-1)))/100))),"")</f>
        <v>6468700.986457862</v>
      </c>
      <c r="P10" cm="1">
        <f t="array" ref="P10">IFERROR(IF($A10="","",IF(SUMIFS(RAW_매출A!$J$2:$J$7000,RAW_매출A!$B$2:$B$7000,$A10,RAW_매출A!$A$2:$A$7000,EDATE($E10,P$1-1))=0,"",SUMIFS(RAW_매출A!$J$2:$J$7000,RAW_매출A!$B$2:$B$7000,$A10,RAW_매출A!$A$2:$A$7000,EDATE($E10,P$1-1))/(INDEX(요약_월별시즈널리티!$F$7:$F$18,MONTH(EDATE($E10,P$1-1)))/100))),"")</f>
        <v>5023791.5601388086</v>
      </c>
      <c r="Q10" cm="1">
        <f t="array" ref="Q10">IFERROR(IF($A10="","",IF(SUMIFS(RAW_매출A!$J$2:$J$7000,RAW_매출A!$B$2:$B$7000,$A10,RAW_매출A!$A$2:$A$7000,EDATE($E10,Q$1-1))=0,"",SUMIFS(RAW_매출A!$J$2:$J$7000,RAW_매출A!$B$2:$B$7000,$A10,RAW_매출A!$A$2:$A$7000,EDATE($E10,Q$1-1))/(INDEX(요약_월별시즈널리티!$F$7:$F$18,MONTH(EDATE($E10,Q$1-1)))/100))),"")</f>
        <v>4435329.6965937214</v>
      </c>
      <c r="R10" cm="1">
        <f t="array" ref="R10">IFERROR(IF($A10="","",IF(SUMIFS(RAW_매출A!$J$2:$J$7000,RAW_매출A!$B$2:$B$7000,$A10,RAW_매출A!$A$2:$A$7000,EDATE($E10,R$1-1))=0,"",SUMIFS(RAW_매출A!$J$2:$J$7000,RAW_매출A!$B$2:$B$7000,$A10,RAW_매출A!$A$2:$A$7000,EDATE($E10,R$1-1))/(INDEX(요약_월별시즈널리티!$F$7:$F$18,MONTH(EDATE($E10,R$1-1)))/100))),"")</f>
        <v>4644974.7043179423</v>
      </c>
      <c r="S10" cm="1">
        <f t="array" ref="S10">IFERROR(IF($A10="","",IF(SUMIFS(RAW_매출A!$J$2:$J$7000,RAW_매출A!$B$2:$B$7000,$A10,RAW_매출A!$A$2:$A$7000,EDATE($E10,S$1-1))=0,"",SUMIFS(RAW_매출A!$J$2:$J$7000,RAW_매출A!$B$2:$B$7000,$A10,RAW_매출A!$A$2:$A$7000,EDATE($E10,S$1-1))/(INDEX(요약_월별시즈널리티!$F$7:$F$18,MONTH(EDATE($E10,S$1-1)))/100))),"")</f>
        <v>4602647.0907301698</v>
      </c>
      <c r="T10" cm="1">
        <f t="array" ref="T10">IFERROR(IF($A10="","",IF(SUMIFS(RAW_매출A!$J$2:$J$7000,RAW_매출A!$B$2:$B$7000,$A10,RAW_매출A!$A$2:$A$7000,EDATE($E10,T$1-1))=0,"",SUMIFS(RAW_매출A!$J$2:$J$7000,RAW_매출A!$B$2:$B$7000,$A10,RAW_매출A!$A$2:$A$7000,EDATE($E10,T$1-1))/(INDEX(요약_월별시즈널리티!$F$7:$F$18,MONTH(EDATE($E10,T$1-1)))/100))),"")</f>
        <v>4323834.238250358</v>
      </c>
      <c r="U10" cm="1">
        <f t="array" ref="U10">IFERROR(IF($A10="","",IF(SUMIFS(RAW_매출A!$J$2:$J$7000,RAW_매출A!$B$2:$B$7000,$A10,RAW_매출A!$A$2:$A$7000,EDATE($E10,U$1-1))=0,"",SUMIFS(RAW_매출A!$J$2:$J$7000,RAW_매출A!$B$2:$B$7000,$A10,RAW_매출A!$A$2:$A$7000,EDATE($E10,U$1-1))/(INDEX(요약_월별시즈널리티!$F$7:$F$18,MONTH(EDATE($E10,U$1-1)))/100))),"")</f>
        <v>4889202.4106659656</v>
      </c>
      <c r="V10" cm="1">
        <f t="array" ref="V10">IFERROR(IF($A10="","",IF(SUMIFS(RAW_매출A!$J$2:$J$7000,RAW_매출A!$B$2:$B$7000,$A10,RAW_매출A!$A$2:$A$7000,EDATE($E10,V$1-1))=0,"",SUMIFS(RAW_매출A!$J$2:$J$7000,RAW_매출A!$B$2:$B$7000,$A10,RAW_매출A!$A$2:$A$7000,EDATE($E10,V$1-1))/(INDEX(요약_월별시즈널리티!$F$7:$F$18,MONTH(EDATE($E10,V$1-1)))/100))),"")</f>
        <v>5331804.7339550853</v>
      </c>
      <c r="W10" cm="1">
        <f t="array" ref="W10">IFERROR(IF($A10="","",IF(SUMIFS(RAW_매출A!$J$2:$J$7000,RAW_매출A!$B$2:$B$7000,$A10,RAW_매출A!$A$2:$A$7000,EDATE($E10,W$1-1))=0,"",SUMIFS(RAW_매출A!$J$2:$J$7000,RAW_매출A!$B$2:$B$7000,$A10,RAW_매출A!$A$2:$A$7000,EDATE($E10,W$1-1))/(INDEX(요약_월별시즈널리티!$F$7:$F$18,MONTH(EDATE($E10,W$1-1)))/100))),"")</f>
        <v>4953372.2434215248</v>
      </c>
      <c r="X10" cm="1">
        <f t="array" ref="X10">IFERROR(IF($A10="","",IF(SUMIFS(RAW_매출A!$J$2:$J$7000,RAW_매출A!$B$2:$B$7000,$A10,RAW_매출A!$A$2:$A$7000,EDATE($E10,X$1-1))=0,"",SUMIFS(RAW_매출A!$J$2:$J$7000,RAW_매출A!$B$2:$B$7000,$A10,RAW_매출A!$A$2:$A$7000,EDATE($E10,X$1-1))/(INDEX(요약_월별시즈널리티!$F$7:$F$18,MONTH(EDATE($E10,X$1-1)))/100))),"")</f>
        <v>5281541.6450488884</v>
      </c>
      <c r="Y10" cm="1">
        <f t="array" ref="Y10">IFERROR(IF($A10="","",IF(SUMIFS(RAW_매출A!$J$2:$J$7000,RAW_매출A!$B$2:$B$7000,$A10,RAW_매출A!$A$2:$A$7000,EDATE($E10,Y$1-1))=0,"",SUMIFS(RAW_매출A!$J$2:$J$7000,RAW_매출A!$B$2:$B$7000,$A10,RAW_매출A!$A$2:$A$7000,EDATE($E10,Y$1-1))/(INDEX(요약_월별시즈널리티!$F$7:$F$18,MONTH(EDATE($E10,Y$1-1)))/100))),"")</f>
        <v>5572717.2334738709</v>
      </c>
      <c r="Z10" cm="1">
        <f t="array" ref="Z10">IFERROR(IF($A10="","",IF(SUMIFS(RAW_매출A!$J$2:$J$7000,RAW_매출A!$B$2:$B$7000,$A10,RAW_매출A!$A$2:$A$7000,EDATE($E10,Z$1-1))=0,"",SUMIFS(RAW_매출A!$J$2:$J$7000,RAW_매출A!$B$2:$B$7000,$A10,RAW_매출A!$A$2:$A$7000,EDATE($E10,Z$1-1))/(INDEX(요약_월별시즈널리티!$F$7:$F$18,MONTH(EDATE($E10,Z$1-1)))/100))),"")</f>
        <v>5431862.2147712875</v>
      </c>
      <c r="AA10" cm="1">
        <f t="array" ref="AA10">IFERROR(IF($A10="","",IF(SUMIFS(RAW_매출A!$J$2:$J$7000,RAW_매출A!$B$2:$B$7000,$A10,RAW_매출A!$A$2:$A$7000,EDATE($E10,AA$1-1))=0,"",SUMIFS(RAW_매출A!$J$2:$J$7000,RAW_매출A!$B$2:$B$7000,$A10,RAW_매출A!$A$2:$A$7000,EDATE($E10,AA$1-1))/(INDEX(요약_월별시즈널리티!$F$7:$F$18,MONTH(EDATE($E10,AA$1-1)))/100))),"")</f>
        <v>4946336.6503781332</v>
      </c>
      <c r="AB10" cm="1">
        <f t="array" ref="AB10">IFERROR(IF($A10="","",IF(SUMIFS(RAW_매출A!$J$2:$J$7000,RAW_매출A!$B$2:$B$7000,$A10,RAW_매출A!$A$2:$A$7000,EDATE($E10,AB$1-1))=0,"",SUMIFS(RAW_매출A!$J$2:$J$7000,RAW_매출A!$B$2:$B$7000,$A10,RAW_매출A!$A$2:$A$7000,EDATE($E10,AB$1-1))/(INDEX(요약_월별시즈널리티!$F$7:$F$18,MONTH(EDATE($E10,AB$1-1)))/100))),"")</f>
        <v>5006313.1600786829</v>
      </c>
      <c r="AC10" cm="1">
        <f t="array" ref="AC10">IFERROR(IF($A10="","",IF(SUMIFS(RAW_매출A!$J$2:$J$7000,RAW_매출A!$B$2:$B$7000,$A10,RAW_매출A!$A$2:$A$7000,EDATE($E10,AC$1-1))=0,"",SUMIFS(RAW_매출A!$J$2:$J$7000,RAW_매출A!$B$2:$B$7000,$A10,RAW_매출A!$A$2:$A$7000,EDATE($E10,AC$1-1))/(INDEX(요약_월별시즈널리티!$F$7:$F$18,MONTH(EDATE($E10,AC$1-1)))/100))),"")</f>
        <v>5069442.563300021</v>
      </c>
      <c r="AD10" cm="1">
        <f t="array" ref="AD10">IFERROR(IF($A10="","",IF(SUMIFS(RAW_매출A!$J$2:$J$7000,RAW_매출A!$B$2:$B$7000,$A10,RAW_매출A!$A$2:$A$7000,EDATE($E10,AD$1-1))=0,"",SUMIFS(RAW_매출A!$J$2:$J$7000,RAW_매출A!$B$2:$B$7000,$A10,RAW_매출A!$A$2:$A$7000,EDATE($E10,AD$1-1))/(INDEX(요약_월별시즈널리티!$F$7:$F$18,MONTH(EDATE($E10,AD$1-1)))/100))),"")</f>
        <v>4936966.4971452076</v>
      </c>
      <c r="AE10" cm="1">
        <f t="array" ref="AE10">IFERROR(IF($A10="","",IF(SUMIFS(RAW_매출A!$J$2:$J$7000,RAW_매출A!$B$2:$B$7000,$A10,RAW_매출A!$A$2:$A$7000,EDATE($E10,AE$1-1))=0,"",SUMIFS(RAW_매출A!$J$2:$J$7000,RAW_매출A!$B$2:$B$7000,$A10,RAW_매출A!$A$2:$A$7000,EDATE($E10,AE$1-1))/(INDEX(요약_월별시즈널리티!$F$7:$F$18,MONTH(EDATE($E10,AE$1-1)))/100))),"")</f>
        <v>5014427.228893687</v>
      </c>
      <c r="AF10" cm="1">
        <f t="array" ref="AF10">IFERROR(IF($A10="","",IF(SUMIFS(RAW_매출A!$J$2:$J$7000,RAW_매출A!$B$2:$B$7000,$A10,RAW_매출A!$A$2:$A$7000,EDATE($E10,AF$1-1))=0,"",SUMIFS(RAW_매출A!$J$2:$J$7000,RAW_매출A!$B$2:$B$7000,$A10,RAW_매출A!$A$2:$A$7000,EDATE($E10,AF$1-1))/(INDEX(요약_월별시즈널리티!$F$7:$F$18,MONTH(EDATE($E10,AF$1-1)))/100))),"")</f>
        <v>5899682.8700517137</v>
      </c>
      <c r="AG10" cm="1">
        <f t="array" ref="AG10">IFERROR(IF($A10="","",IF(SUMIFS(RAW_매출A!$J$2:$J$7000,RAW_매출A!$B$2:$B$7000,$A10,RAW_매출A!$A$2:$A$7000,EDATE($E10,AG$1-1))=0,"",SUMIFS(RAW_매출A!$J$2:$J$7000,RAW_매출A!$B$2:$B$7000,$A10,RAW_매출A!$A$2:$A$7000,EDATE($E10,AG$1-1))/(INDEX(요약_월별시즈널리티!$F$7:$F$18,MONTH(EDATE($E10,AG$1-1)))/100))),"")</f>
        <v>5662042.8237530608</v>
      </c>
      <c r="AH10" cm="1">
        <f t="array" ref="AH10">IFERROR(IF($A10="","",IF(SUMIFS(RAW_매출A!$J$2:$J$7000,RAW_매출A!$B$2:$B$7000,$A10,RAW_매출A!$A$2:$A$7000,EDATE($E10,AH$1-1))=0,"",SUMIFS(RAW_매출A!$J$2:$J$7000,RAW_매출A!$B$2:$B$7000,$A10,RAW_매출A!$A$2:$A$7000,EDATE($E10,AH$1-1))/(INDEX(요약_월별시즈널리티!$F$7:$F$18,MONTH(EDATE($E10,AH$1-1)))/100))),"")</f>
        <v>6441696.9180065347</v>
      </c>
      <c r="AI10" cm="1">
        <f t="array" ref="AI10">IFERROR(IF($A10="","",IF(SUMIFS(RAW_매출A!$J$2:$J$7000,RAW_매출A!$B$2:$B$7000,$A10,RAW_매출A!$A$2:$A$7000,EDATE($E10,AI$1-1))=0,"",SUMIFS(RAW_매출A!$J$2:$J$7000,RAW_매출A!$B$2:$B$7000,$A10,RAW_매출A!$A$2:$A$7000,EDATE($E10,AI$1-1))/(INDEX(요약_월별시즈널리티!$F$7:$F$18,MONTH(EDATE($E10,AI$1-1)))/100))),"")</f>
        <v>6010678.8752129432</v>
      </c>
      <c r="AJ10" cm="1">
        <f t="array" ref="AJ10">IFERROR(IF($A10="","",IF(SUMIFS(RAW_매출A!$J$2:$J$7000,RAW_매출A!$B$2:$B$7000,$A10,RAW_매출A!$A$2:$A$7000,EDATE($E10,AJ$1-1))=0,"",SUMIFS(RAW_매출A!$J$2:$J$7000,RAW_매출A!$B$2:$B$7000,$A10,RAW_매출A!$A$2:$A$7000,EDATE($E10,AJ$1-1))/(INDEX(요약_월별시즈널리티!$F$7:$F$18,MONTH(EDATE($E10,AJ$1-1)))/100))),"")</f>
        <v>5233139.3766036965</v>
      </c>
      <c r="AK10" cm="1">
        <f t="array" ref="AK10">IFERROR(IF($A10="","",IF(SUMIFS(RAW_매출A!$J$2:$J$7000,RAW_매출A!$B$2:$B$7000,$A10,RAW_매출A!$A$2:$A$7000,EDATE($E10,AK$1-1))=0,"",SUMIFS(RAW_매출A!$J$2:$J$7000,RAW_매출A!$B$2:$B$7000,$A10,RAW_매출A!$A$2:$A$7000,EDATE($E10,AK$1-1))/(INDEX(요약_월별시즈널리티!$F$7:$F$18,MONTH(EDATE($E10,AK$1-1)))/100))),"")</f>
        <v>6603026.3433132246</v>
      </c>
      <c r="AL10" cm="1">
        <f t="array" ref="AL10">IFERROR(IF($A10="","",IF(SUMIFS(RAW_매출A!$J$2:$J$7000,RAW_매출A!$B$2:$B$7000,$A10,RAW_매출A!$A$2:$A$7000,EDATE($E10,AL$1-1))=0,"",SUMIFS(RAW_매출A!$J$2:$J$7000,RAW_매출A!$B$2:$B$7000,$A10,RAW_매출A!$A$2:$A$7000,EDATE($E10,AL$1-1))/(INDEX(요약_월별시즈널리티!$F$7:$F$18,MONTH(EDATE($E10,AL$1-1)))/100))),"")</f>
        <v>6381817.154336636</v>
      </c>
      <c r="AM10" cm="1">
        <f t="array" ref="AM10">IFERROR(IF($A10="","",IF(SUMIFS(RAW_매출A!$J$2:$J$7000,RAW_매출A!$B$2:$B$7000,$A10,RAW_매출A!$A$2:$A$7000,EDATE($E10,AM$1-1))=0,"",SUMIFS(RAW_매출A!$J$2:$J$7000,RAW_매출A!$B$2:$B$7000,$A10,RAW_매출A!$A$2:$A$7000,EDATE($E10,AM$1-1))/(INDEX(요약_월별시즈널리티!$F$7:$F$18,MONTH(EDATE($E10,AM$1-1)))/100))),"")</f>
        <v>6943588.5032034284</v>
      </c>
      <c r="AN10" cm="1">
        <f t="array" ref="AN10">IFERROR(IF($A10="","",IF(SUMIFS(RAW_매출A!$J$2:$J$7000,RAW_매출A!$B$2:$B$7000,$A10,RAW_매출A!$A$2:$A$7000,EDATE($E10,AN$1-1))=0,"",SUMIFS(RAW_매출A!$J$2:$J$7000,RAW_매출A!$B$2:$B$7000,$A10,RAW_매출A!$A$2:$A$7000,EDATE($E10,AN$1-1))/(INDEX(요약_월별시즈널리티!$F$7:$F$18,MONTH(EDATE($E10,AN$1-1)))/100))),"")</f>
        <v>6077988.7751937807</v>
      </c>
      <c r="AO10" cm="1">
        <f t="array" ref="AO10">IFERROR(IF($A10="","",IF(SUMIFS(RAW_매출A!$J$2:$J$7000,RAW_매출A!$B$2:$B$7000,$A10,RAW_매출A!$A$2:$A$7000,EDATE($E10,AO$1-1))=0,"",SUMIFS(RAW_매출A!$J$2:$J$7000,RAW_매출A!$B$2:$B$7000,$A10,RAW_매출A!$A$2:$A$7000,EDATE($E10,AO$1-1))/(INDEX(요약_월별시즈널리티!$F$7:$F$18,MONTH(EDATE($E10,AO$1-1)))/100))),"")</f>
        <v>6155825.8348003915</v>
      </c>
      <c r="AP10" cm="1">
        <f t="array" ref="AP10">IFERROR(IF($A10="","",IF(SUMIFS(RAW_매출A!$J$2:$J$7000,RAW_매출A!$B$2:$B$7000,$A10,RAW_매출A!$A$2:$A$7000,EDATE($E10,AP$1-1))=0,"",SUMIFS(RAW_매출A!$J$2:$J$7000,RAW_매출A!$B$2:$B$7000,$A10,RAW_매출A!$A$2:$A$7000,EDATE($E10,AP$1-1))/(INDEX(요약_월별시즈널리티!$F$7:$F$18,MONTH(EDATE($E10,AP$1-1)))/100))),"")</f>
        <v>6525728.4198938236</v>
      </c>
      <c r="AQ10" cm="1">
        <f t="array" ref="AQ10">IFERROR(IF($A10="","",IF(SUMIFS(RAW_매출A!$J$2:$J$7000,RAW_매출A!$B$2:$B$7000,$A10,RAW_매출A!$A$2:$A$7000,EDATE($E10,AQ$1-1))=0,"",SUMIFS(RAW_매출A!$J$2:$J$7000,RAW_매출A!$B$2:$B$7000,$A10,RAW_매출A!$A$2:$A$7000,EDATE($E10,AQ$1-1))/(INDEX(요약_월별시즈널리티!$F$7:$F$18,MONTH(EDATE($E10,AQ$1-1)))/100))),"")</f>
        <v>6218122.0252457019</v>
      </c>
      <c r="AR10" cm="1">
        <f t="array" ref="AR10">IFERROR(IF($A10="","",IF(SUMIFS(RAW_매출A!$J$2:$J$7000,RAW_매출A!$B$2:$B$7000,$A10,RAW_매출A!$A$2:$A$7000,EDATE($E10,AR$1-1))=0,"",SUMIFS(RAW_매출A!$J$2:$J$7000,RAW_매출A!$B$2:$B$7000,$A10,RAW_매출A!$A$2:$A$7000,EDATE($E10,AR$1-1))/(INDEX(요약_월별시즈널리티!$F$7:$F$18,MONTH(EDATE($E10,AR$1-1)))/100))),"")</f>
        <v>6386004.3683427284</v>
      </c>
      <c r="AS10" cm="1">
        <f t="array" ref="AS10">IFERROR(IF($A10="","",IF(SUMIFS(RAW_매출A!$J$2:$J$7000,RAW_매출A!$B$2:$B$7000,$A10,RAW_매출A!$A$2:$A$7000,EDATE($E10,AS$1-1))=0,"",SUMIFS(RAW_매출A!$J$2:$J$7000,RAW_매출A!$B$2:$B$7000,$A10,RAW_매출A!$A$2:$A$7000,EDATE($E10,AS$1-1))/(INDEX(요약_월별시즈널리티!$F$7:$F$18,MONTH(EDATE($E10,AS$1-1)))/100))),"")</f>
        <v>6892577.1232722634</v>
      </c>
      <c r="AT10" cm="1">
        <f t="array" ref="AT10">IFERROR(IF($A10="","",IF(SUMIFS(RAW_매출A!$J$2:$J$7000,RAW_매출A!$B$2:$B$7000,$A10,RAW_매출A!$A$2:$A$7000,EDATE($E10,AT$1-1))=0,"",SUMIFS(RAW_매출A!$J$2:$J$7000,RAW_매출A!$B$2:$B$7000,$A10,RAW_매출A!$A$2:$A$7000,EDATE($E10,AT$1-1))/(INDEX(요약_월별시즈널리티!$F$7:$F$18,MONTH(EDATE($E10,AT$1-1)))/100))),"")</f>
        <v>6979714.1955420915</v>
      </c>
      <c r="AU10" cm="1">
        <f t="array" ref="AU10">IFERROR(IF($A10="","",IF(SUMIFS(RAW_매출A!$J$2:$J$7000,RAW_매출A!$B$2:$B$7000,$A10,RAW_매출A!$A$2:$A$7000,EDATE($E10,AU$1-1))=0,"",SUMIFS(RAW_매출A!$J$2:$J$7000,RAW_매출A!$B$2:$B$7000,$A10,RAW_매출A!$A$2:$A$7000,EDATE($E10,AU$1-1))/(INDEX(요약_월별시즈널리티!$F$7:$F$18,MONTH(EDATE($E10,AU$1-1)))/100))),"")</f>
        <v>6294927.8305205842</v>
      </c>
      <c r="AV10" cm="1">
        <f t="array" ref="AV10">IFERROR(IF($A10="","",IF(SUMIFS(RAW_매출A!$J$2:$J$7000,RAW_매출A!$B$2:$B$7000,$A10,RAW_매출A!$A$2:$A$7000,EDATE($E10,AV$1-1))=0,"",SUMIFS(RAW_매출A!$J$2:$J$7000,RAW_매출A!$B$2:$B$7000,$A10,RAW_매출A!$A$2:$A$7000,EDATE($E10,AV$1-1))/(INDEX(요약_월별시즈널리티!$F$7:$F$18,MONTH(EDATE($E10,AV$1-1)))/100))),"")</f>
        <v>6860119.9412231594</v>
      </c>
      <c r="AW10" cm="1">
        <f t="array" ref="AW10">IFERROR(IF($A10="","",IF(SUMIFS(RAW_매출A!$J$2:$J$7000,RAW_매출A!$B$2:$B$7000,$A10,RAW_매출A!$A$2:$A$7000,EDATE($E10,AW$1-1))=0,"",SUMIFS(RAW_매출A!$J$2:$J$7000,RAW_매출A!$B$2:$B$7000,$A10,RAW_매출A!$A$2:$A$7000,EDATE($E10,AW$1-1))/(INDEX(요약_월별시즈널리티!$F$7:$F$18,MONTH(EDATE($E10,AW$1-1)))/100))),"")</f>
        <v>6536576.7567201862</v>
      </c>
      <c r="AX10" cm="1">
        <f t="array" ref="AX10">IFERROR(IF($A10="","",IF(SUMIFS(RAW_매출A!$J$2:$J$7000,RAW_매출A!$B$2:$B$7000,$A10,RAW_매출A!$A$2:$A$7000,EDATE($E10,AX$1-1))=0,"",SUMIFS(RAW_매출A!$J$2:$J$7000,RAW_매출A!$B$2:$B$7000,$A10,RAW_매출A!$A$2:$A$7000,EDATE($E10,AX$1-1))/(INDEX(요약_월별시즈널리티!$F$7:$F$18,MONTH(EDATE($E10,AX$1-1)))/100))),"")</f>
        <v>6779606.0087563973</v>
      </c>
      <c r="AY10" cm="1">
        <f t="array" ref="AY10">IFERROR(IF($A10="","",IF(SUMIFS(RAW_매출A!$J$2:$J$7000,RAW_매출A!$B$2:$B$7000,$A10,RAW_매출A!$A$2:$A$7000,EDATE($E10,AY$1-1))=0,"",SUMIFS(RAW_매출A!$J$2:$J$7000,RAW_매출A!$B$2:$B$7000,$A10,RAW_매출A!$A$2:$A$7000,EDATE($E10,AY$1-1))/(INDEX(요약_월별시즈널리티!$F$7:$F$18,MONTH(EDATE($E10,AY$1-1)))/100))),"")</f>
        <v>4698701.331596449</v>
      </c>
      <c r="AZ10" cm="1">
        <f t="array" ref="AZ10">IFERROR(IF($A10="","",IF(SUMIFS(RAW_매출A!$J$2:$J$7000,RAW_매출A!$B$2:$B$7000,$A10,RAW_매출A!$A$2:$A$7000,EDATE($E10,AZ$1-1))=0,"",SUMIFS(RAW_매출A!$J$2:$J$7000,RAW_매출A!$B$2:$B$7000,$A10,RAW_매출A!$A$2:$A$7000,EDATE($E10,AZ$1-1))/(INDEX(요약_월별시즈널리티!$F$7:$F$18,MONTH(EDATE($E10,AZ$1-1)))/100))),"")</f>
        <v>6681443.0218410706</v>
      </c>
      <c r="BA10" cm="1">
        <f t="array" ref="BA10">IFERROR(IF($A10="","",IF(SUMIFS(RAW_매출A!$J$2:$J$7000,RAW_매출A!$B$2:$B$7000,$A10,RAW_매출A!$A$2:$A$7000,EDATE($E10,BA$1-1))=0,"",SUMIFS(RAW_매출A!$J$2:$J$7000,RAW_매출A!$B$2:$B$7000,$A10,RAW_매출A!$A$2:$A$7000,EDATE($E10,BA$1-1))/(INDEX(요약_월별시즈널리티!$F$7:$F$18,MONTH(EDATE($E10,BA$1-1)))/100))),"")</f>
        <v>6451341.4627224533</v>
      </c>
      <c r="BB10" cm="1">
        <f t="array" ref="BB10">IFERROR(IF($A10="","",IF(SUMIFS(RAW_매출A!$J$2:$J$7000,RAW_매출A!$B$2:$B$7000,$A10,RAW_매출A!$A$2:$A$7000,EDATE($E10,BB$1-1))=0,"",SUMIFS(RAW_매출A!$J$2:$J$7000,RAW_매출A!$B$2:$B$7000,$A10,RAW_매출A!$A$2:$A$7000,EDATE($E10,BB$1-1))/(INDEX(요약_월별시즈널리티!$F$7:$F$18,MONTH(EDATE($E10,BB$1-1)))/100))),"")</f>
        <v>6359946.2375188703</v>
      </c>
      <c r="BC10" cm="1">
        <f t="array" ref="BC10">IFERROR(IF($A10="","",IF(SUMIFS(RAW_매출A!$J$2:$J$7000,RAW_매출A!$B$2:$B$7000,$A10,RAW_매출A!$A$2:$A$7000,EDATE($E10,BC$1-1))=0,"",SUMIFS(RAW_매출A!$J$2:$J$7000,RAW_매출A!$B$2:$B$7000,$A10,RAW_매출A!$A$2:$A$7000,EDATE($E10,BC$1-1))/(INDEX(요약_월별시즈널리티!$F$7:$F$18,MONTH(EDATE($E10,BC$1-1)))/100))),"")</f>
        <v>6805636.9584482629</v>
      </c>
      <c r="BD10" cm="1">
        <f t="array" ref="BD10">IFERROR(IF($A10="","",IF(SUMIFS(RAW_매출A!$J$2:$J$7000,RAW_매출A!$B$2:$B$7000,$A10,RAW_매출A!$A$2:$A$7000,EDATE($E10,BD$1-1))=0,"",SUMIFS(RAW_매출A!$J$2:$J$7000,RAW_매출A!$B$2:$B$7000,$A10,RAW_매출A!$A$2:$A$7000,EDATE($E10,BD$1-1))/(INDEX(요약_월별시즈널리티!$F$7:$F$18,MONTH(EDATE($E10,BD$1-1)))/100))),"")</f>
        <v>8151570.0156282913</v>
      </c>
      <c r="BE10" cm="1">
        <f t="array" ref="BE10">IFERROR(IF($A10="","",IF(SUMIFS(RAW_매출A!$J$2:$J$7000,RAW_매출A!$B$2:$B$7000,$A10,RAW_매출A!$A$2:$A$7000,EDATE($E10,BE$1-1))=0,"",SUMIFS(RAW_매출A!$J$2:$J$7000,RAW_매출A!$B$2:$B$7000,$A10,RAW_매출A!$A$2:$A$7000,EDATE($E10,BE$1-1))/(INDEX(요약_월별시즈널리티!$F$7:$F$18,MONTH(EDATE($E10,BE$1-1)))/100))),"")</f>
        <v>8468938.5547218286</v>
      </c>
      <c r="BF10" cm="1">
        <f t="array" ref="BF10">IFERROR(IF($A10="","",IF(SUMIFS(RAW_매출A!$J$2:$J$7000,RAW_매출A!$B$2:$B$7000,$A10,RAW_매출A!$A$2:$A$7000,EDATE($E10,BF$1-1))=0,"",SUMIFS(RAW_매출A!$J$2:$J$7000,RAW_매출A!$B$2:$B$7000,$A10,RAW_매출A!$A$2:$A$7000,EDATE($E10,BF$1-1))/(INDEX(요약_월별시즈널리티!$F$7:$F$18,MONTH(EDATE($E10,BF$1-1)))/100))),"")</f>
        <v>8240391.1758913789</v>
      </c>
      <c r="BG10" cm="1">
        <f t="array" ref="BG10">IFERROR(IF($A10="","",IF(SUMIFS(RAW_매출A!$J$2:$J$7000,RAW_매출A!$B$2:$B$7000,$A10,RAW_매출A!$A$2:$A$7000,EDATE($E10,BG$1-1))=0,"",SUMIFS(RAW_매출A!$J$2:$J$7000,RAW_매출A!$B$2:$B$7000,$A10,RAW_매출A!$A$2:$A$7000,EDATE($E10,BG$1-1))/(INDEX(요약_월별시즈널리티!$F$7:$F$18,MONTH(EDATE($E10,BG$1-1)))/100))),"")</f>
        <v>8450639.5759390071</v>
      </c>
      <c r="BH10" cm="1">
        <f t="array" ref="BH10">IFERROR(IF($A10="","",IF(SUMIFS(RAW_매출A!$J$2:$J$7000,RAW_매출A!$B$2:$B$7000,$A10,RAW_매출A!$A$2:$A$7000,EDATE($E10,BH$1-1))=0,"",SUMIFS(RAW_매출A!$J$2:$J$7000,RAW_매출A!$B$2:$B$7000,$A10,RAW_매출A!$A$2:$A$7000,EDATE($E10,BH$1-1))/(INDEX(요약_월별시즈널리티!$F$7:$F$18,MONTH(EDATE($E10,BH$1-1)))/100))),"")</f>
        <v>7254266.2566209678</v>
      </c>
      <c r="BI10" cm="1">
        <f t="array" ref="BI10">IFERROR(IF($A10="","",IF(SUMIFS(RAW_매출A!$J$2:$J$7000,RAW_매출A!$B$2:$B$7000,$A10,RAW_매출A!$A$2:$A$7000,EDATE($E10,BI$1-1))=0,"",SUMIFS(RAW_매출A!$J$2:$J$7000,RAW_매출A!$B$2:$B$7000,$A10,RAW_매출A!$A$2:$A$7000,EDATE($E10,BI$1-1))/(INDEX(요약_월별시즈널리티!$F$7:$F$18,MONTH(EDATE($E10,BI$1-1)))/100))),"")</f>
        <v>7044376.1304591391</v>
      </c>
      <c r="BJ10" cm="1">
        <f t="array" ref="BJ10">IFERROR(IF($A10="","",IF(SUMIFS(RAW_매출A!$J$2:$J$7000,RAW_매출A!$B$2:$B$7000,$A10,RAW_매출A!$A$2:$A$7000,EDATE($E10,BJ$1-1))=0,"",SUMIFS(RAW_매출A!$J$2:$J$7000,RAW_매출A!$B$2:$B$7000,$A10,RAW_매출A!$A$2:$A$7000,EDATE($E10,BJ$1-1))/(INDEX(요약_월별시즈널리티!$F$7:$F$18,MONTH(EDATE($E10,BJ$1-1)))/100))),"")</f>
        <v>7242880.9966307087</v>
      </c>
      <c r="BK10" cm="1">
        <f t="array" ref="BK10">IFERROR(IF($A10="","",IF(SUMIFS(RAW_매출A!$J$2:$J$7000,RAW_매출A!$B$2:$B$7000,$A10,RAW_매출A!$A$2:$A$7000,EDATE($E10,BK$1-1))=0,"",SUMIFS(RAW_매출A!$J$2:$J$7000,RAW_매출A!$B$2:$B$7000,$A10,RAW_매출A!$A$2:$A$7000,EDATE($E10,BK$1-1))/(INDEX(요약_월별시즈널리티!$F$7:$F$18,MONTH(EDATE($E10,BK$1-1)))/100))),"")</f>
        <v>7165568.5285711652</v>
      </c>
      <c r="BL10" cm="1">
        <f t="array" ref="BL10">IFERROR(IF($A10="","",IF(SUMIFS(RAW_매출A!$J$2:$J$7000,RAW_매출A!$B$2:$B$7000,$A10,RAW_매출A!$A$2:$A$7000,EDATE($E10,BL$1-1))=0,"",SUMIFS(RAW_매출A!$J$2:$J$7000,RAW_매출A!$B$2:$B$7000,$A10,RAW_매출A!$A$2:$A$7000,EDATE($E10,BL$1-1))/(INDEX(요약_월별시즈널리티!$F$7:$F$18,MONTH(EDATE($E10,BL$1-1)))/100))),"")</f>
        <v>6884432.1663107742</v>
      </c>
      <c r="BM10" cm="1">
        <f t="array" ref="BM10">IFERROR(IF($A10="","",IF(SUMIFS(RAW_매출A!$J$2:$J$7000,RAW_매출A!$B$2:$B$7000,$A10,RAW_매출A!$A$2:$A$7000,EDATE($E10,BM$1-1))=0,"",SUMIFS(RAW_매출A!$J$2:$J$7000,RAW_매출A!$B$2:$B$7000,$A10,RAW_매출A!$A$2:$A$7000,EDATE($E10,BM$1-1))/(INDEX(요약_월별시즈널리티!$F$7:$F$18,MONTH(EDATE($E10,BM$1-1)))/100))),"")</f>
        <v>5683684.2532692896</v>
      </c>
      <c r="BN10" cm="1">
        <f t="array" ref="BN10">IFERROR(IF($A10="","",IF(SUMIFS(RAW_매출A!$J$2:$J$7000,RAW_매출A!$B$2:$B$7000,$A10,RAW_매출A!$A$2:$A$7000,EDATE($E10,BN$1-1))=0,"",SUMIFS(RAW_매출A!$J$2:$J$7000,RAW_매출A!$B$2:$B$7000,$A10,RAW_매출A!$A$2:$A$7000,EDATE($E10,BN$1-1))/(INDEX(요약_월별시즈널리티!$F$7:$F$18,MONTH(EDATE($E10,BN$1-1)))/100))),"")</f>
        <v>6328413.0448921621</v>
      </c>
    </row>
    <row r="11" spans="1:66" x14ac:dyDescent="0.3">
      <c r="A11" t="str">
        <f>세팅!A12</f>
        <v>(0010) 별빛거리점</v>
      </c>
      <c r="B11" t="str">
        <f>세팅!B12</f>
        <v>150-3</v>
      </c>
      <c r="C11">
        <f t="shared" si="0"/>
        <v>3</v>
      </c>
      <c r="D11" t="str">
        <f t="shared" si="1"/>
        <v>3+</v>
      </c>
      <c r="E11" s="1">
        <f>세팅!D12</f>
        <v>44593</v>
      </c>
      <c r="F11">
        <f>IF(COUNT(J11:O11)&gt;=4,AVERAGE(J11:O11),"")</f>
        <v>6295519.8622731976</v>
      </c>
      <c r="G11" cm="1">
        <f t="array" ref="G11">IFERROR(IF($A11="","",IF(SUMIFS(RAW_매출A!$J$2:$J$7000,RAW_매출A!$B$2:$B$7000,$A11,RAW_매출A!$A$2:$A$7000,EDATE($E11,G$1-1))=0,"",SUMIFS(RAW_매출A!$J$2:$J$7000,RAW_매출A!$B$2:$B$7000,$A11,RAW_매출A!$A$2:$A$7000,EDATE($E11,G$1-1))/(INDEX(요약_월별시즈널리티!$F$7:$F$18,MONTH(EDATE($E11,G$1-1)))/100))),"")</f>
        <v>3834957.0182568962</v>
      </c>
      <c r="H11" cm="1">
        <f t="array" ref="H11">IFERROR(IF($A11="","",IF(SUMIFS(RAW_매출A!$J$2:$J$7000,RAW_매출A!$B$2:$B$7000,$A11,RAW_매출A!$A$2:$A$7000,EDATE($E11,H$1-1))=0,"",SUMIFS(RAW_매출A!$J$2:$J$7000,RAW_매출A!$B$2:$B$7000,$A11,RAW_매출A!$A$2:$A$7000,EDATE($E11,H$1-1))/(INDEX(요약_월별시즈널리티!$F$7:$F$18,MONTH(EDATE($E11,H$1-1)))/100))),"")</f>
        <v>4101404.0893079708</v>
      </c>
      <c r="I11" cm="1">
        <f t="array" ref="I11">IFERROR(IF($A11="","",IF(SUMIFS(RAW_매출A!$J$2:$J$7000,RAW_매출A!$B$2:$B$7000,$A11,RAW_매출A!$A$2:$A$7000,EDATE($E11,I$1-1))=0,"",SUMIFS(RAW_매출A!$J$2:$J$7000,RAW_매출A!$B$2:$B$7000,$A11,RAW_매출A!$A$2:$A$7000,EDATE($E11,I$1-1))/(INDEX(요약_월별시즈널리티!$F$7:$F$18,MONTH(EDATE($E11,I$1-1)))/100))),"")</f>
        <v>4573993.6705519389</v>
      </c>
      <c r="J11" s="28" cm="1">
        <f t="array" ref="J11">IFERROR(IF($A11="","",IF(SUMIFS(RAW_매출A!$J$2:$J$7000,RAW_매출A!$B$2:$B$7000,$A11,RAW_매출A!$A$2:$A$7000,EDATE($E11,J$1-1))=0,"",SUMIFS(RAW_매출A!$J$2:$J$7000,RAW_매출A!$B$2:$B$7000,$A11,RAW_매출A!$A$2:$A$7000,EDATE($E11,J$1-1))/(INDEX(요약_월별시즈널리티!$F$7:$F$18,MONTH(EDATE($E11,J$1-1)))/100))),"")</f>
        <v>5122573.4104494834</v>
      </c>
      <c r="K11" s="28" cm="1">
        <f t="array" ref="K11">IFERROR(IF($A11="","",IF(SUMIFS(RAW_매출A!$J$2:$J$7000,RAW_매출A!$B$2:$B$7000,$A11,RAW_매출A!$A$2:$A$7000,EDATE($E11,K$1-1))=0,"",SUMIFS(RAW_매출A!$J$2:$J$7000,RAW_매출A!$B$2:$B$7000,$A11,RAW_매출A!$A$2:$A$7000,EDATE($E11,K$1-1))/(INDEX(요약_월별시즈널리티!$F$7:$F$18,MONTH(EDATE($E11,K$1-1)))/100))),"")</f>
        <v>6233224.1783935474</v>
      </c>
      <c r="L11" s="28" cm="1">
        <f t="array" ref="L11">IFERROR(IF($A11="","",IF(SUMIFS(RAW_매출A!$J$2:$J$7000,RAW_매출A!$B$2:$B$7000,$A11,RAW_매출A!$A$2:$A$7000,EDATE($E11,L$1-1))=0,"",SUMIFS(RAW_매출A!$J$2:$J$7000,RAW_매출A!$B$2:$B$7000,$A11,RAW_매출A!$A$2:$A$7000,EDATE($E11,L$1-1))/(INDEX(요약_월별시즈널리티!$F$7:$F$18,MONTH(EDATE($E11,L$1-1)))/100))),"")</f>
        <v>6494447.5720505882</v>
      </c>
      <c r="M11" s="28" cm="1">
        <f t="array" ref="M11">IFERROR(IF($A11="","",IF(SUMIFS(RAW_매출A!$J$2:$J$7000,RAW_매출A!$B$2:$B$7000,$A11,RAW_매출A!$A$2:$A$7000,EDATE($E11,M$1-1))=0,"",SUMIFS(RAW_매출A!$J$2:$J$7000,RAW_매출A!$B$2:$B$7000,$A11,RAW_매출A!$A$2:$A$7000,EDATE($E11,M$1-1))/(INDEX(요약_월별시즈널리티!$F$7:$F$18,MONTH(EDATE($E11,M$1-1)))/100))),"")</f>
        <v>7262760.7363937516</v>
      </c>
      <c r="N11" s="28" cm="1">
        <f t="array" ref="N11">IFERROR(IF($A11="","",IF(SUMIFS(RAW_매출A!$J$2:$J$7000,RAW_매출A!$B$2:$B$7000,$A11,RAW_매출A!$A$2:$A$7000,EDATE($E11,N$1-1))=0,"",SUMIFS(RAW_매출A!$J$2:$J$7000,RAW_매출A!$B$2:$B$7000,$A11,RAW_매출A!$A$2:$A$7000,EDATE($E11,N$1-1))/(INDEX(요약_월별시즈널리티!$F$7:$F$18,MONTH(EDATE($E11,N$1-1)))/100))),"")</f>
        <v>6730682.1717247376</v>
      </c>
      <c r="O11" s="28" cm="1">
        <f t="array" ref="O11">IFERROR(IF($A11="","",IF(SUMIFS(RAW_매출A!$J$2:$J$7000,RAW_매출A!$B$2:$B$7000,$A11,RAW_매출A!$A$2:$A$7000,EDATE($E11,O$1-1))=0,"",SUMIFS(RAW_매출A!$J$2:$J$7000,RAW_매출A!$B$2:$B$7000,$A11,RAW_매출A!$A$2:$A$7000,EDATE($E11,O$1-1))/(INDEX(요약_월별시즈널리티!$F$7:$F$18,MONTH(EDATE($E11,O$1-1)))/100))),"")</f>
        <v>5929431.1046270775</v>
      </c>
      <c r="P11" cm="1">
        <f t="array" ref="P11">IFERROR(IF($A11="","",IF(SUMIFS(RAW_매출A!$J$2:$J$7000,RAW_매출A!$B$2:$B$7000,$A11,RAW_매출A!$A$2:$A$7000,EDATE($E11,P$1-1))=0,"",SUMIFS(RAW_매출A!$J$2:$J$7000,RAW_매출A!$B$2:$B$7000,$A11,RAW_매출A!$A$2:$A$7000,EDATE($E11,P$1-1))/(INDEX(요약_월별시즈널리티!$F$7:$F$18,MONTH(EDATE($E11,P$1-1)))/100))),"")</f>
        <v>5817744.3722195569</v>
      </c>
      <c r="Q11" cm="1">
        <f t="array" ref="Q11">IFERROR(IF($A11="","",IF(SUMIFS(RAW_매출A!$J$2:$J$7000,RAW_매출A!$B$2:$B$7000,$A11,RAW_매출A!$A$2:$A$7000,EDATE($E11,Q$1-1))=0,"",SUMIFS(RAW_매출A!$J$2:$J$7000,RAW_매출A!$B$2:$B$7000,$A11,RAW_매출A!$A$2:$A$7000,EDATE($E11,Q$1-1))/(INDEX(요약_월별시즈널리티!$F$7:$F$18,MONTH(EDATE($E11,Q$1-1)))/100))),"")</f>
        <v>5997473.678591691</v>
      </c>
      <c r="R11" cm="1">
        <f t="array" ref="R11">IFERROR(IF($A11="","",IF(SUMIFS(RAW_매출A!$J$2:$J$7000,RAW_매출A!$B$2:$B$7000,$A11,RAW_매출A!$A$2:$A$7000,EDATE($E11,R$1-1))=0,"",SUMIFS(RAW_매출A!$J$2:$J$7000,RAW_매출A!$B$2:$B$7000,$A11,RAW_매출A!$A$2:$A$7000,EDATE($E11,R$1-1))/(INDEX(요약_월별시즈널리티!$F$7:$F$18,MONTH(EDATE($E11,R$1-1)))/100))),"")</f>
        <v>7338434.3186890343</v>
      </c>
      <c r="S11" cm="1">
        <f t="array" ref="S11">IFERROR(IF($A11="","",IF(SUMIFS(RAW_매출A!$J$2:$J$7000,RAW_매출A!$B$2:$B$7000,$A11,RAW_매출A!$A$2:$A$7000,EDATE($E11,S$1-1))=0,"",SUMIFS(RAW_매출A!$J$2:$J$7000,RAW_매출A!$B$2:$B$7000,$A11,RAW_매출A!$A$2:$A$7000,EDATE($E11,S$1-1))/(INDEX(요약_월별시즈널리티!$F$7:$F$18,MONTH(EDATE($E11,S$1-1)))/100))),"")</f>
        <v>7179095.5368068013</v>
      </c>
      <c r="T11" cm="1">
        <f t="array" ref="T11">IFERROR(IF($A11="","",IF(SUMIFS(RAW_매출A!$J$2:$J$7000,RAW_매출A!$B$2:$B$7000,$A11,RAW_매출A!$A$2:$A$7000,EDATE($E11,T$1-1))=0,"",SUMIFS(RAW_매출A!$J$2:$J$7000,RAW_매출A!$B$2:$B$7000,$A11,RAW_매출A!$A$2:$A$7000,EDATE($E11,T$1-1))/(INDEX(요약_월별시즈널리티!$F$7:$F$18,MONTH(EDATE($E11,T$1-1)))/100))),"")</f>
        <v>7361204.2582475832</v>
      </c>
      <c r="U11" cm="1">
        <f t="array" ref="U11">IFERROR(IF($A11="","",IF(SUMIFS(RAW_매출A!$J$2:$J$7000,RAW_매출A!$B$2:$B$7000,$A11,RAW_매출A!$A$2:$A$7000,EDATE($E11,U$1-1))=0,"",SUMIFS(RAW_매출A!$J$2:$J$7000,RAW_매출A!$B$2:$B$7000,$A11,RAW_매출A!$A$2:$A$7000,EDATE($E11,U$1-1))/(INDEX(요약_월별시즈널리티!$F$7:$F$18,MONTH(EDATE($E11,U$1-1)))/100))),"")</f>
        <v>6545912.5077918591</v>
      </c>
      <c r="V11" cm="1">
        <f t="array" ref="V11">IFERROR(IF($A11="","",IF(SUMIFS(RAW_매출A!$J$2:$J$7000,RAW_매출A!$B$2:$B$7000,$A11,RAW_매출A!$A$2:$A$7000,EDATE($E11,V$1-1))=0,"",SUMIFS(RAW_매출A!$J$2:$J$7000,RAW_매출A!$B$2:$B$7000,$A11,RAW_매출A!$A$2:$A$7000,EDATE($E11,V$1-1))/(INDEX(요약_월별시즈널리티!$F$7:$F$18,MONTH(EDATE($E11,V$1-1)))/100))),"")</f>
        <v>6744713.748224427</v>
      </c>
      <c r="W11" cm="1">
        <f t="array" ref="W11">IFERROR(IF($A11="","",IF(SUMIFS(RAW_매출A!$J$2:$J$7000,RAW_매출A!$B$2:$B$7000,$A11,RAW_매출A!$A$2:$A$7000,EDATE($E11,W$1-1))=0,"",SUMIFS(RAW_매출A!$J$2:$J$7000,RAW_매출A!$B$2:$B$7000,$A11,RAW_매출A!$A$2:$A$7000,EDATE($E11,W$1-1))/(INDEX(요약_월별시즈널리티!$F$7:$F$18,MONTH(EDATE($E11,W$1-1)))/100))),"")</f>
        <v>6763410.155170653</v>
      </c>
      <c r="X11" cm="1">
        <f t="array" ref="X11">IFERROR(IF($A11="","",IF(SUMIFS(RAW_매출A!$J$2:$J$7000,RAW_매출A!$B$2:$B$7000,$A11,RAW_매출A!$A$2:$A$7000,EDATE($E11,X$1-1))=0,"",SUMIFS(RAW_매출A!$J$2:$J$7000,RAW_매출A!$B$2:$B$7000,$A11,RAW_매출A!$A$2:$A$7000,EDATE($E11,X$1-1))/(INDEX(요약_월별시즈널리티!$F$7:$F$18,MONTH(EDATE($E11,X$1-1)))/100))),"")</f>
        <v>7740164.82988769</v>
      </c>
      <c r="Y11" cm="1">
        <f t="array" ref="Y11">IFERROR(IF($A11="","",IF(SUMIFS(RAW_매출A!$J$2:$J$7000,RAW_매출A!$B$2:$B$7000,$A11,RAW_매출A!$A$2:$A$7000,EDATE($E11,Y$1-1))=0,"",SUMIFS(RAW_매출A!$J$2:$J$7000,RAW_매출A!$B$2:$B$7000,$A11,RAW_매출A!$A$2:$A$7000,EDATE($E11,Y$1-1))/(INDEX(요약_월별시즈널리티!$F$7:$F$18,MONTH(EDATE($E11,Y$1-1)))/100))),"")</f>
        <v>7006011.8107079528</v>
      </c>
      <c r="Z11" cm="1">
        <f t="array" ref="Z11">IFERROR(IF($A11="","",IF(SUMIFS(RAW_매출A!$J$2:$J$7000,RAW_매출A!$B$2:$B$7000,$A11,RAW_매출A!$A$2:$A$7000,EDATE($E11,Z$1-1))=0,"",SUMIFS(RAW_매출A!$J$2:$J$7000,RAW_매출A!$B$2:$B$7000,$A11,RAW_매출A!$A$2:$A$7000,EDATE($E11,Z$1-1))/(INDEX(요약_월별시즈널리티!$F$7:$F$18,MONTH(EDATE($E11,Z$1-1)))/100))),"")</f>
        <v>7244247.5037770979</v>
      </c>
      <c r="AA11" cm="1">
        <f t="array" ref="AA11">IFERROR(IF($A11="","",IF(SUMIFS(RAW_매출A!$J$2:$J$7000,RAW_매출A!$B$2:$B$7000,$A11,RAW_매출A!$A$2:$A$7000,EDATE($E11,AA$1-1))=0,"",SUMIFS(RAW_매출A!$J$2:$J$7000,RAW_매출A!$B$2:$B$7000,$A11,RAW_매출A!$A$2:$A$7000,EDATE($E11,AA$1-1))/(INDEX(요약_월별시즈널리티!$F$7:$F$18,MONTH(EDATE($E11,AA$1-1)))/100))),"")</f>
        <v>6260804.820304906</v>
      </c>
      <c r="AB11" cm="1">
        <f t="array" ref="AB11">IFERROR(IF($A11="","",IF(SUMIFS(RAW_매출A!$J$2:$J$7000,RAW_매출A!$B$2:$B$7000,$A11,RAW_매출A!$A$2:$A$7000,EDATE($E11,AB$1-1))=0,"",SUMIFS(RAW_매출A!$J$2:$J$7000,RAW_매출A!$B$2:$B$7000,$A11,RAW_매출A!$A$2:$A$7000,EDATE($E11,AB$1-1))/(INDEX(요약_월별시즈널리티!$F$7:$F$18,MONTH(EDATE($E11,AB$1-1)))/100))),"")</f>
        <v>6197093.5780653739</v>
      </c>
      <c r="AC11" cm="1">
        <f t="array" ref="AC11">IFERROR(IF($A11="","",IF(SUMIFS(RAW_매출A!$J$2:$J$7000,RAW_매출A!$B$2:$B$7000,$A11,RAW_매출A!$A$2:$A$7000,EDATE($E11,AC$1-1))=0,"",SUMIFS(RAW_매출A!$J$2:$J$7000,RAW_매출A!$B$2:$B$7000,$A11,RAW_매출A!$A$2:$A$7000,EDATE($E11,AC$1-1))/(INDEX(요약_월별시즈널리티!$F$7:$F$18,MONTH(EDATE($E11,AC$1-1)))/100))),"")</f>
        <v>5411061.9871223997</v>
      </c>
      <c r="AD11" cm="1">
        <f t="array" ref="AD11">IFERROR(IF($A11="","",IF(SUMIFS(RAW_매출A!$J$2:$J$7000,RAW_매출A!$B$2:$B$7000,$A11,RAW_매출A!$A$2:$A$7000,EDATE($E11,AD$1-1))=0,"",SUMIFS(RAW_매출A!$J$2:$J$7000,RAW_매출A!$B$2:$B$7000,$A11,RAW_매출A!$A$2:$A$7000,EDATE($E11,AD$1-1))/(INDEX(요약_월별시즈널리티!$F$7:$F$18,MONTH(EDATE($E11,AD$1-1)))/100))),"")</f>
        <v>6720618.1663536681</v>
      </c>
      <c r="AE11" cm="1">
        <f t="array" ref="AE11">IFERROR(IF($A11="","",IF(SUMIFS(RAW_매출A!$J$2:$J$7000,RAW_매출A!$B$2:$B$7000,$A11,RAW_매출A!$A$2:$A$7000,EDATE($E11,AE$1-1))=0,"",SUMIFS(RAW_매출A!$J$2:$J$7000,RAW_매출A!$B$2:$B$7000,$A11,RAW_매출A!$A$2:$A$7000,EDATE($E11,AE$1-1))/(INDEX(요약_월별시즈널리티!$F$7:$F$18,MONTH(EDATE($E11,AE$1-1)))/100))),"")</f>
        <v>6053368.8424703777</v>
      </c>
      <c r="AF11" cm="1">
        <f t="array" ref="AF11">IFERROR(IF($A11="","",IF(SUMIFS(RAW_매출A!$J$2:$J$7000,RAW_매출A!$B$2:$B$7000,$A11,RAW_매출A!$A$2:$A$7000,EDATE($E11,AF$1-1))=0,"",SUMIFS(RAW_매출A!$J$2:$J$7000,RAW_매출A!$B$2:$B$7000,$A11,RAW_매출A!$A$2:$A$7000,EDATE($E11,AF$1-1))/(INDEX(요약_월별시즈널리티!$F$7:$F$18,MONTH(EDATE($E11,AF$1-1)))/100))),"")</f>
        <v>5389774.3461271934</v>
      </c>
      <c r="AG11" cm="1">
        <f t="array" ref="AG11">IFERROR(IF($A11="","",IF(SUMIFS(RAW_매출A!$J$2:$J$7000,RAW_매출A!$B$2:$B$7000,$A11,RAW_매출A!$A$2:$A$7000,EDATE($E11,AG$1-1))=0,"",SUMIFS(RAW_매출A!$J$2:$J$7000,RAW_매출A!$B$2:$B$7000,$A11,RAW_매출A!$A$2:$A$7000,EDATE($E11,AG$1-1))/(INDEX(요약_월별시즈널리티!$F$7:$F$18,MONTH(EDATE($E11,AG$1-1)))/100))),"")</f>
        <v>5539953.0715363268</v>
      </c>
      <c r="AH11" cm="1">
        <f t="array" ref="AH11">IFERROR(IF($A11="","",IF(SUMIFS(RAW_매출A!$J$2:$J$7000,RAW_매출A!$B$2:$B$7000,$A11,RAW_매출A!$A$2:$A$7000,EDATE($E11,AH$1-1))=0,"",SUMIFS(RAW_매출A!$J$2:$J$7000,RAW_매출A!$B$2:$B$7000,$A11,RAW_매출A!$A$2:$A$7000,EDATE($E11,AH$1-1))/(INDEX(요약_월별시즈널리티!$F$7:$F$18,MONTH(EDATE($E11,AH$1-1)))/100))),"")</f>
        <v>5044607.7956892382</v>
      </c>
      <c r="AI11" cm="1">
        <f t="array" ref="AI11">IFERROR(IF($A11="","",IF(SUMIFS(RAW_매출A!$J$2:$J$7000,RAW_매출A!$B$2:$B$7000,$A11,RAW_매출A!$A$2:$A$7000,EDATE($E11,AI$1-1))=0,"",SUMIFS(RAW_매출A!$J$2:$J$7000,RAW_매출A!$B$2:$B$7000,$A11,RAW_매출A!$A$2:$A$7000,EDATE($E11,AI$1-1))/(INDEX(요약_월별시즈널리티!$F$7:$F$18,MONTH(EDATE($E11,AI$1-1)))/100))),"")</f>
        <v>5248057.9795046626</v>
      </c>
      <c r="AJ11" cm="1">
        <f t="array" ref="AJ11">IFERROR(IF($A11="","",IF(SUMIFS(RAW_매출A!$J$2:$J$7000,RAW_매출A!$B$2:$B$7000,$A11,RAW_매출A!$A$2:$A$7000,EDATE($E11,AJ$1-1))=0,"",SUMIFS(RAW_매출A!$J$2:$J$7000,RAW_매출A!$B$2:$B$7000,$A11,RAW_매출A!$A$2:$A$7000,EDATE($E11,AJ$1-1))/(INDEX(요약_월별시즈널리티!$F$7:$F$18,MONTH(EDATE($E11,AJ$1-1)))/100))),"")</f>
        <v>5888163.4787328606</v>
      </c>
      <c r="AK11" cm="1">
        <f t="array" ref="AK11">IFERROR(IF($A11="","",IF(SUMIFS(RAW_매출A!$J$2:$J$7000,RAW_매출A!$B$2:$B$7000,$A11,RAW_매출A!$A$2:$A$7000,EDATE($E11,AK$1-1))=0,"",SUMIFS(RAW_매출A!$J$2:$J$7000,RAW_매출A!$B$2:$B$7000,$A11,RAW_매출A!$A$2:$A$7000,EDATE($E11,AK$1-1))/(INDEX(요약_월별시즈널리티!$F$7:$F$18,MONTH(EDATE($E11,AK$1-1)))/100))),"")</f>
        <v>5353313.0963220736</v>
      </c>
      <c r="AL11" cm="1">
        <f t="array" ref="AL11">IFERROR(IF($A11="","",IF(SUMIFS(RAW_매출A!$J$2:$J$7000,RAW_매출A!$B$2:$B$7000,$A11,RAW_매출A!$A$2:$A$7000,EDATE($E11,AL$1-1))=0,"",SUMIFS(RAW_매출A!$J$2:$J$7000,RAW_매출A!$B$2:$B$7000,$A11,RAW_매출A!$A$2:$A$7000,EDATE($E11,AL$1-1))/(INDEX(요약_월별시즈널리티!$F$7:$F$18,MONTH(EDATE($E11,AL$1-1)))/100))),"")</f>
        <v>5480676.937710478</v>
      </c>
      <c r="AM11" cm="1">
        <f t="array" ref="AM11">IFERROR(IF($A11="","",IF(SUMIFS(RAW_매출A!$J$2:$J$7000,RAW_매출A!$B$2:$B$7000,$A11,RAW_매출A!$A$2:$A$7000,EDATE($E11,AM$1-1))=0,"",SUMIFS(RAW_매출A!$J$2:$J$7000,RAW_매출A!$B$2:$B$7000,$A11,RAW_매출A!$A$2:$A$7000,EDATE($E11,AM$1-1))/(INDEX(요약_월별시즈널리티!$F$7:$F$18,MONTH(EDATE($E11,AM$1-1)))/100))),"")</f>
        <v>4950492.332505866</v>
      </c>
      <c r="AN11" cm="1">
        <f t="array" ref="AN11">IFERROR(IF($A11="","",IF(SUMIFS(RAW_매출A!$J$2:$J$7000,RAW_매출A!$B$2:$B$7000,$A11,RAW_매출A!$A$2:$A$7000,EDATE($E11,AN$1-1))=0,"",SUMIFS(RAW_매출A!$J$2:$J$7000,RAW_매출A!$B$2:$B$7000,$A11,RAW_매출A!$A$2:$A$7000,EDATE($E11,AN$1-1))/(INDEX(요약_월별시즈널리티!$F$7:$F$18,MONTH(EDATE($E11,AN$1-1)))/100))),"")</f>
        <v>5055011.8633901775</v>
      </c>
      <c r="AO11" cm="1">
        <f t="array" ref="AO11">IFERROR(IF($A11="","",IF(SUMIFS(RAW_매출A!$J$2:$J$7000,RAW_매출A!$B$2:$B$7000,$A11,RAW_매출A!$A$2:$A$7000,EDATE($E11,AO$1-1))=0,"",SUMIFS(RAW_매출A!$J$2:$J$7000,RAW_매출A!$B$2:$B$7000,$A11,RAW_매출A!$A$2:$A$7000,EDATE($E11,AO$1-1))/(INDEX(요약_월별시즈널리티!$F$7:$F$18,MONTH(EDATE($E11,AO$1-1)))/100))),"")</f>
        <v>5387158.4162348825</v>
      </c>
      <c r="AP11" cm="1">
        <f t="array" ref="AP11">IFERROR(IF($A11="","",IF(SUMIFS(RAW_매출A!$J$2:$J$7000,RAW_매출A!$B$2:$B$7000,$A11,RAW_매출A!$A$2:$A$7000,EDATE($E11,AP$1-1))=0,"",SUMIFS(RAW_매출A!$J$2:$J$7000,RAW_매출A!$B$2:$B$7000,$A11,RAW_매출A!$A$2:$A$7000,EDATE($E11,AP$1-1))/(INDEX(요약_월별시즈널리티!$F$7:$F$18,MONTH(EDATE($E11,AP$1-1)))/100))),"")</f>
        <v>5771538.7481279578</v>
      </c>
      <c r="AQ11" cm="1">
        <f t="array" ref="AQ11">IFERROR(IF($A11="","",IF(SUMIFS(RAW_매출A!$J$2:$J$7000,RAW_매출A!$B$2:$B$7000,$A11,RAW_매출A!$A$2:$A$7000,EDATE($E11,AQ$1-1))=0,"",SUMIFS(RAW_매출A!$J$2:$J$7000,RAW_매출A!$B$2:$B$7000,$A11,RAW_매출A!$A$2:$A$7000,EDATE($E11,AQ$1-1))/(INDEX(요약_월별시즈널리티!$F$7:$F$18,MONTH(EDATE($E11,AQ$1-1)))/100))),"")</f>
        <v>5345970.8960108813</v>
      </c>
      <c r="AR11" cm="1">
        <f t="array" ref="AR11">IFERROR(IF($A11="","",IF(SUMIFS(RAW_매출A!$J$2:$J$7000,RAW_매출A!$B$2:$B$7000,$A11,RAW_매출A!$A$2:$A$7000,EDATE($E11,AR$1-1))=0,"",SUMIFS(RAW_매출A!$J$2:$J$7000,RAW_매출A!$B$2:$B$7000,$A11,RAW_매출A!$A$2:$A$7000,EDATE($E11,AR$1-1))/(INDEX(요약_월별시즈널리티!$F$7:$F$18,MONTH(EDATE($E11,AR$1-1)))/100))),"")</f>
        <v>4636642.7772311596</v>
      </c>
      <c r="AS11" cm="1">
        <f t="array" ref="AS11">IFERROR(IF($A11="","",IF(SUMIFS(RAW_매출A!$J$2:$J$7000,RAW_매출A!$B$2:$B$7000,$A11,RAW_매출A!$A$2:$A$7000,EDATE($E11,AS$1-1))=0,"",SUMIFS(RAW_매출A!$J$2:$J$7000,RAW_매출A!$B$2:$B$7000,$A11,RAW_매출A!$A$2:$A$7000,EDATE($E11,AS$1-1))/(INDEX(요약_월별시즈널리티!$F$7:$F$18,MONTH(EDATE($E11,AS$1-1)))/100))),"")</f>
        <v>6128502.8133043712</v>
      </c>
      <c r="AT11" cm="1">
        <f t="array" ref="AT11">IFERROR(IF($A11="","",IF(SUMIFS(RAW_매출A!$J$2:$J$7000,RAW_매출A!$B$2:$B$7000,$A11,RAW_매출A!$A$2:$A$7000,EDATE($E11,AT$1-1))=0,"",SUMIFS(RAW_매출A!$J$2:$J$7000,RAW_매출A!$B$2:$B$7000,$A11,RAW_매출A!$A$2:$A$7000,EDATE($E11,AT$1-1))/(INDEX(요약_월별시즈널리티!$F$7:$F$18,MONTH(EDATE($E11,AT$1-1)))/100))),"")</f>
        <v>6360200.4333112994</v>
      </c>
      <c r="AU11" cm="1">
        <f t="array" ref="AU11">IFERROR(IF($A11="","",IF(SUMIFS(RAW_매출A!$J$2:$J$7000,RAW_매출A!$B$2:$B$7000,$A11,RAW_매출A!$A$2:$A$7000,EDATE($E11,AU$1-1))=0,"",SUMIFS(RAW_매출A!$J$2:$J$7000,RAW_매출A!$B$2:$B$7000,$A11,RAW_매출A!$A$2:$A$7000,EDATE($E11,AU$1-1))/(INDEX(요약_월별시즈널리티!$F$7:$F$18,MONTH(EDATE($E11,AU$1-1)))/100))),"")</f>
        <v>5781649.1327543259</v>
      </c>
      <c r="AV11" cm="1">
        <f t="array" ref="AV11">IFERROR(IF($A11="","",IF(SUMIFS(RAW_매출A!$J$2:$J$7000,RAW_매출A!$B$2:$B$7000,$A11,RAW_매출A!$A$2:$A$7000,EDATE($E11,AV$1-1))=0,"",SUMIFS(RAW_매출A!$J$2:$J$7000,RAW_매출A!$B$2:$B$7000,$A11,RAW_매출A!$A$2:$A$7000,EDATE($E11,AV$1-1))/(INDEX(요약_월별시즈널리티!$F$7:$F$18,MONTH(EDATE($E11,AV$1-1)))/100))),"")</f>
        <v>6055771.6787999775</v>
      </c>
      <c r="AW11" cm="1">
        <f t="array" ref="AW11">IFERROR(IF($A11="","",IF(SUMIFS(RAW_매출A!$J$2:$J$7000,RAW_매출A!$B$2:$B$7000,$A11,RAW_매출A!$A$2:$A$7000,EDATE($E11,AW$1-1))=0,"",SUMIFS(RAW_매출A!$J$2:$J$7000,RAW_매출A!$B$2:$B$7000,$A11,RAW_매출A!$A$2:$A$7000,EDATE($E11,AW$1-1))/(INDEX(요약_월별시즈널리티!$F$7:$F$18,MONTH(EDATE($E11,AW$1-1)))/100))),"")</f>
        <v>6433569.501779099</v>
      </c>
      <c r="AX11" cm="1">
        <f t="array" ref="AX11">IFERROR(IF($A11="","",IF(SUMIFS(RAW_매출A!$J$2:$J$7000,RAW_매출A!$B$2:$B$7000,$A11,RAW_매출A!$A$2:$A$7000,EDATE($E11,AX$1-1))=0,"",SUMIFS(RAW_매출A!$J$2:$J$7000,RAW_매출A!$B$2:$B$7000,$A11,RAW_매출A!$A$2:$A$7000,EDATE($E11,AX$1-1))/(INDEX(요약_월별시즈널리티!$F$7:$F$18,MONTH(EDATE($E11,AX$1-1)))/100))),"")</f>
        <v>6461414.9342270391</v>
      </c>
      <c r="AY11" cm="1">
        <f t="array" ref="AY11">IFERROR(IF($A11="","",IF(SUMIFS(RAW_매출A!$J$2:$J$7000,RAW_매출A!$B$2:$B$7000,$A11,RAW_매출A!$A$2:$A$7000,EDATE($E11,AY$1-1))=0,"",SUMIFS(RAW_매출A!$J$2:$J$7000,RAW_매출A!$B$2:$B$7000,$A11,RAW_매출A!$A$2:$A$7000,EDATE($E11,AY$1-1))/(INDEX(요약_월별시즈널리티!$F$7:$F$18,MONTH(EDATE($E11,AY$1-1)))/100))),"")</f>
        <v>6004434.6319714654</v>
      </c>
      <c r="AZ11" cm="1">
        <f t="array" ref="AZ11">IFERROR(IF($A11="","",IF(SUMIFS(RAW_매출A!$J$2:$J$7000,RAW_매출A!$B$2:$B$7000,$A11,RAW_매출A!$A$2:$A$7000,EDATE($E11,AZ$1-1))=0,"",SUMIFS(RAW_매출A!$J$2:$J$7000,RAW_매출A!$B$2:$B$7000,$A11,RAW_매출A!$A$2:$A$7000,EDATE($E11,AZ$1-1))/(INDEX(요약_월별시즈널리티!$F$7:$F$18,MONTH(EDATE($E11,AZ$1-1)))/100))),"")</f>
        <v>5371256.2640098389</v>
      </c>
      <c r="BA11" cm="1">
        <f t="array" ref="BA11">IFERROR(IF($A11="","",IF(SUMIFS(RAW_매출A!$J$2:$J$7000,RAW_매출A!$B$2:$B$7000,$A11,RAW_매출A!$A$2:$A$7000,EDATE($E11,BA$1-1))=0,"",SUMIFS(RAW_매출A!$J$2:$J$7000,RAW_매출A!$B$2:$B$7000,$A11,RAW_매출A!$A$2:$A$7000,EDATE($E11,BA$1-1))/(INDEX(요약_월별시즈널리티!$F$7:$F$18,MONTH(EDATE($E11,BA$1-1)))/100))),"")</f>
        <v>5008862.6324320175</v>
      </c>
      <c r="BB11" cm="1">
        <f t="array" ref="BB11">IFERROR(IF($A11="","",IF(SUMIFS(RAW_매출A!$J$2:$J$7000,RAW_매출A!$B$2:$B$7000,$A11,RAW_매출A!$A$2:$A$7000,EDATE($E11,BB$1-1))=0,"",SUMIFS(RAW_매출A!$J$2:$J$7000,RAW_매출A!$B$2:$B$7000,$A11,RAW_매출A!$A$2:$A$7000,EDATE($E11,BB$1-1))/(INDEX(요약_월별시즈널리티!$F$7:$F$18,MONTH(EDATE($E11,BB$1-1)))/100))),"")</f>
        <v>5380185.6110911975</v>
      </c>
      <c r="BC11" cm="1">
        <f t="array" ref="BC11">IFERROR(IF($A11="","",IF(SUMIFS(RAW_매출A!$J$2:$J$7000,RAW_매출A!$B$2:$B$7000,$A11,RAW_매출A!$A$2:$A$7000,EDATE($E11,BC$1-1))=0,"",SUMIFS(RAW_매출A!$J$2:$J$7000,RAW_매출A!$B$2:$B$7000,$A11,RAW_매출A!$A$2:$A$7000,EDATE($E11,BC$1-1))/(INDEX(요약_월별시즈널리티!$F$7:$F$18,MONTH(EDATE($E11,BC$1-1)))/100))),"")</f>
        <v>5781087.3687387975</v>
      </c>
      <c r="BD11" cm="1">
        <f t="array" ref="BD11">IFERROR(IF($A11="","",IF(SUMIFS(RAW_매출A!$J$2:$J$7000,RAW_매출A!$B$2:$B$7000,$A11,RAW_매출A!$A$2:$A$7000,EDATE($E11,BD$1-1))=0,"",SUMIFS(RAW_매출A!$J$2:$J$7000,RAW_매출A!$B$2:$B$7000,$A11,RAW_매출A!$A$2:$A$7000,EDATE($E11,BD$1-1))/(INDEX(요약_월별시즈널리티!$F$7:$F$18,MONTH(EDATE($E11,BD$1-1)))/100))),"")</f>
        <v>5191897.6014360366</v>
      </c>
      <c r="BE11" cm="1">
        <f t="array" ref="BE11">IFERROR(IF($A11="","",IF(SUMIFS(RAW_매출A!$J$2:$J$7000,RAW_매출A!$B$2:$B$7000,$A11,RAW_매출A!$A$2:$A$7000,EDATE($E11,BE$1-1))=0,"",SUMIFS(RAW_매출A!$J$2:$J$7000,RAW_매출A!$B$2:$B$7000,$A11,RAW_매출A!$A$2:$A$7000,EDATE($E11,BE$1-1))/(INDEX(요약_월별시즈널리티!$F$7:$F$18,MONTH(EDATE($E11,BE$1-1)))/100))),"")</f>
        <v>5703476.5317898653</v>
      </c>
      <c r="BF11" cm="1">
        <f t="array" ref="BF11">IFERROR(IF($A11="","",IF(SUMIFS(RAW_매출A!$J$2:$J$7000,RAW_매출A!$B$2:$B$7000,$A11,RAW_매출A!$A$2:$A$7000,EDATE($E11,BF$1-1))=0,"",SUMIFS(RAW_매출A!$J$2:$J$7000,RAW_매출A!$B$2:$B$7000,$A11,RAW_매출A!$A$2:$A$7000,EDATE($E11,BF$1-1))/(INDEX(요약_월별시즈널리티!$F$7:$F$18,MONTH(EDATE($E11,BF$1-1)))/100))),"")</f>
        <v>5766845.5660184752</v>
      </c>
      <c r="BG11" cm="1">
        <f t="array" ref="BG11">IFERROR(IF($A11="","",IF(SUMIFS(RAW_매출A!$J$2:$J$7000,RAW_매출A!$B$2:$B$7000,$A11,RAW_매출A!$A$2:$A$7000,EDATE($E11,BG$1-1))=0,"",SUMIFS(RAW_매출A!$J$2:$J$7000,RAW_매출A!$B$2:$B$7000,$A11,RAW_매출A!$A$2:$A$7000,EDATE($E11,BG$1-1))/(INDEX(요약_월별시즈널리티!$F$7:$F$18,MONTH(EDATE($E11,BG$1-1)))/100))),"")</f>
        <v>4989702.375993954</v>
      </c>
      <c r="BH11" t="str" cm="1">
        <f t="array" ref="BH11">IFERROR(IF($A11="","",IF(SUMIFS(RAW_매출A!$J$2:$J$7000,RAW_매출A!$B$2:$B$7000,$A11,RAW_매출A!$A$2:$A$7000,EDATE($E11,BH$1-1))=0,"",SUMIFS(RAW_매출A!$J$2:$J$7000,RAW_매출A!$B$2:$B$7000,$A11,RAW_매출A!$A$2:$A$7000,EDATE($E11,BH$1-1))/(INDEX(요약_월별시즈널리티!$F$7:$F$18,MONTH(EDATE($E11,BH$1-1)))/100))),"")</f>
        <v/>
      </c>
      <c r="BI11" t="str" cm="1">
        <f t="array" ref="BI11">IFERROR(IF($A11="","",IF(SUMIFS(RAW_매출A!$J$2:$J$7000,RAW_매출A!$B$2:$B$7000,$A11,RAW_매출A!$A$2:$A$7000,EDATE($E11,BI$1-1))=0,"",SUMIFS(RAW_매출A!$J$2:$J$7000,RAW_매출A!$B$2:$B$7000,$A11,RAW_매출A!$A$2:$A$7000,EDATE($E11,BI$1-1))/(INDEX(요약_월별시즈널리티!$F$7:$F$18,MONTH(EDATE($E11,BI$1-1)))/100))),"")</f>
        <v/>
      </c>
      <c r="BJ11" t="str" cm="1">
        <f t="array" ref="BJ11">IFERROR(IF($A11="","",IF(SUMIFS(RAW_매출A!$J$2:$J$7000,RAW_매출A!$B$2:$B$7000,$A11,RAW_매출A!$A$2:$A$7000,EDATE($E11,BJ$1-1))=0,"",SUMIFS(RAW_매출A!$J$2:$J$7000,RAW_매출A!$B$2:$B$7000,$A11,RAW_매출A!$A$2:$A$7000,EDATE($E11,BJ$1-1))/(INDEX(요약_월별시즈널리티!$F$7:$F$18,MONTH(EDATE($E11,BJ$1-1)))/100))),"")</f>
        <v/>
      </c>
      <c r="BK11" t="str" cm="1">
        <f t="array" ref="BK11">IFERROR(IF($A11="","",IF(SUMIFS(RAW_매출A!$J$2:$J$7000,RAW_매출A!$B$2:$B$7000,$A11,RAW_매출A!$A$2:$A$7000,EDATE($E11,BK$1-1))=0,"",SUMIFS(RAW_매출A!$J$2:$J$7000,RAW_매출A!$B$2:$B$7000,$A11,RAW_매출A!$A$2:$A$7000,EDATE($E11,BK$1-1))/(INDEX(요약_월별시즈널리티!$F$7:$F$18,MONTH(EDATE($E11,BK$1-1)))/100))),"")</f>
        <v/>
      </c>
      <c r="BL11" t="str" cm="1">
        <f t="array" ref="BL11">IFERROR(IF($A11="","",IF(SUMIFS(RAW_매출A!$J$2:$J$7000,RAW_매출A!$B$2:$B$7000,$A11,RAW_매출A!$A$2:$A$7000,EDATE($E11,BL$1-1))=0,"",SUMIFS(RAW_매출A!$J$2:$J$7000,RAW_매출A!$B$2:$B$7000,$A11,RAW_매출A!$A$2:$A$7000,EDATE($E11,BL$1-1))/(INDEX(요약_월별시즈널리티!$F$7:$F$18,MONTH(EDATE($E11,BL$1-1)))/100))),"")</f>
        <v/>
      </c>
      <c r="BM11" t="str" cm="1">
        <f t="array" ref="BM11">IFERROR(IF($A11="","",IF(SUMIFS(RAW_매출A!$J$2:$J$7000,RAW_매출A!$B$2:$B$7000,$A11,RAW_매출A!$A$2:$A$7000,EDATE($E11,BM$1-1))=0,"",SUMIFS(RAW_매출A!$J$2:$J$7000,RAW_매출A!$B$2:$B$7000,$A11,RAW_매출A!$A$2:$A$7000,EDATE($E11,BM$1-1))/(INDEX(요약_월별시즈널리티!$F$7:$F$18,MONTH(EDATE($E11,BM$1-1)))/100))),"")</f>
        <v/>
      </c>
      <c r="BN11" t="str" cm="1">
        <f t="array" ref="BN11">IFERROR(IF($A11="","",IF(SUMIFS(RAW_매출A!$J$2:$J$7000,RAW_매출A!$B$2:$B$7000,$A11,RAW_매출A!$A$2:$A$7000,EDATE($E11,BN$1-1))=0,"",SUMIFS(RAW_매출A!$J$2:$J$7000,RAW_매출A!$B$2:$B$7000,$A11,RAW_매출A!$A$2:$A$7000,EDATE($E11,BN$1-1))/(INDEX(요약_월별시즈널리티!$F$7:$F$18,MONTH(EDATE($E11,BN$1-1)))/100))),"")</f>
        <v/>
      </c>
    </row>
    <row r="12" spans="1:66" x14ac:dyDescent="0.3">
      <c r="A12" t="str">
        <f>세팅!A13</f>
        <v>(0011) 천안성정공원점</v>
      </c>
      <c r="B12" t="str">
        <f>세팅!B13</f>
        <v>150-2</v>
      </c>
      <c r="C12">
        <f t="shared" si="0"/>
        <v>2</v>
      </c>
      <c r="D12" t="str">
        <f t="shared" si="1"/>
        <v>2</v>
      </c>
      <c r="E12" s="1">
        <f>세팅!D13</f>
        <v>44896</v>
      </c>
      <c r="F12">
        <f t="shared" si="2"/>
        <v>6469805.3067345992</v>
      </c>
      <c r="G12" cm="1">
        <f t="array" ref="G12">IFERROR(IF($A12="","",IF(SUMIFS(RAW_매출A!$J$2:$J$7000,RAW_매출A!$B$2:$B$7000,$A12,RAW_매출A!$A$2:$A$7000,EDATE($E12,G$1-1))=0,"",SUMIFS(RAW_매출A!$J$2:$J$7000,RAW_매출A!$B$2:$B$7000,$A12,RAW_매출A!$A$2:$A$7000,EDATE($E12,G$1-1))/(INDEX(요약_월별시즈널리티!$F$7:$F$18,MONTH(EDATE($E12,G$1-1)))/100))),"")</f>
        <v>3673814.3269074191</v>
      </c>
      <c r="H12" cm="1">
        <f t="array" ref="H12">IFERROR(IF($A12="","",IF(SUMIFS(RAW_매출A!$J$2:$J$7000,RAW_매출A!$B$2:$B$7000,$A12,RAW_매출A!$A$2:$A$7000,EDATE($E12,H$1-1))=0,"",SUMIFS(RAW_매출A!$J$2:$J$7000,RAW_매출A!$B$2:$B$7000,$A12,RAW_매출A!$A$2:$A$7000,EDATE($E12,H$1-1))/(INDEX(요약_월별시즈널리티!$F$7:$F$18,MONTH(EDATE($E12,H$1-1)))/100))),"")</f>
        <v>4912242.6053829892</v>
      </c>
      <c r="I12" cm="1">
        <f t="array" ref="I12">IFERROR(IF($A12="","",IF(SUMIFS(RAW_매출A!$J$2:$J$7000,RAW_매출A!$B$2:$B$7000,$A12,RAW_매출A!$A$2:$A$7000,EDATE($E12,I$1-1))=0,"",SUMIFS(RAW_매출A!$J$2:$J$7000,RAW_매출A!$B$2:$B$7000,$A12,RAW_매출A!$A$2:$A$7000,EDATE($E12,I$1-1))/(INDEX(요약_월별시즈널리티!$F$7:$F$18,MONTH(EDATE($E12,I$1-1)))/100))),"")</f>
        <v>5258176.4338926384</v>
      </c>
      <c r="J12" s="28" cm="1">
        <f t="array" ref="J12">IFERROR(IF($A12="","",IF(SUMIFS(RAW_매출A!$J$2:$J$7000,RAW_매출A!$B$2:$B$7000,$A12,RAW_매출A!$A$2:$A$7000,EDATE($E12,J$1-1))=0,"",SUMIFS(RAW_매출A!$J$2:$J$7000,RAW_매출A!$B$2:$B$7000,$A12,RAW_매출A!$A$2:$A$7000,EDATE($E12,J$1-1))/(INDEX(요약_월별시즈널리티!$F$7:$F$18,MONTH(EDATE($E12,J$1-1)))/100))),"")</f>
        <v>5979113.2029104512</v>
      </c>
      <c r="K12" s="28" cm="1">
        <f t="array" ref="K12">IFERROR(IF($A12="","",IF(SUMIFS(RAW_매출A!$J$2:$J$7000,RAW_매출A!$B$2:$B$7000,$A12,RAW_매출A!$A$2:$A$7000,EDATE($E12,K$1-1))=0,"",SUMIFS(RAW_매출A!$J$2:$J$7000,RAW_매출A!$B$2:$B$7000,$A12,RAW_매출A!$A$2:$A$7000,EDATE($E12,K$1-1))/(INDEX(요약_월별시즈널리티!$F$7:$F$18,MONTH(EDATE($E12,K$1-1)))/100))),"")</f>
        <v>6324876.0434567519</v>
      </c>
      <c r="L12" s="28" cm="1">
        <f t="array" ref="L12">IFERROR(IF($A12="","",IF(SUMIFS(RAW_매출A!$J$2:$J$7000,RAW_매출A!$B$2:$B$7000,$A12,RAW_매출A!$A$2:$A$7000,EDATE($E12,L$1-1))=0,"",SUMIFS(RAW_매출A!$J$2:$J$7000,RAW_매출A!$B$2:$B$7000,$A12,RAW_매출A!$A$2:$A$7000,EDATE($E12,L$1-1))/(INDEX(요약_월별시즈널리티!$F$7:$F$18,MONTH(EDATE($E12,L$1-1)))/100))),"")</f>
        <v>5880401.0840472439</v>
      </c>
      <c r="M12" s="28" cm="1">
        <f t="array" ref="M12">IFERROR(IF($A12="","",IF(SUMIFS(RAW_매출A!$J$2:$J$7000,RAW_매출A!$B$2:$B$7000,$A12,RAW_매출A!$A$2:$A$7000,EDATE($E12,M$1-1))=0,"",SUMIFS(RAW_매출A!$J$2:$J$7000,RAW_매출A!$B$2:$B$7000,$A12,RAW_매출A!$A$2:$A$7000,EDATE($E12,M$1-1))/(INDEX(요약_월별시즈널리티!$F$7:$F$18,MONTH(EDATE($E12,M$1-1)))/100))),"")</f>
        <v>6197421.1800535209</v>
      </c>
      <c r="N12" s="28" cm="1">
        <f t="array" ref="N12">IFERROR(IF($A12="","",IF(SUMIFS(RAW_매출A!$J$2:$J$7000,RAW_매출A!$B$2:$B$7000,$A12,RAW_매출A!$A$2:$A$7000,EDATE($E12,N$1-1))=0,"",SUMIFS(RAW_매출A!$J$2:$J$7000,RAW_매출A!$B$2:$B$7000,$A12,RAW_매출A!$A$2:$A$7000,EDATE($E12,N$1-1))/(INDEX(요약_월별시즈널리티!$F$7:$F$18,MONTH(EDATE($E12,N$1-1)))/100))),"")</f>
        <v>7507739.2096179295</v>
      </c>
      <c r="O12" s="28" cm="1">
        <f t="array" ref="O12">IFERROR(IF($A12="","",IF(SUMIFS(RAW_매출A!$J$2:$J$7000,RAW_매출A!$B$2:$B$7000,$A12,RAW_매출A!$A$2:$A$7000,EDATE($E12,O$1-1))=0,"",SUMIFS(RAW_매출A!$J$2:$J$7000,RAW_매출A!$B$2:$B$7000,$A12,RAW_매출A!$A$2:$A$7000,EDATE($E12,O$1-1))/(INDEX(요약_월별시즈널리티!$F$7:$F$18,MONTH(EDATE($E12,O$1-1)))/100))),"")</f>
        <v>6929281.1203217003</v>
      </c>
      <c r="P12" cm="1">
        <f t="array" ref="P12">IFERROR(IF($A12="","",IF(SUMIFS(RAW_매출A!$J$2:$J$7000,RAW_매출A!$B$2:$B$7000,$A12,RAW_매출A!$A$2:$A$7000,EDATE($E12,P$1-1))=0,"",SUMIFS(RAW_매출A!$J$2:$J$7000,RAW_매출A!$B$2:$B$7000,$A12,RAW_매출A!$A$2:$A$7000,EDATE($E12,P$1-1))/(INDEX(요약_월별시즈널리티!$F$7:$F$18,MONTH(EDATE($E12,P$1-1)))/100))),"")</f>
        <v>6961397.0525183883</v>
      </c>
      <c r="Q12" cm="1">
        <f t="array" ref="Q12">IFERROR(IF($A12="","",IF(SUMIFS(RAW_매출A!$J$2:$J$7000,RAW_매출A!$B$2:$B$7000,$A12,RAW_매출A!$A$2:$A$7000,EDATE($E12,Q$1-1))=0,"",SUMIFS(RAW_매출A!$J$2:$J$7000,RAW_매출A!$B$2:$B$7000,$A12,RAW_매출A!$A$2:$A$7000,EDATE($E12,Q$1-1))/(INDEX(요약_월별시즈널리티!$F$7:$F$18,MONTH(EDATE($E12,Q$1-1)))/100))),"")</f>
        <v>6192332.7419968517</v>
      </c>
      <c r="R12" cm="1">
        <f t="array" ref="R12">IFERROR(IF($A12="","",IF(SUMIFS(RAW_매출A!$J$2:$J$7000,RAW_매출A!$B$2:$B$7000,$A12,RAW_매출A!$A$2:$A$7000,EDATE($E12,R$1-1))=0,"",SUMIFS(RAW_매출A!$J$2:$J$7000,RAW_매출A!$B$2:$B$7000,$A12,RAW_매출A!$A$2:$A$7000,EDATE($E12,R$1-1))/(INDEX(요약_월별시즈널리티!$F$7:$F$18,MONTH(EDATE($E12,R$1-1)))/100))),"")</f>
        <v>6700231.9360808553</v>
      </c>
      <c r="S12" cm="1">
        <f t="array" ref="S12">IFERROR(IF($A12="","",IF(SUMIFS(RAW_매출A!$J$2:$J$7000,RAW_매출A!$B$2:$B$7000,$A12,RAW_매출A!$A$2:$A$7000,EDATE($E12,S$1-1))=0,"",SUMIFS(RAW_매출A!$J$2:$J$7000,RAW_매출A!$B$2:$B$7000,$A12,RAW_매출A!$A$2:$A$7000,EDATE($E12,S$1-1))/(INDEX(요약_월별시즈널리티!$F$7:$F$18,MONTH(EDATE($E12,S$1-1)))/100))),"")</f>
        <v>6412418.3785690619</v>
      </c>
      <c r="T12" cm="1">
        <f t="array" ref="T12">IFERROR(IF($A12="","",IF(SUMIFS(RAW_매출A!$J$2:$J$7000,RAW_매출A!$B$2:$B$7000,$A12,RAW_매출A!$A$2:$A$7000,EDATE($E12,T$1-1))=0,"",SUMIFS(RAW_매출A!$J$2:$J$7000,RAW_매출A!$B$2:$B$7000,$A12,RAW_매출A!$A$2:$A$7000,EDATE($E12,T$1-1))/(INDEX(요약_월별시즈널리티!$F$7:$F$18,MONTH(EDATE($E12,T$1-1)))/100))),"")</f>
        <v>6888935.717670924</v>
      </c>
      <c r="U12" cm="1">
        <f t="array" ref="U12">IFERROR(IF($A12="","",IF(SUMIFS(RAW_매출A!$J$2:$J$7000,RAW_매출A!$B$2:$B$7000,$A12,RAW_매출A!$A$2:$A$7000,EDATE($E12,U$1-1))=0,"",SUMIFS(RAW_매출A!$J$2:$J$7000,RAW_매출A!$B$2:$B$7000,$A12,RAW_매출A!$A$2:$A$7000,EDATE($E12,U$1-1))/(INDEX(요약_월별시즈널리티!$F$7:$F$18,MONTH(EDATE($E12,U$1-1)))/100))),"")</f>
        <v>7187364.8260090193</v>
      </c>
      <c r="V12" cm="1">
        <f t="array" ref="V12">IFERROR(IF($A12="","",IF(SUMIFS(RAW_매출A!$J$2:$J$7000,RAW_매출A!$B$2:$B$7000,$A12,RAW_매출A!$A$2:$A$7000,EDATE($E12,V$1-1))=0,"",SUMIFS(RAW_매출A!$J$2:$J$7000,RAW_매출A!$B$2:$B$7000,$A12,RAW_매출A!$A$2:$A$7000,EDATE($E12,V$1-1))/(INDEX(요약_월별시즈널리티!$F$7:$F$18,MONTH(EDATE($E12,V$1-1)))/100))),"")</f>
        <v>6843820.5813520188</v>
      </c>
      <c r="W12" cm="1">
        <f t="array" ref="W12">IFERROR(IF($A12="","",IF(SUMIFS(RAW_매출A!$J$2:$J$7000,RAW_매출A!$B$2:$B$7000,$A12,RAW_매출A!$A$2:$A$7000,EDATE($E12,W$1-1))=0,"",SUMIFS(RAW_매출A!$J$2:$J$7000,RAW_매출A!$B$2:$B$7000,$A12,RAW_매출A!$A$2:$A$7000,EDATE($E12,W$1-1))/(INDEX(요약_월별시즈널리티!$F$7:$F$18,MONTH(EDATE($E12,W$1-1)))/100))),"")</f>
        <v>6910555.3163724374</v>
      </c>
      <c r="X12" cm="1">
        <f t="array" ref="X12">IFERROR(IF($A12="","",IF(SUMIFS(RAW_매출A!$J$2:$J$7000,RAW_매출A!$B$2:$B$7000,$A12,RAW_매출A!$A$2:$A$7000,EDATE($E12,X$1-1))=0,"",SUMIFS(RAW_매출A!$J$2:$J$7000,RAW_매출A!$B$2:$B$7000,$A12,RAW_매출A!$A$2:$A$7000,EDATE($E12,X$1-1))/(INDEX(요약_월별시즈널리티!$F$7:$F$18,MONTH(EDATE($E12,X$1-1)))/100))),"")</f>
        <v>6581968.2385581229</v>
      </c>
      <c r="Y12" cm="1">
        <f t="array" ref="Y12">IFERROR(IF($A12="","",IF(SUMIFS(RAW_매출A!$J$2:$J$7000,RAW_매출A!$B$2:$B$7000,$A12,RAW_매출A!$A$2:$A$7000,EDATE($E12,Y$1-1))=0,"",SUMIFS(RAW_매출A!$J$2:$J$7000,RAW_매출A!$B$2:$B$7000,$A12,RAW_매출A!$A$2:$A$7000,EDATE($E12,Y$1-1))/(INDEX(요약_월별시즈널리티!$F$7:$F$18,MONTH(EDATE($E12,Y$1-1)))/100))),"")</f>
        <v>6135116.1796813654</v>
      </c>
      <c r="Z12" cm="1">
        <f t="array" ref="Z12">IFERROR(IF($A12="","",IF(SUMIFS(RAW_매출A!$J$2:$J$7000,RAW_매출A!$B$2:$B$7000,$A12,RAW_매출A!$A$2:$A$7000,EDATE($E12,Z$1-1))=0,"",SUMIFS(RAW_매출A!$J$2:$J$7000,RAW_매출A!$B$2:$B$7000,$A12,RAW_매출A!$A$2:$A$7000,EDATE($E12,Z$1-1))/(INDEX(요약_월별시즈널리티!$F$7:$F$18,MONTH(EDATE($E12,Z$1-1)))/100))),"")</f>
        <v>8176452.4615243496</v>
      </c>
      <c r="AA12" cm="1">
        <f t="array" ref="AA12">IFERROR(IF($A12="","",IF(SUMIFS(RAW_매출A!$J$2:$J$7000,RAW_매출A!$B$2:$B$7000,$A12,RAW_매출A!$A$2:$A$7000,EDATE($E12,AA$1-1))=0,"",SUMIFS(RAW_매출A!$J$2:$J$7000,RAW_매출A!$B$2:$B$7000,$A12,RAW_매출A!$A$2:$A$7000,EDATE($E12,AA$1-1))/(INDEX(요약_월별시즈널리티!$F$7:$F$18,MONTH(EDATE($E12,AA$1-1)))/100))),"")</f>
        <v>7470413.7797251288</v>
      </c>
      <c r="AB12" cm="1">
        <f t="array" ref="AB12">IFERROR(IF($A12="","",IF(SUMIFS(RAW_매출A!$J$2:$J$7000,RAW_매출A!$B$2:$B$7000,$A12,RAW_매출A!$A$2:$A$7000,EDATE($E12,AB$1-1))=0,"",SUMIFS(RAW_매출A!$J$2:$J$7000,RAW_매출A!$B$2:$B$7000,$A12,RAW_매출A!$A$2:$A$7000,EDATE($E12,AB$1-1))/(INDEX(요약_월별시즈널리티!$F$7:$F$18,MONTH(EDATE($E12,AB$1-1)))/100))),"")</f>
        <v>7378801.2212685291</v>
      </c>
      <c r="AC12" cm="1">
        <f t="array" ref="AC12">IFERROR(IF($A12="","",IF(SUMIFS(RAW_매출A!$J$2:$J$7000,RAW_매출A!$B$2:$B$7000,$A12,RAW_매출A!$A$2:$A$7000,EDATE($E12,AC$1-1))=0,"",SUMIFS(RAW_매출A!$J$2:$J$7000,RAW_매출A!$B$2:$B$7000,$A12,RAW_매출A!$A$2:$A$7000,EDATE($E12,AC$1-1))/(INDEX(요약_월별시즈널리티!$F$7:$F$18,MONTH(EDATE($E12,AC$1-1)))/100))),"")</f>
        <v>6752385.0322792409</v>
      </c>
      <c r="AD12" cm="1">
        <f t="array" ref="AD12">IFERROR(IF($A12="","",IF(SUMIFS(RAW_매출A!$J$2:$J$7000,RAW_매출A!$B$2:$B$7000,$A12,RAW_매출A!$A$2:$A$7000,EDATE($E12,AD$1-1))=0,"",SUMIFS(RAW_매출A!$J$2:$J$7000,RAW_매출A!$B$2:$B$7000,$A12,RAW_매출A!$A$2:$A$7000,EDATE($E12,AD$1-1))/(INDEX(요약_월별시즈널리티!$F$7:$F$18,MONTH(EDATE($E12,AD$1-1)))/100))),"")</f>
        <v>6786119.7851420855</v>
      </c>
      <c r="AE12" cm="1">
        <f t="array" ref="AE12">IFERROR(IF($A12="","",IF(SUMIFS(RAW_매출A!$J$2:$J$7000,RAW_매출A!$B$2:$B$7000,$A12,RAW_매출A!$A$2:$A$7000,EDATE($E12,AE$1-1))=0,"",SUMIFS(RAW_매출A!$J$2:$J$7000,RAW_매출A!$B$2:$B$7000,$A12,RAW_매출A!$A$2:$A$7000,EDATE($E12,AE$1-1))/(INDEX(요약_월별시즈널리티!$F$7:$F$18,MONTH(EDATE($E12,AE$1-1)))/100))),"")</f>
        <v>7018523.9027331294</v>
      </c>
      <c r="AF12" cm="1">
        <f t="array" ref="AF12">IFERROR(IF($A12="","",IF(SUMIFS(RAW_매출A!$J$2:$J$7000,RAW_매출A!$B$2:$B$7000,$A12,RAW_매출A!$A$2:$A$7000,EDATE($E12,AF$1-1))=0,"",SUMIFS(RAW_매출A!$J$2:$J$7000,RAW_매출A!$B$2:$B$7000,$A12,RAW_매출A!$A$2:$A$7000,EDATE($E12,AF$1-1))/(INDEX(요약_월별시즈널리티!$F$7:$F$18,MONTH(EDATE($E12,AF$1-1)))/100))),"")</f>
        <v>8208946.5050245859</v>
      </c>
      <c r="AG12" cm="1">
        <f t="array" ref="AG12">IFERROR(IF($A12="","",IF(SUMIFS(RAW_매출A!$J$2:$J$7000,RAW_매출A!$B$2:$B$7000,$A12,RAW_매출A!$A$2:$A$7000,EDATE($E12,AG$1-1))=0,"",SUMIFS(RAW_매출A!$J$2:$J$7000,RAW_매출A!$B$2:$B$7000,$A12,RAW_매출A!$A$2:$A$7000,EDATE($E12,AG$1-1))/(INDEX(요약_월별시즈널리티!$F$7:$F$18,MONTH(EDATE($E12,AG$1-1)))/100))),"")</f>
        <v>6882848.5477402415</v>
      </c>
      <c r="AH12" cm="1">
        <f t="array" ref="AH12">IFERROR(IF($A12="","",IF(SUMIFS(RAW_매출A!$J$2:$J$7000,RAW_매출A!$B$2:$B$7000,$A12,RAW_매출A!$A$2:$A$7000,EDATE($E12,AH$1-1))=0,"",SUMIFS(RAW_매출A!$J$2:$J$7000,RAW_매출A!$B$2:$B$7000,$A12,RAW_매출A!$A$2:$A$7000,EDATE($E12,AH$1-1))/(INDEX(요약_월별시즈널리티!$F$7:$F$18,MONTH(EDATE($E12,AH$1-1)))/100))),"")</f>
        <v>6289903.5965901334</v>
      </c>
      <c r="AI12" cm="1">
        <f t="array" ref="AI12">IFERROR(IF($A12="","",IF(SUMIFS(RAW_매출A!$J$2:$J$7000,RAW_매출A!$B$2:$B$7000,$A12,RAW_매출A!$A$2:$A$7000,EDATE($E12,AI$1-1))=0,"",SUMIFS(RAW_매출A!$J$2:$J$7000,RAW_매출A!$B$2:$B$7000,$A12,RAW_매출A!$A$2:$A$7000,EDATE($E12,AI$1-1))/(INDEX(요약_월별시즈널리티!$F$7:$F$18,MONTH(EDATE($E12,AI$1-1)))/100))),"")</f>
        <v>7664524.8931231974</v>
      </c>
      <c r="AJ12" cm="1">
        <f t="array" ref="AJ12">IFERROR(IF($A12="","",IF(SUMIFS(RAW_매출A!$J$2:$J$7000,RAW_매출A!$B$2:$B$7000,$A12,RAW_매출A!$A$2:$A$7000,EDATE($E12,AJ$1-1))=0,"",SUMIFS(RAW_매출A!$J$2:$J$7000,RAW_매출A!$B$2:$B$7000,$A12,RAW_매출A!$A$2:$A$7000,EDATE($E12,AJ$1-1))/(INDEX(요약_월별시즈널리티!$F$7:$F$18,MONTH(EDATE($E12,AJ$1-1)))/100))),"")</f>
        <v>7100195.1927113114</v>
      </c>
      <c r="AK12" cm="1">
        <f t="array" ref="AK12">IFERROR(IF($A12="","",IF(SUMIFS(RAW_매출A!$J$2:$J$7000,RAW_매출A!$B$2:$B$7000,$A12,RAW_매출A!$A$2:$A$7000,EDATE($E12,AK$1-1))=0,"",SUMIFS(RAW_매출A!$J$2:$J$7000,RAW_매출A!$B$2:$B$7000,$A12,RAW_매출A!$A$2:$A$7000,EDATE($E12,AK$1-1))/(INDEX(요약_월별시즈널리티!$F$7:$F$18,MONTH(EDATE($E12,AK$1-1)))/100))),"")</f>
        <v>7118570.0612583356</v>
      </c>
      <c r="AL12" cm="1">
        <f t="array" ref="AL12">IFERROR(IF($A12="","",IF(SUMIFS(RAW_매출A!$J$2:$J$7000,RAW_매출A!$B$2:$B$7000,$A12,RAW_매출A!$A$2:$A$7000,EDATE($E12,AL$1-1))=0,"",SUMIFS(RAW_매출A!$J$2:$J$7000,RAW_매출A!$B$2:$B$7000,$A12,RAW_매출A!$A$2:$A$7000,EDATE($E12,AL$1-1))/(INDEX(요약_월별시즈널리티!$F$7:$F$18,MONTH(EDATE($E12,AL$1-1)))/100))),"")</f>
        <v>7116551.5102991303</v>
      </c>
      <c r="AM12" cm="1">
        <f t="array" ref="AM12">IFERROR(IF($A12="","",IF(SUMIFS(RAW_매출A!$J$2:$J$7000,RAW_매출A!$B$2:$B$7000,$A12,RAW_매출A!$A$2:$A$7000,EDATE($E12,AM$1-1))=0,"",SUMIFS(RAW_매출A!$J$2:$J$7000,RAW_매출A!$B$2:$B$7000,$A12,RAW_매출A!$A$2:$A$7000,EDATE($E12,AM$1-1))/(INDEX(요약_월별시즈널리티!$F$7:$F$18,MONTH(EDATE($E12,AM$1-1)))/100))),"")</f>
        <v>7416643.4989908552</v>
      </c>
      <c r="AN12" cm="1">
        <f t="array" ref="AN12">IFERROR(IF($A12="","",IF(SUMIFS(RAW_매출A!$J$2:$J$7000,RAW_매출A!$B$2:$B$7000,$A12,RAW_매출A!$A$2:$A$7000,EDATE($E12,AN$1-1))=0,"",SUMIFS(RAW_매출A!$J$2:$J$7000,RAW_매출A!$B$2:$B$7000,$A12,RAW_매출A!$A$2:$A$7000,EDATE($E12,AN$1-1))/(INDEX(요약_월별시즈널리티!$F$7:$F$18,MONTH(EDATE($E12,AN$1-1)))/100))),"")</f>
        <v>6922015.7202686323</v>
      </c>
      <c r="AO12" cm="1">
        <f t="array" ref="AO12">IFERROR(IF($A12="","",IF(SUMIFS(RAW_매출A!$J$2:$J$7000,RAW_매출A!$B$2:$B$7000,$A12,RAW_매출A!$A$2:$A$7000,EDATE($E12,AO$1-1))=0,"",SUMIFS(RAW_매출A!$J$2:$J$7000,RAW_매출A!$B$2:$B$7000,$A12,RAW_매출A!$A$2:$A$7000,EDATE($E12,AO$1-1))/(INDEX(요약_월별시즈널리티!$F$7:$F$18,MONTH(EDATE($E12,AO$1-1)))/100))),"")</f>
        <v>6985129.5420454936</v>
      </c>
      <c r="AP12" cm="1">
        <f t="array" ref="AP12">IFERROR(IF($A12="","",IF(SUMIFS(RAW_매출A!$J$2:$J$7000,RAW_매출A!$B$2:$B$7000,$A12,RAW_매출A!$A$2:$A$7000,EDATE($E12,AP$1-1))=0,"",SUMIFS(RAW_매출A!$J$2:$J$7000,RAW_매출A!$B$2:$B$7000,$A12,RAW_매출A!$A$2:$A$7000,EDATE($E12,AP$1-1))/(INDEX(요약_월별시즈널리티!$F$7:$F$18,MONTH(EDATE($E12,AP$1-1)))/100))),"")</f>
        <v>7595494.1408783467</v>
      </c>
      <c r="AQ12" cm="1">
        <f t="array" ref="AQ12">IFERROR(IF($A12="","",IF(SUMIFS(RAW_매출A!$J$2:$J$7000,RAW_매출A!$B$2:$B$7000,$A12,RAW_매출A!$A$2:$A$7000,EDATE($E12,AQ$1-1))=0,"",SUMIFS(RAW_매출A!$J$2:$J$7000,RAW_매출A!$B$2:$B$7000,$A12,RAW_매출A!$A$2:$A$7000,EDATE($E12,AQ$1-1))/(INDEX(요약_월별시즈널리티!$F$7:$F$18,MONTH(EDATE($E12,AQ$1-1)))/100))),"")</f>
        <v>6945313.1684156908</v>
      </c>
      <c r="AR12" cm="1">
        <f t="array" ref="AR12">IFERROR(IF($A12="","",IF(SUMIFS(RAW_매출A!$J$2:$J$7000,RAW_매출A!$B$2:$B$7000,$A12,RAW_매출A!$A$2:$A$7000,EDATE($E12,AR$1-1))=0,"",SUMIFS(RAW_매출A!$J$2:$J$7000,RAW_매출A!$B$2:$B$7000,$A12,RAW_매출A!$A$2:$A$7000,EDATE($E12,AR$1-1))/(INDEX(요약_월별시즈널리티!$F$7:$F$18,MONTH(EDATE($E12,AR$1-1)))/100))),"")</f>
        <v>8672023.0001445189</v>
      </c>
      <c r="AS12" cm="1">
        <f t="array" ref="AS12">IFERROR(IF($A12="","",IF(SUMIFS(RAW_매출A!$J$2:$J$7000,RAW_매출A!$B$2:$B$7000,$A12,RAW_매출A!$A$2:$A$7000,EDATE($E12,AS$1-1))=0,"",SUMIFS(RAW_매출A!$J$2:$J$7000,RAW_매출A!$B$2:$B$7000,$A12,RAW_매출A!$A$2:$A$7000,EDATE($E12,AS$1-1))/(INDEX(요약_월별시즈널리티!$F$7:$F$18,MONTH(EDATE($E12,AS$1-1)))/100))),"")</f>
        <v>8956304.5965266023</v>
      </c>
      <c r="AT12" cm="1">
        <f t="array" ref="AT12">IFERROR(IF($A12="","",IF(SUMIFS(RAW_매출A!$J$2:$J$7000,RAW_매출A!$B$2:$B$7000,$A12,RAW_매출A!$A$2:$A$7000,EDATE($E12,AT$1-1))=0,"",SUMIFS(RAW_매출A!$J$2:$J$7000,RAW_매출A!$B$2:$B$7000,$A12,RAW_매출A!$A$2:$A$7000,EDATE($E12,AT$1-1))/(INDEX(요약_월별시즈널리티!$F$7:$F$18,MONTH(EDATE($E12,AT$1-1)))/100))),"")</f>
        <v>7640164.364256694</v>
      </c>
      <c r="AU12" cm="1">
        <f t="array" ref="AU12">IFERROR(IF($A12="","",IF(SUMIFS(RAW_매출A!$J$2:$J$7000,RAW_매출A!$B$2:$B$7000,$A12,RAW_매출A!$A$2:$A$7000,EDATE($E12,AU$1-1))=0,"",SUMIFS(RAW_매출A!$J$2:$J$7000,RAW_매출A!$B$2:$B$7000,$A12,RAW_매출A!$A$2:$A$7000,EDATE($E12,AU$1-1))/(INDEX(요약_월별시즈널리티!$F$7:$F$18,MONTH(EDATE($E12,AU$1-1)))/100))),"")</f>
        <v>8086172.9333168762</v>
      </c>
      <c r="AV12" cm="1">
        <f t="array" ref="AV12">IFERROR(IF($A12="","",IF(SUMIFS(RAW_매출A!$J$2:$J$7000,RAW_매출A!$B$2:$B$7000,$A12,RAW_매출A!$A$2:$A$7000,EDATE($E12,AV$1-1))=0,"",SUMIFS(RAW_매출A!$J$2:$J$7000,RAW_매출A!$B$2:$B$7000,$A12,RAW_매출A!$A$2:$A$7000,EDATE($E12,AV$1-1))/(INDEX(요약_월별시즈널리티!$F$7:$F$18,MONTH(EDATE($E12,AV$1-1)))/100))),"")</f>
        <v>7048252.9152210103</v>
      </c>
      <c r="AW12" cm="1">
        <f t="array" ref="AW12">IFERROR(IF($A12="","",IF(SUMIFS(RAW_매출A!$J$2:$J$7000,RAW_매출A!$B$2:$B$7000,$A12,RAW_매출A!$A$2:$A$7000,EDATE($E12,AW$1-1))=0,"",SUMIFS(RAW_매출A!$J$2:$J$7000,RAW_매출A!$B$2:$B$7000,$A12,RAW_매출A!$A$2:$A$7000,EDATE($E12,AW$1-1))/(INDEX(요약_월별시즈널리티!$F$7:$F$18,MONTH(EDATE($E12,AW$1-1)))/100))),"")</f>
        <v>5986650.4854778852</v>
      </c>
      <c r="AX12" t="str" cm="1">
        <f t="array" ref="AX12">IFERROR(IF($A12="","",IF(SUMIFS(RAW_매출A!$J$2:$J$7000,RAW_매출A!$B$2:$B$7000,$A12,RAW_매출A!$A$2:$A$7000,EDATE($E12,AX$1-1))=0,"",SUMIFS(RAW_매출A!$J$2:$J$7000,RAW_매출A!$B$2:$B$7000,$A12,RAW_매출A!$A$2:$A$7000,EDATE($E12,AX$1-1))/(INDEX(요약_월별시즈널리티!$F$7:$F$18,MONTH(EDATE($E12,AX$1-1)))/100))),"")</f>
        <v/>
      </c>
      <c r="AY12" t="str" cm="1">
        <f t="array" ref="AY12">IFERROR(IF($A12="","",IF(SUMIFS(RAW_매출A!$J$2:$J$7000,RAW_매출A!$B$2:$B$7000,$A12,RAW_매출A!$A$2:$A$7000,EDATE($E12,AY$1-1))=0,"",SUMIFS(RAW_매출A!$J$2:$J$7000,RAW_매출A!$B$2:$B$7000,$A12,RAW_매출A!$A$2:$A$7000,EDATE($E12,AY$1-1))/(INDEX(요약_월별시즈널리티!$F$7:$F$18,MONTH(EDATE($E12,AY$1-1)))/100))),"")</f>
        <v/>
      </c>
      <c r="AZ12" t="str" cm="1">
        <f t="array" ref="AZ12">IFERROR(IF($A12="","",IF(SUMIFS(RAW_매출A!$J$2:$J$7000,RAW_매출A!$B$2:$B$7000,$A12,RAW_매출A!$A$2:$A$7000,EDATE($E12,AZ$1-1))=0,"",SUMIFS(RAW_매출A!$J$2:$J$7000,RAW_매출A!$B$2:$B$7000,$A12,RAW_매출A!$A$2:$A$7000,EDATE($E12,AZ$1-1))/(INDEX(요약_월별시즈널리티!$F$7:$F$18,MONTH(EDATE($E12,AZ$1-1)))/100))),"")</f>
        <v/>
      </c>
      <c r="BA12" t="str" cm="1">
        <f t="array" ref="BA12">IFERROR(IF($A12="","",IF(SUMIFS(RAW_매출A!$J$2:$J$7000,RAW_매출A!$B$2:$B$7000,$A12,RAW_매출A!$A$2:$A$7000,EDATE($E12,BA$1-1))=0,"",SUMIFS(RAW_매출A!$J$2:$J$7000,RAW_매출A!$B$2:$B$7000,$A12,RAW_매출A!$A$2:$A$7000,EDATE($E12,BA$1-1))/(INDEX(요약_월별시즈널리티!$F$7:$F$18,MONTH(EDATE($E12,BA$1-1)))/100))),"")</f>
        <v/>
      </c>
      <c r="BB12" t="str" cm="1">
        <f t="array" ref="BB12">IFERROR(IF($A12="","",IF(SUMIFS(RAW_매출A!$J$2:$J$7000,RAW_매출A!$B$2:$B$7000,$A12,RAW_매출A!$A$2:$A$7000,EDATE($E12,BB$1-1))=0,"",SUMIFS(RAW_매출A!$J$2:$J$7000,RAW_매출A!$B$2:$B$7000,$A12,RAW_매출A!$A$2:$A$7000,EDATE($E12,BB$1-1))/(INDEX(요약_월별시즈널리티!$F$7:$F$18,MONTH(EDATE($E12,BB$1-1)))/100))),"")</f>
        <v/>
      </c>
      <c r="BC12" t="str" cm="1">
        <f t="array" ref="BC12">IFERROR(IF($A12="","",IF(SUMIFS(RAW_매출A!$J$2:$J$7000,RAW_매출A!$B$2:$B$7000,$A12,RAW_매출A!$A$2:$A$7000,EDATE($E12,BC$1-1))=0,"",SUMIFS(RAW_매출A!$J$2:$J$7000,RAW_매출A!$B$2:$B$7000,$A12,RAW_매출A!$A$2:$A$7000,EDATE($E12,BC$1-1))/(INDEX(요약_월별시즈널리티!$F$7:$F$18,MONTH(EDATE($E12,BC$1-1)))/100))),"")</f>
        <v/>
      </c>
      <c r="BD12" t="str" cm="1">
        <f t="array" ref="BD12">IFERROR(IF($A12="","",IF(SUMIFS(RAW_매출A!$J$2:$J$7000,RAW_매출A!$B$2:$B$7000,$A12,RAW_매출A!$A$2:$A$7000,EDATE($E12,BD$1-1))=0,"",SUMIFS(RAW_매출A!$J$2:$J$7000,RAW_매출A!$B$2:$B$7000,$A12,RAW_매출A!$A$2:$A$7000,EDATE($E12,BD$1-1))/(INDEX(요약_월별시즈널리티!$F$7:$F$18,MONTH(EDATE($E12,BD$1-1)))/100))),"")</f>
        <v/>
      </c>
      <c r="BE12" t="str" cm="1">
        <f t="array" ref="BE12">IFERROR(IF($A12="","",IF(SUMIFS(RAW_매출A!$J$2:$J$7000,RAW_매출A!$B$2:$B$7000,$A12,RAW_매출A!$A$2:$A$7000,EDATE($E12,BE$1-1))=0,"",SUMIFS(RAW_매출A!$J$2:$J$7000,RAW_매출A!$B$2:$B$7000,$A12,RAW_매출A!$A$2:$A$7000,EDATE($E12,BE$1-1))/(INDEX(요약_월별시즈널리티!$F$7:$F$18,MONTH(EDATE($E12,BE$1-1)))/100))),"")</f>
        <v/>
      </c>
      <c r="BF12" t="str" cm="1">
        <f t="array" ref="BF12">IFERROR(IF($A12="","",IF(SUMIFS(RAW_매출A!$J$2:$J$7000,RAW_매출A!$B$2:$B$7000,$A12,RAW_매출A!$A$2:$A$7000,EDATE($E12,BF$1-1))=0,"",SUMIFS(RAW_매출A!$J$2:$J$7000,RAW_매출A!$B$2:$B$7000,$A12,RAW_매출A!$A$2:$A$7000,EDATE($E12,BF$1-1))/(INDEX(요약_월별시즈널리티!$F$7:$F$18,MONTH(EDATE($E12,BF$1-1)))/100))),"")</f>
        <v/>
      </c>
      <c r="BG12" t="str" cm="1">
        <f t="array" ref="BG12">IFERROR(IF($A12="","",IF(SUMIFS(RAW_매출A!$J$2:$J$7000,RAW_매출A!$B$2:$B$7000,$A12,RAW_매출A!$A$2:$A$7000,EDATE($E12,BG$1-1))=0,"",SUMIFS(RAW_매출A!$J$2:$J$7000,RAW_매출A!$B$2:$B$7000,$A12,RAW_매출A!$A$2:$A$7000,EDATE($E12,BG$1-1))/(INDEX(요약_월별시즈널리티!$F$7:$F$18,MONTH(EDATE($E12,BG$1-1)))/100))),"")</f>
        <v/>
      </c>
      <c r="BH12" t="str" cm="1">
        <f t="array" ref="BH12">IFERROR(IF($A12="","",IF(SUMIFS(RAW_매출A!$J$2:$J$7000,RAW_매출A!$B$2:$B$7000,$A12,RAW_매출A!$A$2:$A$7000,EDATE($E12,BH$1-1))=0,"",SUMIFS(RAW_매출A!$J$2:$J$7000,RAW_매출A!$B$2:$B$7000,$A12,RAW_매출A!$A$2:$A$7000,EDATE($E12,BH$1-1))/(INDEX(요약_월별시즈널리티!$F$7:$F$18,MONTH(EDATE($E12,BH$1-1)))/100))),"")</f>
        <v/>
      </c>
      <c r="BI12" t="str" cm="1">
        <f t="array" ref="BI12">IFERROR(IF($A12="","",IF(SUMIFS(RAW_매출A!$J$2:$J$7000,RAW_매출A!$B$2:$B$7000,$A12,RAW_매출A!$A$2:$A$7000,EDATE($E12,BI$1-1))=0,"",SUMIFS(RAW_매출A!$J$2:$J$7000,RAW_매출A!$B$2:$B$7000,$A12,RAW_매출A!$A$2:$A$7000,EDATE($E12,BI$1-1))/(INDEX(요약_월별시즈널리티!$F$7:$F$18,MONTH(EDATE($E12,BI$1-1)))/100))),"")</f>
        <v/>
      </c>
      <c r="BJ12" t="str" cm="1">
        <f t="array" ref="BJ12">IFERROR(IF($A12="","",IF(SUMIFS(RAW_매출A!$J$2:$J$7000,RAW_매출A!$B$2:$B$7000,$A12,RAW_매출A!$A$2:$A$7000,EDATE($E12,BJ$1-1))=0,"",SUMIFS(RAW_매출A!$J$2:$J$7000,RAW_매출A!$B$2:$B$7000,$A12,RAW_매출A!$A$2:$A$7000,EDATE($E12,BJ$1-1))/(INDEX(요약_월별시즈널리티!$F$7:$F$18,MONTH(EDATE($E12,BJ$1-1)))/100))),"")</f>
        <v/>
      </c>
      <c r="BK12" t="str" cm="1">
        <f t="array" ref="BK12">IFERROR(IF($A12="","",IF(SUMIFS(RAW_매출A!$J$2:$J$7000,RAW_매출A!$B$2:$B$7000,$A12,RAW_매출A!$A$2:$A$7000,EDATE($E12,BK$1-1))=0,"",SUMIFS(RAW_매출A!$J$2:$J$7000,RAW_매출A!$B$2:$B$7000,$A12,RAW_매출A!$A$2:$A$7000,EDATE($E12,BK$1-1))/(INDEX(요약_월별시즈널리티!$F$7:$F$18,MONTH(EDATE($E12,BK$1-1)))/100))),"")</f>
        <v/>
      </c>
      <c r="BL12" t="str" cm="1">
        <f t="array" ref="BL12">IFERROR(IF($A12="","",IF(SUMIFS(RAW_매출A!$J$2:$J$7000,RAW_매출A!$B$2:$B$7000,$A12,RAW_매출A!$A$2:$A$7000,EDATE($E12,BL$1-1))=0,"",SUMIFS(RAW_매출A!$J$2:$J$7000,RAW_매출A!$B$2:$B$7000,$A12,RAW_매출A!$A$2:$A$7000,EDATE($E12,BL$1-1))/(INDEX(요약_월별시즈널리티!$F$7:$F$18,MONTH(EDATE($E12,BL$1-1)))/100))),"")</f>
        <v/>
      </c>
      <c r="BM12" t="str" cm="1">
        <f t="array" ref="BM12">IFERROR(IF($A12="","",IF(SUMIFS(RAW_매출A!$J$2:$J$7000,RAW_매출A!$B$2:$B$7000,$A12,RAW_매출A!$A$2:$A$7000,EDATE($E12,BM$1-1))=0,"",SUMIFS(RAW_매출A!$J$2:$J$7000,RAW_매출A!$B$2:$B$7000,$A12,RAW_매출A!$A$2:$A$7000,EDATE($E12,BM$1-1))/(INDEX(요약_월별시즈널리티!$F$7:$F$18,MONTH(EDATE($E12,BM$1-1)))/100))),"")</f>
        <v/>
      </c>
      <c r="BN12" t="str" cm="1">
        <f t="array" ref="BN12">IFERROR(IF($A12="","",IF(SUMIFS(RAW_매출A!$J$2:$J$7000,RAW_매출A!$B$2:$B$7000,$A12,RAW_매출A!$A$2:$A$7000,EDATE($E12,BN$1-1))=0,"",SUMIFS(RAW_매출A!$J$2:$J$7000,RAW_매출A!$B$2:$B$7000,$A12,RAW_매출A!$A$2:$A$7000,EDATE($E12,BN$1-1))/(INDEX(요약_월별시즈널리티!$F$7:$F$18,MONTH(EDATE($E12,BN$1-1)))/100))),"")</f>
        <v/>
      </c>
    </row>
    <row r="13" spans="1:66" x14ac:dyDescent="0.3">
      <c r="A13" t="str">
        <f>세팅!A14</f>
        <v>(0012) 우송대북문점</v>
      </c>
      <c r="B13" t="str">
        <f>세팅!B14</f>
        <v>150-1</v>
      </c>
      <c r="C13">
        <f t="shared" si="0"/>
        <v>1</v>
      </c>
      <c r="D13" t="str">
        <f t="shared" si="1"/>
        <v>1</v>
      </c>
      <c r="E13" s="1">
        <f>세팅!D14</f>
        <v>45474</v>
      </c>
      <c r="F13">
        <f t="shared" si="2"/>
        <v>4048385.5851593553</v>
      </c>
      <c r="G13" cm="1">
        <f t="array" ref="G13">IFERROR(IF($A13="","",IF(SUMIFS(RAW_매출A!$J$2:$J$7000,RAW_매출A!$B$2:$B$7000,$A13,RAW_매출A!$A$2:$A$7000,EDATE($E13,G$1-1))=0,"",SUMIFS(RAW_매출A!$J$2:$J$7000,RAW_매출A!$B$2:$B$7000,$A13,RAW_매출A!$A$2:$A$7000,EDATE($E13,G$1-1))/(INDEX(요약_월별시즈널리티!$F$7:$F$18,MONTH(EDATE($E13,G$1-1)))/100))),"")</f>
        <v>2689220.7894952102</v>
      </c>
      <c r="H13" cm="1">
        <f t="array" ref="H13">IFERROR(IF($A13="","",IF(SUMIFS(RAW_매출A!$J$2:$J$7000,RAW_매출A!$B$2:$B$7000,$A13,RAW_매출A!$A$2:$A$7000,EDATE($E13,H$1-1))=0,"",SUMIFS(RAW_매출A!$J$2:$J$7000,RAW_매출A!$B$2:$B$7000,$A13,RAW_매출A!$A$2:$A$7000,EDATE($E13,H$1-1))/(INDEX(요약_월별시즈널리티!$F$7:$F$18,MONTH(EDATE($E13,H$1-1)))/100))),"")</f>
        <v>2920048.6499647847</v>
      </c>
      <c r="I13" cm="1">
        <f t="array" ref="I13">IFERROR(IF($A13="","",IF(SUMIFS(RAW_매출A!$J$2:$J$7000,RAW_매출A!$B$2:$B$7000,$A13,RAW_매출A!$A$2:$A$7000,EDATE($E13,I$1-1))=0,"",SUMIFS(RAW_매출A!$J$2:$J$7000,RAW_매출A!$B$2:$B$7000,$A13,RAW_매출A!$A$2:$A$7000,EDATE($E13,I$1-1))/(INDEX(요약_월별시즈널리티!$F$7:$F$18,MONTH(EDATE($E13,I$1-1)))/100))),"")</f>
        <v>4053680.430858803</v>
      </c>
      <c r="J13" s="28" cm="1">
        <f t="array" ref="J13">IFERROR(IF($A13="","",IF(SUMIFS(RAW_매출A!$J$2:$J$7000,RAW_매출A!$B$2:$B$7000,$A13,RAW_매출A!$A$2:$A$7000,EDATE($E13,J$1-1))=0,"",SUMIFS(RAW_매출A!$J$2:$J$7000,RAW_매출A!$B$2:$B$7000,$A13,RAW_매출A!$A$2:$A$7000,EDATE($E13,J$1-1))/(INDEX(요약_월별시즈널리티!$F$7:$F$18,MONTH(EDATE($E13,J$1-1)))/100))),"")</f>
        <v>3672032.5537820309</v>
      </c>
      <c r="K13" s="28" cm="1">
        <f t="array" ref="K13">IFERROR(IF($A13="","",IF(SUMIFS(RAW_매출A!$J$2:$J$7000,RAW_매출A!$B$2:$B$7000,$A13,RAW_매출A!$A$2:$A$7000,EDATE($E13,K$1-1))=0,"",SUMIFS(RAW_매출A!$J$2:$J$7000,RAW_매출A!$B$2:$B$7000,$A13,RAW_매출A!$A$2:$A$7000,EDATE($E13,K$1-1))/(INDEX(요약_월별시즈널리티!$F$7:$F$18,MONTH(EDATE($E13,K$1-1)))/100))),"")</f>
        <v>3747071.1263945466</v>
      </c>
      <c r="L13" s="28" cm="1">
        <f t="array" ref="L13">IFERROR(IF($A13="","",IF(SUMIFS(RAW_매출A!$J$2:$J$7000,RAW_매출A!$B$2:$B$7000,$A13,RAW_매출A!$A$2:$A$7000,EDATE($E13,L$1-1))=0,"",SUMIFS(RAW_매출A!$J$2:$J$7000,RAW_매출A!$B$2:$B$7000,$A13,RAW_매출A!$A$2:$A$7000,EDATE($E13,L$1-1))/(INDEX(요약_월별시즈널리티!$F$7:$F$18,MONTH(EDATE($E13,L$1-1)))/100))),"")</f>
        <v>4003606.1846826561</v>
      </c>
      <c r="M13" s="28" cm="1">
        <f t="array" ref="M13">IFERROR(IF($A13="","",IF(SUMIFS(RAW_매출A!$J$2:$J$7000,RAW_매출A!$B$2:$B$7000,$A13,RAW_매출A!$A$2:$A$7000,EDATE($E13,M$1-1))=0,"",SUMIFS(RAW_매출A!$J$2:$J$7000,RAW_매출A!$B$2:$B$7000,$A13,RAW_매출A!$A$2:$A$7000,EDATE($E13,M$1-1))/(INDEX(요약_월별시즈널리티!$F$7:$F$18,MONTH(EDATE($E13,M$1-1)))/100))),"")</f>
        <v>4426810.9205403952</v>
      </c>
      <c r="N13" s="28" cm="1">
        <f t="array" ref="N13">IFERROR(IF($A13="","",IF(SUMIFS(RAW_매출A!$J$2:$J$7000,RAW_매출A!$B$2:$B$7000,$A13,RAW_매출A!$A$2:$A$7000,EDATE($E13,N$1-1))=0,"",SUMIFS(RAW_매출A!$J$2:$J$7000,RAW_매출A!$B$2:$B$7000,$A13,RAW_매출A!$A$2:$A$7000,EDATE($E13,N$1-1))/(INDEX(요약_월별시즈널리티!$F$7:$F$18,MONTH(EDATE($E13,N$1-1)))/100))),"")</f>
        <v>4100594.586747095</v>
      </c>
      <c r="O13" s="28" cm="1">
        <f t="array" ref="O13">IFERROR(IF($A13="","",IF(SUMIFS(RAW_매출A!$J$2:$J$7000,RAW_매출A!$B$2:$B$7000,$A13,RAW_매출A!$A$2:$A$7000,EDATE($E13,O$1-1))=0,"",SUMIFS(RAW_매출A!$J$2:$J$7000,RAW_매출A!$B$2:$B$7000,$A13,RAW_매출A!$A$2:$A$7000,EDATE($E13,O$1-1))/(INDEX(요약_월별시즈널리티!$F$7:$F$18,MONTH(EDATE($E13,O$1-1)))/100))),"")</f>
        <v>4340198.1388094071</v>
      </c>
      <c r="P13" cm="1">
        <f t="array" ref="P13">IFERROR(IF($A13="","",IF(SUMIFS(RAW_매출A!$J$2:$J$7000,RAW_매출A!$B$2:$B$7000,$A13,RAW_매출A!$A$2:$A$7000,EDATE($E13,P$1-1))=0,"",SUMIFS(RAW_매출A!$J$2:$J$7000,RAW_매출A!$B$2:$B$7000,$A13,RAW_매출A!$A$2:$A$7000,EDATE($E13,P$1-1))/(INDEX(요약_월별시즈널리티!$F$7:$F$18,MONTH(EDATE($E13,P$1-1)))/100))),"")</f>
        <v>3736853.036006825</v>
      </c>
      <c r="Q13" cm="1">
        <f t="array" ref="Q13">IFERROR(IF($A13="","",IF(SUMIFS(RAW_매출A!$J$2:$J$7000,RAW_매출A!$B$2:$B$7000,$A13,RAW_매출A!$A$2:$A$7000,EDATE($E13,Q$1-1))=0,"",SUMIFS(RAW_매출A!$J$2:$J$7000,RAW_매출A!$B$2:$B$7000,$A13,RAW_매출A!$A$2:$A$7000,EDATE($E13,Q$1-1))/(INDEX(요약_월별시즈널리티!$F$7:$F$18,MONTH(EDATE($E13,Q$1-1)))/100))),"")</f>
        <v>4339576.5572602227</v>
      </c>
      <c r="R13" cm="1">
        <f t="array" ref="R13">IFERROR(IF($A13="","",IF(SUMIFS(RAW_매출A!$J$2:$J$7000,RAW_매출A!$B$2:$B$7000,$A13,RAW_매출A!$A$2:$A$7000,EDATE($E13,R$1-1))=0,"",SUMIFS(RAW_매출A!$J$2:$J$7000,RAW_매출A!$B$2:$B$7000,$A13,RAW_매출A!$A$2:$A$7000,EDATE($E13,R$1-1))/(INDEX(요약_월별시즈널리티!$F$7:$F$18,MONTH(EDATE($E13,R$1-1)))/100))),"")</f>
        <v>3783491.5786579489</v>
      </c>
      <c r="S13" cm="1">
        <f t="array" ref="S13">IFERROR(IF($A13="","",IF(SUMIFS(RAW_매출A!$J$2:$J$7000,RAW_매출A!$B$2:$B$7000,$A13,RAW_매출A!$A$2:$A$7000,EDATE($E13,S$1-1))=0,"",SUMIFS(RAW_매출A!$J$2:$J$7000,RAW_매출A!$B$2:$B$7000,$A13,RAW_매출A!$A$2:$A$7000,EDATE($E13,S$1-1))/(INDEX(요약_월별시즈널리티!$F$7:$F$18,MONTH(EDATE($E13,S$1-1)))/100))),"")</f>
        <v>3058388.716733377</v>
      </c>
      <c r="T13" cm="1">
        <f t="array" ref="T13">IFERROR(IF($A13="","",IF(SUMIFS(RAW_매출A!$J$2:$J$7000,RAW_매출A!$B$2:$B$7000,$A13,RAW_매출A!$A$2:$A$7000,EDATE($E13,T$1-1))=0,"",SUMIFS(RAW_매출A!$J$2:$J$7000,RAW_매출A!$B$2:$B$7000,$A13,RAW_매출A!$A$2:$A$7000,EDATE($E13,T$1-1))/(INDEX(요약_월별시즈널리티!$F$7:$F$18,MONTH(EDATE($E13,T$1-1)))/100))),"")</f>
        <v>3241935.3660717099</v>
      </c>
      <c r="U13" cm="1">
        <f t="array" ref="U13">IFERROR(IF($A13="","",IF(SUMIFS(RAW_매출A!$J$2:$J$7000,RAW_매출A!$B$2:$B$7000,$A13,RAW_매출A!$A$2:$A$7000,EDATE($E13,U$1-1))=0,"",SUMIFS(RAW_매출A!$J$2:$J$7000,RAW_매출A!$B$2:$B$7000,$A13,RAW_매출A!$A$2:$A$7000,EDATE($E13,U$1-1))/(INDEX(요약_월별시즈널리티!$F$7:$F$18,MONTH(EDATE($E13,U$1-1)))/100))),"")</f>
        <v>4880778.2970182765</v>
      </c>
      <c r="V13" cm="1">
        <f t="array" ref="V13">IFERROR(IF($A13="","",IF(SUMIFS(RAW_매출A!$J$2:$J$7000,RAW_매출A!$B$2:$B$7000,$A13,RAW_매출A!$A$2:$A$7000,EDATE($E13,V$1-1))=0,"",SUMIFS(RAW_매출A!$J$2:$J$7000,RAW_매출A!$B$2:$B$7000,$A13,RAW_매출A!$A$2:$A$7000,EDATE($E13,V$1-1))/(INDEX(요약_월별시즈널리티!$F$7:$F$18,MONTH(EDATE($E13,V$1-1)))/100))),"")</f>
        <v>4392680.6320253443</v>
      </c>
      <c r="W13" cm="1">
        <f t="array" ref="W13">IFERROR(IF($A13="","",IF(SUMIFS(RAW_매출A!$J$2:$J$7000,RAW_매출A!$B$2:$B$7000,$A13,RAW_매출A!$A$2:$A$7000,EDATE($E13,W$1-1))=0,"",SUMIFS(RAW_매출A!$J$2:$J$7000,RAW_매출A!$B$2:$B$7000,$A13,RAW_매출A!$A$2:$A$7000,EDATE($E13,W$1-1))/(INDEX(요약_월별시즈널리티!$F$7:$F$18,MONTH(EDATE($E13,W$1-1)))/100))),"")</f>
        <v>4371040.2986786794</v>
      </c>
      <c r="X13" cm="1">
        <f t="array" ref="X13">IFERROR(IF($A13="","",IF(SUMIFS(RAW_매출A!$J$2:$J$7000,RAW_매출A!$B$2:$B$7000,$A13,RAW_매출A!$A$2:$A$7000,EDATE($E13,X$1-1))=0,"",SUMIFS(RAW_매출A!$J$2:$J$7000,RAW_매출A!$B$2:$B$7000,$A13,RAW_매출A!$A$2:$A$7000,EDATE($E13,X$1-1))/(INDEX(요약_월별시즈널리티!$F$7:$F$18,MONTH(EDATE($E13,X$1-1)))/100))),"")</f>
        <v>4844682.8429151187</v>
      </c>
      <c r="Y13" cm="1">
        <f t="array" ref="Y13">IFERROR(IF($A13="","",IF(SUMIFS(RAW_매출A!$J$2:$J$7000,RAW_매출A!$B$2:$B$7000,$A13,RAW_매출A!$A$2:$A$7000,EDATE($E13,Y$1-1))=0,"",SUMIFS(RAW_매출A!$J$2:$J$7000,RAW_매출A!$B$2:$B$7000,$A13,RAW_매출A!$A$2:$A$7000,EDATE($E13,Y$1-1))/(INDEX(요약_월별시즈널리티!$F$7:$F$18,MONTH(EDATE($E13,Y$1-1)))/100))),"")</f>
        <v>4526074.5541197406</v>
      </c>
      <c r="Z13" cm="1">
        <f t="array" ref="Z13">IFERROR(IF($A13="","",IF(SUMIFS(RAW_매출A!$J$2:$J$7000,RAW_매출A!$B$2:$B$7000,$A13,RAW_매출A!$A$2:$A$7000,EDATE($E13,Z$1-1))=0,"",SUMIFS(RAW_매출A!$J$2:$J$7000,RAW_매출A!$B$2:$B$7000,$A13,RAW_매출A!$A$2:$A$7000,EDATE($E13,Z$1-1))/(INDEX(요약_월별시즈널리티!$F$7:$F$18,MONTH(EDATE($E13,Z$1-1)))/100))),"")</f>
        <v>5770231.7021390423</v>
      </c>
      <c r="AA13" cm="1">
        <f t="array" ref="AA13">IFERROR(IF($A13="","",IF(SUMIFS(RAW_매출A!$J$2:$J$7000,RAW_매출A!$B$2:$B$7000,$A13,RAW_매출A!$A$2:$A$7000,EDATE($E13,AA$1-1))=0,"",SUMIFS(RAW_매출A!$J$2:$J$7000,RAW_매출A!$B$2:$B$7000,$A13,RAW_매출A!$A$2:$A$7000,EDATE($E13,AA$1-1))/(INDEX(요약_월별시즈널리티!$F$7:$F$18,MONTH(EDATE($E13,AA$1-1)))/100))),"")</f>
        <v>5566338.2793842237</v>
      </c>
      <c r="AB13" cm="1">
        <f t="array" ref="AB13">IFERROR(IF($A13="","",IF(SUMIFS(RAW_매출A!$J$2:$J$7000,RAW_매출A!$B$2:$B$7000,$A13,RAW_매출A!$A$2:$A$7000,EDATE($E13,AB$1-1))=0,"",SUMIFS(RAW_매출A!$J$2:$J$7000,RAW_매출A!$B$2:$B$7000,$A13,RAW_매출A!$A$2:$A$7000,EDATE($E13,AB$1-1))/(INDEX(요약_월별시즈널리티!$F$7:$F$18,MONTH(EDATE($E13,AB$1-1)))/100))),"")</f>
        <v>4904460.2831935966</v>
      </c>
      <c r="AC13" cm="1">
        <f t="array" ref="AC13">IFERROR(IF($A13="","",IF(SUMIFS(RAW_매출A!$J$2:$J$7000,RAW_매출A!$B$2:$B$7000,$A13,RAW_매출A!$A$2:$A$7000,EDATE($E13,AC$1-1))=0,"",SUMIFS(RAW_매출A!$J$2:$J$7000,RAW_매출A!$B$2:$B$7000,$A13,RAW_매출A!$A$2:$A$7000,EDATE($E13,AC$1-1))/(INDEX(요약_월별시즈널리티!$F$7:$F$18,MONTH(EDATE($E13,AC$1-1)))/100))),"")</f>
        <v>4581322.1615417777</v>
      </c>
      <c r="AD13" cm="1">
        <f t="array" ref="AD13">IFERROR(IF($A13="","",IF(SUMIFS(RAW_매출A!$J$2:$J$7000,RAW_매출A!$B$2:$B$7000,$A13,RAW_매출A!$A$2:$A$7000,EDATE($E13,AD$1-1))=0,"",SUMIFS(RAW_매출A!$J$2:$J$7000,RAW_매출A!$B$2:$B$7000,$A13,RAW_매출A!$A$2:$A$7000,EDATE($E13,AD$1-1))/(INDEX(요약_월별시즈널리티!$F$7:$F$18,MONTH(EDATE($E13,AD$1-1)))/100))),"")</f>
        <v>4236331.4041298339</v>
      </c>
      <c r="AE13" t="str" cm="1">
        <f t="array" ref="AE13">IFERROR(IF($A13="","",IF(SUMIFS(RAW_매출A!$J$2:$J$7000,RAW_매출A!$B$2:$B$7000,$A13,RAW_매출A!$A$2:$A$7000,EDATE($E13,AE$1-1))=0,"",SUMIFS(RAW_매출A!$J$2:$J$7000,RAW_매출A!$B$2:$B$7000,$A13,RAW_매출A!$A$2:$A$7000,EDATE($E13,AE$1-1))/(INDEX(요약_월별시즈널리티!$F$7:$F$18,MONTH(EDATE($E13,AE$1-1)))/100))),"")</f>
        <v/>
      </c>
      <c r="AF13" t="str" cm="1">
        <f t="array" ref="AF13">IFERROR(IF($A13="","",IF(SUMIFS(RAW_매출A!$J$2:$J$7000,RAW_매출A!$B$2:$B$7000,$A13,RAW_매출A!$A$2:$A$7000,EDATE($E13,AF$1-1))=0,"",SUMIFS(RAW_매출A!$J$2:$J$7000,RAW_매출A!$B$2:$B$7000,$A13,RAW_매출A!$A$2:$A$7000,EDATE($E13,AF$1-1))/(INDEX(요약_월별시즈널리티!$F$7:$F$18,MONTH(EDATE($E13,AF$1-1)))/100))),"")</f>
        <v/>
      </c>
      <c r="AG13" t="str" cm="1">
        <f t="array" ref="AG13">IFERROR(IF($A13="","",IF(SUMIFS(RAW_매출A!$J$2:$J$7000,RAW_매출A!$B$2:$B$7000,$A13,RAW_매출A!$A$2:$A$7000,EDATE($E13,AG$1-1))=0,"",SUMIFS(RAW_매출A!$J$2:$J$7000,RAW_매출A!$B$2:$B$7000,$A13,RAW_매출A!$A$2:$A$7000,EDATE($E13,AG$1-1))/(INDEX(요약_월별시즈널리티!$F$7:$F$18,MONTH(EDATE($E13,AG$1-1)))/100))),"")</f>
        <v/>
      </c>
      <c r="AH13" t="str" cm="1">
        <f t="array" ref="AH13">IFERROR(IF($A13="","",IF(SUMIFS(RAW_매출A!$J$2:$J$7000,RAW_매출A!$B$2:$B$7000,$A13,RAW_매출A!$A$2:$A$7000,EDATE($E13,AH$1-1))=0,"",SUMIFS(RAW_매출A!$J$2:$J$7000,RAW_매출A!$B$2:$B$7000,$A13,RAW_매출A!$A$2:$A$7000,EDATE($E13,AH$1-1))/(INDEX(요약_월별시즈널리티!$F$7:$F$18,MONTH(EDATE($E13,AH$1-1)))/100))),"")</f>
        <v/>
      </c>
      <c r="AI13" t="str" cm="1">
        <f t="array" ref="AI13">IFERROR(IF($A13="","",IF(SUMIFS(RAW_매출A!$J$2:$J$7000,RAW_매출A!$B$2:$B$7000,$A13,RAW_매출A!$A$2:$A$7000,EDATE($E13,AI$1-1))=0,"",SUMIFS(RAW_매출A!$J$2:$J$7000,RAW_매출A!$B$2:$B$7000,$A13,RAW_매출A!$A$2:$A$7000,EDATE($E13,AI$1-1))/(INDEX(요약_월별시즈널리티!$F$7:$F$18,MONTH(EDATE($E13,AI$1-1)))/100))),"")</f>
        <v/>
      </c>
      <c r="AJ13" t="str" cm="1">
        <f t="array" ref="AJ13">IFERROR(IF($A13="","",IF(SUMIFS(RAW_매출A!$J$2:$J$7000,RAW_매출A!$B$2:$B$7000,$A13,RAW_매출A!$A$2:$A$7000,EDATE($E13,AJ$1-1))=0,"",SUMIFS(RAW_매출A!$J$2:$J$7000,RAW_매출A!$B$2:$B$7000,$A13,RAW_매출A!$A$2:$A$7000,EDATE($E13,AJ$1-1))/(INDEX(요약_월별시즈널리티!$F$7:$F$18,MONTH(EDATE($E13,AJ$1-1)))/100))),"")</f>
        <v/>
      </c>
      <c r="AK13" t="str" cm="1">
        <f t="array" ref="AK13">IFERROR(IF($A13="","",IF(SUMIFS(RAW_매출A!$J$2:$J$7000,RAW_매출A!$B$2:$B$7000,$A13,RAW_매출A!$A$2:$A$7000,EDATE($E13,AK$1-1))=0,"",SUMIFS(RAW_매출A!$J$2:$J$7000,RAW_매출A!$B$2:$B$7000,$A13,RAW_매출A!$A$2:$A$7000,EDATE($E13,AK$1-1))/(INDEX(요약_월별시즈널리티!$F$7:$F$18,MONTH(EDATE($E13,AK$1-1)))/100))),"")</f>
        <v/>
      </c>
      <c r="AL13" t="str" cm="1">
        <f t="array" ref="AL13">IFERROR(IF($A13="","",IF(SUMIFS(RAW_매출A!$J$2:$J$7000,RAW_매출A!$B$2:$B$7000,$A13,RAW_매출A!$A$2:$A$7000,EDATE($E13,AL$1-1))=0,"",SUMIFS(RAW_매출A!$J$2:$J$7000,RAW_매출A!$B$2:$B$7000,$A13,RAW_매출A!$A$2:$A$7000,EDATE($E13,AL$1-1))/(INDEX(요약_월별시즈널리티!$F$7:$F$18,MONTH(EDATE($E13,AL$1-1)))/100))),"")</f>
        <v/>
      </c>
      <c r="AM13" t="str" cm="1">
        <f t="array" ref="AM13">IFERROR(IF($A13="","",IF(SUMIFS(RAW_매출A!$J$2:$J$7000,RAW_매출A!$B$2:$B$7000,$A13,RAW_매출A!$A$2:$A$7000,EDATE($E13,AM$1-1))=0,"",SUMIFS(RAW_매출A!$J$2:$J$7000,RAW_매출A!$B$2:$B$7000,$A13,RAW_매출A!$A$2:$A$7000,EDATE($E13,AM$1-1))/(INDEX(요약_월별시즈널리티!$F$7:$F$18,MONTH(EDATE($E13,AM$1-1)))/100))),"")</f>
        <v/>
      </c>
      <c r="AN13" t="str" cm="1">
        <f t="array" ref="AN13">IFERROR(IF($A13="","",IF(SUMIFS(RAW_매출A!$J$2:$J$7000,RAW_매출A!$B$2:$B$7000,$A13,RAW_매출A!$A$2:$A$7000,EDATE($E13,AN$1-1))=0,"",SUMIFS(RAW_매출A!$J$2:$J$7000,RAW_매출A!$B$2:$B$7000,$A13,RAW_매출A!$A$2:$A$7000,EDATE($E13,AN$1-1))/(INDEX(요약_월별시즈널리티!$F$7:$F$18,MONTH(EDATE($E13,AN$1-1)))/100))),"")</f>
        <v/>
      </c>
      <c r="AO13" t="str" cm="1">
        <f t="array" ref="AO13">IFERROR(IF($A13="","",IF(SUMIFS(RAW_매출A!$J$2:$J$7000,RAW_매출A!$B$2:$B$7000,$A13,RAW_매출A!$A$2:$A$7000,EDATE($E13,AO$1-1))=0,"",SUMIFS(RAW_매출A!$J$2:$J$7000,RAW_매출A!$B$2:$B$7000,$A13,RAW_매출A!$A$2:$A$7000,EDATE($E13,AO$1-1))/(INDEX(요약_월별시즈널리티!$F$7:$F$18,MONTH(EDATE($E13,AO$1-1)))/100))),"")</f>
        <v/>
      </c>
      <c r="AP13" t="str" cm="1">
        <f t="array" ref="AP13">IFERROR(IF($A13="","",IF(SUMIFS(RAW_매출A!$J$2:$J$7000,RAW_매출A!$B$2:$B$7000,$A13,RAW_매출A!$A$2:$A$7000,EDATE($E13,AP$1-1))=0,"",SUMIFS(RAW_매출A!$J$2:$J$7000,RAW_매출A!$B$2:$B$7000,$A13,RAW_매출A!$A$2:$A$7000,EDATE($E13,AP$1-1))/(INDEX(요약_월별시즈널리티!$F$7:$F$18,MONTH(EDATE($E13,AP$1-1)))/100))),"")</f>
        <v/>
      </c>
      <c r="AQ13" t="str" cm="1">
        <f t="array" ref="AQ13">IFERROR(IF($A13="","",IF(SUMIFS(RAW_매출A!$J$2:$J$7000,RAW_매출A!$B$2:$B$7000,$A13,RAW_매출A!$A$2:$A$7000,EDATE($E13,AQ$1-1))=0,"",SUMIFS(RAW_매출A!$J$2:$J$7000,RAW_매출A!$B$2:$B$7000,$A13,RAW_매출A!$A$2:$A$7000,EDATE($E13,AQ$1-1))/(INDEX(요약_월별시즈널리티!$F$7:$F$18,MONTH(EDATE($E13,AQ$1-1)))/100))),"")</f>
        <v/>
      </c>
      <c r="AR13" t="str" cm="1">
        <f t="array" ref="AR13">IFERROR(IF($A13="","",IF(SUMIFS(RAW_매출A!$J$2:$J$7000,RAW_매출A!$B$2:$B$7000,$A13,RAW_매출A!$A$2:$A$7000,EDATE($E13,AR$1-1))=0,"",SUMIFS(RAW_매출A!$J$2:$J$7000,RAW_매출A!$B$2:$B$7000,$A13,RAW_매출A!$A$2:$A$7000,EDATE($E13,AR$1-1))/(INDEX(요약_월별시즈널리티!$F$7:$F$18,MONTH(EDATE($E13,AR$1-1)))/100))),"")</f>
        <v/>
      </c>
      <c r="AS13" t="str" cm="1">
        <f t="array" ref="AS13">IFERROR(IF($A13="","",IF(SUMIFS(RAW_매출A!$J$2:$J$7000,RAW_매출A!$B$2:$B$7000,$A13,RAW_매출A!$A$2:$A$7000,EDATE($E13,AS$1-1))=0,"",SUMIFS(RAW_매출A!$J$2:$J$7000,RAW_매출A!$B$2:$B$7000,$A13,RAW_매출A!$A$2:$A$7000,EDATE($E13,AS$1-1))/(INDEX(요약_월별시즈널리티!$F$7:$F$18,MONTH(EDATE($E13,AS$1-1)))/100))),"")</f>
        <v/>
      </c>
      <c r="AT13" t="str" cm="1">
        <f t="array" ref="AT13">IFERROR(IF($A13="","",IF(SUMIFS(RAW_매출A!$J$2:$J$7000,RAW_매출A!$B$2:$B$7000,$A13,RAW_매출A!$A$2:$A$7000,EDATE($E13,AT$1-1))=0,"",SUMIFS(RAW_매출A!$J$2:$J$7000,RAW_매출A!$B$2:$B$7000,$A13,RAW_매출A!$A$2:$A$7000,EDATE($E13,AT$1-1))/(INDEX(요약_월별시즈널리티!$F$7:$F$18,MONTH(EDATE($E13,AT$1-1)))/100))),"")</f>
        <v/>
      </c>
      <c r="AU13" t="str" cm="1">
        <f t="array" ref="AU13">IFERROR(IF($A13="","",IF(SUMIFS(RAW_매출A!$J$2:$J$7000,RAW_매출A!$B$2:$B$7000,$A13,RAW_매출A!$A$2:$A$7000,EDATE($E13,AU$1-1))=0,"",SUMIFS(RAW_매출A!$J$2:$J$7000,RAW_매출A!$B$2:$B$7000,$A13,RAW_매출A!$A$2:$A$7000,EDATE($E13,AU$1-1))/(INDEX(요약_월별시즈널리티!$F$7:$F$18,MONTH(EDATE($E13,AU$1-1)))/100))),"")</f>
        <v/>
      </c>
      <c r="AV13" t="str" cm="1">
        <f t="array" ref="AV13">IFERROR(IF($A13="","",IF(SUMIFS(RAW_매출A!$J$2:$J$7000,RAW_매출A!$B$2:$B$7000,$A13,RAW_매출A!$A$2:$A$7000,EDATE($E13,AV$1-1))=0,"",SUMIFS(RAW_매출A!$J$2:$J$7000,RAW_매출A!$B$2:$B$7000,$A13,RAW_매출A!$A$2:$A$7000,EDATE($E13,AV$1-1))/(INDEX(요약_월별시즈널리티!$F$7:$F$18,MONTH(EDATE($E13,AV$1-1)))/100))),"")</f>
        <v/>
      </c>
      <c r="AW13" t="str" cm="1">
        <f t="array" ref="AW13">IFERROR(IF($A13="","",IF(SUMIFS(RAW_매출A!$J$2:$J$7000,RAW_매출A!$B$2:$B$7000,$A13,RAW_매출A!$A$2:$A$7000,EDATE($E13,AW$1-1))=0,"",SUMIFS(RAW_매출A!$J$2:$J$7000,RAW_매출A!$B$2:$B$7000,$A13,RAW_매출A!$A$2:$A$7000,EDATE($E13,AW$1-1))/(INDEX(요약_월별시즈널리티!$F$7:$F$18,MONTH(EDATE($E13,AW$1-1)))/100))),"")</f>
        <v/>
      </c>
      <c r="AX13" t="str" cm="1">
        <f t="array" ref="AX13">IFERROR(IF($A13="","",IF(SUMIFS(RAW_매출A!$J$2:$J$7000,RAW_매출A!$B$2:$B$7000,$A13,RAW_매출A!$A$2:$A$7000,EDATE($E13,AX$1-1))=0,"",SUMIFS(RAW_매출A!$J$2:$J$7000,RAW_매출A!$B$2:$B$7000,$A13,RAW_매출A!$A$2:$A$7000,EDATE($E13,AX$1-1))/(INDEX(요약_월별시즈널리티!$F$7:$F$18,MONTH(EDATE($E13,AX$1-1)))/100))),"")</f>
        <v/>
      </c>
      <c r="AY13" t="str" cm="1">
        <f t="array" ref="AY13">IFERROR(IF($A13="","",IF(SUMIFS(RAW_매출A!$J$2:$J$7000,RAW_매출A!$B$2:$B$7000,$A13,RAW_매출A!$A$2:$A$7000,EDATE($E13,AY$1-1))=0,"",SUMIFS(RAW_매출A!$J$2:$J$7000,RAW_매출A!$B$2:$B$7000,$A13,RAW_매출A!$A$2:$A$7000,EDATE($E13,AY$1-1))/(INDEX(요약_월별시즈널리티!$F$7:$F$18,MONTH(EDATE($E13,AY$1-1)))/100))),"")</f>
        <v/>
      </c>
      <c r="AZ13" t="str" cm="1">
        <f t="array" ref="AZ13">IFERROR(IF($A13="","",IF(SUMIFS(RAW_매출A!$J$2:$J$7000,RAW_매출A!$B$2:$B$7000,$A13,RAW_매출A!$A$2:$A$7000,EDATE($E13,AZ$1-1))=0,"",SUMIFS(RAW_매출A!$J$2:$J$7000,RAW_매출A!$B$2:$B$7000,$A13,RAW_매출A!$A$2:$A$7000,EDATE($E13,AZ$1-1))/(INDEX(요약_월별시즈널리티!$F$7:$F$18,MONTH(EDATE($E13,AZ$1-1)))/100))),"")</f>
        <v/>
      </c>
      <c r="BA13" t="str" cm="1">
        <f t="array" ref="BA13">IFERROR(IF($A13="","",IF(SUMIFS(RAW_매출A!$J$2:$J$7000,RAW_매출A!$B$2:$B$7000,$A13,RAW_매출A!$A$2:$A$7000,EDATE($E13,BA$1-1))=0,"",SUMIFS(RAW_매출A!$J$2:$J$7000,RAW_매출A!$B$2:$B$7000,$A13,RAW_매출A!$A$2:$A$7000,EDATE($E13,BA$1-1))/(INDEX(요약_월별시즈널리티!$F$7:$F$18,MONTH(EDATE($E13,BA$1-1)))/100))),"")</f>
        <v/>
      </c>
      <c r="BB13" t="str" cm="1">
        <f t="array" ref="BB13">IFERROR(IF($A13="","",IF(SUMIFS(RAW_매출A!$J$2:$J$7000,RAW_매출A!$B$2:$B$7000,$A13,RAW_매출A!$A$2:$A$7000,EDATE($E13,BB$1-1))=0,"",SUMIFS(RAW_매출A!$J$2:$J$7000,RAW_매출A!$B$2:$B$7000,$A13,RAW_매출A!$A$2:$A$7000,EDATE($E13,BB$1-1))/(INDEX(요약_월별시즈널리티!$F$7:$F$18,MONTH(EDATE($E13,BB$1-1)))/100))),"")</f>
        <v/>
      </c>
      <c r="BC13" t="str" cm="1">
        <f t="array" ref="BC13">IFERROR(IF($A13="","",IF(SUMIFS(RAW_매출A!$J$2:$J$7000,RAW_매출A!$B$2:$B$7000,$A13,RAW_매출A!$A$2:$A$7000,EDATE($E13,BC$1-1))=0,"",SUMIFS(RAW_매출A!$J$2:$J$7000,RAW_매출A!$B$2:$B$7000,$A13,RAW_매출A!$A$2:$A$7000,EDATE($E13,BC$1-1))/(INDEX(요약_월별시즈널리티!$F$7:$F$18,MONTH(EDATE($E13,BC$1-1)))/100))),"")</f>
        <v/>
      </c>
      <c r="BD13" t="str" cm="1">
        <f t="array" ref="BD13">IFERROR(IF($A13="","",IF(SUMIFS(RAW_매출A!$J$2:$J$7000,RAW_매출A!$B$2:$B$7000,$A13,RAW_매출A!$A$2:$A$7000,EDATE($E13,BD$1-1))=0,"",SUMIFS(RAW_매출A!$J$2:$J$7000,RAW_매출A!$B$2:$B$7000,$A13,RAW_매출A!$A$2:$A$7000,EDATE($E13,BD$1-1))/(INDEX(요약_월별시즈널리티!$F$7:$F$18,MONTH(EDATE($E13,BD$1-1)))/100))),"")</f>
        <v/>
      </c>
      <c r="BE13" t="str" cm="1">
        <f t="array" ref="BE13">IFERROR(IF($A13="","",IF(SUMIFS(RAW_매출A!$J$2:$J$7000,RAW_매출A!$B$2:$B$7000,$A13,RAW_매출A!$A$2:$A$7000,EDATE($E13,BE$1-1))=0,"",SUMIFS(RAW_매출A!$J$2:$J$7000,RAW_매출A!$B$2:$B$7000,$A13,RAW_매출A!$A$2:$A$7000,EDATE($E13,BE$1-1))/(INDEX(요약_월별시즈널리티!$F$7:$F$18,MONTH(EDATE($E13,BE$1-1)))/100))),"")</f>
        <v/>
      </c>
      <c r="BF13" t="str" cm="1">
        <f t="array" ref="BF13">IFERROR(IF($A13="","",IF(SUMIFS(RAW_매출A!$J$2:$J$7000,RAW_매출A!$B$2:$B$7000,$A13,RAW_매출A!$A$2:$A$7000,EDATE($E13,BF$1-1))=0,"",SUMIFS(RAW_매출A!$J$2:$J$7000,RAW_매출A!$B$2:$B$7000,$A13,RAW_매출A!$A$2:$A$7000,EDATE($E13,BF$1-1))/(INDEX(요약_월별시즈널리티!$F$7:$F$18,MONTH(EDATE($E13,BF$1-1)))/100))),"")</f>
        <v/>
      </c>
      <c r="BG13" t="str" cm="1">
        <f t="array" ref="BG13">IFERROR(IF($A13="","",IF(SUMIFS(RAW_매출A!$J$2:$J$7000,RAW_매출A!$B$2:$B$7000,$A13,RAW_매출A!$A$2:$A$7000,EDATE($E13,BG$1-1))=0,"",SUMIFS(RAW_매출A!$J$2:$J$7000,RAW_매출A!$B$2:$B$7000,$A13,RAW_매출A!$A$2:$A$7000,EDATE($E13,BG$1-1))/(INDEX(요약_월별시즈널리티!$F$7:$F$18,MONTH(EDATE($E13,BG$1-1)))/100))),"")</f>
        <v/>
      </c>
      <c r="BH13" t="str" cm="1">
        <f t="array" ref="BH13">IFERROR(IF($A13="","",IF(SUMIFS(RAW_매출A!$J$2:$J$7000,RAW_매출A!$B$2:$B$7000,$A13,RAW_매출A!$A$2:$A$7000,EDATE($E13,BH$1-1))=0,"",SUMIFS(RAW_매출A!$J$2:$J$7000,RAW_매출A!$B$2:$B$7000,$A13,RAW_매출A!$A$2:$A$7000,EDATE($E13,BH$1-1))/(INDEX(요약_월별시즈널리티!$F$7:$F$18,MONTH(EDATE($E13,BH$1-1)))/100))),"")</f>
        <v/>
      </c>
      <c r="BI13" t="str" cm="1">
        <f t="array" ref="BI13">IFERROR(IF($A13="","",IF(SUMIFS(RAW_매출A!$J$2:$J$7000,RAW_매출A!$B$2:$B$7000,$A13,RAW_매출A!$A$2:$A$7000,EDATE($E13,BI$1-1))=0,"",SUMIFS(RAW_매출A!$J$2:$J$7000,RAW_매출A!$B$2:$B$7000,$A13,RAW_매출A!$A$2:$A$7000,EDATE($E13,BI$1-1))/(INDEX(요약_월별시즈널리티!$F$7:$F$18,MONTH(EDATE($E13,BI$1-1)))/100))),"")</f>
        <v/>
      </c>
      <c r="BJ13" t="str" cm="1">
        <f t="array" ref="BJ13">IFERROR(IF($A13="","",IF(SUMIFS(RAW_매출A!$J$2:$J$7000,RAW_매출A!$B$2:$B$7000,$A13,RAW_매출A!$A$2:$A$7000,EDATE($E13,BJ$1-1))=0,"",SUMIFS(RAW_매출A!$J$2:$J$7000,RAW_매출A!$B$2:$B$7000,$A13,RAW_매출A!$A$2:$A$7000,EDATE($E13,BJ$1-1))/(INDEX(요약_월별시즈널리티!$F$7:$F$18,MONTH(EDATE($E13,BJ$1-1)))/100))),"")</f>
        <v/>
      </c>
      <c r="BK13" t="str" cm="1">
        <f t="array" ref="BK13">IFERROR(IF($A13="","",IF(SUMIFS(RAW_매출A!$J$2:$J$7000,RAW_매출A!$B$2:$B$7000,$A13,RAW_매출A!$A$2:$A$7000,EDATE($E13,BK$1-1))=0,"",SUMIFS(RAW_매출A!$J$2:$J$7000,RAW_매출A!$B$2:$B$7000,$A13,RAW_매출A!$A$2:$A$7000,EDATE($E13,BK$1-1))/(INDEX(요약_월별시즈널리티!$F$7:$F$18,MONTH(EDATE($E13,BK$1-1)))/100))),"")</f>
        <v/>
      </c>
      <c r="BL13" t="str" cm="1">
        <f t="array" ref="BL13">IFERROR(IF($A13="","",IF(SUMIFS(RAW_매출A!$J$2:$J$7000,RAW_매출A!$B$2:$B$7000,$A13,RAW_매출A!$A$2:$A$7000,EDATE($E13,BL$1-1))=0,"",SUMIFS(RAW_매출A!$J$2:$J$7000,RAW_매출A!$B$2:$B$7000,$A13,RAW_매출A!$A$2:$A$7000,EDATE($E13,BL$1-1))/(INDEX(요약_월별시즈널리티!$F$7:$F$18,MONTH(EDATE($E13,BL$1-1)))/100))),"")</f>
        <v/>
      </c>
      <c r="BM13" t="str" cm="1">
        <f t="array" ref="BM13">IFERROR(IF($A13="","",IF(SUMIFS(RAW_매출A!$J$2:$J$7000,RAW_매출A!$B$2:$B$7000,$A13,RAW_매출A!$A$2:$A$7000,EDATE($E13,BM$1-1))=0,"",SUMIFS(RAW_매출A!$J$2:$J$7000,RAW_매출A!$B$2:$B$7000,$A13,RAW_매출A!$A$2:$A$7000,EDATE($E13,BM$1-1))/(INDEX(요약_월별시즈널리티!$F$7:$F$18,MONTH(EDATE($E13,BM$1-1)))/100))),"")</f>
        <v/>
      </c>
      <c r="BN13" t="str" cm="1">
        <f t="array" ref="BN13">IFERROR(IF($A13="","",IF(SUMIFS(RAW_매출A!$J$2:$J$7000,RAW_매출A!$B$2:$B$7000,$A13,RAW_매출A!$A$2:$A$7000,EDATE($E13,BN$1-1))=0,"",SUMIFS(RAW_매출A!$J$2:$J$7000,RAW_매출A!$B$2:$B$7000,$A13,RAW_매출A!$A$2:$A$7000,EDATE($E13,BN$1-1))/(INDEX(요약_월별시즈널리티!$F$7:$F$18,MONTH(EDATE($E13,BN$1-1)))/100))),"")</f>
        <v/>
      </c>
    </row>
    <row r="14" spans="1:66" x14ac:dyDescent="0.3">
      <c r="A14" t="str">
        <f>세팅!A15</f>
        <v>(0013) 구의역파워점</v>
      </c>
      <c r="B14" t="str">
        <f>세팅!B15</f>
        <v>150-1</v>
      </c>
      <c r="C14">
        <f t="shared" si="0"/>
        <v>1</v>
      </c>
      <c r="D14" t="str">
        <f t="shared" si="1"/>
        <v>1</v>
      </c>
      <c r="E14" s="1">
        <f>세팅!D15</f>
        <v>45839</v>
      </c>
      <c r="F14">
        <f t="shared" si="2"/>
        <v>3805255.0780765801</v>
      </c>
      <c r="G14" cm="1">
        <f t="array" ref="G14">IFERROR(IF($A14="","",IF(SUMIFS(RAW_매출A!$J$2:$J$7000,RAW_매출A!$B$2:$B$7000,$A14,RAW_매출A!$A$2:$A$7000,EDATE($E14,G$1-1))=0,"",SUMIFS(RAW_매출A!$J$2:$J$7000,RAW_매출A!$B$2:$B$7000,$A14,RAW_매출A!$A$2:$A$7000,EDATE($E14,G$1-1))/(INDEX(요약_월별시즈널리티!$F$7:$F$18,MONTH(EDATE($E14,G$1-1)))/100))),"")</f>
        <v>2975315.4247536883</v>
      </c>
      <c r="H14" cm="1">
        <f t="array" ref="H14">IFERROR(IF($A14="","",IF(SUMIFS(RAW_매출A!$J$2:$J$7000,RAW_매출A!$B$2:$B$7000,$A14,RAW_매출A!$A$2:$A$7000,EDATE($E14,H$1-1))=0,"",SUMIFS(RAW_매출A!$J$2:$J$7000,RAW_매출A!$B$2:$B$7000,$A14,RAW_매출A!$A$2:$A$7000,EDATE($E14,H$1-1))/(INDEX(요약_월별시즈널리티!$F$7:$F$18,MONTH(EDATE($E14,H$1-1)))/100))),"")</f>
        <v>3077714.0494059613</v>
      </c>
      <c r="I14" cm="1">
        <f t="array" ref="I14">IFERROR(IF($A14="","",IF(SUMIFS(RAW_매출A!$J$2:$J$7000,RAW_매출A!$B$2:$B$7000,$A14,RAW_매출A!$A$2:$A$7000,EDATE($E14,I$1-1))=0,"",SUMIFS(RAW_매출A!$J$2:$J$7000,RAW_매출A!$B$2:$B$7000,$A14,RAW_매출A!$A$2:$A$7000,EDATE($E14,I$1-1))/(INDEX(요약_월별시즈널리티!$F$7:$F$18,MONTH(EDATE($E14,I$1-1)))/100))),"")</f>
        <v>3026090.3345239293</v>
      </c>
      <c r="J14" s="28" cm="1">
        <f t="array" ref="J14">IFERROR(IF($A14="","",IF(SUMIFS(RAW_매출A!$J$2:$J$7000,RAW_매출A!$B$2:$B$7000,$A14,RAW_매출A!$A$2:$A$7000,EDATE($E14,J$1-1))=0,"",SUMIFS(RAW_매출A!$J$2:$J$7000,RAW_매출A!$B$2:$B$7000,$A14,RAW_매출A!$A$2:$A$7000,EDATE($E14,J$1-1))/(INDEX(요약_월별시즈널리티!$F$7:$F$18,MONTH(EDATE($E14,J$1-1)))/100))),"")</f>
        <v>3425161.0820603711</v>
      </c>
      <c r="K14" s="28" cm="1">
        <f t="array" ref="K14">IFERROR(IF($A14="","",IF(SUMIFS(RAW_매출A!$J$2:$J$7000,RAW_매출A!$B$2:$B$7000,$A14,RAW_매출A!$A$2:$A$7000,EDATE($E14,K$1-1))=0,"",SUMIFS(RAW_매출A!$J$2:$J$7000,RAW_매출A!$B$2:$B$7000,$A14,RAW_매출A!$A$2:$A$7000,EDATE($E14,K$1-1))/(INDEX(요약_월별시즈널리티!$F$7:$F$18,MONTH(EDATE($E14,K$1-1)))/100))),"")</f>
        <v>3617394.1134024113</v>
      </c>
      <c r="L14" s="28" cm="1">
        <f t="array" ref="L14">IFERROR(IF($A14="","",IF(SUMIFS(RAW_매출A!$J$2:$J$7000,RAW_매출A!$B$2:$B$7000,$A14,RAW_매출A!$A$2:$A$7000,EDATE($E14,L$1-1))=0,"",SUMIFS(RAW_매출A!$J$2:$J$7000,RAW_매출A!$B$2:$B$7000,$A14,RAW_매출A!$A$2:$A$7000,EDATE($E14,L$1-1))/(INDEX(요약_월별시즈널리티!$F$7:$F$18,MONTH(EDATE($E14,L$1-1)))/100))),"")</f>
        <v>3609835.9839368197</v>
      </c>
      <c r="M14" s="28" cm="1">
        <f t="array" ref="M14">IFERROR(IF($A14="","",IF(SUMIFS(RAW_매출A!$J$2:$J$7000,RAW_매출A!$B$2:$B$7000,$A14,RAW_매출A!$A$2:$A$7000,EDATE($E14,M$1-1))=0,"",SUMIFS(RAW_매출A!$J$2:$J$7000,RAW_매출A!$B$2:$B$7000,$A14,RAW_매출A!$A$2:$A$7000,EDATE($E14,M$1-1))/(INDEX(요약_월별시즈널리티!$F$7:$F$18,MONTH(EDATE($E14,M$1-1)))/100))),"")</f>
        <v>4110070.2889563697</v>
      </c>
      <c r="N14" s="28" cm="1">
        <f t="array" ref="N14">IFERROR(IF($A14="","",IF(SUMIFS(RAW_매출A!$J$2:$J$7000,RAW_매출A!$B$2:$B$7000,$A14,RAW_매출A!$A$2:$A$7000,EDATE($E14,N$1-1))=0,"",SUMIFS(RAW_매출A!$J$2:$J$7000,RAW_매출A!$B$2:$B$7000,$A14,RAW_매출A!$A$2:$A$7000,EDATE($E14,N$1-1))/(INDEX(요약_월별시즈널리티!$F$7:$F$18,MONTH(EDATE($E14,N$1-1)))/100))),"")</f>
        <v>4157566.0741919335</v>
      </c>
      <c r="O14" s="28" cm="1">
        <f t="array" ref="O14">IFERROR(IF($A14="","",IF(SUMIFS(RAW_매출A!$J$2:$J$7000,RAW_매출A!$B$2:$B$7000,$A14,RAW_매출A!$A$2:$A$7000,EDATE($E14,O$1-1))=0,"",SUMIFS(RAW_매출A!$J$2:$J$7000,RAW_매출A!$B$2:$B$7000,$A14,RAW_매출A!$A$2:$A$7000,EDATE($E14,O$1-1))/(INDEX(요약_월별시즈널리티!$F$7:$F$18,MONTH(EDATE($E14,O$1-1)))/100))),"")</f>
        <v>3911502.9259115742</v>
      </c>
      <c r="P14" cm="1">
        <f t="array" ref="P14">IFERROR(IF($A14="","",IF(SUMIFS(RAW_매출A!$J$2:$J$7000,RAW_매출A!$B$2:$B$7000,$A14,RAW_매출A!$A$2:$A$7000,EDATE($E14,P$1-1))=0,"",SUMIFS(RAW_매출A!$J$2:$J$7000,RAW_매출A!$B$2:$B$7000,$A14,RAW_매출A!$A$2:$A$7000,EDATE($E14,P$1-1))/(INDEX(요약_월별시즈널리티!$F$7:$F$18,MONTH(EDATE($E14,P$1-1)))/100))),"")</f>
        <v>4257019.2977867136</v>
      </c>
      <c r="Q14" cm="1">
        <f t="array" ref="Q14">IFERROR(IF($A14="","",IF(SUMIFS(RAW_매출A!$J$2:$J$7000,RAW_매출A!$B$2:$B$7000,$A14,RAW_매출A!$A$2:$A$7000,EDATE($E14,Q$1-1))=0,"",SUMIFS(RAW_매출A!$J$2:$J$7000,RAW_매출A!$B$2:$B$7000,$A14,RAW_매출A!$A$2:$A$7000,EDATE($E14,Q$1-1))/(INDEX(요약_월별시즈널리티!$F$7:$F$18,MONTH(EDATE($E14,Q$1-1)))/100))),"")</f>
        <v>4520990.1575209768</v>
      </c>
      <c r="R14" cm="1">
        <f t="array" ref="R14">IFERROR(IF($A14="","",IF(SUMIFS(RAW_매출A!$J$2:$J$7000,RAW_매출A!$B$2:$B$7000,$A14,RAW_매출A!$A$2:$A$7000,EDATE($E14,R$1-1))=0,"",SUMIFS(RAW_매출A!$J$2:$J$7000,RAW_매출A!$B$2:$B$7000,$A14,RAW_매출A!$A$2:$A$7000,EDATE($E14,R$1-1))/(INDEX(요약_월별시즈널리티!$F$7:$F$18,MONTH(EDATE($E14,R$1-1)))/100))),"")</f>
        <v>4047665.1693989113</v>
      </c>
      <c r="S14" t="str" cm="1">
        <f t="array" ref="S14">IFERROR(IF($A14="","",IF(SUMIFS(RAW_매출A!$J$2:$J$7000,RAW_매출A!$B$2:$B$7000,$A14,RAW_매출A!$A$2:$A$7000,EDATE($E14,S$1-1))=0,"",SUMIFS(RAW_매출A!$J$2:$J$7000,RAW_매출A!$B$2:$B$7000,$A14,RAW_매출A!$A$2:$A$7000,EDATE($E14,S$1-1))/(INDEX(요약_월별시즈널리티!$F$7:$F$18,MONTH(EDATE($E14,S$1-1)))/100))),"")</f>
        <v/>
      </c>
      <c r="T14" t="str" cm="1">
        <f t="array" ref="T14">IFERROR(IF($A14="","",IF(SUMIFS(RAW_매출A!$J$2:$J$7000,RAW_매출A!$B$2:$B$7000,$A14,RAW_매출A!$A$2:$A$7000,EDATE($E14,T$1-1))=0,"",SUMIFS(RAW_매출A!$J$2:$J$7000,RAW_매출A!$B$2:$B$7000,$A14,RAW_매출A!$A$2:$A$7000,EDATE($E14,T$1-1))/(INDEX(요약_월별시즈널리티!$F$7:$F$18,MONTH(EDATE($E14,T$1-1)))/100))),"")</f>
        <v/>
      </c>
      <c r="U14" t="str" cm="1">
        <f t="array" ref="U14">IFERROR(IF($A14="","",IF(SUMIFS(RAW_매출A!$J$2:$J$7000,RAW_매출A!$B$2:$B$7000,$A14,RAW_매출A!$A$2:$A$7000,EDATE($E14,U$1-1))=0,"",SUMIFS(RAW_매출A!$J$2:$J$7000,RAW_매출A!$B$2:$B$7000,$A14,RAW_매출A!$A$2:$A$7000,EDATE($E14,U$1-1))/(INDEX(요약_월별시즈널리티!$F$7:$F$18,MONTH(EDATE($E14,U$1-1)))/100))),"")</f>
        <v/>
      </c>
      <c r="V14" t="str" cm="1">
        <f t="array" ref="V14">IFERROR(IF($A14="","",IF(SUMIFS(RAW_매출A!$J$2:$J$7000,RAW_매출A!$B$2:$B$7000,$A14,RAW_매출A!$A$2:$A$7000,EDATE($E14,V$1-1))=0,"",SUMIFS(RAW_매출A!$J$2:$J$7000,RAW_매출A!$B$2:$B$7000,$A14,RAW_매출A!$A$2:$A$7000,EDATE($E14,V$1-1))/(INDEX(요약_월별시즈널리티!$F$7:$F$18,MONTH(EDATE($E14,V$1-1)))/100))),"")</f>
        <v/>
      </c>
      <c r="W14" t="str" cm="1">
        <f t="array" ref="W14">IFERROR(IF($A14="","",IF(SUMIFS(RAW_매출A!$J$2:$J$7000,RAW_매출A!$B$2:$B$7000,$A14,RAW_매출A!$A$2:$A$7000,EDATE($E14,W$1-1))=0,"",SUMIFS(RAW_매출A!$J$2:$J$7000,RAW_매출A!$B$2:$B$7000,$A14,RAW_매출A!$A$2:$A$7000,EDATE($E14,W$1-1))/(INDEX(요약_월별시즈널리티!$F$7:$F$18,MONTH(EDATE($E14,W$1-1)))/100))),"")</f>
        <v/>
      </c>
      <c r="X14" t="str" cm="1">
        <f t="array" ref="X14">IFERROR(IF($A14="","",IF(SUMIFS(RAW_매출A!$J$2:$J$7000,RAW_매출A!$B$2:$B$7000,$A14,RAW_매출A!$A$2:$A$7000,EDATE($E14,X$1-1))=0,"",SUMIFS(RAW_매출A!$J$2:$J$7000,RAW_매출A!$B$2:$B$7000,$A14,RAW_매출A!$A$2:$A$7000,EDATE($E14,X$1-1))/(INDEX(요약_월별시즈널리티!$F$7:$F$18,MONTH(EDATE($E14,X$1-1)))/100))),"")</f>
        <v/>
      </c>
      <c r="Y14" t="str" cm="1">
        <f t="array" ref="Y14">IFERROR(IF($A14="","",IF(SUMIFS(RAW_매출A!$J$2:$J$7000,RAW_매출A!$B$2:$B$7000,$A14,RAW_매출A!$A$2:$A$7000,EDATE($E14,Y$1-1))=0,"",SUMIFS(RAW_매출A!$J$2:$J$7000,RAW_매출A!$B$2:$B$7000,$A14,RAW_매출A!$A$2:$A$7000,EDATE($E14,Y$1-1))/(INDEX(요약_월별시즈널리티!$F$7:$F$18,MONTH(EDATE($E14,Y$1-1)))/100))),"")</f>
        <v/>
      </c>
      <c r="Z14" t="str" cm="1">
        <f t="array" ref="Z14">IFERROR(IF($A14="","",IF(SUMIFS(RAW_매출A!$J$2:$J$7000,RAW_매출A!$B$2:$B$7000,$A14,RAW_매출A!$A$2:$A$7000,EDATE($E14,Z$1-1))=0,"",SUMIFS(RAW_매출A!$J$2:$J$7000,RAW_매출A!$B$2:$B$7000,$A14,RAW_매출A!$A$2:$A$7000,EDATE($E14,Z$1-1))/(INDEX(요약_월별시즈널리티!$F$7:$F$18,MONTH(EDATE($E14,Z$1-1)))/100))),"")</f>
        <v/>
      </c>
      <c r="AA14" t="str" cm="1">
        <f t="array" ref="AA14">IFERROR(IF($A14="","",IF(SUMIFS(RAW_매출A!$J$2:$J$7000,RAW_매출A!$B$2:$B$7000,$A14,RAW_매출A!$A$2:$A$7000,EDATE($E14,AA$1-1))=0,"",SUMIFS(RAW_매출A!$J$2:$J$7000,RAW_매출A!$B$2:$B$7000,$A14,RAW_매출A!$A$2:$A$7000,EDATE($E14,AA$1-1))/(INDEX(요약_월별시즈널리티!$F$7:$F$18,MONTH(EDATE($E14,AA$1-1)))/100))),"")</f>
        <v/>
      </c>
      <c r="AB14" t="str" cm="1">
        <f t="array" ref="AB14">IFERROR(IF($A14="","",IF(SUMIFS(RAW_매출A!$J$2:$J$7000,RAW_매출A!$B$2:$B$7000,$A14,RAW_매출A!$A$2:$A$7000,EDATE($E14,AB$1-1))=0,"",SUMIFS(RAW_매출A!$J$2:$J$7000,RAW_매출A!$B$2:$B$7000,$A14,RAW_매출A!$A$2:$A$7000,EDATE($E14,AB$1-1))/(INDEX(요약_월별시즈널리티!$F$7:$F$18,MONTH(EDATE($E14,AB$1-1)))/100))),"")</f>
        <v/>
      </c>
      <c r="AC14" t="str" cm="1">
        <f t="array" ref="AC14">IFERROR(IF($A14="","",IF(SUMIFS(RAW_매출A!$J$2:$J$7000,RAW_매출A!$B$2:$B$7000,$A14,RAW_매출A!$A$2:$A$7000,EDATE($E14,AC$1-1))=0,"",SUMIFS(RAW_매출A!$J$2:$J$7000,RAW_매출A!$B$2:$B$7000,$A14,RAW_매출A!$A$2:$A$7000,EDATE($E14,AC$1-1))/(INDEX(요약_월별시즈널리티!$F$7:$F$18,MONTH(EDATE($E14,AC$1-1)))/100))),"")</f>
        <v/>
      </c>
      <c r="AD14" t="str" cm="1">
        <f t="array" ref="AD14">IFERROR(IF($A14="","",IF(SUMIFS(RAW_매출A!$J$2:$J$7000,RAW_매출A!$B$2:$B$7000,$A14,RAW_매출A!$A$2:$A$7000,EDATE($E14,AD$1-1))=0,"",SUMIFS(RAW_매출A!$J$2:$J$7000,RAW_매출A!$B$2:$B$7000,$A14,RAW_매출A!$A$2:$A$7000,EDATE($E14,AD$1-1))/(INDEX(요약_월별시즈널리티!$F$7:$F$18,MONTH(EDATE($E14,AD$1-1)))/100))),"")</f>
        <v/>
      </c>
      <c r="AE14" t="str" cm="1">
        <f t="array" ref="AE14">IFERROR(IF($A14="","",IF(SUMIFS(RAW_매출A!$J$2:$J$7000,RAW_매출A!$B$2:$B$7000,$A14,RAW_매출A!$A$2:$A$7000,EDATE($E14,AE$1-1))=0,"",SUMIFS(RAW_매출A!$J$2:$J$7000,RAW_매출A!$B$2:$B$7000,$A14,RAW_매출A!$A$2:$A$7000,EDATE($E14,AE$1-1))/(INDEX(요약_월별시즈널리티!$F$7:$F$18,MONTH(EDATE($E14,AE$1-1)))/100))),"")</f>
        <v/>
      </c>
      <c r="AF14" t="str" cm="1">
        <f t="array" ref="AF14">IFERROR(IF($A14="","",IF(SUMIFS(RAW_매출A!$J$2:$J$7000,RAW_매출A!$B$2:$B$7000,$A14,RAW_매출A!$A$2:$A$7000,EDATE($E14,AF$1-1))=0,"",SUMIFS(RAW_매출A!$J$2:$J$7000,RAW_매출A!$B$2:$B$7000,$A14,RAW_매출A!$A$2:$A$7000,EDATE($E14,AF$1-1))/(INDEX(요약_월별시즈널리티!$F$7:$F$18,MONTH(EDATE($E14,AF$1-1)))/100))),"")</f>
        <v/>
      </c>
      <c r="AG14" t="str" cm="1">
        <f t="array" ref="AG14">IFERROR(IF($A14="","",IF(SUMIFS(RAW_매출A!$J$2:$J$7000,RAW_매출A!$B$2:$B$7000,$A14,RAW_매출A!$A$2:$A$7000,EDATE($E14,AG$1-1))=0,"",SUMIFS(RAW_매출A!$J$2:$J$7000,RAW_매출A!$B$2:$B$7000,$A14,RAW_매출A!$A$2:$A$7000,EDATE($E14,AG$1-1))/(INDEX(요약_월별시즈널리티!$F$7:$F$18,MONTH(EDATE($E14,AG$1-1)))/100))),"")</f>
        <v/>
      </c>
      <c r="AH14" t="str" cm="1">
        <f t="array" ref="AH14">IFERROR(IF($A14="","",IF(SUMIFS(RAW_매출A!$J$2:$J$7000,RAW_매출A!$B$2:$B$7000,$A14,RAW_매출A!$A$2:$A$7000,EDATE($E14,AH$1-1))=0,"",SUMIFS(RAW_매출A!$J$2:$J$7000,RAW_매출A!$B$2:$B$7000,$A14,RAW_매출A!$A$2:$A$7000,EDATE($E14,AH$1-1))/(INDEX(요약_월별시즈널리티!$F$7:$F$18,MONTH(EDATE($E14,AH$1-1)))/100))),"")</f>
        <v/>
      </c>
      <c r="AI14" t="str" cm="1">
        <f t="array" ref="AI14">IFERROR(IF($A14="","",IF(SUMIFS(RAW_매출A!$J$2:$J$7000,RAW_매출A!$B$2:$B$7000,$A14,RAW_매출A!$A$2:$A$7000,EDATE($E14,AI$1-1))=0,"",SUMIFS(RAW_매출A!$J$2:$J$7000,RAW_매출A!$B$2:$B$7000,$A14,RAW_매출A!$A$2:$A$7000,EDATE($E14,AI$1-1))/(INDEX(요약_월별시즈널리티!$F$7:$F$18,MONTH(EDATE($E14,AI$1-1)))/100))),"")</f>
        <v/>
      </c>
      <c r="AJ14" t="str" cm="1">
        <f t="array" ref="AJ14">IFERROR(IF($A14="","",IF(SUMIFS(RAW_매출A!$J$2:$J$7000,RAW_매출A!$B$2:$B$7000,$A14,RAW_매출A!$A$2:$A$7000,EDATE($E14,AJ$1-1))=0,"",SUMIFS(RAW_매출A!$J$2:$J$7000,RAW_매출A!$B$2:$B$7000,$A14,RAW_매출A!$A$2:$A$7000,EDATE($E14,AJ$1-1))/(INDEX(요약_월별시즈널리티!$F$7:$F$18,MONTH(EDATE($E14,AJ$1-1)))/100))),"")</f>
        <v/>
      </c>
      <c r="AK14" t="str" cm="1">
        <f t="array" ref="AK14">IFERROR(IF($A14="","",IF(SUMIFS(RAW_매출A!$J$2:$J$7000,RAW_매출A!$B$2:$B$7000,$A14,RAW_매출A!$A$2:$A$7000,EDATE($E14,AK$1-1))=0,"",SUMIFS(RAW_매출A!$J$2:$J$7000,RAW_매출A!$B$2:$B$7000,$A14,RAW_매출A!$A$2:$A$7000,EDATE($E14,AK$1-1))/(INDEX(요약_월별시즈널리티!$F$7:$F$18,MONTH(EDATE($E14,AK$1-1)))/100))),"")</f>
        <v/>
      </c>
      <c r="AL14" t="str" cm="1">
        <f t="array" ref="AL14">IFERROR(IF($A14="","",IF(SUMIFS(RAW_매출A!$J$2:$J$7000,RAW_매출A!$B$2:$B$7000,$A14,RAW_매출A!$A$2:$A$7000,EDATE($E14,AL$1-1))=0,"",SUMIFS(RAW_매출A!$J$2:$J$7000,RAW_매출A!$B$2:$B$7000,$A14,RAW_매출A!$A$2:$A$7000,EDATE($E14,AL$1-1))/(INDEX(요약_월별시즈널리티!$F$7:$F$18,MONTH(EDATE($E14,AL$1-1)))/100))),"")</f>
        <v/>
      </c>
      <c r="AM14" t="str" cm="1">
        <f t="array" ref="AM14">IFERROR(IF($A14="","",IF(SUMIFS(RAW_매출A!$J$2:$J$7000,RAW_매출A!$B$2:$B$7000,$A14,RAW_매출A!$A$2:$A$7000,EDATE($E14,AM$1-1))=0,"",SUMIFS(RAW_매출A!$J$2:$J$7000,RAW_매출A!$B$2:$B$7000,$A14,RAW_매출A!$A$2:$A$7000,EDATE($E14,AM$1-1))/(INDEX(요약_월별시즈널리티!$F$7:$F$18,MONTH(EDATE($E14,AM$1-1)))/100))),"")</f>
        <v/>
      </c>
      <c r="AN14" t="str" cm="1">
        <f t="array" ref="AN14">IFERROR(IF($A14="","",IF(SUMIFS(RAW_매출A!$J$2:$J$7000,RAW_매출A!$B$2:$B$7000,$A14,RAW_매출A!$A$2:$A$7000,EDATE($E14,AN$1-1))=0,"",SUMIFS(RAW_매출A!$J$2:$J$7000,RAW_매출A!$B$2:$B$7000,$A14,RAW_매출A!$A$2:$A$7000,EDATE($E14,AN$1-1))/(INDEX(요약_월별시즈널리티!$F$7:$F$18,MONTH(EDATE($E14,AN$1-1)))/100))),"")</f>
        <v/>
      </c>
      <c r="AO14" t="str" cm="1">
        <f t="array" ref="AO14">IFERROR(IF($A14="","",IF(SUMIFS(RAW_매출A!$J$2:$J$7000,RAW_매출A!$B$2:$B$7000,$A14,RAW_매출A!$A$2:$A$7000,EDATE($E14,AO$1-1))=0,"",SUMIFS(RAW_매출A!$J$2:$J$7000,RAW_매출A!$B$2:$B$7000,$A14,RAW_매출A!$A$2:$A$7000,EDATE($E14,AO$1-1))/(INDEX(요약_월별시즈널리티!$F$7:$F$18,MONTH(EDATE($E14,AO$1-1)))/100))),"")</f>
        <v/>
      </c>
      <c r="AP14" t="str" cm="1">
        <f t="array" ref="AP14">IFERROR(IF($A14="","",IF(SUMIFS(RAW_매출A!$J$2:$J$7000,RAW_매출A!$B$2:$B$7000,$A14,RAW_매출A!$A$2:$A$7000,EDATE($E14,AP$1-1))=0,"",SUMIFS(RAW_매출A!$J$2:$J$7000,RAW_매출A!$B$2:$B$7000,$A14,RAW_매출A!$A$2:$A$7000,EDATE($E14,AP$1-1))/(INDEX(요약_월별시즈널리티!$F$7:$F$18,MONTH(EDATE($E14,AP$1-1)))/100))),"")</f>
        <v/>
      </c>
      <c r="AQ14" t="str" cm="1">
        <f t="array" ref="AQ14">IFERROR(IF($A14="","",IF(SUMIFS(RAW_매출A!$J$2:$J$7000,RAW_매출A!$B$2:$B$7000,$A14,RAW_매출A!$A$2:$A$7000,EDATE($E14,AQ$1-1))=0,"",SUMIFS(RAW_매출A!$J$2:$J$7000,RAW_매출A!$B$2:$B$7000,$A14,RAW_매출A!$A$2:$A$7000,EDATE($E14,AQ$1-1))/(INDEX(요약_월별시즈널리티!$F$7:$F$18,MONTH(EDATE($E14,AQ$1-1)))/100))),"")</f>
        <v/>
      </c>
      <c r="AR14" t="str" cm="1">
        <f t="array" ref="AR14">IFERROR(IF($A14="","",IF(SUMIFS(RAW_매출A!$J$2:$J$7000,RAW_매출A!$B$2:$B$7000,$A14,RAW_매출A!$A$2:$A$7000,EDATE($E14,AR$1-1))=0,"",SUMIFS(RAW_매출A!$J$2:$J$7000,RAW_매출A!$B$2:$B$7000,$A14,RAW_매출A!$A$2:$A$7000,EDATE($E14,AR$1-1))/(INDEX(요약_월별시즈널리티!$F$7:$F$18,MONTH(EDATE($E14,AR$1-1)))/100))),"")</f>
        <v/>
      </c>
      <c r="AS14" t="str" cm="1">
        <f t="array" ref="AS14">IFERROR(IF($A14="","",IF(SUMIFS(RAW_매출A!$J$2:$J$7000,RAW_매출A!$B$2:$B$7000,$A14,RAW_매출A!$A$2:$A$7000,EDATE($E14,AS$1-1))=0,"",SUMIFS(RAW_매출A!$J$2:$J$7000,RAW_매출A!$B$2:$B$7000,$A14,RAW_매출A!$A$2:$A$7000,EDATE($E14,AS$1-1))/(INDEX(요약_월별시즈널리티!$F$7:$F$18,MONTH(EDATE($E14,AS$1-1)))/100))),"")</f>
        <v/>
      </c>
      <c r="AT14" t="str" cm="1">
        <f t="array" ref="AT14">IFERROR(IF($A14="","",IF(SUMIFS(RAW_매출A!$J$2:$J$7000,RAW_매출A!$B$2:$B$7000,$A14,RAW_매출A!$A$2:$A$7000,EDATE($E14,AT$1-1))=0,"",SUMIFS(RAW_매출A!$J$2:$J$7000,RAW_매출A!$B$2:$B$7000,$A14,RAW_매출A!$A$2:$A$7000,EDATE($E14,AT$1-1))/(INDEX(요약_월별시즈널리티!$F$7:$F$18,MONTH(EDATE($E14,AT$1-1)))/100))),"")</f>
        <v/>
      </c>
      <c r="AU14" t="str" cm="1">
        <f t="array" ref="AU14">IFERROR(IF($A14="","",IF(SUMIFS(RAW_매출A!$J$2:$J$7000,RAW_매출A!$B$2:$B$7000,$A14,RAW_매출A!$A$2:$A$7000,EDATE($E14,AU$1-1))=0,"",SUMIFS(RAW_매출A!$J$2:$J$7000,RAW_매출A!$B$2:$B$7000,$A14,RAW_매출A!$A$2:$A$7000,EDATE($E14,AU$1-1))/(INDEX(요약_월별시즈널리티!$F$7:$F$18,MONTH(EDATE($E14,AU$1-1)))/100))),"")</f>
        <v/>
      </c>
      <c r="AV14" t="str" cm="1">
        <f t="array" ref="AV14">IFERROR(IF($A14="","",IF(SUMIFS(RAW_매출A!$J$2:$J$7000,RAW_매출A!$B$2:$B$7000,$A14,RAW_매출A!$A$2:$A$7000,EDATE($E14,AV$1-1))=0,"",SUMIFS(RAW_매출A!$J$2:$J$7000,RAW_매출A!$B$2:$B$7000,$A14,RAW_매출A!$A$2:$A$7000,EDATE($E14,AV$1-1))/(INDEX(요약_월별시즈널리티!$F$7:$F$18,MONTH(EDATE($E14,AV$1-1)))/100))),"")</f>
        <v/>
      </c>
      <c r="AW14" t="str" cm="1">
        <f t="array" ref="AW14">IFERROR(IF($A14="","",IF(SUMIFS(RAW_매출A!$J$2:$J$7000,RAW_매출A!$B$2:$B$7000,$A14,RAW_매출A!$A$2:$A$7000,EDATE($E14,AW$1-1))=0,"",SUMIFS(RAW_매출A!$J$2:$J$7000,RAW_매출A!$B$2:$B$7000,$A14,RAW_매출A!$A$2:$A$7000,EDATE($E14,AW$1-1))/(INDEX(요약_월별시즈널리티!$F$7:$F$18,MONTH(EDATE($E14,AW$1-1)))/100))),"")</f>
        <v/>
      </c>
      <c r="AX14" t="str" cm="1">
        <f t="array" ref="AX14">IFERROR(IF($A14="","",IF(SUMIFS(RAW_매출A!$J$2:$J$7000,RAW_매출A!$B$2:$B$7000,$A14,RAW_매출A!$A$2:$A$7000,EDATE($E14,AX$1-1))=0,"",SUMIFS(RAW_매출A!$J$2:$J$7000,RAW_매출A!$B$2:$B$7000,$A14,RAW_매출A!$A$2:$A$7000,EDATE($E14,AX$1-1))/(INDEX(요약_월별시즈널리티!$F$7:$F$18,MONTH(EDATE($E14,AX$1-1)))/100))),"")</f>
        <v/>
      </c>
      <c r="AY14" t="str" cm="1">
        <f t="array" ref="AY14">IFERROR(IF($A14="","",IF(SUMIFS(RAW_매출A!$J$2:$J$7000,RAW_매출A!$B$2:$B$7000,$A14,RAW_매출A!$A$2:$A$7000,EDATE($E14,AY$1-1))=0,"",SUMIFS(RAW_매출A!$J$2:$J$7000,RAW_매출A!$B$2:$B$7000,$A14,RAW_매출A!$A$2:$A$7000,EDATE($E14,AY$1-1))/(INDEX(요약_월별시즈널리티!$F$7:$F$18,MONTH(EDATE($E14,AY$1-1)))/100))),"")</f>
        <v/>
      </c>
      <c r="AZ14" t="str" cm="1">
        <f t="array" ref="AZ14">IFERROR(IF($A14="","",IF(SUMIFS(RAW_매출A!$J$2:$J$7000,RAW_매출A!$B$2:$B$7000,$A14,RAW_매출A!$A$2:$A$7000,EDATE($E14,AZ$1-1))=0,"",SUMIFS(RAW_매출A!$J$2:$J$7000,RAW_매출A!$B$2:$B$7000,$A14,RAW_매출A!$A$2:$A$7000,EDATE($E14,AZ$1-1))/(INDEX(요약_월별시즈널리티!$F$7:$F$18,MONTH(EDATE($E14,AZ$1-1)))/100))),"")</f>
        <v/>
      </c>
      <c r="BA14" t="str" cm="1">
        <f t="array" ref="BA14">IFERROR(IF($A14="","",IF(SUMIFS(RAW_매출A!$J$2:$J$7000,RAW_매출A!$B$2:$B$7000,$A14,RAW_매출A!$A$2:$A$7000,EDATE($E14,BA$1-1))=0,"",SUMIFS(RAW_매출A!$J$2:$J$7000,RAW_매출A!$B$2:$B$7000,$A14,RAW_매출A!$A$2:$A$7000,EDATE($E14,BA$1-1))/(INDEX(요약_월별시즈널리티!$F$7:$F$18,MONTH(EDATE($E14,BA$1-1)))/100))),"")</f>
        <v/>
      </c>
      <c r="BB14" t="str" cm="1">
        <f t="array" ref="BB14">IFERROR(IF($A14="","",IF(SUMIFS(RAW_매출A!$J$2:$J$7000,RAW_매출A!$B$2:$B$7000,$A14,RAW_매출A!$A$2:$A$7000,EDATE($E14,BB$1-1))=0,"",SUMIFS(RAW_매출A!$J$2:$J$7000,RAW_매출A!$B$2:$B$7000,$A14,RAW_매출A!$A$2:$A$7000,EDATE($E14,BB$1-1))/(INDEX(요약_월별시즈널리티!$F$7:$F$18,MONTH(EDATE($E14,BB$1-1)))/100))),"")</f>
        <v/>
      </c>
      <c r="BC14" t="str" cm="1">
        <f t="array" ref="BC14">IFERROR(IF($A14="","",IF(SUMIFS(RAW_매출A!$J$2:$J$7000,RAW_매출A!$B$2:$B$7000,$A14,RAW_매출A!$A$2:$A$7000,EDATE($E14,BC$1-1))=0,"",SUMIFS(RAW_매출A!$J$2:$J$7000,RAW_매출A!$B$2:$B$7000,$A14,RAW_매출A!$A$2:$A$7000,EDATE($E14,BC$1-1))/(INDEX(요약_월별시즈널리티!$F$7:$F$18,MONTH(EDATE($E14,BC$1-1)))/100))),"")</f>
        <v/>
      </c>
      <c r="BD14" t="str" cm="1">
        <f t="array" ref="BD14">IFERROR(IF($A14="","",IF(SUMIFS(RAW_매출A!$J$2:$J$7000,RAW_매출A!$B$2:$B$7000,$A14,RAW_매출A!$A$2:$A$7000,EDATE($E14,BD$1-1))=0,"",SUMIFS(RAW_매출A!$J$2:$J$7000,RAW_매출A!$B$2:$B$7000,$A14,RAW_매출A!$A$2:$A$7000,EDATE($E14,BD$1-1))/(INDEX(요약_월별시즈널리티!$F$7:$F$18,MONTH(EDATE($E14,BD$1-1)))/100))),"")</f>
        <v/>
      </c>
      <c r="BE14" t="str" cm="1">
        <f t="array" ref="BE14">IFERROR(IF($A14="","",IF(SUMIFS(RAW_매출A!$J$2:$J$7000,RAW_매출A!$B$2:$B$7000,$A14,RAW_매출A!$A$2:$A$7000,EDATE($E14,BE$1-1))=0,"",SUMIFS(RAW_매출A!$J$2:$J$7000,RAW_매출A!$B$2:$B$7000,$A14,RAW_매출A!$A$2:$A$7000,EDATE($E14,BE$1-1))/(INDEX(요약_월별시즈널리티!$F$7:$F$18,MONTH(EDATE($E14,BE$1-1)))/100))),"")</f>
        <v/>
      </c>
      <c r="BF14" t="str" cm="1">
        <f t="array" ref="BF14">IFERROR(IF($A14="","",IF(SUMIFS(RAW_매출A!$J$2:$J$7000,RAW_매출A!$B$2:$B$7000,$A14,RAW_매출A!$A$2:$A$7000,EDATE($E14,BF$1-1))=0,"",SUMIFS(RAW_매출A!$J$2:$J$7000,RAW_매출A!$B$2:$B$7000,$A14,RAW_매출A!$A$2:$A$7000,EDATE($E14,BF$1-1))/(INDEX(요약_월별시즈널리티!$F$7:$F$18,MONTH(EDATE($E14,BF$1-1)))/100))),"")</f>
        <v/>
      </c>
      <c r="BG14" t="str" cm="1">
        <f t="array" ref="BG14">IFERROR(IF($A14="","",IF(SUMIFS(RAW_매출A!$J$2:$J$7000,RAW_매출A!$B$2:$B$7000,$A14,RAW_매출A!$A$2:$A$7000,EDATE($E14,BG$1-1))=0,"",SUMIFS(RAW_매출A!$J$2:$J$7000,RAW_매출A!$B$2:$B$7000,$A14,RAW_매출A!$A$2:$A$7000,EDATE($E14,BG$1-1))/(INDEX(요약_월별시즈널리티!$F$7:$F$18,MONTH(EDATE($E14,BG$1-1)))/100))),"")</f>
        <v/>
      </c>
      <c r="BH14" t="str" cm="1">
        <f t="array" ref="BH14">IFERROR(IF($A14="","",IF(SUMIFS(RAW_매출A!$J$2:$J$7000,RAW_매출A!$B$2:$B$7000,$A14,RAW_매출A!$A$2:$A$7000,EDATE($E14,BH$1-1))=0,"",SUMIFS(RAW_매출A!$J$2:$J$7000,RAW_매출A!$B$2:$B$7000,$A14,RAW_매출A!$A$2:$A$7000,EDATE($E14,BH$1-1))/(INDEX(요약_월별시즈널리티!$F$7:$F$18,MONTH(EDATE($E14,BH$1-1)))/100))),"")</f>
        <v/>
      </c>
      <c r="BI14" t="str" cm="1">
        <f t="array" ref="BI14">IFERROR(IF($A14="","",IF(SUMIFS(RAW_매출A!$J$2:$J$7000,RAW_매출A!$B$2:$B$7000,$A14,RAW_매출A!$A$2:$A$7000,EDATE($E14,BI$1-1))=0,"",SUMIFS(RAW_매출A!$J$2:$J$7000,RAW_매출A!$B$2:$B$7000,$A14,RAW_매출A!$A$2:$A$7000,EDATE($E14,BI$1-1))/(INDEX(요약_월별시즈널리티!$F$7:$F$18,MONTH(EDATE($E14,BI$1-1)))/100))),"")</f>
        <v/>
      </c>
      <c r="BJ14" t="str" cm="1">
        <f t="array" ref="BJ14">IFERROR(IF($A14="","",IF(SUMIFS(RAW_매출A!$J$2:$J$7000,RAW_매출A!$B$2:$B$7000,$A14,RAW_매출A!$A$2:$A$7000,EDATE($E14,BJ$1-1))=0,"",SUMIFS(RAW_매출A!$J$2:$J$7000,RAW_매출A!$B$2:$B$7000,$A14,RAW_매출A!$A$2:$A$7000,EDATE($E14,BJ$1-1))/(INDEX(요약_월별시즈널리티!$F$7:$F$18,MONTH(EDATE($E14,BJ$1-1)))/100))),"")</f>
        <v/>
      </c>
      <c r="BK14" t="str" cm="1">
        <f t="array" ref="BK14">IFERROR(IF($A14="","",IF(SUMIFS(RAW_매출A!$J$2:$J$7000,RAW_매출A!$B$2:$B$7000,$A14,RAW_매출A!$A$2:$A$7000,EDATE($E14,BK$1-1))=0,"",SUMIFS(RAW_매출A!$J$2:$J$7000,RAW_매출A!$B$2:$B$7000,$A14,RAW_매출A!$A$2:$A$7000,EDATE($E14,BK$1-1))/(INDEX(요약_월별시즈널리티!$F$7:$F$18,MONTH(EDATE($E14,BK$1-1)))/100))),"")</f>
        <v/>
      </c>
      <c r="BL14" t="str" cm="1">
        <f t="array" ref="BL14">IFERROR(IF($A14="","",IF(SUMIFS(RAW_매출A!$J$2:$J$7000,RAW_매출A!$B$2:$B$7000,$A14,RAW_매출A!$A$2:$A$7000,EDATE($E14,BL$1-1))=0,"",SUMIFS(RAW_매출A!$J$2:$J$7000,RAW_매출A!$B$2:$B$7000,$A14,RAW_매출A!$A$2:$A$7000,EDATE($E14,BL$1-1))/(INDEX(요약_월별시즈널리티!$F$7:$F$18,MONTH(EDATE($E14,BL$1-1)))/100))),"")</f>
        <v/>
      </c>
      <c r="BM14" t="str" cm="1">
        <f t="array" ref="BM14">IFERROR(IF($A14="","",IF(SUMIFS(RAW_매출A!$J$2:$J$7000,RAW_매출A!$B$2:$B$7000,$A14,RAW_매출A!$A$2:$A$7000,EDATE($E14,BM$1-1))=0,"",SUMIFS(RAW_매출A!$J$2:$J$7000,RAW_매출A!$B$2:$B$7000,$A14,RAW_매출A!$A$2:$A$7000,EDATE($E14,BM$1-1))/(INDEX(요약_월별시즈널리티!$F$7:$F$18,MONTH(EDATE($E14,BM$1-1)))/100))),"")</f>
        <v/>
      </c>
      <c r="BN14" t="str" cm="1">
        <f t="array" ref="BN14">IFERROR(IF($A14="","",IF(SUMIFS(RAW_매출A!$J$2:$J$7000,RAW_매출A!$B$2:$B$7000,$A14,RAW_매출A!$A$2:$A$7000,EDATE($E14,BN$1-1))=0,"",SUMIFS(RAW_매출A!$J$2:$J$7000,RAW_매출A!$B$2:$B$7000,$A14,RAW_매출A!$A$2:$A$7000,EDATE($E14,BN$1-1))/(INDEX(요약_월별시즈널리티!$F$7:$F$18,MONTH(EDATE($E14,BN$1-1)))/100))),"")</f>
        <v/>
      </c>
    </row>
    <row r="15" spans="1:66" x14ac:dyDescent="0.3">
      <c r="A15" t="str">
        <f>세팅!A16</f>
        <v>(0014) 수원서둔골드점</v>
      </c>
      <c r="B15" t="str">
        <f>세팅!B16</f>
        <v>150-1</v>
      </c>
      <c r="C15">
        <f t="shared" si="0"/>
        <v>1</v>
      </c>
      <c r="D15" t="str">
        <f t="shared" si="1"/>
        <v>1</v>
      </c>
      <c r="E15" s="1">
        <f>세팅!D16</f>
        <v>45870</v>
      </c>
      <c r="F15">
        <f t="shared" si="2"/>
        <v>3152134.2674766928</v>
      </c>
      <c r="G15" cm="1">
        <f t="array" ref="G15">IFERROR(IF($A15="","",IF(SUMIFS(RAW_매출A!$J$2:$J$7000,RAW_매출A!$B$2:$B$7000,$A15,RAW_매출A!$A$2:$A$7000,EDATE($E15,G$1-1))=0,"",SUMIFS(RAW_매출A!$J$2:$J$7000,RAW_매출A!$B$2:$B$7000,$A15,RAW_매출A!$A$2:$A$7000,EDATE($E15,G$1-1))/(INDEX(요약_월별시즈널리티!$F$7:$F$18,MONTH(EDATE($E15,G$1-1)))/100))),"")</f>
        <v>2530407.6562932939</v>
      </c>
      <c r="H15" cm="1">
        <f t="array" ref="H15">IFERROR(IF($A15="","",IF(SUMIFS(RAW_매출A!$J$2:$J$7000,RAW_매출A!$B$2:$B$7000,$A15,RAW_매출A!$A$2:$A$7000,EDATE($E15,H$1-1))=0,"",SUMIFS(RAW_매출A!$J$2:$J$7000,RAW_매출A!$B$2:$B$7000,$A15,RAW_매출A!$A$2:$A$7000,EDATE($E15,H$1-1))/(INDEX(요약_월별시즈널리티!$F$7:$F$18,MONTH(EDATE($E15,H$1-1)))/100))),"")</f>
        <v>2603412.6827842188</v>
      </c>
      <c r="I15" cm="1">
        <f t="array" ref="I15">IFERROR(IF($A15="","",IF(SUMIFS(RAW_매출A!$J$2:$J$7000,RAW_매출A!$B$2:$B$7000,$A15,RAW_매출A!$A$2:$A$7000,EDATE($E15,I$1-1))=0,"",SUMIFS(RAW_매출A!$J$2:$J$7000,RAW_매출A!$B$2:$B$7000,$A15,RAW_매출A!$A$2:$A$7000,EDATE($E15,I$1-1))/(INDEX(요약_월별시즈널리티!$F$7:$F$18,MONTH(EDATE($E15,I$1-1)))/100))),"")</f>
        <v>2883223.8305621971</v>
      </c>
      <c r="J15" s="28" cm="1">
        <f t="array" ref="J15">IFERROR(IF($A15="","",IF(SUMIFS(RAW_매출A!$J$2:$J$7000,RAW_매출A!$B$2:$B$7000,$A15,RAW_매출A!$A$2:$A$7000,EDATE($E15,J$1-1))=0,"",SUMIFS(RAW_매출A!$J$2:$J$7000,RAW_매출A!$B$2:$B$7000,$A15,RAW_매출A!$A$2:$A$7000,EDATE($E15,J$1-1))/(INDEX(요약_월별시즈널리티!$F$7:$F$18,MONTH(EDATE($E15,J$1-1)))/100))),"")</f>
        <v>3079360.8151454348</v>
      </c>
      <c r="K15" s="28" cm="1">
        <f t="array" ref="K15">IFERROR(IF($A15="","",IF(SUMIFS(RAW_매출A!$J$2:$J$7000,RAW_매출A!$B$2:$B$7000,$A15,RAW_매출A!$A$2:$A$7000,EDATE($E15,K$1-1))=0,"",SUMIFS(RAW_매출A!$J$2:$J$7000,RAW_매출A!$B$2:$B$7000,$A15,RAW_매출A!$A$2:$A$7000,EDATE($E15,K$1-1))/(INDEX(요약_월별시즈널리티!$F$7:$F$18,MONTH(EDATE($E15,K$1-1)))/100))),"")</f>
        <v>2964236.3412334966</v>
      </c>
      <c r="L15" s="28" cm="1">
        <f t="array" ref="L15">IFERROR(IF($A15="","",IF(SUMIFS(RAW_매출A!$J$2:$J$7000,RAW_매출A!$B$2:$B$7000,$A15,RAW_매출A!$A$2:$A$7000,EDATE($E15,L$1-1))=0,"",SUMIFS(RAW_매출A!$J$2:$J$7000,RAW_매출A!$B$2:$B$7000,$A15,RAW_매출A!$A$2:$A$7000,EDATE($E15,L$1-1))/(INDEX(요약_월별시즈널리티!$F$7:$F$18,MONTH(EDATE($E15,L$1-1)))/100))),"")</f>
        <v>2741119.7619395847</v>
      </c>
      <c r="M15" s="28" cm="1">
        <f t="array" ref="M15">IFERROR(IF($A15="","",IF(SUMIFS(RAW_매출A!$J$2:$J$7000,RAW_매출A!$B$2:$B$7000,$A15,RAW_매출A!$A$2:$A$7000,EDATE($E15,M$1-1))=0,"",SUMIFS(RAW_매출A!$J$2:$J$7000,RAW_매출A!$B$2:$B$7000,$A15,RAW_매출A!$A$2:$A$7000,EDATE($E15,M$1-1))/(INDEX(요약_월별시즈널리티!$F$7:$F$18,MONTH(EDATE($E15,M$1-1)))/100))),"")</f>
        <v>3395213.5400930182</v>
      </c>
      <c r="N15" s="28" cm="1">
        <f t="array" ref="N15">IFERROR(IF($A15="","",IF(SUMIFS(RAW_매출A!$J$2:$J$7000,RAW_매출A!$B$2:$B$7000,$A15,RAW_매출A!$A$2:$A$7000,EDATE($E15,N$1-1))=0,"",SUMIFS(RAW_매출A!$J$2:$J$7000,RAW_매출A!$B$2:$B$7000,$A15,RAW_매출A!$A$2:$A$7000,EDATE($E15,N$1-1))/(INDEX(요약_월별시즈널리티!$F$7:$F$18,MONTH(EDATE($E15,N$1-1)))/100))),"")</f>
        <v>3220436.8160977317</v>
      </c>
      <c r="O15" s="28" cm="1">
        <f t="array" ref="O15">IFERROR(IF($A15="","",IF(SUMIFS(RAW_매출A!$J$2:$J$7000,RAW_매출A!$B$2:$B$7000,$A15,RAW_매출A!$A$2:$A$7000,EDATE($E15,O$1-1))=0,"",SUMIFS(RAW_매출A!$J$2:$J$7000,RAW_매출A!$B$2:$B$7000,$A15,RAW_매출A!$A$2:$A$7000,EDATE($E15,O$1-1))/(INDEX(요약_월별시즈널리티!$F$7:$F$18,MONTH(EDATE($E15,O$1-1)))/100))),"")</f>
        <v>3512438.3303508908</v>
      </c>
      <c r="P15" cm="1">
        <f t="array" ref="P15">IFERROR(IF($A15="","",IF(SUMIFS(RAW_매출A!$J$2:$J$7000,RAW_매출A!$B$2:$B$7000,$A15,RAW_매출A!$A$2:$A$7000,EDATE($E15,P$1-1))=0,"",SUMIFS(RAW_매출A!$J$2:$J$7000,RAW_매출A!$B$2:$B$7000,$A15,RAW_매출A!$A$2:$A$7000,EDATE($E15,P$1-1))/(INDEX(요약_월별시즈널리티!$F$7:$F$18,MONTH(EDATE($E15,P$1-1)))/100))),"")</f>
        <v>3384837.0668583759</v>
      </c>
      <c r="Q15" cm="1">
        <f t="array" ref="Q15">IFERROR(IF($A15="","",IF(SUMIFS(RAW_매출A!$J$2:$J$7000,RAW_매출A!$B$2:$B$7000,$A15,RAW_매출A!$A$2:$A$7000,EDATE($E15,Q$1-1))=0,"",SUMIFS(RAW_매출A!$J$2:$J$7000,RAW_매출A!$B$2:$B$7000,$A15,RAW_매출A!$A$2:$A$7000,EDATE($E15,Q$1-1))/(INDEX(요약_월별시즈널리티!$F$7:$F$18,MONTH(EDATE($E15,Q$1-1)))/100))),"")</f>
        <v>2621402.1393306446</v>
      </c>
      <c r="R15" t="str" cm="1">
        <f t="array" ref="R15">IFERROR(IF($A15="","",IF(SUMIFS(RAW_매출A!$J$2:$J$7000,RAW_매출A!$B$2:$B$7000,$A15,RAW_매출A!$A$2:$A$7000,EDATE($E15,R$1-1))=0,"",SUMIFS(RAW_매출A!$J$2:$J$7000,RAW_매출A!$B$2:$B$7000,$A15,RAW_매출A!$A$2:$A$7000,EDATE($E15,R$1-1))/(INDEX(요약_월별시즈널리티!$F$7:$F$18,MONTH(EDATE($E15,R$1-1)))/100))),"")</f>
        <v/>
      </c>
      <c r="S15" t="str" cm="1">
        <f t="array" ref="S15">IFERROR(IF($A15="","",IF(SUMIFS(RAW_매출A!$J$2:$J$7000,RAW_매출A!$B$2:$B$7000,$A15,RAW_매출A!$A$2:$A$7000,EDATE($E15,S$1-1))=0,"",SUMIFS(RAW_매출A!$J$2:$J$7000,RAW_매출A!$B$2:$B$7000,$A15,RAW_매출A!$A$2:$A$7000,EDATE($E15,S$1-1))/(INDEX(요약_월별시즈널리티!$F$7:$F$18,MONTH(EDATE($E15,S$1-1)))/100))),"")</f>
        <v/>
      </c>
      <c r="T15" t="str" cm="1">
        <f t="array" ref="T15">IFERROR(IF($A15="","",IF(SUMIFS(RAW_매출A!$J$2:$J$7000,RAW_매출A!$B$2:$B$7000,$A15,RAW_매출A!$A$2:$A$7000,EDATE($E15,T$1-1))=0,"",SUMIFS(RAW_매출A!$J$2:$J$7000,RAW_매출A!$B$2:$B$7000,$A15,RAW_매출A!$A$2:$A$7000,EDATE($E15,T$1-1))/(INDEX(요약_월별시즈널리티!$F$7:$F$18,MONTH(EDATE($E15,T$1-1)))/100))),"")</f>
        <v/>
      </c>
      <c r="U15" t="str" cm="1">
        <f t="array" ref="U15">IFERROR(IF($A15="","",IF(SUMIFS(RAW_매출A!$J$2:$J$7000,RAW_매출A!$B$2:$B$7000,$A15,RAW_매출A!$A$2:$A$7000,EDATE($E15,U$1-1))=0,"",SUMIFS(RAW_매출A!$J$2:$J$7000,RAW_매출A!$B$2:$B$7000,$A15,RAW_매출A!$A$2:$A$7000,EDATE($E15,U$1-1))/(INDEX(요약_월별시즈널리티!$F$7:$F$18,MONTH(EDATE($E15,U$1-1)))/100))),"")</f>
        <v/>
      </c>
      <c r="V15" t="str" cm="1">
        <f t="array" ref="V15">IFERROR(IF($A15="","",IF(SUMIFS(RAW_매출A!$J$2:$J$7000,RAW_매출A!$B$2:$B$7000,$A15,RAW_매출A!$A$2:$A$7000,EDATE($E15,V$1-1))=0,"",SUMIFS(RAW_매출A!$J$2:$J$7000,RAW_매출A!$B$2:$B$7000,$A15,RAW_매출A!$A$2:$A$7000,EDATE($E15,V$1-1))/(INDEX(요약_월별시즈널리티!$F$7:$F$18,MONTH(EDATE($E15,V$1-1)))/100))),"")</f>
        <v/>
      </c>
      <c r="W15" t="str" cm="1">
        <f t="array" ref="W15">IFERROR(IF($A15="","",IF(SUMIFS(RAW_매출A!$J$2:$J$7000,RAW_매출A!$B$2:$B$7000,$A15,RAW_매출A!$A$2:$A$7000,EDATE($E15,W$1-1))=0,"",SUMIFS(RAW_매출A!$J$2:$J$7000,RAW_매출A!$B$2:$B$7000,$A15,RAW_매출A!$A$2:$A$7000,EDATE($E15,W$1-1))/(INDEX(요약_월별시즈널리티!$F$7:$F$18,MONTH(EDATE($E15,W$1-1)))/100))),"")</f>
        <v/>
      </c>
      <c r="X15" t="str" cm="1">
        <f t="array" ref="X15">IFERROR(IF($A15="","",IF(SUMIFS(RAW_매출A!$J$2:$J$7000,RAW_매출A!$B$2:$B$7000,$A15,RAW_매출A!$A$2:$A$7000,EDATE($E15,X$1-1))=0,"",SUMIFS(RAW_매출A!$J$2:$J$7000,RAW_매출A!$B$2:$B$7000,$A15,RAW_매출A!$A$2:$A$7000,EDATE($E15,X$1-1))/(INDEX(요약_월별시즈널리티!$F$7:$F$18,MONTH(EDATE($E15,X$1-1)))/100))),"")</f>
        <v/>
      </c>
      <c r="Y15" t="str" cm="1">
        <f t="array" ref="Y15">IFERROR(IF($A15="","",IF(SUMIFS(RAW_매출A!$J$2:$J$7000,RAW_매출A!$B$2:$B$7000,$A15,RAW_매출A!$A$2:$A$7000,EDATE($E15,Y$1-1))=0,"",SUMIFS(RAW_매출A!$J$2:$J$7000,RAW_매출A!$B$2:$B$7000,$A15,RAW_매출A!$A$2:$A$7000,EDATE($E15,Y$1-1))/(INDEX(요약_월별시즈널리티!$F$7:$F$18,MONTH(EDATE($E15,Y$1-1)))/100))),"")</f>
        <v/>
      </c>
      <c r="Z15" t="str" cm="1">
        <f t="array" ref="Z15">IFERROR(IF($A15="","",IF(SUMIFS(RAW_매출A!$J$2:$J$7000,RAW_매출A!$B$2:$B$7000,$A15,RAW_매출A!$A$2:$A$7000,EDATE($E15,Z$1-1))=0,"",SUMIFS(RAW_매출A!$J$2:$J$7000,RAW_매출A!$B$2:$B$7000,$A15,RAW_매출A!$A$2:$A$7000,EDATE($E15,Z$1-1))/(INDEX(요약_월별시즈널리티!$F$7:$F$18,MONTH(EDATE($E15,Z$1-1)))/100))),"")</f>
        <v/>
      </c>
      <c r="AA15" t="str" cm="1">
        <f t="array" ref="AA15">IFERROR(IF($A15="","",IF(SUMIFS(RAW_매출A!$J$2:$J$7000,RAW_매출A!$B$2:$B$7000,$A15,RAW_매출A!$A$2:$A$7000,EDATE($E15,AA$1-1))=0,"",SUMIFS(RAW_매출A!$J$2:$J$7000,RAW_매출A!$B$2:$B$7000,$A15,RAW_매출A!$A$2:$A$7000,EDATE($E15,AA$1-1))/(INDEX(요약_월별시즈널리티!$F$7:$F$18,MONTH(EDATE($E15,AA$1-1)))/100))),"")</f>
        <v/>
      </c>
      <c r="AB15" t="str" cm="1">
        <f t="array" ref="AB15">IFERROR(IF($A15="","",IF(SUMIFS(RAW_매출A!$J$2:$J$7000,RAW_매출A!$B$2:$B$7000,$A15,RAW_매출A!$A$2:$A$7000,EDATE($E15,AB$1-1))=0,"",SUMIFS(RAW_매출A!$J$2:$J$7000,RAW_매출A!$B$2:$B$7000,$A15,RAW_매출A!$A$2:$A$7000,EDATE($E15,AB$1-1))/(INDEX(요약_월별시즈널리티!$F$7:$F$18,MONTH(EDATE($E15,AB$1-1)))/100))),"")</f>
        <v/>
      </c>
      <c r="AC15" t="str" cm="1">
        <f t="array" ref="AC15">IFERROR(IF($A15="","",IF(SUMIFS(RAW_매출A!$J$2:$J$7000,RAW_매출A!$B$2:$B$7000,$A15,RAW_매출A!$A$2:$A$7000,EDATE($E15,AC$1-1))=0,"",SUMIFS(RAW_매출A!$J$2:$J$7000,RAW_매출A!$B$2:$B$7000,$A15,RAW_매출A!$A$2:$A$7000,EDATE($E15,AC$1-1))/(INDEX(요약_월별시즈널리티!$F$7:$F$18,MONTH(EDATE($E15,AC$1-1)))/100))),"")</f>
        <v/>
      </c>
      <c r="AD15" t="str" cm="1">
        <f t="array" ref="AD15">IFERROR(IF($A15="","",IF(SUMIFS(RAW_매출A!$J$2:$J$7000,RAW_매출A!$B$2:$B$7000,$A15,RAW_매출A!$A$2:$A$7000,EDATE($E15,AD$1-1))=0,"",SUMIFS(RAW_매출A!$J$2:$J$7000,RAW_매출A!$B$2:$B$7000,$A15,RAW_매출A!$A$2:$A$7000,EDATE($E15,AD$1-1))/(INDEX(요약_월별시즈널리티!$F$7:$F$18,MONTH(EDATE($E15,AD$1-1)))/100))),"")</f>
        <v/>
      </c>
      <c r="AE15" t="str" cm="1">
        <f t="array" ref="AE15">IFERROR(IF($A15="","",IF(SUMIFS(RAW_매출A!$J$2:$J$7000,RAW_매출A!$B$2:$B$7000,$A15,RAW_매출A!$A$2:$A$7000,EDATE($E15,AE$1-1))=0,"",SUMIFS(RAW_매출A!$J$2:$J$7000,RAW_매출A!$B$2:$B$7000,$A15,RAW_매출A!$A$2:$A$7000,EDATE($E15,AE$1-1))/(INDEX(요약_월별시즈널리티!$F$7:$F$18,MONTH(EDATE($E15,AE$1-1)))/100))),"")</f>
        <v/>
      </c>
      <c r="AF15" t="str" cm="1">
        <f t="array" ref="AF15">IFERROR(IF($A15="","",IF(SUMIFS(RAW_매출A!$J$2:$J$7000,RAW_매출A!$B$2:$B$7000,$A15,RAW_매출A!$A$2:$A$7000,EDATE($E15,AF$1-1))=0,"",SUMIFS(RAW_매출A!$J$2:$J$7000,RAW_매출A!$B$2:$B$7000,$A15,RAW_매출A!$A$2:$A$7000,EDATE($E15,AF$1-1))/(INDEX(요약_월별시즈널리티!$F$7:$F$18,MONTH(EDATE($E15,AF$1-1)))/100))),"")</f>
        <v/>
      </c>
      <c r="AG15" t="str" cm="1">
        <f t="array" ref="AG15">IFERROR(IF($A15="","",IF(SUMIFS(RAW_매출A!$J$2:$J$7000,RAW_매출A!$B$2:$B$7000,$A15,RAW_매출A!$A$2:$A$7000,EDATE($E15,AG$1-1))=0,"",SUMIFS(RAW_매출A!$J$2:$J$7000,RAW_매출A!$B$2:$B$7000,$A15,RAW_매출A!$A$2:$A$7000,EDATE($E15,AG$1-1))/(INDEX(요약_월별시즈널리티!$F$7:$F$18,MONTH(EDATE($E15,AG$1-1)))/100))),"")</f>
        <v/>
      </c>
      <c r="AH15" t="str" cm="1">
        <f t="array" ref="AH15">IFERROR(IF($A15="","",IF(SUMIFS(RAW_매출A!$J$2:$J$7000,RAW_매출A!$B$2:$B$7000,$A15,RAW_매출A!$A$2:$A$7000,EDATE($E15,AH$1-1))=0,"",SUMIFS(RAW_매출A!$J$2:$J$7000,RAW_매출A!$B$2:$B$7000,$A15,RAW_매출A!$A$2:$A$7000,EDATE($E15,AH$1-1))/(INDEX(요약_월별시즈널리티!$F$7:$F$18,MONTH(EDATE($E15,AH$1-1)))/100))),"")</f>
        <v/>
      </c>
      <c r="AI15" t="str" cm="1">
        <f t="array" ref="AI15">IFERROR(IF($A15="","",IF(SUMIFS(RAW_매출A!$J$2:$J$7000,RAW_매출A!$B$2:$B$7000,$A15,RAW_매출A!$A$2:$A$7000,EDATE($E15,AI$1-1))=0,"",SUMIFS(RAW_매출A!$J$2:$J$7000,RAW_매출A!$B$2:$B$7000,$A15,RAW_매출A!$A$2:$A$7000,EDATE($E15,AI$1-1))/(INDEX(요약_월별시즈널리티!$F$7:$F$18,MONTH(EDATE($E15,AI$1-1)))/100))),"")</f>
        <v/>
      </c>
      <c r="AJ15" t="str" cm="1">
        <f t="array" ref="AJ15">IFERROR(IF($A15="","",IF(SUMIFS(RAW_매출A!$J$2:$J$7000,RAW_매출A!$B$2:$B$7000,$A15,RAW_매출A!$A$2:$A$7000,EDATE($E15,AJ$1-1))=0,"",SUMIFS(RAW_매출A!$J$2:$J$7000,RAW_매출A!$B$2:$B$7000,$A15,RAW_매출A!$A$2:$A$7000,EDATE($E15,AJ$1-1))/(INDEX(요약_월별시즈널리티!$F$7:$F$18,MONTH(EDATE($E15,AJ$1-1)))/100))),"")</f>
        <v/>
      </c>
      <c r="AK15" t="str" cm="1">
        <f t="array" ref="AK15">IFERROR(IF($A15="","",IF(SUMIFS(RAW_매출A!$J$2:$J$7000,RAW_매출A!$B$2:$B$7000,$A15,RAW_매출A!$A$2:$A$7000,EDATE($E15,AK$1-1))=0,"",SUMIFS(RAW_매출A!$J$2:$J$7000,RAW_매출A!$B$2:$B$7000,$A15,RAW_매출A!$A$2:$A$7000,EDATE($E15,AK$1-1))/(INDEX(요약_월별시즈널리티!$F$7:$F$18,MONTH(EDATE($E15,AK$1-1)))/100))),"")</f>
        <v/>
      </c>
      <c r="AL15" t="str" cm="1">
        <f t="array" ref="AL15">IFERROR(IF($A15="","",IF(SUMIFS(RAW_매출A!$J$2:$J$7000,RAW_매출A!$B$2:$B$7000,$A15,RAW_매출A!$A$2:$A$7000,EDATE($E15,AL$1-1))=0,"",SUMIFS(RAW_매출A!$J$2:$J$7000,RAW_매출A!$B$2:$B$7000,$A15,RAW_매출A!$A$2:$A$7000,EDATE($E15,AL$1-1))/(INDEX(요약_월별시즈널리티!$F$7:$F$18,MONTH(EDATE($E15,AL$1-1)))/100))),"")</f>
        <v/>
      </c>
      <c r="AM15" t="str" cm="1">
        <f t="array" ref="AM15">IFERROR(IF($A15="","",IF(SUMIFS(RAW_매출A!$J$2:$J$7000,RAW_매출A!$B$2:$B$7000,$A15,RAW_매출A!$A$2:$A$7000,EDATE($E15,AM$1-1))=0,"",SUMIFS(RAW_매출A!$J$2:$J$7000,RAW_매출A!$B$2:$B$7000,$A15,RAW_매출A!$A$2:$A$7000,EDATE($E15,AM$1-1))/(INDEX(요약_월별시즈널리티!$F$7:$F$18,MONTH(EDATE($E15,AM$1-1)))/100))),"")</f>
        <v/>
      </c>
      <c r="AN15" t="str" cm="1">
        <f t="array" ref="AN15">IFERROR(IF($A15="","",IF(SUMIFS(RAW_매출A!$J$2:$J$7000,RAW_매출A!$B$2:$B$7000,$A15,RAW_매출A!$A$2:$A$7000,EDATE($E15,AN$1-1))=0,"",SUMIFS(RAW_매출A!$J$2:$J$7000,RAW_매출A!$B$2:$B$7000,$A15,RAW_매출A!$A$2:$A$7000,EDATE($E15,AN$1-1))/(INDEX(요약_월별시즈널리티!$F$7:$F$18,MONTH(EDATE($E15,AN$1-1)))/100))),"")</f>
        <v/>
      </c>
      <c r="AO15" t="str" cm="1">
        <f t="array" ref="AO15">IFERROR(IF($A15="","",IF(SUMIFS(RAW_매출A!$J$2:$J$7000,RAW_매출A!$B$2:$B$7000,$A15,RAW_매출A!$A$2:$A$7000,EDATE($E15,AO$1-1))=0,"",SUMIFS(RAW_매출A!$J$2:$J$7000,RAW_매출A!$B$2:$B$7000,$A15,RAW_매출A!$A$2:$A$7000,EDATE($E15,AO$1-1))/(INDEX(요약_월별시즈널리티!$F$7:$F$18,MONTH(EDATE($E15,AO$1-1)))/100))),"")</f>
        <v/>
      </c>
      <c r="AP15" t="str" cm="1">
        <f t="array" ref="AP15">IFERROR(IF($A15="","",IF(SUMIFS(RAW_매출A!$J$2:$J$7000,RAW_매출A!$B$2:$B$7000,$A15,RAW_매출A!$A$2:$A$7000,EDATE($E15,AP$1-1))=0,"",SUMIFS(RAW_매출A!$J$2:$J$7000,RAW_매출A!$B$2:$B$7000,$A15,RAW_매출A!$A$2:$A$7000,EDATE($E15,AP$1-1))/(INDEX(요약_월별시즈널리티!$F$7:$F$18,MONTH(EDATE($E15,AP$1-1)))/100))),"")</f>
        <v/>
      </c>
      <c r="AQ15" t="str" cm="1">
        <f t="array" ref="AQ15">IFERROR(IF($A15="","",IF(SUMIFS(RAW_매출A!$J$2:$J$7000,RAW_매출A!$B$2:$B$7000,$A15,RAW_매출A!$A$2:$A$7000,EDATE($E15,AQ$1-1))=0,"",SUMIFS(RAW_매출A!$J$2:$J$7000,RAW_매출A!$B$2:$B$7000,$A15,RAW_매출A!$A$2:$A$7000,EDATE($E15,AQ$1-1))/(INDEX(요약_월별시즈널리티!$F$7:$F$18,MONTH(EDATE($E15,AQ$1-1)))/100))),"")</f>
        <v/>
      </c>
      <c r="AR15" t="str" cm="1">
        <f t="array" ref="AR15">IFERROR(IF($A15="","",IF(SUMIFS(RAW_매출A!$J$2:$J$7000,RAW_매출A!$B$2:$B$7000,$A15,RAW_매출A!$A$2:$A$7000,EDATE($E15,AR$1-1))=0,"",SUMIFS(RAW_매출A!$J$2:$J$7000,RAW_매출A!$B$2:$B$7000,$A15,RAW_매출A!$A$2:$A$7000,EDATE($E15,AR$1-1))/(INDEX(요약_월별시즈널리티!$F$7:$F$18,MONTH(EDATE($E15,AR$1-1)))/100))),"")</f>
        <v/>
      </c>
      <c r="AS15" t="str" cm="1">
        <f t="array" ref="AS15">IFERROR(IF($A15="","",IF(SUMIFS(RAW_매출A!$J$2:$J$7000,RAW_매출A!$B$2:$B$7000,$A15,RAW_매출A!$A$2:$A$7000,EDATE($E15,AS$1-1))=0,"",SUMIFS(RAW_매출A!$J$2:$J$7000,RAW_매출A!$B$2:$B$7000,$A15,RAW_매출A!$A$2:$A$7000,EDATE($E15,AS$1-1))/(INDEX(요약_월별시즈널리티!$F$7:$F$18,MONTH(EDATE($E15,AS$1-1)))/100))),"")</f>
        <v/>
      </c>
      <c r="AT15" t="str" cm="1">
        <f t="array" ref="AT15">IFERROR(IF($A15="","",IF(SUMIFS(RAW_매출A!$J$2:$J$7000,RAW_매출A!$B$2:$B$7000,$A15,RAW_매출A!$A$2:$A$7000,EDATE($E15,AT$1-1))=0,"",SUMIFS(RAW_매출A!$J$2:$J$7000,RAW_매출A!$B$2:$B$7000,$A15,RAW_매출A!$A$2:$A$7000,EDATE($E15,AT$1-1))/(INDEX(요약_월별시즈널리티!$F$7:$F$18,MONTH(EDATE($E15,AT$1-1)))/100))),"")</f>
        <v/>
      </c>
      <c r="AU15" t="str" cm="1">
        <f t="array" ref="AU15">IFERROR(IF($A15="","",IF(SUMIFS(RAW_매출A!$J$2:$J$7000,RAW_매출A!$B$2:$B$7000,$A15,RAW_매출A!$A$2:$A$7000,EDATE($E15,AU$1-1))=0,"",SUMIFS(RAW_매출A!$J$2:$J$7000,RAW_매출A!$B$2:$B$7000,$A15,RAW_매출A!$A$2:$A$7000,EDATE($E15,AU$1-1))/(INDEX(요약_월별시즈널리티!$F$7:$F$18,MONTH(EDATE($E15,AU$1-1)))/100))),"")</f>
        <v/>
      </c>
      <c r="AV15" t="str" cm="1">
        <f t="array" ref="AV15">IFERROR(IF($A15="","",IF(SUMIFS(RAW_매출A!$J$2:$J$7000,RAW_매출A!$B$2:$B$7000,$A15,RAW_매출A!$A$2:$A$7000,EDATE($E15,AV$1-1))=0,"",SUMIFS(RAW_매출A!$J$2:$J$7000,RAW_매출A!$B$2:$B$7000,$A15,RAW_매출A!$A$2:$A$7000,EDATE($E15,AV$1-1))/(INDEX(요약_월별시즈널리티!$F$7:$F$18,MONTH(EDATE($E15,AV$1-1)))/100))),"")</f>
        <v/>
      </c>
      <c r="AW15" t="str" cm="1">
        <f t="array" ref="AW15">IFERROR(IF($A15="","",IF(SUMIFS(RAW_매출A!$J$2:$J$7000,RAW_매출A!$B$2:$B$7000,$A15,RAW_매출A!$A$2:$A$7000,EDATE($E15,AW$1-1))=0,"",SUMIFS(RAW_매출A!$J$2:$J$7000,RAW_매출A!$B$2:$B$7000,$A15,RAW_매출A!$A$2:$A$7000,EDATE($E15,AW$1-1))/(INDEX(요약_월별시즈널리티!$F$7:$F$18,MONTH(EDATE($E15,AW$1-1)))/100))),"")</f>
        <v/>
      </c>
      <c r="AX15" t="str" cm="1">
        <f t="array" ref="AX15">IFERROR(IF($A15="","",IF(SUMIFS(RAW_매출A!$J$2:$J$7000,RAW_매출A!$B$2:$B$7000,$A15,RAW_매출A!$A$2:$A$7000,EDATE($E15,AX$1-1))=0,"",SUMIFS(RAW_매출A!$J$2:$J$7000,RAW_매출A!$B$2:$B$7000,$A15,RAW_매출A!$A$2:$A$7000,EDATE($E15,AX$1-1))/(INDEX(요약_월별시즈널리티!$F$7:$F$18,MONTH(EDATE($E15,AX$1-1)))/100))),"")</f>
        <v/>
      </c>
      <c r="AY15" t="str" cm="1">
        <f t="array" ref="AY15">IFERROR(IF($A15="","",IF(SUMIFS(RAW_매출A!$J$2:$J$7000,RAW_매출A!$B$2:$B$7000,$A15,RAW_매출A!$A$2:$A$7000,EDATE($E15,AY$1-1))=0,"",SUMIFS(RAW_매출A!$J$2:$J$7000,RAW_매출A!$B$2:$B$7000,$A15,RAW_매출A!$A$2:$A$7000,EDATE($E15,AY$1-1))/(INDEX(요약_월별시즈널리티!$F$7:$F$18,MONTH(EDATE($E15,AY$1-1)))/100))),"")</f>
        <v/>
      </c>
      <c r="AZ15" t="str" cm="1">
        <f t="array" ref="AZ15">IFERROR(IF($A15="","",IF(SUMIFS(RAW_매출A!$J$2:$J$7000,RAW_매출A!$B$2:$B$7000,$A15,RAW_매출A!$A$2:$A$7000,EDATE($E15,AZ$1-1))=0,"",SUMIFS(RAW_매출A!$J$2:$J$7000,RAW_매출A!$B$2:$B$7000,$A15,RAW_매출A!$A$2:$A$7000,EDATE($E15,AZ$1-1))/(INDEX(요약_월별시즈널리티!$F$7:$F$18,MONTH(EDATE($E15,AZ$1-1)))/100))),"")</f>
        <v/>
      </c>
      <c r="BA15" t="str" cm="1">
        <f t="array" ref="BA15">IFERROR(IF($A15="","",IF(SUMIFS(RAW_매출A!$J$2:$J$7000,RAW_매출A!$B$2:$B$7000,$A15,RAW_매출A!$A$2:$A$7000,EDATE($E15,BA$1-1))=0,"",SUMIFS(RAW_매출A!$J$2:$J$7000,RAW_매출A!$B$2:$B$7000,$A15,RAW_매출A!$A$2:$A$7000,EDATE($E15,BA$1-1))/(INDEX(요약_월별시즈널리티!$F$7:$F$18,MONTH(EDATE($E15,BA$1-1)))/100))),"")</f>
        <v/>
      </c>
      <c r="BB15" t="str" cm="1">
        <f t="array" ref="BB15">IFERROR(IF($A15="","",IF(SUMIFS(RAW_매출A!$J$2:$J$7000,RAW_매출A!$B$2:$B$7000,$A15,RAW_매출A!$A$2:$A$7000,EDATE($E15,BB$1-1))=0,"",SUMIFS(RAW_매출A!$J$2:$J$7000,RAW_매출A!$B$2:$B$7000,$A15,RAW_매출A!$A$2:$A$7000,EDATE($E15,BB$1-1))/(INDEX(요약_월별시즈널리티!$F$7:$F$18,MONTH(EDATE($E15,BB$1-1)))/100))),"")</f>
        <v/>
      </c>
      <c r="BC15" t="str" cm="1">
        <f t="array" ref="BC15">IFERROR(IF($A15="","",IF(SUMIFS(RAW_매출A!$J$2:$J$7000,RAW_매출A!$B$2:$B$7000,$A15,RAW_매출A!$A$2:$A$7000,EDATE($E15,BC$1-1))=0,"",SUMIFS(RAW_매출A!$J$2:$J$7000,RAW_매출A!$B$2:$B$7000,$A15,RAW_매출A!$A$2:$A$7000,EDATE($E15,BC$1-1))/(INDEX(요약_월별시즈널리티!$F$7:$F$18,MONTH(EDATE($E15,BC$1-1)))/100))),"")</f>
        <v/>
      </c>
      <c r="BD15" t="str" cm="1">
        <f t="array" ref="BD15">IFERROR(IF($A15="","",IF(SUMIFS(RAW_매출A!$J$2:$J$7000,RAW_매출A!$B$2:$B$7000,$A15,RAW_매출A!$A$2:$A$7000,EDATE($E15,BD$1-1))=0,"",SUMIFS(RAW_매출A!$J$2:$J$7000,RAW_매출A!$B$2:$B$7000,$A15,RAW_매출A!$A$2:$A$7000,EDATE($E15,BD$1-1))/(INDEX(요약_월별시즈널리티!$F$7:$F$18,MONTH(EDATE($E15,BD$1-1)))/100))),"")</f>
        <v/>
      </c>
      <c r="BE15" t="str" cm="1">
        <f t="array" ref="BE15">IFERROR(IF($A15="","",IF(SUMIFS(RAW_매출A!$J$2:$J$7000,RAW_매출A!$B$2:$B$7000,$A15,RAW_매출A!$A$2:$A$7000,EDATE($E15,BE$1-1))=0,"",SUMIFS(RAW_매출A!$J$2:$J$7000,RAW_매출A!$B$2:$B$7000,$A15,RAW_매출A!$A$2:$A$7000,EDATE($E15,BE$1-1))/(INDEX(요약_월별시즈널리티!$F$7:$F$18,MONTH(EDATE($E15,BE$1-1)))/100))),"")</f>
        <v/>
      </c>
      <c r="BF15" t="str" cm="1">
        <f t="array" ref="BF15">IFERROR(IF($A15="","",IF(SUMIFS(RAW_매출A!$J$2:$J$7000,RAW_매출A!$B$2:$B$7000,$A15,RAW_매출A!$A$2:$A$7000,EDATE($E15,BF$1-1))=0,"",SUMIFS(RAW_매출A!$J$2:$J$7000,RAW_매출A!$B$2:$B$7000,$A15,RAW_매출A!$A$2:$A$7000,EDATE($E15,BF$1-1))/(INDEX(요약_월별시즈널리티!$F$7:$F$18,MONTH(EDATE($E15,BF$1-1)))/100))),"")</f>
        <v/>
      </c>
      <c r="BG15" t="str" cm="1">
        <f t="array" ref="BG15">IFERROR(IF($A15="","",IF(SUMIFS(RAW_매출A!$J$2:$J$7000,RAW_매출A!$B$2:$B$7000,$A15,RAW_매출A!$A$2:$A$7000,EDATE($E15,BG$1-1))=0,"",SUMIFS(RAW_매출A!$J$2:$J$7000,RAW_매출A!$B$2:$B$7000,$A15,RAW_매출A!$A$2:$A$7000,EDATE($E15,BG$1-1))/(INDEX(요약_월별시즈널리티!$F$7:$F$18,MONTH(EDATE($E15,BG$1-1)))/100))),"")</f>
        <v/>
      </c>
      <c r="BH15" t="str" cm="1">
        <f t="array" ref="BH15">IFERROR(IF($A15="","",IF(SUMIFS(RAW_매출A!$J$2:$J$7000,RAW_매출A!$B$2:$B$7000,$A15,RAW_매출A!$A$2:$A$7000,EDATE($E15,BH$1-1))=0,"",SUMIFS(RAW_매출A!$J$2:$J$7000,RAW_매출A!$B$2:$B$7000,$A15,RAW_매출A!$A$2:$A$7000,EDATE($E15,BH$1-1))/(INDEX(요약_월별시즈널리티!$F$7:$F$18,MONTH(EDATE($E15,BH$1-1)))/100))),"")</f>
        <v/>
      </c>
      <c r="BI15" t="str" cm="1">
        <f t="array" ref="BI15">IFERROR(IF($A15="","",IF(SUMIFS(RAW_매출A!$J$2:$J$7000,RAW_매출A!$B$2:$B$7000,$A15,RAW_매출A!$A$2:$A$7000,EDATE($E15,BI$1-1))=0,"",SUMIFS(RAW_매출A!$J$2:$J$7000,RAW_매출A!$B$2:$B$7000,$A15,RAW_매출A!$A$2:$A$7000,EDATE($E15,BI$1-1))/(INDEX(요약_월별시즈널리티!$F$7:$F$18,MONTH(EDATE($E15,BI$1-1)))/100))),"")</f>
        <v/>
      </c>
      <c r="BJ15" t="str" cm="1">
        <f t="array" ref="BJ15">IFERROR(IF($A15="","",IF(SUMIFS(RAW_매출A!$J$2:$J$7000,RAW_매출A!$B$2:$B$7000,$A15,RAW_매출A!$A$2:$A$7000,EDATE($E15,BJ$1-1))=0,"",SUMIFS(RAW_매출A!$J$2:$J$7000,RAW_매출A!$B$2:$B$7000,$A15,RAW_매출A!$A$2:$A$7000,EDATE($E15,BJ$1-1))/(INDEX(요약_월별시즈널리티!$F$7:$F$18,MONTH(EDATE($E15,BJ$1-1)))/100))),"")</f>
        <v/>
      </c>
      <c r="BK15" t="str" cm="1">
        <f t="array" ref="BK15">IFERROR(IF($A15="","",IF(SUMIFS(RAW_매출A!$J$2:$J$7000,RAW_매출A!$B$2:$B$7000,$A15,RAW_매출A!$A$2:$A$7000,EDATE($E15,BK$1-1))=0,"",SUMIFS(RAW_매출A!$J$2:$J$7000,RAW_매출A!$B$2:$B$7000,$A15,RAW_매출A!$A$2:$A$7000,EDATE($E15,BK$1-1))/(INDEX(요약_월별시즈널리티!$F$7:$F$18,MONTH(EDATE($E15,BK$1-1)))/100))),"")</f>
        <v/>
      </c>
      <c r="BL15" t="str" cm="1">
        <f t="array" ref="BL15">IFERROR(IF($A15="","",IF(SUMIFS(RAW_매출A!$J$2:$J$7000,RAW_매출A!$B$2:$B$7000,$A15,RAW_매출A!$A$2:$A$7000,EDATE($E15,BL$1-1))=0,"",SUMIFS(RAW_매출A!$J$2:$J$7000,RAW_매출A!$B$2:$B$7000,$A15,RAW_매출A!$A$2:$A$7000,EDATE($E15,BL$1-1))/(INDEX(요약_월별시즈널리티!$F$7:$F$18,MONTH(EDATE($E15,BL$1-1)))/100))),"")</f>
        <v/>
      </c>
      <c r="BM15" t="str" cm="1">
        <f t="array" ref="BM15">IFERROR(IF($A15="","",IF(SUMIFS(RAW_매출A!$J$2:$J$7000,RAW_매출A!$B$2:$B$7000,$A15,RAW_매출A!$A$2:$A$7000,EDATE($E15,BM$1-1))=0,"",SUMIFS(RAW_매출A!$J$2:$J$7000,RAW_매출A!$B$2:$B$7000,$A15,RAW_매출A!$A$2:$A$7000,EDATE($E15,BM$1-1))/(INDEX(요약_월별시즈널리티!$F$7:$F$18,MONTH(EDATE($E15,BM$1-1)))/100))),"")</f>
        <v/>
      </c>
      <c r="BN15" t="str" cm="1">
        <f t="array" ref="BN15">IFERROR(IF($A15="","",IF(SUMIFS(RAW_매출A!$J$2:$J$7000,RAW_매출A!$B$2:$B$7000,$A15,RAW_매출A!$A$2:$A$7000,EDATE($E15,BN$1-1))=0,"",SUMIFS(RAW_매출A!$J$2:$J$7000,RAW_매출A!$B$2:$B$7000,$A15,RAW_매출A!$A$2:$A$7000,EDATE($E15,BN$1-1))/(INDEX(요약_월별시즈널리티!$F$7:$F$18,MONTH(EDATE($E15,BN$1-1)))/100))),"")</f>
        <v/>
      </c>
    </row>
    <row r="16" spans="1:66" x14ac:dyDescent="0.3">
      <c r="A16" t="str">
        <f>세팅!A17</f>
        <v>(1001) #화곡점</v>
      </c>
      <c r="B16" t="str">
        <f>세팅!B17</f>
        <v>150-1</v>
      </c>
      <c r="C16">
        <f t="shared" si="0"/>
        <v>1</v>
      </c>
      <c r="D16" t="str">
        <f t="shared" si="1"/>
        <v>1</v>
      </c>
      <c r="E16" s="1">
        <f>세팅!D17</f>
        <v>43647</v>
      </c>
      <c r="F16">
        <f t="shared" si="2"/>
        <v>6184562.1549978377</v>
      </c>
      <c r="G16" cm="1">
        <f t="array" ref="G16">IFERROR(IF($A16="","",IF(SUMIFS(RAW_매출A!$J$2:$J$7000,RAW_매출A!$B$2:$B$7000,$A16,RAW_매출A!$A$2:$A$7000,EDATE($E16,G$1-1))=0,"",SUMIFS(RAW_매출A!$J$2:$J$7000,RAW_매출A!$B$2:$B$7000,$A16,RAW_매출A!$A$2:$A$7000,EDATE($E16,G$1-1))/(INDEX(요약_월별시즈널리티!$F$7:$F$18,MONTH(EDATE($E16,G$1-1)))/100))),"")</f>
        <v>3797335.9661828824</v>
      </c>
      <c r="H16" cm="1">
        <f t="array" ref="H16">IFERROR(IF($A16="","",IF(SUMIFS(RAW_매출A!$J$2:$J$7000,RAW_매출A!$B$2:$B$7000,$A16,RAW_매출A!$A$2:$A$7000,EDATE($E16,H$1-1))=0,"",SUMIFS(RAW_매출A!$J$2:$J$7000,RAW_매출A!$B$2:$B$7000,$A16,RAW_매출A!$A$2:$A$7000,EDATE($E16,H$1-1))/(INDEX(요약_월별시즈널리티!$F$7:$F$18,MONTH(EDATE($E16,H$1-1)))/100))),"")</f>
        <v>4269675.8366909418</v>
      </c>
      <c r="I16" cm="1">
        <f t="array" ref="I16">IFERROR(IF($A16="","",IF(SUMIFS(RAW_매출A!$J$2:$J$7000,RAW_매출A!$B$2:$B$7000,$A16,RAW_매출A!$A$2:$A$7000,EDATE($E16,I$1-1))=0,"",SUMIFS(RAW_매출A!$J$2:$J$7000,RAW_매출A!$B$2:$B$7000,$A16,RAW_매출A!$A$2:$A$7000,EDATE($E16,I$1-1))/(INDEX(요약_월별시즈널리티!$F$7:$F$18,MONTH(EDATE($E16,I$1-1)))/100))),"")</f>
        <v>5532163.3104590178</v>
      </c>
      <c r="J16" s="28" cm="1">
        <f t="array" ref="J16">IFERROR(IF($A16="","",IF(SUMIFS(RAW_매출A!$J$2:$J$7000,RAW_매출A!$B$2:$B$7000,$A16,RAW_매출A!$A$2:$A$7000,EDATE($E16,J$1-1))=0,"",SUMIFS(RAW_매출A!$J$2:$J$7000,RAW_매출A!$B$2:$B$7000,$A16,RAW_매출A!$A$2:$A$7000,EDATE($E16,J$1-1))/(INDEX(요약_월별시즈널리티!$F$7:$F$18,MONTH(EDATE($E16,J$1-1)))/100))),"")</f>
        <v>5458734.227717258</v>
      </c>
      <c r="K16" s="28" cm="1">
        <f t="array" ref="K16">IFERROR(IF($A16="","",IF(SUMIFS(RAW_매출A!$J$2:$J$7000,RAW_매출A!$B$2:$B$7000,$A16,RAW_매출A!$A$2:$A$7000,EDATE($E16,K$1-1))=0,"",SUMIFS(RAW_매출A!$J$2:$J$7000,RAW_매출A!$B$2:$B$7000,$A16,RAW_매출A!$A$2:$A$7000,EDATE($E16,K$1-1))/(INDEX(요약_월별시즈널리티!$F$7:$F$18,MONTH(EDATE($E16,K$1-1)))/100))),"")</f>
        <v>5560330.554858678</v>
      </c>
      <c r="L16" s="28" cm="1">
        <f t="array" ref="L16">IFERROR(IF($A16="","",IF(SUMIFS(RAW_매출A!$J$2:$J$7000,RAW_매출A!$B$2:$B$7000,$A16,RAW_매출A!$A$2:$A$7000,EDATE($E16,L$1-1))=0,"",SUMIFS(RAW_매출A!$J$2:$J$7000,RAW_매출A!$B$2:$B$7000,$A16,RAW_매출A!$A$2:$A$7000,EDATE($E16,L$1-1))/(INDEX(요약_월별시즈널리티!$F$7:$F$18,MONTH(EDATE($E16,L$1-1)))/100))),"")</f>
        <v>6093958.9424575018</v>
      </c>
      <c r="M16" s="28" cm="1">
        <f t="array" ref="M16">IFERROR(IF($A16="","",IF(SUMIFS(RAW_매출A!$J$2:$J$7000,RAW_매출A!$B$2:$B$7000,$A16,RAW_매출A!$A$2:$A$7000,EDATE($E16,M$1-1))=0,"",SUMIFS(RAW_매출A!$J$2:$J$7000,RAW_매출A!$B$2:$B$7000,$A16,RAW_매출A!$A$2:$A$7000,EDATE($E16,M$1-1))/(INDEX(요약_월별시즈널리티!$F$7:$F$18,MONTH(EDATE($E16,M$1-1)))/100))),"")</f>
        <v>7028427.7073998442</v>
      </c>
      <c r="N16" s="28" cm="1">
        <f t="array" ref="N16">IFERROR(IF($A16="","",IF(SUMIFS(RAW_매출A!$J$2:$J$7000,RAW_매출A!$B$2:$B$7000,$A16,RAW_매출A!$A$2:$A$7000,EDATE($E16,N$1-1))=0,"",SUMIFS(RAW_매출A!$J$2:$J$7000,RAW_매출A!$B$2:$B$7000,$A16,RAW_매출A!$A$2:$A$7000,EDATE($E16,N$1-1))/(INDEX(요약_월별시즈널리티!$F$7:$F$18,MONTH(EDATE($E16,N$1-1)))/100))),"")</f>
        <v>6583398.2472180165</v>
      </c>
      <c r="O16" s="28" cm="1">
        <f t="array" ref="O16">IFERROR(IF($A16="","",IF(SUMIFS(RAW_매출A!$J$2:$J$7000,RAW_매출A!$B$2:$B$7000,$A16,RAW_매출A!$A$2:$A$7000,EDATE($E16,O$1-1))=0,"",SUMIFS(RAW_매출A!$J$2:$J$7000,RAW_매출A!$B$2:$B$7000,$A16,RAW_매출A!$A$2:$A$7000,EDATE($E16,O$1-1))/(INDEX(요약_월별시즈널리티!$F$7:$F$18,MONTH(EDATE($E16,O$1-1)))/100))),"")</f>
        <v>6382523.2503357343</v>
      </c>
      <c r="P16" cm="1">
        <f t="array" ref="P16">IFERROR(IF($A16="","",IF(SUMIFS(RAW_매출A!$J$2:$J$7000,RAW_매출A!$B$2:$B$7000,$A16,RAW_매출A!$A$2:$A$7000,EDATE($E16,P$1-1))=0,"",SUMIFS(RAW_매출A!$J$2:$J$7000,RAW_매출A!$B$2:$B$7000,$A16,RAW_매출A!$A$2:$A$7000,EDATE($E16,P$1-1))/(INDEX(요약_월별시즈널리티!$F$7:$F$18,MONTH(EDATE($E16,P$1-1)))/100))),"")</f>
        <v>6192751.5746207181</v>
      </c>
      <c r="Q16" cm="1">
        <f t="array" ref="Q16">IFERROR(IF($A16="","",IF(SUMIFS(RAW_매출A!$J$2:$J$7000,RAW_매출A!$B$2:$B$7000,$A16,RAW_매출A!$A$2:$A$7000,EDATE($E16,Q$1-1))=0,"",SUMIFS(RAW_매출A!$J$2:$J$7000,RAW_매출A!$B$2:$B$7000,$A16,RAW_매출A!$A$2:$A$7000,EDATE($E16,Q$1-1))/(INDEX(요약_월별시즈널리티!$F$7:$F$18,MONTH(EDATE($E16,Q$1-1)))/100))),"")</f>
        <v>7479574.0709129004</v>
      </c>
      <c r="R16" cm="1">
        <f t="array" ref="R16">IFERROR(IF($A16="","",IF(SUMIFS(RAW_매출A!$J$2:$J$7000,RAW_매출A!$B$2:$B$7000,$A16,RAW_매출A!$A$2:$A$7000,EDATE($E16,R$1-1))=0,"",SUMIFS(RAW_매출A!$J$2:$J$7000,RAW_매출A!$B$2:$B$7000,$A16,RAW_매출A!$A$2:$A$7000,EDATE($E16,R$1-1))/(INDEX(요약_월별시즈널리티!$F$7:$F$18,MONTH(EDATE($E16,R$1-1)))/100))),"")</f>
        <v>7714184.071686713</v>
      </c>
      <c r="S16" cm="1">
        <f t="array" ref="S16">IFERROR(IF($A16="","",IF(SUMIFS(RAW_매출A!$J$2:$J$7000,RAW_매출A!$B$2:$B$7000,$A16,RAW_매출A!$A$2:$A$7000,EDATE($E16,S$1-1))=0,"",SUMIFS(RAW_매출A!$J$2:$J$7000,RAW_매출A!$B$2:$B$7000,$A16,RAW_매출A!$A$2:$A$7000,EDATE($E16,S$1-1))/(INDEX(요약_월별시즈널리티!$F$7:$F$18,MONTH(EDATE($E16,S$1-1)))/100))),"")</f>
        <v>7439912.5797817074</v>
      </c>
      <c r="T16" cm="1">
        <f t="array" ref="T16">IFERROR(IF($A16="","",IF(SUMIFS(RAW_매출A!$J$2:$J$7000,RAW_매출A!$B$2:$B$7000,$A16,RAW_매출A!$A$2:$A$7000,EDATE($E16,T$1-1))=0,"",SUMIFS(RAW_매출A!$J$2:$J$7000,RAW_매출A!$B$2:$B$7000,$A16,RAW_매출A!$A$2:$A$7000,EDATE($E16,T$1-1))/(INDEX(요약_월별시즈널리티!$F$7:$F$18,MONTH(EDATE($E16,T$1-1)))/100))),"")</f>
        <v>9323317.8586820327</v>
      </c>
      <c r="U16" cm="1">
        <f t="array" ref="U16">IFERROR(IF($A16="","",IF(SUMIFS(RAW_매출A!$J$2:$J$7000,RAW_매출A!$B$2:$B$7000,$A16,RAW_매출A!$A$2:$A$7000,EDATE($E16,U$1-1))=0,"",SUMIFS(RAW_매출A!$J$2:$J$7000,RAW_매출A!$B$2:$B$7000,$A16,RAW_매출A!$A$2:$A$7000,EDATE($E16,U$1-1))/(INDEX(요약_월별시즈널리티!$F$7:$F$18,MONTH(EDATE($E16,U$1-1)))/100))),"")</f>
        <v>7502728.0715234047</v>
      </c>
      <c r="V16" cm="1">
        <f t="array" ref="V16">IFERROR(IF($A16="","",IF(SUMIFS(RAW_매출A!$J$2:$J$7000,RAW_매출A!$B$2:$B$7000,$A16,RAW_매출A!$A$2:$A$7000,EDATE($E16,V$1-1))=0,"",SUMIFS(RAW_매출A!$J$2:$J$7000,RAW_매출A!$B$2:$B$7000,$A16,RAW_매출A!$A$2:$A$7000,EDATE($E16,V$1-1))/(INDEX(요약_월별시즈널리티!$F$7:$F$18,MONTH(EDATE($E16,V$1-1)))/100))),"")</f>
        <v>6835961.6271666838</v>
      </c>
      <c r="W16" cm="1">
        <f t="array" ref="W16">IFERROR(IF($A16="","",IF(SUMIFS(RAW_매출A!$J$2:$J$7000,RAW_매출A!$B$2:$B$7000,$A16,RAW_매출A!$A$2:$A$7000,EDATE($E16,W$1-1))=0,"",SUMIFS(RAW_매출A!$J$2:$J$7000,RAW_매출A!$B$2:$B$7000,$A16,RAW_매출A!$A$2:$A$7000,EDATE($E16,W$1-1))/(INDEX(요약_월별시즈널리티!$F$7:$F$18,MONTH(EDATE($E16,W$1-1)))/100))),"")</f>
        <v>7256572.351348646</v>
      </c>
      <c r="X16" cm="1">
        <f t="array" ref="X16">IFERROR(IF($A16="","",IF(SUMIFS(RAW_매출A!$J$2:$J$7000,RAW_매출A!$B$2:$B$7000,$A16,RAW_매출A!$A$2:$A$7000,EDATE($E16,X$1-1))=0,"",SUMIFS(RAW_매출A!$J$2:$J$7000,RAW_매출A!$B$2:$B$7000,$A16,RAW_매출A!$A$2:$A$7000,EDATE($E16,X$1-1))/(INDEX(요약_월별시즈널리티!$F$7:$F$18,MONTH(EDATE($E16,X$1-1)))/100))),"")</f>
        <v>7307524.8490545657</v>
      </c>
      <c r="Y16" cm="1">
        <f t="array" ref="Y16">IFERROR(IF($A16="","",IF(SUMIFS(RAW_매출A!$J$2:$J$7000,RAW_매출A!$B$2:$B$7000,$A16,RAW_매출A!$A$2:$A$7000,EDATE($E16,Y$1-1))=0,"",SUMIFS(RAW_매출A!$J$2:$J$7000,RAW_매출A!$B$2:$B$7000,$A16,RAW_매출A!$A$2:$A$7000,EDATE($E16,Y$1-1))/(INDEX(요약_월별시즈널리티!$F$7:$F$18,MONTH(EDATE($E16,Y$1-1)))/100))),"")</f>
        <v>8721270.3296416644</v>
      </c>
      <c r="Z16" cm="1">
        <f t="array" ref="Z16">IFERROR(IF($A16="","",IF(SUMIFS(RAW_매출A!$J$2:$J$7000,RAW_매출A!$B$2:$B$7000,$A16,RAW_매출A!$A$2:$A$7000,EDATE($E16,Z$1-1))=0,"",SUMIFS(RAW_매출A!$J$2:$J$7000,RAW_매출A!$B$2:$B$7000,$A16,RAW_매출A!$A$2:$A$7000,EDATE($E16,Z$1-1))/(INDEX(요약_월별시즈널리티!$F$7:$F$18,MONTH(EDATE($E16,Z$1-1)))/100))),"")</f>
        <v>7748454.4877601126</v>
      </c>
      <c r="AA16" cm="1">
        <f t="array" ref="AA16">IFERROR(IF($A16="","",IF(SUMIFS(RAW_매출A!$J$2:$J$7000,RAW_매출A!$B$2:$B$7000,$A16,RAW_매출A!$A$2:$A$7000,EDATE($E16,AA$1-1))=0,"",SUMIFS(RAW_매출A!$J$2:$J$7000,RAW_매출A!$B$2:$B$7000,$A16,RAW_매출A!$A$2:$A$7000,EDATE($E16,AA$1-1))/(INDEX(요약_월별시즈널리티!$F$7:$F$18,MONTH(EDATE($E16,AA$1-1)))/100))),"")</f>
        <v>8461319.9232925531</v>
      </c>
      <c r="AB16" cm="1">
        <f t="array" ref="AB16">IFERROR(IF($A16="","",IF(SUMIFS(RAW_매출A!$J$2:$J$7000,RAW_매출A!$B$2:$B$7000,$A16,RAW_매출A!$A$2:$A$7000,EDATE($E16,AB$1-1))=0,"",SUMIFS(RAW_매출A!$J$2:$J$7000,RAW_매출A!$B$2:$B$7000,$A16,RAW_매출A!$A$2:$A$7000,EDATE($E16,AB$1-1))/(INDEX(요약_월별시즈널리티!$F$7:$F$18,MONTH(EDATE($E16,AB$1-1)))/100))),"")</f>
        <v>8759593.2162431274</v>
      </c>
      <c r="AC16" cm="1">
        <f t="array" ref="AC16">IFERROR(IF($A16="","",IF(SUMIFS(RAW_매출A!$J$2:$J$7000,RAW_매출A!$B$2:$B$7000,$A16,RAW_매출A!$A$2:$A$7000,EDATE($E16,AC$1-1))=0,"",SUMIFS(RAW_매출A!$J$2:$J$7000,RAW_매출A!$B$2:$B$7000,$A16,RAW_매출A!$A$2:$A$7000,EDATE($E16,AC$1-1))/(INDEX(요약_월별시즈널리티!$F$7:$F$18,MONTH(EDATE($E16,AC$1-1)))/100))),"")</f>
        <v>8768403.101277031</v>
      </c>
      <c r="AD16" cm="1">
        <f t="array" ref="AD16">IFERROR(IF($A16="","",IF(SUMIFS(RAW_매출A!$J$2:$J$7000,RAW_매출A!$B$2:$B$7000,$A16,RAW_매출A!$A$2:$A$7000,EDATE($E16,AD$1-1))=0,"",SUMIFS(RAW_매출A!$J$2:$J$7000,RAW_매출A!$B$2:$B$7000,$A16,RAW_매출A!$A$2:$A$7000,EDATE($E16,AD$1-1))/(INDEX(요약_월별시즈널리티!$F$7:$F$18,MONTH(EDATE($E16,AD$1-1)))/100))),"")</f>
        <v>9425431.185281083</v>
      </c>
      <c r="AE16" cm="1">
        <f t="array" ref="AE16">IFERROR(IF($A16="","",IF(SUMIFS(RAW_매출A!$J$2:$J$7000,RAW_매출A!$B$2:$B$7000,$A16,RAW_매출A!$A$2:$A$7000,EDATE($E16,AE$1-1))=0,"",SUMIFS(RAW_매출A!$J$2:$J$7000,RAW_매출A!$B$2:$B$7000,$A16,RAW_매출A!$A$2:$A$7000,EDATE($E16,AE$1-1))/(INDEX(요약_월별시즈널리티!$F$7:$F$18,MONTH(EDATE($E16,AE$1-1)))/100))),"")</f>
        <v>9868870.1716349386</v>
      </c>
      <c r="AF16" cm="1">
        <f t="array" ref="AF16">IFERROR(IF($A16="","",IF(SUMIFS(RAW_매출A!$J$2:$J$7000,RAW_매출A!$B$2:$B$7000,$A16,RAW_매출A!$A$2:$A$7000,EDATE($E16,AF$1-1))=0,"",SUMIFS(RAW_매출A!$J$2:$J$7000,RAW_매출A!$B$2:$B$7000,$A16,RAW_매출A!$A$2:$A$7000,EDATE($E16,AF$1-1))/(INDEX(요약_월별시즈널리티!$F$7:$F$18,MONTH(EDATE($E16,AF$1-1)))/100))),"")</f>
        <v>8442531.8494973145</v>
      </c>
      <c r="AG16" cm="1">
        <f t="array" ref="AG16">IFERROR(IF($A16="","",IF(SUMIFS(RAW_매출A!$J$2:$J$7000,RAW_매출A!$B$2:$B$7000,$A16,RAW_매출A!$A$2:$A$7000,EDATE($E16,AG$1-1))=0,"",SUMIFS(RAW_매출A!$J$2:$J$7000,RAW_매출A!$B$2:$B$7000,$A16,RAW_매출A!$A$2:$A$7000,EDATE($E16,AG$1-1))/(INDEX(요약_월별시즈널리티!$F$7:$F$18,MONTH(EDATE($E16,AG$1-1)))/100))),"")</f>
        <v>9670948.5681248643</v>
      </c>
      <c r="AH16" cm="1">
        <f t="array" ref="AH16">IFERROR(IF($A16="","",IF(SUMIFS(RAW_매출A!$J$2:$J$7000,RAW_매출A!$B$2:$B$7000,$A16,RAW_매출A!$A$2:$A$7000,EDATE($E16,AH$1-1))=0,"",SUMIFS(RAW_매출A!$J$2:$J$7000,RAW_매출A!$B$2:$B$7000,$A16,RAW_매출A!$A$2:$A$7000,EDATE($E16,AH$1-1))/(INDEX(요약_월별시즈널리티!$F$7:$F$18,MONTH(EDATE($E16,AH$1-1)))/100))),"")</f>
        <v>9947872.6832593177</v>
      </c>
      <c r="AI16" cm="1">
        <f t="array" ref="AI16">IFERROR(IF($A16="","",IF(SUMIFS(RAW_매출A!$J$2:$J$7000,RAW_매출A!$B$2:$B$7000,$A16,RAW_매출A!$A$2:$A$7000,EDATE($E16,AI$1-1))=0,"",SUMIFS(RAW_매출A!$J$2:$J$7000,RAW_매출A!$B$2:$B$7000,$A16,RAW_매출A!$A$2:$A$7000,EDATE($E16,AI$1-1))/(INDEX(요약_월별시즈널리티!$F$7:$F$18,MONTH(EDATE($E16,AI$1-1)))/100))),"")</f>
        <v>8428093.3701361977</v>
      </c>
      <c r="AJ16" cm="1">
        <f t="array" ref="AJ16">IFERROR(IF($A16="","",IF(SUMIFS(RAW_매출A!$J$2:$J$7000,RAW_매출A!$B$2:$B$7000,$A16,RAW_매출A!$A$2:$A$7000,EDATE($E16,AJ$1-1))=0,"",SUMIFS(RAW_매출A!$J$2:$J$7000,RAW_매출A!$B$2:$B$7000,$A16,RAW_매출A!$A$2:$A$7000,EDATE($E16,AJ$1-1))/(INDEX(요약_월별시즈널리티!$F$7:$F$18,MONTH(EDATE($E16,AJ$1-1)))/100))),"")</f>
        <v>9661397.5401359349</v>
      </c>
      <c r="AK16" cm="1">
        <f t="array" ref="AK16">IFERROR(IF($A16="","",IF(SUMIFS(RAW_매출A!$J$2:$J$7000,RAW_매출A!$B$2:$B$7000,$A16,RAW_매출A!$A$2:$A$7000,EDATE($E16,AK$1-1))=0,"",SUMIFS(RAW_매출A!$J$2:$J$7000,RAW_매출A!$B$2:$B$7000,$A16,RAW_매출A!$A$2:$A$7000,EDATE($E16,AK$1-1))/(INDEX(요약_월별시즈널리티!$F$7:$F$18,MONTH(EDATE($E16,AK$1-1)))/100))),"")</f>
        <v>11097621.50448495</v>
      </c>
      <c r="AL16" cm="1">
        <f t="array" ref="AL16">IFERROR(IF($A16="","",IF(SUMIFS(RAW_매출A!$J$2:$J$7000,RAW_매출A!$B$2:$B$7000,$A16,RAW_매출A!$A$2:$A$7000,EDATE($E16,AL$1-1))=0,"",SUMIFS(RAW_매출A!$J$2:$J$7000,RAW_매출A!$B$2:$B$7000,$A16,RAW_매출A!$A$2:$A$7000,EDATE($E16,AL$1-1))/(INDEX(요약_월별시즈널리티!$F$7:$F$18,MONTH(EDATE($E16,AL$1-1)))/100))),"")</f>
        <v>8850274.9873440694</v>
      </c>
      <c r="AM16" cm="1">
        <f t="array" ref="AM16">IFERROR(IF($A16="","",IF(SUMIFS(RAW_매출A!$J$2:$J$7000,RAW_매출A!$B$2:$B$7000,$A16,RAW_매출A!$A$2:$A$7000,EDATE($E16,AM$1-1))=0,"",SUMIFS(RAW_매출A!$J$2:$J$7000,RAW_매출A!$B$2:$B$7000,$A16,RAW_매출A!$A$2:$A$7000,EDATE($E16,AM$1-1))/(INDEX(요약_월별시즈널리티!$F$7:$F$18,MONTH(EDATE($E16,AM$1-1)))/100))),"")</f>
        <v>9549909.5869825128</v>
      </c>
      <c r="AN16" cm="1">
        <f t="array" ref="AN16">IFERROR(IF($A16="","",IF(SUMIFS(RAW_매출A!$J$2:$J$7000,RAW_매출A!$B$2:$B$7000,$A16,RAW_매출A!$A$2:$A$7000,EDATE($E16,AN$1-1))=0,"",SUMIFS(RAW_매출A!$J$2:$J$7000,RAW_매출A!$B$2:$B$7000,$A16,RAW_매출A!$A$2:$A$7000,EDATE($E16,AN$1-1))/(INDEX(요약_월별시즈널리티!$F$7:$F$18,MONTH(EDATE($E16,AN$1-1)))/100))),"")</f>
        <v>10154723.980117269</v>
      </c>
      <c r="AO16" cm="1">
        <f t="array" ref="AO16">IFERROR(IF($A16="","",IF(SUMIFS(RAW_매출A!$J$2:$J$7000,RAW_매출A!$B$2:$B$7000,$A16,RAW_매출A!$A$2:$A$7000,EDATE($E16,AO$1-1))=0,"",SUMIFS(RAW_매출A!$J$2:$J$7000,RAW_매출A!$B$2:$B$7000,$A16,RAW_매출A!$A$2:$A$7000,EDATE($E16,AO$1-1))/(INDEX(요약_월별시즈널리티!$F$7:$F$18,MONTH(EDATE($E16,AO$1-1)))/100))),"")</f>
        <v>8624335.1728460491</v>
      </c>
      <c r="AP16" cm="1">
        <f t="array" ref="AP16">IFERROR(IF($A16="","",IF(SUMIFS(RAW_매출A!$J$2:$J$7000,RAW_매출A!$B$2:$B$7000,$A16,RAW_매출A!$A$2:$A$7000,EDATE($E16,AP$1-1))=0,"",SUMIFS(RAW_매출A!$J$2:$J$7000,RAW_매출A!$B$2:$B$7000,$A16,RAW_매출A!$A$2:$A$7000,EDATE($E16,AP$1-1))/(INDEX(요약_월별시즈널리티!$F$7:$F$18,MONTH(EDATE($E16,AP$1-1)))/100))),"")</f>
        <v>8740115.0974899214</v>
      </c>
      <c r="AQ16" cm="1">
        <f t="array" ref="AQ16">IFERROR(IF($A16="","",IF(SUMIFS(RAW_매출A!$J$2:$J$7000,RAW_매출A!$B$2:$B$7000,$A16,RAW_매출A!$A$2:$A$7000,EDATE($E16,AQ$1-1))=0,"",SUMIFS(RAW_매출A!$J$2:$J$7000,RAW_매출A!$B$2:$B$7000,$A16,RAW_매출A!$A$2:$A$7000,EDATE($E16,AQ$1-1))/(INDEX(요약_월별시즈널리티!$F$7:$F$18,MONTH(EDATE($E16,AQ$1-1)))/100))),"")</f>
        <v>10086201.978504525</v>
      </c>
      <c r="AR16" cm="1">
        <f t="array" ref="AR16">IFERROR(IF($A16="","",IF(SUMIFS(RAW_매출A!$J$2:$J$7000,RAW_매출A!$B$2:$B$7000,$A16,RAW_매출A!$A$2:$A$7000,EDATE($E16,AR$1-1))=0,"",SUMIFS(RAW_매출A!$J$2:$J$7000,RAW_매출A!$B$2:$B$7000,$A16,RAW_매출A!$A$2:$A$7000,EDATE($E16,AR$1-1))/(INDEX(요약_월별시즈널리티!$F$7:$F$18,MONTH(EDATE($E16,AR$1-1)))/100))),"")</f>
        <v>9865332.4800439253</v>
      </c>
      <c r="AS16" cm="1">
        <f t="array" ref="AS16">IFERROR(IF($A16="","",IF(SUMIFS(RAW_매출A!$J$2:$J$7000,RAW_매출A!$B$2:$B$7000,$A16,RAW_매출A!$A$2:$A$7000,EDATE($E16,AS$1-1))=0,"",SUMIFS(RAW_매출A!$J$2:$J$7000,RAW_매출A!$B$2:$B$7000,$A16,RAW_매출A!$A$2:$A$7000,EDATE($E16,AS$1-1))/(INDEX(요약_월별시즈널리티!$F$7:$F$18,MONTH(EDATE($E16,AS$1-1)))/100))),"")</f>
        <v>9206522.5093843974</v>
      </c>
      <c r="AT16" cm="1">
        <f t="array" ref="AT16">IFERROR(IF($A16="","",IF(SUMIFS(RAW_매출A!$J$2:$J$7000,RAW_매출A!$B$2:$B$7000,$A16,RAW_매출A!$A$2:$A$7000,EDATE($E16,AT$1-1))=0,"",SUMIFS(RAW_매출A!$J$2:$J$7000,RAW_매출A!$B$2:$B$7000,$A16,RAW_매출A!$A$2:$A$7000,EDATE($E16,AT$1-1))/(INDEX(요약_월별시즈널리티!$F$7:$F$18,MONTH(EDATE($E16,AT$1-1)))/100))),"")</f>
        <v>9636958.4072780851</v>
      </c>
      <c r="AU16" cm="1">
        <f t="array" ref="AU16">IFERROR(IF($A16="","",IF(SUMIFS(RAW_매출A!$J$2:$J$7000,RAW_매출A!$B$2:$B$7000,$A16,RAW_매출A!$A$2:$A$7000,EDATE($E16,AU$1-1))=0,"",SUMIFS(RAW_매출A!$J$2:$J$7000,RAW_매출A!$B$2:$B$7000,$A16,RAW_매출A!$A$2:$A$7000,EDATE($E16,AU$1-1))/(INDEX(요약_월별시즈널리티!$F$7:$F$18,MONTH(EDATE($E16,AU$1-1)))/100))),"")</f>
        <v>9394163.5846942998</v>
      </c>
      <c r="AV16" cm="1">
        <f t="array" ref="AV16">IFERROR(IF($A16="","",IF(SUMIFS(RAW_매출A!$J$2:$J$7000,RAW_매출A!$B$2:$B$7000,$A16,RAW_매출A!$A$2:$A$7000,EDATE($E16,AV$1-1))=0,"",SUMIFS(RAW_매출A!$J$2:$J$7000,RAW_매출A!$B$2:$B$7000,$A16,RAW_매출A!$A$2:$A$7000,EDATE($E16,AV$1-1))/(INDEX(요약_월별시즈널리티!$F$7:$F$18,MONTH(EDATE($E16,AV$1-1)))/100))),"")</f>
        <v>8997420.2127705086</v>
      </c>
      <c r="AW16" cm="1">
        <f t="array" ref="AW16">IFERROR(IF($A16="","",IF(SUMIFS(RAW_매출A!$J$2:$J$7000,RAW_매출A!$B$2:$B$7000,$A16,RAW_매출A!$A$2:$A$7000,EDATE($E16,AW$1-1))=0,"",SUMIFS(RAW_매출A!$J$2:$J$7000,RAW_매출A!$B$2:$B$7000,$A16,RAW_매출A!$A$2:$A$7000,EDATE($E16,AW$1-1))/(INDEX(요약_월별시즈널리티!$F$7:$F$18,MONTH(EDATE($E16,AW$1-1)))/100))),"")</f>
        <v>9971403.2979162838</v>
      </c>
      <c r="AX16" cm="1">
        <f t="array" ref="AX16">IFERROR(IF($A16="","",IF(SUMIFS(RAW_매출A!$J$2:$J$7000,RAW_매출A!$B$2:$B$7000,$A16,RAW_매출A!$A$2:$A$7000,EDATE($E16,AX$1-1))=0,"",SUMIFS(RAW_매출A!$J$2:$J$7000,RAW_매출A!$B$2:$B$7000,$A16,RAW_매출A!$A$2:$A$7000,EDATE($E16,AX$1-1))/(INDEX(요약_월별시즈널리티!$F$7:$F$18,MONTH(EDATE($E16,AX$1-1)))/100))),"")</f>
        <v>10950698.172940532</v>
      </c>
      <c r="AY16" cm="1">
        <f t="array" ref="AY16">IFERROR(IF($A16="","",IF(SUMIFS(RAW_매출A!$J$2:$J$7000,RAW_매출A!$B$2:$B$7000,$A16,RAW_매출A!$A$2:$A$7000,EDATE($E16,AY$1-1))=0,"",SUMIFS(RAW_매출A!$J$2:$J$7000,RAW_매출A!$B$2:$B$7000,$A16,RAW_매출A!$A$2:$A$7000,EDATE($E16,AY$1-1))/(INDEX(요약_월별시즈널리티!$F$7:$F$18,MONTH(EDATE($E16,AY$1-1)))/100))),"")</f>
        <v>10094101.508101109</v>
      </c>
      <c r="AZ16" cm="1">
        <f t="array" ref="AZ16">IFERROR(IF($A16="","",IF(SUMIFS(RAW_매출A!$J$2:$J$7000,RAW_매출A!$B$2:$B$7000,$A16,RAW_매출A!$A$2:$A$7000,EDATE($E16,AZ$1-1))=0,"",SUMIFS(RAW_매출A!$J$2:$J$7000,RAW_매출A!$B$2:$B$7000,$A16,RAW_매출A!$A$2:$A$7000,EDATE($E16,AZ$1-1))/(INDEX(요약_월별시즈널리티!$F$7:$F$18,MONTH(EDATE($E16,AZ$1-1)))/100))),"")</f>
        <v>10210682.578683119</v>
      </c>
      <c r="BA16" cm="1">
        <f t="array" ref="BA16">IFERROR(IF($A16="","",IF(SUMIFS(RAW_매출A!$J$2:$J$7000,RAW_매출A!$B$2:$B$7000,$A16,RAW_매출A!$A$2:$A$7000,EDATE($E16,BA$1-1))=0,"",SUMIFS(RAW_매출A!$J$2:$J$7000,RAW_매출A!$B$2:$B$7000,$A16,RAW_매출A!$A$2:$A$7000,EDATE($E16,BA$1-1))/(INDEX(요약_월별시즈널리티!$F$7:$F$18,MONTH(EDATE($E16,BA$1-1)))/100))),"")</f>
        <v>11062955.34480528</v>
      </c>
      <c r="BB16" cm="1">
        <f t="array" ref="BB16">IFERROR(IF($A16="","",IF(SUMIFS(RAW_매출A!$J$2:$J$7000,RAW_매출A!$B$2:$B$7000,$A16,RAW_매출A!$A$2:$A$7000,EDATE($E16,BB$1-1))=0,"",SUMIFS(RAW_매출A!$J$2:$J$7000,RAW_매출A!$B$2:$B$7000,$A16,RAW_매출A!$A$2:$A$7000,EDATE($E16,BB$1-1))/(INDEX(요약_월별시즈널리티!$F$7:$F$18,MONTH(EDATE($E16,BB$1-1)))/100))),"")</f>
        <v>10147717.760488577</v>
      </c>
      <c r="BC16" cm="1">
        <f t="array" ref="BC16">IFERROR(IF($A16="","",IF(SUMIFS(RAW_매출A!$J$2:$J$7000,RAW_매출A!$B$2:$B$7000,$A16,RAW_매출A!$A$2:$A$7000,EDATE($E16,BC$1-1))=0,"",SUMIFS(RAW_매출A!$J$2:$J$7000,RAW_매출A!$B$2:$B$7000,$A16,RAW_매출A!$A$2:$A$7000,EDATE($E16,BC$1-1))/(INDEX(요약_월별시즈널리티!$F$7:$F$18,MONTH(EDATE($E16,BC$1-1)))/100))),"")</f>
        <v>11241451.886405144</v>
      </c>
      <c r="BD16" cm="1">
        <f t="array" ref="BD16">IFERROR(IF($A16="","",IF(SUMIFS(RAW_매출A!$J$2:$J$7000,RAW_매출A!$B$2:$B$7000,$A16,RAW_매출A!$A$2:$A$7000,EDATE($E16,BD$1-1))=0,"",SUMIFS(RAW_매출A!$J$2:$J$7000,RAW_매출A!$B$2:$B$7000,$A16,RAW_매출A!$A$2:$A$7000,EDATE($E16,BD$1-1))/(INDEX(요약_월별시즈널리티!$F$7:$F$18,MONTH(EDATE($E16,BD$1-1)))/100))),"")</f>
        <v>9165838.6512098648</v>
      </c>
      <c r="BE16" cm="1">
        <f t="array" ref="BE16">IFERROR(IF($A16="","",IF(SUMIFS(RAW_매출A!$J$2:$J$7000,RAW_매출A!$B$2:$B$7000,$A16,RAW_매출A!$A$2:$A$7000,EDATE($E16,BE$1-1))=0,"",SUMIFS(RAW_매출A!$J$2:$J$7000,RAW_매출A!$B$2:$B$7000,$A16,RAW_매출A!$A$2:$A$7000,EDATE($E16,BE$1-1))/(INDEX(요약_월별시즈널리티!$F$7:$F$18,MONTH(EDATE($E16,BE$1-1)))/100))),"")</f>
        <v>8957030.8330975827</v>
      </c>
      <c r="BF16" cm="1">
        <f t="array" ref="BF16">IFERROR(IF($A16="","",IF(SUMIFS(RAW_매출A!$J$2:$J$7000,RAW_매출A!$B$2:$B$7000,$A16,RAW_매출A!$A$2:$A$7000,EDATE($E16,BF$1-1))=0,"",SUMIFS(RAW_매출A!$J$2:$J$7000,RAW_매출A!$B$2:$B$7000,$A16,RAW_매출A!$A$2:$A$7000,EDATE($E16,BF$1-1))/(INDEX(요약_월별시즈널리티!$F$7:$F$18,MONTH(EDATE($E16,BF$1-1)))/100))),"")</f>
        <v>9885845.5447288379</v>
      </c>
      <c r="BG16" cm="1">
        <f t="array" ref="BG16">IFERROR(IF($A16="","",IF(SUMIFS(RAW_매출A!$J$2:$J$7000,RAW_매출A!$B$2:$B$7000,$A16,RAW_매출A!$A$2:$A$7000,EDATE($E16,BG$1-1))=0,"",SUMIFS(RAW_매출A!$J$2:$J$7000,RAW_매출A!$B$2:$B$7000,$A16,RAW_매출A!$A$2:$A$7000,EDATE($E16,BG$1-1))/(INDEX(요약_월별시즈널리티!$F$7:$F$18,MONTH(EDATE($E16,BG$1-1)))/100))),"")</f>
        <v>9232319.4495252408</v>
      </c>
      <c r="BH16" cm="1">
        <f t="array" ref="BH16">IFERROR(IF($A16="","",IF(SUMIFS(RAW_매출A!$J$2:$J$7000,RAW_매출A!$B$2:$B$7000,$A16,RAW_매출A!$A$2:$A$7000,EDATE($E16,BH$1-1))=0,"",SUMIFS(RAW_매출A!$J$2:$J$7000,RAW_매출A!$B$2:$B$7000,$A16,RAW_매출A!$A$2:$A$7000,EDATE($E16,BH$1-1))/(INDEX(요약_월별시즈널리티!$F$7:$F$18,MONTH(EDATE($E16,BH$1-1)))/100))),"")</f>
        <v>10442270.103432668</v>
      </c>
      <c r="BI16" cm="1">
        <f t="array" ref="BI16">IFERROR(IF($A16="","",IF(SUMIFS(RAW_매출A!$J$2:$J$7000,RAW_매출A!$B$2:$B$7000,$A16,RAW_매출A!$A$2:$A$7000,EDATE($E16,BI$1-1))=0,"",SUMIFS(RAW_매출A!$J$2:$J$7000,RAW_매출A!$B$2:$B$7000,$A16,RAW_매출A!$A$2:$A$7000,EDATE($E16,BI$1-1))/(INDEX(요약_월별시즈널리티!$F$7:$F$18,MONTH(EDATE($E16,BI$1-1)))/100))),"")</f>
        <v>10772037.665172795</v>
      </c>
      <c r="BJ16" cm="1">
        <f t="array" ref="BJ16">IFERROR(IF($A16="","",IF(SUMIFS(RAW_매출A!$J$2:$J$7000,RAW_매출A!$B$2:$B$7000,$A16,RAW_매출A!$A$2:$A$7000,EDATE($E16,BJ$1-1))=0,"",SUMIFS(RAW_매출A!$J$2:$J$7000,RAW_매출A!$B$2:$B$7000,$A16,RAW_매출A!$A$2:$A$7000,EDATE($E16,BJ$1-1))/(INDEX(요약_월별시즈널리티!$F$7:$F$18,MONTH(EDATE($E16,BJ$1-1)))/100))),"")</f>
        <v>11112797.596713716</v>
      </c>
      <c r="BK16" cm="1">
        <f t="array" ref="BK16">IFERROR(IF($A16="","",IF(SUMIFS(RAW_매출A!$J$2:$J$7000,RAW_매출A!$B$2:$B$7000,$A16,RAW_매출A!$A$2:$A$7000,EDATE($E16,BK$1-1))=0,"",SUMIFS(RAW_매출A!$J$2:$J$7000,RAW_매출A!$B$2:$B$7000,$A16,RAW_매출A!$A$2:$A$7000,EDATE($E16,BK$1-1))/(INDEX(요약_월별시즈널리티!$F$7:$F$18,MONTH(EDATE($E16,BK$1-1)))/100))),"")</f>
        <v>10878713.468198009</v>
      </c>
      <c r="BL16" cm="1">
        <f t="array" ref="BL16">IFERROR(IF($A16="","",IF(SUMIFS(RAW_매출A!$J$2:$J$7000,RAW_매출A!$B$2:$B$7000,$A16,RAW_매출A!$A$2:$A$7000,EDATE($E16,BL$1-1))=0,"",SUMIFS(RAW_매출A!$J$2:$J$7000,RAW_매출A!$B$2:$B$7000,$A16,RAW_매출A!$A$2:$A$7000,EDATE($E16,BL$1-1))/(INDEX(요약_월별시즈널리티!$F$7:$F$18,MONTH(EDATE($E16,BL$1-1)))/100))),"")</f>
        <v>10941367.160808422</v>
      </c>
      <c r="BM16" cm="1">
        <f t="array" ref="BM16">IFERROR(IF($A16="","",IF(SUMIFS(RAW_매출A!$J$2:$J$7000,RAW_매출A!$B$2:$B$7000,$A16,RAW_매출A!$A$2:$A$7000,EDATE($E16,BM$1-1))=0,"",SUMIFS(RAW_매출A!$J$2:$J$7000,RAW_매출A!$B$2:$B$7000,$A16,RAW_매출A!$A$2:$A$7000,EDATE($E16,BM$1-1))/(INDEX(요약_월별시즈널리티!$F$7:$F$18,MONTH(EDATE($E16,BM$1-1)))/100))),"")</f>
        <v>10198263.054993233</v>
      </c>
      <c r="BN16" cm="1">
        <f t="array" ref="BN16">IFERROR(IF($A16="","",IF(SUMIFS(RAW_매출A!$J$2:$J$7000,RAW_매출A!$B$2:$B$7000,$A16,RAW_매출A!$A$2:$A$7000,EDATE($E16,BN$1-1))=0,"",SUMIFS(RAW_매출A!$J$2:$J$7000,RAW_매출A!$B$2:$B$7000,$A16,RAW_매출A!$A$2:$A$7000,EDATE($E16,BN$1-1))/(INDEX(요약_월별시즈널리티!$F$7:$F$18,MONTH(EDATE($E16,BN$1-1)))/100))),"")</f>
        <v>10499063.868926996</v>
      </c>
    </row>
    <row r="17" spans="1:66" x14ac:dyDescent="0.3">
      <c r="A17" t="str">
        <f>세팅!A18</f>
        <v>(1002) #신대방점</v>
      </c>
      <c r="B17" t="str">
        <f>세팅!B18</f>
        <v>150-4</v>
      </c>
      <c r="C17">
        <f t="shared" si="0"/>
        <v>4</v>
      </c>
      <c r="D17" t="str">
        <f t="shared" si="1"/>
        <v>3+</v>
      </c>
      <c r="E17" s="1">
        <f>세팅!D18</f>
        <v>43647</v>
      </c>
      <c r="F17">
        <f t="shared" si="2"/>
        <v>4493443.3950632932</v>
      </c>
      <c r="G17" cm="1">
        <f t="array" ref="G17">IFERROR(IF($A17="","",IF(SUMIFS(RAW_매출A!$J$2:$J$7000,RAW_매출A!$B$2:$B$7000,$A17,RAW_매출A!$A$2:$A$7000,EDATE($E17,G$1-1))=0,"",SUMIFS(RAW_매출A!$J$2:$J$7000,RAW_매출A!$B$2:$B$7000,$A17,RAW_매출A!$A$2:$A$7000,EDATE($E17,G$1-1))/(INDEX(요약_월별시즈널리티!$F$7:$F$18,MONTH(EDATE($E17,G$1-1)))/100))),"")</f>
        <v>3752436.6478405939</v>
      </c>
      <c r="H17" cm="1">
        <f t="array" ref="H17">IFERROR(IF($A17="","",IF(SUMIFS(RAW_매출A!$J$2:$J$7000,RAW_매출A!$B$2:$B$7000,$A17,RAW_매출A!$A$2:$A$7000,EDATE($E17,H$1-1))=0,"",SUMIFS(RAW_매출A!$J$2:$J$7000,RAW_매출A!$B$2:$B$7000,$A17,RAW_매출A!$A$2:$A$7000,EDATE($E17,H$1-1))/(INDEX(요약_월별시즈널리티!$F$7:$F$18,MONTH(EDATE($E17,H$1-1)))/100))),"")</f>
        <v>3716979.6760543361</v>
      </c>
      <c r="I17" cm="1">
        <f t="array" ref="I17">IFERROR(IF($A17="","",IF(SUMIFS(RAW_매출A!$J$2:$J$7000,RAW_매출A!$B$2:$B$7000,$A17,RAW_매출A!$A$2:$A$7000,EDATE($E17,I$1-1))=0,"",SUMIFS(RAW_매출A!$J$2:$J$7000,RAW_매출A!$B$2:$B$7000,$A17,RAW_매출A!$A$2:$A$7000,EDATE($E17,I$1-1))/(INDEX(요약_월별시즈널리티!$F$7:$F$18,MONTH(EDATE($E17,I$1-1)))/100))),"")</f>
        <v>4727158.1419755425</v>
      </c>
      <c r="J17" s="28" cm="1">
        <f t="array" ref="J17">IFERROR(IF($A17="","",IF(SUMIFS(RAW_매출A!$J$2:$J$7000,RAW_매출A!$B$2:$B$7000,$A17,RAW_매출A!$A$2:$A$7000,EDATE($E17,J$1-1))=0,"",SUMIFS(RAW_매출A!$J$2:$J$7000,RAW_매출A!$B$2:$B$7000,$A17,RAW_매출A!$A$2:$A$7000,EDATE($E17,J$1-1))/(INDEX(요약_월별시즈널리티!$F$7:$F$18,MONTH(EDATE($E17,J$1-1)))/100))),"")</f>
        <v>4100538.8651948976</v>
      </c>
      <c r="K17" s="28" cm="1">
        <f t="array" ref="K17">IFERROR(IF($A17="","",IF(SUMIFS(RAW_매출A!$J$2:$J$7000,RAW_매출A!$B$2:$B$7000,$A17,RAW_매출A!$A$2:$A$7000,EDATE($E17,K$1-1))=0,"",SUMIFS(RAW_매출A!$J$2:$J$7000,RAW_매출A!$B$2:$B$7000,$A17,RAW_매출A!$A$2:$A$7000,EDATE($E17,K$1-1))/(INDEX(요약_월별시즈널리티!$F$7:$F$18,MONTH(EDATE($E17,K$1-1)))/100))),"")</f>
        <v>3927481.7133904188</v>
      </c>
      <c r="L17" s="28" cm="1">
        <f t="array" ref="L17">IFERROR(IF($A17="","",IF(SUMIFS(RAW_매출A!$J$2:$J$7000,RAW_매출A!$B$2:$B$7000,$A17,RAW_매출A!$A$2:$A$7000,EDATE($E17,L$1-1))=0,"",SUMIFS(RAW_매출A!$J$2:$J$7000,RAW_매출A!$B$2:$B$7000,$A17,RAW_매출A!$A$2:$A$7000,EDATE($E17,L$1-1))/(INDEX(요약_월별시즈널리티!$F$7:$F$18,MONTH(EDATE($E17,L$1-1)))/100))),"")</f>
        <v>4491355.1614967864</v>
      </c>
      <c r="M17" s="28" cm="1">
        <f t="array" ref="M17">IFERROR(IF($A17="","",IF(SUMIFS(RAW_매출A!$J$2:$J$7000,RAW_매출A!$B$2:$B$7000,$A17,RAW_매출A!$A$2:$A$7000,EDATE($E17,M$1-1))=0,"",SUMIFS(RAW_매출A!$J$2:$J$7000,RAW_매출A!$B$2:$B$7000,$A17,RAW_매출A!$A$2:$A$7000,EDATE($E17,M$1-1))/(INDEX(요약_월별시즈널리티!$F$7:$F$18,MONTH(EDATE($E17,M$1-1)))/100))),"")</f>
        <v>4960984.6087242421</v>
      </c>
      <c r="N17" s="28" cm="1">
        <f t="array" ref="N17">IFERROR(IF($A17="","",IF(SUMIFS(RAW_매출A!$J$2:$J$7000,RAW_매출A!$B$2:$B$7000,$A17,RAW_매출A!$A$2:$A$7000,EDATE($E17,N$1-1))=0,"",SUMIFS(RAW_매출A!$J$2:$J$7000,RAW_매출A!$B$2:$B$7000,$A17,RAW_매출A!$A$2:$A$7000,EDATE($E17,N$1-1))/(INDEX(요약_월별시즈널리티!$F$7:$F$18,MONTH(EDATE($E17,N$1-1)))/100))),"")</f>
        <v>4782425.3621437782</v>
      </c>
      <c r="O17" s="28" cm="1">
        <f t="array" ref="O17">IFERROR(IF($A17="","",IF(SUMIFS(RAW_매출A!$J$2:$J$7000,RAW_매출A!$B$2:$B$7000,$A17,RAW_매출A!$A$2:$A$7000,EDATE($E17,O$1-1))=0,"",SUMIFS(RAW_매출A!$J$2:$J$7000,RAW_매출A!$B$2:$B$7000,$A17,RAW_매출A!$A$2:$A$7000,EDATE($E17,O$1-1))/(INDEX(요약_월별시즈널리티!$F$7:$F$18,MONTH(EDATE($E17,O$1-1)))/100))),"")</f>
        <v>4697874.6594296405</v>
      </c>
      <c r="P17" cm="1">
        <f t="array" ref="P17">IFERROR(IF($A17="","",IF(SUMIFS(RAW_매출A!$J$2:$J$7000,RAW_매출A!$B$2:$B$7000,$A17,RAW_매출A!$A$2:$A$7000,EDATE($E17,P$1-1))=0,"",SUMIFS(RAW_매출A!$J$2:$J$7000,RAW_매출A!$B$2:$B$7000,$A17,RAW_매출A!$A$2:$A$7000,EDATE($E17,P$1-1))/(INDEX(요약_월별시즈널리티!$F$7:$F$18,MONTH(EDATE($E17,P$1-1)))/100))),"")</f>
        <v>4051817.0443050545</v>
      </c>
      <c r="Q17" cm="1">
        <f t="array" ref="Q17">IFERROR(IF($A17="","",IF(SUMIFS(RAW_매출A!$J$2:$J$7000,RAW_매출A!$B$2:$B$7000,$A17,RAW_매출A!$A$2:$A$7000,EDATE($E17,Q$1-1))=0,"",SUMIFS(RAW_매출A!$J$2:$J$7000,RAW_매출A!$B$2:$B$7000,$A17,RAW_매출A!$A$2:$A$7000,EDATE($E17,Q$1-1))/(INDEX(요약_월별시즈널리티!$F$7:$F$18,MONTH(EDATE($E17,Q$1-1)))/100))),"")</f>
        <v>5128742.3270160276</v>
      </c>
      <c r="R17" cm="1">
        <f t="array" ref="R17">IFERROR(IF($A17="","",IF(SUMIFS(RAW_매출A!$J$2:$J$7000,RAW_매출A!$B$2:$B$7000,$A17,RAW_매출A!$A$2:$A$7000,EDATE($E17,R$1-1))=0,"",SUMIFS(RAW_매출A!$J$2:$J$7000,RAW_매출A!$B$2:$B$7000,$A17,RAW_매출A!$A$2:$A$7000,EDATE($E17,R$1-1))/(INDEX(요약_월별시즈널리티!$F$7:$F$18,MONTH(EDATE($E17,R$1-1)))/100))),"")</f>
        <v>5075658.7592369253</v>
      </c>
      <c r="S17" cm="1">
        <f t="array" ref="S17">IFERROR(IF($A17="","",IF(SUMIFS(RAW_매출A!$J$2:$J$7000,RAW_매출A!$B$2:$B$7000,$A17,RAW_매출A!$A$2:$A$7000,EDATE($E17,S$1-1))=0,"",SUMIFS(RAW_매출A!$J$2:$J$7000,RAW_매출A!$B$2:$B$7000,$A17,RAW_매출A!$A$2:$A$7000,EDATE($E17,S$1-1))/(INDEX(요약_월별시즈널리티!$F$7:$F$18,MONTH(EDATE($E17,S$1-1)))/100))),"")</f>
        <v>5186348.9208570737</v>
      </c>
      <c r="T17" cm="1">
        <f t="array" ref="T17">IFERROR(IF($A17="","",IF(SUMIFS(RAW_매출A!$J$2:$J$7000,RAW_매출A!$B$2:$B$7000,$A17,RAW_매출A!$A$2:$A$7000,EDATE($E17,T$1-1))=0,"",SUMIFS(RAW_매출A!$J$2:$J$7000,RAW_매출A!$B$2:$B$7000,$A17,RAW_매출A!$A$2:$A$7000,EDATE($E17,T$1-1))/(INDEX(요약_월별시즈널리티!$F$7:$F$18,MONTH(EDATE($E17,T$1-1)))/100))),"")</f>
        <v>7228168.2284673825</v>
      </c>
      <c r="U17" cm="1">
        <f t="array" ref="U17">IFERROR(IF($A17="","",IF(SUMIFS(RAW_매출A!$J$2:$J$7000,RAW_매출A!$B$2:$B$7000,$A17,RAW_매출A!$A$2:$A$7000,EDATE($E17,U$1-1))=0,"",SUMIFS(RAW_매출A!$J$2:$J$7000,RAW_매출A!$B$2:$B$7000,$A17,RAW_매출A!$A$2:$A$7000,EDATE($E17,U$1-1))/(INDEX(요약_월별시즈널리티!$F$7:$F$18,MONTH(EDATE($E17,U$1-1)))/100))),"")</f>
        <v>5629043.5850779964</v>
      </c>
      <c r="V17" cm="1">
        <f t="array" ref="V17">IFERROR(IF($A17="","",IF(SUMIFS(RAW_매출A!$J$2:$J$7000,RAW_매출A!$B$2:$B$7000,$A17,RAW_매출A!$A$2:$A$7000,EDATE($E17,V$1-1))=0,"",SUMIFS(RAW_매출A!$J$2:$J$7000,RAW_매출A!$B$2:$B$7000,$A17,RAW_매출A!$A$2:$A$7000,EDATE($E17,V$1-1))/(INDEX(요약_월별시즈널리티!$F$7:$F$18,MONTH(EDATE($E17,V$1-1)))/100))),"")</f>
        <v>5432781.4500894425</v>
      </c>
      <c r="W17" cm="1">
        <f t="array" ref="W17">IFERROR(IF($A17="","",IF(SUMIFS(RAW_매출A!$J$2:$J$7000,RAW_매출A!$B$2:$B$7000,$A17,RAW_매출A!$A$2:$A$7000,EDATE($E17,W$1-1))=0,"",SUMIFS(RAW_매출A!$J$2:$J$7000,RAW_매출A!$B$2:$B$7000,$A17,RAW_매출A!$A$2:$A$7000,EDATE($E17,W$1-1))/(INDEX(요약_월별시즈널리티!$F$7:$F$18,MONTH(EDATE($E17,W$1-1)))/100))),"")</f>
        <v>5533436.5739403777</v>
      </c>
      <c r="X17" cm="1">
        <f t="array" ref="X17">IFERROR(IF($A17="","",IF(SUMIFS(RAW_매출A!$J$2:$J$7000,RAW_매출A!$B$2:$B$7000,$A17,RAW_매출A!$A$2:$A$7000,EDATE($E17,X$1-1))=0,"",SUMIFS(RAW_매출A!$J$2:$J$7000,RAW_매출A!$B$2:$B$7000,$A17,RAW_매출A!$A$2:$A$7000,EDATE($E17,X$1-1))/(INDEX(요약_월별시즈널리티!$F$7:$F$18,MONTH(EDATE($E17,X$1-1)))/100))),"")</f>
        <v>5403948.981210527</v>
      </c>
      <c r="Y17" cm="1">
        <f t="array" ref="Y17">IFERROR(IF($A17="","",IF(SUMIFS(RAW_매출A!$J$2:$J$7000,RAW_매출A!$B$2:$B$7000,$A17,RAW_매출A!$A$2:$A$7000,EDATE($E17,Y$1-1))=0,"",SUMIFS(RAW_매출A!$J$2:$J$7000,RAW_매출A!$B$2:$B$7000,$A17,RAW_매출A!$A$2:$A$7000,EDATE($E17,Y$1-1))/(INDEX(요약_월별시즈널리티!$F$7:$F$18,MONTH(EDATE($E17,Y$1-1)))/100))),"")</f>
        <v>5783787.414732757</v>
      </c>
      <c r="Z17" cm="1">
        <f t="array" ref="Z17">IFERROR(IF($A17="","",IF(SUMIFS(RAW_매출A!$J$2:$J$7000,RAW_매출A!$B$2:$B$7000,$A17,RAW_매출A!$A$2:$A$7000,EDATE($E17,Z$1-1))=0,"",SUMIFS(RAW_매출A!$J$2:$J$7000,RAW_매출A!$B$2:$B$7000,$A17,RAW_매출A!$A$2:$A$7000,EDATE($E17,Z$1-1))/(INDEX(요약_월별시즈널리티!$F$7:$F$18,MONTH(EDATE($E17,Z$1-1)))/100))),"")</f>
        <v>4738528.1310846563</v>
      </c>
      <c r="AA17" cm="1">
        <f t="array" ref="AA17">IFERROR(IF($A17="","",IF(SUMIFS(RAW_매출A!$J$2:$J$7000,RAW_매출A!$B$2:$B$7000,$A17,RAW_매출A!$A$2:$A$7000,EDATE($E17,AA$1-1))=0,"",SUMIFS(RAW_매출A!$J$2:$J$7000,RAW_매출A!$B$2:$B$7000,$A17,RAW_매출A!$A$2:$A$7000,EDATE($E17,AA$1-1))/(INDEX(요약_월별시즈널리티!$F$7:$F$18,MONTH(EDATE($E17,AA$1-1)))/100))),"")</f>
        <v>4872822.8942824416</v>
      </c>
      <c r="AB17" cm="1">
        <f t="array" ref="AB17">IFERROR(IF($A17="","",IF(SUMIFS(RAW_매출A!$J$2:$J$7000,RAW_매출A!$B$2:$B$7000,$A17,RAW_매출A!$A$2:$A$7000,EDATE($E17,AB$1-1))=0,"",SUMIFS(RAW_매출A!$J$2:$J$7000,RAW_매출A!$B$2:$B$7000,$A17,RAW_매출A!$A$2:$A$7000,EDATE($E17,AB$1-1))/(INDEX(요약_월별시즈널리티!$F$7:$F$18,MONTH(EDATE($E17,AB$1-1)))/100))),"")</f>
        <v>4621765.7334016738</v>
      </c>
      <c r="AC17" cm="1">
        <f t="array" ref="AC17">IFERROR(IF($A17="","",IF(SUMIFS(RAW_매출A!$J$2:$J$7000,RAW_매출A!$B$2:$B$7000,$A17,RAW_매출A!$A$2:$A$7000,EDATE($E17,AC$1-1))=0,"",SUMIFS(RAW_매출A!$J$2:$J$7000,RAW_매출A!$B$2:$B$7000,$A17,RAW_매출A!$A$2:$A$7000,EDATE($E17,AC$1-1))/(INDEX(요약_월별시즈널리티!$F$7:$F$18,MONTH(EDATE($E17,AC$1-1)))/100))),"")</f>
        <v>4787079.2556382017</v>
      </c>
      <c r="AD17" cm="1">
        <f t="array" ref="AD17">IFERROR(IF($A17="","",IF(SUMIFS(RAW_매출A!$J$2:$J$7000,RAW_매출A!$B$2:$B$7000,$A17,RAW_매출A!$A$2:$A$7000,EDATE($E17,AD$1-1))=0,"",SUMIFS(RAW_매출A!$J$2:$J$7000,RAW_매출A!$B$2:$B$7000,$A17,RAW_매출A!$A$2:$A$7000,EDATE($E17,AD$1-1))/(INDEX(요약_월별시즈널리티!$F$7:$F$18,MONTH(EDATE($E17,AD$1-1)))/100))),"")</f>
        <v>4972919.7205220666</v>
      </c>
      <c r="AE17" cm="1">
        <f t="array" ref="AE17">IFERROR(IF($A17="","",IF(SUMIFS(RAW_매출A!$J$2:$J$7000,RAW_매출A!$B$2:$B$7000,$A17,RAW_매출A!$A$2:$A$7000,EDATE($E17,AE$1-1))=0,"",SUMIFS(RAW_매출A!$J$2:$J$7000,RAW_매출A!$B$2:$B$7000,$A17,RAW_매출A!$A$2:$A$7000,EDATE($E17,AE$1-1))/(INDEX(요약_월별시즈널리티!$F$7:$F$18,MONTH(EDATE($E17,AE$1-1)))/100))),"")</f>
        <v>4978665.6909078518</v>
      </c>
      <c r="AF17" cm="1">
        <f t="array" ref="AF17">IFERROR(IF($A17="","",IF(SUMIFS(RAW_매출A!$J$2:$J$7000,RAW_매출A!$B$2:$B$7000,$A17,RAW_매출A!$A$2:$A$7000,EDATE($E17,AF$1-1))=0,"",SUMIFS(RAW_매출A!$J$2:$J$7000,RAW_매출A!$B$2:$B$7000,$A17,RAW_매출A!$A$2:$A$7000,EDATE($E17,AF$1-1))/(INDEX(요약_월별시즈널리티!$F$7:$F$18,MONTH(EDATE($E17,AF$1-1)))/100))),"")</f>
        <v>4273497.6718442803</v>
      </c>
      <c r="AG17" cm="1">
        <f t="array" ref="AG17">IFERROR(IF($A17="","",IF(SUMIFS(RAW_매출A!$J$2:$J$7000,RAW_매출A!$B$2:$B$7000,$A17,RAW_매출A!$A$2:$A$7000,EDATE($E17,AG$1-1))=0,"",SUMIFS(RAW_매출A!$J$2:$J$7000,RAW_매출A!$B$2:$B$7000,$A17,RAW_매출A!$A$2:$A$7000,EDATE($E17,AG$1-1))/(INDEX(요약_월별시즈널리티!$F$7:$F$18,MONTH(EDATE($E17,AG$1-1)))/100))),"")</f>
        <v>4052991.2825135752</v>
      </c>
      <c r="AH17" cm="1">
        <f t="array" ref="AH17">IFERROR(IF($A17="","",IF(SUMIFS(RAW_매출A!$J$2:$J$7000,RAW_매출A!$B$2:$B$7000,$A17,RAW_매출A!$A$2:$A$7000,EDATE($E17,AH$1-1))=0,"",SUMIFS(RAW_매출A!$J$2:$J$7000,RAW_매출A!$B$2:$B$7000,$A17,RAW_매출A!$A$2:$A$7000,EDATE($E17,AH$1-1))/(INDEX(요약_월별시즈널리티!$F$7:$F$18,MONTH(EDATE($E17,AH$1-1)))/100))),"")</f>
        <v>4401937.1227125991</v>
      </c>
      <c r="AI17" cm="1">
        <f t="array" ref="AI17">IFERROR(IF($A17="","",IF(SUMIFS(RAW_매출A!$J$2:$J$7000,RAW_매출A!$B$2:$B$7000,$A17,RAW_매출A!$A$2:$A$7000,EDATE($E17,AI$1-1))=0,"",SUMIFS(RAW_매출A!$J$2:$J$7000,RAW_매출A!$B$2:$B$7000,$A17,RAW_매출A!$A$2:$A$7000,EDATE($E17,AI$1-1))/(INDEX(요약_월별시즈널리티!$F$7:$F$18,MONTH(EDATE($E17,AI$1-1)))/100))),"")</f>
        <v>4374305.9963616151</v>
      </c>
      <c r="AJ17" cm="1">
        <f t="array" ref="AJ17">IFERROR(IF($A17="","",IF(SUMIFS(RAW_매출A!$J$2:$J$7000,RAW_매출A!$B$2:$B$7000,$A17,RAW_매출A!$A$2:$A$7000,EDATE($E17,AJ$1-1))=0,"",SUMIFS(RAW_매출A!$J$2:$J$7000,RAW_매출A!$B$2:$B$7000,$A17,RAW_매출A!$A$2:$A$7000,EDATE($E17,AJ$1-1))/(INDEX(요약_월별시즈널리티!$F$7:$F$18,MONTH(EDATE($E17,AJ$1-1)))/100))),"")</f>
        <v>4933619.6107111871</v>
      </c>
      <c r="AK17" cm="1">
        <f t="array" ref="AK17">IFERROR(IF($A17="","",IF(SUMIFS(RAW_매출A!$J$2:$J$7000,RAW_매출A!$B$2:$B$7000,$A17,RAW_매출A!$A$2:$A$7000,EDATE($E17,AK$1-1))=0,"",SUMIFS(RAW_매출A!$J$2:$J$7000,RAW_매출A!$B$2:$B$7000,$A17,RAW_매출A!$A$2:$A$7000,EDATE($E17,AK$1-1))/(INDEX(요약_월별시즈널리티!$F$7:$F$18,MONTH(EDATE($E17,AK$1-1)))/100))),"")</f>
        <v>5460927.9425219391</v>
      </c>
      <c r="AL17" cm="1">
        <f t="array" ref="AL17">IFERROR(IF($A17="","",IF(SUMIFS(RAW_매출A!$J$2:$J$7000,RAW_매출A!$B$2:$B$7000,$A17,RAW_매출A!$A$2:$A$7000,EDATE($E17,AL$1-1))=0,"",SUMIFS(RAW_매출A!$J$2:$J$7000,RAW_매출A!$B$2:$B$7000,$A17,RAW_매출A!$A$2:$A$7000,EDATE($E17,AL$1-1))/(INDEX(요약_월별시즈널리티!$F$7:$F$18,MONTH(EDATE($E17,AL$1-1)))/100))),"")</f>
        <v>4941772.3108883901</v>
      </c>
      <c r="AM17" cm="1">
        <f t="array" ref="AM17">IFERROR(IF($A17="","",IF(SUMIFS(RAW_매출A!$J$2:$J$7000,RAW_매출A!$B$2:$B$7000,$A17,RAW_매출A!$A$2:$A$7000,EDATE($E17,AM$1-1))=0,"",SUMIFS(RAW_매출A!$J$2:$J$7000,RAW_매출A!$B$2:$B$7000,$A17,RAW_매출A!$A$2:$A$7000,EDATE($E17,AM$1-1))/(INDEX(요약_월별시즈널리티!$F$7:$F$18,MONTH(EDATE($E17,AM$1-1)))/100))),"")</f>
        <v>5323263.1436652131</v>
      </c>
      <c r="AN17" cm="1">
        <f t="array" ref="AN17">IFERROR(IF($A17="","",IF(SUMIFS(RAW_매출A!$J$2:$J$7000,RAW_매출A!$B$2:$B$7000,$A17,RAW_매출A!$A$2:$A$7000,EDATE($E17,AN$1-1))=0,"",SUMIFS(RAW_매출A!$J$2:$J$7000,RAW_매출A!$B$2:$B$7000,$A17,RAW_매출A!$A$2:$A$7000,EDATE($E17,AN$1-1))/(INDEX(요약_월별시즈널리티!$F$7:$F$18,MONTH(EDATE($E17,AN$1-1)))/100))),"")</f>
        <v>5348294.8714482905</v>
      </c>
      <c r="AO17" cm="1">
        <f t="array" ref="AO17">IFERROR(IF($A17="","",IF(SUMIFS(RAW_매출A!$J$2:$J$7000,RAW_매출A!$B$2:$B$7000,$A17,RAW_매출A!$A$2:$A$7000,EDATE($E17,AO$1-1))=0,"",SUMIFS(RAW_매출A!$J$2:$J$7000,RAW_매출A!$B$2:$B$7000,$A17,RAW_매출A!$A$2:$A$7000,EDATE($E17,AO$1-1))/(INDEX(요약_월별시즈널리티!$F$7:$F$18,MONTH(EDATE($E17,AO$1-1)))/100))),"")</f>
        <v>4418557.6705937302</v>
      </c>
      <c r="AP17" cm="1">
        <f t="array" ref="AP17">IFERROR(IF($A17="","",IF(SUMIFS(RAW_매출A!$J$2:$J$7000,RAW_매출A!$B$2:$B$7000,$A17,RAW_매출A!$A$2:$A$7000,EDATE($E17,AP$1-1))=0,"",SUMIFS(RAW_매출A!$J$2:$J$7000,RAW_매출A!$B$2:$B$7000,$A17,RAW_매출A!$A$2:$A$7000,EDATE($E17,AP$1-1))/(INDEX(요약_월별시즈널리티!$F$7:$F$18,MONTH(EDATE($E17,AP$1-1)))/100))),"")</f>
        <v>5377357.3947054651</v>
      </c>
      <c r="AQ17" cm="1">
        <f t="array" ref="AQ17">IFERROR(IF($A17="","",IF(SUMIFS(RAW_매출A!$J$2:$J$7000,RAW_매출A!$B$2:$B$7000,$A17,RAW_매출A!$A$2:$A$7000,EDATE($E17,AQ$1-1))=0,"",SUMIFS(RAW_매출A!$J$2:$J$7000,RAW_매출A!$B$2:$B$7000,$A17,RAW_매출A!$A$2:$A$7000,EDATE($E17,AQ$1-1))/(INDEX(요약_월별시즈널리티!$F$7:$F$18,MONTH(EDATE($E17,AQ$1-1)))/100))),"")</f>
        <v>5519368.1203064704</v>
      </c>
      <c r="AR17" cm="1">
        <f t="array" ref="AR17">IFERROR(IF($A17="","",IF(SUMIFS(RAW_매출A!$J$2:$J$7000,RAW_매출A!$B$2:$B$7000,$A17,RAW_매출A!$A$2:$A$7000,EDATE($E17,AR$1-1))=0,"",SUMIFS(RAW_매출A!$J$2:$J$7000,RAW_매출A!$B$2:$B$7000,$A17,RAW_매출A!$A$2:$A$7000,EDATE($E17,AR$1-1))/(INDEX(요약_월별시즈널리티!$F$7:$F$18,MONTH(EDATE($E17,AR$1-1)))/100))),"")</f>
        <v>6057706.7138142586</v>
      </c>
      <c r="AS17" cm="1">
        <f t="array" ref="AS17">IFERROR(IF($A17="","",IF(SUMIFS(RAW_매출A!$J$2:$J$7000,RAW_매출A!$B$2:$B$7000,$A17,RAW_매출A!$A$2:$A$7000,EDATE($E17,AS$1-1))=0,"",SUMIFS(RAW_매출A!$J$2:$J$7000,RAW_매출A!$B$2:$B$7000,$A17,RAW_매출A!$A$2:$A$7000,EDATE($E17,AS$1-1))/(INDEX(요약_월별시즈널리티!$F$7:$F$18,MONTH(EDATE($E17,AS$1-1)))/100))),"")</f>
        <v>5542450.5973515483</v>
      </c>
      <c r="AT17" cm="1">
        <f t="array" ref="AT17">IFERROR(IF($A17="","",IF(SUMIFS(RAW_매출A!$J$2:$J$7000,RAW_매출A!$B$2:$B$7000,$A17,RAW_매출A!$A$2:$A$7000,EDATE($E17,AT$1-1))=0,"",SUMIFS(RAW_매출A!$J$2:$J$7000,RAW_매출A!$B$2:$B$7000,$A17,RAW_매출A!$A$2:$A$7000,EDATE($E17,AT$1-1))/(INDEX(요약_월별시즈널리티!$F$7:$F$18,MONTH(EDATE($E17,AT$1-1)))/100))),"")</f>
        <v>5190642.034821921</v>
      </c>
      <c r="AU17" cm="1">
        <f t="array" ref="AU17">IFERROR(IF($A17="","",IF(SUMIFS(RAW_매출A!$J$2:$J$7000,RAW_매출A!$B$2:$B$7000,$A17,RAW_매출A!$A$2:$A$7000,EDATE($E17,AU$1-1))=0,"",SUMIFS(RAW_매출A!$J$2:$J$7000,RAW_매출A!$B$2:$B$7000,$A17,RAW_매출A!$A$2:$A$7000,EDATE($E17,AU$1-1))/(INDEX(요약_월별시즈널리티!$F$7:$F$18,MONTH(EDATE($E17,AU$1-1)))/100))),"")</f>
        <v>5111489.2233186094</v>
      </c>
      <c r="AV17" cm="1">
        <f t="array" ref="AV17">IFERROR(IF($A17="","",IF(SUMIFS(RAW_매출A!$J$2:$J$7000,RAW_매출A!$B$2:$B$7000,$A17,RAW_매출A!$A$2:$A$7000,EDATE($E17,AV$1-1))=0,"",SUMIFS(RAW_매출A!$J$2:$J$7000,RAW_매출A!$B$2:$B$7000,$A17,RAW_매출A!$A$2:$A$7000,EDATE($E17,AV$1-1))/(INDEX(요약_월별시즈널리티!$F$7:$F$18,MONTH(EDATE($E17,AV$1-1)))/100))),"")</f>
        <v>5239236.9259451209</v>
      </c>
      <c r="AW17" cm="1">
        <f t="array" ref="AW17">IFERROR(IF($A17="","",IF(SUMIFS(RAW_매출A!$J$2:$J$7000,RAW_매출A!$B$2:$B$7000,$A17,RAW_매출A!$A$2:$A$7000,EDATE($E17,AW$1-1))=0,"",SUMIFS(RAW_매출A!$J$2:$J$7000,RAW_매출A!$B$2:$B$7000,$A17,RAW_매출A!$A$2:$A$7000,EDATE($E17,AW$1-1))/(INDEX(요약_월별시즈널리티!$F$7:$F$18,MONTH(EDATE($E17,AW$1-1)))/100))),"")</f>
        <v>5995145.5721106455</v>
      </c>
      <c r="AX17" cm="1">
        <f t="array" ref="AX17">IFERROR(IF($A17="","",IF(SUMIFS(RAW_매출A!$J$2:$J$7000,RAW_매출A!$B$2:$B$7000,$A17,RAW_매출A!$A$2:$A$7000,EDATE($E17,AX$1-1))=0,"",SUMIFS(RAW_매출A!$J$2:$J$7000,RAW_매출A!$B$2:$B$7000,$A17,RAW_매출A!$A$2:$A$7000,EDATE($E17,AX$1-1))/(INDEX(요약_월별시즈널리티!$F$7:$F$18,MONTH(EDATE($E17,AX$1-1)))/100))),"")</f>
        <v>5938702.1564740501</v>
      </c>
      <c r="AY17" cm="1">
        <f t="array" ref="AY17">IFERROR(IF($A17="","",IF(SUMIFS(RAW_매출A!$J$2:$J$7000,RAW_매출A!$B$2:$B$7000,$A17,RAW_매출A!$A$2:$A$7000,EDATE($E17,AY$1-1))=0,"",SUMIFS(RAW_매출A!$J$2:$J$7000,RAW_매출A!$B$2:$B$7000,$A17,RAW_매출A!$A$2:$A$7000,EDATE($E17,AY$1-1))/(INDEX(요약_월별시즈널리티!$F$7:$F$18,MONTH(EDATE($E17,AY$1-1)))/100))),"")</f>
        <v>5478864.1619578227</v>
      </c>
      <c r="AZ17" cm="1">
        <f t="array" ref="AZ17">IFERROR(IF($A17="","",IF(SUMIFS(RAW_매출A!$J$2:$J$7000,RAW_매출A!$B$2:$B$7000,$A17,RAW_매출A!$A$2:$A$7000,EDATE($E17,AZ$1-1))=0,"",SUMIFS(RAW_매출A!$J$2:$J$7000,RAW_매출A!$B$2:$B$7000,$A17,RAW_매출A!$A$2:$A$7000,EDATE($E17,AZ$1-1))/(INDEX(요약_월별시즈널리티!$F$7:$F$18,MONTH(EDATE($E17,AZ$1-1)))/100))),"")</f>
        <v>6062803.2735066889</v>
      </c>
      <c r="BA17" cm="1">
        <f t="array" ref="BA17">IFERROR(IF($A17="","",IF(SUMIFS(RAW_매출A!$J$2:$J$7000,RAW_매출A!$B$2:$B$7000,$A17,RAW_매출A!$A$2:$A$7000,EDATE($E17,BA$1-1))=0,"",SUMIFS(RAW_매출A!$J$2:$J$7000,RAW_매출A!$B$2:$B$7000,$A17,RAW_매출A!$A$2:$A$7000,EDATE($E17,BA$1-1))/(INDEX(요약_월별시즈널리티!$F$7:$F$18,MONTH(EDATE($E17,BA$1-1)))/100))),"")</f>
        <v>6154395.8860105174</v>
      </c>
      <c r="BB17" cm="1">
        <f t="array" ref="BB17">IFERROR(IF($A17="","",IF(SUMIFS(RAW_매출A!$J$2:$J$7000,RAW_매출A!$B$2:$B$7000,$A17,RAW_매출A!$A$2:$A$7000,EDATE($E17,BB$1-1))=0,"",SUMIFS(RAW_매출A!$J$2:$J$7000,RAW_매출A!$B$2:$B$7000,$A17,RAW_매출A!$A$2:$A$7000,EDATE($E17,BB$1-1))/(INDEX(요약_월별시즈널리티!$F$7:$F$18,MONTH(EDATE($E17,BB$1-1)))/100))),"")</f>
        <v>5796583.2638553968</v>
      </c>
      <c r="BC17" cm="1">
        <f t="array" ref="BC17">IFERROR(IF($A17="","",IF(SUMIFS(RAW_매출A!$J$2:$J$7000,RAW_매출A!$B$2:$B$7000,$A17,RAW_매출A!$A$2:$A$7000,EDATE($E17,BC$1-1))=0,"",SUMIFS(RAW_매출A!$J$2:$J$7000,RAW_매출A!$B$2:$B$7000,$A17,RAW_매출A!$A$2:$A$7000,EDATE($E17,BC$1-1))/(INDEX(요약_월별시즈널리티!$F$7:$F$18,MONTH(EDATE($E17,BC$1-1)))/100))),"")</f>
        <v>6518425.7186546614</v>
      </c>
      <c r="BD17" cm="1">
        <f t="array" ref="BD17">IFERROR(IF($A17="","",IF(SUMIFS(RAW_매출A!$J$2:$J$7000,RAW_매출A!$B$2:$B$7000,$A17,RAW_매출A!$A$2:$A$7000,EDATE($E17,BD$1-1))=0,"",SUMIFS(RAW_매출A!$J$2:$J$7000,RAW_매출A!$B$2:$B$7000,$A17,RAW_매출A!$A$2:$A$7000,EDATE($E17,BD$1-1))/(INDEX(요약_월별시즈널리티!$F$7:$F$18,MONTH(EDATE($E17,BD$1-1)))/100))),"")</f>
        <v>5962160.8349808026</v>
      </c>
      <c r="BE17" cm="1">
        <f t="array" ref="BE17">IFERROR(IF($A17="","",IF(SUMIFS(RAW_매출A!$J$2:$J$7000,RAW_매출A!$B$2:$B$7000,$A17,RAW_매출A!$A$2:$A$7000,EDATE($E17,BE$1-1))=0,"",SUMIFS(RAW_매출A!$J$2:$J$7000,RAW_매출A!$B$2:$B$7000,$A17,RAW_매출A!$A$2:$A$7000,EDATE($E17,BE$1-1))/(INDEX(요약_월별시즈널리티!$F$7:$F$18,MONTH(EDATE($E17,BE$1-1)))/100))),"")</f>
        <v>6436845.2975710919</v>
      </c>
      <c r="BF17" cm="1">
        <f t="array" ref="BF17">IFERROR(IF($A17="","",IF(SUMIFS(RAW_매출A!$J$2:$J$7000,RAW_매출A!$B$2:$B$7000,$A17,RAW_매출A!$A$2:$A$7000,EDATE($E17,BF$1-1))=0,"",SUMIFS(RAW_매출A!$J$2:$J$7000,RAW_매출A!$B$2:$B$7000,$A17,RAW_매출A!$A$2:$A$7000,EDATE($E17,BF$1-1))/(INDEX(요약_월별시즈널리티!$F$7:$F$18,MONTH(EDATE($E17,BF$1-1)))/100))),"")</f>
        <v>6445285.8146092966</v>
      </c>
      <c r="BG17" cm="1">
        <f t="array" ref="BG17">IFERROR(IF($A17="","",IF(SUMIFS(RAW_매출A!$J$2:$J$7000,RAW_매출A!$B$2:$B$7000,$A17,RAW_매출A!$A$2:$A$7000,EDATE($E17,BG$1-1))=0,"",SUMIFS(RAW_매출A!$J$2:$J$7000,RAW_매출A!$B$2:$B$7000,$A17,RAW_매출A!$A$2:$A$7000,EDATE($E17,BG$1-1))/(INDEX(요약_월별시즈널리티!$F$7:$F$18,MONTH(EDATE($E17,BG$1-1)))/100))),"")</f>
        <v>5945106.5818540808</v>
      </c>
      <c r="BH17" cm="1">
        <f t="array" ref="BH17">IFERROR(IF($A17="","",IF(SUMIFS(RAW_매출A!$J$2:$J$7000,RAW_매출A!$B$2:$B$7000,$A17,RAW_매출A!$A$2:$A$7000,EDATE($E17,BH$1-1))=0,"",SUMIFS(RAW_매출A!$J$2:$J$7000,RAW_매출A!$B$2:$B$7000,$A17,RAW_매출A!$A$2:$A$7000,EDATE($E17,BH$1-1))/(INDEX(요약_월별시즈널리티!$F$7:$F$18,MONTH(EDATE($E17,BH$1-1)))/100))),"")</f>
        <v>6206315.4031878999</v>
      </c>
      <c r="BI17" cm="1">
        <f t="array" ref="BI17">IFERROR(IF($A17="","",IF(SUMIFS(RAW_매출A!$J$2:$J$7000,RAW_매출A!$B$2:$B$7000,$A17,RAW_매출A!$A$2:$A$7000,EDATE($E17,BI$1-1))=0,"",SUMIFS(RAW_매출A!$J$2:$J$7000,RAW_매출A!$B$2:$B$7000,$A17,RAW_매출A!$A$2:$A$7000,EDATE($E17,BI$1-1))/(INDEX(요약_월별시즈널리티!$F$7:$F$18,MONTH(EDATE($E17,BI$1-1)))/100))),"")</f>
        <v>6198045.0090529323</v>
      </c>
      <c r="BJ17" cm="1">
        <f t="array" ref="BJ17">IFERROR(IF($A17="","",IF(SUMIFS(RAW_매출A!$J$2:$J$7000,RAW_매출A!$B$2:$B$7000,$A17,RAW_매출A!$A$2:$A$7000,EDATE($E17,BJ$1-1))=0,"",SUMIFS(RAW_매출A!$J$2:$J$7000,RAW_매출A!$B$2:$B$7000,$A17,RAW_매출A!$A$2:$A$7000,EDATE($E17,BJ$1-1))/(INDEX(요약_월별시즈널리티!$F$7:$F$18,MONTH(EDATE($E17,BJ$1-1)))/100))),"")</f>
        <v>6432723.9676367063</v>
      </c>
      <c r="BK17" cm="1">
        <f t="array" ref="BK17">IFERROR(IF($A17="","",IF(SUMIFS(RAW_매출A!$J$2:$J$7000,RAW_매출A!$B$2:$B$7000,$A17,RAW_매출A!$A$2:$A$7000,EDATE($E17,BK$1-1))=0,"",SUMIFS(RAW_매출A!$J$2:$J$7000,RAW_매출A!$B$2:$B$7000,$A17,RAW_매출A!$A$2:$A$7000,EDATE($E17,BK$1-1))/(INDEX(요약_월별시즈널리티!$F$7:$F$18,MONTH(EDATE($E17,BK$1-1)))/100))),"")</f>
        <v>6888123.6490603313</v>
      </c>
      <c r="BL17" cm="1">
        <f t="array" ref="BL17">IFERROR(IF($A17="","",IF(SUMIFS(RAW_매출A!$J$2:$J$7000,RAW_매출A!$B$2:$B$7000,$A17,RAW_매출A!$A$2:$A$7000,EDATE($E17,BL$1-1))=0,"",SUMIFS(RAW_매출A!$J$2:$J$7000,RAW_매출A!$B$2:$B$7000,$A17,RAW_매출A!$A$2:$A$7000,EDATE($E17,BL$1-1))/(INDEX(요약_월별시즈널리티!$F$7:$F$18,MONTH(EDATE($E17,BL$1-1)))/100))),"")</f>
        <v>6179694.5682886858</v>
      </c>
      <c r="BM17" cm="1">
        <f t="array" ref="BM17">IFERROR(IF($A17="","",IF(SUMIFS(RAW_매출A!$J$2:$J$7000,RAW_매출A!$B$2:$B$7000,$A17,RAW_매출A!$A$2:$A$7000,EDATE($E17,BM$1-1))=0,"",SUMIFS(RAW_매출A!$J$2:$J$7000,RAW_매출A!$B$2:$B$7000,$A17,RAW_매출A!$A$2:$A$7000,EDATE($E17,BM$1-1))/(INDEX(요약_월별시즈널리티!$F$7:$F$18,MONTH(EDATE($E17,BM$1-1)))/100))),"")</f>
        <v>5873472.9162109718</v>
      </c>
      <c r="BN17" cm="1">
        <f t="array" ref="BN17">IFERROR(IF($A17="","",IF(SUMIFS(RAW_매출A!$J$2:$J$7000,RAW_매출A!$B$2:$B$7000,$A17,RAW_매출A!$A$2:$A$7000,EDATE($E17,BN$1-1))=0,"",SUMIFS(RAW_매출A!$J$2:$J$7000,RAW_매출A!$B$2:$B$7000,$A17,RAW_매출A!$A$2:$A$7000,EDATE($E17,BN$1-1))/(INDEX(요약_월별시즈널리티!$F$7:$F$18,MONTH(EDATE($E17,BN$1-1)))/100))),"")</f>
        <v>5785102.9546050616</v>
      </c>
    </row>
    <row r="18" spans="1:66" x14ac:dyDescent="0.3">
      <c r="A18" t="str">
        <f>세팅!A19</f>
        <v>(1003) #샤로수점</v>
      </c>
      <c r="B18" t="str">
        <f>세팅!B19</f>
        <v>150-2</v>
      </c>
      <c r="C18">
        <f t="shared" si="0"/>
        <v>2</v>
      </c>
      <c r="D18" t="str">
        <f t="shared" si="1"/>
        <v>2</v>
      </c>
      <c r="E18" s="1">
        <f>세팅!D19</f>
        <v>43770</v>
      </c>
      <c r="F18">
        <f t="shared" si="2"/>
        <v>4969632.9009235036</v>
      </c>
      <c r="G18" cm="1">
        <f t="array" ref="G18">IFERROR(IF($A18="","",IF(SUMIFS(RAW_매출A!$J$2:$J$7000,RAW_매출A!$B$2:$B$7000,$A18,RAW_매출A!$A$2:$A$7000,EDATE($E18,G$1-1))=0,"",SUMIFS(RAW_매출A!$J$2:$J$7000,RAW_매출A!$B$2:$B$7000,$A18,RAW_매출A!$A$2:$A$7000,EDATE($E18,G$1-1))/(INDEX(요약_월별시즈널리티!$F$7:$F$18,MONTH(EDATE($E18,G$1-1)))/100))),"")</f>
        <v>3359826.616150571</v>
      </c>
      <c r="H18" cm="1">
        <f t="array" ref="H18">IFERROR(IF($A18="","",IF(SUMIFS(RAW_매출A!$J$2:$J$7000,RAW_매출A!$B$2:$B$7000,$A18,RAW_매출A!$A$2:$A$7000,EDATE($E18,H$1-1))=0,"",SUMIFS(RAW_매출A!$J$2:$J$7000,RAW_매출A!$B$2:$B$7000,$A18,RAW_매출A!$A$2:$A$7000,EDATE($E18,H$1-1))/(INDEX(요약_월별시즈널리티!$F$7:$F$18,MONTH(EDATE($E18,H$1-1)))/100))),"")</f>
        <v>3624245.8693827768</v>
      </c>
      <c r="I18" cm="1">
        <f t="array" ref="I18">IFERROR(IF($A18="","",IF(SUMIFS(RAW_매출A!$J$2:$J$7000,RAW_매출A!$B$2:$B$7000,$A18,RAW_매출A!$A$2:$A$7000,EDATE($E18,I$1-1))=0,"",SUMIFS(RAW_매출A!$J$2:$J$7000,RAW_매출A!$B$2:$B$7000,$A18,RAW_매출A!$A$2:$A$7000,EDATE($E18,I$1-1))/(INDEX(요약_월별시즈널리티!$F$7:$F$18,MONTH(EDATE($E18,I$1-1)))/100))),"")</f>
        <v>4608354.834720592</v>
      </c>
      <c r="J18" s="28" cm="1">
        <f t="array" ref="J18">IFERROR(IF($A18="","",IF(SUMIFS(RAW_매출A!$J$2:$J$7000,RAW_매출A!$B$2:$B$7000,$A18,RAW_매출A!$A$2:$A$7000,EDATE($E18,J$1-1))=0,"",SUMIFS(RAW_매출A!$J$2:$J$7000,RAW_매출A!$B$2:$B$7000,$A18,RAW_매출A!$A$2:$A$7000,EDATE($E18,J$1-1))/(INDEX(요약_월별시즈널리티!$F$7:$F$18,MONTH(EDATE($E18,J$1-1)))/100))),"")</f>
        <v>5071909.8048039321</v>
      </c>
      <c r="K18" s="28" cm="1">
        <f t="array" ref="K18">IFERROR(IF($A18="","",IF(SUMIFS(RAW_매출A!$J$2:$J$7000,RAW_매출A!$B$2:$B$7000,$A18,RAW_매출A!$A$2:$A$7000,EDATE($E18,K$1-1))=0,"",SUMIFS(RAW_매출A!$J$2:$J$7000,RAW_매출A!$B$2:$B$7000,$A18,RAW_매출A!$A$2:$A$7000,EDATE($E18,K$1-1))/(INDEX(요약_월별시즈널리티!$F$7:$F$18,MONTH(EDATE($E18,K$1-1)))/100))),"")</f>
        <v>4933540.2228490021</v>
      </c>
      <c r="L18" s="28" cm="1">
        <f t="array" ref="L18">IFERROR(IF($A18="","",IF(SUMIFS(RAW_매출A!$J$2:$J$7000,RAW_매출A!$B$2:$B$7000,$A18,RAW_매출A!$A$2:$A$7000,EDATE($E18,L$1-1))=0,"",SUMIFS(RAW_매출A!$J$2:$J$7000,RAW_매출A!$B$2:$B$7000,$A18,RAW_매출A!$A$2:$A$7000,EDATE($E18,L$1-1))/(INDEX(요약_월별시즈널리티!$F$7:$F$18,MONTH(EDATE($E18,L$1-1)))/100))),"")</f>
        <v>4395858.7984506497</v>
      </c>
      <c r="M18" s="28" cm="1">
        <f t="array" ref="M18">IFERROR(IF($A18="","",IF(SUMIFS(RAW_매출A!$J$2:$J$7000,RAW_매출A!$B$2:$B$7000,$A18,RAW_매출A!$A$2:$A$7000,EDATE($E18,M$1-1))=0,"",SUMIFS(RAW_매출A!$J$2:$J$7000,RAW_매출A!$B$2:$B$7000,$A18,RAW_매출A!$A$2:$A$7000,EDATE($E18,M$1-1))/(INDEX(요약_월별시즈널리티!$F$7:$F$18,MONTH(EDATE($E18,M$1-1)))/100))),"")</f>
        <v>5498877.321008672</v>
      </c>
      <c r="N18" s="28" cm="1">
        <f t="array" ref="N18">IFERROR(IF($A18="","",IF(SUMIFS(RAW_매출A!$J$2:$J$7000,RAW_매출A!$B$2:$B$7000,$A18,RAW_매출A!$A$2:$A$7000,EDATE($E18,N$1-1))=0,"",SUMIFS(RAW_매출A!$J$2:$J$7000,RAW_매출A!$B$2:$B$7000,$A18,RAW_매출A!$A$2:$A$7000,EDATE($E18,N$1-1))/(INDEX(요약_월별시즈널리티!$F$7:$F$18,MONTH(EDATE($E18,N$1-1)))/100))),"")</f>
        <v>4784759.3977242094</v>
      </c>
      <c r="O18" s="28" cm="1">
        <f t="array" ref="O18">IFERROR(IF($A18="","",IF(SUMIFS(RAW_매출A!$J$2:$J$7000,RAW_매출A!$B$2:$B$7000,$A18,RAW_매출A!$A$2:$A$7000,EDATE($E18,O$1-1))=0,"",SUMIFS(RAW_매출A!$J$2:$J$7000,RAW_매출A!$B$2:$B$7000,$A18,RAW_매출A!$A$2:$A$7000,EDATE($E18,O$1-1))/(INDEX(요약_월별시즈널리티!$F$7:$F$18,MONTH(EDATE($E18,O$1-1)))/100))),"")</f>
        <v>5132851.8607045598</v>
      </c>
      <c r="P18" cm="1">
        <f t="array" ref="P18">IFERROR(IF($A18="","",IF(SUMIFS(RAW_매출A!$J$2:$J$7000,RAW_매출A!$B$2:$B$7000,$A18,RAW_매출A!$A$2:$A$7000,EDATE($E18,P$1-1))=0,"",SUMIFS(RAW_매출A!$J$2:$J$7000,RAW_매출A!$B$2:$B$7000,$A18,RAW_매출A!$A$2:$A$7000,EDATE($E18,P$1-1))/(INDEX(요약_월별시즈널리티!$F$7:$F$18,MONTH(EDATE($E18,P$1-1)))/100))),"")</f>
        <v>6769548.0100667952</v>
      </c>
      <c r="Q18" cm="1">
        <f t="array" ref="Q18">IFERROR(IF($A18="","",IF(SUMIFS(RAW_매출A!$J$2:$J$7000,RAW_매출A!$B$2:$B$7000,$A18,RAW_매출A!$A$2:$A$7000,EDATE($E18,Q$1-1))=0,"",SUMIFS(RAW_매출A!$J$2:$J$7000,RAW_매출A!$B$2:$B$7000,$A18,RAW_매출A!$A$2:$A$7000,EDATE($E18,Q$1-1))/(INDEX(요약_월별시즈널리티!$F$7:$F$18,MONTH(EDATE($E18,Q$1-1)))/100))),"")</f>
        <v>5698957.185318497</v>
      </c>
      <c r="R18" cm="1">
        <f t="array" ref="R18">IFERROR(IF($A18="","",IF(SUMIFS(RAW_매출A!$J$2:$J$7000,RAW_매출A!$B$2:$B$7000,$A18,RAW_매출A!$A$2:$A$7000,EDATE($E18,R$1-1))=0,"",SUMIFS(RAW_매출A!$J$2:$J$7000,RAW_매출A!$B$2:$B$7000,$A18,RAW_매출A!$A$2:$A$7000,EDATE($E18,R$1-1))/(INDEX(요약_월별시즈널리티!$F$7:$F$18,MONTH(EDATE($E18,R$1-1)))/100))),"")</f>
        <v>4782231.8242188599</v>
      </c>
      <c r="S18" cm="1">
        <f t="array" ref="S18">IFERROR(IF($A18="","",IF(SUMIFS(RAW_매출A!$J$2:$J$7000,RAW_매출A!$B$2:$B$7000,$A18,RAW_매출A!$A$2:$A$7000,EDATE($E18,S$1-1))=0,"",SUMIFS(RAW_매출A!$J$2:$J$7000,RAW_매출A!$B$2:$B$7000,$A18,RAW_매출A!$A$2:$A$7000,EDATE($E18,S$1-1))/(INDEX(요약_월별시즈널리티!$F$7:$F$18,MONTH(EDATE($E18,S$1-1)))/100))),"")</f>
        <v>5105053.8778845873</v>
      </c>
      <c r="T18" cm="1">
        <f t="array" ref="T18">IFERROR(IF($A18="","",IF(SUMIFS(RAW_매출A!$J$2:$J$7000,RAW_매출A!$B$2:$B$7000,$A18,RAW_매출A!$A$2:$A$7000,EDATE($E18,T$1-1))=0,"",SUMIFS(RAW_매출A!$J$2:$J$7000,RAW_매출A!$B$2:$B$7000,$A18,RAW_매출A!$A$2:$A$7000,EDATE($E18,T$1-1))/(INDEX(요약_월별시즈널리티!$F$7:$F$18,MONTH(EDATE($E18,T$1-1)))/100))),"")</f>
        <v>5406852.2489296589</v>
      </c>
      <c r="U18" cm="1">
        <f t="array" ref="U18">IFERROR(IF($A18="","",IF(SUMIFS(RAW_매출A!$J$2:$J$7000,RAW_매출A!$B$2:$B$7000,$A18,RAW_매출A!$A$2:$A$7000,EDATE($E18,U$1-1))=0,"",SUMIFS(RAW_매출A!$J$2:$J$7000,RAW_매출A!$B$2:$B$7000,$A18,RAW_매출A!$A$2:$A$7000,EDATE($E18,U$1-1))/(INDEX(요약_월별시즈널리티!$F$7:$F$18,MONTH(EDATE($E18,U$1-1)))/100))),"")</f>
        <v>6059519.7302309386</v>
      </c>
      <c r="V18" cm="1">
        <f t="array" ref="V18">IFERROR(IF($A18="","",IF(SUMIFS(RAW_매출A!$J$2:$J$7000,RAW_매출A!$B$2:$B$7000,$A18,RAW_매출A!$A$2:$A$7000,EDATE($E18,V$1-1))=0,"",SUMIFS(RAW_매출A!$J$2:$J$7000,RAW_매출A!$B$2:$B$7000,$A18,RAW_매출A!$A$2:$A$7000,EDATE($E18,V$1-1))/(INDEX(요약_월별시즈널리티!$F$7:$F$18,MONTH(EDATE($E18,V$1-1)))/100))),"")</f>
        <v>5800366.558055304</v>
      </c>
      <c r="W18" cm="1">
        <f t="array" ref="W18">IFERROR(IF($A18="","",IF(SUMIFS(RAW_매출A!$J$2:$J$7000,RAW_매출A!$B$2:$B$7000,$A18,RAW_매출A!$A$2:$A$7000,EDATE($E18,W$1-1))=0,"",SUMIFS(RAW_매출A!$J$2:$J$7000,RAW_매출A!$B$2:$B$7000,$A18,RAW_매출A!$A$2:$A$7000,EDATE($E18,W$1-1))/(INDEX(요약_월별시즈널리티!$F$7:$F$18,MONTH(EDATE($E18,W$1-1)))/100))),"")</f>
        <v>5701254.2416736484</v>
      </c>
      <c r="X18" cm="1">
        <f t="array" ref="X18">IFERROR(IF($A18="","",IF(SUMIFS(RAW_매출A!$J$2:$J$7000,RAW_매출A!$B$2:$B$7000,$A18,RAW_매출A!$A$2:$A$7000,EDATE($E18,X$1-1))=0,"",SUMIFS(RAW_매출A!$J$2:$J$7000,RAW_매출A!$B$2:$B$7000,$A18,RAW_매출A!$A$2:$A$7000,EDATE($E18,X$1-1))/(INDEX(요약_월별시즈널리티!$F$7:$F$18,MONTH(EDATE($E18,X$1-1)))/100))),"")</f>
        <v>5869435.2273513628</v>
      </c>
      <c r="Y18" cm="1">
        <f t="array" ref="Y18">IFERROR(IF($A18="","",IF(SUMIFS(RAW_매출A!$J$2:$J$7000,RAW_매출A!$B$2:$B$7000,$A18,RAW_매출A!$A$2:$A$7000,EDATE($E18,Y$1-1))=0,"",SUMIFS(RAW_매출A!$J$2:$J$7000,RAW_매출A!$B$2:$B$7000,$A18,RAW_매출A!$A$2:$A$7000,EDATE($E18,Y$1-1))/(INDEX(요약_월별시즈널리티!$F$7:$F$18,MONTH(EDATE($E18,Y$1-1)))/100))),"")</f>
        <v>5976256.5568504678</v>
      </c>
      <c r="Z18" cm="1">
        <f t="array" ref="Z18">IFERROR(IF($A18="","",IF(SUMIFS(RAW_매출A!$J$2:$J$7000,RAW_매출A!$B$2:$B$7000,$A18,RAW_매출A!$A$2:$A$7000,EDATE($E18,Z$1-1))=0,"",SUMIFS(RAW_매출A!$J$2:$J$7000,RAW_매출A!$B$2:$B$7000,$A18,RAW_매출A!$A$2:$A$7000,EDATE($E18,Z$1-1))/(INDEX(요약_월별시즈널리티!$F$7:$F$18,MONTH(EDATE($E18,Z$1-1)))/100))),"")</f>
        <v>5768271.6537549952</v>
      </c>
      <c r="AA18" cm="1">
        <f t="array" ref="AA18">IFERROR(IF($A18="","",IF(SUMIFS(RAW_매출A!$J$2:$J$7000,RAW_매출A!$B$2:$B$7000,$A18,RAW_매출A!$A$2:$A$7000,EDATE($E18,AA$1-1))=0,"",SUMIFS(RAW_매출A!$J$2:$J$7000,RAW_매출A!$B$2:$B$7000,$A18,RAW_매출A!$A$2:$A$7000,EDATE($E18,AA$1-1))/(INDEX(요약_월별시즈널리티!$F$7:$F$18,MONTH(EDATE($E18,AA$1-1)))/100))),"")</f>
        <v>6318098.3344764095</v>
      </c>
      <c r="AB18" cm="1">
        <f t="array" ref="AB18">IFERROR(IF($A18="","",IF(SUMIFS(RAW_매출A!$J$2:$J$7000,RAW_매출A!$B$2:$B$7000,$A18,RAW_매출A!$A$2:$A$7000,EDATE($E18,AB$1-1))=0,"",SUMIFS(RAW_매출A!$J$2:$J$7000,RAW_매출A!$B$2:$B$7000,$A18,RAW_매출A!$A$2:$A$7000,EDATE($E18,AB$1-1))/(INDEX(요약_월별시즈널리티!$F$7:$F$18,MONTH(EDATE($E18,AB$1-1)))/100))),"")</f>
        <v>6265751.7402382856</v>
      </c>
      <c r="AC18" cm="1">
        <f t="array" ref="AC18">IFERROR(IF($A18="","",IF(SUMIFS(RAW_매출A!$J$2:$J$7000,RAW_매출A!$B$2:$B$7000,$A18,RAW_매출A!$A$2:$A$7000,EDATE($E18,AC$1-1))=0,"",SUMIFS(RAW_매출A!$J$2:$J$7000,RAW_매출A!$B$2:$B$7000,$A18,RAW_매출A!$A$2:$A$7000,EDATE($E18,AC$1-1))/(INDEX(요약_월별시즈널리티!$F$7:$F$18,MONTH(EDATE($E18,AC$1-1)))/100))),"")</f>
        <v>5632339.511946477</v>
      </c>
      <c r="AD18" cm="1">
        <f t="array" ref="AD18">IFERROR(IF($A18="","",IF(SUMIFS(RAW_매출A!$J$2:$J$7000,RAW_매출A!$B$2:$B$7000,$A18,RAW_매출A!$A$2:$A$7000,EDATE($E18,AD$1-1))=0,"",SUMIFS(RAW_매출A!$J$2:$J$7000,RAW_매출A!$B$2:$B$7000,$A18,RAW_매출A!$A$2:$A$7000,EDATE($E18,AD$1-1))/(INDEX(요약_월별시즈널리티!$F$7:$F$18,MONTH(EDATE($E18,AD$1-1)))/100))),"")</f>
        <v>5462194.5980676338</v>
      </c>
      <c r="AE18" cm="1">
        <f t="array" ref="AE18">IFERROR(IF($A18="","",IF(SUMIFS(RAW_매출A!$J$2:$J$7000,RAW_매출A!$B$2:$B$7000,$A18,RAW_매출A!$A$2:$A$7000,EDATE($E18,AE$1-1))=0,"",SUMIFS(RAW_매출A!$J$2:$J$7000,RAW_매출A!$B$2:$B$7000,$A18,RAW_매출A!$A$2:$A$7000,EDATE($E18,AE$1-1))/(INDEX(요약_월별시즈널리티!$F$7:$F$18,MONTH(EDATE($E18,AE$1-1)))/100))),"")</f>
        <v>5381005.3320927229</v>
      </c>
      <c r="AF18" cm="1">
        <f t="array" ref="AF18">IFERROR(IF($A18="","",IF(SUMIFS(RAW_매출A!$J$2:$J$7000,RAW_매출A!$B$2:$B$7000,$A18,RAW_매출A!$A$2:$A$7000,EDATE($E18,AF$1-1))=0,"",SUMIFS(RAW_매출A!$J$2:$J$7000,RAW_매출A!$B$2:$B$7000,$A18,RAW_매출A!$A$2:$A$7000,EDATE($E18,AF$1-1))/(INDEX(요약_월별시즈널리티!$F$7:$F$18,MONTH(EDATE($E18,AF$1-1)))/100))),"")</f>
        <v>6028248.3164144875</v>
      </c>
      <c r="AG18" cm="1">
        <f t="array" ref="AG18">IFERROR(IF($A18="","",IF(SUMIFS(RAW_매출A!$J$2:$J$7000,RAW_매출A!$B$2:$B$7000,$A18,RAW_매출A!$A$2:$A$7000,EDATE($E18,AG$1-1))=0,"",SUMIFS(RAW_매출A!$J$2:$J$7000,RAW_매출A!$B$2:$B$7000,$A18,RAW_매출A!$A$2:$A$7000,EDATE($E18,AG$1-1))/(INDEX(요약_월별시즈널리티!$F$7:$F$18,MONTH(EDATE($E18,AG$1-1)))/100))),"")</f>
        <v>6794329.8730067676</v>
      </c>
      <c r="AH18" cm="1">
        <f t="array" ref="AH18">IFERROR(IF($A18="","",IF(SUMIFS(RAW_매출A!$J$2:$J$7000,RAW_매출A!$B$2:$B$7000,$A18,RAW_매출A!$A$2:$A$7000,EDATE($E18,AH$1-1))=0,"",SUMIFS(RAW_매출A!$J$2:$J$7000,RAW_매출A!$B$2:$B$7000,$A18,RAW_매출A!$A$2:$A$7000,EDATE($E18,AH$1-1))/(INDEX(요약_월별시즈널리티!$F$7:$F$18,MONTH(EDATE($E18,AH$1-1)))/100))),"")</f>
        <v>4276195.3751000846</v>
      </c>
      <c r="AI18" cm="1">
        <f t="array" ref="AI18">IFERROR(IF($A18="","",IF(SUMIFS(RAW_매출A!$J$2:$J$7000,RAW_매출A!$B$2:$B$7000,$A18,RAW_매출A!$A$2:$A$7000,EDATE($E18,AI$1-1))=0,"",SUMIFS(RAW_매출A!$J$2:$J$7000,RAW_매출A!$B$2:$B$7000,$A18,RAW_매출A!$A$2:$A$7000,EDATE($E18,AI$1-1))/(INDEX(요약_월별시즈널리티!$F$7:$F$18,MONTH(EDATE($E18,AI$1-1)))/100))),"")</f>
        <v>6410412.0571857989</v>
      </c>
      <c r="AJ18" cm="1">
        <f t="array" ref="AJ18">IFERROR(IF($A18="","",IF(SUMIFS(RAW_매출A!$J$2:$J$7000,RAW_매출A!$B$2:$B$7000,$A18,RAW_매출A!$A$2:$A$7000,EDATE($E18,AJ$1-1))=0,"",SUMIFS(RAW_매출A!$J$2:$J$7000,RAW_매출A!$B$2:$B$7000,$A18,RAW_매출A!$A$2:$A$7000,EDATE($E18,AJ$1-1))/(INDEX(요약_월별시즈널리티!$F$7:$F$18,MONTH(EDATE($E18,AJ$1-1)))/100))),"")</f>
        <v>6899798.8302036691</v>
      </c>
      <c r="AK18" cm="1">
        <f t="array" ref="AK18">IFERROR(IF($A18="","",IF(SUMIFS(RAW_매출A!$J$2:$J$7000,RAW_매출A!$B$2:$B$7000,$A18,RAW_매출A!$A$2:$A$7000,EDATE($E18,AK$1-1))=0,"",SUMIFS(RAW_매출A!$J$2:$J$7000,RAW_매출A!$B$2:$B$7000,$A18,RAW_매출A!$A$2:$A$7000,EDATE($E18,AK$1-1))/(INDEX(요약_월별시즈널리티!$F$7:$F$18,MONTH(EDATE($E18,AK$1-1)))/100))),"")</f>
        <v>6574451.6509878105</v>
      </c>
      <c r="AL18" cm="1">
        <f t="array" ref="AL18">IFERROR(IF($A18="","",IF(SUMIFS(RAW_매출A!$J$2:$J$7000,RAW_매출A!$B$2:$B$7000,$A18,RAW_매출A!$A$2:$A$7000,EDATE($E18,AL$1-1))=0,"",SUMIFS(RAW_매출A!$J$2:$J$7000,RAW_매출A!$B$2:$B$7000,$A18,RAW_매출A!$A$2:$A$7000,EDATE($E18,AL$1-1))/(INDEX(요약_월별시즈널리티!$F$7:$F$18,MONTH(EDATE($E18,AL$1-1)))/100))),"")</f>
        <v>7536920.3136010384</v>
      </c>
      <c r="AM18" cm="1">
        <f t="array" ref="AM18">IFERROR(IF($A18="","",IF(SUMIFS(RAW_매출A!$J$2:$J$7000,RAW_매출A!$B$2:$B$7000,$A18,RAW_매출A!$A$2:$A$7000,EDATE($E18,AM$1-1))=0,"",SUMIFS(RAW_매출A!$J$2:$J$7000,RAW_매출A!$B$2:$B$7000,$A18,RAW_매출A!$A$2:$A$7000,EDATE($E18,AM$1-1))/(INDEX(요약_월별시즈널리티!$F$7:$F$18,MONTH(EDATE($E18,AM$1-1)))/100))),"")</f>
        <v>7454242.1494654166</v>
      </c>
      <c r="AN18" cm="1">
        <f t="array" ref="AN18">IFERROR(IF($A18="","",IF(SUMIFS(RAW_매출A!$J$2:$J$7000,RAW_매출A!$B$2:$B$7000,$A18,RAW_매출A!$A$2:$A$7000,EDATE($E18,AN$1-1))=0,"",SUMIFS(RAW_매출A!$J$2:$J$7000,RAW_매출A!$B$2:$B$7000,$A18,RAW_매출A!$A$2:$A$7000,EDATE($E18,AN$1-1))/(INDEX(요약_월별시즈널리티!$F$7:$F$18,MONTH(EDATE($E18,AN$1-1)))/100))),"")</f>
        <v>5114301.4055786906</v>
      </c>
      <c r="AO18" cm="1">
        <f t="array" ref="AO18">IFERROR(IF($A18="","",IF(SUMIFS(RAW_매출A!$J$2:$J$7000,RAW_매출A!$B$2:$B$7000,$A18,RAW_매출A!$A$2:$A$7000,EDATE($E18,AO$1-1))=0,"",SUMIFS(RAW_매출A!$J$2:$J$7000,RAW_매출A!$B$2:$B$7000,$A18,RAW_매출A!$A$2:$A$7000,EDATE($E18,AO$1-1))/(INDEX(요약_월별시즈널리티!$F$7:$F$18,MONTH(EDATE($E18,AO$1-1)))/100))),"")</f>
        <v>5631240.8696569838</v>
      </c>
      <c r="AP18" cm="1">
        <f t="array" ref="AP18">IFERROR(IF($A18="","",IF(SUMIFS(RAW_매출A!$J$2:$J$7000,RAW_매출A!$B$2:$B$7000,$A18,RAW_매출A!$A$2:$A$7000,EDATE($E18,AP$1-1))=0,"",SUMIFS(RAW_매출A!$J$2:$J$7000,RAW_매출A!$B$2:$B$7000,$A18,RAW_매출A!$A$2:$A$7000,EDATE($E18,AP$1-1))/(INDEX(요약_월별시즈널리티!$F$7:$F$18,MONTH(EDATE($E18,AP$1-1)))/100))),"")</f>
        <v>7242209.106300761</v>
      </c>
      <c r="AQ18" cm="1">
        <f t="array" ref="AQ18">IFERROR(IF($A18="","",IF(SUMIFS(RAW_매출A!$J$2:$J$7000,RAW_매출A!$B$2:$B$7000,$A18,RAW_매출A!$A$2:$A$7000,EDATE($E18,AQ$1-1))=0,"",SUMIFS(RAW_매출A!$J$2:$J$7000,RAW_매출A!$B$2:$B$7000,$A18,RAW_매출A!$A$2:$A$7000,EDATE($E18,AQ$1-1))/(INDEX(요약_월별시즈널리티!$F$7:$F$18,MONTH(EDATE($E18,AQ$1-1)))/100))),"")</f>
        <v>6334396.9556464842</v>
      </c>
      <c r="AR18" cm="1">
        <f t="array" ref="AR18">IFERROR(IF($A18="","",IF(SUMIFS(RAW_매출A!$J$2:$J$7000,RAW_매출A!$B$2:$B$7000,$A18,RAW_매출A!$A$2:$A$7000,EDATE($E18,AR$1-1))=0,"",SUMIFS(RAW_매출A!$J$2:$J$7000,RAW_매출A!$B$2:$B$7000,$A18,RAW_매출A!$A$2:$A$7000,EDATE($E18,AR$1-1))/(INDEX(요약_월별시즈널리티!$F$7:$F$18,MONTH(EDATE($E18,AR$1-1)))/100))),"")</f>
        <v>6842131.0336777493</v>
      </c>
      <c r="AS18" cm="1">
        <f t="array" ref="AS18">IFERROR(IF($A18="","",IF(SUMIFS(RAW_매출A!$J$2:$J$7000,RAW_매출A!$B$2:$B$7000,$A18,RAW_매출A!$A$2:$A$7000,EDATE($E18,AS$1-1))=0,"",SUMIFS(RAW_매출A!$J$2:$J$7000,RAW_매출A!$B$2:$B$7000,$A18,RAW_매출A!$A$2:$A$7000,EDATE($E18,AS$1-1))/(INDEX(요약_월별시즈널리티!$F$7:$F$18,MONTH(EDATE($E18,AS$1-1)))/100))),"")</f>
        <v>7790261.8141647382</v>
      </c>
      <c r="AT18" cm="1">
        <f t="array" ref="AT18">IFERROR(IF($A18="","",IF(SUMIFS(RAW_매출A!$J$2:$J$7000,RAW_매출A!$B$2:$B$7000,$A18,RAW_매출A!$A$2:$A$7000,EDATE($E18,AT$1-1))=0,"",SUMIFS(RAW_매출A!$J$2:$J$7000,RAW_매출A!$B$2:$B$7000,$A18,RAW_매출A!$A$2:$A$7000,EDATE($E18,AT$1-1))/(INDEX(요약_월별시즈널리티!$F$7:$F$18,MONTH(EDATE($E18,AT$1-1)))/100))),"")</f>
        <v>8432302.162962215</v>
      </c>
      <c r="AU18" cm="1">
        <f t="array" ref="AU18">IFERROR(IF($A18="","",IF(SUMIFS(RAW_매출A!$J$2:$J$7000,RAW_매출A!$B$2:$B$7000,$A18,RAW_매출A!$A$2:$A$7000,EDATE($E18,AU$1-1))=0,"",SUMIFS(RAW_매출A!$J$2:$J$7000,RAW_매출A!$B$2:$B$7000,$A18,RAW_매출A!$A$2:$A$7000,EDATE($E18,AU$1-1))/(INDEX(요약_월별시즈널리티!$F$7:$F$18,MONTH(EDATE($E18,AU$1-1)))/100))),"")</f>
        <v>7697619.4227968818</v>
      </c>
      <c r="AV18" cm="1">
        <f t="array" ref="AV18">IFERROR(IF($A18="","",IF(SUMIFS(RAW_매출A!$J$2:$J$7000,RAW_매출A!$B$2:$B$7000,$A18,RAW_매출A!$A$2:$A$7000,EDATE($E18,AV$1-1))=0,"",SUMIFS(RAW_매출A!$J$2:$J$7000,RAW_매출A!$B$2:$B$7000,$A18,RAW_매출A!$A$2:$A$7000,EDATE($E18,AV$1-1))/(INDEX(요약_월별시즈널리티!$F$7:$F$18,MONTH(EDATE($E18,AV$1-1)))/100))),"")</f>
        <v>8332857.0886613317</v>
      </c>
      <c r="AW18" cm="1">
        <f t="array" ref="AW18">IFERROR(IF($A18="","",IF(SUMIFS(RAW_매출A!$J$2:$J$7000,RAW_매출A!$B$2:$B$7000,$A18,RAW_매출A!$A$2:$A$7000,EDATE($E18,AW$1-1))=0,"",SUMIFS(RAW_매출A!$J$2:$J$7000,RAW_매출A!$B$2:$B$7000,$A18,RAW_매출A!$A$2:$A$7000,EDATE($E18,AW$1-1))/(INDEX(요약_월별시즈널리티!$F$7:$F$18,MONTH(EDATE($E18,AW$1-1)))/100))),"")</f>
        <v>8257711.7159758983</v>
      </c>
      <c r="AX18" cm="1">
        <f t="array" ref="AX18">IFERROR(IF($A18="","",IF(SUMIFS(RAW_매출A!$J$2:$J$7000,RAW_매출A!$B$2:$B$7000,$A18,RAW_매출A!$A$2:$A$7000,EDATE($E18,AX$1-1))=0,"",SUMIFS(RAW_매출A!$J$2:$J$7000,RAW_매출A!$B$2:$B$7000,$A18,RAW_매출A!$A$2:$A$7000,EDATE($E18,AX$1-1))/(INDEX(요약_월별시즈널리티!$F$7:$F$18,MONTH(EDATE($E18,AX$1-1)))/100))),"")</f>
        <v>8388117.1409838991</v>
      </c>
      <c r="AY18" cm="1">
        <f t="array" ref="AY18">IFERROR(IF($A18="","",IF(SUMIFS(RAW_매출A!$J$2:$J$7000,RAW_매출A!$B$2:$B$7000,$A18,RAW_매출A!$A$2:$A$7000,EDATE($E18,AY$1-1))=0,"",SUMIFS(RAW_매출A!$J$2:$J$7000,RAW_매출A!$B$2:$B$7000,$A18,RAW_매출A!$A$2:$A$7000,EDATE($E18,AY$1-1))/(INDEX(요약_월별시즈널리티!$F$7:$F$18,MONTH(EDATE($E18,AY$1-1)))/100))),"")</f>
        <v>8426837.8091310244</v>
      </c>
      <c r="AZ18" cm="1">
        <f t="array" ref="AZ18">IFERROR(IF($A18="","",IF(SUMIFS(RAW_매출A!$J$2:$J$7000,RAW_매출A!$B$2:$B$7000,$A18,RAW_매출A!$A$2:$A$7000,EDATE($E18,AZ$1-1))=0,"",SUMIFS(RAW_매출A!$J$2:$J$7000,RAW_매출A!$B$2:$B$7000,$A18,RAW_매출A!$A$2:$A$7000,EDATE($E18,AZ$1-1))/(INDEX(요약_월별시즈널리티!$F$7:$F$18,MONTH(EDATE($E18,AZ$1-1)))/100))),"")</f>
        <v>8041435.1499431254</v>
      </c>
      <c r="BA18" cm="1">
        <f t="array" ref="BA18">IFERROR(IF($A18="","",IF(SUMIFS(RAW_매출A!$J$2:$J$7000,RAW_매출A!$B$2:$B$7000,$A18,RAW_매출A!$A$2:$A$7000,EDATE($E18,BA$1-1))=0,"",SUMIFS(RAW_매출A!$J$2:$J$7000,RAW_매출A!$B$2:$B$7000,$A18,RAW_매출A!$A$2:$A$7000,EDATE($E18,BA$1-1))/(INDEX(요약_월별시즈널리티!$F$7:$F$18,MONTH(EDATE($E18,BA$1-1)))/100))),"")</f>
        <v>9709301.171685366</v>
      </c>
      <c r="BB18" cm="1">
        <f t="array" ref="BB18">IFERROR(IF($A18="","",IF(SUMIFS(RAW_매출A!$J$2:$J$7000,RAW_매출A!$B$2:$B$7000,$A18,RAW_매출A!$A$2:$A$7000,EDATE($E18,BB$1-1))=0,"",SUMIFS(RAW_매출A!$J$2:$J$7000,RAW_매출A!$B$2:$B$7000,$A18,RAW_매출A!$A$2:$A$7000,EDATE($E18,BB$1-1))/(INDEX(요약_월별시즈널리티!$F$7:$F$18,MONTH(EDATE($E18,BB$1-1)))/100))),"")</f>
        <v>8409997.5902937129</v>
      </c>
      <c r="BC18" cm="1">
        <f t="array" ref="BC18">IFERROR(IF($A18="","",IF(SUMIFS(RAW_매출A!$J$2:$J$7000,RAW_매출A!$B$2:$B$7000,$A18,RAW_매출A!$A$2:$A$7000,EDATE($E18,BC$1-1))=0,"",SUMIFS(RAW_매출A!$J$2:$J$7000,RAW_매출A!$B$2:$B$7000,$A18,RAW_매출A!$A$2:$A$7000,EDATE($E18,BC$1-1))/(INDEX(요약_월별시즈널리티!$F$7:$F$18,MONTH(EDATE($E18,BC$1-1)))/100))),"")</f>
        <v>9235873.2970037293</v>
      </c>
      <c r="BD18" cm="1">
        <f t="array" ref="BD18">IFERROR(IF($A18="","",IF(SUMIFS(RAW_매출A!$J$2:$J$7000,RAW_매출A!$B$2:$B$7000,$A18,RAW_매출A!$A$2:$A$7000,EDATE($E18,BD$1-1))=0,"",SUMIFS(RAW_매출A!$J$2:$J$7000,RAW_매출A!$B$2:$B$7000,$A18,RAW_매출A!$A$2:$A$7000,EDATE($E18,BD$1-1))/(INDEX(요약_월별시즈널리티!$F$7:$F$18,MONTH(EDATE($E18,BD$1-1)))/100))),"")</f>
        <v>8786062.3228177186</v>
      </c>
      <c r="BE18" cm="1">
        <f t="array" ref="BE18">IFERROR(IF($A18="","",IF(SUMIFS(RAW_매출A!$J$2:$J$7000,RAW_매출A!$B$2:$B$7000,$A18,RAW_매출A!$A$2:$A$7000,EDATE($E18,BE$1-1))=0,"",SUMIFS(RAW_매출A!$J$2:$J$7000,RAW_매출A!$B$2:$B$7000,$A18,RAW_매출A!$A$2:$A$7000,EDATE($E18,BE$1-1))/(INDEX(요약_월별시즈널리티!$F$7:$F$18,MONTH(EDATE($E18,BE$1-1)))/100))),"")</f>
        <v>9831120.362899879</v>
      </c>
      <c r="BF18" cm="1">
        <f t="array" ref="BF18">IFERROR(IF($A18="","",IF(SUMIFS(RAW_매출A!$J$2:$J$7000,RAW_매출A!$B$2:$B$7000,$A18,RAW_매출A!$A$2:$A$7000,EDATE($E18,BF$1-1))=0,"",SUMIFS(RAW_매출A!$J$2:$J$7000,RAW_매출A!$B$2:$B$7000,$A18,RAW_매출A!$A$2:$A$7000,EDATE($E18,BF$1-1))/(INDEX(요약_월별시즈널리티!$F$7:$F$18,MONTH(EDATE($E18,BF$1-1)))/100))),"")</f>
        <v>10209902.738526596</v>
      </c>
      <c r="BG18" cm="1">
        <f t="array" ref="BG18">IFERROR(IF($A18="","",IF(SUMIFS(RAW_매출A!$J$2:$J$7000,RAW_매출A!$B$2:$B$7000,$A18,RAW_매출A!$A$2:$A$7000,EDATE($E18,BG$1-1))=0,"",SUMIFS(RAW_매출A!$J$2:$J$7000,RAW_매출A!$B$2:$B$7000,$A18,RAW_매출A!$A$2:$A$7000,EDATE($E18,BG$1-1))/(INDEX(요약_월별시즈널리티!$F$7:$F$18,MONTH(EDATE($E18,BG$1-1)))/100))),"")</f>
        <v>10031840.51863879</v>
      </c>
      <c r="BH18" cm="1">
        <f t="array" ref="BH18">IFERROR(IF($A18="","",IF(SUMIFS(RAW_매출A!$J$2:$J$7000,RAW_매출A!$B$2:$B$7000,$A18,RAW_매출A!$A$2:$A$7000,EDATE($E18,BH$1-1))=0,"",SUMIFS(RAW_매출A!$J$2:$J$7000,RAW_매출A!$B$2:$B$7000,$A18,RAW_매출A!$A$2:$A$7000,EDATE($E18,BH$1-1))/(INDEX(요약_월별시즈널리티!$F$7:$F$18,MONTH(EDATE($E18,BH$1-1)))/100))),"")</f>
        <v>10645397.987912267</v>
      </c>
      <c r="BI18" cm="1">
        <f t="array" ref="BI18">IFERROR(IF($A18="","",IF(SUMIFS(RAW_매출A!$J$2:$J$7000,RAW_매출A!$B$2:$B$7000,$A18,RAW_매출A!$A$2:$A$7000,EDATE($E18,BI$1-1))=0,"",SUMIFS(RAW_매출A!$J$2:$J$7000,RAW_매출A!$B$2:$B$7000,$A18,RAW_매출A!$A$2:$A$7000,EDATE($E18,BI$1-1))/(INDEX(요약_월별시즈널리티!$F$7:$F$18,MONTH(EDATE($E18,BI$1-1)))/100))),"")</f>
        <v>9212944.719703069</v>
      </c>
      <c r="BJ18" cm="1">
        <f t="array" ref="BJ18">IFERROR(IF($A18="","",IF(SUMIFS(RAW_매출A!$J$2:$J$7000,RAW_매출A!$B$2:$B$7000,$A18,RAW_매출A!$A$2:$A$7000,EDATE($E18,BJ$1-1))=0,"",SUMIFS(RAW_매출A!$J$2:$J$7000,RAW_매출A!$B$2:$B$7000,$A18,RAW_매출A!$A$2:$A$7000,EDATE($E18,BJ$1-1))/(INDEX(요약_월별시즈널리티!$F$7:$F$18,MONTH(EDATE($E18,BJ$1-1)))/100))),"")</f>
        <v>8437346.2637014352</v>
      </c>
      <c r="BK18" cm="1">
        <f t="array" ref="BK18">IFERROR(IF($A18="","",IF(SUMIFS(RAW_매출A!$J$2:$J$7000,RAW_매출A!$B$2:$B$7000,$A18,RAW_매출A!$A$2:$A$7000,EDATE($E18,BK$1-1))=0,"",SUMIFS(RAW_매출A!$J$2:$J$7000,RAW_매출A!$B$2:$B$7000,$A18,RAW_매출A!$A$2:$A$7000,EDATE($E18,BK$1-1))/(INDEX(요약_월별시즈널리티!$F$7:$F$18,MONTH(EDATE($E18,BK$1-1)))/100))),"")</f>
        <v>8890638.2145604063</v>
      </c>
      <c r="BL18" cm="1">
        <f t="array" ref="BL18">IFERROR(IF($A18="","",IF(SUMIFS(RAW_매출A!$J$2:$J$7000,RAW_매출A!$B$2:$B$7000,$A18,RAW_매출A!$A$2:$A$7000,EDATE($E18,BL$1-1))=0,"",SUMIFS(RAW_매출A!$J$2:$J$7000,RAW_매출A!$B$2:$B$7000,$A18,RAW_매출A!$A$2:$A$7000,EDATE($E18,BL$1-1))/(INDEX(요약_월별시즈널리티!$F$7:$F$18,MONTH(EDATE($E18,BL$1-1)))/100))),"")</f>
        <v>8075341.6874573575</v>
      </c>
      <c r="BM18" cm="1">
        <f t="array" ref="BM18">IFERROR(IF($A18="","",IF(SUMIFS(RAW_매출A!$J$2:$J$7000,RAW_매출A!$B$2:$B$7000,$A18,RAW_매출A!$A$2:$A$7000,EDATE($E18,BM$1-1))=0,"",SUMIFS(RAW_매출A!$J$2:$J$7000,RAW_매출A!$B$2:$B$7000,$A18,RAW_매출A!$A$2:$A$7000,EDATE($E18,BM$1-1))/(INDEX(요약_월별시즈널리티!$F$7:$F$18,MONTH(EDATE($E18,BM$1-1)))/100))),"")</f>
        <v>7527197.8316075802</v>
      </c>
      <c r="BN18" cm="1">
        <f t="array" ref="BN18">IFERROR(IF($A18="","",IF(SUMIFS(RAW_매출A!$J$2:$J$7000,RAW_매출A!$B$2:$B$7000,$A18,RAW_매출A!$A$2:$A$7000,EDATE($E18,BN$1-1))=0,"",SUMIFS(RAW_매출A!$J$2:$J$7000,RAW_매출A!$B$2:$B$7000,$A18,RAW_매출A!$A$2:$A$7000,EDATE($E18,BN$1-1))/(INDEX(요약_월별시즈널리티!$F$7:$F$18,MONTH(EDATE($E18,BN$1-1)))/100))),"")</f>
        <v>8146230.8603363447</v>
      </c>
    </row>
    <row r="19" spans="1:66" x14ac:dyDescent="0.3">
      <c r="A19" t="str">
        <f>세팅!A20</f>
        <v>(1004) #서울대입구점</v>
      </c>
      <c r="B19" t="str">
        <f>세팅!B20</f>
        <v>150-1</v>
      </c>
      <c r="C19">
        <f t="shared" si="0"/>
        <v>1</v>
      </c>
      <c r="D19" t="str">
        <f t="shared" si="1"/>
        <v>1</v>
      </c>
      <c r="E19" s="1">
        <f>세팅!D20</f>
        <v>43862</v>
      </c>
      <c r="F19">
        <f t="shared" si="2"/>
        <v>7940135.7702281987</v>
      </c>
      <c r="G19" cm="1">
        <f t="array" ref="G19">IFERROR(IF($A19="","",IF(SUMIFS(RAW_매출A!$J$2:$J$7000,RAW_매출A!$B$2:$B$7000,$A19,RAW_매출A!$A$2:$A$7000,EDATE($E19,G$1-1))=0,"",SUMIFS(RAW_매출A!$J$2:$J$7000,RAW_매출A!$B$2:$B$7000,$A19,RAW_매출A!$A$2:$A$7000,EDATE($E19,G$1-1))/(INDEX(요약_월별시즈널리티!$F$7:$F$18,MONTH(EDATE($E19,G$1-1)))/100))),"")</f>
        <v>5894093.0784247806</v>
      </c>
      <c r="H19" cm="1">
        <f t="array" ref="H19">IFERROR(IF($A19="","",IF(SUMIFS(RAW_매출A!$J$2:$J$7000,RAW_매출A!$B$2:$B$7000,$A19,RAW_매출A!$A$2:$A$7000,EDATE($E19,H$1-1))=0,"",SUMIFS(RAW_매출A!$J$2:$J$7000,RAW_매출A!$B$2:$B$7000,$A19,RAW_매출A!$A$2:$A$7000,EDATE($E19,H$1-1))/(INDEX(요약_월별시즈널리티!$F$7:$F$18,MONTH(EDATE($E19,H$1-1)))/100))),"")</f>
        <v>5704341.5634651687</v>
      </c>
      <c r="I19" cm="1">
        <f t="array" ref="I19">IFERROR(IF($A19="","",IF(SUMIFS(RAW_매출A!$J$2:$J$7000,RAW_매출A!$B$2:$B$7000,$A19,RAW_매출A!$A$2:$A$7000,EDATE($E19,I$1-1))=0,"",SUMIFS(RAW_매출A!$J$2:$J$7000,RAW_매출A!$B$2:$B$7000,$A19,RAW_매출A!$A$2:$A$7000,EDATE($E19,I$1-1))/(INDEX(요약_월별시즈널리티!$F$7:$F$18,MONTH(EDATE($E19,I$1-1)))/100))),"")</f>
        <v>5362699.0292272782</v>
      </c>
      <c r="J19" s="28" cm="1">
        <f t="array" ref="J19">IFERROR(IF($A19="","",IF(SUMIFS(RAW_매출A!$J$2:$J$7000,RAW_매출A!$B$2:$B$7000,$A19,RAW_매출A!$A$2:$A$7000,EDATE($E19,J$1-1))=0,"",SUMIFS(RAW_매출A!$J$2:$J$7000,RAW_매출A!$B$2:$B$7000,$A19,RAW_매출A!$A$2:$A$7000,EDATE($E19,J$1-1))/(INDEX(요약_월별시즈널리티!$F$7:$F$18,MONTH(EDATE($E19,J$1-1)))/100))),"")</f>
        <v>7266034.6513017593</v>
      </c>
      <c r="K19" s="28" cm="1">
        <f t="array" ref="K19">IFERROR(IF($A19="","",IF(SUMIFS(RAW_매출A!$J$2:$J$7000,RAW_매출A!$B$2:$B$7000,$A19,RAW_매출A!$A$2:$A$7000,EDATE($E19,K$1-1))=0,"",SUMIFS(RAW_매출A!$J$2:$J$7000,RAW_매출A!$B$2:$B$7000,$A19,RAW_매출A!$A$2:$A$7000,EDATE($E19,K$1-1))/(INDEX(요약_월별시즈널리티!$F$7:$F$18,MONTH(EDATE($E19,K$1-1)))/100))),"")</f>
        <v>7276375.6680722572</v>
      </c>
      <c r="L19" s="28" cm="1">
        <f t="array" ref="L19">IFERROR(IF($A19="","",IF(SUMIFS(RAW_매출A!$J$2:$J$7000,RAW_매출A!$B$2:$B$7000,$A19,RAW_매출A!$A$2:$A$7000,EDATE($E19,L$1-1))=0,"",SUMIFS(RAW_매출A!$J$2:$J$7000,RAW_매출A!$B$2:$B$7000,$A19,RAW_매출A!$A$2:$A$7000,EDATE($E19,L$1-1))/(INDEX(요약_월별시즈널리티!$F$7:$F$18,MONTH(EDATE($E19,L$1-1)))/100))),"")</f>
        <v>7112243.0863475623</v>
      </c>
      <c r="M19" s="28" cm="1">
        <f t="array" ref="M19">IFERROR(IF($A19="","",IF(SUMIFS(RAW_매출A!$J$2:$J$7000,RAW_매출A!$B$2:$B$7000,$A19,RAW_매출A!$A$2:$A$7000,EDATE($E19,M$1-1))=0,"",SUMIFS(RAW_매출A!$J$2:$J$7000,RAW_매출A!$B$2:$B$7000,$A19,RAW_매출A!$A$2:$A$7000,EDATE($E19,M$1-1))/(INDEX(요약_월별시즈널리티!$F$7:$F$18,MONTH(EDATE($E19,M$1-1)))/100))),"")</f>
        <v>9820156.4286160041</v>
      </c>
      <c r="N19" s="28" cm="1">
        <f t="array" ref="N19">IFERROR(IF($A19="","",IF(SUMIFS(RAW_매출A!$J$2:$J$7000,RAW_매출A!$B$2:$B$7000,$A19,RAW_매출A!$A$2:$A$7000,EDATE($E19,N$1-1))=0,"",SUMIFS(RAW_매출A!$J$2:$J$7000,RAW_매출A!$B$2:$B$7000,$A19,RAW_매출A!$A$2:$A$7000,EDATE($E19,N$1-1))/(INDEX(요약_월별시즈널리티!$F$7:$F$18,MONTH(EDATE($E19,N$1-1)))/100))),"")</f>
        <v>8370655.4802233297</v>
      </c>
      <c r="O19" s="28" cm="1">
        <f t="array" ref="O19">IFERROR(IF($A19="","",IF(SUMIFS(RAW_매출A!$J$2:$J$7000,RAW_매출A!$B$2:$B$7000,$A19,RAW_매출A!$A$2:$A$7000,EDATE($E19,O$1-1))=0,"",SUMIFS(RAW_매출A!$J$2:$J$7000,RAW_매출A!$B$2:$B$7000,$A19,RAW_매출A!$A$2:$A$7000,EDATE($E19,O$1-1))/(INDEX(요약_월별시즈널리티!$F$7:$F$18,MONTH(EDATE($E19,O$1-1)))/100))),"")</f>
        <v>7795349.3068082752</v>
      </c>
      <c r="P19" cm="1">
        <f t="array" ref="P19">IFERROR(IF($A19="","",IF(SUMIFS(RAW_매출A!$J$2:$J$7000,RAW_매출A!$B$2:$B$7000,$A19,RAW_매출A!$A$2:$A$7000,EDATE($E19,P$1-1))=0,"",SUMIFS(RAW_매출A!$J$2:$J$7000,RAW_매출A!$B$2:$B$7000,$A19,RAW_매출A!$A$2:$A$7000,EDATE($E19,P$1-1))/(INDEX(요약_월별시즈널리티!$F$7:$F$18,MONTH(EDATE($E19,P$1-1)))/100))),"")</f>
        <v>7426580.7307250472</v>
      </c>
      <c r="Q19" s="1" cm="1">
        <f t="array" ref="Q19">IFERROR(IF($A19="","",IF(SUMIFS(RAW_매출A!$J$2:$J$7000,RAW_매출A!$B$2:$B$7000,$A19,RAW_매출A!$A$2:$A$7000,EDATE($E19,Q$1-1))=0,"",SUMIFS(RAW_매출A!$J$2:$J$7000,RAW_매출A!$B$2:$B$7000,$A19,RAW_매출A!$A$2:$A$7000,EDATE($E19,Q$1-1))/(INDEX(요약_월별시즈널리티!$F$7:$F$18,MONTH(EDATE($E19,Q$1-1)))/100))),"")</f>
        <v>7031714.4157370506</v>
      </c>
      <c r="R19" cm="1">
        <f t="array" ref="R19">IFERROR(IF($A19="","",IF(SUMIFS(RAW_매출A!$J$2:$J$7000,RAW_매출A!$B$2:$B$7000,$A19,RAW_매출A!$A$2:$A$7000,EDATE($E19,R$1-1))=0,"",SUMIFS(RAW_매출A!$J$2:$J$7000,RAW_매출A!$B$2:$B$7000,$A19,RAW_매출A!$A$2:$A$7000,EDATE($E19,R$1-1))/(INDEX(요약_월별시즈널리티!$F$7:$F$18,MONTH(EDATE($E19,R$1-1)))/100))),"")</f>
        <v>7388747.2272540415</v>
      </c>
      <c r="S19" cm="1">
        <f t="array" ref="S19">IFERROR(IF($A19="","",IF(SUMIFS(RAW_매출A!$J$2:$J$7000,RAW_매출A!$B$2:$B$7000,$A19,RAW_매출A!$A$2:$A$7000,EDATE($E19,S$1-1))=0,"",SUMIFS(RAW_매출A!$J$2:$J$7000,RAW_매출A!$B$2:$B$7000,$A19,RAW_매출A!$A$2:$A$7000,EDATE($E19,S$1-1))/(INDEX(요약_월별시즈널리티!$F$7:$F$18,MONTH(EDATE($E19,S$1-1)))/100))),"")</f>
        <v>7542018.8606172157</v>
      </c>
      <c r="T19" cm="1">
        <f t="array" ref="T19">IFERROR(IF($A19="","",IF(SUMIFS(RAW_매출A!$J$2:$J$7000,RAW_매출A!$B$2:$B$7000,$A19,RAW_매출A!$A$2:$A$7000,EDATE($E19,T$1-1))=0,"",SUMIFS(RAW_매출A!$J$2:$J$7000,RAW_매출A!$B$2:$B$7000,$A19,RAW_매출A!$A$2:$A$7000,EDATE($E19,T$1-1))/(INDEX(요약_월별시즈널리티!$F$7:$F$18,MONTH(EDATE($E19,T$1-1)))/100))),"")</f>
        <v>7625684.8250544649</v>
      </c>
      <c r="U19" cm="1">
        <f t="array" ref="U19">IFERROR(IF($A19="","",IF(SUMIFS(RAW_매출A!$J$2:$J$7000,RAW_매출A!$B$2:$B$7000,$A19,RAW_매출A!$A$2:$A$7000,EDATE($E19,U$1-1))=0,"",SUMIFS(RAW_매출A!$J$2:$J$7000,RAW_매출A!$B$2:$B$7000,$A19,RAW_매출A!$A$2:$A$7000,EDATE($E19,U$1-1))/(INDEX(요약_월별시즈널리티!$F$7:$F$18,MONTH(EDATE($E19,U$1-1)))/100))),"")</f>
        <v>7932649.481881124</v>
      </c>
      <c r="V19" cm="1">
        <f t="array" ref="V19">IFERROR(IF($A19="","",IF(SUMIFS(RAW_매출A!$J$2:$J$7000,RAW_매출A!$B$2:$B$7000,$A19,RAW_매출A!$A$2:$A$7000,EDATE($E19,V$1-1))=0,"",SUMIFS(RAW_매출A!$J$2:$J$7000,RAW_매출A!$B$2:$B$7000,$A19,RAW_매출A!$A$2:$A$7000,EDATE($E19,V$1-1))/(INDEX(요약_월별시즈널리티!$F$7:$F$18,MONTH(EDATE($E19,V$1-1)))/100))),"")</f>
        <v>8452364.7602525428</v>
      </c>
      <c r="W19" cm="1">
        <f t="array" ref="W19">IFERROR(IF($A19="","",IF(SUMIFS(RAW_매출A!$J$2:$J$7000,RAW_매출A!$B$2:$B$7000,$A19,RAW_매출A!$A$2:$A$7000,EDATE($E19,W$1-1))=0,"",SUMIFS(RAW_매출A!$J$2:$J$7000,RAW_매출A!$B$2:$B$7000,$A19,RAW_매출A!$A$2:$A$7000,EDATE($E19,W$1-1))/(INDEX(요약_월별시즈널리티!$F$7:$F$18,MONTH(EDATE($E19,W$1-1)))/100))),"")</f>
        <v>9458996.4962248579</v>
      </c>
      <c r="X19" cm="1">
        <f t="array" ref="X19">IFERROR(IF($A19="","",IF(SUMIFS(RAW_매출A!$J$2:$J$7000,RAW_매출A!$B$2:$B$7000,$A19,RAW_매출A!$A$2:$A$7000,EDATE($E19,X$1-1))=0,"",SUMIFS(RAW_매출A!$J$2:$J$7000,RAW_매출A!$B$2:$B$7000,$A19,RAW_매출A!$A$2:$A$7000,EDATE($E19,X$1-1))/(INDEX(요약_월별시즈널리티!$F$7:$F$18,MONTH(EDATE($E19,X$1-1)))/100))),"")</f>
        <v>10357412.967384858</v>
      </c>
      <c r="Y19" cm="1">
        <f t="array" ref="Y19">IFERROR(IF($A19="","",IF(SUMIFS(RAW_매출A!$J$2:$J$7000,RAW_매출A!$B$2:$B$7000,$A19,RAW_매출A!$A$2:$A$7000,EDATE($E19,Y$1-1))=0,"",SUMIFS(RAW_매출A!$J$2:$J$7000,RAW_매출A!$B$2:$B$7000,$A19,RAW_매출A!$A$2:$A$7000,EDATE($E19,Y$1-1))/(INDEX(요약_월별시즈널리티!$F$7:$F$18,MONTH(EDATE($E19,Y$1-1)))/100))),"")</f>
        <v>10342473.899572229</v>
      </c>
      <c r="Z19" cm="1">
        <f t="array" ref="Z19">IFERROR(IF($A19="","",IF(SUMIFS(RAW_매출A!$J$2:$J$7000,RAW_매출A!$B$2:$B$7000,$A19,RAW_매출A!$A$2:$A$7000,EDATE($E19,Z$1-1))=0,"",SUMIFS(RAW_매출A!$J$2:$J$7000,RAW_매출A!$B$2:$B$7000,$A19,RAW_매출A!$A$2:$A$7000,EDATE($E19,Z$1-1))/(INDEX(요약_월별시즈널리티!$F$7:$F$18,MONTH(EDATE($E19,Z$1-1)))/100))),"")</f>
        <v>9671547.8275554962</v>
      </c>
      <c r="AA19" cm="1">
        <f t="array" ref="AA19">IFERROR(IF($A19="","",IF(SUMIFS(RAW_매출A!$J$2:$J$7000,RAW_매출A!$B$2:$B$7000,$A19,RAW_매출A!$A$2:$A$7000,EDATE($E19,AA$1-1))=0,"",SUMIFS(RAW_매출A!$J$2:$J$7000,RAW_매출A!$B$2:$B$7000,$A19,RAW_매출A!$A$2:$A$7000,EDATE($E19,AA$1-1))/(INDEX(요약_월별시즈널리티!$F$7:$F$18,MONTH(EDATE($E19,AA$1-1)))/100))),"")</f>
        <v>10292871.607191749</v>
      </c>
      <c r="AB19" cm="1">
        <f t="array" ref="AB19">IFERROR(IF($A19="","",IF(SUMIFS(RAW_매출A!$J$2:$J$7000,RAW_매출A!$B$2:$B$7000,$A19,RAW_매출A!$A$2:$A$7000,EDATE($E19,AB$1-1))=0,"",SUMIFS(RAW_매출A!$J$2:$J$7000,RAW_매출A!$B$2:$B$7000,$A19,RAW_매출A!$A$2:$A$7000,EDATE($E19,AB$1-1))/(INDEX(요약_월별시즈널리티!$F$7:$F$18,MONTH(EDATE($E19,AB$1-1)))/100))),"")</f>
        <v>9308198.8956875894</v>
      </c>
      <c r="AC19" cm="1">
        <f t="array" ref="AC19">IFERROR(IF($A19="","",IF(SUMIFS(RAW_매출A!$J$2:$J$7000,RAW_매출A!$B$2:$B$7000,$A19,RAW_매출A!$A$2:$A$7000,EDATE($E19,AC$1-1))=0,"",SUMIFS(RAW_매출A!$J$2:$J$7000,RAW_매출A!$B$2:$B$7000,$A19,RAW_매출A!$A$2:$A$7000,EDATE($E19,AC$1-1))/(INDEX(요약_월별시즈널리티!$F$7:$F$18,MONTH(EDATE($E19,AC$1-1)))/100))),"")</f>
        <v>9189326.2090051156</v>
      </c>
      <c r="AD19" cm="1">
        <f t="array" ref="AD19">IFERROR(IF($A19="","",IF(SUMIFS(RAW_매출A!$J$2:$J$7000,RAW_매출A!$B$2:$B$7000,$A19,RAW_매출A!$A$2:$A$7000,EDATE($E19,AD$1-1))=0,"",SUMIFS(RAW_매출A!$J$2:$J$7000,RAW_매출A!$B$2:$B$7000,$A19,RAW_매출A!$A$2:$A$7000,EDATE($E19,AD$1-1))/(INDEX(요약_월별시즈널리티!$F$7:$F$18,MONTH(EDATE($E19,AD$1-1)))/100))),"")</f>
        <v>9369955.3188913688</v>
      </c>
      <c r="AE19" cm="1">
        <f t="array" ref="AE19">IFERROR(IF($A19="","",IF(SUMIFS(RAW_매출A!$J$2:$J$7000,RAW_매출A!$B$2:$B$7000,$A19,RAW_매출A!$A$2:$A$7000,EDATE($E19,AE$1-1))=0,"",SUMIFS(RAW_매출A!$J$2:$J$7000,RAW_매출A!$B$2:$B$7000,$A19,RAW_매출A!$A$2:$A$7000,EDATE($E19,AE$1-1))/(INDEX(요약_월별시즈널리티!$F$7:$F$18,MONTH(EDATE($E19,AE$1-1)))/100))),"")</f>
        <v>10194242.104743343</v>
      </c>
      <c r="AF19" cm="1">
        <f t="array" ref="AF19">IFERROR(IF($A19="","",IF(SUMIFS(RAW_매출A!$J$2:$J$7000,RAW_매출A!$B$2:$B$7000,$A19,RAW_매출A!$A$2:$A$7000,EDATE($E19,AF$1-1))=0,"",SUMIFS(RAW_매출A!$J$2:$J$7000,RAW_매출A!$B$2:$B$7000,$A19,RAW_매출A!$A$2:$A$7000,EDATE($E19,AF$1-1))/(INDEX(요약_월별시즈널리티!$F$7:$F$18,MONTH(EDATE($E19,AF$1-1)))/100))),"")</f>
        <v>9738442.0377180036</v>
      </c>
      <c r="AG19" cm="1">
        <f t="array" ref="AG19">IFERROR(IF($A19="","",IF(SUMIFS(RAW_매출A!$J$2:$J$7000,RAW_매출A!$B$2:$B$7000,$A19,RAW_매출A!$A$2:$A$7000,EDATE($E19,AG$1-1))=0,"",SUMIFS(RAW_매출A!$J$2:$J$7000,RAW_매출A!$B$2:$B$7000,$A19,RAW_매출A!$A$2:$A$7000,EDATE($E19,AG$1-1))/(INDEX(요약_월별시즈널리티!$F$7:$F$18,MONTH(EDATE($E19,AG$1-1)))/100))),"")</f>
        <v>10374102.411902277</v>
      </c>
      <c r="AH19" cm="1">
        <f t="array" ref="AH19">IFERROR(IF($A19="","",IF(SUMIFS(RAW_매출A!$J$2:$J$7000,RAW_매출A!$B$2:$B$7000,$A19,RAW_매출A!$A$2:$A$7000,EDATE($E19,AH$1-1))=0,"",SUMIFS(RAW_매출A!$J$2:$J$7000,RAW_매출A!$B$2:$B$7000,$A19,RAW_매출A!$A$2:$A$7000,EDATE($E19,AH$1-1))/(INDEX(요약_월별시즈널리티!$F$7:$F$18,MONTH(EDATE($E19,AH$1-1)))/100))),"")</f>
        <v>10472922.201817518</v>
      </c>
      <c r="AI19" cm="1">
        <f t="array" ref="AI19">IFERROR(IF($A19="","",IF(SUMIFS(RAW_매출A!$J$2:$J$7000,RAW_매출A!$B$2:$B$7000,$A19,RAW_매출A!$A$2:$A$7000,EDATE($E19,AI$1-1))=0,"",SUMIFS(RAW_매출A!$J$2:$J$7000,RAW_매출A!$B$2:$B$7000,$A19,RAW_매출A!$A$2:$A$7000,EDATE($E19,AI$1-1))/(INDEX(요약_월별시즈널리티!$F$7:$F$18,MONTH(EDATE($E19,AI$1-1)))/100))),"")</f>
        <v>12149669.654082946</v>
      </c>
      <c r="AJ19" cm="1">
        <f t="array" ref="AJ19">IFERROR(IF($A19="","",IF(SUMIFS(RAW_매출A!$J$2:$J$7000,RAW_매출A!$B$2:$B$7000,$A19,RAW_매출A!$A$2:$A$7000,EDATE($E19,AJ$1-1))=0,"",SUMIFS(RAW_매출A!$J$2:$J$7000,RAW_매출A!$B$2:$B$7000,$A19,RAW_매출A!$A$2:$A$7000,EDATE($E19,AJ$1-1))/(INDEX(요약_월별시즈널리티!$F$7:$F$18,MONTH(EDATE($E19,AJ$1-1)))/100))),"")</f>
        <v>12694088.130475003</v>
      </c>
      <c r="AK19" cm="1">
        <f t="array" ref="AK19">IFERROR(IF($A19="","",IF(SUMIFS(RAW_매출A!$J$2:$J$7000,RAW_매출A!$B$2:$B$7000,$A19,RAW_매출A!$A$2:$A$7000,EDATE($E19,AK$1-1))=0,"",SUMIFS(RAW_매출A!$J$2:$J$7000,RAW_매출A!$B$2:$B$7000,$A19,RAW_매출A!$A$2:$A$7000,EDATE($E19,AK$1-1))/(INDEX(요약_월별시즈널리티!$F$7:$F$18,MONTH(EDATE($E19,AK$1-1)))/100))),"")</f>
        <v>11831029.693910887</v>
      </c>
      <c r="AL19" cm="1">
        <f t="array" ref="AL19">IFERROR(IF($A19="","",IF(SUMIFS(RAW_매출A!$J$2:$J$7000,RAW_매출A!$B$2:$B$7000,$A19,RAW_매출A!$A$2:$A$7000,EDATE($E19,AL$1-1))=0,"",SUMIFS(RAW_매출A!$J$2:$J$7000,RAW_매출A!$B$2:$B$7000,$A19,RAW_매출A!$A$2:$A$7000,EDATE($E19,AL$1-1))/(INDEX(요약_월별시즈널리티!$F$7:$F$18,MONTH(EDATE($E19,AL$1-1)))/100))),"")</f>
        <v>11499289.090985719</v>
      </c>
      <c r="AM19" cm="1">
        <f t="array" ref="AM19">IFERROR(IF($A19="","",IF(SUMIFS(RAW_매출A!$J$2:$J$7000,RAW_매출A!$B$2:$B$7000,$A19,RAW_매출A!$A$2:$A$7000,EDATE($E19,AM$1-1))=0,"",SUMIFS(RAW_매출A!$J$2:$J$7000,RAW_매출A!$B$2:$B$7000,$A19,RAW_매출A!$A$2:$A$7000,EDATE($E19,AM$1-1))/(INDEX(요약_월별시즈널리티!$F$7:$F$18,MONTH(EDATE($E19,AM$1-1)))/100))),"")</f>
        <v>10915305.723965533</v>
      </c>
      <c r="AN19" cm="1">
        <f t="array" ref="AN19">IFERROR(IF($A19="","",IF(SUMIFS(RAW_매출A!$J$2:$J$7000,RAW_매출A!$B$2:$B$7000,$A19,RAW_매출A!$A$2:$A$7000,EDATE($E19,AN$1-1))=0,"",SUMIFS(RAW_매출A!$J$2:$J$7000,RAW_매출A!$B$2:$B$7000,$A19,RAW_매출A!$A$2:$A$7000,EDATE($E19,AN$1-1))/(INDEX(요약_월별시즈널리티!$F$7:$F$18,MONTH(EDATE($E19,AN$1-1)))/100))),"")</f>
        <v>10605833.4749956</v>
      </c>
      <c r="AO19" cm="1">
        <f t="array" ref="AO19">IFERROR(IF($A19="","",IF(SUMIFS(RAW_매출A!$J$2:$J$7000,RAW_매출A!$B$2:$B$7000,$A19,RAW_매출A!$A$2:$A$7000,EDATE($E19,AO$1-1))=0,"",SUMIFS(RAW_매출A!$J$2:$J$7000,RAW_매출A!$B$2:$B$7000,$A19,RAW_매출A!$A$2:$A$7000,EDATE($E19,AO$1-1))/(INDEX(요약_월별시즈널리티!$F$7:$F$18,MONTH(EDATE($E19,AO$1-1)))/100))),"")</f>
        <v>9902078.4340519551</v>
      </c>
      <c r="AP19" cm="1">
        <f t="array" ref="AP19">IFERROR(IF($A19="","",IF(SUMIFS(RAW_매출A!$J$2:$J$7000,RAW_매출A!$B$2:$B$7000,$A19,RAW_매출A!$A$2:$A$7000,EDATE($E19,AP$1-1))=0,"",SUMIFS(RAW_매출A!$J$2:$J$7000,RAW_매출A!$B$2:$B$7000,$A19,RAW_매출A!$A$2:$A$7000,EDATE($E19,AP$1-1))/(INDEX(요약_월별시즈널리티!$F$7:$F$18,MONTH(EDATE($E19,AP$1-1)))/100))),"")</f>
        <v>10349848.647275342</v>
      </c>
      <c r="AQ19" cm="1">
        <f t="array" ref="AQ19">IFERROR(IF($A19="","",IF(SUMIFS(RAW_매출A!$J$2:$J$7000,RAW_매출A!$B$2:$B$7000,$A19,RAW_매출A!$A$2:$A$7000,EDATE($E19,AQ$1-1))=0,"",SUMIFS(RAW_매출A!$J$2:$J$7000,RAW_매출A!$B$2:$B$7000,$A19,RAW_매출A!$A$2:$A$7000,EDATE($E19,AQ$1-1))/(INDEX(요약_월별시즈널리티!$F$7:$F$18,MONTH(EDATE($E19,AQ$1-1)))/100))),"")</f>
        <v>10989137.910408519</v>
      </c>
      <c r="AR19" cm="1">
        <f t="array" ref="AR19">IFERROR(IF($A19="","",IF(SUMIFS(RAW_매출A!$J$2:$J$7000,RAW_매출A!$B$2:$B$7000,$A19,RAW_매출A!$A$2:$A$7000,EDATE($E19,AR$1-1))=0,"",SUMIFS(RAW_매출A!$J$2:$J$7000,RAW_매출A!$B$2:$B$7000,$A19,RAW_매출A!$A$2:$A$7000,EDATE($E19,AR$1-1))/(INDEX(요약_월별시즈널리티!$F$7:$F$18,MONTH(EDATE($E19,AR$1-1)))/100))),"")</f>
        <v>11202347.120530415</v>
      </c>
      <c r="AS19" cm="1">
        <f t="array" ref="AS19">IFERROR(IF($A19="","",IF(SUMIFS(RAW_매출A!$J$2:$J$7000,RAW_매출A!$B$2:$B$7000,$A19,RAW_매출A!$A$2:$A$7000,EDATE($E19,AS$1-1))=0,"",SUMIFS(RAW_매출A!$J$2:$J$7000,RAW_매출A!$B$2:$B$7000,$A19,RAW_매출A!$A$2:$A$7000,EDATE($E19,AS$1-1))/(INDEX(요약_월별시즈널리티!$F$7:$F$18,MONTH(EDATE($E19,AS$1-1)))/100))),"")</f>
        <v>11720735.723686015</v>
      </c>
      <c r="AT19" cm="1">
        <f t="array" ref="AT19">IFERROR(IF($A19="","",IF(SUMIFS(RAW_매출A!$J$2:$J$7000,RAW_매출A!$B$2:$B$7000,$A19,RAW_매출A!$A$2:$A$7000,EDATE($E19,AT$1-1))=0,"",SUMIFS(RAW_매출A!$J$2:$J$7000,RAW_매출A!$B$2:$B$7000,$A19,RAW_매출A!$A$2:$A$7000,EDATE($E19,AT$1-1))/(INDEX(요약_월별시즈널리티!$F$7:$F$18,MONTH(EDATE($E19,AT$1-1)))/100))),"")</f>
        <v>12056435.631245023</v>
      </c>
      <c r="AU19" cm="1">
        <f t="array" ref="AU19">IFERROR(IF($A19="","",IF(SUMIFS(RAW_매출A!$J$2:$J$7000,RAW_매출A!$B$2:$B$7000,$A19,RAW_매출A!$A$2:$A$7000,EDATE($E19,AU$1-1))=0,"",SUMIFS(RAW_매출A!$J$2:$J$7000,RAW_매출A!$B$2:$B$7000,$A19,RAW_매출A!$A$2:$A$7000,EDATE($E19,AU$1-1))/(INDEX(요약_월별시즈널리티!$F$7:$F$18,MONTH(EDATE($E19,AU$1-1)))/100))),"")</f>
        <v>11780451.233701421</v>
      </c>
      <c r="AV19" cm="1">
        <f t="array" ref="AV19">IFERROR(IF($A19="","",IF(SUMIFS(RAW_매출A!$J$2:$J$7000,RAW_매출A!$B$2:$B$7000,$A19,RAW_매출A!$A$2:$A$7000,EDATE($E19,AV$1-1))=0,"",SUMIFS(RAW_매출A!$J$2:$J$7000,RAW_매출A!$B$2:$B$7000,$A19,RAW_매출A!$A$2:$A$7000,EDATE($E19,AV$1-1))/(INDEX(요약_월별시즈널리티!$F$7:$F$18,MONTH(EDATE($E19,AV$1-1)))/100))),"")</f>
        <v>12833562.60872977</v>
      </c>
      <c r="AW19" cm="1">
        <f t="array" ref="AW19">IFERROR(IF($A19="","",IF(SUMIFS(RAW_매출A!$J$2:$J$7000,RAW_매출A!$B$2:$B$7000,$A19,RAW_매출A!$A$2:$A$7000,EDATE($E19,AW$1-1))=0,"",SUMIFS(RAW_매출A!$J$2:$J$7000,RAW_매출A!$B$2:$B$7000,$A19,RAW_매출A!$A$2:$A$7000,EDATE($E19,AW$1-1))/(INDEX(요약_월별시즈널리티!$F$7:$F$18,MONTH(EDATE($E19,AW$1-1)))/100))),"")</f>
        <v>11798201.109901445</v>
      </c>
      <c r="AX19" cm="1">
        <f t="array" ref="AX19">IFERROR(IF($A19="","",IF(SUMIFS(RAW_매출A!$J$2:$J$7000,RAW_매출A!$B$2:$B$7000,$A19,RAW_매출A!$A$2:$A$7000,EDATE($E19,AX$1-1))=0,"",SUMIFS(RAW_매출A!$J$2:$J$7000,RAW_매출A!$B$2:$B$7000,$A19,RAW_매출A!$A$2:$A$7000,EDATE($E19,AX$1-1))/(INDEX(요약_월별시즈널리티!$F$7:$F$18,MONTH(EDATE($E19,AX$1-1)))/100))),"")</f>
        <v>12998436.43328559</v>
      </c>
      <c r="AY19" cm="1">
        <f t="array" ref="AY19">IFERROR(IF($A19="","",IF(SUMIFS(RAW_매출A!$J$2:$J$7000,RAW_매출A!$B$2:$B$7000,$A19,RAW_매출A!$A$2:$A$7000,EDATE($E19,AY$1-1))=0,"",SUMIFS(RAW_매출A!$J$2:$J$7000,RAW_매출A!$B$2:$B$7000,$A19,RAW_매출A!$A$2:$A$7000,EDATE($E19,AY$1-1))/(INDEX(요약_월별시즈널리티!$F$7:$F$18,MONTH(EDATE($E19,AY$1-1)))/100))),"")</f>
        <v>11695619.237975195</v>
      </c>
      <c r="AZ19" cm="1">
        <f t="array" ref="AZ19">IFERROR(IF($A19="","",IF(SUMIFS(RAW_매출A!$J$2:$J$7000,RAW_매출A!$B$2:$B$7000,$A19,RAW_매출A!$A$2:$A$7000,EDATE($E19,AZ$1-1))=0,"",SUMIFS(RAW_매출A!$J$2:$J$7000,RAW_매출A!$B$2:$B$7000,$A19,RAW_매출A!$A$2:$A$7000,EDATE($E19,AZ$1-1))/(INDEX(요약_월별시즈널리티!$F$7:$F$18,MONTH(EDATE($E19,AZ$1-1)))/100))),"")</f>
        <v>11604272.516587514</v>
      </c>
      <c r="BA19" cm="1">
        <f t="array" ref="BA19">IFERROR(IF($A19="","",IF(SUMIFS(RAW_매출A!$J$2:$J$7000,RAW_매출A!$B$2:$B$7000,$A19,RAW_매출A!$A$2:$A$7000,EDATE($E19,BA$1-1))=0,"",SUMIFS(RAW_매출A!$J$2:$J$7000,RAW_매출A!$B$2:$B$7000,$A19,RAW_매출A!$A$2:$A$7000,EDATE($E19,BA$1-1))/(INDEX(요약_월별시즈널리티!$F$7:$F$18,MONTH(EDATE($E19,BA$1-1)))/100))),"")</f>
        <v>13376322.137946259</v>
      </c>
      <c r="BB19" cm="1">
        <f t="array" ref="BB19">IFERROR(IF($A19="","",IF(SUMIFS(RAW_매출A!$J$2:$J$7000,RAW_매출A!$B$2:$B$7000,$A19,RAW_매출A!$A$2:$A$7000,EDATE($E19,BB$1-1))=0,"",SUMIFS(RAW_매출A!$J$2:$J$7000,RAW_매출A!$B$2:$B$7000,$A19,RAW_매출A!$A$2:$A$7000,EDATE($E19,BB$1-1))/(INDEX(요약_월별시즈널리티!$F$7:$F$18,MONTH(EDATE($E19,BB$1-1)))/100))),"")</f>
        <v>14113671.651284015</v>
      </c>
      <c r="BC19" cm="1">
        <f t="array" ref="BC19">IFERROR(IF($A19="","",IF(SUMIFS(RAW_매출A!$J$2:$J$7000,RAW_매출A!$B$2:$B$7000,$A19,RAW_매출A!$A$2:$A$7000,EDATE($E19,BC$1-1))=0,"",SUMIFS(RAW_매출A!$J$2:$J$7000,RAW_매출A!$B$2:$B$7000,$A19,RAW_매출A!$A$2:$A$7000,EDATE($E19,BC$1-1))/(INDEX(요약_월별시즈널리티!$F$7:$F$18,MONTH(EDATE($E19,BC$1-1)))/100))),"")</f>
        <v>14445522.835188249</v>
      </c>
      <c r="BD19" cm="1">
        <f t="array" ref="BD19">IFERROR(IF($A19="","",IF(SUMIFS(RAW_매출A!$J$2:$J$7000,RAW_매출A!$B$2:$B$7000,$A19,RAW_매출A!$A$2:$A$7000,EDATE($E19,BD$1-1))=0,"",SUMIFS(RAW_매출A!$J$2:$J$7000,RAW_매출A!$B$2:$B$7000,$A19,RAW_매출A!$A$2:$A$7000,EDATE($E19,BD$1-1))/(INDEX(요약_월별시즈널리티!$F$7:$F$18,MONTH(EDATE($E19,BD$1-1)))/100))),"")</f>
        <v>13978734.443353822</v>
      </c>
      <c r="BE19" cm="1">
        <f t="array" ref="BE19">IFERROR(IF($A19="","",IF(SUMIFS(RAW_매출A!$J$2:$J$7000,RAW_매출A!$B$2:$B$7000,$A19,RAW_매출A!$A$2:$A$7000,EDATE($E19,BE$1-1))=0,"",SUMIFS(RAW_매출A!$J$2:$J$7000,RAW_매출A!$B$2:$B$7000,$A19,RAW_매출A!$A$2:$A$7000,EDATE($E19,BE$1-1))/(INDEX(요약_월별시즈널리티!$F$7:$F$18,MONTH(EDATE($E19,BE$1-1)))/100))),"")</f>
        <v>14253266.454224808</v>
      </c>
      <c r="BF19" cm="1">
        <f t="array" ref="BF19">IFERROR(IF($A19="","",IF(SUMIFS(RAW_매출A!$J$2:$J$7000,RAW_매출A!$B$2:$B$7000,$A19,RAW_매출A!$A$2:$A$7000,EDATE($E19,BF$1-1))=0,"",SUMIFS(RAW_매출A!$J$2:$J$7000,RAW_매출A!$B$2:$B$7000,$A19,RAW_매출A!$A$2:$A$7000,EDATE($E19,BF$1-1))/(INDEX(요약_월별시즈널리티!$F$7:$F$18,MONTH(EDATE($E19,BF$1-1)))/100))),"")</f>
        <v>14277226.613919146</v>
      </c>
      <c r="BG19" cm="1">
        <f t="array" ref="BG19">IFERROR(IF($A19="","",IF(SUMIFS(RAW_매출A!$J$2:$J$7000,RAW_매출A!$B$2:$B$7000,$A19,RAW_매출A!$A$2:$A$7000,EDATE($E19,BG$1-1))=0,"",SUMIFS(RAW_매출A!$J$2:$J$7000,RAW_매출A!$B$2:$B$7000,$A19,RAW_매출A!$A$2:$A$7000,EDATE($E19,BG$1-1))/(INDEX(요약_월별시즈널리티!$F$7:$F$18,MONTH(EDATE($E19,BG$1-1)))/100))),"")</f>
        <v>14391521.094706764</v>
      </c>
      <c r="BH19" cm="1">
        <f t="array" ref="BH19">IFERROR(IF($A19="","",IF(SUMIFS(RAW_매출A!$J$2:$J$7000,RAW_매출A!$B$2:$B$7000,$A19,RAW_매출A!$A$2:$A$7000,EDATE($E19,BH$1-1))=0,"",SUMIFS(RAW_매출A!$J$2:$J$7000,RAW_매출A!$B$2:$B$7000,$A19,RAW_매출A!$A$2:$A$7000,EDATE($E19,BH$1-1))/(INDEX(요약_월별시즈널리티!$F$7:$F$18,MONTH(EDATE($E19,BH$1-1)))/100))),"")</f>
        <v>14905494.195390165</v>
      </c>
      <c r="BI19" cm="1">
        <f t="array" ref="BI19">IFERROR(IF($A19="","",IF(SUMIFS(RAW_매출A!$J$2:$J$7000,RAW_매출A!$B$2:$B$7000,$A19,RAW_매출A!$A$2:$A$7000,EDATE($E19,BI$1-1))=0,"",SUMIFS(RAW_매출A!$J$2:$J$7000,RAW_매출A!$B$2:$B$7000,$A19,RAW_매출A!$A$2:$A$7000,EDATE($E19,BI$1-1))/(INDEX(요약_월별시즈널리티!$F$7:$F$18,MONTH(EDATE($E19,BI$1-1)))/100))),"")</f>
        <v>15362601.367141739</v>
      </c>
      <c r="BJ19" cm="1">
        <f t="array" ref="BJ19">IFERROR(IF($A19="","",IF(SUMIFS(RAW_매출A!$J$2:$J$7000,RAW_매출A!$B$2:$B$7000,$A19,RAW_매출A!$A$2:$A$7000,EDATE($E19,BJ$1-1))=0,"",SUMIFS(RAW_매출A!$J$2:$J$7000,RAW_매출A!$B$2:$B$7000,$A19,RAW_매출A!$A$2:$A$7000,EDATE($E19,BJ$1-1))/(INDEX(요약_월별시즈널리티!$F$7:$F$18,MONTH(EDATE($E19,BJ$1-1)))/100))),"")</f>
        <v>14253125.878515963</v>
      </c>
      <c r="BK19" cm="1">
        <f t="array" ref="BK19">IFERROR(IF($A19="","",IF(SUMIFS(RAW_매출A!$J$2:$J$7000,RAW_매출A!$B$2:$B$7000,$A19,RAW_매출A!$A$2:$A$7000,EDATE($E19,BK$1-1))=0,"",SUMIFS(RAW_매출A!$J$2:$J$7000,RAW_매출A!$B$2:$B$7000,$A19,RAW_매출A!$A$2:$A$7000,EDATE($E19,BK$1-1))/(INDEX(요약_월별시즈널리티!$F$7:$F$18,MONTH(EDATE($E19,BK$1-1)))/100))),"")</f>
        <v>13500245.630325366</v>
      </c>
      <c r="BL19" cm="1">
        <f t="array" ref="BL19">IFERROR(IF($A19="","",IF(SUMIFS(RAW_매출A!$J$2:$J$7000,RAW_매출A!$B$2:$B$7000,$A19,RAW_매출A!$A$2:$A$7000,EDATE($E19,BL$1-1))=0,"",SUMIFS(RAW_매출A!$J$2:$J$7000,RAW_매출A!$B$2:$B$7000,$A19,RAW_매출A!$A$2:$A$7000,EDATE($E19,BL$1-1))/(INDEX(요약_월별시즈널리티!$F$7:$F$18,MONTH(EDATE($E19,BL$1-1)))/100))),"")</f>
        <v>13373963.695963999</v>
      </c>
      <c r="BM19" cm="1">
        <f t="array" ref="BM19">IFERROR(IF($A19="","",IF(SUMIFS(RAW_매출A!$J$2:$J$7000,RAW_매출A!$B$2:$B$7000,$A19,RAW_매출A!$A$2:$A$7000,EDATE($E19,BM$1-1))=0,"",SUMIFS(RAW_매출A!$J$2:$J$7000,RAW_매출A!$B$2:$B$7000,$A19,RAW_매출A!$A$2:$A$7000,EDATE($E19,BM$1-1))/(INDEX(요약_월별시즈널리티!$F$7:$F$18,MONTH(EDATE($E19,BM$1-1)))/100))),"")</f>
        <v>13333227.96743528</v>
      </c>
      <c r="BN19" cm="1">
        <f t="array" ref="BN19">IFERROR(IF($A19="","",IF(SUMIFS(RAW_매출A!$J$2:$J$7000,RAW_매출A!$B$2:$B$7000,$A19,RAW_매출A!$A$2:$A$7000,EDATE($E19,BN$1-1))=0,"",SUMIFS(RAW_매출A!$J$2:$J$7000,RAW_매출A!$B$2:$B$7000,$A19,RAW_매출A!$A$2:$A$7000,EDATE($E19,BN$1-1))/(INDEX(요약_월별시즈널리티!$F$7:$F$18,MONTH(EDATE($E19,BN$1-1)))/100))),"")</f>
        <v>13480497.977949986</v>
      </c>
    </row>
    <row r="20" spans="1:66" x14ac:dyDescent="0.3">
      <c r="A20" t="str">
        <f>세팅!A21</f>
        <v>(1005) #쑥고개점</v>
      </c>
      <c r="B20" t="str">
        <f>세팅!B21</f>
        <v>150-1</v>
      </c>
      <c r="C20">
        <f t="shared" si="0"/>
        <v>1</v>
      </c>
      <c r="D20" t="str">
        <f t="shared" si="1"/>
        <v>1</v>
      </c>
      <c r="E20" s="1">
        <f>세팅!D21</f>
        <v>43862</v>
      </c>
      <c r="F20">
        <f t="shared" si="2"/>
        <v>5656953.8971638232</v>
      </c>
      <c r="G20" cm="1">
        <f t="array" ref="G20">IFERROR(IF($A20="","",IF(SUMIFS(RAW_매출A!$J$2:$J$7000,RAW_매출A!$B$2:$B$7000,$A20,RAW_매출A!$A$2:$A$7000,EDATE($E20,G$1-1))=0,"",SUMIFS(RAW_매출A!$J$2:$J$7000,RAW_매출A!$B$2:$B$7000,$A20,RAW_매출A!$A$2:$A$7000,EDATE($E20,G$1-1))/(INDEX(요약_월별시즈널리티!$F$7:$F$18,MONTH(EDATE($E20,G$1-1)))/100))),"")</f>
        <v>3795330.8691386618</v>
      </c>
      <c r="H20" cm="1">
        <f t="array" ref="H20">IFERROR(IF($A20="","",IF(SUMIFS(RAW_매출A!$J$2:$J$7000,RAW_매출A!$B$2:$B$7000,$A20,RAW_매출A!$A$2:$A$7000,EDATE($E20,H$1-1))=0,"",SUMIFS(RAW_매출A!$J$2:$J$7000,RAW_매출A!$B$2:$B$7000,$A20,RAW_매출A!$A$2:$A$7000,EDATE($E20,H$1-1))/(INDEX(요약_월별시즈널리티!$F$7:$F$18,MONTH(EDATE($E20,H$1-1)))/100))),"")</f>
        <v>3802551.3398888325</v>
      </c>
      <c r="I20" cm="1">
        <f t="array" ref="I20">IFERROR(IF($A20="","",IF(SUMIFS(RAW_매출A!$J$2:$J$7000,RAW_매출A!$B$2:$B$7000,$A20,RAW_매출A!$A$2:$A$7000,EDATE($E20,I$1-1))=0,"",SUMIFS(RAW_매출A!$J$2:$J$7000,RAW_매출A!$B$2:$B$7000,$A20,RAW_매출A!$A$2:$A$7000,EDATE($E20,I$1-1))/(INDEX(요약_월별시즈널리티!$F$7:$F$18,MONTH(EDATE($E20,I$1-1)))/100))),"")</f>
        <v>4093267.8580575362</v>
      </c>
      <c r="J20" s="28" cm="1">
        <f t="array" ref="J20">IFERROR(IF($A20="","",IF(SUMIFS(RAW_매출A!$J$2:$J$7000,RAW_매출A!$B$2:$B$7000,$A20,RAW_매출A!$A$2:$A$7000,EDATE($E20,J$1-1))=0,"",SUMIFS(RAW_매출A!$J$2:$J$7000,RAW_매출A!$B$2:$B$7000,$A20,RAW_매출A!$A$2:$A$7000,EDATE($E20,J$1-1))/(INDEX(요약_월별시즈널리티!$F$7:$F$18,MONTH(EDATE($E20,J$1-1)))/100))),"")</f>
        <v>5124946.0706673851</v>
      </c>
      <c r="K20" s="28" cm="1">
        <f t="array" ref="K20">IFERROR(IF($A20="","",IF(SUMIFS(RAW_매출A!$J$2:$J$7000,RAW_매출A!$B$2:$B$7000,$A20,RAW_매출A!$A$2:$A$7000,EDATE($E20,K$1-1))=0,"",SUMIFS(RAW_매출A!$J$2:$J$7000,RAW_매출A!$B$2:$B$7000,$A20,RAW_매출A!$A$2:$A$7000,EDATE($E20,K$1-1))/(INDEX(요약_월별시즈널리티!$F$7:$F$18,MONTH(EDATE($E20,K$1-1)))/100))),"")</f>
        <v>5579624.8771753442</v>
      </c>
      <c r="L20" s="28" cm="1">
        <f t="array" ref="L20">IFERROR(IF($A20="","",IF(SUMIFS(RAW_매출A!$J$2:$J$7000,RAW_매출A!$B$2:$B$7000,$A20,RAW_매출A!$A$2:$A$7000,EDATE($E20,L$1-1))=0,"",SUMIFS(RAW_매출A!$J$2:$J$7000,RAW_매출A!$B$2:$B$7000,$A20,RAW_매출A!$A$2:$A$7000,EDATE($E20,L$1-1))/(INDEX(요약_월별시즈널리티!$F$7:$F$18,MONTH(EDATE($E20,L$1-1)))/100))),"")</f>
        <v>5412756.1218596753</v>
      </c>
      <c r="M20" s="28" cm="1">
        <f t="array" ref="M20">IFERROR(IF($A20="","",IF(SUMIFS(RAW_매출A!$J$2:$J$7000,RAW_매출A!$B$2:$B$7000,$A20,RAW_매출A!$A$2:$A$7000,EDATE($E20,M$1-1))=0,"",SUMIFS(RAW_매출A!$J$2:$J$7000,RAW_매출A!$B$2:$B$7000,$A20,RAW_매출A!$A$2:$A$7000,EDATE($E20,M$1-1))/(INDEX(요약_월별시즈널리티!$F$7:$F$18,MONTH(EDATE($E20,M$1-1)))/100))),"")</f>
        <v>7245807.4676366355</v>
      </c>
      <c r="N20" s="28" cm="1">
        <f t="array" ref="N20">IFERROR(IF($A20="","",IF(SUMIFS(RAW_매출A!$J$2:$J$7000,RAW_매출A!$B$2:$B$7000,$A20,RAW_매출A!$A$2:$A$7000,EDATE($E20,N$1-1))=0,"",SUMIFS(RAW_매출A!$J$2:$J$7000,RAW_매출A!$B$2:$B$7000,$A20,RAW_매출A!$A$2:$A$7000,EDATE($E20,N$1-1))/(INDEX(요약_월별시즈널리티!$F$7:$F$18,MONTH(EDATE($E20,N$1-1)))/100))),"")</f>
        <v>5773864.6141476044</v>
      </c>
      <c r="O20" s="28" cm="1">
        <f t="array" ref="O20">IFERROR(IF($A20="","",IF(SUMIFS(RAW_매출A!$J$2:$J$7000,RAW_매출A!$B$2:$B$7000,$A20,RAW_매출A!$A$2:$A$7000,EDATE($E20,O$1-1))=0,"",SUMIFS(RAW_매출A!$J$2:$J$7000,RAW_매출A!$B$2:$B$7000,$A20,RAW_매출A!$A$2:$A$7000,EDATE($E20,O$1-1))/(INDEX(요약_월별시즈널리티!$F$7:$F$18,MONTH(EDATE($E20,O$1-1)))/100))),"")</f>
        <v>4804724.2314962996</v>
      </c>
      <c r="P20" cm="1">
        <f t="array" ref="P20">IFERROR(IF($A20="","",IF(SUMIFS(RAW_매출A!$J$2:$J$7000,RAW_매출A!$B$2:$B$7000,$A20,RAW_매출A!$A$2:$A$7000,EDATE($E20,P$1-1))=0,"",SUMIFS(RAW_매출A!$J$2:$J$7000,RAW_매출A!$B$2:$B$7000,$A20,RAW_매출A!$A$2:$A$7000,EDATE($E20,P$1-1))/(INDEX(요약_월별시즈널리티!$F$7:$F$18,MONTH(EDATE($E20,P$1-1)))/100))),"")</f>
        <v>5114658.8710696949</v>
      </c>
      <c r="Q20" cm="1">
        <f t="array" ref="Q20">IFERROR(IF($A20="","",IF(SUMIFS(RAW_매출A!$J$2:$J$7000,RAW_매출A!$B$2:$B$7000,$A20,RAW_매출A!$A$2:$A$7000,EDATE($E20,Q$1-1))=0,"",SUMIFS(RAW_매출A!$J$2:$J$7000,RAW_매출A!$B$2:$B$7000,$A20,RAW_매출A!$A$2:$A$7000,EDATE($E20,Q$1-1))/(INDEX(요약_월별시즈널리티!$F$7:$F$18,MONTH(EDATE($E20,Q$1-1)))/100))),"")</f>
        <v>5072976.4612295106</v>
      </c>
      <c r="R20" cm="1">
        <f t="array" ref="R20">IFERROR(IF($A20="","",IF(SUMIFS(RAW_매출A!$J$2:$J$7000,RAW_매출A!$B$2:$B$7000,$A20,RAW_매출A!$A$2:$A$7000,EDATE($E20,R$1-1))=0,"",SUMIFS(RAW_매출A!$J$2:$J$7000,RAW_매출A!$B$2:$B$7000,$A20,RAW_매출A!$A$2:$A$7000,EDATE($E20,R$1-1))/(INDEX(요약_월별시즈널리티!$F$7:$F$18,MONTH(EDATE($E20,R$1-1)))/100))),"")</f>
        <v>5126863.4120717524</v>
      </c>
      <c r="S20" cm="1">
        <f t="array" ref="S20">IFERROR(IF($A20="","",IF(SUMIFS(RAW_매출A!$J$2:$J$7000,RAW_매출A!$B$2:$B$7000,$A20,RAW_매출A!$A$2:$A$7000,EDATE($E20,S$1-1))=0,"",SUMIFS(RAW_매출A!$J$2:$J$7000,RAW_매출A!$B$2:$B$7000,$A20,RAW_매출A!$A$2:$A$7000,EDATE($E20,S$1-1))/(INDEX(요약_월별시즈널리티!$F$7:$F$18,MONTH(EDATE($E20,S$1-1)))/100))),"")</f>
        <v>5395800.185321236</v>
      </c>
      <c r="T20" cm="1">
        <f t="array" ref="T20">IFERROR(IF($A20="","",IF(SUMIFS(RAW_매출A!$J$2:$J$7000,RAW_매출A!$B$2:$B$7000,$A20,RAW_매출A!$A$2:$A$7000,EDATE($E20,T$1-1))=0,"",SUMIFS(RAW_매출A!$J$2:$J$7000,RAW_매출A!$B$2:$B$7000,$A20,RAW_매출A!$A$2:$A$7000,EDATE($E20,T$1-1))/(INDEX(요약_월별시즈널리티!$F$7:$F$18,MONTH(EDATE($E20,T$1-1)))/100))),"")</f>
        <v>5016897.911220043</v>
      </c>
      <c r="U20" cm="1">
        <f t="array" ref="U20">IFERROR(IF($A20="","",IF(SUMIFS(RAW_매출A!$J$2:$J$7000,RAW_매출A!$B$2:$B$7000,$A20,RAW_매출A!$A$2:$A$7000,EDATE($E20,U$1-1))=0,"",SUMIFS(RAW_매출A!$J$2:$J$7000,RAW_매출A!$B$2:$B$7000,$A20,RAW_매출A!$A$2:$A$7000,EDATE($E20,U$1-1))/(INDEX(요약_월별시즈널리티!$F$7:$F$18,MONTH(EDATE($E20,U$1-1)))/100))),"")</f>
        <v>5165807.6639029915</v>
      </c>
      <c r="V20" cm="1">
        <f t="array" ref="V20">IFERROR(IF($A20="","",IF(SUMIFS(RAW_매출A!$J$2:$J$7000,RAW_매출A!$B$2:$B$7000,$A20,RAW_매출A!$A$2:$A$7000,EDATE($E20,V$1-1))=0,"",SUMIFS(RAW_매출A!$J$2:$J$7000,RAW_매출A!$B$2:$B$7000,$A20,RAW_매출A!$A$2:$A$7000,EDATE($E20,V$1-1))/(INDEX(요약_월별시즈널리티!$F$7:$F$18,MONTH(EDATE($E20,V$1-1)))/100))),"")</f>
        <v>5593783.729724735</v>
      </c>
      <c r="W20" cm="1">
        <f t="array" ref="W20">IFERROR(IF($A20="","",IF(SUMIFS(RAW_매출A!$J$2:$J$7000,RAW_매출A!$B$2:$B$7000,$A20,RAW_매출A!$A$2:$A$7000,EDATE($E20,W$1-1))=0,"",SUMIFS(RAW_매출A!$J$2:$J$7000,RAW_매출A!$B$2:$B$7000,$A20,RAW_매출A!$A$2:$A$7000,EDATE($E20,W$1-1))/(INDEX(요약_월별시즈널리티!$F$7:$F$18,MONTH(EDATE($E20,W$1-1)))/100))),"")</f>
        <v>5986397.529511353</v>
      </c>
      <c r="X20" cm="1">
        <f t="array" ref="X20">IFERROR(IF($A20="","",IF(SUMIFS(RAW_매출A!$J$2:$J$7000,RAW_매출A!$B$2:$B$7000,$A20,RAW_매출A!$A$2:$A$7000,EDATE($E20,X$1-1))=0,"",SUMIFS(RAW_매출A!$J$2:$J$7000,RAW_매출A!$B$2:$B$7000,$A20,RAW_매출A!$A$2:$A$7000,EDATE($E20,X$1-1))/(INDEX(요약_월별시즈널리티!$F$7:$F$18,MONTH(EDATE($E20,X$1-1)))/100))),"")</f>
        <v>6371690.9250934813</v>
      </c>
      <c r="Y20" cm="1">
        <f t="array" ref="Y20">IFERROR(IF($A20="","",IF(SUMIFS(RAW_매출A!$J$2:$J$7000,RAW_매출A!$B$2:$B$7000,$A20,RAW_매출A!$A$2:$A$7000,EDATE($E20,Y$1-1))=0,"",SUMIFS(RAW_매출A!$J$2:$J$7000,RAW_매출A!$B$2:$B$7000,$A20,RAW_매출A!$A$2:$A$7000,EDATE($E20,Y$1-1))/(INDEX(요약_월별시즈널리티!$F$7:$F$18,MONTH(EDATE($E20,Y$1-1)))/100))),"")</f>
        <v>6012040.6835205248</v>
      </c>
      <c r="Z20" cm="1">
        <f t="array" ref="Z20">IFERROR(IF($A20="","",IF(SUMIFS(RAW_매출A!$J$2:$J$7000,RAW_매출A!$B$2:$B$7000,$A20,RAW_매출A!$A$2:$A$7000,EDATE($E20,Z$1-1))=0,"",SUMIFS(RAW_매출A!$J$2:$J$7000,RAW_매출A!$B$2:$B$7000,$A20,RAW_매출A!$A$2:$A$7000,EDATE($E20,Z$1-1))/(INDEX(요약_월별시즈널리티!$F$7:$F$18,MONTH(EDATE($E20,Z$1-1)))/100))),"")</f>
        <v>6030547.4036020124</v>
      </c>
      <c r="AA20" cm="1">
        <f t="array" ref="AA20">IFERROR(IF($A20="","",IF(SUMIFS(RAW_매출A!$J$2:$J$7000,RAW_매출A!$B$2:$B$7000,$A20,RAW_매출A!$A$2:$A$7000,EDATE($E20,AA$1-1))=0,"",SUMIFS(RAW_매출A!$J$2:$J$7000,RAW_매출A!$B$2:$B$7000,$A20,RAW_매출A!$A$2:$A$7000,EDATE($E20,AA$1-1))/(INDEX(요약_월별시즈널리티!$F$7:$F$18,MONTH(EDATE($E20,AA$1-1)))/100))),"")</f>
        <v>6358863.0651086699</v>
      </c>
      <c r="AB20" cm="1">
        <f t="array" ref="AB20">IFERROR(IF($A20="","",IF(SUMIFS(RAW_매출A!$J$2:$J$7000,RAW_매출A!$B$2:$B$7000,$A20,RAW_매출A!$A$2:$A$7000,EDATE($E20,AB$1-1))=0,"",SUMIFS(RAW_매출A!$J$2:$J$7000,RAW_매출A!$B$2:$B$7000,$A20,RAW_매출A!$A$2:$A$7000,EDATE($E20,AB$1-1))/(INDEX(요약_월별시즈널리티!$F$7:$F$18,MONTH(EDATE($E20,AB$1-1)))/100))),"")</f>
        <v>4621442.4710144289</v>
      </c>
      <c r="AC20" cm="1">
        <f t="array" ref="AC20">IFERROR(IF($A20="","",IF(SUMIFS(RAW_매출A!$J$2:$J$7000,RAW_매출A!$B$2:$B$7000,$A20,RAW_매출A!$A$2:$A$7000,EDATE($E20,AC$1-1))=0,"",SUMIFS(RAW_매출A!$J$2:$J$7000,RAW_매출A!$B$2:$B$7000,$A20,RAW_매출A!$A$2:$A$7000,EDATE($E20,AC$1-1))/(INDEX(요약_월별시즈널리티!$F$7:$F$18,MONTH(EDATE($E20,AC$1-1)))/100))),"")</f>
        <v>4312804.1967701856</v>
      </c>
      <c r="AD20" cm="1">
        <f t="array" ref="AD20">IFERROR(IF($A20="","",IF(SUMIFS(RAW_매출A!$J$2:$J$7000,RAW_매출A!$B$2:$B$7000,$A20,RAW_매출A!$A$2:$A$7000,EDATE($E20,AD$1-1))=0,"",SUMIFS(RAW_매출A!$J$2:$J$7000,RAW_매출A!$B$2:$B$7000,$A20,RAW_매출A!$A$2:$A$7000,EDATE($E20,AD$1-1))/(INDEX(요약_월별시즈널리티!$F$7:$F$18,MONTH(EDATE($E20,AD$1-1)))/100))),"")</f>
        <v>4798950.678302004</v>
      </c>
      <c r="AE20" cm="1">
        <f t="array" ref="AE20">IFERROR(IF($A20="","",IF(SUMIFS(RAW_매출A!$J$2:$J$7000,RAW_매출A!$B$2:$B$7000,$A20,RAW_매출A!$A$2:$A$7000,EDATE($E20,AE$1-1))=0,"",SUMIFS(RAW_매출A!$J$2:$J$7000,RAW_매출A!$B$2:$B$7000,$A20,RAW_매출A!$A$2:$A$7000,EDATE($E20,AE$1-1))/(INDEX(요약_월별시즈널리티!$F$7:$F$18,MONTH(EDATE($E20,AE$1-1)))/100))),"")</f>
        <v>4421756.2204688312</v>
      </c>
      <c r="AF20" cm="1">
        <f t="array" ref="AF20">IFERROR(IF($A20="","",IF(SUMIFS(RAW_매출A!$J$2:$J$7000,RAW_매출A!$B$2:$B$7000,$A20,RAW_매출A!$A$2:$A$7000,EDATE($E20,AF$1-1))=0,"",SUMIFS(RAW_매출A!$J$2:$J$7000,RAW_매출A!$B$2:$B$7000,$A20,RAW_매출A!$A$2:$A$7000,EDATE($E20,AF$1-1))/(INDEX(요약_월별시즈널리티!$F$7:$F$18,MONTH(EDATE($E20,AF$1-1)))/100))),"")</f>
        <v>4986539.2469367627</v>
      </c>
      <c r="AG20" cm="1">
        <f t="array" ref="AG20">IFERROR(IF($A20="","",IF(SUMIFS(RAW_매출A!$J$2:$J$7000,RAW_매출A!$B$2:$B$7000,$A20,RAW_매출A!$A$2:$A$7000,EDATE($E20,AG$1-1))=0,"",SUMIFS(RAW_매출A!$J$2:$J$7000,RAW_매출A!$B$2:$B$7000,$A20,RAW_매출A!$A$2:$A$7000,EDATE($E20,AG$1-1))/(INDEX(요약_월별시즈널리티!$F$7:$F$18,MONTH(EDATE($E20,AG$1-1)))/100))),"")</f>
        <v>5483424.5242813798</v>
      </c>
      <c r="AH20" cm="1">
        <f t="array" ref="AH20">IFERROR(IF($A20="","",IF(SUMIFS(RAW_매출A!$J$2:$J$7000,RAW_매출A!$B$2:$B$7000,$A20,RAW_매출A!$A$2:$A$7000,EDATE($E20,AH$1-1))=0,"",SUMIFS(RAW_매출A!$J$2:$J$7000,RAW_매출A!$B$2:$B$7000,$A20,RAW_매출A!$A$2:$A$7000,EDATE($E20,AH$1-1))/(INDEX(요약_월별시즈널리티!$F$7:$F$18,MONTH(EDATE($E20,AH$1-1)))/100))),"")</f>
        <v>4970723.1565037835</v>
      </c>
      <c r="AI20" cm="1">
        <f t="array" ref="AI20">IFERROR(IF($A20="","",IF(SUMIFS(RAW_매출A!$J$2:$J$7000,RAW_매출A!$B$2:$B$7000,$A20,RAW_매출A!$A$2:$A$7000,EDATE($E20,AI$1-1))=0,"",SUMIFS(RAW_매출A!$J$2:$J$7000,RAW_매출A!$B$2:$B$7000,$A20,RAW_매출A!$A$2:$A$7000,EDATE($E20,AI$1-1))/(INDEX(요약_월별시즈널리티!$F$7:$F$18,MONTH(EDATE($E20,AI$1-1)))/100))),"")</f>
        <v>4710331.9691097522</v>
      </c>
      <c r="AJ20" cm="1">
        <f t="array" ref="AJ20">IFERROR(IF($A20="","",IF(SUMIFS(RAW_매출A!$J$2:$J$7000,RAW_매출A!$B$2:$B$7000,$A20,RAW_매출A!$A$2:$A$7000,EDATE($E20,AJ$1-1))=0,"",SUMIFS(RAW_매출A!$J$2:$J$7000,RAW_매출A!$B$2:$B$7000,$A20,RAW_매출A!$A$2:$A$7000,EDATE($E20,AJ$1-1))/(INDEX(요약_월별시즈널리티!$F$7:$F$18,MONTH(EDATE($E20,AJ$1-1)))/100))),"")</f>
        <v>4996243.2963865343</v>
      </c>
      <c r="AK20" cm="1">
        <f t="array" ref="AK20">IFERROR(IF($A20="","",IF(SUMIFS(RAW_매출A!$J$2:$J$7000,RAW_매출A!$B$2:$B$7000,$A20,RAW_매출A!$A$2:$A$7000,EDATE($E20,AK$1-1))=0,"",SUMIFS(RAW_매출A!$J$2:$J$7000,RAW_매출A!$B$2:$B$7000,$A20,RAW_매출A!$A$2:$A$7000,EDATE($E20,AK$1-1))/(INDEX(요약_월별시즈널리티!$F$7:$F$18,MONTH(EDATE($E20,AK$1-1)))/100))),"")</f>
        <v>5280502.2368623223</v>
      </c>
      <c r="AL20" cm="1">
        <f t="array" ref="AL20">IFERROR(IF($A20="","",IF(SUMIFS(RAW_매출A!$J$2:$J$7000,RAW_매출A!$B$2:$B$7000,$A20,RAW_매출A!$A$2:$A$7000,EDATE($E20,AL$1-1))=0,"",SUMIFS(RAW_매출A!$J$2:$J$7000,RAW_매출A!$B$2:$B$7000,$A20,RAW_매출A!$A$2:$A$7000,EDATE($E20,AL$1-1))/(INDEX(요약_월별시즈널리티!$F$7:$F$18,MONTH(EDATE($E20,AL$1-1)))/100))),"")</f>
        <v>4941892.7712856503</v>
      </c>
      <c r="AM20" cm="1">
        <f t="array" ref="AM20">IFERROR(IF($A20="","",IF(SUMIFS(RAW_매출A!$J$2:$J$7000,RAW_매출A!$B$2:$B$7000,$A20,RAW_매출A!$A$2:$A$7000,EDATE($E20,AM$1-1))=0,"",SUMIFS(RAW_매출A!$J$2:$J$7000,RAW_매출A!$B$2:$B$7000,$A20,RAW_매출A!$A$2:$A$7000,EDATE($E20,AM$1-1))/(INDEX(요약_월별시즈널리티!$F$7:$F$18,MONTH(EDATE($E20,AM$1-1)))/100))),"")</f>
        <v>4722972.9819686804</v>
      </c>
      <c r="AN20" cm="1">
        <f t="array" ref="AN20">IFERROR(IF($A20="","",IF(SUMIFS(RAW_매출A!$J$2:$J$7000,RAW_매출A!$B$2:$B$7000,$A20,RAW_매출A!$A$2:$A$7000,EDATE($E20,AN$1-1))=0,"",SUMIFS(RAW_매출A!$J$2:$J$7000,RAW_매출A!$B$2:$B$7000,$A20,RAW_매출A!$A$2:$A$7000,EDATE($E20,AN$1-1))/(INDEX(요약_월별시즈널리티!$F$7:$F$18,MONTH(EDATE($E20,AN$1-1)))/100))),"")</f>
        <v>4747748.1313985912</v>
      </c>
      <c r="AO20" cm="1">
        <f t="array" ref="AO20">IFERROR(IF($A20="","",IF(SUMIFS(RAW_매출A!$J$2:$J$7000,RAW_매출A!$B$2:$B$7000,$A20,RAW_매출A!$A$2:$A$7000,EDATE($E20,AO$1-1))=0,"",SUMIFS(RAW_매출A!$J$2:$J$7000,RAW_매출A!$B$2:$B$7000,$A20,RAW_매출A!$A$2:$A$7000,EDATE($E20,AO$1-1))/(INDEX(요약_월별시즈널리티!$F$7:$F$18,MONTH(EDATE($E20,AO$1-1)))/100))),"")</f>
        <v>4538291.3229560833</v>
      </c>
      <c r="AP20" cm="1">
        <f t="array" ref="AP20">IFERROR(IF($A20="","",IF(SUMIFS(RAW_매출A!$J$2:$J$7000,RAW_매출A!$B$2:$B$7000,$A20,RAW_매출A!$A$2:$A$7000,EDATE($E20,AP$1-1))=0,"",SUMIFS(RAW_매출A!$J$2:$J$7000,RAW_매출A!$B$2:$B$7000,$A20,RAW_매출A!$A$2:$A$7000,EDATE($E20,AP$1-1))/(INDEX(요약_월별시즈널리티!$F$7:$F$18,MONTH(EDATE($E20,AP$1-1)))/100))),"")</f>
        <v>5485535.1292436896</v>
      </c>
      <c r="AQ20" cm="1">
        <f t="array" ref="AQ20">IFERROR(IF($A20="","",IF(SUMIFS(RAW_매출A!$J$2:$J$7000,RAW_매출A!$B$2:$B$7000,$A20,RAW_매출A!$A$2:$A$7000,EDATE($E20,AQ$1-1))=0,"",SUMIFS(RAW_매출A!$J$2:$J$7000,RAW_매출A!$B$2:$B$7000,$A20,RAW_매출A!$A$2:$A$7000,EDATE($E20,AQ$1-1))/(INDEX(요약_월별시즈널리티!$F$7:$F$18,MONTH(EDATE($E20,AQ$1-1)))/100))),"")</f>
        <v>5071909.8048039321</v>
      </c>
      <c r="AR20" cm="1">
        <f t="array" ref="AR20">IFERROR(IF($A20="","",IF(SUMIFS(RAW_매출A!$J$2:$J$7000,RAW_매출A!$B$2:$B$7000,$A20,RAW_매출A!$A$2:$A$7000,EDATE($E20,AR$1-1))=0,"",SUMIFS(RAW_매출A!$J$2:$J$7000,RAW_매출A!$B$2:$B$7000,$A20,RAW_매출A!$A$2:$A$7000,EDATE($E20,AR$1-1))/(INDEX(요약_월별시즈널리티!$F$7:$F$18,MONTH(EDATE($E20,AR$1-1)))/100))),"")</f>
        <v>4990655.6759921229</v>
      </c>
      <c r="AS20" cm="1">
        <f t="array" ref="AS20">IFERROR(IF($A20="","",IF(SUMIFS(RAW_매출A!$J$2:$J$7000,RAW_매출A!$B$2:$B$7000,$A20,RAW_매출A!$A$2:$A$7000,EDATE($E20,AS$1-1))=0,"",SUMIFS(RAW_매출A!$J$2:$J$7000,RAW_매출A!$B$2:$B$7000,$A20,RAW_매출A!$A$2:$A$7000,EDATE($E20,AS$1-1))/(INDEX(요약_월별시즈널리티!$F$7:$F$18,MONTH(EDATE($E20,AS$1-1)))/100))),"")</f>
        <v>5064771.3053813186</v>
      </c>
      <c r="AT20" cm="1">
        <f t="array" ref="AT20">IFERROR(IF($A20="","",IF(SUMIFS(RAW_매출A!$J$2:$J$7000,RAW_매출A!$B$2:$B$7000,$A20,RAW_매출A!$A$2:$A$7000,EDATE($E20,AT$1-1))=0,"",SUMIFS(RAW_매출A!$J$2:$J$7000,RAW_매출A!$B$2:$B$7000,$A20,RAW_매출A!$A$2:$A$7000,EDATE($E20,AT$1-1))/(INDEX(요약_월별시즈널리티!$F$7:$F$18,MONTH(EDATE($E20,AT$1-1)))/100))),"")</f>
        <v>4872495.023482658</v>
      </c>
      <c r="AU20" cm="1">
        <f t="array" ref="AU20">IFERROR(IF($A20="","",IF(SUMIFS(RAW_매출A!$J$2:$J$7000,RAW_매출A!$B$2:$B$7000,$A20,RAW_매출A!$A$2:$A$7000,EDATE($E20,AU$1-1))=0,"",SUMIFS(RAW_매출A!$J$2:$J$7000,RAW_매출A!$B$2:$B$7000,$A20,RAW_매출A!$A$2:$A$7000,EDATE($E20,AU$1-1))/(INDEX(요약_월별시즈널리티!$F$7:$F$18,MONTH(EDATE($E20,AU$1-1)))/100))),"")</f>
        <v>4771138.6918339822</v>
      </c>
      <c r="AV20" cm="1">
        <f t="array" ref="AV20">IFERROR(IF($A20="","",IF(SUMIFS(RAW_매출A!$J$2:$J$7000,RAW_매출A!$B$2:$B$7000,$A20,RAW_매출A!$A$2:$A$7000,EDATE($E20,AV$1-1))=0,"",SUMIFS(RAW_매출A!$J$2:$J$7000,RAW_매출A!$B$2:$B$7000,$A20,RAW_매출A!$A$2:$A$7000,EDATE($E20,AV$1-1))/(INDEX(요약_월별시즈널리티!$F$7:$F$18,MONTH(EDATE($E20,AV$1-1)))/100))),"")</f>
        <v>5434250.4763852395</v>
      </c>
      <c r="AW20" cm="1">
        <f t="array" ref="AW20">IFERROR(IF($A20="","",IF(SUMIFS(RAW_매출A!$J$2:$J$7000,RAW_매출A!$B$2:$B$7000,$A20,RAW_매출A!$A$2:$A$7000,EDATE($E20,AW$1-1))=0,"",SUMIFS(RAW_매출A!$J$2:$J$7000,RAW_매출A!$B$2:$B$7000,$A20,RAW_매출A!$A$2:$A$7000,EDATE($E20,AW$1-1))/(INDEX(요약_월별시즈널리티!$F$7:$F$18,MONTH(EDATE($E20,AW$1-1)))/100))),"")</f>
        <v>4806202.6947557321</v>
      </c>
      <c r="AX20" cm="1">
        <f t="array" ref="AX20">IFERROR(IF($A20="","",IF(SUMIFS(RAW_매출A!$J$2:$J$7000,RAW_매출A!$B$2:$B$7000,$A20,RAW_매출A!$A$2:$A$7000,EDATE($E20,AX$1-1))=0,"",SUMIFS(RAW_매출A!$J$2:$J$7000,RAW_매출A!$B$2:$B$7000,$A20,RAW_매출A!$A$2:$A$7000,EDATE($E20,AX$1-1))/(INDEX(요약_월별시즈널리티!$F$7:$F$18,MONTH(EDATE($E20,AX$1-1)))/100))),"")</f>
        <v>5165116.9091963908</v>
      </c>
      <c r="AY20" cm="1">
        <f t="array" ref="AY20">IFERROR(IF($A20="","",IF(SUMIFS(RAW_매출A!$J$2:$J$7000,RAW_매출A!$B$2:$B$7000,$A20,RAW_매출A!$A$2:$A$7000,EDATE($E20,AY$1-1))=0,"",SUMIFS(RAW_매출A!$J$2:$J$7000,RAW_매출A!$B$2:$B$7000,$A20,RAW_매출A!$A$2:$A$7000,EDATE($E20,AY$1-1))/(INDEX(요약_월별시즈널리티!$F$7:$F$18,MONTH(EDATE($E20,AY$1-1)))/100))),"")</f>
        <v>4955682.8880314287</v>
      </c>
      <c r="AZ20" cm="1">
        <f t="array" ref="AZ20">IFERROR(IF($A20="","",IF(SUMIFS(RAW_매출A!$J$2:$J$7000,RAW_매출A!$B$2:$B$7000,$A20,RAW_매출A!$A$2:$A$7000,EDATE($E20,AZ$1-1))=0,"",SUMIFS(RAW_매출A!$J$2:$J$7000,RAW_매출A!$B$2:$B$7000,$A20,RAW_매출A!$A$2:$A$7000,EDATE($E20,AZ$1-1))/(INDEX(요약_월별시즈널리티!$F$7:$F$18,MONTH(EDATE($E20,AZ$1-1)))/100))),"")</f>
        <v>5118020.6186844818</v>
      </c>
      <c r="BA20" cm="1">
        <f t="array" ref="BA20">IFERROR(IF($A20="","",IF(SUMIFS(RAW_매출A!$J$2:$J$7000,RAW_매출A!$B$2:$B$7000,$A20,RAW_매출A!$A$2:$A$7000,EDATE($E20,BA$1-1))=0,"",SUMIFS(RAW_매출A!$J$2:$J$7000,RAW_매출A!$B$2:$B$7000,$A20,RAW_매출A!$A$2:$A$7000,EDATE($E20,BA$1-1))/(INDEX(요약_월별시즈널리티!$F$7:$F$18,MONTH(EDATE($E20,BA$1-1)))/100))),"")</f>
        <v>5038698.5470256284</v>
      </c>
      <c r="BB20" cm="1">
        <f t="array" ref="BB20">IFERROR(IF($A20="","",IF(SUMIFS(RAW_매출A!$J$2:$J$7000,RAW_매출A!$B$2:$B$7000,$A20,RAW_매출A!$A$2:$A$7000,EDATE($E20,BB$1-1))=0,"",SUMIFS(RAW_매출A!$J$2:$J$7000,RAW_매출A!$B$2:$B$7000,$A20,RAW_매출A!$A$2:$A$7000,EDATE($E20,BB$1-1))/(INDEX(요약_월별시즈널리티!$F$7:$F$18,MONTH(EDATE($E20,BB$1-1)))/100))),"")</f>
        <v>5770824.700298978</v>
      </c>
      <c r="BC20" cm="1">
        <f t="array" ref="BC20">IFERROR(IF($A20="","",IF(SUMIFS(RAW_매출A!$J$2:$J$7000,RAW_매출A!$B$2:$B$7000,$A20,RAW_매출A!$A$2:$A$7000,EDATE($E20,BC$1-1))=0,"",SUMIFS(RAW_매출A!$J$2:$J$7000,RAW_매출A!$B$2:$B$7000,$A20,RAW_매출A!$A$2:$A$7000,EDATE($E20,BC$1-1))/(INDEX(요약_월별시즈널리티!$F$7:$F$18,MONTH(EDATE($E20,BC$1-1)))/100))),"")</f>
        <v>5865239.5470907846</v>
      </c>
      <c r="BD20" cm="1">
        <f t="array" ref="BD20">IFERROR(IF($A20="","",IF(SUMIFS(RAW_매출A!$J$2:$J$7000,RAW_매출A!$B$2:$B$7000,$A20,RAW_매출A!$A$2:$A$7000,EDATE($E20,BD$1-1))=0,"",SUMIFS(RAW_매출A!$J$2:$J$7000,RAW_매출A!$B$2:$B$7000,$A20,RAW_매출A!$A$2:$A$7000,EDATE($E20,BD$1-1))/(INDEX(요약_월별시즈널리티!$F$7:$F$18,MONTH(EDATE($E20,BD$1-1)))/100))),"")</f>
        <v>5775679.2789945584</v>
      </c>
      <c r="BE20" cm="1">
        <f t="array" ref="BE20">IFERROR(IF($A20="","",IF(SUMIFS(RAW_매출A!$J$2:$J$7000,RAW_매출A!$B$2:$B$7000,$A20,RAW_매출A!$A$2:$A$7000,EDATE($E20,BE$1-1))=0,"",SUMIFS(RAW_매출A!$J$2:$J$7000,RAW_매출A!$B$2:$B$7000,$A20,RAW_매출A!$A$2:$A$7000,EDATE($E20,BE$1-1))/(INDEX(요약_월별시즈널리티!$F$7:$F$18,MONTH(EDATE($E20,BE$1-1)))/100))),"")</f>
        <v>5524823.524516671</v>
      </c>
      <c r="BF20" cm="1">
        <f t="array" ref="BF20">IFERROR(IF($A20="","",IF(SUMIFS(RAW_매출A!$J$2:$J$7000,RAW_매출A!$B$2:$B$7000,$A20,RAW_매출A!$A$2:$A$7000,EDATE($E20,BF$1-1))=0,"",SUMIFS(RAW_매출A!$J$2:$J$7000,RAW_매출A!$B$2:$B$7000,$A20,RAW_매출A!$A$2:$A$7000,EDATE($E20,BF$1-1))/(INDEX(요약_월별시즈널리티!$F$7:$F$18,MONTH(EDATE($E20,BF$1-1)))/100))),"")</f>
        <v>4822991.84069636</v>
      </c>
      <c r="BG20" cm="1">
        <f t="array" ref="BG20">IFERROR(IF($A20="","",IF(SUMIFS(RAW_매출A!$J$2:$J$7000,RAW_매출A!$B$2:$B$7000,$A20,RAW_매출A!$A$2:$A$7000,EDATE($E20,BG$1-1))=0,"",SUMIFS(RAW_매출A!$J$2:$J$7000,RAW_매출A!$B$2:$B$7000,$A20,RAW_매출A!$A$2:$A$7000,EDATE($E20,BG$1-1))/(INDEX(요약_월별시즈널리티!$F$7:$F$18,MONTH(EDATE($E20,BG$1-1)))/100))),"")</f>
        <v>4972209.4980006479</v>
      </c>
      <c r="BH20" cm="1">
        <f t="array" ref="BH20">IFERROR(IF($A20="","",IF(SUMIFS(RAW_매출A!$J$2:$J$7000,RAW_매출A!$B$2:$B$7000,$A20,RAW_매출A!$A$2:$A$7000,EDATE($E20,BH$1-1))=0,"",SUMIFS(RAW_매출A!$J$2:$J$7000,RAW_매출A!$B$2:$B$7000,$A20,RAW_매출A!$A$2:$A$7000,EDATE($E20,BH$1-1))/(INDEX(요약_월별시즈널리티!$F$7:$F$18,MONTH(EDATE($E20,BH$1-1)))/100))),"")</f>
        <v>5224694.8493306786</v>
      </c>
      <c r="BI20" cm="1">
        <f t="array" ref="BI20">IFERROR(IF($A20="","",IF(SUMIFS(RAW_매출A!$J$2:$J$7000,RAW_매출A!$B$2:$B$7000,$A20,RAW_매출A!$A$2:$A$7000,EDATE($E20,BI$1-1))=0,"",SUMIFS(RAW_매출A!$J$2:$J$7000,RAW_매출A!$B$2:$B$7000,$A20,RAW_매출A!$A$2:$A$7000,EDATE($E20,BI$1-1))/(INDEX(요약_월별시즈널리티!$F$7:$F$18,MONTH(EDATE($E20,BI$1-1)))/100))),"")</f>
        <v>5174666.8018468022</v>
      </c>
      <c r="BJ20" cm="1">
        <f t="array" ref="BJ20">IFERROR(IF($A20="","",IF(SUMIFS(RAW_매출A!$J$2:$J$7000,RAW_매출A!$B$2:$B$7000,$A20,RAW_매출A!$A$2:$A$7000,EDATE($E20,BJ$1-1))=0,"",SUMIFS(RAW_매출A!$J$2:$J$7000,RAW_매출A!$B$2:$B$7000,$A20,RAW_매출A!$A$2:$A$7000,EDATE($E20,BJ$1-1))/(INDEX(요약_월별시즈널리티!$F$7:$F$18,MONTH(EDATE($E20,BJ$1-1)))/100))),"")</f>
        <v>4869662.034580037</v>
      </c>
      <c r="BK20" cm="1">
        <f t="array" ref="BK20">IFERROR(IF($A20="","",IF(SUMIFS(RAW_매출A!$J$2:$J$7000,RAW_매출A!$B$2:$B$7000,$A20,RAW_매출A!$A$2:$A$7000,EDATE($E20,BK$1-1))=0,"",SUMIFS(RAW_매출A!$J$2:$J$7000,RAW_매출A!$B$2:$B$7000,$A20,RAW_매출A!$A$2:$A$7000,EDATE($E20,BK$1-1))/(INDEX(요약_월별시즈널리티!$F$7:$F$18,MONTH(EDATE($E20,BK$1-1)))/100))),"")</f>
        <v>4333266.0731093977</v>
      </c>
      <c r="BL20" cm="1">
        <f t="array" ref="BL20">IFERROR(IF($A20="","",IF(SUMIFS(RAW_매출A!$J$2:$J$7000,RAW_매출A!$B$2:$B$7000,$A20,RAW_매출A!$A$2:$A$7000,EDATE($E20,BL$1-1))=0,"",SUMIFS(RAW_매출A!$J$2:$J$7000,RAW_매출A!$B$2:$B$7000,$A20,RAW_매출A!$A$2:$A$7000,EDATE($E20,BL$1-1))/(INDEX(요약_월별시즈널리티!$F$7:$F$18,MONTH(EDATE($E20,BL$1-1)))/100))),"")</f>
        <v>4580544.4100322416</v>
      </c>
      <c r="BM20" cm="1">
        <f t="array" ref="BM20">IFERROR(IF($A20="","",IF(SUMIFS(RAW_매출A!$J$2:$J$7000,RAW_매출A!$B$2:$B$7000,$A20,RAW_매출A!$A$2:$A$7000,EDATE($E20,BM$1-1))=0,"",SUMIFS(RAW_매출A!$J$2:$J$7000,RAW_매출A!$B$2:$B$7000,$A20,RAW_매출A!$A$2:$A$7000,EDATE($E20,BM$1-1))/(INDEX(요약_월별시즈널리티!$F$7:$F$18,MONTH(EDATE($E20,BM$1-1)))/100))),"")</f>
        <v>5089912.1895911116</v>
      </c>
      <c r="BN20" cm="1">
        <f t="array" ref="BN20">IFERROR(IF($A20="","",IF(SUMIFS(RAW_매출A!$J$2:$J$7000,RAW_매출A!$B$2:$B$7000,$A20,RAW_매출A!$A$2:$A$7000,EDATE($E20,BN$1-1))=0,"",SUMIFS(RAW_매출A!$J$2:$J$7000,RAW_매출A!$B$2:$B$7000,$A20,RAW_매출A!$A$2:$A$7000,EDATE($E20,BN$1-1))/(INDEX(요약_월별시즈널리티!$F$7:$F$18,MONTH(EDATE($E20,BN$1-1)))/100))),"")</f>
        <v>5179263.5373676224</v>
      </c>
    </row>
    <row r="21" spans="1:66" x14ac:dyDescent="0.3">
      <c r="A21" t="str">
        <f>세팅!A22</f>
        <v>(1006) #회기점</v>
      </c>
      <c r="B21" t="str">
        <f>세팅!B22</f>
        <v>150-1</v>
      </c>
      <c r="C21">
        <f t="shared" si="0"/>
        <v>1</v>
      </c>
      <c r="D21" t="str">
        <f t="shared" si="1"/>
        <v>1</v>
      </c>
      <c r="E21" s="1">
        <f>세팅!D22</f>
        <v>43862</v>
      </c>
      <c r="F21">
        <f t="shared" si="2"/>
        <v>7585560.9125411725</v>
      </c>
      <c r="G21" cm="1">
        <f t="array" ref="G21">IFERROR(IF($A21="","",IF(SUMIFS(RAW_매출A!$J$2:$J$7000,RAW_매출A!$B$2:$B$7000,$A21,RAW_매출A!$A$2:$A$7000,EDATE($E21,G$1-1))=0,"",SUMIFS(RAW_매출A!$J$2:$J$7000,RAW_매출A!$B$2:$B$7000,$A21,RAW_매출A!$A$2:$A$7000,EDATE($E21,G$1-1))/(INDEX(요약_월별시즈널리티!$F$7:$F$18,MONTH(EDATE($E21,G$1-1)))/100))),"")</f>
        <v>4596158.7330550719</v>
      </c>
      <c r="H21" cm="1">
        <f t="array" ref="H21">IFERROR(IF($A21="","",IF(SUMIFS(RAW_매출A!$J$2:$J$7000,RAW_매출A!$B$2:$B$7000,$A21,RAW_매출A!$A$2:$A$7000,EDATE($E21,H$1-1))=0,"",SUMIFS(RAW_매출A!$J$2:$J$7000,RAW_매출A!$B$2:$B$7000,$A21,RAW_매출A!$A$2:$A$7000,EDATE($E21,H$1-1))/(INDEX(요약_월별시즈널리티!$F$7:$F$18,MONTH(EDATE($E21,H$1-1)))/100))),"")</f>
        <v>3844744.7377062729</v>
      </c>
      <c r="I21" cm="1">
        <f t="array" ref="I21">IFERROR(IF($A21="","",IF(SUMIFS(RAW_매출A!$J$2:$J$7000,RAW_매출A!$B$2:$B$7000,$A21,RAW_매출A!$A$2:$A$7000,EDATE($E21,I$1-1))=0,"",SUMIFS(RAW_매출A!$J$2:$J$7000,RAW_매출A!$B$2:$B$7000,$A21,RAW_매출A!$A$2:$A$7000,EDATE($E21,I$1-1))/(INDEX(요약_월별시즈널리티!$F$7:$F$18,MONTH(EDATE($E21,I$1-1)))/100))),"")</f>
        <v>4005184.8788335132</v>
      </c>
      <c r="J21" s="28" cm="1">
        <f t="array" ref="J21">IFERROR(IF($A21="","",IF(SUMIFS(RAW_매출A!$J$2:$J$7000,RAW_매출A!$B$2:$B$7000,$A21,RAW_매출A!$A$2:$A$7000,EDATE($E21,J$1-1))=0,"",SUMIFS(RAW_매출A!$J$2:$J$7000,RAW_매출A!$B$2:$B$7000,$A21,RAW_매출A!$A$2:$A$7000,EDATE($E21,J$1-1))/(INDEX(요약_월별시즈널리티!$F$7:$F$18,MONTH(EDATE($E21,J$1-1)))/100))),"")</f>
        <v>5358415.8361088997</v>
      </c>
      <c r="K21" s="28" cm="1">
        <f t="array" ref="K21">IFERROR(IF($A21="","",IF(SUMIFS(RAW_매출A!$J$2:$J$7000,RAW_매출A!$B$2:$B$7000,$A21,RAW_매출A!$A$2:$A$7000,EDATE($E21,K$1-1))=0,"",SUMIFS(RAW_매출A!$J$2:$J$7000,RAW_매출A!$B$2:$B$7000,$A21,RAW_매출A!$A$2:$A$7000,EDATE($E21,K$1-1))/(INDEX(요약_월별시즈널리티!$F$7:$F$18,MONTH(EDATE($E21,K$1-1)))/100))),"")</f>
        <v>6098184.6085675769</v>
      </c>
      <c r="L21" s="28" cm="1">
        <f t="array" ref="L21">IFERROR(IF($A21="","",IF(SUMIFS(RAW_매출A!$J$2:$J$7000,RAW_매출A!$B$2:$B$7000,$A21,RAW_매출A!$A$2:$A$7000,EDATE($E21,L$1-1))=0,"",SUMIFS(RAW_매출A!$J$2:$J$7000,RAW_매출A!$B$2:$B$7000,$A21,RAW_매출A!$A$2:$A$7000,EDATE($E21,L$1-1))/(INDEX(요약_월별시즈널리티!$F$7:$F$18,MONTH(EDATE($E21,L$1-1)))/100))),"")</f>
        <v>8141106.1896378677</v>
      </c>
      <c r="M21" s="28" cm="1">
        <f t="array" ref="M21">IFERROR(IF($A21="","",IF(SUMIFS(RAW_매출A!$J$2:$J$7000,RAW_매출A!$B$2:$B$7000,$A21,RAW_매출A!$A$2:$A$7000,EDATE($E21,M$1-1))=0,"",SUMIFS(RAW_매출A!$J$2:$J$7000,RAW_매출A!$B$2:$B$7000,$A21,RAW_매출A!$A$2:$A$7000,EDATE($E21,M$1-1))/(INDEX(요약_월별시즈널리티!$F$7:$F$18,MONTH(EDATE($E21,M$1-1)))/100))),"")</f>
        <v>10324834.660402974</v>
      </c>
      <c r="N21" s="28" cm="1">
        <f t="array" ref="N21">IFERROR(IF($A21="","",IF(SUMIFS(RAW_매출A!$J$2:$J$7000,RAW_매출A!$B$2:$B$7000,$A21,RAW_매출A!$A$2:$A$7000,EDATE($E21,N$1-1))=0,"",SUMIFS(RAW_매출A!$J$2:$J$7000,RAW_매출A!$B$2:$B$7000,$A21,RAW_매출A!$A$2:$A$7000,EDATE($E21,N$1-1))/(INDEX(요약_월별시즈널리티!$F$7:$F$18,MONTH(EDATE($E21,N$1-1)))/100))),"")</f>
        <v>7867277.5584917283</v>
      </c>
      <c r="O21" s="28" cm="1">
        <f t="array" ref="O21">IFERROR(IF($A21="","",IF(SUMIFS(RAW_매출A!$J$2:$J$7000,RAW_매출A!$B$2:$B$7000,$A21,RAW_매출A!$A$2:$A$7000,EDATE($E21,O$1-1))=0,"",SUMIFS(RAW_매출A!$J$2:$J$7000,RAW_매출A!$B$2:$B$7000,$A21,RAW_매출A!$A$2:$A$7000,EDATE($E21,O$1-1))/(INDEX(요약_월별시즈널리티!$F$7:$F$18,MONTH(EDATE($E21,O$1-1)))/100))),"")</f>
        <v>7723546.6220379844</v>
      </c>
      <c r="P21" cm="1">
        <f t="array" ref="P21">IFERROR(IF($A21="","",IF(SUMIFS(RAW_매출A!$J$2:$J$7000,RAW_매출A!$B$2:$B$7000,$A21,RAW_매출A!$A$2:$A$7000,EDATE($E21,P$1-1))=0,"",SUMIFS(RAW_매출A!$J$2:$J$7000,RAW_매출A!$B$2:$B$7000,$A21,RAW_매출A!$A$2:$A$7000,EDATE($E21,P$1-1))/(INDEX(요약_월별시즈널리티!$F$7:$F$18,MONTH(EDATE($E21,P$1-1)))/100))),"")</f>
        <v>8311200.6030734396</v>
      </c>
      <c r="Q21" cm="1">
        <f t="array" ref="Q21">IFERROR(IF($A21="","",IF(SUMIFS(RAW_매출A!$J$2:$J$7000,RAW_매출A!$B$2:$B$7000,$A21,RAW_매출A!$A$2:$A$7000,EDATE($E21,Q$1-1))=0,"",SUMIFS(RAW_매출A!$J$2:$J$7000,RAW_매출A!$B$2:$B$7000,$A21,RAW_매출A!$A$2:$A$7000,EDATE($E21,Q$1-1))/(INDEX(요약_월별시즈널리티!$F$7:$F$18,MONTH(EDATE($E21,Q$1-1)))/100))),"")</f>
        <v>7210749.2584168408</v>
      </c>
      <c r="R21" cm="1">
        <f t="array" ref="R21">IFERROR(IF($A21="","",IF(SUMIFS(RAW_매출A!$J$2:$J$7000,RAW_매출A!$B$2:$B$7000,$A21,RAW_매출A!$A$2:$A$7000,EDATE($E21,R$1-1))=0,"",SUMIFS(RAW_매출A!$J$2:$J$7000,RAW_매출A!$B$2:$B$7000,$A21,RAW_매출A!$A$2:$A$7000,EDATE($E21,R$1-1))/(INDEX(요약_월별시즈널리티!$F$7:$F$18,MONTH(EDATE($E21,R$1-1)))/100))),"")</f>
        <v>8593840.2555468865</v>
      </c>
      <c r="S21" cm="1">
        <f t="array" ref="S21">IFERROR(IF($A21="","",IF(SUMIFS(RAW_매출A!$J$2:$J$7000,RAW_매출A!$B$2:$B$7000,$A21,RAW_매출A!$A$2:$A$7000,EDATE($E21,S$1-1))=0,"",SUMIFS(RAW_매출A!$J$2:$J$7000,RAW_매출A!$B$2:$B$7000,$A21,RAW_매출A!$A$2:$A$7000,EDATE($E21,S$1-1))/(INDEX(요약_월별시즈널리티!$F$7:$F$18,MONTH(EDATE($E21,S$1-1)))/100))),"")</f>
        <v>9036897.5399278477</v>
      </c>
      <c r="T21" cm="1">
        <f t="array" ref="T21">IFERROR(IF($A21="","",IF(SUMIFS(RAW_매출A!$J$2:$J$7000,RAW_매출A!$B$2:$B$7000,$A21,RAW_매출A!$A$2:$A$7000,EDATE($E21,T$1-1))=0,"",SUMIFS(RAW_매출A!$J$2:$J$7000,RAW_매출A!$B$2:$B$7000,$A21,RAW_매출A!$A$2:$A$7000,EDATE($E21,T$1-1))/(INDEX(요약_월별시즈널리티!$F$7:$F$18,MONTH(EDATE($E21,T$1-1)))/100))),"")</f>
        <v>7871641.4611122273</v>
      </c>
      <c r="U21" cm="1">
        <f t="array" ref="U21">IFERROR(IF($A21="","",IF(SUMIFS(RAW_매출A!$J$2:$J$7000,RAW_매출A!$B$2:$B$7000,$A21,RAW_매출A!$A$2:$A$7000,EDATE($E21,U$1-1))=0,"",SUMIFS(RAW_매출A!$J$2:$J$7000,RAW_매출A!$B$2:$B$7000,$A21,RAW_매출A!$A$2:$A$7000,EDATE($E21,U$1-1))/(INDEX(요약_월별시즈널리티!$F$7:$F$18,MONTH(EDATE($E21,U$1-1)))/100))),"")</f>
        <v>8707779.6990525257</v>
      </c>
      <c r="V21" cm="1">
        <f t="array" ref="V21">IFERROR(IF($A21="","",IF(SUMIFS(RAW_매출A!$J$2:$J$7000,RAW_매출A!$B$2:$B$7000,$A21,RAW_매출A!$A$2:$A$7000,EDATE($E21,V$1-1))=0,"",SUMIFS(RAW_매출A!$J$2:$J$7000,RAW_매출A!$B$2:$B$7000,$A21,RAW_매출A!$A$2:$A$7000,EDATE($E21,V$1-1))/(INDEX(요약_월별시즈널리티!$F$7:$F$18,MONTH(EDATE($E21,V$1-1)))/100))),"")</f>
        <v>8925947.7397456951</v>
      </c>
      <c r="W21" cm="1">
        <f t="array" ref="W21">IFERROR(IF($A21="","",IF(SUMIFS(RAW_매출A!$J$2:$J$7000,RAW_매출A!$B$2:$B$7000,$A21,RAW_매출A!$A$2:$A$7000,EDATE($E21,W$1-1))=0,"",SUMIFS(RAW_매출A!$J$2:$J$7000,RAW_매출A!$B$2:$B$7000,$A21,RAW_매출A!$A$2:$A$7000,EDATE($E21,W$1-1))/(INDEX(요약_월별시즈널리티!$F$7:$F$18,MONTH(EDATE($E21,W$1-1)))/100))),"")</f>
        <v>8765410.6941432022</v>
      </c>
      <c r="X21" cm="1">
        <f t="array" ref="X21">IFERROR(IF($A21="","",IF(SUMIFS(RAW_매출A!$J$2:$J$7000,RAW_매출A!$B$2:$B$7000,$A21,RAW_매출A!$A$2:$A$7000,EDATE($E21,X$1-1))=0,"",SUMIFS(RAW_매출A!$J$2:$J$7000,RAW_매출A!$B$2:$B$7000,$A21,RAW_매출A!$A$2:$A$7000,EDATE($E21,X$1-1))/(INDEX(요약_월별시즈널리티!$F$7:$F$18,MONTH(EDATE($E21,X$1-1)))/100))),"")</f>
        <v>8757850.8688247018</v>
      </c>
      <c r="Y21" cm="1">
        <f t="array" ref="Y21">IFERROR(IF($A21="","",IF(SUMIFS(RAW_매출A!$J$2:$J$7000,RAW_매출A!$B$2:$B$7000,$A21,RAW_매출A!$A$2:$A$7000,EDATE($E21,Y$1-1))=0,"",SUMIFS(RAW_매출A!$J$2:$J$7000,RAW_매출A!$B$2:$B$7000,$A21,RAW_매출A!$A$2:$A$7000,EDATE($E21,Y$1-1))/(INDEX(요약_월별시즈널리티!$F$7:$F$18,MONTH(EDATE($E21,Y$1-1)))/100))),"")</f>
        <v>8604126.8794423081</v>
      </c>
      <c r="Z21" cm="1">
        <f t="array" ref="Z21">IFERROR(IF($A21="","",IF(SUMIFS(RAW_매출A!$J$2:$J$7000,RAW_매출A!$B$2:$B$7000,$A21,RAW_매출A!$A$2:$A$7000,EDATE($E21,Z$1-1))=0,"",SUMIFS(RAW_매출A!$J$2:$J$7000,RAW_매출A!$B$2:$B$7000,$A21,RAW_매출A!$A$2:$A$7000,EDATE($E21,Z$1-1))/(INDEX(요약_월별시즈널리티!$F$7:$F$18,MONTH(EDATE($E21,Z$1-1)))/100))),"")</f>
        <v>9003773.0686869472</v>
      </c>
      <c r="AA21" cm="1">
        <f t="array" ref="AA21">IFERROR(IF($A21="","",IF(SUMIFS(RAW_매출A!$J$2:$J$7000,RAW_매출A!$B$2:$B$7000,$A21,RAW_매출A!$A$2:$A$7000,EDATE($E21,AA$1-1))=0,"",SUMIFS(RAW_매출A!$J$2:$J$7000,RAW_매출A!$B$2:$B$7000,$A21,RAW_매출A!$A$2:$A$7000,EDATE($E21,AA$1-1))/(INDEX(요약_월별시즈널리티!$F$7:$F$18,MONTH(EDATE($E21,AA$1-1)))/100))),"")</f>
        <v>9333051.3812563624</v>
      </c>
      <c r="AB21" cm="1">
        <f t="array" ref="AB21">IFERROR(IF($A21="","",IF(SUMIFS(RAW_매출A!$J$2:$J$7000,RAW_매출A!$B$2:$B$7000,$A21,RAW_매출A!$A$2:$A$7000,EDATE($E21,AB$1-1))=0,"",SUMIFS(RAW_매출A!$J$2:$J$7000,RAW_매출A!$B$2:$B$7000,$A21,RAW_매출A!$A$2:$A$7000,EDATE($E21,AB$1-1))/(INDEX(요약_월별시즈널리티!$F$7:$F$18,MONTH(EDATE($E21,AB$1-1)))/100))),"")</f>
        <v>8571207.7685942966</v>
      </c>
      <c r="AC21" cm="1">
        <f t="array" ref="AC21">IFERROR(IF($A21="","",IF(SUMIFS(RAW_매출A!$J$2:$J$7000,RAW_매출A!$B$2:$B$7000,$A21,RAW_매출A!$A$2:$A$7000,EDATE($E21,AC$1-1))=0,"",SUMIFS(RAW_매출A!$J$2:$J$7000,RAW_매출A!$B$2:$B$7000,$A21,RAW_매출A!$A$2:$A$7000,EDATE($E21,AC$1-1))/(INDEX(요약_월별시즈널리티!$F$7:$F$18,MONTH(EDATE($E21,AC$1-1)))/100))),"")</f>
        <v>9556492.7998846415</v>
      </c>
      <c r="AD21" cm="1">
        <f t="array" ref="AD21">IFERROR(IF($A21="","",IF(SUMIFS(RAW_매출A!$J$2:$J$7000,RAW_매출A!$B$2:$B$7000,$A21,RAW_매출A!$A$2:$A$7000,EDATE($E21,AD$1-1))=0,"",SUMIFS(RAW_매출A!$J$2:$J$7000,RAW_매출A!$B$2:$B$7000,$A21,RAW_매출A!$A$2:$A$7000,EDATE($E21,AD$1-1))/(INDEX(요약_월별시즈널리티!$F$7:$F$18,MONTH(EDATE($E21,AD$1-1)))/100))),"")</f>
        <v>10111027.111859785</v>
      </c>
      <c r="AE21" cm="1">
        <f t="array" ref="AE21">IFERROR(IF($A21="","",IF(SUMIFS(RAW_매출A!$J$2:$J$7000,RAW_매출A!$B$2:$B$7000,$A21,RAW_매출A!$A$2:$A$7000,EDATE($E21,AE$1-1))=0,"",SUMIFS(RAW_매출A!$J$2:$J$7000,RAW_매출A!$B$2:$B$7000,$A21,RAW_매출A!$A$2:$A$7000,EDATE($E21,AE$1-1))/(INDEX(요약_월별시즈널리티!$F$7:$F$18,MONTH(EDATE($E21,AE$1-1)))/100))),"")</f>
        <v>9823286.7740607578</v>
      </c>
      <c r="AF21" cm="1">
        <f t="array" ref="AF21">IFERROR(IF($A21="","",IF(SUMIFS(RAW_매출A!$J$2:$J$7000,RAW_매출A!$B$2:$B$7000,$A21,RAW_매출A!$A$2:$A$7000,EDATE($E21,AF$1-1))=0,"",SUMIFS(RAW_매출A!$J$2:$J$7000,RAW_매출A!$B$2:$B$7000,$A21,RAW_매출A!$A$2:$A$7000,EDATE($E21,AF$1-1))/(INDEX(요약_월별시즈널리티!$F$7:$F$18,MONTH(EDATE($E21,AF$1-1)))/100))),"")</f>
        <v>10324004.070842968</v>
      </c>
      <c r="AG21" cm="1">
        <f t="array" ref="AG21">IFERROR(IF($A21="","",IF(SUMIFS(RAW_매출A!$J$2:$J$7000,RAW_매출A!$B$2:$B$7000,$A21,RAW_매출A!$A$2:$A$7000,EDATE($E21,AG$1-1))=0,"",SUMIFS(RAW_매출A!$J$2:$J$7000,RAW_매출A!$B$2:$B$7000,$A21,RAW_매출A!$A$2:$A$7000,EDATE($E21,AG$1-1))/(INDEX(요약_월별시즈널리티!$F$7:$F$18,MONTH(EDATE($E21,AG$1-1)))/100))),"")</f>
        <v>10561957.499828523</v>
      </c>
      <c r="AH21" cm="1">
        <f t="array" ref="AH21">IFERROR(IF($A21="","",IF(SUMIFS(RAW_매출A!$J$2:$J$7000,RAW_매출A!$B$2:$B$7000,$A21,RAW_매출A!$A$2:$A$7000,EDATE($E21,AH$1-1))=0,"",SUMIFS(RAW_매출A!$J$2:$J$7000,RAW_매출A!$B$2:$B$7000,$A21,RAW_매출A!$A$2:$A$7000,EDATE($E21,AH$1-1))/(INDEX(요약_월별시즈널리티!$F$7:$F$18,MONTH(EDATE($E21,AH$1-1)))/100))),"")</f>
        <v>9677226.8711420484</v>
      </c>
      <c r="AI21" cm="1">
        <f t="array" ref="AI21">IFERROR(IF($A21="","",IF(SUMIFS(RAW_매출A!$J$2:$J$7000,RAW_매출A!$B$2:$B$7000,$A21,RAW_매출A!$A$2:$A$7000,EDATE($E21,AI$1-1))=0,"",SUMIFS(RAW_매출A!$J$2:$J$7000,RAW_매출A!$B$2:$B$7000,$A21,RAW_매출A!$A$2:$A$7000,EDATE($E21,AI$1-1))/(INDEX(요약_월별시즈널리티!$F$7:$F$18,MONTH(EDATE($E21,AI$1-1)))/100))),"")</f>
        <v>8207467.6645769393</v>
      </c>
      <c r="AJ21" cm="1">
        <f t="array" ref="AJ21">IFERROR(IF($A21="","",IF(SUMIFS(RAW_매출A!$J$2:$J$7000,RAW_매출A!$B$2:$B$7000,$A21,RAW_매출A!$A$2:$A$7000,EDATE($E21,AJ$1-1))=0,"",SUMIFS(RAW_매출A!$J$2:$J$7000,RAW_매출A!$B$2:$B$7000,$A21,RAW_매출A!$A$2:$A$7000,EDATE($E21,AJ$1-1))/(INDEX(요약_월별시즈널리티!$F$7:$F$18,MONTH(EDATE($E21,AJ$1-1)))/100))),"")</f>
        <v>7976316.1382752135</v>
      </c>
      <c r="AK21" cm="1">
        <f t="array" ref="AK21">IFERROR(IF($A21="","",IF(SUMIFS(RAW_매출A!$J$2:$J$7000,RAW_매출A!$B$2:$B$7000,$A21,RAW_매출A!$A$2:$A$7000,EDATE($E21,AK$1-1))=0,"",SUMIFS(RAW_매출A!$J$2:$J$7000,RAW_매출A!$B$2:$B$7000,$A21,RAW_매출A!$A$2:$A$7000,EDATE($E21,AK$1-1))/(INDEX(요약_월별시즈널리티!$F$7:$F$18,MONTH(EDATE($E21,AK$1-1)))/100))),"")</f>
        <v>7861064.1298601935</v>
      </c>
      <c r="AL21" cm="1">
        <f t="array" ref="AL21">IFERROR(IF($A21="","",IF(SUMIFS(RAW_매출A!$J$2:$J$7000,RAW_매출A!$B$2:$B$7000,$A21,RAW_매출A!$A$2:$A$7000,EDATE($E21,AL$1-1))=0,"",SUMIFS(RAW_매출A!$J$2:$J$7000,RAW_매출A!$B$2:$B$7000,$A21,RAW_매출A!$A$2:$A$7000,EDATE($E21,AL$1-1))/(INDEX(요약_월별시즈널리티!$F$7:$F$18,MONTH(EDATE($E21,AL$1-1)))/100))),"")</f>
        <v>7776389.878179078</v>
      </c>
      <c r="AM21" cm="1">
        <f t="array" ref="AM21">IFERROR(IF($A21="","",IF(SUMIFS(RAW_매출A!$J$2:$J$7000,RAW_매출A!$B$2:$B$7000,$A21,RAW_매출A!$A$2:$A$7000,EDATE($E21,AM$1-1))=0,"",SUMIFS(RAW_매출A!$J$2:$J$7000,RAW_매출A!$B$2:$B$7000,$A21,RAW_매출A!$A$2:$A$7000,EDATE($E21,AM$1-1))/(INDEX(요약_월별시즈널리티!$F$7:$F$18,MONTH(EDATE($E21,AM$1-1)))/100))),"")</f>
        <v>7607970.252335445</v>
      </c>
      <c r="AN21" cm="1">
        <f t="array" ref="AN21">IFERROR(IF($A21="","",IF(SUMIFS(RAW_매출A!$J$2:$J$7000,RAW_매출A!$B$2:$B$7000,$A21,RAW_매출A!$A$2:$A$7000,EDATE($E21,AN$1-1))=0,"",SUMIFS(RAW_매출A!$J$2:$J$7000,RAW_매출A!$B$2:$B$7000,$A21,RAW_매출A!$A$2:$A$7000,EDATE($E21,AN$1-1))/(INDEX(요약_월별시즈널리티!$F$7:$F$18,MONTH(EDATE($E21,AN$1-1)))/100))),"")</f>
        <v>6874581.7723769248</v>
      </c>
      <c r="AO21" cm="1">
        <f t="array" ref="AO21">IFERROR(IF($A21="","",IF(SUMIFS(RAW_매출A!$J$2:$J$7000,RAW_매출A!$B$2:$B$7000,$A21,RAW_매출A!$A$2:$A$7000,EDATE($E21,AO$1-1))=0,"",SUMIFS(RAW_매출A!$J$2:$J$7000,RAW_매출A!$B$2:$B$7000,$A21,RAW_매출A!$A$2:$A$7000,EDATE($E21,AO$1-1))/(INDEX(요약_월별시즈널리티!$F$7:$F$18,MONTH(EDATE($E21,AO$1-1)))/100))),"")</f>
        <v>6748645.8131217072</v>
      </c>
      <c r="AP21" cm="1">
        <f t="array" ref="AP21">IFERROR(IF($A21="","",IF(SUMIFS(RAW_매출A!$J$2:$J$7000,RAW_매출A!$B$2:$B$7000,$A21,RAW_매출A!$A$2:$A$7000,EDATE($E21,AP$1-1))=0,"",SUMIFS(RAW_매출A!$J$2:$J$7000,RAW_매출A!$B$2:$B$7000,$A21,RAW_매출A!$A$2:$A$7000,EDATE($E21,AP$1-1))/(INDEX(요약_월별시즈널리티!$F$7:$F$18,MONTH(EDATE($E21,AP$1-1)))/100))),"")</f>
        <v>6401274.0065316716</v>
      </c>
      <c r="AQ21" cm="1">
        <f t="array" ref="AQ21">IFERROR(IF($A21="","",IF(SUMIFS(RAW_매출A!$J$2:$J$7000,RAW_매출A!$B$2:$B$7000,$A21,RAW_매출A!$A$2:$A$7000,EDATE($E21,AQ$1-1))=0,"",SUMIFS(RAW_매출A!$J$2:$J$7000,RAW_매출A!$B$2:$B$7000,$A21,RAW_매출A!$A$2:$A$7000,EDATE($E21,AQ$1-1))/(INDEX(요약_월별시즈널리티!$F$7:$F$18,MONTH(EDATE($E21,AQ$1-1)))/100))),"")</f>
        <v>7400479.9507428044</v>
      </c>
      <c r="AR21" cm="1">
        <f t="array" ref="AR21">IFERROR(IF($A21="","",IF(SUMIFS(RAW_매출A!$J$2:$J$7000,RAW_매출A!$B$2:$B$7000,$A21,RAW_매출A!$A$2:$A$7000,EDATE($E21,AR$1-1))=0,"",SUMIFS(RAW_매출A!$J$2:$J$7000,RAW_매출A!$B$2:$B$7000,$A21,RAW_매출A!$A$2:$A$7000,EDATE($E21,AR$1-1))/(INDEX(요약_월별시즈널리티!$F$7:$F$18,MONTH(EDATE($E21,AR$1-1)))/100))),"")</f>
        <v>6730876.0591455773</v>
      </c>
      <c r="AS21" cm="1">
        <f t="array" ref="AS21">IFERROR(IF($A21="","",IF(SUMIFS(RAW_매출A!$J$2:$J$7000,RAW_매출A!$B$2:$B$7000,$A21,RAW_매출A!$A$2:$A$7000,EDATE($E21,AS$1-1))=0,"",SUMIFS(RAW_매출A!$J$2:$J$7000,RAW_매출A!$B$2:$B$7000,$A21,RAW_매출A!$A$2:$A$7000,EDATE($E21,AS$1-1))/(INDEX(요약_월별시즈널리티!$F$7:$F$18,MONTH(EDATE($E21,AS$1-1)))/100))),"")</f>
        <v>7110576.2181350365</v>
      </c>
      <c r="AT21" cm="1">
        <f t="array" ref="AT21">IFERROR(IF($A21="","",IF(SUMIFS(RAW_매출A!$J$2:$J$7000,RAW_매출A!$B$2:$B$7000,$A21,RAW_매출A!$A$2:$A$7000,EDATE($E21,AT$1-1))=0,"",SUMIFS(RAW_매출A!$J$2:$J$7000,RAW_매출A!$B$2:$B$7000,$A21,RAW_매출A!$A$2:$A$7000,EDATE($E21,AT$1-1))/(INDEX(요약_월별시즈널리티!$F$7:$F$18,MONTH(EDATE($E21,AT$1-1)))/100))),"")</f>
        <v>7027724.6590157263</v>
      </c>
      <c r="AU21" cm="1">
        <f t="array" ref="AU21">IFERROR(IF($A21="","",IF(SUMIFS(RAW_매출A!$J$2:$J$7000,RAW_매출A!$B$2:$B$7000,$A21,RAW_매출A!$A$2:$A$7000,EDATE($E21,AU$1-1))=0,"",SUMIFS(RAW_매출A!$J$2:$J$7000,RAW_매출A!$B$2:$B$7000,$A21,RAW_매출A!$A$2:$A$7000,EDATE($E21,AU$1-1))/(INDEX(요약_월별시즈널리티!$F$7:$F$18,MONTH(EDATE($E21,AU$1-1)))/100))),"")</f>
        <v>6799261.7988888593</v>
      </c>
      <c r="AV21" cm="1">
        <f t="array" ref="AV21">IFERROR(IF($A21="","",IF(SUMIFS(RAW_매출A!$J$2:$J$7000,RAW_매출A!$B$2:$B$7000,$A21,RAW_매출A!$A$2:$A$7000,EDATE($E21,AV$1-1))=0,"",SUMIFS(RAW_매출A!$J$2:$J$7000,RAW_매출A!$B$2:$B$7000,$A21,RAW_매출A!$A$2:$A$7000,EDATE($E21,AV$1-1))/(INDEX(요약_월별시즈널리티!$F$7:$F$18,MONTH(EDATE($E21,AV$1-1)))/100))),"")</f>
        <v>6637456.6774940044</v>
      </c>
      <c r="AW21" cm="1">
        <f t="array" ref="AW21">IFERROR(IF($A21="","",IF(SUMIFS(RAW_매출A!$J$2:$J$7000,RAW_매출A!$B$2:$B$7000,$A21,RAW_매출A!$A$2:$A$7000,EDATE($E21,AW$1-1))=0,"",SUMIFS(RAW_매출A!$J$2:$J$7000,RAW_매출A!$B$2:$B$7000,$A21,RAW_매출A!$A$2:$A$7000,EDATE($E21,AW$1-1))/(INDEX(요약_월별시즈널리티!$F$7:$F$18,MONTH(EDATE($E21,AW$1-1)))/100))),"")</f>
        <v>6758376.4919262677</v>
      </c>
      <c r="AX21" cm="1">
        <f t="array" ref="AX21">IFERROR(IF($A21="","",IF(SUMIFS(RAW_매출A!$J$2:$J$7000,RAW_매출A!$B$2:$B$7000,$A21,RAW_매출A!$A$2:$A$7000,EDATE($E21,AX$1-1))=0,"",SUMIFS(RAW_매출A!$J$2:$J$7000,RAW_매출A!$B$2:$B$7000,$A21,RAW_매출A!$A$2:$A$7000,EDATE($E21,AX$1-1))/(INDEX(요약_월별시즈널리티!$F$7:$F$18,MONTH(EDATE($E21,AX$1-1)))/100))),"")</f>
        <v>7659933.795492758</v>
      </c>
      <c r="AY21" cm="1">
        <f t="array" ref="AY21">IFERROR(IF($A21="","",IF(SUMIFS(RAW_매출A!$J$2:$J$7000,RAW_매출A!$B$2:$B$7000,$A21,RAW_매출A!$A$2:$A$7000,EDATE($E21,AY$1-1))=0,"",SUMIFS(RAW_매출A!$J$2:$J$7000,RAW_매출A!$B$2:$B$7000,$A21,RAW_매출A!$A$2:$A$7000,EDATE($E21,AY$1-1))/(INDEX(요약_월별시즈널리티!$F$7:$F$18,MONTH(EDATE($E21,AY$1-1)))/100))),"")</f>
        <v>7052148.2648063898</v>
      </c>
      <c r="AZ21" cm="1">
        <f t="array" ref="AZ21">IFERROR(IF($A21="","",IF(SUMIFS(RAW_매출A!$J$2:$J$7000,RAW_매출A!$B$2:$B$7000,$A21,RAW_매출A!$A$2:$A$7000,EDATE($E21,AZ$1-1))=0,"",SUMIFS(RAW_매출A!$J$2:$J$7000,RAW_매출A!$B$2:$B$7000,$A21,RAW_매출A!$A$2:$A$7000,EDATE($E21,AZ$1-1))/(INDEX(요약_월별시즈널리티!$F$7:$F$18,MONTH(EDATE($E21,AZ$1-1)))/100))),"")</f>
        <v>6920589.6897335891</v>
      </c>
      <c r="BA21" cm="1">
        <f t="array" ref="BA21">IFERROR(IF($A21="","",IF(SUMIFS(RAW_매출A!$J$2:$J$7000,RAW_매출A!$B$2:$B$7000,$A21,RAW_매출A!$A$2:$A$7000,EDATE($E21,BA$1-1))=0,"",SUMIFS(RAW_매출A!$J$2:$J$7000,RAW_매출A!$B$2:$B$7000,$A21,RAW_매출A!$A$2:$A$7000,EDATE($E21,BA$1-1))/(INDEX(요약_월별시즈널리티!$F$7:$F$18,MONTH(EDATE($E21,BA$1-1)))/100))),"")</f>
        <v>6776304.2769259689</v>
      </c>
      <c r="BB21" cm="1">
        <f t="array" ref="BB21">IFERROR(IF($A21="","",IF(SUMIFS(RAW_매출A!$J$2:$J$7000,RAW_매출A!$B$2:$B$7000,$A21,RAW_매출A!$A$2:$A$7000,EDATE($E21,BB$1-1))=0,"",SUMIFS(RAW_매출A!$J$2:$J$7000,RAW_매출A!$B$2:$B$7000,$A21,RAW_매출A!$A$2:$A$7000,EDATE($E21,BB$1-1))/(INDEX(요약_월별시즈널리티!$F$7:$F$18,MONTH(EDATE($E21,BB$1-1)))/100))),"")</f>
        <v>6840270.6117881779</v>
      </c>
      <c r="BC21" cm="1">
        <f t="array" ref="BC21">IFERROR(IF($A21="","",IF(SUMIFS(RAW_매출A!$J$2:$J$7000,RAW_매출A!$B$2:$B$7000,$A21,RAW_매출A!$A$2:$A$7000,EDATE($E21,BC$1-1))=0,"",SUMIFS(RAW_매출A!$J$2:$J$7000,RAW_매출A!$B$2:$B$7000,$A21,RAW_매출A!$A$2:$A$7000,EDATE($E21,BC$1-1))/(INDEX(요약_월별시즈널리티!$F$7:$F$18,MONTH(EDATE($E21,BC$1-1)))/100))),"")</f>
        <v>7638604.6330637857</v>
      </c>
      <c r="BD21" cm="1">
        <f t="array" ref="BD21">IFERROR(IF($A21="","",IF(SUMIFS(RAW_매출A!$J$2:$J$7000,RAW_매출A!$B$2:$B$7000,$A21,RAW_매출A!$A$2:$A$7000,EDATE($E21,BD$1-1))=0,"",SUMIFS(RAW_매출A!$J$2:$J$7000,RAW_매출A!$B$2:$B$7000,$A21,RAW_매출A!$A$2:$A$7000,EDATE($E21,BD$1-1))/(INDEX(요약_월별시즈널리티!$F$7:$F$18,MONTH(EDATE($E21,BD$1-1)))/100))),"")</f>
        <v>8141246.9820930324</v>
      </c>
      <c r="BE21" cm="1">
        <f t="array" ref="BE21">IFERROR(IF($A21="","",IF(SUMIFS(RAW_매출A!$J$2:$J$7000,RAW_매출A!$B$2:$B$7000,$A21,RAW_매출A!$A$2:$A$7000,EDATE($E21,BE$1-1))=0,"",SUMIFS(RAW_매출A!$J$2:$J$7000,RAW_매출A!$B$2:$B$7000,$A21,RAW_매출A!$A$2:$A$7000,EDATE($E21,BE$1-1))/(INDEX(요약_월별시즈널리티!$F$7:$F$18,MONTH(EDATE($E21,BE$1-1)))/100))),"")</f>
        <v>7803768.5392212206</v>
      </c>
      <c r="BF21" cm="1">
        <f t="array" ref="BF21">IFERROR(IF($A21="","",IF(SUMIFS(RAW_매출A!$J$2:$J$7000,RAW_매출A!$B$2:$B$7000,$A21,RAW_매출A!$A$2:$A$7000,EDATE($E21,BF$1-1))=0,"",SUMIFS(RAW_매출A!$J$2:$J$7000,RAW_매출A!$B$2:$B$7000,$A21,RAW_매출A!$A$2:$A$7000,EDATE($E21,BF$1-1))/(INDEX(요약_월별시즈널리티!$F$7:$F$18,MONTH(EDATE($E21,BF$1-1)))/100))),"")</f>
        <v>7318498.9140399992</v>
      </c>
      <c r="BG21" cm="1">
        <f t="array" ref="BG21">IFERROR(IF($A21="","",IF(SUMIFS(RAW_매출A!$J$2:$J$7000,RAW_매출A!$B$2:$B$7000,$A21,RAW_매출A!$A$2:$A$7000,EDATE($E21,BG$1-1))=0,"",SUMIFS(RAW_매출A!$J$2:$J$7000,RAW_매출A!$B$2:$B$7000,$A21,RAW_매출A!$A$2:$A$7000,EDATE($E21,BG$1-1))/(INDEX(요약_월별시즈널리티!$F$7:$F$18,MONTH(EDATE($E21,BG$1-1)))/100))),"")</f>
        <v>7558363.1963025108</v>
      </c>
      <c r="BH21" cm="1">
        <f t="array" ref="BH21">IFERROR(IF($A21="","",IF(SUMIFS(RAW_매출A!$J$2:$J$7000,RAW_매출A!$B$2:$B$7000,$A21,RAW_매출A!$A$2:$A$7000,EDATE($E21,BH$1-1))=0,"",SUMIFS(RAW_매출A!$J$2:$J$7000,RAW_매출A!$B$2:$B$7000,$A21,RAW_매출A!$A$2:$A$7000,EDATE($E21,BH$1-1))/(INDEX(요약_월별시즈널리티!$F$7:$F$18,MONTH(EDATE($E21,BH$1-1)))/100))),"")</f>
        <v>7126219.1933124056</v>
      </c>
      <c r="BI21" cm="1">
        <f t="array" ref="BI21">IFERROR(IF($A21="","",IF(SUMIFS(RAW_매출A!$J$2:$J$7000,RAW_매출A!$B$2:$B$7000,$A21,RAW_매출A!$A$2:$A$7000,EDATE($E21,BI$1-1))=0,"",SUMIFS(RAW_매출A!$J$2:$J$7000,RAW_매출A!$B$2:$B$7000,$A21,RAW_매출A!$A$2:$A$7000,EDATE($E21,BI$1-1))/(INDEX(요약_월별시즈널리티!$F$7:$F$18,MONTH(EDATE($E21,BI$1-1)))/100))),"")</f>
        <v>7772544.5479624905</v>
      </c>
      <c r="BJ21" cm="1">
        <f t="array" ref="BJ21">IFERROR(IF($A21="","",IF(SUMIFS(RAW_매출A!$J$2:$J$7000,RAW_매출A!$B$2:$B$7000,$A21,RAW_매출A!$A$2:$A$7000,EDATE($E21,BJ$1-1))=0,"",SUMIFS(RAW_매출A!$J$2:$J$7000,RAW_매출A!$B$2:$B$7000,$A21,RAW_매출A!$A$2:$A$7000,EDATE($E21,BJ$1-1))/(INDEX(요약_월별시즈널리티!$F$7:$F$18,MONTH(EDATE($E21,BJ$1-1)))/100))),"")</f>
        <v>7650425.5458600502</v>
      </c>
      <c r="BK21" cm="1">
        <f t="array" ref="BK21">IFERROR(IF($A21="","",IF(SUMIFS(RAW_매출A!$J$2:$J$7000,RAW_매출A!$B$2:$B$7000,$A21,RAW_매출A!$A$2:$A$7000,EDATE($E21,BK$1-1))=0,"",SUMIFS(RAW_매출A!$J$2:$J$7000,RAW_매출A!$B$2:$B$7000,$A21,RAW_매출A!$A$2:$A$7000,EDATE($E21,BK$1-1))/(INDEX(요약_월별시즈널리티!$F$7:$F$18,MONTH(EDATE($E21,BK$1-1)))/100))),"")</f>
        <v>7478093.9021599786</v>
      </c>
      <c r="BL21" cm="1">
        <f t="array" ref="BL21">IFERROR(IF($A21="","",IF(SUMIFS(RAW_매출A!$J$2:$J$7000,RAW_매출A!$B$2:$B$7000,$A21,RAW_매출A!$A$2:$A$7000,EDATE($E21,BL$1-1))=0,"",SUMIFS(RAW_매출A!$J$2:$J$7000,RAW_매출A!$B$2:$B$7000,$A21,RAW_매출A!$A$2:$A$7000,EDATE($E21,BL$1-1))/(INDEX(요약_월별시즈널리티!$F$7:$F$18,MONTH(EDATE($E21,BL$1-1)))/100))),"")</f>
        <v>6830744.5834800946</v>
      </c>
      <c r="BM21" cm="1">
        <f t="array" ref="BM21">IFERROR(IF($A21="","",IF(SUMIFS(RAW_매출A!$J$2:$J$7000,RAW_매출A!$B$2:$B$7000,$A21,RAW_매출A!$A$2:$A$7000,EDATE($E21,BM$1-1))=0,"",SUMIFS(RAW_매출A!$J$2:$J$7000,RAW_매출A!$B$2:$B$7000,$A21,RAW_매출A!$A$2:$A$7000,EDATE($E21,BM$1-1))/(INDEX(요약_월별시즈널리티!$F$7:$F$18,MONTH(EDATE($E21,BM$1-1)))/100))),"")</f>
        <v>6899838.318375024</v>
      </c>
      <c r="BN21" cm="1">
        <f t="array" ref="BN21">IFERROR(IF($A21="","",IF(SUMIFS(RAW_매출A!$J$2:$J$7000,RAW_매출A!$B$2:$B$7000,$A21,RAW_매출A!$A$2:$A$7000,EDATE($E21,BN$1-1))=0,"",SUMIFS(RAW_매출A!$J$2:$J$7000,RAW_매출A!$B$2:$B$7000,$A21,RAW_매출A!$A$2:$A$7000,EDATE($E21,BN$1-1))/(INDEX(요약_월별시즈널리티!$F$7:$F$18,MONTH(EDATE($E21,BN$1-1)))/100))),"")</f>
        <v>6506755.3488987442</v>
      </c>
    </row>
    <row r="22" spans="1:66" x14ac:dyDescent="0.3">
      <c r="A22" t="str">
        <f>세팅!A23</f>
        <v>(1007) #구의점</v>
      </c>
      <c r="B22" t="str">
        <f>세팅!B23</f>
        <v>150-2</v>
      </c>
      <c r="C22">
        <f t="shared" si="0"/>
        <v>2</v>
      </c>
      <c r="D22" t="str">
        <f t="shared" si="1"/>
        <v>2</v>
      </c>
      <c r="E22" s="1">
        <f>세팅!D23</f>
        <v>43952</v>
      </c>
      <c r="F22">
        <f t="shared" si="2"/>
        <v>7686520.2057889747</v>
      </c>
      <c r="G22" cm="1">
        <f t="array" ref="G22">IFERROR(IF($A22="","",IF(SUMIFS(RAW_매출A!$J$2:$J$7000,RAW_매출A!$B$2:$B$7000,$A22,RAW_매출A!$A$2:$A$7000,EDATE($E22,G$1-1))=0,"",SUMIFS(RAW_매출A!$J$2:$J$7000,RAW_매출A!$B$2:$B$7000,$A22,RAW_매출A!$A$2:$A$7000,EDATE($E22,G$1-1))/(INDEX(요약_월별시즈널리티!$F$7:$F$18,MONTH(EDATE($E22,G$1-1)))/100))),"")</f>
        <v>4892425.3693130314</v>
      </c>
      <c r="H22" cm="1">
        <f t="array" ref="H22">IFERROR(IF($A22="","",IF(SUMIFS(RAW_매출A!$J$2:$J$7000,RAW_매출A!$B$2:$B$7000,$A22,RAW_매출A!$A$2:$A$7000,EDATE($E22,H$1-1))=0,"",SUMIFS(RAW_매출A!$J$2:$J$7000,RAW_매출A!$B$2:$B$7000,$A22,RAW_매출A!$A$2:$A$7000,EDATE($E22,H$1-1))/(INDEX(요약_월별시즈널리티!$F$7:$F$18,MONTH(EDATE($E22,H$1-1)))/100))),"")</f>
        <v>4998799.061713499</v>
      </c>
      <c r="I22" cm="1">
        <f t="array" ref="I22">IFERROR(IF($A22="","",IF(SUMIFS(RAW_매출A!$J$2:$J$7000,RAW_매출A!$B$2:$B$7000,$A22,RAW_매출A!$A$2:$A$7000,EDATE($E22,I$1-1))=0,"",SUMIFS(RAW_매출A!$J$2:$J$7000,RAW_매출A!$B$2:$B$7000,$A22,RAW_매출A!$A$2:$A$7000,EDATE($E22,I$1-1))/(INDEX(요약_월별시즈널리티!$F$7:$F$18,MONTH(EDATE($E22,I$1-1)))/100))),"")</f>
        <v>5839777.2984342035</v>
      </c>
      <c r="J22" s="28" cm="1">
        <f t="array" ref="J22">IFERROR(IF($A22="","",IF(SUMIFS(RAW_매출A!$J$2:$J$7000,RAW_매출A!$B$2:$B$7000,$A22,RAW_매출A!$A$2:$A$7000,EDATE($E22,J$1-1))=0,"",SUMIFS(RAW_매출A!$J$2:$J$7000,RAW_매출A!$B$2:$B$7000,$A22,RAW_매출A!$A$2:$A$7000,EDATE($E22,J$1-1))/(INDEX(요약_월별시즈널리티!$F$7:$F$18,MONTH(EDATE($E22,J$1-1)))/100))),"")</f>
        <v>9171424.4102801289</v>
      </c>
      <c r="K22" s="28" cm="1">
        <f t="array" ref="K22">IFERROR(IF($A22="","",IF(SUMIFS(RAW_매출A!$J$2:$J$7000,RAW_매출A!$B$2:$B$7000,$A22,RAW_매출A!$A$2:$A$7000,EDATE($E22,K$1-1))=0,"",SUMIFS(RAW_매출A!$J$2:$J$7000,RAW_매출A!$B$2:$B$7000,$A22,RAW_매출A!$A$2:$A$7000,EDATE($E22,K$1-1))/(INDEX(요약_월별시즈널리티!$F$7:$F$18,MONTH(EDATE($E22,K$1-1)))/100))),"")</f>
        <v>7472765.0999917621</v>
      </c>
      <c r="L22" s="28" cm="1">
        <f t="array" ref="L22">IFERROR(IF($A22="","",IF(SUMIFS(RAW_매출A!$J$2:$J$7000,RAW_매출A!$B$2:$B$7000,$A22,RAW_매출A!$A$2:$A$7000,EDATE($E22,L$1-1))=0,"",SUMIFS(RAW_매출A!$J$2:$J$7000,RAW_매출A!$B$2:$B$7000,$A22,RAW_매출A!$A$2:$A$7000,EDATE($E22,L$1-1))/(INDEX(요약_월별시즈널리티!$F$7:$F$18,MONTH(EDATE($E22,L$1-1)))/100))),"")</f>
        <v>7044448.9407768045</v>
      </c>
      <c r="M22" s="28" cm="1">
        <f t="array" ref="M22">IFERROR(IF($A22="","",IF(SUMIFS(RAW_매출A!$J$2:$J$7000,RAW_매출A!$B$2:$B$7000,$A22,RAW_매출A!$A$2:$A$7000,EDATE($E22,M$1-1))=0,"",SUMIFS(RAW_매출A!$J$2:$J$7000,RAW_매출A!$B$2:$B$7000,$A22,RAW_매출A!$A$2:$A$7000,EDATE($E22,M$1-1))/(INDEX(요약_월별시즈널리티!$F$7:$F$18,MONTH(EDATE($E22,M$1-1)))/100))),"")</f>
        <v>6822426.6593817919</v>
      </c>
      <c r="N22" s="28" cm="1">
        <f t="array" ref="N22">IFERROR(IF($A22="","",IF(SUMIFS(RAW_매출A!$J$2:$J$7000,RAW_매출A!$B$2:$B$7000,$A22,RAW_매출A!$A$2:$A$7000,EDATE($E22,N$1-1))=0,"",SUMIFS(RAW_매출A!$J$2:$J$7000,RAW_매출A!$B$2:$B$7000,$A22,RAW_매출A!$A$2:$A$7000,EDATE($E22,N$1-1))/(INDEX(요약_월별시즈널리티!$F$7:$F$18,MONTH(EDATE($E22,N$1-1)))/100))),"")</f>
        <v>7388816.345190254</v>
      </c>
      <c r="O22" s="28" cm="1">
        <f t="array" ref="O22">IFERROR(IF($A22="","",IF(SUMIFS(RAW_매출A!$J$2:$J$7000,RAW_매출A!$B$2:$B$7000,$A22,RAW_매출A!$A$2:$A$7000,EDATE($E22,O$1-1))=0,"",SUMIFS(RAW_매출A!$J$2:$J$7000,RAW_매출A!$B$2:$B$7000,$A22,RAW_매출A!$A$2:$A$7000,EDATE($E22,O$1-1))/(INDEX(요약_월별시즈널리티!$F$7:$F$18,MONTH(EDATE($E22,O$1-1)))/100))),"")</f>
        <v>8219239.7791131036</v>
      </c>
      <c r="P22" cm="1">
        <f t="array" ref="P22">IFERROR(IF($A22="","",IF(SUMIFS(RAW_매출A!$J$2:$J$7000,RAW_매출A!$B$2:$B$7000,$A22,RAW_매출A!$A$2:$A$7000,EDATE($E22,P$1-1))=0,"",SUMIFS(RAW_매출A!$J$2:$J$7000,RAW_매출A!$B$2:$B$7000,$A22,RAW_매출A!$A$2:$A$7000,EDATE($E22,P$1-1))/(INDEX(요약_월별시즈널리티!$F$7:$F$18,MONTH(EDATE($E22,P$1-1)))/100))),"")</f>
        <v>7633372.5576861985</v>
      </c>
      <c r="Q22" cm="1">
        <f t="array" ref="Q22">IFERROR(IF($A22="","",IF(SUMIFS(RAW_매출A!$J$2:$J$7000,RAW_매출A!$B$2:$B$7000,$A22,RAW_매출A!$A$2:$A$7000,EDATE($E22,Q$1-1))=0,"",SUMIFS(RAW_매출A!$J$2:$J$7000,RAW_매출A!$B$2:$B$7000,$A22,RAW_매출A!$A$2:$A$7000,EDATE($E22,Q$1-1))/(INDEX(요약_월별시즈널리티!$F$7:$F$18,MONTH(EDATE($E22,Q$1-1)))/100))),"")</f>
        <v>7890165.3918613475</v>
      </c>
      <c r="R22" cm="1">
        <f t="array" ref="R22">IFERROR(IF($A22="","",IF(SUMIFS(RAW_매출A!$J$2:$J$7000,RAW_매출A!$B$2:$B$7000,$A22,RAW_매출A!$A$2:$A$7000,EDATE($E22,R$1-1))=0,"",SUMIFS(RAW_매출A!$J$2:$J$7000,RAW_매출A!$B$2:$B$7000,$A22,RAW_매출A!$A$2:$A$7000,EDATE($E22,R$1-1))/(INDEX(요약_월별시즈널리티!$F$7:$F$18,MONTH(EDATE($E22,R$1-1)))/100))),"")</f>
        <v>8386535.8924707947</v>
      </c>
      <c r="S22" cm="1">
        <f t="array" ref="S22">IFERROR(IF($A22="","",IF(SUMIFS(RAW_매출A!$J$2:$J$7000,RAW_매출A!$B$2:$B$7000,$A22,RAW_매출A!$A$2:$A$7000,EDATE($E22,S$1-1))=0,"",SUMIFS(RAW_매출A!$J$2:$J$7000,RAW_매출A!$B$2:$B$7000,$A22,RAW_매출A!$A$2:$A$7000,EDATE($E22,S$1-1))/(INDEX(요약_월별시즈널리티!$F$7:$F$18,MONTH(EDATE($E22,S$1-1)))/100))),"")</f>
        <v>9134741.8389210328</v>
      </c>
      <c r="T22" cm="1">
        <f t="array" ref="T22">IFERROR(IF($A22="","",IF(SUMIFS(RAW_매출A!$J$2:$J$7000,RAW_매출A!$B$2:$B$7000,$A22,RAW_매출A!$A$2:$A$7000,EDATE($E22,T$1-1))=0,"",SUMIFS(RAW_매출A!$J$2:$J$7000,RAW_매출A!$B$2:$B$7000,$A22,RAW_매출A!$A$2:$A$7000,EDATE($E22,T$1-1))/(INDEX(요약_월별시즈널리티!$F$7:$F$18,MONTH(EDATE($E22,T$1-1)))/100))),"")</f>
        <v>8919811.124484567</v>
      </c>
      <c r="U22" cm="1">
        <f t="array" ref="U22">IFERROR(IF($A22="","",IF(SUMIFS(RAW_매출A!$J$2:$J$7000,RAW_매출A!$B$2:$B$7000,$A22,RAW_매출A!$A$2:$A$7000,EDATE($E22,U$1-1))=0,"",SUMIFS(RAW_매출A!$J$2:$J$7000,RAW_매출A!$B$2:$B$7000,$A22,RAW_매출A!$A$2:$A$7000,EDATE($E22,U$1-1))/(INDEX(요약_월별시즈널리티!$F$7:$F$18,MONTH(EDATE($E22,U$1-1)))/100))),"")</f>
        <v>8554466.5097805932</v>
      </c>
      <c r="V22" cm="1">
        <f t="array" ref="V22">IFERROR(IF($A22="","",IF(SUMIFS(RAW_매출A!$J$2:$J$7000,RAW_매출A!$B$2:$B$7000,$A22,RAW_매출A!$A$2:$A$7000,EDATE($E22,V$1-1))=0,"",SUMIFS(RAW_매출A!$J$2:$J$7000,RAW_매출A!$B$2:$B$7000,$A22,RAW_매출A!$A$2:$A$7000,EDATE($E22,V$1-1))/(INDEX(요약_월별시즈널리티!$F$7:$F$18,MONTH(EDATE($E22,V$1-1)))/100))),"")</f>
        <v>8365115.1886989251</v>
      </c>
      <c r="W22" cm="1">
        <f t="array" ref="W22">IFERROR(IF($A22="","",IF(SUMIFS(RAW_매출A!$J$2:$J$7000,RAW_매출A!$B$2:$B$7000,$A22,RAW_매출A!$A$2:$A$7000,EDATE($E22,W$1-1))=0,"",SUMIFS(RAW_매출A!$J$2:$J$7000,RAW_매출A!$B$2:$B$7000,$A22,RAW_매출A!$A$2:$A$7000,EDATE($E22,W$1-1))/(INDEX(요약_월별시즈널리티!$F$7:$F$18,MONTH(EDATE($E22,W$1-1)))/100))),"")</f>
        <v>8087205.7695339872</v>
      </c>
      <c r="X22" cm="1">
        <f t="array" ref="X22">IFERROR(IF($A22="","",IF(SUMIFS(RAW_매출A!$J$2:$J$7000,RAW_매출A!$B$2:$B$7000,$A22,RAW_매출A!$A$2:$A$7000,EDATE($E22,X$1-1))=0,"",SUMIFS(RAW_매출A!$J$2:$J$7000,RAW_매출A!$B$2:$B$7000,$A22,RAW_매출A!$A$2:$A$7000,EDATE($E22,X$1-1))/(INDEX(요약_월별시즈널리티!$F$7:$F$18,MONTH(EDATE($E22,X$1-1)))/100))),"")</f>
        <v>8349787.1461971803</v>
      </c>
      <c r="Y22" cm="1">
        <f t="array" ref="Y22">IFERROR(IF($A22="","",IF(SUMIFS(RAW_매출A!$J$2:$J$7000,RAW_매출A!$B$2:$B$7000,$A22,RAW_매출A!$A$2:$A$7000,EDATE($E22,Y$1-1))=0,"",SUMIFS(RAW_매출A!$J$2:$J$7000,RAW_매출A!$B$2:$B$7000,$A22,RAW_매출A!$A$2:$A$7000,EDATE($E22,Y$1-1))/(INDEX(요약_월별시즈널리티!$F$7:$F$18,MONTH(EDATE($E22,Y$1-1)))/100))),"")</f>
        <v>7047663.7495725602</v>
      </c>
      <c r="Z22" cm="1">
        <f t="array" ref="Z22">IFERROR(IF($A22="","",IF(SUMIFS(RAW_매출A!$J$2:$J$7000,RAW_매출A!$B$2:$B$7000,$A22,RAW_매출A!$A$2:$A$7000,EDATE($E22,Z$1-1))=0,"",SUMIFS(RAW_매출A!$J$2:$J$7000,RAW_매출A!$B$2:$B$7000,$A22,RAW_매출A!$A$2:$A$7000,EDATE($E22,Z$1-1))/(INDEX(요약_월별시즈널리티!$F$7:$F$18,MONTH(EDATE($E22,Z$1-1)))/100))),"")</f>
        <v>7537753.9791817116</v>
      </c>
      <c r="AA22" cm="1">
        <f t="array" ref="AA22">IFERROR(IF($A22="","",IF(SUMIFS(RAW_매출A!$J$2:$J$7000,RAW_매출A!$B$2:$B$7000,$A22,RAW_매출A!$A$2:$A$7000,EDATE($E22,AA$1-1))=0,"",SUMIFS(RAW_매출A!$J$2:$J$7000,RAW_매출A!$B$2:$B$7000,$A22,RAW_매출A!$A$2:$A$7000,EDATE($E22,AA$1-1))/(INDEX(요약_월별시즈널리티!$F$7:$F$18,MONTH(EDATE($E22,AA$1-1)))/100))),"")</f>
        <v>9127728.3245991413</v>
      </c>
      <c r="AB22" cm="1">
        <f t="array" ref="AB22">IFERROR(IF($A22="","",IF(SUMIFS(RAW_매출A!$J$2:$J$7000,RAW_매출A!$B$2:$B$7000,$A22,RAW_매출A!$A$2:$A$7000,EDATE($E22,AB$1-1))=0,"",SUMIFS(RAW_매출A!$J$2:$J$7000,RAW_매출A!$B$2:$B$7000,$A22,RAW_매출A!$A$2:$A$7000,EDATE($E22,AB$1-1))/(INDEX(요약_월별시즈널리티!$F$7:$F$18,MONTH(EDATE($E22,AB$1-1)))/100))),"")</f>
        <v>8482843.2992627174</v>
      </c>
      <c r="AC22" cm="1">
        <f t="array" ref="AC22">IFERROR(IF($A22="","",IF(SUMIFS(RAW_매출A!$J$2:$J$7000,RAW_매출A!$B$2:$B$7000,$A22,RAW_매출A!$A$2:$A$7000,EDATE($E22,AC$1-1))=0,"",SUMIFS(RAW_매출A!$J$2:$J$7000,RAW_매출A!$B$2:$B$7000,$A22,RAW_매출A!$A$2:$A$7000,EDATE($E22,AC$1-1))/(INDEX(요약_월별시즈널리티!$F$7:$F$18,MONTH(EDATE($E22,AC$1-1)))/100))),"")</f>
        <v>9226358.2632312141</v>
      </c>
      <c r="AD22" cm="1">
        <f t="array" ref="AD22">IFERROR(IF($A22="","",IF(SUMIFS(RAW_매출A!$J$2:$J$7000,RAW_매출A!$B$2:$B$7000,$A22,RAW_매출A!$A$2:$A$7000,EDATE($E22,AD$1-1))=0,"",SUMIFS(RAW_매출A!$J$2:$J$7000,RAW_매출A!$B$2:$B$7000,$A22,RAW_매출A!$A$2:$A$7000,EDATE($E22,AD$1-1))/(INDEX(요약_월별시즈널리티!$F$7:$F$18,MONTH(EDATE($E22,AD$1-1)))/100))),"")</f>
        <v>9572236.4198605251</v>
      </c>
      <c r="AE22" cm="1">
        <f t="array" ref="AE22">IFERROR(IF($A22="","",IF(SUMIFS(RAW_매출A!$J$2:$J$7000,RAW_매출A!$B$2:$B$7000,$A22,RAW_매출A!$A$2:$A$7000,EDATE($E22,AE$1-1))=0,"",SUMIFS(RAW_매출A!$J$2:$J$7000,RAW_매출A!$B$2:$B$7000,$A22,RAW_매출A!$A$2:$A$7000,EDATE($E22,AE$1-1))/(INDEX(요약_월별시즈널리티!$F$7:$F$18,MONTH(EDATE($E22,AE$1-1)))/100))),"")</f>
        <v>8372453.5641136179</v>
      </c>
      <c r="AF22" cm="1">
        <f t="array" ref="AF22">IFERROR(IF($A22="","",IF(SUMIFS(RAW_매출A!$J$2:$J$7000,RAW_매출A!$B$2:$B$7000,$A22,RAW_매출A!$A$2:$A$7000,EDATE($E22,AF$1-1))=0,"",SUMIFS(RAW_매출A!$J$2:$J$7000,RAW_매출A!$B$2:$B$7000,$A22,RAW_매출A!$A$2:$A$7000,EDATE($E22,AF$1-1))/(INDEX(요약_월별시즈널리티!$F$7:$F$18,MONTH(EDATE($E22,AF$1-1)))/100))),"")</f>
        <v>8858907.1110039782</v>
      </c>
      <c r="AG22" cm="1">
        <f t="array" ref="AG22">IFERROR(IF($A22="","",IF(SUMIFS(RAW_매출A!$J$2:$J$7000,RAW_매출A!$B$2:$B$7000,$A22,RAW_매출A!$A$2:$A$7000,EDATE($E22,AG$1-1))=0,"",SUMIFS(RAW_매출A!$J$2:$J$7000,RAW_매출A!$B$2:$B$7000,$A22,RAW_매출A!$A$2:$A$7000,EDATE($E22,AG$1-1))/(INDEX(요약_월별시즈널리티!$F$7:$F$18,MONTH(EDATE($E22,AG$1-1)))/100))),"")</f>
        <v>10005574.266417524</v>
      </c>
      <c r="AH22" cm="1">
        <f t="array" ref="AH22">IFERROR(IF($A22="","",IF(SUMIFS(RAW_매출A!$J$2:$J$7000,RAW_매출A!$B$2:$B$7000,$A22,RAW_매출A!$A$2:$A$7000,EDATE($E22,AH$1-1))=0,"",SUMIFS(RAW_매출A!$J$2:$J$7000,RAW_매출A!$B$2:$B$7000,$A22,RAW_매출A!$A$2:$A$7000,EDATE($E22,AH$1-1))/(INDEX(요약_월별시즈널리티!$F$7:$F$18,MONTH(EDATE($E22,AH$1-1)))/100))),"")</f>
        <v>9391914.8998957966</v>
      </c>
      <c r="AI22" cm="1">
        <f t="array" ref="AI22">IFERROR(IF($A22="","",IF(SUMIFS(RAW_매출A!$J$2:$J$7000,RAW_매출A!$B$2:$B$7000,$A22,RAW_매출A!$A$2:$A$7000,EDATE($E22,AI$1-1))=0,"",SUMIFS(RAW_매출A!$J$2:$J$7000,RAW_매출A!$B$2:$B$7000,$A22,RAW_매출A!$A$2:$A$7000,EDATE($E22,AI$1-1))/(INDEX(요약_월별시즈널리티!$F$7:$F$18,MONTH(EDATE($E22,AI$1-1)))/100))),"")</f>
        <v>9643182.8811722081</v>
      </c>
      <c r="AJ22" cm="1">
        <f t="array" ref="AJ22">IFERROR(IF($A22="","",IF(SUMIFS(RAW_매출A!$J$2:$J$7000,RAW_매출A!$B$2:$B$7000,$A22,RAW_매출A!$A$2:$A$7000,EDATE($E22,AJ$1-1))=0,"",SUMIFS(RAW_매출A!$J$2:$J$7000,RAW_매출A!$B$2:$B$7000,$A22,RAW_매출A!$A$2:$A$7000,EDATE($E22,AJ$1-1))/(INDEX(요약_월별시즈널리티!$F$7:$F$18,MONTH(EDATE($E22,AJ$1-1)))/100))),"")</f>
        <v>8950766.9667986352</v>
      </c>
      <c r="AK22" cm="1">
        <f t="array" ref="AK22">IFERROR(IF($A22="","",IF(SUMIFS(RAW_매출A!$J$2:$J$7000,RAW_매출A!$B$2:$B$7000,$A22,RAW_매출A!$A$2:$A$7000,EDATE($E22,AK$1-1))=0,"",SUMIFS(RAW_매출A!$J$2:$J$7000,RAW_매출A!$B$2:$B$7000,$A22,RAW_매출A!$A$2:$A$7000,EDATE($E22,AK$1-1))/(INDEX(요약_월별시즈널리티!$F$7:$F$18,MONTH(EDATE($E22,AK$1-1)))/100))),"")</f>
        <v>8591474.3042148743</v>
      </c>
      <c r="AL22" cm="1">
        <f t="array" ref="AL22">IFERROR(IF($A22="","",IF(SUMIFS(RAW_매출A!$J$2:$J$7000,RAW_매출A!$B$2:$B$7000,$A22,RAW_매출A!$A$2:$A$7000,EDATE($E22,AL$1-1))=0,"",SUMIFS(RAW_매출A!$J$2:$J$7000,RAW_매출A!$B$2:$B$7000,$A22,RAW_매출A!$A$2:$A$7000,EDATE($E22,AL$1-1))/(INDEX(요약_월별시즈널리티!$F$7:$F$18,MONTH(EDATE($E22,AL$1-1)))/100))),"")</f>
        <v>8942838.7796508316</v>
      </c>
      <c r="AM22" cm="1">
        <f t="array" ref="AM22">IFERROR(IF($A22="","",IF(SUMIFS(RAW_매출A!$J$2:$J$7000,RAW_매출A!$B$2:$B$7000,$A22,RAW_매출A!$A$2:$A$7000,EDATE($E22,AM$1-1))=0,"",SUMIFS(RAW_매출A!$J$2:$J$7000,RAW_매출A!$B$2:$B$7000,$A22,RAW_매출A!$A$2:$A$7000,EDATE($E22,AM$1-1))/(INDEX(요약_월별시즈널리티!$F$7:$F$18,MONTH(EDATE($E22,AM$1-1)))/100))),"")</f>
        <v>11061150.138450928</v>
      </c>
      <c r="AN22" cm="1">
        <f t="array" ref="AN22">IFERROR(IF($A22="","",IF(SUMIFS(RAW_매출A!$J$2:$J$7000,RAW_매출A!$B$2:$B$7000,$A22,RAW_매출A!$A$2:$A$7000,EDATE($E22,AN$1-1))=0,"",SUMIFS(RAW_매출A!$J$2:$J$7000,RAW_매출A!$B$2:$B$7000,$A22,RAW_매출A!$A$2:$A$7000,EDATE($E22,AN$1-1))/(INDEX(요약_월별시즈널리티!$F$7:$F$18,MONTH(EDATE($E22,AN$1-1)))/100))),"")</f>
        <v>10945952.526339546</v>
      </c>
      <c r="AO22" cm="1">
        <f t="array" ref="AO22">IFERROR(IF($A22="","",IF(SUMIFS(RAW_매출A!$J$2:$J$7000,RAW_매출A!$B$2:$B$7000,$A22,RAW_매출A!$A$2:$A$7000,EDATE($E22,AO$1-1))=0,"",SUMIFS(RAW_매출A!$J$2:$J$7000,RAW_매출A!$B$2:$B$7000,$A22,RAW_매출A!$A$2:$A$7000,EDATE($E22,AO$1-1))/(INDEX(요약_월별시즈널리티!$F$7:$F$18,MONTH(EDATE($E22,AO$1-1)))/100))),"")</f>
        <v>10388426.185559353</v>
      </c>
      <c r="AP22" cm="1">
        <f t="array" ref="AP22">IFERROR(IF($A22="","",IF(SUMIFS(RAW_매출A!$J$2:$J$7000,RAW_매출A!$B$2:$B$7000,$A22,RAW_매출A!$A$2:$A$7000,EDATE($E22,AP$1-1))=0,"",SUMIFS(RAW_매출A!$J$2:$J$7000,RAW_매출A!$B$2:$B$7000,$A22,RAW_매출A!$A$2:$A$7000,EDATE($E22,AP$1-1))/(INDEX(요약_월별시즈널리티!$F$7:$F$18,MONTH(EDATE($E22,AP$1-1)))/100))),"")</f>
        <v>11260631.691033471</v>
      </c>
      <c r="AQ22" cm="1">
        <f t="array" ref="AQ22">IFERROR(IF($A22="","",IF(SUMIFS(RAW_매출A!$J$2:$J$7000,RAW_매출A!$B$2:$B$7000,$A22,RAW_매출A!$A$2:$A$7000,EDATE($E22,AQ$1-1))=0,"",SUMIFS(RAW_매출A!$J$2:$J$7000,RAW_매출A!$B$2:$B$7000,$A22,RAW_매출A!$A$2:$A$7000,EDATE($E22,AQ$1-1))/(INDEX(요약_월별시즈널리티!$F$7:$F$18,MONTH(EDATE($E22,AQ$1-1)))/100))),"")</f>
        <v>11385542.228031177</v>
      </c>
      <c r="AR22" cm="1">
        <f t="array" ref="AR22">IFERROR(IF($A22="","",IF(SUMIFS(RAW_매출A!$J$2:$J$7000,RAW_매출A!$B$2:$B$7000,$A22,RAW_매출A!$A$2:$A$7000,EDATE($E22,AR$1-1))=0,"",SUMIFS(RAW_매출A!$J$2:$J$7000,RAW_매출A!$B$2:$B$7000,$A22,RAW_매출A!$A$2:$A$7000,EDATE($E22,AR$1-1))/(INDEX(요약_월별시즈널리티!$F$7:$F$18,MONTH(EDATE($E22,AR$1-1)))/100))),"")</f>
        <v>10806376.181037437</v>
      </c>
      <c r="AS22" cm="1">
        <f t="array" ref="AS22">IFERROR(IF($A22="","",IF(SUMIFS(RAW_매출A!$J$2:$J$7000,RAW_매출A!$B$2:$B$7000,$A22,RAW_매출A!$A$2:$A$7000,EDATE($E22,AS$1-1))=0,"",SUMIFS(RAW_매출A!$J$2:$J$7000,RAW_매출A!$B$2:$B$7000,$A22,RAW_매출A!$A$2:$A$7000,EDATE($E22,AS$1-1))/(INDEX(요약_월별시즈널리티!$F$7:$F$18,MONTH(EDATE($E22,AS$1-1)))/100))),"")</f>
        <v>11319309.215019964</v>
      </c>
      <c r="AT22" cm="1">
        <f t="array" ref="AT22">IFERROR(IF($A22="","",IF(SUMIFS(RAW_매출A!$J$2:$J$7000,RAW_매출A!$B$2:$B$7000,$A22,RAW_매출A!$A$2:$A$7000,EDATE($E22,AT$1-1))=0,"",SUMIFS(RAW_매출A!$J$2:$J$7000,RAW_매출A!$B$2:$B$7000,$A22,RAW_매출A!$A$2:$A$7000,EDATE($E22,AT$1-1))/(INDEX(요약_월별시즈널리티!$F$7:$F$18,MONTH(EDATE($E22,AT$1-1)))/100))),"")</f>
        <v>9995764.8541232366</v>
      </c>
      <c r="AU22" cm="1">
        <f t="array" ref="AU22">IFERROR(IF($A22="","",IF(SUMIFS(RAW_매출A!$J$2:$J$7000,RAW_매출A!$B$2:$B$7000,$A22,RAW_매출A!$A$2:$A$7000,EDATE($E22,AU$1-1))=0,"",SUMIFS(RAW_매출A!$J$2:$J$7000,RAW_매출A!$B$2:$B$7000,$A22,RAW_매출A!$A$2:$A$7000,EDATE($E22,AU$1-1))/(INDEX(요약_월별시즈널리티!$F$7:$F$18,MONTH(EDATE($E22,AU$1-1)))/100))),"")</f>
        <v>9776917.6107751075</v>
      </c>
      <c r="AV22" cm="1">
        <f t="array" ref="AV22">IFERROR(IF($A22="","",IF(SUMIFS(RAW_매출A!$J$2:$J$7000,RAW_매출A!$B$2:$B$7000,$A22,RAW_매출A!$A$2:$A$7000,EDATE($E22,AV$1-1))=0,"",SUMIFS(RAW_매출A!$J$2:$J$7000,RAW_매출A!$B$2:$B$7000,$A22,RAW_매출A!$A$2:$A$7000,EDATE($E22,AV$1-1))/(INDEX(요약_월별시즈널리티!$F$7:$F$18,MONTH(EDATE($E22,AV$1-1)))/100))),"")</f>
        <v>9396635.6864445098</v>
      </c>
      <c r="AW22" cm="1">
        <f t="array" ref="AW22">IFERROR(IF($A22="","",IF(SUMIFS(RAW_매출A!$J$2:$J$7000,RAW_매출A!$B$2:$B$7000,$A22,RAW_매출A!$A$2:$A$7000,EDATE($E22,AW$1-1))=0,"",SUMIFS(RAW_매출A!$J$2:$J$7000,RAW_매출A!$B$2:$B$7000,$A22,RAW_매출A!$A$2:$A$7000,EDATE($E22,AW$1-1))/(INDEX(요약_월별시즈널리티!$F$7:$F$18,MONTH(EDATE($E22,AW$1-1)))/100))),"")</f>
        <v>10101379.232913759</v>
      </c>
      <c r="AX22" cm="1">
        <f t="array" ref="AX22">IFERROR(IF($A22="","",IF(SUMIFS(RAW_매출A!$J$2:$J$7000,RAW_매출A!$B$2:$B$7000,$A22,RAW_매출A!$A$2:$A$7000,EDATE($E22,AX$1-1))=0,"",SUMIFS(RAW_매출A!$J$2:$J$7000,RAW_매출A!$B$2:$B$7000,$A22,RAW_매출A!$A$2:$A$7000,EDATE($E22,AX$1-1))/(INDEX(요약_월별시즈널리티!$F$7:$F$18,MONTH(EDATE($E22,AX$1-1)))/100))),"")</f>
        <v>10793517.109652288</v>
      </c>
      <c r="AY22" cm="1">
        <f t="array" ref="AY22">IFERROR(IF($A22="","",IF(SUMIFS(RAW_매출A!$J$2:$J$7000,RAW_매출A!$B$2:$B$7000,$A22,RAW_매출A!$A$2:$A$7000,EDATE($E22,AY$1-1))=0,"",SUMIFS(RAW_매출A!$J$2:$J$7000,RAW_매출A!$B$2:$B$7000,$A22,RAW_매출A!$A$2:$A$7000,EDATE($E22,AY$1-1))/(INDEX(요약_월별시즈널리티!$F$7:$F$18,MONTH(EDATE($E22,AY$1-1)))/100))),"")</f>
        <v>10681166.839921761</v>
      </c>
      <c r="AZ22" cm="1">
        <f t="array" ref="AZ22">IFERROR(IF($A22="","",IF(SUMIFS(RAW_매출A!$J$2:$J$7000,RAW_매출A!$B$2:$B$7000,$A22,RAW_매출A!$A$2:$A$7000,EDATE($E22,AZ$1-1))=0,"",SUMIFS(RAW_매출A!$J$2:$J$7000,RAW_매출A!$B$2:$B$7000,$A22,RAW_매출A!$A$2:$A$7000,EDATE($E22,AZ$1-1))/(INDEX(요약_월별시즈널리티!$F$7:$F$18,MONTH(EDATE($E22,AZ$1-1)))/100))),"")</f>
        <v>11879753.408015588</v>
      </c>
      <c r="BA22" cm="1">
        <f t="array" ref="BA22">IFERROR(IF($A22="","",IF(SUMIFS(RAW_매출A!$J$2:$J$7000,RAW_매출A!$B$2:$B$7000,$A22,RAW_매출A!$A$2:$A$7000,EDATE($E22,BA$1-1))=0,"",SUMIFS(RAW_매출A!$J$2:$J$7000,RAW_매출A!$B$2:$B$7000,$A22,RAW_매출A!$A$2:$A$7000,EDATE($E22,BA$1-1))/(INDEX(요약_월별시즈널리티!$F$7:$F$18,MONTH(EDATE($E22,BA$1-1)))/100))),"")</f>
        <v>10616064.712320764</v>
      </c>
      <c r="BB22" cm="1">
        <f t="array" ref="BB22">IFERROR(IF($A22="","",IF(SUMIFS(RAW_매출A!$J$2:$J$7000,RAW_매출A!$B$2:$B$7000,$A22,RAW_매출A!$A$2:$A$7000,EDATE($E22,BB$1-1))=0,"",SUMIFS(RAW_매출A!$J$2:$J$7000,RAW_매출A!$B$2:$B$7000,$A22,RAW_매출A!$A$2:$A$7000,EDATE($E22,BB$1-1))/(INDEX(요약_월별시즈널리티!$F$7:$F$18,MONTH(EDATE($E22,BB$1-1)))/100))),"")</f>
        <v>11417305.404314414</v>
      </c>
      <c r="BC22" cm="1">
        <f t="array" ref="BC22">IFERROR(IF($A22="","",IF(SUMIFS(RAW_매출A!$J$2:$J$7000,RAW_매출A!$B$2:$B$7000,$A22,RAW_매출A!$A$2:$A$7000,EDATE($E22,BC$1-1))=0,"",SUMIFS(RAW_매출A!$J$2:$J$7000,RAW_매출A!$B$2:$B$7000,$A22,RAW_매출A!$A$2:$A$7000,EDATE($E22,BC$1-1))/(INDEX(요약_월별시즈널리티!$F$7:$F$18,MONTH(EDATE($E22,BC$1-1)))/100))),"")</f>
        <v>10417278.57438729</v>
      </c>
      <c r="BD22" cm="1">
        <f t="array" ref="BD22">IFERROR(IF($A22="","",IF(SUMIFS(RAW_매출A!$J$2:$J$7000,RAW_매출A!$B$2:$B$7000,$A22,RAW_매출A!$A$2:$A$7000,EDATE($E22,BD$1-1))=0,"",SUMIFS(RAW_매출A!$J$2:$J$7000,RAW_매출A!$B$2:$B$7000,$A22,RAW_매출A!$A$2:$A$7000,EDATE($E22,BD$1-1))/(INDEX(요약_월별시즈널리티!$F$7:$F$18,MONTH(EDATE($E22,BD$1-1)))/100))),"")</f>
        <v>10846391.869127797</v>
      </c>
      <c r="BE22" cm="1">
        <f t="array" ref="BE22">IFERROR(IF($A22="","",IF(SUMIFS(RAW_매출A!$J$2:$J$7000,RAW_매출A!$B$2:$B$7000,$A22,RAW_매출A!$A$2:$A$7000,EDATE($E22,BE$1-1))=0,"",SUMIFS(RAW_매출A!$J$2:$J$7000,RAW_매출A!$B$2:$B$7000,$A22,RAW_매출A!$A$2:$A$7000,EDATE($E22,BE$1-1))/(INDEX(요약_월별시즈널리티!$F$7:$F$18,MONTH(EDATE($E22,BE$1-1)))/100))),"")</f>
        <v>10296598.273647197</v>
      </c>
      <c r="BF22" cm="1">
        <f t="array" ref="BF22">IFERROR(IF($A22="","",IF(SUMIFS(RAW_매출A!$J$2:$J$7000,RAW_매출A!$B$2:$B$7000,$A22,RAW_매출A!$A$2:$A$7000,EDATE($E22,BF$1-1))=0,"",SUMIFS(RAW_매출A!$J$2:$J$7000,RAW_매출A!$B$2:$B$7000,$A22,RAW_매출A!$A$2:$A$7000,EDATE($E22,BF$1-1))/(INDEX(요약_월별시즈널리티!$F$7:$F$18,MONTH(EDATE($E22,BF$1-1)))/100))),"")</f>
        <v>10181584.439194005</v>
      </c>
      <c r="BG22" cm="1">
        <f t="array" ref="BG22">IFERROR(IF($A22="","",IF(SUMIFS(RAW_매출A!$J$2:$J$7000,RAW_매출A!$B$2:$B$7000,$A22,RAW_매출A!$A$2:$A$7000,EDATE($E22,BG$1-1))=0,"",SUMIFS(RAW_매출A!$J$2:$J$7000,RAW_매출A!$B$2:$B$7000,$A22,RAW_매출A!$A$2:$A$7000,EDATE($E22,BG$1-1))/(INDEX(요약_월별시즈널리티!$F$7:$F$18,MONTH(EDATE($E22,BG$1-1)))/100))),"")</f>
        <v>9738535.0442430731</v>
      </c>
      <c r="BH22" cm="1">
        <f t="array" ref="BH22">IFERROR(IF($A22="","",IF(SUMIFS(RAW_매출A!$J$2:$J$7000,RAW_매출A!$B$2:$B$7000,$A22,RAW_매출A!$A$2:$A$7000,EDATE($E22,BH$1-1))=0,"",SUMIFS(RAW_매출A!$J$2:$J$7000,RAW_매출A!$B$2:$B$7000,$A22,RAW_매출A!$A$2:$A$7000,EDATE($E22,BH$1-1))/(INDEX(요약_월별시즈널리티!$F$7:$F$18,MONTH(EDATE($E22,BH$1-1)))/100))),"")</f>
        <v>10057004.113184284</v>
      </c>
      <c r="BI22" cm="1">
        <f t="array" ref="BI22">IFERROR(IF($A22="","",IF(SUMIFS(RAW_매출A!$J$2:$J$7000,RAW_매출A!$B$2:$B$7000,$A22,RAW_매출A!$A$2:$A$7000,EDATE($E22,BI$1-1))=0,"",SUMIFS(RAW_매출A!$J$2:$J$7000,RAW_매출A!$B$2:$B$7000,$A22,RAW_매출A!$A$2:$A$7000,EDATE($E22,BI$1-1))/(INDEX(요약_월별시즈널리티!$F$7:$F$18,MONTH(EDATE($E22,BI$1-1)))/100))),"")</f>
        <v>9263814.222179208</v>
      </c>
      <c r="BJ22" cm="1">
        <f t="array" ref="BJ22">IFERROR(IF($A22="","",IF(SUMIFS(RAW_매출A!$J$2:$J$7000,RAW_매출A!$B$2:$B$7000,$A22,RAW_매출A!$A$2:$A$7000,EDATE($E22,BJ$1-1))=0,"",SUMIFS(RAW_매출A!$J$2:$J$7000,RAW_매출A!$B$2:$B$7000,$A22,RAW_매출A!$A$2:$A$7000,EDATE($E22,BJ$1-1))/(INDEX(요약_월별시즈널리티!$F$7:$F$18,MONTH(EDATE($E22,BJ$1-1)))/100))),"")</f>
        <v>9397993.7375381757</v>
      </c>
      <c r="BK22" cm="1">
        <f t="array" ref="BK22">IFERROR(IF($A22="","",IF(SUMIFS(RAW_매출A!$J$2:$J$7000,RAW_매출A!$B$2:$B$7000,$A22,RAW_매출A!$A$2:$A$7000,EDATE($E22,BK$1-1))=0,"",SUMIFS(RAW_매출A!$J$2:$J$7000,RAW_매출A!$B$2:$B$7000,$A22,RAW_매출A!$A$2:$A$7000,EDATE($E22,BK$1-1))/(INDEX(요약_월별시즈널리티!$F$7:$F$18,MONTH(EDATE($E22,BK$1-1)))/100))),"")</f>
        <v>11826697.293926515</v>
      </c>
      <c r="BL22" cm="1">
        <f t="array" ref="BL22">IFERROR(IF($A22="","",IF(SUMIFS(RAW_매출A!$J$2:$J$7000,RAW_매출A!$B$2:$B$7000,$A22,RAW_매출A!$A$2:$A$7000,EDATE($E22,BL$1-1))=0,"",SUMIFS(RAW_매출A!$J$2:$J$7000,RAW_매출A!$B$2:$B$7000,$A22,RAW_매출A!$A$2:$A$7000,EDATE($E22,BL$1-1))/(INDEX(요약_월별시즈널리티!$F$7:$F$18,MONTH(EDATE($E22,BL$1-1)))/100))),"")</f>
        <v>9949295.5554334428</v>
      </c>
      <c r="BM22" cm="1">
        <f t="array" ref="BM22">IFERROR(IF($A22="","",IF(SUMIFS(RAW_매출A!$J$2:$J$7000,RAW_매출A!$B$2:$B$7000,$A22,RAW_매출A!$A$2:$A$7000,EDATE($E22,BM$1-1))=0,"",SUMIFS(RAW_매출A!$J$2:$J$7000,RAW_매출A!$B$2:$B$7000,$A22,RAW_매출A!$A$2:$A$7000,EDATE($E22,BM$1-1))/(INDEX(요약_월별시즈널리티!$F$7:$F$18,MONTH(EDATE($E22,BM$1-1)))/100))),"")</f>
        <v>11144212.851196093</v>
      </c>
      <c r="BN22" cm="1">
        <f t="array" ref="BN22">IFERROR(IF($A22="","",IF(SUMIFS(RAW_매출A!$J$2:$J$7000,RAW_매출A!$B$2:$B$7000,$A22,RAW_매출A!$A$2:$A$7000,EDATE($E22,BN$1-1))=0,"",SUMIFS(RAW_매출A!$J$2:$J$7000,RAW_매출A!$B$2:$B$7000,$A22,RAW_매출A!$A$2:$A$7000,EDATE($E22,BN$1-1))/(INDEX(요약_월별시즈널리티!$F$7:$F$18,MONTH(EDATE($E22,BN$1-1)))/100))),"")</f>
        <v>10881688.351708287</v>
      </c>
    </row>
    <row r="23" spans="1:66" x14ac:dyDescent="0.3">
      <c r="A23" t="str">
        <f>세팅!A24</f>
        <v>(1008) #개포드림웍스점</v>
      </c>
      <c r="B23" t="str">
        <f>세팅!B24</f>
        <v>150-0</v>
      </c>
      <c r="C23">
        <f t="shared" si="0"/>
        <v>0</v>
      </c>
      <c r="D23" t="str">
        <f t="shared" si="1"/>
        <v>0</v>
      </c>
      <c r="E23" s="1">
        <f>세팅!D24</f>
        <v>44044</v>
      </c>
      <c r="F23">
        <f t="shared" si="2"/>
        <v>2365330.9968830855</v>
      </c>
      <c r="G23" cm="1">
        <f t="array" ref="G23">IFERROR(IF($A23="","",IF(SUMIFS(RAW_매출A!$J$2:$J$7000,RAW_매출A!$B$2:$B$7000,$A23,RAW_매출A!$A$2:$A$7000,EDATE($E23,G$1-1))=0,"",SUMIFS(RAW_매출A!$J$2:$J$7000,RAW_매출A!$B$2:$B$7000,$A23,RAW_매출A!$A$2:$A$7000,EDATE($E23,G$1-1))/(INDEX(요약_월별시즈널리티!$F$7:$F$18,MONTH(EDATE($E23,G$1-1)))/100))),"")</f>
        <v>3325976.5411358862</v>
      </c>
      <c r="H23" cm="1">
        <f t="array" ref="H23">IFERROR(IF($A23="","",IF(SUMIFS(RAW_매출A!$J$2:$J$7000,RAW_매출A!$B$2:$B$7000,$A23,RAW_매출A!$A$2:$A$7000,EDATE($E23,H$1-1))=0,"",SUMIFS(RAW_매출A!$J$2:$J$7000,RAW_매출A!$B$2:$B$7000,$A23,RAW_매출A!$A$2:$A$7000,EDATE($E23,H$1-1))/(INDEX(요약_월별시즈널리티!$F$7:$F$18,MONTH(EDATE($E23,H$1-1)))/100))),"")</f>
        <v>2193289.5161162671</v>
      </c>
      <c r="I23" cm="1">
        <f t="array" ref="I23">IFERROR(IF($A23="","",IF(SUMIFS(RAW_매출A!$J$2:$J$7000,RAW_매출A!$B$2:$B$7000,$A23,RAW_매출A!$A$2:$A$7000,EDATE($E23,I$1-1))=0,"",SUMIFS(RAW_매출A!$J$2:$J$7000,RAW_매출A!$B$2:$B$7000,$A23,RAW_매출A!$A$2:$A$7000,EDATE($E23,I$1-1))/(INDEX(요약_월별시즈널리티!$F$7:$F$18,MONTH(EDATE($E23,I$1-1)))/100))),"")</f>
        <v>1943863.0443234041</v>
      </c>
      <c r="J23" s="28" cm="1">
        <f t="array" ref="J23">IFERROR(IF($A23="","",IF(SUMIFS(RAW_매출A!$J$2:$J$7000,RAW_매출A!$B$2:$B$7000,$A23,RAW_매출A!$A$2:$A$7000,EDATE($E23,J$1-1))=0,"",SUMIFS(RAW_매출A!$J$2:$J$7000,RAW_매출A!$B$2:$B$7000,$A23,RAW_매출A!$A$2:$A$7000,EDATE($E23,J$1-1))/(INDEX(요약_월별시즈널리티!$F$7:$F$18,MONTH(EDATE($E23,J$1-1)))/100))),"")</f>
        <v>2065073.5347980927</v>
      </c>
      <c r="K23" s="28" cm="1">
        <f t="array" ref="K23">IFERROR(IF($A23="","",IF(SUMIFS(RAW_매출A!$J$2:$J$7000,RAW_매출A!$B$2:$B$7000,$A23,RAW_매출A!$A$2:$A$7000,EDATE($E23,K$1-1))=0,"",SUMIFS(RAW_매출A!$J$2:$J$7000,RAW_매출A!$B$2:$B$7000,$A23,RAW_매출A!$A$2:$A$7000,EDATE($E23,K$1-1))/(INDEX(요약_월별시즈널리티!$F$7:$F$18,MONTH(EDATE($E23,K$1-1)))/100))),"")</f>
        <v>2111643.387715145</v>
      </c>
      <c r="L23" s="28" cm="1">
        <f t="array" ref="L23">IFERROR(IF($A23="","",IF(SUMIFS(RAW_매출A!$J$2:$J$7000,RAW_매출A!$B$2:$B$7000,$A23,RAW_매출A!$A$2:$A$7000,EDATE($E23,L$1-1))=0,"",SUMIFS(RAW_매출A!$J$2:$J$7000,RAW_매출A!$B$2:$B$7000,$A23,RAW_매출A!$A$2:$A$7000,EDATE($E23,L$1-1))/(INDEX(요약_월별시즈널리티!$F$7:$F$18,MONTH(EDATE($E23,L$1-1)))/100))),"")</f>
        <v>2740845.1281592078</v>
      </c>
      <c r="M23" s="28" cm="1">
        <f t="array" ref="M23">IFERROR(IF($A23="","",IF(SUMIFS(RAW_매출A!$J$2:$J$7000,RAW_매출A!$B$2:$B$7000,$A23,RAW_매출A!$A$2:$A$7000,EDATE($E23,M$1-1))=0,"",SUMIFS(RAW_매출A!$J$2:$J$7000,RAW_매출A!$B$2:$B$7000,$A23,RAW_매출A!$A$2:$A$7000,EDATE($E23,M$1-1))/(INDEX(요약_월별시즈널리티!$F$7:$F$18,MONTH(EDATE($E23,M$1-1)))/100))),"")</f>
        <v>2129608.9121925281</v>
      </c>
      <c r="N23" s="28" cm="1">
        <f t="array" ref="N23">IFERROR(IF($A23="","",IF(SUMIFS(RAW_매출A!$J$2:$J$7000,RAW_매출A!$B$2:$B$7000,$A23,RAW_매출A!$A$2:$A$7000,EDATE($E23,N$1-1))=0,"",SUMIFS(RAW_매출A!$J$2:$J$7000,RAW_매출A!$B$2:$B$7000,$A23,RAW_매출A!$A$2:$A$7000,EDATE($E23,N$1-1))/(INDEX(요약_월별시즈널리티!$F$7:$F$18,MONTH(EDATE($E23,N$1-1)))/100))),"")</f>
        <v>2420460.2845517006</v>
      </c>
      <c r="O23" s="28" cm="1">
        <f t="array" ref="O23">IFERROR(IF($A23="","",IF(SUMIFS(RAW_매출A!$J$2:$J$7000,RAW_매출A!$B$2:$B$7000,$A23,RAW_매출A!$A$2:$A$7000,EDATE($E23,O$1-1))=0,"",SUMIFS(RAW_매출A!$J$2:$J$7000,RAW_매출A!$B$2:$B$7000,$A23,RAW_매출A!$A$2:$A$7000,EDATE($E23,O$1-1))/(INDEX(요약_월별시즈널리티!$F$7:$F$18,MONTH(EDATE($E23,O$1-1)))/100))),"")</f>
        <v>2724354.7338818386</v>
      </c>
      <c r="P23" cm="1">
        <f t="array" ref="P23">IFERROR(IF($A23="","",IF(SUMIFS(RAW_매출A!$J$2:$J$7000,RAW_매출A!$B$2:$B$7000,$A23,RAW_매출A!$A$2:$A$7000,EDATE($E23,P$1-1))=0,"",SUMIFS(RAW_매출A!$J$2:$J$7000,RAW_매출A!$B$2:$B$7000,$A23,RAW_매출A!$A$2:$A$7000,EDATE($E23,P$1-1))/(INDEX(요약_월별시즈널리티!$F$7:$F$18,MONTH(EDATE($E23,P$1-1)))/100))),"")</f>
        <v>2735202.6991969268</v>
      </c>
      <c r="Q23" cm="1">
        <f t="array" ref="Q23">IFERROR(IF($A23="","",IF(SUMIFS(RAW_매출A!$J$2:$J$7000,RAW_매출A!$B$2:$B$7000,$A23,RAW_매출A!$A$2:$A$7000,EDATE($E23,Q$1-1))=0,"",SUMIFS(RAW_매출A!$J$2:$J$7000,RAW_매출A!$B$2:$B$7000,$A23,RAW_매출A!$A$2:$A$7000,EDATE($E23,Q$1-1))/(INDEX(요약_월별시즈널리티!$F$7:$F$18,MONTH(EDATE($E23,Q$1-1)))/100))),"")</f>
        <v>2711308.5272817821</v>
      </c>
      <c r="R23" cm="1">
        <f t="array" ref="R23">IFERROR(IF($A23="","",IF(SUMIFS(RAW_매출A!$J$2:$J$7000,RAW_매출A!$B$2:$B$7000,$A23,RAW_매출A!$A$2:$A$7000,EDATE($E23,R$1-1))=0,"",SUMIFS(RAW_매출A!$J$2:$J$7000,RAW_매출A!$B$2:$B$7000,$A23,RAW_매출A!$A$2:$A$7000,EDATE($E23,R$1-1))/(INDEX(요약_월별시즈널리티!$F$7:$F$18,MONTH(EDATE($E23,R$1-1)))/100))),"")</f>
        <v>2668108.556827879</v>
      </c>
      <c r="S23" cm="1">
        <f t="array" ref="S23">IFERROR(IF($A23="","",IF(SUMIFS(RAW_매출A!$J$2:$J$7000,RAW_매출A!$B$2:$B$7000,$A23,RAW_매출A!$A$2:$A$7000,EDATE($E23,S$1-1))=0,"",SUMIFS(RAW_매출A!$J$2:$J$7000,RAW_매출A!$B$2:$B$7000,$A23,RAW_매출A!$A$2:$A$7000,EDATE($E23,S$1-1))/(INDEX(요약_월별시즈널리티!$F$7:$F$18,MONTH(EDATE($E23,S$1-1)))/100))),"")</f>
        <v>2533680.7151169223</v>
      </c>
      <c r="T23" cm="1">
        <f t="array" ref="T23">IFERROR(IF($A23="","",IF(SUMIFS(RAW_매출A!$J$2:$J$7000,RAW_매출A!$B$2:$B$7000,$A23,RAW_매출A!$A$2:$A$7000,EDATE($E23,T$1-1))=0,"",SUMIFS(RAW_매출A!$J$2:$J$7000,RAW_매출A!$B$2:$B$7000,$A23,RAW_매출A!$A$2:$A$7000,EDATE($E23,T$1-1))/(INDEX(요약_월별시즈널리티!$F$7:$F$18,MONTH(EDATE($E23,T$1-1)))/100))),"")</f>
        <v>2907546.8314875728</v>
      </c>
      <c r="U23" cm="1">
        <f t="array" ref="U23">IFERROR(IF($A23="","",IF(SUMIFS(RAW_매출A!$J$2:$J$7000,RAW_매출A!$B$2:$B$7000,$A23,RAW_매출A!$A$2:$A$7000,EDATE($E23,U$1-1))=0,"",SUMIFS(RAW_매출A!$J$2:$J$7000,RAW_매출A!$B$2:$B$7000,$A23,RAW_매출A!$A$2:$A$7000,EDATE($E23,U$1-1))/(INDEX(요약_월별시즈널리티!$F$7:$F$18,MONTH(EDATE($E23,U$1-1)))/100))),"")</f>
        <v>2917801.5812883237</v>
      </c>
      <c r="V23" cm="1">
        <f t="array" ref="V23">IFERROR(IF($A23="","",IF(SUMIFS(RAW_매출A!$J$2:$J$7000,RAW_매출A!$B$2:$B$7000,$A23,RAW_매출A!$A$2:$A$7000,EDATE($E23,V$1-1))=0,"",SUMIFS(RAW_매출A!$J$2:$J$7000,RAW_매출A!$B$2:$B$7000,$A23,RAW_매출A!$A$2:$A$7000,EDATE($E23,V$1-1))/(INDEX(요약_월별시즈널리티!$F$7:$F$18,MONTH(EDATE($E23,V$1-1)))/100))),"")</f>
        <v>2578412.3955761581</v>
      </c>
      <c r="W23" cm="1">
        <f t="array" ref="W23">IFERROR(IF($A23="","",IF(SUMIFS(RAW_매출A!$J$2:$J$7000,RAW_매출A!$B$2:$B$7000,$A23,RAW_매출A!$A$2:$A$7000,EDATE($E23,W$1-1))=0,"",SUMIFS(RAW_매출A!$J$2:$J$7000,RAW_매출A!$B$2:$B$7000,$A23,RAW_매출A!$A$2:$A$7000,EDATE($E23,W$1-1))/(INDEX(요약_월별시즈널리티!$F$7:$F$18,MONTH(EDATE($E23,W$1-1)))/100))),"")</f>
        <v>2252577.680360863</v>
      </c>
      <c r="X23" cm="1">
        <f t="array" ref="X23">IFERROR(IF($A23="","",IF(SUMIFS(RAW_매출A!$J$2:$J$7000,RAW_매출A!$B$2:$B$7000,$A23,RAW_매출A!$A$2:$A$7000,EDATE($E23,X$1-1))=0,"",SUMIFS(RAW_매출A!$J$2:$J$7000,RAW_매출A!$B$2:$B$7000,$A23,RAW_매출A!$A$2:$A$7000,EDATE($E23,X$1-1))/(INDEX(요약_월별시즈널리티!$F$7:$F$18,MONTH(EDATE($E23,X$1-1)))/100))),"")</f>
        <v>2671791.2104212968</v>
      </c>
      <c r="Y23" cm="1">
        <f t="array" ref="Y23">IFERROR(IF($A23="","",IF(SUMIFS(RAW_매출A!$J$2:$J$7000,RAW_매출A!$B$2:$B$7000,$A23,RAW_매출A!$A$2:$A$7000,EDATE($E23,Y$1-1))=0,"",SUMIFS(RAW_매출A!$J$2:$J$7000,RAW_매출A!$B$2:$B$7000,$A23,RAW_매출A!$A$2:$A$7000,EDATE($E23,Y$1-1))/(INDEX(요약_월별시즈널리티!$F$7:$F$18,MONTH(EDATE($E23,Y$1-1)))/100))),"")</f>
        <v>2735450.021390921</v>
      </c>
      <c r="Z23" cm="1">
        <f t="array" ref="Z23">IFERROR(IF($A23="","",IF(SUMIFS(RAW_매출A!$J$2:$J$7000,RAW_매출A!$B$2:$B$7000,$A23,RAW_매출A!$A$2:$A$7000,EDATE($E23,Z$1-1))=0,"",SUMIFS(RAW_매출A!$J$2:$J$7000,RAW_매출A!$B$2:$B$7000,$A23,RAW_매출A!$A$2:$A$7000,EDATE($E23,Z$1-1))/(INDEX(요약_월별시즈널리티!$F$7:$F$18,MONTH(EDATE($E23,Z$1-1)))/100))),"")</f>
        <v>2433581.4021656606</v>
      </c>
      <c r="AA23" cm="1">
        <f t="array" ref="AA23">IFERROR(IF($A23="","",IF(SUMIFS(RAW_매출A!$J$2:$J$7000,RAW_매출A!$B$2:$B$7000,$A23,RAW_매출A!$A$2:$A$7000,EDATE($E23,AA$1-1))=0,"",SUMIFS(RAW_매출A!$J$2:$J$7000,RAW_매출A!$B$2:$B$7000,$A23,RAW_매출A!$A$2:$A$7000,EDATE($E23,AA$1-1))/(INDEX(요약_월별시즈널리티!$F$7:$F$18,MONTH(EDATE($E23,AA$1-1)))/100))),"")</f>
        <v>2670074.8932729643</v>
      </c>
      <c r="AB23" cm="1">
        <f t="array" ref="AB23">IFERROR(IF($A23="","",IF(SUMIFS(RAW_매출A!$J$2:$J$7000,RAW_매출A!$B$2:$B$7000,$A23,RAW_매출A!$A$2:$A$7000,EDATE($E23,AB$1-1))=0,"",SUMIFS(RAW_매출A!$J$2:$J$7000,RAW_매출A!$B$2:$B$7000,$A23,RAW_매출A!$A$2:$A$7000,EDATE($E23,AB$1-1))/(INDEX(요약_월별시즈널리티!$F$7:$F$18,MONTH(EDATE($E23,AB$1-1)))/100))),"")</f>
        <v>2437120.6507015168</v>
      </c>
      <c r="AC23" cm="1">
        <f t="array" ref="AC23">IFERROR(IF($A23="","",IF(SUMIFS(RAW_매출A!$J$2:$J$7000,RAW_매출A!$B$2:$B$7000,$A23,RAW_매출A!$A$2:$A$7000,EDATE($E23,AC$1-1))=0,"",SUMIFS(RAW_매출A!$J$2:$J$7000,RAW_매출A!$B$2:$B$7000,$A23,RAW_매출A!$A$2:$A$7000,EDATE($E23,AC$1-1))/(INDEX(요약_월별시즈널리티!$F$7:$F$18,MONTH(EDATE($E23,AC$1-1)))/100))),"")</f>
        <v>2836823.3320602286</v>
      </c>
      <c r="AD23" cm="1">
        <f t="array" ref="AD23">IFERROR(IF($A23="","",IF(SUMIFS(RAW_매출A!$J$2:$J$7000,RAW_매출A!$B$2:$B$7000,$A23,RAW_매출A!$A$2:$A$7000,EDATE($E23,AD$1-1))=0,"",SUMIFS(RAW_매출A!$J$2:$J$7000,RAW_매출A!$B$2:$B$7000,$A23,RAW_매출A!$A$2:$A$7000,EDATE($E23,AD$1-1))/(INDEX(요약_월별시즈널리티!$F$7:$F$18,MONTH(EDATE($E23,AD$1-1)))/100))),"")</f>
        <v>2958244.1307371627</v>
      </c>
      <c r="AE23" cm="1">
        <f t="array" ref="AE23">IFERROR(IF($A23="","",IF(SUMIFS(RAW_매출A!$J$2:$J$7000,RAW_매출A!$B$2:$B$7000,$A23,RAW_매출A!$A$2:$A$7000,EDATE($E23,AE$1-1))=0,"",SUMIFS(RAW_매출A!$J$2:$J$7000,RAW_매출A!$B$2:$B$7000,$A23,RAW_매출A!$A$2:$A$7000,EDATE($E23,AE$1-1))/(INDEX(요약_월별시즈널리티!$F$7:$F$18,MONTH(EDATE($E23,AE$1-1)))/100))),"")</f>
        <v>2800356.6126240846</v>
      </c>
      <c r="AF23" cm="1">
        <f t="array" ref="AF23">IFERROR(IF($A23="","",IF(SUMIFS(RAW_매출A!$J$2:$J$7000,RAW_매출A!$B$2:$B$7000,$A23,RAW_매출A!$A$2:$A$7000,EDATE($E23,AF$1-1))=0,"",SUMIFS(RAW_매출A!$J$2:$J$7000,RAW_매출A!$B$2:$B$7000,$A23,RAW_매출A!$A$2:$A$7000,EDATE($E23,AF$1-1))/(INDEX(요약_월별시즈널리티!$F$7:$F$18,MONTH(EDATE($E23,AF$1-1)))/100))),"")</f>
        <v>3035498.7075848654</v>
      </c>
      <c r="AG23" cm="1">
        <f t="array" ref="AG23">IFERROR(IF($A23="","",IF(SUMIFS(RAW_매출A!$J$2:$J$7000,RAW_매출A!$B$2:$B$7000,$A23,RAW_매출A!$A$2:$A$7000,EDATE($E23,AG$1-1))=0,"",SUMIFS(RAW_매출A!$J$2:$J$7000,RAW_매출A!$B$2:$B$7000,$A23,RAW_매출A!$A$2:$A$7000,EDATE($E23,AG$1-1))/(INDEX(요약_월별시즈널리티!$F$7:$F$18,MONTH(EDATE($E23,AG$1-1)))/100))),"")</f>
        <v>2544142.1399289076</v>
      </c>
      <c r="AH23" cm="1">
        <f t="array" ref="AH23">IFERROR(IF($A23="","",IF(SUMIFS(RAW_매출A!$J$2:$J$7000,RAW_매출A!$B$2:$B$7000,$A23,RAW_매출A!$A$2:$A$7000,EDATE($E23,AH$1-1))=0,"",SUMIFS(RAW_매출A!$J$2:$J$7000,RAW_매출A!$B$2:$B$7000,$A23,RAW_매출A!$A$2:$A$7000,EDATE($E23,AH$1-1))/(INDEX(요약_월별시즈널리티!$F$7:$F$18,MONTH(EDATE($E23,AH$1-1)))/100))),"")</f>
        <v>2763260.4894235502</v>
      </c>
      <c r="AI23" cm="1">
        <f t="array" ref="AI23">IFERROR(IF($A23="","",IF(SUMIFS(RAW_매출A!$J$2:$J$7000,RAW_매출A!$B$2:$B$7000,$A23,RAW_매출A!$A$2:$A$7000,EDATE($E23,AI$1-1))=0,"",SUMIFS(RAW_매출A!$J$2:$J$7000,RAW_매출A!$B$2:$B$7000,$A23,RAW_매출A!$A$2:$A$7000,EDATE($E23,AI$1-1))/(INDEX(요약_월별시즈널리티!$F$7:$F$18,MONTH(EDATE($E23,AI$1-1)))/100))),"")</f>
        <v>3138403.3717042091</v>
      </c>
      <c r="AJ23" cm="1">
        <f t="array" ref="AJ23">IFERROR(IF($A23="","",IF(SUMIFS(RAW_매출A!$J$2:$J$7000,RAW_매출A!$B$2:$B$7000,$A23,RAW_매출A!$A$2:$A$7000,EDATE($E23,AJ$1-1))=0,"",SUMIFS(RAW_매출A!$J$2:$J$7000,RAW_매출A!$B$2:$B$7000,$A23,RAW_매출A!$A$2:$A$7000,EDATE($E23,AJ$1-1))/(INDEX(요약_월별시즈널리티!$F$7:$F$18,MONTH(EDATE($E23,AJ$1-1)))/100))),"")</f>
        <v>3425364.3330724607</v>
      </c>
      <c r="AK23" cm="1">
        <f t="array" ref="AK23">IFERROR(IF($A23="","",IF(SUMIFS(RAW_매출A!$J$2:$J$7000,RAW_매출A!$B$2:$B$7000,$A23,RAW_매출A!$A$2:$A$7000,EDATE($E23,AK$1-1))=0,"",SUMIFS(RAW_매출A!$J$2:$J$7000,RAW_매출A!$B$2:$B$7000,$A23,RAW_매출A!$A$2:$A$7000,EDATE($E23,AK$1-1))/(INDEX(요약_월별시즈널리티!$F$7:$F$18,MONTH(EDATE($E23,AK$1-1)))/100))),"")</f>
        <v>3668467.8713778001</v>
      </c>
      <c r="AL23" cm="1">
        <f t="array" ref="AL23">IFERROR(IF($A23="","",IF(SUMIFS(RAW_매출A!$J$2:$J$7000,RAW_매출A!$B$2:$B$7000,$A23,RAW_매출A!$A$2:$A$7000,EDATE($E23,AL$1-1))=0,"",SUMIFS(RAW_매출A!$J$2:$J$7000,RAW_매출A!$B$2:$B$7000,$A23,RAW_매출A!$A$2:$A$7000,EDATE($E23,AL$1-1))/(INDEX(요약_월별시즈널리티!$F$7:$F$18,MONTH(EDATE($E23,AL$1-1)))/100))),"")</f>
        <v>3354292.7979054013</v>
      </c>
      <c r="AM23" cm="1">
        <f t="array" ref="AM23">IFERROR(IF($A23="","",IF(SUMIFS(RAW_매출A!$J$2:$J$7000,RAW_매출A!$B$2:$B$7000,$A23,RAW_매출A!$A$2:$A$7000,EDATE($E23,AM$1-1))=0,"",SUMIFS(RAW_매출A!$J$2:$J$7000,RAW_매출A!$B$2:$B$7000,$A23,RAW_매출A!$A$2:$A$7000,EDATE($E23,AM$1-1))/(INDEX(요약_월별시즈널리티!$F$7:$F$18,MONTH(EDATE($E23,AM$1-1)))/100))),"")</f>
        <v>3226489.8916793978</v>
      </c>
      <c r="AN23" cm="1">
        <f t="array" ref="AN23">IFERROR(IF($A23="","",IF(SUMIFS(RAW_매출A!$J$2:$J$7000,RAW_매출A!$B$2:$B$7000,$A23,RAW_매출A!$A$2:$A$7000,EDATE($E23,AN$1-1))=0,"",SUMIFS(RAW_매출A!$J$2:$J$7000,RAW_매출A!$B$2:$B$7000,$A23,RAW_매출A!$A$2:$A$7000,EDATE($E23,AN$1-1))/(INDEX(요약_월별시즈널리티!$F$7:$F$18,MONTH(EDATE($E23,AN$1-1)))/100))),"")</f>
        <v>3434254.8338768296</v>
      </c>
      <c r="AO23" cm="1">
        <f t="array" ref="AO23">IFERROR(IF($A23="","",IF(SUMIFS(RAW_매출A!$J$2:$J$7000,RAW_매출A!$B$2:$B$7000,$A23,RAW_매출A!$A$2:$A$7000,EDATE($E23,AO$1-1))=0,"",SUMIFS(RAW_매출A!$J$2:$J$7000,RAW_매출A!$B$2:$B$7000,$A23,RAW_매출A!$A$2:$A$7000,EDATE($E23,AO$1-1))/(INDEX(요약_월별시즈널리티!$F$7:$F$18,MONTH(EDATE($E23,AO$1-1)))/100))),"")</f>
        <v>2919501.0168139096</v>
      </c>
      <c r="AP23" cm="1">
        <f t="array" ref="AP23">IFERROR(IF($A23="","",IF(SUMIFS(RAW_매출A!$J$2:$J$7000,RAW_매출A!$B$2:$B$7000,$A23,RAW_매출A!$A$2:$A$7000,EDATE($E23,AP$1-1))=0,"",SUMIFS(RAW_매출A!$J$2:$J$7000,RAW_매출A!$B$2:$B$7000,$A23,RAW_매출A!$A$2:$A$7000,EDATE($E23,AP$1-1))/(INDEX(요약_월별시즈널리티!$F$7:$F$18,MONTH(EDATE($E23,AP$1-1)))/100))),"")</f>
        <v>3518587.6236489192</v>
      </c>
      <c r="AQ23" cm="1">
        <f t="array" ref="AQ23">IFERROR(IF($A23="","",IF(SUMIFS(RAW_매출A!$J$2:$J$7000,RAW_매출A!$B$2:$B$7000,$A23,RAW_매출A!$A$2:$A$7000,EDATE($E23,AQ$1-1))=0,"",SUMIFS(RAW_매출A!$J$2:$J$7000,RAW_매출A!$B$2:$B$7000,$A23,RAW_매출A!$A$2:$A$7000,EDATE($E23,AQ$1-1))/(INDEX(요약_월별시즈널리티!$F$7:$F$18,MONTH(EDATE($E23,AQ$1-1)))/100))),"")</f>
        <v>2740089.2121291352</v>
      </c>
      <c r="AR23" cm="1">
        <f t="array" ref="AR23">IFERROR(IF($A23="","",IF(SUMIFS(RAW_매출A!$J$2:$J$7000,RAW_매출A!$B$2:$B$7000,$A23,RAW_매출A!$A$2:$A$7000,EDATE($E23,AR$1-1))=0,"",SUMIFS(RAW_매출A!$J$2:$J$7000,RAW_매출A!$B$2:$B$7000,$A23,RAW_매출A!$A$2:$A$7000,EDATE($E23,AR$1-1))/(INDEX(요약_월별시즈널리티!$F$7:$F$18,MONTH(EDATE($E23,AR$1-1)))/100))),"")</f>
        <v>3067519.1364950147</v>
      </c>
      <c r="AS23" cm="1">
        <f t="array" ref="AS23">IFERROR(IF($A23="","",IF(SUMIFS(RAW_매출A!$J$2:$J$7000,RAW_매출A!$B$2:$B$7000,$A23,RAW_매출A!$A$2:$A$7000,EDATE($E23,AS$1-1))=0,"",SUMIFS(RAW_매출A!$J$2:$J$7000,RAW_매출A!$B$2:$B$7000,$A23,RAW_매출A!$A$2:$A$7000,EDATE($E23,AS$1-1))/(INDEX(요약_월별시즈널리티!$F$7:$F$18,MONTH(EDATE($E23,AS$1-1)))/100))),"")</f>
        <v>2600788.4025645535</v>
      </c>
      <c r="AT23" cm="1">
        <f t="array" ref="AT23">IFERROR(IF($A23="","",IF(SUMIFS(RAW_매출A!$J$2:$J$7000,RAW_매출A!$B$2:$B$7000,$A23,RAW_매출A!$A$2:$A$7000,EDATE($E23,AT$1-1))=0,"",SUMIFS(RAW_매출A!$J$2:$J$7000,RAW_매출A!$B$2:$B$7000,$A23,RAW_매출A!$A$2:$A$7000,EDATE($E23,AT$1-1))/(INDEX(요약_월별시즈널리티!$F$7:$F$18,MONTH(EDATE($E23,AT$1-1)))/100))),"")</f>
        <v>3077747.176290337</v>
      </c>
      <c r="AU23" cm="1">
        <f t="array" ref="AU23">IFERROR(IF($A23="","",IF(SUMIFS(RAW_매출A!$J$2:$J$7000,RAW_매출A!$B$2:$B$7000,$A23,RAW_매출A!$A$2:$A$7000,EDATE($E23,AU$1-1))=0,"",SUMIFS(RAW_매출A!$J$2:$J$7000,RAW_매출A!$B$2:$B$7000,$A23,RAW_매출A!$A$2:$A$7000,EDATE($E23,AU$1-1))/(INDEX(요약_월별시즈널리티!$F$7:$F$18,MONTH(EDATE($E23,AU$1-1)))/100))),"")</f>
        <v>3695288.8304699301</v>
      </c>
      <c r="AV23" cm="1">
        <f t="array" ref="AV23">IFERROR(IF($A23="","",IF(SUMIFS(RAW_매출A!$J$2:$J$7000,RAW_매출A!$B$2:$B$7000,$A23,RAW_매출A!$A$2:$A$7000,EDATE($E23,AV$1-1))=0,"",SUMIFS(RAW_매출A!$J$2:$J$7000,RAW_매출A!$B$2:$B$7000,$A23,RAW_매출A!$A$2:$A$7000,EDATE($E23,AV$1-1))/(INDEX(요약_월별시즈널리티!$F$7:$F$18,MONTH(EDATE($E23,AV$1-1)))/100))),"")</f>
        <v>4162393.5167937335</v>
      </c>
      <c r="AW23" cm="1">
        <f t="array" ref="AW23">IFERROR(IF($A23="","",IF(SUMIFS(RAW_매출A!$J$2:$J$7000,RAW_매출A!$B$2:$B$7000,$A23,RAW_매출A!$A$2:$A$7000,EDATE($E23,AW$1-1))=0,"",SUMIFS(RAW_매출A!$J$2:$J$7000,RAW_매출A!$B$2:$B$7000,$A23,RAW_매출A!$A$2:$A$7000,EDATE($E23,AW$1-1))/(INDEX(요약_월별시즈널리티!$F$7:$F$18,MONTH(EDATE($E23,AW$1-1)))/100))),"")</f>
        <v>3557906.1696913256</v>
      </c>
      <c r="AX23" cm="1">
        <f t="array" ref="AX23">IFERROR(IF($A23="","",IF(SUMIFS(RAW_매출A!$J$2:$J$7000,RAW_매출A!$B$2:$B$7000,$A23,RAW_매출A!$A$2:$A$7000,EDATE($E23,AX$1-1))=0,"",SUMIFS(RAW_매출A!$J$2:$J$7000,RAW_매출A!$B$2:$B$7000,$A23,RAW_매출A!$A$2:$A$7000,EDATE($E23,AX$1-1))/(INDEX(요약_월별시즈널리티!$F$7:$F$18,MONTH(EDATE($E23,AX$1-1)))/100))),"")</f>
        <v>3443362.0315907542</v>
      </c>
      <c r="AY23" cm="1">
        <f t="array" ref="AY23">IFERROR(IF($A23="","",IF(SUMIFS(RAW_매출A!$J$2:$J$7000,RAW_매출A!$B$2:$B$7000,$A23,RAW_매출A!$A$2:$A$7000,EDATE($E23,AY$1-1))=0,"",SUMIFS(RAW_매출A!$J$2:$J$7000,RAW_매출A!$B$2:$B$7000,$A23,RAW_매출A!$A$2:$A$7000,EDATE($E23,AY$1-1))/(INDEX(요약_월별시즈널리티!$F$7:$F$18,MONTH(EDATE($E23,AY$1-1)))/100))),"")</f>
        <v>4330407.9635354821</v>
      </c>
      <c r="AZ23" cm="1">
        <f t="array" ref="AZ23">IFERROR(IF($A23="","",IF(SUMIFS(RAW_매출A!$J$2:$J$7000,RAW_매출A!$B$2:$B$7000,$A23,RAW_매출A!$A$2:$A$7000,EDATE($E23,AZ$1-1))=0,"",SUMIFS(RAW_매출A!$J$2:$J$7000,RAW_매출A!$B$2:$B$7000,$A23,RAW_매출A!$A$2:$A$7000,EDATE($E23,AZ$1-1))/(INDEX(요약_월별시즈널리티!$F$7:$F$18,MONTH(EDATE($E23,AZ$1-1)))/100))),"")</f>
        <v>3646076.4474902097</v>
      </c>
      <c r="BA23" cm="1">
        <f t="array" ref="BA23">IFERROR(IF($A23="","",IF(SUMIFS(RAW_매출A!$J$2:$J$7000,RAW_매출A!$B$2:$B$7000,$A23,RAW_매출A!$A$2:$A$7000,EDATE($E23,BA$1-1))=0,"",SUMIFS(RAW_매출A!$J$2:$J$7000,RAW_매출A!$B$2:$B$7000,$A23,RAW_매출A!$A$2:$A$7000,EDATE($E23,BA$1-1))/(INDEX(요약_월별시즈널리티!$F$7:$F$18,MONTH(EDATE($E23,BA$1-1)))/100))),"")</f>
        <v>3445182.4315716047</v>
      </c>
      <c r="BB23" cm="1">
        <f t="array" ref="BB23">IFERROR(IF($A23="","",IF(SUMIFS(RAW_매출A!$J$2:$J$7000,RAW_매출A!$B$2:$B$7000,$A23,RAW_매출A!$A$2:$A$7000,EDATE($E23,BB$1-1))=0,"",SUMIFS(RAW_매출A!$J$2:$J$7000,RAW_매출A!$B$2:$B$7000,$A23,RAW_매출A!$A$2:$A$7000,EDATE($E23,BB$1-1))/(INDEX(요약_월별시즈널리티!$F$7:$F$18,MONTH(EDATE($E23,BB$1-1)))/100))),"")</f>
        <v>3585583.1384434868</v>
      </c>
      <c r="BC23" cm="1">
        <f t="array" ref="BC23">IFERROR(IF($A23="","",IF(SUMIFS(RAW_매출A!$J$2:$J$7000,RAW_매출A!$B$2:$B$7000,$A23,RAW_매출A!$A$2:$A$7000,EDATE($E23,BC$1-1))=0,"",SUMIFS(RAW_매출A!$J$2:$J$7000,RAW_매출A!$B$2:$B$7000,$A23,RAW_매출A!$A$2:$A$7000,EDATE($E23,BC$1-1))/(INDEX(요약_월별시즈널리티!$F$7:$F$18,MONTH(EDATE($E23,BC$1-1)))/100))),"")</f>
        <v>3326005.939867835</v>
      </c>
      <c r="BD23" cm="1">
        <f t="array" ref="BD23">IFERROR(IF($A23="","",IF(SUMIFS(RAW_매출A!$J$2:$J$7000,RAW_매출A!$B$2:$B$7000,$A23,RAW_매출A!$A$2:$A$7000,EDATE($E23,BD$1-1))=0,"",SUMIFS(RAW_매출A!$J$2:$J$7000,RAW_매출A!$B$2:$B$7000,$A23,RAW_매출A!$A$2:$A$7000,EDATE($E23,BD$1-1))/(INDEX(요약_월별시즈널리티!$F$7:$F$18,MONTH(EDATE($E23,BD$1-1)))/100))),"")</f>
        <v>3585918.4946211469</v>
      </c>
      <c r="BE23" cm="1">
        <f t="array" ref="BE23">IFERROR(IF($A23="","",IF(SUMIFS(RAW_매출A!$J$2:$J$7000,RAW_매출A!$B$2:$B$7000,$A23,RAW_매출A!$A$2:$A$7000,EDATE($E23,BE$1-1))=0,"",SUMIFS(RAW_매출A!$J$2:$J$7000,RAW_매출A!$B$2:$B$7000,$A23,RAW_매출A!$A$2:$A$7000,EDATE($E23,BE$1-1))/(INDEX(요약_월별시즈널리티!$F$7:$F$18,MONTH(EDATE($E23,BE$1-1)))/100))),"")</f>
        <v>3270629.5931384796</v>
      </c>
      <c r="BF23" cm="1">
        <f t="array" ref="BF23">IFERROR(IF($A23="","",IF(SUMIFS(RAW_매출A!$J$2:$J$7000,RAW_매출A!$B$2:$B$7000,$A23,RAW_매출A!$A$2:$A$7000,EDATE($E23,BF$1-1))=0,"",SUMIFS(RAW_매출A!$J$2:$J$7000,RAW_매출A!$B$2:$B$7000,$A23,RAW_매출A!$A$2:$A$7000,EDATE($E23,BF$1-1))/(INDEX(요약_월별시즈널리티!$F$7:$F$18,MONTH(EDATE($E23,BF$1-1)))/100))),"")</f>
        <v>3239783.4113230989</v>
      </c>
      <c r="BG23" cm="1">
        <f t="array" ref="BG23">IFERROR(IF($A23="","",IF(SUMIFS(RAW_매출A!$J$2:$J$7000,RAW_매출A!$B$2:$B$7000,$A23,RAW_매출A!$A$2:$A$7000,EDATE($E23,BG$1-1))=0,"",SUMIFS(RAW_매출A!$J$2:$J$7000,RAW_매출A!$B$2:$B$7000,$A23,RAW_매출A!$A$2:$A$7000,EDATE($E23,BG$1-1))/(INDEX(요약_월별시즈널리티!$F$7:$F$18,MONTH(EDATE($E23,BG$1-1)))/100))),"")</f>
        <v>3414184.7723445324</v>
      </c>
      <c r="BH23" cm="1">
        <f t="array" ref="BH23">IFERROR(IF($A23="","",IF(SUMIFS(RAW_매출A!$J$2:$J$7000,RAW_매출A!$B$2:$B$7000,$A23,RAW_매출A!$A$2:$A$7000,EDATE($E23,BH$1-1))=0,"",SUMIFS(RAW_매출A!$J$2:$J$7000,RAW_매출A!$B$2:$B$7000,$A23,RAW_매출A!$A$2:$A$7000,EDATE($E23,BH$1-1))/(INDEX(요약_월별시즈널리티!$F$7:$F$18,MONTH(EDATE($E23,BH$1-1)))/100))),"")</f>
        <v>4233677.4608283034</v>
      </c>
      <c r="BI23" cm="1">
        <f t="array" ref="BI23">IFERROR(IF($A23="","",IF(SUMIFS(RAW_매출A!$J$2:$J$7000,RAW_매출A!$B$2:$B$7000,$A23,RAW_매출A!$A$2:$A$7000,EDATE($E23,BI$1-1))=0,"",SUMIFS(RAW_매출A!$J$2:$J$7000,RAW_매출A!$B$2:$B$7000,$A23,RAW_매출A!$A$2:$A$7000,EDATE($E23,BI$1-1))/(INDEX(요약_월별시즈널리티!$F$7:$F$18,MONTH(EDATE($E23,BI$1-1)))/100))),"")</f>
        <v>3835716.3217130536</v>
      </c>
      <c r="BJ23" cm="1">
        <f t="array" ref="BJ23">IFERROR(IF($A23="","",IF(SUMIFS(RAW_매출A!$J$2:$J$7000,RAW_매출A!$B$2:$B$7000,$A23,RAW_매출A!$A$2:$A$7000,EDATE($E23,BJ$1-1))=0,"",SUMIFS(RAW_매출A!$J$2:$J$7000,RAW_매출A!$B$2:$B$7000,$A23,RAW_매출A!$A$2:$A$7000,EDATE($E23,BJ$1-1))/(INDEX(요약_월별시즈널리티!$F$7:$F$18,MONTH(EDATE($E23,BJ$1-1)))/100))),"")</f>
        <v>4211178.9611417847</v>
      </c>
      <c r="BK23" cm="1">
        <f t="array" ref="BK23">IFERROR(IF($A23="","",IF(SUMIFS(RAW_매출A!$J$2:$J$7000,RAW_매출A!$B$2:$B$7000,$A23,RAW_매출A!$A$2:$A$7000,EDATE($E23,BK$1-1))=0,"",SUMIFS(RAW_매출A!$J$2:$J$7000,RAW_매출A!$B$2:$B$7000,$A23,RAW_매출A!$A$2:$A$7000,EDATE($E23,BK$1-1))/(INDEX(요약_월별시즈널리티!$F$7:$F$18,MONTH(EDATE($E23,BK$1-1)))/100))),"")</f>
        <v>4342604.8654821496</v>
      </c>
      <c r="BL23" cm="1">
        <f t="array" ref="BL23">IFERROR(IF($A23="","",IF(SUMIFS(RAW_매출A!$J$2:$J$7000,RAW_매출A!$B$2:$B$7000,$A23,RAW_매출A!$A$2:$A$7000,EDATE($E23,BL$1-1))=0,"",SUMIFS(RAW_매출A!$J$2:$J$7000,RAW_매출A!$B$2:$B$7000,$A23,RAW_매출A!$A$2:$A$7000,EDATE($E23,BL$1-1))/(INDEX(요약_월별시즈널리티!$F$7:$F$18,MONTH(EDATE($E23,BL$1-1)))/100))),"")</f>
        <v>4191883.2040162864</v>
      </c>
      <c r="BM23" cm="1">
        <f t="array" ref="BM23">IFERROR(IF($A23="","",IF(SUMIFS(RAW_매출A!$J$2:$J$7000,RAW_매출A!$B$2:$B$7000,$A23,RAW_매출A!$A$2:$A$7000,EDATE($E23,BM$1-1))=0,"",SUMIFS(RAW_매출A!$J$2:$J$7000,RAW_매출A!$B$2:$B$7000,$A23,RAW_매출A!$A$2:$A$7000,EDATE($E23,BM$1-1))/(INDEX(요약_월별시즈널리티!$F$7:$F$18,MONTH(EDATE($E23,BM$1-1)))/100))),"")</f>
        <v>3828498.2825495149</v>
      </c>
      <c r="BN23" cm="1">
        <f t="array" ref="BN23">IFERROR(IF($A23="","",IF(SUMIFS(RAW_매출A!$J$2:$J$7000,RAW_매출A!$B$2:$B$7000,$A23,RAW_매출A!$A$2:$A$7000,EDATE($E23,BN$1-1))=0,"",SUMIFS(RAW_매출A!$J$2:$J$7000,RAW_매출A!$B$2:$B$7000,$A23,RAW_매출A!$A$2:$A$7000,EDATE($E23,BN$1-1))/(INDEX(요약_월별시즈널리티!$F$7:$F$18,MONTH(EDATE($E23,BN$1-1)))/100))),"")</f>
        <v>4030812.4215627806</v>
      </c>
    </row>
    <row r="24" spans="1:66" x14ac:dyDescent="0.3">
      <c r="A24" t="str">
        <f>세팅!A25</f>
        <v>(1009) #진시스장항점</v>
      </c>
      <c r="B24" t="str">
        <f>세팅!B25</f>
        <v>150-3</v>
      </c>
      <c r="C24">
        <f t="shared" si="0"/>
        <v>3</v>
      </c>
      <c r="D24" t="str">
        <f t="shared" si="1"/>
        <v>3+</v>
      </c>
      <c r="E24" s="1">
        <f>세팅!D25</f>
        <v>44044</v>
      </c>
      <c r="F24">
        <f t="shared" si="2"/>
        <v>2890920.0183948386</v>
      </c>
      <c r="G24" cm="1">
        <f t="array" ref="G24">IFERROR(IF($A24="","",IF(SUMIFS(RAW_매출A!$J$2:$J$7000,RAW_매출A!$B$2:$B$7000,$A24,RAW_매출A!$A$2:$A$7000,EDATE($E24,G$1-1))=0,"",SUMIFS(RAW_매출A!$J$2:$J$7000,RAW_매출A!$B$2:$B$7000,$A24,RAW_매출A!$A$2:$A$7000,EDATE($E24,G$1-1))/(INDEX(요약_월별시즈널리티!$F$7:$F$18,MONTH(EDATE($E24,G$1-1)))/100))),"")</f>
        <v>3660142.1276200749</v>
      </c>
      <c r="H24" cm="1">
        <f t="array" ref="H24">IFERROR(IF($A24="","",IF(SUMIFS(RAW_매출A!$J$2:$J$7000,RAW_매출A!$B$2:$B$7000,$A24,RAW_매출A!$A$2:$A$7000,EDATE($E24,H$1-1))=0,"",SUMIFS(RAW_매출A!$J$2:$J$7000,RAW_매출A!$B$2:$B$7000,$A24,RAW_매출A!$A$2:$A$7000,EDATE($E24,H$1-1))/(INDEX(요약_월별시즈널리티!$F$7:$F$18,MONTH(EDATE($E24,H$1-1)))/100))),"")</f>
        <v>2349096.9680808103</v>
      </c>
      <c r="I24" cm="1">
        <f t="array" ref="I24">IFERROR(IF($A24="","",IF(SUMIFS(RAW_매출A!$J$2:$J$7000,RAW_매출A!$B$2:$B$7000,$A24,RAW_매출A!$A$2:$A$7000,EDATE($E24,I$1-1))=0,"",SUMIFS(RAW_매출A!$J$2:$J$7000,RAW_매출A!$B$2:$B$7000,$A24,RAW_매출A!$A$2:$A$7000,EDATE($E24,I$1-1))/(INDEX(요약_월별시즈널리티!$F$7:$F$18,MONTH(EDATE($E24,I$1-1)))/100))),"")</f>
        <v>2813281.0948552336</v>
      </c>
      <c r="J24" s="28" cm="1">
        <f t="array" ref="J24">IFERROR(IF($A24="","",IF(SUMIFS(RAW_매출A!$J$2:$J$7000,RAW_매출A!$B$2:$B$7000,$A24,RAW_매출A!$A$2:$A$7000,EDATE($E24,J$1-1))=0,"",SUMIFS(RAW_매출A!$J$2:$J$7000,RAW_매출A!$B$2:$B$7000,$A24,RAW_매출A!$A$2:$A$7000,EDATE($E24,J$1-1))/(INDEX(요약_월별시즈널리티!$F$7:$F$18,MONTH(EDATE($E24,J$1-1)))/100))),"")</f>
        <v>2438707.7696987707</v>
      </c>
      <c r="K24" s="28" cm="1">
        <f t="array" ref="K24">IFERROR(IF($A24="","",IF(SUMIFS(RAW_매출A!$J$2:$J$7000,RAW_매출A!$B$2:$B$7000,$A24,RAW_매출A!$A$2:$A$7000,EDATE($E24,K$1-1))=0,"",SUMIFS(RAW_매출A!$J$2:$J$7000,RAW_매출A!$B$2:$B$7000,$A24,RAW_매출A!$A$2:$A$7000,EDATE($E24,K$1-1))/(INDEX(요약_월별시즈널리티!$F$7:$F$18,MONTH(EDATE($E24,K$1-1)))/100))),"")</f>
        <v>2539391.4983338867</v>
      </c>
      <c r="L24" s="28" cm="1">
        <f t="array" ref="L24">IFERROR(IF($A24="","",IF(SUMIFS(RAW_매출A!$J$2:$J$7000,RAW_매출A!$B$2:$B$7000,$A24,RAW_매출A!$A$2:$A$7000,EDATE($E24,L$1-1))=0,"",SUMIFS(RAW_매출A!$J$2:$J$7000,RAW_매출A!$B$2:$B$7000,$A24,RAW_매출A!$A$2:$A$7000,EDATE($E24,L$1-1))/(INDEX(요약_월별시즈널리티!$F$7:$F$18,MONTH(EDATE($E24,L$1-1)))/100))),"")</f>
        <v>3205525.4845565404</v>
      </c>
      <c r="M24" s="28" cm="1">
        <f t="array" ref="M24">IFERROR(IF($A24="","",IF(SUMIFS(RAW_매출A!$J$2:$J$7000,RAW_매출A!$B$2:$B$7000,$A24,RAW_매출A!$A$2:$A$7000,EDATE($E24,M$1-1))=0,"",SUMIFS(RAW_매출A!$J$2:$J$7000,RAW_매출A!$B$2:$B$7000,$A24,RAW_매출A!$A$2:$A$7000,EDATE($E24,M$1-1))/(INDEX(요약_월별시즈널리티!$F$7:$F$18,MONTH(EDATE($E24,M$1-1)))/100))),"")</f>
        <v>3091788.7605424672</v>
      </c>
      <c r="N24" s="28" cm="1">
        <f t="array" ref="N24">IFERROR(IF($A24="","",IF(SUMIFS(RAW_매출A!$J$2:$J$7000,RAW_매출A!$B$2:$B$7000,$A24,RAW_매출A!$A$2:$A$7000,EDATE($E24,N$1-1))=0,"",SUMIFS(RAW_매출A!$J$2:$J$7000,RAW_매출A!$B$2:$B$7000,$A24,RAW_매출A!$A$2:$A$7000,EDATE($E24,N$1-1))/(INDEX(요약_월별시즈널리티!$F$7:$F$18,MONTH(EDATE($E24,N$1-1)))/100))),"")</f>
        <v>3178912.3380017872</v>
      </c>
      <c r="O24" s="28" cm="1">
        <f t="array" ref="O24">IFERROR(IF($A24="","",IF(SUMIFS(RAW_매출A!$J$2:$J$7000,RAW_매출A!$B$2:$B$7000,$A24,RAW_매출A!$A$2:$A$7000,EDATE($E24,O$1-1))=0,"",SUMIFS(RAW_매출A!$J$2:$J$7000,RAW_매출A!$B$2:$B$7000,$A24,RAW_매출A!$A$2:$A$7000,EDATE($E24,O$1-1))/(INDEX(요약_월별시즈널리티!$F$7:$F$18,MONTH(EDATE($E24,O$1-1)))/100))),"")</f>
        <v>2891194.2592355763</v>
      </c>
      <c r="P24" cm="1">
        <f t="array" ref="P24">IFERROR(IF($A24="","",IF(SUMIFS(RAW_매출A!$J$2:$J$7000,RAW_매출A!$B$2:$B$7000,$A24,RAW_매출A!$A$2:$A$7000,EDATE($E24,P$1-1))=0,"",SUMIFS(RAW_매출A!$J$2:$J$7000,RAW_매출A!$B$2:$B$7000,$A24,RAW_매출A!$A$2:$A$7000,EDATE($E24,P$1-1))/(INDEX(요약_월별시즈널리티!$F$7:$F$18,MONTH(EDATE($E24,P$1-1)))/100))),"")</f>
        <v>3008533.1562991873</v>
      </c>
      <c r="Q24" cm="1">
        <f t="array" ref="Q24">IFERROR(IF($A24="","",IF(SUMIFS(RAW_매출A!$J$2:$J$7000,RAW_매출A!$B$2:$B$7000,$A24,RAW_매출A!$A$2:$A$7000,EDATE($E24,Q$1-1))=0,"",SUMIFS(RAW_매출A!$J$2:$J$7000,RAW_매출A!$B$2:$B$7000,$A24,RAW_매출A!$A$2:$A$7000,EDATE($E24,Q$1-1))/(INDEX(요약_월별시즈널리티!$F$7:$F$18,MONTH(EDATE($E24,Q$1-1)))/100))),"")</f>
        <v>2407070.6030722787</v>
      </c>
      <c r="R24" cm="1">
        <f t="array" ref="R24">IFERROR(IF($A24="","",IF(SUMIFS(RAW_매출A!$J$2:$J$7000,RAW_매출A!$B$2:$B$7000,$A24,RAW_매출A!$A$2:$A$7000,EDATE($E24,R$1-1))=0,"",SUMIFS(RAW_매출A!$J$2:$J$7000,RAW_매출A!$B$2:$B$7000,$A24,RAW_매출A!$A$2:$A$7000,EDATE($E24,R$1-1))/(INDEX(요약_월별시즈널리티!$F$7:$F$18,MONTH(EDATE($E24,R$1-1)))/100))),"")</f>
        <v>2403068.8359579975</v>
      </c>
      <c r="S24" cm="1">
        <f t="array" ref="S24">IFERROR(IF($A24="","",IF(SUMIFS(RAW_매출A!$J$2:$J$7000,RAW_매출A!$B$2:$B$7000,$A24,RAW_매출A!$A$2:$A$7000,EDATE($E24,S$1-1))=0,"",SUMIFS(RAW_매출A!$J$2:$J$7000,RAW_매출A!$B$2:$B$7000,$A24,RAW_매출A!$A$2:$A$7000,EDATE($E24,S$1-1))/(INDEX(요약_월별시즈널리티!$F$7:$F$18,MONTH(EDATE($E24,S$1-1)))/100))),"")</f>
        <v>2099265.4526874768</v>
      </c>
      <c r="T24" cm="1">
        <f t="array" ref="T24">IFERROR(IF($A24="","",IF(SUMIFS(RAW_매출A!$J$2:$J$7000,RAW_매출A!$B$2:$B$7000,$A24,RAW_매출A!$A$2:$A$7000,EDATE($E24,T$1-1))=0,"",SUMIFS(RAW_매출A!$J$2:$J$7000,RAW_매출A!$B$2:$B$7000,$A24,RAW_매출A!$A$2:$A$7000,EDATE($E24,T$1-1))/(INDEX(요약_월별시즈널리티!$F$7:$F$18,MONTH(EDATE($E24,T$1-1)))/100))),"")</f>
        <v>2130866.6587586775</v>
      </c>
      <c r="U24" cm="1">
        <f t="array" ref="U24">IFERROR(IF($A24="","",IF(SUMIFS(RAW_매출A!$J$2:$J$7000,RAW_매출A!$B$2:$B$7000,$A24,RAW_매출A!$A$2:$A$7000,EDATE($E24,U$1-1))=0,"",SUMIFS(RAW_매출A!$J$2:$J$7000,RAW_매출A!$B$2:$B$7000,$A24,RAW_매출A!$A$2:$A$7000,EDATE($E24,U$1-1))/(INDEX(요약_월별시즈널리티!$F$7:$F$18,MONTH(EDATE($E24,U$1-1)))/100))),"")</f>
        <v>2307461.4588891035</v>
      </c>
      <c r="V24" cm="1">
        <f t="array" ref="V24">IFERROR(IF($A24="","",IF(SUMIFS(RAW_매출A!$J$2:$J$7000,RAW_매출A!$B$2:$B$7000,$A24,RAW_매출A!$A$2:$A$7000,EDATE($E24,V$1-1))=0,"",SUMIFS(RAW_매출A!$J$2:$J$7000,RAW_매출A!$B$2:$B$7000,$A24,RAW_매출A!$A$2:$A$7000,EDATE($E24,V$1-1))/(INDEX(요약_월별시즈널리티!$F$7:$F$18,MONTH(EDATE($E24,V$1-1)))/100))),"")</f>
        <v>2395197.1505702343</v>
      </c>
      <c r="W24" cm="1">
        <f t="array" ref="W24">IFERROR(IF($A24="","",IF(SUMIFS(RAW_매출A!$J$2:$J$7000,RAW_매출A!$B$2:$B$7000,$A24,RAW_매출A!$A$2:$A$7000,EDATE($E24,W$1-1))=0,"",SUMIFS(RAW_매출A!$J$2:$J$7000,RAW_매출A!$B$2:$B$7000,$A24,RAW_매출A!$A$2:$A$7000,EDATE($E24,W$1-1))/(INDEX(요약_월별시즈널리티!$F$7:$F$18,MONTH(EDATE($E24,W$1-1)))/100))),"")</f>
        <v>2780169.1678405451</v>
      </c>
      <c r="X24" cm="1">
        <f t="array" ref="X24">IFERROR(IF($A24="","",IF(SUMIFS(RAW_매출A!$J$2:$J$7000,RAW_매출A!$B$2:$B$7000,$A24,RAW_매출A!$A$2:$A$7000,EDATE($E24,X$1-1))=0,"",SUMIFS(RAW_매출A!$J$2:$J$7000,RAW_매출A!$B$2:$B$7000,$A24,RAW_매출A!$A$2:$A$7000,EDATE($E24,X$1-1))/(INDEX(요약_월별시즈널리티!$F$7:$F$18,MONTH(EDATE($E24,X$1-1)))/100))),"")</f>
        <v>2700748.5962242135</v>
      </c>
      <c r="Y24" cm="1">
        <f t="array" ref="Y24">IFERROR(IF($A24="","",IF(SUMIFS(RAW_매출A!$J$2:$J$7000,RAW_매출A!$B$2:$B$7000,$A24,RAW_매출A!$A$2:$A$7000,EDATE($E24,Y$1-1))=0,"",SUMIFS(RAW_매출A!$J$2:$J$7000,RAW_매출A!$B$2:$B$7000,$A24,RAW_매출A!$A$2:$A$7000,EDATE($E24,Y$1-1))/(INDEX(요약_월별시즈널리티!$F$7:$F$18,MONTH(EDATE($E24,Y$1-1)))/100))),"")</f>
        <v>2523141.6565793036</v>
      </c>
      <c r="Z24" cm="1">
        <f t="array" ref="Z24">IFERROR(IF($A24="","",IF(SUMIFS(RAW_매출A!$J$2:$J$7000,RAW_매출A!$B$2:$B$7000,$A24,RAW_매출A!$A$2:$A$7000,EDATE($E24,Z$1-1))=0,"",SUMIFS(RAW_매출A!$J$2:$J$7000,RAW_매출A!$B$2:$B$7000,$A24,RAW_매출A!$A$2:$A$7000,EDATE($E24,Z$1-1))/(INDEX(요약_월별시즈널리티!$F$7:$F$18,MONTH(EDATE($E24,Z$1-1)))/100))),"")</f>
        <v>2828707.1361170323</v>
      </c>
      <c r="AA24" cm="1">
        <f t="array" ref="AA24">IFERROR(IF($A24="","",IF(SUMIFS(RAW_매출A!$J$2:$J$7000,RAW_매출A!$B$2:$B$7000,$A24,RAW_매출A!$A$2:$A$7000,EDATE($E24,AA$1-1))=0,"",SUMIFS(RAW_매출A!$J$2:$J$7000,RAW_매출A!$B$2:$B$7000,$A24,RAW_매출A!$A$2:$A$7000,EDATE($E24,AA$1-1))/(INDEX(요약_월별시즈널리티!$F$7:$F$18,MONTH(EDATE($E24,AA$1-1)))/100))),"")</f>
        <v>3125080.4758339524</v>
      </c>
      <c r="AB24" cm="1">
        <f t="array" ref="AB24">IFERROR(IF($A24="","",IF(SUMIFS(RAW_매출A!$J$2:$J$7000,RAW_매출A!$B$2:$B$7000,$A24,RAW_매출A!$A$2:$A$7000,EDATE($E24,AB$1-1))=0,"",SUMIFS(RAW_매출A!$J$2:$J$7000,RAW_매출A!$B$2:$B$7000,$A24,RAW_매출A!$A$2:$A$7000,EDATE($E24,AB$1-1))/(INDEX(요약_월별시즈널리티!$F$7:$F$18,MONTH(EDATE($E24,AB$1-1)))/100))),"")</f>
        <v>2593887.0566187091</v>
      </c>
      <c r="AC24" cm="1">
        <f t="array" ref="AC24">IFERROR(IF($A24="","",IF(SUMIFS(RAW_매출A!$J$2:$J$7000,RAW_매출A!$B$2:$B$7000,$A24,RAW_매출A!$A$2:$A$7000,EDATE($E24,AC$1-1))=0,"",SUMIFS(RAW_매출A!$J$2:$J$7000,RAW_매출A!$B$2:$B$7000,$A24,RAW_매출A!$A$2:$A$7000,EDATE($E24,AC$1-1))/(INDEX(요약_월별시즈널리티!$F$7:$F$18,MONTH(EDATE($E24,AC$1-1)))/100))),"")</f>
        <v>2728811.1343507245</v>
      </c>
      <c r="AD24" cm="1">
        <f t="array" ref="AD24">IFERROR(IF($A24="","",IF(SUMIFS(RAW_매출A!$J$2:$J$7000,RAW_매출A!$B$2:$B$7000,$A24,RAW_매출A!$A$2:$A$7000,EDATE($E24,AD$1-1))=0,"",SUMIFS(RAW_매출A!$J$2:$J$7000,RAW_매출A!$B$2:$B$7000,$A24,RAW_매출A!$A$2:$A$7000,EDATE($E24,AD$1-1))/(INDEX(요약_월별시즈널리티!$F$7:$F$18,MONTH(EDATE($E24,AD$1-1)))/100))),"")</f>
        <v>2677909.9824915361</v>
      </c>
      <c r="AE24" cm="1">
        <f t="array" ref="AE24">IFERROR(IF($A24="","",IF(SUMIFS(RAW_매출A!$J$2:$J$7000,RAW_매출A!$B$2:$B$7000,$A24,RAW_매출A!$A$2:$A$7000,EDATE($E24,AE$1-1))=0,"",SUMIFS(RAW_매출A!$J$2:$J$7000,RAW_매출A!$B$2:$B$7000,$A24,RAW_매출A!$A$2:$A$7000,EDATE($E24,AE$1-1))/(INDEX(요약_월별시즈널리티!$F$7:$F$18,MONTH(EDATE($E24,AE$1-1)))/100))),"")</f>
        <v>2450580.2994751064</v>
      </c>
      <c r="AF24" cm="1">
        <f t="array" ref="AF24">IFERROR(IF($A24="","",IF(SUMIFS(RAW_매출A!$J$2:$J$7000,RAW_매출A!$B$2:$B$7000,$A24,RAW_매출A!$A$2:$A$7000,EDATE($E24,AF$1-1))=0,"",SUMIFS(RAW_매출A!$J$2:$J$7000,RAW_매출A!$B$2:$B$7000,$A24,RAW_매출A!$A$2:$A$7000,EDATE($E24,AF$1-1))/(INDEX(요약_월별시즈널리티!$F$7:$F$18,MONTH(EDATE($E24,AF$1-1)))/100))),"")</f>
        <v>1057093.6356363648</v>
      </c>
      <c r="AG24" cm="1">
        <f t="array" ref="AG24">IFERROR(IF($A24="","",IF(SUMIFS(RAW_매출A!$J$2:$J$7000,RAW_매출A!$B$2:$B$7000,$A24,RAW_매출A!$A$2:$A$7000,EDATE($E24,AG$1-1))=0,"",SUMIFS(RAW_매출A!$J$2:$J$7000,RAW_매출A!$B$2:$B$7000,$A24,RAW_매출A!$A$2:$A$7000,EDATE($E24,AG$1-1))/(INDEX(요약_월별시즈널리티!$F$7:$F$18,MONTH(EDATE($E24,AG$1-1)))/100))),"")</f>
        <v>1708713.5771636409</v>
      </c>
      <c r="AH24" cm="1">
        <f t="array" ref="AH24">IFERROR(IF($A24="","",IF(SUMIFS(RAW_매출A!$J$2:$J$7000,RAW_매출A!$B$2:$B$7000,$A24,RAW_매출A!$A$2:$A$7000,EDATE($E24,AH$1-1))=0,"",SUMIFS(RAW_매출A!$J$2:$J$7000,RAW_매출A!$B$2:$B$7000,$A24,RAW_매출A!$A$2:$A$7000,EDATE($E24,AH$1-1))/(INDEX(요약_월별시즈널리티!$F$7:$F$18,MONTH(EDATE($E24,AH$1-1)))/100))),"")</f>
        <v>3136472.1046240833</v>
      </c>
      <c r="AI24" cm="1">
        <f t="array" ref="AI24">IFERROR(IF($A24="","",IF(SUMIFS(RAW_매출A!$J$2:$J$7000,RAW_매출A!$B$2:$B$7000,$A24,RAW_매출A!$A$2:$A$7000,EDATE($E24,AI$1-1))=0,"",SUMIFS(RAW_매출A!$J$2:$J$7000,RAW_매출A!$B$2:$B$7000,$A24,RAW_매출A!$A$2:$A$7000,EDATE($E24,AI$1-1))/(INDEX(요약_월별시즈널리티!$F$7:$F$18,MONTH(EDATE($E24,AI$1-1)))/100))),"")</f>
        <v>3663981.9268986261</v>
      </c>
      <c r="AJ24" cm="1">
        <f t="array" ref="AJ24">IFERROR(IF($A24="","",IF(SUMIFS(RAW_매출A!$J$2:$J$7000,RAW_매출A!$B$2:$B$7000,$A24,RAW_매출A!$A$2:$A$7000,EDATE($E24,AJ$1-1))=0,"",SUMIFS(RAW_매출A!$J$2:$J$7000,RAW_매출A!$B$2:$B$7000,$A24,RAW_매출A!$A$2:$A$7000,EDATE($E24,AJ$1-1))/(INDEX(요약_월별시즈널리티!$F$7:$F$18,MONTH(EDATE($E24,AJ$1-1)))/100))),"")</f>
        <v>4560568.5569350505</v>
      </c>
      <c r="AK24" cm="1">
        <f t="array" ref="AK24">IFERROR(IF($A24="","",IF(SUMIFS(RAW_매출A!$J$2:$J$7000,RAW_매출A!$B$2:$B$7000,$A24,RAW_매출A!$A$2:$A$7000,EDATE($E24,AK$1-1))=0,"",SUMIFS(RAW_매출A!$J$2:$J$7000,RAW_매출A!$B$2:$B$7000,$A24,RAW_매출A!$A$2:$A$7000,EDATE($E24,AK$1-1))/(INDEX(요약_월별시즈널리티!$F$7:$F$18,MONTH(EDATE($E24,AK$1-1)))/100))),"")</f>
        <v>3575844.7138430532</v>
      </c>
      <c r="AL24" cm="1">
        <f t="array" ref="AL24">IFERROR(IF($A24="","",IF(SUMIFS(RAW_매출A!$J$2:$J$7000,RAW_매출A!$B$2:$B$7000,$A24,RAW_매출A!$A$2:$A$7000,EDATE($E24,AL$1-1))=0,"",SUMIFS(RAW_매출A!$J$2:$J$7000,RAW_매출A!$B$2:$B$7000,$A24,RAW_매출A!$A$2:$A$7000,EDATE($E24,AL$1-1))/(INDEX(요약_월별시즈널리티!$F$7:$F$18,MONTH(EDATE($E24,AL$1-1)))/100))),"")</f>
        <v>4097905.1246109148</v>
      </c>
      <c r="AM24" cm="1">
        <f t="array" ref="AM24">IFERROR(IF($A24="","",IF(SUMIFS(RAW_매출A!$J$2:$J$7000,RAW_매출A!$B$2:$B$7000,$A24,RAW_매출A!$A$2:$A$7000,EDATE($E24,AM$1-1))=0,"",SUMIFS(RAW_매출A!$J$2:$J$7000,RAW_매출A!$B$2:$B$7000,$A24,RAW_매출A!$A$2:$A$7000,EDATE($E24,AM$1-1))/(INDEX(요약_월별시즈널리티!$F$7:$F$18,MONTH(EDATE($E24,AM$1-1)))/100))),"")</f>
        <v>3915547.494093772</v>
      </c>
      <c r="AN24" cm="1">
        <f t="array" ref="AN24">IFERROR(IF($A24="","",IF(SUMIFS(RAW_매출A!$J$2:$J$7000,RAW_매출A!$B$2:$B$7000,$A24,RAW_매출A!$A$2:$A$7000,EDATE($E24,AN$1-1))=0,"",SUMIFS(RAW_매출A!$J$2:$J$7000,RAW_매출A!$B$2:$B$7000,$A24,RAW_매출A!$A$2:$A$7000,EDATE($E24,AN$1-1))/(INDEX(요약_월별시즈널리티!$F$7:$F$18,MONTH(EDATE($E24,AN$1-1)))/100))),"")</f>
        <v>4013592.0246022912</v>
      </c>
      <c r="AO24" cm="1">
        <f t="array" ref="AO24">IFERROR(IF($A24="","",IF(SUMIFS(RAW_매출A!$J$2:$J$7000,RAW_매출A!$B$2:$B$7000,$A24,RAW_매출A!$A$2:$A$7000,EDATE($E24,AO$1-1))=0,"",SUMIFS(RAW_매출A!$J$2:$J$7000,RAW_매출A!$B$2:$B$7000,$A24,RAW_매출A!$A$2:$A$7000,EDATE($E24,AO$1-1))/(INDEX(요약_월별시즈널리티!$F$7:$F$18,MONTH(EDATE($E24,AO$1-1)))/100))),"")</f>
        <v>3741316.0357764228</v>
      </c>
      <c r="AP24" cm="1">
        <f t="array" ref="AP24">IFERROR(IF($A24="","",IF(SUMIFS(RAW_매출A!$J$2:$J$7000,RAW_매출A!$B$2:$B$7000,$A24,RAW_매출A!$A$2:$A$7000,EDATE($E24,AP$1-1))=0,"",SUMIFS(RAW_매출A!$J$2:$J$7000,RAW_매출A!$B$2:$B$7000,$A24,RAW_매출A!$A$2:$A$7000,EDATE($E24,AP$1-1))/(INDEX(요약_월별시즈널리티!$F$7:$F$18,MONTH(EDATE($E24,AP$1-1)))/100))),"")</f>
        <v>5063114.6215771763</v>
      </c>
      <c r="AQ24" cm="1">
        <f t="array" ref="AQ24">IFERROR(IF($A24="","",IF(SUMIFS(RAW_매출A!$J$2:$J$7000,RAW_매출A!$B$2:$B$7000,$A24,RAW_매출A!$A$2:$A$7000,EDATE($E24,AQ$1-1))=0,"",SUMIFS(RAW_매출A!$J$2:$J$7000,RAW_매출A!$B$2:$B$7000,$A24,RAW_매출A!$A$2:$A$7000,EDATE($E24,AQ$1-1))/(INDEX(요약_월별시즈널리티!$F$7:$F$18,MONTH(EDATE($E24,AQ$1-1)))/100))),"")</f>
        <v>4231457.4851575596</v>
      </c>
      <c r="AR24" cm="1">
        <f t="array" ref="AR24">IFERROR(IF($A24="","",IF(SUMIFS(RAW_매출A!$J$2:$J$7000,RAW_매출A!$B$2:$B$7000,$A24,RAW_매출A!$A$2:$A$7000,EDATE($E24,AR$1-1))=0,"",SUMIFS(RAW_매출A!$J$2:$J$7000,RAW_매출A!$B$2:$B$7000,$A24,RAW_매출A!$A$2:$A$7000,EDATE($E24,AR$1-1))/(INDEX(요약_월별시즈널리티!$F$7:$F$18,MONTH(EDATE($E24,AR$1-1)))/100))),"")</f>
        <v>4476967.3296863232</v>
      </c>
      <c r="AS24" cm="1">
        <f t="array" ref="AS24">IFERROR(IF($A24="","",IF(SUMIFS(RAW_매출A!$J$2:$J$7000,RAW_매출A!$B$2:$B$7000,$A24,RAW_매출A!$A$2:$A$7000,EDATE($E24,AS$1-1))=0,"",SUMIFS(RAW_매출A!$J$2:$J$7000,RAW_매출A!$B$2:$B$7000,$A24,RAW_매출A!$A$2:$A$7000,EDATE($E24,AS$1-1))/(INDEX(요약_월별시즈널리티!$F$7:$F$18,MONTH(EDATE($E24,AS$1-1)))/100))),"")</f>
        <v>4039982.3840633277</v>
      </c>
      <c r="AT24" cm="1">
        <f t="array" ref="AT24">IFERROR(IF($A24="","",IF(SUMIFS(RAW_매출A!$J$2:$J$7000,RAW_매출A!$B$2:$B$7000,$A24,RAW_매출A!$A$2:$A$7000,EDATE($E24,AT$1-1))=0,"",SUMIFS(RAW_매출A!$J$2:$J$7000,RAW_매출A!$B$2:$B$7000,$A24,RAW_매출A!$A$2:$A$7000,EDATE($E24,AT$1-1))/(INDEX(요약_월별시즈널리티!$F$7:$F$18,MONTH(EDATE($E24,AT$1-1)))/100))),"")</f>
        <v>4026893.3928562808</v>
      </c>
      <c r="AU24" cm="1">
        <f t="array" ref="AU24">IFERROR(IF($A24="","",IF(SUMIFS(RAW_매출A!$J$2:$J$7000,RAW_매출A!$B$2:$B$7000,$A24,RAW_매출A!$A$2:$A$7000,EDATE($E24,AU$1-1))=0,"",SUMIFS(RAW_매출A!$J$2:$J$7000,RAW_매출A!$B$2:$B$7000,$A24,RAW_매출A!$A$2:$A$7000,EDATE($E24,AU$1-1))/(INDEX(요약_월별시즈널리티!$F$7:$F$18,MONTH(EDATE($E24,AU$1-1)))/100))),"")</f>
        <v>4406579.7440981399</v>
      </c>
      <c r="AV24" cm="1">
        <f t="array" ref="AV24">IFERROR(IF($A24="","",IF(SUMIFS(RAW_매출A!$J$2:$J$7000,RAW_매출A!$B$2:$B$7000,$A24,RAW_매출A!$A$2:$A$7000,EDATE($E24,AV$1-1))=0,"",SUMIFS(RAW_매출A!$J$2:$J$7000,RAW_매출A!$B$2:$B$7000,$A24,RAW_매출A!$A$2:$A$7000,EDATE($E24,AV$1-1))/(INDEX(요약_월별시즈널리티!$F$7:$F$18,MONTH(EDATE($E24,AV$1-1)))/100))),"")</f>
        <v>5217712.2666203566</v>
      </c>
      <c r="AW24" cm="1">
        <f t="array" ref="AW24">IFERROR(IF($A24="","",IF(SUMIFS(RAW_매출A!$J$2:$J$7000,RAW_매출A!$B$2:$B$7000,$A24,RAW_매출A!$A$2:$A$7000,EDATE($E24,AW$1-1))=0,"",SUMIFS(RAW_매출A!$J$2:$J$7000,RAW_매출A!$B$2:$B$7000,$A24,RAW_매출A!$A$2:$A$7000,EDATE($E24,AW$1-1))/(INDEX(요약_월별시즈널리티!$F$7:$F$18,MONTH(EDATE($E24,AW$1-1)))/100))),"")</f>
        <v>5044978.2603433356</v>
      </c>
      <c r="AX24" cm="1">
        <f t="array" ref="AX24">IFERROR(IF($A24="","",IF(SUMIFS(RAW_매출A!$J$2:$J$7000,RAW_매출A!$B$2:$B$7000,$A24,RAW_매출A!$A$2:$A$7000,EDATE($E24,AX$1-1))=0,"",SUMIFS(RAW_매출A!$J$2:$J$7000,RAW_매출A!$B$2:$B$7000,$A24,RAW_매출A!$A$2:$A$7000,EDATE($E24,AX$1-1))/(INDEX(요약_월별시즈널리티!$F$7:$F$18,MONTH(EDATE($E24,AX$1-1)))/100))),"")</f>
        <v>4884143.0741846813</v>
      </c>
      <c r="AY24" cm="1">
        <f t="array" ref="AY24">IFERROR(IF($A24="","",IF(SUMIFS(RAW_매출A!$J$2:$J$7000,RAW_매출A!$B$2:$B$7000,$A24,RAW_매출A!$A$2:$A$7000,EDATE($E24,AY$1-1))=0,"",SUMIFS(RAW_매출A!$J$2:$J$7000,RAW_매출A!$B$2:$B$7000,$A24,RAW_매출A!$A$2:$A$7000,EDATE($E24,AY$1-1))/(INDEX(요약_월별시즈널리티!$F$7:$F$18,MONTH(EDATE($E24,AY$1-1)))/100))),"")</f>
        <v>5013579.550397004</v>
      </c>
      <c r="AZ24" cm="1">
        <f t="array" ref="AZ24">IFERROR(IF($A24="","",IF(SUMIFS(RAW_매출A!$J$2:$J$7000,RAW_매출A!$B$2:$B$7000,$A24,RAW_매출A!$A$2:$A$7000,EDATE($E24,AZ$1-1))=0,"",SUMIFS(RAW_매출A!$J$2:$J$7000,RAW_매출A!$B$2:$B$7000,$A24,RAW_매출A!$A$2:$A$7000,EDATE($E24,AZ$1-1))/(INDEX(요약_월별시즈널리티!$F$7:$F$18,MONTH(EDATE($E24,AZ$1-1)))/100))),"")</f>
        <v>4927018.7552900361</v>
      </c>
      <c r="BA24" cm="1">
        <f t="array" ref="BA24">IFERROR(IF($A24="","",IF(SUMIFS(RAW_매출A!$J$2:$J$7000,RAW_매출A!$B$2:$B$7000,$A24,RAW_매출A!$A$2:$A$7000,EDATE($E24,BA$1-1))=0,"",SUMIFS(RAW_매출A!$J$2:$J$7000,RAW_매출A!$B$2:$B$7000,$A24,RAW_매출A!$A$2:$A$7000,EDATE($E24,BA$1-1))/(INDEX(요약_월별시즈널리티!$F$7:$F$18,MONTH(EDATE($E24,BA$1-1)))/100))),"")</f>
        <v>4878353.1053413441</v>
      </c>
      <c r="BB24" cm="1">
        <f t="array" ref="BB24">IFERROR(IF($A24="","",IF(SUMIFS(RAW_매출A!$J$2:$J$7000,RAW_매출A!$B$2:$B$7000,$A24,RAW_매출A!$A$2:$A$7000,EDATE($E24,BB$1-1))=0,"",SUMIFS(RAW_매출A!$J$2:$J$7000,RAW_매출A!$B$2:$B$7000,$A24,RAW_매출A!$A$2:$A$7000,EDATE($E24,BB$1-1))/(INDEX(요약_월별시즈널리티!$F$7:$F$18,MONTH(EDATE($E24,BB$1-1)))/100))),"")</f>
        <v>4952347.0479221055</v>
      </c>
      <c r="BC24" cm="1">
        <f t="array" ref="BC24">IFERROR(IF($A24="","",IF(SUMIFS(RAW_매출A!$J$2:$J$7000,RAW_매출A!$B$2:$B$7000,$A24,RAW_매출A!$A$2:$A$7000,EDATE($E24,BC$1-1))=0,"",SUMIFS(RAW_매출A!$J$2:$J$7000,RAW_매출A!$B$2:$B$7000,$A24,RAW_매출A!$A$2:$A$7000,EDATE($E24,BC$1-1))/(INDEX(요약_월별시즈널리티!$F$7:$F$18,MONTH(EDATE($E24,BC$1-1)))/100))),"")</f>
        <v>5008808.955769239</v>
      </c>
      <c r="BD24" cm="1">
        <f t="array" ref="BD24">IFERROR(IF($A24="","",IF(SUMIFS(RAW_매출A!$J$2:$J$7000,RAW_매출A!$B$2:$B$7000,$A24,RAW_매출A!$A$2:$A$7000,EDATE($E24,BD$1-1))=0,"",SUMIFS(RAW_매출A!$J$2:$J$7000,RAW_매출A!$B$2:$B$7000,$A24,RAW_매출A!$A$2:$A$7000,EDATE($E24,BD$1-1))/(INDEX(요약_월별시즈널리티!$F$7:$F$18,MONTH(EDATE($E24,BD$1-1)))/100))),"")</f>
        <v>5028585.635583871</v>
      </c>
      <c r="BE24" cm="1">
        <f t="array" ref="BE24">IFERROR(IF($A24="","",IF(SUMIFS(RAW_매출A!$J$2:$J$7000,RAW_매출A!$B$2:$B$7000,$A24,RAW_매출A!$A$2:$A$7000,EDATE($E24,BE$1-1))=0,"",SUMIFS(RAW_매출A!$J$2:$J$7000,RAW_매출A!$B$2:$B$7000,$A24,RAW_매출A!$A$2:$A$7000,EDATE($E24,BE$1-1))/(INDEX(요약_월별시즈널리티!$F$7:$F$18,MONTH(EDATE($E24,BE$1-1)))/100))),"")</f>
        <v>4711337.4866655432</v>
      </c>
      <c r="BF24" cm="1">
        <f t="array" ref="BF24">IFERROR(IF($A24="","",IF(SUMIFS(RAW_매출A!$J$2:$J$7000,RAW_매출A!$B$2:$B$7000,$A24,RAW_매출A!$A$2:$A$7000,EDATE($E24,BF$1-1))=0,"",SUMIFS(RAW_매출A!$J$2:$J$7000,RAW_매출A!$B$2:$B$7000,$A24,RAW_매출A!$A$2:$A$7000,EDATE($E24,BF$1-1))/(INDEX(요약_월별시즈널리티!$F$7:$F$18,MONTH(EDATE($E24,BF$1-1)))/100))),"")</f>
        <v>4825356.4763342589</v>
      </c>
      <c r="BG24" cm="1">
        <f t="array" ref="BG24">IFERROR(IF($A24="","",IF(SUMIFS(RAW_매출A!$J$2:$J$7000,RAW_매출A!$B$2:$B$7000,$A24,RAW_매출A!$A$2:$A$7000,EDATE($E24,BG$1-1))=0,"",SUMIFS(RAW_매출A!$J$2:$J$7000,RAW_매출A!$B$2:$B$7000,$A24,RAW_매출A!$A$2:$A$7000,EDATE($E24,BG$1-1))/(INDEX(요약_월별시즈널리티!$F$7:$F$18,MONTH(EDATE($E24,BG$1-1)))/100))),"")</f>
        <v>4731165.0750970682</v>
      </c>
      <c r="BH24" cm="1">
        <f t="array" ref="BH24">IFERROR(IF($A24="","",IF(SUMIFS(RAW_매출A!$J$2:$J$7000,RAW_매출A!$B$2:$B$7000,$A24,RAW_매출A!$A$2:$A$7000,EDATE($E24,BH$1-1))=0,"",SUMIFS(RAW_매출A!$J$2:$J$7000,RAW_매출A!$B$2:$B$7000,$A24,RAW_매출A!$A$2:$A$7000,EDATE($E24,BH$1-1))/(INDEX(요약_월별시즈널리티!$F$7:$F$18,MONTH(EDATE($E24,BH$1-1)))/100))),"")</f>
        <v>5080560.1567002451</v>
      </c>
      <c r="BI24" cm="1">
        <f t="array" ref="BI24">IFERROR(IF($A24="","",IF(SUMIFS(RAW_매출A!$J$2:$J$7000,RAW_매출A!$B$2:$B$7000,$A24,RAW_매출A!$A$2:$A$7000,EDATE($E24,BI$1-1))=0,"",SUMIFS(RAW_매출A!$J$2:$J$7000,RAW_매출A!$B$2:$B$7000,$A24,RAW_매출A!$A$2:$A$7000,EDATE($E24,BI$1-1))/(INDEX(요약_월별시즈널리티!$F$7:$F$18,MONTH(EDATE($E24,BI$1-1)))/100))),"")</f>
        <v>5015792.5337472716</v>
      </c>
      <c r="BJ24" cm="1">
        <f t="array" ref="BJ24">IFERROR(IF($A24="","",IF(SUMIFS(RAW_매출A!$J$2:$J$7000,RAW_매출A!$B$2:$B$7000,$A24,RAW_매출A!$A$2:$A$7000,EDATE($E24,BJ$1-1))=0,"",SUMIFS(RAW_매출A!$J$2:$J$7000,RAW_매출A!$B$2:$B$7000,$A24,RAW_매출A!$A$2:$A$7000,EDATE($E24,BJ$1-1))/(INDEX(요약_월별시즈널리티!$F$7:$F$18,MONTH(EDATE($E24,BJ$1-1)))/100))),"")</f>
        <v>5554966.6441187914</v>
      </c>
      <c r="BK24" cm="1">
        <f t="array" ref="BK24">IFERROR(IF($A24="","",IF(SUMIFS(RAW_매출A!$J$2:$J$7000,RAW_매출A!$B$2:$B$7000,$A24,RAW_매출A!$A$2:$A$7000,EDATE($E24,BK$1-1))=0,"",SUMIFS(RAW_매출A!$J$2:$J$7000,RAW_매출A!$B$2:$B$7000,$A24,RAW_매출A!$A$2:$A$7000,EDATE($E24,BK$1-1))/(INDEX(요약_월별시즈널리티!$F$7:$F$18,MONTH(EDATE($E24,BK$1-1)))/100))),"")</f>
        <v>5287724.8698524777</v>
      </c>
      <c r="BL24" cm="1">
        <f t="array" ref="BL24">IFERROR(IF($A24="","",IF(SUMIFS(RAW_매출A!$J$2:$J$7000,RAW_매출A!$B$2:$B$7000,$A24,RAW_매출A!$A$2:$A$7000,EDATE($E24,BL$1-1))=0,"",SUMIFS(RAW_매출A!$J$2:$J$7000,RAW_매출A!$B$2:$B$7000,$A24,RAW_매출A!$A$2:$A$7000,EDATE($E24,BL$1-1))/(INDEX(요약_월별시즈널리티!$F$7:$F$18,MONTH(EDATE($E24,BL$1-1)))/100))),"")</f>
        <v>6627694.1462775217</v>
      </c>
      <c r="BM24" cm="1">
        <f t="array" ref="BM24">IFERROR(IF($A24="","",IF(SUMIFS(RAW_매출A!$J$2:$J$7000,RAW_매출A!$B$2:$B$7000,$A24,RAW_매출A!$A$2:$A$7000,EDATE($E24,BM$1-1))=0,"",SUMIFS(RAW_매출A!$J$2:$J$7000,RAW_매출A!$B$2:$B$7000,$A24,RAW_매출A!$A$2:$A$7000,EDATE($E24,BM$1-1))/(INDEX(요약_월별시즈널리티!$F$7:$F$18,MONTH(EDATE($E24,BM$1-1)))/100))),"")</f>
        <v>6117934.6321084071</v>
      </c>
      <c r="BN24" cm="1">
        <f t="array" ref="BN24">IFERROR(IF($A24="","",IF(SUMIFS(RAW_매출A!$J$2:$J$7000,RAW_매출A!$B$2:$B$7000,$A24,RAW_매출A!$A$2:$A$7000,EDATE($E24,BN$1-1))=0,"",SUMIFS(RAW_매출A!$J$2:$J$7000,RAW_매출A!$B$2:$B$7000,$A24,RAW_매출A!$A$2:$A$7000,EDATE($E24,BN$1-1))/(INDEX(요약_월별시즈널리티!$F$7:$F$18,MONTH(EDATE($E24,BN$1-1)))/100))),"")</f>
        <v>5861558.2443534415</v>
      </c>
    </row>
    <row r="25" spans="1:66" x14ac:dyDescent="0.3">
      <c r="A25" t="str">
        <f>세팅!A26</f>
        <v>(1010) #삼전엠케이점</v>
      </c>
      <c r="B25" t="str">
        <f>세팅!B26</f>
        <v>150-0</v>
      </c>
      <c r="C25">
        <f t="shared" si="0"/>
        <v>0</v>
      </c>
      <c r="D25" t="str">
        <f t="shared" si="1"/>
        <v>0</v>
      </c>
      <c r="E25" s="1">
        <f>세팅!D26</f>
        <v>44044</v>
      </c>
      <c r="F25">
        <f t="shared" si="2"/>
        <v>2886828.38597184</v>
      </c>
      <c r="G25" cm="1">
        <f t="array" ref="G25">IFERROR(IF($A25="","",IF(SUMIFS(RAW_매출A!$J$2:$J$7000,RAW_매출A!$B$2:$B$7000,$A25,RAW_매출A!$A$2:$A$7000,EDATE($E25,G$1-1))=0,"",SUMIFS(RAW_매출A!$J$2:$J$7000,RAW_매출A!$B$2:$B$7000,$A25,RAW_매출A!$A$2:$A$7000,EDATE($E25,G$1-1))/(INDEX(요약_월별시즈널리티!$F$7:$F$18,MONTH(EDATE($E25,G$1-1)))/100))),"")</f>
        <v>1308243.5717196253</v>
      </c>
      <c r="H25" cm="1">
        <f t="array" ref="H25">IFERROR(IF($A25="","",IF(SUMIFS(RAW_매출A!$J$2:$J$7000,RAW_매출A!$B$2:$B$7000,$A25,RAW_매출A!$A$2:$A$7000,EDATE($E25,H$1-1))=0,"",SUMIFS(RAW_매출A!$J$2:$J$7000,RAW_매출A!$B$2:$B$7000,$A25,RAW_매출A!$A$2:$A$7000,EDATE($E25,H$1-1))/(INDEX(요약_월별시즈널리티!$F$7:$F$18,MONTH(EDATE($E25,H$1-1)))/100))),"")</f>
        <v>2514892.0772225684</v>
      </c>
      <c r="I25" cm="1">
        <f t="array" ref="I25">IFERROR(IF($A25="","",IF(SUMIFS(RAW_매출A!$J$2:$J$7000,RAW_매출A!$B$2:$B$7000,$A25,RAW_매출A!$A$2:$A$7000,EDATE($E25,I$1-1))=0,"",SUMIFS(RAW_매출A!$J$2:$J$7000,RAW_매출A!$B$2:$B$7000,$A25,RAW_매출A!$A$2:$A$7000,EDATE($E25,I$1-1))/(INDEX(요약_월별시즈널리티!$F$7:$F$18,MONTH(EDATE($E25,I$1-1)))/100))),"")</f>
        <v>2852210.2612969573</v>
      </c>
      <c r="J25" s="28" cm="1">
        <f t="array" ref="J25">IFERROR(IF($A25="","",IF(SUMIFS(RAW_매출A!$J$2:$J$7000,RAW_매출A!$B$2:$B$7000,$A25,RAW_매출A!$A$2:$A$7000,EDATE($E25,J$1-1))=0,"",SUMIFS(RAW_매출A!$J$2:$J$7000,RAW_매출A!$B$2:$B$7000,$A25,RAW_매출A!$A$2:$A$7000,EDATE($E25,J$1-1))/(INDEX(요약_월별시즈널리티!$F$7:$F$18,MONTH(EDATE($E25,J$1-1)))/100))),"")</f>
        <v>2959298.4003315922</v>
      </c>
      <c r="K25" s="28" cm="1">
        <f t="array" ref="K25">IFERROR(IF($A25="","",IF(SUMIFS(RAW_매출A!$J$2:$J$7000,RAW_매출A!$B$2:$B$7000,$A25,RAW_매출A!$A$2:$A$7000,EDATE($E25,K$1-1))=0,"",SUMIFS(RAW_매출A!$J$2:$J$7000,RAW_매출A!$B$2:$B$7000,$A25,RAW_매출A!$A$2:$A$7000,EDATE($E25,K$1-1))/(INDEX(요약_월별시즈널리티!$F$7:$F$18,MONTH(EDATE($E25,K$1-1)))/100))),"")</f>
        <v>2886815.868723317</v>
      </c>
      <c r="L25" s="28" cm="1">
        <f t="array" ref="L25">IFERROR(IF($A25="","",IF(SUMIFS(RAW_매출A!$J$2:$J$7000,RAW_매출A!$B$2:$B$7000,$A25,RAW_매출A!$A$2:$A$7000,EDATE($E25,L$1-1))=0,"",SUMIFS(RAW_매출A!$J$2:$J$7000,RAW_매출A!$B$2:$B$7000,$A25,RAW_매출A!$A$2:$A$7000,EDATE($E25,L$1-1))/(INDEX(요약_월별시즈널리티!$F$7:$F$18,MONTH(EDATE($E25,L$1-1)))/100))),"")</f>
        <v>3101164.6480134046</v>
      </c>
      <c r="M25" s="28" cm="1">
        <f t="array" ref="M25">IFERROR(IF($A25="","",IF(SUMIFS(RAW_매출A!$J$2:$J$7000,RAW_매출A!$B$2:$B$7000,$A25,RAW_매출A!$A$2:$A$7000,EDATE($E25,M$1-1))=0,"",SUMIFS(RAW_매출A!$J$2:$J$7000,RAW_매출A!$B$2:$B$7000,$A25,RAW_매출A!$A$2:$A$7000,EDATE($E25,M$1-1))/(INDEX(요약_월별시즈널리티!$F$7:$F$18,MONTH(EDATE($E25,M$1-1)))/100))),"")</f>
        <v>3115516.9935473981</v>
      </c>
      <c r="N25" s="28" cm="1">
        <f t="array" ref="N25">IFERROR(IF($A25="","",IF(SUMIFS(RAW_매출A!$J$2:$J$7000,RAW_매출A!$B$2:$B$7000,$A25,RAW_매출A!$A$2:$A$7000,EDATE($E25,N$1-1))=0,"",SUMIFS(RAW_매출A!$J$2:$J$7000,RAW_매출A!$B$2:$B$7000,$A25,RAW_매출A!$A$2:$A$7000,EDATE($E25,N$1-1))/(INDEX(요약_월별시즈널리티!$F$7:$F$18,MONTH(EDATE($E25,N$1-1)))/100))),"")</f>
        <v>2511021.7237696215</v>
      </c>
      <c r="O25" s="28" cm="1">
        <f t="array" ref="O25">IFERROR(IF($A25="","",IF(SUMIFS(RAW_매출A!$J$2:$J$7000,RAW_매출A!$B$2:$B$7000,$A25,RAW_매출A!$A$2:$A$7000,EDATE($E25,O$1-1))=0,"",SUMIFS(RAW_매출A!$J$2:$J$7000,RAW_매출A!$B$2:$B$7000,$A25,RAW_매출A!$A$2:$A$7000,EDATE($E25,O$1-1))/(INDEX(요약_월별시즈널리티!$F$7:$F$18,MONTH(EDATE($E25,O$1-1)))/100))),"")</f>
        <v>2747152.6814457034</v>
      </c>
      <c r="P25" cm="1">
        <f t="array" ref="P25">IFERROR(IF($A25="","",IF(SUMIFS(RAW_매출A!$J$2:$J$7000,RAW_매출A!$B$2:$B$7000,$A25,RAW_매출A!$A$2:$A$7000,EDATE($E25,P$1-1))=0,"",SUMIFS(RAW_매출A!$J$2:$J$7000,RAW_매출A!$B$2:$B$7000,$A25,RAW_매출A!$A$2:$A$7000,EDATE($E25,P$1-1))/(INDEX(요약_월별시즈널리티!$F$7:$F$18,MONTH(EDATE($E25,P$1-1)))/100))),"")</f>
        <v>2748489.5964171756</v>
      </c>
      <c r="Q25" cm="1">
        <f t="array" ref="Q25">IFERROR(IF($A25="","",IF(SUMIFS(RAW_매출A!$J$2:$J$7000,RAW_매출A!$B$2:$B$7000,$A25,RAW_매출A!$A$2:$A$7000,EDATE($E25,Q$1-1))=0,"",SUMIFS(RAW_매출A!$J$2:$J$7000,RAW_매출A!$B$2:$B$7000,$A25,RAW_매출A!$A$2:$A$7000,EDATE($E25,Q$1-1))/(INDEX(요약_월별시즈널리티!$F$7:$F$18,MONTH(EDATE($E25,Q$1-1)))/100))),"")</f>
        <v>2782223.7595916879</v>
      </c>
      <c r="R25" cm="1">
        <f t="array" ref="R25">IFERROR(IF($A25="","",IF(SUMIFS(RAW_매출A!$J$2:$J$7000,RAW_매출A!$B$2:$B$7000,$A25,RAW_매출A!$A$2:$A$7000,EDATE($E25,R$1-1))=0,"",SUMIFS(RAW_매출A!$J$2:$J$7000,RAW_매출A!$B$2:$B$7000,$A25,RAW_매출A!$A$2:$A$7000,EDATE($E25,R$1-1))/(INDEX(요약_월별시즈널리티!$F$7:$F$18,MONTH(EDATE($E25,R$1-1)))/100))),"")</f>
        <v>2370970.5998664894</v>
      </c>
      <c r="S25" cm="1">
        <f t="array" ref="S25">IFERROR(IF($A25="","",IF(SUMIFS(RAW_매출A!$J$2:$J$7000,RAW_매출A!$B$2:$B$7000,$A25,RAW_매출A!$A$2:$A$7000,EDATE($E25,S$1-1))=0,"",SUMIFS(RAW_매출A!$J$2:$J$7000,RAW_매출A!$B$2:$B$7000,$A25,RAW_매출A!$A$2:$A$7000,EDATE($E25,S$1-1))/(INDEX(요약_월별시즈널리티!$F$7:$F$18,MONTH(EDATE($E25,S$1-1)))/100))),"")</f>
        <v>2489582.6171937888</v>
      </c>
      <c r="T25" cm="1">
        <f t="array" ref="T25">IFERROR(IF($A25="","",IF(SUMIFS(RAW_매출A!$J$2:$J$7000,RAW_매출A!$B$2:$B$7000,$A25,RAW_매출A!$A$2:$A$7000,EDATE($E25,T$1-1))=0,"",SUMIFS(RAW_매출A!$J$2:$J$7000,RAW_매출A!$B$2:$B$7000,$A25,RAW_매출A!$A$2:$A$7000,EDATE($E25,T$1-1))/(INDEX(요약_월별시즈널리티!$F$7:$F$18,MONTH(EDATE($E25,T$1-1)))/100))),"")</f>
        <v>2685481.2618093891</v>
      </c>
      <c r="U25" cm="1">
        <f t="array" ref="U25">IFERROR(IF($A25="","",IF(SUMIFS(RAW_매출A!$J$2:$J$7000,RAW_매출A!$B$2:$B$7000,$A25,RAW_매출A!$A$2:$A$7000,EDATE($E25,U$1-1))=0,"",SUMIFS(RAW_매출A!$J$2:$J$7000,RAW_매출A!$B$2:$B$7000,$A25,RAW_매출A!$A$2:$A$7000,EDATE($E25,U$1-1))/(INDEX(요약_월별시즈널리티!$F$7:$F$18,MONTH(EDATE($E25,U$1-1)))/100))),"")</f>
        <v>2967267.575446941</v>
      </c>
      <c r="V25" cm="1">
        <f t="array" ref="V25">IFERROR(IF($A25="","",IF(SUMIFS(RAW_매출A!$J$2:$J$7000,RAW_매출A!$B$2:$B$7000,$A25,RAW_매출A!$A$2:$A$7000,EDATE($E25,V$1-1))=0,"",SUMIFS(RAW_매출A!$J$2:$J$7000,RAW_매출A!$B$2:$B$7000,$A25,RAW_매출A!$A$2:$A$7000,EDATE($E25,V$1-1))/(INDEX(요약_월별시즈널리티!$F$7:$F$18,MONTH(EDATE($E25,V$1-1)))/100))),"")</f>
        <v>2552334.8390785912</v>
      </c>
      <c r="W25" cm="1">
        <f t="array" ref="W25">IFERROR(IF($A25="","",IF(SUMIFS(RAW_매출A!$J$2:$J$7000,RAW_매출A!$B$2:$B$7000,$A25,RAW_매출A!$A$2:$A$7000,EDATE($E25,W$1-1))=0,"",SUMIFS(RAW_매출A!$J$2:$J$7000,RAW_매출A!$B$2:$B$7000,$A25,RAW_매출A!$A$2:$A$7000,EDATE($E25,W$1-1))/(INDEX(요약_월별시즈널리티!$F$7:$F$18,MONTH(EDATE($E25,W$1-1)))/100))),"")</f>
        <v>3332951.3415632267</v>
      </c>
      <c r="X25" cm="1">
        <f t="array" ref="X25">IFERROR(IF($A25="","",IF(SUMIFS(RAW_매출A!$J$2:$J$7000,RAW_매출A!$B$2:$B$7000,$A25,RAW_매출A!$A$2:$A$7000,EDATE($E25,X$1-1))=0,"",SUMIFS(RAW_매출A!$J$2:$J$7000,RAW_매출A!$B$2:$B$7000,$A25,RAW_매출A!$A$2:$A$7000,EDATE($E25,X$1-1))/(INDEX(요약_월별시즈널리티!$F$7:$F$18,MONTH(EDATE($E25,X$1-1)))/100))),"")</f>
        <v>3970655.1966859545</v>
      </c>
      <c r="Y25" cm="1">
        <f t="array" ref="Y25">IFERROR(IF($A25="","",IF(SUMIFS(RAW_매출A!$J$2:$J$7000,RAW_매출A!$B$2:$B$7000,$A25,RAW_매출A!$A$2:$A$7000,EDATE($E25,Y$1-1))=0,"",SUMIFS(RAW_매출A!$J$2:$J$7000,RAW_매출A!$B$2:$B$7000,$A25,RAW_매출A!$A$2:$A$7000,EDATE($E25,Y$1-1))/(INDEX(요약_월별시즈널리티!$F$7:$F$18,MONTH(EDATE($E25,Y$1-1)))/100))),"")</f>
        <v>3833296.0419465508</v>
      </c>
      <c r="Z25" cm="1">
        <f t="array" ref="Z25">IFERROR(IF($A25="","",IF(SUMIFS(RAW_매출A!$J$2:$J$7000,RAW_매출A!$B$2:$B$7000,$A25,RAW_매출A!$A$2:$A$7000,EDATE($E25,Z$1-1))=0,"",SUMIFS(RAW_매출A!$J$2:$J$7000,RAW_매출A!$B$2:$B$7000,$A25,RAW_매출A!$A$2:$A$7000,EDATE($E25,Z$1-1))/(INDEX(요약_월별시즈널리티!$F$7:$F$18,MONTH(EDATE($E25,Z$1-1)))/100))),"")</f>
        <v>3493304.6071049101</v>
      </c>
      <c r="AA25" cm="1">
        <f t="array" ref="AA25">IFERROR(IF($A25="","",IF(SUMIFS(RAW_매출A!$J$2:$J$7000,RAW_매출A!$B$2:$B$7000,$A25,RAW_매출A!$A$2:$A$7000,EDATE($E25,AA$1-1))=0,"",SUMIFS(RAW_매출A!$J$2:$J$7000,RAW_매출A!$B$2:$B$7000,$A25,RAW_매출A!$A$2:$A$7000,EDATE($E25,AA$1-1))/(INDEX(요약_월별시즈널리티!$F$7:$F$18,MONTH(EDATE($E25,AA$1-1)))/100))),"")</f>
        <v>3765806.4294129331</v>
      </c>
      <c r="AB25" cm="1">
        <f t="array" ref="AB25">IFERROR(IF($A25="","",IF(SUMIFS(RAW_매출A!$J$2:$J$7000,RAW_매출A!$B$2:$B$7000,$A25,RAW_매출A!$A$2:$A$7000,EDATE($E25,AB$1-1))=0,"",SUMIFS(RAW_매출A!$J$2:$J$7000,RAW_매출A!$B$2:$B$7000,$A25,RAW_매출A!$A$2:$A$7000,EDATE($E25,AB$1-1))/(INDEX(요약_월별시즈널리티!$F$7:$F$18,MONTH(EDATE($E25,AB$1-1)))/100))),"")</f>
        <v>3406191.0088194897</v>
      </c>
      <c r="AC25" cm="1">
        <f t="array" ref="AC25">IFERROR(IF($A25="","",IF(SUMIFS(RAW_매출A!$J$2:$J$7000,RAW_매출A!$B$2:$B$7000,$A25,RAW_매출A!$A$2:$A$7000,EDATE($E25,AC$1-1))=0,"",SUMIFS(RAW_매출A!$J$2:$J$7000,RAW_매출A!$B$2:$B$7000,$A25,RAW_매출A!$A$2:$A$7000,EDATE($E25,AC$1-1))/(INDEX(요약_월별시즈널리티!$F$7:$F$18,MONTH(EDATE($E25,AC$1-1)))/100))),"")</f>
        <v>3637701.3802543348</v>
      </c>
      <c r="AD25" cm="1">
        <f t="array" ref="AD25">IFERROR(IF($A25="","",IF(SUMIFS(RAW_매출A!$J$2:$J$7000,RAW_매출A!$B$2:$B$7000,$A25,RAW_매출A!$A$2:$A$7000,EDATE($E25,AD$1-1))=0,"",SUMIFS(RAW_매출A!$J$2:$J$7000,RAW_매출A!$B$2:$B$7000,$A25,RAW_매출A!$A$2:$A$7000,EDATE($E25,AD$1-1))/(INDEX(요약_월별시즈널리티!$F$7:$F$18,MONTH(EDATE($E25,AD$1-1)))/100))),"")</f>
        <v>3546090.8443951844</v>
      </c>
      <c r="AE25" cm="1">
        <f t="array" ref="AE25">IFERROR(IF($A25="","",IF(SUMIFS(RAW_매출A!$J$2:$J$7000,RAW_매출A!$B$2:$B$7000,$A25,RAW_매출A!$A$2:$A$7000,EDATE($E25,AE$1-1))=0,"",SUMIFS(RAW_매출A!$J$2:$J$7000,RAW_매출A!$B$2:$B$7000,$A25,RAW_매출A!$A$2:$A$7000,EDATE($E25,AE$1-1))/(INDEX(요약_월별시즈널리티!$F$7:$F$18,MONTH(EDATE($E25,AE$1-1)))/100))),"")</f>
        <v>3780186.9497441608</v>
      </c>
      <c r="AF25" cm="1">
        <f t="array" ref="AF25">IFERROR(IF($A25="","",IF(SUMIFS(RAW_매출A!$J$2:$J$7000,RAW_매출A!$B$2:$B$7000,$A25,RAW_매출A!$A$2:$A$7000,EDATE($E25,AF$1-1))=0,"",SUMIFS(RAW_매출A!$J$2:$J$7000,RAW_매출A!$B$2:$B$7000,$A25,RAW_매출A!$A$2:$A$7000,EDATE($E25,AF$1-1))/(INDEX(요약_월별시즈널리티!$F$7:$F$18,MONTH(EDATE($E25,AF$1-1)))/100))),"")</f>
        <v>4154366.0028623007</v>
      </c>
      <c r="AG25" cm="1">
        <f t="array" ref="AG25">IFERROR(IF($A25="","",IF(SUMIFS(RAW_매출A!$J$2:$J$7000,RAW_매출A!$B$2:$B$7000,$A25,RAW_매출A!$A$2:$A$7000,EDATE($E25,AG$1-1))=0,"",SUMIFS(RAW_매출A!$J$2:$J$7000,RAW_매출A!$B$2:$B$7000,$A25,RAW_매출A!$A$2:$A$7000,EDATE($E25,AG$1-1))/(INDEX(요약_월별시즈널리티!$F$7:$F$18,MONTH(EDATE($E25,AG$1-1)))/100))),"")</f>
        <v>3435282.6653352194</v>
      </c>
      <c r="AH25" cm="1">
        <f t="array" ref="AH25">IFERROR(IF($A25="","",IF(SUMIFS(RAW_매출A!$J$2:$J$7000,RAW_매출A!$B$2:$B$7000,$A25,RAW_매출A!$A$2:$A$7000,EDATE($E25,AH$1-1))=0,"",SUMIFS(RAW_매출A!$J$2:$J$7000,RAW_매출A!$B$2:$B$7000,$A25,RAW_매출A!$A$2:$A$7000,EDATE($E25,AH$1-1))/(INDEX(요약_월별시즈널리티!$F$7:$F$18,MONTH(EDATE($E25,AH$1-1)))/100))),"")</f>
        <v>3484211.2778977118</v>
      </c>
      <c r="AI25" cm="1">
        <f t="array" ref="AI25">IFERROR(IF($A25="","",IF(SUMIFS(RAW_매출A!$J$2:$J$7000,RAW_매출A!$B$2:$B$7000,$A25,RAW_매출A!$A$2:$A$7000,EDATE($E25,AI$1-1))=0,"",SUMIFS(RAW_매출A!$J$2:$J$7000,RAW_매출A!$B$2:$B$7000,$A25,RAW_매출A!$A$2:$A$7000,EDATE($E25,AI$1-1))/(INDEX(요약_월별시즈널리티!$F$7:$F$18,MONTH(EDATE($E25,AI$1-1)))/100))),"")</f>
        <v>3906346.7160917432</v>
      </c>
      <c r="AJ25" cm="1">
        <f t="array" ref="AJ25">IFERROR(IF($A25="","",IF(SUMIFS(RAW_매출A!$J$2:$J$7000,RAW_매출A!$B$2:$B$7000,$A25,RAW_매출A!$A$2:$A$7000,EDATE($E25,AJ$1-1))=0,"",SUMIFS(RAW_매출A!$J$2:$J$7000,RAW_매출A!$B$2:$B$7000,$A25,RAW_매출A!$A$2:$A$7000,EDATE($E25,AJ$1-1))/(INDEX(요약_월별시즈널리티!$F$7:$F$18,MONTH(EDATE($E25,AJ$1-1)))/100))),"")</f>
        <v>4815428.7051246045</v>
      </c>
      <c r="AK25" cm="1">
        <f t="array" ref="AK25">IFERROR(IF($A25="","",IF(SUMIFS(RAW_매출A!$J$2:$J$7000,RAW_매출A!$B$2:$B$7000,$A25,RAW_매출A!$A$2:$A$7000,EDATE($E25,AK$1-1))=0,"",SUMIFS(RAW_매출A!$J$2:$J$7000,RAW_매출A!$B$2:$B$7000,$A25,RAW_매출A!$A$2:$A$7000,EDATE($E25,AK$1-1))/(INDEX(요약_월별시즈널리티!$F$7:$F$18,MONTH(EDATE($E25,AK$1-1)))/100))),"")</f>
        <v>3919310.8865894247</v>
      </c>
      <c r="AL25" cm="1">
        <f t="array" ref="AL25">IFERROR(IF($A25="","",IF(SUMIFS(RAW_매출A!$J$2:$J$7000,RAW_매출A!$B$2:$B$7000,$A25,RAW_매출A!$A$2:$A$7000,EDATE($E25,AL$1-1))=0,"",SUMIFS(RAW_매출A!$J$2:$J$7000,RAW_매출A!$B$2:$B$7000,$A25,RAW_매출A!$A$2:$A$7000,EDATE($E25,AL$1-1))/(INDEX(요약_월별시즈널리티!$F$7:$F$18,MONTH(EDATE($E25,AL$1-1)))/100))),"")</f>
        <v>4140098.5224283552</v>
      </c>
      <c r="AM25" cm="1">
        <f t="array" ref="AM25">IFERROR(IF($A25="","",IF(SUMIFS(RAW_매출A!$J$2:$J$7000,RAW_매출A!$B$2:$B$7000,$A25,RAW_매출A!$A$2:$A$7000,EDATE($E25,AM$1-1))=0,"",SUMIFS(RAW_매출A!$J$2:$J$7000,RAW_매출A!$B$2:$B$7000,$A25,RAW_매출A!$A$2:$A$7000,EDATE($E25,AM$1-1))/(INDEX(요약_월별시즈널리티!$F$7:$F$18,MONTH(EDATE($E25,AM$1-1)))/100))),"")</f>
        <v>4501558.3735194774</v>
      </c>
      <c r="AN25" cm="1">
        <f t="array" ref="AN25">IFERROR(IF($A25="","",IF(SUMIFS(RAW_매출A!$J$2:$J$7000,RAW_매출A!$B$2:$B$7000,$A25,RAW_매출A!$A$2:$A$7000,EDATE($E25,AN$1-1))=0,"",SUMIFS(RAW_매출A!$J$2:$J$7000,RAW_매출A!$B$2:$B$7000,$A25,RAW_매출A!$A$2:$A$7000,EDATE($E25,AN$1-1))/(INDEX(요약_월별시즈널리티!$F$7:$F$18,MONTH(EDATE($E25,AN$1-1)))/100))),"")</f>
        <v>3907771.378883881</v>
      </c>
      <c r="AO25" cm="1">
        <f t="array" ref="AO25">IFERROR(IF($A25="","",IF(SUMIFS(RAW_매출A!$J$2:$J$7000,RAW_매출A!$B$2:$B$7000,$A25,RAW_매출A!$A$2:$A$7000,EDATE($E25,AO$1-1))=0,"",SUMIFS(RAW_매출A!$J$2:$J$7000,RAW_매출A!$B$2:$B$7000,$A25,RAW_매출A!$A$2:$A$7000,EDATE($E25,AO$1-1))/(INDEX(요약_월별시즈널리티!$F$7:$F$18,MONTH(EDATE($E25,AO$1-1)))/100))),"")</f>
        <v>4155288.2040829808</v>
      </c>
      <c r="AP25" cm="1">
        <f t="array" ref="AP25">IFERROR(IF($A25="","",IF(SUMIFS(RAW_매출A!$J$2:$J$7000,RAW_매출A!$B$2:$B$7000,$A25,RAW_매출A!$A$2:$A$7000,EDATE($E25,AP$1-1))=0,"",SUMIFS(RAW_매출A!$J$2:$J$7000,RAW_매출A!$B$2:$B$7000,$A25,RAW_매출A!$A$2:$A$7000,EDATE($E25,AP$1-1))/(INDEX(요약_월별시즈널리티!$F$7:$F$18,MONTH(EDATE($E25,AP$1-1)))/100))),"")</f>
        <v>4715383.7305858377</v>
      </c>
      <c r="AQ25" cm="1">
        <f t="array" ref="AQ25">IFERROR(IF($A25="","",IF(SUMIFS(RAW_매출A!$J$2:$J$7000,RAW_매출A!$B$2:$B$7000,$A25,RAW_매출A!$A$2:$A$7000,EDATE($E25,AQ$1-1))=0,"",SUMIFS(RAW_매출A!$J$2:$J$7000,RAW_매출A!$B$2:$B$7000,$A25,RAW_매출A!$A$2:$A$7000,EDATE($E25,AQ$1-1))/(INDEX(요약_월별시즈널리티!$F$7:$F$18,MONTH(EDATE($E25,AQ$1-1)))/100))),"")</f>
        <v>4118272.3671548502</v>
      </c>
      <c r="AR25" cm="1">
        <f t="array" ref="AR25">IFERROR(IF($A25="","",IF(SUMIFS(RAW_매출A!$J$2:$J$7000,RAW_매출A!$B$2:$B$7000,$A25,RAW_매출A!$A$2:$A$7000,EDATE($E25,AR$1-1))=0,"",SUMIFS(RAW_매출A!$J$2:$J$7000,RAW_매출A!$B$2:$B$7000,$A25,RAW_매출A!$A$2:$A$7000,EDATE($E25,AR$1-1))/(INDEX(요약_월별시즈널리티!$F$7:$F$18,MONTH(EDATE($E25,AR$1-1)))/100))),"")</f>
        <v>4456992.0153318951</v>
      </c>
      <c r="AS25" cm="1">
        <f t="array" ref="AS25">IFERROR(IF($A25="","",IF(SUMIFS(RAW_매출A!$J$2:$J$7000,RAW_매출A!$B$2:$B$7000,$A25,RAW_매출A!$A$2:$A$7000,EDATE($E25,AS$1-1))=0,"",SUMIFS(RAW_매출A!$J$2:$J$7000,RAW_매출A!$B$2:$B$7000,$A25,RAW_매출A!$A$2:$A$7000,EDATE($E25,AS$1-1))/(INDEX(요약_월별시즈널리티!$F$7:$F$18,MONTH(EDATE($E25,AS$1-1)))/100))),"")</f>
        <v>4373475.576580761</v>
      </c>
      <c r="AT25" cm="1">
        <f t="array" ref="AT25">IFERROR(IF($A25="","",IF(SUMIFS(RAW_매출A!$J$2:$J$7000,RAW_매출A!$B$2:$B$7000,$A25,RAW_매출A!$A$2:$A$7000,EDATE($E25,AT$1-1))=0,"",SUMIFS(RAW_매출A!$J$2:$J$7000,RAW_매출A!$B$2:$B$7000,$A25,RAW_매출A!$A$2:$A$7000,EDATE($E25,AT$1-1))/(INDEX(요약_월별시즈널리티!$F$7:$F$18,MONTH(EDATE($E25,AT$1-1)))/100))),"")</f>
        <v>4491775.0630154787</v>
      </c>
      <c r="AU25" cm="1">
        <f t="array" ref="AU25">IFERROR(IF($A25="","",IF(SUMIFS(RAW_매출A!$J$2:$J$7000,RAW_매출A!$B$2:$B$7000,$A25,RAW_매출A!$A$2:$A$7000,EDATE($E25,AU$1-1))=0,"",SUMIFS(RAW_매출A!$J$2:$J$7000,RAW_매출A!$B$2:$B$7000,$A25,RAW_매출A!$A$2:$A$7000,EDATE($E25,AU$1-1))/(INDEX(요약_월별시즈널리티!$F$7:$F$18,MONTH(EDATE($E25,AU$1-1)))/100))),"")</f>
        <v>5160626.1136700967</v>
      </c>
      <c r="AV25" cm="1">
        <f t="array" ref="AV25">IFERROR(IF($A25="","",IF(SUMIFS(RAW_매출A!$J$2:$J$7000,RAW_매출A!$B$2:$B$7000,$A25,RAW_매출A!$A$2:$A$7000,EDATE($E25,AV$1-1))=0,"",SUMIFS(RAW_매출A!$J$2:$J$7000,RAW_매출A!$B$2:$B$7000,$A25,RAW_매출A!$A$2:$A$7000,EDATE($E25,AV$1-1))/(INDEX(요약_월별시즈널리티!$F$7:$F$18,MONTH(EDATE($E25,AV$1-1)))/100))),"")</f>
        <v>5456896.3186260099</v>
      </c>
      <c r="AW25" cm="1">
        <f t="array" ref="AW25">IFERROR(IF($A25="","",IF(SUMIFS(RAW_매출A!$J$2:$J$7000,RAW_매출A!$B$2:$B$7000,$A25,RAW_매출A!$A$2:$A$7000,EDATE($E25,AW$1-1))=0,"",SUMIFS(RAW_매출A!$J$2:$J$7000,RAW_매출A!$B$2:$B$7000,$A25,RAW_매출A!$A$2:$A$7000,EDATE($E25,AW$1-1))/(INDEX(요약_월별시즈널리티!$F$7:$F$18,MONTH(EDATE($E25,AW$1-1)))/100))),"")</f>
        <v>5480320.151284799</v>
      </c>
      <c r="AX25" cm="1">
        <f t="array" ref="AX25">IFERROR(IF($A25="","",IF(SUMIFS(RAW_매출A!$J$2:$J$7000,RAW_매출A!$B$2:$B$7000,$A25,RAW_매출A!$A$2:$A$7000,EDATE($E25,AX$1-1))=0,"",SUMIFS(RAW_매출A!$J$2:$J$7000,RAW_매출A!$B$2:$B$7000,$A25,RAW_매출A!$A$2:$A$7000,EDATE($E25,AX$1-1))/(INDEX(요약_월별시즈널리티!$F$7:$F$18,MONTH(EDATE($E25,AX$1-1)))/100))),"")</f>
        <v>5365981.3861872125</v>
      </c>
      <c r="AY25" cm="1">
        <f t="array" ref="AY25">IFERROR(IF($A25="","",IF(SUMIFS(RAW_매출A!$J$2:$J$7000,RAW_매출A!$B$2:$B$7000,$A25,RAW_매출A!$A$2:$A$7000,EDATE($E25,AY$1-1))=0,"",SUMIFS(RAW_매출A!$J$2:$J$7000,RAW_매출A!$B$2:$B$7000,$A25,RAW_매출A!$A$2:$A$7000,EDATE($E25,AY$1-1))/(INDEX(요약_월별시즈널리티!$F$7:$F$18,MONTH(EDATE($E25,AY$1-1)))/100))),"")</f>
        <v>4841372.1446623197</v>
      </c>
      <c r="AZ25" cm="1">
        <f t="array" ref="AZ25">IFERROR(IF($A25="","",IF(SUMIFS(RAW_매출A!$J$2:$J$7000,RAW_매출A!$B$2:$B$7000,$A25,RAW_매출A!$A$2:$A$7000,EDATE($E25,AZ$1-1))=0,"",SUMIFS(RAW_매출A!$J$2:$J$7000,RAW_매출A!$B$2:$B$7000,$A25,RAW_매출A!$A$2:$A$7000,EDATE($E25,AZ$1-1))/(INDEX(요약_월별시즈널리티!$F$7:$F$18,MONTH(EDATE($E25,AZ$1-1)))/100))),"")</f>
        <v>5082598.8310982781</v>
      </c>
      <c r="BA25" cm="1">
        <f t="array" ref="BA25">IFERROR(IF($A25="","",IF(SUMIFS(RAW_매출A!$J$2:$J$7000,RAW_매출A!$B$2:$B$7000,$A25,RAW_매출A!$A$2:$A$7000,EDATE($E25,BA$1-1))=0,"",SUMIFS(RAW_매출A!$J$2:$J$7000,RAW_매출A!$B$2:$B$7000,$A25,RAW_매출A!$A$2:$A$7000,EDATE($E25,BA$1-1))/(INDEX(요약_월별시즈널리티!$F$7:$F$18,MONTH(EDATE($E25,BA$1-1)))/100))),"")</f>
        <v>4973269.9672449585</v>
      </c>
      <c r="BB25" cm="1">
        <f t="array" ref="BB25">IFERROR(IF($A25="","",IF(SUMIFS(RAW_매출A!$J$2:$J$7000,RAW_매출A!$B$2:$B$7000,$A25,RAW_매출A!$A$2:$A$7000,EDATE($E25,BB$1-1))=0,"",SUMIFS(RAW_매출A!$J$2:$J$7000,RAW_매출A!$B$2:$B$7000,$A25,RAW_매출A!$A$2:$A$7000,EDATE($E25,BB$1-1))/(INDEX(요약_월별시즈널리티!$F$7:$F$18,MONTH(EDATE($E25,BB$1-1)))/100))),"")</f>
        <v>4387570.9414548557</v>
      </c>
      <c r="BC25" cm="1">
        <f t="array" ref="BC25">IFERROR(IF($A25="","",IF(SUMIFS(RAW_매출A!$J$2:$J$7000,RAW_매출A!$B$2:$B$7000,$A25,RAW_매출A!$A$2:$A$7000,EDATE($E25,BC$1-1))=0,"",SUMIFS(RAW_매출A!$J$2:$J$7000,RAW_매출A!$B$2:$B$7000,$A25,RAW_매출A!$A$2:$A$7000,EDATE($E25,BC$1-1))/(INDEX(요약_월별시즈널리티!$F$7:$F$18,MONTH(EDATE($E25,BC$1-1)))/100))),"")</f>
        <v>3842404.4661250436</v>
      </c>
      <c r="BD25" cm="1">
        <f t="array" ref="BD25">IFERROR(IF($A25="","",IF(SUMIFS(RAW_매출A!$J$2:$J$7000,RAW_매출A!$B$2:$B$7000,$A25,RAW_매출A!$A$2:$A$7000,EDATE($E25,BD$1-1))=0,"",SUMIFS(RAW_매출A!$J$2:$J$7000,RAW_매출A!$B$2:$B$7000,$A25,RAW_매출A!$A$2:$A$7000,EDATE($E25,BD$1-1))/(INDEX(요약_월별시즈널리티!$F$7:$F$18,MONTH(EDATE($E25,BD$1-1)))/100))),"")</f>
        <v>4224039.899330548</v>
      </c>
      <c r="BE25" cm="1">
        <f t="array" ref="BE25">IFERROR(IF($A25="","",IF(SUMIFS(RAW_매출A!$J$2:$J$7000,RAW_매출A!$B$2:$B$7000,$A25,RAW_매출A!$A$2:$A$7000,EDATE($E25,BE$1-1))=0,"",SUMIFS(RAW_매출A!$J$2:$J$7000,RAW_매출A!$B$2:$B$7000,$A25,RAW_매출A!$A$2:$A$7000,EDATE($E25,BE$1-1))/(INDEX(요약_월별시즈널리티!$F$7:$F$18,MONTH(EDATE($E25,BE$1-1)))/100))),"")</f>
        <v>4121716.3317391956</v>
      </c>
      <c r="BF25" cm="1">
        <f t="array" ref="BF25">IFERROR(IF($A25="","",IF(SUMIFS(RAW_매출A!$J$2:$J$7000,RAW_매출A!$B$2:$B$7000,$A25,RAW_매출A!$A$2:$A$7000,EDATE($E25,BF$1-1))=0,"",SUMIFS(RAW_매출A!$J$2:$J$7000,RAW_매출A!$B$2:$B$7000,$A25,RAW_매출A!$A$2:$A$7000,EDATE($E25,BF$1-1))/(INDEX(요약_월별시즈널리티!$F$7:$F$18,MONTH(EDATE($E25,BF$1-1)))/100))),"")</f>
        <v>3842880.9334159927</v>
      </c>
      <c r="BG25" cm="1">
        <f t="array" ref="BG25">IFERROR(IF($A25="","",IF(SUMIFS(RAW_매출A!$J$2:$J$7000,RAW_매출A!$B$2:$B$7000,$A25,RAW_매출A!$A$2:$A$7000,EDATE($E25,BG$1-1))=0,"",SUMIFS(RAW_매출A!$J$2:$J$7000,RAW_매출A!$B$2:$B$7000,$A25,RAW_매출A!$A$2:$A$7000,EDATE($E25,BG$1-1))/(INDEX(요약_월별시즈널리티!$F$7:$F$18,MONTH(EDATE($E25,BG$1-1)))/100))),"")</f>
        <v>3755483.2478465945</v>
      </c>
      <c r="BH25" cm="1">
        <f t="array" ref="BH25">IFERROR(IF($A25="","",IF(SUMIFS(RAW_매출A!$J$2:$J$7000,RAW_매출A!$B$2:$B$7000,$A25,RAW_매출A!$A$2:$A$7000,EDATE($E25,BH$1-1))=0,"",SUMIFS(RAW_매출A!$J$2:$J$7000,RAW_매출A!$B$2:$B$7000,$A25,RAW_매출A!$A$2:$A$7000,EDATE($E25,BH$1-1))/(INDEX(요약_월별시즈널리티!$F$7:$F$18,MONTH(EDATE($E25,BH$1-1)))/100))),"")</f>
        <v>4741738.9691739352</v>
      </c>
      <c r="BI25" cm="1">
        <f t="array" ref="BI25">IFERROR(IF($A25="","",IF(SUMIFS(RAW_매출A!$J$2:$J$7000,RAW_매출A!$B$2:$B$7000,$A25,RAW_매출A!$A$2:$A$7000,EDATE($E25,BI$1-1))=0,"",SUMIFS(RAW_매출A!$J$2:$J$7000,RAW_매출A!$B$2:$B$7000,$A25,RAW_매출A!$A$2:$A$7000,EDATE($E25,BI$1-1))/(INDEX(요약_월별시즈널리티!$F$7:$F$18,MONTH(EDATE($E25,BI$1-1)))/100))),"")</f>
        <v>4112245.1491525159</v>
      </c>
      <c r="BJ25" cm="1">
        <f t="array" ref="BJ25">IFERROR(IF($A25="","",IF(SUMIFS(RAW_매출A!$J$2:$J$7000,RAW_매출A!$B$2:$B$7000,$A25,RAW_매출A!$A$2:$A$7000,EDATE($E25,BJ$1-1))=0,"",SUMIFS(RAW_매출A!$J$2:$J$7000,RAW_매출A!$B$2:$B$7000,$A25,RAW_매출A!$A$2:$A$7000,EDATE($E25,BJ$1-1))/(INDEX(요약_월별시즈널리티!$F$7:$F$18,MONTH(EDATE($E25,BJ$1-1)))/100))),"")</f>
        <v>4649907.9698620569</v>
      </c>
      <c r="BK25" cm="1">
        <f t="array" ref="BK25">IFERROR(IF($A25="","",IF(SUMIFS(RAW_매출A!$J$2:$J$7000,RAW_매출A!$B$2:$B$7000,$A25,RAW_매출A!$A$2:$A$7000,EDATE($E25,BK$1-1))=0,"",SUMIFS(RAW_매출A!$J$2:$J$7000,RAW_매출A!$B$2:$B$7000,$A25,RAW_매출A!$A$2:$A$7000,EDATE($E25,BK$1-1))/(INDEX(요약_월별시즈널리티!$F$7:$F$18,MONTH(EDATE($E25,BK$1-1)))/100))),"")</f>
        <v>4347040.1025536647</v>
      </c>
      <c r="BL25" cm="1">
        <f t="array" ref="BL25">IFERROR(IF($A25="","",IF(SUMIFS(RAW_매출A!$J$2:$J$7000,RAW_매출A!$B$2:$B$7000,$A25,RAW_매출A!$A$2:$A$7000,EDATE($E25,BL$1-1))=0,"",SUMIFS(RAW_매출A!$J$2:$J$7000,RAW_매출A!$B$2:$B$7000,$A25,RAW_매출A!$A$2:$A$7000,EDATE($E25,BL$1-1))/(INDEX(요약_월별시즈널리티!$F$7:$F$18,MONTH(EDATE($E25,BL$1-1)))/100))),"")</f>
        <v>4622274.2769027594</v>
      </c>
      <c r="BM25" cm="1">
        <f t="array" ref="BM25">IFERROR(IF($A25="","",IF(SUMIFS(RAW_매출A!$J$2:$J$7000,RAW_매출A!$B$2:$B$7000,$A25,RAW_매출A!$A$2:$A$7000,EDATE($E25,BM$1-1))=0,"",SUMIFS(RAW_매출A!$J$2:$J$7000,RAW_매출A!$B$2:$B$7000,$A25,RAW_매출A!$A$2:$A$7000,EDATE($E25,BM$1-1))/(INDEX(요약_월별시즈널리티!$F$7:$F$18,MONTH(EDATE($E25,BM$1-1)))/100))),"")</f>
        <v>4503666.9444524571</v>
      </c>
      <c r="BN25" cm="1">
        <f t="array" ref="BN25">IFERROR(IF($A25="","",IF(SUMIFS(RAW_매출A!$J$2:$J$7000,RAW_매출A!$B$2:$B$7000,$A25,RAW_매출A!$A$2:$A$7000,EDATE($E25,BN$1-1))=0,"",SUMIFS(RAW_매출A!$J$2:$J$7000,RAW_매출A!$B$2:$B$7000,$A25,RAW_매출A!$A$2:$A$7000,EDATE($E25,BN$1-1))/(INDEX(요약_월별시즈널리티!$F$7:$F$18,MONTH(EDATE($E25,BN$1-1)))/100))),"")</f>
        <v>3847699.6270978916</v>
      </c>
    </row>
    <row r="26" spans="1:66" x14ac:dyDescent="0.3">
      <c r="A26" t="str">
        <f>세팅!A27</f>
        <v>(1011) #신길점</v>
      </c>
      <c r="B26" t="str">
        <f>세팅!B27</f>
        <v>150-1</v>
      </c>
      <c r="C26">
        <f t="shared" si="0"/>
        <v>1</v>
      </c>
      <c r="D26" t="str">
        <f t="shared" si="1"/>
        <v>1</v>
      </c>
      <c r="E26" s="1">
        <f>세팅!D27</f>
        <v>44075</v>
      </c>
      <c r="F26">
        <f t="shared" si="2"/>
        <v>3823788.9192870646</v>
      </c>
      <c r="G26" cm="1">
        <f t="array" ref="G26">IFERROR(IF($A26="","",IF(SUMIFS(RAW_매출A!$J$2:$J$7000,RAW_매출A!$B$2:$B$7000,$A26,RAW_매출A!$A$2:$A$7000,EDATE($E26,G$1-1))=0,"",SUMIFS(RAW_매출A!$J$2:$J$7000,RAW_매출A!$B$2:$B$7000,$A26,RAW_매출A!$A$2:$A$7000,EDATE($E26,G$1-1))/(INDEX(요약_월별시즈널리티!$F$7:$F$18,MONTH(EDATE($E26,G$1-1)))/100))),"")</f>
        <v>2003524.0297491946</v>
      </c>
      <c r="H26" cm="1">
        <f t="array" ref="H26">IFERROR(IF($A26="","",IF(SUMIFS(RAW_매출A!$J$2:$J$7000,RAW_매출A!$B$2:$B$7000,$A26,RAW_매출A!$A$2:$A$7000,EDATE($E26,H$1-1))=0,"",SUMIFS(RAW_매출A!$J$2:$J$7000,RAW_매출A!$B$2:$B$7000,$A26,RAW_매출A!$A$2:$A$7000,EDATE($E26,H$1-1))/(INDEX(요약_월별시즈널리티!$F$7:$F$18,MONTH(EDATE($E26,H$1-1)))/100))),"")</f>
        <v>1975006.377476783</v>
      </c>
      <c r="I26" cm="1">
        <f t="array" ref="I26">IFERROR(IF($A26="","",IF(SUMIFS(RAW_매출A!$J$2:$J$7000,RAW_매출A!$B$2:$B$7000,$A26,RAW_매출A!$A$2:$A$7000,EDATE($E26,I$1-1))=0,"",SUMIFS(RAW_매출A!$J$2:$J$7000,RAW_매출A!$B$2:$B$7000,$A26,RAW_매출A!$A$2:$A$7000,EDATE($E26,I$1-1))/(INDEX(요약_월별시즈널리티!$F$7:$F$18,MONTH(EDATE($E26,I$1-1)))/100))),"")</f>
        <v>2280225.3821444986</v>
      </c>
      <c r="J26" s="28" cm="1">
        <f t="array" ref="J26">IFERROR(IF($A26="","",IF(SUMIFS(RAW_매출A!$J$2:$J$7000,RAW_매출A!$B$2:$B$7000,$A26,RAW_매출A!$A$2:$A$7000,EDATE($E26,J$1-1))=0,"",SUMIFS(RAW_매출A!$J$2:$J$7000,RAW_매출A!$B$2:$B$7000,$A26,RAW_매출A!$A$2:$A$7000,EDATE($E26,J$1-1))/(INDEX(요약_월별시즈널리티!$F$7:$F$18,MONTH(EDATE($E26,J$1-1)))/100))),"")</f>
        <v>2923590.5931656524</v>
      </c>
      <c r="K26" s="28" cm="1">
        <f t="array" ref="K26">IFERROR(IF($A26="","",IF(SUMIFS(RAW_매출A!$J$2:$J$7000,RAW_매출A!$B$2:$B$7000,$A26,RAW_매출A!$A$2:$A$7000,EDATE($E26,K$1-1))=0,"",SUMIFS(RAW_매출A!$J$2:$J$7000,RAW_매출A!$B$2:$B$7000,$A26,RAW_매출A!$A$2:$A$7000,EDATE($E26,K$1-1))/(INDEX(요약_월별시즈널리티!$F$7:$F$18,MONTH(EDATE($E26,K$1-1)))/100))),"")</f>
        <v>3260452.2406318756</v>
      </c>
      <c r="L26" s="28" cm="1">
        <f t="array" ref="L26">IFERROR(IF($A26="","",IF(SUMIFS(RAW_매출A!$J$2:$J$7000,RAW_매출A!$B$2:$B$7000,$A26,RAW_매출A!$A$2:$A$7000,EDATE($E26,L$1-1))=0,"",SUMIFS(RAW_매출A!$J$2:$J$7000,RAW_매출A!$B$2:$B$7000,$A26,RAW_매출A!$A$2:$A$7000,EDATE($E26,L$1-1))/(INDEX(요약_월별시즈널리티!$F$7:$F$18,MONTH(EDATE($E26,L$1-1)))/100))),"")</f>
        <v>3757365.6963307727</v>
      </c>
      <c r="M26" s="28" cm="1">
        <f t="array" ref="M26">IFERROR(IF($A26="","",IF(SUMIFS(RAW_매출A!$J$2:$J$7000,RAW_매출A!$B$2:$B$7000,$A26,RAW_매출A!$A$2:$A$7000,EDATE($E26,M$1-1))=0,"",SUMIFS(RAW_매출A!$J$2:$J$7000,RAW_매출A!$B$2:$B$7000,$A26,RAW_매출A!$A$2:$A$7000,EDATE($E26,M$1-1))/(INDEX(요약_월별시즈널리티!$F$7:$F$18,MONTH(EDATE($E26,M$1-1)))/100))),"")</f>
        <v>4559974.2860750789</v>
      </c>
      <c r="N26" s="28" cm="1">
        <f t="array" ref="N26">IFERROR(IF($A26="","",IF(SUMIFS(RAW_매출A!$J$2:$J$7000,RAW_매출A!$B$2:$B$7000,$A26,RAW_매출A!$A$2:$A$7000,EDATE($E26,N$1-1))=0,"",SUMIFS(RAW_매출A!$J$2:$J$7000,RAW_매출A!$B$2:$B$7000,$A26,RAW_매출A!$A$2:$A$7000,EDATE($E26,N$1-1))/(INDEX(요약_월별시즈널리티!$F$7:$F$18,MONTH(EDATE($E26,N$1-1)))/100))),"")</f>
        <v>4177205.7559063109</v>
      </c>
      <c r="O26" s="28" cm="1">
        <f t="array" ref="O26">IFERROR(IF($A26="","",IF(SUMIFS(RAW_매출A!$J$2:$J$7000,RAW_매출A!$B$2:$B$7000,$A26,RAW_매출A!$A$2:$A$7000,EDATE($E26,O$1-1))=0,"",SUMIFS(RAW_매출A!$J$2:$J$7000,RAW_매출A!$B$2:$B$7000,$A26,RAW_매출A!$A$2:$A$7000,EDATE($E26,O$1-1))/(INDEX(요약_월별시즈널리티!$F$7:$F$18,MONTH(EDATE($E26,O$1-1)))/100))),"")</f>
        <v>4264144.9436126966</v>
      </c>
      <c r="P26" cm="1">
        <f t="array" ref="P26">IFERROR(IF($A26="","",IF(SUMIFS(RAW_매출A!$J$2:$J$7000,RAW_매출A!$B$2:$B$7000,$A26,RAW_매출A!$A$2:$A$7000,EDATE($E26,P$1-1))=0,"",SUMIFS(RAW_매출A!$J$2:$J$7000,RAW_매출A!$B$2:$B$7000,$A26,RAW_매출A!$A$2:$A$7000,EDATE($E26,P$1-1))/(INDEX(요약_월별시즈널리티!$F$7:$F$18,MONTH(EDATE($E26,P$1-1)))/100))),"")</f>
        <v>3913812.5468005184</v>
      </c>
      <c r="Q26" cm="1">
        <f t="array" ref="Q26">IFERROR(IF($A26="","",IF(SUMIFS(RAW_매출A!$J$2:$J$7000,RAW_매출A!$B$2:$B$7000,$A26,RAW_매출A!$A$2:$A$7000,EDATE($E26,Q$1-1))=0,"",SUMIFS(RAW_매출A!$J$2:$J$7000,RAW_매출A!$B$2:$B$7000,$A26,RAW_매출A!$A$2:$A$7000,EDATE($E26,Q$1-1))/(INDEX(요약_월별시즈널리티!$F$7:$F$18,MONTH(EDATE($E26,Q$1-1)))/100))),"")</f>
        <v>3415787.2907379908</v>
      </c>
      <c r="R26" cm="1">
        <f t="array" ref="R26">IFERROR(IF($A26="","",IF(SUMIFS(RAW_매출A!$J$2:$J$7000,RAW_매출A!$B$2:$B$7000,$A26,RAW_매출A!$A$2:$A$7000,EDATE($E26,R$1-1))=0,"",SUMIFS(RAW_매출A!$J$2:$J$7000,RAW_매출A!$B$2:$B$7000,$A26,RAW_매출A!$A$2:$A$7000,EDATE($E26,R$1-1))/(INDEX(요약_월별시즈널리티!$F$7:$F$18,MONTH(EDATE($E26,R$1-1)))/100))),"")</f>
        <v>3445237.3970746715</v>
      </c>
      <c r="S26" cm="1">
        <f t="array" ref="S26">IFERROR(IF($A26="","",IF(SUMIFS(RAW_매출A!$J$2:$J$7000,RAW_매출A!$B$2:$B$7000,$A26,RAW_매출A!$A$2:$A$7000,EDATE($E26,S$1-1))=0,"",SUMIFS(RAW_매출A!$J$2:$J$7000,RAW_매출A!$B$2:$B$7000,$A26,RAW_매출A!$A$2:$A$7000,EDATE($E26,S$1-1))/(INDEX(요약_월별시즈널리티!$F$7:$F$18,MONTH(EDATE($E26,S$1-1)))/100))),"")</f>
        <v>2990304.5588579704</v>
      </c>
      <c r="T26" cm="1">
        <f t="array" ref="T26">IFERROR(IF($A26="","",IF(SUMIFS(RAW_매출A!$J$2:$J$7000,RAW_매출A!$B$2:$B$7000,$A26,RAW_매출A!$A$2:$A$7000,EDATE($E26,T$1-1))=0,"",SUMIFS(RAW_매출A!$J$2:$J$7000,RAW_매출A!$B$2:$B$7000,$A26,RAW_매출A!$A$2:$A$7000,EDATE($E26,T$1-1))/(INDEX(요약_월별시즈널리티!$F$7:$F$18,MONTH(EDATE($E26,T$1-1)))/100))),"")</f>
        <v>3101962.4913353049</v>
      </c>
      <c r="U26" cm="1">
        <f t="array" ref="U26">IFERROR(IF($A26="","",IF(SUMIFS(RAW_매출A!$J$2:$J$7000,RAW_매출A!$B$2:$B$7000,$A26,RAW_매출A!$A$2:$A$7000,EDATE($E26,U$1-1))=0,"",SUMIFS(RAW_매출A!$J$2:$J$7000,RAW_매출A!$B$2:$B$7000,$A26,RAW_매출A!$A$2:$A$7000,EDATE($E26,U$1-1))/(INDEX(요약_월별시즈널리티!$F$7:$F$18,MONTH(EDATE($E26,U$1-1)))/100))),"")</f>
        <v>3194332.5835711705</v>
      </c>
      <c r="V26" cm="1">
        <f t="array" ref="V26">IFERROR(IF($A26="","",IF(SUMIFS(RAW_매출A!$J$2:$J$7000,RAW_매출A!$B$2:$B$7000,$A26,RAW_매출A!$A$2:$A$7000,EDATE($E26,V$1-1))=0,"",SUMIFS(RAW_매출A!$J$2:$J$7000,RAW_매출A!$B$2:$B$7000,$A26,RAW_매출A!$A$2:$A$7000,EDATE($E26,V$1-1))/(INDEX(요약_월별시즈널리티!$F$7:$F$18,MONTH(EDATE($E26,V$1-1)))/100))),"")</f>
        <v>3191658.9792321487</v>
      </c>
      <c r="W26" cm="1">
        <f t="array" ref="W26">IFERROR(IF($A26="","",IF(SUMIFS(RAW_매출A!$J$2:$J$7000,RAW_매출A!$B$2:$B$7000,$A26,RAW_매출A!$A$2:$A$7000,EDATE($E26,W$1-1))=0,"",SUMIFS(RAW_매출A!$J$2:$J$7000,RAW_매출A!$B$2:$B$7000,$A26,RAW_매출A!$A$2:$A$7000,EDATE($E26,W$1-1))/(INDEX(요약_월별시즈널리티!$F$7:$F$18,MONTH(EDATE($E26,W$1-1)))/100))),"")</f>
        <v>3581773.7636725842</v>
      </c>
      <c r="X26" cm="1">
        <f t="array" ref="X26">IFERROR(IF($A26="","",IF(SUMIFS(RAW_매출A!$J$2:$J$7000,RAW_매출A!$B$2:$B$7000,$A26,RAW_매출A!$A$2:$A$7000,EDATE($E26,X$1-1))=0,"",SUMIFS(RAW_매출A!$J$2:$J$7000,RAW_매출A!$B$2:$B$7000,$A26,RAW_매출A!$A$2:$A$7000,EDATE($E26,X$1-1))/(INDEX(요약_월별시즈널리티!$F$7:$F$18,MONTH(EDATE($E26,X$1-1)))/100))),"")</f>
        <v>3302376.828461227</v>
      </c>
      <c r="Y26" cm="1">
        <f t="array" ref="Y26">IFERROR(IF($A26="","",IF(SUMIFS(RAW_매출A!$J$2:$J$7000,RAW_매출A!$B$2:$B$7000,$A26,RAW_매출A!$A$2:$A$7000,EDATE($E26,Y$1-1))=0,"",SUMIFS(RAW_매출A!$J$2:$J$7000,RAW_매출A!$B$2:$B$7000,$A26,RAW_매출A!$A$2:$A$7000,EDATE($E26,Y$1-1))/(INDEX(요약_월별시즈널리티!$F$7:$F$18,MONTH(EDATE($E26,Y$1-1)))/100))),"")</f>
        <v>3845773.8449701127</v>
      </c>
      <c r="Z26" cm="1">
        <f t="array" ref="Z26">IFERROR(IF($A26="","",IF(SUMIFS(RAW_매출A!$J$2:$J$7000,RAW_매출A!$B$2:$B$7000,$A26,RAW_매출A!$A$2:$A$7000,EDATE($E26,Z$1-1))=0,"",SUMIFS(RAW_매출A!$J$2:$J$7000,RAW_매출A!$B$2:$B$7000,$A26,RAW_매출A!$A$2:$A$7000,EDATE($E26,Z$1-1))/(INDEX(요약_월별시즈널리티!$F$7:$F$18,MONTH(EDATE($E26,Z$1-1)))/100))),"")</f>
        <v>4105184.9670113744</v>
      </c>
      <c r="AA26" cm="1">
        <f t="array" ref="AA26">IFERROR(IF($A26="","",IF(SUMIFS(RAW_매출A!$J$2:$J$7000,RAW_매출A!$B$2:$B$7000,$A26,RAW_매출A!$A$2:$A$7000,EDATE($E26,AA$1-1))=0,"",SUMIFS(RAW_매출A!$J$2:$J$7000,RAW_매출A!$B$2:$B$7000,$A26,RAW_매출A!$A$2:$A$7000,EDATE($E26,AA$1-1))/(INDEX(요약_월별시즈널리티!$F$7:$F$18,MONTH(EDATE($E26,AA$1-1)))/100))),"")</f>
        <v>4353356.9678057954</v>
      </c>
      <c r="AB26" cm="1">
        <f t="array" ref="AB26">IFERROR(IF($A26="","",IF(SUMIFS(RAW_매출A!$J$2:$J$7000,RAW_매출A!$B$2:$B$7000,$A26,RAW_매출A!$A$2:$A$7000,EDATE($E26,AB$1-1))=0,"",SUMIFS(RAW_매출A!$J$2:$J$7000,RAW_매출A!$B$2:$B$7000,$A26,RAW_매출A!$A$2:$A$7000,EDATE($E26,AB$1-1))/(INDEX(요약_월별시즈널리티!$F$7:$F$18,MONTH(EDATE($E26,AB$1-1)))/100))),"")</f>
        <v>4986637.7171686534</v>
      </c>
      <c r="AC26" cm="1">
        <f t="array" ref="AC26">IFERROR(IF($A26="","",IF(SUMIFS(RAW_매출A!$J$2:$J$7000,RAW_매출A!$B$2:$B$7000,$A26,RAW_매출A!$A$2:$A$7000,EDATE($E26,AC$1-1))=0,"",SUMIFS(RAW_매출A!$J$2:$J$7000,RAW_매출A!$B$2:$B$7000,$A26,RAW_매출A!$A$2:$A$7000,EDATE($E26,AC$1-1))/(INDEX(요약_월별시즈널리티!$F$7:$F$18,MONTH(EDATE($E26,AC$1-1)))/100))),"")</f>
        <v>6200404.8021408794</v>
      </c>
      <c r="AD26" cm="1">
        <f t="array" ref="AD26">IFERROR(IF($A26="","",IF(SUMIFS(RAW_매출A!$J$2:$J$7000,RAW_매출A!$B$2:$B$7000,$A26,RAW_매출A!$A$2:$A$7000,EDATE($E26,AD$1-1))=0,"",SUMIFS(RAW_매출A!$J$2:$J$7000,RAW_매출A!$B$2:$B$7000,$A26,RAW_매출A!$A$2:$A$7000,EDATE($E26,AD$1-1))/(INDEX(요약_월별시즈널리티!$F$7:$F$18,MONTH(EDATE($E26,AD$1-1)))/100))),"")</f>
        <v>6508879.2534544952</v>
      </c>
      <c r="AE26" cm="1">
        <f t="array" ref="AE26">IFERROR(IF($A26="","",IF(SUMIFS(RAW_매출A!$J$2:$J$7000,RAW_매출A!$B$2:$B$7000,$A26,RAW_매출A!$A$2:$A$7000,EDATE($E26,AE$1-1))=0,"",SUMIFS(RAW_매출A!$J$2:$J$7000,RAW_매출A!$B$2:$B$7000,$A26,RAW_매출A!$A$2:$A$7000,EDATE($E26,AE$1-1))/(INDEX(요약_월별시즈널리티!$F$7:$F$18,MONTH(EDATE($E26,AE$1-1)))/100))),"")</f>
        <v>6082982.6037823875</v>
      </c>
      <c r="AF26" cm="1">
        <f t="array" ref="AF26">IFERROR(IF($A26="","",IF(SUMIFS(RAW_매출A!$J$2:$J$7000,RAW_매출A!$B$2:$B$7000,$A26,RAW_매출A!$A$2:$A$7000,EDATE($E26,AF$1-1))=0,"",SUMIFS(RAW_매출A!$J$2:$J$7000,RAW_매출A!$B$2:$B$7000,$A26,RAW_매출A!$A$2:$A$7000,EDATE($E26,AF$1-1))/(INDEX(요약_월별시즈널리티!$F$7:$F$18,MONTH(EDATE($E26,AF$1-1)))/100))),"")</f>
        <v>5880034.3178754682</v>
      </c>
      <c r="AG26" cm="1">
        <f t="array" ref="AG26">IFERROR(IF($A26="","",IF(SUMIFS(RAW_매출A!$J$2:$J$7000,RAW_매출A!$B$2:$B$7000,$A26,RAW_매출A!$A$2:$A$7000,EDATE($E26,AG$1-1))=0,"",SUMIFS(RAW_매출A!$J$2:$J$7000,RAW_매출A!$B$2:$B$7000,$A26,RAW_매출A!$A$2:$A$7000,EDATE($E26,AG$1-1))/(INDEX(요약_월별시즈널리티!$F$7:$F$18,MONTH(EDATE($E26,AG$1-1)))/100))),"")</f>
        <v>5599711.0269176187</v>
      </c>
      <c r="AH26" cm="1">
        <f t="array" ref="AH26">IFERROR(IF($A26="","",IF(SUMIFS(RAW_매출A!$J$2:$J$7000,RAW_매출A!$B$2:$B$7000,$A26,RAW_매출A!$A$2:$A$7000,EDATE($E26,AH$1-1))=0,"",SUMIFS(RAW_매출A!$J$2:$J$7000,RAW_매출A!$B$2:$B$7000,$A26,RAW_매출A!$A$2:$A$7000,EDATE($E26,AH$1-1))/(INDEX(요약_월별시즈널리티!$F$7:$F$18,MONTH(EDATE($E26,AH$1-1)))/100))),"")</f>
        <v>5286850.5165388808</v>
      </c>
      <c r="AI26" cm="1">
        <f t="array" ref="AI26">IFERROR(IF($A26="","",IF(SUMIFS(RAW_매출A!$J$2:$J$7000,RAW_매출A!$B$2:$B$7000,$A26,RAW_매출A!$A$2:$A$7000,EDATE($E26,AI$1-1))=0,"",SUMIFS(RAW_매출A!$J$2:$J$7000,RAW_매출A!$B$2:$B$7000,$A26,RAW_매출A!$A$2:$A$7000,EDATE($E26,AI$1-1))/(INDEX(요약_월별시즈널리티!$F$7:$F$18,MONTH(EDATE($E26,AI$1-1)))/100))),"")</f>
        <v>4926380.752396781</v>
      </c>
      <c r="AJ26" cm="1">
        <f t="array" ref="AJ26">IFERROR(IF($A26="","",IF(SUMIFS(RAW_매출A!$J$2:$J$7000,RAW_매출A!$B$2:$B$7000,$A26,RAW_매출A!$A$2:$A$7000,EDATE($E26,AJ$1-1))=0,"",SUMIFS(RAW_매출A!$J$2:$J$7000,RAW_매출A!$B$2:$B$7000,$A26,RAW_매출A!$A$2:$A$7000,EDATE($E26,AJ$1-1))/(INDEX(요약_월별시즈널리티!$F$7:$F$18,MONTH(EDATE($E26,AJ$1-1)))/100))),"")</f>
        <v>4786577.8029196411</v>
      </c>
      <c r="AK26" cm="1">
        <f t="array" ref="AK26">IFERROR(IF($A26="","",IF(SUMIFS(RAW_매출A!$J$2:$J$7000,RAW_매출A!$B$2:$B$7000,$A26,RAW_매출A!$A$2:$A$7000,EDATE($E26,AK$1-1))=0,"",SUMIFS(RAW_매출A!$J$2:$J$7000,RAW_매출A!$B$2:$B$7000,$A26,RAW_매출A!$A$2:$A$7000,EDATE($E26,AK$1-1))/(INDEX(요약_월별시즈널리티!$F$7:$F$18,MONTH(EDATE($E26,AK$1-1)))/100))),"")</f>
        <v>5154283.7309426842</v>
      </c>
      <c r="AL26" cm="1">
        <f t="array" ref="AL26">IFERROR(IF($A26="","",IF(SUMIFS(RAW_매출A!$J$2:$J$7000,RAW_매출A!$B$2:$B$7000,$A26,RAW_매출A!$A$2:$A$7000,EDATE($E26,AL$1-1))=0,"",SUMIFS(RAW_매출A!$J$2:$J$7000,RAW_매출A!$B$2:$B$7000,$A26,RAW_매출A!$A$2:$A$7000,EDATE($E26,AL$1-1))/(INDEX(요약_월별시즈널리티!$F$7:$F$18,MONTH(EDATE($E26,AL$1-1)))/100))),"")</f>
        <v>6725394.5313401036</v>
      </c>
      <c r="AM26" cm="1">
        <f t="array" ref="AM26">IFERROR(IF($A26="","",IF(SUMIFS(RAW_매출A!$J$2:$J$7000,RAW_매출A!$B$2:$B$7000,$A26,RAW_매출A!$A$2:$A$7000,EDATE($E26,AM$1-1))=0,"",SUMIFS(RAW_매출A!$J$2:$J$7000,RAW_매출A!$B$2:$B$7000,$A26,RAW_매출A!$A$2:$A$7000,EDATE($E26,AM$1-1))/(INDEX(요약_월별시즈널리티!$F$7:$F$18,MONTH(EDATE($E26,AM$1-1)))/100))),"")</f>
        <v>6446043.2799949776</v>
      </c>
      <c r="AN26" cm="1">
        <f t="array" ref="AN26">IFERROR(IF($A26="","",IF(SUMIFS(RAW_매출A!$J$2:$J$7000,RAW_매출A!$B$2:$B$7000,$A26,RAW_매출A!$A$2:$A$7000,EDATE($E26,AN$1-1))=0,"",SUMIFS(RAW_매출A!$J$2:$J$7000,RAW_매출A!$B$2:$B$7000,$A26,RAW_매출A!$A$2:$A$7000,EDATE($E26,AN$1-1))/(INDEX(요약_월별시즈널리티!$F$7:$F$18,MONTH(EDATE($E26,AN$1-1)))/100))),"")</f>
        <v>6463024.944912957</v>
      </c>
      <c r="AO26" cm="1">
        <f t="array" ref="AO26">IFERROR(IF($A26="","",IF(SUMIFS(RAW_매출A!$J$2:$J$7000,RAW_매출A!$B$2:$B$7000,$A26,RAW_매출A!$A$2:$A$7000,EDATE($E26,AO$1-1))=0,"",SUMIFS(RAW_매출A!$J$2:$J$7000,RAW_매출A!$B$2:$B$7000,$A26,RAW_매출A!$A$2:$A$7000,EDATE($E26,AO$1-1))/(INDEX(요약_월별시즈널리티!$F$7:$F$18,MONTH(EDATE($E26,AO$1-1)))/100))),"")</f>
        <v>7170994.3220507689</v>
      </c>
      <c r="AP26" cm="1">
        <f t="array" ref="AP26">IFERROR(IF($A26="","",IF(SUMIFS(RAW_매출A!$J$2:$J$7000,RAW_매출A!$B$2:$B$7000,$A26,RAW_매출A!$A$2:$A$7000,EDATE($E26,AP$1-1))=0,"",SUMIFS(RAW_매출A!$J$2:$J$7000,RAW_매출A!$B$2:$B$7000,$A26,RAW_매출A!$A$2:$A$7000,EDATE($E26,AP$1-1))/(INDEX(요약_월별시즈널리티!$F$7:$F$18,MONTH(EDATE($E26,AP$1-1)))/100))),"")</f>
        <v>6454491.5993492967</v>
      </c>
      <c r="AQ26" cm="1">
        <f t="array" ref="AQ26">IFERROR(IF($A26="","",IF(SUMIFS(RAW_매출A!$J$2:$J$7000,RAW_매출A!$B$2:$B$7000,$A26,RAW_매출A!$A$2:$A$7000,EDATE($E26,AQ$1-1))=0,"",SUMIFS(RAW_매출A!$J$2:$J$7000,RAW_매출A!$B$2:$B$7000,$A26,RAW_매출A!$A$2:$A$7000,EDATE($E26,AQ$1-1))/(INDEX(요약_월별시즈널리티!$F$7:$F$18,MONTH(EDATE($E26,AQ$1-1)))/100))),"")</f>
        <v>6703216.1144873975</v>
      </c>
      <c r="AR26" cm="1">
        <f t="array" ref="AR26">IFERROR(IF($A26="","",IF(SUMIFS(RAW_매출A!$J$2:$J$7000,RAW_매출A!$B$2:$B$7000,$A26,RAW_매출A!$A$2:$A$7000,EDATE($E26,AR$1-1))=0,"",SUMIFS(RAW_매출A!$J$2:$J$7000,RAW_매출A!$B$2:$B$7000,$A26,RAW_매출A!$A$2:$A$7000,EDATE($E26,AR$1-1))/(INDEX(요약_월별시즈널리티!$F$7:$F$18,MONTH(EDATE($E26,AR$1-1)))/100))),"")</f>
        <v>6446669.9627494467</v>
      </c>
      <c r="AS26" cm="1">
        <f t="array" ref="AS26">IFERROR(IF($A26="","",IF(SUMIFS(RAW_매출A!$J$2:$J$7000,RAW_매출A!$B$2:$B$7000,$A26,RAW_매출A!$A$2:$A$7000,EDATE($E26,AS$1-1))=0,"",SUMIFS(RAW_매출A!$J$2:$J$7000,RAW_매출A!$B$2:$B$7000,$A26,RAW_매출A!$A$2:$A$7000,EDATE($E26,AS$1-1))/(INDEX(요약_월별시즈널리티!$F$7:$F$18,MONTH(EDATE($E26,AS$1-1)))/100))),"")</f>
        <v>5347099.706149294</v>
      </c>
      <c r="AT26" cm="1">
        <f t="array" ref="AT26">IFERROR(IF($A26="","",IF(SUMIFS(RAW_매출A!$J$2:$J$7000,RAW_매출A!$B$2:$B$7000,$A26,RAW_매출A!$A$2:$A$7000,EDATE($E26,AT$1-1))=0,"",SUMIFS(RAW_매출A!$J$2:$J$7000,RAW_매출A!$B$2:$B$7000,$A26,RAW_매출A!$A$2:$A$7000,EDATE($E26,AT$1-1))/(INDEX(요약_월별시즈널리티!$F$7:$F$18,MONTH(EDATE($E26,AT$1-1)))/100))),"")</f>
        <v>5331589.872090701</v>
      </c>
      <c r="AU26" cm="1">
        <f t="array" ref="AU26">IFERROR(IF($A26="","",IF(SUMIFS(RAW_매출A!$J$2:$J$7000,RAW_매출A!$B$2:$B$7000,$A26,RAW_매출A!$A$2:$A$7000,EDATE($E26,AU$1-1))=0,"",SUMIFS(RAW_매출A!$J$2:$J$7000,RAW_매출A!$B$2:$B$7000,$A26,RAW_매출A!$A$2:$A$7000,EDATE($E26,AU$1-1))/(INDEX(요약_월별시즈널리티!$F$7:$F$18,MONTH(EDATE($E26,AU$1-1)))/100))),"")</f>
        <v>6192233.7582601625</v>
      </c>
      <c r="AV26" cm="1">
        <f t="array" ref="AV26">IFERROR(IF($A26="","",IF(SUMIFS(RAW_매출A!$J$2:$J$7000,RAW_매출A!$B$2:$B$7000,$A26,RAW_매출A!$A$2:$A$7000,EDATE($E26,AV$1-1))=0,"",SUMIFS(RAW_매출A!$J$2:$J$7000,RAW_매출A!$B$2:$B$7000,$A26,RAW_매출A!$A$2:$A$7000,EDATE($E26,AV$1-1))/(INDEX(요약_월별시즈널리티!$F$7:$F$18,MONTH(EDATE($E26,AV$1-1)))/100))),"")</f>
        <v>5408482.9258623719</v>
      </c>
      <c r="AW26" cm="1">
        <f t="array" ref="AW26">IFERROR(IF($A26="","",IF(SUMIFS(RAW_매출A!$J$2:$J$7000,RAW_매출A!$B$2:$B$7000,$A26,RAW_매출A!$A$2:$A$7000,EDATE($E26,AW$1-1))=0,"",SUMIFS(RAW_매출A!$J$2:$J$7000,RAW_매출A!$B$2:$B$7000,$A26,RAW_매출A!$A$2:$A$7000,EDATE($E26,AW$1-1))/(INDEX(요약_월별시즈널리티!$F$7:$F$18,MONTH(EDATE($E26,AW$1-1)))/100))),"")</f>
        <v>5927215.3235949995</v>
      </c>
      <c r="AX26" cm="1">
        <f t="array" ref="AX26">IFERROR(IF($A26="","",IF(SUMIFS(RAW_매출A!$J$2:$J$7000,RAW_매출A!$B$2:$B$7000,$A26,RAW_매출A!$A$2:$A$7000,EDATE($E26,AX$1-1))=0,"",SUMIFS(RAW_매출A!$J$2:$J$7000,RAW_매출A!$B$2:$B$7000,$A26,RAW_매출A!$A$2:$A$7000,EDATE($E26,AX$1-1))/(INDEX(요약_월별시즈널리티!$F$7:$F$18,MONTH(EDATE($E26,AX$1-1)))/100))),"")</f>
        <v>6557456.5594219249</v>
      </c>
      <c r="AY26" cm="1">
        <f t="array" ref="AY26">IFERROR(IF($A26="","",IF(SUMIFS(RAW_매출A!$J$2:$J$7000,RAW_매출A!$B$2:$B$7000,$A26,RAW_매출A!$A$2:$A$7000,EDATE($E26,AY$1-1))=0,"",SUMIFS(RAW_매출A!$J$2:$J$7000,RAW_매출A!$B$2:$B$7000,$A26,RAW_매출A!$A$2:$A$7000,EDATE($E26,AY$1-1))/(INDEX(요약_월별시즈널리티!$F$7:$F$18,MONTH(EDATE($E26,AY$1-1)))/100))),"")</f>
        <v>6477201.0539764613</v>
      </c>
      <c r="AZ26" cm="1">
        <f t="array" ref="AZ26">IFERROR(IF($A26="","",IF(SUMIFS(RAW_매출A!$J$2:$J$7000,RAW_매출A!$B$2:$B$7000,$A26,RAW_매출A!$A$2:$A$7000,EDATE($E26,AZ$1-1))=0,"",SUMIFS(RAW_매출A!$J$2:$J$7000,RAW_매출A!$B$2:$B$7000,$A26,RAW_매출A!$A$2:$A$7000,EDATE($E26,AZ$1-1))/(INDEX(요약_월별시즈널리티!$F$7:$F$18,MONTH(EDATE($E26,AZ$1-1)))/100))),"")</f>
        <v>7216483.4784578001</v>
      </c>
      <c r="BA26" cm="1">
        <f t="array" ref="BA26">IFERROR(IF($A26="","",IF(SUMIFS(RAW_매출A!$J$2:$J$7000,RAW_매출A!$B$2:$B$7000,$A26,RAW_매출A!$A$2:$A$7000,EDATE($E26,BA$1-1))=0,"",SUMIFS(RAW_매출A!$J$2:$J$7000,RAW_매출A!$B$2:$B$7000,$A26,RAW_매출A!$A$2:$A$7000,EDATE($E26,BA$1-1))/(INDEX(요약_월별시즈널리티!$F$7:$F$18,MONTH(EDATE($E26,BA$1-1)))/100))),"")</f>
        <v>7536149.9697774965</v>
      </c>
      <c r="BB26" cm="1">
        <f t="array" ref="BB26">IFERROR(IF($A26="","",IF(SUMIFS(RAW_매출A!$J$2:$J$7000,RAW_매출A!$B$2:$B$7000,$A26,RAW_매출A!$A$2:$A$7000,EDATE($E26,BB$1-1))=0,"",SUMIFS(RAW_매출A!$J$2:$J$7000,RAW_매출A!$B$2:$B$7000,$A26,RAW_매출A!$A$2:$A$7000,EDATE($E26,BB$1-1))/(INDEX(요약_월별시즈널리티!$F$7:$F$18,MONTH(EDATE($E26,BB$1-1)))/100))),"")</f>
        <v>7983715.6395504018</v>
      </c>
      <c r="BC26" cm="1">
        <f t="array" ref="BC26">IFERROR(IF($A26="","",IF(SUMIFS(RAW_매출A!$J$2:$J$7000,RAW_매출A!$B$2:$B$7000,$A26,RAW_매출A!$A$2:$A$7000,EDATE($E26,BC$1-1))=0,"",SUMIFS(RAW_매출A!$J$2:$J$7000,RAW_매출A!$B$2:$B$7000,$A26,RAW_매출A!$A$2:$A$7000,EDATE($E26,BC$1-1))/(INDEX(요약_월별시즈널리티!$F$7:$F$18,MONTH(EDATE($E26,BC$1-1)))/100))),"")</f>
        <v>7875747.0917780055</v>
      </c>
      <c r="BD26" cm="1">
        <f t="array" ref="BD26">IFERROR(IF($A26="","",IF(SUMIFS(RAW_매출A!$J$2:$J$7000,RAW_매출A!$B$2:$B$7000,$A26,RAW_매출A!$A$2:$A$7000,EDATE($E26,BD$1-1))=0,"",SUMIFS(RAW_매출A!$J$2:$J$7000,RAW_매출A!$B$2:$B$7000,$A26,RAW_매출A!$A$2:$A$7000,EDATE($E26,BD$1-1))/(INDEX(요약_월별시즈널리티!$F$7:$F$18,MONTH(EDATE($E26,BD$1-1)))/100))),"")</f>
        <v>6718905.9491393585</v>
      </c>
      <c r="BE26" cm="1">
        <f t="array" ref="BE26">IFERROR(IF($A26="","",IF(SUMIFS(RAW_매출A!$J$2:$J$7000,RAW_매출A!$B$2:$B$7000,$A26,RAW_매출A!$A$2:$A$7000,EDATE($E26,BE$1-1))=0,"",SUMIFS(RAW_매출A!$J$2:$J$7000,RAW_매출A!$B$2:$B$7000,$A26,RAW_매출A!$A$2:$A$7000,EDATE($E26,BE$1-1))/(INDEX(요약_월별시즈널리티!$F$7:$F$18,MONTH(EDATE($E26,BE$1-1)))/100))),"")</f>
        <v>6142008.9421487832</v>
      </c>
      <c r="BF26" cm="1">
        <f t="array" ref="BF26">IFERROR(IF($A26="","",IF(SUMIFS(RAW_매출A!$J$2:$J$7000,RAW_매출A!$B$2:$B$7000,$A26,RAW_매출A!$A$2:$A$7000,EDATE($E26,BF$1-1))=0,"",SUMIFS(RAW_매출A!$J$2:$J$7000,RAW_매출A!$B$2:$B$7000,$A26,RAW_매출A!$A$2:$A$7000,EDATE($E26,BF$1-1))/(INDEX(요약_월별시즈널리티!$F$7:$F$18,MONTH(EDATE($E26,BF$1-1)))/100))),"")</f>
        <v>6578398.1940718228</v>
      </c>
      <c r="BG26" cm="1">
        <f t="array" ref="BG26">IFERROR(IF($A26="","",IF(SUMIFS(RAW_매출A!$J$2:$J$7000,RAW_매출A!$B$2:$B$7000,$A26,RAW_매출A!$A$2:$A$7000,EDATE($E26,BG$1-1))=0,"",SUMIFS(RAW_매출A!$J$2:$J$7000,RAW_매출A!$B$2:$B$7000,$A26,RAW_매출A!$A$2:$A$7000,EDATE($E26,BG$1-1))/(INDEX(요약_월별시즈널리티!$F$7:$F$18,MONTH(EDATE($E26,BG$1-1)))/100))),"")</f>
        <v>6845433.7268592594</v>
      </c>
      <c r="BH26" cm="1">
        <f t="array" ref="BH26">IFERROR(IF($A26="","",IF(SUMIFS(RAW_매출A!$J$2:$J$7000,RAW_매출A!$B$2:$B$7000,$A26,RAW_매출A!$A$2:$A$7000,EDATE($E26,BH$1-1))=0,"",SUMIFS(RAW_매출A!$J$2:$J$7000,RAW_매출A!$B$2:$B$7000,$A26,RAW_매출A!$A$2:$A$7000,EDATE($E26,BH$1-1))/(INDEX(요약_월별시즈널리티!$F$7:$F$18,MONTH(EDATE($E26,BH$1-1)))/100))),"")</f>
        <v>6400999.3201091141</v>
      </c>
      <c r="BI26" cm="1">
        <f t="array" ref="BI26">IFERROR(IF($A26="","",IF(SUMIFS(RAW_매출A!$J$2:$J$7000,RAW_매출A!$B$2:$B$7000,$A26,RAW_매출A!$A$2:$A$7000,EDATE($E26,BI$1-1))=0,"",SUMIFS(RAW_매출A!$J$2:$J$7000,RAW_매출A!$B$2:$B$7000,$A26,RAW_매출A!$A$2:$A$7000,EDATE($E26,BI$1-1))/(INDEX(요약_월별시즈널리티!$F$7:$F$18,MONTH(EDATE($E26,BI$1-1)))/100))),"")</f>
        <v>6863219.2532754028</v>
      </c>
      <c r="BJ26" cm="1">
        <f t="array" ref="BJ26">IFERROR(IF($A26="","",IF(SUMIFS(RAW_매출A!$J$2:$J$7000,RAW_매출A!$B$2:$B$7000,$A26,RAW_매출A!$A$2:$A$7000,EDATE($E26,BJ$1-1))=0,"",SUMIFS(RAW_매출A!$J$2:$J$7000,RAW_매출A!$B$2:$B$7000,$A26,RAW_매출A!$A$2:$A$7000,EDATE($E26,BJ$1-1))/(INDEX(요약_월별시즈널리티!$F$7:$F$18,MONTH(EDATE($E26,BJ$1-1)))/100))),"")</f>
        <v>8006069.2357402062</v>
      </c>
      <c r="BK26" cm="1">
        <f t="array" ref="BK26">IFERROR(IF($A26="","",IF(SUMIFS(RAW_매출A!$J$2:$J$7000,RAW_매출A!$B$2:$B$7000,$A26,RAW_매출A!$A$2:$A$7000,EDATE($E26,BK$1-1))=0,"",SUMIFS(RAW_매출A!$J$2:$J$7000,RAW_매출A!$B$2:$B$7000,$A26,RAW_매출A!$A$2:$A$7000,EDATE($E26,BK$1-1))/(INDEX(요약_월별시즈널리티!$F$7:$F$18,MONTH(EDATE($E26,BK$1-1)))/100))),"")</f>
        <v>7916855.3490721593</v>
      </c>
      <c r="BL26" cm="1">
        <f t="array" ref="BL26">IFERROR(IF($A26="","",IF(SUMIFS(RAW_매출A!$J$2:$J$7000,RAW_매출A!$B$2:$B$7000,$A26,RAW_매출A!$A$2:$A$7000,EDATE($E26,BL$1-1))=0,"",SUMIFS(RAW_매출A!$J$2:$J$7000,RAW_매출A!$B$2:$B$7000,$A26,RAW_매출A!$A$2:$A$7000,EDATE($E26,BL$1-1))/(INDEX(요약_월별시즈널리티!$F$7:$F$18,MONTH(EDATE($E26,BL$1-1)))/100))),"")</f>
        <v>8757666.3499370441</v>
      </c>
      <c r="BM26" cm="1">
        <f t="array" ref="BM26">IFERROR(IF($A26="","",IF(SUMIFS(RAW_매출A!$J$2:$J$7000,RAW_매출A!$B$2:$B$7000,$A26,RAW_매출A!$A$2:$A$7000,EDATE($E26,BM$1-1))=0,"",SUMIFS(RAW_매출A!$J$2:$J$7000,RAW_매출A!$B$2:$B$7000,$A26,RAW_매출A!$A$2:$A$7000,EDATE($E26,BM$1-1))/(INDEX(요약_월별시즈널리티!$F$7:$F$18,MONTH(EDATE($E26,BM$1-1)))/100))),"")</f>
        <v>8400968.1593287028</v>
      </c>
      <c r="BN26" cm="1">
        <f t="array" ref="BN26">IFERROR(IF($A26="","",IF(SUMIFS(RAW_매출A!$J$2:$J$7000,RAW_매출A!$B$2:$B$7000,$A26,RAW_매출A!$A$2:$A$7000,EDATE($E26,BN$1-1))=0,"",SUMIFS(RAW_매출A!$J$2:$J$7000,RAW_매출A!$B$2:$B$7000,$A26,RAW_매출A!$A$2:$A$7000,EDATE($E26,BN$1-1))/(INDEX(요약_월별시즈널리티!$F$7:$F$18,MONTH(EDATE($E26,BN$1-1)))/100))),"")</f>
        <v>8034810.6356773395</v>
      </c>
    </row>
    <row r="27" spans="1:66" x14ac:dyDescent="0.3">
      <c r="A27" t="str">
        <f>세팅!A28</f>
        <v>(1012) #석촌점</v>
      </c>
      <c r="B27" t="str">
        <f>세팅!B28</f>
        <v>150-0</v>
      </c>
      <c r="C27">
        <f t="shared" si="0"/>
        <v>0</v>
      </c>
      <c r="D27" t="str">
        <f t="shared" si="1"/>
        <v>0</v>
      </c>
      <c r="E27" s="1">
        <f>세팅!D28</f>
        <v>44105</v>
      </c>
      <c r="F27">
        <f t="shared" si="2"/>
        <v>3856395.2495921352</v>
      </c>
      <c r="G27" cm="1">
        <f t="array" ref="G27">IFERROR(IF($A27="","",IF(SUMIFS(RAW_매출A!$J$2:$J$7000,RAW_매출A!$B$2:$B$7000,$A27,RAW_매출A!$A$2:$A$7000,EDATE($E27,G$1-1))=0,"",SUMIFS(RAW_매출A!$J$2:$J$7000,RAW_매출A!$B$2:$B$7000,$A27,RAW_매출A!$A$2:$A$7000,EDATE($E27,G$1-1))/(INDEX(요약_월별시즈널리티!$F$7:$F$18,MONTH(EDATE($E27,G$1-1)))/100))),"")</f>
        <v>2701684.1510556256</v>
      </c>
      <c r="H27" cm="1">
        <f t="array" ref="H27">IFERROR(IF($A27="","",IF(SUMIFS(RAW_매출A!$J$2:$J$7000,RAW_매출A!$B$2:$B$7000,$A27,RAW_매출A!$A$2:$A$7000,EDATE($E27,H$1-1))=0,"",SUMIFS(RAW_매출A!$J$2:$J$7000,RAW_매출A!$B$2:$B$7000,$A27,RAW_매출A!$A$2:$A$7000,EDATE($E27,H$1-1))/(INDEX(요약_월별시즈널리티!$F$7:$F$18,MONTH(EDATE($E27,H$1-1)))/100))),"")</f>
        <v>3168687.2517669336</v>
      </c>
      <c r="I27" cm="1">
        <f t="array" ref="I27">IFERROR(IF($A27="","",IF(SUMIFS(RAW_매출A!$J$2:$J$7000,RAW_매출A!$B$2:$B$7000,$A27,RAW_매출A!$A$2:$A$7000,EDATE($E27,I$1-1))=0,"",SUMIFS(RAW_매출A!$J$2:$J$7000,RAW_매출A!$B$2:$B$7000,$A27,RAW_매출A!$A$2:$A$7000,EDATE($E27,I$1-1))/(INDEX(요약_월별시즈널리티!$F$7:$F$18,MONTH(EDATE($E27,I$1-1)))/100))),"")</f>
        <v>3434565.7117328369</v>
      </c>
      <c r="J27" s="28" cm="1">
        <f t="array" ref="J27">IFERROR(IF($A27="","",IF(SUMIFS(RAW_매출A!$J$2:$J$7000,RAW_매출A!$B$2:$B$7000,$A27,RAW_매출A!$A$2:$A$7000,EDATE($E27,J$1-1))=0,"",SUMIFS(RAW_매출A!$J$2:$J$7000,RAW_매출A!$B$2:$B$7000,$A27,RAW_매출A!$A$2:$A$7000,EDATE($E27,J$1-1))/(INDEX(요약_월별시즈널리티!$F$7:$F$18,MONTH(EDATE($E27,J$1-1)))/100))),"")</f>
        <v>3916277.7081713732</v>
      </c>
      <c r="K27" s="28" cm="1">
        <f t="array" ref="K27">IFERROR(IF($A27="","",IF(SUMIFS(RAW_매출A!$J$2:$J$7000,RAW_매출A!$B$2:$B$7000,$A27,RAW_매출A!$A$2:$A$7000,EDATE($E27,K$1-1))=0,"",SUMIFS(RAW_매출A!$J$2:$J$7000,RAW_매출A!$B$2:$B$7000,$A27,RAW_매출A!$A$2:$A$7000,EDATE($E27,K$1-1))/(INDEX(요약_월별시즈널리티!$F$7:$F$18,MONTH(EDATE($E27,K$1-1)))/100))),"")</f>
        <v>3963801.3234736696</v>
      </c>
      <c r="L27" s="28" cm="1">
        <f t="array" ref="L27">IFERROR(IF($A27="","",IF(SUMIFS(RAW_매출A!$J$2:$J$7000,RAW_매출A!$B$2:$B$7000,$A27,RAW_매출A!$A$2:$A$7000,EDATE($E27,L$1-1))=0,"",SUMIFS(RAW_매출A!$J$2:$J$7000,RAW_매출A!$B$2:$B$7000,$A27,RAW_매출A!$A$2:$A$7000,EDATE($E27,L$1-1))/(INDEX(요약_월별시즈널리티!$F$7:$F$18,MONTH(EDATE($E27,L$1-1)))/100))),"")</f>
        <v>3872530.6338299531</v>
      </c>
      <c r="M27" s="28" cm="1">
        <f t="array" ref="M27">IFERROR(IF($A27="","",IF(SUMIFS(RAW_매출A!$J$2:$J$7000,RAW_매출A!$B$2:$B$7000,$A27,RAW_매출A!$A$2:$A$7000,EDATE($E27,M$1-1))=0,"",SUMIFS(RAW_매출A!$J$2:$J$7000,RAW_매출A!$B$2:$B$7000,$A27,RAW_매출A!$A$2:$A$7000,EDATE($E27,M$1-1))/(INDEX(요약_월별시즈널리티!$F$7:$F$18,MONTH(EDATE($E27,M$1-1)))/100))),"")</f>
        <v>3483940.8958960599</v>
      </c>
      <c r="N27" s="28" cm="1">
        <f t="array" ref="N27">IFERROR(IF($A27="","",IF(SUMIFS(RAW_매출A!$J$2:$J$7000,RAW_매출A!$B$2:$B$7000,$A27,RAW_매출A!$A$2:$A$7000,EDATE($E27,N$1-1))=0,"",SUMIFS(RAW_매출A!$J$2:$J$7000,RAW_매출A!$B$2:$B$7000,$A27,RAW_매출A!$A$2:$A$7000,EDATE($E27,N$1-1))/(INDEX(요약_월별시즈널리티!$F$7:$F$18,MONTH(EDATE($E27,N$1-1)))/100))),"")</f>
        <v>4021184.5372995762</v>
      </c>
      <c r="O27" s="28" cm="1">
        <f t="array" ref="O27">IFERROR(IF($A27="","",IF(SUMIFS(RAW_매출A!$J$2:$J$7000,RAW_매출A!$B$2:$B$7000,$A27,RAW_매출A!$A$2:$A$7000,EDATE($E27,O$1-1))=0,"",SUMIFS(RAW_매출A!$J$2:$J$7000,RAW_매출A!$B$2:$B$7000,$A27,RAW_매출A!$A$2:$A$7000,EDATE($E27,O$1-1))/(INDEX(요약_월별시즈널리티!$F$7:$F$18,MONTH(EDATE($E27,O$1-1)))/100))),"")</f>
        <v>3880636.3988821786</v>
      </c>
      <c r="P27" cm="1">
        <f t="array" ref="P27">IFERROR(IF($A27="","",IF(SUMIFS(RAW_매출A!$J$2:$J$7000,RAW_매출A!$B$2:$B$7000,$A27,RAW_매출A!$A$2:$A$7000,EDATE($E27,P$1-1))=0,"",SUMIFS(RAW_매출A!$J$2:$J$7000,RAW_매출A!$B$2:$B$7000,$A27,RAW_매출A!$A$2:$A$7000,EDATE($E27,P$1-1))/(INDEX(요약_월별시즈널리티!$F$7:$F$18,MONTH(EDATE($E27,P$1-1)))/100))),"")</f>
        <v>3896209.9970004745</v>
      </c>
      <c r="Q27" cm="1">
        <f t="array" ref="Q27">IFERROR(IF($A27="","",IF(SUMIFS(RAW_매출A!$J$2:$J$7000,RAW_매출A!$B$2:$B$7000,$A27,RAW_매출A!$A$2:$A$7000,EDATE($E27,Q$1-1))=0,"",SUMIFS(RAW_매출A!$J$2:$J$7000,RAW_매출A!$B$2:$B$7000,$A27,RAW_매출A!$A$2:$A$7000,EDATE($E27,Q$1-1))/(INDEX(요약_월별시즈널리티!$F$7:$F$18,MONTH(EDATE($E27,Q$1-1)))/100))),"")</f>
        <v>3409762.9271898395</v>
      </c>
      <c r="R27" cm="1">
        <f t="array" ref="R27">IFERROR(IF($A27="","",IF(SUMIFS(RAW_매출A!$J$2:$J$7000,RAW_매출A!$B$2:$B$7000,$A27,RAW_매출A!$A$2:$A$7000,EDATE($E27,R$1-1))=0,"",SUMIFS(RAW_매출A!$J$2:$J$7000,RAW_매출A!$B$2:$B$7000,$A27,RAW_매출A!$A$2:$A$7000,EDATE($E27,R$1-1))/(INDEX(요약_월별시즈널리티!$F$7:$F$18,MONTH(EDATE($E27,R$1-1)))/100))),"")</f>
        <v>3625519.5553288017</v>
      </c>
      <c r="S27" cm="1">
        <f t="array" ref="S27">IFERROR(IF($A27="","",IF(SUMIFS(RAW_매출A!$J$2:$J$7000,RAW_매출A!$B$2:$B$7000,$A27,RAW_매출A!$A$2:$A$7000,EDATE($E27,S$1-1))=0,"",SUMIFS(RAW_매출A!$J$2:$J$7000,RAW_매출A!$B$2:$B$7000,$A27,RAW_매출A!$A$2:$A$7000,EDATE($E27,S$1-1))/(INDEX(요약_월별시즈널리티!$F$7:$F$18,MONTH(EDATE($E27,S$1-1)))/100))),"")</f>
        <v>4499346.5480756676</v>
      </c>
      <c r="T27" cm="1">
        <f t="array" ref="T27">IFERROR(IF($A27="","",IF(SUMIFS(RAW_매출A!$J$2:$J$7000,RAW_매출A!$B$2:$B$7000,$A27,RAW_매출A!$A$2:$A$7000,EDATE($E27,T$1-1))=0,"",SUMIFS(RAW_매출A!$J$2:$J$7000,RAW_매출A!$B$2:$B$7000,$A27,RAW_매출A!$A$2:$A$7000,EDATE($E27,T$1-1))/(INDEX(요약_월별시즈널리티!$F$7:$F$18,MONTH(EDATE($E27,T$1-1)))/100))),"")</f>
        <v>3742393.4947133991</v>
      </c>
      <c r="U27" cm="1">
        <f t="array" ref="U27">IFERROR(IF($A27="","",IF(SUMIFS(RAW_매출A!$J$2:$J$7000,RAW_매출A!$B$2:$B$7000,$A27,RAW_매출A!$A$2:$A$7000,EDATE($E27,U$1-1))=0,"",SUMIFS(RAW_매출A!$J$2:$J$7000,RAW_매출A!$B$2:$B$7000,$A27,RAW_매출A!$A$2:$A$7000,EDATE($E27,U$1-1))/(INDEX(요약_월별시즈널리티!$F$7:$F$18,MONTH(EDATE($E27,U$1-1)))/100))),"")</f>
        <v>4550388.2717857985</v>
      </c>
      <c r="V27" cm="1">
        <f t="array" ref="V27">IFERROR(IF($A27="","",IF(SUMIFS(RAW_매출A!$J$2:$J$7000,RAW_매출A!$B$2:$B$7000,$A27,RAW_매출A!$A$2:$A$7000,EDATE($E27,V$1-1))=0,"",SUMIFS(RAW_매출A!$J$2:$J$7000,RAW_매출A!$B$2:$B$7000,$A27,RAW_매출A!$A$2:$A$7000,EDATE($E27,V$1-1))/(INDEX(요약_월별시즈널리티!$F$7:$F$18,MONTH(EDATE($E27,V$1-1)))/100))),"")</f>
        <v>5697552.4076944813</v>
      </c>
      <c r="W27" cm="1">
        <f t="array" ref="W27">IFERROR(IF($A27="","",IF(SUMIFS(RAW_매출A!$J$2:$J$7000,RAW_매출A!$B$2:$B$7000,$A27,RAW_매출A!$A$2:$A$7000,EDATE($E27,W$1-1))=0,"",SUMIFS(RAW_매출A!$J$2:$J$7000,RAW_매출A!$B$2:$B$7000,$A27,RAW_매출A!$A$2:$A$7000,EDATE($E27,W$1-1))/(INDEX(요약_월별시즈널리티!$F$7:$F$18,MONTH(EDATE($E27,W$1-1)))/100))),"")</f>
        <v>5263633.9274837719</v>
      </c>
      <c r="X27" cm="1">
        <f t="array" ref="X27">IFERROR(IF($A27="","",IF(SUMIFS(RAW_매출A!$J$2:$J$7000,RAW_매출A!$B$2:$B$7000,$A27,RAW_매출A!$A$2:$A$7000,EDATE($E27,X$1-1))=0,"",SUMIFS(RAW_매출A!$J$2:$J$7000,RAW_매출A!$B$2:$B$7000,$A27,RAW_매출A!$A$2:$A$7000,EDATE($E27,X$1-1))/(INDEX(요약_월별시즈널리티!$F$7:$F$18,MONTH(EDATE($E27,X$1-1)))/100))),"")</f>
        <v>5734597.3170220647</v>
      </c>
      <c r="Y27" cm="1">
        <f t="array" ref="Y27">IFERROR(IF($A27="","",IF(SUMIFS(RAW_매출A!$J$2:$J$7000,RAW_매출A!$B$2:$B$7000,$A27,RAW_매출A!$A$2:$A$7000,EDATE($E27,Y$1-1))=0,"",SUMIFS(RAW_매출A!$J$2:$J$7000,RAW_매출A!$B$2:$B$7000,$A27,RAW_매출A!$A$2:$A$7000,EDATE($E27,Y$1-1))/(INDEX(요약_월별시즈널리티!$F$7:$F$18,MONTH(EDATE($E27,Y$1-1)))/100))),"")</f>
        <v>5562388.3244798575</v>
      </c>
      <c r="Z27" cm="1">
        <f t="array" ref="Z27">IFERROR(IF($A27="","",IF(SUMIFS(RAW_매출A!$J$2:$J$7000,RAW_매출A!$B$2:$B$7000,$A27,RAW_매출A!$A$2:$A$7000,EDATE($E27,Z$1-1))=0,"",SUMIFS(RAW_매출A!$J$2:$J$7000,RAW_매출A!$B$2:$B$7000,$A27,RAW_매출A!$A$2:$A$7000,EDATE($E27,Z$1-1))/(INDEX(요약_월별시즈널리티!$F$7:$F$18,MONTH(EDATE($E27,Z$1-1)))/100))),"")</f>
        <v>4950318.2786298301</v>
      </c>
      <c r="AA27" cm="1">
        <f t="array" ref="AA27">IFERROR(IF($A27="","",IF(SUMIFS(RAW_매출A!$J$2:$J$7000,RAW_매출A!$B$2:$B$7000,$A27,RAW_매출A!$A$2:$A$7000,EDATE($E27,AA$1-1))=0,"",SUMIFS(RAW_매출A!$J$2:$J$7000,RAW_매출A!$B$2:$B$7000,$A27,RAW_매출A!$A$2:$A$7000,EDATE($E27,AA$1-1))/(INDEX(요약_월별시즈널리티!$F$7:$F$18,MONTH(EDATE($E27,AA$1-1)))/100))),"")</f>
        <v>4986637.7171686534</v>
      </c>
      <c r="AB27" cm="1">
        <f t="array" ref="AB27">IFERROR(IF($A27="","",IF(SUMIFS(RAW_매출A!$J$2:$J$7000,RAW_매출A!$B$2:$B$7000,$A27,RAW_매출A!$A$2:$A$7000,EDATE($E27,AB$1-1))=0,"",SUMIFS(RAW_매출A!$J$2:$J$7000,RAW_매출A!$B$2:$B$7000,$A27,RAW_매출A!$A$2:$A$7000,EDATE($E27,AB$1-1))/(INDEX(요약_월별시즈널리티!$F$7:$F$18,MONTH(EDATE($E27,AB$1-1)))/100))),"")</f>
        <v>5461190.0673906123</v>
      </c>
      <c r="AC27" cm="1">
        <f t="array" ref="AC27">IFERROR(IF($A27="","",IF(SUMIFS(RAW_매출A!$J$2:$J$7000,RAW_매출A!$B$2:$B$7000,$A27,RAW_매출A!$A$2:$A$7000,EDATE($E27,AC$1-1))=0,"",SUMIFS(RAW_매출A!$J$2:$J$7000,RAW_매출A!$B$2:$B$7000,$A27,RAW_매출A!$A$2:$A$7000,EDATE($E27,AC$1-1))/(INDEX(요약_월별시즈널리티!$F$7:$F$18,MONTH(EDATE($E27,AC$1-1)))/100))),"")</f>
        <v>5280110.2537696725</v>
      </c>
      <c r="AD27" cm="1">
        <f t="array" ref="AD27">IFERROR(IF($A27="","",IF(SUMIFS(RAW_매출A!$J$2:$J$7000,RAW_매출A!$B$2:$B$7000,$A27,RAW_매출A!$A$2:$A$7000,EDATE($E27,AD$1-1))=0,"",SUMIFS(RAW_매출A!$J$2:$J$7000,RAW_매출A!$B$2:$B$7000,$A27,RAW_매출A!$A$2:$A$7000,EDATE($E27,AD$1-1))/(INDEX(요약_월별시즈널리티!$F$7:$F$18,MONTH(EDATE($E27,AD$1-1)))/100))),"")</f>
        <v>4732052.0939923776</v>
      </c>
      <c r="AE27" cm="1">
        <f t="array" ref="AE27">IFERROR(IF($A27="","",IF(SUMIFS(RAW_매출A!$J$2:$J$7000,RAW_매출A!$B$2:$B$7000,$A27,RAW_매출A!$A$2:$A$7000,EDATE($E27,AE$1-1))=0,"",SUMIFS(RAW_매출A!$J$2:$J$7000,RAW_매출A!$B$2:$B$7000,$A27,RAW_매출A!$A$2:$A$7000,EDATE($E27,AE$1-1))/(INDEX(요약_월별시즈널리티!$F$7:$F$18,MONTH(EDATE($E27,AE$1-1)))/100))),"")</f>
        <v>5153443.0535553852</v>
      </c>
      <c r="AF27" cm="1">
        <f t="array" ref="AF27">IFERROR(IF($A27="","",IF(SUMIFS(RAW_매출A!$J$2:$J$7000,RAW_매출A!$B$2:$B$7000,$A27,RAW_매출A!$A$2:$A$7000,EDATE($E27,AF$1-1))=0,"",SUMIFS(RAW_매출A!$J$2:$J$7000,RAW_매출A!$B$2:$B$7000,$A27,RAW_매출A!$A$2:$A$7000,EDATE($E27,AF$1-1))/(INDEX(요약_월별시즈널리티!$F$7:$F$18,MONTH(EDATE($E27,AF$1-1)))/100))),"")</f>
        <v>4842261.2643400487</v>
      </c>
      <c r="AG27" cm="1">
        <f t="array" ref="AG27">IFERROR(IF($A27="","",IF(SUMIFS(RAW_매출A!$J$2:$J$7000,RAW_매출A!$B$2:$B$7000,$A27,RAW_매출A!$A$2:$A$7000,EDATE($E27,AG$1-1))=0,"",SUMIFS(RAW_매출A!$J$2:$J$7000,RAW_매출A!$B$2:$B$7000,$A27,RAW_매출A!$A$2:$A$7000,EDATE($E27,AG$1-1))/(INDEX(요약_월별시즈널리티!$F$7:$F$18,MONTH(EDATE($E27,AG$1-1)))/100))),"")</f>
        <v>5204107.3865436269</v>
      </c>
      <c r="AH27" cm="1">
        <f t="array" ref="AH27">IFERROR(IF($A27="","",IF(SUMIFS(RAW_매출A!$J$2:$J$7000,RAW_매출A!$B$2:$B$7000,$A27,RAW_매출A!$A$2:$A$7000,EDATE($E27,AH$1-1))=0,"",SUMIFS(RAW_매출A!$J$2:$J$7000,RAW_매출A!$B$2:$B$7000,$A27,RAW_매출A!$A$2:$A$7000,EDATE($E27,AH$1-1))/(INDEX(요약_월별시즈널리티!$F$7:$F$18,MONTH(EDATE($E27,AH$1-1)))/100))),"")</f>
        <v>6054796.029208459</v>
      </c>
      <c r="AI27" cm="1">
        <f t="array" ref="AI27">IFERROR(IF($A27="","",IF(SUMIFS(RAW_매출A!$J$2:$J$7000,RAW_매출A!$B$2:$B$7000,$A27,RAW_매출A!$A$2:$A$7000,EDATE($E27,AI$1-1))=0,"",SUMIFS(RAW_매출A!$J$2:$J$7000,RAW_매출A!$B$2:$B$7000,$A27,RAW_매출A!$A$2:$A$7000,EDATE($E27,AI$1-1))/(INDEX(요약_월별시즈널리티!$F$7:$F$18,MONTH(EDATE($E27,AI$1-1)))/100))),"")</f>
        <v>5335174.5499936379</v>
      </c>
      <c r="AJ27" cm="1">
        <f t="array" ref="AJ27">IFERROR(IF($A27="","",IF(SUMIFS(RAW_매출A!$J$2:$J$7000,RAW_매출A!$B$2:$B$7000,$A27,RAW_매출A!$A$2:$A$7000,EDATE($E27,AJ$1-1))=0,"",SUMIFS(RAW_매출A!$J$2:$J$7000,RAW_매출A!$B$2:$B$7000,$A27,RAW_매출A!$A$2:$A$7000,EDATE($E27,AJ$1-1))/(INDEX(요약_월별시즈널리티!$F$7:$F$18,MONTH(EDATE($E27,AJ$1-1)))/100))),"")</f>
        <v>5338699.7526228139</v>
      </c>
      <c r="AK27" cm="1">
        <f t="array" ref="AK27">IFERROR(IF($A27="","",IF(SUMIFS(RAW_매출A!$J$2:$J$7000,RAW_매출A!$B$2:$B$7000,$A27,RAW_매출A!$A$2:$A$7000,EDATE($E27,AK$1-1))=0,"",SUMIFS(RAW_매출A!$J$2:$J$7000,RAW_매출A!$B$2:$B$7000,$A27,RAW_매출A!$A$2:$A$7000,EDATE($E27,AK$1-1))/(INDEX(요약_월별시즈널리티!$F$7:$F$18,MONTH(EDATE($E27,AK$1-1)))/100))),"")</f>
        <v>5114201.4007811528</v>
      </c>
      <c r="AL27" cm="1">
        <f t="array" ref="AL27">IFERROR(IF($A27="","",IF(SUMIFS(RAW_매출A!$J$2:$J$7000,RAW_매출A!$B$2:$B$7000,$A27,RAW_매출A!$A$2:$A$7000,EDATE($E27,AL$1-1))=0,"",SUMIFS(RAW_매출A!$J$2:$J$7000,RAW_매출A!$B$2:$B$7000,$A27,RAW_매출A!$A$2:$A$7000,EDATE($E27,AL$1-1))/(INDEX(요약_월별시즈널리티!$F$7:$F$18,MONTH(EDATE($E27,AL$1-1)))/100))),"")</f>
        <v>5191285.6503599128</v>
      </c>
      <c r="AM27" cm="1">
        <f t="array" ref="AM27">IFERROR(IF($A27="","",IF(SUMIFS(RAW_매출A!$J$2:$J$7000,RAW_매출A!$B$2:$B$7000,$A27,RAW_매출A!$A$2:$A$7000,EDATE($E27,AM$1-1))=0,"",SUMIFS(RAW_매출A!$J$2:$J$7000,RAW_매출A!$B$2:$B$7000,$A27,RAW_매출A!$A$2:$A$7000,EDATE($E27,AM$1-1))/(INDEX(요약_월별시즈널리티!$F$7:$F$18,MONTH(EDATE($E27,AM$1-1)))/100))),"")</f>
        <v>3327441.1582262237</v>
      </c>
      <c r="AN27" cm="1">
        <f t="array" ref="AN27">IFERROR(IF($A27="","",IF(SUMIFS(RAW_매출A!$J$2:$J$7000,RAW_매출A!$B$2:$B$7000,$A27,RAW_매출A!$A$2:$A$7000,EDATE($E27,AN$1-1))=0,"",SUMIFS(RAW_매출A!$J$2:$J$7000,RAW_매출A!$B$2:$B$7000,$A27,RAW_매출A!$A$2:$A$7000,EDATE($E27,AN$1-1))/(INDEX(요약_월별시즈널리티!$F$7:$F$18,MONTH(EDATE($E27,AN$1-1)))/100))),"")</f>
        <v>5964157.963288798</v>
      </c>
      <c r="AO27" cm="1">
        <f t="array" ref="AO27">IFERROR(IF($A27="","",IF(SUMIFS(RAW_매출A!$J$2:$J$7000,RAW_매출A!$B$2:$B$7000,$A27,RAW_매출A!$A$2:$A$7000,EDATE($E27,AO$1-1))=0,"",SUMIFS(RAW_매출A!$J$2:$J$7000,RAW_매출A!$B$2:$B$7000,$A27,RAW_매출A!$A$2:$A$7000,EDATE($E27,AO$1-1))/(INDEX(요약_월별시즈널리티!$F$7:$F$18,MONTH(EDATE($E27,AO$1-1)))/100))),"")</f>
        <v>4349444.3960452322</v>
      </c>
      <c r="AP27" cm="1">
        <f t="array" ref="AP27">IFERROR(IF($A27="","",IF(SUMIFS(RAW_매출A!$J$2:$J$7000,RAW_매출A!$B$2:$B$7000,$A27,RAW_매출A!$A$2:$A$7000,EDATE($E27,AP$1-1))=0,"",SUMIFS(RAW_매출A!$J$2:$J$7000,RAW_매출A!$B$2:$B$7000,$A27,RAW_매출A!$A$2:$A$7000,EDATE($E27,AP$1-1))/(INDEX(요약_월별시즈널리티!$F$7:$F$18,MONTH(EDATE($E27,AP$1-1)))/100))),"")</f>
        <v>4616994.2833108688</v>
      </c>
      <c r="AQ27" cm="1">
        <f t="array" ref="AQ27">IFERROR(IF($A27="","",IF(SUMIFS(RAW_매출A!$J$2:$J$7000,RAW_매출A!$B$2:$B$7000,$A27,RAW_매출A!$A$2:$A$7000,EDATE($E27,AQ$1-1))=0,"",SUMIFS(RAW_매출A!$J$2:$J$7000,RAW_매출A!$B$2:$B$7000,$A27,RAW_매출A!$A$2:$A$7000,EDATE($E27,AQ$1-1))/(INDEX(요약_월별시즈널리티!$F$7:$F$18,MONTH(EDATE($E27,AQ$1-1)))/100))),"")</f>
        <v>5080256.2206449443</v>
      </c>
      <c r="AR27" cm="1">
        <f t="array" ref="AR27">IFERROR(IF($A27="","",IF(SUMIFS(RAW_매출A!$J$2:$J$7000,RAW_매출A!$B$2:$B$7000,$A27,RAW_매출A!$A$2:$A$7000,EDATE($E27,AR$1-1))=0,"",SUMIFS(RAW_매출A!$J$2:$J$7000,RAW_매출A!$B$2:$B$7000,$A27,RAW_매출A!$A$2:$A$7000,EDATE($E27,AR$1-1))/(INDEX(요약_월별시즈널리티!$F$7:$F$18,MONTH(EDATE($E27,AR$1-1)))/100))),"")</f>
        <v>4683970.9766494781</v>
      </c>
      <c r="AS27" cm="1">
        <f t="array" ref="AS27">IFERROR(IF($A27="","",IF(SUMIFS(RAW_매출A!$J$2:$J$7000,RAW_매출A!$B$2:$B$7000,$A27,RAW_매출A!$A$2:$A$7000,EDATE($E27,AS$1-1))=0,"",SUMIFS(RAW_매출A!$J$2:$J$7000,RAW_매출A!$B$2:$B$7000,$A27,RAW_매출A!$A$2:$A$7000,EDATE($E27,AS$1-1))/(INDEX(요약_월별시즈널리티!$F$7:$F$18,MONTH(EDATE($E27,AS$1-1)))/100))),"")</f>
        <v>5376358.2603197126</v>
      </c>
      <c r="AT27" cm="1">
        <f t="array" ref="AT27">IFERROR(IF($A27="","",IF(SUMIFS(RAW_매출A!$J$2:$J$7000,RAW_매출A!$B$2:$B$7000,$A27,RAW_매출A!$A$2:$A$7000,EDATE($E27,AT$1-1))=0,"",SUMIFS(RAW_매출A!$J$2:$J$7000,RAW_매출A!$B$2:$B$7000,$A27,RAW_매출A!$A$2:$A$7000,EDATE($E27,AT$1-1))/(INDEX(요약_월별시즈널리티!$F$7:$F$18,MONTH(EDATE($E27,AT$1-1)))/100))),"")</f>
        <v>5914282.4018165376</v>
      </c>
      <c r="AU27" cm="1">
        <f t="array" ref="AU27">IFERROR(IF($A27="","",IF(SUMIFS(RAW_매출A!$J$2:$J$7000,RAW_매출A!$B$2:$B$7000,$A27,RAW_매출A!$A$2:$A$7000,EDATE($E27,AU$1-1))=0,"",SUMIFS(RAW_매출A!$J$2:$J$7000,RAW_매출A!$B$2:$B$7000,$A27,RAW_매출A!$A$2:$A$7000,EDATE($E27,AU$1-1))/(INDEX(요약_월별시즈널리티!$F$7:$F$18,MONTH(EDATE($E27,AU$1-1)))/100))),"")</f>
        <v>6606995.9749414204</v>
      </c>
      <c r="AV27" cm="1">
        <f t="array" ref="AV27">IFERROR(IF($A27="","",IF(SUMIFS(RAW_매출A!$J$2:$J$7000,RAW_매출A!$B$2:$B$7000,$A27,RAW_매출A!$A$2:$A$7000,EDATE($E27,AV$1-1))=0,"",SUMIFS(RAW_매출A!$J$2:$J$7000,RAW_매출A!$B$2:$B$7000,$A27,RAW_매출A!$A$2:$A$7000,EDATE($E27,AV$1-1))/(INDEX(요약_월별시즈널리티!$F$7:$F$18,MONTH(EDATE($E27,AV$1-1)))/100))),"")</f>
        <v>6060165.6910104901</v>
      </c>
      <c r="AW27" cm="1">
        <f t="array" ref="AW27">IFERROR(IF($A27="","",IF(SUMIFS(RAW_매출A!$J$2:$J$7000,RAW_매출A!$B$2:$B$7000,$A27,RAW_매출A!$A$2:$A$7000,EDATE($E27,AW$1-1))=0,"",SUMIFS(RAW_매출A!$J$2:$J$7000,RAW_매출A!$B$2:$B$7000,$A27,RAW_매출A!$A$2:$A$7000,EDATE($E27,AW$1-1))/(INDEX(요약_월별시즈널리티!$F$7:$F$18,MONTH(EDATE($E27,AW$1-1)))/100))),"")</f>
        <v>6420503.0707837269</v>
      </c>
      <c r="AX27" cm="1">
        <f t="array" ref="AX27">IFERROR(IF($A27="","",IF(SUMIFS(RAW_매출A!$J$2:$J$7000,RAW_매출A!$B$2:$B$7000,$A27,RAW_매출A!$A$2:$A$7000,EDATE($E27,AX$1-1))=0,"",SUMIFS(RAW_매출A!$J$2:$J$7000,RAW_매출A!$B$2:$B$7000,$A27,RAW_매출A!$A$2:$A$7000,EDATE($E27,AX$1-1))/(INDEX(요약_월별시즈널리티!$F$7:$F$18,MONTH(EDATE($E27,AX$1-1)))/100))),"")</f>
        <v>5619939.9359668819</v>
      </c>
      <c r="AY27" cm="1">
        <f t="array" ref="AY27">IFERROR(IF($A27="","",IF(SUMIFS(RAW_매출A!$J$2:$J$7000,RAW_매출A!$B$2:$B$7000,$A27,RAW_매출A!$A$2:$A$7000,EDATE($E27,AY$1-1))=0,"",SUMIFS(RAW_매출A!$J$2:$J$7000,RAW_매출A!$B$2:$B$7000,$A27,RAW_매출A!$A$2:$A$7000,EDATE($E27,AY$1-1))/(INDEX(요약_월별시즈널리티!$F$7:$F$18,MONTH(EDATE($E27,AY$1-1)))/100))),"")</f>
        <v>5250597.2682456262</v>
      </c>
      <c r="AZ27" cm="1">
        <f t="array" ref="AZ27">IFERROR(IF($A27="","",IF(SUMIFS(RAW_매출A!$J$2:$J$7000,RAW_매출A!$B$2:$B$7000,$A27,RAW_매출A!$A$2:$A$7000,EDATE($E27,AZ$1-1))=0,"",SUMIFS(RAW_매출A!$J$2:$J$7000,RAW_매출A!$B$2:$B$7000,$A27,RAW_매출A!$A$2:$A$7000,EDATE($E27,AZ$1-1))/(INDEX(요약_월별시즈널리티!$F$7:$F$18,MONTH(EDATE($E27,AZ$1-1)))/100))),"")</f>
        <v>5694695.1819098778</v>
      </c>
      <c r="BA27" cm="1">
        <f t="array" ref="BA27">IFERROR(IF($A27="","",IF(SUMIFS(RAW_매출A!$J$2:$J$7000,RAW_매출A!$B$2:$B$7000,$A27,RAW_매출A!$A$2:$A$7000,EDATE($E27,BA$1-1))=0,"",SUMIFS(RAW_매출A!$J$2:$J$7000,RAW_매출A!$B$2:$B$7000,$A27,RAW_매출A!$A$2:$A$7000,EDATE($E27,BA$1-1))/(INDEX(요약_월별시즈널리티!$F$7:$F$18,MONTH(EDATE($E27,BA$1-1)))/100))),"")</f>
        <v>4637934.1526583713</v>
      </c>
      <c r="BB27" cm="1">
        <f t="array" ref="BB27">IFERROR(IF($A27="","",IF(SUMIFS(RAW_매출A!$J$2:$J$7000,RAW_매출A!$B$2:$B$7000,$A27,RAW_매출A!$A$2:$A$7000,EDATE($E27,BB$1-1))=0,"",SUMIFS(RAW_매출A!$J$2:$J$7000,RAW_매출A!$B$2:$B$7000,$A27,RAW_매출A!$A$2:$A$7000,EDATE($E27,BB$1-1))/(INDEX(요약_월별시즈널리티!$F$7:$F$18,MONTH(EDATE($E27,BB$1-1)))/100))),"")</f>
        <v>5238206.5844192449</v>
      </c>
      <c r="BC27" cm="1">
        <f t="array" ref="BC27">IFERROR(IF($A27="","",IF(SUMIFS(RAW_매출A!$J$2:$J$7000,RAW_매출A!$B$2:$B$7000,$A27,RAW_매출A!$A$2:$A$7000,EDATE($E27,BC$1-1))=0,"",SUMIFS(RAW_매출A!$J$2:$J$7000,RAW_매출A!$B$2:$B$7000,$A27,RAW_매출A!$A$2:$A$7000,EDATE($E27,BC$1-1))/(INDEX(요약_월별시즈널리티!$F$7:$F$18,MONTH(EDATE($E27,BC$1-1)))/100))),"")</f>
        <v>5149437.6748748254</v>
      </c>
      <c r="BD27" cm="1">
        <f t="array" ref="BD27">IFERROR(IF($A27="","",IF(SUMIFS(RAW_매출A!$J$2:$J$7000,RAW_매출A!$B$2:$B$7000,$A27,RAW_매출A!$A$2:$A$7000,EDATE($E27,BD$1-1))=0,"",SUMIFS(RAW_매출A!$J$2:$J$7000,RAW_매출A!$B$2:$B$7000,$A27,RAW_매출A!$A$2:$A$7000,EDATE($E27,BD$1-1))/(INDEX(요약_월별시즈널리티!$F$7:$F$18,MONTH(EDATE($E27,BD$1-1)))/100))),"")</f>
        <v>5047452.7337534977</v>
      </c>
      <c r="BE27" cm="1">
        <f t="array" ref="BE27">IFERROR(IF($A27="","",IF(SUMIFS(RAW_매출A!$J$2:$J$7000,RAW_매출A!$B$2:$B$7000,$A27,RAW_매출A!$A$2:$A$7000,EDATE($E27,BE$1-1))=0,"",SUMIFS(RAW_매출A!$J$2:$J$7000,RAW_매출A!$B$2:$B$7000,$A27,RAW_매출A!$A$2:$A$7000,EDATE($E27,BE$1-1))/(INDEX(요약_월별시즈널리티!$F$7:$F$18,MONTH(EDATE($E27,BE$1-1)))/100))),"")</f>
        <v>5709101.7736093998</v>
      </c>
      <c r="BF27" cm="1">
        <f t="array" ref="BF27">IFERROR(IF($A27="","",IF(SUMIFS(RAW_매출A!$J$2:$J$7000,RAW_매출A!$B$2:$B$7000,$A27,RAW_매출A!$A$2:$A$7000,EDATE($E27,BF$1-1))=0,"",SUMIFS(RAW_매출A!$J$2:$J$7000,RAW_매출A!$B$2:$B$7000,$A27,RAW_매출A!$A$2:$A$7000,EDATE($E27,BF$1-1))/(INDEX(요약_월별시즈널리티!$F$7:$F$18,MONTH(EDATE($E27,BF$1-1)))/100))),"")</f>
        <v>6410600.5697132638</v>
      </c>
      <c r="BG27" cm="1">
        <f t="array" ref="BG27">IFERROR(IF($A27="","",IF(SUMIFS(RAW_매출A!$J$2:$J$7000,RAW_매출A!$B$2:$B$7000,$A27,RAW_매출A!$A$2:$A$7000,EDATE($E27,BG$1-1))=0,"",SUMIFS(RAW_매출A!$J$2:$J$7000,RAW_매출A!$B$2:$B$7000,$A27,RAW_매출A!$A$2:$A$7000,EDATE($E27,BG$1-1))/(INDEX(요약_월별시즈널리티!$F$7:$F$18,MONTH(EDATE($E27,BG$1-1)))/100))),"")</f>
        <v>6006173.38702357</v>
      </c>
      <c r="BH27" cm="1">
        <f t="array" ref="BH27">IFERROR(IF($A27="","",IF(SUMIFS(RAW_매출A!$J$2:$J$7000,RAW_매출A!$B$2:$B$7000,$A27,RAW_매출A!$A$2:$A$7000,EDATE($E27,BH$1-1))=0,"",SUMIFS(RAW_매출A!$J$2:$J$7000,RAW_매출A!$B$2:$B$7000,$A27,RAW_매출A!$A$2:$A$7000,EDATE($E27,BH$1-1))/(INDEX(요약_월별시즈널리티!$F$7:$F$18,MONTH(EDATE($E27,BH$1-1)))/100))),"")</f>
        <v>6195205.1461715763</v>
      </c>
      <c r="BI27" cm="1">
        <f t="array" ref="BI27">IFERROR(IF($A27="","",IF(SUMIFS(RAW_매출A!$J$2:$J$7000,RAW_매출A!$B$2:$B$7000,$A27,RAW_매출A!$A$2:$A$7000,EDATE($E27,BI$1-1))=0,"",SUMIFS(RAW_매출A!$J$2:$J$7000,RAW_매출A!$B$2:$B$7000,$A27,RAW_매출A!$A$2:$A$7000,EDATE($E27,BI$1-1))/(INDEX(요약_월별시즈널리티!$F$7:$F$18,MONTH(EDATE($E27,BI$1-1)))/100))),"")</f>
        <v>5860284.9602155024</v>
      </c>
      <c r="BJ27" cm="1">
        <f t="array" ref="BJ27">IFERROR(IF($A27="","",IF(SUMIFS(RAW_매출A!$J$2:$J$7000,RAW_매출A!$B$2:$B$7000,$A27,RAW_매출A!$A$2:$A$7000,EDATE($E27,BJ$1-1))=0,"",SUMIFS(RAW_매출A!$J$2:$J$7000,RAW_매출A!$B$2:$B$7000,$A27,RAW_매출A!$A$2:$A$7000,EDATE($E27,BJ$1-1))/(INDEX(요약_월별시즈널리티!$F$7:$F$18,MONTH(EDATE($E27,BJ$1-1)))/100))),"")</f>
        <v>6781831.6446732795</v>
      </c>
      <c r="BK27" cm="1">
        <f t="array" ref="BK27">IFERROR(IF($A27="","",IF(SUMIFS(RAW_매출A!$J$2:$J$7000,RAW_매출A!$B$2:$B$7000,$A27,RAW_매출A!$A$2:$A$7000,EDATE($E27,BK$1-1))=0,"",SUMIFS(RAW_매출A!$J$2:$J$7000,RAW_매출A!$B$2:$B$7000,$A27,RAW_매출A!$A$2:$A$7000,EDATE($E27,BK$1-1))/(INDEX(요약_월별시즈널리티!$F$7:$F$18,MONTH(EDATE($E27,BK$1-1)))/100))),"")</f>
        <v>6509033.743595019</v>
      </c>
      <c r="BL27" cm="1">
        <f t="array" ref="BL27">IFERROR(IF($A27="","",IF(SUMIFS(RAW_매출A!$J$2:$J$7000,RAW_매출A!$B$2:$B$7000,$A27,RAW_매출A!$A$2:$A$7000,EDATE($E27,BL$1-1))=0,"",SUMIFS(RAW_매출A!$J$2:$J$7000,RAW_매출A!$B$2:$B$7000,$A27,RAW_매출A!$A$2:$A$7000,EDATE($E27,BL$1-1))/(INDEX(요약_월별시즈널리티!$F$7:$F$18,MONTH(EDATE($E27,BL$1-1)))/100))),"")</f>
        <v>5363586.5917516425</v>
      </c>
      <c r="BM27" cm="1">
        <f t="array" ref="BM27">IFERROR(IF($A27="","",IF(SUMIFS(RAW_매출A!$J$2:$J$7000,RAW_매출A!$B$2:$B$7000,$A27,RAW_매출A!$A$2:$A$7000,EDATE($E27,BM$1-1))=0,"",SUMIFS(RAW_매출A!$J$2:$J$7000,RAW_매출A!$B$2:$B$7000,$A27,RAW_매출A!$A$2:$A$7000,EDATE($E27,BM$1-1))/(INDEX(요약_월별시즈널리티!$F$7:$F$18,MONTH(EDATE($E27,BM$1-1)))/100))),"")</f>
        <v>4797539.8684081649</v>
      </c>
      <c r="BN27" cm="1">
        <f t="array" ref="BN27">IFERROR(IF($A27="","",IF(SUMIFS(RAW_매출A!$J$2:$J$7000,RAW_매출A!$B$2:$B$7000,$A27,RAW_매출A!$A$2:$A$7000,EDATE($E27,BN$1-1))=0,"",SUMIFS(RAW_매출A!$J$2:$J$7000,RAW_매출A!$B$2:$B$7000,$A27,RAW_매출A!$A$2:$A$7000,EDATE($E27,BN$1-1))/(INDEX(요약_월별시즈널리티!$F$7:$F$18,MONTH(EDATE($E27,BN$1-1)))/100))),"")</f>
        <v>4848628.0285648229</v>
      </c>
    </row>
    <row r="28" spans="1:66" x14ac:dyDescent="0.3">
      <c r="A28" t="str">
        <f>세팅!A29</f>
        <v>(1014) #자곡점</v>
      </c>
      <c r="B28" t="str">
        <f>세팅!B29</f>
        <v>150-2</v>
      </c>
      <c r="C28">
        <f t="shared" si="0"/>
        <v>2</v>
      </c>
      <c r="D28" t="str">
        <f t="shared" si="1"/>
        <v>2</v>
      </c>
      <c r="E28" s="1">
        <f>세팅!D29</f>
        <v>44166</v>
      </c>
      <c r="F28">
        <f t="shared" si="2"/>
        <v>5769444.4463319704</v>
      </c>
      <c r="G28" cm="1">
        <f t="array" ref="G28">IFERROR(IF($A28="","",IF(SUMIFS(RAW_매출A!$J$2:$J$7000,RAW_매출A!$B$2:$B$7000,$A28,RAW_매출A!$A$2:$A$7000,EDATE($E28,G$1-1))=0,"",SUMIFS(RAW_매출A!$J$2:$J$7000,RAW_매출A!$B$2:$B$7000,$A28,RAW_매출A!$A$2:$A$7000,EDATE($E28,G$1-1))/(INDEX(요약_월별시즈널리티!$F$7:$F$18,MONTH(EDATE($E28,G$1-1)))/100))),"")</f>
        <v>2767781.8922389164</v>
      </c>
      <c r="H28" cm="1">
        <f t="array" ref="H28">IFERROR(IF($A28="","",IF(SUMIFS(RAW_매출A!$J$2:$J$7000,RAW_매출A!$B$2:$B$7000,$A28,RAW_매출A!$A$2:$A$7000,EDATE($E28,H$1-1))=0,"",SUMIFS(RAW_매출A!$J$2:$J$7000,RAW_매출A!$B$2:$B$7000,$A28,RAW_매출A!$A$2:$A$7000,EDATE($E28,H$1-1))/(INDEX(요약_월별시즈널리티!$F$7:$F$18,MONTH(EDATE($E28,H$1-1)))/100))),"")</f>
        <v>3759187.1857959158</v>
      </c>
      <c r="I28" cm="1">
        <f t="array" ref="I28">IFERROR(IF($A28="","",IF(SUMIFS(RAW_매출A!$J$2:$J$7000,RAW_매출A!$B$2:$B$7000,$A28,RAW_매출A!$A$2:$A$7000,EDATE($E28,I$1-1))=0,"",SUMIFS(RAW_매출A!$J$2:$J$7000,RAW_매출A!$B$2:$B$7000,$A28,RAW_매출A!$A$2:$A$7000,EDATE($E28,I$1-1))/(INDEX(요약_월별시즈널리티!$F$7:$F$18,MONTH(EDATE($E28,I$1-1)))/100))),"")</f>
        <v>4082442.4884983231</v>
      </c>
      <c r="J28" s="28" cm="1">
        <f t="array" ref="J28">IFERROR(IF($A28="","",IF(SUMIFS(RAW_매출A!$J$2:$J$7000,RAW_매출A!$B$2:$B$7000,$A28,RAW_매출A!$A$2:$A$7000,EDATE($E28,J$1-1))=0,"",SUMIFS(RAW_매출A!$J$2:$J$7000,RAW_매출A!$B$2:$B$7000,$A28,RAW_매출A!$A$2:$A$7000,EDATE($E28,J$1-1))/(INDEX(요약_월별시즈널리티!$F$7:$F$18,MONTH(EDATE($E28,J$1-1)))/100))),"")</f>
        <v>3944568.1422987538</v>
      </c>
      <c r="K28" s="28" cm="1">
        <f t="array" ref="K28">IFERROR(IF($A28="","",IF(SUMIFS(RAW_매출A!$J$2:$J$7000,RAW_매출A!$B$2:$B$7000,$A28,RAW_매출A!$A$2:$A$7000,EDATE($E28,K$1-1))=0,"",SUMIFS(RAW_매출A!$J$2:$J$7000,RAW_매출A!$B$2:$B$7000,$A28,RAW_매출A!$A$2:$A$7000,EDATE($E28,K$1-1))/(INDEX(요약_월별시즈널리티!$F$7:$F$18,MONTH(EDATE($E28,K$1-1)))/100))),"")</f>
        <v>5084978.5770856533</v>
      </c>
      <c r="L28" s="28" cm="1">
        <f t="array" ref="L28">IFERROR(IF($A28="","",IF(SUMIFS(RAW_매출A!$J$2:$J$7000,RAW_매출A!$B$2:$B$7000,$A28,RAW_매출A!$A$2:$A$7000,EDATE($E28,L$1-1))=0,"",SUMIFS(RAW_매출A!$J$2:$J$7000,RAW_매출A!$B$2:$B$7000,$A28,RAW_매출A!$A$2:$A$7000,EDATE($E28,L$1-1))/(INDEX(요약_월별시즈널리티!$F$7:$F$18,MONTH(EDATE($E28,L$1-1)))/100))),"")</f>
        <v>5120200.7502315817</v>
      </c>
      <c r="M28" s="28" cm="1">
        <f t="array" ref="M28">IFERROR(IF($A28="","",IF(SUMIFS(RAW_매출A!$J$2:$J$7000,RAW_매출A!$B$2:$B$7000,$A28,RAW_매출A!$A$2:$A$7000,EDATE($E28,M$1-1))=0,"",SUMIFS(RAW_매출A!$J$2:$J$7000,RAW_매출A!$B$2:$B$7000,$A28,RAW_매출A!$A$2:$A$7000,EDATE($E28,M$1-1))/(INDEX(요약_월별시즈널리티!$F$7:$F$18,MONTH(EDATE($E28,M$1-1)))/100))),"")</f>
        <v>7024392.6091030482</v>
      </c>
      <c r="N28" s="28" cm="1">
        <f t="array" ref="N28">IFERROR(IF($A28="","",IF(SUMIFS(RAW_매출A!$J$2:$J$7000,RAW_매출A!$B$2:$B$7000,$A28,RAW_매출A!$A$2:$A$7000,EDATE($E28,N$1-1))=0,"",SUMIFS(RAW_매출A!$J$2:$J$7000,RAW_매출A!$B$2:$B$7000,$A28,RAW_매출A!$A$2:$A$7000,EDATE($E28,N$1-1))/(INDEX(요약_월별시즈널리티!$F$7:$F$18,MONTH(EDATE($E28,N$1-1)))/100))),"")</f>
        <v>6874849.8819207828</v>
      </c>
      <c r="O28" s="28" cm="1">
        <f t="array" ref="O28">IFERROR(IF($A28="","",IF(SUMIFS(RAW_매출A!$J$2:$J$7000,RAW_매출A!$B$2:$B$7000,$A28,RAW_매출A!$A$2:$A$7000,EDATE($E28,O$1-1))=0,"",SUMIFS(RAW_매출A!$J$2:$J$7000,RAW_매출A!$B$2:$B$7000,$A28,RAW_매출A!$A$2:$A$7000,EDATE($E28,O$1-1))/(INDEX(요약_월별시즈널리티!$F$7:$F$18,MONTH(EDATE($E28,O$1-1)))/100))),"")</f>
        <v>6567676.7173520066</v>
      </c>
      <c r="P28" cm="1">
        <f t="array" ref="P28">IFERROR(IF($A28="","",IF(SUMIFS(RAW_매출A!$J$2:$J$7000,RAW_매출A!$B$2:$B$7000,$A28,RAW_매출A!$A$2:$A$7000,EDATE($E28,P$1-1))=0,"",SUMIFS(RAW_매출A!$J$2:$J$7000,RAW_매출A!$B$2:$B$7000,$A28,RAW_매출A!$A$2:$A$7000,EDATE($E28,P$1-1))/(INDEX(요약_월별시즈널리티!$F$7:$F$18,MONTH(EDATE($E28,P$1-1)))/100))),"")</f>
        <v>6305207.9759754064</v>
      </c>
      <c r="Q28" cm="1">
        <f t="array" ref="Q28">IFERROR(IF($A28="","",IF(SUMIFS(RAW_매출A!$J$2:$J$7000,RAW_매출A!$B$2:$B$7000,$A28,RAW_매출A!$A$2:$A$7000,EDATE($E28,Q$1-1))=0,"",SUMIFS(RAW_매출A!$J$2:$J$7000,RAW_매출A!$B$2:$B$7000,$A28,RAW_매출A!$A$2:$A$7000,EDATE($E28,Q$1-1))/(INDEX(요약_월별시즈널리티!$F$7:$F$18,MONTH(EDATE($E28,Q$1-1)))/100))),"")</f>
        <v>6933284.543270993</v>
      </c>
      <c r="R28" cm="1">
        <f t="array" ref="R28">IFERROR(IF($A28="","",IF(SUMIFS(RAW_매출A!$J$2:$J$7000,RAW_매출A!$B$2:$B$7000,$A28,RAW_매출A!$A$2:$A$7000,EDATE($E28,R$1-1))=0,"",SUMIFS(RAW_매출A!$J$2:$J$7000,RAW_매출A!$B$2:$B$7000,$A28,RAW_매출A!$A$2:$A$7000,EDATE($E28,R$1-1))/(INDEX(요약_월별시즈널리티!$F$7:$F$18,MONTH(EDATE($E28,R$1-1)))/100))),"")</f>
        <v>6230278.8295199201</v>
      </c>
      <c r="S28" cm="1">
        <f t="array" ref="S28">IFERROR(IF($A28="","",IF(SUMIFS(RAW_매출A!$J$2:$J$7000,RAW_매출A!$B$2:$B$7000,$A28,RAW_매출A!$A$2:$A$7000,EDATE($E28,S$1-1))=0,"",SUMIFS(RAW_매출A!$J$2:$J$7000,RAW_매출A!$B$2:$B$7000,$A28,RAW_매출A!$A$2:$A$7000,EDATE($E28,S$1-1))/(INDEX(요약_월별시즈널리티!$F$7:$F$18,MONTH(EDATE($E28,S$1-1)))/100))),"")</f>
        <v>6255574.1788225016</v>
      </c>
      <c r="T28" cm="1">
        <f t="array" ref="T28">IFERROR(IF($A28="","",IF(SUMIFS(RAW_매출A!$J$2:$J$7000,RAW_매출A!$B$2:$B$7000,$A28,RAW_매출A!$A$2:$A$7000,EDATE($E28,T$1-1))=0,"",SUMIFS(RAW_매출A!$J$2:$J$7000,RAW_매출A!$B$2:$B$7000,$A28,RAW_매출A!$A$2:$A$7000,EDATE($E28,T$1-1))/(INDEX(요약_월별시즈널리티!$F$7:$F$18,MONTH(EDATE($E28,T$1-1)))/100))),"")</f>
        <v>7683154.6398178358</v>
      </c>
      <c r="U28" cm="1">
        <f t="array" ref="U28">IFERROR(IF($A28="","",IF(SUMIFS(RAW_매출A!$J$2:$J$7000,RAW_매출A!$B$2:$B$7000,$A28,RAW_매출A!$A$2:$A$7000,EDATE($E28,U$1-1))=0,"",SUMIFS(RAW_매출A!$J$2:$J$7000,RAW_매출A!$B$2:$B$7000,$A28,RAW_매출A!$A$2:$A$7000,EDATE($E28,U$1-1))/(INDEX(요약_월별시즈널리티!$F$7:$F$18,MONTH(EDATE($E28,U$1-1)))/100))),"")</f>
        <v>7123215.5480801892</v>
      </c>
      <c r="V28" cm="1">
        <f t="array" ref="V28">IFERROR(IF($A28="","",IF(SUMIFS(RAW_매출A!$J$2:$J$7000,RAW_매출A!$B$2:$B$7000,$A28,RAW_매출A!$A$2:$A$7000,EDATE($E28,V$1-1))=0,"",SUMIFS(RAW_매출A!$J$2:$J$7000,RAW_매출A!$B$2:$B$7000,$A28,RAW_매출A!$A$2:$A$7000,EDATE($E28,V$1-1))/(INDEX(요약_월별시즈널리티!$F$7:$F$18,MONTH(EDATE($E28,V$1-1)))/100))),"")</f>
        <v>7593782.4998754244</v>
      </c>
      <c r="W28" cm="1">
        <f t="array" ref="W28">IFERROR(IF($A28="","",IF(SUMIFS(RAW_매출A!$J$2:$J$7000,RAW_매출A!$B$2:$B$7000,$A28,RAW_매출A!$A$2:$A$7000,EDATE($E28,W$1-1))=0,"",SUMIFS(RAW_매출A!$J$2:$J$7000,RAW_매출A!$B$2:$B$7000,$A28,RAW_매출A!$A$2:$A$7000,EDATE($E28,W$1-1))/(INDEX(요약_월별시즈널리티!$F$7:$F$18,MONTH(EDATE($E28,W$1-1)))/100))),"")</f>
        <v>6454824.3445707811</v>
      </c>
      <c r="X28" cm="1">
        <f t="array" ref="X28">IFERROR(IF($A28="","",IF(SUMIFS(RAW_매출A!$J$2:$J$7000,RAW_매출A!$B$2:$B$7000,$A28,RAW_매출A!$A$2:$A$7000,EDATE($E28,X$1-1))=0,"",SUMIFS(RAW_매출A!$J$2:$J$7000,RAW_매출A!$B$2:$B$7000,$A28,RAW_매출A!$A$2:$A$7000,EDATE($E28,X$1-1))/(INDEX(요약_월별시즈널리티!$F$7:$F$18,MONTH(EDATE($E28,X$1-1)))/100))),"")</f>
        <v>6517223.0865320247</v>
      </c>
      <c r="Y28" cm="1">
        <f t="array" ref="Y28">IFERROR(IF($A28="","",IF(SUMIFS(RAW_매출A!$J$2:$J$7000,RAW_매출A!$B$2:$B$7000,$A28,RAW_매출A!$A$2:$A$7000,EDATE($E28,Y$1-1))=0,"",SUMIFS(RAW_매출A!$J$2:$J$7000,RAW_매출A!$B$2:$B$7000,$A28,RAW_매출A!$A$2:$A$7000,EDATE($E28,Y$1-1))/(INDEX(요약_월별시즈널리티!$F$7:$F$18,MONTH(EDATE($E28,Y$1-1)))/100))),"")</f>
        <v>6302495.19692099</v>
      </c>
      <c r="Z28" cm="1">
        <f t="array" ref="Z28">IFERROR(IF($A28="","",IF(SUMIFS(RAW_매출A!$J$2:$J$7000,RAW_매출A!$B$2:$B$7000,$A28,RAW_매출A!$A$2:$A$7000,EDATE($E28,Z$1-1))=0,"",SUMIFS(RAW_매출A!$J$2:$J$7000,RAW_매출A!$B$2:$B$7000,$A28,RAW_매출A!$A$2:$A$7000,EDATE($E28,Z$1-1))/(INDEX(요약_월별시즈널리티!$F$7:$F$18,MONTH(EDATE($E28,Z$1-1)))/100))),"")</f>
        <v>6763556.8907106435</v>
      </c>
      <c r="AA28" cm="1">
        <f t="array" ref="AA28">IFERROR(IF($A28="","",IF(SUMIFS(RAW_매출A!$J$2:$J$7000,RAW_매출A!$B$2:$B$7000,$A28,RAW_매출A!$A$2:$A$7000,EDATE($E28,AA$1-1))=0,"",SUMIFS(RAW_매출A!$J$2:$J$7000,RAW_매출A!$B$2:$B$7000,$A28,RAW_매출A!$A$2:$A$7000,EDATE($E28,AA$1-1))/(INDEX(요약_월별시즈널리티!$F$7:$F$18,MONTH(EDATE($E28,AA$1-1)))/100))),"")</f>
        <v>5672975.3083782103</v>
      </c>
      <c r="AB28" cm="1">
        <f t="array" ref="AB28">IFERROR(IF($A28="","",IF(SUMIFS(RAW_매출A!$J$2:$J$7000,RAW_매출A!$B$2:$B$7000,$A28,RAW_매출A!$A$2:$A$7000,EDATE($E28,AB$1-1))=0,"",SUMIFS(RAW_매출A!$J$2:$J$7000,RAW_매출A!$B$2:$B$7000,$A28,RAW_매출A!$A$2:$A$7000,EDATE($E28,AB$1-1))/(INDEX(요약_월별시즈널리티!$F$7:$F$18,MONTH(EDATE($E28,AB$1-1)))/100))),"")</f>
        <v>5334907.0812090347</v>
      </c>
      <c r="AC28" cm="1">
        <f t="array" ref="AC28">IFERROR(IF($A28="","",IF(SUMIFS(RAW_매출A!$J$2:$J$7000,RAW_매출A!$B$2:$B$7000,$A28,RAW_매출A!$A$2:$A$7000,EDATE($E28,AC$1-1))=0,"",SUMIFS(RAW_매출A!$J$2:$J$7000,RAW_매출A!$B$2:$B$7000,$A28,RAW_매출A!$A$2:$A$7000,EDATE($E28,AC$1-1))/(INDEX(요약_월별시즈널리티!$F$7:$F$18,MONTH(EDATE($E28,AC$1-1)))/100))),"")</f>
        <v>5454408.7647792893</v>
      </c>
      <c r="AD28" cm="1">
        <f t="array" ref="AD28">IFERROR(IF($A28="","",IF(SUMIFS(RAW_매출A!$J$2:$J$7000,RAW_매출A!$B$2:$B$7000,$A28,RAW_매출A!$A$2:$A$7000,EDATE($E28,AD$1-1))=0,"",SUMIFS(RAW_매출A!$J$2:$J$7000,RAW_매출A!$B$2:$B$7000,$A28,RAW_매출A!$A$2:$A$7000,EDATE($E28,AD$1-1))/(INDEX(요약_월별시즈널리티!$F$7:$F$18,MONTH(EDATE($E28,AD$1-1)))/100))),"")</f>
        <v>5471964.61755569</v>
      </c>
      <c r="AE28" cm="1">
        <f t="array" ref="AE28">IFERROR(IF($A28="","",IF(SUMIFS(RAW_매출A!$J$2:$J$7000,RAW_매출A!$B$2:$B$7000,$A28,RAW_매출A!$A$2:$A$7000,EDATE($E28,AE$1-1))=0,"",SUMIFS(RAW_매출A!$J$2:$J$7000,RAW_매출A!$B$2:$B$7000,$A28,RAW_매출A!$A$2:$A$7000,EDATE($E28,AE$1-1))/(INDEX(요약_월별시즈널리티!$F$7:$F$18,MONTH(EDATE($E28,AE$1-1)))/100))),"")</f>
        <v>5801696.6587315742</v>
      </c>
      <c r="AF28" cm="1">
        <f t="array" ref="AF28">IFERROR(IF($A28="","",IF(SUMIFS(RAW_매출A!$J$2:$J$7000,RAW_매출A!$B$2:$B$7000,$A28,RAW_매출A!$A$2:$A$7000,EDATE($E28,AF$1-1))=0,"",SUMIFS(RAW_매출A!$J$2:$J$7000,RAW_매출A!$B$2:$B$7000,$A28,RAW_매출A!$A$2:$A$7000,EDATE($E28,AF$1-1))/(INDEX(요약_월별시즈널리티!$F$7:$F$18,MONTH(EDATE($E28,AF$1-1)))/100))),"")</f>
        <v>6440711.4173937617</v>
      </c>
      <c r="AG28" cm="1">
        <f t="array" ref="AG28">IFERROR(IF($A28="","",IF(SUMIFS(RAW_매출A!$J$2:$J$7000,RAW_매출A!$B$2:$B$7000,$A28,RAW_매출A!$A$2:$A$7000,EDATE($E28,AG$1-1))=0,"",SUMIFS(RAW_매출A!$J$2:$J$7000,RAW_매출A!$B$2:$B$7000,$A28,RAW_매출A!$A$2:$A$7000,EDATE($E28,AG$1-1))/(INDEX(요약_월별시즈널리티!$F$7:$F$18,MONTH(EDATE($E28,AG$1-1)))/100))),"")</f>
        <v>6239932.0744716451</v>
      </c>
      <c r="AH28" cm="1">
        <f t="array" ref="AH28">IFERROR(IF($A28="","",IF(SUMIFS(RAW_매출A!$J$2:$J$7000,RAW_매출A!$B$2:$B$7000,$A28,RAW_매출A!$A$2:$A$7000,EDATE($E28,AH$1-1))=0,"",SUMIFS(RAW_매출A!$J$2:$J$7000,RAW_매출A!$B$2:$B$7000,$A28,RAW_매출A!$A$2:$A$7000,EDATE($E28,AH$1-1))/(INDEX(요약_월별시즈널리티!$F$7:$F$18,MONTH(EDATE($E28,AH$1-1)))/100))),"")</f>
        <v>6865689.1107086185</v>
      </c>
      <c r="AI28" cm="1">
        <f t="array" ref="AI28">IFERROR(IF($A28="","",IF(SUMIFS(RAW_매출A!$J$2:$J$7000,RAW_매출A!$B$2:$B$7000,$A28,RAW_매출A!$A$2:$A$7000,EDATE($E28,AI$1-1))=0,"",SUMIFS(RAW_매출A!$J$2:$J$7000,RAW_매출A!$B$2:$B$7000,$A28,RAW_매출A!$A$2:$A$7000,EDATE($E28,AI$1-1))/(INDEX(요약_월별시즈널리티!$F$7:$F$18,MONTH(EDATE($E28,AI$1-1)))/100))),"")</f>
        <v>6713995.5575581715</v>
      </c>
      <c r="AJ28" cm="1">
        <f t="array" ref="AJ28">IFERROR(IF($A28="","",IF(SUMIFS(RAW_매출A!$J$2:$J$7000,RAW_매출A!$B$2:$B$7000,$A28,RAW_매출A!$A$2:$A$7000,EDATE($E28,AJ$1-1))=0,"",SUMIFS(RAW_매출A!$J$2:$J$7000,RAW_매출A!$B$2:$B$7000,$A28,RAW_매출A!$A$2:$A$7000,EDATE($E28,AJ$1-1))/(INDEX(요약_월별시즈널리티!$F$7:$F$18,MONTH(EDATE($E28,AJ$1-1)))/100))),"")</f>
        <v>6088720.6511790017</v>
      </c>
      <c r="AK28" cm="1">
        <f t="array" ref="AK28">IFERROR(IF($A28="","",IF(SUMIFS(RAW_매출A!$J$2:$J$7000,RAW_매출A!$B$2:$B$7000,$A28,RAW_매출A!$A$2:$A$7000,EDATE($E28,AK$1-1))=0,"",SUMIFS(RAW_매출A!$J$2:$J$7000,RAW_매출A!$B$2:$B$7000,$A28,RAW_매출A!$A$2:$A$7000,EDATE($E28,AK$1-1))/(INDEX(요약_월별시즈널리티!$F$7:$F$18,MONTH(EDATE($E28,AK$1-1)))/100))),"")</f>
        <v>6250444.6422690488</v>
      </c>
      <c r="AL28" cm="1">
        <f t="array" ref="AL28">IFERROR(IF($A28="","",IF(SUMIFS(RAW_매출A!$J$2:$J$7000,RAW_매출A!$B$2:$B$7000,$A28,RAW_매출A!$A$2:$A$7000,EDATE($E28,AL$1-1))=0,"",SUMIFS(RAW_매출A!$J$2:$J$7000,RAW_매출A!$B$2:$B$7000,$A28,RAW_매출A!$A$2:$A$7000,EDATE($E28,AL$1-1))/(INDEX(요약_월별시즈널리티!$F$7:$F$18,MONTH(EDATE($E28,AL$1-1)))/100))),"")</f>
        <v>6844280.133262204</v>
      </c>
      <c r="AM28" cm="1">
        <f t="array" ref="AM28">IFERROR(IF($A28="","",IF(SUMIFS(RAW_매출A!$J$2:$J$7000,RAW_매출A!$B$2:$B$7000,$A28,RAW_매출A!$A$2:$A$7000,EDATE($E28,AM$1-1))=0,"",SUMIFS(RAW_매출A!$J$2:$J$7000,RAW_매출A!$B$2:$B$7000,$A28,RAW_매출A!$A$2:$A$7000,EDATE($E28,AM$1-1))/(INDEX(요약_월별시즈널리티!$F$7:$F$18,MONTH(EDATE($E28,AM$1-1)))/100))),"")</f>
        <v>5984111.8881692067</v>
      </c>
      <c r="AN28" cm="1">
        <f t="array" ref="AN28">IFERROR(IF($A28="","",IF(SUMIFS(RAW_매출A!$J$2:$J$7000,RAW_매출A!$B$2:$B$7000,$A28,RAW_매출A!$A$2:$A$7000,EDATE($E28,AN$1-1))=0,"",SUMIFS(RAW_매출A!$J$2:$J$7000,RAW_매출A!$B$2:$B$7000,$A28,RAW_매출A!$A$2:$A$7000,EDATE($E28,AN$1-1))/(INDEX(요약_월별시즈널리티!$F$7:$F$18,MONTH(EDATE($E28,AN$1-1)))/100))),"")</f>
        <v>6430553.0735494466</v>
      </c>
      <c r="AO28" cm="1">
        <f t="array" ref="AO28">IFERROR(IF($A28="","",IF(SUMIFS(RAW_매출A!$J$2:$J$7000,RAW_매출A!$B$2:$B$7000,$A28,RAW_매출A!$A$2:$A$7000,EDATE($E28,AO$1-1))=0,"",SUMIFS(RAW_매출A!$J$2:$J$7000,RAW_매출A!$B$2:$B$7000,$A28,RAW_매출A!$A$2:$A$7000,EDATE($E28,AO$1-1))/(INDEX(요약_월별시즈널리티!$F$7:$F$18,MONTH(EDATE($E28,AO$1-1)))/100))),"")</f>
        <v>6550481.0732607096</v>
      </c>
      <c r="AP28" cm="1">
        <f t="array" ref="AP28">IFERROR(IF($A28="","",IF(SUMIFS(RAW_매출A!$J$2:$J$7000,RAW_매출A!$B$2:$B$7000,$A28,RAW_매출A!$A$2:$A$7000,EDATE($E28,AP$1-1))=0,"",SUMIFS(RAW_매출A!$J$2:$J$7000,RAW_매출A!$B$2:$B$7000,$A28,RAW_매출A!$A$2:$A$7000,EDATE($E28,AP$1-1))/(INDEX(요약_월별시즈널리티!$F$7:$F$18,MONTH(EDATE($E28,AP$1-1)))/100))),"")</f>
        <v>6514106.3781398442</v>
      </c>
      <c r="AQ28" cm="1">
        <f t="array" ref="AQ28">IFERROR(IF($A28="","",IF(SUMIFS(RAW_매출A!$J$2:$J$7000,RAW_매출A!$B$2:$B$7000,$A28,RAW_매출A!$A$2:$A$7000,EDATE($E28,AQ$1-1))=0,"",SUMIFS(RAW_매출A!$J$2:$J$7000,RAW_매출A!$B$2:$B$7000,$A28,RAW_매출A!$A$2:$A$7000,EDATE($E28,AQ$1-1))/(INDEX(요약_월별시즈널리티!$F$7:$F$18,MONTH(EDATE($E28,AQ$1-1)))/100))),"")</f>
        <v>6710903.3327729944</v>
      </c>
      <c r="AR28" cm="1">
        <f t="array" ref="AR28">IFERROR(IF($A28="","",IF(SUMIFS(RAW_매출A!$J$2:$J$7000,RAW_매출A!$B$2:$B$7000,$A28,RAW_매출A!$A$2:$A$7000,EDATE($E28,AR$1-1))=0,"",SUMIFS(RAW_매출A!$J$2:$J$7000,RAW_매출A!$B$2:$B$7000,$A28,RAW_매출A!$A$2:$A$7000,EDATE($E28,AR$1-1))/(INDEX(요약_월별시즈널리티!$F$7:$F$18,MONTH(EDATE($E28,AR$1-1)))/100))),"")</f>
        <v>7448507.5378640052</v>
      </c>
      <c r="AS28" cm="1">
        <f t="array" ref="AS28">IFERROR(IF($A28="","",IF(SUMIFS(RAW_매출A!$J$2:$J$7000,RAW_매출A!$B$2:$B$7000,$A28,RAW_매출A!$A$2:$A$7000,EDATE($E28,AS$1-1))=0,"",SUMIFS(RAW_매출A!$J$2:$J$7000,RAW_매출A!$B$2:$B$7000,$A28,RAW_매출A!$A$2:$A$7000,EDATE($E28,AS$1-1))/(INDEX(요약_월별시즈널리티!$F$7:$F$18,MONTH(EDATE($E28,AS$1-1)))/100))),"")</f>
        <v>7609585.0040987562</v>
      </c>
      <c r="AT28" cm="1">
        <f t="array" ref="AT28">IFERROR(IF($A28="","",IF(SUMIFS(RAW_매출A!$J$2:$J$7000,RAW_매출A!$B$2:$B$7000,$A28,RAW_매출A!$A$2:$A$7000,EDATE($E28,AT$1-1))=0,"",SUMIFS(RAW_매출A!$J$2:$J$7000,RAW_매출A!$B$2:$B$7000,$A28,RAW_매출A!$A$2:$A$7000,EDATE($E28,AT$1-1))/(INDEX(요약_월별시즈널리티!$F$7:$F$18,MONTH(EDATE($E28,AT$1-1)))/100))),"")</f>
        <v>7878742.3012327235</v>
      </c>
      <c r="AU28" cm="1">
        <f t="array" ref="AU28">IFERROR(IF($A28="","",IF(SUMIFS(RAW_매출A!$J$2:$J$7000,RAW_매출A!$B$2:$B$7000,$A28,RAW_매출A!$A$2:$A$7000,EDATE($E28,AU$1-1))=0,"",SUMIFS(RAW_매출A!$J$2:$J$7000,RAW_매출A!$B$2:$B$7000,$A28,RAW_매출A!$A$2:$A$7000,EDATE($E28,AU$1-1))/(INDEX(요약_월별시즈널리티!$F$7:$F$18,MONTH(EDATE($E28,AU$1-1)))/100))),"")</f>
        <v>7945032.9124896778</v>
      </c>
      <c r="AV28" cm="1">
        <f t="array" ref="AV28">IFERROR(IF($A28="","",IF(SUMIFS(RAW_매출A!$J$2:$J$7000,RAW_매출A!$B$2:$B$7000,$A28,RAW_매출A!$A$2:$A$7000,EDATE($E28,AV$1-1))=0,"",SUMIFS(RAW_매출A!$J$2:$J$7000,RAW_매출A!$B$2:$B$7000,$A28,RAW_매출A!$A$2:$A$7000,EDATE($E28,AV$1-1))/(INDEX(요약_월별시즈널리티!$F$7:$F$18,MONTH(EDATE($E28,AV$1-1)))/100))),"")</f>
        <v>6940363.3097925903</v>
      </c>
      <c r="AW28" cm="1">
        <f t="array" ref="AW28">IFERROR(IF($A28="","",IF(SUMIFS(RAW_매출A!$J$2:$J$7000,RAW_매출A!$B$2:$B$7000,$A28,RAW_매출A!$A$2:$A$7000,EDATE($E28,AW$1-1))=0,"",SUMIFS(RAW_매출A!$J$2:$J$7000,RAW_매출A!$B$2:$B$7000,$A28,RAW_매출A!$A$2:$A$7000,EDATE($E28,AW$1-1))/(INDEX(요약_월별시즈널리티!$F$7:$F$18,MONTH(EDATE($E28,AW$1-1)))/100))),"")</f>
        <v>6799602.3165361146</v>
      </c>
      <c r="AX28" cm="1">
        <f t="array" ref="AX28">IFERROR(IF($A28="","",IF(SUMIFS(RAW_매출A!$J$2:$J$7000,RAW_매출A!$B$2:$B$7000,$A28,RAW_매출A!$A$2:$A$7000,EDATE($E28,AX$1-1))=0,"",SUMIFS(RAW_매출A!$J$2:$J$7000,RAW_매출A!$B$2:$B$7000,$A28,RAW_매출A!$A$2:$A$7000,EDATE($E28,AX$1-1))/(INDEX(요약_월별시즈널리티!$F$7:$F$18,MONTH(EDATE($E28,AX$1-1)))/100))),"")</f>
        <v>6785290.0713976016</v>
      </c>
      <c r="AY28" cm="1">
        <f t="array" ref="AY28">IFERROR(IF($A28="","",IF(SUMIFS(RAW_매출A!$J$2:$J$7000,RAW_매출A!$B$2:$B$7000,$A28,RAW_매출A!$A$2:$A$7000,EDATE($E28,AY$1-1))=0,"",SUMIFS(RAW_매출A!$J$2:$J$7000,RAW_매출A!$B$2:$B$7000,$A28,RAW_매출A!$A$2:$A$7000,EDATE($E28,AY$1-1))/(INDEX(요약_월별시즈널리티!$F$7:$F$18,MONTH(EDATE($E28,AY$1-1)))/100))),"")</f>
        <v>6373106.1097378256</v>
      </c>
      <c r="AZ28" cm="1">
        <f t="array" ref="AZ28">IFERROR(IF($A28="","",IF(SUMIFS(RAW_매출A!$J$2:$J$7000,RAW_매출A!$B$2:$B$7000,$A28,RAW_매출A!$A$2:$A$7000,EDATE($E28,AZ$1-1))=0,"",SUMIFS(RAW_매출A!$J$2:$J$7000,RAW_매출A!$B$2:$B$7000,$A28,RAW_매출A!$A$2:$A$7000,EDATE($E28,AZ$1-1))/(INDEX(요약_월별시즈널리티!$F$7:$F$18,MONTH(EDATE($E28,AZ$1-1)))/100))),"")</f>
        <v>5930920.5232592998</v>
      </c>
      <c r="BA28" cm="1">
        <f t="array" ref="BA28">IFERROR(IF($A28="","",IF(SUMIFS(RAW_매출A!$J$2:$J$7000,RAW_매출A!$B$2:$B$7000,$A28,RAW_매출A!$A$2:$A$7000,EDATE($E28,BA$1-1))=0,"",SUMIFS(RAW_매출A!$J$2:$J$7000,RAW_매출A!$B$2:$B$7000,$A28,RAW_매출A!$A$2:$A$7000,EDATE($E28,BA$1-1))/(INDEX(요약_월별시즈널리티!$F$7:$F$18,MONTH(EDATE($E28,BA$1-1)))/100))),"")</f>
        <v>5940417.7804895202</v>
      </c>
      <c r="BB28" cm="1">
        <f t="array" ref="BB28">IFERROR(IF($A28="","",IF(SUMIFS(RAW_매출A!$J$2:$J$7000,RAW_매출A!$B$2:$B$7000,$A28,RAW_매출A!$A$2:$A$7000,EDATE($E28,BB$1-1))=0,"",SUMIFS(RAW_매출A!$J$2:$J$7000,RAW_매출A!$B$2:$B$7000,$A28,RAW_매출A!$A$2:$A$7000,EDATE($E28,BB$1-1))/(INDEX(요약_월별시즈널리티!$F$7:$F$18,MONTH(EDATE($E28,BB$1-1)))/100))),"")</f>
        <v>5996013.0457351506</v>
      </c>
      <c r="BC28" cm="1">
        <f t="array" ref="BC28">IFERROR(IF($A28="","",IF(SUMIFS(RAW_매출A!$J$2:$J$7000,RAW_매출A!$B$2:$B$7000,$A28,RAW_매출A!$A$2:$A$7000,EDATE($E28,BC$1-1))=0,"",SUMIFS(RAW_매출A!$J$2:$J$7000,RAW_매출A!$B$2:$B$7000,$A28,RAW_매출A!$A$2:$A$7000,EDATE($E28,BC$1-1))/(INDEX(요약_월별시즈널리티!$F$7:$F$18,MONTH(EDATE($E28,BC$1-1)))/100))),"")</f>
        <v>5676807.7590135913</v>
      </c>
      <c r="BD28" cm="1">
        <f t="array" ref="BD28">IFERROR(IF($A28="","",IF(SUMIFS(RAW_매출A!$J$2:$J$7000,RAW_매출A!$B$2:$B$7000,$A28,RAW_매출A!$A$2:$A$7000,EDATE($E28,BD$1-1))=0,"",SUMIFS(RAW_매출A!$J$2:$J$7000,RAW_매출A!$B$2:$B$7000,$A28,RAW_매출A!$A$2:$A$7000,EDATE($E28,BD$1-1))/(INDEX(요약_월별시즈널리티!$F$7:$F$18,MONTH(EDATE($E28,BD$1-1)))/100))),"")</f>
        <v>5918083.3333369512</v>
      </c>
      <c r="BE28" cm="1">
        <f t="array" ref="BE28">IFERROR(IF($A28="","",IF(SUMIFS(RAW_매출A!$J$2:$J$7000,RAW_매출A!$B$2:$B$7000,$A28,RAW_매출A!$A$2:$A$7000,EDATE($E28,BE$1-1))=0,"",SUMIFS(RAW_매출A!$J$2:$J$7000,RAW_매출A!$B$2:$B$7000,$A28,RAW_매출A!$A$2:$A$7000,EDATE($E28,BE$1-1))/(INDEX(요약_월별시즈널리티!$F$7:$F$18,MONTH(EDATE($E28,BE$1-1)))/100))),"")</f>
        <v>5802680.0607732851</v>
      </c>
      <c r="BF28" cm="1">
        <f t="array" ref="BF28">IFERROR(IF($A28="","",IF(SUMIFS(RAW_매출A!$J$2:$J$7000,RAW_매출A!$B$2:$B$7000,$A28,RAW_매출A!$A$2:$A$7000,EDATE($E28,BF$1-1))=0,"",SUMIFS(RAW_매출A!$J$2:$J$7000,RAW_매출A!$B$2:$B$7000,$A28,RAW_매출A!$A$2:$A$7000,EDATE($E28,BF$1-1))/(INDEX(요약_월별시즈널리티!$F$7:$F$18,MONTH(EDATE($E28,BF$1-1)))/100))),"")</f>
        <v>6164352.5104016531</v>
      </c>
      <c r="BG28" cm="1">
        <f t="array" ref="BG28">IFERROR(IF($A28="","",IF(SUMIFS(RAW_매출A!$J$2:$J$7000,RAW_매출A!$B$2:$B$7000,$A28,RAW_매출A!$A$2:$A$7000,EDATE($E28,BG$1-1))=0,"",SUMIFS(RAW_매출A!$J$2:$J$7000,RAW_매출A!$B$2:$B$7000,$A28,RAW_매출A!$A$2:$A$7000,EDATE($E28,BG$1-1))/(INDEX(요약_월별시즈널리티!$F$7:$F$18,MONTH(EDATE($E28,BG$1-1)))/100))),"")</f>
        <v>6145445.8334256988</v>
      </c>
      <c r="BH28" cm="1">
        <f t="array" ref="BH28">IFERROR(IF($A28="","",IF(SUMIFS(RAW_매출A!$J$2:$J$7000,RAW_매출A!$B$2:$B$7000,$A28,RAW_매출A!$A$2:$A$7000,EDATE($E28,BH$1-1))=0,"",SUMIFS(RAW_매출A!$J$2:$J$7000,RAW_매출A!$B$2:$B$7000,$A28,RAW_매출A!$A$2:$A$7000,EDATE($E28,BH$1-1))/(INDEX(요약_월별시즈널리티!$F$7:$F$18,MONTH(EDATE($E28,BH$1-1)))/100))),"")</f>
        <v>5903178.6221390991</v>
      </c>
      <c r="BI28" cm="1">
        <f t="array" ref="BI28">IFERROR(IF($A28="","",IF(SUMIFS(RAW_매출A!$J$2:$J$7000,RAW_매출A!$B$2:$B$7000,$A28,RAW_매출A!$A$2:$A$7000,EDATE($E28,BI$1-1))=0,"",SUMIFS(RAW_매출A!$J$2:$J$7000,RAW_매출A!$B$2:$B$7000,$A28,RAW_매출A!$A$2:$A$7000,EDATE($E28,BI$1-1))/(INDEX(요약_월별시즈널리티!$F$7:$F$18,MONTH(EDATE($E28,BI$1-1)))/100))),"")</f>
        <v>7145033.1469879206</v>
      </c>
      <c r="BJ28" cm="1">
        <f t="array" ref="BJ28">IFERROR(IF($A28="","",IF(SUMIFS(RAW_매출A!$J$2:$J$7000,RAW_매출A!$B$2:$B$7000,$A28,RAW_매출A!$A$2:$A$7000,EDATE($E28,BJ$1-1))=0,"",SUMIFS(RAW_매출A!$J$2:$J$7000,RAW_매출A!$B$2:$B$7000,$A28,RAW_매출A!$A$2:$A$7000,EDATE($E28,BJ$1-1))/(INDEX(요약_월별시즈널리티!$F$7:$F$18,MONTH(EDATE($E28,BJ$1-1)))/100))),"")</f>
        <v>6911103.693220567</v>
      </c>
      <c r="BK28" cm="1">
        <f t="array" ref="BK28">IFERROR(IF($A28="","",IF(SUMIFS(RAW_매출A!$J$2:$J$7000,RAW_매출A!$B$2:$B$7000,$A28,RAW_매출A!$A$2:$A$7000,EDATE($E28,BK$1-1))=0,"",SUMIFS(RAW_매출A!$J$2:$J$7000,RAW_매출A!$B$2:$B$7000,$A28,RAW_매출A!$A$2:$A$7000,EDATE($E28,BK$1-1))/(INDEX(요약_월별시즈널리티!$F$7:$F$18,MONTH(EDATE($E28,BK$1-1)))/100))),"")</f>
        <v>7776356.5835385127</v>
      </c>
      <c r="BL28" cm="1">
        <f t="array" ref="BL28">IFERROR(IF($A28="","",IF(SUMIFS(RAW_매출A!$J$2:$J$7000,RAW_매출A!$B$2:$B$7000,$A28,RAW_매출A!$A$2:$A$7000,EDATE($E28,BL$1-1))=0,"",SUMIFS(RAW_매출A!$J$2:$J$7000,RAW_매출A!$B$2:$B$7000,$A28,RAW_매출A!$A$2:$A$7000,EDATE($E28,BL$1-1))/(INDEX(요약_월별시즈널리티!$F$7:$F$18,MONTH(EDATE($E28,BL$1-1)))/100))),"")</f>
        <v>6971035.1416944005</v>
      </c>
      <c r="BM28" cm="1">
        <f t="array" ref="BM28">IFERROR(IF($A28="","",IF(SUMIFS(RAW_매출A!$J$2:$J$7000,RAW_매출A!$B$2:$B$7000,$A28,RAW_매출A!$A$2:$A$7000,EDATE($E28,BM$1-1))=0,"",SUMIFS(RAW_매출A!$J$2:$J$7000,RAW_매출A!$B$2:$B$7000,$A28,RAW_매출A!$A$2:$A$7000,EDATE($E28,BM$1-1))/(INDEX(요약_월별시즈널리티!$F$7:$F$18,MONTH(EDATE($E28,BM$1-1)))/100))),"")</f>
        <v>7824589.4362689471</v>
      </c>
      <c r="BN28" cm="1">
        <f t="array" ref="BN28">IFERROR(IF($A28="","",IF(SUMIFS(RAW_매출A!$J$2:$J$7000,RAW_매출A!$B$2:$B$7000,$A28,RAW_매출A!$A$2:$A$7000,EDATE($E28,BN$1-1))=0,"",SUMIFS(RAW_매출A!$J$2:$J$7000,RAW_매출A!$B$2:$B$7000,$A28,RAW_매출A!$A$2:$A$7000,EDATE($E28,BN$1-1))/(INDEX(요약_월별시즈널리티!$F$7:$F$18,MONTH(EDATE($E28,BN$1-1)))/100))),"")</f>
        <v>7162875.6428279234</v>
      </c>
    </row>
    <row r="29" spans="1:66" x14ac:dyDescent="0.3">
      <c r="A29" t="str">
        <f>세팅!A30</f>
        <v>(1015) #사당점</v>
      </c>
      <c r="B29" t="str">
        <f>세팅!B30</f>
        <v>150-1</v>
      </c>
      <c r="C29">
        <f t="shared" si="0"/>
        <v>1</v>
      </c>
      <c r="D29" t="str">
        <f t="shared" si="1"/>
        <v>1</v>
      </c>
      <c r="E29" s="1">
        <f>세팅!D30</f>
        <v>44166</v>
      </c>
      <c r="F29">
        <f t="shared" si="2"/>
        <v>5932704.4366234886</v>
      </c>
      <c r="G29" cm="1">
        <f t="array" ref="G29">IFERROR(IF($A29="","",IF(SUMIFS(RAW_매출A!$J$2:$J$7000,RAW_매출A!$B$2:$B$7000,$A29,RAW_매출A!$A$2:$A$7000,EDATE($E29,G$1-1))=0,"",SUMIFS(RAW_매출A!$J$2:$J$7000,RAW_매출A!$B$2:$B$7000,$A29,RAW_매출A!$A$2:$A$7000,EDATE($E29,G$1-1))/(INDEX(요약_월별시즈널리티!$F$7:$F$18,MONTH(EDATE($E29,G$1-1)))/100))),"")</f>
        <v>3560373.9795618788</v>
      </c>
      <c r="H29" cm="1">
        <f t="array" ref="H29">IFERROR(IF($A29="","",IF(SUMIFS(RAW_매출A!$J$2:$J$7000,RAW_매출A!$B$2:$B$7000,$A29,RAW_매출A!$A$2:$A$7000,EDATE($E29,H$1-1))=0,"",SUMIFS(RAW_매출A!$J$2:$J$7000,RAW_매출A!$B$2:$B$7000,$A29,RAW_매출A!$A$2:$A$7000,EDATE($E29,H$1-1))/(INDEX(요약_월별시즈널리티!$F$7:$F$18,MONTH(EDATE($E29,H$1-1)))/100))),"")</f>
        <v>4997236.2677339623</v>
      </c>
      <c r="I29" cm="1">
        <f t="array" ref="I29">IFERROR(IF($A29="","",IF(SUMIFS(RAW_매출A!$J$2:$J$7000,RAW_매출A!$B$2:$B$7000,$A29,RAW_매출A!$A$2:$A$7000,EDATE($E29,I$1-1))=0,"",SUMIFS(RAW_매출A!$J$2:$J$7000,RAW_매출A!$B$2:$B$7000,$A29,RAW_매출A!$A$2:$A$7000,EDATE($E29,I$1-1))/(INDEX(요약_월별시즈널리티!$F$7:$F$18,MONTH(EDATE($E29,I$1-1)))/100))),"")</f>
        <v>4753951.482537861</v>
      </c>
      <c r="J29" s="28" cm="1">
        <f t="array" ref="J29">IFERROR(IF($A29="","",IF(SUMIFS(RAW_매출A!$J$2:$J$7000,RAW_매출A!$B$2:$B$7000,$A29,RAW_매출A!$A$2:$A$7000,EDATE($E29,J$1-1))=0,"",SUMIFS(RAW_매출A!$J$2:$J$7000,RAW_매출A!$B$2:$B$7000,$A29,RAW_매출A!$A$2:$A$7000,EDATE($E29,J$1-1))/(INDEX(요약_월별시즈널리티!$F$7:$F$18,MONTH(EDATE($E29,J$1-1)))/100))),"")</f>
        <v>5075557.0252589229</v>
      </c>
      <c r="K29" s="28" cm="1">
        <f t="array" ref="K29">IFERROR(IF($A29="","",IF(SUMIFS(RAW_매출A!$J$2:$J$7000,RAW_매출A!$B$2:$B$7000,$A29,RAW_매출A!$A$2:$A$7000,EDATE($E29,K$1-1))=0,"",SUMIFS(RAW_매출A!$J$2:$J$7000,RAW_매출A!$B$2:$B$7000,$A29,RAW_매출A!$A$2:$A$7000,EDATE($E29,K$1-1))/(INDEX(요약_월별시즈널리티!$F$7:$F$18,MONTH(EDATE($E29,K$1-1)))/100))),"")</f>
        <v>5918139.9335105289</v>
      </c>
      <c r="L29" s="28" cm="1">
        <f t="array" ref="L29">IFERROR(IF($A29="","",IF(SUMIFS(RAW_매출A!$J$2:$J$7000,RAW_매출A!$B$2:$B$7000,$A29,RAW_매출A!$A$2:$A$7000,EDATE($E29,L$1-1))=0,"",SUMIFS(RAW_매출A!$J$2:$J$7000,RAW_매출A!$B$2:$B$7000,$A29,RAW_매출A!$A$2:$A$7000,EDATE($E29,L$1-1))/(INDEX(요약_월별시즈널리티!$F$7:$F$18,MONTH(EDATE($E29,L$1-1)))/100))),"")</f>
        <v>6186948.7842001263</v>
      </c>
      <c r="M29" s="28" cm="1">
        <f t="array" ref="M29">IFERROR(IF($A29="","",IF(SUMIFS(RAW_매출A!$J$2:$J$7000,RAW_매출A!$B$2:$B$7000,$A29,RAW_매출A!$A$2:$A$7000,EDATE($E29,M$1-1))=0,"",SUMIFS(RAW_매출A!$J$2:$J$7000,RAW_매출A!$B$2:$B$7000,$A29,RAW_매출A!$A$2:$A$7000,EDATE($E29,M$1-1))/(INDEX(요약_월별시즈널리티!$F$7:$F$18,MONTH(EDATE($E29,M$1-1)))/100))),"")</f>
        <v>5863130.1412047939</v>
      </c>
      <c r="N29" s="28" cm="1">
        <f t="array" ref="N29">IFERROR(IF($A29="","",IF(SUMIFS(RAW_매출A!$J$2:$J$7000,RAW_매출A!$B$2:$B$7000,$A29,RAW_매출A!$A$2:$A$7000,EDATE($E29,N$1-1))=0,"",SUMIFS(RAW_매출A!$J$2:$J$7000,RAW_매출A!$B$2:$B$7000,$A29,RAW_매출A!$A$2:$A$7000,EDATE($E29,N$1-1))/(INDEX(요약_월별시즈널리티!$F$7:$F$18,MONTH(EDATE($E29,N$1-1)))/100))),"")</f>
        <v>6539920.0731802247</v>
      </c>
      <c r="O29" s="28" cm="1">
        <f t="array" ref="O29">IFERROR(IF($A29="","",IF(SUMIFS(RAW_매출A!$J$2:$J$7000,RAW_매출A!$B$2:$B$7000,$A29,RAW_매출A!$A$2:$A$7000,EDATE($E29,O$1-1))=0,"",SUMIFS(RAW_매출A!$J$2:$J$7000,RAW_매출A!$B$2:$B$7000,$A29,RAW_매출A!$A$2:$A$7000,EDATE($E29,O$1-1))/(INDEX(요약_월별시즈널리티!$F$7:$F$18,MONTH(EDATE($E29,O$1-1)))/100))),"")</f>
        <v>6012530.6623863373</v>
      </c>
      <c r="P29" cm="1">
        <f t="array" ref="P29">IFERROR(IF($A29="","",IF(SUMIFS(RAW_매출A!$J$2:$J$7000,RAW_매출A!$B$2:$B$7000,$A29,RAW_매출A!$A$2:$A$7000,EDATE($E29,P$1-1))=0,"",SUMIFS(RAW_매출A!$J$2:$J$7000,RAW_매출A!$B$2:$B$7000,$A29,RAW_매출A!$A$2:$A$7000,EDATE($E29,P$1-1))/(INDEX(요약_월별시즈널리티!$F$7:$F$18,MONTH(EDATE($E29,P$1-1)))/100))),"")</f>
        <v>5951644.9119020198</v>
      </c>
      <c r="Q29" cm="1">
        <f t="array" ref="Q29">IFERROR(IF($A29="","",IF(SUMIFS(RAW_매출A!$J$2:$J$7000,RAW_매출A!$B$2:$B$7000,$A29,RAW_매출A!$A$2:$A$7000,EDATE($E29,Q$1-1))=0,"",SUMIFS(RAW_매출A!$J$2:$J$7000,RAW_매출A!$B$2:$B$7000,$A29,RAW_매출A!$A$2:$A$7000,EDATE($E29,Q$1-1))/(INDEX(요약_월별시즈널리티!$F$7:$F$18,MONTH(EDATE($E29,Q$1-1)))/100))),"")</f>
        <v>6555239.0824924763</v>
      </c>
      <c r="R29" cm="1">
        <f t="array" ref="R29">IFERROR(IF($A29="","",IF(SUMIFS(RAW_매출A!$J$2:$J$7000,RAW_매출A!$B$2:$B$7000,$A29,RAW_매출A!$A$2:$A$7000,EDATE($E29,R$1-1))=0,"",SUMIFS(RAW_매출A!$J$2:$J$7000,RAW_매출A!$B$2:$B$7000,$A29,RAW_매출A!$A$2:$A$7000,EDATE($E29,R$1-1))/(INDEX(요약_월별시즈널리티!$F$7:$F$18,MONTH(EDATE($E29,R$1-1)))/100))),"")</f>
        <v>6392122.96468898</v>
      </c>
      <c r="S29" cm="1">
        <f t="array" ref="S29">IFERROR(IF($A29="","",IF(SUMIFS(RAW_매출A!$J$2:$J$7000,RAW_매출A!$B$2:$B$7000,$A29,RAW_매출A!$A$2:$A$7000,EDATE($E29,S$1-1))=0,"",SUMIFS(RAW_매출A!$J$2:$J$7000,RAW_매출A!$B$2:$B$7000,$A29,RAW_매출A!$A$2:$A$7000,EDATE($E29,S$1-1))/(INDEX(요약_월별시즈널리티!$F$7:$F$18,MONTH(EDATE($E29,S$1-1)))/100))),"")</f>
        <v>5785244.8083231617</v>
      </c>
      <c r="T29" cm="1">
        <f t="array" ref="T29">IFERROR(IF($A29="","",IF(SUMIFS(RAW_매출A!$J$2:$J$7000,RAW_매출A!$B$2:$B$7000,$A29,RAW_매출A!$A$2:$A$7000,EDATE($E29,T$1-1))=0,"",SUMIFS(RAW_매출A!$J$2:$J$7000,RAW_매출A!$B$2:$B$7000,$A29,RAW_매출A!$A$2:$A$7000,EDATE($E29,T$1-1))/(INDEX(요약_월별시즈널리티!$F$7:$F$18,MONTH(EDATE($E29,T$1-1)))/100))),"")</f>
        <v>6828494.3152856259</v>
      </c>
      <c r="U29" cm="1">
        <f t="array" ref="U29">IFERROR(IF($A29="","",IF(SUMIFS(RAW_매출A!$J$2:$J$7000,RAW_매출A!$B$2:$B$7000,$A29,RAW_매출A!$A$2:$A$7000,EDATE($E29,U$1-1))=0,"",SUMIFS(RAW_매출A!$J$2:$J$7000,RAW_매출A!$B$2:$B$7000,$A29,RAW_매출A!$A$2:$A$7000,EDATE($E29,U$1-1))/(INDEX(요약_월별시즈널리티!$F$7:$F$18,MONTH(EDATE($E29,U$1-1)))/100))),"")</f>
        <v>6914407.0976367993</v>
      </c>
      <c r="V29" cm="1">
        <f t="array" ref="V29">IFERROR(IF($A29="","",IF(SUMIFS(RAW_매출A!$J$2:$J$7000,RAW_매출A!$B$2:$B$7000,$A29,RAW_매출A!$A$2:$A$7000,EDATE($E29,V$1-1))=0,"",SUMIFS(RAW_매출A!$J$2:$J$7000,RAW_매출A!$B$2:$B$7000,$A29,RAW_매출A!$A$2:$A$7000,EDATE($E29,V$1-1))/(INDEX(요약_월별시즈널리티!$F$7:$F$18,MONTH(EDATE($E29,V$1-1)))/100))),"")</f>
        <v>7288137.6425149422</v>
      </c>
      <c r="W29" cm="1">
        <f t="array" ref="W29">IFERROR(IF($A29="","",IF(SUMIFS(RAW_매출A!$J$2:$J$7000,RAW_매출A!$B$2:$B$7000,$A29,RAW_매출A!$A$2:$A$7000,EDATE($E29,W$1-1))=0,"",SUMIFS(RAW_매출A!$J$2:$J$7000,RAW_매출A!$B$2:$B$7000,$A29,RAW_매출A!$A$2:$A$7000,EDATE($E29,W$1-1))/(INDEX(요약_월별시즈널리티!$F$7:$F$18,MONTH(EDATE($E29,W$1-1)))/100))),"")</f>
        <v>7674618.1662719268</v>
      </c>
      <c r="X29" cm="1">
        <f t="array" ref="X29">IFERROR(IF($A29="","",IF(SUMIFS(RAW_매출A!$J$2:$J$7000,RAW_매출A!$B$2:$B$7000,$A29,RAW_매출A!$A$2:$A$7000,EDATE($E29,X$1-1))=0,"",SUMIFS(RAW_매출A!$J$2:$J$7000,RAW_매출A!$B$2:$B$7000,$A29,RAW_매출A!$A$2:$A$7000,EDATE($E29,X$1-1))/(INDEX(요약_월별시즈널리티!$F$7:$F$18,MONTH(EDATE($E29,X$1-1)))/100))),"")</f>
        <v>7647558.4143403312</v>
      </c>
      <c r="Y29" cm="1">
        <f t="array" ref="Y29">IFERROR(IF($A29="","",IF(SUMIFS(RAW_매출A!$J$2:$J$7000,RAW_매출A!$B$2:$B$7000,$A29,RAW_매출A!$A$2:$A$7000,EDATE($E29,Y$1-1))=0,"",SUMIFS(RAW_매출A!$J$2:$J$7000,RAW_매출A!$B$2:$B$7000,$A29,RAW_매출A!$A$2:$A$7000,EDATE($E29,Y$1-1))/(INDEX(요약_월별시즈널리티!$F$7:$F$18,MONTH(EDATE($E29,Y$1-1)))/100))),"")</f>
        <v>8043999.7357429368</v>
      </c>
      <c r="Z29" cm="1">
        <f t="array" ref="Z29">IFERROR(IF($A29="","",IF(SUMIFS(RAW_매출A!$J$2:$J$7000,RAW_매출A!$B$2:$B$7000,$A29,RAW_매출A!$A$2:$A$7000,EDATE($E29,Z$1-1))=0,"",SUMIFS(RAW_매출A!$J$2:$J$7000,RAW_매출A!$B$2:$B$7000,$A29,RAW_매출A!$A$2:$A$7000,EDATE($E29,Z$1-1))/(INDEX(요약_월별시즈널리티!$F$7:$F$18,MONTH(EDATE($E29,Z$1-1)))/100))),"")</f>
        <v>8461133.2459073681</v>
      </c>
      <c r="AA29" cm="1">
        <f t="array" ref="AA29">IFERROR(IF($A29="","",IF(SUMIFS(RAW_매출A!$J$2:$J$7000,RAW_매출A!$B$2:$B$7000,$A29,RAW_매출A!$A$2:$A$7000,EDATE($E29,AA$1-1))=0,"",SUMIFS(RAW_매출A!$J$2:$J$7000,RAW_매출A!$B$2:$B$7000,$A29,RAW_매출A!$A$2:$A$7000,EDATE($E29,AA$1-1))/(INDEX(요약_월별시즈널리티!$F$7:$F$18,MONTH(EDATE($E29,AA$1-1)))/100))),"")</f>
        <v>9280199.7184905242</v>
      </c>
      <c r="AB29" cm="1">
        <f t="array" ref="AB29">IFERROR(IF($A29="","",IF(SUMIFS(RAW_매출A!$J$2:$J$7000,RAW_매출A!$B$2:$B$7000,$A29,RAW_매출A!$A$2:$A$7000,EDATE($E29,AB$1-1))=0,"",SUMIFS(RAW_매출A!$J$2:$J$7000,RAW_매출A!$B$2:$B$7000,$A29,RAW_매출A!$A$2:$A$7000,EDATE($E29,AB$1-1))/(INDEX(요약_월별시즈널리티!$F$7:$F$18,MONTH(EDATE($E29,AB$1-1)))/100))),"")</f>
        <v>8499995.6406682562</v>
      </c>
      <c r="AC29" cm="1">
        <f t="array" ref="AC29">IFERROR(IF($A29="","",IF(SUMIFS(RAW_매출A!$J$2:$J$7000,RAW_매출A!$B$2:$B$7000,$A29,RAW_매출A!$A$2:$A$7000,EDATE($E29,AC$1-1))=0,"",SUMIFS(RAW_매출A!$J$2:$J$7000,RAW_매출A!$B$2:$B$7000,$A29,RAW_매출A!$A$2:$A$7000,EDATE($E29,AC$1-1))/(INDEX(요약_월별시즈널리티!$F$7:$F$18,MONTH(EDATE($E29,AC$1-1)))/100))),"")</f>
        <v>8033249.7683965862</v>
      </c>
      <c r="AD29" cm="1">
        <f t="array" ref="AD29">IFERROR(IF($A29="","",IF(SUMIFS(RAW_매출A!$J$2:$J$7000,RAW_매출A!$B$2:$B$7000,$A29,RAW_매출A!$A$2:$A$7000,EDATE($E29,AD$1-1))=0,"",SUMIFS(RAW_매출A!$J$2:$J$7000,RAW_매출A!$B$2:$B$7000,$A29,RAW_매출A!$A$2:$A$7000,EDATE($E29,AD$1-1))/(INDEX(요약_월별시즈널리티!$F$7:$F$18,MONTH(EDATE($E29,AD$1-1)))/100))),"")</f>
        <v>8081161.0162901171</v>
      </c>
      <c r="AE29" cm="1">
        <f t="array" ref="AE29">IFERROR(IF($A29="","",IF(SUMIFS(RAW_매출A!$J$2:$J$7000,RAW_매출A!$B$2:$B$7000,$A29,RAW_매출A!$A$2:$A$7000,EDATE($E29,AE$1-1))=0,"",SUMIFS(RAW_매출A!$J$2:$J$7000,RAW_매출A!$B$2:$B$7000,$A29,RAW_매출A!$A$2:$A$7000,EDATE($E29,AE$1-1))/(INDEX(요약_월별시즈널리티!$F$7:$F$18,MONTH(EDATE($E29,AE$1-1)))/100))),"")</f>
        <v>7877533.0779107613</v>
      </c>
      <c r="AF29" cm="1">
        <f t="array" ref="AF29">IFERROR(IF($A29="","",IF(SUMIFS(RAW_매출A!$J$2:$J$7000,RAW_매출A!$B$2:$B$7000,$A29,RAW_매출A!$A$2:$A$7000,EDATE($E29,AF$1-1))=0,"",SUMIFS(RAW_매출A!$J$2:$J$7000,RAW_매출A!$B$2:$B$7000,$A29,RAW_매출A!$A$2:$A$7000,EDATE($E29,AF$1-1))/(INDEX(요약_월별시즈널리티!$F$7:$F$18,MONTH(EDATE($E29,AF$1-1)))/100))),"")</f>
        <v>8642175.8008931819</v>
      </c>
      <c r="AG29" cm="1">
        <f t="array" ref="AG29">IFERROR(IF($A29="","",IF(SUMIFS(RAW_매출A!$J$2:$J$7000,RAW_매출A!$B$2:$B$7000,$A29,RAW_매출A!$A$2:$A$7000,EDATE($E29,AG$1-1))=0,"",SUMIFS(RAW_매출A!$J$2:$J$7000,RAW_매출A!$B$2:$B$7000,$A29,RAW_매출A!$A$2:$A$7000,EDATE($E29,AG$1-1))/(INDEX(요약_월별시즈널리티!$F$7:$F$18,MONTH(EDATE($E29,AG$1-1)))/100))),"")</f>
        <v>8800801.6215287875</v>
      </c>
      <c r="AH29" cm="1">
        <f t="array" ref="AH29">IFERROR(IF($A29="","",IF(SUMIFS(RAW_매출A!$J$2:$J$7000,RAW_매출A!$B$2:$B$7000,$A29,RAW_매출A!$A$2:$A$7000,EDATE($E29,AH$1-1))=0,"",SUMIFS(RAW_매출A!$J$2:$J$7000,RAW_매출A!$B$2:$B$7000,$A29,RAW_매출A!$A$2:$A$7000,EDATE($E29,AH$1-1))/(INDEX(요약_월별시즈널리티!$F$7:$F$18,MONTH(EDATE($E29,AH$1-1)))/100))),"")</f>
        <v>8881195.6869392768</v>
      </c>
      <c r="AI29" cm="1">
        <f t="array" ref="AI29">IFERROR(IF($A29="","",IF(SUMIFS(RAW_매출A!$J$2:$J$7000,RAW_매출A!$B$2:$B$7000,$A29,RAW_매출A!$A$2:$A$7000,EDATE($E29,AI$1-1))=0,"",SUMIFS(RAW_매출A!$J$2:$J$7000,RAW_매출A!$B$2:$B$7000,$A29,RAW_매출A!$A$2:$A$7000,EDATE($E29,AI$1-1))/(INDEX(요약_월별시즈널리티!$F$7:$F$18,MONTH(EDATE($E29,AI$1-1)))/100))),"")</f>
        <v>8953893.9057078827</v>
      </c>
      <c r="AJ29" cm="1">
        <f t="array" ref="AJ29">IFERROR(IF($A29="","",IF(SUMIFS(RAW_매출A!$J$2:$J$7000,RAW_매출A!$B$2:$B$7000,$A29,RAW_매출A!$A$2:$A$7000,EDATE($E29,AJ$1-1))=0,"",SUMIFS(RAW_매출A!$J$2:$J$7000,RAW_매출A!$B$2:$B$7000,$A29,RAW_매출A!$A$2:$A$7000,EDATE($E29,AJ$1-1))/(INDEX(요약_월별시즈널리티!$F$7:$F$18,MONTH(EDATE($E29,AJ$1-1)))/100))),"")</f>
        <v>9390989.1424544025</v>
      </c>
      <c r="AK29" cm="1">
        <f t="array" ref="AK29">IFERROR(IF($A29="","",IF(SUMIFS(RAW_매출A!$J$2:$J$7000,RAW_매출A!$B$2:$B$7000,$A29,RAW_매출A!$A$2:$A$7000,EDATE($E29,AK$1-1))=0,"",SUMIFS(RAW_매출A!$J$2:$J$7000,RAW_매출A!$B$2:$B$7000,$A29,RAW_매출A!$A$2:$A$7000,EDATE($E29,AK$1-1))/(INDEX(요약_월별시즈널리티!$F$7:$F$18,MONTH(EDATE($E29,AK$1-1)))/100))),"")</f>
        <v>8751303.5344711803</v>
      </c>
      <c r="AL29" cm="1">
        <f t="array" ref="AL29">IFERROR(IF($A29="","",IF(SUMIFS(RAW_매출A!$J$2:$J$7000,RAW_매출A!$B$2:$B$7000,$A29,RAW_매출A!$A$2:$A$7000,EDATE($E29,AL$1-1))=0,"",SUMIFS(RAW_매출A!$J$2:$J$7000,RAW_매출A!$B$2:$B$7000,$A29,RAW_매출A!$A$2:$A$7000,EDATE($E29,AL$1-1))/(INDEX(요약_월별시즈널리티!$F$7:$F$18,MONTH(EDATE($E29,AL$1-1)))/100))),"")</f>
        <v>9337147.6059047785</v>
      </c>
      <c r="AM29" cm="1">
        <f t="array" ref="AM29">IFERROR(IF($A29="","",IF(SUMIFS(RAW_매출A!$J$2:$J$7000,RAW_매출A!$B$2:$B$7000,$A29,RAW_매출A!$A$2:$A$7000,EDATE($E29,AM$1-1))=0,"",SUMIFS(RAW_매출A!$J$2:$J$7000,RAW_매출A!$B$2:$B$7000,$A29,RAW_매출A!$A$2:$A$7000,EDATE($E29,AM$1-1))/(INDEX(요약_월별시즈널리티!$F$7:$F$18,MONTH(EDATE($E29,AM$1-1)))/100))),"")</f>
        <v>8452625.4141330551</v>
      </c>
      <c r="AN29" cm="1">
        <f t="array" ref="AN29">IFERROR(IF($A29="","",IF(SUMIFS(RAW_매출A!$J$2:$J$7000,RAW_매출A!$B$2:$B$7000,$A29,RAW_매출A!$A$2:$A$7000,EDATE($E29,AN$1-1))=0,"",SUMIFS(RAW_매출A!$J$2:$J$7000,RAW_매출A!$B$2:$B$7000,$A29,RAW_매출A!$A$2:$A$7000,EDATE($E29,AN$1-1))/(INDEX(요약_월별시즈널리티!$F$7:$F$18,MONTH(EDATE($E29,AN$1-1)))/100))),"")</f>
        <v>6585361.7597962683</v>
      </c>
      <c r="AO29" cm="1">
        <f t="array" ref="AO29">IFERROR(IF($A29="","",IF(SUMIFS(RAW_매출A!$J$2:$J$7000,RAW_매출A!$B$2:$B$7000,$A29,RAW_매출A!$A$2:$A$7000,EDATE($E29,AO$1-1))=0,"",SUMIFS(RAW_매출A!$J$2:$J$7000,RAW_매출A!$B$2:$B$7000,$A29,RAW_매출A!$A$2:$A$7000,EDATE($E29,AO$1-1))/(INDEX(요약_월별시즈널리티!$F$7:$F$18,MONTH(EDATE($E29,AO$1-1)))/100))),"")</f>
        <v>8769443.5604389627</v>
      </c>
      <c r="AP29" cm="1">
        <f t="array" ref="AP29">IFERROR(IF($A29="","",IF(SUMIFS(RAW_매출A!$J$2:$J$7000,RAW_매출A!$B$2:$B$7000,$A29,RAW_매출A!$A$2:$A$7000,EDATE($E29,AP$1-1))=0,"",SUMIFS(RAW_매출A!$J$2:$J$7000,RAW_매출A!$B$2:$B$7000,$A29,RAW_매출A!$A$2:$A$7000,EDATE($E29,AP$1-1))/(INDEX(요약_월별시즈널리티!$F$7:$F$18,MONTH(EDATE($E29,AP$1-1)))/100))),"")</f>
        <v>8560450.1762269773</v>
      </c>
      <c r="AQ29" cm="1">
        <f t="array" ref="AQ29">IFERROR(IF($A29="","",IF(SUMIFS(RAW_매출A!$J$2:$J$7000,RAW_매출A!$B$2:$B$7000,$A29,RAW_매출A!$A$2:$A$7000,EDATE($E29,AQ$1-1))=0,"",SUMIFS(RAW_매출A!$J$2:$J$7000,RAW_매출A!$B$2:$B$7000,$A29,RAW_매출A!$A$2:$A$7000,EDATE($E29,AQ$1-1))/(INDEX(요약_월별시즈널리티!$F$7:$F$18,MONTH(EDATE($E29,AQ$1-1)))/100))),"")</f>
        <v>9971911.7002561372</v>
      </c>
      <c r="AR29" cm="1">
        <f t="array" ref="AR29">IFERROR(IF($A29="","",IF(SUMIFS(RAW_매출A!$J$2:$J$7000,RAW_매출A!$B$2:$B$7000,$A29,RAW_매출A!$A$2:$A$7000,EDATE($E29,AR$1-1))=0,"",SUMIFS(RAW_매출A!$J$2:$J$7000,RAW_매출A!$B$2:$B$7000,$A29,RAW_매출A!$A$2:$A$7000,EDATE($E29,AR$1-1))/(INDEX(요약_월별시즈널리티!$F$7:$F$18,MONTH(EDATE($E29,AR$1-1)))/100))),"")</f>
        <v>10940585.908865567</v>
      </c>
      <c r="AS29" cm="1">
        <f t="array" ref="AS29">IFERROR(IF($A29="","",IF(SUMIFS(RAW_매출A!$J$2:$J$7000,RAW_매출A!$B$2:$B$7000,$A29,RAW_매출A!$A$2:$A$7000,EDATE($E29,AS$1-1))=0,"",SUMIFS(RAW_매출A!$J$2:$J$7000,RAW_매출A!$B$2:$B$7000,$A29,RAW_매출A!$A$2:$A$7000,EDATE($E29,AS$1-1))/(INDEX(요약_월별시즈널리티!$F$7:$F$18,MONTH(EDATE($E29,AS$1-1)))/100))),"")</f>
        <v>10532582.979160648</v>
      </c>
      <c r="AT29" cm="1">
        <f t="array" ref="AT29">IFERROR(IF($A29="","",IF(SUMIFS(RAW_매출A!$J$2:$J$7000,RAW_매출A!$B$2:$B$7000,$A29,RAW_매출A!$A$2:$A$7000,EDATE($E29,AT$1-1))=0,"",SUMIFS(RAW_매출A!$J$2:$J$7000,RAW_매출A!$B$2:$B$7000,$A29,RAW_매출A!$A$2:$A$7000,EDATE($E29,AT$1-1))/(INDEX(요약_월별시즈널리티!$F$7:$F$18,MONTH(EDATE($E29,AT$1-1)))/100))),"")</f>
        <v>10641545.408173442</v>
      </c>
      <c r="AU29" cm="1">
        <f t="array" ref="AU29">IFERROR(IF($A29="","",IF(SUMIFS(RAW_매출A!$J$2:$J$7000,RAW_매출A!$B$2:$B$7000,$A29,RAW_매출A!$A$2:$A$7000,EDATE($E29,AU$1-1))=0,"",SUMIFS(RAW_매출A!$J$2:$J$7000,RAW_매출A!$B$2:$B$7000,$A29,RAW_매출A!$A$2:$A$7000,EDATE($E29,AU$1-1))/(INDEX(요약_월별시즈널리티!$F$7:$F$18,MONTH(EDATE($E29,AU$1-1)))/100))),"")</f>
        <v>10542040.383820456</v>
      </c>
      <c r="AV29" cm="1">
        <f t="array" ref="AV29">IFERROR(IF($A29="","",IF(SUMIFS(RAW_매출A!$J$2:$J$7000,RAW_매출A!$B$2:$B$7000,$A29,RAW_매출A!$A$2:$A$7000,EDATE($E29,AV$1-1))=0,"",SUMIFS(RAW_매출A!$J$2:$J$7000,RAW_매출A!$B$2:$B$7000,$A29,RAW_매출A!$A$2:$A$7000,EDATE($E29,AV$1-1))/(INDEX(요약_월별시즈널리티!$F$7:$F$18,MONTH(EDATE($E29,AV$1-1)))/100))),"")</f>
        <v>9999870.6982131749</v>
      </c>
      <c r="AW29" cm="1">
        <f t="array" ref="AW29">IFERROR(IF($A29="","",IF(SUMIFS(RAW_매출A!$J$2:$J$7000,RAW_매출A!$B$2:$B$7000,$A29,RAW_매출A!$A$2:$A$7000,EDATE($E29,AW$1-1))=0,"",SUMIFS(RAW_매출A!$J$2:$J$7000,RAW_매출A!$B$2:$B$7000,$A29,RAW_매출A!$A$2:$A$7000,EDATE($E29,AW$1-1))/(INDEX(요약_월별시즈널리티!$F$7:$F$18,MONTH(EDATE($E29,AW$1-1)))/100))),"")</f>
        <v>10117110.088538108</v>
      </c>
      <c r="AX29" cm="1">
        <f t="array" ref="AX29">IFERROR(IF($A29="","",IF(SUMIFS(RAW_매출A!$J$2:$J$7000,RAW_매출A!$B$2:$B$7000,$A29,RAW_매출A!$A$2:$A$7000,EDATE($E29,AX$1-1))=0,"",SUMIFS(RAW_매출A!$J$2:$J$7000,RAW_매출A!$B$2:$B$7000,$A29,RAW_매출A!$A$2:$A$7000,EDATE($E29,AX$1-1))/(INDEX(요약_월별시즈널리티!$F$7:$F$18,MONTH(EDATE($E29,AX$1-1)))/100))),"")</f>
        <v>8798709.2485161852</v>
      </c>
      <c r="AY29" cm="1">
        <f t="array" ref="AY29">IFERROR(IF($A29="","",IF(SUMIFS(RAW_매출A!$J$2:$J$7000,RAW_매출A!$B$2:$B$7000,$A29,RAW_매출A!$A$2:$A$7000,EDATE($E29,AY$1-1))=0,"",SUMIFS(RAW_매출A!$J$2:$J$7000,RAW_매출A!$B$2:$B$7000,$A29,RAW_매출A!$A$2:$A$7000,EDATE($E29,AY$1-1))/(INDEX(요약_월별시즈널리티!$F$7:$F$18,MONTH(EDATE($E29,AY$1-1)))/100))),"")</f>
        <v>9238835.7026386261</v>
      </c>
      <c r="AZ29" cm="1">
        <f t="array" ref="AZ29">IFERROR(IF($A29="","",IF(SUMIFS(RAW_매출A!$J$2:$J$7000,RAW_매출A!$B$2:$B$7000,$A29,RAW_매출A!$A$2:$A$7000,EDATE($E29,AZ$1-1))=0,"",SUMIFS(RAW_매출A!$J$2:$J$7000,RAW_매출A!$B$2:$B$7000,$A29,RAW_매출A!$A$2:$A$7000,EDATE($E29,AZ$1-1))/(INDEX(요약_월별시즈널리티!$F$7:$F$18,MONTH(EDATE($E29,AZ$1-1)))/100))),"")</f>
        <v>9524100.0446482822</v>
      </c>
      <c r="BA29" cm="1">
        <f t="array" ref="BA29">IFERROR(IF($A29="","",IF(SUMIFS(RAW_매출A!$J$2:$J$7000,RAW_매출A!$B$2:$B$7000,$A29,RAW_매출A!$A$2:$A$7000,EDATE($E29,BA$1-1))=0,"",SUMIFS(RAW_매출A!$J$2:$J$7000,RAW_매출A!$B$2:$B$7000,$A29,RAW_매출A!$A$2:$A$7000,EDATE($E29,BA$1-1))/(INDEX(요약_월별시즈널리티!$F$7:$F$18,MONTH(EDATE($E29,BA$1-1)))/100))),"")</f>
        <v>8644619.3509750441</v>
      </c>
      <c r="BB29" cm="1">
        <f t="array" ref="BB29">IFERROR(IF($A29="","",IF(SUMIFS(RAW_매출A!$J$2:$J$7000,RAW_매출A!$B$2:$B$7000,$A29,RAW_매출A!$A$2:$A$7000,EDATE($E29,BB$1-1))=0,"",SUMIFS(RAW_매출A!$J$2:$J$7000,RAW_매출A!$B$2:$B$7000,$A29,RAW_매출A!$A$2:$A$7000,EDATE($E29,BB$1-1))/(INDEX(요약_월별시즈널리티!$F$7:$F$18,MONTH(EDATE($E29,BB$1-1)))/100))),"")</f>
        <v>8747046.3788340576</v>
      </c>
      <c r="BC29" cm="1">
        <f t="array" ref="BC29">IFERROR(IF($A29="","",IF(SUMIFS(RAW_매출A!$J$2:$J$7000,RAW_매출A!$B$2:$B$7000,$A29,RAW_매출A!$A$2:$A$7000,EDATE($E29,BC$1-1))=0,"",SUMIFS(RAW_매출A!$J$2:$J$7000,RAW_매출A!$B$2:$B$7000,$A29,RAW_매출A!$A$2:$A$7000,EDATE($E29,BC$1-1))/(INDEX(요약_월별시즈널리티!$F$7:$F$18,MONTH(EDATE($E29,BC$1-1)))/100))),"")</f>
        <v>9400577.6458082031</v>
      </c>
      <c r="BD29" cm="1">
        <f t="array" ref="BD29">IFERROR(IF($A29="","",IF(SUMIFS(RAW_매출A!$J$2:$J$7000,RAW_매출A!$B$2:$B$7000,$A29,RAW_매출A!$A$2:$A$7000,EDATE($E29,BD$1-1))=0,"",SUMIFS(RAW_매출A!$J$2:$J$7000,RAW_매출A!$B$2:$B$7000,$A29,RAW_매출A!$A$2:$A$7000,EDATE($E29,BD$1-1))/(INDEX(요약_월별시즈널리티!$F$7:$F$18,MONTH(EDATE($E29,BD$1-1)))/100))),"")</f>
        <v>9676776.1783281881</v>
      </c>
      <c r="BE29" cm="1">
        <f t="array" ref="BE29">IFERROR(IF($A29="","",IF(SUMIFS(RAW_매출A!$J$2:$J$7000,RAW_매출A!$B$2:$B$7000,$A29,RAW_매출A!$A$2:$A$7000,EDATE($E29,BE$1-1))=0,"",SUMIFS(RAW_매출A!$J$2:$J$7000,RAW_매출A!$B$2:$B$7000,$A29,RAW_매출A!$A$2:$A$7000,EDATE($E29,BE$1-1))/(INDEX(요약_월별시즈널리티!$F$7:$F$18,MONTH(EDATE($E29,BE$1-1)))/100))),"")</f>
        <v>9558016.9931821357</v>
      </c>
      <c r="BF29" cm="1">
        <f t="array" ref="BF29">IFERROR(IF($A29="","",IF(SUMIFS(RAW_매출A!$J$2:$J$7000,RAW_매출A!$B$2:$B$7000,$A29,RAW_매출A!$A$2:$A$7000,EDATE($E29,BF$1-1))=0,"",SUMIFS(RAW_매출A!$J$2:$J$7000,RAW_매출A!$B$2:$B$7000,$A29,RAW_매출A!$A$2:$A$7000,EDATE($E29,BF$1-1))/(INDEX(요약_월별시즈널리티!$F$7:$F$18,MONTH(EDATE($E29,BF$1-1)))/100))),"")</f>
        <v>9702989.2924787141</v>
      </c>
      <c r="BG29" cm="1">
        <f t="array" ref="BG29">IFERROR(IF($A29="","",IF(SUMIFS(RAW_매출A!$J$2:$J$7000,RAW_매출A!$B$2:$B$7000,$A29,RAW_매출A!$A$2:$A$7000,EDATE($E29,BG$1-1))=0,"",SUMIFS(RAW_매출A!$J$2:$J$7000,RAW_매출A!$B$2:$B$7000,$A29,RAW_매출A!$A$2:$A$7000,EDATE($E29,BG$1-1))/(INDEX(요약_월별시즈널리티!$F$7:$F$18,MONTH(EDATE($E29,BG$1-1)))/100))),"")</f>
        <v>9429624.8951451126</v>
      </c>
      <c r="BH29" cm="1">
        <f t="array" ref="BH29">IFERROR(IF($A29="","",IF(SUMIFS(RAW_매출A!$J$2:$J$7000,RAW_매출A!$B$2:$B$7000,$A29,RAW_매출A!$A$2:$A$7000,EDATE($E29,BH$1-1))=0,"",SUMIFS(RAW_매출A!$J$2:$J$7000,RAW_매출A!$B$2:$B$7000,$A29,RAW_매출A!$A$2:$A$7000,EDATE($E29,BH$1-1))/(INDEX(요약_월별시즈널리티!$F$7:$F$18,MONTH(EDATE($E29,BH$1-1)))/100))),"")</f>
        <v>9943904.3889933117</v>
      </c>
      <c r="BI29" cm="1">
        <f t="array" ref="BI29">IFERROR(IF($A29="","",IF(SUMIFS(RAW_매출A!$J$2:$J$7000,RAW_매출A!$B$2:$B$7000,$A29,RAW_매출A!$A$2:$A$7000,EDATE($E29,BI$1-1))=0,"",SUMIFS(RAW_매출A!$J$2:$J$7000,RAW_매출A!$B$2:$B$7000,$A29,RAW_매출A!$A$2:$A$7000,EDATE($E29,BI$1-1))/(INDEX(요약_월별시즈널리티!$F$7:$F$18,MONTH(EDATE($E29,BI$1-1)))/100))),"")</f>
        <v>9910610.4581666235</v>
      </c>
      <c r="BJ29" cm="1">
        <f t="array" ref="BJ29">IFERROR(IF($A29="","",IF(SUMIFS(RAW_매출A!$J$2:$J$7000,RAW_매출A!$B$2:$B$7000,$A29,RAW_매출A!$A$2:$A$7000,EDATE($E29,BJ$1-1))=0,"",SUMIFS(RAW_매출A!$J$2:$J$7000,RAW_매출A!$B$2:$B$7000,$A29,RAW_매출A!$A$2:$A$7000,EDATE($E29,BJ$1-1))/(INDEX(요약_월별시즈널리티!$F$7:$F$18,MONTH(EDATE($E29,BJ$1-1)))/100))),"")</f>
        <v>8722724.3170067035</v>
      </c>
      <c r="BK29" cm="1">
        <f t="array" ref="BK29">IFERROR(IF($A29="","",IF(SUMIFS(RAW_매출A!$J$2:$J$7000,RAW_매출A!$B$2:$B$7000,$A29,RAW_매출A!$A$2:$A$7000,EDATE($E29,BK$1-1))=0,"",SUMIFS(RAW_매출A!$J$2:$J$7000,RAW_매출A!$B$2:$B$7000,$A29,RAW_매출A!$A$2:$A$7000,EDATE($E29,BK$1-1))/(INDEX(요약_월별시즈널리티!$F$7:$F$18,MONTH(EDATE($E29,BK$1-1)))/100))),"")</f>
        <v>9014689.9706839975</v>
      </c>
      <c r="BL29" cm="1">
        <f t="array" ref="BL29">IFERROR(IF($A29="","",IF(SUMIFS(RAW_매출A!$J$2:$J$7000,RAW_매출A!$B$2:$B$7000,$A29,RAW_매출A!$A$2:$A$7000,EDATE($E29,BL$1-1))=0,"",SUMIFS(RAW_매출A!$J$2:$J$7000,RAW_매출A!$B$2:$B$7000,$A29,RAW_매출A!$A$2:$A$7000,EDATE($E29,BL$1-1))/(INDEX(요약_월별시즈널리티!$F$7:$F$18,MONTH(EDATE($E29,BL$1-1)))/100))),"")</f>
        <v>8978164.7156845685</v>
      </c>
      <c r="BM29" cm="1">
        <f t="array" ref="BM29">IFERROR(IF($A29="","",IF(SUMIFS(RAW_매출A!$J$2:$J$7000,RAW_매출A!$B$2:$B$7000,$A29,RAW_매출A!$A$2:$A$7000,EDATE($E29,BM$1-1))=0,"",SUMIFS(RAW_매출A!$J$2:$J$7000,RAW_매출A!$B$2:$B$7000,$A29,RAW_매출A!$A$2:$A$7000,EDATE($E29,BM$1-1))/(INDEX(요약_월별시즈널리티!$F$7:$F$18,MONTH(EDATE($E29,BM$1-1)))/100))),"")</f>
        <v>8831167.9165637828</v>
      </c>
      <c r="BN29" cm="1">
        <f t="array" ref="BN29">IFERROR(IF($A29="","",IF(SUMIFS(RAW_매출A!$J$2:$J$7000,RAW_매출A!$B$2:$B$7000,$A29,RAW_매출A!$A$2:$A$7000,EDATE($E29,BN$1-1))=0,"",SUMIFS(RAW_매출A!$J$2:$J$7000,RAW_매출A!$B$2:$B$7000,$A29,RAW_매출A!$A$2:$A$7000,EDATE($E29,BN$1-1))/(INDEX(요약_월별시즈널리티!$F$7:$F$18,MONTH(EDATE($E29,BN$1-1)))/100))),"")</f>
        <v>8338229.0538963322</v>
      </c>
    </row>
    <row r="30" spans="1:66" x14ac:dyDescent="0.3">
      <c r="A30" t="str">
        <f>세팅!A31</f>
        <v>(1016) #가산점</v>
      </c>
      <c r="B30" t="str">
        <f>세팅!B31</f>
        <v>150-2</v>
      </c>
      <c r="C30">
        <f t="shared" si="0"/>
        <v>2</v>
      </c>
      <c r="D30" t="str">
        <f t="shared" si="1"/>
        <v>2</v>
      </c>
      <c r="E30" s="1">
        <f>세팅!D31</f>
        <v>44197</v>
      </c>
      <c r="F30">
        <f t="shared" si="2"/>
        <v>4407740.8011764856</v>
      </c>
      <c r="G30" cm="1">
        <f t="array" ref="G30">IFERROR(IF($A30="","",IF(SUMIFS(RAW_매출A!$J$2:$J$7000,RAW_매출A!$B$2:$B$7000,$A30,RAW_매출A!$A$2:$A$7000,EDATE($E30,G$1-1))=0,"",SUMIFS(RAW_매출A!$J$2:$J$7000,RAW_매출A!$B$2:$B$7000,$A30,RAW_매출A!$A$2:$A$7000,EDATE($E30,G$1-1))/(INDEX(요약_월별시즈널리티!$F$7:$F$18,MONTH(EDATE($E30,G$1-1)))/100))),"")</f>
        <v>4384253.669933226</v>
      </c>
      <c r="H30" cm="1">
        <f t="array" ref="H30">IFERROR(IF($A30="","",IF(SUMIFS(RAW_매출A!$J$2:$J$7000,RAW_매출A!$B$2:$B$7000,$A30,RAW_매출A!$A$2:$A$7000,EDATE($E30,H$1-1))=0,"",SUMIFS(RAW_매출A!$J$2:$J$7000,RAW_매출A!$B$2:$B$7000,$A30,RAW_매출A!$A$2:$A$7000,EDATE($E30,H$1-1))/(INDEX(요약_월별시즈널리티!$F$7:$F$18,MONTH(EDATE($E30,H$1-1)))/100))),"")</f>
        <v>4013630.6127840239</v>
      </c>
      <c r="I30" cm="1">
        <f t="array" ref="I30">IFERROR(IF($A30="","",IF(SUMIFS(RAW_매출A!$J$2:$J$7000,RAW_매출A!$B$2:$B$7000,$A30,RAW_매출A!$A$2:$A$7000,EDATE($E30,I$1-1))=0,"",SUMIFS(RAW_매출A!$J$2:$J$7000,RAW_매출A!$B$2:$B$7000,$A30,RAW_매출A!$A$2:$A$7000,EDATE($E30,I$1-1))/(INDEX(요약_월별시즈널리티!$F$7:$F$18,MONTH(EDATE($E30,I$1-1)))/100))),"")</f>
        <v>3788143.8381950725</v>
      </c>
      <c r="J30" s="28" cm="1">
        <f t="array" ref="J30">IFERROR(IF($A30="","",IF(SUMIFS(RAW_매출A!$J$2:$J$7000,RAW_매출A!$B$2:$B$7000,$A30,RAW_매출A!$A$2:$A$7000,EDATE($E30,J$1-1))=0,"",SUMIFS(RAW_매출A!$J$2:$J$7000,RAW_매출A!$B$2:$B$7000,$A30,RAW_매출A!$A$2:$A$7000,EDATE($E30,J$1-1))/(INDEX(요약_월별시즈널리티!$F$7:$F$18,MONTH(EDATE($E30,J$1-1)))/100))),"")</f>
        <v>4091195.3173699118</v>
      </c>
      <c r="K30" s="28" cm="1">
        <f t="array" ref="K30">IFERROR(IF($A30="","",IF(SUMIFS(RAW_매출A!$J$2:$J$7000,RAW_매출A!$B$2:$B$7000,$A30,RAW_매출A!$A$2:$A$7000,EDATE($E30,K$1-1))=0,"",SUMIFS(RAW_매출A!$J$2:$J$7000,RAW_매출A!$B$2:$B$7000,$A30,RAW_매출A!$A$2:$A$7000,EDATE($E30,K$1-1))/(INDEX(요약_월별시즈널리티!$F$7:$F$18,MONTH(EDATE($E30,K$1-1)))/100))),"")</f>
        <v>4524188.5034947079</v>
      </c>
      <c r="L30" s="28" cm="1">
        <f t="array" ref="L30">IFERROR(IF($A30="","",IF(SUMIFS(RAW_매출A!$J$2:$J$7000,RAW_매출A!$B$2:$B$7000,$A30,RAW_매출A!$A$2:$A$7000,EDATE($E30,L$1-1))=0,"",SUMIFS(RAW_매출A!$J$2:$J$7000,RAW_매출A!$B$2:$B$7000,$A30,RAW_매출A!$A$2:$A$7000,EDATE($E30,L$1-1))/(INDEX(요약_월별시즈널리티!$F$7:$F$18,MONTH(EDATE($E30,L$1-1)))/100))),"")</f>
        <v>4292468.1705488432</v>
      </c>
      <c r="M30" s="28" cm="1">
        <f t="array" ref="M30">IFERROR(IF($A30="","",IF(SUMIFS(RAW_매출A!$J$2:$J$7000,RAW_매출A!$B$2:$B$7000,$A30,RAW_매출A!$A$2:$A$7000,EDATE($E30,M$1-1))=0,"",SUMIFS(RAW_매출A!$J$2:$J$7000,RAW_매출A!$B$2:$B$7000,$A30,RAW_매출A!$A$2:$A$7000,EDATE($E30,M$1-1))/(INDEX(요약_월별시즈널리티!$F$7:$F$18,MONTH(EDATE($E30,M$1-1)))/100))),"")</f>
        <v>4174203.6488644285</v>
      </c>
      <c r="N30" s="28" cm="1">
        <f t="array" ref="N30">IFERROR(IF($A30="","",IF(SUMIFS(RAW_매출A!$J$2:$J$7000,RAW_매출A!$B$2:$B$7000,$A30,RAW_매출A!$A$2:$A$7000,EDATE($E30,N$1-1))=0,"",SUMIFS(RAW_매출A!$J$2:$J$7000,RAW_매출A!$B$2:$B$7000,$A30,RAW_매출A!$A$2:$A$7000,EDATE($E30,N$1-1))/(INDEX(요약_월별시즈널리티!$F$7:$F$18,MONTH(EDATE($E30,N$1-1)))/100))),"")</f>
        <v>4269185.8578251293</v>
      </c>
      <c r="O30" s="28" cm="1">
        <f t="array" ref="O30">IFERROR(IF($A30="","",IF(SUMIFS(RAW_매출A!$J$2:$J$7000,RAW_매출A!$B$2:$B$7000,$A30,RAW_매출A!$A$2:$A$7000,EDATE($E30,O$1-1))=0,"",SUMIFS(RAW_매출A!$J$2:$J$7000,RAW_매출A!$B$2:$B$7000,$A30,RAW_매출A!$A$2:$A$7000,EDATE($E30,O$1-1))/(INDEX(요약_월별시즈널리티!$F$7:$F$18,MONTH(EDATE($E30,O$1-1)))/100))),"")</f>
        <v>5095203.3089558901</v>
      </c>
      <c r="P30" cm="1">
        <f t="array" ref="P30">IFERROR(IF($A30="","",IF(SUMIFS(RAW_매출A!$J$2:$J$7000,RAW_매출A!$B$2:$B$7000,$A30,RAW_매출A!$A$2:$A$7000,EDATE($E30,P$1-1))=0,"",SUMIFS(RAW_매출A!$J$2:$J$7000,RAW_매출A!$B$2:$B$7000,$A30,RAW_매출A!$A$2:$A$7000,EDATE($E30,P$1-1))/(INDEX(요약_월별시즈널리티!$F$7:$F$18,MONTH(EDATE($E30,P$1-1)))/100))),"")</f>
        <v>4800831.3148521278</v>
      </c>
      <c r="Q30" cm="1">
        <f t="array" ref="Q30">IFERROR(IF($A30="","",IF(SUMIFS(RAW_매출A!$J$2:$J$7000,RAW_매출A!$B$2:$B$7000,$A30,RAW_매출A!$A$2:$A$7000,EDATE($E30,Q$1-1))=0,"",SUMIFS(RAW_매출A!$J$2:$J$7000,RAW_매출A!$B$2:$B$7000,$A30,RAW_매출A!$A$2:$A$7000,EDATE($E30,Q$1-1))/(INDEX(요약_월별시즈널리티!$F$7:$F$18,MONTH(EDATE($E30,Q$1-1)))/100))),"")</f>
        <v>4753991.3769689109</v>
      </c>
      <c r="R30" cm="1">
        <f t="array" ref="R30">IFERROR(IF($A30="","",IF(SUMIFS(RAW_매출A!$J$2:$J$7000,RAW_매출A!$B$2:$B$7000,$A30,RAW_매출A!$A$2:$A$7000,EDATE($E30,R$1-1))=0,"",SUMIFS(RAW_매출A!$J$2:$J$7000,RAW_매출A!$B$2:$B$7000,$A30,RAW_매출A!$A$2:$A$7000,EDATE($E30,R$1-1))/(INDEX(요약_월별시즈널리티!$F$7:$F$18,MONTH(EDATE($E30,R$1-1)))/100))),"")</f>
        <v>5629436.1073964247</v>
      </c>
      <c r="S30" cm="1">
        <f t="array" ref="S30">IFERROR(IF($A30="","",IF(SUMIFS(RAW_매출A!$J$2:$J$7000,RAW_매출A!$B$2:$B$7000,$A30,RAW_매출A!$A$2:$A$7000,EDATE($E30,S$1-1))=0,"",SUMIFS(RAW_매출A!$J$2:$J$7000,RAW_매출A!$B$2:$B$7000,$A30,RAW_매출A!$A$2:$A$7000,EDATE($E30,S$1-1))/(INDEX(요약_월별시즈널리티!$F$7:$F$18,MONTH(EDATE($E30,S$1-1)))/100))),"")</f>
        <v>5945821.3451549951</v>
      </c>
      <c r="T30" cm="1">
        <f t="array" ref="T30">IFERROR(IF($A30="","",IF(SUMIFS(RAW_매출A!$J$2:$J$7000,RAW_매출A!$B$2:$B$7000,$A30,RAW_매출A!$A$2:$A$7000,EDATE($E30,T$1-1))=0,"",SUMIFS(RAW_매출A!$J$2:$J$7000,RAW_매출A!$B$2:$B$7000,$A30,RAW_매출A!$A$2:$A$7000,EDATE($E30,T$1-1))/(INDEX(요약_월별시즈널리티!$F$7:$F$18,MONTH(EDATE($E30,T$1-1)))/100))),"")</f>
        <v>5942142.7502597645</v>
      </c>
      <c r="U30" cm="1">
        <f t="array" ref="U30">IFERROR(IF($A30="","",IF(SUMIFS(RAW_매출A!$J$2:$J$7000,RAW_매출A!$B$2:$B$7000,$A30,RAW_매출A!$A$2:$A$7000,EDATE($E30,U$1-1))=0,"",SUMIFS(RAW_매출A!$J$2:$J$7000,RAW_매출A!$B$2:$B$7000,$A30,RAW_매출A!$A$2:$A$7000,EDATE($E30,U$1-1))/(INDEX(요약_월별시즈널리티!$F$7:$F$18,MONTH(EDATE($E30,U$1-1)))/100))),"")</f>
        <v>5974482.2202231707</v>
      </c>
      <c r="V30" cm="1">
        <f t="array" ref="V30">IFERROR(IF($A30="","",IF(SUMIFS(RAW_매출A!$J$2:$J$7000,RAW_매출A!$B$2:$B$7000,$A30,RAW_매출A!$A$2:$A$7000,EDATE($E30,V$1-1))=0,"",SUMIFS(RAW_매출A!$J$2:$J$7000,RAW_매출A!$B$2:$B$7000,$A30,RAW_매출A!$A$2:$A$7000,EDATE($E30,V$1-1))/(INDEX(요약_월별시즈널리티!$F$7:$F$18,MONTH(EDATE($E30,V$1-1)))/100))),"")</f>
        <v>5718657.8923267117</v>
      </c>
      <c r="W30" cm="1">
        <f t="array" ref="W30">IFERROR(IF($A30="","",IF(SUMIFS(RAW_매출A!$J$2:$J$7000,RAW_매출A!$B$2:$B$7000,$A30,RAW_매출A!$A$2:$A$7000,EDATE($E30,W$1-1))=0,"",SUMIFS(RAW_매출A!$J$2:$J$7000,RAW_매출A!$B$2:$B$7000,$A30,RAW_매출A!$A$2:$A$7000,EDATE($E30,W$1-1))/(INDEX(요약_월별시즈널리티!$F$7:$F$18,MONTH(EDATE($E30,W$1-1)))/100))),"")</f>
        <v>5386887.7587237181</v>
      </c>
      <c r="X30" cm="1">
        <f t="array" ref="X30">IFERROR(IF($A30="","",IF(SUMIFS(RAW_매출A!$J$2:$J$7000,RAW_매출A!$B$2:$B$7000,$A30,RAW_매출A!$A$2:$A$7000,EDATE($E30,X$1-1))=0,"",SUMIFS(RAW_매출A!$J$2:$J$7000,RAW_매출A!$B$2:$B$7000,$A30,RAW_매출A!$A$2:$A$7000,EDATE($E30,X$1-1))/(INDEX(요약_월별시즈널리티!$F$7:$F$18,MONTH(EDATE($E30,X$1-1)))/100))),"")</f>
        <v>5931817.4151940839</v>
      </c>
      <c r="Y30" cm="1">
        <f t="array" ref="Y30">IFERROR(IF($A30="","",IF(SUMIFS(RAW_매출A!$J$2:$J$7000,RAW_매출A!$B$2:$B$7000,$A30,RAW_매출A!$A$2:$A$7000,EDATE($E30,Y$1-1))=0,"",SUMIFS(RAW_매출A!$J$2:$J$7000,RAW_매출A!$B$2:$B$7000,$A30,RAW_매출A!$A$2:$A$7000,EDATE($E30,Y$1-1))/(INDEX(요약_월별시즈널리티!$F$7:$F$18,MONTH(EDATE($E30,Y$1-1)))/100))),"")</f>
        <v>5944860.8094480699</v>
      </c>
      <c r="Z30" cm="1">
        <f t="array" ref="Z30">IFERROR(IF($A30="","",IF(SUMIFS(RAW_매출A!$J$2:$J$7000,RAW_매출A!$B$2:$B$7000,$A30,RAW_매출A!$A$2:$A$7000,EDATE($E30,Z$1-1))=0,"",SUMIFS(RAW_매출A!$J$2:$J$7000,RAW_매출A!$B$2:$B$7000,$A30,RAW_매출A!$A$2:$A$7000,EDATE($E30,Z$1-1))/(INDEX(요약_월별시즈널리티!$F$7:$F$18,MONTH(EDATE($E30,Z$1-1)))/100))),"")</f>
        <v>6649013.2090768972</v>
      </c>
      <c r="AA30" cm="1">
        <f t="array" ref="AA30">IFERROR(IF($A30="","",IF(SUMIFS(RAW_매출A!$J$2:$J$7000,RAW_매출A!$B$2:$B$7000,$A30,RAW_매출A!$A$2:$A$7000,EDATE($E30,AA$1-1))=0,"",SUMIFS(RAW_매출A!$J$2:$J$7000,RAW_매출A!$B$2:$B$7000,$A30,RAW_매출A!$A$2:$A$7000,EDATE($E30,AA$1-1))/(INDEX(요약_월별시즈널리티!$F$7:$F$18,MONTH(EDATE($E30,AA$1-1)))/100))),"")</f>
        <v>6400590.1020178031</v>
      </c>
      <c r="AB30" cm="1">
        <f t="array" ref="AB30">IFERROR(IF($A30="","",IF(SUMIFS(RAW_매출A!$J$2:$J$7000,RAW_매출A!$B$2:$B$7000,$A30,RAW_매출A!$A$2:$A$7000,EDATE($E30,AB$1-1))=0,"",SUMIFS(RAW_매출A!$J$2:$J$7000,RAW_매출A!$B$2:$B$7000,$A30,RAW_매출A!$A$2:$A$7000,EDATE($E30,AB$1-1))/(INDEX(요약_월별시즈널리티!$F$7:$F$18,MONTH(EDATE($E30,AB$1-1)))/100))),"")</f>
        <v>5790929.7813533004</v>
      </c>
      <c r="AC30" cm="1">
        <f t="array" ref="AC30">IFERROR(IF($A30="","",IF(SUMIFS(RAW_매출A!$J$2:$J$7000,RAW_매출A!$B$2:$B$7000,$A30,RAW_매출A!$A$2:$A$7000,EDATE($E30,AC$1-1))=0,"",SUMIFS(RAW_매출A!$J$2:$J$7000,RAW_매출A!$B$2:$B$7000,$A30,RAW_매출A!$A$2:$A$7000,EDATE($E30,AC$1-1))/(INDEX(요약_월별시즈널리티!$F$7:$F$18,MONTH(EDATE($E30,AC$1-1)))/100))),"")</f>
        <v>5739463.6777609317</v>
      </c>
      <c r="AD30" cm="1">
        <f t="array" ref="AD30">IFERROR(IF($A30="","",IF(SUMIFS(RAW_매출A!$J$2:$J$7000,RAW_매출A!$B$2:$B$7000,$A30,RAW_매출A!$A$2:$A$7000,EDATE($E30,AD$1-1))=0,"",SUMIFS(RAW_매출A!$J$2:$J$7000,RAW_매출A!$B$2:$B$7000,$A30,RAW_매출A!$A$2:$A$7000,EDATE($E30,AD$1-1))/(INDEX(요약_월별시즈널리티!$F$7:$F$18,MONTH(EDATE($E30,AD$1-1)))/100))),"")</f>
        <v>6472351.5018510045</v>
      </c>
      <c r="AE30" cm="1">
        <f t="array" ref="AE30">IFERROR(IF($A30="","",IF(SUMIFS(RAW_매출A!$J$2:$J$7000,RAW_매출A!$B$2:$B$7000,$A30,RAW_매출A!$A$2:$A$7000,EDATE($E30,AE$1-1))=0,"",SUMIFS(RAW_매출A!$J$2:$J$7000,RAW_매출A!$B$2:$B$7000,$A30,RAW_매출A!$A$2:$A$7000,EDATE($E30,AE$1-1))/(INDEX(요약_월별시즈널리티!$F$7:$F$18,MONTH(EDATE($E30,AE$1-1)))/100))),"")</f>
        <v>7263514.2234022776</v>
      </c>
      <c r="AF30" cm="1">
        <f t="array" ref="AF30">IFERROR(IF($A30="","",IF(SUMIFS(RAW_매출A!$J$2:$J$7000,RAW_매출A!$B$2:$B$7000,$A30,RAW_매출A!$A$2:$A$7000,EDATE($E30,AF$1-1))=0,"",SUMIFS(RAW_매출A!$J$2:$J$7000,RAW_매출A!$B$2:$B$7000,$A30,RAW_매출A!$A$2:$A$7000,EDATE($E30,AF$1-1))/(INDEX(요약_월별시즈널리티!$F$7:$F$18,MONTH(EDATE($E30,AF$1-1)))/100))),"")</f>
        <v>7739556.4003832638</v>
      </c>
      <c r="AG30" cm="1">
        <f t="array" ref="AG30">IFERROR(IF($A30="","",IF(SUMIFS(RAW_매출A!$J$2:$J$7000,RAW_매출A!$B$2:$B$7000,$A30,RAW_매출A!$A$2:$A$7000,EDATE($E30,AG$1-1))=0,"",SUMIFS(RAW_매출A!$J$2:$J$7000,RAW_매출A!$B$2:$B$7000,$A30,RAW_매출A!$A$2:$A$7000,EDATE($E30,AG$1-1))/(INDEX(요약_월별시즈널리티!$F$7:$F$18,MONTH(EDATE($E30,AG$1-1)))/100))),"")</f>
        <v>7489842.6662275838</v>
      </c>
      <c r="AH30" cm="1">
        <f t="array" ref="AH30">IFERROR(IF($A30="","",IF(SUMIFS(RAW_매출A!$J$2:$J$7000,RAW_매출A!$B$2:$B$7000,$A30,RAW_매출A!$A$2:$A$7000,EDATE($E30,AH$1-1))=0,"",SUMIFS(RAW_매출A!$J$2:$J$7000,RAW_매출A!$B$2:$B$7000,$A30,RAW_매출A!$A$2:$A$7000,EDATE($E30,AH$1-1))/(INDEX(요약_월별시즈널리티!$F$7:$F$18,MONTH(EDATE($E30,AH$1-1)))/100))),"")</f>
        <v>7490680.1802452905</v>
      </c>
      <c r="AI30" cm="1">
        <f t="array" ref="AI30">IFERROR(IF($A30="","",IF(SUMIFS(RAW_매출A!$J$2:$J$7000,RAW_매출A!$B$2:$B$7000,$A30,RAW_매출A!$A$2:$A$7000,EDATE($E30,AI$1-1))=0,"",SUMIFS(RAW_매출A!$J$2:$J$7000,RAW_매출A!$B$2:$B$7000,$A30,RAW_매출A!$A$2:$A$7000,EDATE($E30,AI$1-1))/(INDEX(요약_월별시즈널리티!$F$7:$F$18,MONTH(EDATE($E30,AI$1-1)))/100))),"")</f>
        <v>7034937.5460781464</v>
      </c>
      <c r="AJ30" cm="1">
        <f t="array" ref="AJ30">IFERROR(IF($A30="","",IF(SUMIFS(RAW_매출A!$J$2:$J$7000,RAW_매출A!$B$2:$B$7000,$A30,RAW_매출A!$A$2:$A$7000,EDATE($E30,AJ$1-1))=0,"",SUMIFS(RAW_매출A!$J$2:$J$7000,RAW_매출A!$B$2:$B$7000,$A30,RAW_매출A!$A$2:$A$7000,EDATE($E30,AJ$1-1))/(INDEX(요약_월별시즈널리티!$F$7:$F$18,MONTH(EDATE($E30,AJ$1-1)))/100))),"")</f>
        <v>6871646.1216197824</v>
      </c>
      <c r="AK30" cm="1">
        <f t="array" ref="AK30">IFERROR(IF($A30="","",IF(SUMIFS(RAW_매출A!$J$2:$J$7000,RAW_매출A!$B$2:$B$7000,$A30,RAW_매출A!$A$2:$A$7000,EDATE($E30,AK$1-1))=0,"",SUMIFS(RAW_매출A!$J$2:$J$7000,RAW_매출A!$B$2:$B$7000,$A30,RAW_매출A!$A$2:$A$7000,EDATE($E30,AK$1-1))/(INDEX(요약_월별시즈널리티!$F$7:$F$18,MONTH(EDATE($E30,AK$1-1)))/100))),"")</f>
        <v>7181025.0208293647</v>
      </c>
      <c r="AL30" cm="1">
        <f t="array" ref="AL30">IFERROR(IF($A30="","",IF(SUMIFS(RAW_매출A!$J$2:$J$7000,RAW_매출A!$B$2:$B$7000,$A30,RAW_매출A!$A$2:$A$7000,EDATE($E30,AL$1-1))=0,"",SUMIFS(RAW_매출A!$J$2:$J$7000,RAW_매출A!$B$2:$B$7000,$A30,RAW_매출A!$A$2:$A$7000,EDATE($E30,AL$1-1))/(INDEX(요약_월별시즈널리티!$F$7:$F$18,MONTH(EDATE($E30,AL$1-1)))/100))),"")</f>
        <v>6388344.4524645973</v>
      </c>
      <c r="AM30" cm="1">
        <f t="array" ref="AM30">IFERROR(IF($A30="","",IF(SUMIFS(RAW_매출A!$J$2:$J$7000,RAW_매출A!$B$2:$B$7000,$A30,RAW_매출A!$A$2:$A$7000,EDATE($E30,AM$1-1))=0,"",SUMIFS(RAW_매출A!$J$2:$J$7000,RAW_매출A!$B$2:$B$7000,$A30,RAW_매출A!$A$2:$A$7000,EDATE($E30,AM$1-1))/(INDEX(요약_월별시즈널리티!$F$7:$F$18,MONTH(EDATE($E30,AM$1-1)))/100))),"")</f>
        <v>7090737.2129633138</v>
      </c>
      <c r="AN30" cm="1">
        <f t="array" ref="AN30">IFERROR(IF($A30="","",IF(SUMIFS(RAW_매출A!$J$2:$J$7000,RAW_매출A!$B$2:$B$7000,$A30,RAW_매출A!$A$2:$A$7000,EDATE($E30,AN$1-1))=0,"",SUMIFS(RAW_매출A!$J$2:$J$7000,RAW_매출A!$B$2:$B$7000,$A30,RAW_매출A!$A$2:$A$7000,EDATE($E30,AN$1-1))/(INDEX(요약_월별시즈널리티!$F$7:$F$18,MONTH(EDATE($E30,AN$1-1)))/100))),"")</f>
        <v>6722201.9518980915</v>
      </c>
      <c r="AO30" cm="1">
        <f t="array" ref="AO30">IFERROR(IF($A30="","",IF(SUMIFS(RAW_매출A!$J$2:$J$7000,RAW_매출A!$B$2:$B$7000,$A30,RAW_매출A!$A$2:$A$7000,EDATE($E30,AO$1-1))=0,"",SUMIFS(RAW_매출A!$J$2:$J$7000,RAW_매출A!$B$2:$B$7000,$A30,RAW_매출A!$A$2:$A$7000,EDATE($E30,AO$1-1))/(INDEX(요약_월별시즈널리티!$F$7:$F$18,MONTH(EDATE($E30,AO$1-1)))/100))),"")</f>
        <v>6869491.1259888178</v>
      </c>
      <c r="AP30" cm="1">
        <f t="array" ref="AP30">IFERROR(IF($A30="","",IF(SUMIFS(RAW_매출A!$J$2:$J$7000,RAW_매출A!$B$2:$B$7000,$A30,RAW_매출A!$A$2:$A$7000,EDATE($E30,AP$1-1))=0,"",SUMIFS(RAW_매출A!$J$2:$J$7000,RAW_매출A!$B$2:$B$7000,$A30,RAW_매출A!$A$2:$A$7000,EDATE($E30,AP$1-1))/(INDEX(요약_월별시즈널리티!$F$7:$F$18,MONTH(EDATE($E30,AP$1-1)))/100))),"")</f>
        <v>8323058.8645296535</v>
      </c>
      <c r="AQ30" cm="1">
        <f t="array" ref="AQ30">IFERROR(IF($A30="","",IF(SUMIFS(RAW_매출A!$J$2:$J$7000,RAW_매출A!$B$2:$B$7000,$A30,RAW_매출A!$A$2:$A$7000,EDATE($E30,AQ$1-1))=0,"",SUMIFS(RAW_매출A!$J$2:$J$7000,RAW_매출A!$B$2:$B$7000,$A30,RAW_매출A!$A$2:$A$7000,EDATE($E30,AQ$1-1))/(INDEX(요약_월별시즈널리티!$F$7:$F$18,MONTH(EDATE($E30,AQ$1-1)))/100))),"")</f>
        <v>7953592.0160303544</v>
      </c>
      <c r="AR30" cm="1">
        <f t="array" ref="AR30">IFERROR(IF($A30="","",IF(SUMIFS(RAW_매출A!$J$2:$J$7000,RAW_매출A!$B$2:$B$7000,$A30,RAW_매출A!$A$2:$A$7000,EDATE($E30,AR$1-1))=0,"",SUMIFS(RAW_매출A!$J$2:$J$7000,RAW_매출A!$B$2:$B$7000,$A30,RAW_매출A!$A$2:$A$7000,EDATE($E30,AR$1-1))/(INDEX(요약_월별시즈널리티!$F$7:$F$18,MONTH(EDATE($E30,AR$1-1)))/100))),"")</f>
        <v>8428197.178652361</v>
      </c>
      <c r="AS30" cm="1">
        <f t="array" ref="AS30">IFERROR(IF($A30="","",IF(SUMIFS(RAW_매출A!$J$2:$J$7000,RAW_매출A!$B$2:$B$7000,$A30,RAW_매출A!$A$2:$A$7000,EDATE($E30,AS$1-1))=0,"",SUMIFS(RAW_매출A!$J$2:$J$7000,RAW_매출A!$B$2:$B$7000,$A30,RAW_매출A!$A$2:$A$7000,EDATE($E30,AS$1-1))/(INDEX(요약_월별시즈널리티!$F$7:$F$18,MONTH(EDATE($E30,AS$1-1)))/100))),"")</f>
        <v>8395940.7388207968</v>
      </c>
      <c r="AT30" cm="1">
        <f t="array" ref="AT30">IFERROR(IF($A30="","",IF(SUMIFS(RAW_매출A!$J$2:$J$7000,RAW_매출A!$B$2:$B$7000,$A30,RAW_매출A!$A$2:$A$7000,EDATE($E30,AT$1-1))=0,"",SUMIFS(RAW_매출A!$J$2:$J$7000,RAW_매출A!$B$2:$B$7000,$A30,RAW_매출A!$A$2:$A$7000,EDATE($E30,AT$1-1))/(INDEX(요약_월별시즈널리티!$F$7:$F$18,MONTH(EDATE($E30,AT$1-1)))/100))),"")</f>
        <v>8330794.9106771452</v>
      </c>
      <c r="AU30" cm="1">
        <f t="array" ref="AU30">IFERROR(IF($A30="","",IF(SUMIFS(RAW_매출A!$J$2:$J$7000,RAW_매출A!$B$2:$B$7000,$A30,RAW_매출A!$A$2:$A$7000,EDATE($E30,AU$1-1))=0,"",SUMIFS(RAW_매출A!$J$2:$J$7000,RAW_매출A!$B$2:$B$7000,$A30,RAW_매출A!$A$2:$A$7000,EDATE($E30,AU$1-1))/(INDEX(요약_월별시즈널리티!$F$7:$F$18,MONTH(EDATE($E30,AU$1-1)))/100))),"")</f>
        <v>7928063.7959415261</v>
      </c>
      <c r="AV30" cm="1">
        <f t="array" ref="AV30">IFERROR(IF($A30="","",IF(SUMIFS(RAW_매출A!$J$2:$J$7000,RAW_매출A!$B$2:$B$7000,$A30,RAW_매출A!$A$2:$A$7000,EDATE($E30,AV$1-1))=0,"",SUMIFS(RAW_매출A!$J$2:$J$7000,RAW_매출A!$B$2:$B$7000,$A30,RAW_매출A!$A$2:$A$7000,EDATE($E30,AV$1-1))/(INDEX(요약_월별시즈널리티!$F$7:$F$18,MONTH(EDATE($E30,AV$1-1)))/100))),"")</f>
        <v>4232079.7980769565</v>
      </c>
      <c r="AW30" cm="1">
        <f t="array" ref="AW30">IFERROR(IF($A30="","",IF(SUMIFS(RAW_매출A!$J$2:$J$7000,RAW_매출A!$B$2:$B$7000,$A30,RAW_매출A!$A$2:$A$7000,EDATE($E30,AW$1-1))=0,"",SUMIFS(RAW_매출A!$J$2:$J$7000,RAW_매출A!$B$2:$B$7000,$A30,RAW_매출A!$A$2:$A$7000,EDATE($E30,AW$1-1))/(INDEX(요약_월별시즈널리티!$F$7:$F$18,MONTH(EDATE($E30,AW$1-1)))/100))),"")</f>
        <v>4631278.7095889226</v>
      </c>
      <c r="AX30" cm="1">
        <f t="array" ref="AX30">IFERROR(IF($A30="","",IF(SUMIFS(RAW_매출A!$J$2:$J$7000,RAW_매출A!$B$2:$B$7000,$A30,RAW_매출A!$A$2:$A$7000,EDATE($E30,AX$1-1))=0,"",SUMIFS(RAW_매출A!$J$2:$J$7000,RAW_매출A!$B$2:$B$7000,$A30,RAW_매출A!$A$2:$A$7000,EDATE($E30,AX$1-1))/(INDEX(요약_월별시즈널리티!$F$7:$F$18,MONTH(EDATE($E30,AX$1-1)))/100))),"")</f>
        <v>4353178.0350027243</v>
      </c>
      <c r="AY30" cm="1">
        <f t="array" ref="AY30">IFERROR(IF($A30="","",IF(SUMIFS(RAW_매출A!$J$2:$J$7000,RAW_매출A!$B$2:$B$7000,$A30,RAW_매출A!$A$2:$A$7000,EDATE($E30,AY$1-1))=0,"",SUMIFS(RAW_매출A!$J$2:$J$7000,RAW_매출A!$B$2:$B$7000,$A30,RAW_매출A!$A$2:$A$7000,EDATE($E30,AY$1-1))/(INDEX(요약_월별시즈널리티!$F$7:$F$18,MONTH(EDATE($E30,AY$1-1)))/100))),"")</f>
        <v>3962053.6639150386</v>
      </c>
      <c r="AZ30" cm="1">
        <f t="array" ref="AZ30">IFERROR(IF($A30="","",IF(SUMIFS(RAW_매출A!$J$2:$J$7000,RAW_매출A!$B$2:$B$7000,$A30,RAW_매출A!$A$2:$A$7000,EDATE($E30,AZ$1-1))=0,"",SUMIFS(RAW_매출A!$J$2:$J$7000,RAW_매출A!$B$2:$B$7000,$A30,RAW_매출A!$A$2:$A$7000,EDATE($E30,AZ$1-1))/(INDEX(요약_월별시즈널리티!$F$7:$F$18,MONTH(EDATE($E30,AZ$1-1)))/100))),"")</f>
        <v>3304714.2410896779</v>
      </c>
      <c r="BA30" cm="1">
        <f t="array" ref="BA30">IFERROR(IF($A30="","",IF(SUMIFS(RAW_매출A!$J$2:$J$7000,RAW_매출A!$B$2:$B$7000,$A30,RAW_매출A!$A$2:$A$7000,EDATE($E30,BA$1-1))=0,"",SUMIFS(RAW_매출A!$J$2:$J$7000,RAW_매출A!$B$2:$B$7000,$A30,RAW_매출A!$A$2:$A$7000,EDATE($E30,BA$1-1))/(INDEX(요약_월별시즈널리티!$F$7:$F$18,MONTH(EDATE($E30,BA$1-1)))/100))),"")</f>
        <v>3878861.2378874053</v>
      </c>
      <c r="BB30" cm="1">
        <f t="array" ref="BB30">IFERROR(IF($A30="","",IF(SUMIFS(RAW_매출A!$J$2:$J$7000,RAW_매출A!$B$2:$B$7000,$A30,RAW_매출A!$A$2:$A$7000,EDATE($E30,BB$1-1))=0,"",SUMIFS(RAW_매출A!$J$2:$J$7000,RAW_매출A!$B$2:$B$7000,$A30,RAW_매출A!$A$2:$A$7000,EDATE($E30,BB$1-1))/(INDEX(요약_월별시즈널리티!$F$7:$F$18,MONTH(EDATE($E30,BB$1-1)))/100))),"")</f>
        <v>4479442.0862892829</v>
      </c>
      <c r="BC30" cm="1">
        <f t="array" ref="BC30">IFERROR(IF($A30="","",IF(SUMIFS(RAW_매출A!$J$2:$J$7000,RAW_매출A!$B$2:$B$7000,$A30,RAW_매출A!$A$2:$A$7000,EDATE($E30,BC$1-1))=0,"",SUMIFS(RAW_매출A!$J$2:$J$7000,RAW_매출A!$B$2:$B$7000,$A30,RAW_매출A!$A$2:$A$7000,EDATE($E30,BC$1-1))/(INDEX(요약_월별시즈널리티!$F$7:$F$18,MONTH(EDATE($E30,BC$1-1)))/100))),"")</f>
        <v>4105203.7783680949</v>
      </c>
      <c r="BD30" cm="1">
        <f t="array" ref="BD30">IFERROR(IF($A30="","",IF(SUMIFS(RAW_매출A!$J$2:$J$7000,RAW_매출A!$B$2:$B$7000,$A30,RAW_매출A!$A$2:$A$7000,EDATE($E30,BD$1-1))=0,"",SUMIFS(RAW_매출A!$J$2:$J$7000,RAW_매출A!$B$2:$B$7000,$A30,RAW_매출A!$A$2:$A$7000,EDATE($E30,BD$1-1))/(INDEX(요약_월별시즈널리티!$F$7:$F$18,MONTH(EDATE($E30,BD$1-1)))/100))),"")</f>
        <v>4354344.3105018232</v>
      </c>
      <c r="BE30" cm="1">
        <f t="array" ref="BE30">IFERROR(IF($A30="","",IF(SUMIFS(RAW_매출A!$J$2:$J$7000,RAW_매출A!$B$2:$B$7000,$A30,RAW_매출A!$A$2:$A$7000,EDATE($E30,BE$1-1))=0,"",SUMIFS(RAW_매출A!$J$2:$J$7000,RAW_매출A!$B$2:$B$7000,$A30,RAW_매출A!$A$2:$A$7000,EDATE($E30,BE$1-1))/(INDEX(요약_월별시즈널리티!$F$7:$F$18,MONTH(EDATE($E30,BE$1-1)))/100))),"")</f>
        <v>4536222.4904256519</v>
      </c>
      <c r="BF30" cm="1">
        <f t="array" ref="BF30">IFERROR(IF($A30="","",IF(SUMIFS(RAW_매출A!$J$2:$J$7000,RAW_매출A!$B$2:$B$7000,$A30,RAW_매출A!$A$2:$A$7000,EDATE($E30,BF$1-1))=0,"",SUMIFS(RAW_매출A!$J$2:$J$7000,RAW_매출A!$B$2:$B$7000,$A30,RAW_매출A!$A$2:$A$7000,EDATE($E30,BF$1-1))/(INDEX(요약_월별시즈널리티!$F$7:$F$18,MONTH(EDATE($E30,BF$1-1)))/100))),"")</f>
        <v>4129236.8016912518</v>
      </c>
      <c r="BG30" cm="1">
        <f t="array" ref="BG30">IFERROR(IF($A30="","",IF(SUMIFS(RAW_매출A!$J$2:$J$7000,RAW_매출A!$B$2:$B$7000,$A30,RAW_매출A!$A$2:$A$7000,EDATE($E30,BG$1-1))=0,"",SUMIFS(RAW_매출A!$J$2:$J$7000,RAW_매출A!$B$2:$B$7000,$A30,RAW_매출A!$A$2:$A$7000,EDATE($E30,BG$1-1))/(INDEX(요약_월별시즈널리티!$F$7:$F$18,MONTH(EDATE($E30,BG$1-1)))/100))),"")</f>
        <v>4158590.0358386915</v>
      </c>
      <c r="BH30" cm="1">
        <f t="array" ref="BH30">IFERROR(IF($A30="","",IF(SUMIFS(RAW_매출A!$J$2:$J$7000,RAW_매출A!$B$2:$B$7000,$A30,RAW_매출A!$A$2:$A$7000,EDATE($E30,BH$1-1))=0,"",SUMIFS(RAW_매출A!$J$2:$J$7000,RAW_매출A!$B$2:$B$7000,$A30,RAW_매출A!$A$2:$A$7000,EDATE($E30,BH$1-1))/(INDEX(요약_월별시즈널리티!$F$7:$F$18,MONTH(EDATE($E30,BH$1-1)))/100))),"")</f>
        <v>4178745.0054410794</v>
      </c>
      <c r="BI30" cm="1">
        <f t="array" ref="BI30">IFERROR(IF($A30="","",IF(SUMIFS(RAW_매출A!$J$2:$J$7000,RAW_매출A!$B$2:$B$7000,$A30,RAW_매출A!$A$2:$A$7000,EDATE($E30,BI$1-1))=0,"",SUMIFS(RAW_매출A!$J$2:$J$7000,RAW_매출A!$B$2:$B$7000,$A30,RAW_매출A!$A$2:$A$7000,EDATE($E30,BI$1-1))/(INDEX(요약_월별시즈널리티!$F$7:$F$18,MONTH(EDATE($E30,BI$1-1)))/100))),"")</f>
        <v>3853058.8861595988</v>
      </c>
      <c r="BJ30" cm="1">
        <f t="array" ref="BJ30">IFERROR(IF($A30="","",IF(SUMIFS(RAW_매출A!$J$2:$J$7000,RAW_매출A!$B$2:$B$7000,$A30,RAW_매출A!$A$2:$A$7000,EDATE($E30,BJ$1-1))=0,"",SUMIFS(RAW_매출A!$J$2:$J$7000,RAW_매출A!$B$2:$B$7000,$A30,RAW_매출A!$A$2:$A$7000,EDATE($E30,BJ$1-1))/(INDEX(요약_월별시즈널리티!$F$7:$F$18,MONTH(EDATE($E30,BJ$1-1)))/100))),"")</f>
        <v>4033868.6077299728</v>
      </c>
      <c r="BK30" cm="1">
        <f t="array" ref="BK30">IFERROR(IF($A30="","",IF(SUMIFS(RAW_매출A!$J$2:$J$7000,RAW_매출A!$B$2:$B$7000,$A30,RAW_매출A!$A$2:$A$7000,EDATE($E30,BK$1-1))=0,"",SUMIFS(RAW_매출A!$J$2:$J$7000,RAW_매출A!$B$2:$B$7000,$A30,RAW_매출A!$A$2:$A$7000,EDATE($E30,BK$1-1))/(INDEX(요약_월별시즈널리티!$F$7:$F$18,MONTH(EDATE($E30,BK$1-1)))/100))),"")</f>
        <v>3980371.02717805</v>
      </c>
      <c r="BL30" cm="1">
        <f t="array" ref="BL30">IFERROR(IF($A30="","",IF(SUMIFS(RAW_매출A!$J$2:$J$7000,RAW_매출A!$B$2:$B$7000,$A30,RAW_매출A!$A$2:$A$7000,EDATE($E30,BL$1-1))=0,"",SUMIFS(RAW_매출A!$J$2:$J$7000,RAW_매출A!$B$2:$B$7000,$A30,RAW_매출A!$A$2:$A$7000,EDATE($E30,BL$1-1))/(INDEX(요약_월별시즈널리티!$F$7:$F$18,MONTH(EDATE($E30,BL$1-1)))/100))),"")</f>
        <v>4908059.5410843864</v>
      </c>
      <c r="BM30" cm="1">
        <f t="array" ref="BM30">IFERROR(IF($A30="","",IF(SUMIFS(RAW_매출A!$J$2:$J$7000,RAW_매출A!$B$2:$B$7000,$A30,RAW_매출A!$A$2:$A$7000,EDATE($E30,BM$1-1))=0,"",SUMIFS(RAW_매출A!$J$2:$J$7000,RAW_매출A!$B$2:$B$7000,$A30,RAW_매출A!$A$2:$A$7000,EDATE($E30,BM$1-1))/(INDEX(요약_월별시즈널리티!$F$7:$F$18,MONTH(EDATE($E30,BM$1-1)))/100))),"")</f>
        <v>4444921.9062585253</v>
      </c>
      <c r="BN30" cm="1">
        <f t="array" ref="BN30">IFERROR(IF($A30="","",IF(SUMIFS(RAW_매출A!$J$2:$J$7000,RAW_매출A!$B$2:$B$7000,$A30,RAW_매출A!$A$2:$A$7000,EDATE($E30,BN$1-1))=0,"",SUMIFS(RAW_매출A!$J$2:$J$7000,RAW_매출A!$B$2:$B$7000,$A30,RAW_매출A!$A$2:$A$7000,EDATE($E30,BN$1-1))/(INDEX(요약_월별시즈널리티!$F$7:$F$18,MONTH(EDATE($E30,BN$1-1)))/100))),"")</f>
        <v>4289210.3077727081</v>
      </c>
    </row>
    <row r="31" spans="1:66" x14ac:dyDescent="0.3">
      <c r="A31" t="str">
        <f>세팅!A32</f>
        <v>(1019) #청룡점</v>
      </c>
      <c r="B31" t="str">
        <f>세팅!B32</f>
        <v>150-3</v>
      </c>
      <c r="C31">
        <f t="shared" si="0"/>
        <v>3</v>
      </c>
      <c r="D31" t="str">
        <f t="shared" si="1"/>
        <v>3+</v>
      </c>
      <c r="E31" s="1">
        <f>세팅!D32</f>
        <v>44256</v>
      </c>
      <c r="F31">
        <f t="shared" si="2"/>
        <v>3568475.6034269915</v>
      </c>
      <c r="G31" cm="1">
        <f t="array" ref="G31">IFERROR(IF($A31="","",IF(SUMIFS(RAW_매출A!$J$2:$J$7000,RAW_매출A!$B$2:$B$7000,$A31,RAW_매출A!$A$2:$A$7000,EDATE($E31,G$1-1))=0,"",SUMIFS(RAW_매출A!$J$2:$J$7000,RAW_매출A!$B$2:$B$7000,$A31,RAW_매출A!$A$2:$A$7000,EDATE($E31,G$1-1))/(INDEX(요약_월별시즈널리티!$F$7:$F$18,MONTH(EDATE($E31,G$1-1)))/100))),"")</f>
        <v>2072622.0293737778</v>
      </c>
      <c r="H31" cm="1">
        <f t="array" ref="H31">IFERROR(IF($A31="","",IF(SUMIFS(RAW_매출A!$J$2:$J$7000,RAW_매출A!$B$2:$B$7000,$A31,RAW_매출A!$A$2:$A$7000,EDATE($E31,H$1-1))=0,"",SUMIFS(RAW_매출A!$J$2:$J$7000,RAW_매출A!$B$2:$B$7000,$A31,RAW_매출A!$A$2:$A$7000,EDATE($E31,H$1-1))/(INDEX(요약_월별시즈널리티!$F$7:$F$18,MONTH(EDATE($E31,H$1-1)))/100))),"")</f>
        <v>2660105.9725654926</v>
      </c>
      <c r="I31" cm="1">
        <f t="array" ref="I31">IFERROR(IF($A31="","",IF(SUMIFS(RAW_매출A!$J$2:$J$7000,RAW_매출A!$B$2:$B$7000,$A31,RAW_매출A!$A$2:$A$7000,EDATE($E31,I$1-1))=0,"",SUMIFS(RAW_매출A!$J$2:$J$7000,RAW_매출A!$B$2:$B$7000,$A31,RAW_매출A!$A$2:$A$7000,EDATE($E31,I$1-1))/(INDEX(요약_월별시즈널리티!$F$7:$F$18,MONTH(EDATE($E31,I$1-1)))/100))),"")</f>
        <v>3166077.7947678515</v>
      </c>
      <c r="J31" s="28" cm="1">
        <f t="array" ref="J31">IFERROR(IF($A31="","",IF(SUMIFS(RAW_매출A!$J$2:$J$7000,RAW_매출A!$B$2:$B$7000,$A31,RAW_매출A!$A$2:$A$7000,EDATE($E31,J$1-1))=0,"",SUMIFS(RAW_매출A!$J$2:$J$7000,RAW_매출A!$B$2:$B$7000,$A31,RAW_매출A!$A$2:$A$7000,EDATE($E31,J$1-1))/(INDEX(요약_월별시즈널리티!$F$7:$F$18,MONTH(EDATE($E31,J$1-1)))/100))),"")</f>
        <v>3232971.83380186</v>
      </c>
      <c r="K31" s="28" cm="1">
        <f t="array" ref="K31">IFERROR(IF($A31="","",IF(SUMIFS(RAW_매출A!$J$2:$J$7000,RAW_매출A!$B$2:$B$7000,$A31,RAW_매출A!$A$2:$A$7000,EDATE($E31,K$1-1))=0,"",SUMIFS(RAW_매출A!$J$2:$J$7000,RAW_매출A!$B$2:$B$7000,$A31,RAW_매출A!$A$2:$A$7000,EDATE($E31,K$1-1))/(INDEX(요약_월별시즈널리티!$F$7:$F$18,MONTH(EDATE($E31,K$1-1)))/100))),"")</f>
        <v>3365538.2663804512</v>
      </c>
      <c r="L31" s="28" cm="1">
        <f t="array" ref="L31">IFERROR(IF($A31="","",IF(SUMIFS(RAW_매출A!$J$2:$J$7000,RAW_매출A!$B$2:$B$7000,$A31,RAW_매출A!$A$2:$A$7000,EDATE($E31,L$1-1))=0,"",SUMIFS(RAW_매출A!$J$2:$J$7000,RAW_매출A!$B$2:$B$7000,$A31,RAW_매출A!$A$2:$A$7000,EDATE($E31,L$1-1))/(INDEX(요약_월별시즈널리티!$F$7:$F$18,MONTH(EDATE($E31,L$1-1)))/100))),"")</f>
        <v>3457290.8771736613</v>
      </c>
      <c r="M31" s="28" cm="1">
        <f t="array" ref="M31">IFERROR(IF($A31="","",IF(SUMIFS(RAW_매출A!$J$2:$J$7000,RAW_매출A!$B$2:$B$7000,$A31,RAW_매출A!$A$2:$A$7000,EDATE($E31,M$1-1))=0,"",SUMIFS(RAW_매출A!$J$2:$J$7000,RAW_매출A!$B$2:$B$7000,$A31,RAW_매출A!$A$2:$A$7000,EDATE($E31,M$1-1))/(INDEX(요약_월별시즈널리티!$F$7:$F$18,MONTH(EDATE($E31,M$1-1)))/100))),"")</f>
        <v>3426265.794643376</v>
      </c>
      <c r="N31" s="28" cm="1">
        <f t="array" ref="N31">IFERROR(IF($A31="","",IF(SUMIFS(RAW_매출A!$J$2:$J$7000,RAW_매출A!$B$2:$B$7000,$A31,RAW_매출A!$A$2:$A$7000,EDATE($E31,N$1-1))=0,"",SUMIFS(RAW_매출A!$J$2:$J$7000,RAW_매출A!$B$2:$B$7000,$A31,RAW_매출A!$A$2:$A$7000,EDATE($E31,N$1-1))/(INDEX(요약_월별시즈널리티!$F$7:$F$18,MONTH(EDATE($E31,N$1-1)))/100))),"")</f>
        <v>4081506.8282678328</v>
      </c>
      <c r="O31" s="28" cm="1">
        <f t="array" ref="O31">IFERROR(IF($A31="","",IF(SUMIFS(RAW_매출A!$J$2:$J$7000,RAW_매출A!$B$2:$B$7000,$A31,RAW_매출A!$A$2:$A$7000,EDATE($E31,O$1-1))=0,"",SUMIFS(RAW_매출A!$J$2:$J$7000,RAW_매출A!$B$2:$B$7000,$A31,RAW_매출A!$A$2:$A$7000,EDATE($E31,O$1-1))/(INDEX(요약_월별시즈널리티!$F$7:$F$18,MONTH(EDATE($E31,O$1-1)))/100))),"")</f>
        <v>3847280.020294772</v>
      </c>
      <c r="P31" cm="1">
        <f t="array" ref="P31">IFERROR(IF($A31="","",IF(SUMIFS(RAW_매출A!$J$2:$J$7000,RAW_매출A!$B$2:$B$7000,$A31,RAW_매출A!$A$2:$A$7000,EDATE($E31,P$1-1))=0,"",SUMIFS(RAW_매출A!$J$2:$J$7000,RAW_매출A!$B$2:$B$7000,$A31,RAW_매출A!$A$2:$A$7000,EDATE($E31,P$1-1))/(INDEX(요약_월별시즈널리티!$F$7:$F$18,MONTH(EDATE($E31,P$1-1)))/100))),"")</f>
        <v>4362159.747995425</v>
      </c>
      <c r="Q31" cm="1">
        <f t="array" ref="Q31">IFERROR(IF($A31="","",IF(SUMIFS(RAW_매출A!$J$2:$J$7000,RAW_매출A!$B$2:$B$7000,$A31,RAW_매출A!$A$2:$A$7000,EDATE($E31,Q$1-1))=0,"",SUMIFS(RAW_매출A!$J$2:$J$7000,RAW_매출A!$B$2:$B$7000,$A31,RAW_매출A!$A$2:$A$7000,EDATE($E31,Q$1-1))/(INDEX(요약_월별시즈널리티!$F$7:$F$18,MONTH(EDATE($E31,Q$1-1)))/100))),"")</f>
        <v>4562216.3596173106</v>
      </c>
      <c r="R31" cm="1">
        <f t="array" ref="R31">IFERROR(IF($A31="","",IF(SUMIFS(RAW_매출A!$J$2:$J$7000,RAW_매출A!$B$2:$B$7000,$A31,RAW_매출A!$A$2:$A$7000,EDATE($E31,R$1-1))=0,"",SUMIFS(RAW_매출A!$J$2:$J$7000,RAW_매출A!$B$2:$B$7000,$A31,RAW_매출A!$A$2:$A$7000,EDATE($E31,R$1-1))/(INDEX(요약_월별시즈널리티!$F$7:$F$18,MONTH(EDATE($E31,R$1-1)))/100))),"")</f>
        <v>4434806.7486215439</v>
      </c>
      <c r="S31" cm="1">
        <f t="array" ref="S31">IFERROR(IF($A31="","",IF(SUMIFS(RAW_매출A!$J$2:$J$7000,RAW_매출A!$B$2:$B$7000,$A31,RAW_매출A!$A$2:$A$7000,EDATE($E31,S$1-1))=0,"",SUMIFS(RAW_매출A!$J$2:$J$7000,RAW_매출A!$B$2:$B$7000,$A31,RAW_매출A!$A$2:$A$7000,EDATE($E31,S$1-1))/(INDEX(요약_월별시즈널리티!$F$7:$F$18,MONTH(EDATE($E31,S$1-1)))/100))),"")</f>
        <v>4764252.0779473204</v>
      </c>
      <c r="T31" cm="1">
        <f t="array" ref="T31">IFERROR(IF($A31="","",IF(SUMIFS(RAW_매출A!$J$2:$J$7000,RAW_매출A!$B$2:$B$7000,$A31,RAW_매출A!$A$2:$A$7000,EDATE($E31,T$1-1))=0,"",SUMIFS(RAW_매출A!$J$2:$J$7000,RAW_매출A!$B$2:$B$7000,$A31,RAW_매출A!$A$2:$A$7000,EDATE($E31,T$1-1))/(INDEX(요약_월별시즈널리티!$F$7:$F$18,MONTH(EDATE($E31,T$1-1)))/100))),"")</f>
        <v>4665807.2230136851</v>
      </c>
      <c r="U31" cm="1">
        <f t="array" ref="U31">IFERROR(IF($A31="","",IF(SUMIFS(RAW_매출A!$J$2:$J$7000,RAW_매출A!$B$2:$B$7000,$A31,RAW_매출A!$A$2:$A$7000,EDATE($E31,U$1-1))=0,"",SUMIFS(RAW_매출A!$J$2:$J$7000,RAW_매출A!$B$2:$B$7000,$A31,RAW_매출A!$A$2:$A$7000,EDATE($E31,U$1-1))/(INDEX(요약_월별시즈널리티!$F$7:$F$18,MONTH(EDATE($E31,U$1-1)))/100))),"")</f>
        <v>5040953.8989536697</v>
      </c>
      <c r="V31" cm="1">
        <f t="array" ref="V31">IFERROR(IF($A31="","",IF(SUMIFS(RAW_매출A!$J$2:$J$7000,RAW_매출A!$B$2:$B$7000,$A31,RAW_매출A!$A$2:$A$7000,EDATE($E31,V$1-1))=0,"",SUMIFS(RAW_매출A!$J$2:$J$7000,RAW_매출A!$B$2:$B$7000,$A31,RAW_매출A!$A$2:$A$7000,EDATE($E31,V$1-1))/(INDEX(요약_월별시즈널리티!$F$7:$F$18,MONTH(EDATE($E31,V$1-1)))/100))),"")</f>
        <v>5234729.1458835118</v>
      </c>
      <c r="W31" cm="1">
        <f t="array" ref="W31">IFERROR(IF($A31="","",IF(SUMIFS(RAW_매출A!$J$2:$J$7000,RAW_매출A!$B$2:$B$7000,$A31,RAW_매출A!$A$2:$A$7000,EDATE($E31,W$1-1))=0,"",SUMIFS(RAW_매출A!$J$2:$J$7000,RAW_매출A!$B$2:$B$7000,$A31,RAW_매출A!$A$2:$A$7000,EDATE($E31,W$1-1))/(INDEX(요약_월별시즈널리티!$F$7:$F$18,MONTH(EDATE($E31,W$1-1)))/100))),"")</f>
        <v>5580889.7394818608</v>
      </c>
      <c r="X31" cm="1">
        <f t="array" ref="X31">IFERROR(IF($A31="","",IF(SUMIFS(RAW_매출A!$J$2:$J$7000,RAW_매출A!$B$2:$B$7000,$A31,RAW_매출A!$A$2:$A$7000,EDATE($E31,X$1-1))=0,"",SUMIFS(RAW_매출A!$J$2:$J$7000,RAW_매출A!$B$2:$B$7000,$A31,RAW_매출A!$A$2:$A$7000,EDATE($E31,X$1-1))/(INDEX(요약_월별시즈널리티!$F$7:$F$18,MONTH(EDATE($E31,X$1-1)))/100))),"")</f>
        <v>5758231.6310296012</v>
      </c>
      <c r="Y31" cm="1">
        <f t="array" ref="Y31">IFERROR(IF($A31="","",IF(SUMIFS(RAW_매출A!$J$2:$J$7000,RAW_매출A!$B$2:$B$7000,$A31,RAW_매출A!$A$2:$A$7000,EDATE($E31,Y$1-1))=0,"",SUMIFS(RAW_매출A!$J$2:$J$7000,RAW_매출A!$B$2:$B$7000,$A31,RAW_매출A!$A$2:$A$7000,EDATE($E31,Y$1-1))/(INDEX(요약_월별시즈널리티!$F$7:$F$18,MONTH(EDATE($E31,Y$1-1)))/100))),"")</f>
        <v>5460252.178783074</v>
      </c>
      <c r="Z31" cm="1">
        <f t="array" ref="Z31">IFERROR(IF($A31="","",IF(SUMIFS(RAW_매출A!$J$2:$J$7000,RAW_매출A!$B$2:$B$7000,$A31,RAW_매출A!$A$2:$A$7000,EDATE($E31,Z$1-1))=0,"",SUMIFS(RAW_매출A!$J$2:$J$7000,RAW_매출A!$B$2:$B$7000,$A31,RAW_매출A!$A$2:$A$7000,EDATE($E31,Z$1-1))/(INDEX(요약_월별시즈널리티!$F$7:$F$18,MONTH(EDATE($E31,Z$1-1)))/100))),"")</f>
        <v>5344974.5524486657</v>
      </c>
      <c r="AA31" cm="1">
        <f t="array" ref="AA31">IFERROR(IF($A31="","",IF(SUMIFS(RAW_매출A!$J$2:$J$7000,RAW_매출A!$B$2:$B$7000,$A31,RAW_매출A!$A$2:$A$7000,EDATE($E31,AA$1-1))=0,"",SUMIFS(RAW_매출A!$J$2:$J$7000,RAW_매출A!$B$2:$B$7000,$A31,RAW_매출A!$A$2:$A$7000,EDATE($E31,AA$1-1))/(INDEX(요약_월별시즈널리티!$F$7:$F$18,MONTH(EDATE($E31,AA$1-1)))/100))),"")</f>
        <v>4755912.3756059324</v>
      </c>
      <c r="AB31" cm="1">
        <f t="array" ref="AB31">IFERROR(IF($A31="","",IF(SUMIFS(RAW_매출A!$J$2:$J$7000,RAW_매출A!$B$2:$B$7000,$A31,RAW_매출A!$A$2:$A$7000,EDATE($E31,AB$1-1))=0,"",SUMIFS(RAW_매출A!$J$2:$J$7000,RAW_매출A!$B$2:$B$7000,$A31,RAW_매출A!$A$2:$A$7000,EDATE($E31,AB$1-1))/(INDEX(요약_월별시즈널리티!$F$7:$F$18,MONTH(EDATE($E31,AB$1-1)))/100))),"")</f>
        <v>5053621.3431019653</v>
      </c>
      <c r="AC31" cm="1">
        <f t="array" ref="AC31">IFERROR(IF($A31="","",IF(SUMIFS(RAW_매출A!$J$2:$J$7000,RAW_매출A!$B$2:$B$7000,$A31,RAW_매출A!$A$2:$A$7000,EDATE($E31,AC$1-1))=0,"",SUMIFS(RAW_매출A!$J$2:$J$7000,RAW_매출A!$B$2:$B$7000,$A31,RAW_매출A!$A$2:$A$7000,EDATE($E31,AC$1-1))/(INDEX(요약_월별시즈널리티!$F$7:$F$18,MONTH(EDATE($E31,AC$1-1)))/100))),"")</f>
        <v>5188381.3788761282</v>
      </c>
      <c r="AD31" cm="1">
        <f t="array" ref="AD31">IFERROR(IF($A31="","",IF(SUMIFS(RAW_매출A!$J$2:$J$7000,RAW_매출A!$B$2:$B$7000,$A31,RAW_매출A!$A$2:$A$7000,EDATE($E31,AD$1-1))=0,"",SUMIFS(RAW_매출A!$J$2:$J$7000,RAW_매출A!$B$2:$B$7000,$A31,RAW_매출A!$A$2:$A$7000,EDATE($E31,AD$1-1))/(INDEX(요약_월별시즈널리티!$F$7:$F$18,MONTH(EDATE($E31,AD$1-1)))/100))),"")</f>
        <v>5929685.4279321758</v>
      </c>
      <c r="AE31" cm="1">
        <f t="array" ref="AE31">IFERROR(IF($A31="","",IF(SUMIFS(RAW_매출A!$J$2:$J$7000,RAW_매출A!$B$2:$B$7000,$A31,RAW_매출A!$A$2:$A$7000,EDATE($E31,AE$1-1))=0,"",SUMIFS(RAW_매출A!$J$2:$J$7000,RAW_매출A!$B$2:$B$7000,$A31,RAW_매출A!$A$2:$A$7000,EDATE($E31,AE$1-1))/(INDEX(요약_월별시즈널리티!$F$7:$F$18,MONTH(EDATE($E31,AE$1-1)))/100))),"")</f>
        <v>5706914.3316247687</v>
      </c>
      <c r="AF31" cm="1">
        <f t="array" ref="AF31">IFERROR(IF($A31="","",IF(SUMIFS(RAW_매출A!$J$2:$J$7000,RAW_매출A!$B$2:$B$7000,$A31,RAW_매출A!$A$2:$A$7000,EDATE($E31,AF$1-1))=0,"",SUMIFS(RAW_매출A!$J$2:$J$7000,RAW_매출A!$B$2:$B$7000,$A31,RAW_매출A!$A$2:$A$7000,EDATE($E31,AF$1-1))/(INDEX(요약_월별시즈널리티!$F$7:$F$18,MONTH(EDATE($E31,AF$1-1)))/100))),"")</f>
        <v>5583424.6124592414</v>
      </c>
      <c r="AG31" cm="1">
        <f t="array" ref="AG31">IFERROR(IF($A31="","",IF(SUMIFS(RAW_매출A!$J$2:$J$7000,RAW_매출A!$B$2:$B$7000,$A31,RAW_매출A!$A$2:$A$7000,EDATE($E31,AG$1-1))=0,"",SUMIFS(RAW_매출A!$J$2:$J$7000,RAW_매출A!$B$2:$B$7000,$A31,RAW_매출A!$A$2:$A$7000,EDATE($E31,AG$1-1))/(INDEX(요약_월별시즈널리티!$F$7:$F$18,MONTH(EDATE($E31,AG$1-1)))/100))),"")</f>
        <v>5846234.7769094612</v>
      </c>
      <c r="AH31" cm="1">
        <f t="array" ref="AH31">IFERROR(IF($A31="","",IF(SUMIFS(RAW_매출A!$J$2:$J$7000,RAW_매출A!$B$2:$B$7000,$A31,RAW_매출A!$A$2:$A$7000,EDATE($E31,AH$1-1))=0,"",SUMIFS(RAW_매출A!$J$2:$J$7000,RAW_매출A!$B$2:$B$7000,$A31,RAW_매출A!$A$2:$A$7000,EDATE($E31,AH$1-1))/(INDEX(요약_월별시즈널리티!$F$7:$F$18,MONTH(EDATE($E31,AH$1-1)))/100))),"")</f>
        <v>5778098.0201472305</v>
      </c>
      <c r="AI31" cm="1">
        <f t="array" ref="AI31">IFERROR(IF($A31="","",IF(SUMIFS(RAW_매출A!$J$2:$J$7000,RAW_매출A!$B$2:$B$7000,$A31,RAW_매출A!$A$2:$A$7000,EDATE($E31,AI$1-1))=0,"",SUMIFS(RAW_매출A!$J$2:$J$7000,RAW_매출A!$B$2:$B$7000,$A31,RAW_매출A!$A$2:$A$7000,EDATE($E31,AI$1-1))/(INDEX(요약_월별시즈널리티!$F$7:$F$18,MONTH(EDATE($E31,AI$1-1)))/100))),"")</f>
        <v>6253424.2099706028</v>
      </c>
      <c r="AJ31" cm="1">
        <f t="array" ref="AJ31">IFERROR(IF($A31="","",IF(SUMIFS(RAW_매출A!$J$2:$J$7000,RAW_매출A!$B$2:$B$7000,$A31,RAW_매출A!$A$2:$A$7000,EDATE($E31,AJ$1-1))=0,"",SUMIFS(RAW_매출A!$J$2:$J$7000,RAW_매출A!$B$2:$B$7000,$A31,RAW_매출A!$A$2:$A$7000,EDATE($E31,AJ$1-1))/(INDEX(요약_월별시즈널리티!$F$7:$F$18,MONTH(EDATE($E31,AJ$1-1)))/100))),"")</f>
        <v>4525934.783510928</v>
      </c>
      <c r="AK31" cm="1">
        <f t="array" ref="AK31">IFERROR(IF($A31="","",IF(SUMIFS(RAW_매출A!$J$2:$J$7000,RAW_매출A!$B$2:$B$7000,$A31,RAW_매출A!$A$2:$A$7000,EDATE($E31,AK$1-1))=0,"",SUMIFS(RAW_매출A!$J$2:$J$7000,RAW_매출A!$B$2:$B$7000,$A31,RAW_매출A!$A$2:$A$7000,EDATE($E31,AK$1-1))/(INDEX(요약_월별시즈널리티!$F$7:$F$18,MONTH(EDATE($E31,AK$1-1)))/100))),"")</f>
        <v>4487454.3697223989</v>
      </c>
      <c r="AL31" cm="1">
        <f t="array" ref="AL31">IFERROR(IF($A31="","",IF(SUMIFS(RAW_매출A!$J$2:$J$7000,RAW_매출A!$B$2:$B$7000,$A31,RAW_매출A!$A$2:$A$7000,EDATE($E31,AL$1-1))=0,"",SUMIFS(RAW_매출A!$J$2:$J$7000,RAW_매출A!$B$2:$B$7000,$A31,RAW_매출A!$A$2:$A$7000,EDATE($E31,AL$1-1))/(INDEX(요약_월별시즈널리티!$F$7:$F$18,MONTH(EDATE($E31,AL$1-1)))/100))),"")</f>
        <v>4489830.5296121351</v>
      </c>
      <c r="AM31" cm="1">
        <f t="array" ref="AM31">IFERROR(IF($A31="","",IF(SUMIFS(RAW_매출A!$J$2:$J$7000,RAW_매출A!$B$2:$B$7000,$A31,RAW_매출A!$A$2:$A$7000,EDATE($E31,AM$1-1))=0,"",SUMIFS(RAW_매출A!$J$2:$J$7000,RAW_매출A!$B$2:$B$7000,$A31,RAW_매출A!$A$2:$A$7000,EDATE($E31,AM$1-1))/(INDEX(요약_월별시즈널리티!$F$7:$F$18,MONTH(EDATE($E31,AM$1-1)))/100))),"")</f>
        <v>4465361.3317564335</v>
      </c>
      <c r="AN31" cm="1">
        <f t="array" ref="AN31">IFERROR(IF($A31="","",IF(SUMIFS(RAW_매출A!$J$2:$J$7000,RAW_매출A!$B$2:$B$7000,$A31,RAW_매출A!$A$2:$A$7000,EDATE($E31,AN$1-1))=0,"",SUMIFS(RAW_매출A!$J$2:$J$7000,RAW_매출A!$B$2:$B$7000,$A31,RAW_매출A!$A$2:$A$7000,EDATE($E31,AN$1-1))/(INDEX(요약_월별시즈널리티!$F$7:$F$18,MONTH(EDATE($E31,AN$1-1)))/100))),"")</f>
        <v>4356353.2125571612</v>
      </c>
      <c r="AO31" cm="1">
        <f t="array" ref="AO31">IFERROR(IF($A31="","",IF(SUMIFS(RAW_매출A!$J$2:$J$7000,RAW_매출A!$B$2:$B$7000,$A31,RAW_매출A!$A$2:$A$7000,EDATE($E31,AO$1-1))=0,"",SUMIFS(RAW_매출A!$J$2:$J$7000,RAW_매출A!$B$2:$B$7000,$A31,RAW_매출A!$A$2:$A$7000,EDATE($E31,AO$1-1))/(INDEX(요약_월별시즈널리티!$F$7:$F$18,MONTH(EDATE($E31,AO$1-1)))/100))),"")</f>
        <v>4826633.7633639723</v>
      </c>
      <c r="AP31" cm="1">
        <f t="array" ref="AP31">IFERROR(IF($A31="","",IF(SUMIFS(RAW_매출A!$J$2:$J$7000,RAW_매출A!$B$2:$B$7000,$A31,RAW_매출A!$A$2:$A$7000,EDATE($E31,AP$1-1))=0,"",SUMIFS(RAW_매출A!$J$2:$J$7000,RAW_매출A!$B$2:$B$7000,$A31,RAW_매출A!$A$2:$A$7000,EDATE($E31,AP$1-1))/(INDEX(요약_월별시즈널리티!$F$7:$F$18,MONTH(EDATE($E31,AP$1-1)))/100))),"")</f>
        <v>4282174.8898173273</v>
      </c>
      <c r="AQ31" cm="1">
        <f t="array" ref="AQ31">IFERROR(IF($A31="","",IF(SUMIFS(RAW_매출A!$J$2:$J$7000,RAW_매출A!$B$2:$B$7000,$A31,RAW_매출A!$A$2:$A$7000,EDATE($E31,AQ$1-1))=0,"",SUMIFS(RAW_매출A!$J$2:$J$7000,RAW_매출A!$B$2:$B$7000,$A31,RAW_매출A!$A$2:$A$7000,EDATE($E31,AQ$1-1))/(INDEX(요약_월별시즈널리티!$F$7:$F$18,MONTH(EDATE($E31,AQ$1-1)))/100))),"")</f>
        <v>4523852.621114295</v>
      </c>
      <c r="AR31" cm="1">
        <f t="array" ref="AR31">IFERROR(IF($A31="","",IF(SUMIFS(RAW_매출A!$J$2:$J$7000,RAW_매출A!$B$2:$B$7000,$A31,RAW_매출A!$A$2:$A$7000,EDATE($E31,AR$1-1))=0,"",SUMIFS(RAW_매출A!$J$2:$J$7000,RAW_매출A!$B$2:$B$7000,$A31,RAW_매출A!$A$2:$A$7000,EDATE($E31,AR$1-1))/(INDEX(요약_월별시즈널리티!$F$7:$F$18,MONTH(EDATE($E31,AR$1-1)))/100))),"")</f>
        <v>4905444.7400202183</v>
      </c>
      <c r="AS31" cm="1">
        <f t="array" ref="AS31">IFERROR(IF($A31="","",IF(SUMIFS(RAW_매출A!$J$2:$J$7000,RAW_매출A!$B$2:$B$7000,$A31,RAW_매출A!$A$2:$A$7000,EDATE($E31,AS$1-1))=0,"",SUMIFS(RAW_매출A!$J$2:$J$7000,RAW_매출A!$B$2:$B$7000,$A31,RAW_매출A!$A$2:$A$7000,EDATE($E31,AS$1-1))/(INDEX(요약_월별시즈널리티!$F$7:$F$18,MONTH(EDATE($E31,AS$1-1)))/100))),"")</f>
        <v>4163449.2439649538</v>
      </c>
      <c r="AT31" cm="1">
        <f t="array" ref="AT31">IFERROR(IF($A31="","",IF(SUMIFS(RAW_매출A!$J$2:$J$7000,RAW_매출A!$B$2:$B$7000,$A31,RAW_매출A!$A$2:$A$7000,EDATE($E31,AT$1-1))=0,"",SUMIFS(RAW_매출A!$J$2:$J$7000,RAW_매출A!$B$2:$B$7000,$A31,RAW_매출A!$A$2:$A$7000,EDATE($E31,AT$1-1))/(INDEX(요약_월별시즈널리티!$F$7:$F$18,MONTH(EDATE($E31,AT$1-1)))/100))),"")</f>
        <v>4637120.6749497792</v>
      </c>
      <c r="AU31" cm="1">
        <f t="array" ref="AU31">IFERROR(IF($A31="","",IF(SUMIFS(RAW_매출A!$J$2:$J$7000,RAW_매출A!$B$2:$B$7000,$A31,RAW_매출A!$A$2:$A$7000,EDATE($E31,AU$1-1))=0,"",SUMIFS(RAW_매출A!$J$2:$J$7000,RAW_매출A!$B$2:$B$7000,$A31,RAW_매출A!$A$2:$A$7000,EDATE($E31,AU$1-1))/(INDEX(요약_월별시즈널리티!$F$7:$F$18,MONTH(EDATE($E31,AU$1-1)))/100))),"")</f>
        <v>4693937.1412925534</v>
      </c>
      <c r="AV31" cm="1">
        <f t="array" ref="AV31">IFERROR(IF($A31="","",IF(SUMIFS(RAW_매출A!$J$2:$J$7000,RAW_매출A!$B$2:$B$7000,$A31,RAW_매출A!$A$2:$A$7000,EDATE($E31,AV$1-1))=0,"",SUMIFS(RAW_매출A!$J$2:$J$7000,RAW_매출A!$B$2:$B$7000,$A31,RAW_매출A!$A$2:$A$7000,EDATE($E31,AV$1-1))/(INDEX(요약_월별시즈널리티!$F$7:$F$18,MONTH(EDATE($E31,AV$1-1)))/100))),"")</f>
        <v>4211711.3368653115</v>
      </c>
      <c r="AW31" cm="1">
        <f t="array" ref="AW31">IFERROR(IF($A31="","",IF(SUMIFS(RAW_매출A!$J$2:$J$7000,RAW_매출A!$B$2:$B$7000,$A31,RAW_매출A!$A$2:$A$7000,EDATE($E31,AW$1-1))=0,"",SUMIFS(RAW_매출A!$J$2:$J$7000,RAW_매출A!$B$2:$B$7000,$A31,RAW_매출A!$A$2:$A$7000,EDATE($E31,AW$1-1))/(INDEX(요약_월별시즈널리티!$F$7:$F$18,MONTH(EDATE($E31,AW$1-1)))/100))),"")</f>
        <v>3716407.2356414525</v>
      </c>
      <c r="AX31" cm="1">
        <f t="array" ref="AX31">IFERROR(IF($A31="","",IF(SUMIFS(RAW_매출A!$J$2:$J$7000,RAW_매출A!$B$2:$B$7000,$A31,RAW_매출A!$A$2:$A$7000,EDATE($E31,AX$1-1))=0,"",SUMIFS(RAW_매출A!$J$2:$J$7000,RAW_매출A!$B$2:$B$7000,$A31,RAW_매출A!$A$2:$A$7000,EDATE($E31,AX$1-1))/(INDEX(요약_월별시즈널리티!$F$7:$F$18,MONTH(EDATE($E31,AX$1-1)))/100))),"")</f>
        <v>3429400.0357395811</v>
      </c>
      <c r="AY31" cm="1">
        <f t="array" ref="AY31">IFERROR(IF($A31="","",IF(SUMIFS(RAW_매출A!$J$2:$J$7000,RAW_매출A!$B$2:$B$7000,$A31,RAW_매출A!$A$2:$A$7000,EDATE($E31,AY$1-1))=0,"",SUMIFS(RAW_매출A!$J$2:$J$7000,RAW_매출A!$B$2:$B$7000,$A31,RAW_매출A!$A$2:$A$7000,EDATE($E31,AY$1-1))/(INDEX(요약_월별시즈널리티!$F$7:$F$18,MONTH(EDATE($E31,AY$1-1)))/100))),"")</f>
        <v>3718188.9118869286</v>
      </c>
      <c r="AZ31" cm="1">
        <f t="array" ref="AZ31">IFERROR(IF($A31="","",IF(SUMIFS(RAW_매출A!$J$2:$J$7000,RAW_매출A!$B$2:$B$7000,$A31,RAW_매출A!$A$2:$A$7000,EDATE($E31,AZ$1-1))=0,"",SUMIFS(RAW_매출A!$J$2:$J$7000,RAW_매출A!$B$2:$B$7000,$A31,RAW_매출A!$A$2:$A$7000,EDATE($E31,AZ$1-1))/(INDEX(요약_월별시즈널리티!$F$7:$F$18,MONTH(EDATE($E31,AZ$1-1)))/100))),"")</f>
        <v>3944234.3598264121</v>
      </c>
      <c r="BA31" cm="1">
        <f t="array" ref="BA31">IFERROR(IF($A31="","",IF(SUMIFS(RAW_매출A!$J$2:$J$7000,RAW_매출A!$B$2:$B$7000,$A31,RAW_매출A!$A$2:$A$7000,EDATE($E31,BA$1-1))=0,"",SUMIFS(RAW_매출A!$J$2:$J$7000,RAW_매출A!$B$2:$B$7000,$A31,RAW_매출A!$A$2:$A$7000,EDATE($E31,BA$1-1))/(INDEX(요약_월별시즈널리티!$F$7:$F$18,MONTH(EDATE($E31,BA$1-1)))/100))),"")</f>
        <v>3830097.6278891726</v>
      </c>
      <c r="BB31" cm="1">
        <f t="array" ref="BB31">IFERROR(IF($A31="","",IF(SUMIFS(RAW_매출A!$J$2:$J$7000,RAW_매출A!$B$2:$B$7000,$A31,RAW_매출A!$A$2:$A$7000,EDATE($E31,BB$1-1))=0,"",SUMIFS(RAW_매출A!$J$2:$J$7000,RAW_매출A!$B$2:$B$7000,$A31,RAW_매출A!$A$2:$A$7000,EDATE($E31,BB$1-1))/(INDEX(요약_월별시즈널리티!$F$7:$F$18,MONTH(EDATE($E31,BB$1-1)))/100))),"")</f>
        <v>4016418.6801621034</v>
      </c>
      <c r="BC31" cm="1">
        <f t="array" ref="BC31">IFERROR(IF($A31="","",IF(SUMIFS(RAW_매출A!$J$2:$J$7000,RAW_매출A!$B$2:$B$7000,$A31,RAW_매출A!$A$2:$A$7000,EDATE($E31,BC$1-1))=0,"",SUMIFS(RAW_매출A!$J$2:$J$7000,RAW_매출A!$B$2:$B$7000,$A31,RAW_매출A!$A$2:$A$7000,EDATE($E31,BC$1-1))/(INDEX(요약_월별시즈널리티!$F$7:$F$18,MONTH(EDATE($E31,BC$1-1)))/100))),"")</f>
        <v>4335783.2686475329</v>
      </c>
      <c r="BD31" cm="1">
        <f t="array" ref="BD31">IFERROR(IF($A31="","",IF(SUMIFS(RAW_매출A!$J$2:$J$7000,RAW_매출A!$B$2:$B$7000,$A31,RAW_매출A!$A$2:$A$7000,EDATE($E31,BD$1-1))=0,"",SUMIFS(RAW_매출A!$J$2:$J$7000,RAW_매출A!$B$2:$B$7000,$A31,RAW_매출A!$A$2:$A$7000,EDATE($E31,BD$1-1))/(INDEX(요약_월별시즈널리티!$F$7:$F$18,MONTH(EDATE($E31,BD$1-1)))/100))),"")</f>
        <v>3898656.2874896359</v>
      </c>
      <c r="BE31" cm="1">
        <f t="array" ref="BE31">IFERROR(IF($A31="","",IF(SUMIFS(RAW_매출A!$J$2:$J$7000,RAW_매출A!$B$2:$B$7000,$A31,RAW_매출A!$A$2:$A$7000,EDATE($E31,BE$1-1))=0,"",SUMIFS(RAW_매출A!$J$2:$J$7000,RAW_매출A!$B$2:$B$7000,$A31,RAW_매출A!$A$2:$A$7000,EDATE($E31,BE$1-1))/(INDEX(요약_월별시즈널리티!$F$7:$F$18,MONTH(EDATE($E31,BE$1-1)))/100))),"")</f>
        <v>4174657.6908343211</v>
      </c>
      <c r="BF31" cm="1">
        <f t="array" ref="BF31">IFERROR(IF($A31="","",IF(SUMIFS(RAW_매출A!$J$2:$J$7000,RAW_매출A!$B$2:$B$7000,$A31,RAW_매출A!$A$2:$A$7000,EDATE($E31,BF$1-1))=0,"",SUMIFS(RAW_매출A!$J$2:$J$7000,RAW_매출A!$B$2:$B$7000,$A31,RAW_매출A!$A$2:$A$7000,EDATE($E31,BF$1-1))/(INDEX(요약_월별시즈널리티!$F$7:$F$18,MONTH(EDATE($E31,BF$1-1)))/100))),"")</f>
        <v>4500709.3054591501</v>
      </c>
      <c r="BG31" cm="1">
        <f t="array" ref="BG31">IFERROR(IF($A31="","",IF(SUMIFS(RAW_매출A!$J$2:$J$7000,RAW_매출A!$B$2:$B$7000,$A31,RAW_매출A!$A$2:$A$7000,EDATE($E31,BG$1-1))=0,"",SUMIFS(RAW_매출A!$J$2:$J$7000,RAW_매출A!$B$2:$B$7000,$A31,RAW_매출A!$A$2:$A$7000,EDATE($E31,BG$1-1))/(INDEX(요약_월별시즈널리티!$F$7:$F$18,MONTH(EDATE($E31,BG$1-1)))/100))),"")</f>
        <v>4869655.877800649</v>
      </c>
      <c r="BH31" cm="1">
        <f t="array" ref="BH31">IFERROR(IF($A31="","",IF(SUMIFS(RAW_매출A!$J$2:$J$7000,RAW_매출A!$B$2:$B$7000,$A31,RAW_매출A!$A$2:$A$7000,EDATE($E31,BH$1-1))=0,"",SUMIFS(RAW_매출A!$J$2:$J$7000,RAW_매출A!$B$2:$B$7000,$A31,RAW_매출A!$A$2:$A$7000,EDATE($E31,BH$1-1))/(INDEX(요약_월별시즈널리티!$F$7:$F$18,MONTH(EDATE($E31,BH$1-1)))/100))),"")</f>
        <v>4773677.8976430921</v>
      </c>
      <c r="BI31" cm="1">
        <f t="array" ref="BI31">IFERROR(IF($A31="","",IF(SUMIFS(RAW_매출A!$J$2:$J$7000,RAW_매출A!$B$2:$B$7000,$A31,RAW_매출A!$A$2:$A$7000,EDATE($E31,BI$1-1))=0,"",SUMIFS(RAW_매출A!$J$2:$J$7000,RAW_매출A!$B$2:$B$7000,$A31,RAW_매출A!$A$2:$A$7000,EDATE($E31,BI$1-1))/(INDEX(요약_월별시즈널리티!$F$7:$F$18,MONTH(EDATE($E31,BI$1-1)))/100))),"")</f>
        <v>5057579.8043693239</v>
      </c>
      <c r="BJ31" cm="1">
        <f t="array" ref="BJ31">IFERROR(IF($A31="","",IF(SUMIFS(RAW_매출A!$J$2:$J$7000,RAW_매출A!$B$2:$B$7000,$A31,RAW_매출A!$A$2:$A$7000,EDATE($E31,BJ$1-1))=0,"",SUMIFS(RAW_매출A!$J$2:$J$7000,RAW_매출A!$B$2:$B$7000,$A31,RAW_매출A!$A$2:$A$7000,EDATE($E31,BJ$1-1))/(INDEX(요약_월별시즈널리티!$F$7:$F$18,MONTH(EDATE($E31,BJ$1-1)))/100))),"")</f>
        <v>5229778.8234846676</v>
      </c>
      <c r="BK31" cm="1">
        <f t="array" ref="BK31">IFERROR(IF($A31="","",IF(SUMIFS(RAW_매출A!$J$2:$J$7000,RAW_매출A!$B$2:$B$7000,$A31,RAW_매출A!$A$2:$A$7000,EDATE($E31,BK$1-1))=0,"",SUMIFS(RAW_매출A!$J$2:$J$7000,RAW_매출A!$B$2:$B$7000,$A31,RAW_매출A!$A$2:$A$7000,EDATE($E31,BK$1-1))/(INDEX(요약_월별시즈널리티!$F$7:$F$18,MONTH(EDATE($E31,BK$1-1)))/100))),"")</f>
        <v>4628213.9912099298</v>
      </c>
      <c r="BL31" cm="1">
        <f t="array" ref="BL31">IFERROR(IF($A31="","",IF(SUMIFS(RAW_매출A!$J$2:$J$7000,RAW_매출A!$B$2:$B$7000,$A31,RAW_매출A!$A$2:$A$7000,EDATE($E31,BL$1-1))=0,"",SUMIFS(RAW_매출A!$J$2:$J$7000,RAW_매출A!$B$2:$B$7000,$A31,RAW_매출A!$A$2:$A$7000,EDATE($E31,BL$1-1))/(INDEX(요약_월별시즈널리티!$F$7:$F$18,MONTH(EDATE($E31,BL$1-1)))/100))),"")</f>
        <v>4455693.3563467851</v>
      </c>
      <c r="BM31" cm="1">
        <f t="array" ref="BM31">IFERROR(IF($A31="","",IF(SUMIFS(RAW_매출A!$J$2:$J$7000,RAW_매출A!$B$2:$B$7000,$A31,RAW_매출A!$A$2:$A$7000,EDATE($E31,BM$1-1))=0,"",SUMIFS(RAW_매출A!$J$2:$J$7000,RAW_매출A!$B$2:$B$7000,$A31,RAW_매출A!$A$2:$A$7000,EDATE($E31,BM$1-1))/(INDEX(요약_월별시즈널리티!$F$7:$F$18,MONTH(EDATE($E31,BM$1-1)))/100))),"")</f>
        <v>4525459.3744516969</v>
      </c>
      <c r="BN31" cm="1">
        <f t="array" ref="BN31">IFERROR(IF($A31="","",IF(SUMIFS(RAW_매출A!$J$2:$J$7000,RAW_매출A!$B$2:$B$7000,$A31,RAW_매출A!$A$2:$A$7000,EDATE($E31,BN$1-1))=0,"",SUMIFS(RAW_매출A!$J$2:$J$7000,RAW_매출A!$B$2:$B$7000,$A31,RAW_매출A!$A$2:$A$7000,EDATE($E31,BN$1-1))/(INDEX(요약_월별시즈널리티!$F$7:$F$18,MONTH(EDATE($E31,BN$1-1)))/100))),"")</f>
        <v>5066369.2623972809</v>
      </c>
    </row>
    <row r="32" spans="1:66" x14ac:dyDescent="0.3">
      <c r="A32" t="str">
        <f>세팅!A33</f>
        <v>(1020) #신길삼거리점</v>
      </c>
      <c r="B32" t="str">
        <f>세팅!B33</f>
        <v>150-1</v>
      </c>
      <c r="C32">
        <f t="shared" si="0"/>
        <v>1</v>
      </c>
      <c r="D32" t="str">
        <f t="shared" si="1"/>
        <v>1</v>
      </c>
      <c r="E32" s="1">
        <f>세팅!D33</f>
        <v>44287</v>
      </c>
      <c r="F32">
        <f t="shared" si="2"/>
        <v>3707974.1813192121</v>
      </c>
      <c r="G32" cm="1">
        <f t="array" ref="G32">IFERROR(IF($A32="","",IF(SUMIFS(RAW_매출A!$J$2:$J$7000,RAW_매출A!$B$2:$B$7000,$A32,RAW_매출A!$A$2:$A$7000,EDATE($E32,G$1-1))=0,"",SUMIFS(RAW_매출A!$J$2:$J$7000,RAW_매출A!$B$2:$B$7000,$A32,RAW_매출A!$A$2:$A$7000,EDATE($E32,G$1-1))/(INDEX(요약_월별시즈널리티!$F$7:$F$18,MONTH(EDATE($E32,G$1-1)))/100))),"")</f>
        <v>2985494.8605224714</v>
      </c>
      <c r="H32" cm="1">
        <f t="array" ref="H32">IFERROR(IF($A32="","",IF(SUMIFS(RAW_매출A!$J$2:$J$7000,RAW_매출A!$B$2:$B$7000,$A32,RAW_매출A!$A$2:$A$7000,EDATE($E32,H$1-1))=0,"",SUMIFS(RAW_매출A!$J$2:$J$7000,RAW_매출A!$B$2:$B$7000,$A32,RAW_매출A!$A$2:$A$7000,EDATE($E32,H$1-1))/(INDEX(요약_월별시즈널리티!$F$7:$F$18,MONTH(EDATE($E32,H$1-1)))/100))),"")</f>
        <v>3255289.8189609502</v>
      </c>
      <c r="I32" cm="1">
        <f t="array" ref="I32">IFERROR(IF($A32="","",IF(SUMIFS(RAW_매출A!$J$2:$J$7000,RAW_매출A!$B$2:$B$7000,$A32,RAW_매출A!$A$2:$A$7000,EDATE($E32,I$1-1))=0,"",SUMIFS(RAW_매출A!$J$2:$J$7000,RAW_매출A!$B$2:$B$7000,$A32,RAW_매출A!$A$2:$A$7000,EDATE($E32,I$1-1))/(INDEX(요약_월별시즈널리티!$F$7:$F$18,MONTH(EDATE($E32,I$1-1)))/100))),"")</f>
        <v>3534670.4692703998</v>
      </c>
      <c r="J32" s="28" cm="1">
        <f t="array" ref="J32">IFERROR(IF($A32="","",IF(SUMIFS(RAW_매출A!$J$2:$J$7000,RAW_매출A!$B$2:$B$7000,$A32,RAW_매출A!$A$2:$A$7000,EDATE($E32,J$1-1))=0,"",SUMIFS(RAW_매출A!$J$2:$J$7000,RAW_매출A!$B$2:$B$7000,$A32,RAW_매출A!$A$2:$A$7000,EDATE($E32,J$1-1))/(INDEX(요약_월별시즈널리티!$F$7:$F$18,MONTH(EDATE($E32,J$1-1)))/100))),"")</f>
        <v>3548288.0450800201</v>
      </c>
      <c r="K32" s="28" cm="1">
        <f t="array" ref="K32">IFERROR(IF($A32="","",IF(SUMIFS(RAW_매출A!$J$2:$J$7000,RAW_매출A!$B$2:$B$7000,$A32,RAW_매출A!$A$2:$A$7000,EDATE($E32,K$1-1))=0,"",SUMIFS(RAW_매출A!$J$2:$J$7000,RAW_매출A!$B$2:$B$7000,$A32,RAW_매출A!$A$2:$A$7000,EDATE($E32,K$1-1))/(INDEX(요약_월별시즈널리티!$F$7:$F$18,MONTH(EDATE($E32,K$1-1)))/100))),"")</f>
        <v>3137040.6904785498</v>
      </c>
      <c r="L32" s="28" cm="1">
        <f t="array" ref="L32">IFERROR(IF($A32="","",IF(SUMIFS(RAW_매출A!$J$2:$J$7000,RAW_매출A!$B$2:$B$7000,$A32,RAW_매출A!$A$2:$A$7000,EDATE($E32,L$1-1))=0,"",SUMIFS(RAW_매출A!$J$2:$J$7000,RAW_매출A!$B$2:$B$7000,$A32,RAW_매출A!$A$2:$A$7000,EDATE($E32,L$1-1))/(INDEX(요약_월별시즈널리티!$F$7:$F$18,MONTH(EDATE($E32,L$1-1)))/100))),"")</f>
        <v>3568090.5265598195</v>
      </c>
      <c r="M32" s="28" cm="1">
        <f t="array" ref="M32">IFERROR(IF($A32="","",IF(SUMIFS(RAW_매출A!$J$2:$J$7000,RAW_매출A!$B$2:$B$7000,$A32,RAW_매출A!$A$2:$A$7000,EDATE($E32,M$1-1))=0,"",SUMIFS(RAW_매출A!$J$2:$J$7000,RAW_매출A!$B$2:$B$7000,$A32,RAW_매출A!$A$2:$A$7000,EDATE($E32,M$1-1))/(INDEX(요약_월별시즈널리티!$F$7:$F$18,MONTH(EDATE($E32,M$1-1)))/100))),"")</f>
        <v>4167670.0499921814</v>
      </c>
      <c r="N32" s="28" cm="1">
        <f t="array" ref="N32">IFERROR(IF($A32="","",IF(SUMIFS(RAW_매출A!$J$2:$J$7000,RAW_매출A!$B$2:$B$7000,$A32,RAW_매출A!$A$2:$A$7000,EDATE($E32,N$1-1))=0,"",SUMIFS(RAW_매출A!$J$2:$J$7000,RAW_매출A!$B$2:$B$7000,$A32,RAW_매출A!$A$2:$A$7000,EDATE($E32,N$1-1))/(INDEX(요약_월별시즈널리티!$F$7:$F$18,MONTH(EDATE($E32,N$1-1)))/100))),"")</f>
        <v>3749213.0398748256</v>
      </c>
      <c r="O32" s="28" cm="1">
        <f t="array" ref="O32">IFERROR(IF($A32="","",IF(SUMIFS(RAW_매출A!$J$2:$J$7000,RAW_매출A!$B$2:$B$7000,$A32,RAW_매출A!$A$2:$A$7000,EDATE($E32,O$1-1))=0,"",SUMIFS(RAW_매출A!$J$2:$J$7000,RAW_매출A!$B$2:$B$7000,$A32,RAW_매출A!$A$2:$A$7000,EDATE($E32,O$1-1))/(INDEX(요약_월별시즈널리티!$F$7:$F$18,MONTH(EDATE($E32,O$1-1)))/100))),"")</f>
        <v>4077542.7359298775</v>
      </c>
      <c r="P32" cm="1">
        <f t="array" ref="P32">IFERROR(IF($A32="","",IF(SUMIFS(RAW_매출A!$J$2:$J$7000,RAW_매출A!$B$2:$B$7000,$A32,RAW_매출A!$A$2:$A$7000,EDATE($E32,P$1-1))=0,"",SUMIFS(RAW_매출A!$J$2:$J$7000,RAW_매출A!$B$2:$B$7000,$A32,RAW_매출A!$A$2:$A$7000,EDATE($E32,P$1-1))/(INDEX(요약_월별시즈널리티!$F$7:$F$18,MONTH(EDATE($E32,P$1-1)))/100))),"")</f>
        <v>4937036.5430753957</v>
      </c>
      <c r="Q32" cm="1">
        <f t="array" ref="Q32">IFERROR(IF($A32="","",IF(SUMIFS(RAW_매출A!$J$2:$J$7000,RAW_매출A!$B$2:$B$7000,$A32,RAW_매출A!$A$2:$A$7000,EDATE($E32,Q$1-1))=0,"",SUMIFS(RAW_매출A!$J$2:$J$7000,RAW_매출A!$B$2:$B$7000,$A32,RAW_매출A!$A$2:$A$7000,EDATE($E32,Q$1-1))/(INDEX(요약_월별시즈널리티!$F$7:$F$18,MONTH(EDATE($E32,Q$1-1)))/100))),"")</f>
        <v>4320923.0943143787</v>
      </c>
      <c r="R32" cm="1">
        <f t="array" ref="R32">IFERROR(IF($A32="","",IF(SUMIFS(RAW_매출A!$J$2:$J$7000,RAW_매출A!$B$2:$B$7000,$A32,RAW_매출A!$A$2:$A$7000,EDATE($E32,R$1-1))=0,"",SUMIFS(RAW_매출A!$J$2:$J$7000,RAW_매출A!$B$2:$B$7000,$A32,RAW_매출A!$A$2:$A$7000,EDATE($E32,R$1-1))/(INDEX(요약_월별시즈널리티!$F$7:$F$18,MONTH(EDATE($E32,R$1-1)))/100))),"")</f>
        <v>4427836.9133980218</v>
      </c>
      <c r="S32" cm="1">
        <f t="array" ref="S32">IFERROR(IF($A32="","",IF(SUMIFS(RAW_매출A!$J$2:$J$7000,RAW_매출A!$B$2:$B$7000,$A32,RAW_매출A!$A$2:$A$7000,EDATE($E32,S$1-1))=0,"",SUMIFS(RAW_매출A!$J$2:$J$7000,RAW_매출A!$B$2:$B$7000,$A32,RAW_매출A!$A$2:$A$7000,EDATE($E32,S$1-1))/(INDEX(요약_월별시즈널리티!$F$7:$F$18,MONTH(EDATE($E32,S$1-1)))/100))),"")</f>
        <v>4753682.9481689455</v>
      </c>
      <c r="T32" cm="1">
        <f t="array" ref="T32">IFERROR(IF($A32="","",IF(SUMIFS(RAW_매출A!$J$2:$J$7000,RAW_매출A!$B$2:$B$7000,$A32,RAW_매출A!$A$2:$A$7000,EDATE($E32,T$1-1))=0,"",SUMIFS(RAW_매출A!$J$2:$J$7000,RAW_매출A!$B$2:$B$7000,$A32,RAW_매출A!$A$2:$A$7000,EDATE($E32,T$1-1))/(INDEX(요약_월별시즈널리티!$F$7:$F$18,MONTH(EDATE($E32,T$1-1)))/100))),"")</f>
        <v>3576832.7316909707</v>
      </c>
      <c r="U32" cm="1">
        <f t="array" ref="U32">IFERROR(IF($A32="","",IF(SUMIFS(RAW_매출A!$J$2:$J$7000,RAW_매출A!$B$2:$B$7000,$A32,RAW_매출A!$A$2:$A$7000,EDATE($E32,U$1-1))=0,"",SUMIFS(RAW_매출A!$J$2:$J$7000,RAW_매출A!$B$2:$B$7000,$A32,RAW_매출A!$A$2:$A$7000,EDATE($E32,U$1-1))/(INDEX(요약_월별시즈널리티!$F$7:$F$18,MONTH(EDATE($E32,U$1-1)))/100))),"")</f>
        <v>3860497.2123159138</v>
      </c>
      <c r="V32" cm="1">
        <f t="array" ref="V32">IFERROR(IF($A32="","",IF(SUMIFS(RAW_매출A!$J$2:$J$7000,RAW_매출A!$B$2:$B$7000,$A32,RAW_매출A!$A$2:$A$7000,EDATE($E32,V$1-1))=0,"",SUMIFS(RAW_매출A!$J$2:$J$7000,RAW_매출A!$B$2:$B$7000,$A32,RAW_매출A!$A$2:$A$7000,EDATE($E32,V$1-1))/(INDEX(요약_월별시즈널리티!$F$7:$F$18,MONTH(EDATE($E32,V$1-1)))/100))),"")</f>
        <v>4874059.832216776</v>
      </c>
      <c r="W32" cm="1">
        <f t="array" ref="W32">IFERROR(IF($A32="","",IF(SUMIFS(RAW_매출A!$J$2:$J$7000,RAW_매출A!$B$2:$B$7000,$A32,RAW_매출A!$A$2:$A$7000,EDATE($E32,W$1-1))=0,"",SUMIFS(RAW_매출A!$J$2:$J$7000,RAW_매출A!$B$2:$B$7000,$A32,RAW_매출A!$A$2:$A$7000,EDATE($E32,W$1-1))/(INDEX(요약_월별시즈널리티!$F$7:$F$18,MONTH(EDATE($E32,W$1-1)))/100))),"")</f>
        <v>4895868.8271994367</v>
      </c>
      <c r="X32" cm="1">
        <f t="array" ref="X32">IFERROR(IF($A32="","",IF(SUMIFS(RAW_매출A!$J$2:$J$7000,RAW_매출A!$B$2:$B$7000,$A32,RAW_매출A!$A$2:$A$7000,EDATE($E32,X$1-1))=0,"",SUMIFS(RAW_매출A!$J$2:$J$7000,RAW_매출A!$B$2:$B$7000,$A32,RAW_매출A!$A$2:$A$7000,EDATE($E32,X$1-1))/(INDEX(요약_월별시즈널리티!$F$7:$F$18,MONTH(EDATE($E32,X$1-1)))/100))),"")</f>
        <v>4089146.6014950909</v>
      </c>
      <c r="Y32" cm="1">
        <f t="array" ref="Y32">IFERROR(IF($A32="","",IF(SUMIFS(RAW_매출A!$J$2:$J$7000,RAW_매출A!$B$2:$B$7000,$A32,RAW_매출A!$A$2:$A$7000,EDATE($E32,Y$1-1))=0,"",SUMIFS(RAW_매출A!$J$2:$J$7000,RAW_매출A!$B$2:$B$7000,$A32,RAW_매출A!$A$2:$A$7000,EDATE($E32,Y$1-1))/(INDEX(요약_월별시즈널리티!$F$7:$F$18,MONTH(EDATE($E32,Y$1-1)))/100))),"")</f>
        <v>4394237.7986830138</v>
      </c>
      <c r="Z32" cm="1">
        <f t="array" ref="Z32">IFERROR(IF($A32="","",IF(SUMIFS(RAW_매출A!$J$2:$J$7000,RAW_매출A!$B$2:$B$7000,$A32,RAW_매출A!$A$2:$A$7000,EDATE($E32,Z$1-1))=0,"",SUMIFS(RAW_매출A!$J$2:$J$7000,RAW_매출A!$B$2:$B$7000,$A32,RAW_매출A!$A$2:$A$7000,EDATE($E32,Z$1-1))/(INDEX(요약_월별시즈널리티!$F$7:$F$18,MONTH(EDATE($E32,Z$1-1)))/100))),"")</f>
        <v>4746979.7319437834</v>
      </c>
      <c r="AA32" cm="1">
        <f t="array" ref="AA32">IFERROR(IF($A32="","",IF(SUMIFS(RAW_매출A!$J$2:$J$7000,RAW_매출A!$B$2:$B$7000,$A32,RAW_매출A!$A$2:$A$7000,EDATE($E32,AA$1-1))=0,"",SUMIFS(RAW_매출A!$J$2:$J$7000,RAW_매출A!$B$2:$B$7000,$A32,RAW_매출A!$A$2:$A$7000,EDATE($E32,AA$1-1))/(INDEX(요약_월별시즈널리티!$F$7:$F$18,MONTH(EDATE($E32,AA$1-1)))/100))),"")</f>
        <v>5208075.1857597735</v>
      </c>
      <c r="AB32" cm="1">
        <f t="array" ref="AB32">IFERROR(IF($A32="","",IF(SUMIFS(RAW_매출A!$J$2:$J$7000,RAW_매출A!$B$2:$B$7000,$A32,RAW_매출A!$A$2:$A$7000,EDATE($E32,AB$1-1))=0,"",SUMIFS(RAW_매출A!$J$2:$J$7000,RAW_매출A!$B$2:$B$7000,$A32,RAW_매출A!$A$2:$A$7000,EDATE($E32,AB$1-1))/(INDEX(요약_월별시즈널리티!$F$7:$F$18,MONTH(EDATE($E32,AB$1-1)))/100))),"")</f>
        <v>6764230.0106774839</v>
      </c>
      <c r="AC32" cm="1">
        <f t="array" ref="AC32">IFERROR(IF($A32="","",IF(SUMIFS(RAW_매출A!$J$2:$J$7000,RAW_매출A!$B$2:$B$7000,$A32,RAW_매출A!$A$2:$A$7000,EDATE($E32,AC$1-1))=0,"",SUMIFS(RAW_매출A!$J$2:$J$7000,RAW_매출A!$B$2:$B$7000,$A32,RAW_매출A!$A$2:$A$7000,EDATE($E32,AC$1-1))/(INDEX(요약_월별시즈널리티!$F$7:$F$18,MONTH(EDATE($E32,AC$1-1)))/100))),"")</f>
        <v>6198170.3843829669</v>
      </c>
      <c r="AD32" cm="1">
        <f t="array" ref="AD32">IFERROR(IF($A32="","",IF(SUMIFS(RAW_매출A!$J$2:$J$7000,RAW_매출A!$B$2:$B$7000,$A32,RAW_매출A!$A$2:$A$7000,EDATE($E32,AD$1-1))=0,"",SUMIFS(RAW_매출A!$J$2:$J$7000,RAW_매출A!$B$2:$B$7000,$A32,RAW_매출A!$A$2:$A$7000,EDATE($E32,AD$1-1))/(INDEX(요약_월별시즈널리티!$F$7:$F$18,MONTH(EDATE($E32,AD$1-1)))/100))),"")</f>
        <v>5805296.9860478733</v>
      </c>
      <c r="AE32" cm="1">
        <f t="array" ref="AE32">IFERROR(IF($A32="","",IF(SUMIFS(RAW_매출A!$J$2:$J$7000,RAW_매출A!$B$2:$B$7000,$A32,RAW_매출A!$A$2:$A$7000,EDATE($E32,AE$1-1))=0,"",SUMIFS(RAW_매출A!$J$2:$J$7000,RAW_매출A!$B$2:$B$7000,$A32,RAW_매출A!$A$2:$A$7000,EDATE($E32,AE$1-1))/(INDEX(요약_월별시즈널리티!$F$7:$F$18,MONTH(EDATE($E32,AE$1-1)))/100))),"")</f>
        <v>5700937.6694475263</v>
      </c>
      <c r="AF32" cm="1">
        <f t="array" ref="AF32">IFERROR(IF($A32="","",IF(SUMIFS(RAW_매출A!$J$2:$J$7000,RAW_매출A!$B$2:$B$7000,$A32,RAW_매출A!$A$2:$A$7000,EDATE($E32,AF$1-1))=0,"",SUMIFS(RAW_매출A!$J$2:$J$7000,RAW_매출A!$B$2:$B$7000,$A32,RAW_매출A!$A$2:$A$7000,EDATE($E32,AF$1-1))/(INDEX(요약_월별시즈널리티!$F$7:$F$18,MONTH(EDATE($E32,AF$1-1)))/100))),"")</f>
        <v>5672176.4233242022</v>
      </c>
      <c r="AG32" cm="1">
        <f t="array" ref="AG32">IFERROR(IF($A32="","",IF(SUMIFS(RAW_매출A!$J$2:$J$7000,RAW_매출A!$B$2:$B$7000,$A32,RAW_매출A!$A$2:$A$7000,EDATE($E32,AG$1-1))=0,"",SUMIFS(RAW_매출A!$J$2:$J$7000,RAW_매출A!$B$2:$B$7000,$A32,RAW_매출A!$A$2:$A$7000,EDATE($E32,AG$1-1))/(INDEX(요약_월별시즈널리티!$F$7:$F$18,MONTH(EDATE($E32,AG$1-1)))/100))),"")</f>
        <v>5248184.4574879287</v>
      </c>
      <c r="AH32" cm="1">
        <f t="array" ref="AH32">IFERROR(IF($A32="","",IF(SUMIFS(RAW_매출A!$J$2:$J$7000,RAW_매출A!$B$2:$B$7000,$A32,RAW_매출A!$A$2:$A$7000,EDATE($E32,AH$1-1))=0,"",SUMIFS(RAW_매출A!$J$2:$J$7000,RAW_매출A!$B$2:$B$7000,$A32,RAW_매출A!$A$2:$A$7000,EDATE($E32,AH$1-1))/(INDEX(요약_월별시즈널리티!$F$7:$F$18,MONTH(EDATE($E32,AH$1-1)))/100))),"")</f>
        <v>6161953.7901562611</v>
      </c>
      <c r="AI32" cm="1">
        <f t="array" ref="AI32">IFERROR(IF($A32="","",IF(SUMIFS(RAW_매출A!$J$2:$J$7000,RAW_매출A!$B$2:$B$7000,$A32,RAW_매출A!$A$2:$A$7000,EDATE($E32,AI$1-1))=0,"",SUMIFS(RAW_매출A!$J$2:$J$7000,RAW_매출A!$B$2:$B$7000,$A32,RAW_매출A!$A$2:$A$7000,EDATE($E32,AI$1-1))/(INDEX(요약_월별시즈널리티!$F$7:$F$18,MONTH(EDATE($E32,AI$1-1)))/100))),"")</f>
        <v>5228437.0825810768</v>
      </c>
      <c r="AJ32" cm="1">
        <f t="array" ref="AJ32">IFERROR(IF($A32="","",IF(SUMIFS(RAW_매출A!$J$2:$J$7000,RAW_매출A!$B$2:$B$7000,$A32,RAW_매출A!$A$2:$A$7000,EDATE($E32,AJ$1-1))=0,"",SUMIFS(RAW_매출A!$J$2:$J$7000,RAW_매출A!$B$2:$B$7000,$A32,RAW_매출A!$A$2:$A$7000,EDATE($E32,AJ$1-1))/(INDEX(요약_월별시즈널리티!$F$7:$F$18,MONTH(EDATE($E32,AJ$1-1)))/100))),"")</f>
        <v>5784511.4566985145</v>
      </c>
      <c r="AK32" cm="1">
        <f t="array" ref="AK32">IFERROR(IF($A32="","",IF(SUMIFS(RAW_매출A!$J$2:$J$7000,RAW_매출A!$B$2:$B$7000,$A32,RAW_매출A!$A$2:$A$7000,EDATE($E32,AK$1-1))=0,"",SUMIFS(RAW_매출A!$J$2:$J$7000,RAW_매출A!$B$2:$B$7000,$A32,RAW_매출A!$A$2:$A$7000,EDATE($E32,AK$1-1))/(INDEX(요약_월별시즈널리티!$F$7:$F$18,MONTH(EDATE($E32,AK$1-1)))/100))),"")</f>
        <v>5060532.1096478049</v>
      </c>
      <c r="AL32" cm="1">
        <f t="array" ref="AL32">IFERROR(IF($A32="","",IF(SUMIFS(RAW_매출A!$J$2:$J$7000,RAW_매출A!$B$2:$B$7000,$A32,RAW_매출A!$A$2:$A$7000,EDATE($E32,AL$1-1))=0,"",SUMIFS(RAW_매출A!$J$2:$J$7000,RAW_매출A!$B$2:$B$7000,$A32,RAW_매출A!$A$2:$A$7000,EDATE($E32,AL$1-1))/(INDEX(요약_월별시즈널리티!$F$7:$F$18,MONTH(EDATE($E32,AL$1-1)))/100))),"")</f>
        <v>6421187.6740671145</v>
      </c>
      <c r="AM32" cm="1">
        <f t="array" ref="AM32">IFERROR(IF($A32="","",IF(SUMIFS(RAW_매출A!$J$2:$J$7000,RAW_매출A!$B$2:$B$7000,$A32,RAW_매출A!$A$2:$A$7000,EDATE($E32,AM$1-1))=0,"",SUMIFS(RAW_매출A!$J$2:$J$7000,RAW_매출A!$B$2:$B$7000,$A32,RAW_매출A!$A$2:$A$7000,EDATE($E32,AM$1-1))/(INDEX(요약_월별시즈널리티!$F$7:$F$18,MONTH(EDATE($E32,AM$1-1)))/100))),"")</f>
        <v>5676081.9420838086</v>
      </c>
      <c r="AN32" cm="1">
        <f t="array" ref="AN32">IFERROR(IF($A32="","",IF(SUMIFS(RAW_매출A!$J$2:$J$7000,RAW_매출A!$B$2:$B$7000,$A32,RAW_매출A!$A$2:$A$7000,EDATE($E32,AN$1-1))=0,"",SUMIFS(RAW_매출A!$J$2:$J$7000,RAW_매출A!$B$2:$B$7000,$A32,RAW_매출A!$A$2:$A$7000,EDATE($E32,AN$1-1))/(INDEX(요약_월별시즈널리티!$F$7:$F$18,MONTH(EDATE($E32,AN$1-1)))/100))),"")</f>
        <v>6985969.324953611</v>
      </c>
      <c r="AO32" cm="1">
        <f t="array" ref="AO32">IFERROR(IF($A32="","",IF(SUMIFS(RAW_매출A!$J$2:$J$7000,RAW_매출A!$B$2:$B$7000,$A32,RAW_매출A!$A$2:$A$7000,EDATE($E32,AO$1-1))=0,"",SUMIFS(RAW_매출A!$J$2:$J$7000,RAW_매출A!$B$2:$B$7000,$A32,RAW_매출A!$A$2:$A$7000,EDATE($E32,AO$1-1))/(INDEX(요약_월별시즈널리티!$F$7:$F$18,MONTH(EDATE($E32,AO$1-1)))/100))),"")</f>
        <v>7711557.0854374459</v>
      </c>
      <c r="AP32" cm="1">
        <f t="array" ref="AP32">IFERROR(IF($A32="","",IF(SUMIFS(RAW_매출A!$J$2:$J$7000,RAW_매출A!$B$2:$B$7000,$A32,RAW_매출A!$A$2:$A$7000,EDATE($E32,AP$1-1))=0,"",SUMIFS(RAW_매출A!$J$2:$J$7000,RAW_매출A!$B$2:$B$7000,$A32,RAW_매출A!$A$2:$A$7000,EDATE($E32,AP$1-1))/(INDEX(요약_월별시즈널리티!$F$7:$F$18,MONTH(EDATE($E32,AP$1-1)))/100))),"")</f>
        <v>6821128.7661843458</v>
      </c>
      <c r="AQ32" cm="1">
        <f t="array" ref="AQ32">IFERROR(IF($A32="","",IF(SUMIFS(RAW_매출A!$J$2:$J$7000,RAW_매출A!$B$2:$B$7000,$A32,RAW_매출A!$A$2:$A$7000,EDATE($E32,AQ$1-1))=0,"",SUMIFS(RAW_매출A!$J$2:$J$7000,RAW_매출A!$B$2:$B$7000,$A32,RAW_매출A!$A$2:$A$7000,EDATE($E32,AQ$1-1))/(INDEX(요약_월별시즈널리티!$F$7:$F$18,MONTH(EDATE($E32,AQ$1-1)))/100))),"")</f>
        <v>6290575.4950765735</v>
      </c>
      <c r="AR32" cm="1">
        <f t="array" ref="AR32">IFERROR(IF($A32="","",IF(SUMIFS(RAW_매출A!$J$2:$J$7000,RAW_매출A!$B$2:$B$7000,$A32,RAW_매출A!$A$2:$A$7000,EDATE($E32,AR$1-1))=0,"",SUMIFS(RAW_매출A!$J$2:$J$7000,RAW_매출A!$B$2:$B$7000,$A32,RAW_매출A!$A$2:$A$7000,EDATE($E32,AR$1-1))/(INDEX(요약_월별시즈널리티!$F$7:$F$18,MONTH(EDATE($E32,AR$1-1)))/100))),"")</f>
        <v>5696804.636386021</v>
      </c>
      <c r="AS32" cm="1">
        <f t="array" ref="AS32">IFERROR(IF($A32="","",IF(SUMIFS(RAW_매출A!$J$2:$J$7000,RAW_매출A!$B$2:$B$7000,$A32,RAW_매출A!$A$2:$A$7000,EDATE($E32,AS$1-1))=0,"",SUMIFS(RAW_매출A!$J$2:$J$7000,RAW_매출A!$B$2:$B$7000,$A32,RAW_매출A!$A$2:$A$7000,EDATE($E32,AS$1-1))/(INDEX(요약_월별시즈널리티!$F$7:$F$18,MONTH(EDATE($E32,AS$1-1)))/100))),"")</f>
        <v>5891003.9429015806</v>
      </c>
      <c r="AT32" cm="1">
        <f t="array" ref="AT32">IFERROR(IF($A32="","",IF(SUMIFS(RAW_매출A!$J$2:$J$7000,RAW_매출A!$B$2:$B$7000,$A32,RAW_매출A!$A$2:$A$7000,EDATE($E32,AT$1-1))=0,"",SUMIFS(RAW_매출A!$J$2:$J$7000,RAW_매출A!$B$2:$B$7000,$A32,RAW_매출A!$A$2:$A$7000,EDATE($E32,AT$1-1))/(INDEX(요약_월별시즈널리티!$F$7:$F$18,MONTH(EDATE($E32,AT$1-1)))/100))),"")</f>
        <v>6126464.2225729413</v>
      </c>
      <c r="AU32" cm="1">
        <f t="array" ref="AU32">IFERROR(IF($A32="","",IF(SUMIFS(RAW_매출A!$J$2:$J$7000,RAW_매출A!$B$2:$B$7000,$A32,RAW_매출A!$A$2:$A$7000,EDATE($E32,AU$1-1))=0,"",SUMIFS(RAW_매출A!$J$2:$J$7000,RAW_매출A!$B$2:$B$7000,$A32,RAW_매출A!$A$2:$A$7000,EDATE($E32,AU$1-1))/(INDEX(요약_월별시즈널리티!$F$7:$F$18,MONTH(EDATE($E32,AU$1-1)))/100))),"")</f>
        <v>5381584.8768794602</v>
      </c>
      <c r="AV32" cm="1">
        <f t="array" ref="AV32">IFERROR(IF($A32="","",IF(SUMIFS(RAW_매출A!$J$2:$J$7000,RAW_매출A!$B$2:$B$7000,$A32,RAW_매출A!$A$2:$A$7000,EDATE($E32,AV$1-1))=0,"",SUMIFS(RAW_매출A!$J$2:$J$7000,RAW_매출A!$B$2:$B$7000,$A32,RAW_매출A!$A$2:$A$7000,EDATE($E32,AV$1-1))/(INDEX(요약_월별시즈널리티!$F$7:$F$18,MONTH(EDATE($E32,AV$1-1)))/100))),"")</f>
        <v>6183508.3732710499</v>
      </c>
      <c r="AW32" cm="1">
        <f t="array" ref="AW32">IFERROR(IF($A32="","",IF(SUMIFS(RAW_매출A!$J$2:$J$7000,RAW_매출A!$B$2:$B$7000,$A32,RAW_매출A!$A$2:$A$7000,EDATE($E32,AW$1-1))=0,"",SUMIFS(RAW_매출A!$J$2:$J$7000,RAW_매출A!$B$2:$B$7000,$A32,RAW_매출A!$A$2:$A$7000,EDATE($E32,AW$1-1))/(INDEX(요약_월별시즈널리티!$F$7:$F$18,MONTH(EDATE($E32,AW$1-1)))/100))),"")</f>
        <v>5884922.0909953741</v>
      </c>
      <c r="AX32" cm="1">
        <f t="array" ref="AX32">IFERROR(IF($A32="","",IF(SUMIFS(RAW_매출A!$J$2:$J$7000,RAW_매출A!$B$2:$B$7000,$A32,RAW_매출A!$A$2:$A$7000,EDATE($E32,AX$1-1))=0,"",SUMIFS(RAW_매출A!$J$2:$J$7000,RAW_매출A!$B$2:$B$7000,$A32,RAW_매출A!$A$2:$A$7000,EDATE($E32,AX$1-1))/(INDEX(요약_월별시즈널리티!$F$7:$F$18,MONTH(EDATE($E32,AX$1-1)))/100))),"")</f>
        <v>6287476.5639372347</v>
      </c>
      <c r="AY32" cm="1">
        <f t="array" ref="AY32">IFERROR(IF($A32="","",IF(SUMIFS(RAW_매출A!$J$2:$J$7000,RAW_매출A!$B$2:$B$7000,$A32,RAW_매출A!$A$2:$A$7000,EDATE($E32,AY$1-1))=0,"",SUMIFS(RAW_매출A!$J$2:$J$7000,RAW_매출A!$B$2:$B$7000,$A32,RAW_매출A!$A$2:$A$7000,EDATE($E32,AY$1-1))/(INDEX(요약_월별시즈널리티!$F$7:$F$18,MONTH(EDATE($E32,AY$1-1)))/100))),"")</f>
        <v>6061248.7928219512</v>
      </c>
      <c r="AZ32" cm="1">
        <f t="array" ref="AZ32">IFERROR(IF($A32="","",IF(SUMIFS(RAW_매출A!$J$2:$J$7000,RAW_매출A!$B$2:$B$7000,$A32,RAW_매출A!$A$2:$A$7000,EDATE($E32,AZ$1-1))=0,"",SUMIFS(RAW_매출A!$J$2:$J$7000,RAW_매출A!$B$2:$B$7000,$A32,RAW_매출A!$A$2:$A$7000,EDATE($E32,AZ$1-1))/(INDEX(요약_월별시즈널리티!$F$7:$F$18,MONTH(EDATE($E32,AZ$1-1)))/100))),"")</f>
        <v>7107796.8699287036</v>
      </c>
      <c r="BA32" cm="1">
        <f t="array" ref="BA32">IFERROR(IF($A32="","",IF(SUMIFS(RAW_매출A!$J$2:$J$7000,RAW_매출A!$B$2:$B$7000,$A32,RAW_매출A!$A$2:$A$7000,EDATE($E32,BA$1-1))=0,"",SUMIFS(RAW_매출A!$J$2:$J$7000,RAW_매출A!$B$2:$B$7000,$A32,RAW_매출A!$A$2:$A$7000,EDATE($E32,BA$1-1))/(INDEX(요약_월별시즈널리티!$F$7:$F$18,MONTH(EDATE($E32,BA$1-1)))/100))),"")</f>
        <v>6701208.9240874974</v>
      </c>
      <c r="BB32" cm="1">
        <f t="array" ref="BB32">IFERROR(IF($A32="","",IF(SUMIFS(RAW_매출A!$J$2:$J$7000,RAW_매출A!$B$2:$B$7000,$A32,RAW_매출A!$A$2:$A$7000,EDATE($E32,BB$1-1))=0,"",SUMIFS(RAW_매출A!$J$2:$J$7000,RAW_매출A!$B$2:$B$7000,$A32,RAW_매출A!$A$2:$A$7000,EDATE($E32,BB$1-1))/(INDEX(요약_월별시즈널리티!$F$7:$F$18,MONTH(EDATE($E32,BB$1-1)))/100))),"")</f>
        <v>7293849.1878292542</v>
      </c>
      <c r="BC32" cm="1">
        <f t="array" ref="BC32">IFERROR(IF($A32="","",IF(SUMIFS(RAW_매출A!$J$2:$J$7000,RAW_매출A!$B$2:$B$7000,$A32,RAW_매출A!$A$2:$A$7000,EDATE($E32,BC$1-1))=0,"",SUMIFS(RAW_매출A!$J$2:$J$7000,RAW_매출A!$B$2:$B$7000,$A32,RAW_매출A!$A$2:$A$7000,EDATE($E32,BC$1-1))/(INDEX(요약_월별시즈널리티!$F$7:$F$18,MONTH(EDATE($E32,BC$1-1)))/100))),"")</f>
        <v>6198243.8074429212</v>
      </c>
      <c r="BD32" cm="1">
        <f t="array" ref="BD32">IFERROR(IF($A32="","",IF(SUMIFS(RAW_매출A!$J$2:$J$7000,RAW_매출A!$B$2:$B$7000,$A32,RAW_매출A!$A$2:$A$7000,EDATE($E32,BD$1-1))=0,"",SUMIFS(RAW_매출A!$J$2:$J$7000,RAW_매출A!$B$2:$B$7000,$A32,RAW_매출A!$A$2:$A$7000,EDATE($E32,BD$1-1))/(INDEX(요약_월별시즈널리티!$F$7:$F$18,MONTH(EDATE($E32,BD$1-1)))/100))),"")</f>
        <v>6486947.9421516005</v>
      </c>
      <c r="BE32" cm="1">
        <f t="array" ref="BE32">IFERROR(IF($A32="","",IF(SUMIFS(RAW_매출A!$J$2:$J$7000,RAW_매출A!$B$2:$B$7000,$A32,RAW_매출A!$A$2:$A$7000,EDATE($E32,BE$1-1))=0,"",SUMIFS(RAW_매출A!$J$2:$J$7000,RAW_매출A!$B$2:$B$7000,$A32,RAW_매출A!$A$2:$A$7000,EDATE($E32,BE$1-1))/(INDEX(요약_월별시즈널리티!$F$7:$F$18,MONTH(EDATE($E32,BE$1-1)))/100))),"")</f>
        <v>6216344.2321653012</v>
      </c>
      <c r="BF32" cm="1">
        <f t="array" ref="BF32">IFERROR(IF($A32="","",IF(SUMIFS(RAW_매출A!$J$2:$J$7000,RAW_매출A!$B$2:$B$7000,$A32,RAW_매출A!$A$2:$A$7000,EDATE($E32,BF$1-1))=0,"",SUMIFS(RAW_매출A!$J$2:$J$7000,RAW_매출A!$B$2:$B$7000,$A32,RAW_매출A!$A$2:$A$7000,EDATE($E32,BF$1-1))/(INDEX(요약_월별시즈널리티!$F$7:$F$18,MONTH(EDATE($E32,BF$1-1)))/100))),"")</f>
        <v>5652728.6488295225</v>
      </c>
      <c r="BG32" cm="1">
        <f t="array" ref="BG32">IFERROR(IF($A32="","",IF(SUMIFS(RAW_매출A!$J$2:$J$7000,RAW_매출A!$B$2:$B$7000,$A32,RAW_매출A!$A$2:$A$7000,EDATE($E32,BG$1-1))=0,"",SUMIFS(RAW_매출A!$J$2:$J$7000,RAW_매출A!$B$2:$B$7000,$A32,RAW_매출A!$A$2:$A$7000,EDATE($E32,BG$1-1))/(INDEX(요약_월별시즈널리티!$F$7:$F$18,MONTH(EDATE($E32,BG$1-1)))/100))),"")</f>
        <v>5635050.9441643152</v>
      </c>
      <c r="BH32" cm="1">
        <f t="array" ref="BH32">IFERROR(IF($A32="","",IF(SUMIFS(RAW_매출A!$J$2:$J$7000,RAW_매출A!$B$2:$B$7000,$A32,RAW_매출A!$A$2:$A$7000,EDATE($E32,BH$1-1))=0,"",SUMIFS(RAW_매출A!$J$2:$J$7000,RAW_매출A!$B$2:$B$7000,$A32,RAW_매출A!$A$2:$A$7000,EDATE($E32,BH$1-1))/(INDEX(요약_월별시즈널리티!$F$7:$F$18,MONTH(EDATE($E32,BH$1-1)))/100))),"")</f>
        <v>5868647.4807593683</v>
      </c>
      <c r="BI32" cm="1">
        <f t="array" ref="BI32">IFERROR(IF($A32="","",IF(SUMIFS(RAW_매출A!$J$2:$J$7000,RAW_매출A!$B$2:$B$7000,$A32,RAW_매출A!$A$2:$A$7000,EDATE($E32,BI$1-1))=0,"",SUMIFS(RAW_매출A!$J$2:$J$7000,RAW_매출A!$B$2:$B$7000,$A32,RAW_매출A!$A$2:$A$7000,EDATE($E32,BI$1-1))/(INDEX(요약_월별시즈널리티!$F$7:$F$18,MONTH(EDATE($E32,BI$1-1)))/100))),"")</f>
        <v>6426989.1063816864</v>
      </c>
      <c r="BJ32" cm="1">
        <f t="array" ref="BJ32">IFERROR(IF($A32="","",IF(SUMIFS(RAW_매출A!$J$2:$J$7000,RAW_매출A!$B$2:$B$7000,$A32,RAW_매출A!$A$2:$A$7000,EDATE($E32,BJ$1-1))=0,"",SUMIFS(RAW_매출A!$J$2:$J$7000,RAW_매출A!$B$2:$B$7000,$A32,RAW_매출A!$A$2:$A$7000,EDATE($E32,BJ$1-1))/(INDEX(요약_월별시즈널리티!$F$7:$F$18,MONTH(EDATE($E32,BJ$1-1)))/100))),"")</f>
        <v>6007058.7878980236</v>
      </c>
      <c r="BK32" cm="1">
        <f t="array" ref="BK32">IFERROR(IF($A32="","",IF(SUMIFS(RAW_매출A!$J$2:$J$7000,RAW_매출A!$B$2:$B$7000,$A32,RAW_매출A!$A$2:$A$7000,EDATE($E32,BK$1-1))=0,"",SUMIFS(RAW_매출A!$J$2:$J$7000,RAW_매출A!$B$2:$B$7000,$A32,RAW_매출A!$A$2:$A$7000,EDATE($E32,BK$1-1))/(INDEX(요약_월별시즈널리티!$F$7:$F$18,MONTH(EDATE($E32,BK$1-1)))/100))),"")</f>
        <v>6017941.7160115698</v>
      </c>
      <c r="BL32" cm="1">
        <f t="array" ref="BL32">IFERROR(IF($A32="","",IF(SUMIFS(RAW_매출A!$J$2:$J$7000,RAW_매출A!$B$2:$B$7000,$A32,RAW_매출A!$A$2:$A$7000,EDATE($E32,BL$1-1))=0,"",SUMIFS(RAW_매출A!$J$2:$J$7000,RAW_매출A!$B$2:$B$7000,$A32,RAW_매출A!$A$2:$A$7000,EDATE($E32,BL$1-1))/(INDEX(요약_월별시즈널리티!$F$7:$F$18,MONTH(EDATE($E32,BL$1-1)))/100))),"")</f>
        <v>6767196.0555055523</v>
      </c>
      <c r="BM32" cm="1">
        <f t="array" ref="BM32">IFERROR(IF($A32="","",IF(SUMIFS(RAW_매출A!$J$2:$J$7000,RAW_매출A!$B$2:$B$7000,$A32,RAW_매출A!$A$2:$A$7000,EDATE($E32,BM$1-1))=0,"",SUMIFS(RAW_매출A!$J$2:$J$7000,RAW_매출A!$B$2:$B$7000,$A32,RAW_매출A!$A$2:$A$7000,EDATE($E32,BM$1-1))/(INDEX(요약_월별시즈널리티!$F$7:$F$18,MONTH(EDATE($E32,BM$1-1)))/100))),"")</f>
        <v>6886526.423856006</v>
      </c>
      <c r="BN32" cm="1">
        <f t="array" ref="BN32">IFERROR(IF($A32="","",IF(SUMIFS(RAW_매출A!$J$2:$J$7000,RAW_매출A!$B$2:$B$7000,$A32,RAW_매출A!$A$2:$A$7000,EDATE($E32,BN$1-1))=0,"",SUMIFS(RAW_매출A!$J$2:$J$7000,RAW_매출A!$B$2:$B$7000,$A32,RAW_매출A!$A$2:$A$7000,EDATE($E32,BN$1-1))/(INDEX(요약_월별시즈널리티!$F$7:$F$18,MONTH(EDATE($E32,BN$1-1)))/100))),"")</f>
        <v>5784663.3854078818</v>
      </c>
    </row>
    <row r="33" spans="1:66" x14ac:dyDescent="0.3">
      <c r="A33" t="str">
        <f>세팅!A34</f>
        <v>(1021) #광주전남대점</v>
      </c>
      <c r="B33" t="str">
        <f>세팅!B34</f>
        <v>150-1</v>
      </c>
      <c r="C33">
        <f t="shared" si="0"/>
        <v>1</v>
      </c>
      <c r="D33" t="str">
        <f t="shared" si="1"/>
        <v>1</v>
      </c>
      <c r="E33" s="1">
        <f>세팅!D34</f>
        <v>44287</v>
      </c>
      <c r="F33">
        <f t="shared" si="2"/>
        <v>3103265.4788259421</v>
      </c>
      <c r="G33" cm="1">
        <f t="array" ref="G33">IFERROR(IF($A33="","",IF(SUMIFS(RAW_매출A!$J$2:$J$7000,RAW_매출A!$B$2:$B$7000,$A33,RAW_매출A!$A$2:$A$7000,EDATE($E33,G$1-1))=0,"",SUMIFS(RAW_매출A!$J$2:$J$7000,RAW_매출A!$B$2:$B$7000,$A33,RAW_매출A!$A$2:$A$7000,EDATE($E33,G$1-1))/(INDEX(요약_월별시즈널리티!$F$7:$F$18,MONTH(EDATE($E33,G$1-1)))/100))),"")</f>
        <v>2360623.8432038142</v>
      </c>
      <c r="H33" cm="1">
        <f t="array" ref="H33">IFERROR(IF($A33="","",IF(SUMIFS(RAW_매출A!$J$2:$J$7000,RAW_매출A!$B$2:$B$7000,$A33,RAW_매출A!$A$2:$A$7000,EDATE($E33,H$1-1))=0,"",SUMIFS(RAW_매출A!$J$2:$J$7000,RAW_매출A!$B$2:$B$7000,$A33,RAW_매출A!$A$2:$A$7000,EDATE($E33,H$1-1))/(INDEX(요약_월별시즈널리티!$F$7:$F$18,MONTH(EDATE($E33,H$1-1)))/100))),"")</f>
        <v>2622264.072824812</v>
      </c>
      <c r="I33" cm="1">
        <f t="array" ref="I33">IFERROR(IF($A33="","",IF(SUMIFS(RAW_매출A!$J$2:$J$7000,RAW_매출A!$B$2:$B$7000,$A33,RAW_매출A!$A$2:$A$7000,EDATE($E33,I$1-1))=0,"",SUMIFS(RAW_매출A!$J$2:$J$7000,RAW_매출A!$B$2:$B$7000,$A33,RAW_매출A!$A$2:$A$7000,EDATE($E33,I$1-1))/(INDEX(요약_월별시즈널리티!$F$7:$F$18,MONTH(EDATE($E33,I$1-1)))/100))),"")</f>
        <v>2511560.8754015956</v>
      </c>
      <c r="J33" s="28" cm="1">
        <f t="array" ref="J33">IFERROR(IF($A33="","",IF(SUMIFS(RAW_매출A!$J$2:$J$7000,RAW_매출A!$B$2:$B$7000,$A33,RAW_매출A!$A$2:$A$7000,EDATE($E33,J$1-1))=0,"",SUMIFS(RAW_매출A!$J$2:$J$7000,RAW_매출A!$B$2:$B$7000,$A33,RAW_매출A!$A$2:$A$7000,EDATE($E33,J$1-1))/(INDEX(요약_월별시즈널리티!$F$7:$F$18,MONTH(EDATE($E33,J$1-1)))/100))),"")</f>
        <v>2650970.3914861633</v>
      </c>
      <c r="K33" s="28" cm="1">
        <f t="array" ref="K33">IFERROR(IF($A33="","",IF(SUMIFS(RAW_매출A!$J$2:$J$7000,RAW_매출A!$B$2:$B$7000,$A33,RAW_매출A!$A$2:$A$7000,EDATE($E33,K$1-1))=0,"",SUMIFS(RAW_매출A!$J$2:$J$7000,RAW_매출A!$B$2:$B$7000,$A33,RAW_매출A!$A$2:$A$7000,EDATE($E33,K$1-1))/(INDEX(요약_월별시즈널리티!$F$7:$F$18,MONTH(EDATE($E33,K$1-1)))/100))),"")</f>
        <v>2991810.9546516971</v>
      </c>
      <c r="L33" s="28" cm="1">
        <f t="array" ref="L33">IFERROR(IF($A33="","",IF(SUMIFS(RAW_매출A!$J$2:$J$7000,RAW_매출A!$B$2:$B$7000,$A33,RAW_매출A!$A$2:$A$7000,EDATE($E33,L$1-1))=0,"",SUMIFS(RAW_매출A!$J$2:$J$7000,RAW_매출A!$B$2:$B$7000,$A33,RAW_매출A!$A$2:$A$7000,EDATE($E33,L$1-1))/(INDEX(요약_월별시즈널리티!$F$7:$F$18,MONTH(EDATE($E33,L$1-1)))/100))),"")</f>
        <v>3192554.6166965608</v>
      </c>
      <c r="M33" s="28" cm="1">
        <f t="array" ref="M33">IFERROR(IF($A33="","",IF(SUMIFS(RAW_매출A!$J$2:$J$7000,RAW_매출A!$B$2:$B$7000,$A33,RAW_매출A!$A$2:$A$7000,EDATE($E33,M$1-1))=0,"",SUMIFS(RAW_매출A!$J$2:$J$7000,RAW_매출A!$B$2:$B$7000,$A33,RAW_매출A!$A$2:$A$7000,EDATE($E33,M$1-1))/(INDEX(요약_월별시즈널리티!$F$7:$F$18,MONTH(EDATE($E33,M$1-1)))/100))),"")</f>
        <v>3146774.2873726669</v>
      </c>
      <c r="N33" s="28" cm="1">
        <f t="array" ref="N33">IFERROR(IF($A33="","",IF(SUMIFS(RAW_매출A!$J$2:$J$7000,RAW_매출A!$B$2:$B$7000,$A33,RAW_매출A!$A$2:$A$7000,EDATE($E33,N$1-1))=0,"",SUMIFS(RAW_매출A!$J$2:$J$7000,RAW_매출A!$B$2:$B$7000,$A33,RAW_매출A!$A$2:$A$7000,EDATE($E33,N$1-1))/(INDEX(요약_월별시즈널리티!$F$7:$F$18,MONTH(EDATE($E33,N$1-1)))/100))),"")</f>
        <v>3249369.194521836</v>
      </c>
      <c r="O33" s="28" cm="1">
        <f t="array" ref="O33">IFERROR(IF($A33="","",IF(SUMIFS(RAW_매출A!$J$2:$J$7000,RAW_매출A!$B$2:$B$7000,$A33,RAW_매출A!$A$2:$A$7000,EDATE($E33,O$1-1))=0,"",SUMIFS(RAW_매출A!$J$2:$J$7000,RAW_매출A!$B$2:$B$7000,$A33,RAW_매출A!$A$2:$A$7000,EDATE($E33,O$1-1))/(INDEX(요약_월별시즈널리티!$F$7:$F$18,MONTH(EDATE($E33,O$1-1)))/100))),"")</f>
        <v>3388113.4282267294</v>
      </c>
      <c r="P33" cm="1">
        <f t="array" ref="P33">IFERROR(IF($A33="","",IF(SUMIFS(RAW_매출A!$J$2:$J$7000,RAW_매출A!$B$2:$B$7000,$A33,RAW_매출A!$A$2:$A$7000,EDATE($E33,P$1-1))=0,"",SUMIFS(RAW_매출A!$J$2:$J$7000,RAW_매출A!$B$2:$B$7000,$A33,RAW_매출A!$A$2:$A$7000,EDATE($E33,P$1-1))/(INDEX(요약_월별시즈널리티!$F$7:$F$18,MONTH(EDATE($E33,P$1-1)))/100))),"")</f>
        <v>3926713.791825687</v>
      </c>
      <c r="Q33" cm="1">
        <f t="array" ref="Q33">IFERROR(IF($A33="","",IF(SUMIFS(RAW_매출A!$J$2:$J$7000,RAW_매출A!$B$2:$B$7000,$A33,RAW_매출A!$A$2:$A$7000,EDATE($E33,Q$1-1))=0,"",SUMIFS(RAW_매출A!$J$2:$J$7000,RAW_매출A!$B$2:$B$7000,$A33,RAW_매출A!$A$2:$A$7000,EDATE($E33,Q$1-1))/(INDEX(요약_월별시즈널리티!$F$7:$F$18,MONTH(EDATE($E33,Q$1-1)))/100))),"")</f>
        <v>4152440.7758628684</v>
      </c>
      <c r="R33" cm="1">
        <f t="array" ref="R33">IFERROR(IF($A33="","",IF(SUMIFS(RAW_매출A!$J$2:$J$7000,RAW_매출A!$B$2:$B$7000,$A33,RAW_매출A!$A$2:$A$7000,EDATE($E33,R$1-1))=0,"",SUMIFS(RAW_매출A!$J$2:$J$7000,RAW_매출A!$B$2:$B$7000,$A33,RAW_매출A!$A$2:$A$7000,EDATE($E33,R$1-1))/(INDEX(요약_월별시즈널리티!$F$7:$F$18,MONTH(EDATE($E33,R$1-1)))/100))),"")</f>
        <v>3540643.5412415504</v>
      </c>
      <c r="S33" cm="1">
        <f t="array" ref="S33">IFERROR(IF($A33="","",IF(SUMIFS(RAW_매출A!$J$2:$J$7000,RAW_매출A!$B$2:$B$7000,$A33,RAW_매출A!$A$2:$A$7000,EDATE($E33,S$1-1))=0,"",SUMIFS(RAW_매출A!$J$2:$J$7000,RAW_매출A!$B$2:$B$7000,$A33,RAW_매출A!$A$2:$A$7000,EDATE($E33,S$1-1))/(INDEX(요약_월별시즈널리티!$F$7:$F$18,MONTH(EDATE($E33,S$1-1)))/100))),"")</f>
        <v>2630054.1325949435</v>
      </c>
      <c r="T33" cm="1">
        <f t="array" ref="T33">IFERROR(IF($A33="","",IF(SUMIFS(RAW_매출A!$J$2:$J$7000,RAW_매출A!$B$2:$B$7000,$A33,RAW_매출A!$A$2:$A$7000,EDATE($E33,T$1-1))=0,"",SUMIFS(RAW_매출A!$J$2:$J$7000,RAW_매출A!$B$2:$B$7000,$A33,RAW_매출A!$A$2:$A$7000,EDATE($E33,T$1-1))/(INDEX(요약_월별시즈널리티!$F$7:$F$18,MONTH(EDATE($E33,T$1-1)))/100))),"")</f>
        <v>2370762.0897272457</v>
      </c>
      <c r="U33" cm="1">
        <f t="array" ref="U33">IFERROR(IF($A33="","",IF(SUMIFS(RAW_매출A!$J$2:$J$7000,RAW_매출A!$B$2:$B$7000,$A33,RAW_매출A!$A$2:$A$7000,EDATE($E33,U$1-1))=0,"",SUMIFS(RAW_매출A!$J$2:$J$7000,RAW_매출A!$B$2:$B$7000,$A33,RAW_매출A!$A$2:$A$7000,EDATE($E33,U$1-1))/(INDEX(요약_월별시즈널리티!$F$7:$F$18,MONTH(EDATE($E33,U$1-1)))/100))),"")</f>
        <v>2425945.0098058796</v>
      </c>
      <c r="V33" cm="1">
        <f t="array" ref="V33">IFERROR(IF($A33="","",IF(SUMIFS(RAW_매출A!$J$2:$J$7000,RAW_매출A!$B$2:$B$7000,$A33,RAW_매출A!$A$2:$A$7000,EDATE($E33,V$1-1))=0,"",SUMIFS(RAW_매출A!$J$2:$J$7000,RAW_매출A!$B$2:$B$7000,$A33,RAW_매출A!$A$2:$A$7000,EDATE($E33,V$1-1))/(INDEX(요약_월별시즈널리티!$F$7:$F$18,MONTH(EDATE($E33,V$1-1)))/100))),"")</f>
        <v>2484269.7308323486</v>
      </c>
      <c r="W33" cm="1">
        <f t="array" ref="W33">IFERROR(IF($A33="","",IF(SUMIFS(RAW_매출A!$J$2:$J$7000,RAW_매출A!$B$2:$B$7000,$A33,RAW_매출A!$A$2:$A$7000,EDATE($E33,W$1-1))=0,"",SUMIFS(RAW_매출A!$J$2:$J$7000,RAW_매출A!$B$2:$B$7000,$A33,RAW_매출A!$A$2:$A$7000,EDATE($E33,W$1-1))/(INDEX(요약_월별시즈널리티!$F$7:$F$18,MONTH(EDATE($E33,W$1-1)))/100))),"")</f>
        <v>3031989.2216483299</v>
      </c>
      <c r="X33" cm="1">
        <f t="array" ref="X33">IFERROR(IF($A33="","",IF(SUMIFS(RAW_매출A!$J$2:$J$7000,RAW_매출A!$B$2:$B$7000,$A33,RAW_매출A!$A$2:$A$7000,EDATE($E33,X$1-1))=0,"",SUMIFS(RAW_매출A!$J$2:$J$7000,RAW_매출A!$B$2:$B$7000,$A33,RAW_매출A!$A$2:$A$7000,EDATE($E33,X$1-1))/(INDEX(요약_월별시즈널리티!$F$7:$F$18,MONTH(EDATE($E33,X$1-1)))/100))),"")</f>
        <v>2439485.2655346002</v>
      </c>
      <c r="Y33" cm="1">
        <f t="array" ref="Y33">IFERROR(IF($A33="","",IF(SUMIFS(RAW_매출A!$J$2:$J$7000,RAW_매출A!$B$2:$B$7000,$A33,RAW_매출A!$A$2:$A$7000,EDATE($E33,Y$1-1))=0,"",SUMIFS(RAW_매출A!$J$2:$J$7000,RAW_매출A!$B$2:$B$7000,$A33,RAW_매출A!$A$2:$A$7000,EDATE($E33,Y$1-1))/(INDEX(요약_월별시즈널리티!$F$7:$F$18,MONTH(EDATE($E33,Y$1-1)))/100))),"")</f>
        <v>2045511.4233656826</v>
      </c>
      <c r="Z33" cm="1">
        <f t="array" ref="Z33">IFERROR(IF($A33="","",IF(SUMIFS(RAW_매출A!$J$2:$J$7000,RAW_매출A!$B$2:$B$7000,$A33,RAW_매출A!$A$2:$A$7000,EDATE($E33,Z$1-1))=0,"",SUMIFS(RAW_매출A!$J$2:$J$7000,RAW_매출A!$B$2:$B$7000,$A33,RAW_매출A!$A$2:$A$7000,EDATE($E33,Z$1-1))/(INDEX(요약_월별시즈널리티!$F$7:$F$18,MONTH(EDATE($E33,Z$1-1)))/100))),"")</f>
        <v>2290310.6249888614</v>
      </c>
      <c r="AA33" cm="1">
        <f t="array" ref="AA33">IFERROR(IF($A33="","",IF(SUMIFS(RAW_매출A!$J$2:$J$7000,RAW_매출A!$B$2:$B$7000,$A33,RAW_매출A!$A$2:$A$7000,EDATE($E33,AA$1-1))=0,"",SUMIFS(RAW_매출A!$J$2:$J$7000,RAW_매출A!$B$2:$B$7000,$A33,RAW_매출A!$A$2:$A$7000,EDATE($E33,AA$1-1))/(INDEX(요약_월별시즈널리티!$F$7:$F$18,MONTH(EDATE($E33,AA$1-1)))/100))),"")</f>
        <v>2345840.317058438</v>
      </c>
      <c r="AB33" cm="1">
        <f t="array" ref="AB33">IFERROR(IF($A33="","",IF(SUMIFS(RAW_매출A!$J$2:$J$7000,RAW_매출A!$B$2:$B$7000,$A33,RAW_매출A!$A$2:$A$7000,EDATE($E33,AB$1-1))=0,"",SUMIFS(RAW_매출A!$J$2:$J$7000,RAW_매출A!$B$2:$B$7000,$A33,RAW_매출A!$A$2:$A$7000,EDATE($E33,AB$1-1))/(INDEX(요약_월별시즈널리티!$F$7:$F$18,MONTH(EDATE($E33,AB$1-1)))/100))),"")</f>
        <v>2944074.1256379467</v>
      </c>
      <c r="AC33" cm="1">
        <f t="array" ref="AC33">IFERROR(IF($A33="","",IF(SUMIFS(RAW_매출A!$J$2:$J$7000,RAW_매출A!$B$2:$B$7000,$A33,RAW_매출A!$A$2:$A$7000,EDATE($E33,AC$1-1))=0,"",SUMIFS(RAW_매출A!$J$2:$J$7000,RAW_매출A!$B$2:$B$7000,$A33,RAW_매출A!$A$2:$A$7000,EDATE($E33,AC$1-1))/(INDEX(요약_월별시즈널리티!$F$7:$F$18,MONTH(EDATE($E33,AC$1-1)))/100))),"")</f>
        <v>2997469.0343478676</v>
      </c>
      <c r="AD33" cm="1">
        <f t="array" ref="AD33">IFERROR(IF($A33="","",IF(SUMIFS(RAW_매출A!$J$2:$J$7000,RAW_매출A!$B$2:$B$7000,$A33,RAW_매출A!$A$2:$A$7000,EDATE($E33,AD$1-1))=0,"",SUMIFS(RAW_매출A!$J$2:$J$7000,RAW_매출A!$B$2:$B$7000,$A33,RAW_매출A!$A$2:$A$7000,EDATE($E33,AD$1-1))/(INDEX(요약_월별시즈널리티!$F$7:$F$18,MONTH(EDATE($E33,AD$1-1)))/100))),"")</f>
        <v>2700377.460316183</v>
      </c>
      <c r="AE33" cm="1">
        <f t="array" ref="AE33">IFERROR(IF($A33="","",IF(SUMIFS(RAW_매출A!$J$2:$J$7000,RAW_매출A!$B$2:$B$7000,$A33,RAW_매출A!$A$2:$A$7000,EDATE($E33,AE$1-1))=0,"",SUMIFS(RAW_매출A!$J$2:$J$7000,RAW_매출A!$B$2:$B$7000,$A33,RAW_매출A!$A$2:$A$7000,EDATE($E33,AE$1-1))/(INDEX(요약_월별시즈널리티!$F$7:$F$18,MONTH(EDATE($E33,AE$1-1)))/100))),"")</f>
        <v>2845080.2289359407</v>
      </c>
      <c r="AF33" cm="1">
        <f t="array" ref="AF33">IFERROR(IF($A33="","",IF(SUMIFS(RAW_매출A!$J$2:$J$7000,RAW_매출A!$B$2:$B$7000,$A33,RAW_매출A!$A$2:$A$7000,EDATE($E33,AF$1-1))=0,"",SUMIFS(RAW_매출A!$J$2:$J$7000,RAW_매출A!$B$2:$B$7000,$A33,RAW_매출A!$A$2:$A$7000,EDATE($E33,AF$1-1))/(INDEX(요약_월별시즈널리티!$F$7:$F$18,MONTH(EDATE($E33,AF$1-1)))/100))),"")</f>
        <v>2744693.3400685331</v>
      </c>
      <c r="AG33" cm="1">
        <f t="array" ref="AG33">IFERROR(IF($A33="","",IF(SUMIFS(RAW_매출A!$J$2:$J$7000,RAW_매출A!$B$2:$B$7000,$A33,RAW_매출A!$A$2:$A$7000,EDATE($E33,AG$1-1))=0,"",SUMIFS(RAW_매출A!$J$2:$J$7000,RAW_매출A!$B$2:$B$7000,$A33,RAW_매출A!$A$2:$A$7000,EDATE($E33,AG$1-1))/(INDEX(요약_월별시즈널리티!$F$7:$F$18,MONTH(EDATE($E33,AG$1-1)))/100))),"")</f>
        <v>2640471.127576963</v>
      </c>
      <c r="AH33" cm="1">
        <f t="array" ref="AH33">IFERROR(IF($A33="","",IF(SUMIFS(RAW_매출A!$J$2:$J$7000,RAW_매출A!$B$2:$B$7000,$A33,RAW_매출A!$A$2:$A$7000,EDATE($E33,AH$1-1))=0,"",SUMIFS(RAW_매출A!$J$2:$J$7000,RAW_매출A!$B$2:$B$7000,$A33,RAW_매출A!$A$2:$A$7000,EDATE($E33,AH$1-1))/(INDEX(요약_월별시즈널리티!$F$7:$F$18,MONTH(EDATE($E33,AH$1-1)))/100))),"")</f>
        <v>3135309.8467955268</v>
      </c>
      <c r="AI33" cm="1">
        <f t="array" ref="AI33">IFERROR(IF($A33="","",IF(SUMIFS(RAW_매출A!$J$2:$J$7000,RAW_매출A!$B$2:$B$7000,$A33,RAW_매출A!$A$2:$A$7000,EDATE($E33,AI$1-1))=0,"",SUMIFS(RAW_매출A!$J$2:$J$7000,RAW_매출A!$B$2:$B$7000,$A33,RAW_매출A!$A$2:$A$7000,EDATE($E33,AI$1-1))/(INDEX(요약_월별시즈널리티!$F$7:$F$18,MONTH(EDATE($E33,AI$1-1)))/100))),"")</f>
        <v>2530250.8630562341</v>
      </c>
      <c r="AJ33" cm="1">
        <f t="array" ref="AJ33">IFERROR(IF($A33="","",IF(SUMIFS(RAW_매출A!$J$2:$J$7000,RAW_매출A!$B$2:$B$7000,$A33,RAW_매출A!$A$2:$A$7000,EDATE($E33,AJ$1-1))=0,"",SUMIFS(RAW_매출A!$J$2:$J$7000,RAW_매출A!$B$2:$B$7000,$A33,RAW_매출A!$A$2:$A$7000,EDATE($E33,AJ$1-1))/(INDEX(요약_월별시즈널리티!$F$7:$F$18,MONTH(EDATE($E33,AJ$1-1)))/100))),"")</f>
        <v>3023263.8275427776</v>
      </c>
      <c r="AK33" cm="1">
        <f t="array" ref="AK33">IFERROR(IF($A33="","",IF(SUMIFS(RAW_매출A!$J$2:$J$7000,RAW_매출A!$B$2:$B$7000,$A33,RAW_매출A!$A$2:$A$7000,EDATE($E33,AK$1-1))=0,"",SUMIFS(RAW_매출A!$J$2:$J$7000,RAW_매출A!$B$2:$B$7000,$A33,RAW_매출A!$A$2:$A$7000,EDATE($E33,AK$1-1))/(INDEX(요약_월별시즈널리티!$F$7:$F$18,MONTH(EDATE($E33,AK$1-1)))/100))),"")</f>
        <v>2497954.8466772716</v>
      </c>
      <c r="AL33" cm="1">
        <f t="array" ref="AL33">IFERROR(IF($A33="","",IF(SUMIFS(RAW_매출A!$J$2:$J$7000,RAW_매출A!$B$2:$B$7000,$A33,RAW_매출A!$A$2:$A$7000,EDATE($E33,AL$1-1))=0,"",SUMIFS(RAW_매출A!$J$2:$J$7000,RAW_매출A!$B$2:$B$7000,$A33,RAW_매출A!$A$2:$A$7000,EDATE($E33,AL$1-1))/(INDEX(요약_월별시즈널리티!$F$7:$F$18,MONTH(EDATE($E33,AL$1-1)))/100))),"")</f>
        <v>2490574.7328983508</v>
      </c>
      <c r="AM33" cm="1">
        <f t="array" ref="AM33">IFERROR(IF($A33="","",IF(SUMIFS(RAW_매출A!$J$2:$J$7000,RAW_매출A!$B$2:$B$7000,$A33,RAW_매출A!$A$2:$A$7000,EDATE($E33,AM$1-1))=0,"",SUMIFS(RAW_매출A!$J$2:$J$7000,RAW_매출A!$B$2:$B$7000,$A33,RAW_매출A!$A$2:$A$7000,EDATE($E33,AM$1-1))/(INDEX(요약_월별시즈널리티!$F$7:$F$18,MONTH(EDATE($E33,AM$1-1)))/100))),"")</f>
        <v>2548101.3014912819</v>
      </c>
      <c r="AN33" cm="1">
        <f t="array" ref="AN33">IFERROR(IF($A33="","",IF(SUMIFS(RAW_매출A!$J$2:$J$7000,RAW_매출A!$B$2:$B$7000,$A33,RAW_매출A!$A$2:$A$7000,EDATE($E33,AN$1-1))=0,"",SUMIFS(RAW_매출A!$J$2:$J$7000,RAW_매출A!$B$2:$B$7000,$A33,RAW_매출A!$A$2:$A$7000,EDATE($E33,AN$1-1))/(INDEX(요약_월별시즈널리티!$F$7:$F$18,MONTH(EDATE($E33,AN$1-1)))/100))),"")</f>
        <v>2891344.4398056255</v>
      </c>
      <c r="AO33" cm="1">
        <f t="array" ref="AO33">IFERROR(IF($A33="","",IF(SUMIFS(RAW_매출A!$J$2:$J$7000,RAW_매출A!$B$2:$B$7000,$A33,RAW_매출A!$A$2:$A$7000,EDATE($E33,AO$1-1))=0,"",SUMIFS(RAW_매출A!$J$2:$J$7000,RAW_매출A!$B$2:$B$7000,$A33,RAW_매출A!$A$2:$A$7000,EDATE($E33,AO$1-1))/(INDEX(요약_월별시즈널리티!$F$7:$F$18,MONTH(EDATE($E33,AO$1-1)))/100))),"")</f>
        <v>3205091.0731410114</v>
      </c>
      <c r="AP33" cm="1">
        <f t="array" ref="AP33">IFERROR(IF($A33="","",IF(SUMIFS(RAW_매출A!$J$2:$J$7000,RAW_매출A!$B$2:$B$7000,$A33,RAW_매출A!$A$2:$A$7000,EDATE($E33,AP$1-1))=0,"",SUMIFS(RAW_매출A!$J$2:$J$7000,RAW_매출A!$B$2:$B$7000,$A33,RAW_매출A!$A$2:$A$7000,EDATE($E33,AP$1-1))/(INDEX(요약_월별시즈널리티!$F$7:$F$18,MONTH(EDATE($E33,AP$1-1)))/100))),"")</f>
        <v>2893335.0722861849</v>
      </c>
      <c r="AQ33" cm="1">
        <f t="array" ref="AQ33">IFERROR(IF($A33="","",IF(SUMIFS(RAW_매출A!$J$2:$J$7000,RAW_매출A!$B$2:$B$7000,$A33,RAW_매출A!$A$2:$A$7000,EDATE($E33,AQ$1-1))=0,"",SUMIFS(RAW_매출A!$J$2:$J$7000,RAW_매출A!$B$2:$B$7000,$A33,RAW_매출A!$A$2:$A$7000,EDATE($E33,AQ$1-1))/(INDEX(요약_월별시즈널리티!$F$7:$F$18,MONTH(EDATE($E33,AQ$1-1)))/100))),"")</f>
        <v>2977204.6977719748</v>
      </c>
      <c r="AR33" cm="1">
        <f t="array" ref="AR33">IFERROR(IF($A33="","",IF(SUMIFS(RAW_매출A!$J$2:$J$7000,RAW_매출A!$B$2:$B$7000,$A33,RAW_매출A!$A$2:$A$7000,EDATE($E33,AR$1-1))=0,"",SUMIFS(RAW_매출A!$J$2:$J$7000,RAW_매출A!$B$2:$B$7000,$A33,RAW_매출A!$A$2:$A$7000,EDATE($E33,AR$1-1))/(INDEX(요약_월별시즈널리티!$F$7:$F$18,MONTH(EDATE($E33,AR$1-1)))/100))),"")</f>
        <v>2721915.801976678</v>
      </c>
      <c r="AS33" cm="1">
        <f t="array" ref="AS33">IFERROR(IF($A33="","",IF(SUMIFS(RAW_매출A!$J$2:$J$7000,RAW_매출A!$B$2:$B$7000,$A33,RAW_매출A!$A$2:$A$7000,EDATE($E33,AS$1-1))=0,"",SUMIFS(RAW_매출A!$J$2:$J$7000,RAW_매출A!$B$2:$B$7000,$A33,RAW_매출A!$A$2:$A$7000,EDATE($E33,AS$1-1))/(INDEX(요약_월별시즈널리티!$F$7:$F$18,MONTH(EDATE($E33,AS$1-1)))/100))),"")</f>
        <v>2554368.8081994536</v>
      </c>
      <c r="AT33" cm="1">
        <f t="array" ref="AT33">IFERROR(IF($A33="","",IF(SUMIFS(RAW_매출A!$J$2:$J$7000,RAW_매출A!$B$2:$B$7000,$A33,RAW_매출A!$A$2:$A$7000,EDATE($E33,AT$1-1))=0,"",SUMIFS(RAW_매출A!$J$2:$J$7000,RAW_매출A!$B$2:$B$7000,$A33,RAW_매출A!$A$2:$A$7000,EDATE($E33,AT$1-1))/(INDEX(요약_월별시즈널리티!$F$7:$F$18,MONTH(EDATE($E33,AT$1-1)))/100))),"")</f>
        <v>2780414.1709623341</v>
      </c>
      <c r="AU33" cm="1">
        <f t="array" ref="AU33">IFERROR(IF($A33="","",IF(SUMIFS(RAW_매출A!$J$2:$J$7000,RAW_매출A!$B$2:$B$7000,$A33,RAW_매출A!$A$2:$A$7000,EDATE($E33,AU$1-1))=0,"",SUMIFS(RAW_매출A!$J$2:$J$7000,RAW_매출A!$B$2:$B$7000,$A33,RAW_매출A!$A$2:$A$7000,EDATE($E33,AU$1-1))/(INDEX(요약_월별시즈널리티!$F$7:$F$18,MONTH(EDATE($E33,AU$1-1)))/100))),"")</f>
        <v>2447934.4135997184</v>
      </c>
      <c r="AV33" cm="1">
        <f t="array" ref="AV33">IFERROR(IF($A33="","",IF(SUMIFS(RAW_매출A!$J$2:$J$7000,RAW_매출A!$B$2:$B$7000,$A33,RAW_매출A!$A$2:$A$7000,EDATE($E33,AV$1-1))=0,"",SUMIFS(RAW_매출A!$J$2:$J$7000,RAW_매출A!$B$2:$B$7000,$A33,RAW_매출A!$A$2:$A$7000,EDATE($E33,AV$1-1))/(INDEX(요약_월별시즈널리티!$F$7:$F$18,MONTH(EDATE($E33,AV$1-1)))/100))),"")</f>
        <v>2516889.6086580111</v>
      </c>
      <c r="AW33" cm="1">
        <f t="array" ref="AW33">IFERROR(IF($A33="","",IF(SUMIFS(RAW_매출A!$J$2:$J$7000,RAW_매출A!$B$2:$B$7000,$A33,RAW_매출A!$A$2:$A$7000,EDATE($E33,AW$1-1))=0,"",SUMIFS(RAW_매출A!$J$2:$J$7000,RAW_매출A!$B$2:$B$7000,$A33,RAW_매출A!$A$2:$A$7000,EDATE($E33,AW$1-1))/(INDEX(요약_월별시즈널리티!$F$7:$F$18,MONTH(EDATE($E33,AW$1-1)))/100))),"")</f>
        <v>2219395.0334720486</v>
      </c>
      <c r="AX33" cm="1">
        <f t="array" ref="AX33">IFERROR(IF($A33="","",IF(SUMIFS(RAW_매출A!$J$2:$J$7000,RAW_매출A!$B$2:$B$7000,$A33,RAW_매출A!$A$2:$A$7000,EDATE($E33,AX$1-1))=0,"",SUMIFS(RAW_매출A!$J$2:$J$7000,RAW_매출A!$B$2:$B$7000,$A33,RAW_매출A!$A$2:$A$7000,EDATE($E33,AX$1-1))/(INDEX(요약_월별시즈널리티!$F$7:$F$18,MONTH(EDATE($E33,AX$1-1)))/100))),"")</f>
        <v>2281185.8814630094</v>
      </c>
      <c r="AY33" cm="1">
        <f t="array" ref="AY33">IFERROR(IF($A33="","",IF(SUMIFS(RAW_매출A!$J$2:$J$7000,RAW_매출A!$B$2:$B$7000,$A33,RAW_매출A!$A$2:$A$7000,EDATE($E33,AY$1-1))=0,"",SUMIFS(RAW_매출A!$J$2:$J$7000,RAW_매출A!$B$2:$B$7000,$A33,RAW_매출A!$A$2:$A$7000,EDATE($E33,AY$1-1))/(INDEX(요약_월별시즈널리티!$F$7:$F$18,MONTH(EDATE($E33,AY$1-1)))/100))),"")</f>
        <v>2551488.4471636023</v>
      </c>
      <c r="AZ33" cm="1">
        <f t="array" ref="AZ33">IFERROR(IF($A33="","",IF(SUMIFS(RAW_매출A!$J$2:$J$7000,RAW_매출A!$B$2:$B$7000,$A33,RAW_매출A!$A$2:$A$7000,EDATE($E33,AZ$1-1))=0,"",SUMIFS(RAW_매출A!$J$2:$J$7000,RAW_매출A!$B$2:$B$7000,$A33,RAW_매출A!$A$2:$A$7000,EDATE($E33,AZ$1-1))/(INDEX(요약_월별시즈널리티!$F$7:$F$18,MONTH(EDATE($E33,AZ$1-1)))/100))),"")</f>
        <v>3151697.2636027122</v>
      </c>
      <c r="BA33" cm="1">
        <f t="array" ref="BA33">IFERROR(IF($A33="","",IF(SUMIFS(RAW_매출A!$J$2:$J$7000,RAW_매출A!$B$2:$B$7000,$A33,RAW_매출A!$A$2:$A$7000,EDATE($E33,BA$1-1))=0,"",SUMIFS(RAW_매출A!$J$2:$J$7000,RAW_매출A!$B$2:$B$7000,$A33,RAW_매출A!$A$2:$A$7000,EDATE($E33,BA$1-1))/(INDEX(요약_월별시즈널리티!$F$7:$F$18,MONTH(EDATE($E33,BA$1-1)))/100))),"")</f>
        <v>2638579.5101482915</v>
      </c>
      <c r="BB33" cm="1">
        <f t="array" ref="BB33">IFERROR(IF($A33="","",IF(SUMIFS(RAW_매출A!$J$2:$J$7000,RAW_매출A!$B$2:$B$7000,$A33,RAW_매출A!$A$2:$A$7000,EDATE($E33,BB$1-1))=0,"",SUMIFS(RAW_매출A!$J$2:$J$7000,RAW_매출A!$B$2:$B$7000,$A33,RAW_매출A!$A$2:$A$7000,EDATE($E33,BB$1-1))/(INDEX(요약_월별시즈널리티!$F$7:$F$18,MONTH(EDATE($E33,BB$1-1)))/100))),"")</f>
        <v>2689571.8340458628</v>
      </c>
      <c r="BC33" cm="1">
        <f t="array" ref="BC33">IFERROR(IF($A33="","",IF(SUMIFS(RAW_매출A!$J$2:$J$7000,RAW_매출A!$B$2:$B$7000,$A33,RAW_매출A!$A$2:$A$7000,EDATE($E33,BC$1-1))=0,"",SUMIFS(RAW_매출A!$J$2:$J$7000,RAW_매출A!$B$2:$B$7000,$A33,RAW_매출A!$A$2:$A$7000,EDATE($E33,BC$1-1))/(INDEX(요약_월별시즈널리티!$F$7:$F$18,MONTH(EDATE($E33,BC$1-1)))/100))),"")</f>
        <v>2124354.2048146706</v>
      </c>
      <c r="BD33" cm="1">
        <f t="array" ref="BD33">IFERROR(IF($A33="","",IF(SUMIFS(RAW_매출A!$J$2:$J$7000,RAW_매출A!$B$2:$B$7000,$A33,RAW_매출A!$A$2:$A$7000,EDATE($E33,BD$1-1))=0,"",SUMIFS(RAW_매출A!$J$2:$J$7000,RAW_매출A!$B$2:$B$7000,$A33,RAW_매출A!$A$2:$A$7000,EDATE($E33,BD$1-1))/(INDEX(요약_월별시즈널리티!$F$7:$F$18,MONTH(EDATE($E33,BD$1-1)))/100))),"")</f>
        <v>1980696.7499042284</v>
      </c>
      <c r="BE33" cm="1">
        <f t="array" ref="BE33">IFERROR(IF($A33="","",IF(SUMIFS(RAW_매출A!$J$2:$J$7000,RAW_매출A!$B$2:$B$7000,$A33,RAW_매출A!$A$2:$A$7000,EDATE($E33,BE$1-1))=0,"",SUMIFS(RAW_매출A!$J$2:$J$7000,RAW_매출A!$B$2:$B$7000,$A33,RAW_매출A!$A$2:$A$7000,EDATE($E33,BE$1-1))/(INDEX(요약_월별시즈널리티!$F$7:$F$18,MONTH(EDATE($E33,BE$1-1)))/100))),"")</f>
        <v>2088832.5390227486</v>
      </c>
      <c r="BF33" cm="1">
        <f t="array" ref="BF33">IFERROR(IF($A33="","",IF(SUMIFS(RAW_매출A!$J$2:$J$7000,RAW_매출A!$B$2:$B$7000,$A33,RAW_매출A!$A$2:$A$7000,EDATE($E33,BF$1-1))=0,"",SUMIFS(RAW_매출A!$J$2:$J$7000,RAW_매출A!$B$2:$B$7000,$A33,RAW_매출A!$A$2:$A$7000,EDATE($E33,BF$1-1))/(INDEX(요약_월별시즈널리티!$F$7:$F$18,MONTH(EDATE($E33,BF$1-1)))/100))),"")</f>
        <v>1726235.494564143</v>
      </c>
      <c r="BG33" cm="1">
        <f t="array" ref="BG33">IFERROR(IF($A33="","",IF(SUMIFS(RAW_매출A!$J$2:$J$7000,RAW_매출A!$B$2:$B$7000,$A33,RAW_매출A!$A$2:$A$7000,EDATE($E33,BG$1-1))=0,"",SUMIFS(RAW_매출A!$J$2:$J$7000,RAW_매출A!$B$2:$B$7000,$A33,RAW_매출A!$A$2:$A$7000,EDATE($E33,BG$1-1))/(INDEX(요약_월별시즈널리티!$F$7:$F$18,MONTH(EDATE($E33,BG$1-1)))/100))),"")</f>
        <v>2386687.0553731439</v>
      </c>
      <c r="BH33" cm="1">
        <f t="array" ref="BH33">IFERROR(IF($A33="","",IF(SUMIFS(RAW_매출A!$J$2:$J$7000,RAW_매출A!$B$2:$B$7000,$A33,RAW_매출A!$A$2:$A$7000,EDATE($E33,BH$1-1))=0,"",SUMIFS(RAW_매출A!$J$2:$J$7000,RAW_매출A!$B$2:$B$7000,$A33,RAW_매출A!$A$2:$A$7000,EDATE($E33,BH$1-1))/(INDEX(요약_월별시즈널리티!$F$7:$F$18,MONTH(EDATE($E33,BH$1-1)))/100))),"")</f>
        <v>2297610.5953322705</v>
      </c>
      <c r="BI33" cm="1">
        <f t="array" ref="BI33">IFERROR(IF($A33="","",IF(SUMIFS(RAW_매출A!$J$2:$J$7000,RAW_매출A!$B$2:$B$7000,$A33,RAW_매출A!$A$2:$A$7000,EDATE($E33,BI$1-1))=0,"",SUMIFS(RAW_매출A!$J$2:$J$7000,RAW_매출A!$B$2:$B$7000,$A33,RAW_매출A!$A$2:$A$7000,EDATE($E33,BI$1-1))/(INDEX(요약_월별시즈널리티!$F$7:$F$18,MONTH(EDATE($E33,BI$1-1)))/100))),"")</f>
        <v>1929415.9981105865</v>
      </c>
      <c r="BJ33" cm="1">
        <f t="array" ref="BJ33">IFERROR(IF($A33="","",IF(SUMIFS(RAW_매출A!$J$2:$J$7000,RAW_매출A!$B$2:$B$7000,$A33,RAW_매출A!$A$2:$A$7000,EDATE($E33,BJ$1-1))=0,"",SUMIFS(RAW_매출A!$J$2:$J$7000,RAW_매출A!$B$2:$B$7000,$A33,RAW_매출A!$A$2:$A$7000,EDATE($E33,BJ$1-1))/(INDEX(요약_월별시즈널리티!$F$7:$F$18,MONTH(EDATE($E33,BJ$1-1)))/100))),"")</f>
        <v>2174868.2118970552</v>
      </c>
      <c r="BK33" cm="1">
        <f t="array" ref="BK33">IFERROR(IF($A33="","",IF(SUMIFS(RAW_매출A!$J$2:$J$7000,RAW_매출A!$B$2:$B$7000,$A33,RAW_매출A!$A$2:$A$7000,EDATE($E33,BK$1-1))=0,"",SUMIFS(RAW_매출A!$J$2:$J$7000,RAW_매출A!$B$2:$B$7000,$A33,RAW_매출A!$A$2:$A$7000,EDATE($E33,BK$1-1))/(INDEX(요약_월별시즈널리티!$F$7:$F$18,MONTH(EDATE($E33,BK$1-1)))/100))),"")</f>
        <v>2215812.6334775919</v>
      </c>
      <c r="BL33" cm="1">
        <f t="array" ref="BL33">IFERROR(IF($A33="","",IF(SUMIFS(RAW_매출A!$J$2:$J$7000,RAW_매출A!$B$2:$B$7000,$A33,RAW_매출A!$A$2:$A$7000,EDATE($E33,BL$1-1))=0,"",SUMIFS(RAW_매출A!$J$2:$J$7000,RAW_매출A!$B$2:$B$7000,$A33,RAW_매출A!$A$2:$A$7000,EDATE($E33,BL$1-1))/(INDEX(요약_월별시즈널리티!$F$7:$F$18,MONTH(EDATE($E33,BL$1-1)))/100))),"")</f>
        <v>1859270.693150084</v>
      </c>
      <c r="BM33" cm="1">
        <f t="array" ref="BM33">IFERROR(IF($A33="","",IF(SUMIFS(RAW_매출A!$J$2:$J$7000,RAW_매출A!$B$2:$B$7000,$A33,RAW_매출A!$A$2:$A$7000,EDATE($E33,BM$1-1))=0,"",SUMIFS(RAW_매출A!$J$2:$J$7000,RAW_매출A!$B$2:$B$7000,$A33,RAW_매출A!$A$2:$A$7000,EDATE($E33,BM$1-1))/(INDEX(요약_월별시즈널리티!$F$7:$F$18,MONTH(EDATE($E33,BM$1-1)))/100))),"")</f>
        <v>1991391.9549388071</v>
      </c>
      <c r="BN33" cm="1">
        <f t="array" ref="BN33">IFERROR(IF($A33="","",IF(SUMIFS(RAW_매출A!$J$2:$J$7000,RAW_매출A!$B$2:$B$7000,$A33,RAW_매출A!$A$2:$A$7000,EDATE($E33,BN$1-1))=0,"",SUMIFS(RAW_매출A!$J$2:$J$7000,RAW_매출A!$B$2:$B$7000,$A33,RAW_매출A!$A$2:$A$7000,EDATE($E33,BN$1-1))/(INDEX(요약_월별시즈널리티!$F$7:$F$18,MONTH(EDATE($E33,BN$1-1)))/100))),"")</f>
        <v>1962507.5521428967</v>
      </c>
    </row>
    <row r="34" spans="1:66" x14ac:dyDescent="0.3">
      <c r="A34" t="str">
        <f>세팅!A35</f>
        <v>(1022) #서울시립대점</v>
      </c>
      <c r="B34" t="str">
        <f>세팅!B35</f>
        <v>150-3</v>
      </c>
      <c r="C34">
        <f t="shared" si="0"/>
        <v>3</v>
      </c>
      <c r="D34" t="str">
        <f t="shared" si="1"/>
        <v>3+</v>
      </c>
      <c r="E34" s="1">
        <f>세팅!D35</f>
        <v>44317</v>
      </c>
      <c r="F34">
        <f t="shared" si="2"/>
        <v>4963057.541658056</v>
      </c>
      <c r="G34" cm="1">
        <f t="array" ref="G34">IFERROR(IF($A34="","",IF(SUMIFS(RAW_매출A!$J$2:$J$7000,RAW_매출A!$B$2:$B$7000,$A34,RAW_매출A!$A$2:$A$7000,EDATE($E34,G$1-1))=0,"",SUMIFS(RAW_매출A!$J$2:$J$7000,RAW_매출A!$B$2:$B$7000,$A34,RAW_매출A!$A$2:$A$7000,EDATE($E34,G$1-1))/(INDEX(요약_월별시즈널리티!$F$7:$F$18,MONTH(EDATE($E34,G$1-1)))/100))),"")</f>
        <v>3775376.9387249737</v>
      </c>
      <c r="H34" cm="1">
        <f t="array" ref="H34">IFERROR(IF($A34="","",IF(SUMIFS(RAW_매출A!$J$2:$J$7000,RAW_매출A!$B$2:$B$7000,$A34,RAW_매출A!$A$2:$A$7000,EDATE($E34,H$1-1))=0,"",SUMIFS(RAW_매출A!$J$2:$J$7000,RAW_매출A!$B$2:$B$7000,$A34,RAW_매출A!$A$2:$A$7000,EDATE($E34,H$1-1))/(INDEX(요약_월별시즈널리티!$F$7:$F$18,MONTH(EDATE($E34,H$1-1)))/100))),"")</f>
        <v>3791712.6475702645</v>
      </c>
      <c r="I34" cm="1">
        <f t="array" ref="I34">IFERROR(IF($A34="","",IF(SUMIFS(RAW_매출A!$J$2:$J$7000,RAW_매출A!$B$2:$B$7000,$A34,RAW_매출A!$A$2:$A$7000,EDATE($E34,I$1-1))=0,"",SUMIFS(RAW_매출A!$J$2:$J$7000,RAW_매출A!$B$2:$B$7000,$A34,RAW_매출A!$A$2:$A$7000,EDATE($E34,I$1-1))/(INDEX(요약_월별시즈널리티!$F$7:$F$18,MONTH(EDATE($E34,I$1-1)))/100))),"")</f>
        <v>4103893.2269496964</v>
      </c>
      <c r="J34" s="28" cm="1">
        <f t="array" ref="J34">IFERROR(IF($A34="","",IF(SUMIFS(RAW_매출A!$J$2:$J$7000,RAW_매출A!$B$2:$B$7000,$A34,RAW_매출A!$A$2:$A$7000,EDATE($E34,J$1-1))=0,"",SUMIFS(RAW_매출A!$J$2:$J$7000,RAW_매출A!$B$2:$B$7000,$A34,RAW_매출A!$A$2:$A$7000,EDATE($E34,J$1-1))/(INDEX(요약_월별시즈널리티!$F$7:$F$18,MONTH(EDATE($E34,J$1-1)))/100))),"")</f>
        <v>4682532.0290246336</v>
      </c>
      <c r="K34" s="28" cm="1">
        <f t="array" ref="K34">IFERROR(IF($A34="","",IF(SUMIFS(RAW_매출A!$J$2:$J$7000,RAW_매출A!$B$2:$B$7000,$A34,RAW_매출A!$A$2:$A$7000,EDATE($E34,K$1-1))=0,"",SUMIFS(RAW_매출A!$J$2:$J$7000,RAW_매출A!$B$2:$B$7000,$A34,RAW_매출A!$A$2:$A$7000,EDATE($E34,K$1-1))/(INDEX(요약_월별시즈널리티!$F$7:$F$18,MONTH(EDATE($E34,K$1-1)))/100))),"")</f>
        <v>5288464.475334988</v>
      </c>
      <c r="L34" s="28" cm="1">
        <f t="array" ref="L34">IFERROR(IF($A34="","",IF(SUMIFS(RAW_매출A!$J$2:$J$7000,RAW_매출A!$B$2:$B$7000,$A34,RAW_매출A!$A$2:$A$7000,EDATE($E34,L$1-1))=0,"",SUMIFS(RAW_매출A!$J$2:$J$7000,RAW_매출A!$B$2:$B$7000,$A34,RAW_매출A!$A$2:$A$7000,EDATE($E34,L$1-1))/(INDEX(요약_월별시즈널리티!$F$7:$F$18,MONTH(EDATE($E34,L$1-1)))/100))),"")</f>
        <v>5079910.1836099066</v>
      </c>
      <c r="M34" s="28" cm="1">
        <f t="array" ref="M34">IFERROR(IF($A34="","",IF(SUMIFS(RAW_매출A!$J$2:$J$7000,RAW_매출A!$B$2:$B$7000,$A34,RAW_매출A!$A$2:$A$7000,EDATE($E34,M$1-1))=0,"",SUMIFS(RAW_매출A!$J$2:$J$7000,RAW_매출A!$B$2:$B$7000,$A34,RAW_매출A!$A$2:$A$7000,EDATE($E34,M$1-1))/(INDEX(요약_월별시즈널리티!$F$7:$F$18,MONTH(EDATE($E34,M$1-1)))/100))),"")</f>
        <v>4813350.2348528747</v>
      </c>
      <c r="N34" s="28" cm="1">
        <f t="array" ref="N34">IFERROR(IF($A34="","",IF(SUMIFS(RAW_매출A!$J$2:$J$7000,RAW_매출A!$B$2:$B$7000,$A34,RAW_매출A!$A$2:$A$7000,EDATE($E34,N$1-1))=0,"",SUMIFS(RAW_매출A!$J$2:$J$7000,RAW_매출A!$B$2:$B$7000,$A34,RAW_매출A!$A$2:$A$7000,EDATE($E34,N$1-1))/(INDEX(요약_월별시즈널리티!$F$7:$F$18,MONTH(EDATE($E34,N$1-1)))/100))),"")</f>
        <v>4299255.6140809041</v>
      </c>
      <c r="O34" s="28" cm="1">
        <f t="array" ref="O34">IFERROR(IF($A34="","",IF(SUMIFS(RAW_매출A!$J$2:$J$7000,RAW_매출A!$B$2:$B$7000,$A34,RAW_매출A!$A$2:$A$7000,EDATE($E34,O$1-1))=0,"",SUMIFS(RAW_매출A!$J$2:$J$7000,RAW_매출A!$B$2:$B$7000,$A34,RAW_매출A!$A$2:$A$7000,EDATE($E34,O$1-1))/(INDEX(요약_월별시즈널리티!$F$7:$F$18,MONTH(EDATE($E34,O$1-1)))/100))),"")</f>
        <v>5614832.7130450271</v>
      </c>
      <c r="P34" cm="1">
        <f t="array" ref="P34">IFERROR(IF($A34="","",IF(SUMIFS(RAW_매출A!$J$2:$J$7000,RAW_매출A!$B$2:$B$7000,$A34,RAW_매출A!$A$2:$A$7000,EDATE($E34,P$1-1))=0,"",SUMIFS(RAW_매출A!$J$2:$J$7000,RAW_매출A!$B$2:$B$7000,$A34,RAW_매출A!$A$2:$A$7000,EDATE($E34,P$1-1))/(INDEX(요약_월별시즈널리티!$F$7:$F$18,MONTH(EDATE($E34,P$1-1)))/100))),"")</f>
        <v>6320014.8608632861</v>
      </c>
      <c r="Q34" cm="1">
        <f t="array" ref="Q34">IFERROR(IF($A34="","",IF(SUMIFS(RAW_매출A!$J$2:$J$7000,RAW_매출A!$B$2:$B$7000,$A34,RAW_매출A!$A$2:$A$7000,EDATE($E34,Q$1-1))=0,"",SUMIFS(RAW_매출A!$J$2:$J$7000,RAW_매출A!$B$2:$B$7000,$A34,RAW_매출A!$A$2:$A$7000,EDATE($E34,Q$1-1))/(INDEX(요약_월별시즈널리티!$F$7:$F$18,MONTH(EDATE($E34,Q$1-1)))/100))),"")</f>
        <v>6141403.41841802</v>
      </c>
      <c r="R34" cm="1">
        <f t="array" ref="R34">IFERROR(IF($A34="","",IF(SUMIFS(RAW_매출A!$J$2:$J$7000,RAW_매출A!$B$2:$B$7000,$A34,RAW_매출A!$A$2:$A$7000,EDATE($E34,R$1-1))=0,"",SUMIFS(RAW_매출A!$J$2:$J$7000,RAW_매출A!$B$2:$B$7000,$A34,RAW_매출A!$A$2:$A$7000,EDATE($E34,R$1-1))/(INDEX(요약_월별시즈널리티!$F$7:$F$18,MONTH(EDATE($E34,R$1-1)))/100))),"")</f>
        <v>6735239.0996063175</v>
      </c>
      <c r="S34" cm="1">
        <f t="array" ref="S34">IFERROR(IF($A34="","",IF(SUMIFS(RAW_매출A!$J$2:$J$7000,RAW_매출A!$B$2:$B$7000,$A34,RAW_매출A!$A$2:$A$7000,EDATE($E34,S$1-1))=0,"",SUMIFS(RAW_매출A!$J$2:$J$7000,RAW_매출A!$B$2:$B$7000,$A34,RAW_매출A!$A$2:$A$7000,EDATE($E34,S$1-1))/(INDEX(요약_월별시즈널리티!$F$7:$F$18,MONTH(EDATE($E34,S$1-1)))/100))),"")</f>
        <v>6673533.94168738</v>
      </c>
      <c r="T34" cm="1">
        <f t="array" ref="T34">IFERROR(IF($A34="","",IF(SUMIFS(RAW_매출A!$J$2:$J$7000,RAW_매출A!$B$2:$B$7000,$A34,RAW_매출A!$A$2:$A$7000,EDATE($E34,T$1-1))=0,"",SUMIFS(RAW_매출A!$J$2:$J$7000,RAW_매출A!$B$2:$B$7000,$A34,RAW_매출A!$A$2:$A$7000,EDATE($E34,T$1-1))/(INDEX(요약_월별시즈널리티!$F$7:$F$18,MONTH(EDATE($E34,T$1-1)))/100))),"")</f>
        <v>7148438.3234604774</v>
      </c>
      <c r="U34" cm="1">
        <f t="array" ref="U34">IFERROR(IF($A34="","",IF(SUMIFS(RAW_매출A!$J$2:$J$7000,RAW_매출A!$B$2:$B$7000,$A34,RAW_매출A!$A$2:$A$7000,EDATE($E34,U$1-1))=0,"",SUMIFS(RAW_매출A!$J$2:$J$7000,RAW_매출A!$B$2:$B$7000,$A34,RAW_매출A!$A$2:$A$7000,EDATE($E34,U$1-1))/(INDEX(요약_월별시즈널리티!$F$7:$F$18,MONTH(EDATE($E34,U$1-1)))/100))),"")</f>
        <v>8073279.5598016446</v>
      </c>
      <c r="V34" cm="1">
        <f t="array" ref="V34">IFERROR(IF($A34="","",IF(SUMIFS(RAW_매출A!$J$2:$J$7000,RAW_매출A!$B$2:$B$7000,$A34,RAW_매출A!$A$2:$A$7000,EDATE($E34,V$1-1))=0,"",SUMIFS(RAW_매출A!$J$2:$J$7000,RAW_매출A!$B$2:$B$7000,$A34,RAW_매출A!$A$2:$A$7000,EDATE($E34,V$1-1))/(INDEX(요약_월별시즈널리티!$F$7:$F$18,MONTH(EDATE($E34,V$1-1)))/100))),"")</f>
        <v>8485943.9770083111</v>
      </c>
      <c r="W34" cm="1">
        <f t="array" ref="W34">IFERROR(IF($A34="","",IF(SUMIFS(RAW_매출A!$J$2:$J$7000,RAW_매출A!$B$2:$B$7000,$A34,RAW_매출A!$A$2:$A$7000,EDATE($E34,W$1-1))=0,"",SUMIFS(RAW_매출A!$J$2:$J$7000,RAW_매출A!$B$2:$B$7000,$A34,RAW_매출A!$A$2:$A$7000,EDATE($E34,W$1-1))/(INDEX(요약_월별시즈널리티!$F$7:$F$18,MONTH(EDATE($E34,W$1-1)))/100))),"")</f>
        <v>8709237.0585308969</v>
      </c>
      <c r="X34" cm="1">
        <f t="array" ref="X34">IFERROR(IF($A34="","",IF(SUMIFS(RAW_매출A!$J$2:$J$7000,RAW_매출A!$B$2:$B$7000,$A34,RAW_매출A!$A$2:$A$7000,EDATE($E34,X$1-1))=0,"",SUMIFS(RAW_매출A!$J$2:$J$7000,RAW_매출A!$B$2:$B$7000,$A34,RAW_매출A!$A$2:$A$7000,EDATE($E34,X$1-1))/(INDEX(요약_월별시즈널리티!$F$7:$F$18,MONTH(EDATE($E34,X$1-1)))/100))),"")</f>
        <v>7077755.0053991675</v>
      </c>
      <c r="Y34" cm="1">
        <f t="array" ref="Y34">IFERROR(IF($A34="","",IF(SUMIFS(RAW_매출A!$J$2:$J$7000,RAW_매출A!$B$2:$B$7000,$A34,RAW_매출A!$A$2:$A$7000,EDATE($E34,Y$1-1))=0,"",SUMIFS(RAW_매출A!$J$2:$J$7000,RAW_매출A!$B$2:$B$7000,$A34,RAW_매출A!$A$2:$A$7000,EDATE($E34,Y$1-1))/(INDEX(요약_월별시즈널리티!$F$7:$F$18,MONTH(EDATE($E34,Y$1-1)))/100))),"")</f>
        <v>6873813.372922116</v>
      </c>
      <c r="Z34" cm="1">
        <f t="array" ref="Z34">IFERROR(IF($A34="","",IF(SUMIFS(RAW_매출A!$J$2:$J$7000,RAW_매출A!$B$2:$B$7000,$A34,RAW_매출A!$A$2:$A$7000,EDATE($E34,Z$1-1))=0,"",SUMIFS(RAW_매출A!$J$2:$J$7000,RAW_매출A!$B$2:$B$7000,$A34,RAW_매출A!$A$2:$A$7000,EDATE($E34,Z$1-1))/(INDEX(요약_월별시즈널리티!$F$7:$F$18,MONTH(EDATE($E34,Z$1-1)))/100))),"")</f>
        <v>6961552.1125247004</v>
      </c>
      <c r="AA34" cm="1">
        <f t="array" ref="AA34">IFERROR(IF($A34="","",IF(SUMIFS(RAW_매출A!$J$2:$J$7000,RAW_매출A!$B$2:$B$7000,$A34,RAW_매출A!$A$2:$A$7000,EDATE($E34,AA$1-1))=0,"",SUMIFS(RAW_매출A!$J$2:$J$7000,RAW_매출A!$B$2:$B$7000,$A34,RAW_매출A!$A$2:$A$7000,EDATE($E34,AA$1-1))/(INDEX(요약_월별시즈널리티!$F$7:$F$18,MONTH(EDATE($E34,AA$1-1)))/100))),"")</f>
        <v>7629875.6864247611</v>
      </c>
      <c r="AB34" cm="1">
        <f t="array" ref="AB34">IFERROR(IF($A34="","",IF(SUMIFS(RAW_매출A!$J$2:$J$7000,RAW_매출A!$B$2:$B$7000,$A34,RAW_매출A!$A$2:$A$7000,EDATE($E34,AB$1-1))=0,"",SUMIFS(RAW_매출A!$J$2:$J$7000,RAW_매출A!$B$2:$B$7000,$A34,RAW_매출A!$A$2:$A$7000,EDATE($E34,AB$1-1))/(INDEX(요약_월별시즈널리티!$F$7:$F$18,MONTH(EDATE($E34,AB$1-1)))/100))),"")</f>
        <v>8384964.3381173778</v>
      </c>
      <c r="AC34" cm="1">
        <f t="array" ref="AC34">IFERROR(IF($A34="","",IF(SUMIFS(RAW_매출A!$J$2:$J$7000,RAW_매출A!$B$2:$B$7000,$A34,RAW_매출A!$A$2:$A$7000,EDATE($E34,AC$1-1))=0,"",SUMIFS(RAW_매출A!$J$2:$J$7000,RAW_매출A!$B$2:$B$7000,$A34,RAW_매출A!$A$2:$A$7000,EDATE($E34,AC$1-1))/(INDEX(요약_월별시즈널리티!$F$7:$F$18,MONTH(EDATE($E34,AC$1-1)))/100))),"")</f>
        <v>9319595.3813351188</v>
      </c>
      <c r="AD34" cm="1">
        <f t="array" ref="AD34">IFERROR(IF($A34="","",IF(SUMIFS(RAW_매출A!$J$2:$J$7000,RAW_매출A!$B$2:$B$7000,$A34,RAW_매출A!$A$2:$A$7000,EDATE($E34,AD$1-1))=0,"",SUMIFS(RAW_매출A!$J$2:$J$7000,RAW_매출A!$B$2:$B$7000,$A34,RAW_매출A!$A$2:$A$7000,EDATE($E34,AD$1-1))/(INDEX(요약_월별시즈널리티!$F$7:$F$18,MONTH(EDATE($E34,AD$1-1)))/100))),"")</f>
        <v>8893790.2257667854</v>
      </c>
      <c r="AE34" cm="1">
        <f t="array" ref="AE34">IFERROR(IF($A34="","",IF(SUMIFS(RAW_매출A!$J$2:$J$7000,RAW_매출A!$B$2:$B$7000,$A34,RAW_매출A!$A$2:$A$7000,EDATE($E34,AE$1-1))=0,"",SUMIFS(RAW_매출A!$J$2:$J$7000,RAW_매출A!$B$2:$B$7000,$A34,RAW_매출A!$A$2:$A$7000,EDATE($E34,AE$1-1))/(INDEX(요약_월별시즈널리티!$F$7:$F$18,MONTH(EDATE($E34,AE$1-1)))/100))),"")</f>
        <v>9173653.4664946198</v>
      </c>
      <c r="AF34" cm="1">
        <f t="array" ref="AF34">IFERROR(IF($A34="","",IF(SUMIFS(RAW_매출A!$J$2:$J$7000,RAW_매출A!$B$2:$B$7000,$A34,RAW_매출A!$A$2:$A$7000,EDATE($E34,AF$1-1))=0,"",SUMIFS(RAW_매출A!$J$2:$J$7000,RAW_매출A!$B$2:$B$7000,$A34,RAW_매출A!$A$2:$A$7000,EDATE($E34,AF$1-1))/(INDEX(요약_월별시즈널리티!$F$7:$F$18,MONTH(EDATE($E34,AF$1-1)))/100))),"")</f>
        <v>8853235.0599082615</v>
      </c>
      <c r="AG34" cm="1">
        <f t="array" ref="AG34">IFERROR(IF($A34="","",IF(SUMIFS(RAW_매출A!$J$2:$J$7000,RAW_매출A!$B$2:$B$7000,$A34,RAW_매출A!$A$2:$A$7000,EDATE($E34,AG$1-1))=0,"",SUMIFS(RAW_매출A!$J$2:$J$7000,RAW_매출A!$B$2:$B$7000,$A34,RAW_매출A!$A$2:$A$7000,EDATE($E34,AG$1-1))/(INDEX(요약_월별시즈널리티!$F$7:$F$18,MONTH(EDATE($E34,AG$1-1)))/100))),"")</f>
        <v>9410925.7836829666</v>
      </c>
      <c r="AH34" cm="1">
        <f t="array" ref="AH34">IFERROR(IF($A34="","",IF(SUMIFS(RAW_매출A!$J$2:$J$7000,RAW_매출A!$B$2:$B$7000,$A34,RAW_매출A!$A$2:$A$7000,EDATE($E34,AH$1-1))=0,"",SUMIFS(RAW_매출A!$J$2:$J$7000,RAW_매출A!$B$2:$B$7000,$A34,RAW_매출A!$A$2:$A$7000,EDATE($E34,AH$1-1))/(INDEX(요약_월별시즈널리티!$F$7:$F$18,MONTH(EDATE($E34,AH$1-1)))/100))),"")</f>
        <v>8882229.0841002204</v>
      </c>
      <c r="AI34" cm="1">
        <f t="array" ref="AI34">IFERROR(IF($A34="","",IF(SUMIFS(RAW_매출A!$J$2:$J$7000,RAW_매출A!$B$2:$B$7000,$A34,RAW_매출A!$A$2:$A$7000,EDATE($E34,AI$1-1))=0,"",SUMIFS(RAW_매출A!$J$2:$J$7000,RAW_매출A!$B$2:$B$7000,$A34,RAW_매출A!$A$2:$A$7000,EDATE($E34,AI$1-1))/(INDEX(요약_월별시즈널리티!$F$7:$F$18,MONTH(EDATE($E34,AI$1-1)))/100))),"")</f>
        <v>8831396.0934654046</v>
      </c>
      <c r="AJ34" cm="1">
        <f t="array" ref="AJ34">IFERROR(IF($A34="","",IF(SUMIFS(RAW_매출A!$J$2:$J$7000,RAW_매출A!$B$2:$B$7000,$A34,RAW_매출A!$A$2:$A$7000,EDATE($E34,AJ$1-1))=0,"",SUMIFS(RAW_매출A!$J$2:$J$7000,RAW_매출A!$B$2:$B$7000,$A34,RAW_매출A!$A$2:$A$7000,EDATE($E34,AJ$1-1))/(INDEX(요약_월별시즈널리티!$F$7:$F$18,MONTH(EDATE($E34,AJ$1-1)))/100))),"")</f>
        <v>7611776.6597208576</v>
      </c>
      <c r="AK34" cm="1">
        <f t="array" ref="AK34">IFERROR(IF($A34="","",IF(SUMIFS(RAW_매출A!$J$2:$J$7000,RAW_매출A!$B$2:$B$7000,$A34,RAW_매출A!$A$2:$A$7000,EDATE($E34,AK$1-1))=0,"",SUMIFS(RAW_매출A!$J$2:$J$7000,RAW_매출A!$B$2:$B$7000,$A34,RAW_매출A!$A$2:$A$7000,EDATE($E34,AK$1-1))/(INDEX(요약_월별시즈널리티!$F$7:$F$18,MONTH(EDATE($E34,AK$1-1)))/100))),"")</f>
        <v>7938613.3124299385</v>
      </c>
      <c r="AL34" cm="1">
        <f t="array" ref="AL34">IFERROR(IF($A34="","",IF(SUMIFS(RAW_매출A!$J$2:$J$7000,RAW_매출A!$B$2:$B$7000,$A34,RAW_매출A!$A$2:$A$7000,EDATE($E34,AL$1-1))=0,"",SUMIFS(RAW_매출A!$J$2:$J$7000,RAW_매출A!$B$2:$B$7000,$A34,RAW_매출A!$A$2:$A$7000,EDATE($E34,AL$1-1))/(INDEX(요약_월별시즈널리티!$F$7:$F$18,MONTH(EDATE($E34,AL$1-1)))/100))),"")</f>
        <v>6785904.4155172314</v>
      </c>
      <c r="AM34" cm="1">
        <f t="array" ref="AM34">IFERROR(IF($A34="","",IF(SUMIFS(RAW_매출A!$J$2:$J$7000,RAW_매출A!$B$2:$B$7000,$A34,RAW_매출A!$A$2:$A$7000,EDATE($E34,AM$1-1))=0,"",SUMIFS(RAW_매출A!$J$2:$J$7000,RAW_매출A!$B$2:$B$7000,$A34,RAW_매출A!$A$2:$A$7000,EDATE($E34,AM$1-1))/(INDEX(요약_월별시즈널리티!$F$7:$F$18,MONTH(EDATE($E34,AM$1-1)))/100))),"")</f>
        <v>7681287.1301112743</v>
      </c>
      <c r="AN34" cm="1">
        <f t="array" ref="AN34">IFERROR(IF($A34="","",IF(SUMIFS(RAW_매출A!$J$2:$J$7000,RAW_매출A!$B$2:$B$7000,$A34,RAW_매출A!$A$2:$A$7000,EDATE($E34,AN$1-1))=0,"",SUMIFS(RAW_매출A!$J$2:$J$7000,RAW_매출A!$B$2:$B$7000,$A34,RAW_매출A!$A$2:$A$7000,EDATE($E34,AN$1-1))/(INDEX(요약_월별시즈널리티!$F$7:$F$18,MONTH(EDATE($E34,AN$1-1)))/100))),"")</f>
        <v>8872164.2822911181</v>
      </c>
      <c r="AO34" cm="1">
        <f t="array" ref="AO34">IFERROR(IF($A34="","",IF(SUMIFS(RAW_매출A!$J$2:$J$7000,RAW_매출A!$B$2:$B$7000,$A34,RAW_매출A!$A$2:$A$7000,EDATE($E34,AO$1-1))=0,"",SUMIFS(RAW_매출A!$J$2:$J$7000,RAW_매출A!$B$2:$B$7000,$A34,RAW_매출A!$A$2:$A$7000,EDATE($E34,AO$1-1))/(INDEX(요약_월별시즈널리티!$F$7:$F$18,MONTH(EDATE($E34,AO$1-1)))/100))),"")</f>
        <v>8981070.5468949489</v>
      </c>
      <c r="AP34" cm="1">
        <f t="array" ref="AP34">IFERROR(IF($A34="","",IF(SUMIFS(RAW_매출A!$J$2:$J$7000,RAW_매출A!$B$2:$B$7000,$A34,RAW_매출A!$A$2:$A$7000,EDATE($E34,AP$1-1))=0,"",SUMIFS(RAW_매출A!$J$2:$J$7000,RAW_매출A!$B$2:$B$7000,$A34,RAW_매출A!$A$2:$A$7000,EDATE($E34,AP$1-1))/(INDEX(요약_월별시즈널리티!$F$7:$F$18,MONTH(EDATE($E34,AP$1-1)))/100))),"")</f>
        <v>7192648.8293649498</v>
      </c>
      <c r="AQ34" cm="1">
        <f t="array" ref="AQ34">IFERROR(IF($A34="","",IF(SUMIFS(RAW_매출A!$J$2:$J$7000,RAW_매출A!$B$2:$B$7000,$A34,RAW_매출A!$A$2:$A$7000,EDATE($E34,AQ$1-1))=0,"",SUMIFS(RAW_매출A!$J$2:$J$7000,RAW_매출A!$B$2:$B$7000,$A34,RAW_매출A!$A$2:$A$7000,EDATE($E34,AQ$1-1))/(INDEX(요약_월별시즈널리티!$F$7:$F$18,MONTH(EDATE($E34,AQ$1-1)))/100))),"")</f>
        <v>6457479.5022452632</v>
      </c>
      <c r="AR34" cm="1">
        <f t="array" ref="AR34">IFERROR(IF($A34="","",IF(SUMIFS(RAW_매출A!$J$2:$J$7000,RAW_매출A!$B$2:$B$7000,$A34,RAW_매출A!$A$2:$A$7000,EDATE($E34,AR$1-1))=0,"",SUMIFS(RAW_매출A!$J$2:$J$7000,RAW_매출A!$B$2:$B$7000,$A34,RAW_매출A!$A$2:$A$7000,EDATE($E34,AR$1-1))/(INDEX(요약_월별시즈널리티!$F$7:$F$18,MONTH(EDATE($E34,AR$1-1)))/100))),"")</f>
        <v>6462100.6827275492</v>
      </c>
      <c r="AS34" cm="1">
        <f t="array" ref="AS34">IFERROR(IF($A34="","",IF(SUMIFS(RAW_매출A!$J$2:$J$7000,RAW_매출A!$B$2:$B$7000,$A34,RAW_매출A!$A$2:$A$7000,EDATE($E34,AS$1-1))=0,"",SUMIFS(RAW_매출A!$J$2:$J$7000,RAW_매출A!$B$2:$B$7000,$A34,RAW_매출A!$A$2:$A$7000,EDATE($E34,AS$1-1))/(INDEX(요약_월별시즈널리티!$F$7:$F$18,MONTH(EDATE($E34,AS$1-1)))/100))),"")</f>
        <v>7152843.5337847369</v>
      </c>
      <c r="AT34" cm="1">
        <f t="array" ref="AT34">IFERROR(IF($A34="","",IF(SUMIFS(RAW_매출A!$J$2:$J$7000,RAW_매출A!$B$2:$B$7000,$A34,RAW_매출A!$A$2:$A$7000,EDATE($E34,AT$1-1))=0,"",SUMIFS(RAW_매출A!$J$2:$J$7000,RAW_매출A!$B$2:$B$7000,$A34,RAW_매출A!$A$2:$A$7000,EDATE($E34,AT$1-1))/(INDEX(요약_월별시즈널리티!$F$7:$F$18,MONTH(EDATE($E34,AT$1-1)))/100))),"")</f>
        <v>7860240.9653656287</v>
      </c>
      <c r="AU34" cm="1">
        <f t="array" ref="AU34">IFERROR(IF($A34="","",IF(SUMIFS(RAW_매출A!$J$2:$J$7000,RAW_매출A!$B$2:$B$7000,$A34,RAW_매출A!$A$2:$A$7000,EDATE($E34,AU$1-1))=0,"",SUMIFS(RAW_매출A!$J$2:$J$7000,RAW_매출A!$B$2:$B$7000,$A34,RAW_매출A!$A$2:$A$7000,EDATE($E34,AU$1-1))/(INDEX(요약_월별시즈널리티!$F$7:$F$18,MONTH(EDATE($E34,AU$1-1)))/100))),"")</f>
        <v>7468919.8519785348</v>
      </c>
      <c r="AV34" cm="1">
        <f t="array" ref="AV34">IFERROR(IF($A34="","",IF(SUMIFS(RAW_매출A!$J$2:$J$7000,RAW_매출A!$B$2:$B$7000,$A34,RAW_매출A!$A$2:$A$7000,EDATE($E34,AV$1-1))=0,"",SUMIFS(RAW_매출A!$J$2:$J$7000,RAW_매출A!$B$2:$B$7000,$A34,RAW_매출A!$A$2:$A$7000,EDATE($E34,AV$1-1))/(INDEX(요약_월별시즈널리티!$F$7:$F$18,MONTH(EDATE($E34,AV$1-1)))/100))),"")</f>
        <v>6357392.4077097606</v>
      </c>
      <c r="AW34" cm="1">
        <f t="array" ref="AW34">IFERROR(IF($A34="","",IF(SUMIFS(RAW_매출A!$J$2:$J$7000,RAW_매출A!$B$2:$B$7000,$A34,RAW_매출A!$A$2:$A$7000,EDATE($E34,AW$1-1))=0,"",SUMIFS(RAW_매출A!$J$2:$J$7000,RAW_매출A!$B$2:$B$7000,$A34,RAW_매출A!$A$2:$A$7000,EDATE($E34,AW$1-1))/(INDEX(요약_월별시즈널리티!$F$7:$F$18,MONTH(EDATE($E34,AW$1-1)))/100))),"")</f>
        <v>7209027.635082365</v>
      </c>
      <c r="AX34" cm="1">
        <f t="array" ref="AX34">IFERROR(IF($A34="","",IF(SUMIFS(RAW_매출A!$J$2:$J$7000,RAW_매출A!$B$2:$B$7000,$A34,RAW_매출A!$A$2:$A$7000,EDATE($E34,AX$1-1))=0,"",SUMIFS(RAW_매출A!$J$2:$J$7000,RAW_매출A!$B$2:$B$7000,$A34,RAW_매출A!$A$2:$A$7000,EDATE($E34,AX$1-1))/(INDEX(요약_월별시즈널리티!$F$7:$F$18,MONTH(EDATE($E34,AX$1-1)))/100))),"")</f>
        <v>6958116.5790570611</v>
      </c>
      <c r="AY34" cm="1">
        <f t="array" ref="AY34">IFERROR(IF($A34="","",IF(SUMIFS(RAW_매출A!$J$2:$J$7000,RAW_매출A!$B$2:$B$7000,$A34,RAW_매출A!$A$2:$A$7000,EDATE($E34,AY$1-1))=0,"",SUMIFS(RAW_매출A!$J$2:$J$7000,RAW_매출A!$B$2:$B$7000,$A34,RAW_매출A!$A$2:$A$7000,EDATE($E34,AY$1-1))/(INDEX(요약_월별시즈널리티!$F$7:$F$18,MONTH(EDATE($E34,AY$1-1)))/100))),"")</f>
        <v>6854090.1836167322</v>
      </c>
      <c r="AZ34" cm="1">
        <f t="array" ref="AZ34">IFERROR(IF($A34="","",IF(SUMIFS(RAW_매출A!$J$2:$J$7000,RAW_매출A!$B$2:$B$7000,$A34,RAW_매출A!$A$2:$A$7000,EDATE($E34,AZ$1-1))=0,"",SUMIFS(RAW_매출A!$J$2:$J$7000,RAW_매출A!$B$2:$B$7000,$A34,RAW_매출A!$A$2:$A$7000,EDATE($E34,AZ$1-1))/(INDEX(요약_월별시즈널리티!$F$7:$F$18,MONTH(EDATE($E34,AZ$1-1)))/100))),"")</f>
        <v>7755750.9194091288</v>
      </c>
      <c r="BA34" cm="1">
        <f t="array" ref="BA34">IFERROR(IF($A34="","",IF(SUMIFS(RAW_매출A!$J$2:$J$7000,RAW_매출A!$B$2:$B$7000,$A34,RAW_매출A!$A$2:$A$7000,EDATE($E34,BA$1-1))=0,"",SUMIFS(RAW_매출A!$J$2:$J$7000,RAW_매출A!$B$2:$B$7000,$A34,RAW_매출A!$A$2:$A$7000,EDATE($E34,BA$1-1))/(INDEX(요약_월별시즈널리티!$F$7:$F$18,MONTH(EDATE($E34,BA$1-1)))/100))),"")</f>
        <v>7167474.8158297008</v>
      </c>
      <c r="BB34" cm="1">
        <f t="array" ref="BB34">IFERROR(IF($A34="","",IF(SUMIFS(RAW_매출A!$J$2:$J$7000,RAW_매출A!$B$2:$B$7000,$A34,RAW_매출A!$A$2:$A$7000,EDATE($E34,BB$1-1))=0,"",SUMIFS(RAW_매출A!$J$2:$J$7000,RAW_매출A!$B$2:$B$7000,$A34,RAW_매출A!$A$2:$A$7000,EDATE($E34,BB$1-1))/(INDEX(요약_월별시즈널리티!$F$7:$F$18,MONTH(EDATE($E34,BB$1-1)))/100))),"")</f>
        <v>7267053.0400506537</v>
      </c>
      <c r="BC34" cm="1">
        <f t="array" ref="BC34">IFERROR(IF($A34="","",IF(SUMIFS(RAW_매출A!$J$2:$J$7000,RAW_매출A!$B$2:$B$7000,$A34,RAW_매출A!$A$2:$A$7000,EDATE($E34,BC$1-1))=0,"",SUMIFS(RAW_매출A!$J$2:$J$7000,RAW_매출A!$B$2:$B$7000,$A34,RAW_매출A!$A$2:$A$7000,EDATE($E34,BC$1-1))/(INDEX(요약_월별시즈널리티!$F$7:$F$18,MONTH(EDATE($E34,BC$1-1)))/100))),"")</f>
        <v>7725476.5758962184</v>
      </c>
      <c r="BD34" cm="1">
        <f t="array" ref="BD34">IFERROR(IF($A34="","",IF(SUMIFS(RAW_매출A!$J$2:$J$7000,RAW_매출A!$B$2:$B$7000,$A34,RAW_매출A!$A$2:$A$7000,EDATE($E34,BD$1-1))=0,"",SUMIFS(RAW_매출A!$J$2:$J$7000,RAW_매출A!$B$2:$B$7000,$A34,RAW_매출A!$A$2:$A$7000,EDATE($E34,BD$1-1))/(INDEX(요약_월별시즈널리티!$F$7:$F$18,MONTH(EDATE($E34,BD$1-1)))/100))),"")</f>
        <v>7559540.4144544518</v>
      </c>
      <c r="BE34" cm="1">
        <f t="array" ref="BE34">IFERROR(IF($A34="","",IF(SUMIFS(RAW_매출A!$J$2:$J$7000,RAW_매출A!$B$2:$B$7000,$A34,RAW_매출A!$A$2:$A$7000,EDATE($E34,BE$1-1))=0,"",SUMIFS(RAW_매출A!$J$2:$J$7000,RAW_매출A!$B$2:$B$7000,$A34,RAW_매출A!$A$2:$A$7000,EDATE($E34,BE$1-1))/(INDEX(요약_월별시즈널리티!$F$7:$F$18,MONTH(EDATE($E34,BE$1-1)))/100))),"")</f>
        <v>6806784.4259231649</v>
      </c>
      <c r="BF34" cm="1">
        <f t="array" ref="BF34">IFERROR(IF($A34="","",IF(SUMIFS(RAW_매출A!$J$2:$J$7000,RAW_매출A!$B$2:$B$7000,$A34,RAW_매출A!$A$2:$A$7000,EDATE($E34,BF$1-1))=0,"",SUMIFS(RAW_매출A!$J$2:$J$7000,RAW_매출A!$B$2:$B$7000,$A34,RAW_매출A!$A$2:$A$7000,EDATE($E34,BF$1-1))/(INDEX(요약_월별시즈널리티!$F$7:$F$18,MONTH(EDATE($E34,BF$1-1)))/100))),"")</f>
        <v>7372956.983315004</v>
      </c>
      <c r="BG34" cm="1">
        <f t="array" ref="BG34">IFERROR(IF($A34="","",IF(SUMIFS(RAW_매출A!$J$2:$J$7000,RAW_매출A!$B$2:$B$7000,$A34,RAW_매출A!$A$2:$A$7000,EDATE($E34,BG$1-1))=0,"",SUMIFS(RAW_매출A!$J$2:$J$7000,RAW_매출A!$B$2:$B$7000,$A34,RAW_매출A!$A$2:$A$7000,EDATE($E34,BG$1-1))/(INDEX(요약_월별시즈널리티!$F$7:$F$18,MONTH(EDATE($E34,BG$1-1)))/100))),"")</f>
        <v>7511167.641838151</v>
      </c>
      <c r="BH34" cm="1">
        <f t="array" ref="BH34">IFERROR(IF($A34="","",IF(SUMIFS(RAW_매출A!$J$2:$J$7000,RAW_매출A!$B$2:$B$7000,$A34,RAW_매출A!$A$2:$A$7000,EDATE($E34,BH$1-1))=0,"",SUMIFS(RAW_매출A!$J$2:$J$7000,RAW_매출A!$B$2:$B$7000,$A34,RAW_매출A!$A$2:$A$7000,EDATE($E34,BH$1-1))/(INDEX(요약_월별시즈널리티!$F$7:$F$18,MONTH(EDATE($E34,BH$1-1)))/100))),"")</f>
        <v>7553945.2202402083</v>
      </c>
      <c r="BI34" cm="1">
        <f t="array" ref="BI34">IFERROR(IF($A34="","",IF(SUMIFS(RAW_매출A!$J$2:$J$7000,RAW_매출A!$B$2:$B$7000,$A34,RAW_매출A!$A$2:$A$7000,EDATE($E34,BI$1-1))=0,"",SUMIFS(RAW_매출A!$J$2:$J$7000,RAW_매출A!$B$2:$B$7000,$A34,RAW_매출A!$A$2:$A$7000,EDATE($E34,BI$1-1))/(INDEX(요약_월별시즈널리티!$F$7:$F$18,MONTH(EDATE($E34,BI$1-1)))/100))),"")</f>
        <v>7657772.9166905824</v>
      </c>
      <c r="BJ34" cm="1">
        <f t="array" ref="BJ34">IFERROR(IF($A34="","",IF(SUMIFS(RAW_매출A!$J$2:$J$7000,RAW_매출A!$B$2:$B$7000,$A34,RAW_매출A!$A$2:$A$7000,EDATE($E34,BJ$1-1))=0,"",SUMIFS(RAW_매출A!$J$2:$J$7000,RAW_매출A!$B$2:$B$7000,$A34,RAW_매출A!$A$2:$A$7000,EDATE($E34,BJ$1-1))/(INDEX(요약_월별시즈널리티!$F$7:$F$18,MONTH(EDATE($E34,BJ$1-1)))/100))),"")</f>
        <v>7480269.2783429036</v>
      </c>
      <c r="BK34" cm="1">
        <f t="array" ref="BK34">IFERROR(IF($A34="","",IF(SUMIFS(RAW_매출A!$J$2:$J$7000,RAW_매출A!$B$2:$B$7000,$A34,RAW_매출A!$A$2:$A$7000,EDATE($E34,BK$1-1))=0,"",SUMIFS(RAW_매출A!$J$2:$J$7000,RAW_매출A!$B$2:$B$7000,$A34,RAW_매출A!$A$2:$A$7000,EDATE($E34,BK$1-1))/(INDEX(요약_월별시즈널리티!$F$7:$F$18,MONTH(EDATE($E34,BK$1-1)))/100))),"")</f>
        <v>7452022.8502528267</v>
      </c>
      <c r="BL34" cm="1">
        <f t="array" ref="BL34">IFERROR(IF($A34="","",IF(SUMIFS(RAW_매출A!$J$2:$J$7000,RAW_매출A!$B$2:$B$7000,$A34,RAW_매출A!$A$2:$A$7000,EDATE($E34,BL$1-1))=0,"",SUMIFS(RAW_매출A!$J$2:$J$7000,RAW_매출A!$B$2:$B$7000,$A34,RAW_매출A!$A$2:$A$7000,EDATE($E34,BL$1-1))/(INDEX(요약_월별시즈널리티!$F$7:$F$18,MONTH(EDATE($E34,BL$1-1)))/100))),"")</f>
        <v>7336057.7981344173</v>
      </c>
      <c r="BM34" cm="1">
        <f t="array" ref="BM34">IFERROR(IF($A34="","",IF(SUMIFS(RAW_매출A!$J$2:$J$7000,RAW_매출A!$B$2:$B$7000,$A34,RAW_매출A!$A$2:$A$7000,EDATE($E34,BM$1-1))=0,"",SUMIFS(RAW_매출A!$J$2:$J$7000,RAW_매출A!$B$2:$B$7000,$A34,RAW_매출A!$A$2:$A$7000,EDATE($E34,BM$1-1))/(INDEX(요약_월별시즈널리티!$F$7:$F$18,MONTH(EDATE($E34,BM$1-1)))/100))),"")</f>
        <v>6194762.6300481251</v>
      </c>
      <c r="BN34" cm="1">
        <f t="array" ref="BN34">IFERROR(IF($A34="","",IF(SUMIFS(RAW_매출A!$J$2:$J$7000,RAW_매출A!$B$2:$B$7000,$A34,RAW_매출A!$A$2:$A$7000,EDATE($E34,BN$1-1))=0,"",SUMIFS(RAW_매출A!$J$2:$J$7000,RAW_매출A!$B$2:$B$7000,$A34,RAW_매출A!$A$2:$A$7000,EDATE($E34,BN$1-1))/(INDEX(요약_월별시즈널리티!$F$7:$F$18,MONTH(EDATE($E34,BN$1-1)))/100))),"")</f>
        <v>6200264.5346133551</v>
      </c>
    </row>
    <row r="35" spans="1:66" x14ac:dyDescent="0.3">
      <c r="A35" t="str">
        <f>세팅!A36</f>
        <v>(1023) #동탄석우동점</v>
      </c>
      <c r="B35" t="str">
        <f>세팅!B36</f>
        <v>150-1</v>
      </c>
      <c r="C35">
        <f t="shared" si="0"/>
        <v>1</v>
      </c>
      <c r="D35" t="str">
        <f t="shared" si="1"/>
        <v>1</v>
      </c>
      <c r="E35" s="1">
        <f>세팅!D36</f>
        <v>44317</v>
      </c>
      <c r="F35">
        <f t="shared" si="2"/>
        <v>3188317.1170750782</v>
      </c>
      <c r="G35" cm="1">
        <f t="array" ref="G35">IFERROR(IF($A35="","",IF(SUMIFS(RAW_매출A!$J$2:$J$7000,RAW_매출A!$B$2:$B$7000,$A35,RAW_매출A!$A$2:$A$7000,EDATE($E35,G$1-1))=0,"",SUMIFS(RAW_매출A!$J$2:$J$7000,RAW_매출A!$B$2:$B$7000,$A35,RAW_매출A!$A$2:$A$7000,EDATE($E35,G$1-1))/(INDEX(요약_월별시즈널리티!$F$7:$F$18,MONTH(EDATE($E35,G$1-1)))/100))),"")</f>
        <v>2696291.0716233412</v>
      </c>
      <c r="H35" cm="1">
        <f t="array" ref="H35">IFERROR(IF($A35="","",IF(SUMIFS(RAW_매출A!$J$2:$J$7000,RAW_매출A!$B$2:$B$7000,$A35,RAW_매출A!$A$2:$A$7000,EDATE($E35,H$1-1))=0,"",SUMIFS(RAW_매출A!$J$2:$J$7000,RAW_매출A!$B$2:$B$7000,$A35,RAW_매출A!$A$2:$A$7000,EDATE($E35,H$1-1))/(INDEX(요약_월별시즈널리티!$F$7:$F$18,MONTH(EDATE($E35,H$1-1)))/100))),"")</f>
        <v>2845560.0419812459</v>
      </c>
      <c r="I35" cm="1">
        <f t="array" ref="I35">IFERROR(IF($A35="","",IF(SUMIFS(RAW_매출A!$J$2:$J$7000,RAW_매출A!$B$2:$B$7000,$A35,RAW_매출A!$A$2:$A$7000,EDATE($E35,I$1-1))=0,"",SUMIFS(RAW_매출A!$J$2:$J$7000,RAW_매출A!$B$2:$B$7000,$A35,RAW_매출A!$A$2:$A$7000,EDATE($E35,I$1-1))/(INDEX(요약_월별시즈널리티!$F$7:$F$18,MONTH(EDATE($E35,I$1-1)))/100))),"")</f>
        <v>3261123.4686184917</v>
      </c>
      <c r="J35" s="28" cm="1">
        <f t="array" ref="J35">IFERROR(IF($A35="","",IF(SUMIFS(RAW_매출A!$J$2:$J$7000,RAW_매출A!$B$2:$B$7000,$A35,RAW_매출A!$A$2:$A$7000,EDATE($E35,J$1-1))=0,"",SUMIFS(RAW_매출A!$J$2:$J$7000,RAW_매출A!$B$2:$B$7000,$A35,RAW_매출A!$A$2:$A$7000,EDATE($E35,J$1-1))/(INDEX(요약_월별시즈널리티!$F$7:$F$18,MONTH(EDATE($E35,J$1-1)))/100))),"")</f>
        <v>2946340.9159042886</v>
      </c>
      <c r="K35" s="28" cm="1">
        <f t="array" ref="K35">IFERROR(IF($A35="","",IF(SUMIFS(RAW_매출A!$J$2:$J$7000,RAW_매출A!$B$2:$B$7000,$A35,RAW_매출A!$A$2:$A$7000,EDATE($E35,K$1-1))=0,"",SUMIFS(RAW_매출A!$J$2:$J$7000,RAW_매출A!$B$2:$B$7000,$A35,RAW_매출A!$A$2:$A$7000,EDATE($E35,K$1-1))/(INDEX(요약_월별시즈널리티!$F$7:$F$18,MONTH(EDATE($E35,K$1-1)))/100))),"")</f>
        <v>2956845.9073143024</v>
      </c>
      <c r="L35" s="28" cm="1">
        <f t="array" ref="L35">IFERROR(IF($A35="","",IF(SUMIFS(RAW_매출A!$J$2:$J$7000,RAW_매출A!$B$2:$B$7000,$A35,RAW_매출A!$A$2:$A$7000,EDATE($E35,L$1-1))=0,"",SUMIFS(RAW_매출A!$J$2:$J$7000,RAW_매출A!$B$2:$B$7000,$A35,RAW_매출A!$A$2:$A$7000,EDATE($E35,L$1-1))/(INDEX(요약_월별시즈널리티!$F$7:$F$18,MONTH(EDATE($E35,L$1-1)))/100))),"")</f>
        <v>3322388.0826542205</v>
      </c>
      <c r="M35" s="28" cm="1">
        <f t="array" ref="M35">IFERROR(IF($A35="","",IF(SUMIFS(RAW_매출A!$J$2:$J$7000,RAW_매출A!$B$2:$B$7000,$A35,RAW_매출A!$A$2:$A$7000,EDATE($E35,M$1-1))=0,"",SUMIFS(RAW_매출A!$J$2:$J$7000,RAW_매출A!$B$2:$B$7000,$A35,RAW_매출A!$A$2:$A$7000,EDATE($E35,M$1-1))/(INDEX(요약_월별시즈널리티!$F$7:$F$18,MONTH(EDATE($E35,M$1-1)))/100))),"")</f>
        <v>2786888.7726589143</v>
      </c>
      <c r="N35" s="28" cm="1">
        <f t="array" ref="N35">IFERROR(IF($A35="","",IF(SUMIFS(RAW_매출A!$J$2:$J$7000,RAW_매출A!$B$2:$B$7000,$A35,RAW_매출A!$A$2:$A$7000,EDATE($E35,N$1-1))=0,"",SUMIFS(RAW_매출A!$J$2:$J$7000,RAW_매출A!$B$2:$B$7000,$A35,RAW_매출A!$A$2:$A$7000,EDATE($E35,N$1-1))/(INDEX(요약_월별시즈널리티!$F$7:$F$18,MONTH(EDATE($E35,N$1-1)))/100))),"")</f>
        <v>3185562.1170219723</v>
      </c>
      <c r="O35" s="28" cm="1">
        <f t="array" ref="O35">IFERROR(IF($A35="","",IF(SUMIFS(RAW_매출A!$J$2:$J$7000,RAW_매출A!$B$2:$B$7000,$A35,RAW_매출A!$A$2:$A$7000,EDATE($E35,O$1-1))=0,"",SUMIFS(RAW_매출A!$J$2:$J$7000,RAW_매출A!$B$2:$B$7000,$A35,RAW_매출A!$A$2:$A$7000,EDATE($E35,O$1-1))/(INDEX(요약_월별시즈널리티!$F$7:$F$18,MONTH(EDATE($E35,O$1-1)))/100))),"")</f>
        <v>3931876.9068967681</v>
      </c>
      <c r="P35" cm="1">
        <f t="array" ref="P35">IFERROR(IF($A35="","",IF(SUMIFS(RAW_매출A!$J$2:$J$7000,RAW_매출A!$B$2:$B$7000,$A35,RAW_매출A!$A$2:$A$7000,EDATE($E35,P$1-1))=0,"",SUMIFS(RAW_매출A!$J$2:$J$7000,RAW_매출A!$B$2:$B$7000,$A35,RAW_매출A!$A$2:$A$7000,EDATE($E35,P$1-1))/(INDEX(요약_월별시즈널리티!$F$7:$F$18,MONTH(EDATE($E35,P$1-1)))/100))),"")</f>
        <v>4197168.495077163</v>
      </c>
      <c r="Q35" cm="1">
        <f t="array" ref="Q35">IFERROR(IF($A35="","",IF(SUMIFS(RAW_매출A!$J$2:$J$7000,RAW_매출A!$B$2:$B$7000,$A35,RAW_매출A!$A$2:$A$7000,EDATE($E35,Q$1-1))=0,"",SUMIFS(RAW_매출A!$J$2:$J$7000,RAW_매출A!$B$2:$B$7000,$A35,RAW_매출A!$A$2:$A$7000,EDATE($E35,Q$1-1))/(INDEX(요약_월별시즈널리티!$F$7:$F$18,MONTH(EDATE($E35,Q$1-1)))/100))),"")</f>
        <v>4096258.5529887709</v>
      </c>
      <c r="R35" cm="1">
        <f t="array" ref="R35">IFERROR(IF($A35="","",IF(SUMIFS(RAW_매출A!$J$2:$J$7000,RAW_매출A!$B$2:$B$7000,$A35,RAW_매출A!$A$2:$A$7000,EDATE($E35,R$1-1))=0,"",SUMIFS(RAW_매출A!$J$2:$J$7000,RAW_매출A!$B$2:$B$7000,$A35,RAW_매출A!$A$2:$A$7000,EDATE($E35,R$1-1))/(INDEX(요약_월별시즈널리티!$F$7:$F$18,MONTH(EDATE($E35,R$1-1)))/100))),"")</f>
        <v>4316791.3712177919</v>
      </c>
      <c r="S35" cm="1">
        <f t="array" ref="S35">IFERROR(IF($A35="","",IF(SUMIFS(RAW_매출A!$J$2:$J$7000,RAW_매출A!$B$2:$B$7000,$A35,RAW_매출A!$A$2:$A$7000,EDATE($E35,S$1-1))=0,"",SUMIFS(RAW_매출A!$J$2:$J$7000,RAW_매출A!$B$2:$B$7000,$A35,RAW_매출A!$A$2:$A$7000,EDATE($E35,S$1-1))/(INDEX(요약_월별시즈널리티!$F$7:$F$18,MONTH(EDATE($E35,S$1-1)))/100))),"")</f>
        <v>3896097.8906118055</v>
      </c>
      <c r="T35" cm="1">
        <f t="array" ref="T35">IFERROR(IF($A35="","",IF(SUMIFS(RAW_매출A!$J$2:$J$7000,RAW_매출A!$B$2:$B$7000,$A35,RAW_매출A!$A$2:$A$7000,EDATE($E35,T$1-1))=0,"",SUMIFS(RAW_매출A!$J$2:$J$7000,RAW_매출A!$B$2:$B$7000,$A35,RAW_매출A!$A$2:$A$7000,EDATE($E35,T$1-1))/(INDEX(요약_월별시즈널리티!$F$7:$F$18,MONTH(EDATE($E35,T$1-1)))/100))),"")</f>
        <v>4409606.2412048001</v>
      </c>
      <c r="U35" cm="1">
        <f t="array" ref="U35">IFERROR(IF($A35="","",IF(SUMIFS(RAW_매출A!$J$2:$J$7000,RAW_매출A!$B$2:$B$7000,$A35,RAW_매출A!$A$2:$A$7000,EDATE($E35,U$1-1))=0,"",SUMIFS(RAW_매출A!$J$2:$J$7000,RAW_매출A!$B$2:$B$7000,$A35,RAW_매출A!$A$2:$A$7000,EDATE($E35,U$1-1))/(INDEX(요약_월별시즈널리티!$F$7:$F$18,MONTH(EDATE($E35,U$1-1)))/100))),"")</f>
        <v>4706881.5192401707</v>
      </c>
      <c r="V35" cm="1">
        <f t="array" ref="V35">IFERROR(IF($A35="","",IF(SUMIFS(RAW_매출A!$J$2:$J$7000,RAW_매출A!$B$2:$B$7000,$A35,RAW_매출A!$A$2:$A$7000,EDATE($E35,V$1-1))=0,"",SUMIFS(RAW_매출A!$J$2:$J$7000,RAW_매출A!$B$2:$B$7000,$A35,RAW_매출A!$A$2:$A$7000,EDATE($E35,V$1-1))/(INDEX(요약_월별시즈널리티!$F$7:$F$18,MONTH(EDATE($E35,V$1-1)))/100))),"")</f>
        <v>4911940.1339980895</v>
      </c>
      <c r="W35" cm="1">
        <f t="array" ref="W35">IFERROR(IF($A35="","",IF(SUMIFS(RAW_매출A!$J$2:$J$7000,RAW_매출A!$B$2:$B$7000,$A35,RAW_매출A!$A$2:$A$7000,EDATE($E35,W$1-1))=0,"",SUMIFS(RAW_매출A!$J$2:$J$7000,RAW_매출A!$B$2:$B$7000,$A35,RAW_매출A!$A$2:$A$7000,EDATE($E35,W$1-1))/(INDEX(요약_월별시즈널리티!$F$7:$F$18,MONTH(EDATE($E35,W$1-1)))/100))),"")</f>
        <v>4467379.1787961982</v>
      </c>
      <c r="X35" cm="1">
        <f t="array" ref="X35">IFERROR(IF($A35="","",IF(SUMIFS(RAW_매출A!$J$2:$J$7000,RAW_매출A!$B$2:$B$7000,$A35,RAW_매출A!$A$2:$A$7000,EDATE($E35,X$1-1))=0,"",SUMIFS(RAW_매출A!$J$2:$J$7000,RAW_매출A!$B$2:$B$7000,$A35,RAW_매출A!$A$2:$A$7000,EDATE($E35,X$1-1))/(INDEX(요약_월별시즈널리티!$F$7:$F$18,MONTH(EDATE($E35,X$1-1)))/100))),"")</f>
        <v>4643038.4268750073</v>
      </c>
      <c r="Y35" cm="1">
        <f t="array" ref="Y35">IFERROR(IF($A35="","",IF(SUMIFS(RAW_매출A!$J$2:$J$7000,RAW_매출A!$B$2:$B$7000,$A35,RAW_매출A!$A$2:$A$7000,EDATE($E35,Y$1-1))=0,"",SUMIFS(RAW_매출A!$J$2:$J$7000,RAW_매출A!$B$2:$B$7000,$A35,RAW_매출A!$A$2:$A$7000,EDATE($E35,Y$1-1))/(INDEX(요약_월별시즈널리티!$F$7:$F$18,MONTH(EDATE($E35,Y$1-1)))/100))),"")</f>
        <v>4717972.6525247581</v>
      </c>
      <c r="Z35" cm="1">
        <f t="array" ref="Z35">IFERROR(IF($A35="","",IF(SUMIFS(RAW_매출A!$J$2:$J$7000,RAW_매출A!$B$2:$B$7000,$A35,RAW_매출A!$A$2:$A$7000,EDATE($E35,Z$1-1))=0,"",SUMIFS(RAW_매출A!$J$2:$J$7000,RAW_매출A!$B$2:$B$7000,$A35,RAW_매출A!$A$2:$A$7000,EDATE($E35,Z$1-1))/(INDEX(요약_월별시즈널리티!$F$7:$F$18,MONTH(EDATE($E35,Z$1-1)))/100))),"")</f>
        <v>4385676.2165203923</v>
      </c>
      <c r="AA35" cm="1">
        <f t="array" ref="AA35">IFERROR(IF($A35="","",IF(SUMIFS(RAW_매출A!$J$2:$J$7000,RAW_매출A!$B$2:$B$7000,$A35,RAW_매출A!$A$2:$A$7000,EDATE($E35,AA$1-1))=0,"",SUMIFS(RAW_매출A!$J$2:$J$7000,RAW_매출A!$B$2:$B$7000,$A35,RAW_매출A!$A$2:$A$7000,EDATE($E35,AA$1-1))/(INDEX(요약_월별시즈널리티!$F$7:$F$18,MONTH(EDATE($E35,AA$1-1)))/100))),"")</f>
        <v>4739959.3422770947</v>
      </c>
      <c r="AB35" cm="1">
        <f t="array" ref="AB35">IFERROR(IF($A35="","",IF(SUMIFS(RAW_매출A!$J$2:$J$7000,RAW_매출A!$B$2:$B$7000,$A35,RAW_매출A!$A$2:$A$7000,EDATE($E35,AB$1-1))=0,"",SUMIFS(RAW_매출A!$J$2:$J$7000,RAW_매출A!$B$2:$B$7000,$A35,RAW_매출A!$A$2:$A$7000,EDATE($E35,AB$1-1))/(INDEX(요약_월별시즈널리티!$F$7:$F$18,MONTH(EDATE($E35,AB$1-1)))/100))),"")</f>
        <v>4643852.4813949829</v>
      </c>
      <c r="AC35" cm="1">
        <f t="array" ref="AC35">IFERROR(IF($A35="","",IF(SUMIFS(RAW_매출A!$J$2:$J$7000,RAW_매출A!$B$2:$B$7000,$A35,RAW_매출A!$A$2:$A$7000,EDATE($E35,AC$1-1))=0,"",SUMIFS(RAW_매출A!$J$2:$J$7000,RAW_매출A!$B$2:$B$7000,$A35,RAW_매출A!$A$2:$A$7000,EDATE($E35,AC$1-1))/(INDEX(요약_월별시즈널리티!$F$7:$F$18,MONTH(EDATE($E35,AC$1-1)))/100))),"")</f>
        <v>4545566.7843813188</v>
      </c>
      <c r="AD35" cm="1">
        <f t="array" ref="AD35">IFERROR(IF($A35="","",IF(SUMIFS(RAW_매출A!$J$2:$J$7000,RAW_매출A!$B$2:$B$7000,$A35,RAW_매출A!$A$2:$A$7000,EDATE($E35,AD$1-1))=0,"",SUMIFS(RAW_매출A!$J$2:$J$7000,RAW_매출A!$B$2:$B$7000,$A35,RAW_매출A!$A$2:$A$7000,EDATE($E35,AD$1-1))/(INDEX(요약_월별시즈널리티!$F$7:$F$18,MONTH(EDATE($E35,AD$1-1)))/100))),"")</f>
        <v>4897724.5259588184</v>
      </c>
      <c r="AE35" cm="1">
        <f t="array" ref="AE35">IFERROR(IF($A35="","",IF(SUMIFS(RAW_매출A!$J$2:$J$7000,RAW_매출A!$B$2:$B$7000,$A35,RAW_매출A!$A$2:$A$7000,EDATE($E35,AE$1-1))=0,"",SUMIFS(RAW_매출A!$J$2:$J$7000,RAW_매출A!$B$2:$B$7000,$A35,RAW_매출A!$A$2:$A$7000,EDATE($E35,AE$1-1))/(INDEX(요약_월별시즈널리티!$F$7:$F$18,MONTH(EDATE($E35,AE$1-1)))/100))),"")</f>
        <v>4694545.5071400404</v>
      </c>
      <c r="AF35" cm="1">
        <f t="array" ref="AF35">IFERROR(IF($A35="","",IF(SUMIFS(RAW_매출A!$J$2:$J$7000,RAW_매출A!$B$2:$B$7000,$A35,RAW_매출A!$A$2:$A$7000,EDATE($E35,AF$1-1))=0,"",SUMIFS(RAW_매출A!$J$2:$J$7000,RAW_매출A!$B$2:$B$7000,$A35,RAW_매출A!$A$2:$A$7000,EDATE($E35,AF$1-1))/(INDEX(요약_월별시즈널리티!$F$7:$F$18,MONTH(EDATE($E35,AF$1-1)))/100))),"")</f>
        <v>4069866.9199999822</v>
      </c>
      <c r="AG35" cm="1">
        <f t="array" ref="AG35">IFERROR(IF($A35="","",IF(SUMIFS(RAW_매출A!$J$2:$J$7000,RAW_매출A!$B$2:$B$7000,$A35,RAW_매출A!$A$2:$A$7000,EDATE($E35,AG$1-1))=0,"",SUMIFS(RAW_매출A!$J$2:$J$7000,RAW_매출A!$B$2:$B$7000,$A35,RAW_매출A!$A$2:$A$7000,EDATE($E35,AG$1-1))/(INDEX(요약_월별시즈널리티!$F$7:$F$18,MONTH(EDATE($E35,AG$1-1)))/100))),"")</f>
        <v>4726083.1426163409</v>
      </c>
      <c r="AH35" cm="1">
        <f t="array" ref="AH35">IFERROR(IF($A35="","",IF(SUMIFS(RAW_매출A!$J$2:$J$7000,RAW_매출A!$B$2:$B$7000,$A35,RAW_매출A!$A$2:$A$7000,EDATE($E35,AH$1-1))=0,"",SUMIFS(RAW_매출A!$J$2:$J$7000,RAW_매출A!$B$2:$B$7000,$A35,RAW_매출A!$A$2:$A$7000,EDATE($E35,AH$1-1))/(INDEX(요약_월별시즈널리티!$F$7:$F$18,MONTH(EDATE($E35,AH$1-1)))/100))),"")</f>
        <v>4239101.1554642357</v>
      </c>
      <c r="AI35" cm="1">
        <f t="array" ref="AI35">IFERROR(IF($A35="","",IF(SUMIFS(RAW_매출A!$J$2:$J$7000,RAW_매출A!$B$2:$B$7000,$A35,RAW_매출A!$A$2:$A$7000,EDATE($E35,AI$1-1))=0,"",SUMIFS(RAW_매출A!$J$2:$J$7000,RAW_매출A!$B$2:$B$7000,$A35,RAW_매출A!$A$2:$A$7000,EDATE($E35,AI$1-1))/(INDEX(요약_월별시즈널리티!$F$7:$F$18,MONTH(EDATE($E35,AI$1-1)))/100))),"")</f>
        <v>4154166.2497187564</v>
      </c>
      <c r="AJ35" cm="1">
        <f t="array" ref="AJ35">IFERROR(IF($A35="","",IF(SUMIFS(RAW_매출A!$J$2:$J$7000,RAW_매출A!$B$2:$B$7000,$A35,RAW_매출A!$A$2:$A$7000,EDATE($E35,AJ$1-1))=0,"",SUMIFS(RAW_매출A!$J$2:$J$7000,RAW_매출A!$B$2:$B$7000,$A35,RAW_매출A!$A$2:$A$7000,EDATE($E35,AJ$1-1))/(INDEX(요약_월별시즈널리티!$F$7:$F$18,MONTH(EDATE($E35,AJ$1-1)))/100))),"")</f>
        <v>4028303.6341308104</v>
      </c>
      <c r="AK35" cm="1">
        <f t="array" ref="AK35">IFERROR(IF($A35="","",IF(SUMIFS(RAW_매출A!$J$2:$J$7000,RAW_매출A!$B$2:$B$7000,$A35,RAW_매출A!$A$2:$A$7000,EDATE($E35,AK$1-1))=0,"",SUMIFS(RAW_매출A!$J$2:$J$7000,RAW_매출A!$B$2:$B$7000,$A35,RAW_매출A!$A$2:$A$7000,EDATE($E35,AK$1-1))/(INDEX(요약_월별시즈널리티!$F$7:$F$18,MONTH(EDATE($E35,AK$1-1)))/100))),"")</f>
        <v>3655564.3563200282</v>
      </c>
      <c r="AL35" cm="1">
        <f t="array" ref="AL35">IFERROR(IF($A35="","",IF(SUMIFS(RAW_매출A!$J$2:$J$7000,RAW_매출A!$B$2:$B$7000,$A35,RAW_매출A!$A$2:$A$7000,EDATE($E35,AL$1-1))=0,"",SUMIFS(RAW_매출A!$J$2:$J$7000,RAW_매출A!$B$2:$B$7000,$A35,RAW_매출A!$A$2:$A$7000,EDATE($E35,AL$1-1))/(INDEX(요약_월별시즈널리티!$F$7:$F$18,MONTH(EDATE($E35,AL$1-1)))/100))),"")</f>
        <v>3651662.3942104438</v>
      </c>
      <c r="AM35" cm="1">
        <f t="array" ref="AM35">IFERROR(IF($A35="","",IF(SUMIFS(RAW_매출A!$J$2:$J$7000,RAW_매출A!$B$2:$B$7000,$A35,RAW_매출A!$A$2:$A$7000,EDATE($E35,AM$1-1))=0,"",SUMIFS(RAW_매출A!$J$2:$J$7000,RAW_매출A!$B$2:$B$7000,$A35,RAW_매출A!$A$2:$A$7000,EDATE($E35,AM$1-1))/(INDEX(요약_월별시즈널리티!$F$7:$F$18,MONTH(EDATE($E35,AM$1-1)))/100))),"")</f>
        <v>4215123.2026260551</v>
      </c>
      <c r="AN35" cm="1">
        <f t="array" ref="AN35">IFERROR(IF($A35="","",IF(SUMIFS(RAW_매출A!$J$2:$J$7000,RAW_매출A!$B$2:$B$7000,$A35,RAW_매출A!$A$2:$A$7000,EDATE($E35,AN$1-1))=0,"",SUMIFS(RAW_매출A!$J$2:$J$7000,RAW_매출A!$B$2:$B$7000,$A35,RAW_매출A!$A$2:$A$7000,EDATE($E35,AN$1-1))/(INDEX(요약_월별시즈널리티!$F$7:$F$18,MONTH(EDATE($E35,AN$1-1)))/100))),"")</f>
        <v>4538855.0503481645</v>
      </c>
      <c r="AO35" cm="1">
        <f t="array" ref="AO35">IFERROR(IF($A35="","",IF(SUMIFS(RAW_매출A!$J$2:$J$7000,RAW_매출A!$B$2:$B$7000,$A35,RAW_매출A!$A$2:$A$7000,EDATE($E35,AO$1-1))=0,"",SUMIFS(RAW_매출A!$J$2:$J$7000,RAW_매출A!$B$2:$B$7000,$A35,RAW_매출A!$A$2:$A$7000,EDATE($E35,AO$1-1))/(INDEX(요약_월별시즈널리티!$F$7:$F$18,MONTH(EDATE($E35,AO$1-1)))/100))),"")</f>
        <v>4633606.9108028319</v>
      </c>
      <c r="AP35" cm="1">
        <f t="array" ref="AP35">IFERROR(IF($A35="","",IF(SUMIFS(RAW_매출A!$J$2:$J$7000,RAW_매출A!$B$2:$B$7000,$A35,RAW_매출A!$A$2:$A$7000,EDATE($E35,AP$1-1))=0,"",SUMIFS(RAW_매출A!$J$2:$J$7000,RAW_매출A!$B$2:$B$7000,$A35,RAW_매출A!$A$2:$A$7000,EDATE($E35,AP$1-1))/(INDEX(요약_월별시즈널리티!$F$7:$F$18,MONTH(EDATE($E35,AP$1-1)))/100))),"")</f>
        <v>4763662.2315798551</v>
      </c>
      <c r="AQ35" cm="1">
        <f t="array" ref="AQ35">IFERROR(IF($A35="","",IF(SUMIFS(RAW_매출A!$J$2:$J$7000,RAW_매출A!$B$2:$B$7000,$A35,RAW_매출A!$A$2:$A$7000,EDATE($E35,AQ$1-1))=0,"",SUMIFS(RAW_매출A!$J$2:$J$7000,RAW_매출A!$B$2:$B$7000,$A35,RAW_매출A!$A$2:$A$7000,EDATE($E35,AQ$1-1))/(INDEX(요약_월별시즈널리티!$F$7:$F$18,MONTH(EDATE($E35,AQ$1-1)))/100))),"")</f>
        <v>4117438.617019407</v>
      </c>
      <c r="AR35" cm="1">
        <f t="array" ref="AR35">IFERROR(IF($A35="","",IF(SUMIFS(RAW_매출A!$J$2:$J$7000,RAW_매출A!$B$2:$B$7000,$A35,RAW_매출A!$A$2:$A$7000,EDATE($E35,AR$1-1))=0,"",SUMIFS(RAW_매출A!$J$2:$J$7000,RAW_매출A!$B$2:$B$7000,$A35,RAW_매출A!$A$2:$A$7000,EDATE($E35,AR$1-1))/(INDEX(요약_월별시즈널리티!$F$7:$F$18,MONTH(EDATE($E35,AR$1-1)))/100))),"")</f>
        <v>4270762.6028052019</v>
      </c>
      <c r="AS35" cm="1">
        <f t="array" ref="AS35">IFERROR(IF($A35="","",IF(SUMIFS(RAW_매출A!$J$2:$J$7000,RAW_매출A!$B$2:$B$7000,$A35,RAW_매출A!$A$2:$A$7000,EDATE($E35,AS$1-1))=0,"",SUMIFS(RAW_매출A!$J$2:$J$7000,RAW_매출A!$B$2:$B$7000,$A35,RAW_매출A!$A$2:$A$7000,EDATE($E35,AS$1-1))/(INDEX(요약_월별시즈널리티!$F$7:$F$18,MONTH(EDATE($E35,AS$1-1)))/100))),"")</f>
        <v>3929664.7656887067</v>
      </c>
      <c r="AT35" cm="1">
        <f t="array" ref="AT35">IFERROR(IF($A35="","",IF(SUMIFS(RAW_매출A!$J$2:$J$7000,RAW_매출A!$B$2:$B$7000,$A35,RAW_매출A!$A$2:$A$7000,EDATE($E35,AT$1-1))=0,"",SUMIFS(RAW_매출A!$J$2:$J$7000,RAW_매출A!$B$2:$B$7000,$A35,RAW_매출A!$A$2:$A$7000,EDATE($E35,AT$1-1))/(INDEX(요약_월별시즈널리티!$F$7:$F$18,MONTH(EDATE($E35,AT$1-1)))/100))),"")</f>
        <v>4012907.3118505101</v>
      </c>
      <c r="AU35" cm="1">
        <f t="array" ref="AU35">IFERROR(IF($A35="","",IF(SUMIFS(RAW_매출A!$J$2:$J$7000,RAW_매출A!$B$2:$B$7000,$A35,RAW_매출A!$A$2:$A$7000,EDATE($E35,AU$1-1))=0,"",SUMIFS(RAW_매출A!$J$2:$J$7000,RAW_매출A!$B$2:$B$7000,$A35,RAW_매출A!$A$2:$A$7000,EDATE($E35,AU$1-1))/(INDEX(요약_월별시즈널리티!$F$7:$F$18,MONTH(EDATE($E35,AU$1-1)))/100))),"")</f>
        <v>3902317.48633812</v>
      </c>
      <c r="AV35" cm="1">
        <f t="array" ref="AV35">IFERROR(IF($A35="","",IF(SUMIFS(RAW_매출A!$J$2:$J$7000,RAW_매출A!$B$2:$B$7000,$A35,RAW_매출A!$A$2:$A$7000,EDATE($E35,AV$1-1))=0,"",SUMIFS(RAW_매출A!$J$2:$J$7000,RAW_매출A!$B$2:$B$7000,$A35,RAW_매출A!$A$2:$A$7000,EDATE($E35,AV$1-1))/(INDEX(요약_월별시즈널리티!$F$7:$F$18,MONTH(EDATE($E35,AV$1-1)))/100))),"")</f>
        <v>3940081.4920479883</v>
      </c>
      <c r="AW35" cm="1">
        <f t="array" ref="AW35">IFERROR(IF($A35="","",IF(SUMIFS(RAW_매출A!$J$2:$J$7000,RAW_매출A!$B$2:$B$7000,$A35,RAW_매출A!$A$2:$A$7000,EDATE($E35,AW$1-1))=0,"",SUMIFS(RAW_매출A!$J$2:$J$7000,RAW_매출A!$B$2:$B$7000,$A35,RAW_매출A!$A$2:$A$7000,EDATE($E35,AW$1-1))/(INDEX(요약_월별시즈널리티!$F$7:$F$18,MONTH(EDATE($E35,AW$1-1)))/100))),"")</f>
        <v>4309174.5375734018</v>
      </c>
      <c r="AX35" cm="1">
        <f t="array" ref="AX35">IFERROR(IF($A35="","",IF(SUMIFS(RAW_매출A!$J$2:$J$7000,RAW_매출A!$B$2:$B$7000,$A35,RAW_매출A!$A$2:$A$7000,EDATE($E35,AX$1-1))=0,"",SUMIFS(RAW_매출A!$J$2:$J$7000,RAW_매출A!$B$2:$B$7000,$A35,RAW_매출A!$A$2:$A$7000,EDATE($E35,AX$1-1))/(INDEX(요약_월별시즈널리티!$F$7:$F$18,MONTH(EDATE($E35,AX$1-1)))/100))),"")</f>
        <v>3503924.7775428942</v>
      </c>
      <c r="AY35" cm="1">
        <f t="array" ref="AY35">IFERROR(IF($A35="","",IF(SUMIFS(RAW_매출A!$J$2:$J$7000,RAW_매출A!$B$2:$B$7000,$A35,RAW_매출A!$A$2:$A$7000,EDATE($E35,AY$1-1))=0,"",SUMIFS(RAW_매출A!$J$2:$J$7000,RAW_매출A!$B$2:$B$7000,$A35,RAW_매출A!$A$2:$A$7000,EDATE($E35,AY$1-1))/(INDEX(요약_월별시즈널리티!$F$7:$F$18,MONTH(EDATE($E35,AY$1-1)))/100))),"")</f>
        <v>4204654.1629180964</v>
      </c>
      <c r="AZ35" cm="1">
        <f t="array" ref="AZ35">IFERROR(IF($A35="","",IF(SUMIFS(RAW_매출A!$J$2:$J$7000,RAW_매출A!$B$2:$B$7000,$A35,RAW_매출A!$A$2:$A$7000,EDATE($E35,AZ$1-1))=0,"",SUMIFS(RAW_매출A!$J$2:$J$7000,RAW_매출A!$B$2:$B$7000,$A35,RAW_매출A!$A$2:$A$7000,EDATE($E35,AZ$1-1))/(INDEX(요약_월별시즈널리티!$F$7:$F$18,MONTH(EDATE($E35,AZ$1-1)))/100))),"")</f>
        <v>4245348.6721936744</v>
      </c>
      <c r="BA35" cm="1">
        <f t="array" ref="BA35">IFERROR(IF($A35="","",IF(SUMIFS(RAW_매출A!$J$2:$J$7000,RAW_매출A!$B$2:$B$7000,$A35,RAW_매출A!$A$2:$A$7000,EDATE($E35,BA$1-1))=0,"",SUMIFS(RAW_매출A!$J$2:$J$7000,RAW_매출A!$B$2:$B$7000,$A35,RAW_매출A!$A$2:$A$7000,EDATE($E35,BA$1-1))/(INDEX(요약_월별시즈널리티!$F$7:$F$18,MONTH(EDATE($E35,BA$1-1)))/100))),"")</f>
        <v>4151706.8523644707</v>
      </c>
      <c r="BB35" cm="1">
        <f t="array" ref="BB35">IFERROR(IF($A35="","",IF(SUMIFS(RAW_매출A!$J$2:$J$7000,RAW_매출A!$B$2:$B$7000,$A35,RAW_매출A!$A$2:$A$7000,EDATE($E35,BB$1-1))=0,"",SUMIFS(RAW_매출A!$J$2:$J$7000,RAW_매출A!$B$2:$B$7000,$A35,RAW_매출A!$A$2:$A$7000,EDATE($E35,BB$1-1))/(INDEX(요약_월별시즈널리티!$F$7:$F$18,MONTH(EDATE($E35,BB$1-1)))/100))),"")</f>
        <v>3740552.521134234</v>
      </c>
      <c r="BC35" cm="1">
        <f t="array" ref="BC35">IFERROR(IF($A35="","",IF(SUMIFS(RAW_매출A!$J$2:$J$7000,RAW_매출A!$B$2:$B$7000,$A35,RAW_매출A!$A$2:$A$7000,EDATE($E35,BC$1-1))=0,"",SUMIFS(RAW_매출A!$J$2:$J$7000,RAW_매출A!$B$2:$B$7000,$A35,RAW_매출A!$A$2:$A$7000,EDATE($E35,BC$1-1))/(INDEX(요약_월별시즈널리티!$F$7:$F$18,MONTH(EDATE($E35,BC$1-1)))/100))),"")</f>
        <v>3956752.5764222411</v>
      </c>
      <c r="BD35" cm="1">
        <f t="array" ref="BD35">IFERROR(IF($A35="","",IF(SUMIFS(RAW_매출A!$J$2:$J$7000,RAW_매출A!$B$2:$B$7000,$A35,RAW_매출A!$A$2:$A$7000,EDATE($E35,BD$1-1))=0,"",SUMIFS(RAW_매출A!$J$2:$J$7000,RAW_매출A!$B$2:$B$7000,$A35,RAW_매출A!$A$2:$A$7000,EDATE($E35,BD$1-1))/(INDEX(요약_월별시즈널리티!$F$7:$F$18,MONTH(EDATE($E35,BD$1-1)))/100))),"")</f>
        <v>3835318.3645702642</v>
      </c>
      <c r="BE35" cm="1">
        <f t="array" ref="BE35">IFERROR(IF($A35="","",IF(SUMIFS(RAW_매출A!$J$2:$J$7000,RAW_매출A!$B$2:$B$7000,$A35,RAW_매출A!$A$2:$A$7000,EDATE($E35,BE$1-1))=0,"",SUMIFS(RAW_매출A!$J$2:$J$7000,RAW_매출A!$B$2:$B$7000,$A35,RAW_매출A!$A$2:$A$7000,EDATE($E35,BE$1-1))/(INDEX(요약_월별시즈널리티!$F$7:$F$18,MONTH(EDATE($E35,BE$1-1)))/100))),"")</f>
        <v>3805083.4868585407</v>
      </c>
      <c r="BF35" cm="1">
        <f t="array" ref="BF35">IFERROR(IF($A35="","",IF(SUMIFS(RAW_매출A!$J$2:$J$7000,RAW_매출A!$B$2:$B$7000,$A35,RAW_매출A!$A$2:$A$7000,EDATE($E35,BF$1-1))=0,"",SUMIFS(RAW_매출A!$J$2:$J$7000,RAW_매출A!$B$2:$B$7000,$A35,RAW_매출A!$A$2:$A$7000,EDATE($E35,BF$1-1))/(INDEX(요약_월별시즈널리티!$F$7:$F$18,MONTH(EDATE($E35,BF$1-1)))/100))),"")</f>
        <v>4826360.4252952617</v>
      </c>
      <c r="BG35" cm="1">
        <f t="array" ref="BG35">IFERROR(IF($A35="","",IF(SUMIFS(RAW_매출A!$J$2:$J$7000,RAW_매출A!$B$2:$B$7000,$A35,RAW_매출A!$A$2:$A$7000,EDATE($E35,BG$1-1))=0,"",SUMIFS(RAW_매출A!$J$2:$J$7000,RAW_매출A!$B$2:$B$7000,$A35,RAW_매출A!$A$2:$A$7000,EDATE($E35,BG$1-1))/(INDEX(요약_월별시즈널리티!$F$7:$F$18,MONTH(EDATE($E35,BG$1-1)))/100))),"")</f>
        <v>4074235.0293295099</v>
      </c>
      <c r="BH35" cm="1">
        <f t="array" ref="BH35">IFERROR(IF($A35="","",IF(SUMIFS(RAW_매출A!$J$2:$J$7000,RAW_매출A!$B$2:$B$7000,$A35,RAW_매출A!$A$2:$A$7000,EDATE($E35,BH$1-1))=0,"",SUMIFS(RAW_매출A!$J$2:$J$7000,RAW_매출A!$B$2:$B$7000,$A35,RAW_매출A!$A$2:$A$7000,EDATE($E35,BH$1-1))/(INDEX(요약_월별시즈널리티!$F$7:$F$18,MONTH(EDATE($E35,BH$1-1)))/100))),"")</f>
        <v>4594999.8354859203</v>
      </c>
      <c r="BI35" cm="1">
        <f t="array" ref="BI35">IFERROR(IF($A35="","",IF(SUMIFS(RAW_매출A!$J$2:$J$7000,RAW_매출A!$B$2:$B$7000,$A35,RAW_매출A!$A$2:$A$7000,EDATE($E35,BI$1-1))=0,"",SUMIFS(RAW_매출A!$J$2:$J$7000,RAW_매출A!$B$2:$B$7000,$A35,RAW_매출A!$A$2:$A$7000,EDATE($E35,BI$1-1))/(INDEX(요약_월별시즈널리티!$F$7:$F$18,MONTH(EDATE($E35,BI$1-1)))/100))),"")</f>
        <v>4376534.3547805604</v>
      </c>
      <c r="BJ35" cm="1">
        <f t="array" ref="BJ35">IFERROR(IF($A35="","",IF(SUMIFS(RAW_매출A!$J$2:$J$7000,RAW_매출A!$B$2:$B$7000,$A35,RAW_매출A!$A$2:$A$7000,EDATE($E35,BJ$1-1))=0,"",SUMIFS(RAW_매출A!$J$2:$J$7000,RAW_매출A!$B$2:$B$7000,$A35,RAW_매출A!$A$2:$A$7000,EDATE($E35,BJ$1-1))/(INDEX(요약_월별시즈널리티!$F$7:$F$18,MONTH(EDATE($E35,BJ$1-1)))/100))),"")</f>
        <v>4033219.5154177998</v>
      </c>
      <c r="BK35" cm="1">
        <f t="array" ref="BK35">IFERROR(IF($A35="","",IF(SUMIFS(RAW_매출A!$J$2:$J$7000,RAW_매출A!$B$2:$B$7000,$A35,RAW_매출A!$A$2:$A$7000,EDATE($E35,BK$1-1))=0,"",SUMIFS(RAW_매출A!$J$2:$J$7000,RAW_매출A!$B$2:$B$7000,$A35,RAW_매출A!$A$2:$A$7000,EDATE($E35,BK$1-1))/(INDEX(요약_월별시즈널리티!$F$7:$F$18,MONTH(EDATE($E35,BK$1-1)))/100))),"")</f>
        <v>5289907.9948057765</v>
      </c>
      <c r="BL35" cm="1">
        <f t="array" ref="BL35">IFERROR(IF($A35="","",IF(SUMIFS(RAW_매출A!$J$2:$J$7000,RAW_매출A!$B$2:$B$7000,$A35,RAW_매출A!$A$2:$A$7000,EDATE($E35,BL$1-1))=0,"",SUMIFS(RAW_매출A!$J$2:$J$7000,RAW_매출A!$B$2:$B$7000,$A35,RAW_매출A!$A$2:$A$7000,EDATE($E35,BL$1-1))/(INDEX(요약_월별시즈널리티!$F$7:$F$18,MONTH(EDATE($E35,BL$1-1)))/100))),"")</f>
        <v>4638833.9601144399</v>
      </c>
      <c r="BM35" cm="1">
        <f t="array" ref="BM35">IFERROR(IF($A35="","",IF(SUMIFS(RAW_매출A!$J$2:$J$7000,RAW_매출A!$B$2:$B$7000,$A35,RAW_매출A!$A$2:$A$7000,EDATE($E35,BM$1-1))=0,"",SUMIFS(RAW_매출A!$J$2:$J$7000,RAW_매출A!$B$2:$B$7000,$A35,RAW_매출A!$A$2:$A$7000,EDATE($E35,BM$1-1))/(INDEX(요약_월별시즈널리티!$F$7:$F$18,MONTH(EDATE($E35,BM$1-1)))/100))),"")</f>
        <v>4543570.3162894696</v>
      </c>
      <c r="BN35" cm="1">
        <f t="array" ref="BN35">IFERROR(IF($A35="","",IF(SUMIFS(RAW_매출A!$J$2:$J$7000,RAW_매출A!$B$2:$B$7000,$A35,RAW_매출A!$A$2:$A$7000,EDATE($E35,BN$1-1))=0,"",SUMIFS(RAW_매출A!$J$2:$J$7000,RAW_매출A!$B$2:$B$7000,$A35,RAW_매출A!$A$2:$A$7000,EDATE($E35,BN$1-1))/(INDEX(요약_월별시즈널리티!$F$7:$F$18,MONTH(EDATE($E35,BN$1-1)))/100))),"")</f>
        <v>4954843.7473097378</v>
      </c>
    </row>
    <row r="36" spans="1:66" x14ac:dyDescent="0.3">
      <c r="A36" t="str">
        <f>세팅!A37</f>
        <v>(1024) #인헌그린점</v>
      </c>
      <c r="B36" t="str">
        <f>세팅!B37</f>
        <v>150-1</v>
      </c>
      <c r="C36">
        <f t="shared" si="0"/>
        <v>1</v>
      </c>
      <c r="D36" t="str">
        <f t="shared" si="1"/>
        <v>1</v>
      </c>
      <c r="E36" s="1">
        <f>세팅!D37</f>
        <v>44317</v>
      </c>
      <c r="F36">
        <f t="shared" si="2"/>
        <v>1952313.4403069348</v>
      </c>
      <c r="G36" cm="1">
        <f t="array" ref="G36">IFERROR(IF($A36="","",IF(SUMIFS(RAW_매출A!$J$2:$J$7000,RAW_매출A!$B$2:$B$7000,$A36,RAW_매출A!$A$2:$A$7000,EDATE($E36,G$1-1))=0,"",SUMIFS(RAW_매출A!$J$2:$J$7000,RAW_매출A!$B$2:$B$7000,$A36,RAW_매출A!$A$2:$A$7000,EDATE($E36,G$1-1))/(INDEX(요약_월별시즈널리티!$F$7:$F$18,MONTH(EDATE($E36,G$1-1)))/100))),"")</f>
        <v>2075603.1586202909</v>
      </c>
      <c r="H36" cm="1">
        <f t="array" ref="H36">IFERROR(IF($A36="","",IF(SUMIFS(RAW_매출A!$J$2:$J$7000,RAW_매출A!$B$2:$B$7000,$A36,RAW_매출A!$A$2:$A$7000,EDATE($E36,H$1-1))=0,"",SUMIFS(RAW_매출A!$J$2:$J$7000,RAW_매출A!$B$2:$B$7000,$A36,RAW_매출A!$A$2:$A$7000,EDATE($E36,H$1-1))/(INDEX(요약_월별시즈널리티!$F$7:$F$18,MONTH(EDATE($E36,H$1-1)))/100))),"")</f>
        <v>1878071.5735227496</v>
      </c>
      <c r="I36" cm="1">
        <f t="array" ref="I36">IFERROR(IF($A36="","",IF(SUMIFS(RAW_매출A!$J$2:$J$7000,RAW_매출A!$B$2:$B$7000,$A36,RAW_매출A!$A$2:$A$7000,EDATE($E36,I$1-1))=0,"",SUMIFS(RAW_매출A!$J$2:$J$7000,RAW_매출A!$B$2:$B$7000,$A36,RAW_매출A!$A$2:$A$7000,EDATE($E36,I$1-1))/(INDEX(요약_월별시즈널리티!$F$7:$F$18,MONTH(EDATE($E36,I$1-1)))/100))),"")</f>
        <v>2060592.1205173526</v>
      </c>
      <c r="J36" s="28" cm="1">
        <f t="array" ref="J36">IFERROR(IF($A36="","",IF(SUMIFS(RAW_매출A!$J$2:$J$7000,RAW_매출A!$B$2:$B$7000,$A36,RAW_매출A!$A$2:$A$7000,EDATE($E36,J$1-1))=0,"",SUMIFS(RAW_매출A!$J$2:$J$7000,RAW_매출A!$B$2:$B$7000,$A36,RAW_매출A!$A$2:$A$7000,EDATE($E36,J$1-1))/(INDEX(요약_월별시즈널리티!$F$7:$F$18,MONTH(EDATE($E36,J$1-1)))/100))),"")</f>
        <v>1765099.8662032876</v>
      </c>
      <c r="K36" s="28" cm="1">
        <f t="array" ref="K36">IFERROR(IF($A36="","",IF(SUMIFS(RAW_매출A!$J$2:$J$7000,RAW_매출A!$B$2:$B$7000,$A36,RAW_매출A!$A$2:$A$7000,EDATE($E36,K$1-1))=0,"",SUMIFS(RAW_매출A!$J$2:$J$7000,RAW_매출A!$B$2:$B$7000,$A36,RAW_매출A!$A$2:$A$7000,EDATE($E36,K$1-1))/(INDEX(요약_월별시즈널리티!$F$7:$F$18,MONTH(EDATE($E36,K$1-1)))/100))),"")</f>
        <v>2100703.9340834902</v>
      </c>
      <c r="L36" s="28" cm="1">
        <f t="array" ref="L36">IFERROR(IF($A36="","",IF(SUMIFS(RAW_매출A!$J$2:$J$7000,RAW_매출A!$B$2:$B$7000,$A36,RAW_매출A!$A$2:$A$7000,EDATE($E36,L$1-1))=0,"",SUMIFS(RAW_매출A!$J$2:$J$7000,RAW_매출A!$B$2:$B$7000,$A36,RAW_매출A!$A$2:$A$7000,EDATE($E36,L$1-1))/(INDEX(요약_월별시즈널리티!$F$7:$F$18,MONTH(EDATE($E36,L$1-1)))/100))),"")</f>
        <v>1518150.9819684655</v>
      </c>
      <c r="M36" s="28" cm="1">
        <f t="array" ref="M36">IFERROR(IF($A36="","",IF(SUMIFS(RAW_매출A!$J$2:$J$7000,RAW_매출A!$B$2:$B$7000,$A36,RAW_매출A!$A$2:$A$7000,EDATE($E36,M$1-1))=0,"",SUMIFS(RAW_매출A!$J$2:$J$7000,RAW_매출A!$B$2:$B$7000,$A36,RAW_매출A!$A$2:$A$7000,EDATE($E36,M$1-1))/(INDEX(요약_월별시즈널리티!$F$7:$F$18,MONTH(EDATE($E36,M$1-1)))/100))),"")</f>
        <v>1757137.4532835491</v>
      </c>
      <c r="N36" s="28" cm="1">
        <f t="array" ref="N36">IFERROR(IF($A36="","",IF(SUMIFS(RAW_매출A!$J$2:$J$7000,RAW_매출A!$B$2:$B$7000,$A36,RAW_매출A!$A$2:$A$7000,EDATE($E36,N$1-1))=0,"",SUMIFS(RAW_매출A!$J$2:$J$7000,RAW_매출A!$B$2:$B$7000,$A36,RAW_매출A!$A$2:$A$7000,EDATE($E36,N$1-1))/(INDEX(요약_월별시즈널리티!$F$7:$F$18,MONTH(EDATE($E36,N$1-1)))/100))),"")</f>
        <v>2103611.0136922142</v>
      </c>
      <c r="O36" s="28" cm="1">
        <f t="array" ref="O36">IFERROR(IF($A36="","",IF(SUMIFS(RAW_매출A!$J$2:$J$7000,RAW_매출A!$B$2:$B$7000,$A36,RAW_매출A!$A$2:$A$7000,EDATE($E36,O$1-1))=0,"",SUMIFS(RAW_매출A!$J$2:$J$7000,RAW_매출A!$B$2:$B$7000,$A36,RAW_매출A!$A$2:$A$7000,EDATE($E36,O$1-1))/(INDEX(요약_월별시즈널리티!$F$7:$F$18,MONTH(EDATE($E36,O$1-1)))/100))),"")</f>
        <v>2469177.3926106016</v>
      </c>
      <c r="P36" cm="1">
        <f t="array" ref="P36">IFERROR(IF($A36="","",IF(SUMIFS(RAW_매출A!$J$2:$J$7000,RAW_매출A!$B$2:$B$7000,$A36,RAW_매출A!$A$2:$A$7000,EDATE($E36,P$1-1))=0,"",SUMIFS(RAW_매출A!$J$2:$J$7000,RAW_매출A!$B$2:$B$7000,$A36,RAW_매출A!$A$2:$A$7000,EDATE($E36,P$1-1))/(INDEX(요약_월별시즈널리티!$F$7:$F$18,MONTH(EDATE($E36,P$1-1)))/100))),"")</f>
        <v>2154167.6333526317</v>
      </c>
      <c r="Q36" cm="1">
        <f t="array" ref="Q36">IFERROR(IF($A36="","",IF(SUMIFS(RAW_매출A!$J$2:$J$7000,RAW_매출A!$B$2:$B$7000,$A36,RAW_매출A!$A$2:$A$7000,EDATE($E36,Q$1-1))=0,"",SUMIFS(RAW_매출A!$J$2:$J$7000,RAW_매출A!$B$2:$B$7000,$A36,RAW_매출A!$A$2:$A$7000,EDATE($E36,Q$1-1))/(INDEX(요약_월별시즈널리티!$F$7:$F$18,MONTH(EDATE($E36,Q$1-1)))/100))),"")</f>
        <v>2347084.9366399082</v>
      </c>
      <c r="R36" cm="1">
        <f t="array" ref="R36">IFERROR(IF($A36="","",IF(SUMIFS(RAW_매출A!$J$2:$J$7000,RAW_매출A!$B$2:$B$7000,$A36,RAW_매출A!$A$2:$A$7000,EDATE($E36,R$1-1))=0,"",SUMIFS(RAW_매출A!$J$2:$J$7000,RAW_매출A!$B$2:$B$7000,$A36,RAW_매출A!$A$2:$A$7000,EDATE($E36,R$1-1))/(INDEX(요약_월별시즈널리티!$F$7:$F$18,MONTH(EDATE($E36,R$1-1)))/100))),"")</f>
        <v>2489535.8739740313</v>
      </c>
      <c r="S36" cm="1">
        <f t="array" ref="S36">IFERROR(IF($A36="","",IF(SUMIFS(RAW_매출A!$J$2:$J$7000,RAW_매출A!$B$2:$B$7000,$A36,RAW_매출A!$A$2:$A$7000,EDATE($E36,S$1-1))=0,"",SUMIFS(RAW_매출A!$J$2:$J$7000,RAW_매출A!$B$2:$B$7000,$A36,RAW_매출A!$A$2:$A$7000,EDATE($E36,S$1-1))/(INDEX(요약_월별시즈널리티!$F$7:$F$18,MONTH(EDATE($E36,S$1-1)))/100))),"")</f>
        <v>1918817.7714213554</v>
      </c>
      <c r="T36" cm="1">
        <f t="array" ref="T36">IFERROR(IF($A36="","",IF(SUMIFS(RAW_매출A!$J$2:$J$7000,RAW_매출A!$B$2:$B$7000,$A36,RAW_매출A!$A$2:$A$7000,EDATE($E36,T$1-1))=0,"",SUMIFS(RAW_매출A!$J$2:$J$7000,RAW_매출A!$B$2:$B$7000,$A36,RAW_매출A!$A$2:$A$7000,EDATE($E36,T$1-1))/(INDEX(요약_월별시즈널리티!$F$7:$F$18,MONTH(EDATE($E36,T$1-1)))/100))),"")</f>
        <v>2284581.5408165897</v>
      </c>
      <c r="U36" cm="1">
        <f t="array" ref="U36">IFERROR(IF($A36="","",IF(SUMIFS(RAW_매출A!$J$2:$J$7000,RAW_매출A!$B$2:$B$7000,$A36,RAW_매출A!$A$2:$A$7000,EDATE($E36,U$1-1))=0,"",SUMIFS(RAW_매출A!$J$2:$J$7000,RAW_매출A!$B$2:$B$7000,$A36,RAW_매출A!$A$2:$A$7000,EDATE($E36,U$1-1))/(INDEX(요약_월별시즈널리티!$F$7:$F$18,MONTH(EDATE($E36,U$1-1)))/100))),"")</f>
        <v>2195099.0146151013</v>
      </c>
      <c r="V36" cm="1">
        <f t="array" ref="V36">IFERROR(IF($A36="","",IF(SUMIFS(RAW_매출A!$J$2:$J$7000,RAW_매출A!$B$2:$B$7000,$A36,RAW_매출A!$A$2:$A$7000,EDATE($E36,V$1-1))=0,"",SUMIFS(RAW_매출A!$J$2:$J$7000,RAW_매출A!$B$2:$B$7000,$A36,RAW_매출A!$A$2:$A$7000,EDATE($E36,V$1-1))/(INDEX(요약_월별시즈널리티!$F$7:$F$18,MONTH(EDATE($E36,V$1-1)))/100))),"")</f>
        <v>2326321.6591050327</v>
      </c>
      <c r="W36" cm="1">
        <f t="array" ref="W36">IFERROR(IF($A36="","",IF(SUMIFS(RAW_매출A!$J$2:$J$7000,RAW_매출A!$B$2:$B$7000,$A36,RAW_매출A!$A$2:$A$7000,EDATE($E36,W$1-1))=0,"",SUMIFS(RAW_매출A!$J$2:$J$7000,RAW_매출A!$B$2:$B$7000,$A36,RAW_매출A!$A$2:$A$7000,EDATE($E36,W$1-1))/(INDEX(요약_월별시즈널리티!$F$7:$F$18,MONTH(EDATE($E36,W$1-1)))/100))),"")</f>
        <v>2452668.9730085232</v>
      </c>
      <c r="X36" cm="1">
        <f t="array" ref="X36">IFERROR(IF($A36="","",IF(SUMIFS(RAW_매출A!$J$2:$J$7000,RAW_매출A!$B$2:$B$7000,$A36,RAW_매출A!$A$2:$A$7000,EDATE($E36,X$1-1))=0,"",SUMIFS(RAW_매출A!$J$2:$J$7000,RAW_매출A!$B$2:$B$7000,$A36,RAW_매출A!$A$2:$A$7000,EDATE($E36,X$1-1))/(INDEX(요약_월별시즈널리티!$F$7:$F$18,MONTH(EDATE($E36,X$1-1)))/100))),"")</f>
        <v>2243704.1351834359</v>
      </c>
      <c r="Y36" cm="1">
        <f t="array" ref="Y36">IFERROR(IF($A36="","",IF(SUMIFS(RAW_매출A!$J$2:$J$7000,RAW_매출A!$B$2:$B$7000,$A36,RAW_매출A!$A$2:$A$7000,EDATE($E36,Y$1-1))=0,"",SUMIFS(RAW_매출A!$J$2:$J$7000,RAW_매출A!$B$2:$B$7000,$A36,RAW_매출A!$A$2:$A$7000,EDATE($E36,Y$1-1))/(INDEX(요약_월별시즈널리티!$F$7:$F$18,MONTH(EDATE($E36,Y$1-1)))/100))),"")</f>
        <v>2268891.490186072</v>
      </c>
      <c r="Z36" cm="1">
        <f t="array" ref="Z36">IFERROR(IF($A36="","",IF(SUMIFS(RAW_매출A!$J$2:$J$7000,RAW_매출A!$B$2:$B$7000,$A36,RAW_매출A!$A$2:$A$7000,EDATE($E36,Z$1-1))=0,"",SUMIFS(RAW_매출A!$J$2:$J$7000,RAW_매출A!$B$2:$B$7000,$A36,RAW_매출A!$A$2:$A$7000,EDATE($E36,Z$1-1))/(INDEX(요약_월별시즈널리티!$F$7:$F$18,MONTH(EDATE($E36,Z$1-1)))/100))),"")</f>
        <v>3435436.6920485767</v>
      </c>
      <c r="AA36" cm="1">
        <f t="array" ref="AA36">IFERROR(IF($A36="","",IF(SUMIFS(RAW_매출A!$J$2:$J$7000,RAW_매출A!$B$2:$B$7000,$A36,RAW_매출A!$A$2:$A$7000,EDATE($E36,AA$1-1))=0,"",SUMIFS(RAW_매출A!$J$2:$J$7000,RAW_매출A!$B$2:$B$7000,$A36,RAW_매출A!$A$2:$A$7000,EDATE($E36,AA$1-1))/(INDEX(요약_월별시즈널리티!$F$7:$F$18,MONTH(EDATE($E36,AA$1-1)))/100))),"")</f>
        <v>3786540.7103214324</v>
      </c>
      <c r="AB36" cm="1">
        <f t="array" ref="AB36">IFERROR(IF($A36="","",IF(SUMIFS(RAW_매출A!$J$2:$J$7000,RAW_매출A!$B$2:$B$7000,$A36,RAW_매출A!$A$2:$A$7000,EDATE($E36,AB$1-1))=0,"",SUMIFS(RAW_매출A!$J$2:$J$7000,RAW_매출A!$B$2:$B$7000,$A36,RAW_매출A!$A$2:$A$7000,EDATE($E36,AB$1-1))/(INDEX(요약_월별시즈널리티!$F$7:$F$18,MONTH(EDATE($E36,AB$1-1)))/100))),"")</f>
        <v>2768372.9446852622</v>
      </c>
      <c r="AC36" cm="1">
        <f t="array" ref="AC36">IFERROR(IF($A36="","",IF(SUMIFS(RAW_매출A!$J$2:$J$7000,RAW_매출A!$B$2:$B$7000,$A36,RAW_매출A!$A$2:$A$7000,EDATE($E36,AC$1-1))=0,"",SUMIFS(RAW_매출A!$J$2:$J$7000,RAW_매출A!$B$2:$B$7000,$A36,RAW_매출A!$A$2:$A$7000,EDATE($E36,AC$1-1))/(INDEX(요약_월별시즈널리티!$F$7:$F$18,MONTH(EDATE($E36,AC$1-1)))/100))),"")</f>
        <v>2639660.1317496225</v>
      </c>
      <c r="AD36" cm="1">
        <f t="array" ref="AD36">IFERROR(IF($A36="","",IF(SUMIFS(RAW_매출A!$J$2:$J$7000,RAW_매출A!$B$2:$B$7000,$A36,RAW_매출A!$A$2:$A$7000,EDATE($E36,AD$1-1))=0,"",SUMIFS(RAW_매출A!$J$2:$J$7000,RAW_매출A!$B$2:$B$7000,$A36,RAW_매출A!$A$2:$A$7000,EDATE($E36,AD$1-1))/(INDEX(요약_월별시즈널리티!$F$7:$F$18,MONTH(EDATE($E36,AD$1-1)))/100))),"")</f>
        <v>2729017.9504289925</v>
      </c>
      <c r="AE36" cm="1">
        <f t="array" ref="AE36">IFERROR(IF($A36="","",IF(SUMIFS(RAW_매출A!$J$2:$J$7000,RAW_매출A!$B$2:$B$7000,$A36,RAW_매출A!$A$2:$A$7000,EDATE($E36,AE$1-1))=0,"",SUMIFS(RAW_매출A!$J$2:$J$7000,RAW_매출A!$B$2:$B$7000,$A36,RAW_매출A!$A$2:$A$7000,EDATE($E36,AE$1-1))/(INDEX(요약_월별시즈널리티!$F$7:$F$18,MONTH(EDATE($E36,AE$1-1)))/100))),"")</f>
        <v>2740137.8324501617</v>
      </c>
      <c r="AF36" cm="1">
        <f t="array" ref="AF36">IFERROR(IF($A36="","",IF(SUMIFS(RAW_매출A!$J$2:$J$7000,RAW_매출A!$B$2:$B$7000,$A36,RAW_매출A!$A$2:$A$7000,EDATE($E36,AF$1-1))=0,"",SUMIFS(RAW_매출A!$J$2:$J$7000,RAW_매출A!$B$2:$B$7000,$A36,RAW_매출A!$A$2:$A$7000,EDATE($E36,AF$1-1))/(INDEX(요약_월별시즈널리티!$F$7:$F$18,MONTH(EDATE($E36,AF$1-1)))/100))),"")</f>
        <v>2413880.9560173922</v>
      </c>
      <c r="AG36" cm="1">
        <f t="array" ref="AG36">IFERROR(IF($A36="","",IF(SUMIFS(RAW_매출A!$J$2:$J$7000,RAW_매출A!$B$2:$B$7000,$A36,RAW_매출A!$A$2:$A$7000,EDATE($E36,AG$1-1))=0,"",SUMIFS(RAW_매출A!$J$2:$J$7000,RAW_매출A!$B$2:$B$7000,$A36,RAW_매출A!$A$2:$A$7000,EDATE($E36,AG$1-1))/(INDEX(요약_월별시즈널리티!$F$7:$F$18,MONTH(EDATE($E36,AG$1-1)))/100))),"")</f>
        <v>2926957.9035943984</v>
      </c>
      <c r="AH36" cm="1">
        <f t="array" ref="AH36">IFERROR(IF($A36="","",IF(SUMIFS(RAW_매출A!$J$2:$J$7000,RAW_매출A!$B$2:$B$7000,$A36,RAW_매출A!$A$2:$A$7000,EDATE($E36,AH$1-1))=0,"",SUMIFS(RAW_매출A!$J$2:$J$7000,RAW_매출A!$B$2:$B$7000,$A36,RAW_매출A!$A$2:$A$7000,EDATE($E36,AH$1-1))/(INDEX(요약_월별시즈널리티!$F$7:$F$18,MONTH(EDATE($E36,AH$1-1)))/100))),"")</f>
        <v>2364050.0317726023</v>
      </c>
      <c r="AI36" cm="1">
        <f t="array" ref="AI36">IFERROR(IF($A36="","",IF(SUMIFS(RAW_매출A!$J$2:$J$7000,RAW_매출A!$B$2:$B$7000,$A36,RAW_매출A!$A$2:$A$7000,EDATE($E36,AI$1-1))=0,"",SUMIFS(RAW_매출A!$J$2:$J$7000,RAW_매출A!$B$2:$B$7000,$A36,RAW_매출A!$A$2:$A$7000,EDATE($E36,AI$1-1))/(INDEX(요약_월별시즈널리티!$F$7:$F$18,MONTH(EDATE($E36,AI$1-1)))/100))),"")</f>
        <v>2430096.8677880187</v>
      </c>
      <c r="AJ36" cm="1">
        <f t="array" ref="AJ36">IFERROR(IF($A36="","",IF(SUMIFS(RAW_매출A!$J$2:$J$7000,RAW_매출A!$B$2:$B$7000,$A36,RAW_매출A!$A$2:$A$7000,EDATE($E36,AJ$1-1))=0,"",SUMIFS(RAW_매출A!$J$2:$J$7000,RAW_매출A!$B$2:$B$7000,$A36,RAW_매출A!$A$2:$A$7000,EDATE($E36,AJ$1-1))/(INDEX(요약_월별시즈널리티!$F$7:$F$18,MONTH(EDATE($E36,AJ$1-1)))/100))),"")</f>
        <v>2325628.4032285744</v>
      </c>
      <c r="AK36" cm="1">
        <f t="array" ref="AK36">IFERROR(IF($A36="","",IF(SUMIFS(RAW_매출A!$J$2:$J$7000,RAW_매출A!$B$2:$B$7000,$A36,RAW_매출A!$A$2:$A$7000,EDATE($E36,AK$1-1))=0,"",SUMIFS(RAW_매출A!$J$2:$J$7000,RAW_매출A!$B$2:$B$7000,$A36,RAW_매출A!$A$2:$A$7000,EDATE($E36,AK$1-1))/(INDEX(요약_월별시즈널리티!$F$7:$F$18,MONTH(EDATE($E36,AK$1-1)))/100))),"")</f>
        <v>2356392.9781024004</v>
      </c>
      <c r="AL36" cm="1">
        <f t="array" ref="AL36">IFERROR(IF($A36="","",IF(SUMIFS(RAW_매출A!$J$2:$J$7000,RAW_매출A!$B$2:$B$7000,$A36,RAW_매출A!$A$2:$A$7000,EDATE($E36,AL$1-1))=0,"",SUMIFS(RAW_매출A!$J$2:$J$7000,RAW_매출A!$B$2:$B$7000,$A36,RAW_매출A!$A$2:$A$7000,EDATE($E36,AL$1-1))/(INDEX(요약_월별시즈널리티!$F$7:$F$18,MONTH(EDATE($E36,AL$1-1)))/100))),"")</f>
        <v>4024238.740606619</v>
      </c>
      <c r="AM36" cm="1">
        <f t="array" ref="AM36">IFERROR(IF($A36="","",IF(SUMIFS(RAW_매출A!$J$2:$J$7000,RAW_매출A!$B$2:$B$7000,$A36,RAW_매출A!$A$2:$A$7000,EDATE($E36,AM$1-1))=0,"",SUMIFS(RAW_매출A!$J$2:$J$7000,RAW_매출A!$B$2:$B$7000,$A36,RAW_매출A!$A$2:$A$7000,EDATE($E36,AM$1-1))/(INDEX(요약_월별시즈널리티!$F$7:$F$18,MONTH(EDATE($E36,AM$1-1)))/100))),"")</f>
        <v>3008975.5806165622</v>
      </c>
      <c r="AN36" cm="1">
        <f t="array" ref="AN36">IFERROR(IF($A36="","",IF(SUMIFS(RAW_매출A!$J$2:$J$7000,RAW_매출A!$B$2:$B$7000,$A36,RAW_매출A!$A$2:$A$7000,EDATE($E36,AN$1-1))=0,"",SUMIFS(RAW_매출A!$J$2:$J$7000,RAW_매출A!$B$2:$B$7000,$A36,RAW_매출A!$A$2:$A$7000,EDATE($E36,AN$1-1))/(INDEX(요약_월별시즈널리티!$F$7:$F$18,MONTH(EDATE($E36,AN$1-1)))/100))),"")</f>
        <v>3471713.3633009149</v>
      </c>
      <c r="AO36" cm="1">
        <f t="array" ref="AO36">IFERROR(IF($A36="","",IF(SUMIFS(RAW_매출A!$J$2:$J$7000,RAW_매출A!$B$2:$B$7000,$A36,RAW_매출A!$A$2:$A$7000,EDATE($E36,AO$1-1))=0,"",SUMIFS(RAW_매출A!$J$2:$J$7000,RAW_매출A!$B$2:$B$7000,$A36,RAW_매출A!$A$2:$A$7000,EDATE($E36,AO$1-1))/(INDEX(요약_월별시즈널리티!$F$7:$F$18,MONTH(EDATE($E36,AO$1-1)))/100))),"")</f>
        <v>2719415.9446972231</v>
      </c>
      <c r="AP36" cm="1">
        <f t="array" ref="AP36">IFERROR(IF($A36="","",IF(SUMIFS(RAW_매출A!$J$2:$J$7000,RAW_매출A!$B$2:$B$7000,$A36,RAW_매출A!$A$2:$A$7000,EDATE($E36,AP$1-1))=0,"",SUMIFS(RAW_매출A!$J$2:$J$7000,RAW_매출A!$B$2:$B$7000,$A36,RAW_매출A!$A$2:$A$7000,EDATE($E36,AP$1-1))/(INDEX(요약_월별시즈널리티!$F$7:$F$18,MONTH(EDATE($E36,AP$1-1)))/100))),"")</f>
        <v>2888707.2104104273</v>
      </c>
      <c r="AQ36" cm="1">
        <f t="array" ref="AQ36">IFERROR(IF($A36="","",IF(SUMIFS(RAW_매출A!$J$2:$J$7000,RAW_매출A!$B$2:$B$7000,$A36,RAW_매출A!$A$2:$A$7000,EDATE($E36,AQ$1-1))=0,"",SUMIFS(RAW_매출A!$J$2:$J$7000,RAW_매출A!$B$2:$B$7000,$A36,RAW_매출A!$A$2:$A$7000,EDATE($E36,AQ$1-1))/(INDEX(요약_월별시즈널리티!$F$7:$F$18,MONTH(EDATE($E36,AQ$1-1)))/100))),"")</f>
        <v>2653735.0379550583</v>
      </c>
      <c r="AR36" cm="1">
        <f t="array" ref="AR36">IFERROR(IF($A36="","",IF(SUMIFS(RAW_매출A!$J$2:$J$7000,RAW_매출A!$B$2:$B$7000,$A36,RAW_매출A!$A$2:$A$7000,EDATE($E36,AR$1-1))=0,"",SUMIFS(RAW_매출A!$J$2:$J$7000,RAW_매출A!$B$2:$B$7000,$A36,RAW_매출A!$A$2:$A$7000,EDATE($E36,AR$1-1))/(INDEX(요약_월별시즈널리티!$F$7:$F$18,MONTH(EDATE($E36,AR$1-1)))/100))),"")</f>
        <v>3029819.0054491167</v>
      </c>
      <c r="AS36" cm="1">
        <f t="array" ref="AS36">IFERROR(IF($A36="","",IF(SUMIFS(RAW_매출A!$J$2:$J$7000,RAW_매출A!$B$2:$B$7000,$A36,RAW_매출A!$A$2:$A$7000,EDATE($E36,AS$1-1))=0,"",SUMIFS(RAW_매출A!$J$2:$J$7000,RAW_매출A!$B$2:$B$7000,$A36,RAW_매출A!$A$2:$A$7000,EDATE($E36,AS$1-1))/(INDEX(요약_월별시즈널리티!$F$7:$F$18,MONTH(EDATE($E36,AS$1-1)))/100))),"")</f>
        <v>3290174.2828905978</v>
      </c>
      <c r="AT36" cm="1">
        <f t="array" ref="AT36">IFERROR(IF($A36="","",IF(SUMIFS(RAW_매출A!$J$2:$J$7000,RAW_매출A!$B$2:$B$7000,$A36,RAW_매출A!$A$2:$A$7000,EDATE($E36,AT$1-1))=0,"",SUMIFS(RAW_매출A!$J$2:$J$7000,RAW_매출A!$B$2:$B$7000,$A36,RAW_매출A!$A$2:$A$7000,EDATE($E36,AT$1-1))/(INDEX(요약_월별시즈널리티!$F$7:$F$18,MONTH(EDATE($E36,AT$1-1)))/100))),"")</f>
        <v>3094677.1177403932</v>
      </c>
      <c r="AU36" cm="1">
        <f t="array" ref="AU36">IFERROR(IF($A36="","",IF(SUMIFS(RAW_매출A!$J$2:$J$7000,RAW_매출A!$B$2:$B$7000,$A36,RAW_매출A!$A$2:$A$7000,EDATE($E36,AU$1-1))=0,"",SUMIFS(RAW_매출A!$J$2:$J$7000,RAW_매출A!$B$2:$B$7000,$A36,RAW_매출A!$A$2:$A$7000,EDATE($E36,AU$1-1))/(INDEX(요약_월별시즈널리티!$F$7:$F$18,MONTH(EDATE($E36,AU$1-1)))/100))),"")</f>
        <v>3261039.9819607195</v>
      </c>
      <c r="AV36" cm="1">
        <f t="array" ref="AV36">IFERROR(IF($A36="","",IF(SUMIFS(RAW_매출A!$J$2:$J$7000,RAW_매출A!$B$2:$B$7000,$A36,RAW_매출A!$A$2:$A$7000,EDATE($E36,AV$1-1))=0,"",SUMIFS(RAW_매출A!$J$2:$J$7000,RAW_매출A!$B$2:$B$7000,$A36,RAW_매출A!$A$2:$A$7000,EDATE($E36,AV$1-1))/(INDEX(요약_월별시즈널리티!$F$7:$F$18,MONTH(EDATE($E36,AV$1-1)))/100))),"")</f>
        <v>2736806.9101119363</v>
      </c>
      <c r="AW36" cm="1">
        <f t="array" ref="AW36">IFERROR(IF($A36="","",IF(SUMIFS(RAW_매출A!$J$2:$J$7000,RAW_매출A!$B$2:$B$7000,$A36,RAW_매출A!$A$2:$A$7000,EDATE($E36,AW$1-1))=0,"",SUMIFS(RAW_매출A!$J$2:$J$7000,RAW_매출A!$B$2:$B$7000,$A36,RAW_매출A!$A$2:$A$7000,EDATE($E36,AW$1-1))/(INDEX(요약_월별시즈널리티!$F$7:$F$18,MONTH(EDATE($E36,AW$1-1)))/100))),"")</f>
        <v>3057903.2603699048</v>
      </c>
      <c r="AX36" cm="1">
        <f t="array" ref="AX36">IFERROR(IF($A36="","",IF(SUMIFS(RAW_매출A!$J$2:$J$7000,RAW_매출A!$B$2:$B$7000,$A36,RAW_매출A!$A$2:$A$7000,EDATE($E36,AX$1-1))=0,"",SUMIFS(RAW_매출A!$J$2:$J$7000,RAW_매출A!$B$2:$B$7000,$A36,RAW_매출A!$A$2:$A$7000,EDATE($E36,AX$1-1))/(INDEX(요약_월별시즈널리티!$F$7:$F$18,MONTH(EDATE($E36,AX$1-1)))/100))),"")</f>
        <v>3135761.3980797995</v>
      </c>
      <c r="AY36" cm="1">
        <f t="array" ref="AY36">IFERROR(IF($A36="","",IF(SUMIFS(RAW_매출A!$J$2:$J$7000,RAW_매출A!$B$2:$B$7000,$A36,RAW_매출A!$A$2:$A$7000,EDATE($E36,AY$1-1))=0,"",SUMIFS(RAW_매출A!$J$2:$J$7000,RAW_매출A!$B$2:$B$7000,$A36,RAW_매출A!$A$2:$A$7000,EDATE($E36,AY$1-1))/(INDEX(요약_월별시즈널리티!$F$7:$F$18,MONTH(EDATE($E36,AY$1-1)))/100))),"")</f>
        <v>3839841.6344169374</v>
      </c>
      <c r="AZ36" cm="1">
        <f t="array" ref="AZ36">IFERROR(IF($A36="","",IF(SUMIFS(RAW_매출A!$J$2:$J$7000,RAW_매출A!$B$2:$B$7000,$A36,RAW_매출A!$A$2:$A$7000,EDATE($E36,AZ$1-1))=0,"",SUMIFS(RAW_매출A!$J$2:$J$7000,RAW_매출A!$B$2:$B$7000,$A36,RAW_매출A!$A$2:$A$7000,EDATE($E36,AZ$1-1))/(INDEX(요약_월별시즈널리티!$F$7:$F$18,MONTH(EDATE($E36,AZ$1-1)))/100))),"")</f>
        <v>4456719.7718015974</v>
      </c>
      <c r="BA36" cm="1">
        <f t="array" ref="BA36">IFERROR(IF($A36="","",IF(SUMIFS(RAW_매출A!$J$2:$J$7000,RAW_매출A!$B$2:$B$7000,$A36,RAW_매출A!$A$2:$A$7000,EDATE($E36,BA$1-1))=0,"",SUMIFS(RAW_매출A!$J$2:$J$7000,RAW_매출A!$B$2:$B$7000,$A36,RAW_매출A!$A$2:$A$7000,EDATE($E36,BA$1-1))/(INDEX(요약_월별시즈널리티!$F$7:$F$18,MONTH(EDATE($E36,BA$1-1)))/100))),"")</f>
        <v>3530681.7829275788</v>
      </c>
      <c r="BB36" cm="1">
        <f t="array" ref="BB36">IFERROR(IF($A36="","",IF(SUMIFS(RAW_매출A!$J$2:$J$7000,RAW_매출A!$B$2:$B$7000,$A36,RAW_매출A!$A$2:$A$7000,EDATE($E36,BB$1-1))=0,"",SUMIFS(RAW_매출A!$J$2:$J$7000,RAW_매출A!$B$2:$B$7000,$A36,RAW_매출A!$A$2:$A$7000,EDATE($E36,BB$1-1))/(INDEX(요약_월별시즈널리티!$F$7:$F$18,MONTH(EDATE($E36,BB$1-1)))/100))),"")</f>
        <v>2919442.988807892</v>
      </c>
      <c r="BC36" cm="1">
        <f t="array" ref="BC36">IFERROR(IF($A36="","",IF(SUMIFS(RAW_매출A!$J$2:$J$7000,RAW_매출A!$B$2:$B$7000,$A36,RAW_매출A!$A$2:$A$7000,EDATE($E36,BC$1-1))=0,"",SUMIFS(RAW_매출A!$J$2:$J$7000,RAW_매출A!$B$2:$B$7000,$A36,RAW_매출A!$A$2:$A$7000,EDATE($E36,BC$1-1))/(INDEX(요약_월별시즈널리티!$F$7:$F$18,MONTH(EDATE($E36,BC$1-1)))/100))),"")</f>
        <v>3570037.4328269004</v>
      </c>
      <c r="BD36" cm="1">
        <f t="array" ref="BD36">IFERROR(IF($A36="","",IF(SUMIFS(RAW_매출A!$J$2:$J$7000,RAW_매출A!$B$2:$B$7000,$A36,RAW_매출A!$A$2:$A$7000,EDATE($E36,BD$1-1))=0,"",SUMIFS(RAW_매출A!$J$2:$J$7000,RAW_매출A!$B$2:$B$7000,$A36,RAW_매출A!$A$2:$A$7000,EDATE($E36,BD$1-1))/(INDEX(요약_월별시즈널리티!$F$7:$F$18,MONTH(EDATE($E36,BD$1-1)))/100))),"")</f>
        <v>3021257.4188895449</v>
      </c>
      <c r="BE36" cm="1">
        <f t="array" ref="BE36">IFERROR(IF($A36="","",IF(SUMIFS(RAW_매출A!$J$2:$J$7000,RAW_매출A!$B$2:$B$7000,$A36,RAW_매출A!$A$2:$A$7000,EDATE($E36,BE$1-1))=0,"",SUMIFS(RAW_매출A!$J$2:$J$7000,RAW_매출A!$B$2:$B$7000,$A36,RAW_매출A!$A$2:$A$7000,EDATE($E36,BE$1-1))/(INDEX(요약_월별시즈널리티!$F$7:$F$18,MONTH(EDATE($E36,BE$1-1)))/100))),"")</f>
        <v>3031888.5658649714</v>
      </c>
      <c r="BF36" cm="1">
        <f t="array" ref="BF36">IFERROR(IF($A36="","",IF(SUMIFS(RAW_매출A!$J$2:$J$7000,RAW_매출A!$B$2:$B$7000,$A36,RAW_매출A!$A$2:$A$7000,EDATE($E36,BF$1-1))=0,"",SUMIFS(RAW_매출A!$J$2:$J$7000,RAW_매출A!$B$2:$B$7000,$A36,RAW_매출A!$A$2:$A$7000,EDATE($E36,BF$1-1))/(INDEX(요약_월별시즈널리티!$F$7:$F$18,MONTH(EDATE($E36,BF$1-1)))/100))),"")</f>
        <v>2906897.6172063746</v>
      </c>
      <c r="BG36" cm="1">
        <f t="array" ref="BG36">IFERROR(IF($A36="","",IF(SUMIFS(RAW_매출A!$J$2:$J$7000,RAW_매출A!$B$2:$B$7000,$A36,RAW_매출A!$A$2:$A$7000,EDATE($E36,BG$1-1))=0,"",SUMIFS(RAW_매출A!$J$2:$J$7000,RAW_매출A!$B$2:$B$7000,$A36,RAW_매출A!$A$2:$A$7000,EDATE($E36,BG$1-1))/(INDEX(요약_월별시즈널리티!$F$7:$F$18,MONTH(EDATE($E36,BG$1-1)))/100))),"")</f>
        <v>3053266.7497031298</v>
      </c>
      <c r="BH36" cm="1">
        <f t="array" ref="BH36">IFERROR(IF($A36="","",IF(SUMIFS(RAW_매출A!$J$2:$J$7000,RAW_매출A!$B$2:$B$7000,$A36,RAW_매출A!$A$2:$A$7000,EDATE($E36,BH$1-1))=0,"",SUMIFS(RAW_매출A!$J$2:$J$7000,RAW_매출A!$B$2:$B$7000,$A36,RAW_매출A!$A$2:$A$7000,EDATE($E36,BH$1-1))/(INDEX(요약_월별시즈널리티!$F$7:$F$18,MONTH(EDATE($E36,BH$1-1)))/100))),"")</f>
        <v>3648908.628915647</v>
      </c>
      <c r="BI36" cm="1">
        <f t="array" ref="BI36">IFERROR(IF($A36="","",IF(SUMIFS(RAW_매출A!$J$2:$J$7000,RAW_매출A!$B$2:$B$7000,$A36,RAW_매출A!$A$2:$A$7000,EDATE($E36,BI$1-1))=0,"",SUMIFS(RAW_매출A!$J$2:$J$7000,RAW_매출A!$B$2:$B$7000,$A36,RAW_매출A!$A$2:$A$7000,EDATE($E36,BI$1-1))/(INDEX(요약_월별시즈널리티!$F$7:$F$18,MONTH(EDATE($E36,BI$1-1)))/100))),"")</f>
        <v>3046963.1731320675</v>
      </c>
      <c r="BJ36" cm="1">
        <f t="array" ref="BJ36">IFERROR(IF($A36="","",IF(SUMIFS(RAW_매출A!$J$2:$J$7000,RAW_매출A!$B$2:$B$7000,$A36,RAW_매출A!$A$2:$A$7000,EDATE($E36,BJ$1-1))=0,"",SUMIFS(RAW_매출A!$J$2:$J$7000,RAW_매출A!$B$2:$B$7000,$A36,RAW_매출A!$A$2:$A$7000,EDATE($E36,BJ$1-1))/(INDEX(요약_월별시즈널리티!$F$7:$F$18,MONTH(EDATE($E36,BJ$1-1)))/100))),"")</f>
        <v>3304315.4442935237</v>
      </c>
      <c r="BK36" cm="1">
        <f t="array" ref="BK36">IFERROR(IF($A36="","",IF(SUMIFS(RAW_매출A!$J$2:$J$7000,RAW_매출A!$B$2:$B$7000,$A36,RAW_매출A!$A$2:$A$7000,EDATE($E36,BK$1-1))=0,"",SUMIFS(RAW_매출A!$J$2:$J$7000,RAW_매출A!$B$2:$B$7000,$A36,RAW_매출A!$A$2:$A$7000,EDATE($E36,BK$1-1))/(INDEX(요약_월별시즈널리티!$F$7:$F$18,MONTH(EDATE($E36,BK$1-1)))/100))),"")</f>
        <v>6092354.9450127734</v>
      </c>
      <c r="BL36" cm="1">
        <f t="array" ref="BL36">IFERROR(IF($A36="","",IF(SUMIFS(RAW_매출A!$J$2:$J$7000,RAW_매출A!$B$2:$B$7000,$A36,RAW_매출A!$A$2:$A$7000,EDATE($E36,BL$1-1))=0,"",SUMIFS(RAW_매출A!$J$2:$J$7000,RAW_매출A!$B$2:$B$7000,$A36,RAW_매출A!$A$2:$A$7000,EDATE($E36,BL$1-1))/(INDEX(요약_월별시즈널리티!$F$7:$F$18,MONTH(EDATE($E36,BL$1-1)))/100))),"")</f>
        <v>4186419.6055259295</v>
      </c>
      <c r="BM36" cm="1">
        <f t="array" ref="BM36">IFERROR(IF($A36="","",IF(SUMIFS(RAW_매출A!$J$2:$J$7000,RAW_매출A!$B$2:$B$7000,$A36,RAW_매출A!$A$2:$A$7000,EDATE($E36,BM$1-1))=0,"",SUMIFS(RAW_매출A!$J$2:$J$7000,RAW_매출A!$B$2:$B$7000,$A36,RAW_매출A!$A$2:$A$7000,EDATE($E36,BM$1-1))/(INDEX(요약_월별시즈널리티!$F$7:$F$18,MONTH(EDATE($E36,BM$1-1)))/100))),"")</f>
        <v>3086827.8200333831</v>
      </c>
      <c r="BN36" cm="1">
        <f t="array" ref="BN36">IFERROR(IF($A36="","",IF(SUMIFS(RAW_매출A!$J$2:$J$7000,RAW_매출A!$B$2:$B$7000,$A36,RAW_매출A!$A$2:$A$7000,EDATE($E36,BN$1-1))=0,"",SUMIFS(RAW_매출A!$J$2:$J$7000,RAW_매출A!$B$2:$B$7000,$A36,RAW_매출A!$A$2:$A$7000,EDATE($E36,BN$1-1))/(INDEX(요약_월별시즈널리티!$F$7:$F$18,MONTH(EDATE($E36,BN$1-1)))/100))),"")</f>
        <v>2953297.9409402311</v>
      </c>
    </row>
    <row r="37" spans="1:66" x14ac:dyDescent="0.3">
      <c r="A37" t="str">
        <f>세팅!A38</f>
        <v>(1025) #연남점</v>
      </c>
      <c r="B37" t="str">
        <f>세팅!B38</f>
        <v>150-0</v>
      </c>
      <c r="C37">
        <f t="shared" si="0"/>
        <v>0</v>
      </c>
      <c r="D37" t="str">
        <f t="shared" si="1"/>
        <v>0</v>
      </c>
      <c r="E37" s="1">
        <f>세팅!D38</f>
        <v>44440</v>
      </c>
      <c r="F37">
        <f>IF(COUNT(J37:O37)&gt;=4,AVERAGE(J37:O37),"")</f>
        <v>6538324.2250107853</v>
      </c>
      <c r="G37" cm="1">
        <f t="array" ref="G37">IFERROR(IF($A37="","",IF(SUMIFS(RAW_매출A!$J$2:$J$7000,RAW_매출A!$B$2:$B$7000,$A37,RAW_매출A!$A$2:$A$7000,EDATE($E37,G$1-1))=0,"",SUMIFS(RAW_매출A!$J$2:$J$7000,RAW_매출A!$B$2:$B$7000,$A37,RAW_매출A!$A$2:$A$7000,EDATE($E37,G$1-1))/(INDEX(요약_월별시즈널리티!$F$7:$F$18,MONTH(EDATE($E37,G$1-1)))/100))),"")</f>
        <v>4605029.0700125657</v>
      </c>
      <c r="H37" cm="1">
        <f t="array" ref="H37">IFERROR(IF($A37="","",IF(SUMIFS(RAW_매출A!$J$2:$J$7000,RAW_매출A!$B$2:$B$7000,$A37,RAW_매출A!$A$2:$A$7000,EDATE($E37,H$1-1))=0,"",SUMIFS(RAW_매출A!$J$2:$J$7000,RAW_매출A!$B$2:$B$7000,$A37,RAW_매출A!$A$2:$A$7000,EDATE($E37,H$1-1))/(INDEX(요약_월별시즈널리티!$F$7:$F$18,MONTH(EDATE($E37,H$1-1)))/100))),"")</f>
        <v>5310457.3582036709</v>
      </c>
      <c r="I37" cm="1">
        <f t="array" ref="I37">IFERROR(IF($A37="","",IF(SUMIFS(RAW_매출A!$J$2:$J$7000,RAW_매출A!$B$2:$B$7000,$A37,RAW_매출A!$A$2:$A$7000,EDATE($E37,I$1-1))=0,"",SUMIFS(RAW_매출A!$J$2:$J$7000,RAW_매출A!$B$2:$B$7000,$A37,RAW_매출A!$A$2:$A$7000,EDATE($E37,I$1-1))/(INDEX(요약_월별시즈널리티!$F$7:$F$18,MONTH(EDATE($E37,I$1-1)))/100))),"")</f>
        <v>5789409.6423234902</v>
      </c>
      <c r="J37" s="28" cm="1">
        <f t="array" ref="J37">IFERROR(IF($A37="","",IF(SUMIFS(RAW_매출A!$J$2:$J$7000,RAW_매출A!$B$2:$B$7000,$A37,RAW_매출A!$A$2:$A$7000,EDATE($E37,J$1-1))=0,"",SUMIFS(RAW_매출A!$J$2:$J$7000,RAW_매출A!$B$2:$B$7000,$A37,RAW_매출A!$A$2:$A$7000,EDATE($E37,J$1-1))/(INDEX(요약_월별시즈널리티!$F$7:$F$18,MONTH(EDATE($E37,J$1-1)))/100))),"")</f>
        <v>5698630.654702398</v>
      </c>
      <c r="K37" s="28" cm="1">
        <f t="array" ref="K37">IFERROR(IF($A37="","",IF(SUMIFS(RAW_매출A!$J$2:$J$7000,RAW_매출A!$B$2:$B$7000,$A37,RAW_매출A!$A$2:$A$7000,EDATE($E37,K$1-1))=0,"",SUMIFS(RAW_매출A!$J$2:$J$7000,RAW_매출A!$B$2:$B$7000,$A37,RAW_매출A!$A$2:$A$7000,EDATE($E37,K$1-1))/(INDEX(요약_월별시즈널리티!$F$7:$F$18,MONTH(EDATE($E37,K$1-1)))/100))),"")</f>
        <v>6314270.0249083415</v>
      </c>
      <c r="L37" s="28" cm="1">
        <f t="array" ref="L37">IFERROR(IF($A37="","",IF(SUMIFS(RAW_매출A!$J$2:$J$7000,RAW_매출A!$B$2:$B$7000,$A37,RAW_매출A!$A$2:$A$7000,EDATE($E37,L$1-1))=0,"",SUMIFS(RAW_매출A!$J$2:$J$7000,RAW_매출A!$B$2:$B$7000,$A37,RAW_매출A!$A$2:$A$7000,EDATE($E37,L$1-1))/(INDEX(요약_월별시즈널리티!$F$7:$F$18,MONTH(EDATE($E37,L$1-1)))/100))),"")</f>
        <v>6733491.1850907058</v>
      </c>
      <c r="M37" s="28" cm="1">
        <f t="array" ref="M37">IFERROR(IF($A37="","",IF(SUMIFS(RAW_매출A!$J$2:$J$7000,RAW_매출A!$B$2:$B$7000,$A37,RAW_매출A!$A$2:$A$7000,EDATE($E37,M$1-1))=0,"",SUMIFS(RAW_매출A!$J$2:$J$7000,RAW_매출A!$B$2:$B$7000,$A37,RAW_매출A!$A$2:$A$7000,EDATE($E37,M$1-1))/(INDEX(요약_월별시즈널리티!$F$7:$F$18,MONTH(EDATE($E37,M$1-1)))/100))),"")</f>
        <v>7026950.2189523485</v>
      </c>
      <c r="N37" s="28" cm="1">
        <f t="array" ref="N37">IFERROR(IF($A37="","",IF(SUMIFS(RAW_매출A!$J$2:$J$7000,RAW_매출A!$B$2:$B$7000,$A37,RAW_매출A!$A$2:$A$7000,EDATE($E37,N$1-1))=0,"",SUMIFS(RAW_매출A!$J$2:$J$7000,RAW_매출A!$B$2:$B$7000,$A37,RAW_매출A!$A$2:$A$7000,EDATE($E37,N$1-1))/(INDEX(요약_월별시즈널리티!$F$7:$F$18,MONTH(EDATE($E37,N$1-1)))/100))),"")</f>
        <v>7060006.2253570091</v>
      </c>
      <c r="O37" s="28" cm="1">
        <f t="array" ref="O37">IFERROR(IF($A37="","",IF(SUMIFS(RAW_매출A!$J$2:$J$7000,RAW_매출A!$B$2:$B$7000,$A37,RAW_매출A!$A$2:$A$7000,EDATE($E37,O$1-1))=0,"",SUMIFS(RAW_매출A!$J$2:$J$7000,RAW_매출A!$B$2:$B$7000,$A37,RAW_매출A!$A$2:$A$7000,EDATE($E37,O$1-1))/(INDEX(요약_월별시즈널리티!$F$7:$F$18,MONTH(EDATE($E37,O$1-1)))/100))),"")</f>
        <v>6396597.0410539089</v>
      </c>
      <c r="P37" cm="1">
        <f t="array" ref="P37">IFERROR(IF($A37="","",IF(SUMIFS(RAW_매출A!$J$2:$J$7000,RAW_매출A!$B$2:$B$7000,$A37,RAW_매출A!$A$2:$A$7000,EDATE($E37,P$1-1))=0,"",SUMIFS(RAW_매출A!$J$2:$J$7000,RAW_매출A!$B$2:$B$7000,$A37,RAW_매출A!$A$2:$A$7000,EDATE($E37,P$1-1))/(INDEX(요약_월별시즈널리티!$F$7:$F$18,MONTH(EDATE($E37,P$1-1)))/100))),"")</f>
        <v>7672738.2094778782</v>
      </c>
      <c r="Q37" cm="1">
        <f t="array" ref="Q37">IFERROR(IF($A37="","",IF(SUMIFS(RAW_매출A!$J$2:$J$7000,RAW_매출A!$B$2:$B$7000,$A37,RAW_매출A!$A$2:$A$7000,EDATE($E37,Q$1-1))=0,"",SUMIFS(RAW_매출A!$J$2:$J$7000,RAW_매출A!$B$2:$B$7000,$A37,RAW_매출A!$A$2:$A$7000,EDATE($E37,Q$1-1))/(INDEX(요약_월별시즈널리티!$F$7:$F$18,MONTH(EDATE($E37,Q$1-1)))/100))),"")</f>
        <v>8204729.4790335353</v>
      </c>
      <c r="R37" cm="1">
        <f t="array" ref="R37">IFERROR(IF($A37="","",IF(SUMIFS(RAW_매출A!$J$2:$J$7000,RAW_매출A!$B$2:$B$7000,$A37,RAW_매출A!$A$2:$A$7000,EDATE($E37,R$1-1))=0,"",SUMIFS(RAW_매출A!$J$2:$J$7000,RAW_매출A!$B$2:$B$7000,$A37,RAW_매출A!$A$2:$A$7000,EDATE($E37,R$1-1))/(INDEX(요약_월별시즈널리티!$F$7:$F$18,MONTH(EDATE($E37,R$1-1)))/100))),"")</f>
        <v>8252028.0664693788</v>
      </c>
      <c r="S37" cm="1">
        <f t="array" ref="S37">IFERROR(IF($A37="","",IF(SUMIFS(RAW_매출A!$J$2:$J$7000,RAW_매출A!$B$2:$B$7000,$A37,RAW_매출A!$A$2:$A$7000,EDATE($E37,S$1-1))=0,"",SUMIFS(RAW_매출A!$J$2:$J$7000,RAW_매출A!$B$2:$B$7000,$A37,RAW_매출A!$A$2:$A$7000,EDATE($E37,S$1-1))/(INDEX(요약_월별시즈널리티!$F$7:$F$18,MONTH(EDATE($E37,S$1-1)))/100))),"")</f>
        <v>7039500.5316442046</v>
      </c>
      <c r="T37" cm="1">
        <f t="array" ref="T37">IFERROR(IF($A37="","",IF(SUMIFS(RAW_매출A!$J$2:$J$7000,RAW_매출A!$B$2:$B$7000,$A37,RAW_매출A!$A$2:$A$7000,EDATE($E37,T$1-1))=0,"",SUMIFS(RAW_매출A!$J$2:$J$7000,RAW_매출A!$B$2:$B$7000,$A37,RAW_매출A!$A$2:$A$7000,EDATE($E37,T$1-1))/(INDEX(요약_월별시즈널리티!$F$7:$F$18,MONTH(EDATE($E37,T$1-1)))/100))),"")</f>
        <v>6871689.9510343103</v>
      </c>
      <c r="U37" cm="1">
        <f t="array" ref="U37">IFERROR(IF($A37="","",IF(SUMIFS(RAW_매출A!$J$2:$J$7000,RAW_매출A!$B$2:$B$7000,$A37,RAW_매출A!$A$2:$A$7000,EDATE($E37,U$1-1))=0,"",SUMIFS(RAW_매출A!$J$2:$J$7000,RAW_매출A!$B$2:$B$7000,$A37,RAW_매출A!$A$2:$A$7000,EDATE($E37,U$1-1))/(INDEX(요약_월별시즈널리티!$F$7:$F$18,MONTH(EDATE($E37,U$1-1)))/100))),"")</f>
        <v>7565853.131909105</v>
      </c>
      <c r="V37" cm="1">
        <f t="array" ref="V37">IFERROR(IF($A37="","",IF(SUMIFS(RAW_매출A!$J$2:$J$7000,RAW_매출A!$B$2:$B$7000,$A37,RAW_매출A!$A$2:$A$7000,EDATE($E37,V$1-1))=0,"",SUMIFS(RAW_매출A!$J$2:$J$7000,RAW_매출A!$B$2:$B$7000,$A37,RAW_매출A!$A$2:$A$7000,EDATE($E37,V$1-1))/(INDEX(요약_월별시즈널리티!$F$7:$F$18,MONTH(EDATE($E37,V$1-1)))/100))),"")</f>
        <v>8187892.3970859433</v>
      </c>
      <c r="W37" cm="1">
        <f t="array" ref="W37">IFERROR(IF($A37="","",IF(SUMIFS(RAW_매출A!$J$2:$J$7000,RAW_매출A!$B$2:$B$7000,$A37,RAW_매출A!$A$2:$A$7000,EDATE($E37,W$1-1))=0,"",SUMIFS(RAW_매출A!$J$2:$J$7000,RAW_매출A!$B$2:$B$7000,$A37,RAW_매출A!$A$2:$A$7000,EDATE($E37,W$1-1))/(INDEX(요약_월별시즈널리티!$F$7:$F$18,MONTH(EDATE($E37,W$1-1)))/100))),"")</f>
        <v>8908241.0073221028</v>
      </c>
      <c r="X37" cm="1">
        <f t="array" ref="X37">IFERROR(IF($A37="","",IF(SUMIFS(RAW_매출A!$J$2:$J$7000,RAW_매출A!$B$2:$B$7000,$A37,RAW_매출A!$A$2:$A$7000,EDATE($E37,X$1-1))=0,"",SUMIFS(RAW_매출A!$J$2:$J$7000,RAW_매출A!$B$2:$B$7000,$A37,RAW_매출A!$A$2:$A$7000,EDATE($E37,X$1-1))/(INDEX(요약_월별시즈널리티!$F$7:$F$18,MONTH(EDATE($E37,X$1-1)))/100))),"")</f>
        <v>7991550.234895627</v>
      </c>
      <c r="Y37" cm="1">
        <f t="array" ref="Y37">IFERROR(IF($A37="","",IF(SUMIFS(RAW_매출A!$J$2:$J$7000,RAW_매출A!$B$2:$B$7000,$A37,RAW_매출A!$A$2:$A$7000,EDATE($E37,Y$1-1))=0,"",SUMIFS(RAW_매출A!$J$2:$J$7000,RAW_매출A!$B$2:$B$7000,$A37,RAW_매출A!$A$2:$A$7000,EDATE($E37,Y$1-1))/(INDEX(요약_월별시즈널리티!$F$7:$F$18,MONTH(EDATE($E37,Y$1-1)))/100))),"")</f>
        <v>8838281.9140371475</v>
      </c>
      <c r="Z37" cm="1">
        <f t="array" ref="Z37">IFERROR(IF($A37="","",IF(SUMIFS(RAW_매출A!$J$2:$J$7000,RAW_매출A!$B$2:$B$7000,$A37,RAW_매출A!$A$2:$A$7000,EDATE($E37,Z$1-1))=0,"",SUMIFS(RAW_매출A!$J$2:$J$7000,RAW_매출A!$B$2:$B$7000,$A37,RAW_매출A!$A$2:$A$7000,EDATE($E37,Z$1-1))/(INDEX(요약_월별시즈널리티!$F$7:$F$18,MONTH(EDATE($E37,Z$1-1)))/100))),"")</f>
        <v>8429644.7387733757</v>
      </c>
      <c r="AA37" cm="1">
        <f t="array" ref="AA37">IFERROR(IF($A37="","",IF(SUMIFS(RAW_매출A!$J$2:$J$7000,RAW_매출A!$B$2:$B$7000,$A37,RAW_매출A!$A$2:$A$7000,EDATE($E37,AA$1-1))=0,"",SUMIFS(RAW_매출A!$J$2:$J$7000,RAW_매출A!$B$2:$B$7000,$A37,RAW_매출A!$A$2:$A$7000,EDATE($E37,AA$1-1))/(INDEX(요약_월별시즈널리티!$F$7:$F$18,MONTH(EDATE($E37,AA$1-1)))/100))),"")</f>
        <v>8321678.6354505243</v>
      </c>
      <c r="AB37" cm="1">
        <f t="array" ref="AB37">IFERROR(IF($A37="","",IF(SUMIFS(RAW_매출A!$J$2:$J$7000,RAW_매출A!$B$2:$B$7000,$A37,RAW_매출A!$A$2:$A$7000,EDATE($E37,AB$1-1))=0,"",SUMIFS(RAW_매출A!$J$2:$J$7000,RAW_매출A!$B$2:$B$7000,$A37,RAW_매출A!$A$2:$A$7000,EDATE($E37,AB$1-1))/(INDEX(요약_월별시즈널리티!$F$7:$F$18,MONTH(EDATE($E37,AB$1-1)))/100))),"")</f>
        <v>7694239.4666331662</v>
      </c>
      <c r="AC37" cm="1">
        <f t="array" ref="AC37">IFERROR(IF($A37="","",IF(SUMIFS(RAW_매출A!$J$2:$J$7000,RAW_매출A!$B$2:$B$7000,$A37,RAW_매출A!$A$2:$A$7000,EDATE($E37,AC$1-1))=0,"",SUMIFS(RAW_매출A!$J$2:$J$7000,RAW_매출A!$B$2:$B$7000,$A37,RAW_매출A!$A$2:$A$7000,EDATE($E37,AC$1-1))/(INDEX(요약_월별시즈널리티!$F$7:$F$18,MONTH(EDATE($E37,AC$1-1)))/100))),"")</f>
        <v>8967062.5862068534</v>
      </c>
      <c r="AD37" cm="1">
        <f t="array" ref="AD37">IFERROR(IF($A37="","",IF(SUMIFS(RAW_매출A!$J$2:$J$7000,RAW_매출A!$B$2:$B$7000,$A37,RAW_매출A!$A$2:$A$7000,EDATE($E37,AD$1-1))=0,"",SUMIFS(RAW_매출A!$J$2:$J$7000,RAW_매출A!$B$2:$B$7000,$A37,RAW_매출A!$A$2:$A$7000,EDATE($E37,AD$1-1))/(INDEX(요약_월별시즈널리티!$F$7:$F$18,MONTH(EDATE($E37,AD$1-1)))/100))),"")</f>
        <v>7388979.2922270754</v>
      </c>
      <c r="AE37" cm="1">
        <f t="array" ref="AE37">IFERROR(IF($A37="","",IF(SUMIFS(RAW_매출A!$J$2:$J$7000,RAW_매출A!$B$2:$B$7000,$A37,RAW_매출A!$A$2:$A$7000,EDATE($E37,AE$1-1))=0,"",SUMIFS(RAW_매출A!$J$2:$J$7000,RAW_매출A!$B$2:$B$7000,$A37,RAW_매출A!$A$2:$A$7000,EDATE($E37,AE$1-1))/(INDEX(요약_월별시즈널리티!$F$7:$F$18,MONTH(EDATE($E37,AE$1-1)))/100))),"")</f>
        <v>8276272.1198986545</v>
      </c>
      <c r="AF37" cm="1">
        <f t="array" ref="AF37">IFERROR(IF($A37="","",IF(SUMIFS(RAW_매출A!$J$2:$J$7000,RAW_매출A!$B$2:$B$7000,$A37,RAW_매출A!$A$2:$A$7000,EDATE($E37,AF$1-1))=0,"",SUMIFS(RAW_매출A!$J$2:$J$7000,RAW_매출A!$B$2:$B$7000,$A37,RAW_매출A!$A$2:$A$7000,EDATE($E37,AF$1-1))/(INDEX(요약_월별시즈널리티!$F$7:$F$18,MONTH(EDATE($E37,AF$1-1)))/100))),"")</f>
        <v>8031519.5832213992</v>
      </c>
      <c r="AG37" cm="1">
        <f t="array" ref="AG37">IFERROR(IF($A37="","",IF(SUMIFS(RAW_매출A!$J$2:$J$7000,RAW_매출A!$B$2:$B$7000,$A37,RAW_매출A!$A$2:$A$7000,EDATE($E37,AG$1-1))=0,"",SUMIFS(RAW_매출A!$J$2:$J$7000,RAW_매출A!$B$2:$B$7000,$A37,RAW_매출A!$A$2:$A$7000,EDATE($E37,AG$1-1))/(INDEX(요약_월별시즈널리티!$F$7:$F$18,MONTH(EDATE($E37,AG$1-1)))/100))),"")</f>
        <v>8595028.1516933627</v>
      </c>
      <c r="AH37" cm="1">
        <f t="array" ref="AH37">IFERROR(IF($A37="","",IF(SUMIFS(RAW_매출A!$J$2:$J$7000,RAW_매출A!$B$2:$B$7000,$A37,RAW_매출A!$A$2:$A$7000,EDATE($E37,AH$1-1))=0,"",SUMIFS(RAW_매출A!$J$2:$J$7000,RAW_매출A!$B$2:$B$7000,$A37,RAW_매출A!$A$2:$A$7000,EDATE($E37,AH$1-1))/(INDEX(요약_월별시즈널리티!$F$7:$F$18,MONTH(EDATE($E37,AH$1-1)))/100))),"")</f>
        <v>9156674.1247239467</v>
      </c>
      <c r="AI37" cm="1">
        <f t="array" ref="AI37">IFERROR(IF($A37="","",IF(SUMIFS(RAW_매출A!$J$2:$J$7000,RAW_매출A!$B$2:$B$7000,$A37,RAW_매출A!$A$2:$A$7000,EDATE($E37,AI$1-1))=0,"",SUMIFS(RAW_매출A!$J$2:$J$7000,RAW_매출A!$B$2:$B$7000,$A37,RAW_매출A!$A$2:$A$7000,EDATE($E37,AI$1-1))/(INDEX(요약_월별시즈널리티!$F$7:$F$18,MONTH(EDATE($E37,AI$1-1)))/100))),"")</f>
        <v>8622687.7878376525</v>
      </c>
      <c r="AJ37" cm="1">
        <f t="array" ref="AJ37">IFERROR(IF($A37="","",IF(SUMIFS(RAW_매출A!$J$2:$J$7000,RAW_매출A!$B$2:$B$7000,$A37,RAW_매출A!$A$2:$A$7000,EDATE($E37,AJ$1-1))=0,"",SUMIFS(RAW_매출A!$J$2:$J$7000,RAW_매출A!$B$2:$B$7000,$A37,RAW_매출A!$A$2:$A$7000,EDATE($E37,AJ$1-1))/(INDEX(요약_월별시즈널리티!$F$7:$F$18,MONTH(EDATE($E37,AJ$1-1)))/100))),"")</f>
        <v>9070306.8919987902</v>
      </c>
      <c r="AK37" cm="1">
        <f t="array" ref="AK37">IFERROR(IF($A37="","",IF(SUMIFS(RAW_매출A!$J$2:$J$7000,RAW_매출A!$B$2:$B$7000,$A37,RAW_매출A!$A$2:$A$7000,EDATE($E37,AK$1-1))=0,"",SUMIFS(RAW_매출A!$J$2:$J$7000,RAW_매출A!$B$2:$B$7000,$A37,RAW_매출A!$A$2:$A$7000,EDATE($E37,AK$1-1))/(INDEX(요약_월별시즈널리티!$F$7:$F$18,MONTH(EDATE($E37,AK$1-1)))/100))),"")</f>
        <v>9366430.0529124793</v>
      </c>
      <c r="AL37" cm="1">
        <f t="array" ref="AL37">IFERROR(IF($A37="","",IF(SUMIFS(RAW_매출A!$J$2:$J$7000,RAW_매출A!$B$2:$B$7000,$A37,RAW_매출A!$A$2:$A$7000,EDATE($E37,AL$1-1))=0,"",SUMIFS(RAW_매출A!$J$2:$J$7000,RAW_매출A!$B$2:$B$7000,$A37,RAW_매출A!$A$2:$A$7000,EDATE($E37,AL$1-1))/(INDEX(요약_월별시즈널리티!$F$7:$F$18,MONTH(EDATE($E37,AL$1-1)))/100))),"")</f>
        <v>10542382.353033913</v>
      </c>
      <c r="AM37" cm="1">
        <f t="array" ref="AM37">IFERROR(IF($A37="","",IF(SUMIFS(RAW_매출A!$J$2:$J$7000,RAW_매출A!$B$2:$B$7000,$A37,RAW_매출A!$A$2:$A$7000,EDATE($E37,AM$1-1))=0,"",SUMIFS(RAW_매출A!$J$2:$J$7000,RAW_매출A!$B$2:$B$7000,$A37,RAW_매출A!$A$2:$A$7000,EDATE($E37,AM$1-1))/(INDEX(요약_월별시즈널리티!$F$7:$F$18,MONTH(EDATE($E37,AM$1-1)))/100))),"")</f>
        <v>9125441.0108668599</v>
      </c>
      <c r="AN37" cm="1">
        <f t="array" ref="AN37">IFERROR(IF($A37="","",IF(SUMIFS(RAW_매출A!$J$2:$J$7000,RAW_매출A!$B$2:$B$7000,$A37,RAW_매출A!$A$2:$A$7000,EDATE($E37,AN$1-1))=0,"",SUMIFS(RAW_매출A!$J$2:$J$7000,RAW_매출A!$B$2:$B$7000,$A37,RAW_매출A!$A$2:$A$7000,EDATE($E37,AN$1-1))/(INDEX(요약_월별시즈널리티!$F$7:$F$18,MONTH(EDATE($E37,AN$1-1)))/100))),"")</f>
        <v>8938286.6391170956</v>
      </c>
      <c r="AO37" cm="1">
        <f t="array" ref="AO37">IFERROR(IF($A37="","",IF(SUMIFS(RAW_매출A!$J$2:$J$7000,RAW_매출A!$B$2:$B$7000,$A37,RAW_매출A!$A$2:$A$7000,EDATE($E37,AO$1-1))=0,"",SUMIFS(RAW_매출A!$J$2:$J$7000,RAW_매출A!$B$2:$B$7000,$A37,RAW_매출A!$A$2:$A$7000,EDATE($E37,AO$1-1))/(INDEX(요약_월별시즈널리티!$F$7:$F$18,MONTH(EDATE($E37,AO$1-1)))/100))),"")</f>
        <v>9910416.3706712388</v>
      </c>
      <c r="AP37" cm="1">
        <f t="array" ref="AP37">IFERROR(IF($A37="","",IF(SUMIFS(RAW_매출A!$J$2:$J$7000,RAW_매출A!$B$2:$B$7000,$A37,RAW_매출A!$A$2:$A$7000,EDATE($E37,AP$1-1))=0,"",SUMIFS(RAW_매출A!$J$2:$J$7000,RAW_매출A!$B$2:$B$7000,$A37,RAW_매출A!$A$2:$A$7000,EDATE($E37,AP$1-1))/(INDEX(요약_월별시즈널리티!$F$7:$F$18,MONTH(EDATE($E37,AP$1-1)))/100))),"")</f>
        <v>10061686.610729663</v>
      </c>
      <c r="AQ37" cm="1">
        <f t="array" ref="AQ37">IFERROR(IF($A37="","",IF(SUMIFS(RAW_매출A!$J$2:$J$7000,RAW_매출A!$B$2:$B$7000,$A37,RAW_매출A!$A$2:$A$7000,EDATE($E37,AQ$1-1))=0,"",SUMIFS(RAW_매출A!$J$2:$J$7000,RAW_매출A!$B$2:$B$7000,$A37,RAW_매출A!$A$2:$A$7000,EDATE($E37,AQ$1-1))/(INDEX(요약_월별시즈널리티!$F$7:$F$18,MONTH(EDATE($E37,AQ$1-1)))/100))),"")</f>
        <v>9851026.0270300377</v>
      </c>
      <c r="AR37" cm="1">
        <f t="array" ref="AR37">IFERROR(IF($A37="","",IF(SUMIFS(RAW_매출A!$J$2:$J$7000,RAW_매출A!$B$2:$B$7000,$A37,RAW_매출A!$A$2:$A$7000,EDATE($E37,AR$1-1))=0,"",SUMIFS(RAW_매출A!$J$2:$J$7000,RAW_매출A!$B$2:$B$7000,$A37,RAW_매출A!$A$2:$A$7000,EDATE($E37,AR$1-1))/(INDEX(요약_월별시즈널리티!$F$7:$F$18,MONTH(EDATE($E37,AR$1-1)))/100))),"")</f>
        <v>9474537.2739573382</v>
      </c>
      <c r="AS37" cm="1">
        <f t="array" ref="AS37">IFERROR(IF($A37="","",IF(SUMIFS(RAW_매출A!$J$2:$J$7000,RAW_매출A!$B$2:$B$7000,$A37,RAW_매출A!$A$2:$A$7000,EDATE($E37,AS$1-1))=0,"",SUMIFS(RAW_매출A!$J$2:$J$7000,RAW_매출A!$B$2:$B$7000,$A37,RAW_매출A!$A$2:$A$7000,EDATE($E37,AS$1-1))/(INDEX(요약_월별시즈널리티!$F$7:$F$18,MONTH(EDATE($E37,AS$1-1)))/100))),"")</f>
        <v>8503819.136407584</v>
      </c>
      <c r="AT37" cm="1">
        <f t="array" ref="AT37">IFERROR(IF($A37="","",IF(SUMIFS(RAW_매출A!$J$2:$J$7000,RAW_매출A!$B$2:$B$7000,$A37,RAW_매출A!$A$2:$A$7000,EDATE($E37,AT$1-1))=0,"",SUMIFS(RAW_매출A!$J$2:$J$7000,RAW_매출A!$B$2:$B$7000,$A37,RAW_매출A!$A$2:$A$7000,EDATE($E37,AT$1-1))/(INDEX(요약_월별시즈널리티!$F$7:$F$18,MONTH(EDATE($E37,AT$1-1)))/100))),"")</f>
        <v>8137365.8612139877</v>
      </c>
      <c r="AU37" cm="1">
        <f t="array" ref="AU37">IFERROR(IF($A37="","",IF(SUMIFS(RAW_매출A!$J$2:$J$7000,RAW_매출A!$B$2:$B$7000,$A37,RAW_매출A!$A$2:$A$7000,EDATE($E37,AU$1-1))=0,"",SUMIFS(RAW_매출A!$J$2:$J$7000,RAW_매출A!$B$2:$B$7000,$A37,RAW_매출A!$A$2:$A$7000,EDATE($E37,AU$1-1))/(INDEX(요약_월별시즈널리티!$F$7:$F$18,MONTH(EDATE($E37,AU$1-1)))/100))),"")</f>
        <v>9043833.1973696761</v>
      </c>
      <c r="AV37" cm="1">
        <f t="array" ref="AV37">IFERROR(IF($A37="","",IF(SUMIFS(RAW_매출A!$J$2:$J$7000,RAW_매출A!$B$2:$B$7000,$A37,RAW_매출A!$A$2:$A$7000,EDATE($E37,AV$1-1))=0,"",SUMIFS(RAW_매출A!$J$2:$J$7000,RAW_매출A!$B$2:$B$7000,$A37,RAW_매출A!$A$2:$A$7000,EDATE($E37,AV$1-1))/(INDEX(요약_월별시즈널리티!$F$7:$F$18,MONTH(EDATE($E37,AV$1-1)))/100))),"")</f>
        <v>8684473.9592221156</v>
      </c>
      <c r="AW37" cm="1">
        <f t="array" ref="AW37">IFERROR(IF($A37="","",IF(SUMIFS(RAW_매출A!$J$2:$J$7000,RAW_매출A!$B$2:$B$7000,$A37,RAW_매출A!$A$2:$A$7000,EDATE($E37,AW$1-1))=0,"",SUMIFS(RAW_매출A!$J$2:$J$7000,RAW_매출A!$B$2:$B$7000,$A37,RAW_매출A!$A$2:$A$7000,EDATE($E37,AW$1-1))/(INDEX(요약_월별시즈널리티!$F$7:$F$18,MONTH(EDATE($E37,AW$1-1)))/100))),"")</f>
        <v>9218032.7854667492</v>
      </c>
      <c r="AX37" cm="1">
        <f t="array" ref="AX37">IFERROR(IF($A37="","",IF(SUMIFS(RAW_매출A!$J$2:$J$7000,RAW_매출A!$B$2:$B$7000,$A37,RAW_매출A!$A$2:$A$7000,EDATE($E37,AX$1-1))=0,"",SUMIFS(RAW_매출A!$J$2:$J$7000,RAW_매출A!$B$2:$B$7000,$A37,RAW_매출A!$A$2:$A$7000,EDATE($E37,AX$1-1))/(INDEX(요약_월별시즈널리티!$F$7:$F$18,MONTH(EDATE($E37,AX$1-1)))/100))),"")</f>
        <v>9679096.6177144218</v>
      </c>
      <c r="AY37" cm="1">
        <f t="array" ref="AY37">IFERROR(IF($A37="","",IF(SUMIFS(RAW_매출A!$J$2:$J$7000,RAW_매출A!$B$2:$B$7000,$A37,RAW_매출A!$A$2:$A$7000,EDATE($E37,AY$1-1))=0,"",SUMIFS(RAW_매출A!$J$2:$J$7000,RAW_매출A!$B$2:$B$7000,$A37,RAW_매출A!$A$2:$A$7000,EDATE($E37,AY$1-1))/(INDEX(요약_월별시즈널리티!$F$7:$F$18,MONTH(EDATE($E37,AY$1-1)))/100))),"")</f>
        <v>10998494.91200533</v>
      </c>
      <c r="AZ37" cm="1">
        <f t="array" ref="AZ37">IFERROR(IF($A37="","",IF(SUMIFS(RAW_매출A!$J$2:$J$7000,RAW_매출A!$B$2:$B$7000,$A37,RAW_매출A!$A$2:$A$7000,EDATE($E37,AZ$1-1))=0,"",SUMIFS(RAW_매출A!$J$2:$J$7000,RAW_매출A!$B$2:$B$7000,$A37,RAW_매출A!$A$2:$A$7000,EDATE($E37,AZ$1-1))/(INDEX(요약_월별시즈널리티!$F$7:$F$18,MONTH(EDATE($E37,AZ$1-1)))/100))),"")</f>
        <v>10118190.015933691</v>
      </c>
      <c r="BA37" cm="1">
        <f t="array" ref="BA37">IFERROR(IF($A37="","",IF(SUMIFS(RAW_매출A!$J$2:$J$7000,RAW_매출A!$B$2:$B$7000,$A37,RAW_매출A!$A$2:$A$7000,EDATE($E37,BA$1-1))=0,"",SUMIFS(RAW_매출A!$J$2:$J$7000,RAW_매출A!$B$2:$B$7000,$A37,RAW_매출A!$A$2:$A$7000,EDATE($E37,BA$1-1))/(INDEX(요약_월별시즈널리티!$F$7:$F$18,MONTH(EDATE($E37,BA$1-1)))/100))),"")</f>
        <v>8882212.4275863841</v>
      </c>
      <c r="BB37" cm="1">
        <f t="array" ref="BB37">IFERROR(IF($A37="","",IF(SUMIFS(RAW_매출A!$J$2:$J$7000,RAW_매출A!$B$2:$B$7000,$A37,RAW_매출A!$A$2:$A$7000,EDATE($E37,BB$1-1))=0,"",SUMIFS(RAW_매출A!$J$2:$J$7000,RAW_매출A!$B$2:$B$7000,$A37,RAW_매출A!$A$2:$A$7000,EDATE($E37,BB$1-1))/(INDEX(요약_월별시즈널리티!$F$7:$F$18,MONTH(EDATE($E37,BB$1-1)))/100))),"")</f>
        <v>9455670.9499153309</v>
      </c>
      <c r="BC37" cm="1">
        <f t="array" ref="BC37">IFERROR(IF($A37="","",IF(SUMIFS(RAW_매출A!$J$2:$J$7000,RAW_매출A!$B$2:$B$7000,$A37,RAW_매출A!$A$2:$A$7000,EDATE($E37,BC$1-1))=0,"",SUMIFS(RAW_매출A!$J$2:$J$7000,RAW_매출A!$B$2:$B$7000,$A37,RAW_매출A!$A$2:$A$7000,EDATE($E37,BC$1-1))/(INDEX(요약_월별시즈널리티!$F$7:$F$18,MONTH(EDATE($E37,BC$1-1)))/100))),"")</f>
        <v>9372147.8283541426</v>
      </c>
      <c r="BD37" cm="1">
        <f t="array" ref="BD37">IFERROR(IF($A37="","",IF(SUMIFS(RAW_매출A!$J$2:$J$7000,RAW_매출A!$B$2:$B$7000,$A37,RAW_매출A!$A$2:$A$7000,EDATE($E37,BD$1-1))=0,"",SUMIFS(RAW_매출A!$J$2:$J$7000,RAW_매출A!$B$2:$B$7000,$A37,RAW_매출A!$A$2:$A$7000,EDATE($E37,BD$1-1))/(INDEX(요약_월별시즈널리티!$F$7:$F$18,MONTH(EDATE($E37,BD$1-1)))/100))),"")</f>
        <v>10463078.573800841</v>
      </c>
      <c r="BE37" cm="1">
        <f t="array" ref="BE37">IFERROR(IF($A37="","",IF(SUMIFS(RAW_매출A!$J$2:$J$7000,RAW_매출A!$B$2:$B$7000,$A37,RAW_매출A!$A$2:$A$7000,EDATE($E37,BE$1-1))=0,"",SUMIFS(RAW_매출A!$J$2:$J$7000,RAW_매출A!$B$2:$B$7000,$A37,RAW_매출A!$A$2:$A$7000,EDATE($E37,BE$1-1))/(INDEX(요약_월별시즈널리티!$F$7:$F$18,MONTH(EDATE($E37,BE$1-1)))/100))),"")</f>
        <v>9589922.9507999737</v>
      </c>
      <c r="BF37" cm="1">
        <f t="array" ref="BF37">IFERROR(IF($A37="","",IF(SUMIFS(RAW_매출A!$J$2:$J$7000,RAW_매출A!$B$2:$B$7000,$A37,RAW_매출A!$A$2:$A$7000,EDATE($E37,BF$1-1))=0,"",SUMIFS(RAW_매출A!$J$2:$J$7000,RAW_매출A!$B$2:$B$7000,$A37,RAW_매출A!$A$2:$A$7000,EDATE($E37,BF$1-1))/(INDEX(요약_월별시즈널리티!$F$7:$F$18,MONTH(EDATE($E37,BF$1-1)))/100))),"")</f>
        <v>9659510.4161184989</v>
      </c>
      <c r="BG37" cm="1">
        <f t="array" ref="BG37">IFERROR(IF($A37="","",IF(SUMIFS(RAW_매출A!$J$2:$J$7000,RAW_매출A!$B$2:$B$7000,$A37,RAW_매출A!$A$2:$A$7000,EDATE($E37,BG$1-1))=0,"",SUMIFS(RAW_매출A!$J$2:$J$7000,RAW_매출A!$B$2:$B$7000,$A37,RAW_매출A!$A$2:$A$7000,EDATE($E37,BG$1-1))/(INDEX(요약_월별시즈널리티!$F$7:$F$18,MONTH(EDATE($E37,BG$1-1)))/100))),"")</f>
        <v>9759781.4921092354</v>
      </c>
      <c r="BH37" cm="1">
        <f t="array" ref="BH37">IFERROR(IF($A37="","",IF(SUMIFS(RAW_매출A!$J$2:$J$7000,RAW_매출A!$B$2:$B$7000,$A37,RAW_매출A!$A$2:$A$7000,EDATE($E37,BH$1-1))=0,"",SUMIFS(RAW_매출A!$J$2:$J$7000,RAW_매출A!$B$2:$B$7000,$A37,RAW_매출A!$A$2:$A$7000,EDATE($E37,BH$1-1))/(INDEX(요약_월별시즈널리티!$F$7:$F$18,MONTH(EDATE($E37,BH$1-1)))/100))),"")</f>
        <v>10945596.602844473</v>
      </c>
      <c r="BI37" cm="1">
        <f t="array" ref="BI37">IFERROR(IF($A37="","",IF(SUMIFS(RAW_매출A!$J$2:$J$7000,RAW_매출A!$B$2:$B$7000,$A37,RAW_매출A!$A$2:$A$7000,EDATE($E37,BI$1-1))=0,"",SUMIFS(RAW_매출A!$J$2:$J$7000,RAW_매출A!$B$2:$B$7000,$A37,RAW_매출A!$A$2:$A$7000,EDATE($E37,BI$1-1))/(INDEX(요약_월별시즈널리티!$F$7:$F$18,MONTH(EDATE($E37,BI$1-1)))/100))),"")</f>
        <v>10343186.630240945</v>
      </c>
      <c r="BJ37" cm="1">
        <f t="array" ref="BJ37">IFERROR(IF($A37="","",IF(SUMIFS(RAW_매출A!$J$2:$J$7000,RAW_매출A!$B$2:$B$7000,$A37,RAW_매출A!$A$2:$A$7000,EDATE($E37,BJ$1-1))=0,"",SUMIFS(RAW_매출A!$J$2:$J$7000,RAW_매출A!$B$2:$B$7000,$A37,RAW_매출A!$A$2:$A$7000,EDATE($E37,BJ$1-1))/(INDEX(요약_월별시즈널리티!$F$7:$F$18,MONTH(EDATE($E37,BJ$1-1)))/100))),"")</f>
        <v>9819335.0833425038</v>
      </c>
      <c r="BK37" cm="1">
        <f t="array" ref="BK37">IFERROR(IF($A37="","",IF(SUMIFS(RAW_매출A!$J$2:$J$7000,RAW_매출A!$B$2:$B$7000,$A37,RAW_매출A!$A$2:$A$7000,EDATE($E37,BK$1-1))=0,"",SUMIFS(RAW_매출A!$J$2:$J$7000,RAW_매출A!$B$2:$B$7000,$A37,RAW_매출A!$A$2:$A$7000,EDATE($E37,BK$1-1))/(INDEX(요약_월별시즈널리티!$F$7:$F$18,MONTH(EDATE($E37,BK$1-1)))/100))),"")</f>
        <v>9711934.1448095124</v>
      </c>
      <c r="BL37" cm="1">
        <f t="array" ref="BL37">IFERROR(IF($A37="","",IF(SUMIFS(RAW_매출A!$J$2:$J$7000,RAW_매출A!$B$2:$B$7000,$A37,RAW_매출A!$A$2:$A$7000,EDATE($E37,BL$1-1))=0,"",SUMIFS(RAW_매출A!$J$2:$J$7000,RAW_매출A!$B$2:$B$7000,$A37,RAW_매출A!$A$2:$A$7000,EDATE($E37,BL$1-1))/(INDEX(요약_월별시즈널리티!$F$7:$F$18,MONTH(EDATE($E37,BL$1-1)))/100))),"")</f>
        <v>8899564.9180863071</v>
      </c>
      <c r="BM37" t="str" cm="1">
        <f t="array" ref="BM37">IFERROR(IF($A37="","",IF(SUMIFS(RAW_매출A!$J$2:$J$7000,RAW_매출A!$B$2:$B$7000,$A37,RAW_매출A!$A$2:$A$7000,EDATE($E37,BM$1-1))=0,"",SUMIFS(RAW_매출A!$J$2:$J$7000,RAW_매출A!$B$2:$B$7000,$A37,RAW_매출A!$A$2:$A$7000,EDATE($E37,BM$1-1))/(INDEX(요약_월별시즈널리티!$F$7:$F$18,MONTH(EDATE($E37,BM$1-1)))/100))),"")</f>
        <v/>
      </c>
      <c r="BN37" t="str" cm="1">
        <f t="array" ref="BN37">IFERROR(IF($A37="","",IF(SUMIFS(RAW_매출A!$J$2:$J$7000,RAW_매출A!$B$2:$B$7000,$A37,RAW_매출A!$A$2:$A$7000,EDATE($E37,BN$1-1))=0,"",SUMIFS(RAW_매출A!$J$2:$J$7000,RAW_매출A!$B$2:$B$7000,$A37,RAW_매출A!$A$2:$A$7000,EDATE($E37,BN$1-1))/(INDEX(요약_월별시즈널리티!$F$7:$F$18,MONTH(EDATE($E37,BN$1-1)))/100))),"")</f>
        <v/>
      </c>
    </row>
    <row r="38" spans="1:66" x14ac:dyDescent="0.3">
      <c r="A38" t="str">
        <f>세팅!A39</f>
        <v>(1026) #신촌점</v>
      </c>
      <c r="B38" t="str">
        <f>세팅!B39</f>
        <v>150-1</v>
      </c>
      <c r="C38">
        <f t="shared" si="0"/>
        <v>1</v>
      </c>
      <c r="D38" t="str">
        <f t="shared" si="1"/>
        <v>1</v>
      </c>
      <c r="E38" s="1">
        <f>세팅!D39</f>
        <v>44409</v>
      </c>
      <c r="F38">
        <f>IF(COUNT(J38:O38)&gt;=4,AVERAGE(J38:O38),"")</f>
        <v>5404810.3428254528</v>
      </c>
      <c r="G38" cm="1">
        <f t="array" ref="G38">IFERROR(IF($A38="","",IF(SUMIFS(RAW_매출A!$J$2:$J$7000,RAW_매출A!$B$2:$B$7000,$A38,RAW_매출A!$A$2:$A$7000,EDATE($E38,G$1-1))=0,"",SUMIFS(RAW_매출A!$J$2:$J$7000,RAW_매출A!$B$2:$B$7000,$A38,RAW_매출A!$A$2:$A$7000,EDATE($E38,G$1-1))/(INDEX(요약_월별시즈널리티!$F$7:$F$18,MONTH(EDATE($E38,G$1-1)))/100))),"")</f>
        <v>3988388.7694052481</v>
      </c>
      <c r="H38" cm="1">
        <f t="array" ref="H38">IFERROR(IF($A38="","",IF(SUMIFS(RAW_매출A!$J$2:$J$7000,RAW_매출A!$B$2:$B$7000,$A38,RAW_매출A!$A$2:$A$7000,EDATE($E38,H$1-1))=0,"",SUMIFS(RAW_매출A!$J$2:$J$7000,RAW_매출A!$B$2:$B$7000,$A38,RAW_매출A!$A$2:$A$7000,EDATE($E38,H$1-1))/(INDEX(요약_월별시즈널리티!$F$7:$F$18,MONTH(EDATE($E38,H$1-1)))/100))),"")</f>
        <v>4697295.0470156716</v>
      </c>
      <c r="I38" cm="1">
        <f t="array" ref="I38">IFERROR(IF($A38="","",IF(SUMIFS(RAW_매출A!$J$2:$J$7000,RAW_매출A!$B$2:$B$7000,$A38,RAW_매출A!$A$2:$A$7000,EDATE($E38,I$1-1))=0,"",SUMIFS(RAW_매출A!$J$2:$J$7000,RAW_매출A!$B$2:$B$7000,$A38,RAW_매출A!$A$2:$A$7000,EDATE($E38,I$1-1))/(INDEX(요약_월별시즈널리티!$F$7:$F$18,MONTH(EDATE($E38,I$1-1)))/100))),"")</f>
        <v>4532479.5941805122</v>
      </c>
      <c r="J38" s="28" cm="1">
        <f t="array" ref="J38">IFERROR(IF($A38="","",IF(SUMIFS(RAW_매출A!$J$2:$J$7000,RAW_매출A!$B$2:$B$7000,$A38,RAW_매출A!$A$2:$A$7000,EDATE($E38,J$1-1))=0,"",SUMIFS(RAW_매출A!$J$2:$J$7000,RAW_매출A!$B$2:$B$7000,$A38,RAW_매출A!$A$2:$A$7000,EDATE($E38,J$1-1))/(INDEX(요약_월별시즈널리티!$F$7:$F$18,MONTH(EDATE($E38,J$1-1)))/100))),"")</f>
        <v>4119101.3274333118</v>
      </c>
      <c r="K38" s="28" cm="1">
        <f t="array" ref="K38">IFERROR(IF($A38="","",IF(SUMIFS(RAW_매출A!$J$2:$J$7000,RAW_매출A!$B$2:$B$7000,$A38,RAW_매출A!$A$2:$A$7000,EDATE($E38,K$1-1))=0,"",SUMIFS(RAW_매출A!$J$2:$J$7000,RAW_매출A!$B$2:$B$7000,$A38,RAW_매출A!$A$2:$A$7000,EDATE($E38,K$1-1))/(INDEX(요약_월별시즈널리티!$F$7:$F$18,MONTH(EDATE($E38,K$1-1)))/100))),"")</f>
        <v>4650260.6813239306</v>
      </c>
      <c r="L38" s="28" cm="1">
        <f t="array" ref="L38">IFERROR(IF($A38="","",IF(SUMIFS(RAW_매출A!$J$2:$J$7000,RAW_매출A!$B$2:$B$7000,$A38,RAW_매출A!$A$2:$A$7000,EDATE($E38,L$1-1))=0,"",SUMIFS(RAW_매출A!$J$2:$J$7000,RAW_매출A!$B$2:$B$7000,$A38,RAW_매출A!$A$2:$A$7000,EDATE($E38,L$1-1))/(INDEX(요약_월별시즈널리티!$F$7:$F$18,MONTH(EDATE($E38,L$1-1)))/100))),"")</f>
        <v>5418414.6333196303</v>
      </c>
      <c r="M38" s="28" cm="1">
        <f t="array" ref="M38">IFERROR(IF($A38="","",IF(SUMIFS(RAW_매출A!$J$2:$J$7000,RAW_매출A!$B$2:$B$7000,$A38,RAW_매출A!$A$2:$A$7000,EDATE($E38,M$1-1))=0,"",SUMIFS(RAW_매출A!$J$2:$J$7000,RAW_매출A!$B$2:$B$7000,$A38,RAW_매출A!$A$2:$A$7000,EDATE($E38,M$1-1))/(INDEX(요약_월별시즈널리티!$F$7:$F$18,MONTH(EDATE($E38,M$1-1)))/100))),"")</f>
        <v>5937408.9677752815</v>
      </c>
      <c r="N38" s="28" cm="1">
        <f t="array" ref="N38">IFERROR(IF($A38="","",IF(SUMIFS(RAW_매출A!$J$2:$J$7000,RAW_매출A!$B$2:$B$7000,$A38,RAW_매출A!$A$2:$A$7000,EDATE($E38,N$1-1))=0,"",SUMIFS(RAW_매출A!$J$2:$J$7000,RAW_매출A!$B$2:$B$7000,$A38,RAW_매출A!$A$2:$A$7000,EDATE($E38,N$1-1))/(INDEX(요약_월별시즈널리티!$F$7:$F$18,MONTH(EDATE($E38,N$1-1)))/100))),"")</f>
        <v>5875173.3692626106</v>
      </c>
      <c r="O38" s="28" cm="1">
        <f t="array" ref="O38">IFERROR(IF($A38="","",IF(SUMIFS(RAW_매출A!$J$2:$J$7000,RAW_매출A!$B$2:$B$7000,$A38,RAW_매출A!$A$2:$A$7000,EDATE($E38,O$1-1))=0,"",SUMIFS(RAW_매출A!$J$2:$J$7000,RAW_매출A!$B$2:$B$7000,$A38,RAW_매출A!$A$2:$A$7000,EDATE($E38,O$1-1))/(INDEX(요약_월별시즈널리티!$F$7:$F$18,MONTH(EDATE($E38,O$1-1)))/100))),"")</f>
        <v>6428503.0778379552</v>
      </c>
      <c r="P38" cm="1">
        <f t="array" ref="P38">IFERROR(IF($A38="","",IF(SUMIFS(RAW_매출A!$J$2:$J$7000,RAW_매출A!$B$2:$B$7000,$A38,RAW_매출A!$A$2:$A$7000,EDATE($E38,P$1-1))=0,"",SUMIFS(RAW_매출A!$J$2:$J$7000,RAW_매출A!$B$2:$B$7000,$A38,RAW_매출A!$A$2:$A$7000,EDATE($E38,P$1-1))/(INDEX(요약_월별시즈널리티!$F$7:$F$18,MONTH(EDATE($E38,P$1-1)))/100))),"")</f>
        <v>6505075.0662163692</v>
      </c>
      <c r="Q38" cm="1">
        <f t="array" ref="Q38">IFERROR(IF($A38="","",IF(SUMIFS(RAW_매출A!$J$2:$J$7000,RAW_매출A!$B$2:$B$7000,$A38,RAW_매출A!$A$2:$A$7000,EDATE($E38,Q$1-1))=0,"",SUMIFS(RAW_매출A!$J$2:$J$7000,RAW_매출A!$B$2:$B$7000,$A38,RAW_매출A!$A$2:$A$7000,EDATE($E38,Q$1-1))/(INDEX(요약_월별시즈널리티!$F$7:$F$18,MONTH(EDATE($E38,Q$1-1)))/100))),"")</f>
        <v>7552486.8346184408</v>
      </c>
      <c r="R38" cm="1">
        <f t="array" ref="R38">IFERROR(IF($A38="","",IF(SUMIFS(RAW_매출A!$J$2:$J$7000,RAW_매출A!$B$2:$B$7000,$A38,RAW_매출A!$A$2:$A$7000,EDATE($E38,R$1-1))=0,"",SUMIFS(RAW_매출A!$J$2:$J$7000,RAW_매출A!$B$2:$B$7000,$A38,RAW_매출A!$A$2:$A$7000,EDATE($E38,R$1-1))/(INDEX(요약_월별시즈널리티!$F$7:$F$18,MONTH(EDATE($E38,R$1-1)))/100))),"")</f>
        <v>7828148.3877456626</v>
      </c>
      <c r="S38" cm="1">
        <f t="array" ref="S38">IFERROR(IF($A38="","",IF(SUMIFS(RAW_매출A!$J$2:$J$7000,RAW_매출A!$B$2:$B$7000,$A38,RAW_매출A!$A$2:$A$7000,EDATE($E38,S$1-1))=0,"",SUMIFS(RAW_매출A!$J$2:$J$7000,RAW_매출A!$B$2:$B$7000,$A38,RAW_매출A!$A$2:$A$7000,EDATE($E38,S$1-1))/(INDEX(요약_월별시즈널리티!$F$7:$F$18,MONTH(EDATE($E38,S$1-1)))/100))),"")</f>
        <v>8372856.8547787638</v>
      </c>
      <c r="T38" cm="1">
        <f t="array" ref="T38">IFERROR(IF($A38="","",IF(SUMIFS(RAW_매출A!$J$2:$J$7000,RAW_매출A!$B$2:$B$7000,$A38,RAW_매출A!$A$2:$A$7000,EDATE($E38,T$1-1))=0,"",SUMIFS(RAW_매출A!$J$2:$J$7000,RAW_매출A!$B$2:$B$7000,$A38,RAW_매출A!$A$2:$A$7000,EDATE($E38,T$1-1))/(INDEX(요약_월별시즈널리티!$F$7:$F$18,MONTH(EDATE($E38,T$1-1)))/100))),"")</f>
        <v>8253200.6318192901</v>
      </c>
      <c r="U38" cm="1">
        <f t="array" ref="U38">IFERROR(IF($A38="","",IF(SUMIFS(RAW_매출A!$J$2:$J$7000,RAW_매출A!$B$2:$B$7000,$A38,RAW_매출A!$A$2:$A$7000,EDATE($E38,U$1-1))=0,"",SUMIFS(RAW_매출A!$J$2:$J$7000,RAW_매출A!$B$2:$B$7000,$A38,RAW_매출A!$A$2:$A$7000,EDATE($E38,U$1-1))/(INDEX(요약_월별시즈널리티!$F$7:$F$18,MONTH(EDATE($E38,U$1-1)))/100))),"")</f>
        <v>7659962.3168498361</v>
      </c>
      <c r="V38" cm="1">
        <f t="array" ref="V38">IFERROR(IF($A38="","",IF(SUMIFS(RAW_매출A!$J$2:$J$7000,RAW_매출A!$B$2:$B$7000,$A38,RAW_매출A!$A$2:$A$7000,EDATE($E38,V$1-1))=0,"",SUMIFS(RAW_매출A!$J$2:$J$7000,RAW_매출A!$B$2:$B$7000,$A38,RAW_매출A!$A$2:$A$7000,EDATE($E38,V$1-1))/(INDEX(요약_월별시즈널리티!$F$7:$F$18,MONTH(EDATE($E38,V$1-1)))/100))),"")</f>
        <v>7829510.1948403036</v>
      </c>
      <c r="W38" cm="1">
        <f t="array" ref="W38">IFERROR(IF($A38="","",IF(SUMIFS(RAW_매출A!$J$2:$J$7000,RAW_매출A!$B$2:$B$7000,$A38,RAW_매출A!$A$2:$A$7000,EDATE($E38,W$1-1))=0,"",SUMIFS(RAW_매출A!$J$2:$J$7000,RAW_매출A!$B$2:$B$7000,$A38,RAW_매출A!$A$2:$A$7000,EDATE($E38,W$1-1))/(INDEX(요약_월별시즈널리티!$F$7:$F$18,MONTH(EDATE($E38,W$1-1)))/100))),"")</f>
        <v>7757821.6722918963</v>
      </c>
      <c r="X38" cm="1">
        <f t="array" ref="X38">IFERROR(IF($A38="","",IF(SUMIFS(RAW_매출A!$J$2:$J$7000,RAW_매출A!$B$2:$B$7000,$A38,RAW_매출A!$A$2:$A$7000,EDATE($E38,X$1-1))=0,"",SUMIFS(RAW_매출A!$J$2:$J$7000,RAW_매출A!$B$2:$B$7000,$A38,RAW_매출A!$A$2:$A$7000,EDATE($E38,X$1-1))/(INDEX(요약_월별시즈널리티!$F$7:$F$18,MONTH(EDATE($E38,X$1-1)))/100))),"")</f>
        <v>8225830.9898421438</v>
      </c>
      <c r="Y38" cm="1">
        <f t="array" ref="Y38">IFERROR(IF($A38="","",IF(SUMIFS(RAW_매출A!$J$2:$J$7000,RAW_매출A!$B$2:$B$7000,$A38,RAW_매출A!$A$2:$A$7000,EDATE($E38,Y$1-1))=0,"",SUMIFS(RAW_매출A!$J$2:$J$7000,RAW_매출A!$B$2:$B$7000,$A38,RAW_매출A!$A$2:$A$7000,EDATE($E38,Y$1-1))/(INDEX(요약_월별시즈널리티!$F$7:$F$18,MONTH(EDATE($E38,Y$1-1)))/100))),"")</f>
        <v>8051345.3820680529</v>
      </c>
      <c r="Z38" cm="1">
        <f t="array" ref="Z38">IFERROR(IF($A38="","",IF(SUMIFS(RAW_매출A!$J$2:$J$7000,RAW_매출A!$B$2:$B$7000,$A38,RAW_매출A!$A$2:$A$7000,EDATE($E38,Z$1-1))=0,"",SUMIFS(RAW_매출A!$J$2:$J$7000,RAW_매출A!$B$2:$B$7000,$A38,RAW_매출A!$A$2:$A$7000,EDATE($E38,Z$1-1))/(INDEX(요약_월별시즈널리티!$F$7:$F$18,MONTH(EDATE($E38,Z$1-1)))/100))),"")</f>
        <v>8003367.1908837482</v>
      </c>
      <c r="AA38" cm="1">
        <f t="array" ref="AA38">IFERROR(IF($A38="","",IF(SUMIFS(RAW_매출A!$J$2:$J$7000,RAW_매출A!$B$2:$B$7000,$A38,RAW_매출A!$A$2:$A$7000,EDATE($E38,AA$1-1))=0,"",SUMIFS(RAW_매출A!$J$2:$J$7000,RAW_매출A!$B$2:$B$7000,$A38,RAW_매출A!$A$2:$A$7000,EDATE($E38,AA$1-1))/(INDEX(요약_월별시즈널리티!$F$7:$F$18,MONTH(EDATE($E38,AA$1-1)))/100))),"")</f>
        <v>7376068.6802196801</v>
      </c>
      <c r="AB38" cm="1">
        <f t="array" ref="AB38">IFERROR(IF($A38="","",IF(SUMIFS(RAW_매출A!$J$2:$J$7000,RAW_매출A!$B$2:$B$7000,$A38,RAW_매출A!$A$2:$A$7000,EDATE($E38,AB$1-1))=0,"",SUMIFS(RAW_매출A!$J$2:$J$7000,RAW_매출A!$B$2:$B$7000,$A38,RAW_매출A!$A$2:$A$7000,EDATE($E38,AB$1-1))/(INDEX(요약_월별시즈널리티!$F$7:$F$18,MONTH(EDATE($E38,AB$1-1)))/100))),"")</f>
        <v>8366379.5539557906</v>
      </c>
      <c r="AC38" cm="1">
        <f t="array" ref="AC38">IFERROR(IF($A38="","",IF(SUMIFS(RAW_매출A!$J$2:$J$7000,RAW_매출A!$B$2:$B$7000,$A38,RAW_매출A!$A$2:$A$7000,EDATE($E38,AC$1-1))=0,"",SUMIFS(RAW_매출A!$J$2:$J$7000,RAW_매출A!$B$2:$B$7000,$A38,RAW_매출A!$A$2:$A$7000,EDATE($E38,AC$1-1))/(INDEX(요약_월별시즈널리티!$F$7:$F$18,MONTH(EDATE($E38,AC$1-1)))/100))),"")</f>
        <v>8366080.7846686384</v>
      </c>
      <c r="AD38" cm="1">
        <f t="array" ref="AD38">IFERROR(IF($A38="","",IF(SUMIFS(RAW_매출A!$J$2:$J$7000,RAW_매출A!$B$2:$B$7000,$A38,RAW_매출A!$A$2:$A$7000,EDATE($E38,AD$1-1))=0,"",SUMIFS(RAW_매출A!$J$2:$J$7000,RAW_매출A!$B$2:$B$7000,$A38,RAW_매출A!$A$2:$A$7000,EDATE($E38,AD$1-1))/(INDEX(요약_월별시즈널리티!$F$7:$F$18,MONTH(EDATE($E38,AD$1-1)))/100))),"")</f>
        <v>9958735.6796447057</v>
      </c>
      <c r="AE38" cm="1">
        <f t="array" ref="AE38">IFERROR(IF($A38="","",IF(SUMIFS(RAW_매출A!$J$2:$J$7000,RAW_매출A!$B$2:$B$7000,$A38,RAW_매출A!$A$2:$A$7000,EDATE($E38,AE$1-1))=0,"",SUMIFS(RAW_매출A!$J$2:$J$7000,RAW_매출A!$B$2:$B$7000,$A38,RAW_매출A!$A$2:$A$7000,EDATE($E38,AE$1-1))/(INDEX(요약_월별시즈널리티!$F$7:$F$18,MONTH(EDATE($E38,AE$1-1)))/100))),"")</f>
        <v>9070792.5508195385</v>
      </c>
      <c r="AF38" cm="1">
        <f t="array" ref="AF38">IFERROR(IF($A38="","",IF(SUMIFS(RAW_매출A!$J$2:$J$7000,RAW_매출A!$B$2:$B$7000,$A38,RAW_매출A!$A$2:$A$7000,EDATE($E38,AF$1-1))=0,"",SUMIFS(RAW_매출A!$J$2:$J$7000,RAW_매출A!$B$2:$B$7000,$A38,RAW_매출A!$A$2:$A$7000,EDATE($E38,AF$1-1))/(INDEX(요약_월별시즈널리티!$F$7:$F$18,MONTH(EDATE($E38,AF$1-1)))/100))),"")</f>
        <v>9124324.0908159241</v>
      </c>
      <c r="AG38" cm="1">
        <f t="array" ref="AG38">IFERROR(IF($A38="","",IF(SUMIFS(RAW_매출A!$J$2:$J$7000,RAW_매출A!$B$2:$B$7000,$A38,RAW_매출A!$A$2:$A$7000,EDATE($E38,AG$1-1))=0,"",SUMIFS(RAW_매출A!$J$2:$J$7000,RAW_매출A!$B$2:$B$7000,$A38,RAW_매출A!$A$2:$A$7000,EDATE($E38,AG$1-1))/(INDEX(요약_월별시즈널리티!$F$7:$F$18,MONTH(EDATE($E38,AG$1-1)))/100))),"")</f>
        <v>8520980.3183561284</v>
      </c>
      <c r="AH38" cm="1">
        <f t="array" ref="AH38">IFERROR(IF($A38="","",IF(SUMIFS(RAW_매출A!$J$2:$J$7000,RAW_매출A!$B$2:$B$7000,$A38,RAW_매출A!$A$2:$A$7000,EDATE($E38,AH$1-1))=0,"",SUMIFS(RAW_매출A!$J$2:$J$7000,RAW_매출A!$B$2:$B$7000,$A38,RAW_매출A!$A$2:$A$7000,EDATE($E38,AH$1-1))/(INDEX(요약_월별시즈널리티!$F$7:$F$18,MONTH(EDATE($E38,AH$1-1)))/100))),"")</f>
        <v>8635503.592975406</v>
      </c>
      <c r="AI38" cm="1">
        <f t="array" ref="AI38">IFERROR(IF($A38="","",IF(SUMIFS(RAW_매출A!$J$2:$J$7000,RAW_매출A!$B$2:$B$7000,$A38,RAW_매출A!$A$2:$A$7000,EDATE($E38,AI$1-1))=0,"",SUMIFS(RAW_매출A!$J$2:$J$7000,RAW_매출A!$B$2:$B$7000,$A38,RAW_매출A!$A$2:$A$7000,EDATE($E38,AI$1-1))/(INDEX(요약_월별시즈널리티!$F$7:$F$18,MONTH(EDATE($E38,AI$1-1)))/100))),"")</f>
        <v>8150866.0561079504</v>
      </c>
      <c r="AJ38" cm="1">
        <f t="array" ref="AJ38">IFERROR(IF($A38="","",IF(SUMIFS(RAW_매출A!$J$2:$J$7000,RAW_매출A!$B$2:$B$7000,$A38,RAW_매출A!$A$2:$A$7000,EDATE($E38,AJ$1-1))=0,"",SUMIFS(RAW_매출A!$J$2:$J$7000,RAW_매출A!$B$2:$B$7000,$A38,RAW_매출A!$A$2:$A$7000,EDATE($E38,AJ$1-1))/(INDEX(요약_월별시즈널리티!$F$7:$F$18,MONTH(EDATE($E38,AJ$1-1)))/100))),"")</f>
        <v>7749429.2636983348</v>
      </c>
      <c r="AK38" cm="1">
        <f t="array" ref="AK38">IFERROR(IF($A38="","",IF(SUMIFS(RAW_매출A!$J$2:$J$7000,RAW_매출A!$B$2:$B$7000,$A38,RAW_매출A!$A$2:$A$7000,EDATE($E38,AK$1-1))=0,"",SUMIFS(RAW_매출A!$J$2:$J$7000,RAW_매출A!$B$2:$B$7000,$A38,RAW_매출A!$A$2:$A$7000,EDATE($E38,AK$1-1))/(INDEX(요약_월별시즈널리티!$F$7:$F$18,MONTH(EDATE($E38,AK$1-1)))/100))),"")</f>
        <v>9158326.7723305803</v>
      </c>
      <c r="AL38" cm="1">
        <f t="array" ref="AL38">IFERROR(IF($A38="","",IF(SUMIFS(RAW_매출A!$J$2:$J$7000,RAW_매출A!$B$2:$B$7000,$A38,RAW_매출A!$A$2:$A$7000,EDATE($E38,AL$1-1))=0,"",SUMIFS(RAW_매출A!$J$2:$J$7000,RAW_매출A!$B$2:$B$7000,$A38,RAW_매출A!$A$2:$A$7000,EDATE($E38,AL$1-1))/(INDEX(요약_월별시즈널리티!$F$7:$F$18,MONTH(EDATE($E38,AL$1-1)))/100))),"")</f>
        <v>8795666.5822415333</v>
      </c>
      <c r="AM38" cm="1">
        <f t="array" ref="AM38">IFERROR(IF($A38="","",IF(SUMIFS(RAW_매출A!$J$2:$J$7000,RAW_매출A!$B$2:$B$7000,$A38,RAW_매출A!$A$2:$A$7000,EDATE($E38,AM$1-1))=0,"",SUMIFS(RAW_매출A!$J$2:$J$7000,RAW_매출A!$B$2:$B$7000,$A38,RAW_매출A!$A$2:$A$7000,EDATE($E38,AM$1-1))/(INDEX(요약_월별시즈널리티!$F$7:$F$18,MONTH(EDATE($E38,AM$1-1)))/100))),"")</f>
        <v>8879935.2912700195</v>
      </c>
      <c r="AN38" cm="1">
        <f t="array" ref="AN38">IFERROR(IF($A38="","",IF(SUMIFS(RAW_매출A!$J$2:$J$7000,RAW_매출A!$B$2:$B$7000,$A38,RAW_매출A!$A$2:$A$7000,EDATE($E38,AN$1-1))=0,"",SUMIFS(RAW_매출A!$J$2:$J$7000,RAW_매출A!$B$2:$B$7000,$A38,RAW_매출A!$A$2:$A$7000,EDATE($E38,AN$1-1))/(INDEX(요약_월별시즈널리티!$F$7:$F$18,MONTH(EDATE($E38,AN$1-1)))/100))),"")</f>
        <v>8328976.9382807901</v>
      </c>
      <c r="AO38" cm="1">
        <f t="array" ref="AO38">IFERROR(IF($A38="","",IF(SUMIFS(RAW_매출A!$J$2:$J$7000,RAW_매출A!$B$2:$B$7000,$A38,RAW_매출A!$A$2:$A$7000,EDATE($E38,AO$1-1))=0,"",SUMIFS(RAW_매출A!$J$2:$J$7000,RAW_매출A!$B$2:$B$7000,$A38,RAW_매출A!$A$2:$A$7000,EDATE($E38,AO$1-1))/(INDEX(요약_월별시즈널리티!$F$7:$F$18,MONTH(EDATE($E38,AO$1-1)))/100))),"")</f>
        <v>8689494.7169564553</v>
      </c>
      <c r="AP38" cm="1">
        <f t="array" ref="AP38">IFERROR(IF($A38="","",IF(SUMIFS(RAW_매출A!$J$2:$J$7000,RAW_매출A!$B$2:$B$7000,$A38,RAW_매출A!$A$2:$A$7000,EDATE($E38,AP$1-1))=0,"",SUMIFS(RAW_매출A!$J$2:$J$7000,RAW_매출A!$B$2:$B$7000,$A38,RAW_매출A!$A$2:$A$7000,EDATE($E38,AP$1-1))/(INDEX(요약_월별시즈널리티!$F$7:$F$18,MONTH(EDATE($E38,AP$1-1)))/100))),"")</f>
        <v>8927981.0731561519</v>
      </c>
      <c r="AQ38" cm="1">
        <f t="array" ref="AQ38">IFERROR(IF($A38="","",IF(SUMIFS(RAW_매출A!$J$2:$J$7000,RAW_매출A!$B$2:$B$7000,$A38,RAW_매출A!$A$2:$A$7000,EDATE($E38,AQ$1-1))=0,"",SUMIFS(RAW_매출A!$J$2:$J$7000,RAW_매출A!$B$2:$B$7000,$A38,RAW_매출A!$A$2:$A$7000,EDATE($E38,AQ$1-1))/(INDEX(요약_월별시즈널리티!$F$7:$F$18,MONTH(EDATE($E38,AQ$1-1)))/100))),"")</f>
        <v>9089548.9418028444</v>
      </c>
      <c r="AR38" cm="1">
        <f t="array" ref="AR38">IFERROR(IF($A38="","",IF(SUMIFS(RAW_매출A!$J$2:$J$7000,RAW_매출A!$B$2:$B$7000,$A38,RAW_매출A!$A$2:$A$7000,EDATE($E38,AR$1-1))=0,"",SUMIFS(RAW_매출A!$J$2:$J$7000,RAW_매출A!$B$2:$B$7000,$A38,RAW_매출A!$A$2:$A$7000,EDATE($E38,AR$1-1))/(INDEX(요약_월별시즈널리티!$F$7:$F$18,MONTH(EDATE($E38,AR$1-1)))/100))),"")</f>
        <v>8413582.430770997</v>
      </c>
      <c r="AS38" cm="1">
        <f t="array" ref="AS38">IFERROR(IF($A38="","",IF(SUMIFS(RAW_매출A!$J$2:$J$7000,RAW_매출A!$B$2:$B$7000,$A38,RAW_매출A!$A$2:$A$7000,EDATE($E38,AS$1-1))=0,"",SUMIFS(RAW_매출A!$J$2:$J$7000,RAW_매출A!$B$2:$B$7000,$A38,RAW_매출A!$A$2:$A$7000,EDATE($E38,AS$1-1))/(INDEX(요약_월별시즈널리티!$F$7:$F$18,MONTH(EDATE($E38,AS$1-1)))/100))),"")</f>
        <v>8336897.2666420313</v>
      </c>
      <c r="AT38" cm="1">
        <f t="array" ref="AT38">IFERROR(IF($A38="","",IF(SUMIFS(RAW_매출A!$J$2:$J$7000,RAW_매출A!$B$2:$B$7000,$A38,RAW_매출A!$A$2:$A$7000,EDATE($E38,AT$1-1))=0,"",SUMIFS(RAW_매출A!$J$2:$J$7000,RAW_매출A!$B$2:$B$7000,$A38,RAW_매출A!$A$2:$A$7000,EDATE($E38,AT$1-1))/(INDEX(요약_월별시즈널리티!$F$7:$F$18,MONTH(EDATE($E38,AT$1-1)))/100))),"")</f>
        <v>8569728.5996437911</v>
      </c>
      <c r="AU38" cm="1">
        <f t="array" ref="AU38">IFERROR(IF($A38="","",IF(SUMIFS(RAW_매출A!$J$2:$J$7000,RAW_매출A!$B$2:$B$7000,$A38,RAW_매출A!$A$2:$A$7000,EDATE($E38,AU$1-1))=0,"",SUMIFS(RAW_매출A!$J$2:$J$7000,RAW_매출A!$B$2:$B$7000,$A38,RAW_매출A!$A$2:$A$7000,EDATE($E38,AU$1-1))/(INDEX(요약_월별시즈널리티!$F$7:$F$18,MONTH(EDATE($E38,AU$1-1)))/100))),"")</f>
        <v>7554060.6662041685</v>
      </c>
      <c r="AV38" cm="1">
        <f t="array" ref="AV38">IFERROR(IF($A38="","",IF(SUMIFS(RAW_매출A!$J$2:$J$7000,RAW_매출A!$B$2:$B$7000,$A38,RAW_매출A!$A$2:$A$7000,EDATE($E38,AV$1-1))=0,"",SUMIFS(RAW_매출A!$J$2:$J$7000,RAW_매출A!$B$2:$B$7000,$A38,RAW_매출A!$A$2:$A$7000,EDATE($E38,AV$1-1))/(INDEX(요약_월별시즈널리티!$F$7:$F$18,MONTH(EDATE($E38,AV$1-1)))/100))),"")</f>
        <v>8357973.7796081845</v>
      </c>
      <c r="AW38" cm="1">
        <f t="array" ref="AW38">IFERROR(IF($A38="","",IF(SUMIFS(RAW_매출A!$J$2:$J$7000,RAW_매출A!$B$2:$B$7000,$A38,RAW_매출A!$A$2:$A$7000,EDATE($E38,AW$1-1))=0,"",SUMIFS(RAW_매출A!$J$2:$J$7000,RAW_매출A!$B$2:$B$7000,$A38,RAW_매출A!$A$2:$A$7000,EDATE($E38,AW$1-1))/(INDEX(요약_월별시즈널리티!$F$7:$F$18,MONTH(EDATE($E38,AW$1-1)))/100))),"")</f>
        <v>8546624.7895799708</v>
      </c>
      <c r="AX38" cm="1">
        <f t="array" ref="AX38">IFERROR(IF($A38="","",IF(SUMIFS(RAW_매출A!$J$2:$J$7000,RAW_매출A!$B$2:$B$7000,$A38,RAW_매출A!$A$2:$A$7000,EDATE($E38,AX$1-1))=0,"",SUMIFS(RAW_매출A!$J$2:$J$7000,RAW_매출A!$B$2:$B$7000,$A38,RAW_매출A!$A$2:$A$7000,EDATE($E38,AX$1-1))/(INDEX(요약_월별시즈널리티!$F$7:$F$18,MONTH(EDATE($E38,AX$1-1)))/100))),"")</f>
        <v>8914837.2033942062</v>
      </c>
      <c r="AY38" cm="1">
        <f t="array" ref="AY38">IFERROR(IF($A38="","",IF(SUMIFS(RAW_매출A!$J$2:$J$7000,RAW_매출A!$B$2:$B$7000,$A38,RAW_매출A!$A$2:$A$7000,EDATE($E38,AY$1-1))=0,"",SUMIFS(RAW_매출A!$J$2:$J$7000,RAW_매출A!$B$2:$B$7000,$A38,RAW_매출A!$A$2:$A$7000,EDATE($E38,AY$1-1))/(INDEX(요약_월별시즈널리티!$F$7:$F$18,MONTH(EDATE($E38,AY$1-1)))/100))),"")</f>
        <v>9082785.2110712249</v>
      </c>
      <c r="AZ38" cm="1">
        <f t="array" ref="AZ38">IFERROR(IF($A38="","",IF(SUMIFS(RAW_매출A!$J$2:$J$7000,RAW_매출A!$B$2:$B$7000,$A38,RAW_매출A!$A$2:$A$7000,EDATE($E38,AZ$1-1))=0,"",SUMIFS(RAW_매출A!$J$2:$J$7000,RAW_매출A!$B$2:$B$7000,$A38,RAW_매출A!$A$2:$A$7000,EDATE($E38,AZ$1-1))/(INDEX(요약_월별시즈널리티!$F$7:$F$18,MONTH(EDATE($E38,AZ$1-1)))/100))),"")</f>
        <v>8800244.2014012709</v>
      </c>
      <c r="BA38" cm="1">
        <f t="array" ref="BA38">IFERROR(IF($A38="","",IF(SUMIFS(RAW_매출A!$J$2:$J$7000,RAW_매출A!$B$2:$B$7000,$A38,RAW_매출A!$A$2:$A$7000,EDATE($E38,BA$1-1))=0,"",SUMIFS(RAW_매출A!$J$2:$J$7000,RAW_매출A!$B$2:$B$7000,$A38,RAW_매출A!$A$2:$A$7000,EDATE($E38,BA$1-1))/(INDEX(요약_월별시즈널리티!$F$7:$F$18,MONTH(EDATE($E38,BA$1-1)))/100))),"")</f>
        <v>8462632.1312790792</v>
      </c>
      <c r="BB38" cm="1">
        <f t="array" ref="BB38">IFERROR(IF($A38="","",IF(SUMIFS(RAW_매출A!$J$2:$J$7000,RAW_매출A!$B$2:$B$7000,$A38,RAW_매출A!$A$2:$A$7000,EDATE($E38,BB$1-1))=0,"",SUMIFS(RAW_매출A!$J$2:$J$7000,RAW_매출A!$B$2:$B$7000,$A38,RAW_매출A!$A$2:$A$7000,EDATE($E38,BB$1-1))/(INDEX(요약_월별시즈널리티!$F$7:$F$18,MONTH(EDATE($E38,BB$1-1)))/100))),"")</f>
        <v>8816048.0278334729</v>
      </c>
      <c r="BC38" cm="1">
        <f t="array" ref="BC38">IFERROR(IF($A38="","",IF(SUMIFS(RAW_매출A!$J$2:$J$7000,RAW_매출A!$B$2:$B$7000,$A38,RAW_매출A!$A$2:$A$7000,EDATE($E38,BC$1-1))=0,"",SUMIFS(RAW_매출A!$J$2:$J$7000,RAW_매출A!$B$2:$B$7000,$A38,RAW_매출A!$A$2:$A$7000,EDATE($E38,BC$1-1))/(INDEX(요약_월별시즈널리티!$F$7:$F$18,MONTH(EDATE($E38,BC$1-1)))/100))),"")</f>
        <v>8963447.9808973148</v>
      </c>
      <c r="BD38" cm="1">
        <f t="array" ref="BD38">IFERROR(IF($A38="","",IF(SUMIFS(RAW_매출A!$J$2:$J$7000,RAW_매출A!$B$2:$B$7000,$A38,RAW_매출A!$A$2:$A$7000,EDATE($E38,BD$1-1))=0,"",SUMIFS(RAW_매출A!$J$2:$J$7000,RAW_매출A!$B$2:$B$7000,$A38,RAW_매출A!$A$2:$A$7000,EDATE($E38,BD$1-1))/(INDEX(요약_월별시즈널리티!$F$7:$F$18,MONTH(EDATE($E38,BD$1-1)))/100))),"")</f>
        <v>9698324.7364476081</v>
      </c>
      <c r="BE38" cm="1">
        <f t="array" ref="BE38">IFERROR(IF($A38="","",IF(SUMIFS(RAW_매출A!$J$2:$J$7000,RAW_매출A!$B$2:$B$7000,$A38,RAW_매출A!$A$2:$A$7000,EDATE($E38,BE$1-1))=0,"",SUMIFS(RAW_매출A!$J$2:$J$7000,RAW_매출A!$B$2:$B$7000,$A38,RAW_매출A!$A$2:$A$7000,EDATE($E38,BE$1-1))/(INDEX(요약_월별시즈널리티!$F$7:$F$18,MONTH(EDATE($E38,BE$1-1)))/100))),"")</f>
        <v>8921431.6771533266</v>
      </c>
      <c r="BF38" cm="1">
        <f t="array" ref="BF38">IFERROR(IF($A38="","",IF(SUMIFS(RAW_매출A!$J$2:$J$7000,RAW_매출A!$B$2:$B$7000,$A38,RAW_매출A!$A$2:$A$7000,EDATE($E38,BF$1-1))=0,"",SUMIFS(RAW_매출A!$J$2:$J$7000,RAW_매출A!$B$2:$B$7000,$A38,RAW_매출A!$A$2:$A$7000,EDATE($E38,BF$1-1))/(INDEX(요약_월별시즈널리티!$F$7:$F$18,MONTH(EDATE($E38,BF$1-1)))/100))),"")</f>
        <v>9061936.4754146188</v>
      </c>
      <c r="BG38" cm="1">
        <f t="array" ref="BG38">IFERROR(IF($A38="","",IF(SUMIFS(RAW_매출A!$J$2:$J$7000,RAW_매출A!$B$2:$B$7000,$A38,RAW_매출A!$A$2:$A$7000,EDATE($E38,BG$1-1))=0,"",SUMIFS(RAW_매출A!$J$2:$J$7000,RAW_매출A!$B$2:$B$7000,$A38,RAW_매출A!$A$2:$A$7000,EDATE($E38,BG$1-1))/(INDEX(요약_월별시즈널리티!$F$7:$F$18,MONTH(EDATE($E38,BG$1-1)))/100))),"")</f>
        <v>9078953.6478827912</v>
      </c>
      <c r="BH38" cm="1">
        <f t="array" ref="BH38">IFERROR(IF($A38="","",IF(SUMIFS(RAW_매출A!$J$2:$J$7000,RAW_매출A!$B$2:$B$7000,$A38,RAW_매출A!$A$2:$A$7000,EDATE($E38,BH$1-1))=0,"",SUMIFS(RAW_매출A!$J$2:$J$7000,RAW_매출A!$B$2:$B$7000,$A38,RAW_매출A!$A$2:$A$7000,EDATE($E38,BH$1-1))/(INDEX(요약_월별시즈널리티!$F$7:$F$18,MONTH(EDATE($E38,BH$1-1)))/100))),"")</f>
        <v>8085635.937635459</v>
      </c>
      <c r="BI38" cm="1">
        <f t="array" ref="BI38">IFERROR(IF($A38="","",IF(SUMIFS(RAW_매출A!$J$2:$J$7000,RAW_매출A!$B$2:$B$7000,$A38,RAW_매출A!$A$2:$A$7000,EDATE($E38,BI$1-1))=0,"",SUMIFS(RAW_매출A!$J$2:$J$7000,RAW_매출A!$B$2:$B$7000,$A38,RAW_매출A!$A$2:$A$7000,EDATE($E38,BI$1-1))/(INDEX(요약_월별시즈널리티!$F$7:$F$18,MONTH(EDATE($E38,BI$1-1)))/100))),"")</f>
        <v>9105448.4050790928</v>
      </c>
      <c r="BJ38" cm="1">
        <f t="array" ref="BJ38">IFERROR(IF($A38="","",IF(SUMIFS(RAW_매출A!$J$2:$J$7000,RAW_매출A!$B$2:$B$7000,$A38,RAW_매출A!$A$2:$A$7000,EDATE($E38,BJ$1-1))=0,"",SUMIFS(RAW_매출A!$J$2:$J$7000,RAW_매출A!$B$2:$B$7000,$A38,RAW_매출A!$A$2:$A$7000,EDATE($E38,BJ$1-1))/(INDEX(요약_월별시즈널리티!$F$7:$F$18,MONTH(EDATE($E38,BJ$1-1)))/100))),"")</f>
        <v>9181684.7169079203</v>
      </c>
      <c r="BK38" cm="1">
        <f t="array" ref="BK38">IFERROR(IF($A38="","",IF(SUMIFS(RAW_매출A!$J$2:$J$7000,RAW_매출A!$B$2:$B$7000,$A38,RAW_매출A!$A$2:$A$7000,EDATE($E38,BK$1-1))=0,"",SUMIFS(RAW_매출A!$J$2:$J$7000,RAW_매출A!$B$2:$B$7000,$A38,RAW_매출A!$A$2:$A$7000,EDATE($E38,BK$1-1))/(INDEX(요약_월별시즈널리티!$F$7:$F$18,MONTH(EDATE($E38,BK$1-1)))/100))),"")</f>
        <v>10319107.544756172</v>
      </c>
      <c r="BL38" cm="1">
        <f t="array" ref="BL38">IFERROR(IF($A38="","",IF(SUMIFS(RAW_매출A!$J$2:$J$7000,RAW_매출A!$B$2:$B$7000,$A38,RAW_매출A!$A$2:$A$7000,EDATE($E38,BL$1-1))=0,"",SUMIFS(RAW_매출A!$J$2:$J$7000,RAW_매출A!$B$2:$B$7000,$A38,RAW_매출A!$A$2:$A$7000,EDATE($E38,BL$1-1))/(INDEX(요약_월별시즈널리티!$F$7:$F$18,MONTH(EDATE($E38,BL$1-1)))/100))),"")</f>
        <v>9322722.9626649395</v>
      </c>
      <c r="BM38" cm="1">
        <f t="array" ref="BM38">IFERROR(IF($A38="","",IF(SUMIFS(RAW_매출A!$J$2:$J$7000,RAW_매출A!$B$2:$B$7000,$A38,RAW_매출A!$A$2:$A$7000,EDATE($E38,BM$1-1))=0,"",SUMIFS(RAW_매출A!$J$2:$J$7000,RAW_매출A!$B$2:$B$7000,$A38,RAW_매출A!$A$2:$A$7000,EDATE($E38,BM$1-1))/(INDEX(요약_월별시즈널리티!$F$7:$F$18,MONTH(EDATE($E38,BM$1-1)))/100))),"")</f>
        <v>8129294.5418426692</v>
      </c>
      <c r="BN38" t="str" cm="1">
        <f t="array" ref="BN38">IFERROR(IF($A38="","",IF(SUMIFS(RAW_매출A!$J$2:$J$7000,RAW_매출A!$B$2:$B$7000,$A38,RAW_매출A!$A$2:$A$7000,EDATE($E38,BN$1-1))=0,"",SUMIFS(RAW_매출A!$J$2:$J$7000,RAW_매출A!$B$2:$B$7000,$A38,RAW_매출A!$A$2:$A$7000,EDATE($E38,BN$1-1))/(INDEX(요약_월별시즈널리티!$F$7:$F$18,MONTH(EDATE($E38,BN$1-1)))/100))),"")</f>
        <v/>
      </c>
    </row>
    <row r="39" spans="1:66" x14ac:dyDescent="0.3">
      <c r="A39" t="str">
        <f>세팅!A40</f>
        <v>(1027) #가산디지털점</v>
      </c>
      <c r="B39" t="str">
        <f>세팅!B40</f>
        <v>150-0</v>
      </c>
      <c r="C39">
        <f t="shared" si="0"/>
        <v>0</v>
      </c>
      <c r="D39" t="str">
        <f t="shared" si="1"/>
        <v>0</v>
      </c>
      <c r="E39" s="1">
        <f>세팅!D40</f>
        <v>44409</v>
      </c>
      <c r="F39">
        <f t="shared" si="2"/>
        <v>6942925.6558284117</v>
      </c>
      <c r="G39" cm="1">
        <f t="array" ref="G39">IFERROR(IF($A39="","",IF(SUMIFS(RAW_매출A!$J$2:$J$7000,RAW_매출A!$B$2:$B$7000,$A39,RAW_매출A!$A$2:$A$7000,EDATE($E39,G$1-1))=0,"",SUMIFS(RAW_매출A!$J$2:$J$7000,RAW_매출A!$B$2:$B$7000,$A39,RAW_매출A!$A$2:$A$7000,EDATE($E39,G$1-1))/(INDEX(요약_월별시즈널리티!$F$7:$F$18,MONTH(EDATE($E39,G$1-1)))/100))),"")</f>
        <v>3857662.4080064478</v>
      </c>
      <c r="H39" cm="1">
        <f t="array" ref="H39">IFERROR(IF($A39="","",IF(SUMIFS(RAW_매출A!$J$2:$J$7000,RAW_매출A!$B$2:$B$7000,$A39,RAW_매출A!$A$2:$A$7000,EDATE($E39,H$1-1))=0,"",SUMIFS(RAW_매출A!$J$2:$J$7000,RAW_매출A!$B$2:$B$7000,$A39,RAW_매출A!$A$2:$A$7000,EDATE($E39,H$1-1))/(INDEX(요약_월별시즈널리티!$F$7:$F$18,MONTH(EDATE($E39,H$1-1)))/100))),"")</f>
        <v>5009768.8894619988</v>
      </c>
      <c r="I39" cm="1">
        <f t="array" ref="I39">IFERROR(IF($A39="","",IF(SUMIFS(RAW_매출A!$J$2:$J$7000,RAW_매출A!$B$2:$B$7000,$A39,RAW_매출A!$A$2:$A$7000,EDATE($E39,I$1-1))=0,"",SUMIFS(RAW_매출A!$J$2:$J$7000,RAW_매출A!$B$2:$B$7000,$A39,RAW_매출A!$A$2:$A$7000,EDATE($E39,I$1-1))/(INDEX(요약_월별시즈널리티!$F$7:$F$18,MONTH(EDATE($E39,I$1-1)))/100))),"")</f>
        <v>7066595.3110192074</v>
      </c>
      <c r="J39" s="28" cm="1">
        <f t="array" ref="J39">IFERROR(IF($A39="","",IF(SUMIFS(RAW_매출A!$J$2:$J$7000,RAW_매출A!$B$2:$B$7000,$A39,RAW_매출A!$A$2:$A$7000,EDATE($E39,J$1-1))=0,"",SUMIFS(RAW_매출A!$J$2:$J$7000,RAW_매출A!$B$2:$B$7000,$A39,RAW_매출A!$A$2:$A$7000,EDATE($E39,J$1-1))/(INDEX(요약_월별시즈널리티!$F$7:$F$18,MONTH(EDATE($E39,J$1-1)))/100))),"")</f>
        <v>6042885.412478474</v>
      </c>
      <c r="K39" s="28" cm="1">
        <f t="array" ref="K39">IFERROR(IF($A39="","",IF(SUMIFS(RAW_매출A!$J$2:$J$7000,RAW_매출A!$B$2:$B$7000,$A39,RAW_매출A!$A$2:$A$7000,EDATE($E39,K$1-1))=0,"",SUMIFS(RAW_매출A!$J$2:$J$7000,RAW_매출A!$B$2:$B$7000,$A39,RAW_매출A!$A$2:$A$7000,EDATE($E39,K$1-1))/(INDEX(요약_월별시즈널리티!$F$7:$F$18,MONTH(EDATE($E39,K$1-1)))/100))),"")</f>
        <v>6431028.324648696</v>
      </c>
      <c r="L39" s="28" cm="1">
        <f t="array" ref="L39">IFERROR(IF($A39="","",IF(SUMIFS(RAW_매출A!$J$2:$J$7000,RAW_매출A!$B$2:$B$7000,$A39,RAW_매출A!$A$2:$A$7000,EDATE($E39,L$1-1))=0,"",SUMIFS(RAW_매출A!$J$2:$J$7000,RAW_매출A!$B$2:$B$7000,$A39,RAW_매출A!$A$2:$A$7000,EDATE($E39,L$1-1))/(INDEX(요약_월별시즈널리티!$F$7:$F$18,MONTH(EDATE($E39,L$1-1)))/100))),"")</f>
        <v>7443124.7157686222</v>
      </c>
      <c r="M39" s="28" cm="1">
        <f t="array" ref="M39">IFERROR(IF($A39="","",IF(SUMIFS(RAW_매출A!$J$2:$J$7000,RAW_매출A!$B$2:$B$7000,$A39,RAW_매출A!$A$2:$A$7000,EDATE($E39,M$1-1))=0,"",SUMIFS(RAW_매출A!$J$2:$J$7000,RAW_매출A!$B$2:$B$7000,$A39,RAW_매출A!$A$2:$A$7000,EDATE($E39,M$1-1))/(INDEX(요약_월별시즈널리티!$F$7:$F$18,MONTH(EDATE($E39,M$1-1)))/100))),"")</f>
        <v>6815958.6588993417</v>
      </c>
      <c r="N39" s="28" cm="1">
        <f t="array" ref="N39">IFERROR(IF($A39="","",IF(SUMIFS(RAW_매출A!$J$2:$J$7000,RAW_매출A!$B$2:$B$7000,$A39,RAW_매출A!$A$2:$A$7000,EDATE($E39,N$1-1))=0,"",SUMIFS(RAW_매출A!$J$2:$J$7000,RAW_매출A!$B$2:$B$7000,$A39,RAW_매출A!$A$2:$A$7000,EDATE($E39,N$1-1))/(INDEX(요약_월별시즈널리티!$F$7:$F$18,MONTH(EDATE($E39,N$1-1)))/100))),"")</f>
        <v>7193151.0420625098</v>
      </c>
      <c r="O39" s="28" cm="1">
        <f t="array" ref="O39">IFERROR(IF($A39="","",IF(SUMIFS(RAW_매출A!$J$2:$J$7000,RAW_매출A!$B$2:$B$7000,$A39,RAW_매출A!$A$2:$A$7000,EDATE($E39,O$1-1))=0,"",SUMIFS(RAW_매출A!$J$2:$J$7000,RAW_매출A!$B$2:$B$7000,$A39,RAW_매출A!$A$2:$A$7000,EDATE($E39,O$1-1))/(INDEX(요약_월별시즈널리티!$F$7:$F$18,MONTH(EDATE($E39,O$1-1)))/100))),"")</f>
        <v>7731405.7811128264</v>
      </c>
      <c r="P39" cm="1">
        <f t="array" ref="P39">IFERROR(IF($A39="","",IF(SUMIFS(RAW_매출A!$J$2:$J$7000,RAW_매출A!$B$2:$B$7000,$A39,RAW_매출A!$A$2:$A$7000,EDATE($E39,P$1-1))=0,"",SUMIFS(RAW_매출A!$J$2:$J$7000,RAW_매출A!$B$2:$B$7000,$A39,RAW_매출A!$A$2:$A$7000,EDATE($E39,P$1-1))/(INDEX(요약_월별시즈널리티!$F$7:$F$18,MONTH(EDATE($E39,P$1-1)))/100))),"")</f>
        <v>7416746.0283428673</v>
      </c>
      <c r="Q39" cm="1">
        <f t="array" ref="Q39">IFERROR(IF($A39="","",IF(SUMIFS(RAW_매출A!$J$2:$J$7000,RAW_매출A!$B$2:$B$7000,$A39,RAW_매출A!$A$2:$A$7000,EDATE($E39,Q$1-1))=0,"",SUMIFS(RAW_매출A!$J$2:$J$7000,RAW_매출A!$B$2:$B$7000,$A39,RAW_매출A!$A$2:$A$7000,EDATE($E39,Q$1-1))/(INDEX(요약_월별시즈널리티!$F$7:$F$18,MONTH(EDATE($E39,Q$1-1)))/100))),"")</f>
        <v>7952059.9709839011</v>
      </c>
      <c r="R39" cm="1">
        <f t="array" ref="R39">IFERROR(IF($A39="","",IF(SUMIFS(RAW_매출A!$J$2:$J$7000,RAW_매출A!$B$2:$B$7000,$A39,RAW_매출A!$A$2:$A$7000,EDATE($E39,R$1-1))=0,"",SUMIFS(RAW_매출A!$J$2:$J$7000,RAW_매출A!$B$2:$B$7000,$A39,RAW_매출A!$A$2:$A$7000,EDATE($E39,R$1-1))/(INDEX(요약_월별시즈널리티!$F$7:$F$18,MONTH(EDATE($E39,R$1-1)))/100))),"")</f>
        <v>8779918.4061376136</v>
      </c>
      <c r="S39" cm="1">
        <f t="array" ref="S39">IFERROR(IF($A39="","",IF(SUMIFS(RAW_매출A!$J$2:$J$7000,RAW_매출A!$B$2:$B$7000,$A39,RAW_매출A!$A$2:$A$7000,EDATE($E39,S$1-1))=0,"",SUMIFS(RAW_매출A!$J$2:$J$7000,RAW_매출A!$B$2:$B$7000,$A39,RAW_매출A!$A$2:$A$7000,EDATE($E39,S$1-1))/(INDEX(요약_월별시즈널리티!$F$7:$F$18,MONTH(EDATE($E39,S$1-1)))/100))),"")</f>
        <v>8663904.3010714445</v>
      </c>
      <c r="T39" cm="1">
        <f t="array" ref="T39">IFERROR(IF($A39="","",IF(SUMIFS(RAW_매출A!$J$2:$J$7000,RAW_매출A!$B$2:$B$7000,$A39,RAW_매출A!$A$2:$A$7000,EDATE($E39,T$1-1))=0,"",SUMIFS(RAW_매출A!$J$2:$J$7000,RAW_매출A!$B$2:$B$7000,$A39,RAW_매출A!$A$2:$A$7000,EDATE($E39,T$1-1))/(INDEX(요약_월별시즈널리티!$F$7:$F$18,MONTH(EDATE($E39,T$1-1)))/100))),"")</f>
        <v>8294249.9028176405</v>
      </c>
      <c r="U39" cm="1">
        <f t="array" ref="U39">IFERROR(IF($A39="","",IF(SUMIFS(RAW_매출A!$J$2:$J$7000,RAW_매출A!$B$2:$B$7000,$A39,RAW_매출A!$A$2:$A$7000,EDATE($E39,U$1-1))=0,"",SUMIFS(RAW_매출A!$J$2:$J$7000,RAW_매출A!$B$2:$B$7000,$A39,RAW_매출A!$A$2:$A$7000,EDATE($E39,U$1-1))/(INDEX(요약_월별시즈널리티!$F$7:$F$18,MONTH(EDATE($E39,U$1-1)))/100))),"")</f>
        <v>8451175.9974631798</v>
      </c>
      <c r="V39" cm="1">
        <f t="array" ref="V39">IFERROR(IF($A39="","",IF(SUMIFS(RAW_매출A!$J$2:$J$7000,RAW_매출A!$B$2:$B$7000,$A39,RAW_매출A!$A$2:$A$7000,EDATE($E39,V$1-1))=0,"",SUMIFS(RAW_매출A!$J$2:$J$7000,RAW_매출A!$B$2:$B$7000,$A39,RAW_매출A!$A$2:$A$7000,EDATE($E39,V$1-1))/(INDEX(요약_월별시즈널리티!$F$7:$F$18,MONTH(EDATE($E39,V$1-1)))/100))),"")</f>
        <v>8001439.5728537254</v>
      </c>
      <c r="W39" cm="1">
        <f t="array" ref="W39">IFERROR(IF($A39="","",IF(SUMIFS(RAW_매출A!$J$2:$J$7000,RAW_매출A!$B$2:$B$7000,$A39,RAW_매출A!$A$2:$A$7000,EDATE($E39,W$1-1))=0,"",SUMIFS(RAW_매출A!$J$2:$J$7000,RAW_매출A!$B$2:$B$7000,$A39,RAW_매출A!$A$2:$A$7000,EDATE($E39,W$1-1))/(INDEX(요약_월별시즈널리티!$F$7:$F$18,MONTH(EDATE($E39,W$1-1)))/100))),"")</f>
        <v>7890404.231465579</v>
      </c>
      <c r="X39" cm="1">
        <f t="array" ref="X39">IFERROR(IF($A39="","",IF(SUMIFS(RAW_매출A!$J$2:$J$7000,RAW_매출A!$B$2:$B$7000,$A39,RAW_매출A!$A$2:$A$7000,EDATE($E39,X$1-1))=0,"",SUMIFS(RAW_매출A!$J$2:$J$7000,RAW_매출A!$B$2:$B$7000,$A39,RAW_매출A!$A$2:$A$7000,EDATE($E39,X$1-1))/(INDEX(요약_월별시즈널리티!$F$7:$F$18,MONTH(EDATE($E39,X$1-1)))/100))),"")</f>
        <v>9694352.7402722966</v>
      </c>
      <c r="Y39" cm="1">
        <f t="array" ref="Y39">IFERROR(IF($A39="","",IF(SUMIFS(RAW_매출A!$J$2:$J$7000,RAW_매출A!$B$2:$B$7000,$A39,RAW_매출A!$A$2:$A$7000,EDATE($E39,Y$1-1))=0,"",SUMIFS(RAW_매출A!$J$2:$J$7000,RAW_매출A!$B$2:$B$7000,$A39,RAW_매출A!$A$2:$A$7000,EDATE($E39,Y$1-1))/(INDEX(요약_월별시즈널리티!$F$7:$F$18,MONTH(EDATE($E39,Y$1-1)))/100))),"")</f>
        <v>9090167.4230239186</v>
      </c>
      <c r="Z39" cm="1">
        <f t="array" ref="Z39">IFERROR(IF($A39="","",IF(SUMIFS(RAW_매출A!$J$2:$J$7000,RAW_매출A!$B$2:$B$7000,$A39,RAW_매출A!$A$2:$A$7000,EDATE($E39,Z$1-1))=0,"",SUMIFS(RAW_매출A!$J$2:$J$7000,RAW_매출A!$B$2:$B$7000,$A39,RAW_매출A!$A$2:$A$7000,EDATE($E39,Z$1-1))/(INDEX(요약_월별시즈널리티!$F$7:$F$18,MONTH(EDATE($E39,Z$1-1)))/100))),"")</f>
        <v>9078063.9065118693</v>
      </c>
      <c r="AA39" cm="1">
        <f t="array" ref="AA39">IFERROR(IF($A39="","",IF(SUMIFS(RAW_매출A!$J$2:$J$7000,RAW_매출A!$B$2:$B$7000,$A39,RAW_매출A!$A$2:$A$7000,EDATE($E39,AA$1-1))=0,"",SUMIFS(RAW_매출A!$J$2:$J$7000,RAW_매출A!$B$2:$B$7000,$A39,RAW_매출A!$A$2:$A$7000,EDATE($E39,AA$1-1))/(INDEX(요약_월별시즈널리티!$F$7:$F$18,MONTH(EDATE($E39,AA$1-1)))/100))),"")</f>
        <v>9603739.0383124109</v>
      </c>
      <c r="AB39" cm="1">
        <f t="array" ref="AB39">IFERROR(IF($A39="","",IF(SUMIFS(RAW_매출A!$J$2:$J$7000,RAW_매출A!$B$2:$B$7000,$A39,RAW_매출A!$A$2:$A$7000,EDATE($E39,AB$1-1))=0,"",SUMIFS(RAW_매출A!$J$2:$J$7000,RAW_매출A!$B$2:$B$7000,$A39,RAW_매출A!$A$2:$A$7000,EDATE($E39,AB$1-1))/(INDEX(요약_월별시즈널리티!$F$7:$F$18,MONTH(EDATE($E39,AB$1-1)))/100))),"")</f>
        <v>9156190.6872908641</v>
      </c>
      <c r="AC39" cm="1">
        <f t="array" ref="AC39">IFERROR(IF($A39="","",IF(SUMIFS(RAW_매출A!$J$2:$J$7000,RAW_매출A!$B$2:$B$7000,$A39,RAW_매출A!$A$2:$A$7000,EDATE($E39,AC$1-1))=0,"",SUMIFS(RAW_매출A!$J$2:$J$7000,RAW_매출A!$B$2:$B$7000,$A39,RAW_매출A!$A$2:$A$7000,EDATE($E39,AC$1-1))/(INDEX(요약_월별시즈널리티!$F$7:$F$18,MONTH(EDATE($E39,AC$1-1)))/100))),"")</f>
        <v>8742741.947911609</v>
      </c>
      <c r="AD39" cm="1">
        <f t="array" ref="AD39">IFERROR(IF($A39="","",IF(SUMIFS(RAW_매출A!$J$2:$J$7000,RAW_매출A!$B$2:$B$7000,$A39,RAW_매출A!$A$2:$A$7000,EDATE($E39,AD$1-1))=0,"",SUMIFS(RAW_매출A!$J$2:$J$7000,RAW_매출A!$B$2:$B$7000,$A39,RAW_매출A!$A$2:$A$7000,EDATE($E39,AD$1-1))/(INDEX(요약_월별시즈널리티!$F$7:$F$18,MONTH(EDATE($E39,AD$1-1)))/100))),"")</f>
        <v>10050664.645688927</v>
      </c>
      <c r="AE39" cm="1">
        <f t="array" ref="AE39">IFERROR(IF($A39="","",IF(SUMIFS(RAW_매출A!$J$2:$J$7000,RAW_매출A!$B$2:$B$7000,$A39,RAW_매출A!$A$2:$A$7000,EDATE($E39,AE$1-1))=0,"",SUMIFS(RAW_매출A!$J$2:$J$7000,RAW_매출A!$B$2:$B$7000,$A39,RAW_매출A!$A$2:$A$7000,EDATE($E39,AE$1-1))/(INDEX(요약_월별시즈널리티!$F$7:$F$18,MONTH(EDATE($E39,AE$1-1)))/100))),"")</f>
        <v>8984840.4581786934</v>
      </c>
      <c r="AF39" cm="1">
        <f t="array" ref="AF39">IFERROR(IF($A39="","",IF(SUMIFS(RAW_매출A!$J$2:$J$7000,RAW_매출A!$B$2:$B$7000,$A39,RAW_매출A!$A$2:$A$7000,EDATE($E39,AF$1-1))=0,"",SUMIFS(RAW_매출A!$J$2:$J$7000,RAW_매출A!$B$2:$B$7000,$A39,RAW_매출A!$A$2:$A$7000,EDATE($E39,AF$1-1))/(INDEX(요약_월별시즈널리티!$F$7:$F$18,MONTH(EDATE($E39,AF$1-1)))/100))),"")</f>
        <v>9977270.0137500279</v>
      </c>
      <c r="AG39" cm="1">
        <f t="array" ref="AG39">IFERROR(IF($A39="","",IF(SUMIFS(RAW_매출A!$J$2:$J$7000,RAW_매출A!$B$2:$B$7000,$A39,RAW_매출A!$A$2:$A$7000,EDATE($E39,AG$1-1))=0,"",SUMIFS(RAW_매출A!$J$2:$J$7000,RAW_매출A!$B$2:$B$7000,$A39,RAW_매출A!$A$2:$A$7000,EDATE($E39,AG$1-1))/(INDEX(요약_월별시즈널리티!$F$7:$F$18,MONTH(EDATE($E39,AG$1-1)))/100))),"")</f>
        <v>9735146.4159699883</v>
      </c>
      <c r="AH39" cm="1">
        <f t="array" ref="AH39">IFERROR(IF($A39="","",IF(SUMIFS(RAW_매출A!$J$2:$J$7000,RAW_매출A!$B$2:$B$7000,$A39,RAW_매출A!$A$2:$A$7000,EDATE($E39,AH$1-1))=0,"",SUMIFS(RAW_매출A!$J$2:$J$7000,RAW_매출A!$B$2:$B$7000,$A39,RAW_매출A!$A$2:$A$7000,EDATE($E39,AH$1-1))/(INDEX(요약_월별시즈널리티!$F$7:$F$18,MONTH(EDATE($E39,AH$1-1)))/100))),"")</f>
        <v>8697609.4789103102</v>
      </c>
      <c r="AI39" cm="1">
        <f t="array" ref="AI39">IFERROR(IF($A39="","",IF(SUMIFS(RAW_매출A!$J$2:$J$7000,RAW_매출A!$B$2:$B$7000,$A39,RAW_매출A!$A$2:$A$7000,EDATE($E39,AI$1-1))=0,"",SUMIFS(RAW_매출A!$J$2:$J$7000,RAW_매출A!$B$2:$B$7000,$A39,RAW_매출A!$A$2:$A$7000,EDATE($E39,AI$1-1))/(INDEX(요약_월별시즈널리티!$F$7:$F$18,MONTH(EDATE($E39,AI$1-1)))/100))),"")</f>
        <v>10403046.956547199</v>
      </c>
      <c r="AJ39" cm="1">
        <f t="array" ref="AJ39">IFERROR(IF($A39="","",IF(SUMIFS(RAW_매출A!$J$2:$J$7000,RAW_매출A!$B$2:$B$7000,$A39,RAW_매출A!$A$2:$A$7000,EDATE($E39,AJ$1-1))=0,"",SUMIFS(RAW_매출A!$J$2:$J$7000,RAW_매출A!$B$2:$B$7000,$A39,RAW_매출A!$A$2:$A$7000,EDATE($E39,AJ$1-1))/(INDEX(요약_월별시즈널리티!$F$7:$F$18,MONTH(EDATE($E39,AJ$1-1)))/100))),"")</f>
        <v>10699336.610831482</v>
      </c>
      <c r="AK39" cm="1">
        <f t="array" ref="AK39">IFERROR(IF($A39="","",IF(SUMIFS(RAW_매출A!$J$2:$J$7000,RAW_매출A!$B$2:$B$7000,$A39,RAW_매출A!$A$2:$A$7000,EDATE($E39,AK$1-1))=0,"",SUMIFS(RAW_매출A!$J$2:$J$7000,RAW_매출A!$B$2:$B$7000,$A39,RAW_매출A!$A$2:$A$7000,EDATE($E39,AK$1-1))/(INDEX(요약_월별시즈널리티!$F$7:$F$18,MONTH(EDATE($E39,AK$1-1)))/100))),"")</f>
        <v>10914690.579355549</v>
      </c>
      <c r="AL39" cm="1">
        <f t="array" ref="AL39">IFERROR(IF($A39="","",IF(SUMIFS(RAW_매출A!$J$2:$J$7000,RAW_매출A!$B$2:$B$7000,$A39,RAW_매출A!$A$2:$A$7000,EDATE($E39,AL$1-1))=0,"",SUMIFS(RAW_매출A!$J$2:$J$7000,RAW_매출A!$B$2:$B$7000,$A39,RAW_매출A!$A$2:$A$7000,EDATE($E39,AL$1-1))/(INDEX(요약_월별시즈널리티!$F$7:$F$18,MONTH(EDATE($E39,AL$1-1)))/100))),"")</f>
        <v>11740693.7123904</v>
      </c>
      <c r="AM39" cm="1">
        <f t="array" ref="AM39">IFERROR(IF($A39="","",IF(SUMIFS(RAW_매출A!$J$2:$J$7000,RAW_매출A!$B$2:$B$7000,$A39,RAW_매출A!$A$2:$A$7000,EDATE($E39,AM$1-1))=0,"",SUMIFS(RAW_매출A!$J$2:$J$7000,RAW_매출A!$B$2:$B$7000,$A39,RAW_매출A!$A$2:$A$7000,EDATE($E39,AM$1-1))/(INDEX(요약_월별시즈널리티!$F$7:$F$18,MONTH(EDATE($E39,AM$1-1)))/100))),"")</f>
        <v>11164299.999872705</v>
      </c>
      <c r="AN39" cm="1">
        <f t="array" ref="AN39">IFERROR(IF($A39="","",IF(SUMIFS(RAW_매출A!$J$2:$J$7000,RAW_매출A!$B$2:$B$7000,$A39,RAW_매출A!$A$2:$A$7000,EDATE($E39,AN$1-1))=0,"",SUMIFS(RAW_매출A!$J$2:$J$7000,RAW_매출A!$B$2:$B$7000,$A39,RAW_매출A!$A$2:$A$7000,EDATE($E39,AN$1-1))/(INDEX(요약_월별시즈널리티!$F$7:$F$18,MONTH(EDATE($E39,AN$1-1)))/100))),"")</f>
        <v>10058589.293285802</v>
      </c>
      <c r="AO39" cm="1">
        <f t="array" ref="AO39">IFERROR(IF($A39="","",IF(SUMIFS(RAW_매출A!$J$2:$J$7000,RAW_매출A!$B$2:$B$7000,$A39,RAW_매출A!$A$2:$A$7000,EDATE($E39,AO$1-1))=0,"",SUMIFS(RAW_매출A!$J$2:$J$7000,RAW_매출A!$B$2:$B$7000,$A39,RAW_매출A!$A$2:$A$7000,EDATE($E39,AO$1-1))/(INDEX(요약_월별시즈널리티!$F$7:$F$18,MONTH(EDATE($E39,AO$1-1)))/100))),"")</f>
        <v>10031465.035715485</v>
      </c>
      <c r="AP39" cm="1">
        <f t="array" ref="AP39">IFERROR(IF($A39="","",IF(SUMIFS(RAW_매출A!$J$2:$J$7000,RAW_매출A!$B$2:$B$7000,$A39,RAW_매출A!$A$2:$A$7000,EDATE($E39,AP$1-1))=0,"",SUMIFS(RAW_매출A!$J$2:$J$7000,RAW_매출A!$B$2:$B$7000,$A39,RAW_매출A!$A$2:$A$7000,EDATE($E39,AP$1-1))/(INDEX(요약_월별시즈널리티!$F$7:$F$18,MONTH(EDATE($E39,AP$1-1)))/100))),"")</f>
        <v>10673446.850235831</v>
      </c>
      <c r="AQ39" cm="1">
        <f t="array" ref="AQ39">IFERROR(IF($A39="","",IF(SUMIFS(RAW_매출A!$J$2:$J$7000,RAW_매출A!$B$2:$B$7000,$A39,RAW_매출A!$A$2:$A$7000,EDATE($E39,AQ$1-1))=0,"",SUMIFS(RAW_매출A!$J$2:$J$7000,RAW_매출A!$B$2:$B$7000,$A39,RAW_매출A!$A$2:$A$7000,EDATE($E39,AQ$1-1))/(INDEX(요약_월별시즈널리티!$F$7:$F$18,MONTH(EDATE($E39,AQ$1-1)))/100))),"")</f>
        <v>10591412.562136974</v>
      </c>
      <c r="AR39" cm="1">
        <f t="array" ref="AR39">IFERROR(IF($A39="","",IF(SUMIFS(RAW_매출A!$J$2:$J$7000,RAW_매출A!$B$2:$B$7000,$A39,RAW_매출A!$A$2:$A$7000,EDATE($E39,AR$1-1))=0,"",SUMIFS(RAW_매출A!$J$2:$J$7000,RAW_매출A!$B$2:$B$7000,$A39,RAW_매출A!$A$2:$A$7000,EDATE($E39,AR$1-1))/(INDEX(요약_월별시즈널리티!$F$7:$F$18,MONTH(EDATE($E39,AR$1-1)))/100))),"")</f>
        <v>10355942.047966931</v>
      </c>
      <c r="AS39" cm="1">
        <f t="array" ref="AS39">IFERROR(IF($A39="","",IF(SUMIFS(RAW_매출A!$J$2:$J$7000,RAW_매출A!$B$2:$B$7000,$A39,RAW_매출A!$A$2:$A$7000,EDATE($E39,AS$1-1))=0,"",SUMIFS(RAW_매출A!$J$2:$J$7000,RAW_매출A!$B$2:$B$7000,$A39,RAW_매출A!$A$2:$A$7000,EDATE($E39,AS$1-1))/(INDEX(요약_월별시즈널리티!$F$7:$F$18,MONTH(EDATE($E39,AS$1-1)))/100))),"")</f>
        <v>8649515.7750208247</v>
      </c>
      <c r="AT39" cm="1">
        <f t="array" ref="AT39">IFERROR(IF($A39="","",IF(SUMIFS(RAW_매출A!$J$2:$J$7000,RAW_매출A!$B$2:$B$7000,$A39,RAW_매출A!$A$2:$A$7000,EDATE($E39,AT$1-1))=0,"",SUMIFS(RAW_매출A!$J$2:$J$7000,RAW_매출A!$B$2:$B$7000,$A39,RAW_매출A!$A$2:$A$7000,EDATE($E39,AT$1-1))/(INDEX(요약_월별시즈널리티!$F$7:$F$18,MONTH(EDATE($E39,AT$1-1)))/100))),"")</f>
        <v>8922539.2093191557</v>
      </c>
      <c r="AU39" cm="1">
        <f t="array" ref="AU39">IFERROR(IF($A39="","",IF(SUMIFS(RAW_매출A!$J$2:$J$7000,RAW_매출A!$B$2:$B$7000,$A39,RAW_매출A!$A$2:$A$7000,EDATE($E39,AU$1-1))=0,"",SUMIFS(RAW_매출A!$J$2:$J$7000,RAW_매출A!$B$2:$B$7000,$A39,RAW_매출A!$A$2:$A$7000,EDATE($E39,AU$1-1))/(INDEX(요약_월별시즈널리티!$F$7:$F$18,MONTH(EDATE($E39,AU$1-1)))/100))),"")</f>
        <v>8328971.8531176178</v>
      </c>
      <c r="AV39" cm="1">
        <f t="array" ref="AV39">IFERROR(IF($A39="","",IF(SUMIFS(RAW_매출A!$J$2:$J$7000,RAW_매출A!$B$2:$B$7000,$A39,RAW_매출A!$A$2:$A$7000,EDATE($E39,AV$1-1))=0,"",SUMIFS(RAW_매출A!$J$2:$J$7000,RAW_매출A!$B$2:$B$7000,$A39,RAW_매출A!$A$2:$A$7000,EDATE($E39,AV$1-1))/(INDEX(요약_월별시즈널리티!$F$7:$F$18,MONTH(EDATE($E39,AV$1-1)))/100))),"")</f>
        <v>9271460.6598970778</v>
      </c>
      <c r="AW39" cm="1">
        <f t="array" ref="AW39">IFERROR(IF($A39="","",IF(SUMIFS(RAW_매출A!$J$2:$J$7000,RAW_매출A!$B$2:$B$7000,$A39,RAW_매출A!$A$2:$A$7000,EDATE($E39,AW$1-1))=0,"",SUMIFS(RAW_매출A!$J$2:$J$7000,RAW_매출A!$B$2:$B$7000,$A39,RAW_매출A!$A$2:$A$7000,EDATE($E39,AW$1-1))/(INDEX(요약_월별시즈널리티!$F$7:$F$18,MONTH(EDATE($E39,AW$1-1)))/100))),"")</f>
        <v>8339263.761349882</v>
      </c>
      <c r="AX39" cm="1">
        <f t="array" ref="AX39">IFERROR(IF($A39="","",IF(SUMIFS(RAW_매출A!$J$2:$J$7000,RAW_매출A!$B$2:$B$7000,$A39,RAW_매출A!$A$2:$A$7000,EDATE($E39,AX$1-1))=0,"",SUMIFS(RAW_매출A!$J$2:$J$7000,RAW_매출A!$B$2:$B$7000,$A39,RAW_매출A!$A$2:$A$7000,EDATE($E39,AX$1-1))/(INDEX(요약_월별시즈널리티!$F$7:$F$18,MONTH(EDATE($E39,AX$1-1)))/100))),"")</f>
        <v>9054384.1483709104</v>
      </c>
      <c r="AY39" cm="1">
        <f t="array" ref="AY39">IFERROR(IF($A39="","",IF(SUMIFS(RAW_매출A!$J$2:$J$7000,RAW_매출A!$B$2:$B$7000,$A39,RAW_매출A!$A$2:$A$7000,EDATE($E39,AY$1-1))=0,"",SUMIFS(RAW_매출A!$J$2:$J$7000,RAW_매출A!$B$2:$B$7000,$A39,RAW_매출A!$A$2:$A$7000,EDATE($E39,AY$1-1))/(INDEX(요약_월별시즈널리티!$F$7:$F$18,MONTH(EDATE($E39,AY$1-1)))/100))),"")</f>
        <v>7991830.8812162289</v>
      </c>
      <c r="AZ39" cm="1">
        <f t="array" ref="AZ39">IFERROR(IF($A39="","",IF(SUMIFS(RAW_매출A!$J$2:$J$7000,RAW_매출A!$B$2:$B$7000,$A39,RAW_매출A!$A$2:$A$7000,EDATE($E39,AZ$1-1))=0,"",SUMIFS(RAW_매출A!$J$2:$J$7000,RAW_매출A!$B$2:$B$7000,$A39,RAW_매출A!$A$2:$A$7000,EDATE($E39,AZ$1-1))/(INDEX(요약_월별시즈널리티!$F$7:$F$18,MONTH(EDATE($E39,AZ$1-1)))/100))),"")</f>
        <v>8781642.5452929232</v>
      </c>
      <c r="BA39" cm="1">
        <f t="array" ref="BA39">IFERROR(IF($A39="","",IF(SUMIFS(RAW_매출A!$J$2:$J$7000,RAW_매출A!$B$2:$B$7000,$A39,RAW_매출A!$A$2:$A$7000,EDATE($E39,BA$1-1))=0,"",SUMIFS(RAW_매출A!$J$2:$J$7000,RAW_매출A!$B$2:$B$7000,$A39,RAW_매출A!$A$2:$A$7000,EDATE($E39,BA$1-1))/(INDEX(요약_월별시즈널리티!$F$7:$F$18,MONTH(EDATE($E39,BA$1-1)))/100))),"")</f>
        <v>8543402.9172081295</v>
      </c>
      <c r="BB39" cm="1">
        <f t="array" ref="BB39">IFERROR(IF($A39="","",IF(SUMIFS(RAW_매출A!$J$2:$J$7000,RAW_매출A!$B$2:$B$7000,$A39,RAW_매출A!$A$2:$A$7000,EDATE($E39,BB$1-1))=0,"",SUMIFS(RAW_매출A!$J$2:$J$7000,RAW_매출A!$B$2:$B$7000,$A39,RAW_매출A!$A$2:$A$7000,EDATE($E39,BB$1-1))/(INDEX(요약_월별시즈널리티!$F$7:$F$18,MONTH(EDATE($E39,BB$1-1)))/100))),"")</f>
        <v>8174541.8522331882</v>
      </c>
      <c r="BC39" cm="1">
        <f t="array" ref="BC39">IFERROR(IF($A39="","",IF(SUMIFS(RAW_매출A!$J$2:$J$7000,RAW_매출A!$B$2:$B$7000,$A39,RAW_매출A!$A$2:$A$7000,EDATE($E39,BC$1-1))=0,"",SUMIFS(RAW_매출A!$J$2:$J$7000,RAW_매출A!$B$2:$B$7000,$A39,RAW_매출A!$A$2:$A$7000,EDATE($E39,BC$1-1))/(INDEX(요약_월별시즈널리티!$F$7:$F$18,MONTH(EDATE($E39,BC$1-1)))/100))),"")</f>
        <v>8407968.7403028943</v>
      </c>
      <c r="BD39" cm="1">
        <f t="array" ref="BD39">IFERROR(IF($A39="","",IF(SUMIFS(RAW_매출A!$J$2:$J$7000,RAW_매출A!$B$2:$B$7000,$A39,RAW_매출A!$A$2:$A$7000,EDATE($E39,BD$1-1))=0,"",SUMIFS(RAW_매출A!$J$2:$J$7000,RAW_매출A!$B$2:$B$7000,$A39,RAW_매출A!$A$2:$A$7000,EDATE($E39,BD$1-1))/(INDEX(요약_월별시즈널리티!$F$7:$F$18,MONTH(EDATE($E39,BD$1-1)))/100))),"")</f>
        <v>7801928.3175812149</v>
      </c>
      <c r="BE39" cm="1">
        <f t="array" ref="BE39">IFERROR(IF($A39="","",IF(SUMIFS(RAW_매출A!$J$2:$J$7000,RAW_매출A!$B$2:$B$7000,$A39,RAW_매출A!$A$2:$A$7000,EDATE($E39,BE$1-1))=0,"",SUMIFS(RAW_매출A!$J$2:$J$7000,RAW_매출A!$B$2:$B$7000,$A39,RAW_매출A!$A$2:$A$7000,EDATE($E39,BE$1-1))/(INDEX(요약_월별시즈널리티!$F$7:$F$18,MONTH(EDATE($E39,BE$1-1)))/100))),"")</f>
        <v>7815350.2474334454</v>
      </c>
      <c r="BF39" cm="1">
        <f t="array" ref="BF39">IFERROR(IF($A39="","",IF(SUMIFS(RAW_매출A!$J$2:$J$7000,RAW_매출A!$B$2:$B$7000,$A39,RAW_매출A!$A$2:$A$7000,EDATE($E39,BF$1-1))=0,"",SUMIFS(RAW_매출A!$J$2:$J$7000,RAW_매출A!$B$2:$B$7000,$A39,RAW_매출A!$A$2:$A$7000,EDATE($E39,BF$1-1))/(INDEX(요약_월별시즈널리티!$F$7:$F$18,MONTH(EDATE($E39,BF$1-1)))/100))),"")</f>
        <v>7997818.4904229399</v>
      </c>
      <c r="BG39" cm="1">
        <f t="array" ref="BG39">IFERROR(IF($A39="","",IF(SUMIFS(RAW_매출A!$J$2:$J$7000,RAW_매출A!$B$2:$B$7000,$A39,RAW_매출A!$A$2:$A$7000,EDATE($E39,BG$1-1))=0,"",SUMIFS(RAW_매출A!$J$2:$J$7000,RAW_매출A!$B$2:$B$7000,$A39,RAW_매출A!$A$2:$A$7000,EDATE($E39,BG$1-1))/(INDEX(요약_월별시즈널리티!$F$7:$F$18,MONTH(EDATE($E39,BG$1-1)))/100))),"")</f>
        <v>7699572.4442870505</v>
      </c>
      <c r="BH39" cm="1">
        <f t="array" ref="BH39">IFERROR(IF($A39="","",IF(SUMIFS(RAW_매출A!$J$2:$J$7000,RAW_매출A!$B$2:$B$7000,$A39,RAW_매출A!$A$2:$A$7000,EDATE($E39,BH$1-1))=0,"",SUMIFS(RAW_매출A!$J$2:$J$7000,RAW_매출A!$B$2:$B$7000,$A39,RAW_매출A!$A$2:$A$7000,EDATE($E39,BH$1-1))/(INDEX(요약_월별시즈널리티!$F$7:$F$18,MONTH(EDATE($E39,BH$1-1)))/100))),"")</f>
        <v>7861424.9193359427</v>
      </c>
      <c r="BI39" cm="1">
        <f t="array" ref="BI39">IFERROR(IF($A39="","",IF(SUMIFS(RAW_매출A!$J$2:$J$7000,RAW_매출A!$B$2:$B$7000,$A39,RAW_매출A!$A$2:$A$7000,EDATE($E39,BI$1-1))=0,"",SUMIFS(RAW_매출A!$J$2:$J$7000,RAW_매출A!$B$2:$B$7000,$A39,RAW_매출A!$A$2:$A$7000,EDATE($E39,BI$1-1))/(INDEX(요약_월별시즈널리티!$F$7:$F$18,MONTH(EDATE($E39,BI$1-1)))/100))),"")</f>
        <v>8096049.3730493421</v>
      </c>
      <c r="BJ39" cm="1">
        <f t="array" ref="BJ39">IFERROR(IF($A39="","",IF(SUMIFS(RAW_매출A!$J$2:$J$7000,RAW_매출A!$B$2:$B$7000,$A39,RAW_매출A!$A$2:$A$7000,EDATE($E39,BJ$1-1))=0,"",SUMIFS(RAW_매출A!$J$2:$J$7000,RAW_매출A!$B$2:$B$7000,$A39,RAW_매출A!$A$2:$A$7000,EDATE($E39,BJ$1-1))/(INDEX(요약_월별시즈널리티!$F$7:$F$18,MONTH(EDATE($E39,BJ$1-1)))/100))),"")</f>
        <v>7854836.1394937197</v>
      </c>
      <c r="BK39" cm="1">
        <f t="array" ref="BK39">IFERROR(IF($A39="","",IF(SUMIFS(RAW_매출A!$J$2:$J$7000,RAW_매출A!$B$2:$B$7000,$A39,RAW_매출A!$A$2:$A$7000,EDATE($E39,BK$1-1))=0,"",SUMIFS(RAW_매출A!$J$2:$J$7000,RAW_매출A!$B$2:$B$7000,$A39,RAW_매출A!$A$2:$A$7000,EDATE($E39,BK$1-1))/(INDEX(요약_월별시즈널리티!$F$7:$F$18,MONTH(EDATE($E39,BK$1-1)))/100))),"")</f>
        <v>8066908.6676254105</v>
      </c>
      <c r="BL39" cm="1">
        <f t="array" ref="BL39">IFERROR(IF($A39="","",IF(SUMIFS(RAW_매출A!$J$2:$J$7000,RAW_매출A!$B$2:$B$7000,$A39,RAW_매출A!$A$2:$A$7000,EDATE($E39,BL$1-1))=0,"",SUMIFS(RAW_매출A!$J$2:$J$7000,RAW_매출A!$B$2:$B$7000,$A39,RAW_매출A!$A$2:$A$7000,EDATE($E39,BL$1-1))/(INDEX(요약_월별시즈널리티!$F$7:$F$18,MONTH(EDATE($E39,BL$1-1)))/100))),"")</f>
        <v>7879860.8309546383</v>
      </c>
      <c r="BM39" cm="1">
        <f t="array" ref="BM39">IFERROR(IF($A39="","",IF(SUMIFS(RAW_매출A!$J$2:$J$7000,RAW_매출A!$B$2:$B$7000,$A39,RAW_매출A!$A$2:$A$7000,EDATE($E39,BM$1-1))=0,"",SUMIFS(RAW_매출A!$J$2:$J$7000,RAW_매출A!$B$2:$B$7000,$A39,RAW_매출A!$A$2:$A$7000,EDATE($E39,BM$1-1))/(INDEX(요약_월별시즈널리티!$F$7:$F$18,MONTH(EDATE($E39,BM$1-1)))/100))),"")</f>
        <v>7475432.555582297</v>
      </c>
      <c r="BN39" t="str" cm="1">
        <f t="array" ref="BN39">IFERROR(IF($A39="","",IF(SUMIFS(RAW_매출A!$J$2:$J$7000,RAW_매출A!$B$2:$B$7000,$A39,RAW_매출A!$A$2:$A$7000,EDATE($E39,BN$1-1))=0,"",SUMIFS(RAW_매출A!$J$2:$J$7000,RAW_매출A!$B$2:$B$7000,$A39,RAW_매출A!$A$2:$A$7000,EDATE($E39,BN$1-1))/(INDEX(요약_월별시즈널리티!$F$7:$F$18,MONTH(EDATE($E39,BN$1-1)))/100))),"")</f>
        <v/>
      </c>
    </row>
    <row r="40" spans="1:66" x14ac:dyDescent="0.3">
      <c r="A40" t="str">
        <f>세팅!A41</f>
        <v>(1028) #서림에스제이점</v>
      </c>
      <c r="B40" t="str">
        <f>세팅!B41</f>
        <v>150-0</v>
      </c>
      <c r="C40">
        <f t="shared" si="0"/>
        <v>0</v>
      </c>
      <c r="D40" t="str">
        <f t="shared" si="1"/>
        <v>0</v>
      </c>
      <c r="E40" s="1">
        <f>세팅!D41</f>
        <v>44409</v>
      </c>
      <c r="F40">
        <f t="shared" si="2"/>
        <v>4541899.9106807532</v>
      </c>
      <c r="G40" cm="1">
        <f t="array" ref="G40">IFERROR(IF($A40="","",IF(SUMIFS(RAW_매출A!$J$2:$J$7000,RAW_매출A!$B$2:$B$7000,$A40,RAW_매출A!$A$2:$A$7000,EDATE($E40,G$1-1))=0,"",SUMIFS(RAW_매출A!$J$2:$J$7000,RAW_매출A!$B$2:$B$7000,$A40,RAW_매출A!$A$2:$A$7000,EDATE($E40,G$1-1))/(INDEX(요약_월별시즈널리티!$F$7:$F$18,MONTH(EDATE($E40,G$1-1)))/100))),"")</f>
        <v>2850667.6425657216</v>
      </c>
      <c r="H40" cm="1">
        <f t="array" ref="H40">IFERROR(IF($A40="","",IF(SUMIFS(RAW_매출A!$J$2:$J$7000,RAW_매출A!$B$2:$B$7000,$A40,RAW_매출A!$A$2:$A$7000,EDATE($E40,H$1-1))=0,"",SUMIFS(RAW_매출A!$J$2:$J$7000,RAW_매출A!$B$2:$B$7000,$A40,RAW_매출A!$A$2:$A$7000,EDATE($E40,H$1-1))/(INDEX(요약_월별시즈널리티!$F$7:$F$18,MONTH(EDATE($E40,H$1-1)))/100))),"")</f>
        <v>3865922.4635843509</v>
      </c>
      <c r="I40" cm="1">
        <f t="array" ref="I40">IFERROR(IF($A40="","",IF(SUMIFS(RAW_매출A!$J$2:$J$7000,RAW_매출A!$B$2:$B$7000,$A40,RAW_매출A!$A$2:$A$7000,EDATE($E40,I$1-1))=0,"",SUMIFS(RAW_매출A!$J$2:$J$7000,RAW_매출A!$B$2:$B$7000,$A40,RAW_매출A!$A$2:$A$7000,EDATE($E40,I$1-1))/(INDEX(요약_월별시즈널리티!$F$7:$F$18,MONTH(EDATE($E40,I$1-1)))/100))),"")</f>
        <v>4133671.9112997428</v>
      </c>
      <c r="J40" s="28" cm="1">
        <f t="array" ref="J40">IFERROR(IF($A40="","",IF(SUMIFS(RAW_매출A!$J$2:$J$7000,RAW_매출A!$B$2:$B$7000,$A40,RAW_매출A!$A$2:$A$7000,EDATE($E40,J$1-1))=0,"",SUMIFS(RAW_매출A!$J$2:$J$7000,RAW_매출A!$B$2:$B$7000,$A40,RAW_매출A!$A$2:$A$7000,EDATE($E40,J$1-1))/(INDEX(요약_월별시즈널리티!$F$7:$F$18,MONTH(EDATE($E40,J$1-1)))/100))),"")</f>
        <v>4151085.9547397192</v>
      </c>
      <c r="K40" s="28" cm="1">
        <f t="array" ref="K40">IFERROR(IF($A40="","",IF(SUMIFS(RAW_매출A!$J$2:$J$7000,RAW_매출A!$B$2:$B$7000,$A40,RAW_매출A!$A$2:$A$7000,EDATE($E40,K$1-1))=0,"",SUMIFS(RAW_매출A!$J$2:$J$7000,RAW_매출A!$B$2:$B$7000,$A40,RAW_매출A!$A$2:$A$7000,EDATE($E40,K$1-1))/(INDEX(요약_월별시즈널리티!$F$7:$F$18,MONTH(EDATE($E40,K$1-1)))/100))),"")</f>
        <v>4397289.287396919</v>
      </c>
      <c r="L40" s="28" cm="1">
        <f t="array" ref="L40">IFERROR(IF($A40="","",IF(SUMIFS(RAW_매출A!$J$2:$J$7000,RAW_매출A!$B$2:$B$7000,$A40,RAW_매출A!$A$2:$A$7000,EDATE($E40,L$1-1))=0,"",SUMIFS(RAW_매출A!$J$2:$J$7000,RAW_매출A!$B$2:$B$7000,$A40,RAW_매출A!$A$2:$A$7000,EDATE($E40,L$1-1))/(INDEX(요약_월별시즈널리티!$F$7:$F$18,MONTH(EDATE($E40,L$1-1)))/100))),"")</f>
        <v>4818175.0429283706</v>
      </c>
      <c r="M40" s="28" cm="1">
        <f t="array" ref="M40">IFERROR(IF($A40="","",IF(SUMIFS(RAW_매출A!$J$2:$J$7000,RAW_매출A!$B$2:$B$7000,$A40,RAW_매출A!$A$2:$A$7000,EDATE($E40,M$1-1))=0,"",SUMIFS(RAW_매출A!$J$2:$J$7000,RAW_매출A!$B$2:$B$7000,$A40,RAW_매출A!$A$2:$A$7000,EDATE($E40,M$1-1))/(INDEX(요약_월별시즈널리티!$F$7:$F$18,MONTH(EDATE($E40,M$1-1)))/100))),"")</f>
        <v>3298580.3111804379</v>
      </c>
      <c r="N40" s="28" cm="1">
        <f t="array" ref="N40">IFERROR(IF($A40="","",IF(SUMIFS(RAW_매출A!$J$2:$J$7000,RAW_매출A!$B$2:$B$7000,$A40,RAW_매출A!$A$2:$A$7000,EDATE($E40,N$1-1))=0,"",SUMIFS(RAW_매출A!$J$2:$J$7000,RAW_매출A!$B$2:$B$7000,$A40,RAW_매출A!$A$2:$A$7000,EDATE($E40,N$1-1))/(INDEX(요약_월별시즈널리티!$F$7:$F$18,MONTH(EDATE($E40,N$1-1)))/100))),"")</f>
        <v>4817662.7449406171</v>
      </c>
      <c r="O40" s="28" cm="1">
        <f t="array" ref="O40">IFERROR(IF($A40="","",IF(SUMIFS(RAW_매출A!$J$2:$J$7000,RAW_매출A!$B$2:$B$7000,$A40,RAW_매출A!$A$2:$A$7000,EDATE($E40,O$1-1))=0,"",SUMIFS(RAW_매출A!$J$2:$J$7000,RAW_매출A!$B$2:$B$7000,$A40,RAW_매출A!$A$2:$A$7000,EDATE($E40,O$1-1))/(INDEX(요약_월별시즈널리티!$F$7:$F$18,MONTH(EDATE($E40,O$1-1)))/100))),"")</f>
        <v>5768606.122898452</v>
      </c>
      <c r="P40" cm="1">
        <f t="array" ref="P40">IFERROR(IF($A40="","",IF(SUMIFS(RAW_매출A!$J$2:$J$7000,RAW_매출A!$B$2:$B$7000,$A40,RAW_매출A!$A$2:$A$7000,EDATE($E40,P$1-1))=0,"",SUMIFS(RAW_매출A!$J$2:$J$7000,RAW_매출A!$B$2:$B$7000,$A40,RAW_매출A!$A$2:$A$7000,EDATE($E40,P$1-1))/(INDEX(요약_월별시즈널리티!$F$7:$F$18,MONTH(EDATE($E40,P$1-1)))/100))),"")</f>
        <v>5628519.4753148137</v>
      </c>
      <c r="Q40" cm="1">
        <f t="array" ref="Q40">IFERROR(IF($A40="","",IF(SUMIFS(RAW_매출A!$J$2:$J$7000,RAW_매출A!$B$2:$B$7000,$A40,RAW_매출A!$A$2:$A$7000,EDATE($E40,Q$1-1))=0,"",SUMIFS(RAW_매출A!$J$2:$J$7000,RAW_매출A!$B$2:$B$7000,$A40,RAW_매출A!$A$2:$A$7000,EDATE($E40,Q$1-1))/(INDEX(요약_월별시즈널리티!$F$7:$F$18,MONTH(EDATE($E40,Q$1-1)))/100))),"")</f>
        <v>6202285.7178714592</v>
      </c>
      <c r="R40" cm="1">
        <f t="array" ref="R40">IFERROR(IF($A40="","",IF(SUMIFS(RAW_매출A!$J$2:$J$7000,RAW_매출A!$B$2:$B$7000,$A40,RAW_매출A!$A$2:$A$7000,EDATE($E40,R$1-1))=0,"",SUMIFS(RAW_매출A!$J$2:$J$7000,RAW_매출A!$B$2:$B$7000,$A40,RAW_매출A!$A$2:$A$7000,EDATE($E40,R$1-1))/(INDEX(요약_월별시즈널리티!$F$7:$F$18,MONTH(EDATE($E40,R$1-1)))/100))),"")</f>
        <v>7056835.4169038869</v>
      </c>
      <c r="S40" cm="1">
        <f t="array" ref="S40">IFERROR(IF($A40="","",IF(SUMIFS(RAW_매출A!$J$2:$J$7000,RAW_매출A!$B$2:$B$7000,$A40,RAW_매출A!$A$2:$A$7000,EDATE($E40,S$1-1))=0,"",SUMIFS(RAW_매출A!$J$2:$J$7000,RAW_매출A!$B$2:$B$7000,$A40,RAW_매출A!$A$2:$A$7000,EDATE($E40,S$1-1))/(INDEX(요약_월별시즈널리티!$F$7:$F$18,MONTH(EDATE($E40,S$1-1)))/100))),"")</f>
        <v>7391821.1696487889</v>
      </c>
      <c r="T40" cm="1">
        <f t="array" ref="T40">IFERROR(IF($A40="","",IF(SUMIFS(RAW_매출A!$J$2:$J$7000,RAW_매출A!$B$2:$B$7000,$A40,RAW_매출A!$A$2:$A$7000,EDATE($E40,T$1-1))=0,"",SUMIFS(RAW_매출A!$J$2:$J$7000,RAW_매출A!$B$2:$B$7000,$A40,RAW_매출A!$A$2:$A$7000,EDATE($E40,T$1-1))/(INDEX(요약_월별시즈널리티!$F$7:$F$18,MONTH(EDATE($E40,T$1-1)))/100))),"")</f>
        <v>6848536.5264158659</v>
      </c>
      <c r="U40" cm="1">
        <f t="array" ref="U40">IFERROR(IF($A40="","",IF(SUMIFS(RAW_매출A!$J$2:$J$7000,RAW_매출A!$B$2:$B$7000,$A40,RAW_매출A!$A$2:$A$7000,EDATE($E40,U$1-1))=0,"",SUMIFS(RAW_매출A!$J$2:$J$7000,RAW_매출A!$B$2:$B$7000,$A40,RAW_매출A!$A$2:$A$7000,EDATE($E40,U$1-1))/(INDEX(요약_월별시즈널리티!$F$7:$F$18,MONTH(EDATE($E40,U$1-1)))/100))),"")</f>
        <v>6755508.0165204545</v>
      </c>
      <c r="V40" cm="1">
        <f t="array" ref="V40">IFERROR(IF($A40="","",IF(SUMIFS(RAW_매출A!$J$2:$J$7000,RAW_매출A!$B$2:$B$7000,$A40,RAW_매출A!$A$2:$A$7000,EDATE($E40,V$1-1))=0,"",SUMIFS(RAW_매출A!$J$2:$J$7000,RAW_매출A!$B$2:$B$7000,$A40,RAW_매출A!$A$2:$A$7000,EDATE($E40,V$1-1))/(INDEX(요약_월별시즈널리티!$F$7:$F$18,MONTH(EDATE($E40,V$1-1)))/100))),"")</f>
        <v>6851241.6389371138</v>
      </c>
      <c r="W40" cm="1">
        <f t="array" ref="W40">IFERROR(IF($A40="","",IF(SUMIFS(RAW_매출A!$J$2:$J$7000,RAW_매출A!$B$2:$B$7000,$A40,RAW_매출A!$A$2:$A$7000,EDATE($E40,W$1-1))=0,"",SUMIFS(RAW_매출A!$J$2:$J$7000,RAW_매출A!$B$2:$B$7000,$A40,RAW_매출A!$A$2:$A$7000,EDATE($E40,W$1-1))/(INDEX(요약_월별시즈널리티!$F$7:$F$18,MONTH(EDATE($E40,W$1-1)))/100))),"")</f>
        <v>7136715.9315789817</v>
      </c>
      <c r="X40" cm="1">
        <f t="array" ref="X40">IFERROR(IF($A40="","",IF(SUMIFS(RAW_매출A!$J$2:$J$7000,RAW_매출A!$B$2:$B$7000,$A40,RAW_매출A!$A$2:$A$7000,EDATE($E40,X$1-1))=0,"",SUMIFS(RAW_매출A!$J$2:$J$7000,RAW_매출A!$B$2:$B$7000,$A40,RAW_매출A!$A$2:$A$7000,EDATE($E40,X$1-1))/(INDEX(요약_월별시즈널리티!$F$7:$F$18,MONTH(EDATE($E40,X$1-1)))/100))),"")</f>
        <v>8298334.3078615861</v>
      </c>
      <c r="Y40" cm="1">
        <f t="array" ref="Y40">IFERROR(IF($A40="","",IF(SUMIFS(RAW_매출A!$J$2:$J$7000,RAW_매출A!$B$2:$B$7000,$A40,RAW_매출A!$A$2:$A$7000,EDATE($E40,Y$1-1))=0,"",SUMIFS(RAW_매출A!$J$2:$J$7000,RAW_매출A!$B$2:$B$7000,$A40,RAW_매출A!$A$2:$A$7000,EDATE($E40,Y$1-1))/(INDEX(요약_월별시즈널리티!$F$7:$F$18,MONTH(EDATE($E40,Y$1-1)))/100))),"")</f>
        <v>8677414.8099031486</v>
      </c>
      <c r="Z40" cm="1">
        <f t="array" ref="Z40">IFERROR(IF($A40="","",IF(SUMIFS(RAW_매출A!$J$2:$J$7000,RAW_매출A!$B$2:$B$7000,$A40,RAW_매출A!$A$2:$A$7000,EDATE($E40,Z$1-1))=0,"",SUMIFS(RAW_매출A!$J$2:$J$7000,RAW_매출A!$B$2:$B$7000,$A40,RAW_매출A!$A$2:$A$7000,EDATE($E40,Z$1-1))/(INDEX(요약_월별시즈널리티!$F$7:$F$18,MONTH(EDATE($E40,Z$1-1)))/100))),"")</f>
        <v>8005939.9590433482</v>
      </c>
      <c r="AA40" cm="1">
        <f t="array" ref="AA40">IFERROR(IF($A40="","",IF(SUMIFS(RAW_매출A!$J$2:$J$7000,RAW_매출A!$B$2:$B$7000,$A40,RAW_매출A!$A$2:$A$7000,EDATE($E40,AA$1-1))=0,"",SUMIFS(RAW_매출A!$J$2:$J$7000,RAW_매출A!$B$2:$B$7000,$A40,RAW_매출A!$A$2:$A$7000,EDATE($E40,AA$1-1))/(INDEX(요약_월별시즈널리티!$F$7:$F$18,MONTH(EDATE($E40,AA$1-1)))/100))),"")</f>
        <v>8466328.7089443207</v>
      </c>
      <c r="AB40" cm="1">
        <f t="array" ref="AB40">IFERROR(IF($A40="","",IF(SUMIFS(RAW_매출A!$J$2:$J$7000,RAW_매출A!$B$2:$B$7000,$A40,RAW_매출A!$A$2:$A$7000,EDATE($E40,AB$1-1))=0,"",SUMIFS(RAW_매출A!$J$2:$J$7000,RAW_매출A!$B$2:$B$7000,$A40,RAW_매출A!$A$2:$A$7000,EDATE($E40,AB$1-1))/(INDEX(요약_월별시즈널리티!$F$7:$F$18,MONTH(EDATE($E40,AB$1-1)))/100))),"")</f>
        <v>8297192.7820017803</v>
      </c>
      <c r="AC40" cm="1">
        <f t="array" ref="AC40">IFERROR(IF($A40="","",IF(SUMIFS(RAW_매출A!$J$2:$J$7000,RAW_매출A!$B$2:$B$7000,$A40,RAW_매출A!$A$2:$A$7000,EDATE($E40,AC$1-1))=0,"",SUMIFS(RAW_매출A!$J$2:$J$7000,RAW_매출A!$B$2:$B$7000,$A40,RAW_매출A!$A$2:$A$7000,EDATE($E40,AC$1-1))/(INDEX(요약_월별시즈널리티!$F$7:$F$18,MONTH(EDATE($E40,AC$1-1)))/100))),"")</f>
        <v>8200637.8534805533</v>
      </c>
      <c r="AD40" cm="1">
        <f t="array" ref="AD40">IFERROR(IF($A40="","",IF(SUMIFS(RAW_매출A!$J$2:$J$7000,RAW_매출A!$B$2:$B$7000,$A40,RAW_매출A!$A$2:$A$7000,EDATE($E40,AD$1-1))=0,"",SUMIFS(RAW_매출A!$J$2:$J$7000,RAW_매출A!$B$2:$B$7000,$A40,RAW_매출A!$A$2:$A$7000,EDATE($E40,AD$1-1))/(INDEX(요약_월별시즈널리티!$F$7:$F$18,MONTH(EDATE($E40,AD$1-1)))/100))),"")</f>
        <v>8917768.866494894</v>
      </c>
      <c r="AE40" cm="1">
        <f t="array" ref="AE40">IFERROR(IF($A40="","",IF(SUMIFS(RAW_매출A!$J$2:$J$7000,RAW_매출A!$B$2:$B$7000,$A40,RAW_매출A!$A$2:$A$7000,EDATE($E40,AE$1-1))=0,"",SUMIFS(RAW_매출A!$J$2:$J$7000,RAW_매출A!$B$2:$B$7000,$A40,RAW_매출A!$A$2:$A$7000,EDATE($E40,AE$1-1))/(INDEX(요약_월별시즈널리티!$F$7:$F$18,MONTH(EDATE($E40,AE$1-1)))/100))),"")</f>
        <v>8253204.0157473283</v>
      </c>
      <c r="AF40" cm="1">
        <f t="array" ref="AF40">IFERROR(IF($A40="","",IF(SUMIFS(RAW_매출A!$J$2:$J$7000,RAW_매출A!$B$2:$B$7000,$A40,RAW_매출A!$A$2:$A$7000,EDATE($E40,AF$1-1))=0,"",SUMIFS(RAW_매출A!$J$2:$J$7000,RAW_매출A!$B$2:$B$7000,$A40,RAW_매출A!$A$2:$A$7000,EDATE($E40,AF$1-1))/(INDEX(요약_월별시즈널리티!$F$7:$F$18,MONTH(EDATE($E40,AF$1-1)))/100))),"")</f>
        <v>8942948.2364777122</v>
      </c>
      <c r="AG40" cm="1">
        <f t="array" ref="AG40">IFERROR(IF($A40="","",IF(SUMIFS(RAW_매출A!$J$2:$J$7000,RAW_매출A!$B$2:$B$7000,$A40,RAW_매출A!$A$2:$A$7000,EDATE($E40,AG$1-1))=0,"",SUMIFS(RAW_매출A!$J$2:$J$7000,RAW_매출A!$B$2:$B$7000,$A40,RAW_매출A!$A$2:$A$7000,EDATE($E40,AG$1-1))/(INDEX(요약_월별시즈널리티!$F$7:$F$18,MONTH(EDATE($E40,AG$1-1)))/100))),"")</f>
        <v>8322623.2389467331</v>
      </c>
      <c r="AH40" cm="1">
        <f t="array" ref="AH40">IFERROR(IF($A40="","",IF(SUMIFS(RAW_매출A!$J$2:$J$7000,RAW_매출A!$B$2:$B$7000,$A40,RAW_매출A!$A$2:$A$7000,EDATE($E40,AH$1-1))=0,"",SUMIFS(RAW_매출A!$J$2:$J$7000,RAW_매출A!$B$2:$B$7000,$A40,RAW_매출A!$A$2:$A$7000,EDATE($E40,AH$1-1))/(INDEX(요약_월별시즈널리티!$F$7:$F$18,MONTH(EDATE($E40,AH$1-1)))/100))),"")</f>
        <v>8510984.4613236729</v>
      </c>
      <c r="AI40" cm="1">
        <f t="array" ref="AI40">IFERROR(IF($A40="","",IF(SUMIFS(RAW_매출A!$J$2:$J$7000,RAW_매출A!$B$2:$B$7000,$A40,RAW_매출A!$A$2:$A$7000,EDATE($E40,AI$1-1))=0,"",SUMIFS(RAW_매출A!$J$2:$J$7000,RAW_매출A!$B$2:$B$7000,$A40,RAW_매출A!$A$2:$A$7000,EDATE($E40,AI$1-1))/(INDEX(요약_월별시즈널리티!$F$7:$F$18,MONTH(EDATE($E40,AI$1-1)))/100))),"")</f>
        <v>8378830.6374141742</v>
      </c>
      <c r="AJ40" cm="1">
        <f t="array" ref="AJ40">IFERROR(IF($A40="","",IF(SUMIFS(RAW_매출A!$J$2:$J$7000,RAW_매출A!$B$2:$B$7000,$A40,RAW_매출A!$A$2:$A$7000,EDATE($E40,AJ$1-1))=0,"",SUMIFS(RAW_매출A!$J$2:$J$7000,RAW_매출A!$B$2:$B$7000,$A40,RAW_매출A!$A$2:$A$7000,EDATE($E40,AJ$1-1))/(INDEX(요약_월별시즈널리티!$F$7:$F$18,MONTH(EDATE($E40,AJ$1-1)))/100))),"")</f>
        <v>8877262.3168956153</v>
      </c>
      <c r="AK40" cm="1">
        <f t="array" ref="AK40">IFERROR(IF($A40="","",IF(SUMIFS(RAW_매출A!$J$2:$J$7000,RAW_매출A!$B$2:$B$7000,$A40,RAW_매출A!$A$2:$A$7000,EDATE($E40,AK$1-1))=0,"",SUMIFS(RAW_매출A!$J$2:$J$7000,RAW_매출A!$B$2:$B$7000,$A40,RAW_매출A!$A$2:$A$7000,EDATE($E40,AK$1-1))/(INDEX(요약_월별시즈널리티!$F$7:$F$18,MONTH(EDATE($E40,AK$1-1)))/100))),"")</f>
        <v>9558325.4602112006</v>
      </c>
      <c r="AL40" cm="1">
        <f t="array" ref="AL40">IFERROR(IF($A40="","",IF(SUMIFS(RAW_매출A!$J$2:$J$7000,RAW_매출A!$B$2:$B$7000,$A40,RAW_매출A!$A$2:$A$7000,EDATE($E40,AL$1-1))=0,"",SUMIFS(RAW_매출A!$J$2:$J$7000,RAW_매출A!$B$2:$B$7000,$A40,RAW_매출A!$A$2:$A$7000,EDATE($E40,AL$1-1))/(INDEX(요약_월별시즈널리티!$F$7:$F$18,MONTH(EDATE($E40,AL$1-1)))/100))),"")</f>
        <v>8674859.6805393547</v>
      </c>
      <c r="AM40" cm="1">
        <f t="array" ref="AM40">IFERROR(IF($A40="","",IF(SUMIFS(RAW_매출A!$J$2:$J$7000,RAW_매출A!$B$2:$B$7000,$A40,RAW_매출A!$A$2:$A$7000,EDATE($E40,AM$1-1))=0,"",SUMIFS(RAW_매출A!$J$2:$J$7000,RAW_매출A!$B$2:$B$7000,$A40,RAW_매출A!$A$2:$A$7000,EDATE($E40,AM$1-1))/(INDEX(요약_월별시즈널리티!$F$7:$F$18,MONTH(EDATE($E40,AM$1-1)))/100))),"")</f>
        <v>9211925.2213170808</v>
      </c>
      <c r="AN40" cm="1">
        <f t="array" ref="AN40">IFERROR(IF($A40="","",IF(SUMIFS(RAW_매출A!$J$2:$J$7000,RAW_매출A!$B$2:$B$7000,$A40,RAW_매출A!$A$2:$A$7000,EDATE($E40,AN$1-1))=0,"",SUMIFS(RAW_매출A!$J$2:$J$7000,RAW_매출A!$B$2:$B$7000,$A40,RAW_매출A!$A$2:$A$7000,EDATE($E40,AN$1-1))/(INDEX(요약_월별시즈널리티!$F$7:$F$18,MONTH(EDATE($E40,AN$1-1)))/100))),"")</f>
        <v>9372956.9247983508</v>
      </c>
      <c r="AO40" cm="1">
        <f t="array" ref="AO40">IFERROR(IF($A40="","",IF(SUMIFS(RAW_매출A!$J$2:$J$7000,RAW_매출A!$B$2:$B$7000,$A40,RAW_매출A!$A$2:$A$7000,EDATE($E40,AO$1-1))=0,"",SUMIFS(RAW_매출A!$J$2:$J$7000,RAW_매출A!$B$2:$B$7000,$A40,RAW_매출A!$A$2:$A$7000,EDATE($E40,AO$1-1))/(INDEX(요약_월별시즈널리티!$F$7:$F$18,MONTH(EDATE($E40,AO$1-1)))/100))),"")</f>
        <v>9497037.1819611359</v>
      </c>
      <c r="AP40" cm="1">
        <f t="array" ref="AP40">IFERROR(IF($A40="","",IF(SUMIFS(RAW_매출A!$J$2:$J$7000,RAW_매출A!$B$2:$B$7000,$A40,RAW_매출A!$A$2:$A$7000,EDATE($E40,AP$1-1))=0,"",SUMIFS(RAW_매출A!$J$2:$J$7000,RAW_매출A!$B$2:$B$7000,$A40,RAW_매출A!$A$2:$A$7000,EDATE($E40,AP$1-1))/(INDEX(요약_월별시즈널리티!$F$7:$F$18,MONTH(EDATE($E40,AP$1-1)))/100))),"")</f>
        <v>9935645.9663610235</v>
      </c>
      <c r="AQ40" cm="1">
        <f t="array" ref="AQ40">IFERROR(IF($A40="","",IF(SUMIFS(RAW_매출A!$J$2:$J$7000,RAW_매출A!$B$2:$B$7000,$A40,RAW_매출A!$A$2:$A$7000,EDATE($E40,AQ$1-1))=0,"",SUMIFS(RAW_매출A!$J$2:$J$7000,RAW_매출A!$B$2:$B$7000,$A40,RAW_매출A!$A$2:$A$7000,EDATE($E40,AQ$1-1))/(INDEX(요약_월별시즈널리티!$F$7:$F$18,MONTH(EDATE($E40,AQ$1-1)))/100))),"")</f>
        <v>9194943.3958391342</v>
      </c>
      <c r="AR40" cm="1">
        <f t="array" ref="AR40">IFERROR(IF($A40="","",IF(SUMIFS(RAW_매출A!$J$2:$J$7000,RAW_매출A!$B$2:$B$7000,$A40,RAW_매출A!$A$2:$A$7000,EDATE($E40,AR$1-1))=0,"",SUMIFS(RAW_매출A!$J$2:$J$7000,RAW_매출A!$B$2:$B$7000,$A40,RAW_매출A!$A$2:$A$7000,EDATE($E40,AR$1-1))/(INDEX(요약_월별시즈널리티!$F$7:$F$18,MONTH(EDATE($E40,AR$1-1)))/100))),"")</f>
        <v>8604866.0410290062</v>
      </c>
      <c r="AS40" cm="1">
        <f t="array" ref="AS40">IFERROR(IF($A40="","",IF(SUMIFS(RAW_매출A!$J$2:$J$7000,RAW_매출A!$B$2:$B$7000,$A40,RAW_매출A!$A$2:$A$7000,EDATE($E40,AS$1-1))=0,"",SUMIFS(RAW_매출A!$J$2:$J$7000,RAW_매출A!$B$2:$B$7000,$A40,RAW_매출A!$A$2:$A$7000,EDATE($E40,AS$1-1))/(INDEX(요약_월별시즈널리티!$F$7:$F$18,MONTH(EDATE($E40,AS$1-1)))/100))),"")</f>
        <v>7890509.4914435996</v>
      </c>
      <c r="AT40" cm="1">
        <f t="array" ref="AT40">IFERROR(IF($A40="","",IF(SUMIFS(RAW_매출A!$J$2:$J$7000,RAW_매출A!$B$2:$B$7000,$A40,RAW_매출A!$A$2:$A$7000,EDATE($E40,AT$1-1))=0,"",SUMIFS(RAW_매출A!$J$2:$J$7000,RAW_매출A!$B$2:$B$7000,$A40,RAW_매출A!$A$2:$A$7000,EDATE($E40,AT$1-1))/(INDEX(요약_월별시즈널리티!$F$7:$F$18,MONTH(EDATE($E40,AT$1-1)))/100))),"")</f>
        <v>8603672.645559961</v>
      </c>
      <c r="AU40" cm="1">
        <f t="array" ref="AU40">IFERROR(IF($A40="","",IF(SUMIFS(RAW_매출A!$J$2:$J$7000,RAW_매출A!$B$2:$B$7000,$A40,RAW_매출A!$A$2:$A$7000,EDATE($E40,AU$1-1))=0,"",SUMIFS(RAW_매출A!$J$2:$J$7000,RAW_매출A!$B$2:$B$7000,$A40,RAW_매출A!$A$2:$A$7000,EDATE($E40,AU$1-1))/(INDEX(요약_월별시즈널리티!$F$7:$F$18,MONTH(EDATE($E40,AU$1-1)))/100))),"")</f>
        <v>8689383.5077706315</v>
      </c>
      <c r="AV40" cm="1">
        <f t="array" ref="AV40">IFERROR(IF($A40="","",IF(SUMIFS(RAW_매출A!$J$2:$J$7000,RAW_매출A!$B$2:$B$7000,$A40,RAW_매출A!$A$2:$A$7000,EDATE($E40,AV$1-1))=0,"",SUMIFS(RAW_매출A!$J$2:$J$7000,RAW_매출A!$B$2:$B$7000,$A40,RAW_매출A!$A$2:$A$7000,EDATE($E40,AV$1-1))/(INDEX(요약_월별시즈널리티!$F$7:$F$18,MONTH(EDATE($E40,AV$1-1)))/100))),"")</f>
        <v>9815103.7208283115</v>
      </c>
      <c r="AW40" cm="1">
        <f t="array" ref="AW40">IFERROR(IF($A40="","",IF(SUMIFS(RAW_매출A!$J$2:$J$7000,RAW_매출A!$B$2:$B$7000,$A40,RAW_매출A!$A$2:$A$7000,EDATE($E40,AW$1-1))=0,"",SUMIFS(RAW_매출A!$J$2:$J$7000,RAW_매출A!$B$2:$B$7000,$A40,RAW_매출A!$A$2:$A$7000,EDATE($E40,AW$1-1))/(INDEX(요약_월별시즈널리티!$F$7:$F$18,MONTH(EDATE($E40,AW$1-1)))/100))),"")</f>
        <v>9675803.9418186117</v>
      </c>
      <c r="AX40" cm="1">
        <f t="array" ref="AX40">IFERROR(IF($A40="","",IF(SUMIFS(RAW_매출A!$J$2:$J$7000,RAW_매출A!$B$2:$B$7000,$A40,RAW_매출A!$A$2:$A$7000,EDATE($E40,AX$1-1))=0,"",SUMIFS(RAW_매출A!$J$2:$J$7000,RAW_매출A!$B$2:$B$7000,$A40,RAW_매출A!$A$2:$A$7000,EDATE($E40,AX$1-1))/(INDEX(요약_월별시즈널리티!$F$7:$F$18,MONTH(EDATE($E40,AX$1-1)))/100))),"")</f>
        <v>8540427.3986639343</v>
      </c>
      <c r="AY40" cm="1">
        <f t="array" ref="AY40">IFERROR(IF($A40="","",IF(SUMIFS(RAW_매출A!$J$2:$J$7000,RAW_매출A!$B$2:$B$7000,$A40,RAW_매출A!$A$2:$A$7000,EDATE($E40,AY$1-1))=0,"",SUMIFS(RAW_매출A!$J$2:$J$7000,RAW_매출A!$B$2:$B$7000,$A40,RAW_매출A!$A$2:$A$7000,EDATE($E40,AY$1-1))/(INDEX(요약_월별시즈널리티!$F$7:$F$18,MONTH(EDATE($E40,AY$1-1)))/100))),"")</f>
        <v>7497395.2120731929</v>
      </c>
      <c r="AZ40" cm="1">
        <f t="array" ref="AZ40">IFERROR(IF($A40="","",IF(SUMIFS(RAW_매출A!$J$2:$J$7000,RAW_매출A!$B$2:$B$7000,$A40,RAW_매출A!$A$2:$A$7000,EDATE($E40,AZ$1-1))=0,"",SUMIFS(RAW_매출A!$J$2:$J$7000,RAW_매출A!$B$2:$B$7000,$A40,RAW_매출A!$A$2:$A$7000,EDATE($E40,AZ$1-1))/(INDEX(요약_월별시즈널리티!$F$7:$F$18,MONTH(EDATE($E40,AZ$1-1)))/100))),"")</f>
        <v>8429141.1620397232</v>
      </c>
      <c r="BA40" cm="1">
        <f t="array" ref="BA40">IFERROR(IF($A40="","",IF(SUMIFS(RAW_매출A!$J$2:$J$7000,RAW_매출A!$B$2:$B$7000,$A40,RAW_매출A!$A$2:$A$7000,EDATE($E40,BA$1-1))=0,"",SUMIFS(RAW_매출A!$J$2:$J$7000,RAW_매출A!$B$2:$B$7000,$A40,RAW_매출A!$A$2:$A$7000,EDATE($E40,BA$1-1))/(INDEX(요약_월별시즈널리티!$F$7:$F$18,MONTH(EDATE($E40,BA$1-1)))/100))),"")</f>
        <v>8014929.2577429367</v>
      </c>
      <c r="BB40" cm="1">
        <f t="array" ref="BB40">IFERROR(IF($A40="","",IF(SUMIFS(RAW_매출A!$J$2:$J$7000,RAW_매출A!$B$2:$B$7000,$A40,RAW_매출A!$A$2:$A$7000,EDATE($E40,BB$1-1))=0,"",SUMIFS(RAW_매출A!$J$2:$J$7000,RAW_매출A!$B$2:$B$7000,$A40,RAW_매출A!$A$2:$A$7000,EDATE($E40,BB$1-1))/(INDEX(요약_월별시즈널리티!$F$7:$F$18,MONTH(EDATE($E40,BB$1-1)))/100))),"")</f>
        <v>7101639.204781617</v>
      </c>
      <c r="BC40" cm="1">
        <f t="array" ref="BC40">IFERROR(IF($A40="","",IF(SUMIFS(RAW_매출A!$J$2:$J$7000,RAW_매출A!$B$2:$B$7000,$A40,RAW_매출A!$A$2:$A$7000,EDATE($E40,BC$1-1))=0,"",SUMIFS(RAW_매출A!$J$2:$J$7000,RAW_매출A!$B$2:$B$7000,$A40,RAW_매출A!$A$2:$A$7000,EDATE($E40,BC$1-1))/(INDEX(요약_월별시즈널리티!$F$7:$F$18,MONTH(EDATE($E40,BC$1-1)))/100))),"")</f>
        <v>7784990.0111541301</v>
      </c>
      <c r="BD40" cm="1">
        <f t="array" ref="BD40">IFERROR(IF($A40="","",IF(SUMIFS(RAW_매출A!$J$2:$J$7000,RAW_매출A!$B$2:$B$7000,$A40,RAW_매출A!$A$2:$A$7000,EDATE($E40,BD$1-1))=0,"",SUMIFS(RAW_매출A!$J$2:$J$7000,RAW_매출A!$B$2:$B$7000,$A40,RAW_매출A!$A$2:$A$7000,EDATE($E40,BD$1-1))/(INDEX(요약_월별시즈널리티!$F$7:$F$18,MONTH(EDATE($E40,BD$1-1)))/100))),"")</f>
        <v>6961167.3364033122</v>
      </c>
      <c r="BE40" cm="1">
        <f t="array" ref="BE40">IFERROR(IF($A40="","",IF(SUMIFS(RAW_매출A!$J$2:$J$7000,RAW_매출A!$B$2:$B$7000,$A40,RAW_매출A!$A$2:$A$7000,EDATE($E40,BE$1-1))=0,"",SUMIFS(RAW_매출A!$J$2:$J$7000,RAW_매출A!$B$2:$B$7000,$A40,RAW_매출A!$A$2:$A$7000,EDATE($E40,BE$1-1))/(INDEX(요약_월별시즈널리티!$F$7:$F$18,MONTH(EDATE($E40,BE$1-1)))/100))),"")</f>
        <v>7495456.310392987</v>
      </c>
      <c r="BF40" cm="1">
        <f t="array" ref="BF40">IFERROR(IF($A40="","",IF(SUMIFS(RAW_매출A!$J$2:$J$7000,RAW_매출A!$B$2:$B$7000,$A40,RAW_매출A!$A$2:$A$7000,EDATE($E40,BF$1-1))=0,"",SUMIFS(RAW_매출A!$J$2:$J$7000,RAW_매출A!$B$2:$B$7000,$A40,RAW_매출A!$A$2:$A$7000,EDATE($E40,BF$1-1))/(INDEX(요약_월별시즈널리티!$F$7:$F$18,MONTH(EDATE($E40,BF$1-1)))/100))),"")</f>
        <v>7002520.281602555</v>
      </c>
      <c r="BG40" cm="1">
        <f t="array" ref="BG40">IFERROR(IF($A40="","",IF(SUMIFS(RAW_매출A!$J$2:$J$7000,RAW_매출A!$B$2:$B$7000,$A40,RAW_매출A!$A$2:$A$7000,EDATE($E40,BG$1-1))=0,"",SUMIFS(RAW_매출A!$J$2:$J$7000,RAW_매출A!$B$2:$B$7000,$A40,RAW_매출A!$A$2:$A$7000,EDATE($E40,BG$1-1))/(INDEX(요약_월별시즈널리티!$F$7:$F$18,MONTH(EDATE($E40,BG$1-1)))/100))),"")</f>
        <v>7087118.441377148</v>
      </c>
      <c r="BH40" cm="1">
        <f t="array" ref="BH40">IFERROR(IF($A40="","",IF(SUMIFS(RAW_매출A!$J$2:$J$7000,RAW_매출A!$B$2:$B$7000,$A40,RAW_매출A!$A$2:$A$7000,EDATE($E40,BH$1-1))=0,"",SUMIFS(RAW_매출A!$J$2:$J$7000,RAW_매출A!$B$2:$B$7000,$A40,RAW_매출A!$A$2:$A$7000,EDATE($E40,BH$1-1))/(INDEX(요약_월별시즈널리티!$F$7:$F$18,MONTH(EDATE($E40,BH$1-1)))/100))),"")</f>
        <v>7366864.4076336278</v>
      </c>
      <c r="BI40" cm="1">
        <f t="array" ref="BI40">IFERROR(IF($A40="","",IF(SUMIFS(RAW_매출A!$J$2:$J$7000,RAW_매출A!$B$2:$B$7000,$A40,RAW_매출A!$A$2:$A$7000,EDATE($E40,BI$1-1))=0,"",SUMIFS(RAW_매출A!$J$2:$J$7000,RAW_매출A!$B$2:$B$7000,$A40,RAW_매출A!$A$2:$A$7000,EDATE($E40,BI$1-1))/(INDEX(요약_월별시즈널리티!$F$7:$F$18,MONTH(EDATE($E40,BI$1-1)))/100))),"")</f>
        <v>7343306.7733174236</v>
      </c>
      <c r="BJ40" cm="1">
        <f t="array" ref="BJ40">IFERROR(IF($A40="","",IF(SUMIFS(RAW_매출A!$J$2:$J$7000,RAW_매출A!$B$2:$B$7000,$A40,RAW_매출A!$A$2:$A$7000,EDATE($E40,BJ$1-1))=0,"",SUMIFS(RAW_매출A!$J$2:$J$7000,RAW_매출A!$B$2:$B$7000,$A40,RAW_매출A!$A$2:$A$7000,EDATE($E40,BJ$1-1))/(INDEX(요약_월별시즈널리티!$F$7:$F$18,MONTH(EDATE($E40,BJ$1-1)))/100))),"")</f>
        <v>7029924.3389448458</v>
      </c>
      <c r="BK40" cm="1">
        <f t="array" ref="BK40">IFERROR(IF($A40="","",IF(SUMIFS(RAW_매출A!$J$2:$J$7000,RAW_매출A!$B$2:$B$7000,$A40,RAW_매출A!$A$2:$A$7000,EDATE($E40,BK$1-1))=0,"",SUMIFS(RAW_매출A!$J$2:$J$7000,RAW_매출A!$B$2:$B$7000,$A40,RAW_매출A!$A$2:$A$7000,EDATE($E40,BK$1-1))/(INDEX(요약_월별시즈널리티!$F$7:$F$18,MONTH(EDATE($E40,BK$1-1)))/100))),"")</f>
        <v>6840648.5189788779</v>
      </c>
      <c r="BL40" cm="1">
        <f t="array" ref="BL40">IFERROR(IF($A40="","",IF(SUMIFS(RAW_매출A!$J$2:$J$7000,RAW_매출A!$B$2:$B$7000,$A40,RAW_매출A!$A$2:$A$7000,EDATE($E40,BL$1-1))=0,"",SUMIFS(RAW_매출A!$J$2:$J$7000,RAW_매출A!$B$2:$B$7000,$A40,RAW_매출A!$A$2:$A$7000,EDATE($E40,BL$1-1))/(INDEX(요약_월별시즈널리티!$F$7:$F$18,MONTH(EDATE($E40,BL$1-1)))/100))),"")</f>
        <v>7279634.7396707712</v>
      </c>
      <c r="BM40" cm="1">
        <f t="array" ref="BM40">IFERROR(IF($A40="","",IF(SUMIFS(RAW_매출A!$J$2:$J$7000,RAW_매출A!$B$2:$B$7000,$A40,RAW_매출A!$A$2:$A$7000,EDATE($E40,BM$1-1))=0,"",SUMIFS(RAW_매출A!$J$2:$J$7000,RAW_매출A!$B$2:$B$7000,$A40,RAW_매출A!$A$2:$A$7000,EDATE($E40,BM$1-1))/(INDEX(요약_월별시즈널리티!$F$7:$F$18,MONTH(EDATE($E40,BM$1-1)))/100))),"")</f>
        <v>6665895.6300722603</v>
      </c>
      <c r="BN40" t="str" cm="1">
        <f t="array" ref="BN40">IFERROR(IF($A40="","",IF(SUMIFS(RAW_매출A!$J$2:$J$7000,RAW_매출A!$B$2:$B$7000,$A40,RAW_매출A!$A$2:$A$7000,EDATE($E40,BN$1-1))=0,"",SUMIFS(RAW_매출A!$J$2:$J$7000,RAW_매출A!$B$2:$B$7000,$A40,RAW_매출A!$A$2:$A$7000,EDATE($E40,BN$1-1))/(INDEX(요약_월별시즈널리티!$F$7:$F$18,MONTH(EDATE($E40,BN$1-1)))/100))),"")</f>
        <v/>
      </c>
    </row>
    <row r="41" spans="1:66" x14ac:dyDescent="0.3">
      <c r="A41" t="str">
        <f>세팅!A42</f>
        <v>(1029) #사당까치점</v>
      </c>
      <c r="B41" t="str">
        <f>세팅!B42</f>
        <v>150-2</v>
      </c>
      <c r="C41">
        <f t="shared" si="0"/>
        <v>2</v>
      </c>
      <c r="D41" t="str">
        <f t="shared" si="1"/>
        <v>2</v>
      </c>
      <c r="E41" s="1">
        <f>세팅!D42</f>
        <v>44470</v>
      </c>
      <c r="F41">
        <f t="shared" si="2"/>
        <v>2549586.4360653902</v>
      </c>
      <c r="G41" cm="1">
        <f t="array" ref="G41">IFERROR(IF($A41="","",IF(SUMIFS(RAW_매출A!$J$2:$J$7000,RAW_매출A!$B$2:$B$7000,$A41,RAW_매출A!$A$2:$A$7000,EDATE($E41,G$1-1))=0,"",SUMIFS(RAW_매출A!$J$2:$J$7000,RAW_매출A!$B$2:$B$7000,$A41,RAW_매출A!$A$2:$A$7000,EDATE($E41,G$1-1))/(INDEX(요약_월별시즈널리티!$F$7:$F$18,MONTH(EDATE($E41,G$1-1)))/100))),"")</f>
        <v>2367178.8002107078</v>
      </c>
      <c r="H41" cm="1">
        <f t="array" ref="H41">IFERROR(IF($A41="","",IF(SUMIFS(RAW_매출A!$J$2:$J$7000,RAW_매출A!$B$2:$B$7000,$A41,RAW_매출A!$A$2:$A$7000,EDATE($E41,H$1-1))=0,"",SUMIFS(RAW_매출A!$J$2:$J$7000,RAW_매출A!$B$2:$B$7000,$A41,RAW_매출A!$A$2:$A$7000,EDATE($E41,H$1-1))/(INDEX(요약_월별시즈널리티!$F$7:$F$18,MONTH(EDATE($E41,H$1-1)))/100))),"")</f>
        <v>2157857.7689662301</v>
      </c>
      <c r="I41" cm="1">
        <f t="array" ref="I41">IFERROR(IF($A41="","",IF(SUMIFS(RAW_매출A!$J$2:$J$7000,RAW_매출A!$B$2:$B$7000,$A41,RAW_매출A!$A$2:$A$7000,EDATE($E41,I$1-1))=0,"",SUMIFS(RAW_매출A!$J$2:$J$7000,RAW_매출A!$B$2:$B$7000,$A41,RAW_매출A!$A$2:$A$7000,EDATE($E41,I$1-1))/(INDEX(요약_월별시즈널리티!$F$7:$F$18,MONTH(EDATE($E41,I$1-1)))/100))),"")</f>
        <v>1846768.5961396936</v>
      </c>
      <c r="J41" s="28" cm="1">
        <f t="array" ref="J41">IFERROR(IF($A41="","",IF(SUMIFS(RAW_매출A!$J$2:$J$7000,RAW_매출A!$B$2:$B$7000,$A41,RAW_매출A!$A$2:$A$7000,EDATE($E41,J$1-1))=0,"",SUMIFS(RAW_매출A!$J$2:$J$7000,RAW_매출A!$B$2:$B$7000,$A41,RAW_매출A!$A$2:$A$7000,EDATE($E41,J$1-1))/(INDEX(요약_월별시즈널리티!$F$7:$F$18,MONTH(EDATE($E41,J$1-1)))/100))),"")</f>
        <v>2550578.8451142479</v>
      </c>
      <c r="K41" s="28" cm="1">
        <f t="array" ref="K41">IFERROR(IF($A41="","",IF(SUMIFS(RAW_매출A!$J$2:$J$7000,RAW_매출A!$B$2:$B$7000,$A41,RAW_매출A!$A$2:$A$7000,EDATE($E41,K$1-1))=0,"",SUMIFS(RAW_매출A!$J$2:$J$7000,RAW_매출A!$B$2:$B$7000,$A41,RAW_매출A!$A$2:$A$7000,EDATE($E41,K$1-1))/(INDEX(요약_월별시즈널리티!$F$7:$F$18,MONTH(EDATE($E41,K$1-1)))/100))),"")</f>
        <v>2152862.5805373602</v>
      </c>
      <c r="L41" s="28" cm="1">
        <f t="array" ref="L41">IFERROR(IF($A41="","",IF(SUMIFS(RAW_매출A!$J$2:$J$7000,RAW_매출A!$B$2:$B$7000,$A41,RAW_매출A!$A$2:$A$7000,EDATE($E41,L$1-1))=0,"",SUMIFS(RAW_매출A!$J$2:$J$7000,RAW_매출A!$B$2:$B$7000,$A41,RAW_매출A!$A$2:$A$7000,EDATE($E41,L$1-1))/(INDEX(요약_월별시즈널리티!$F$7:$F$18,MONTH(EDATE($E41,L$1-1)))/100))),"")</f>
        <v>2803391.0974265682</v>
      </c>
      <c r="M41" s="28" cm="1">
        <f t="array" ref="M41">IFERROR(IF($A41="","",IF(SUMIFS(RAW_매출A!$J$2:$J$7000,RAW_매출A!$B$2:$B$7000,$A41,RAW_매출A!$A$2:$A$7000,EDATE($E41,M$1-1))=0,"",SUMIFS(RAW_매출A!$J$2:$J$7000,RAW_매출A!$B$2:$B$7000,$A41,RAW_매출A!$A$2:$A$7000,EDATE($E41,M$1-1))/(INDEX(요약_월별시즈널리티!$F$7:$F$18,MONTH(EDATE($E41,M$1-1)))/100))),"")</f>
        <v>2546427.1158493124</v>
      </c>
      <c r="N41" s="28" cm="1">
        <f t="array" ref="N41">IFERROR(IF($A41="","",IF(SUMIFS(RAW_매출A!$J$2:$J$7000,RAW_매출A!$B$2:$B$7000,$A41,RAW_매출A!$A$2:$A$7000,EDATE($E41,N$1-1))=0,"",SUMIFS(RAW_매출A!$J$2:$J$7000,RAW_매출A!$B$2:$B$7000,$A41,RAW_매출A!$A$2:$A$7000,EDATE($E41,N$1-1))/(INDEX(요약_월별시즈널리티!$F$7:$F$18,MONTH(EDATE($E41,N$1-1)))/100))),"")</f>
        <v>2211414.2294929768</v>
      </c>
      <c r="O41" s="28" cm="1">
        <f t="array" ref="O41">IFERROR(IF($A41="","",IF(SUMIFS(RAW_매출A!$J$2:$J$7000,RAW_매출A!$B$2:$B$7000,$A41,RAW_매출A!$A$2:$A$7000,EDATE($E41,O$1-1))=0,"",SUMIFS(RAW_매출A!$J$2:$J$7000,RAW_매출A!$B$2:$B$7000,$A41,RAW_매출A!$A$2:$A$7000,EDATE($E41,O$1-1))/(INDEX(요약_월별시즈널리티!$F$7:$F$18,MONTH(EDATE($E41,O$1-1)))/100))),"")</f>
        <v>3032844.7479718742</v>
      </c>
      <c r="P41" cm="1">
        <f t="array" ref="P41">IFERROR(IF($A41="","",IF(SUMIFS(RAW_매출A!$J$2:$J$7000,RAW_매출A!$B$2:$B$7000,$A41,RAW_매출A!$A$2:$A$7000,EDATE($E41,P$1-1))=0,"",SUMIFS(RAW_매출A!$J$2:$J$7000,RAW_매출A!$B$2:$B$7000,$A41,RAW_매출A!$A$2:$A$7000,EDATE($E41,P$1-1))/(INDEX(요약_월별시즈널리티!$F$7:$F$18,MONTH(EDATE($E41,P$1-1)))/100))),"")</f>
        <v>3175337.1114453538</v>
      </c>
      <c r="Q41" cm="1">
        <f t="array" ref="Q41">IFERROR(IF($A41="","",IF(SUMIFS(RAW_매출A!$J$2:$J$7000,RAW_매출A!$B$2:$B$7000,$A41,RAW_매출A!$A$2:$A$7000,EDATE($E41,Q$1-1))=0,"",SUMIFS(RAW_매출A!$J$2:$J$7000,RAW_매출A!$B$2:$B$7000,$A41,RAW_매출A!$A$2:$A$7000,EDATE($E41,Q$1-1))/(INDEX(요약_월별시즈널리티!$F$7:$F$18,MONTH(EDATE($E41,Q$1-1)))/100))),"")</f>
        <v>3799296.1255108519</v>
      </c>
      <c r="R41" cm="1">
        <f t="array" ref="R41">IFERROR(IF($A41="","",IF(SUMIFS(RAW_매출A!$J$2:$J$7000,RAW_매출A!$B$2:$B$7000,$A41,RAW_매출A!$A$2:$A$7000,EDATE($E41,R$1-1))=0,"",SUMIFS(RAW_매출A!$J$2:$J$7000,RAW_매출A!$B$2:$B$7000,$A41,RAW_매출A!$A$2:$A$7000,EDATE($E41,R$1-1))/(INDEX(요약_월별시즈널리티!$F$7:$F$18,MONTH(EDATE($E41,R$1-1)))/100))),"")</f>
        <v>2943662.1998403794</v>
      </c>
      <c r="S41" cm="1">
        <f t="array" ref="S41">IFERROR(IF($A41="","",IF(SUMIFS(RAW_매출A!$J$2:$J$7000,RAW_매출A!$B$2:$B$7000,$A41,RAW_매출A!$A$2:$A$7000,EDATE($E41,S$1-1))=0,"",SUMIFS(RAW_매출A!$J$2:$J$7000,RAW_매출A!$B$2:$B$7000,$A41,RAW_매출A!$A$2:$A$7000,EDATE($E41,S$1-1))/(INDEX(요약_월별시즈널리티!$F$7:$F$18,MONTH(EDATE($E41,S$1-1)))/100))),"")</f>
        <v>2956799.9551370549</v>
      </c>
      <c r="T41" cm="1">
        <f t="array" ref="T41">IFERROR(IF($A41="","",IF(SUMIFS(RAW_매출A!$J$2:$J$7000,RAW_매출A!$B$2:$B$7000,$A41,RAW_매출A!$A$2:$A$7000,EDATE($E41,T$1-1))=0,"",SUMIFS(RAW_매출A!$J$2:$J$7000,RAW_매출A!$B$2:$B$7000,$A41,RAW_매출A!$A$2:$A$7000,EDATE($E41,T$1-1))/(INDEX(요약_월별시즈널리티!$F$7:$F$18,MONTH(EDATE($E41,T$1-1)))/100))),"")</f>
        <v>2900900.0417661392</v>
      </c>
      <c r="U41" cm="1">
        <f t="array" ref="U41">IFERROR(IF($A41="","",IF(SUMIFS(RAW_매출A!$J$2:$J$7000,RAW_매출A!$B$2:$B$7000,$A41,RAW_매출A!$A$2:$A$7000,EDATE($E41,U$1-1))=0,"",SUMIFS(RAW_매출A!$J$2:$J$7000,RAW_매출A!$B$2:$B$7000,$A41,RAW_매출A!$A$2:$A$7000,EDATE($E41,U$1-1))/(INDEX(요약_월별시즈널리티!$F$7:$F$18,MONTH(EDATE($E41,U$1-1)))/100))),"")</f>
        <v>3038366.4436619934</v>
      </c>
      <c r="V41" cm="1">
        <f t="array" ref="V41">IFERROR(IF($A41="","",IF(SUMIFS(RAW_매출A!$J$2:$J$7000,RAW_매출A!$B$2:$B$7000,$A41,RAW_매출A!$A$2:$A$7000,EDATE($E41,V$1-1))=0,"",SUMIFS(RAW_매출A!$J$2:$J$7000,RAW_매출A!$B$2:$B$7000,$A41,RAW_매출A!$A$2:$A$7000,EDATE($E41,V$1-1))/(INDEX(요약_월별시즈널리티!$F$7:$F$18,MONTH(EDATE($E41,V$1-1)))/100))),"")</f>
        <v>3513774.4396513198</v>
      </c>
      <c r="W41" cm="1">
        <f t="array" ref="W41">IFERROR(IF($A41="","",IF(SUMIFS(RAW_매출A!$J$2:$J$7000,RAW_매출A!$B$2:$B$7000,$A41,RAW_매출A!$A$2:$A$7000,EDATE($E41,W$1-1))=0,"",SUMIFS(RAW_매출A!$J$2:$J$7000,RAW_매출A!$B$2:$B$7000,$A41,RAW_매출A!$A$2:$A$7000,EDATE($E41,W$1-1))/(INDEX(요약_월별시즈널리티!$F$7:$F$18,MONTH(EDATE($E41,W$1-1)))/100))),"")</f>
        <v>3352562.0412666555</v>
      </c>
      <c r="X41" cm="1">
        <f t="array" ref="X41">IFERROR(IF($A41="","",IF(SUMIFS(RAW_매출A!$J$2:$J$7000,RAW_매출A!$B$2:$B$7000,$A41,RAW_매출A!$A$2:$A$7000,EDATE($E41,X$1-1))=0,"",SUMIFS(RAW_매출A!$J$2:$J$7000,RAW_매출A!$B$2:$B$7000,$A41,RAW_매출A!$A$2:$A$7000,EDATE($E41,X$1-1))/(INDEX(요약_월별시즈널리티!$F$7:$F$18,MONTH(EDATE($E41,X$1-1)))/100))),"")</f>
        <v>3164196.1041288748</v>
      </c>
      <c r="Y41" cm="1">
        <f t="array" ref="Y41">IFERROR(IF($A41="","",IF(SUMIFS(RAW_매출A!$J$2:$J$7000,RAW_매출A!$B$2:$B$7000,$A41,RAW_매출A!$A$2:$A$7000,EDATE($E41,Y$1-1))=0,"",SUMIFS(RAW_매출A!$J$2:$J$7000,RAW_매출A!$B$2:$B$7000,$A41,RAW_매출A!$A$2:$A$7000,EDATE($E41,Y$1-1))/(INDEX(요약_월별시즈널리티!$F$7:$F$18,MONTH(EDATE($E41,Y$1-1)))/100))),"")</f>
        <v>3194614.2159037399</v>
      </c>
      <c r="Z41" cm="1">
        <f t="array" ref="Z41">IFERROR(IF($A41="","",IF(SUMIFS(RAW_매출A!$J$2:$J$7000,RAW_매출A!$B$2:$B$7000,$A41,RAW_매출A!$A$2:$A$7000,EDATE($E41,Z$1-1))=0,"",SUMIFS(RAW_매출A!$J$2:$J$7000,RAW_매출A!$B$2:$B$7000,$A41,RAW_매출A!$A$2:$A$7000,EDATE($E41,Z$1-1))/(INDEX(요약_월별시즈널리티!$F$7:$F$18,MONTH(EDATE($E41,Z$1-1)))/100))),"")</f>
        <v>3839818.3902431801</v>
      </c>
      <c r="AA41" cm="1">
        <f t="array" ref="AA41">IFERROR(IF($A41="","",IF(SUMIFS(RAW_매출A!$J$2:$J$7000,RAW_매출A!$B$2:$B$7000,$A41,RAW_매출A!$A$2:$A$7000,EDATE($E41,AA$1-1))=0,"",SUMIFS(RAW_매출A!$J$2:$J$7000,RAW_매출A!$B$2:$B$7000,$A41,RAW_매출A!$A$2:$A$7000,EDATE($E41,AA$1-1))/(INDEX(요약_월별시즈널리티!$F$7:$F$18,MONTH(EDATE($E41,AA$1-1)))/100))),"")</f>
        <v>3468123.5919210021</v>
      </c>
      <c r="AB41" cm="1">
        <f t="array" ref="AB41">IFERROR(IF($A41="","",IF(SUMIFS(RAW_매출A!$J$2:$J$7000,RAW_매출A!$B$2:$B$7000,$A41,RAW_매출A!$A$2:$A$7000,EDATE($E41,AB$1-1))=0,"",SUMIFS(RAW_매출A!$J$2:$J$7000,RAW_매출A!$B$2:$B$7000,$A41,RAW_매출A!$A$2:$A$7000,EDATE($E41,AB$1-1))/(INDEX(요약_월별시즈널리티!$F$7:$F$18,MONTH(EDATE($E41,AB$1-1)))/100))),"")</f>
        <v>3724923.8740478726</v>
      </c>
      <c r="AC41" cm="1">
        <f t="array" ref="AC41">IFERROR(IF($A41="","",IF(SUMIFS(RAW_매출A!$J$2:$J$7000,RAW_매출A!$B$2:$B$7000,$A41,RAW_매출A!$A$2:$A$7000,EDATE($E41,AC$1-1))=0,"",SUMIFS(RAW_매출A!$J$2:$J$7000,RAW_매출A!$B$2:$B$7000,$A41,RAW_매출A!$A$2:$A$7000,EDATE($E41,AC$1-1))/(INDEX(요약_월별시즈널리티!$F$7:$F$18,MONTH(EDATE($E41,AC$1-1)))/100))),"")</f>
        <v>2958786.3790959283</v>
      </c>
      <c r="AD41" cm="1">
        <f t="array" ref="AD41">IFERROR(IF($A41="","",IF(SUMIFS(RAW_매출A!$J$2:$J$7000,RAW_매출A!$B$2:$B$7000,$A41,RAW_매출A!$A$2:$A$7000,EDATE($E41,AD$1-1))=0,"",SUMIFS(RAW_매출A!$J$2:$J$7000,RAW_매출A!$B$2:$B$7000,$A41,RAW_매출A!$A$2:$A$7000,EDATE($E41,AD$1-1))/(INDEX(요약_월별시즈널리티!$F$7:$F$18,MONTH(EDATE($E41,AD$1-1)))/100))),"")</f>
        <v>3439749.1318326155</v>
      </c>
      <c r="AE41" cm="1">
        <f t="array" ref="AE41">IFERROR(IF($A41="","",IF(SUMIFS(RAW_매출A!$J$2:$J$7000,RAW_매출A!$B$2:$B$7000,$A41,RAW_매출A!$A$2:$A$7000,EDATE($E41,AE$1-1))=0,"",SUMIFS(RAW_매출A!$J$2:$J$7000,RAW_매출A!$B$2:$B$7000,$A41,RAW_매출A!$A$2:$A$7000,EDATE($E41,AE$1-1))/(INDEX(요약_월별시즈널리티!$F$7:$F$18,MONTH(EDATE($E41,AE$1-1)))/100))),"")</f>
        <v>3720849.7284999527</v>
      </c>
      <c r="AF41" cm="1">
        <f t="array" ref="AF41">IFERROR(IF($A41="","",IF(SUMIFS(RAW_매출A!$J$2:$J$7000,RAW_매출A!$B$2:$B$7000,$A41,RAW_매출A!$A$2:$A$7000,EDATE($E41,AF$1-1))=0,"",SUMIFS(RAW_매출A!$J$2:$J$7000,RAW_매출A!$B$2:$B$7000,$A41,RAW_매출A!$A$2:$A$7000,EDATE($E41,AF$1-1))/(INDEX(요약_월별시즈널리티!$F$7:$F$18,MONTH(EDATE($E41,AF$1-1)))/100))),"")</f>
        <v>3286732.6180119039</v>
      </c>
      <c r="AG41" cm="1">
        <f t="array" ref="AG41">IFERROR(IF($A41="","",IF(SUMIFS(RAW_매출A!$J$2:$J$7000,RAW_매출A!$B$2:$B$7000,$A41,RAW_매출A!$A$2:$A$7000,EDATE($E41,AG$1-1))=0,"",SUMIFS(RAW_매출A!$J$2:$J$7000,RAW_매출A!$B$2:$B$7000,$A41,RAW_매출A!$A$2:$A$7000,EDATE($E41,AG$1-1))/(INDEX(요약_월별시즈널리티!$F$7:$F$18,MONTH(EDATE($E41,AG$1-1)))/100))),"")</f>
        <v>3938814.9267506995</v>
      </c>
      <c r="AH41" cm="1">
        <f t="array" ref="AH41">IFERROR(IF($A41="","",IF(SUMIFS(RAW_매출A!$J$2:$J$7000,RAW_매출A!$B$2:$B$7000,$A41,RAW_매출A!$A$2:$A$7000,EDATE($E41,AH$1-1))=0,"",SUMIFS(RAW_매출A!$J$2:$J$7000,RAW_매출A!$B$2:$B$7000,$A41,RAW_매출A!$A$2:$A$7000,EDATE($E41,AH$1-1))/(INDEX(요약_월별시즈널리티!$F$7:$F$18,MONTH(EDATE($E41,AH$1-1)))/100))),"")</f>
        <v>4842892.0831622714</v>
      </c>
      <c r="AI41" cm="1">
        <f t="array" ref="AI41">IFERROR(IF($A41="","",IF(SUMIFS(RAW_매출A!$J$2:$J$7000,RAW_매출A!$B$2:$B$7000,$A41,RAW_매출A!$A$2:$A$7000,EDATE($E41,AI$1-1))=0,"",SUMIFS(RAW_매출A!$J$2:$J$7000,RAW_매출A!$B$2:$B$7000,$A41,RAW_매출A!$A$2:$A$7000,EDATE($E41,AI$1-1))/(INDEX(요약_월별시즈널리티!$F$7:$F$18,MONTH(EDATE($E41,AI$1-1)))/100))),"")</f>
        <v>4860728.5310600493</v>
      </c>
      <c r="AJ41" cm="1">
        <f t="array" ref="AJ41">IFERROR(IF($A41="","",IF(SUMIFS(RAW_매출A!$J$2:$J$7000,RAW_매출A!$B$2:$B$7000,$A41,RAW_매출A!$A$2:$A$7000,EDATE($E41,AJ$1-1))=0,"",SUMIFS(RAW_매출A!$J$2:$J$7000,RAW_매출A!$B$2:$B$7000,$A41,RAW_매출A!$A$2:$A$7000,EDATE($E41,AJ$1-1))/(INDEX(요약_월별시즈널리티!$F$7:$F$18,MONTH(EDATE($E41,AJ$1-1)))/100))),"")</f>
        <v>5027291.8945848271</v>
      </c>
      <c r="AK41" cm="1">
        <f t="array" ref="AK41">IFERROR(IF($A41="","",IF(SUMIFS(RAW_매출A!$J$2:$J$7000,RAW_매출A!$B$2:$B$7000,$A41,RAW_매출A!$A$2:$A$7000,EDATE($E41,AK$1-1))=0,"",SUMIFS(RAW_매출A!$J$2:$J$7000,RAW_매출A!$B$2:$B$7000,$A41,RAW_매출A!$A$2:$A$7000,EDATE($E41,AK$1-1))/(INDEX(요약_월별시즈널리티!$F$7:$F$18,MONTH(EDATE($E41,AK$1-1)))/100))),"")</f>
        <v>5004978.5065433644</v>
      </c>
      <c r="AL41" cm="1">
        <f t="array" ref="AL41">IFERROR(IF($A41="","",IF(SUMIFS(RAW_매출A!$J$2:$J$7000,RAW_매출A!$B$2:$B$7000,$A41,RAW_매출A!$A$2:$A$7000,EDATE($E41,AL$1-1))=0,"",SUMIFS(RAW_매출A!$J$2:$J$7000,RAW_매출A!$B$2:$B$7000,$A41,RAW_매출A!$A$2:$A$7000,EDATE($E41,AL$1-1))/(INDEX(요약_월별시즈널리티!$F$7:$F$18,MONTH(EDATE($E41,AL$1-1)))/100))),"")</f>
        <v>4212278.5912493682</v>
      </c>
      <c r="AM41" cm="1">
        <f t="array" ref="AM41">IFERROR(IF($A41="","",IF(SUMIFS(RAW_매출A!$J$2:$J$7000,RAW_매출A!$B$2:$B$7000,$A41,RAW_매출A!$A$2:$A$7000,EDATE($E41,AM$1-1))=0,"",SUMIFS(RAW_매출A!$J$2:$J$7000,RAW_매출A!$B$2:$B$7000,$A41,RAW_매출A!$A$2:$A$7000,EDATE($E41,AM$1-1))/(INDEX(요약_월별시즈널리티!$F$7:$F$18,MONTH(EDATE($E41,AM$1-1)))/100))),"")</f>
        <v>4831167.0885073422</v>
      </c>
      <c r="AN41" cm="1">
        <f t="array" ref="AN41">IFERROR(IF($A41="","",IF(SUMIFS(RAW_매출A!$J$2:$J$7000,RAW_매출A!$B$2:$B$7000,$A41,RAW_매출A!$A$2:$A$7000,EDATE($E41,AN$1-1))=0,"",SUMIFS(RAW_매출A!$J$2:$J$7000,RAW_매출A!$B$2:$B$7000,$A41,RAW_매출A!$A$2:$A$7000,EDATE($E41,AN$1-1))/(INDEX(요약_월별시즈널리티!$F$7:$F$18,MONTH(EDATE($E41,AN$1-1)))/100))),"")</f>
        <v>4877355.6332440292</v>
      </c>
      <c r="AO41" cm="1">
        <f t="array" ref="AO41">IFERROR(IF($A41="","",IF(SUMIFS(RAW_매출A!$J$2:$J$7000,RAW_매출A!$B$2:$B$7000,$A41,RAW_매출A!$A$2:$A$7000,EDATE($E41,AO$1-1))=0,"",SUMIFS(RAW_매출A!$J$2:$J$7000,RAW_매출A!$B$2:$B$7000,$A41,RAW_매출A!$A$2:$A$7000,EDATE($E41,AO$1-1))/(INDEX(요약_월별시즈널리티!$F$7:$F$18,MONTH(EDATE($E41,AO$1-1)))/100))),"")</f>
        <v>4487618.4362043831</v>
      </c>
      <c r="AP41" cm="1">
        <f t="array" ref="AP41">IFERROR(IF($A41="","",IF(SUMIFS(RAW_매출A!$J$2:$J$7000,RAW_매출A!$B$2:$B$7000,$A41,RAW_매출A!$A$2:$A$7000,EDATE($E41,AP$1-1))=0,"",SUMIFS(RAW_매출A!$J$2:$J$7000,RAW_매출A!$B$2:$B$7000,$A41,RAW_매출A!$A$2:$A$7000,EDATE($E41,AP$1-1))/(INDEX(요약_월별시즈널리티!$F$7:$F$18,MONTH(EDATE($E41,AP$1-1)))/100))),"")</f>
        <v>4465881.0302196154</v>
      </c>
      <c r="AQ41" cm="1">
        <f t="array" ref="AQ41">IFERROR(IF($A41="","",IF(SUMIFS(RAW_매출A!$J$2:$J$7000,RAW_매출A!$B$2:$B$7000,$A41,RAW_매출A!$A$2:$A$7000,EDATE($E41,AQ$1-1))=0,"",SUMIFS(RAW_매출A!$J$2:$J$7000,RAW_매출A!$B$2:$B$7000,$A41,RAW_매출A!$A$2:$A$7000,EDATE($E41,AQ$1-1))/(INDEX(요약_월별시즈널리티!$F$7:$F$18,MONTH(EDATE($E41,AQ$1-1)))/100))),"")</f>
        <v>4304441.1880907705</v>
      </c>
      <c r="AR41" cm="1">
        <f t="array" ref="AR41">IFERROR(IF($A41="","",IF(SUMIFS(RAW_매출A!$J$2:$J$7000,RAW_매출A!$B$2:$B$7000,$A41,RAW_매출A!$A$2:$A$7000,EDATE($E41,AR$1-1))=0,"",SUMIFS(RAW_매출A!$J$2:$J$7000,RAW_매출A!$B$2:$B$7000,$A41,RAW_매출A!$A$2:$A$7000,EDATE($E41,AR$1-1))/(INDEX(요약_월별시즈널리티!$F$7:$F$18,MONTH(EDATE($E41,AR$1-1)))/100))),"")</f>
        <v>4145995.3083516126</v>
      </c>
      <c r="AS41" cm="1">
        <f t="array" ref="AS41">IFERROR(IF($A41="","",IF(SUMIFS(RAW_매출A!$J$2:$J$7000,RAW_매출A!$B$2:$B$7000,$A41,RAW_매출A!$A$2:$A$7000,EDATE($E41,AS$1-1))=0,"",SUMIFS(RAW_매출A!$J$2:$J$7000,RAW_매출A!$B$2:$B$7000,$A41,RAW_매출A!$A$2:$A$7000,EDATE($E41,AS$1-1))/(INDEX(요약_월별시즈널리티!$F$7:$F$18,MONTH(EDATE($E41,AS$1-1)))/100))),"")</f>
        <v>4314642.9329923019</v>
      </c>
      <c r="AT41" cm="1">
        <f t="array" ref="AT41">IFERROR(IF($A41="","",IF(SUMIFS(RAW_매출A!$J$2:$J$7000,RAW_매출A!$B$2:$B$7000,$A41,RAW_매출A!$A$2:$A$7000,EDATE($E41,AT$1-1))=0,"",SUMIFS(RAW_매출A!$J$2:$J$7000,RAW_매출A!$B$2:$B$7000,$A41,RAW_매출A!$A$2:$A$7000,EDATE($E41,AT$1-1))/(INDEX(요약_월별시즈널리티!$F$7:$F$18,MONTH(EDATE($E41,AT$1-1)))/100))),"")</f>
        <v>4438686.0852038823</v>
      </c>
      <c r="AU41" cm="1">
        <f t="array" ref="AU41">IFERROR(IF($A41="","",IF(SUMIFS(RAW_매출A!$J$2:$J$7000,RAW_매출A!$B$2:$B$7000,$A41,RAW_매출A!$A$2:$A$7000,EDATE($E41,AU$1-1))=0,"",SUMIFS(RAW_매출A!$J$2:$J$7000,RAW_매출A!$B$2:$B$7000,$A41,RAW_매출A!$A$2:$A$7000,EDATE($E41,AU$1-1))/(INDEX(요약_월별시즈널리티!$F$7:$F$18,MONTH(EDATE($E41,AU$1-1)))/100))),"")</f>
        <v>4570176.3179146731</v>
      </c>
      <c r="AV41" cm="1">
        <f t="array" ref="AV41">IFERROR(IF($A41="","",IF(SUMIFS(RAW_매출A!$J$2:$J$7000,RAW_매출A!$B$2:$B$7000,$A41,RAW_매출A!$A$2:$A$7000,EDATE($E41,AV$1-1))=0,"",SUMIFS(RAW_매출A!$J$2:$J$7000,RAW_매출A!$B$2:$B$7000,$A41,RAW_매출A!$A$2:$A$7000,EDATE($E41,AV$1-1))/(INDEX(요약_월별시즈널리티!$F$7:$F$18,MONTH(EDATE($E41,AV$1-1)))/100))),"")</f>
        <v>4862120.1787385056</v>
      </c>
      <c r="AW41" cm="1">
        <f t="array" ref="AW41">IFERROR(IF($A41="","",IF(SUMIFS(RAW_매출A!$J$2:$J$7000,RAW_매출A!$B$2:$B$7000,$A41,RAW_매출A!$A$2:$A$7000,EDATE($E41,AW$1-1))=0,"",SUMIFS(RAW_매출A!$J$2:$J$7000,RAW_매출A!$B$2:$B$7000,$A41,RAW_매출A!$A$2:$A$7000,EDATE($E41,AW$1-1))/(INDEX(요약_월별시즈널리티!$F$7:$F$18,MONTH(EDATE($E41,AW$1-1)))/100))),"")</f>
        <v>4780377.2722255439</v>
      </c>
      <c r="AX41" cm="1">
        <f t="array" ref="AX41">IFERROR(IF($A41="","",IF(SUMIFS(RAW_매출A!$J$2:$J$7000,RAW_매출A!$B$2:$B$7000,$A41,RAW_매출A!$A$2:$A$7000,EDATE($E41,AX$1-1))=0,"",SUMIFS(RAW_매출A!$J$2:$J$7000,RAW_매출A!$B$2:$B$7000,$A41,RAW_매출A!$A$2:$A$7000,EDATE($E41,AX$1-1))/(INDEX(요약_월별시즈널리티!$F$7:$F$18,MONTH(EDATE($E41,AX$1-1)))/100))),"")</f>
        <v>5739778.2582526542</v>
      </c>
      <c r="AY41" cm="1">
        <f t="array" ref="AY41">IFERROR(IF($A41="","",IF(SUMIFS(RAW_매출A!$J$2:$J$7000,RAW_매출A!$B$2:$B$7000,$A41,RAW_매출A!$A$2:$A$7000,EDATE($E41,AY$1-1))=0,"",SUMIFS(RAW_매출A!$J$2:$J$7000,RAW_매출A!$B$2:$B$7000,$A41,RAW_매출A!$A$2:$A$7000,EDATE($E41,AY$1-1))/(INDEX(요약_월별시즈널리티!$F$7:$F$18,MONTH(EDATE($E41,AY$1-1)))/100))),"")</f>
        <v>5734463.1159203229</v>
      </c>
      <c r="AZ41" cm="1">
        <f t="array" ref="AZ41">IFERROR(IF($A41="","",IF(SUMIFS(RAW_매출A!$J$2:$J$7000,RAW_매출A!$B$2:$B$7000,$A41,RAW_매출A!$A$2:$A$7000,EDATE($E41,AZ$1-1))=0,"",SUMIFS(RAW_매출A!$J$2:$J$7000,RAW_매출A!$B$2:$B$7000,$A41,RAW_매출A!$A$2:$A$7000,EDATE($E41,AZ$1-1))/(INDEX(요약_월별시즈널리티!$F$7:$F$18,MONTH(EDATE($E41,AZ$1-1)))/100))),"")</f>
        <v>4763865.4413490538</v>
      </c>
      <c r="BA41" cm="1">
        <f t="array" ref="BA41">IFERROR(IF($A41="","",IF(SUMIFS(RAW_매출A!$J$2:$J$7000,RAW_매출A!$B$2:$B$7000,$A41,RAW_매출A!$A$2:$A$7000,EDATE($E41,BA$1-1))=0,"",SUMIFS(RAW_매출A!$J$2:$J$7000,RAW_매출A!$B$2:$B$7000,$A41,RAW_매출A!$A$2:$A$7000,EDATE($E41,BA$1-1))/(INDEX(요약_월별시즈널리티!$F$7:$F$18,MONTH(EDATE($E41,BA$1-1)))/100))),"")</f>
        <v>4891948.9962729355</v>
      </c>
      <c r="BB41" cm="1">
        <f t="array" ref="BB41">IFERROR(IF($A41="","",IF(SUMIFS(RAW_매출A!$J$2:$J$7000,RAW_매출A!$B$2:$B$7000,$A41,RAW_매출A!$A$2:$A$7000,EDATE($E41,BB$1-1))=0,"",SUMIFS(RAW_매출A!$J$2:$J$7000,RAW_매출A!$B$2:$B$7000,$A41,RAW_매출A!$A$2:$A$7000,EDATE($E41,BB$1-1))/(INDEX(요약_월별시즈널리티!$F$7:$F$18,MONTH(EDATE($E41,BB$1-1)))/100))),"")</f>
        <v>4629229.1633529561</v>
      </c>
      <c r="BC41" cm="1">
        <f t="array" ref="BC41">IFERROR(IF($A41="","",IF(SUMIFS(RAW_매출A!$J$2:$J$7000,RAW_매출A!$B$2:$B$7000,$A41,RAW_매출A!$A$2:$A$7000,EDATE($E41,BC$1-1))=0,"",SUMIFS(RAW_매출A!$J$2:$J$7000,RAW_매출A!$B$2:$B$7000,$A41,RAW_매출A!$A$2:$A$7000,EDATE($E41,BC$1-1))/(INDEX(요약_월별시즈널리티!$F$7:$F$18,MONTH(EDATE($E41,BC$1-1)))/100))),"")</f>
        <v>5487048.7081092056</v>
      </c>
      <c r="BD41" cm="1">
        <f t="array" ref="BD41">IFERROR(IF($A41="","",IF(SUMIFS(RAW_매출A!$J$2:$J$7000,RAW_매출A!$B$2:$B$7000,$A41,RAW_매출A!$A$2:$A$7000,EDATE($E41,BD$1-1))=0,"",SUMIFS(RAW_매출A!$J$2:$J$7000,RAW_매출A!$B$2:$B$7000,$A41,RAW_매출A!$A$2:$A$7000,EDATE($E41,BD$1-1))/(INDEX(요약_월별시즈널리티!$F$7:$F$18,MONTH(EDATE($E41,BD$1-1)))/100))),"")</f>
        <v>4746653.1621754896</v>
      </c>
      <c r="BE41" cm="1">
        <f t="array" ref="BE41">IFERROR(IF($A41="","",IF(SUMIFS(RAW_매출A!$J$2:$J$7000,RAW_매출A!$B$2:$B$7000,$A41,RAW_매출A!$A$2:$A$7000,EDATE($E41,BE$1-1))=0,"",SUMIFS(RAW_매출A!$J$2:$J$7000,RAW_매출A!$B$2:$B$7000,$A41,RAW_매출A!$A$2:$A$7000,EDATE($E41,BE$1-1))/(INDEX(요약_월별시즈널리티!$F$7:$F$18,MONTH(EDATE($E41,BE$1-1)))/100))),"")</f>
        <v>4131988.6832226613</v>
      </c>
      <c r="BF41" cm="1">
        <f t="array" ref="BF41">IFERROR(IF($A41="","",IF(SUMIFS(RAW_매출A!$J$2:$J$7000,RAW_매출A!$B$2:$B$7000,$A41,RAW_매출A!$A$2:$A$7000,EDATE($E41,BF$1-1))=0,"",SUMIFS(RAW_매출A!$J$2:$J$7000,RAW_매출A!$B$2:$B$7000,$A41,RAW_매출A!$A$2:$A$7000,EDATE($E41,BF$1-1))/(INDEX(요약_월별시즈널리티!$F$7:$F$18,MONTH(EDATE($E41,BF$1-1)))/100))),"")</f>
        <v>5606384.9779606406</v>
      </c>
      <c r="BG41" cm="1">
        <f t="array" ref="BG41">IFERROR(IF($A41="","",IF(SUMIFS(RAW_매출A!$J$2:$J$7000,RAW_매출A!$B$2:$B$7000,$A41,RAW_매출A!$A$2:$A$7000,EDATE($E41,BG$1-1))=0,"",SUMIFS(RAW_매출A!$J$2:$J$7000,RAW_매출A!$B$2:$B$7000,$A41,RAW_매출A!$A$2:$A$7000,EDATE($E41,BG$1-1))/(INDEX(요약_월별시즈널리티!$F$7:$F$18,MONTH(EDATE($E41,BG$1-1)))/100))),"")</f>
        <v>5792595.5617461894</v>
      </c>
      <c r="BH41" cm="1">
        <f t="array" ref="BH41">IFERROR(IF($A41="","",IF(SUMIFS(RAW_매출A!$J$2:$J$7000,RAW_매출A!$B$2:$B$7000,$A41,RAW_매출A!$A$2:$A$7000,EDATE($E41,BH$1-1))=0,"",SUMIFS(RAW_매출A!$J$2:$J$7000,RAW_매출A!$B$2:$B$7000,$A41,RAW_매출A!$A$2:$A$7000,EDATE($E41,BH$1-1))/(INDEX(요약_월별시즈널리티!$F$7:$F$18,MONTH(EDATE($E41,BH$1-1)))/100))),"")</f>
        <v>5135862.7109199483</v>
      </c>
      <c r="BI41" cm="1">
        <f t="array" ref="BI41">IFERROR(IF($A41="","",IF(SUMIFS(RAW_매출A!$J$2:$J$7000,RAW_매출A!$B$2:$B$7000,$A41,RAW_매출A!$A$2:$A$7000,EDATE($E41,BI$1-1))=0,"",SUMIFS(RAW_매출A!$J$2:$J$7000,RAW_매출A!$B$2:$B$7000,$A41,RAW_매출A!$A$2:$A$7000,EDATE($E41,BI$1-1))/(INDEX(요약_월별시즈널리티!$F$7:$F$18,MONTH(EDATE($E41,BI$1-1)))/100))),"")</f>
        <v>5086740.2366701337</v>
      </c>
      <c r="BJ41" cm="1">
        <f t="array" ref="BJ41">IFERROR(IF($A41="","",IF(SUMIFS(RAW_매출A!$J$2:$J$7000,RAW_매출A!$B$2:$B$7000,$A41,RAW_매출A!$A$2:$A$7000,EDATE($E41,BJ$1-1))=0,"",SUMIFS(RAW_매출A!$J$2:$J$7000,RAW_매출A!$B$2:$B$7000,$A41,RAW_매출A!$A$2:$A$7000,EDATE($E41,BJ$1-1))/(INDEX(요약_월별시즈널리티!$F$7:$F$18,MONTH(EDATE($E41,BJ$1-1)))/100))),"")</f>
        <v>5960407.1865948848</v>
      </c>
      <c r="BK41" cm="1">
        <f t="array" ref="BK41">IFERROR(IF($A41="","",IF(SUMIFS(RAW_매출A!$J$2:$J$7000,RAW_매출A!$B$2:$B$7000,$A41,RAW_매출A!$A$2:$A$7000,EDATE($E41,BK$1-1))=0,"",SUMIFS(RAW_매출A!$J$2:$J$7000,RAW_매출A!$B$2:$B$7000,$A41,RAW_매출A!$A$2:$A$7000,EDATE($E41,BK$1-1))/(INDEX(요약_월별시즈널리티!$F$7:$F$18,MONTH(EDATE($E41,BK$1-1)))/100))),"")</f>
        <v>4874364.1843306348</v>
      </c>
      <c r="BL41" t="str" cm="1">
        <f t="array" ref="BL41">IFERROR(IF($A41="","",IF(SUMIFS(RAW_매출A!$J$2:$J$7000,RAW_매출A!$B$2:$B$7000,$A41,RAW_매출A!$A$2:$A$7000,EDATE($E41,BL$1-1))=0,"",SUMIFS(RAW_매출A!$J$2:$J$7000,RAW_매출A!$B$2:$B$7000,$A41,RAW_매출A!$A$2:$A$7000,EDATE($E41,BL$1-1))/(INDEX(요약_월별시즈널리티!$F$7:$F$18,MONTH(EDATE($E41,BL$1-1)))/100))),"")</f>
        <v/>
      </c>
      <c r="BM41" t="str" cm="1">
        <f t="array" ref="BM41">IFERROR(IF($A41="","",IF(SUMIFS(RAW_매출A!$J$2:$J$7000,RAW_매출A!$B$2:$B$7000,$A41,RAW_매출A!$A$2:$A$7000,EDATE($E41,BM$1-1))=0,"",SUMIFS(RAW_매출A!$J$2:$J$7000,RAW_매출A!$B$2:$B$7000,$A41,RAW_매출A!$A$2:$A$7000,EDATE($E41,BM$1-1))/(INDEX(요약_월별시즈널리티!$F$7:$F$18,MONTH(EDATE($E41,BM$1-1)))/100))),"")</f>
        <v/>
      </c>
      <c r="BN41" t="str" cm="1">
        <f t="array" ref="BN41">IFERROR(IF($A41="","",IF(SUMIFS(RAW_매출A!$J$2:$J$7000,RAW_매출A!$B$2:$B$7000,$A41,RAW_매출A!$A$2:$A$7000,EDATE($E41,BN$1-1))=0,"",SUMIFS(RAW_매출A!$J$2:$J$7000,RAW_매출A!$B$2:$B$7000,$A41,RAW_매출A!$A$2:$A$7000,EDATE($E41,BN$1-1))/(INDEX(요약_월별시즈널리티!$F$7:$F$18,MONTH(EDATE($E41,BN$1-1)))/100))),"")</f>
        <v/>
      </c>
    </row>
    <row r="42" spans="1:66" x14ac:dyDescent="0.3">
      <c r="A42" t="str">
        <f>세팅!A43</f>
        <v>(1030) #노량진점</v>
      </c>
      <c r="B42" t="str">
        <f>세팅!B43</f>
        <v>150-2</v>
      </c>
      <c r="C42">
        <f t="shared" si="0"/>
        <v>2</v>
      </c>
      <c r="D42" t="str">
        <f t="shared" si="1"/>
        <v>2</v>
      </c>
      <c r="E42" s="1">
        <f>세팅!D43</f>
        <v>44470</v>
      </c>
      <c r="F42">
        <f t="shared" si="2"/>
        <v>7461413.1081568561</v>
      </c>
      <c r="G42" cm="1">
        <f t="array" ref="G42">IFERROR(IF($A42="","",IF(SUMIFS(RAW_매출A!$J$2:$J$7000,RAW_매출A!$B$2:$B$7000,$A42,RAW_매출A!$A$2:$A$7000,EDATE($E42,G$1-1))=0,"",SUMIFS(RAW_매출A!$J$2:$J$7000,RAW_매출A!$B$2:$B$7000,$A42,RAW_매출A!$A$2:$A$7000,EDATE($E42,G$1-1))/(INDEX(요약_월별시즈널리티!$F$7:$F$18,MONTH(EDATE($E42,G$1-1)))/100))),"")</f>
        <v>4906225.544798688</v>
      </c>
      <c r="H42" cm="1">
        <f t="array" ref="H42">IFERROR(IF($A42="","",IF(SUMIFS(RAW_매출A!$J$2:$J$7000,RAW_매출A!$B$2:$B$7000,$A42,RAW_매출A!$A$2:$A$7000,EDATE($E42,H$1-1))=0,"",SUMIFS(RAW_매출A!$J$2:$J$7000,RAW_매출A!$B$2:$B$7000,$A42,RAW_매출A!$A$2:$A$7000,EDATE($E42,H$1-1))/(INDEX(요약_월별시즈널리티!$F$7:$F$18,MONTH(EDATE($E42,H$1-1)))/100))),"")</f>
        <v>4983550.7140929783</v>
      </c>
      <c r="I42" cm="1">
        <f t="array" ref="I42">IFERROR(IF($A42="","",IF(SUMIFS(RAW_매출A!$J$2:$J$7000,RAW_매출A!$B$2:$B$7000,$A42,RAW_매출A!$A$2:$A$7000,EDATE($E42,I$1-1))=0,"",SUMIFS(RAW_매출A!$J$2:$J$7000,RAW_매출A!$B$2:$B$7000,$A42,RAW_매출A!$A$2:$A$7000,EDATE($E42,I$1-1))/(INDEX(요약_월별시즈널리티!$F$7:$F$18,MONTH(EDATE($E42,I$1-1)))/100))),"")</f>
        <v>5800825.6784158349</v>
      </c>
      <c r="J42" s="28" cm="1">
        <f t="array" ref="J42">IFERROR(IF($A42="","",IF(SUMIFS(RAW_매출A!$J$2:$J$7000,RAW_매출A!$B$2:$B$7000,$A42,RAW_매출A!$A$2:$A$7000,EDATE($E42,J$1-1))=0,"",SUMIFS(RAW_매출A!$J$2:$J$7000,RAW_매출A!$B$2:$B$7000,$A42,RAW_매출A!$A$2:$A$7000,EDATE($E42,J$1-1))/(INDEX(요약_월별시즈널리티!$F$7:$F$18,MONTH(EDATE($E42,J$1-1)))/100))),"")</f>
        <v>7769060.0863196589</v>
      </c>
      <c r="K42" s="28" cm="1">
        <f t="array" ref="K42">IFERROR(IF($A42="","",IF(SUMIFS(RAW_매출A!$J$2:$J$7000,RAW_매출A!$B$2:$B$7000,$A42,RAW_매출A!$A$2:$A$7000,EDATE($E42,K$1-1))=0,"",SUMIFS(RAW_매출A!$J$2:$J$7000,RAW_매출A!$B$2:$B$7000,$A42,RAW_매출A!$A$2:$A$7000,EDATE($E42,K$1-1))/(INDEX(요약_월별시즈널리티!$F$7:$F$18,MONTH(EDATE($E42,K$1-1)))/100))),"")</f>
        <v>6966858.3566941982</v>
      </c>
      <c r="L42" s="28" cm="1">
        <f t="array" ref="L42">IFERROR(IF($A42="","",IF(SUMIFS(RAW_매출A!$J$2:$J$7000,RAW_매출A!$B$2:$B$7000,$A42,RAW_매출A!$A$2:$A$7000,EDATE($E42,L$1-1))=0,"",SUMIFS(RAW_매출A!$J$2:$J$7000,RAW_매출A!$B$2:$B$7000,$A42,RAW_매출A!$A$2:$A$7000,EDATE($E42,L$1-1))/(INDEX(요약_월별시즈널리티!$F$7:$F$18,MONTH(EDATE($E42,L$1-1)))/100))),"")</f>
        <v>7078302.6714179646</v>
      </c>
      <c r="M42" s="28" cm="1">
        <f t="array" ref="M42">IFERROR(IF($A42="","",IF(SUMIFS(RAW_매출A!$J$2:$J$7000,RAW_매출A!$B$2:$B$7000,$A42,RAW_매출A!$A$2:$A$7000,EDATE($E42,M$1-1))=0,"",SUMIFS(RAW_매출A!$J$2:$J$7000,RAW_매출A!$B$2:$B$7000,$A42,RAW_매출A!$A$2:$A$7000,EDATE($E42,M$1-1))/(INDEX(요약_월별시즈널리티!$F$7:$F$18,MONTH(EDATE($E42,M$1-1)))/100))),"")</f>
        <v>7870991.3964243075</v>
      </c>
      <c r="N42" s="28" cm="1">
        <f t="array" ref="N42">IFERROR(IF($A42="","",IF(SUMIFS(RAW_매출A!$J$2:$J$7000,RAW_매출A!$B$2:$B$7000,$A42,RAW_매출A!$A$2:$A$7000,EDATE($E42,N$1-1))=0,"",SUMIFS(RAW_매출A!$J$2:$J$7000,RAW_매출A!$B$2:$B$7000,$A42,RAW_매출A!$A$2:$A$7000,EDATE($E42,N$1-1))/(INDEX(요약_월별시즈널리티!$F$7:$F$18,MONTH(EDATE($E42,N$1-1)))/100))),"")</f>
        <v>7385426.9134665662</v>
      </c>
      <c r="O42" s="28" cm="1">
        <f t="array" ref="O42">IFERROR(IF($A42="","",IF(SUMIFS(RAW_매출A!$J$2:$J$7000,RAW_매출A!$B$2:$B$7000,$A42,RAW_매출A!$A$2:$A$7000,EDATE($E42,O$1-1))=0,"",SUMIFS(RAW_매출A!$J$2:$J$7000,RAW_매출A!$B$2:$B$7000,$A42,RAW_매출A!$A$2:$A$7000,EDATE($E42,O$1-1))/(INDEX(요약_월별시즈널리티!$F$7:$F$18,MONTH(EDATE($E42,O$1-1)))/100))),"")</f>
        <v>7697839.2246184405</v>
      </c>
      <c r="P42" cm="1">
        <f t="array" ref="P42">IFERROR(IF($A42="","",IF(SUMIFS(RAW_매출A!$J$2:$J$7000,RAW_매출A!$B$2:$B$7000,$A42,RAW_매출A!$A$2:$A$7000,EDATE($E42,P$1-1))=0,"",SUMIFS(RAW_매출A!$J$2:$J$7000,RAW_매출A!$B$2:$B$7000,$A42,RAW_매출A!$A$2:$A$7000,EDATE($E42,P$1-1))/(INDEX(요약_월별시즈널리티!$F$7:$F$18,MONTH(EDATE($E42,P$1-1)))/100))),"")</f>
        <v>8952159.8337357957</v>
      </c>
      <c r="Q42" cm="1">
        <f t="array" ref="Q42">IFERROR(IF($A42="","",IF(SUMIFS(RAW_매출A!$J$2:$J$7000,RAW_매출A!$B$2:$B$7000,$A42,RAW_매출A!$A$2:$A$7000,EDATE($E42,Q$1-1))=0,"",SUMIFS(RAW_매출A!$J$2:$J$7000,RAW_매출A!$B$2:$B$7000,$A42,RAW_매출A!$A$2:$A$7000,EDATE($E42,Q$1-1))/(INDEX(요약_월별시즈널리티!$F$7:$F$18,MONTH(EDATE($E42,Q$1-1)))/100))),"")</f>
        <v>10226446.904147806</v>
      </c>
      <c r="R42" cm="1">
        <f t="array" ref="R42">IFERROR(IF($A42="","",IF(SUMIFS(RAW_매출A!$J$2:$J$7000,RAW_매출A!$B$2:$B$7000,$A42,RAW_매출A!$A$2:$A$7000,EDATE($E42,R$1-1))=0,"",SUMIFS(RAW_매출A!$J$2:$J$7000,RAW_매출A!$B$2:$B$7000,$A42,RAW_매출A!$A$2:$A$7000,EDATE($E42,R$1-1))/(INDEX(요약_월별시즈널리티!$F$7:$F$18,MONTH(EDATE($E42,R$1-1)))/100))),"")</f>
        <v>9771524.2758994121</v>
      </c>
      <c r="S42" cm="1">
        <f t="array" ref="S42">IFERROR(IF($A42="","",IF(SUMIFS(RAW_매출A!$J$2:$J$7000,RAW_매출A!$B$2:$B$7000,$A42,RAW_매출A!$A$2:$A$7000,EDATE($E42,S$1-1))=0,"",SUMIFS(RAW_매출A!$J$2:$J$7000,RAW_매출A!$B$2:$B$7000,$A42,RAW_매출A!$A$2:$A$7000,EDATE($E42,S$1-1))/(INDEX(요약_월별시즈널리티!$F$7:$F$18,MONTH(EDATE($E42,S$1-1)))/100))),"")</f>
        <v>9791204.4156460706</v>
      </c>
      <c r="T42" cm="1">
        <f t="array" ref="T42">IFERROR(IF($A42="","",IF(SUMIFS(RAW_매출A!$J$2:$J$7000,RAW_매출A!$B$2:$B$7000,$A42,RAW_매출A!$A$2:$A$7000,EDATE($E42,T$1-1))=0,"",SUMIFS(RAW_매출A!$J$2:$J$7000,RAW_매출A!$B$2:$B$7000,$A42,RAW_매출A!$A$2:$A$7000,EDATE($E42,T$1-1))/(INDEX(요약_월별시즈널리티!$F$7:$F$18,MONTH(EDATE($E42,T$1-1)))/100))),"")</f>
        <v>9450640.9446227308</v>
      </c>
      <c r="U42" cm="1">
        <f t="array" ref="U42">IFERROR(IF($A42="","",IF(SUMIFS(RAW_매출A!$J$2:$J$7000,RAW_매출A!$B$2:$B$7000,$A42,RAW_매출A!$A$2:$A$7000,EDATE($E42,U$1-1))=0,"",SUMIFS(RAW_매출A!$J$2:$J$7000,RAW_매출A!$B$2:$B$7000,$A42,RAW_매출A!$A$2:$A$7000,EDATE($E42,U$1-1))/(INDEX(요약_월별시즈널리티!$F$7:$F$18,MONTH(EDATE($E42,U$1-1)))/100))),"")</f>
        <v>9648332.8353998419</v>
      </c>
      <c r="V42" cm="1">
        <f t="array" ref="V42">IFERROR(IF($A42="","",IF(SUMIFS(RAW_매출A!$J$2:$J$7000,RAW_매출A!$B$2:$B$7000,$A42,RAW_매출A!$A$2:$A$7000,EDATE($E42,V$1-1))=0,"",SUMIFS(RAW_매출A!$J$2:$J$7000,RAW_매출A!$B$2:$B$7000,$A42,RAW_매출A!$A$2:$A$7000,EDATE($E42,V$1-1))/(INDEX(요약_월별시즈널리티!$F$7:$F$18,MONTH(EDATE($E42,V$1-1)))/100))),"")</f>
        <v>10230328.026055412</v>
      </c>
      <c r="W42" cm="1">
        <f t="array" ref="W42">IFERROR(IF($A42="","",IF(SUMIFS(RAW_매출A!$J$2:$J$7000,RAW_매출A!$B$2:$B$7000,$A42,RAW_매출A!$A$2:$A$7000,EDATE($E42,W$1-1))=0,"",SUMIFS(RAW_매출A!$J$2:$J$7000,RAW_매출A!$B$2:$B$7000,$A42,RAW_매출A!$A$2:$A$7000,EDATE($E42,W$1-1))/(INDEX(요약_월별시즈널리티!$F$7:$F$18,MONTH(EDATE($E42,W$1-1)))/100))),"")</f>
        <v>10385135.739268009</v>
      </c>
      <c r="X42" cm="1">
        <f t="array" ref="X42">IFERROR(IF($A42="","",IF(SUMIFS(RAW_매출A!$J$2:$J$7000,RAW_매출A!$B$2:$B$7000,$A42,RAW_매출A!$A$2:$A$7000,EDATE($E42,X$1-1))=0,"",SUMIFS(RAW_매출A!$J$2:$J$7000,RAW_매출A!$B$2:$B$7000,$A42,RAW_매출A!$A$2:$A$7000,EDATE($E42,X$1-1))/(INDEX(요약_월별시즈널리티!$F$7:$F$18,MONTH(EDATE($E42,X$1-1)))/100))),"")</f>
        <v>10056230.360791799</v>
      </c>
      <c r="Y42" cm="1">
        <f t="array" ref="Y42">IFERROR(IF($A42="","",IF(SUMIFS(RAW_매출A!$J$2:$J$7000,RAW_매출A!$B$2:$B$7000,$A42,RAW_매출A!$A$2:$A$7000,EDATE($E42,Y$1-1))=0,"",SUMIFS(RAW_매출A!$J$2:$J$7000,RAW_매출A!$B$2:$B$7000,$A42,RAW_매출A!$A$2:$A$7000,EDATE($E42,Y$1-1))/(INDEX(요약_월별시즈널리티!$F$7:$F$18,MONTH(EDATE($E42,Y$1-1)))/100))),"")</f>
        <v>10627781.392067462</v>
      </c>
      <c r="Z42" cm="1">
        <f t="array" ref="Z42">IFERROR(IF($A42="","",IF(SUMIFS(RAW_매출A!$J$2:$J$7000,RAW_매출A!$B$2:$B$7000,$A42,RAW_매출A!$A$2:$A$7000,EDATE($E42,Z$1-1))=0,"",SUMIFS(RAW_매출A!$J$2:$J$7000,RAW_매출A!$B$2:$B$7000,$A42,RAW_매출A!$A$2:$A$7000,EDATE($E42,Z$1-1))/(INDEX(요약_월별시즈널리티!$F$7:$F$18,MONTH(EDATE($E42,Z$1-1)))/100))),"")</f>
        <v>8963245.9583711084</v>
      </c>
      <c r="AA42" cm="1">
        <f t="array" ref="AA42">IFERROR(IF($A42="","",IF(SUMIFS(RAW_매출A!$J$2:$J$7000,RAW_매출A!$B$2:$B$7000,$A42,RAW_매출A!$A$2:$A$7000,EDATE($E42,AA$1-1))=0,"",SUMIFS(RAW_매출A!$J$2:$J$7000,RAW_매출A!$B$2:$B$7000,$A42,RAW_매출A!$A$2:$A$7000,EDATE($E42,AA$1-1))/(INDEX(요약_월별시즈널리티!$F$7:$F$18,MONTH(EDATE($E42,AA$1-1)))/100))),"")</f>
        <v>9039965.2085876446</v>
      </c>
      <c r="AB42" cm="1">
        <f t="array" ref="AB42">IFERROR(IF($A42="","",IF(SUMIFS(RAW_매출A!$J$2:$J$7000,RAW_매출A!$B$2:$B$7000,$A42,RAW_매출A!$A$2:$A$7000,EDATE($E42,AB$1-1))=0,"",SUMIFS(RAW_매출A!$J$2:$J$7000,RAW_매출A!$B$2:$B$7000,$A42,RAW_매출A!$A$2:$A$7000,EDATE($E42,AB$1-1))/(INDEX(요약_월별시즈널리티!$F$7:$F$18,MONTH(EDATE($E42,AB$1-1)))/100))),"")</f>
        <v>9962490.0269018374</v>
      </c>
      <c r="AC42" cm="1">
        <f t="array" ref="AC42">IFERROR(IF($A42="","",IF(SUMIFS(RAW_매출A!$J$2:$J$7000,RAW_매출A!$B$2:$B$7000,$A42,RAW_매출A!$A$2:$A$7000,EDATE($E42,AC$1-1))=0,"",SUMIFS(RAW_매출A!$J$2:$J$7000,RAW_매출A!$B$2:$B$7000,$A42,RAW_매출A!$A$2:$A$7000,EDATE($E42,AC$1-1))/(INDEX(요약_월별시즈널리티!$F$7:$F$18,MONTH(EDATE($E42,AC$1-1)))/100))),"")</f>
        <v>9369081.8847489301</v>
      </c>
      <c r="AD42" cm="1">
        <f t="array" ref="AD42">IFERROR(IF($A42="","",IF(SUMIFS(RAW_매출A!$J$2:$J$7000,RAW_매출A!$B$2:$B$7000,$A42,RAW_매출A!$A$2:$A$7000,EDATE($E42,AD$1-1))=0,"",SUMIFS(RAW_매출A!$J$2:$J$7000,RAW_매출A!$B$2:$B$7000,$A42,RAW_매출A!$A$2:$A$7000,EDATE($E42,AD$1-1))/(INDEX(요약_월별시즈널리티!$F$7:$F$18,MONTH(EDATE($E42,AD$1-1)))/100))),"")</f>
        <v>9750350.4426837172</v>
      </c>
      <c r="AE42" cm="1">
        <f t="array" ref="AE42">IFERROR(IF($A42="","",IF(SUMIFS(RAW_매출A!$J$2:$J$7000,RAW_매출A!$B$2:$B$7000,$A42,RAW_매출A!$A$2:$A$7000,EDATE($E42,AE$1-1))=0,"",SUMIFS(RAW_매출A!$J$2:$J$7000,RAW_매출A!$B$2:$B$7000,$A42,RAW_매출A!$A$2:$A$7000,EDATE($E42,AE$1-1))/(INDEX(요약_월별시즈널리티!$F$7:$F$18,MONTH(EDATE($E42,AE$1-1)))/100))),"")</f>
        <v>9242995.2428878415</v>
      </c>
      <c r="AF42" cm="1">
        <f t="array" ref="AF42">IFERROR(IF($A42="","",IF(SUMIFS(RAW_매출A!$J$2:$J$7000,RAW_매출A!$B$2:$B$7000,$A42,RAW_매출A!$A$2:$A$7000,EDATE($E42,AF$1-1))=0,"",SUMIFS(RAW_매출A!$J$2:$J$7000,RAW_매출A!$B$2:$B$7000,$A42,RAW_매출A!$A$2:$A$7000,EDATE($E42,AF$1-1))/(INDEX(요약_월별시즈널리티!$F$7:$F$18,MONTH(EDATE($E42,AF$1-1)))/100))),"")</f>
        <v>9382637.5928721707</v>
      </c>
      <c r="AG42" cm="1">
        <f t="array" ref="AG42">IFERROR(IF($A42="","",IF(SUMIFS(RAW_매출A!$J$2:$J$7000,RAW_매출A!$B$2:$B$7000,$A42,RAW_매출A!$A$2:$A$7000,EDATE($E42,AG$1-1))=0,"",SUMIFS(RAW_매출A!$J$2:$J$7000,RAW_매출A!$B$2:$B$7000,$A42,RAW_매출A!$A$2:$A$7000,EDATE($E42,AG$1-1))/(INDEX(요약_월별시즈널리티!$F$7:$F$18,MONTH(EDATE($E42,AG$1-1)))/100))),"")</f>
        <v>10446024.996349413</v>
      </c>
      <c r="AH42" cm="1">
        <f t="array" ref="AH42">IFERROR(IF($A42="","",IF(SUMIFS(RAW_매출A!$J$2:$J$7000,RAW_매출A!$B$2:$B$7000,$A42,RAW_매출A!$A$2:$A$7000,EDATE($E42,AH$1-1))=0,"",SUMIFS(RAW_매출A!$J$2:$J$7000,RAW_매출A!$B$2:$B$7000,$A42,RAW_매출A!$A$2:$A$7000,EDATE($E42,AH$1-1))/(INDEX(요약_월별시즈널리티!$F$7:$F$18,MONTH(EDATE($E42,AH$1-1)))/100))),"")</f>
        <v>10968389.832790902</v>
      </c>
      <c r="AI42" cm="1">
        <f t="array" ref="AI42">IFERROR(IF($A42="","",IF(SUMIFS(RAW_매출A!$J$2:$J$7000,RAW_매출A!$B$2:$B$7000,$A42,RAW_매출A!$A$2:$A$7000,EDATE($E42,AI$1-1))=0,"",SUMIFS(RAW_매출A!$J$2:$J$7000,RAW_매출A!$B$2:$B$7000,$A42,RAW_매출A!$A$2:$A$7000,EDATE($E42,AI$1-1))/(INDEX(요약_월별시즈널리티!$F$7:$F$18,MONTH(EDATE($E42,AI$1-1)))/100))),"")</f>
        <v>10783936.15138188</v>
      </c>
      <c r="AJ42" cm="1">
        <f t="array" ref="AJ42">IFERROR(IF($A42="","",IF(SUMIFS(RAW_매출A!$J$2:$J$7000,RAW_매출A!$B$2:$B$7000,$A42,RAW_매출A!$A$2:$A$7000,EDATE($E42,AJ$1-1))=0,"",SUMIFS(RAW_매출A!$J$2:$J$7000,RAW_매출A!$B$2:$B$7000,$A42,RAW_매출A!$A$2:$A$7000,EDATE($E42,AJ$1-1))/(INDEX(요약_월별시즈널리티!$F$7:$F$18,MONTH(EDATE($E42,AJ$1-1)))/100))),"")</f>
        <v>9788683.0543386731</v>
      </c>
      <c r="AK42" cm="1">
        <f t="array" ref="AK42">IFERROR(IF($A42="","",IF(SUMIFS(RAW_매출A!$J$2:$J$7000,RAW_매출A!$B$2:$B$7000,$A42,RAW_매출A!$A$2:$A$7000,EDATE($E42,AK$1-1))=0,"",SUMIFS(RAW_매출A!$J$2:$J$7000,RAW_매출A!$B$2:$B$7000,$A42,RAW_매출A!$A$2:$A$7000,EDATE($E42,AK$1-1))/(INDEX(요약_월별시즈널리티!$F$7:$F$18,MONTH(EDATE($E42,AK$1-1)))/100))),"")</f>
        <v>10615159.619279832</v>
      </c>
      <c r="AL42" cm="1">
        <f t="array" ref="AL42">IFERROR(IF($A42="","",IF(SUMIFS(RAW_매출A!$J$2:$J$7000,RAW_매출A!$B$2:$B$7000,$A42,RAW_매출A!$A$2:$A$7000,EDATE($E42,AL$1-1))=0,"",SUMIFS(RAW_매출A!$J$2:$J$7000,RAW_매출A!$B$2:$B$7000,$A42,RAW_매출A!$A$2:$A$7000,EDATE($E42,AL$1-1))/(INDEX(요약_월별시즈널리티!$F$7:$F$18,MONTH(EDATE($E42,AL$1-1)))/100))),"")</f>
        <v>9652247.5043679811</v>
      </c>
      <c r="AM42" cm="1">
        <f t="array" ref="AM42">IFERROR(IF($A42="","",IF(SUMIFS(RAW_매출A!$J$2:$J$7000,RAW_매출A!$B$2:$B$7000,$A42,RAW_매출A!$A$2:$A$7000,EDATE($E42,AM$1-1))=0,"",SUMIFS(RAW_매출A!$J$2:$J$7000,RAW_매출A!$B$2:$B$7000,$A42,RAW_매출A!$A$2:$A$7000,EDATE($E42,AM$1-1))/(INDEX(요약_월별시즈널리티!$F$7:$F$18,MONTH(EDATE($E42,AM$1-1)))/100))),"")</f>
        <v>10051127.497575592</v>
      </c>
      <c r="AN42" cm="1">
        <f t="array" ref="AN42">IFERROR(IF($A42="","",IF(SUMIFS(RAW_매출A!$J$2:$J$7000,RAW_매출A!$B$2:$B$7000,$A42,RAW_매출A!$A$2:$A$7000,EDATE($E42,AN$1-1))=0,"",SUMIFS(RAW_매출A!$J$2:$J$7000,RAW_매출A!$B$2:$B$7000,$A42,RAW_매출A!$A$2:$A$7000,EDATE($E42,AN$1-1))/(INDEX(요약_월별시즈널리티!$F$7:$F$18,MONTH(EDATE($E42,AN$1-1)))/100))),"")</f>
        <v>11072601.790298773</v>
      </c>
      <c r="AO42" cm="1">
        <f t="array" ref="AO42">IFERROR(IF($A42="","",IF(SUMIFS(RAW_매출A!$J$2:$J$7000,RAW_매출A!$B$2:$B$7000,$A42,RAW_매출A!$A$2:$A$7000,EDATE($E42,AO$1-1))=0,"",SUMIFS(RAW_매출A!$J$2:$J$7000,RAW_매출A!$B$2:$B$7000,$A42,RAW_매출A!$A$2:$A$7000,EDATE($E42,AO$1-1))/(INDEX(요약_월별시즈널리티!$F$7:$F$18,MONTH(EDATE($E42,AO$1-1)))/100))),"")</f>
        <v>11585452.286365615</v>
      </c>
      <c r="AP42" cm="1">
        <f t="array" ref="AP42">IFERROR(IF($A42="","",IF(SUMIFS(RAW_매출A!$J$2:$J$7000,RAW_매출A!$B$2:$B$7000,$A42,RAW_매출A!$A$2:$A$7000,EDATE($E42,AP$1-1))=0,"",SUMIFS(RAW_매출A!$J$2:$J$7000,RAW_매출A!$B$2:$B$7000,$A42,RAW_매출A!$A$2:$A$7000,EDATE($E42,AP$1-1))/(INDEX(요약_월별시즈널리티!$F$7:$F$18,MONTH(EDATE($E42,AP$1-1)))/100))),"")</f>
        <v>11532587.940014552</v>
      </c>
      <c r="AQ42" cm="1">
        <f t="array" ref="AQ42">IFERROR(IF($A42="","",IF(SUMIFS(RAW_매출A!$J$2:$J$7000,RAW_매출A!$B$2:$B$7000,$A42,RAW_매출A!$A$2:$A$7000,EDATE($E42,AQ$1-1))=0,"",SUMIFS(RAW_매출A!$J$2:$J$7000,RAW_매출A!$B$2:$B$7000,$A42,RAW_매출A!$A$2:$A$7000,EDATE($E42,AQ$1-1))/(INDEX(요약_월별시즈널리티!$F$7:$F$18,MONTH(EDATE($E42,AQ$1-1)))/100))),"")</f>
        <v>9759317.1028673612</v>
      </c>
      <c r="AR42" cm="1">
        <f t="array" ref="AR42">IFERROR(IF($A42="","",IF(SUMIFS(RAW_매출A!$J$2:$J$7000,RAW_매출A!$B$2:$B$7000,$A42,RAW_매출A!$A$2:$A$7000,EDATE($E42,AR$1-1))=0,"",SUMIFS(RAW_매출A!$J$2:$J$7000,RAW_매출A!$B$2:$B$7000,$A42,RAW_매출A!$A$2:$A$7000,EDATE($E42,AR$1-1))/(INDEX(요약_월별시즈널리티!$F$7:$F$18,MONTH(EDATE($E42,AR$1-1)))/100))),"")</f>
        <v>9547603.3508263901</v>
      </c>
      <c r="AS42" cm="1">
        <f t="array" ref="AS42">IFERROR(IF($A42="","",IF(SUMIFS(RAW_매출A!$J$2:$J$7000,RAW_매출A!$B$2:$B$7000,$A42,RAW_매출A!$A$2:$A$7000,EDATE($E42,AS$1-1))=0,"",SUMIFS(RAW_매출A!$J$2:$J$7000,RAW_매출A!$B$2:$B$7000,$A42,RAW_매출A!$A$2:$A$7000,EDATE($E42,AS$1-1))/(INDEX(요약_월별시즈널리티!$F$7:$F$18,MONTH(EDATE($E42,AS$1-1)))/100))),"")</f>
        <v>9700485.2011945117</v>
      </c>
      <c r="AT42" cm="1">
        <f t="array" ref="AT42">IFERROR(IF($A42="","",IF(SUMIFS(RAW_매출A!$J$2:$J$7000,RAW_매출A!$B$2:$B$7000,$A42,RAW_매출A!$A$2:$A$7000,EDATE($E42,AT$1-1))=0,"",SUMIFS(RAW_매출A!$J$2:$J$7000,RAW_매출A!$B$2:$B$7000,$A42,RAW_매출A!$A$2:$A$7000,EDATE($E42,AT$1-1))/(INDEX(요약_월별시즈널리티!$F$7:$F$18,MONTH(EDATE($E42,AT$1-1)))/100))),"")</f>
        <v>11302696.04096782</v>
      </c>
      <c r="AU42" cm="1">
        <f t="array" ref="AU42">IFERROR(IF($A42="","",IF(SUMIFS(RAW_매출A!$J$2:$J$7000,RAW_매출A!$B$2:$B$7000,$A42,RAW_매출A!$A$2:$A$7000,EDATE($E42,AU$1-1))=0,"",SUMIFS(RAW_매출A!$J$2:$J$7000,RAW_매출A!$B$2:$B$7000,$A42,RAW_매출A!$A$2:$A$7000,EDATE($E42,AU$1-1))/(INDEX(요약_월별시즈널리티!$F$7:$F$18,MONTH(EDATE($E42,AU$1-1)))/100))),"")</f>
        <v>10965777.465015166</v>
      </c>
      <c r="AV42" cm="1">
        <f t="array" ref="AV42">IFERROR(IF($A42="","",IF(SUMIFS(RAW_매출A!$J$2:$J$7000,RAW_매출A!$B$2:$B$7000,$A42,RAW_매출A!$A$2:$A$7000,EDATE($E42,AV$1-1))=0,"",SUMIFS(RAW_매출A!$J$2:$J$7000,RAW_매출A!$B$2:$B$7000,$A42,RAW_매출A!$A$2:$A$7000,EDATE($E42,AV$1-1))/(INDEX(요약_월별시즈널리티!$F$7:$F$18,MONTH(EDATE($E42,AV$1-1)))/100))),"")</f>
        <v>8469954.1332361698</v>
      </c>
      <c r="AW42" cm="1">
        <f t="array" ref="AW42">IFERROR(IF($A42="","",IF(SUMIFS(RAW_매출A!$J$2:$J$7000,RAW_매출A!$B$2:$B$7000,$A42,RAW_매출A!$A$2:$A$7000,EDATE($E42,AW$1-1))=0,"",SUMIFS(RAW_매출A!$J$2:$J$7000,RAW_매출A!$B$2:$B$7000,$A42,RAW_매출A!$A$2:$A$7000,EDATE($E42,AW$1-1))/(INDEX(요약_월별시즈널리티!$F$7:$F$18,MONTH(EDATE($E42,AW$1-1)))/100))),"")</f>
        <v>7561260.5533623286</v>
      </c>
      <c r="AX42" cm="1">
        <f t="array" ref="AX42">IFERROR(IF($A42="","",IF(SUMIFS(RAW_매출A!$J$2:$J$7000,RAW_매출A!$B$2:$B$7000,$A42,RAW_매출A!$A$2:$A$7000,EDATE($E42,AX$1-1))=0,"",SUMIFS(RAW_매출A!$J$2:$J$7000,RAW_매출A!$B$2:$B$7000,$A42,RAW_매출A!$A$2:$A$7000,EDATE($E42,AX$1-1))/(INDEX(요약_월별시즈널리티!$F$7:$F$18,MONTH(EDATE($E42,AX$1-1)))/100))),"")</f>
        <v>7862046.8980386332</v>
      </c>
      <c r="AY42" cm="1">
        <f t="array" ref="AY42">IFERROR(IF($A42="","",IF(SUMIFS(RAW_매출A!$J$2:$J$7000,RAW_매출A!$B$2:$B$7000,$A42,RAW_매출A!$A$2:$A$7000,EDATE($E42,AY$1-1))=0,"",SUMIFS(RAW_매출A!$J$2:$J$7000,RAW_매출A!$B$2:$B$7000,$A42,RAW_매출A!$A$2:$A$7000,EDATE($E42,AY$1-1))/(INDEX(요약_월별시즈널리티!$F$7:$F$18,MONTH(EDATE($E42,AY$1-1)))/100))),"")</f>
        <v>7787687.2381157624</v>
      </c>
      <c r="AZ42" cm="1">
        <f t="array" ref="AZ42">IFERROR(IF($A42="","",IF(SUMIFS(RAW_매출A!$J$2:$J$7000,RAW_매출A!$B$2:$B$7000,$A42,RAW_매출A!$A$2:$A$7000,EDATE($E42,AZ$1-1))=0,"",SUMIFS(RAW_매출A!$J$2:$J$7000,RAW_매출A!$B$2:$B$7000,$A42,RAW_매출A!$A$2:$A$7000,EDATE($E42,AZ$1-1))/(INDEX(요약_월별시즈널리티!$F$7:$F$18,MONTH(EDATE($E42,AZ$1-1)))/100))),"")</f>
        <v>8368659.7562151663</v>
      </c>
      <c r="BA42" cm="1">
        <f t="array" ref="BA42">IFERROR(IF($A42="","",IF(SUMIFS(RAW_매출A!$J$2:$J$7000,RAW_매출A!$B$2:$B$7000,$A42,RAW_매출A!$A$2:$A$7000,EDATE($E42,BA$1-1))=0,"",SUMIFS(RAW_매출A!$J$2:$J$7000,RAW_매출A!$B$2:$B$7000,$A42,RAW_매출A!$A$2:$A$7000,EDATE($E42,BA$1-1))/(INDEX(요약_월별시즈널리티!$F$7:$F$18,MONTH(EDATE($E42,BA$1-1)))/100))),"")</f>
        <v>8080976.4444142021</v>
      </c>
      <c r="BB42" cm="1">
        <f t="array" ref="BB42">IFERROR(IF($A42="","",IF(SUMIFS(RAW_매출A!$J$2:$J$7000,RAW_매출A!$B$2:$B$7000,$A42,RAW_매출A!$A$2:$A$7000,EDATE($E42,BB$1-1))=0,"",SUMIFS(RAW_매출A!$J$2:$J$7000,RAW_매출A!$B$2:$B$7000,$A42,RAW_매출A!$A$2:$A$7000,EDATE($E42,BB$1-1))/(INDEX(요약_월별시즈널리티!$F$7:$F$18,MONTH(EDATE($E42,BB$1-1)))/100))),"")</f>
        <v>8367559.3064983934</v>
      </c>
      <c r="BC42" cm="1">
        <f t="array" ref="BC42">IFERROR(IF($A42="","",IF(SUMIFS(RAW_매출A!$J$2:$J$7000,RAW_매출A!$B$2:$B$7000,$A42,RAW_매출A!$A$2:$A$7000,EDATE($E42,BC$1-1))=0,"",SUMIFS(RAW_매출A!$J$2:$J$7000,RAW_매출A!$B$2:$B$7000,$A42,RAW_매출A!$A$2:$A$7000,EDATE($E42,BC$1-1))/(INDEX(요약_월별시즈널리티!$F$7:$F$18,MONTH(EDATE($E42,BC$1-1)))/100))),"")</f>
        <v>8430457.029990308</v>
      </c>
      <c r="BD42" cm="1">
        <f t="array" ref="BD42">IFERROR(IF($A42="","",IF(SUMIFS(RAW_매출A!$J$2:$J$7000,RAW_매출A!$B$2:$B$7000,$A42,RAW_매출A!$A$2:$A$7000,EDATE($E42,BD$1-1))=0,"",SUMIFS(RAW_매출A!$J$2:$J$7000,RAW_매출A!$B$2:$B$7000,$A42,RAW_매출A!$A$2:$A$7000,EDATE($E42,BD$1-1))/(INDEX(요약_월별시즈널리티!$F$7:$F$18,MONTH(EDATE($E42,BD$1-1)))/100))),"")</f>
        <v>8567221.6964224782</v>
      </c>
      <c r="BE42" cm="1">
        <f t="array" ref="BE42">IFERROR(IF($A42="","",IF(SUMIFS(RAW_매출A!$J$2:$J$7000,RAW_매출A!$B$2:$B$7000,$A42,RAW_매출A!$A$2:$A$7000,EDATE($E42,BE$1-1))=0,"",SUMIFS(RAW_매출A!$J$2:$J$7000,RAW_매출A!$B$2:$B$7000,$A42,RAW_매출A!$A$2:$A$7000,EDATE($E42,BE$1-1))/(INDEX(요약_월별시즈널리티!$F$7:$F$18,MONTH(EDATE($E42,BE$1-1)))/100))),"")</f>
        <v>7978324.8555599516</v>
      </c>
      <c r="BF42" cm="1">
        <f t="array" ref="BF42">IFERROR(IF($A42="","",IF(SUMIFS(RAW_매출A!$J$2:$J$7000,RAW_매출A!$B$2:$B$7000,$A42,RAW_매출A!$A$2:$A$7000,EDATE($E42,BF$1-1))=0,"",SUMIFS(RAW_매출A!$J$2:$J$7000,RAW_매출A!$B$2:$B$7000,$A42,RAW_매출A!$A$2:$A$7000,EDATE($E42,BF$1-1))/(INDEX(요약_월별시즈널리티!$F$7:$F$18,MONTH(EDATE($E42,BF$1-1)))/100))),"")</f>
        <v>8225940.8433542941</v>
      </c>
      <c r="BG42" cm="1">
        <f t="array" ref="BG42">IFERROR(IF($A42="","",IF(SUMIFS(RAW_매출A!$J$2:$J$7000,RAW_매출A!$B$2:$B$7000,$A42,RAW_매출A!$A$2:$A$7000,EDATE($E42,BG$1-1))=0,"",SUMIFS(RAW_매출A!$J$2:$J$7000,RAW_매출A!$B$2:$B$7000,$A42,RAW_매출A!$A$2:$A$7000,EDATE($E42,BG$1-1))/(INDEX(요약_월별시즈널리티!$F$7:$F$18,MONTH(EDATE($E42,BG$1-1)))/100))),"")</f>
        <v>8275933.1074597212</v>
      </c>
      <c r="BH42" cm="1">
        <f t="array" ref="BH42">IFERROR(IF($A42="","",IF(SUMIFS(RAW_매출A!$J$2:$J$7000,RAW_매출A!$B$2:$B$7000,$A42,RAW_매출A!$A$2:$A$7000,EDATE($E42,BH$1-1))=0,"",SUMIFS(RAW_매출A!$J$2:$J$7000,RAW_매출A!$B$2:$B$7000,$A42,RAW_매출A!$A$2:$A$7000,EDATE($E42,BH$1-1))/(INDEX(요약_월별시즈널리티!$F$7:$F$18,MONTH(EDATE($E42,BH$1-1)))/100))),"")</f>
        <v>8257659.5957786143</v>
      </c>
      <c r="BI42" cm="1">
        <f t="array" ref="BI42">IFERROR(IF($A42="","",IF(SUMIFS(RAW_매출A!$J$2:$J$7000,RAW_매출A!$B$2:$B$7000,$A42,RAW_매출A!$A$2:$A$7000,EDATE($E42,BI$1-1))=0,"",SUMIFS(RAW_매출A!$J$2:$J$7000,RAW_매출A!$B$2:$B$7000,$A42,RAW_매출A!$A$2:$A$7000,EDATE($E42,BI$1-1))/(INDEX(요약_월별시즈널리티!$F$7:$F$18,MONTH(EDATE($E42,BI$1-1)))/100))),"")</f>
        <v>9068816.286836639</v>
      </c>
      <c r="BJ42" cm="1">
        <f t="array" ref="BJ42">IFERROR(IF($A42="","",IF(SUMIFS(RAW_매출A!$J$2:$J$7000,RAW_매출A!$B$2:$B$7000,$A42,RAW_매출A!$A$2:$A$7000,EDATE($E42,BJ$1-1))=0,"",SUMIFS(RAW_매출A!$J$2:$J$7000,RAW_매출A!$B$2:$B$7000,$A42,RAW_매출A!$A$2:$A$7000,EDATE($E42,BJ$1-1))/(INDEX(요약_월별시즈널리티!$F$7:$F$18,MONTH(EDATE($E42,BJ$1-1)))/100))),"")</f>
        <v>8729681.2865208779</v>
      </c>
      <c r="BK42" cm="1">
        <f t="array" ref="BK42">IFERROR(IF($A42="","",IF(SUMIFS(RAW_매출A!$J$2:$J$7000,RAW_매출A!$B$2:$B$7000,$A42,RAW_매출A!$A$2:$A$7000,EDATE($E42,BK$1-1))=0,"",SUMIFS(RAW_매출A!$J$2:$J$7000,RAW_매출A!$B$2:$B$7000,$A42,RAW_매출A!$A$2:$A$7000,EDATE($E42,BK$1-1))/(INDEX(요약_월별시즈널리티!$F$7:$F$18,MONTH(EDATE($E42,BK$1-1)))/100))),"")</f>
        <v>7419636.3068105429</v>
      </c>
      <c r="BL42" t="str" cm="1">
        <f t="array" ref="BL42">IFERROR(IF($A42="","",IF(SUMIFS(RAW_매출A!$J$2:$J$7000,RAW_매출A!$B$2:$B$7000,$A42,RAW_매출A!$A$2:$A$7000,EDATE($E42,BL$1-1))=0,"",SUMIFS(RAW_매출A!$J$2:$J$7000,RAW_매출A!$B$2:$B$7000,$A42,RAW_매출A!$A$2:$A$7000,EDATE($E42,BL$1-1))/(INDEX(요약_월별시즈널리티!$F$7:$F$18,MONTH(EDATE($E42,BL$1-1)))/100))),"")</f>
        <v/>
      </c>
      <c r="BM42" t="str" cm="1">
        <f t="array" ref="BM42">IFERROR(IF($A42="","",IF(SUMIFS(RAW_매출A!$J$2:$J$7000,RAW_매출A!$B$2:$B$7000,$A42,RAW_매출A!$A$2:$A$7000,EDATE($E42,BM$1-1))=0,"",SUMIFS(RAW_매출A!$J$2:$J$7000,RAW_매출A!$B$2:$B$7000,$A42,RAW_매출A!$A$2:$A$7000,EDATE($E42,BM$1-1))/(INDEX(요약_월별시즈널리티!$F$7:$F$18,MONTH(EDATE($E42,BM$1-1)))/100))),"")</f>
        <v/>
      </c>
      <c r="BN42" t="str" cm="1">
        <f t="array" ref="BN42">IFERROR(IF($A42="","",IF(SUMIFS(RAW_매출A!$J$2:$J$7000,RAW_매출A!$B$2:$B$7000,$A42,RAW_매출A!$A$2:$A$7000,EDATE($E42,BN$1-1))=0,"",SUMIFS(RAW_매출A!$J$2:$J$7000,RAW_매출A!$B$2:$B$7000,$A42,RAW_매출A!$A$2:$A$7000,EDATE($E42,BN$1-1))/(INDEX(요약_월별시즈널리티!$F$7:$F$18,MONTH(EDATE($E42,BN$1-1)))/100))),"")</f>
        <v/>
      </c>
    </row>
    <row r="43" spans="1:66" x14ac:dyDescent="0.3">
      <c r="A43" t="str">
        <f>세팅!A44</f>
        <v>(1032) #이대점</v>
      </c>
      <c r="B43" t="str">
        <f>세팅!B44</f>
        <v>150-4</v>
      </c>
      <c r="C43">
        <f t="shared" si="0"/>
        <v>4</v>
      </c>
      <c r="D43" t="str">
        <f t="shared" si="1"/>
        <v>3+</v>
      </c>
      <c r="E43" s="1">
        <f>세팅!D44</f>
        <v>44470</v>
      </c>
      <c r="F43">
        <f t="shared" si="2"/>
        <v>3716914.7470916193</v>
      </c>
      <c r="G43" cm="1">
        <f t="array" ref="G43">IFERROR(IF($A43="","",IF(SUMIFS(RAW_매출A!$J$2:$J$7000,RAW_매출A!$B$2:$B$7000,$A43,RAW_매출A!$A$2:$A$7000,EDATE($E43,G$1-1))=0,"",SUMIFS(RAW_매출A!$J$2:$J$7000,RAW_매출A!$B$2:$B$7000,$A43,RAW_매출A!$A$2:$A$7000,EDATE($E43,G$1-1))/(INDEX(요약_월별시즈널리티!$F$7:$F$18,MONTH(EDATE($E43,G$1-1)))/100))),"")</f>
        <v>2940190.177455253</v>
      </c>
      <c r="H43" cm="1">
        <f t="array" ref="H43">IFERROR(IF($A43="","",IF(SUMIFS(RAW_매출A!$J$2:$J$7000,RAW_매출A!$B$2:$B$7000,$A43,RAW_매출A!$A$2:$A$7000,EDATE($E43,H$1-1))=0,"",SUMIFS(RAW_매출A!$J$2:$J$7000,RAW_매출A!$B$2:$B$7000,$A43,RAW_매출A!$A$2:$A$7000,EDATE($E43,H$1-1))/(INDEX(요약_월별시즈널리티!$F$7:$F$18,MONTH(EDATE($E43,H$1-1)))/100))),"")</f>
        <v>3174930.4973372538</v>
      </c>
      <c r="I43" cm="1">
        <f t="array" ref="I43">IFERROR(IF($A43="","",IF(SUMIFS(RAW_매출A!$J$2:$J$7000,RAW_매출A!$B$2:$B$7000,$A43,RAW_매출A!$A$2:$A$7000,EDATE($E43,I$1-1))=0,"",SUMIFS(RAW_매출A!$J$2:$J$7000,RAW_매출A!$B$2:$B$7000,$A43,RAW_매출A!$A$2:$A$7000,EDATE($E43,I$1-1))/(INDEX(요약_월별시즈널리티!$F$7:$F$18,MONTH(EDATE($E43,I$1-1)))/100))),"")</f>
        <v>3225143.3335928014</v>
      </c>
      <c r="J43" s="28" cm="1">
        <f t="array" ref="J43">IFERROR(IF($A43="","",IF(SUMIFS(RAW_매출A!$J$2:$J$7000,RAW_매출A!$B$2:$B$7000,$A43,RAW_매출A!$A$2:$A$7000,EDATE($E43,J$1-1))=0,"",SUMIFS(RAW_매출A!$J$2:$J$7000,RAW_매출A!$B$2:$B$7000,$A43,RAW_매출A!$A$2:$A$7000,EDATE($E43,J$1-1))/(INDEX(요약_월별시즈널리티!$F$7:$F$18,MONTH(EDATE($E43,J$1-1)))/100))),"")</f>
        <v>4245508.68408693</v>
      </c>
      <c r="K43" s="28" cm="1">
        <f t="array" ref="K43">IFERROR(IF($A43="","",IF(SUMIFS(RAW_매출A!$J$2:$J$7000,RAW_매출A!$B$2:$B$7000,$A43,RAW_매출A!$A$2:$A$7000,EDATE($E43,K$1-1))=0,"",SUMIFS(RAW_매출A!$J$2:$J$7000,RAW_매출A!$B$2:$B$7000,$A43,RAW_매출A!$A$2:$A$7000,EDATE($E43,K$1-1))/(INDEX(요약_월별시즈널리티!$F$7:$F$18,MONTH(EDATE($E43,K$1-1)))/100))),"")</f>
        <v>4305855.6663562478</v>
      </c>
      <c r="L43" s="28" cm="1">
        <f t="array" ref="L43">IFERROR(IF($A43="","",IF(SUMIFS(RAW_매출A!$J$2:$J$7000,RAW_매출A!$B$2:$B$7000,$A43,RAW_매출A!$A$2:$A$7000,EDATE($E43,L$1-1))=0,"",SUMIFS(RAW_매출A!$J$2:$J$7000,RAW_매출A!$B$2:$B$7000,$A43,RAW_매출A!$A$2:$A$7000,EDATE($E43,L$1-1))/(INDEX(요약_월별시즈널리티!$F$7:$F$18,MONTH(EDATE($E43,L$1-1)))/100))),"")</f>
        <v>4238892.8197569959</v>
      </c>
      <c r="M43" s="28" cm="1">
        <f t="array" ref="M43">IFERROR(IF($A43="","",IF(SUMIFS(RAW_매출A!$J$2:$J$7000,RAW_매출A!$B$2:$B$7000,$A43,RAW_매출A!$A$2:$A$7000,EDATE($E43,M$1-1))=0,"",SUMIFS(RAW_매출A!$J$2:$J$7000,RAW_매출A!$B$2:$B$7000,$A43,RAW_매출A!$A$2:$A$7000,EDATE($E43,M$1-1))/(INDEX(요약_월별시즈널리티!$F$7:$F$18,MONTH(EDATE($E43,M$1-1)))/100))),"")</f>
        <v>3457101.4939913279</v>
      </c>
      <c r="N43" s="28" cm="1">
        <f t="array" ref="N43">IFERROR(IF($A43="","",IF(SUMIFS(RAW_매출A!$J$2:$J$7000,RAW_매출A!$B$2:$B$7000,$A43,RAW_매출A!$A$2:$A$7000,EDATE($E43,N$1-1))=0,"",SUMIFS(RAW_매출A!$J$2:$J$7000,RAW_매출A!$B$2:$B$7000,$A43,RAW_매출A!$A$2:$A$7000,EDATE($E43,N$1-1))/(INDEX(요약_월별시즈널리티!$F$7:$F$18,MONTH(EDATE($E43,N$1-1)))/100))),"")</f>
        <v>2872722.0854265015</v>
      </c>
      <c r="O43" s="28" cm="1">
        <f t="array" ref="O43">IFERROR(IF($A43="","",IF(SUMIFS(RAW_매출A!$J$2:$J$7000,RAW_매출A!$B$2:$B$7000,$A43,RAW_매출A!$A$2:$A$7000,EDATE($E43,O$1-1))=0,"",SUMIFS(RAW_매출A!$J$2:$J$7000,RAW_매출A!$B$2:$B$7000,$A43,RAW_매출A!$A$2:$A$7000,EDATE($E43,O$1-1))/(INDEX(요약_월별시즈널리티!$F$7:$F$18,MONTH(EDATE($E43,O$1-1)))/100))),"")</f>
        <v>3181407.7329317131</v>
      </c>
      <c r="P43" cm="1">
        <f t="array" ref="P43">IFERROR(IF($A43="","",IF(SUMIFS(RAW_매출A!$J$2:$J$7000,RAW_매출A!$B$2:$B$7000,$A43,RAW_매출A!$A$2:$A$7000,EDATE($E43,P$1-1))=0,"",SUMIFS(RAW_매출A!$J$2:$J$7000,RAW_매출A!$B$2:$B$7000,$A43,RAW_매출A!$A$2:$A$7000,EDATE($E43,P$1-1))/(INDEX(요약_월별시즈널리티!$F$7:$F$18,MONTH(EDATE($E43,P$1-1)))/100))),"")</f>
        <v>4132074.7139943242</v>
      </c>
      <c r="Q43" cm="1">
        <f t="array" ref="Q43">IFERROR(IF($A43="","",IF(SUMIFS(RAW_매출A!$J$2:$J$7000,RAW_매출A!$B$2:$B$7000,$A43,RAW_매출A!$A$2:$A$7000,EDATE($E43,Q$1-1))=0,"",SUMIFS(RAW_매출A!$J$2:$J$7000,RAW_매출A!$B$2:$B$7000,$A43,RAW_매출A!$A$2:$A$7000,EDATE($E43,Q$1-1))/(INDEX(요약_월별시즈널리티!$F$7:$F$18,MONTH(EDATE($E43,Q$1-1)))/100))),"")</f>
        <v>4059180.9159378516</v>
      </c>
      <c r="R43" cm="1">
        <f t="array" ref="R43">IFERROR(IF($A43="","",IF(SUMIFS(RAW_매출A!$J$2:$J$7000,RAW_매출A!$B$2:$B$7000,$A43,RAW_매출A!$A$2:$A$7000,EDATE($E43,R$1-1))=0,"",SUMIFS(RAW_매출A!$J$2:$J$7000,RAW_매출A!$B$2:$B$7000,$A43,RAW_매출A!$A$2:$A$7000,EDATE($E43,R$1-1))/(INDEX(요약_월별시즈널리티!$F$7:$F$18,MONTH(EDATE($E43,R$1-1)))/100))),"")</f>
        <v>3861627.7709981487</v>
      </c>
      <c r="S43" cm="1">
        <f t="array" ref="S43">IFERROR(IF($A43="","",IF(SUMIFS(RAW_매출A!$J$2:$J$7000,RAW_매출A!$B$2:$B$7000,$A43,RAW_매출A!$A$2:$A$7000,EDATE($E43,S$1-1))=0,"",SUMIFS(RAW_매출A!$J$2:$J$7000,RAW_매출A!$B$2:$B$7000,$A43,RAW_매출A!$A$2:$A$7000,EDATE($E43,S$1-1))/(INDEX(요약_월별시즈널리티!$F$7:$F$18,MONTH(EDATE($E43,S$1-1)))/100))),"")</f>
        <v>3665916.3491877425</v>
      </c>
      <c r="T43" cm="1">
        <f t="array" ref="T43">IFERROR(IF($A43="","",IF(SUMIFS(RAW_매출A!$J$2:$J$7000,RAW_매출A!$B$2:$B$7000,$A43,RAW_매출A!$A$2:$A$7000,EDATE($E43,T$1-1))=0,"",SUMIFS(RAW_매출A!$J$2:$J$7000,RAW_매출A!$B$2:$B$7000,$A43,RAW_매출A!$A$2:$A$7000,EDATE($E43,T$1-1))/(INDEX(요약_월별시즈널리티!$F$7:$F$18,MONTH(EDATE($E43,T$1-1)))/100))),"")</f>
        <v>3426005.0191959613</v>
      </c>
      <c r="U43" cm="1">
        <f t="array" ref="U43">IFERROR(IF($A43="","",IF(SUMIFS(RAW_매출A!$J$2:$J$7000,RAW_매출A!$B$2:$B$7000,$A43,RAW_매출A!$A$2:$A$7000,EDATE($E43,U$1-1))=0,"",SUMIFS(RAW_매출A!$J$2:$J$7000,RAW_매출A!$B$2:$B$7000,$A43,RAW_매출A!$A$2:$A$7000,EDATE($E43,U$1-1))/(INDEX(요약_월별시즈널리티!$F$7:$F$18,MONTH(EDATE($E43,U$1-1)))/100))),"")</f>
        <v>3291337.837589005</v>
      </c>
      <c r="V43" cm="1">
        <f t="array" ref="V43">IFERROR(IF($A43="","",IF(SUMIFS(RAW_매출A!$J$2:$J$7000,RAW_매출A!$B$2:$B$7000,$A43,RAW_매출A!$A$2:$A$7000,EDATE($E43,V$1-1))=0,"",SUMIFS(RAW_매출A!$J$2:$J$7000,RAW_매출A!$B$2:$B$7000,$A43,RAW_매출A!$A$2:$A$7000,EDATE($E43,V$1-1))/(INDEX(요약_월별시즈널리티!$F$7:$F$18,MONTH(EDATE($E43,V$1-1)))/100))),"")</f>
        <v>3405019.4626221568</v>
      </c>
      <c r="W43" cm="1">
        <f t="array" ref="W43">IFERROR(IF($A43="","",IF(SUMIFS(RAW_매출A!$J$2:$J$7000,RAW_매출A!$B$2:$B$7000,$A43,RAW_매출A!$A$2:$A$7000,EDATE($E43,W$1-1))=0,"",SUMIFS(RAW_매출A!$J$2:$J$7000,RAW_매출A!$B$2:$B$7000,$A43,RAW_매출A!$A$2:$A$7000,EDATE($E43,W$1-1))/(INDEX(요약_월별시즈널리티!$F$7:$F$18,MONTH(EDATE($E43,W$1-1)))/100))),"")</f>
        <v>3813601.6085524582</v>
      </c>
      <c r="X43" cm="1">
        <f t="array" ref="X43">IFERROR(IF($A43="","",IF(SUMIFS(RAW_매출A!$J$2:$J$7000,RAW_매출A!$B$2:$B$7000,$A43,RAW_매출A!$A$2:$A$7000,EDATE($E43,X$1-1))=0,"",SUMIFS(RAW_매출A!$J$2:$J$7000,RAW_매출A!$B$2:$B$7000,$A43,RAW_매출A!$A$2:$A$7000,EDATE($E43,X$1-1))/(INDEX(요약_월별시즈널리티!$F$7:$F$18,MONTH(EDATE($E43,X$1-1)))/100))),"")</f>
        <v>3985629.5221259701</v>
      </c>
      <c r="Y43" cm="1">
        <f t="array" ref="Y43">IFERROR(IF($A43="","",IF(SUMIFS(RAW_매출A!$J$2:$J$7000,RAW_매출A!$B$2:$B$7000,$A43,RAW_매출A!$A$2:$A$7000,EDATE($E43,Y$1-1))=0,"",SUMIFS(RAW_매출A!$J$2:$J$7000,RAW_매출A!$B$2:$B$7000,$A43,RAW_매출A!$A$2:$A$7000,EDATE($E43,Y$1-1))/(INDEX(요약_월별시즈널리티!$F$7:$F$18,MONTH(EDATE($E43,Y$1-1)))/100))),"")</f>
        <v>4209330.1365644839</v>
      </c>
      <c r="Z43" cm="1">
        <f t="array" ref="Z43">IFERROR(IF($A43="","",IF(SUMIFS(RAW_매출A!$J$2:$J$7000,RAW_매출A!$B$2:$B$7000,$A43,RAW_매출A!$A$2:$A$7000,EDATE($E43,Z$1-1))=0,"",SUMIFS(RAW_매출A!$J$2:$J$7000,RAW_매출A!$B$2:$B$7000,$A43,RAW_매출A!$A$2:$A$7000,EDATE($E43,Z$1-1))/(INDEX(요약_월별시즈널리티!$F$7:$F$18,MONTH(EDATE($E43,Z$1-1)))/100))),"")</f>
        <v>4287586.8265655637</v>
      </c>
      <c r="AA43" cm="1">
        <f t="array" ref="AA43">IFERROR(IF($A43="","",IF(SUMIFS(RAW_매출A!$J$2:$J$7000,RAW_매출A!$B$2:$B$7000,$A43,RAW_매출A!$A$2:$A$7000,EDATE($E43,AA$1-1))=0,"",SUMIFS(RAW_매출A!$J$2:$J$7000,RAW_매출A!$B$2:$B$7000,$A43,RAW_매출A!$A$2:$A$7000,EDATE($E43,AA$1-1))/(INDEX(요약_월별시즈널리티!$F$7:$F$18,MONTH(EDATE($E43,AA$1-1)))/100))),"")</f>
        <v>4613916.8295582132</v>
      </c>
      <c r="AB43" cm="1">
        <f t="array" ref="AB43">IFERROR(IF($A43="","",IF(SUMIFS(RAW_매출A!$J$2:$J$7000,RAW_매출A!$B$2:$B$7000,$A43,RAW_매출A!$A$2:$A$7000,EDATE($E43,AB$1-1))=0,"",SUMIFS(RAW_매출A!$J$2:$J$7000,RAW_매출A!$B$2:$B$7000,$A43,RAW_매출A!$A$2:$A$7000,EDATE($E43,AB$1-1))/(INDEX(요약_월별시즈널리티!$F$7:$F$18,MONTH(EDATE($E43,AB$1-1)))/100))),"")</f>
        <v>4400897.4412607048</v>
      </c>
      <c r="AC43" cm="1">
        <f t="array" ref="AC43">IFERROR(IF($A43="","",IF(SUMIFS(RAW_매출A!$J$2:$J$7000,RAW_매출A!$B$2:$B$7000,$A43,RAW_매출A!$A$2:$A$7000,EDATE($E43,AC$1-1))=0,"",SUMIFS(RAW_매출A!$J$2:$J$7000,RAW_매출A!$B$2:$B$7000,$A43,RAW_매출A!$A$2:$A$7000,EDATE($E43,AC$1-1))/(INDEX(요약_월별시즈널리티!$F$7:$F$18,MONTH(EDATE($E43,AC$1-1)))/100))),"")</f>
        <v>3438377.6929532951</v>
      </c>
      <c r="AD43" cm="1">
        <f t="array" ref="AD43">IFERROR(IF($A43="","",IF(SUMIFS(RAW_매출A!$J$2:$J$7000,RAW_매출A!$B$2:$B$7000,$A43,RAW_매출A!$A$2:$A$7000,EDATE($E43,AD$1-1))=0,"",SUMIFS(RAW_매출A!$J$2:$J$7000,RAW_매출A!$B$2:$B$7000,$A43,RAW_매출A!$A$2:$A$7000,EDATE($E43,AD$1-1))/(INDEX(요약_월별시즈널리티!$F$7:$F$18,MONTH(EDATE($E43,AD$1-1)))/100))),"")</f>
        <v>3852239.3732515671</v>
      </c>
      <c r="AE43" cm="1">
        <f t="array" ref="AE43">IFERROR(IF($A43="","",IF(SUMIFS(RAW_매출A!$J$2:$J$7000,RAW_매출A!$B$2:$B$7000,$A43,RAW_매출A!$A$2:$A$7000,EDATE($E43,AE$1-1))=0,"",SUMIFS(RAW_매출A!$J$2:$J$7000,RAW_매출A!$B$2:$B$7000,$A43,RAW_매출A!$A$2:$A$7000,EDATE($E43,AE$1-1))/(INDEX(요약_월별시즈널리티!$F$7:$F$18,MONTH(EDATE($E43,AE$1-1)))/100))),"")</f>
        <v>3773620.3763431781</v>
      </c>
      <c r="AF43" cm="1">
        <f t="array" ref="AF43">IFERROR(IF($A43="","",IF(SUMIFS(RAW_매출A!$J$2:$J$7000,RAW_매출A!$B$2:$B$7000,$A43,RAW_매출A!$A$2:$A$7000,EDATE($E43,AF$1-1))=0,"",SUMIFS(RAW_매출A!$J$2:$J$7000,RAW_매출A!$B$2:$B$7000,$A43,RAW_매출A!$A$2:$A$7000,EDATE($E43,AF$1-1))/(INDEX(요약_월별시즈널리티!$F$7:$F$18,MONTH(EDATE($E43,AF$1-1)))/100))),"")</f>
        <v>3267042.3819824336</v>
      </c>
      <c r="AG43" cm="1">
        <f t="array" ref="AG43">IFERROR(IF($A43="","",IF(SUMIFS(RAW_매출A!$J$2:$J$7000,RAW_매출A!$B$2:$B$7000,$A43,RAW_매출A!$A$2:$A$7000,EDATE($E43,AG$1-1))=0,"",SUMIFS(RAW_매출A!$J$2:$J$7000,RAW_매출A!$B$2:$B$7000,$A43,RAW_매출A!$A$2:$A$7000,EDATE($E43,AG$1-1))/(INDEX(요약_월별시즈널리티!$F$7:$F$18,MONTH(EDATE($E43,AG$1-1)))/100))),"")</f>
        <v>3377758.4400284928</v>
      </c>
      <c r="AH43" cm="1">
        <f t="array" ref="AH43">IFERROR(IF($A43="","",IF(SUMIFS(RAW_매출A!$J$2:$J$7000,RAW_매출A!$B$2:$B$7000,$A43,RAW_매출A!$A$2:$A$7000,EDATE($E43,AH$1-1))=0,"",SUMIFS(RAW_매출A!$J$2:$J$7000,RAW_매출A!$B$2:$B$7000,$A43,RAW_매출A!$A$2:$A$7000,EDATE($E43,AH$1-1))/(INDEX(요약_월별시즈널리티!$F$7:$F$18,MONTH(EDATE($E43,AH$1-1)))/100))),"")</f>
        <v>3879476.7816008991</v>
      </c>
      <c r="AI43" cm="1">
        <f t="array" ref="AI43">IFERROR(IF($A43="","",IF(SUMIFS(RAW_매출A!$J$2:$J$7000,RAW_매출A!$B$2:$B$7000,$A43,RAW_매출A!$A$2:$A$7000,EDATE($E43,AI$1-1))=0,"",SUMIFS(RAW_매출A!$J$2:$J$7000,RAW_매출A!$B$2:$B$7000,$A43,RAW_매출A!$A$2:$A$7000,EDATE($E43,AI$1-1))/(INDEX(요약_월별시즈널리티!$F$7:$F$18,MONTH(EDATE($E43,AI$1-1)))/100))),"")</f>
        <v>3784237.9202088569</v>
      </c>
      <c r="AJ43" cm="1">
        <f t="array" ref="AJ43">IFERROR(IF($A43="","",IF(SUMIFS(RAW_매출A!$J$2:$J$7000,RAW_매출A!$B$2:$B$7000,$A43,RAW_매출A!$A$2:$A$7000,EDATE($E43,AJ$1-1))=0,"",SUMIFS(RAW_매출A!$J$2:$J$7000,RAW_매출A!$B$2:$B$7000,$A43,RAW_매출A!$A$2:$A$7000,EDATE($E43,AJ$1-1))/(INDEX(요약_월별시즈널리티!$F$7:$F$18,MONTH(EDATE($E43,AJ$1-1)))/100))),"")</f>
        <v>2928993.638978241</v>
      </c>
      <c r="AK43" cm="1">
        <f t="array" ref="AK43">IFERROR(IF($A43="","",IF(SUMIFS(RAW_매출A!$J$2:$J$7000,RAW_매출A!$B$2:$B$7000,$A43,RAW_매출A!$A$2:$A$7000,EDATE($E43,AK$1-1))=0,"",SUMIFS(RAW_매출A!$J$2:$J$7000,RAW_매출A!$B$2:$B$7000,$A43,RAW_매출A!$A$2:$A$7000,EDATE($E43,AK$1-1))/(INDEX(요약_월별시즈널리티!$F$7:$F$18,MONTH(EDATE($E43,AK$1-1)))/100))),"")</f>
        <v>3619381.4298322927</v>
      </c>
      <c r="AL43" cm="1">
        <f t="array" ref="AL43">IFERROR(IF($A43="","",IF(SUMIFS(RAW_매출A!$J$2:$J$7000,RAW_매출A!$B$2:$B$7000,$A43,RAW_매출A!$A$2:$A$7000,EDATE($E43,AL$1-1))=0,"",SUMIFS(RAW_매출A!$J$2:$J$7000,RAW_매출A!$B$2:$B$7000,$A43,RAW_매출A!$A$2:$A$7000,EDATE($E43,AL$1-1))/(INDEX(요약_월별시즈널리티!$F$7:$F$18,MONTH(EDATE($E43,AL$1-1)))/100))),"")</f>
        <v>3600986.4127092087</v>
      </c>
      <c r="AM43" cm="1">
        <f t="array" ref="AM43">IFERROR(IF($A43="","",IF(SUMIFS(RAW_매출A!$J$2:$J$7000,RAW_매출A!$B$2:$B$7000,$A43,RAW_매출A!$A$2:$A$7000,EDATE($E43,AM$1-1))=0,"",SUMIFS(RAW_매출A!$J$2:$J$7000,RAW_매출A!$B$2:$B$7000,$A43,RAW_매출A!$A$2:$A$7000,EDATE($E43,AM$1-1))/(INDEX(요약_월별시즈널리티!$F$7:$F$18,MONTH(EDATE($E43,AM$1-1)))/100))),"")</f>
        <v>3793561.1719410811</v>
      </c>
      <c r="AN43" cm="1">
        <f t="array" ref="AN43">IFERROR(IF($A43="","",IF(SUMIFS(RAW_매출A!$J$2:$J$7000,RAW_매출A!$B$2:$B$7000,$A43,RAW_매출A!$A$2:$A$7000,EDATE($E43,AN$1-1))=0,"",SUMIFS(RAW_매출A!$J$2:$J$7000,RAW_매출A!$B$2:$B$7000,$A43,RAW_매출A!$A$2:$A$7000,EDATE($E43,AN$1-1))/(INDEX(요약_월별시즈널리티!$F$7:$F$18,MONTH(EDATE($E43,AN$1-1)))/100))),"")</f>
        <v>3647496.4325235654</v>
      </c>
      <c r="AO43" cm="1">
        <f t="array" ref="AO43">IFERROR(IF($A43="","",IF(SUMIFS(RAW_매출A!$J$2:$J$7000,RAW_매출A!$B$2:$B$7000,$A43,RAW_매출A!$A$2:$A$7000,EDATE($E43,AO$1-1))=0,"",SUMIFS(RAW_매출A!$J$2:$J$7000,RAW_매출A!$B$2:$B$7000,$A43,RAW_매출A!$A$2:$A$7000,EDATE($E43,AO$1-1))/(INDEX(요약_월별시즈널리티!$F$7:$F$18,MONTH(EDATE($E43,AO$1-1)))/100))),"")</f>
        <v>3379531.2311692028</v>
      </c>
      <c r="AP43" cm="1">
        <f t="array" ref="AP43">IFERROR(IF($A43="","",IF(SUMIFS(RAW_매출A!$J$2:$J$7000,RAW_매출A!$B$2:$B$7000,$A43,RAW_매출A!$A$2:$A$7000,EDATE($E43,AP$1-1))=0,"",SUMIFS(RAW_매출A!$J$2:$J$7000,RAW_매출A!$B$2:$B$7000,$A43,RAW_매출A!$A$2:$A$7000,EDATE($E43,AP$1-1))/(INDEX(요약_월별시즈널리티!$F$7:$F$18,MONTH(EDATE($E43,AP$1-1)))/100))),"")</f>
        <v>2991103.5714321476</v>
      </c>
      <c r="AQ43" cm="1">
        <f t="array" ref="AQ43">IFERROR(IF($A43="","",IF(SUMIFS(RAW_매출A!$J$2:$J$7000,RAW_매출A!$B$2:$B$7000,$A43,RAW_매출A!$A$2:$A$7000,EDATE($E43,AQ$1-1))=0,"",SUMIFS(RAW_매출A!$J$2:$J$7000,RAW_매출A!$B$2:$B$7000,$A43,RAW_매출A!$A$2:$A$7000,EDATE($E43,AQ$1-1))/(INDEX(요약_월별시즈널리티!$F$7:$F$18,MONTH(EDATE($E43,AQ$1-1)))/100))),"")</f>
        <v>2739748.2249097554</v>
      </c>
      <c r="AR43" cm="1">
        <f t="array" ref="AR43">IFERROR(IF($A43="","",IF(SUMIFS(RAW_매출A!$J$2:$J$7000,RAW_매출A!$B$2:$B$7000,$A43,RAW_매출A!$A$2:$A$7000,EDATE($E43,AR$1-1))=0,"",SUMIFS(RAW_매출A!$J$2:$J$7000,RAW_매출A!$B$2:$B$7000,$A43,RAW_매출A!$A$2:$A$7000,EDATE($E43,AR$1-1))/(INDEX(요약_월별시즈널리티!$F$7:$F$18,MONTH(EDATE($E43,AR$1-1)))/100))),"")</f>
        <v>3315739.6974309282</v>
      </c>
      <c r="AS43" cm="1">
        <f t="array" ref="AS43">IFERROR(IF($A43="","",IF(SUMIFS(RAW_매출A!$J$2:$J$7000,RAW_매출A!$B$2:$B$7000,$A43,RAW_매출A!$A$2:$A$7000,EDATE($E43,AS$1-1))=0,"",SUMIFS(RAW_매출A!$J$2:$J$7000,RAW_매출A!$B$2:$B$7000,$A43,RAW_매출A!$A$2:$A$7000,EDATE($E43,AS$1-1))/(INDEX(요약_월별시즈널리티!$F$7:$F$18,MONTH(EDATE($E43,AS$1-1)))/100))),"")</f>
        <v>3165384.4063740065</v>
      </c>
      <c r="AT43" cm="1">
        <f t="array" ref="AT43">IFERROR(IF($A43="","",IF(SUMIFS(RAW_매출A!$J$2:$J$7000,RAW_매출A!$B$2:$B$7000,$A43,RAW_매출A!$A$2:$A$7000,EDATE($E43,AT$1-1))=0,"",SUMIFS(RAW_매출A!$J$2:$J$7000,RAW_매출A!$B$2:$B$7000,$A43,RAW_매출A!$A$2:$A$7000,EDATE($E43,AT$1-1))/(INDEX(요약_월별시즈널리티!$F$7:$F$18,MONTH(EDATE($E43,AT$1-1)))/100))),"")</f>
        <v>2987740.896717838</v>
      </c>
      <c r="AU43" cm="1">
        <f t="array" ref="AU43">IFERROR(IF($A43="","",IF(SUMIFS(RAW_매출A!$J$2:$J$7000,RAW_매출A!$B$2:$B$7000,$A43,RAW_매출A!$A$2:$A$7000,EDATE($E43,AU$1-1))=0,"",SUMIFS(RAW_매출A!$J$2:$J$7000,RAW_매출A!$B$2:$B$7000,$A43,RAW_매출A!$A$2:$A$7000,EDATE($E43,AU$1-1))/(INDEX(요약_월별시즈널리티!$F$7:$F$18,MONTH(EDATE($E43,AU$1-1)))/100))),"")</f>
        <v>3622530.0122802542</v>
      </c>
      <c r="AV43" cm="1">
        <f t="array" ref="AV43">IFERROR(IF($A43="","",IF(SUMIFS(RAW_매출A!$J$2:$J$7000,RAW_매출A!$B$2:$B$7000,$A43,RAW_매출A!$A$2:$A$7000,EDATE($E43,AV$1-1))=0,"",SUMIFS(RAW_매출A!$J$2:$J$7000,RAW_매출A!$B$2:$B$7000,$A43,RAW_매출A!$A$2:$A$7000,EDATE($E43,AV$1-1))/(INDEX(요약_월별시즈널리티!$F$7:$F$18,MONTH(EDATE($E43,AV$1-1)))/100))),"")</f>
        <v>4174985.2586725317</v>
      </c>
      <c r="AW43" cm="1">
        <f t="array" ref="AW43">IFERROR(IF($A43="","",IF(SUMIFS(RAW_매출A!$J$2:$J$7000,RAW_매출A!$B$2:$B$7000,$A43,RAW_매출A!$A$2:$A$7000,EDATE($E43,AW$1-1))=0,"",SUMIFS(RAW_매출A!$J$2:$J$7000,RAW_매출A!$B$2:$B$7000,$A43,RAW_매출A!$A$2:$A$7000,EDATE($E43,AW$1-1))/(INDEX(요약_월별시즈널리티!$F$7:$F$18,MONTH(EDATE($E43,AW$1-1)))/100))),"")</f>
        <v>3692334.8620366598</v>
      </c>
      <c r="AX43" cm="1">
        <f t="array" ref="AX43">IFERROR(IF($A43="","",IF(SUMIFS(RAW_매출A!$J$2:$J$7000,RAW_매출A!$B$2:$B$7000,$A43,RAW_매출A!$A$2:$A$7000,EDATE($E43,AX$1-1))=0,"",SUMIFS(RAW_매출A!$J$2:$J$7000,RAW_매출A!$B$2:$B$7000,$A43,RAW_매출A!$A$2:$A$7000,EDATE($E43,AX$1-1))/(INDEX(요약_월별시즈널리티!$F$7:$F$18,MONTH(EDATE($E43,AX$1-1)))/100))),"")</f>
        <v>4226894.1781916423</v>
      </c>
      <c r="AY43" cm="1">
        <f t="array" ref="AY43">IFERROR(IF($A43="","",IF(SUMIFS(RAW_매출A!$J$2:$J$7000,RAW_매출A!$B$2:$B$7000,$A43,RAW_매출A!$A$2:$A$7000,EDATE($E43,AY$1-1))=0,"",SUMIFS(RAW_매출A!$J$2:$J$7000,RAW_매출A!$B$2:$B$7000,$A43,RAW_매출A!$A$2:$A$7000,EDATE($E43,AY$1-1))/(INDEX(요약_월별시즈널리티!$F$7:$F$18,MONTH(EDATE($E43,AY$1-1)))/100))),"")</f>
        <v>4311439.8680388033</v>
      </c>
      <c r="AZ43" cm="1">
        <f t="array" ref="AZ43">IFERROR(IF($A43="","",IF(SUMIFS(RAW_매출A!$J$2:$J$7000,RAW_매출A!$B$2:$B$7000,$A43,RAW_매출A!$A$2:$A$7000,EDATE($E43,AZ$1-1))=0,"",SUMIFS(RAW_매출A!$J$2:$J$7000,RAW_매출A!$B$2:$B$7000,$A43,RAW_매출A!$A$2:$A$7000,EDATE($E43,AZ$1-1))/(INDEX(요약_월별시즈널리티!$F$7:$F$18,MONTH(EDATE($E43,AZ$1-1)))/100))),"")</f>
        <v>3673289.6579542416</v>
      </c>
      <c r="BA43" cm="1">
        <f t="array" ref="BA43">IFERROR(IF($A43="","",IF(SUMIFS(RAW_매출A!$J$2:$J$7000,RAW_매출A!$B$2:$B$7000,$A43,RAW_매출A!$A$2:$A$7000,EDATE($E43,BA$1-1))=0,"",SUMIFS(RAW_매출A!$J$2:$J$7000,RAW_매출A!$B$2:$B$7000,$A43,RAW_매출A!$A$2:$A$7000,EDATE($E43,BA$1-1))/(INDEX(요약_월별시즈널리티!$F$7:$F$18,MONTH(EDATE($E43,BA$1-1)))/100))),"")</f>
        <v>3476694.04025984</v>
      </c>
      <c r="BB43" cm="1">
        <f t="array" ref="BB43">IFERROR(IF($A43="","",IF(SUMIFS(RAW_매출A!$J$2:$J$7000,RAW_매출A!$B$2:$B$7000,$A43,RAW_매출A!$A$2:$A$7000,EDATE($E43,BB$1-1))=0,"",SUMIFS(RAW_매출A!$J$2:$J$7000,RAW_매출A!$B$2:$B$7000,$A43,RAW_매출A!$A$2:$A$7000,EDATE($E43,BB$1-1))/(INDEX(요약_월별시즈널리티!$F$7:$F$18,MONTH(EDATE($E43,BB$1-1)))/100))),"")</f>
        <v>3387963.1293687592</v>
      </c>
      <c r="BC43" cm="1">
        <f t="array" ref="BC43">IFERROR(IF($A43="","",IF(SUMIFS(RAW_매출A!$J$2:$J$7000,RAW_매출A!$B$2:$B$7000,$A43,RAW_매출A!$A$2:$A$7000,EDATE($E43,BC$1-1))=0,"",SUMIFS(RAW_매출A!$J$2:$J$7000,RAW_매출A!$B$2:$B$7000,$A43,RAW_매출A!$A$2:$A$7000,EDATE($E43,BC$1-1))/(INDEX(요약_월별시즈널리티!$F$7:$F$18,MONTH(EDATE($E43,BC$1-1)))/100))),"")</f>
        <v>2987683.760514156</v>
      </c>
      <c r="BD43" cm="1">
        <f t="array" ref="BD43">IFERROR(IF($A43="","",IF(SUMIFS(RAW_매출A!$J$2:$J$7000,RAW_매출A!$B$2:$B$7000,$A43,RAW_매출A!$A$2:$A$7000,EDATE($E43,BD$1-1))=0,"",SUMIFS(RAW_매출A!$J$2:$J$7000,RAW_매출A!$B$2:$B$7000,$A43,RAW_매출A!$A$2:$A$7000,EDATE($E43,BD$1-1))/(INDEX(요약_월별시즈널리티!$F$7:$F$18,MONTH(EDATE($E43,BD$1-1)))/100))),"")</f>
        <v>3160811.1573551456</v>
      </c>
      <c r="BE43" cm="1">
        <f t="array" ref="BE43">IFERROR(IF($A43="","",IF(SUMIFS(RAW_매출A!$J$2:$J$7000,RAW_매출A!$B$2:$B$7000,$A43,RAW_매출A!$A$2:$A$7000,EDATE($E43,BE$1-1))=0,"",SUMIFS(RAW_매출A!$J$2:$J$7000,RAW_매출A!$B$2:$B$7000,$A43,RAW_매출A!$A$2:$A$7000,EDATE($E43,BE$1-1))/(INDEX(요약_월별시즈널리티!$F$7:$F$18,MONTH(EDATE($E43,BE$1-1)))/100))),"")</f>
        <v>3018091.9574233904</v>
      </c>
      <c r="BF43" cm="1">
        <f t="array" ref="BF43">IFERROR(IF($A43="","",IF(SUMIFS(RAW_매출A!$J$2:$J$7000,RAW_매출A!$B$2:$B$7000,$A43,RAW_매출A!$A$2:$A$7000,EDATE($E43,BF$1-1))=0,"",SUMIFS(RAW_매출A!$J$2:$J$7000,RAW_매출A!$B$2:$B$7000,$A43,RAW_매출A!$A$2:$A$7000,EDATE($E43,BF$1-1))/(INDEX(요약_월별시즈널리티!$F$7:$F$18,MONTH(EDATE($E43,BF$1-1)))/100))),"")</f>
        <v>3130440.6090015578</v>
      </c>
      <c r="BG43" cm="1">
        <f t="array" ref="BG43">IFERROR(IF($A43="","",IF(SUMIFS(RAW_매출A!$J$2:$J$7000,RAW_매출A!$B$2:$B$7000,$A43,RAW_매출A!$A$2:$A$7000,EDATE($E43,BG$1-1))=0,"",SUMIFS(RAW_매출A!$J$2:$J$7000,RAW_매출A!$B$2:$B$7000,$A43,RAW_매출A!$A$2:$A$7000,EDATE($E43,BG$1-1))/(INDEX(요약_월별시즈널리티!$F$7:$F$18,MONTH(EDATE($E43,BG$1-1)))/100))),"")</f>
        <v>2972554.3896926907</v>
      </c>
      <c r="BH43" cm="1">
        <f t="array" ref="BH43">IFERROR(IF($A43="","",IF(SUMIFS(RAW_매출A!$J$2:$J$7000,RAW_매출A!$B$2:$B$7000,$A43,RAW_매출A!$A$2:$A$7000,EDATE($E43,BH$1-1))=0,"",SUMIFS(RAW_매출A!$J$2:$J$7000,RAW_매출A!$B$2:$B$7000,$A43,RAW_매출A!$A$2:$A$7000,EDATE($E43,BH$1-1))/(INDEX(요약_월별시즈널리티!$F$7:$F$18,MONTH(EDATE($E43,BH$1-1)))/100))),"")</f>
        <v>2619952.7276470866</v>
      </c>
      <c r="BI43" cm="1">
        <f t="array" ref="BI43">IFERROR(IF($A43="","",IF(SUMIFS(RAW_매출A!$J$2:$J$7000,RAW_매출A!$B$2:$B$7000,$A43,RAW_매출A!$A$2:$A$7000,EDATE($E43,BI$1-1))=0,"",SUMIFS(RAW_매출A!$J$2:$J$7000,RAW_매출A!$B$2:$B$7000,$A43,RAW_매출A!$A$2:$A$7000,EDATE($E43,BI$1-1))/(INDEX(요약_월별시즈널리티!$F$7:$F$18,MONTH(EDATE($E43,BI$1-1)))/100))),"")</f>
        <v>2358706.7430677623</v>
      </c>
      <c r="BJ43" cm="1">
        <f t="array" ref="BJ43">IFERROR(IF($A43="","",IF(SUMIFS(RAW_매출A!$J$2:$J$7000,RAW_매출A!$B$2:$B$7000,$A43,RAW_매출A!$A$2:$A$7000,EDATE($E43,BJ$1-1))=0,"",SUMIFS(RAW_매출A!$J$2:$J$7000,RAW_매출A!$B$2:$B$7000,$A43,RAW_매출A!$A$2:$A$7000,EDATE($E43,BJ$1-1))/(INDEX(요약_월별시즈널리티!$F$7:$F$18,MONTH(EDATE($E43,BJ$1-1)))/100))),"")</f>
        <v>2962740.8140936871</v>
      </c>
      <c r="BK43" cm="1">
        <f t="array" ref="BK43">IFERROR(IF($A43="","",IF(SUMIFS(RAW_매출A!$J$2:$J$7000,RAW_매출A!$B$2:$B$7000,$A43,RAW_매출A!$A$2:$A$7000,EDATE($E43,BK$1-1))=0,"",SUMIFS(RAW_매출A!$J$2:$J$7000,RAW_매출A!$B$2:$B$7000,$A43,RAW_매출A!$A$2:$A$7000,EDATE($E43,BK$1-1))/(INDEX(요약_월별시즈널리티!$F$7:$F$18,MONTH(EDATE($E43,BK$1-1)))/100))),"")</f>
        <v>3538999.9079283648</v>
      </c>
      <c r="BL43" t="str" cm="1">
        <f t="array" ref="BL43">IFERROR(IF($A43="","",IF(SUMIFS(RAW_매출A!$J$2:$J$7000,RAW_매출A!$B$2:$B$7000,$A43,RAW_매출A!$A$2:$A$7000,EDATE($E43,BL$1-1))=0,"",SUMIFS(RAW_매출A!$J$2:$J$7000,RAW_매출A!$B$2:$B$7000,$A43,RAW_매출A!$A$2:$A$7000,EDATE($E43,BL$1-1))/(INDEX(요약_월별시즈널리티!$F$7:$F$18,MONTH(EDATE($E43,BL$1-1)))/100))),"")</f>
        <v/>
      </c>
      <c r="BM43" t="str" cm="1">
        <f t="array" ref="BM43">IFERROR(IF($A43="","",IF(SUMIFS(RAW_매출A!$J$2:$J$7000,RAW_매출A!$B$2:$B$7000,$A43,RAW_매출A!$A$2:$A$7000,EDATE($E43,BM$1-1))=0,"",SUMIFS(RAW_매출A!$J$2:$J$7000,RAW_매출A!$B$2:$B$7000,$A43,RAW_매출A!$A$2:$A$7000,EDATE($E43,BM$1-1))/(INDEX(요약_월별시즈널리티!$F$7:$F$18,MONTH(EDATE($E43,BM$1-1)))/100))),"")</f>
        <v/>
      </c>
      <c r="BN43" t="str" cm="1">
        <f t="array" ref="BN43">IFERROR(IF($A43="","",IF(SUMIFS(RAW_매출A!$J$2:$J$7000,RAW_매출A!$B$2:$B$7000,$A43,RAW_매출A!$A$2:$A$7000,EDATE($E43,BN$1-1))=0,"",SUMIFS(RAW_매출A!$J$2:$J$7000,RAW_매출A!$B$2:$B$7000,$A43,RAW_매출A!$A$2:$A$7000,EDATE($E43,BN$1-1))/(INDEX(요약_월별시즈널리티!$F$7:$F$18,MONTH(EDATE($E43,BN$1-1)))/100))),"")</f>
        <v/>
      </c>
    </row>
    <row r="44" spans="1:66" x14ac:dyDescent="0.3">
      <c r="A44" t="str">
        <f>세팅!A45</f>
        <v>(1033) #보라매점</v>
      </c>
      <c r="B44" t="str">
        <f>세팅!B45</f>
        <v>150-2</v>
      </c>
      <c r="C44">
        <f t="shared" si="0"/>
        <v>2</v>
      </c>
      <c r="D44" t="str">
        <f t="shared" si="1"/>
        <v>2</v>
      </c>
      <c r="E44" s="1">
        <f>세팅!D45</f>
        <v>44378</v>
      </c>
      <c r="F44">
        <f t="shared" si="2"/>
        <v>3335907.3678612984</v>
      </c>
      <c r="G44" cm="1">
        <f t="array" ref="G44">IFERROR(IF($A44="","",IF(SUMIFS(RAW_매출A!$J$2:$J$7000,RAW_매출A!$B$2:$B$7000,$A44,RAW_매출A!$A$2:$A$7000,EDATE($E44,G$1-1))=0,"",SUMIFS(RAW_매출A!$J$2:$J$7000,RAW_매출A!$B$2:$B$7000,$A44,RAW_매출A!$A$2:$A$7000,EDATE($E44,G$1-1))/(INDEX(요약_월별시즈널리티!$F$7:$F$18,MONTH(EDATE($E44,G$1-1)))/100))),"")</f>
        <v>3282101.958635442</v>
      </c>
      <c r="H44" cm="1">
        <f t="array" ref="H44">IFERROR(IF($A44="","",IF(SUMIFS(RAW_매출A!$J$2:$J$7000,RAW_매출A!$B$2:$B$7000,$A44,RAW_매출A!$A$2:$A$7000,EDATE($E44,H$1-1))=0,"",SUMIFS(RAW_매출A!$J$2:$J$7000,RAW_매출A!$B$2:$B$7000,$A44,RAW_매출A!$A$2:$A$7000,EDATE($E44,H$1-1))/(INDEX(요약_월별시즈널리티!$F$7:$F$18,MONTH(EDATE($E44,H$1-1)))/100))),"")</f>
        <v>2524057.5301923626</v>
      </c>
      <c r="I44" cm="1">
        <f t="array" ref="I44">IFERROR(IF($A44="","",IF(SUMIFS(RAW_매출A!$J$2:$J$7000,RAW_매출A!$B$2:$B$7000,$A44,RAW_매출A!$A$2:$A$7000,EDATE($E44,I$1-1))=0,"",SUMIFS(RAW_매출A!$J$2:$J$7000,RAW_매출A!$B$2:$B$7000,$A44,RAW_매출A!$A$2:$A$7000,EDATE($E44,I$1-1))/(INDEX(요약_월별시즈널리티!$F$7:$F$18,MONTH(EDATE($E44,I$1-1)))/100))),"")</f>
        <v>2641535.5702296463</v>
      </c>
      <c r="J44" s="28" cm="1">
        <f t="array" ref="J44">IFERROR(IF($A44="","",IF(SUMIFS(RAW_매출A!$J$2:$J$7000,RAW_매출A!$B$2:$B$7000,$A44,RAW_매출A!$A$2:$A$7000,EDATE($E44,J$1-1))=0,"",SUMIFS(RAW_매출A!$J$2:$J$7000,RAW_매출A!$B$2:$B$7000,$A44,RAW_매출A!$A$2:$A$7000,EDATE($E44,J$1-1))/(INDEX(요약_월별시즈널리티!$F$7:$F$18,MONTH(EDATE($E44,J$1-1)))/100))),"")</f>
        <v>2884651.2333317273</v>
      </c>
      <c r="K44" s="28" cm="1">
        <f t="array" ref="K44">IFERROR(IF($A44="","",IF(SUMIFS(RAW_매출A!$J$2:$J$7000,RAW_매출A!$B$2:$B$7000,$A44,RAW_매출A!$A$2:$A$7000,EDATE($E44,K$1-1))=0,"",SUMIFS(RAW_매출A!$J$2:$J$7000,RAW_매출A!$B$2:$B$7000,$A44,RAW_매출A!$A$2:$A$7000,EDATE($E44,K$1-1))/(INDEX(요약_월별시즈널리티!$F$7:$F$18,MONTH(EDATE($E44,K$1-1)))/100))),"")</f>
        <v>2491247.0824213084</v>
      </c>
      <c r="L44" s="28" cm="1">
        <f t="array" ref="L44">IFERROR(IF($A44="","",IF(SUMIFS(RAW_매출A!$J$2:$J$7000,RAW_매출A!$B$2:$B$7000,$A44,RAW_매출A!$A$2:$A$7000,EDATE($E44,L$1-1))=0,"",SUMIFS(RAW_매출A!$J$2:$J$7000,RAW_매출A!$B$2:$B$7000,$A44,RAW_매출A!$A$2:$A$7000,EDATE($E44,L$1-1))/(INDEX(요약_월별시즈널리티!$F$7:$F$18,MONTH(EDATE($E44,L$1-1)))/100))),"")</f>
        <v>2961526.6246956405</v>
      </c>
      <c r="M44" s="28" cm="1">
        <f t="array" ref="M44">IFERROR(IF($A44="","",IF(SUMIFS(RAW_매출A!$J$2:$J$7000,RAW_매출A!$B$2:$B$7000,$A44,RAW_매출A!$A$2:$A$7000,EDATE($E44,M$1-1))=0,"",SUMIFS(RAW_매출A!$J$2:$J$7000,RAW_매출A!$B$2:$B$7000,$A44,RAW_매출A!$A$2:$A$7000,EDATE($E44,M$1-1))/(INDEX(요약_월별시즈널리티!$F$7:$F$18,MONTH(EDATE($E44,M$1-1)))/100))),"")</f>
        <v>3801041.3739253208</v>
      </c>
      <c r="N44" s="28" cm="1">
        <f t="array" ref="N44">IFERROR(IF($A44="","",IF(SUMIFS(RAW_매출A!$J$2:$J$7000,RAW_매출A!$B$2:$B$7000,$A44,RAW_매출A!$A$2:$A$7000,EDATE($E44,N$1-1))=0,"",SUMIFS(RAW_매출A!$J$2:$J$7000,RAW_매출A!$B$2:$B$7000,$A44,RAW_매출A!$A$2:$A$7000,EDATE($E44,N$1-1))/(INDEX(요약_월별시즈널리티!$F$7:$F$18,MONTH(EDATE($E44,N$1-1)))/100))),"")</f>
        <v>3751801.4256911166</v>
      </c>
      <c r="O44" s="28" cm="1">
        <f t="array" ref="O44">IFERROR(IF($A44="","",IF(SUMIFS(RAW_매출A!$J$2:$J$7000,RAW_매출A!$B$2:$B$7000,$A44,RAW_매출A!$A$2:$A$7000,EDATE($E44,O$1-1))=0,"",SUMIFS(RAW_매출A!$J$2:$J$7000,RAW_매출A!$B$2:$B$7000,$A44,RAW_매출A!$A$2:$A$7000,EDATE($E44,O$1-1))/(INDEX(요약_월별시즈널리티!$F$7:$F$18,MONTH(EDATE($E44,O$1-1)))/100))),"")</f>
        <v>4125176.4671026752</v>
      </c>
      <c r="P44" cm="1">
        <f t="array" ref="P44">IFERROR(IF($A44="","",IF(SUMIFS(RAW_매출A!$J$2:$J$7000,RAW_매출A!$B$2:$B$7000,$A44,RAW_매출A!$A$2:$A$7000,EDATE($E44,P$1-1))=0,"",SUMIFS(RAW_매출A!$J$2:$J$7000,RAW_매출A!$B$2:$B$7000,$A44,RAW_매출A!$A$2:$A$7000,EDATE($E44,P$1-1))/(INDEX(요약_월별시즈널리티!$F$7:$F$18,MONTH(EDATE($E44,P$1-1)))/100))),"")</f>
        <v>3998034.6134612099</v>
      </c>
      <c r="Q44" cm="1">
        <f t="array" ref="Q44">IFERROR(IF($A44="","",IF(SUMIFS(RAW_매출A!$J$2:$J$7000,RAW_매출A!$B$2:$B$7000,$A44,RAW_매출A!$A$2:$A$7000,EDATE($E44,Q$1-1))=0,"",SUMIFS(RAW_매출A!$J$2:$J$7000,RAW_매출A!$B$2:$B$7000,$A44,RAW_매출A!$A$2:$A$7000,EDATE($E44,Q$1-1))/(INDEX(요약_월별시즈널리티!$F$7:$F$18,MONTH(EDATE($E44,Q$1-1)))/100))),"")</f>
        <v>4064936.3917176812</v>
      </c>
      <c r="R44" cm="1">
        <f t="array" ref="R44">IFERROR(IF($A44="","",IF(SUMIFS(RAW_매출A!$J$2:$J$7000,RAW_매출A!$B$2:$B$7000,$A44,RAW_매출A!$A$2:$A$7000,EDATE($E44,R$1-1))=0,"",SUMIFS(RAW_매출A!$J$2:$J$7000,RAW_매출A!$B$2:$B$7000,$A44,RAW_매출A!$A$2:$A$7000,EDATE($E44,R$1-1))/(INDEX(요약_월별시즈널리티!$F$7:$F$18,MONTH(EDATE($E44,R$1-1)))/100))),"")</f>
        <v>4497848.9572222028</v>
      </c>
      <c r="S44" cm="1">
        <f t="array" ref="S44">IFERROR(IF($A44="","",IF(SUMIFS(RAW_매출A!$J$2:$J$7000,RAW_매출A!$B$2:$B$7000,$A44,RAW_매출A!$A$2:$A$7000,EDATE($E44,S$1-1))=0,"",SUMIFS(RAW_매출A!$J$2:$J$7000,RAW_매출A!$B$2:$B$7000,$A44,RAW_매출A!$A$2:$A$7000,EDATE($E44,S$1-1))/(INDEX(요약_월별시즈널리티!$F$7:$F$18,MONTH(EDATE($E44,S$1-1)))/100))),"")</f>
        <v>5060917.4208923411</v>
      </c>
      <c r="T44" cm="1">
        <f t="array" ref="T44">IFERROR(IF($A44="","",IF(SUMIFS(RAW_매출A!$J$2:$J$7000,RAW_매출A!$B$2:$B$7000,$A44,RAW_매출A!$A$2:$A$7000,EDATE($E44,T$1-1))=0,"",SUMIFS(RAW_매출A!$J$2:$J$7000,RAW_매출A!$B$2:$B$7000,$A44,RAW_매출A!$A$2:$A$7000,EDATE($E44,T$1-1))/(INDEX(요약_월별시즈널리티!$F$7:$F$18,MONTH(EDATE($E44,T$1-1)))/100))),"")</f>
        <v>4964661.8599595251</v>
      </c>
      <c r="U44" cm="1">
        <f t="array" ref="U44">IFERROR(IF($A44="","",IF(SUMIFS(RAW_매출A!$J$2:$J$7000,RAW_매출A!$B$2:$B$7000,$A44,RAW_매출A!$A$2:$A$7000,EDATE($E44,U$1-1))=0,"",SUMIFS(RAW_매출A!$J$2:$J$7000,RAW_매출A!$B$2:$B$7000,$A44,RAW_매출A!$A$2:$A$7000,EDATE($E44,U$1-1))/(INDEX(요약_월별시즈널리티!$F$7:$F$18,MONTH(EDATE($E44,U$1-1)))/100))),"")</f>
        <v>4462285.4736358188</v>
      </c>
      <c r="V44" cm="1">
        <f t="array" ref="V44">IFERROR(IF($A44="","",IF(SUMIFS(RAW_매출A!$J$2:$J$7000,RAW_매출A!$B$2:$B$7000,$A44,RAW_매출A!$A$2:$A$7000,EDATE($E44,V$1-1))=0,"",SUMIFS(RAW_매출A!$J$2:$J$7000,RAW_매출A!$B$2:$B$7000,$A44,RAW_매출A!$A$2:$A$7000,EDATE($E44,V$1-1))/(INDEX(요약_월별시즈널리티!$F$7:$F$18,MONTH(EDATE($E44,V$1-1)))/100))),"")</f>
        <v>4118532.7910168502</v>
      </c>
      <c r="W44" cm="1">
        <f t="array" ref="W44">IFERROR(IF($A44="","",IF(SUMIFS(RAW_매출A!$J$2:$J$7000,RAW_매출A!$B$2:$B$7000,$A44,RAW_매출A!$A$2:$A$7000,EDATE($E44,W$1-1))=0,"",SUMIFS(RAW_매출A!$J$2:$J$7000,RAW_매출A!$B$2:$B$7000,$A44,RAW_매출A!$A$2:$A$7000,EDATE($E44,W$1-1))/(INDEX(요약_월별시즈널리티!$F$7:$F$18,MONTH(EDATE($E44,W$1-1)))/100))),"")</f>
        <v>3962732.0383797633</v>
      </c>
      <c r="X44" cm="1">
        <f t="array" ref="X44">IFERROR(IF($A44="","",IF(SUMIFS(RAW_매출A!$J$2:$J$7000,RAW_매출A!$B$2:$B$7000,$A44,RAW_매출A!$A$2:$A$7000,EDATE($E44,X$1-1))=0,"",SUMIFS(RAW_매출A!$J$2:$J$7000,RAW_매출A!$B$2:$B$7000,$A44,RAW_매출A!$A$2:$A$7000,EDATE($E44,X$1-1))/(INDEX(요약_월별시즈널리티!$F$7:$F$18,MONTH(EDATE($E44,X$1-1)))/100))),"")</f>
        <v>4305158.9251098055</v>
      </c>
      <c r="Y44" cm="1">
        <f t="array" ref="Y44">IFERROR(IF($A44="","",IF(SUMIFS(RAW_매출A!$J$2:$J$7000,RAW_매출A!$B$2:$B$7000,$A44,RAW_매출A!$A$2:$A$7000,EDATE($E44,Y$1-1))=0,"",SUMIFS(RAW_매출A!$J$2:$J$7000,RAW_매출A!$B$2:$B$7000,$A44,RAW_매출A!$A$2:$A$7000,EDATE($E44,Y$1-1))/(INDEX(요약_월별시즈널리티!$F$7:$F$18,MONTH(EDATE($E44,Y$1-1)))/100))),"")</f>
        <v>5011407.3708013995</v>
      </c>
      <c r="Z44" cm="1">
        <f t="array" ref="Z44">IFERROR(IF($A44="","",IF(SUMIFS(RAW_매출A!$J$2:$J$7000,RAW_매출A!$B$2:$B$7000,$A44,RAW_매출A!$A$2:$A$7000,EDATE($E44,Z$1-1))=0,"",SUMIFS(RAW_매출A!$J$2:$J$7000,RAW_매출A!$B$2:$B$7000,$A44,RAW_매출A!$A$2:$A$7000,EDATE($E44,Z$1-1))/(INDEX(요약_월별시즈널리티!$F$7:$F$18,MONTH(EDATE($E44,Z$1-1)))/100))),"")</f>
        <v>4849220.3380526574</v>
      </c>
      <c r="AA44" cm="1">
        <f t="array" ref="AA44">IFERROR(IF($A44="","",IF(SUMIFS(RAW_매출A!$J$2:$J$7000,RAW_매출A!$B$2:$B$7000,$A44,RAW_매출A!$A$2:$A$7000,EDATE($E44,AA$1-1))=0,"",SUMIFS(RAW_매출A!$J$2:$J$7000,RAW_매출A!$B$2:$B$7000,$A44,RAW_매출A!$A$2:$A$7000,EDATE($E44,AA$1-1))/(INDEX(요약_월별시즈널리티!$F$7:$F$18,MONTH(EDATE($E44,AA$1-1)))/100))),"")</f>
        <v>4539803.7837038152</v>
      </c>
      <c r="AB44" cm="1">
        <f t="array" ref="AB44">IFERROR(IF($A44="","",IF(SUMIFS(RAW_매출A!$J$2:$J$7000,RAW_매출A!$B$2:$B$7000,$A44,RAW_매출A!$A$2:$A$7000,EDATE($E44,AB$1-1))=0,"",SUMIFS(RAW_매출A!$J$2:$J$7000,RAW_매출A!$B$2:$B$7000,$A44,RAW_매출A!$A$2:$A$7000,EDATE($E44,AB$1-1))/(INDEX(요약_월별시즈널리티!$F$7:$F$18,MONTH(EDATE($E44,AB$1-1)))/100))),"")</f>
        <v>4897206.3907869123</v>
      </c>
      <c r="AC44" cm="1">
        <f t="array" ref="AC44">IFERROR(IF($A44="","",IF(SUMIFS(RAW_매출A!$J$2:$J$7000,RAW_매출A!$B$2:$B$7000,$A44,RAW_매출A!$A$2:$A$7000,EDATE($E44,AC$1-1))=0,"",SUMIFS(RAW_매출A!$J$2:$J$7000,RAW_매출A!$B$2:$B$7000,$A44,RAW_매출A!$A$2:$A$7000,EDATE($E44,AC$1-1))/(INDEX(요약_월별시즈널리티!$F$7:$F$18,MONTH(EDATE($E44,AC$1-1)))/100))),"")</f>
        <v>4455001.7315406986</v>
      </c>
      <c r="AD44" cm="1">
        <f t="array" ref="AD44">IFERROR(IF($A44="","",IF(SUMIFS(RAW_매출A!$J$2:$J$7000,RAW_매출A!$B$2:$B$7000,$A44,RAW_매출A!$A$2:$A$7000,EDATE($E44,AD$1-1))=0,"",SUMIFS(RAW_매출A!$J$2:$J$7000,RAW_매출A!$B$2:$B$7000,$A44,RAW_매출A!$A$2:$A$7000,EDATE($E44,AD$1-1))/(INDEX(요약_월별시즈널리티!$F$7:$F$18,MONTH(EDATE($E44,AD$1-1)))/100))),"")</f>
        <v>4509718.4294979721</v>
      </c>
      <c r="AE44" cm="1">
        <f t="array" ref="AE44">IFERROR(IF($A44="","",IF(SUMIFS(RAW_매출A!$J$2:$J$7000,RAW_매출A!$B$2:$B$7000,$A44,RAW_매출A!$A$2:$A$7000,EDATE($E44,AE$1-1))=0,"",SUMIFS(RAW_매출A!$J$2:$J$7000,RAW_매출A!$B$2:$B$7000,$A44,RAW_매출A!$A$2:$A$7000,EDATE($E44,AE$1-1))/(INDEX(요약_월별시즈널리티!$F$7:$F$18,MONTH(EDATE($E44,AE$1-1)))/100))),"")</f>
        <v>4938065.2434706762</v>
      </c>
      <c r="AF44" cm="1">
        <f t="array" ref="AF44">IFERROR(IF($A44="","",IF(SUMIFS(RAW_매출A!$J$2:$J$7000,RAW_매출A!$B$2:$B$7000,$A44,RAW_매출A!$A$2:$A$7000,EDATE($E44,AF$1-1))=0,"",SUMIFS(RAW_매출A!$J$2:$J$7000,RAW_매출A!$B$2:$B$7000,$A44,RAW_매출A!$A$2:$A$7000,EDATE($E44,AF$1-1))/(INDEX(요약_월별시즈널리티!$F$7:$F$18,MONTH(EDATE($E44,AF$1-1)))/100))),"")</f>
        <v>4246058.8553587748</v>
      </c>
      <c r="AG44" cm="1">
        <f t="array" ref="AG44">IFERROR(IF($A44="","",IF(SUMIFS(RAW_매출A!$J$2:$J$7000,RAW_매출A!$B$2:$B$7000,$A44,RAW_매출A!$A$2:$A$7000,EDATE($E44,AG$1-1))=0,"",SUMIFS(RAW_매출A!$J$2:$J$7000,RAW_매출A!$B$2:$B$7000,$A44,RAW_매출A!$A$2:$A$7000,EDATE($E44,AG$1-1))/(INDEX(요약_월별시즈널리티!$F$7:$F$18,MONTH(EDATE($E44,AG$1-1)))/100))),"")</f>
        <v>4650852.4411416249</v>
      </c>
      <c r="AH44" cm="1">
        <f t="array" ref="AH44">IFERROR(IF($A44="","",IF(SUMIFS(RAW_매출A!$J$2:$J$7000,RAW_매출A!$B$2:$B$7000,$A44,RAW_매출A!$A$2:$A$7000,EDATE($E44,AH$1-1))=0,"",SUMIFS(RAW_매출A!$J$2:$J$7000,RAW_매출A!$B$2:$B$7000,$A44,RAW_매출A!$A$2:$A$7000,EDATE($E44,AH$1-1))/(INDEX(요약_월별시즈널리티!$F$7:$F$18,MONTH(EDATE($E44,AH$1-1)))/100))),"")</f>
        <v>4514831.7053935975</v>
      </c>
      <c r="AI44" cm="1">
        <f t="array" ref="AI44">IFERROR(IF($A44="","",IF(SUMIFS(RAW_매출A!$J$2:$J$7000,RAW_매출A!$B$2:$B$7000,$A44,RAW_매출A!$A$2:$A$7000,EDATE($E44,AI$1-1))=0,"",SUMIFS(RAW_매출A!$J$2:$J$7000,RAW_매출A!$B$2:$B$7000,$A44,RAW_매출A!$A$2:$A$7000,EDATE($E44,AI$1-1))/(INDEX(요약_월별시즈널리티!$F$7:$F$18,MONTH(EDATE($E44,AI$1-1)))/100))),"")</f>
        <v>4148204.4567841874</v>
      </c>
      <c r="AJ44" cm="1">
        <f t="array" ref="AJ44">IFERROR(IF($A44="","",IF(SUMIFS(RAW_매출A!$J$2:$J$7000,RAW_매출A!$B$2:$B$7000,$A44,RAW_매출A!$A$2:$A$7000,EDATE($E44,AJ$1-1))=0,"",SUMIFS(RAW_매출A!$J$2:$J$7000,RAW_매출A!$B$2:$B$7000,$A44,RAW_매출A!$A$2:$A$7000,EDATE($E44,AJ$1-1))/(INDEX(요약_월별시즈널리티!$F$7:$F$18,MONTH(EDATE($E44,AJ$1-1)))/100))),"")</f>
        <v>4738955.5101434048</v>
      </c>
      <c r="AK44" cm="1">
        <f t="array" ref="AK44">IFERROR(IF($A44="","",IF(SUMIFS(RAW_매출A!$J$2:$J$7000,RAW_매출A!$B$2:$B$7000,$A44,RAW_매출A!$A$2:$A$7000,EDATE($E44,AK$1-1))=0,"",SUMIFS(RAW_매출A!$J$2:$J$7000,RAW_매출A!$B$2:$B$7000,$A44,RAW_매출A!$A$2:$A$7000,EDATE($E44,AK$1-1))/(INDEX(요약_월별시즈널리티!$F$7:$F$18,MONTH(EDATE($E44,AK$1-1)))/100))),"")</f>
        <v>5234684.6342476355</v>
      </c>
      <c r="AL44" cm="1">
        <f t="array" ref="AL44">IFERROR(IF($A44="","",IF(SUMIFS(RAW_매출A!$J$2:$J$7000,RAW_매출A!$B$2:$B$7000,$A44,RAW_매출A!$A$2:$A$7000,EDATE($E44,AL$1-1))=0,"",SUMIFS(RAW_매출A!$J$2:$J$7000,RAW_매출A!$B$2:$B$7000,$A44,RAW_매출A!$A$2:$A$7000,EDATE($E44,AL$1-1))/(INDEX(요약_월별시즈널리티!$F$7:$F$18,MONTH(EDATE($E44,AL$1-1)))/100))),"")</f>
        <v>5750122.0246673636</v>
      </c>
      <c r="AM44" cm="1">
        <f t="array" ref="AM44">IFERROR(IF($A44="","",IF(SUMIFS(RAW_매출A!$J$2:$J$7000,RAW_매출A!$B$2:$B$7000,$A44,RAW_매출A!$A$2:$A$7000,EDATE($E44,AM$1-1))=0,"",SUMIFS(RAW_매출A!$J$2:$J$7000,RAW_매출A!$B$2:$B$7000,$A44,RAW_매출A!$A$2:$A$7000,EDATE($E44,AM$1-1))/(INDEX(요약_월별시즈널리티!$F$7:$F$18,MONTH(EDATE($E44,AM$1-1)))/100))),"")</f>
        <v>5154386.6416690685</v>
      </c>
      <c r="AN44" cm="1">
        <f t="array" ref="AN44">IFERROR(IF($A44="","",IF(SUMIFS(RAW_매출A!$J$2:$J$7000,RAW_매출A!$B$2:$B$7000,$A44,RAW_매출A!$A$2:$A$7000,EDATE($E44,AN$1-1))=0,"",SUMIFS(RAW_매출A!$J$2:$J$7000,RAW_매출A!$B$2:$B$7000,$A44,RAW_매출A!$A$2:$A$7000,EDATE($E44,AN$1-1))/(INDEX(요약_월별시즈널리티!$F$7:$F$18,MONTH(EDATE($E44,AN$1-1)))/100))),"")</f>
        <v>4977931.8505698694</v>
      </c>
      <c r="AO44" cm="1">
        <f t="array" ref="AO44">IFERROR(IF($A44="","",IF(SUMIFS(RAW_매출A!$J$2:$J$7000,RAW_매출A!$B$2:$B$7000,$A44,RAW_매출A!$A$2:$A$7000,EDATE($E44,AO$1-1))=0,"",SUMIFS(RAW_매출A!$J$2:$J$7000,RAW_매출A!$B$2:$B$7000,$A44,RAW_매출A!$A$2:$A$7000,EDATE($E44,AO$1-1))/(INDEX(요약_월별시즈널리티!$F$7:$F$18,MONTH(EDATE($E44,AO$1-1)))/100))),"")</f>
        <v>4745130.622985702</v>
      </c>
      <c r="AP44" cm="1">
        <f t="array" ref="AP44">IFERROR(IF($A44="","",IF(SUMIFS(RAW_매출A!$J$2:$J$7000,RAW_매출A!$B$2:$B$7000,$A44,RAW_매출A!$A$2:$A$7000,EDATE($E44,AP$1-1))=0,"",SUMIFS(RAW_매출A!$J$2:$J$7000,RAW_매출A!$B$2:$B$7000,$A44,RAW_매출A!$A$2:$A$7000,EDATE($E44,AP$1-1))/(INDEX(요약_월별시즈널리티!$F$7:$F$18,MONTH(EDATE($E44,AP$1-1)))/100))),"")</f>
        <v>5270678.0803580759</v>
      </c>
      <c r="AQ44" cm="1">
        <f t="array" ref="AQ44">IFERROR(IF($A44="","",IF(SUMIFS(RAW_매출A!$J$2:$J$7000,RAW_매출A!$B$2:$B$7000,$A44,RAW_매출A!$A$2:$A$7000,EDATE($E44,AQ$1-1))=0,"",SUMIFS(RAW_매출A!$J$2:$J$7000,RAW_매출A!$B$2:$B$7000,$A44,RAW_매출A!$A$2:$A$7000,EDATE($E44,AQ$1-1))/(INDEX(요약_월별시즈널리티!$F$7:$F$18,MONTH(EDATE($E44,AQ$1-1)))/100))),"")</f>
        <v>5428996.3008345459</v>
      </c>
      <c r="AR44" cm="1">
        <f t="array" ref="AR44">IFERROR(IF($A44="","",IF(SUMIFS(RAW_매출A!$J$2:$J$7000,RAW_매출A!$B$2:$B$7000,$A44,RAW_매출A!$A$2:$A$7000,EDATE($E44,AR$1-1))=0,"",SUMIFS(RAW_매출A!$J$2:$J$7000,RAW_매출A!$B$2:$B$7000,$A44,RAW_매출A!$A$2:$A$7000,EDATE($E44,AR$1-1))/(INDEX(요약_월별시즈널리티!$F$7:$F$18,MONTH(EDATE($E44,AR$1-1)))/100))),"")</f>
        <v>5125521.9216057993</v>
      </c>
      <c r="AS44" cm="1">
        <f t="array" ref="AS44">IFERROR(IF($A44="","",IF(SUMIFS(RAW_매출A!$J$2:$J$7000,RAW_매출A!$B$2:$B$7000,$A44,RAW_매출A!$A$2:$A$7000,EDATE($E44,AS$1-1))=0,"",SUMIFS(RAW_매출A!$J$2:$J$7000,RAW_매출A!$B$2:$B$7000,$A44,RAW_매출A!$A$2:$A$7000,EDATE($E44,AS$1-1))/(INDEX(요약_월별시즈널리티!$F$7:$F$18,MONTH(EDATE($E44,AS$1-1)))/100))),"")</f>
        <v>4962816.9130719146</v>
      </c>
      <c r="AT44" cm="1">
        <f t="array" ref="AT44">IFERROR(IF($A44="","",IF(SUMIFS(RAW_매출A!$J$2:$J$7000,RAW_매출A!$B$2:$B$7000,$A44,RAW_매출A!$A$2:$A$7000,EDATE($E44,AT$1-1))=0,"",SUMIFS(RAW_매출A!$J$2:$J$7000,RAW_매출A!$B$2:$B$7000,$A44,RAW_매출A!$A$2:$A$7000,EDATE($E44,AT$1-1))/(INDEX(요약_월별시즈널리티!$F$7:$F$18,MONTH(EDATE($E44,AT$1-1)))/100))),"")</f>
        <v>5020002.5219190326</v>
      </c>
      <c r="AU44" cm="1">
        <f t="array" ref="AU44">IFERROR(IF($A44="","",IF(SUMIFS(RAW_매출A!$J$2:$J$7000,RAW_매출A!$B$2:$B$7000,$A44,RAW_매출A!$A$2:$A$7000,EDATE($E44,AU$1-1))=0,"",SUMIFS(RAW_매출A!$J$2:$J$7000,RAW_매출A!$B$2:$B$7000,$A44,RAW_매출A!$A$2:$A$7000,EDATE($E44,AU$1-1))/(INDEX(요약_월별시즈널리티!$F$7:$F$18,MONTH(EDATE($E44,AU$1-1)))/100))),"")</f>
        <v>4939751.9451688882</v>
      </c>
      <c r="AV44" cm="1">
        <f t="array" ref="AV44">IFERROR(IF($A44="","",IF(SUMIFS(RAW_매출A!$J$2:$J$7000,RAW_매출A!$B$2:$B$7000,$A44,RAW_매출A!$A$2:$A$7000,EDATE($E44,AV$1-1))=0,"",SUMIFS(RAW_매출A!$J$2:$J$7000,RAW_매출A!$B$2:$B$7000,$A44,RAW_매출A!$A$2:$A$7000,EDATE($E44,AV$1-1))/(INDEX(요약_월별시즈널리티!$F$7:$F$18,MONTH(EDATE($E44,AV$1-1)))/100))),"")</f>
        <v>5253801.6523360983</v>
      </c>
      <c r="AW44" cm="1">
        <f t="array" ref="AW44">IFERROR(IF($A44="","",IF(SUMIFS(RAW_매출A!$J$2:$J$7000,RAW_매출A!$B$2:$B$7000,$A44,RAW_매출A!$A$2:$A$7000,EDATE($E44,AW$1-1))=0,"",SUMIFS(RAW_매출A!$J$2:$J$7000,RAW_매출A!$B$2:$B$7000,$A44,RAW_매출A!$A$2:$A$7000,EDATE($E44,AW$1-1))/(INDEX(요약_월별시즈널리티!$F$7:$F$18,MONTH(EDATE($E44,AW$1-1)))/100))),"")</f>
        <v>5846129.282878262</v>
      </c>
      <c r="AX44" cm="1">
        <f t="array" ref="AX44">IFERROR(IF($A44="","",IF(SUMIFS(RAW_매출A!$J$2:$J$7000,RAW_매출A!$B$2:$B$7000,$A44,RAW_매출A!$A$2:$A$7000,EDATE($E44,AX$1-1))=0,"",SUMIFS(RAW_매출A!$J$2:$J$7000,RAW_매출A!$B$2:$B$7000,$A44,RAW_매출A!$A$2:$A$7000,EDATE($E44,AX$1-1))/(INDEX(요약_월별시즈널리티!$F$7:$F$18,MONTH(EDATE($E44,AX$1-1)))/100))),"")</f>
        <v>5838924.9366883161</v>
      </c>
      <c r="AY44" cm="1">
        <f t="array" ref="AY44">IFERROR(IF($A44="","",IF(SUMIFS(RAW_매출A!$J$2:$J$7000,RAW_매출A!$B$2:$B$7000,$A44,RAW_매출A!$A$2:$A$7000,EDATE($E44,AY$1-1))=0,"",SUMIFS(RAW_매출A!$J$2:$J$7000,RAW_매출A!$B$2:$B$7000,$A44,RAW_매출A!$A$2:$A$7000,EDATE($E44,AY$1-1))/(INDEX(요약_월별시즈널리티!$F$7:$F$18,MONTH(EDATE($E44,AY$1-1)))/100))),"")</f>
        <v>6140168.4897014126</v>
      </c>
      <c r="AZ44" cm="1">
        <f t="array" ref="AZ44">IFERROR(IF($A44="","",IF(SUMIFS(RAW_매출A!$J$2:$J$7000,RAW_매출A!$B$2:$B$7000,$A44,RAW_매출A!$A$2:$A$7000,EDATE($E44,AZ$1-1))=0,"",SUMIFS(RAW_매출A!$J$2:$J$7000,RAW_매출A!$B$2:$B$7000,$A44,RAW_매출A!$A$2:$A$7000,EDATE($E44,AZ$1-1))/(INDEX(요약_월별시즈널리티!$F$7:$F$18,MONTH(EDATE($E44,AZ$1-1)))/100))),"")</f>
        <v>5430626.5502641574</v>
      </c>
      <c r="BA44" cm="1">
        <f t="array" ref="BA44">IFERROR(IF($A44="","",IF(SUMIFS(RAW_매출A!$J$2:$J$7000,RAW_매출A!$B$2:$B$7000,$A44,RAW_매출A!$A$2:$A$7000,EDATE($E44,BA$1-1))=0,"",SUMIFS(RAW_매출A!$J$2:$J$7000,RAW_매출A!$B$2:$B$7000,$A44,RAW_매출A!$A$2:$A$7000,EDATE($E44,BA$1-1))/(INDEX(요약_월별시즈널리티!$F$7:$F$18,MONTH(EDATE($E44,BA$1-1)))/100))),"")</f>
        <v>5875181.2315678606</v>
      </c>
      <c r="BB44" cm="1">
        <f t="array" ref="BB44">IFERROR(IF($A44="","",IF(SUMIFS(RAW_매출A!$J$2:$J$7000,RAW_매출A!$B$2:$B$7000,$A44,RAW_매출A!$A$2:$A$7000,EDATE($E44,BB$1-1))=0,"",SUMIFS(RAW_매출A!$J$2:$J$7000,RAW_매출A!$B$2:$B$7000,$A44,RAW_매출A!$A$2:$A$7000,EDATE($E44,BB$1-1))/(INDEX(요약_월별시즈널리티!$F$7:$F$18,MONTH(EDATE($E44,BB$1-1)))/100))),"")</f>
        <v>5628999.9360274188</v>
      </c>
      <c r="BC44" cm="1">
        <f t="array" ref="BC44">IFERROR(IF($A44="","",IF(SUMIFS(RAW_매출A!$J$2:$J$7000,RAW_매출A!$B$2:$B$7000,$A44,RAW_매출A!$A$2:$A$7000,EDATE($E44,BC$1-1))=0,"",SUMIFS(RAW_매출A!$J$2:$J$7000,RAW_매출A!$B$2:$B$7000,$A44,RAW_매출A!$A$2:$A$7000,EDATE($E44,BC$1-1))/(INDEX(요약_월별시즈널리티!$F$7:$F$18,MONTH(EDATE($E44,BC$1-1)))/100))),"")</f>
        <v>5309057.8025819017</v>
      </c>
      <c r="BD44" cm="1">
        <f t="array" ref="BD44">IFERROR(IF($A44="","",IF(SUMIFS(RAW_매출A!$J$2:$J$7000,RAW_매출A!$B$2:$B$7000,$A44,RAW_매출A!$A$2:$A$7000,EDATE($E44,BD$1-1))=0,"",SUMIFS(RAW_매출A!$J$2:$J$7000,RAW_매출A!$B$2:$B$7000,$A44,RAW_매출A!$A$2:$A$7000,EDATE($E44,BD$1-1))/(INDEX(요약_월별시즈널리티!$F$7:$F$18,MONTH(EDATE($E44,BD$1-1)))/100))),"")</f>
        <v>5224203.6651804559</v>
      </c>
      <c r="BE44" cm="1">
        <f t="array" ref="BE44">IFERROR(IF($A44="","",IF(SUMIFS(RAW_매출A!$J$2:$J$7000,RAW_매출A!$B$2:$B$7000,$A44,RAW_매출A!$A$2:$A$7000,EDATE($E44,BE$1-1))=0,"",SUMIFS(RAW_매출A!$J$2:$J$7000,RAW_매출A!$B$2:$B$7000,$A44,RAW_매출A!$A$2:$A$7000,EDATE($E44,BE$1-1))/(INDEX(요약_월별시즈널리티!$F$7:$F$18,MONTH(EDATE($E44,BE$1-1)))/100))),"")</f>
        <v>4824987.2440263573</v>
      </c>
      <c r="BF44" cm="1">
        <f t="array" ref="BF44">IFERROR(IF($A44="","",IF(SUMIFS(RAW_매출A!$J$2:$J$7000,RAW_매출A!$B$2:$B$7000,$A44,RAW_매출A!$A$2:$A$7000,EDATE($E44,BF$1-1))=0,"",SUMIFS(RAW_매출A!$J$2:$J$7000,RAW_매출A!$B$2:$B$7000,$A44,RAW_매출A!$A$2:$A$7000,EDATE($E44,BF$1-1))/(INDEX(요약_월별시즈널리티!$F$7:$F$18,MONTH(EDATE($E44,BF$1-1)))/100))),"")</f>
        <v>5576430.0742594032</v>
      </c>
      <c r="BG44" cm="1">
        <f t="array" ref="BG44">IFERROR(IF($A44="","",IF(SUMIFS(RAW_매출A!$J$2:$J$7000,RAW_매출A!$B$2:$B$7000,$A44,RAW_매출A!$A$2:$A$7000,EDATE($E44,BG$1-1))=0,"",SUMIFS(RAW_매출A!$J$2:$J$7000,RAW_매출A!$B$2:$B$7000,$A44,RAW_매출A!$A$2:$A$7000,EDATE($E44,BG$1-1))/(INDEX(요약_월별시즈널리티!$F$7:$F$18,MONTH(EDATE($E44,BG$1-1)))/100))),"")</f>
        <v>5696865.5329849804</v>
      </c>
      <c r="BH44" cm="1">
        <f t="array" ref="BH44">IFERROR(IF($A44="","",IF(SUMIFS(RAW_매출A!$J$2:$J$7000,RAW_매출A!$B$2:$B$7000,$A44,RAW_매출A!$A$2:$A$7000,EDATE($E44,BH$1-1))=0,"",SUMIFS(RAW_매출A!$J$2:$J$7000,RAW_매출A!$B$2:$B$7000,$A44,RAW_매출A!$A$2:$A$7000,EDATE($E44,BH$1-1))/(INDEX(요약_월별시즈널리티!$F$7:$F$18,MONTH(EDATE($E44,BH$1-1)))/100))),"")</f>
        <v>5399400.5284505542</v>
      </c>
      <c r="BI44" cm="1">
        <f t="array" ref="BI44">IFERROR(IF($A44="","",IF(SUMIFS(RAW_매출A!$J$2:$J$7000,RAW_매출A!$B$2:$B$7000,$A44,RAW_매출A!$A$2:$A$7000,EDATE($E44,BI$1-1))=0,"",SUMIFS(RAW_매출A!$J$2:$J$7000,RAW_매출A!$B$2:$B$7000,$A44,RAW_매출A!$A$2:$A$7000,EDATE($E44,BI$1-1))/(INDEX(요약_월별시즈널리티!$F$7:$F$18,MONTH(EDATE($E44,BI$1-1)))/100))),"")</f>
        <v>6348654.1742115011</v>
      </c>
      <c r="BJ44" cm="1">
        <f t="array" ref="BJ44">IFERROR(IF($A44="","",IF(SUMIFS(RAW_매출A!$J$2:$J$7000,RAW_매출A!$B$2:$B$7000,$A44,RAW_매출A!$A$2:$A$7000,EDATE($E44,BJ$1-1))=0,"",SUMIFS(RAW_매출A!$J$2:$J$7000,RAW_매출A!$B$2:$B$7000,$A44,RAW_매출A!$A$2:$A$7000,EDATE($E44,BJ$1-1))/(INDEX(요약_월별시즈널리티!$F$7:$F$18,MONTH(EDATE($E44,BJ$1-1)))/100))),"")</f>
        <v>6183518.2005024217</v>
      </c>
      <c r="BK44" cm="1">
        <f t="array" ref="BK44">IFERROR(IF($A44="","",IF(SUMIFS(RAW_매출A!$J$2:$J$7000,RAW_매출A!$B$2:$B$7000,$A44,RAW_매출A!$A$2:$A$7000,EDATE($E44,BK$1-1))=0,"",SUMIFS(RAW_매출A!$J$2:$J$7000,RAW_매출A!$B$2:$B$7000,$A44,RAW_매출A!$A$2:$A$7000,EDATE($E44,BK$1-1))/(INDEX(요약_월별시즈널리티!$F$7:$F$18,MONTH(EDATE($E44,BK$1-1)))/100))),"")</f>
        <v>5860405.6800265061</v>
      </c>
      <c r="BL44" cm="1">
        <f t="array" ref="BL44">IFERROR(IF($A44="","",IF(SUMIFS(RAW_매출A!$J$2:$J$7000,RAW_매출A!$B$2:$B$7000,$A44,RAW_매출A!$A$2:$A$7000,EDATE($E44,BL$1-1))=0,"",SUMIFS(RAW_매출A!$J$2:$J$7000,RAW_매출A!$B$2:$B$7000,$A44,RAW_매출A!$A$2:$A$7000,EDATE($E44,BL$1-1))/(INDEX(요약_월별시즈널리티!$F$7:$F$18,MONTH(EDATE($E44,BL$1-1)))/100))),"")</f>
        <v>5333838.9001521133</v>
      </c>
      <c r="BM44" cm="1">
        <f t="array" ref="BM44">IFERROR(IF($A44="","",IF(SUMIFS(RAW_매출A!$J$2:$J$7000,RAW_매출A!$B$2:$B$7000,$A44,RAW_매출A!$A$2:$A$7000,EDATE($E44,BM$1-1))=0,"",SUMIFS(RAW_매출A!$J$2:$J$7000,RAW_매출A!$B$2:$B$7000,$A44,RAW_매출A!$A$2:$A$7000,EDATE($E44,BM$1-1))/(INDEX(요약_월별시즈널리티!$F$7:$F$18,MONTH(EDATE($E44,BM$1-1)))/100))),"")</f>
        <v>5656659.2254991261</v>
      </c>
      <c r="BN44" cm="1">
        <f t="array" ref="BN44">IFERROR(IF($A44="","",IF(SUMIFS(RAW_매출A!$J$2:$J$7000,RAW_매출A!$B$2:$B$7000,$A44,RAW_매출A!$A$2:$A$7000,EDATE($E44,BN$1-1))=0,"",SUMIFS(RAW_매출A!$J$2:$J$7000,RAW_매출A!$B$2:$B$7000,$A44,RAW_매출A!$A$2:$A$7000,EDATE($E44,BN$1-1))/(INDEX(요약_월별시즈널리티!$F$7:$F$18,MONTH(EDATE($E44,BN$1-1)))/100))),"")</f>
        <v>4686349.7976673152</v>
      </c>
    </row>
    <row r="45" spans="1:66" x14ac:dyDescent="0.3">
      <c r="A45" t="str">
        <f>세팅!A46</f>
        <v>(1034) #부천심곡점</v>
      </c>
      <c r="B45" t="str">
        <f>세팅!B46</f>
        <v>150-0</v>
      </c>
      <c r="C45">
        <f t="shared" si="0"/>
        <v>0</v>
      </c>
      <c r="D45" t="str">
        <f t="shared" si="1"/>
        <v>0</v>
      </c>
      <c r="E45" s="1">
        <f>세팅!D46</f>
        <v>44531</v>
      </c>
      <c r="F45">
        <f t="shared" si="2"/>
        <v>3349431.8729910045</v>
      </c>
      <c r="G45" cm="1">
        <f t="array" ref="G45">IFERROR(IF($A45="","",IF(SUMIFS(RAW_매출A!$J$2:$J$7000,RAW_매출A!$B$2:$B$7000,$A45,RAW_매출A!$A$2:$A$7000,EDATE($E45,G$1-1))=0,"",SUMIFS(RAW_매출A!$J$2:$J$7000,RAW_매출A!$B$2:$B$7000,$A45,RAW_매출A!$A$2:$A$7000,EDATE($E45,G$1-1))/(INDEX(요약_월별시즈널리티!$F$7:$F$18,MONTH(EDATE($E45,G$1-1)))/100))),"")</f>
        <v>2287426.5705495076</v>
      </c>
      <c r="H45" cm="1">
        <f t="array" ref="H45">IFERROR(IF($A45="","",IF(SUMIFS(RAW_매출A!$J$2:$J$7000,RAW_매출A!$B$2:$B$7000,$A45,RAW_매출A!$A$2:$A$7000,EDATE($E45,H$1-1))=0,"",SUMIFS(RAW_매출A!$J$2:$J$7000,RAW_매출A!$B$2:$B$7000,$A45,RAW_매출A!$A$2:$A$7000,EDATE($E45,H$1-1))/(INDEX(요약_월별시즈널리티!$F$7:$F$18,MONTH(EDATE($E45,H$1-1)))/100))),"")</f>
        <v>2986587.4348402559</v>
      </c>
      <c r="I45" cm="1">
        <f t="array" ref="I45">IFERROR(IF($A45="","",IF(SUMIFS(RAW_매출A!$J$2:$J$7000,RAW_매출A!$B$2:$B$7000,$A45,RAW_매출A!$A$2:$A$7000,EDATE($E45,I$1-1))=0,"",SUMIFS(RAW_매출A!$J$2:$J$7000,RAW_매출A!$B$2:$B$7000,$A45,RAW_매출A!$A$2:$A$7000,EDATE($E45,I$1-1))/(INDEX(요약_월별시즈널리티!$F$7:$F$18,MONTH(EDATE($E45,I$1-1)))/100))),"")</f>
        <v>2671917.6775202188</v>
      </c>
      <c r="J45" s="28" cm="1">
        <f t="array" ref="J45">IFERROR(IF($A45="","",IF(SUMIFS(RAW_매출A!$J$2:$J$7000,RAW_매출A!$B$2:$B$7000,$A45,RAW_매출A!$A$2:$A$7000,EDATE($E45,J$1-1))=0,"",SUMIFS(RAW_매출A!$J$2:$J$7000,RAW_매출A!$B$2:$B$7000,$A45,RAW_매출A!$A$2:$A$7000,EDATE($E45,J$1-1))/(INDEX(요약_월별시즈널리티!$F$7:$F$18,MONTH(EDATE($E45,J$1-1)))/100))),"")</f>
        <v>3419723.4377403492</v>
      </c>
      <c r="K45" s="28" cm="1">
        <f t="array" ref="K45">IFERROR(IF($A45="","",IF(SUMIFS(RAW_매출A!$J$2:$J$7000,RAW_매출A!$B$2:$B$7000,$A45,RAW_매출A!$A$2:$A$7000,EDATE($E45,K$1-1))=0,"",SUMIFS(RAW_매출A!$J$2:$J$7000,RAW_매출A!$B$2:$B$7000,$A45,RAW_매출A!$A$2:$A$7000,EDATE($E45,K$1-1))/(INDEX(요약_월별시즈널리티!$F$7:$F$18,MONTH(EDATE($E45,K$1-1)))/100))),"")</f>
        <v>3262593.5504578091</v>
      </c>
      <c r="L45" s="28" cm="1">
        <f t="array" ref="L45">IFERROR(IF($A45="","",IF(SUMIFS(RAW_매출A!$J$2:$J$7000,RAW_매출A!$B$2:$B$7000,$A45,RAW_매출A!$A$2:$A$7000,EDATE($E45,L$1-1))=0,"",SUMIFS(RAW_매출A!$J$2:$J$7000,RAW_매출A!$B$2:$B$7000,$A45,RAW_매출A!$A$2:$A$7000,EDATE($E45,L$1-1))/(INDEX(요약_월별시즈널리티!$F$7:$F$18,MONTH(EDATE($E45,L$1-1)))/100))),"")</f>
        <v>2802206.6237504669</v>
      </c>
      <c r="M45" s="28" cm="1">
        <f t="array" ref="M45">IFERROR(IF($A45="","",IF(SUMIFS(RAW_매출A!$J$2:$J$7000,RAW_매출A!$B$2:$B$7000,$A45,RAW_매출A!$A$2:$A$7000,EDATE($E45,M$1-1))=0,"",SUMIFS(RAW_매출A!$J$2:$J$7000,RAW_매출A!$B$2:$B$7000,$A45,RAW_매출A!$A$2:$A$7000,EDATE($E45,M$1-1))/(INDEX(요약_월별시즈널리티!$F$7:$F$18,MONTH(EDATE($E45,M$1-1)))/100))),"")</f>
        <v>3239587.6052342565</v>
      </c>
      <c r="N45" s="28" cm="1">
        <f t="array" ref="N45">IFERROR(IF($A45="","",IF(SUMIFS(RAW_매출A!$J$2:$J$7000,RAW_매출A!$B$2:$B$7000,$A45,RAW_매출A!$A$2:$A$7000,EDATE($E45,N$1-1))=0,"",SUMIFS(RAW_매출A!$J$2:$J$7000,RAW_매출A!$B$2:$B$7000,$A45,RAW_매출A!$A$2:$A$7000,EDATE($E45,N$1-1))/(INDEX(요약_월별시즈널리티!$F$7:$F$18,MONTH(EDATE($E45,N$1-1)))/100))),"")</f>
        <v>3654422.3912040247</v>
      </c>
      <c r="O45" s="28" cm="1">
        <f t="array" ref="O45">IFERROR(IF($A45="","",IF(SUMIFS(RAW_매출A!$J$2:$J$7000,RAW_매출A!$B$2:$B$7000,$A45,RAW_매출A!$A$2:$A$7000,EDATE($E45,O$1-1))=0,"",SUMIFS(RAW_매출A!$J$2:$J$7000,RAW_매출A!$B$2:$B$7000,$A45,RAW_매출A!$A$2:$A$7000,EDATE($E45,O$1-1))/(INDEX(요약_월별시즈널리티!$F$7:$F$18,MONTH(EDATE($E45,O$1-1)))/100))),"")</f>
        <v>3718057.6295591239</v>
      </c>
      <c r="P45" cm="1">
        <f t="array" ref="P45">IFERROR(IF($A45="","",IF(SUMIFS(RAW_매출A!$J$2:$J$7000,RAW_매출A!$B$2:$B$7000,$A45,RAW_매출A!$A$2:$A$7000,EDATE($E45,P$1-1))=0,"",SUMIFS(RAW_매출A!$J$2:$J$7000,RAW_매출A!$B$2:$B$7000,$A45,RAW_매출A!$A$2:$A$7000,EDATE($E45,P$1-1))/(INDEX(요약_월별시즈널리티!$F$7:$F$18,MONTH(EDATE($E45,P$1-1)))/100))),"")</f>
        <v>3813786.8931192919</v>
      </c>
      <c r="Q45" cm="1">
        <f t="array" ref="Q45">IFERROR(IF($A45="","",IF(SUMIFS(RAW_매출A!$J$2:$J$7000,RAW_매출A!$B$2:$B$7000,$A45,RAW_매출A!$A$2:$A$7000,EDATE($E45,Q$1-1))=0,"",SUMIFS(RAW_매출A!$J$2:$J$7000,RAW_매출A!$B$2:$B$7000,$A45,RAW_매출A!$A$2:$A$7000,EDATE($E45,Q$1-1))/(INDEX(요약_월별시즈널리티!$F$7:$F$18,MONTH(EDATE($E45,Q$1-1)))/100))),"")</f>
        <v>3806926.4409655416</v>
      </c>
      <c r="R45" cm="1">
        <f t="array" ref="R45">IFERROR(IF($A45="","",IF(SUMIFS(RAW_매출A!$J$2:$J$7000,RAW_매출A!$B$2:$B$7000,$A45,RAW_매출A!$A$2:$A$7000,EDATE($E45,R$1-1))=0,"",SUMIFS(RAW_매출A!$J$2:$J$7000,RAW_매출A!$B$2:$B$7000,$A45,RAW_매출A!$A$2:$A$7000,EDATE($E45,R$1-1))/(INDEX(요약_월별시즈널리티!$F$7:$F$18,MONTH(EDATE($E45,R$1-1)))/100))),"")</f>
        <v>4130147.0695961853</v>
      </c>
      <c r="S45" cm="1">
        <f t="array" ref="S45">IFERROR(IF($A45="","",IF(SUMIFS(RAW_매출A!$J$2:$J$7000,RAW_매출A!$B$2:$B$7000,$A45,RAW_매출A!$A$2:$A$7000,EDATE($E45,S$1-1))=0,"",SUMIFS(RAW_매출A!$J$2:$J$7000,RAW_매출A!$B$2:$B$7000,$A45,RAW_매출A!$A$2:$A$7000,EDATE($E45,S$1-1))/(INDEX(요약_월별시즈널리티!$F$7:$F$18,MONTH(EDATE($E45,S$1-1)))/100))),"")</f>
        <v>4005348.1453141351</v>
      </c>
      <c r="T45" cm="1">
        <f t="array" ref="T45">IFERROR(IF($A45="","",IF(SUMIFS(RAW_매출A!$J$2:$J$7000,RAW_매출A!$B$2:$B$7000,$A45,RAW_매출A!$A$2:$A$7000,EDATE($E45,T$1-1))=0,"",SUMIFS(RAW_매출A!$J$2:$J$7000,RAW_매출A!$B$2:$B$7000,$A45,RAW_매출A!$A$2:$A$7000,EDATE($E45,T$1-1))/(INDEX(요약_월별시즈널리티!$F$7:$F$18,MONTH(EDATE($E45,T$1-1)))/100))),"")</f>
        <v>4617033.2621804951</v>
      </c>
      <c r="U45" cm="1">
        <f t="array" ref="U45">IFERROR(IF($A45="","",IF(SUMIFS(RAW_매출A!$J$2:$J$7000,RAW_매출A!$B$2:$B$7000,$A45,RAW_매출A!$A$2:$A$7000,EDATE($E45,U$1-1))=0,"",SUMIFS(RAW_매출A!$J$2:$J$7000,RAW_매출A!$B$2:$B$7000,$A45,RAW_매출A!$A$2:$A$7000,EDATE($E45,U$1-1))/(INDEX(요약_월별시즈널리티!$F$7:$F$18,MONTH(EDATE($E45,U$1-1)))/100))),"")</f>
        <v>4389129.900087052</v>
      </c>
      <c r="V45" cm="1">
        <f t="array" ref="V45">IFERROR(IF($A45="","",IF(SUMIFS(RAW_매출A!$J$2:$J$7000,RAW_매출A!$B$2:$B$7000,$A45,RAW_매출A!$A$2:$A$7000,EDATE($E45,V$1-1))=0,"",SUMIFS(RAW_매출A!$J$2:$J$7000,RAW_매출A!$B$2:$B$7000,$A45,RAW_매출A!$A$2:$A$7000,EDATE($E45,V$1-1))/(INDEX(요약_월별시즈널리티!$F$7:$F$18,MONTH(EDATE($E45,V$1-1)))/100))),"")</f>
        <v>4523338.0674823746</v>
      </c>
      <c r="W45" cm="1">
        <f t="array" ref="W45">IFERROR(IF($A45="","",IF(SUMIFS(RAW_매출A!$J$2:$J$7000,RAW_매출A!$B$2:$B$7000,$A45,RAW_매출A!$A$2:$A$7000,EDATE($E45,W$1-1))=0,"",SUMIFS(RAW_매출A!$J$2:$J$7000,RAW_매출A!$B$2:$B$7000,$A45,RAW_매출A!$A$2:$A$7000,EDATE($E45,W$1-1))/(INDEX(요약_월별시즈널리티!$F$7:$F$18,MONTH(EDATE($E45,W$1-1)))/100))),"")</f>
        <v>4772128.5602887999</v>
      </c>
      <c r="X45" cm="1">
        <f t="array" ref="X45">IFERROR(IF($A45="","",IF(SUMIFS(RAW_매출A!$J$2:$J$7000,RAW_매출A!$B$2:$B$7000,$A45,RAW_매출A!$A$2:$A$7000,EDATE($E45,X$1-1))=0,"",SUMIFS(RAW_매출A!$J$2:$J$7000,RAW_매출A!$B$2:$B$7000,$A45,RAW_매출A!$A$2:$A$7000,EDATE($E45,X$1-1))/(INDEX(요약_월별시즈널리티!$F$7:$F$18,MONTH(EDATE($E45,X$1-1)))/100))),"")</f>
        <v>4138014.326429049</v>
      </c>
      <c r="Y45" cm="1">
        <f t="array" ref="Y45">IFERROR(IF($A45="","",IF(SUMIFS(RAW_매출A!$J$2:$J$7000,RAW_매출A!$B$2:$B$7000,$A45,RAW_매출A!$A$2:$A$7000,EDATE($E45,Y$1-1))=0,"",SUMIFS(RAW_매출A!$J$2:$J$7000,RAW_매출A!$B$2:$B$7000,$A45,RAW_매출A!$A$2:$A$7000,EDATE($E45,Y$1-1))/(INDEX(요약_월별시즈널리티!$F$7:$F$18,MONTH(EDATE($E45,Y$1-1)))/100))),"")</f>
        <v>4272328.9839825789</v>
      </c>
      <c r="Z45" cm="1">
        <f t="array" ref="Z45">IFERROR(IF($A45="","",IF(SUMIFS(RAW_매출A!$J$2:$J$7000,RAW_매출A!$B$2:$B$7000,$A45,RAW_매출A!$A$2:$A$7000,EDATE($E45,Z$1-1))=0,"",SUMIFS(RAW_매출A!$J$2:$J$7000,RAW_매출A!$B$2:$B$7000,$A45,RAW_매출A!$A$2:$A$7000,EDATE($E45,Z$1-1))/(INDEX(요약_월별시즈널리티!$F$7:$F$18,MONTH(EDATE($E45,Z$1-1)))/100))),"")</f>
        <v>4352654.5566588845</v>
      </c>
      <c r="AA45" cm="1">
        <f t="array" ref="AA45">IFERROR(IF($A45="","",IF(SUMIFS(RAW_매출A!$J$2:$J$7000,RAW_매출A!$B$2:$B$7000,$A45,RAW_매출A!$A$2:$A$7000,EDATE($E45,AA$1-1))=0,"",SUMIFS(RAW_매출A!$J$2:$J$7000,RAW_매출A!$B$2:$B$7000,$A45,RAW_매출A!$A$2:$A$7000,EDATE($E45,AA$1-1))/(INDEX(요약_월별시즈널리티!$F$7:$F$18,MONTH(EDATE($E45,AA$1-1)))/100))),"")</f>
        <v>4411671.7120034313</v>
      </c>
      <c r="AB45" cm="1">
        <f t="array" ref="AB45">IFERROR(IF($A45="","",IF(SUMIFS(RAW_매출A!$J$2:$J$7000,RAW_매출A!$B$2:$B$7000,$A45,RAW_매출A!$A$2:$A$7000,EDATE($E45,AB$1-1))=0,"",SUMIFS(RAW_매출A!$J$2:$J$7000,RAW_매출A!$B$2:$B$7000,$A45,RAW_매출A!$A$2:$A$7000,EDATE($E45,AB$1-1))/(INDEX(요약_월별시즈널리티!$F$7:$F$18,MONTH(EDATE($E45,AB$1-1)))/100))),"")</f>
        <v>4239161.21229685</v>
      </c>
      <c r="AC45" cm="1">
        <f t="array" ref="AC45">IFERROR(IF($A45="","",IF(SUMIFS(RAW_매출A!$J$2:$J$7000,RAW_매출A!$B$2:$B$7000,$A45,RAW_매출A!$A$2:$A$7000,EDATE($E45,AC$1-1))=0,"",SUMIFS(RAW_매출A!$J$2:$J$7000,RAW_매출A!$B$2:$B$7000,$A45,RAW_매출A!$A$2:$A$7000,EDATE($E45,AC$1-1))/(INDEX(요약_월별시즈널리티!$F$7:$F$18,MONTH(EDATE($E45,AC$1-1)))/100))),"")</f>
        <v>4629542.9825085429</v>
      </c>
      <c r="AD45" cm="1">
        <f t="array" ref="AD45">IFERROR(IF($A45="","",IF(SUMIFS(RAW_매출A!$J$2:$J$7000,RAW_매출A!$B$2:$B$7000,$A45,RAW_매출A!$A$2:$A$7000,EDATE($E45,AD$1-1))=0,"",SUMIFS(RAW_매출A!$J$2:$J$7000,RAW_매출A!$B$2:$B$7000,$A45,RAW_매출A!$A$2:$A$7000,EDATE($E45,AD$1-1))/(INDEX(요약_월별시즈널리티!$F$7:$F$18,MONTH(EDATE($E45,AD$1-1)))/100))),"")</f>
        <v>4937254.6469407603</v>
      </c>
      <c r="AE45" cm="1">
        <f t="array" ref="AE45">IFERROR(IF($A45="","",IF(SUMIFS(RAW_매출A!$J$2:$J$7000,RAW_매출A!$B$2:$B$7000,$A45,RAW_매출A!$A$2:$A$7000,EDATE($E45,AE$1-1))=0,"",SUMIFS(RAW_매출A!$J$2:$J$7000,RAW_매출A!$B$2:$B$7000,$A45,RAW_매출A!$A$2:$A$7000,EDATE($E45,AE$1-1))/(INDEX(요약_월별시즈널리티!$F$7:$F$18,MONTH(EDATE($E45,AE$1-1)))/100))),"")</f>
        <v>5150029.1864952659</v>
      </c>
      <c r="AF45" cm="1">
        <f t="array" ref="AF45">IFERROR(IF($A45="","",IF(SUMIFS(RAW_매출A!$J$2:$J$7000,RAW_매출A!$B$2:$B$7000,$A45,RAW_매출A!$A$2:$A$7000,EDATE($E45,AF$1-1))=0,"",SUMIFS(RAW_매출A!$J$2:$J$7000,RAW_매출A!$B$2:$B$7000,$A45,RAW_매출A!$A$2:$A$7000,EDATE($E45,AF$1-1))/(INDEX(요약_월별시즈널리티!$F$7:$F$18,MONTH(EDATE($E45,AF$1-1)))/100))),"")</f>
        <v>6430736.7184904814</v>
      </c>
      <c r="AG45" cm="1">
        <f t="array" ref="AG45">IFERROR(IF($A45="","",IF(SUMIFS(RAW_매출A!$J$2:$J$7000,RAW_매출A!$B$2:$B$7000,$A45,RAW_매출A!$A$2:$A$7000,EDATE($E45,AG$1-1))=0,"",SUMIFS(RAW_매출A!$J$2:$J$7000,RAW_매출A!$B$2:$B$7000,$A45,RAW_매출A!$A$2:$A$7000,EDATE($E45,AG$1-1))/(INDEX(요약_월별시즈널리티!$F$7:$F$18,MONTH(EDATE($E45,AG$1-1)))/100))),"")</f>
        <v>6198253.4331984837</v>
      </c>
      <c r="AH45" cm="1">
        <f t="array" ref="AH45">IFERROR(IF($A45="","",IF(SUMIFS(RAW_매출A!$J$2:$J$7000,RAW_매출A!$B$2:$B$7000,$A45,RAW_매출A!$A$2:$A$7000,EDATE($E45,AH$1-1))=0,"",SUMIFS(RAW_매출A!$J$2:$J$7000,RAW_매출A!$B$2:$B$7000,$A45,RAW_매출A!$A$2:$A$7000,EDATE($E45,AH$1-1))/(INDEX(요약_월별시즈널리티!$F$7:$F$18,MONTH(EDATE($E45,AH$1-1)))/100))),"")</f>
        <v>6223402.6852007927</v>
      </c>
      <c r="AI45" cm="1">
        <f t="array" ref="AI45">IFERROR(IF($A45="","",IF(SUMIFS(RAW_매출A!$J$2:$J$7000,RAW_매출A!$B$2:$B$7000,$A45,RAW_매출A!$A$2:$A$7000,EDATE($E45,AI$1-1))=0,"",SUMIFS(RAW_매출A!$J$2:$J$7000,RAW_매출A!$B$2:$B$7000,$A45,RAW_매출A!$A$2:$A$7000,EDATE($E45,AI$1-1))/(INDEX(요약_월별시즈널리티!$F$7:$F$18,MONTH(EDATE($E45,AI$1-1)))/100))),"")</f>
        <v>6537570.5315241721</v>
      </c>
      <c r="AJ45" cm="1">
        <f t="array" ref="AJ45">IFERROR(IF($A45="","",IF(SUMIFS(RAW_매출A!$J$2:$J$7000,RAW_매출A!$B$2:$B$7000,$A45,RAW_매출A!$A$2:$A$7000,EDATE($E45,AJ$1-1))=0,"",SUMIFS(RAW_매출A!$J$2:$J$7000,RAW_매출A!$B$2:$B$7000,$A45,RAW_매출A!$A$2:$A$7000,EDATE($E45,AJ$1-1))/(INDEX(요약_월별시즈널리티!$F$7:$F$18,MONTH(EDATE($E45,AJ$1-1)))/100))),"")</f>
        <v>5810274.738646945</v>
      </c>
      <c r="AK45" cm="1">
        <f t="array" ref="AK45">IFERROR(IF($A45="","",IF(SUMIFS(RAW_매출A!$J$2:$J$7000,RAW_매출A!$B$2:$B$7000,$A45,RAW_매출A!$A$2:$A$7000,EDATE($E45,AK$1-1))=0,"",SUMIFS(RAW_매출A!$J$2:$J$7000,RAW_매출A!$B$2:$B$7000,$A45,RAW_매출A!$A$2:$A$7000,EDATE($E45,AK$1-1))/(INDEX(요약_월별시즈널리티!$F$7:$F$18,MONTH(EDATE($E45,AK$1-1)))/100))),"")</f>
        <v>5671087.9172282219</v>
      </c>
      <c r="AL45" cm="1">
        <f t="array" ref="AL45">IFERROR(IF($A45="","",IF(SUMIFS(RAW_매출A!$J$2:$J$7000,RAW_매출A!$B$2:$B$7000,$A45,RAW_매출A!$A$2:$A$7000,EDATE($E45,AL$1-1))=0,"",SUMIFS(RAW_매출A!$J$2:$J$7000,RAW_매출A!$B$2:$B$7000,$A45,RAW_매출A!$A$2:$A$7000,EDATE($E45,AL$1-1))/(INDEX(요약_월별시즈널리티!$F$7:$F$18,MONTH(EDATE($E45,AL$1-1)))/100))),"")</f>
        <v>6490397.0803533262</v>
      </c>
      <c r="AM45" cm="1">
        <f t="array" ref="AM45">IFERROR(IF($A45="","",IF(SUMIFS(RAW_매출A!$J$2:$J$7000,RAW_매출A!$B$2:$B$7000,$A45,RAW_매출A!$A$2:$A$7000,EDATE($E45,AM$1-1))=0,"",SUMIFS(RAW_매출A!$J$2:$J$7000,RAW_매출A!$B$2:$B$7000,$A45,RAW_매출A!$A$2:$A$7000,EDATE($E45,AM$1-1))/(INDEX(요약_월별시즈널리티!$F$7:$F$18,MONTH(EDATE($E45,AM$1-1)))/100))),"")</f>
        <v>6240792.2168137925</v>
      </c>
      <c r="AN45" cm="1">
        <f t="array" ref="AN45">IFERROR(IF($A45="","",IF(SUMIFS(RAW_매출A!$J$2:$J$7000,RAW_매출A!$B$2:$B$7000,$A45,RAW_매출A!$A$2:$A$7000,EDATE($E45,AN$1-1))=0,"",SUMIFS(RAW_매출A!$J$2:$J$7000,RAW_매출A!$B$2:$B$7000,$A45,RAW_매출A!$A$2:$A$7000,EDATE($E45,AN$1-1))/(INDEX(요약_월별시즈널리티!$F$7:$F$18,MONTH(EDATE($E45,AN$1-1)))/100))),"")</f>
        <v>5932458.6224645907</v>
      </c>
      <c r="AO45" cm="1">
        <f t="array" ref="AO45">IFERROR(IF($A45="","",IF(SUMIFS(RAW_매출A!$J$2:$J$7000,RAW_매출A!$B$2:$B$7000,$A45,RAW_매출A!$A$2:$A$7000,EDATE($E45,AO$1-1))=0,"",SUMIFS(RAW_매출A!$J$2:$J$7000,RAW_매출A!$B$2:$B$7000,$A45,RAW_매출A!$A$2:$A$7000,EDATE($E45,AO$1-1))/(INDEX(요약_월별시즈널리티!$F$7:$F$18,MONTH(EDATE($E45,AO$1-1)))/100))),"")</f>
        <v>5296382.301803519</v>
      </c>
      <c r="AP45" cm="1">
        <f t="array" ref="AP45">IFERROR(IF($A45="","",IF(SUMIFS(RAW_매출A!$J$2:$J$7000,RAW_매출A!$B$2:$B$7000,$A45,RAW_매출A!$A$2:$A$7000,EDATE($E45,AP$1-1))=0,"",SUMIFS(RAW_매출A!$J$2:$J$7000,RAW_매출A!$B$2:$B$7000,$A45,RAW_매출A!$A$2:$A$7000,EDATE($E45,AP$1-1))/(INDEX(요약_월별시즈널리티!$F$7:$F$18,MONTH(EDATE($E45,AP$1-1)))/100))),"")</f>
        <v>5906984.36390239</v>
      </c>
      <c r="AQ45" cm="1">
        <f t="array" ref="AQ45">IFERROR(IF($A45="","",IF(SUMIFS(RAW_매출A!$J$2:$J$7000,RAW_매출A!$B$2:$B$7000,$A45,RAW_매출A!$A$2:$A$7000,EDATE($E45,AQ$1-1))=0,"",SUMIFS(RAW_매출A!$J$2:$J$7000,RAW_매출A!$B$2:$B$7000,$A45,RAW_매출A!$A$2:$A$7000,EDATE($E45,AQ$1-1))/(INDEX(요약_월별시즈널리티!$F$7:$F$18,MONTH(EDATE($E45,AQ$1-1)))/100))),"")</f>
        <v>5699482.2799000097</v>
      </c>
      <c r="AR45" cm="1">
        <f t="array" ref="AR45">IFERROR(IF($A45="","",IF(SUMIFS(RAW_매출A!$J$2:$J$7000,RAW_매출A!$B$2:$B$7000,$A45,RAW_매출A!$A$2:$A$7000,EDATE($E45,AR$1-1))=0,"",SUMIFS(RAW_매출A!$J$2:$J$7000,RAW_매출A!$B$2:$B$7000,$A45,RAW_매출A!$A$2:$A$7000,EDATE($E45,AR$1-1))/(INDEX(요약_월별시즈널리티!$F$7:$F$18,MONTH(EDATE($E45,AR$1-1)))/100))),"")</f>
        <v>6199857.5920034191</v>
      </c>
      <c r="AS45" cm="1">
        <f t="array" ref="AS45">IFERROR(IF($A45="","",IF(SUMIFS(RAW_매출A!$J$2:$J$7000,RAW_매출A!$B$2:$B$7000,$A45,RAW_매출A!$A$2:$A$7000,EDATE($E45,AS$1-1))=0,"",SUMIFS(RAW_매출A!$J$2:$J$7000,RAW_매출A!$B$2:$B$7000,$A45,RAW_매출A!$A$2:$A$7000,EDATE($E45,AS$1-1))/(INDEX(요약_월별시즈널리티!$F$7:$F$18,MONTH(EDATE($E45,AS$1-1)))/100))),"")</f>
        <v>6324677.4586487552</v>
      </c>
      <c r="AT45" cm="1">
        <f t="array" ref="AT45">IFERROR(IF($A45="","",IF(SUMIFS(RAW_매출A!$J$2:$J$7000,RAW_매출A!$B$2:$B$7000,$A45,RAW_매출A!$A$2:$A$7000,EDATE($E45,AT$1-1))=0,"",SUMIFS(RAW_매출A!$J$2:$J$7000,RAW_매출A!$B$2:$B$7000,$A45,RAW_매출A!$A$2:$A$7000,EDATE($E45,AT$1-1))/(INDEX(요약_월별시즈널리티!$F$7:$F$18,MONTH(EDATE($E45,AT$1-1)))/100))),"")</f>
        <v>6557389.1566074286</v>
      </c>
      <c r="AU45" cm="1">
        <f t="array" ref="AU45">IFERROR(IF($A45="","",IF(SUMIFS(RAW_매출A!$J$2:$J$7000,RAW_매출A!$B$2:$B$7000,$A45,RAW_매출A!$A$2:$A$7000,EDATE($E45,AU$1-1))=0,"",SUMIFS(RAW_매출A!$J$2:$J$7000,RAW_매출A!$B$2:$B$7000,$A45,RAW_매출A!$A$2:$A$7000,EDATE($E45,AU$1-1))/(INDEX(요약_월별시즈널리티!$F$7:$F$18,MONTH(EDATE($E45,AU$1-1)))/100))),"")</f>
        <v>6446782.8867028002</v>
      </c>
      <c r="AV45" cm="1">
        <f t="array" ref="AV45">IFERROR(IF($A45="","",IF(SUMIFS(RAW_매출A!$J$2:$J$7000,RAW_매출A!$B$2:$B$7000,$A45,RAW_매출A!$A$2:$A$7000,EDATE($E45,AV$1-1))=0,"",SUMIFS(RAW_매출A!$J$2:$J$7000,RAW_매출A!$B$2:$B$7000,$A45,RAW_매출A!$A$2:$A$7000,EDATE($E45,AV$1-1))/(INDEX(요약_월별시즈널리티!$F$7:$F$18,MONTH(EDATE($E45,AV$1-1)))/100))),"")</f>
        <v>6129350.0847503478</v>
      </c>
      <c r="AW45" cm="1">
        <f t="array" ref="AW45">IFERROR(IF($A45="","",IF(SUMIFS(RAW_매출A!$J$2:$J$7000,RAW_매출A!$B$2:$B$7000,$A45,RAW_매출A!$A$2:$A$7000,EDATE($E45,AW$1-1))=0,"",SUMIFS(RAW_매출A!$J$2:$J$7000,RAW_매출A!$B$2:$B$7000,$A45,RAW_매출A!$A$2:$A$7000,EDATE($E45,AW$1-1))/(INDEX(요약_월별시즈널리티!$F$7:$F$18,MONTH(EDATE($E45,AW$1-1)))/100))),"")</f>
        <v>6422775.7590073347</v>
      </c>
      <c r="AX45" cm="1">
        <f t="array" ref="AX45">IFERROR(IF($A45="","",IF(SUMIFS(RAW_매출A!$J$2:$J$7000,RAW_매출A!$B$2:$B$7000,$A45,RAW_매출A!$A$2:$A$7000,EDATE($E45,AX$1-1))=0,"",SUMIFS(RAW_매출A!$J$2:$J$7000,RAW_매출A!$B$2:$B$7000,$A45,RAW_매출A!$A$2:$A$7000,EDATE($E45,AX$1-1))/(INDEX(요약_월별시즈널리티!$F$7:$F$18,MONTH(EDATE($E45,AX$1-1)))/100))),"")</f>
        <v>6423640.3917201543</v>
      </c>
      <c r="AY45" cm="1">
        <f t="array" ref="AY45">IFERROR(IF($A45="","",IF(SUMIFS(RAW_매출A!$J$2:$J$7000,RAW_매출A!$B$2:$B$7000,$A45,RAW_매출A!$A$2:$A$7000,EDATE($E45,AY$1-1))=0,"",SUMIFS(RAW_매출A!$J$2:$J$7000,RAW_매출A!$B$2:$B$7000,$A45,RAW_매출A!$A$2:$A$7000,EDATE($E45,AY$1-1))/(INDEX(요약_월별시즈널리티!$F$7:$F$18,MONTH(EDATE($E45,AY$1-1)))/100))),"")</f>
        <v>6542276.2129482813</v>
      </c>
      <c r="AZ45" cm="1">
        <f t="array" ref="AZ45">IFERROR(IF($A45="","",IF(SUMIFS(RAW_매출A!$J$2:$J$7000,RAW_매출A!$B$2:$B$7000,$A45,RAW_매출A!$A$2:$A$7000,EDATE($E45,AZ$1-1))=0,"",SUMIFS(RAW_매출A!$J$2:$J$7000,RAW_매출A!$B$2:$B$7000,$A45,RAW_매출A!$A$2:$A$7000,EDATE($E45,AZ$1-1))/(INDEX(요약_월별시즈널리티!$F$7:$F$18,MONTH(EDATE($E45,AZ$1-1)))/100))),"")</f>
        <v>5238336.4239625493</v>
      </c>
      <c r="BA45" cm="1">
        <f t="array" ref="BA45">IFERROR(IF($A45="","",IF(SUMIFS(RAW_매출A!$J$2:$J$7000,RAW_매출A!$B$2:$B$7000,$A45,RAW_매출A!$A$2:$A$7000,EDATE($E45,BA$1-1))=0,"",SUMIFS(RAW_매출A!$J$2:$J$7000,RAW_매출A!$B$2:$B$7000,$A45,RAW_매출A!$A$2:$A$7000,EDATE($E45,BA$1-1))/(INDEX(요약_월별시즈널리티!$F$7:$F$18,MONTH(EDATE($E45,BA$1-1)))/100))),"")</f>
        <v>5379517.6994712884</v>
      </c>
      <c r="BB45" cm="1">
        <f t="array" ref="BB45">IFERROR(IF($A45="","",IF(SUMIFS(RAW_매출A!$J$2:$J$7000,RAW_매출A!$B$2:$B$7000,$A45,RAW_매출A!$A$2:$A$7000,EDATE($E45,BB$1-1))=0,"",SUMIFS(RAW_매출A!$J$2:$J$7000,RAW_매출A!$B$2:$B$7000,$A45,RAW_매출A!$A$2:$A$7000,EDATE($E45,BB$1-1))/(INDEX(요약_월별시즈널리티!$F$7:$F$18,MONTH(EDATE($E45,BB$1-1)))/100))),"")</f>
        <v>5343872.4284390975</v>
      </c>
      <c r="BC45" cm="1">
        <f t="array" ref="BC45">IFERROR(IF($A45="","",IF(SUMIFS(RAW_매출A!$J$2:$J$7000,RAW_매출A!$B$2:$B$7000,$A45,RAW_매출A!$A$2:$A$7000,EDATE($E45,BC$1-1))=0,"",SUMIFS(RAW_매출A!$J$2:$J$7000,RAW_매출A!$B$2:$B$7000,$A45,RAW_매출A!$A$2:$A$7000,EDATE($E45,BC$1-1))/(INDEX(요약_월별시즈널리티!$F$7:$F$18,MONTH(EDATE($E45,BC$1-1)))/100))),"")</f>
        <v>5639278.1849642815</v>
      </c>
      <c r="BD45" cm="1">
        <f t="array" ref="BD45">IFERROR(IF($A45="","",IF(SUMIFS(RAW_매출A!$J$2:$J$7000,RAW_매출A!$B$2:$B$7000,$A45,RAW_매출A!$A$2:$A$7000,EDATE($E45,BD$1-1))=0,"",SUMIFS(RAW_매출A!$J$2:$J$7000,RAW_매출A!$B$2:$B$7000,$A45,RAW_매출A!$A$2:$A$7000,EDATE($E45,BD$1-1))/(INDEX(요약_월별시즈널리티!$F$7:$F$18,MONTH(EDATE($E45,BD$1-1)))/100))),"")</f>
        <v>6276381.5485675754</v>
      </c>
      <c r="BE45" cm="1">
        <f t="array" ref="BE45">IFERROR(IF($A45="","",IF(SUMIFS(RAW_매출A!$J$2:$J$7000,RAW_매출A!$B$2:$B$7000,$A45,RAW_매출A!$A$2:$A$7000,EDATE($E45,BE$1-1))=0,"",SUMIFS(RAW_매출A!$J$2:$J$7000,RAW_매출A!$B$2:$B$7000,$A45,RAW_매출A!$A$2:$A$7000,EDATE($E45,BE$1-1))/(INDEX(요약_월별시즈널리티!$F$7:$F$18,MONTH(EDATE($E45,BE$1-1)))/100))),"")</f>
        <v>5205772.6313012484</v>
      </c>
      <c r="BF45" cm="1">
        <f t="array" ref="BF45">IFERROR(IF($A45="","",IF(SUMIFS(RAW_매출A!$J$2:$J$7000,RAW_매출A!$B$2:$B$7000,$A45,RAW_매출A!$A$2:$A$7000,EDATE($E45,BF$1-1))=0,"",SUMIFS(RAW_매출A!$J$2:$J$7000,RAW_매출A!$B$2:$B$7000,$A45,RAW_매출A!$A$2:$A$7000,EDATE($E45,BF$1-1))/(INDEX(요약_월별시즈널리티!$F$7:$F$18,MONTH(EDATE($E45,BF$1-1)))/100))),"")</f>
        <v>4218434.1673518568</v>
      </c>
      <c r="BG45" cm="1">
        <f t="array" ref="BG45">IFERROR(IF($A45="","",IF(SUMIFS(RAW_매출A!$J$2:$J$7000,RAW_매출A!$B$2:$B$7000,$A45,RAW_매출A!$A$2:$A$7000,EDATE($E45,BG$1-1))=0,"",SUMIFS(RAW_매출A!$J$2:$J$7000,RAW_매출A!$B$2:$B$7000,$A45,RAW_매출A!$A$2:$A$7000,EDATE($E45,BG$1-1))/(INDEX(요약_월별시즈널리티!$F$7:$F$18,MONTH(EDATE($E45,BG$1-1)))/100))),"")</f>
        <v>4448470.2438059868</v>
      </c>
      <c r="BH45" cm="1">
        <f t="array" ref="BH45">IFERROR(IF($A45="","",IF(SUMIFS(RAW_매출A!$J$2:$J$7000,RAW_매출A!$B$2:$B$7000,$A45,RAW_매출A!$A$2:$A$7000,EDATE($E45,BH$1-1))=0,"",SUMIFS(RAW_매출A!$J$2:$J$7000,RAW_매출A!$B$2:$B$7000,$A45,RAW_매출A!$A$2:$A$7000,EDATE($E45,BH$1-1))/(INDEX(요약_월별시즈널리티!$F$7:$F$18,MONTH(EDATE($E45,BH$1-1)))/100))),"")</f>
        <v>3856721.2216355111</v>
      </c>
      <c r="BI45" cm="1">
        <f t="array" ref="BI45">IFERROR(IF($A45="","",IF(SUMIFS(RAW_매출A!$J$2:$J$7000,RAW_매출A!$B$2:$B$7000,$A45,RAW_매출A!$A$2:$A$7000,EDATE($E45,BI$1-1))=0,"",SUMIFS(RAW_매출A!$J$2:$J$7000,RAW_매출A!$B$2:$B$7000,$A45,RAW_매출A!$A$2:$A$7000,EDATE($E45,BI$1-1))/(INDEX(요약_월별시즈널리티!$F$7:$F$18,MONTH(EDATE($E45,BI$1-1)))/100))),"")</f>
        <v>3931149.7595836511</v>
      </c>
      <c r="BJ45" t="str" cm="1">
        <f t="array" ref="BJ45">IFERROR(IF($A45="","",IF(SUMIFS(RAW_매출A!$J$2:$J$7000,RAW_매출A!$B$2:$B$7000,$A45,RAW_매출A!$A$2:$A$7000,EDATE($E45,BJ$1-1))=0,"",SUMIFS(RAW_매출A!$J$2:$J$7000,RAW_매출A!$B$2:$B$7000,$A45,RAW_매출A!$A$2:$A$7000,EDATE($E45,BJ$1-1))/(INDEX(요약_월별시즈널리티!$F$7:$F$18,MONTH(EDATE($E45,BJ$1-1)))/100))),"")</f>
        <v/>
      </c>
      <c r="BK45" t="str" cm="1">
        <f t="array" ref="BK45">IFERROR(IF($A45="","",IF(SUMIFS(RAW_매출A!$J$2:$J$7000,RAW_매출A!$B$2:$B$7000,$A45,RAW_매출A!$A$2:$A$7000,EDATE($E45,BK$1-1))=0,"",SUMIFS(RAW_매출A!$J$2:$J$7000,RAW_매출A!$B$2:$B$7000,$A45,RAW_매출A!$A$2:$A$7000,EDATE($E45,BK$1-1))/(INDEX(요약_월별시즈널리티!$F$7:$F$18,MONTH(EDATE($E45,BK$1-1)))/100))),"")</f>
        <v/>
      </c>
      <c r="BL45" t="str" cm="1">
        <f t="array" ref="BL45">IFERROR(IF($A45="","",IF(SUMIFS(RAW_매출A!$J$2:$J$7000,RAW_매출A!$B$2:$B$7000,$A45,RAW_매출A!$A$2:$A$7000,EDATE($E45,BL$1-1))=0,"",SUMIFS(RAW_매출A!$J$2:$J$7000,RAW_매출A!$B$2:$B$7000,$A45,RAW_매출A!$A$2:$A$7000,EDATE($E45,BL$1-1))/(INDEX(요약_월별시즈널리티!$F$7:$F$18,MONTH(EDATE($E45,BL$1-1)))/100))),"")</f>
        <v/>
      </c>
      <c r="BM45" t="str" cm="1">
        <f t="array" ref="BM45">IFERROR(IF($A45="","",IF(SUMIFS(RAW_매출A!$J$2:$J$7000,RAW_매출A!$B$2:$B$7000,$A45,RAW_매출A!$A$2:$A$7000,EDATE($E45,BM$1-1))=0,"",SUMIFS(RAW_매출A!$J$2:$J$7000,RAW_매출A!$B$2:$B$7000,$A45,RAW_매출A!$A$2:$A$7000,EDATE($E45,BM$1-1))/(INDEX(요약_월별시즈널리티!$F$7:$F$18,MONTH(EDATE($E45,BM$1-1)))/100))),"")</f>
        <v/>
      </c>
      <c r="BN45" t="str" cm="1">
        <f t="array" ref="BN45">IFERROR(IF($A45="","",IF(SUMIFS(RAW_매출A!$J$2:$J$7000,RAW_매출A!$B$2:$B$7000,$A45,RAW_매출A!$A$2:$A$7000,EDATE($E45,BN$1-1))=0,"",SUMIFS(RAW_매출A!$J$2:$J$7000,RAW_매출A!$B$2:$B$7000,$A45,RAW_매출A!$A$2:$A$7000,EDATE($E45,BN$1-1))/(INDEX(요약_월별시즈널리티!$F$7:$F$18,MONTH(EDATE($E45,BN$1-1)))/100))),"")</f>
        <v/>
      </c>
    </row>
    <row r="46" spans="1:66" x14ac:dyDescent="0.3">
      <c r="A46" t="str">
        <f>세팅!A47</f>
        <v>(1035) #신촌대현점</v>
      </c>
      <c r="B46" t="str">
        <f>세팅!B47</f>
        <v>150-1</v>
      </c>
      <c r="C46">
        <f t="shared" si="0"/>
        <v>1</v>
      </c>
      <c r="D46" t="str">
        <f t="shared" si="1"/>
        <v>1</v>
      </c>
      <c r="E46" s="1">
        <f>세팅!D47</f>
        <v>44501</v>
      </c>
      <c r="F46">
        <f t="shared" si="2"/>
        <v>2958247.2392774727</v>
      </c>
      <c r="G46" cm="1">
        <f t="array" ref="G46">IFERROR(IF($A46="","",IF(SUMIFS(RAW_매출A!$J$2:$J$7000,RAW_매출A!$B$2:$B$7000,$A46,RAW_매출A!$A$2:$A$7000,EDATE($E46,G$1-1))=0,"",SUMIFS(RAW_매출A!$J$2:$J$7000,RAW_매출A!$B$2:$B$7000,$A46,RAW_매출A!$A$2:$A$7000,EDATE($E46,G$1-1))/(INDEX(요약_월별시즈널리티!$F$7:$F$18,MONTH(EDATE($E46,G$1-1)))/100))),"")</f>
        <v>2077022.1463203663</v>
      </c>
      <c r="H46" cm="1">
        <f t="array" ref="H46">IFERROR(IF($A46="","",IF(SUMIFS(RAW_매출A!$J$2:$J$7000,RAW_매출A!$B$2:$B$7000,$A46,RAW_매출A!$A$2:$A$7000,EDATE($E46,H$1-1))=0,"",SUMIFS(RAW_매출A!$J$2:$J$7000,RAW_매출A!$B$2:$B$7000,$A46,RAW_매출A!$A$2:$A$7000,EDATE($E46,H$1-1))/(INDEX(요약_월별시즈널리티!$F$7:$F$18,MONTH(EDATE($E46,H$1-1)))/100))),"")</f>
        <v>2473584.0967002343</v>
      </c>
      <c r="I46" cm="1">
        <f t="array" ref="I46">IFERROR(IF($A46="","",IF(SUMIFS(RAW_매출A!$J$2:$J$7000,RAW_매출A!$B$2:$B$7000,$A46,RAW_매출A!$A$2:$A$7000,EDATE($E46,I$1-1))=0,"",SUMIFS(RAW_매출A!$J$2:$J$7000,RAW_매출A!$B$2:$B$7000,$A46,RAW_매출A!$A$2:$A$7000,EDATE($E46,I$1-1))/(INDEX(요약_월별시즈널리티!$F$7:$F$18,MONTH(EDATE($E46,I$1-1)))/100))),"")</f>
        <v>3126101.3952716063</v>
      </c>
      <c r="J46" s="28" cm="1">
        <f t="array" ref="J46">IFERROR(IF($A46="","",IF(SUMIFS(RAW_매출A!$J$2:$J$7000,RAW_매출A!$B$2:$B$7000,$A46,RAW_매출A!$A$2:$A$7000,EDATE($E46,J$1-1))=0,"",SUMIFS(RAW_매출A!$J$2:$J$7000,RAW_매출A!$B$2:$B$7000,$A46,RAW_매출A!$A$2:$A$7000,EDATE($E46,J$1-1))/(INDEX(요약_월별시즈널리티!$F$7:$F$18,MONTH(EDATE($E46,J$1-1)))/100))),"")</f>
        <v>3283868.8067173809</v>
      </c>
      <c r="K46" s="28" cm="1">
        <f t="array" ref="K46">IFERROR(IF($A46="","",IF(SUMIFS(RAW_매출A!$J$2:$J$7000,RAW_매출A!$B$2:$B$7000,$A46,RAW_매출A!$A$2:$A$7000,EDATE($E46,K$1-1))=0,"",SUMIFS(RAW_매출A!$J$2:$J$7000,RAW_매출A!$B$2:$B$7000,$A46,RAW_매출A!$A$2:$A$7000,EDATE($E46,K$1-1))/(INDEX(요약_월별시즈널리티!$F$7:$F$18,MONTH(EDATE($E46,K$1-1)))/100))),"")</f>
        <v>3150097.3346142671</v>
      </c>
      <c r="L46" s="28" cm="1">
        <f t="array" ref="L46">IFERROR(IF($A46="","",IF(SUMIFS(RAW_매출A!$J$2:$J$7000,RAW_매출A!$B$2:$B$7000,$A46,RAW_매출A!$A$2:$A$7000,EDATE($E46,L$1-1))=0,"",SUMIFS(RAW_매출A!$J$2:$J$7000,RAW_매출A!$B$2:$B$7000,$A46,RAW_매출A!$A$2:$A$7000,EDATE($E46,L$1-1))/(INDEX(요약_월별시즈널리티!$F$7:$F$18,MONTH(EDATE($E46,L$1-1)))/100))),"")</f>
        <v>2964147.6914399434</v>
      </c>
      <c r="M46" s="28" cm="1">
        <f t="array" ref="M46">IFERROR(IF($A46="","",IF(SUMIFS(RAW_매출A!$J$2:$J$7000,RAW_매출A!$B$2:$B$7000,$A46,RAW_매출A!$A$2:$A$7000,EDATE($E46,M$1-1))=0,"",SUMIFS(RAW_매출A!$J$2:$J$7000,RAW_매출A!$B$2:$B$7000,$A46,RAW_매출A!$A$2:$A$7000,EDATE($E46,M$1-1))/(INDEX(요약_월별시즈널리티!$F$7:$F$18,MONTH(EDATE($E46,M$1-1)))/100))),"")</f>
        <v>2781327.213832933</v>
      </c>
      <c r="N46" s="28" cm="1">
        <f t="array" ref="N46">IFERROR(IF($A46="","",IF(SUMIFS(RAW_매출A!$J$2:$J$7000,RAW_매출A!$B$2:$B$7000,$A46,RAW_매출A!$A$2:$A$7000,EDATE($E46,N$1-1))=0,"",SUMIFS(RAW_매출A!$J$2:$J$7000,RAW_매출A!$B$2:$B$7000,$A46,RAW_매출A!$A$2:$A$7000,EDATE($E46,N$1-1))/(INDEX(요약_월별시즈널리티!$F$7:$F$18,MONTH(EDATE($E46,N$1-1)))/100))),"")</f>
        <v>2545729.3890347946</v>
      </c>
      <c r="O46" s="28" cm="1">
        <f t="array" ref="O46">IFERROR(IF($A46="","",IF(SUMIFS(RAW_매출A!$J$2:$J$7000,RAW_매출A!$B$2:$B$7000,$A46,RAW_매출A!$A$2:$A$7000,EDATE($E46,O$1-1))=0,"",SUMIFS(RAW_매출A!$J$2:$J$7000,RAW_매출A!$B$2:$B$7000,$A46,RAW_매출A!$A$2:$A$7000,EDATE($E46,O$1-1))/(INDEX(요약_월별시즈널리티!$F$7:$F$18,MONTH(EDATE($E46,O$1-1)))/100))),"")</f>
        <v>3024313.0000255173</v>
      </c>
      <c r="P46" cm="1">
        <f t="array" ref="P46">IFERROR(IF($A46="","",IF(SUMIFS(RAW_매출A!$J$2:$J$7000,RAW_매출A!$B$2:$B$7000,$A46,RAW_매출A!$A$2:$A$7000,EDATE($E46,P$1-1))=0,"",SUMIFS(RAW_매출A!$J$2:$J$7000,RAW_매출A!$B$2:$B$7000,$A46,RAW_매출A!$A$2:$A$7000,EDATE($E46,P$1-1))/(INDEX(요약_월별시즈널리티!$F$7:$F$18,MONTH(EDATE($E46,P$1-1)))/100))),"")</f>
        <v>3821149.1829260932</v>
      </c>
      <c r="Q46" cm="1">
        <f t="array" ref="Q46">IFERROR(IF($A46="","",IF(SUMIFS(RAW_매출A!$J$2:$J$7000,RAW_매출A!$B$2:$B$7000,$A46,RAW_매출A!$A$2:$A$7000,EDATE($E46,Q$1-1))=0,"",SUMIFS(RAW_매출A!$J$2:$J$7000,RAW_매출A!$B$2:$B$7000,$A46,RAW_매출A!$A$2:$A$7000,EDATE($E46,Q$1-1))/(INDEX(요약_월별시즈널리티!$F$7:$F$18,MONTH(EDATE($E46,Q$1-1)))/100))),"")</f>
        <v>3190447.2210321683</v>
      </c>
      <c r="R46" cm="1">
        <f t="array" ref="R46">IFERROR(IF($A46="","",IF(SUMIFS(RAW_매출A!$J$2:$J$7000,RAW_매출A!$B$2:$B$7000,$A46,RAW_매출A!$A$2:$A$7000,EDATE($E46,R$1-1))=0,"",SUMIFS(RAW_매출A!$J$2:$J$7000,RAW_매출A!$B$2:$B$7000,$A46,RAW_매출A!$A$2:$A$7000,EDATE($E46,R$1-1))/(INDEX(요약_월별시즈널리티!$F$7:$F$18,MONTH(EDATE($E46,R$1-1)))/100))),"")</f>
        <v>2821499.4744373756</v>
      </c>
      <c r="S46" cm="1">
        <f t="array" ref="S46">IFERROR(IF($A46="","",IF(SUMIFS(RAW_매출A!$J$2:$J$7000,RAW_매출A!$B$2:$B$7000,$A46,RAW_매출A!$A$2:$A$7000,EDATE($E46,S$1-1))=0,"",SUMIFS(RAW_매출A!$J$2:$J$7000,RAW_매출A!$B$2:$B$7000,$A46,RAW_매출A!$A$2:$A$7000,EDATE($E46,S$1-1))/(INDEX(요약_월별시즈널리티!$F$7:$F$18,MONTH(EDATE($E46,S$1-1)))/100))),"")</f>
        <v>3115187.4397258856</v>
      </c>
      <c r="T46" cm="1">
        <f t="array" ref="T46">IFERROR(IF($A46="","",IF(SUMIFS(RAW_매출A!$J$2:$J$7000,RAW_매출A!$B$2:$B$7000,$A46,RAW_매출A!$A$2:$A$7000,EDATE($E46,T$1-1))=0,"",SUMIFS(RAW_매출A!$J$2:$J$7000,RAW_매출A!$B$2:$B$7000,$A46,RAW_매출A!$A$2:$A$7000,EDATE($E46,T$1-1))/(INDEX(요약_월별시즈널리티!$F$7:$F$18,MONTH(EDATE($E46,T$1-1)))/100))),"")</f>
        <v>2615747.4393470515</v>
      </c>
      <c r="U46" cm="1">
        <f t="array" ref="U46">IFERROR(IF($A46="","",IF(SUMIFS(RAW_매출A!$J$2:$J$7000,RAW_매출A!$B$2:$B$7000,$A46,RAW_매출A!$A$2:$A$7000,EDATE($E46,U$1-1))=0,"",SUMIFS(RAW_매출A!$J$2:$J$7000,RAW_매출A!$B$2:$B$7000,$A46,RAW_매출A!$A$2:$A$7000,EDATE($E46,U$1-1))/(INDEX(요약_월별시즈널리티!$F$7:$F$18,MONTH(EDATE($E46,U$1-1)))/100))),"")</f>
        <v>3785442.1751999254</v>
      </c>
      <c r="V46" cm="1">
        <f t="array" ref="V46">IFERROR(IF($A46="","",IF(SUMIFS(RAW_매출A!$J$2:$J$7000,RAW_매출A!$B$2:$B$7000,$A46,RAW_매출A!$A$2:$A$7000,EDATE($E46,V$1-1))=0,"",SUMIFS(RAW_매출A!$J$2:$J$7000,RAW_매출A!$B$2:$B$7000,$A46,RAW_매출A!$A$2:$A$7000,EDATE($E46,V$1-1))/(INDEX(요약_월별시즈널리티!$F$7:$F$18,MONTH(EDATE($E46,V$1-1)))/100))),"")</f>
        <v>3750959.0734194415</v>
      </c>
      <c r="W46" cm="1">
        <f t="array" ref="W46">IFERROR(IF($A46="","",IF(SUMIFS(RAW_매출A!$J$2:$J$7000,RAW_매출A!$B$2:$B$7000,$A46,RAW_매출A!$A$2:$A$7000,EDATE($E46,W$1-1))=0,"",SUMIFS(RAW_매출A!$J$2:$J$7000,RAW_매출A!$B$2:$B$7000,$A46,RAW_매출A!$A$2:$A$7000,EDATE($E46,W$1-1))/(INDEX(요약_월별시즈널리티!$F$7:$F$18,MONTH(EDATE($E46,W$1-1)))/100))),"")</f>
        <v>3509358.6804208141</v>
      </c>
      <c r="X46" cm="1">
        <f t="array" ref="X46">IFERROR(IF($A46="","",IF(SUMIFS(RAW_매출A!$J$2:$J$7000,RAW_매출A!$B$2:$B$7000,$A46,RAW_매출A!$A$2:$A$7000,EDATE($E46,X$1-1))=0,"",SUMIFS(RAW_매출A!$J$2:$J$7000,RAW_매출A!$B$2:$B$7000,$A46,RAW_매출A!$A$2:$A$7000,EDATE($E46,X$1-1))/(INDEX(요약_월별시즈널리티!$F$7:$F$18,MONTH(EDATE($E46,X$1-1)))/100))),"")</f>
        <v>3757723.5207311991</v>
      </c>
      <c r="Y46" cm="1">
        <f t="array" ref="Y46">IFERROR(IF($A46="","",IF(SUMIFS(RAW_매출A!$J$2:$J$7000,RAW_매출A!$B$2:$B$7000,$A46,RAW_매출A!$A$2:$A$7000,EDATE($E46,Y$1-1))=0,"",SUMIFS(RAW_매출A!$J$2:$J$7000,RAW_매출A!$B$2:$B$7000,$A46,RAW_매출A!$A$2:$A$7000,EDATE($E46,Y$1-1))/(INDEX(요약_월별시즈널리티!$F$7:$F$18,MONTH(EDATE($E46,Y$1-1)))/100))),"")</f>
        <v>3837066.1043904144</v>
      </c>
      <c r="Z46" cm="1">
        <f t="array" ref="Z46">IFERROR(IF($A46="","",IF(SUMIFS(RAW_매출A!$J$2:$J$7000,RAW_매출A!$B$2:$B$7000,$A46,RAW_매출A!$A$2:$A$7000,EDATE($E46,Z$1-1))=0,"",SUMIFS(RAW_매출A!$J$2:$J$7000,RAW_매출A!$B$2:$B$7000,$A46,RAW_매출A!$A$2:$A$7000,EDATE($E46,Z$1-1))/(INDEX(요약_월별시즈널리티!$F$7:$F$18,MONTH(EDATE($E46,Z$1-1)))/100))),"")</f>
        <v>3571154.5029049376</v>
      </c>
      <c r="AA46" cm="1">
        <f t="array" ref="AA46">IFERROR(IF($A46="","",IF(SUMIFS(RAW_매출A!$J$2:$J$7000,RAW_매출A!$B$2:$B$7000,$A46,RAW_매출A!$A$2:$A$7000,EDATE($E46,AA$1-1))=0,"",SUMIFS(RAW_매출A!$J$2:$J$7000,RAW_매출A!$B$2:$B$7000,$A46,RAW_매출A!$A$2:$A$7000,EDATE($E46,AA$1-1))/(INDEX(요약_월별시즈널리티!$F$7:$F$18,MONTH(EDATE($E46,AA$1-1)))/100))),"")</f>
        <v>1519889.6911187335</v>
      </c>
      <c r="AB46" cm="1">
        <f t="array" ref="AB46">IFERROR(IF($A46="","",IF(SUMIFS(RAW_매출A!$J$2:$J$7000,RAW_매출A!$B$2:$B$7000,$A46,RAW_매출A!$A$2:$A$7000,EDATE($E46,AB$1-1))=0,"",SUMIFS(RAW_매출A!$J$2:$J$7000,RAW_매출A!$B$2:$B$7000,$A46,RAW_매출A!$A$2:$A$7000,EDATE($E46,AB$1-1))/(INDEX(요약_월별시즈널리티!$F$7:$F$18,MONTH(EDATE($E46,AB$1-1)))/100))),"")</f>
        <v>1984532.0014687995</v>
      </c>
      <c r="AC46" cm="1">
        <f t="array" ref="AC46">IFERROR(IF($A46="","",IF(SUMIFS(RAW_매출A!$J$2:$J$7000,RAW_매출A!$B$2:$B$7000,$A46,RAW_매출A!$A$2:$A$7000,EDATE($E46,AC$1-1))=0,"",SUMIFS(RAW_매출A!$J$2:$J$7000,RAW_매출A!$B$2:$B$7000,$A46,RAW_매출A!$A$2:$A$7000,EDATE($E46,AC$1-1))/(INDEX(요약_월별시즈널리티!$F$7:$F$18,MONTH(EDATE($E46,AC$1-1)))/100))),"")</f>
        <v>2668402.3680363526</v>
      </c>
      <c r="AD46" cm="1">
        <f t="array" ref="AD46">IFERROR(IF($A46="","",IF(SUMIFS(RAW_매출A!$J$2:$J$7000,RAW_매출A!$B$2:$B$7000,$A46,RAW_매출A!$A$2:$A$7000,EDATE($E46,AD$1-1))=0,"",SUMIFS(RAW_매출A!$J$2:$J$7000,RAW_매출A!$B$2:$B$7000,$A46,RAW_매출A!$A$2:$A$7000,EDATE($E46,AD$1-1))/(INDEX(요약_월별시즈널리티!$F$7:$F$18,MONTH(EDATE($E46,AD$1-1)))/100))),"")</f>
        <v>3047037.7629489708</v>
      </c>
      <c r="AE46" cm="1">
        <f t="array" ref="AE46">IFERROR(IF($A46="","",IF(SUMIFS(RAW_매출A!$J$2:$J$7000,RAW_매출A!$B$2:$B$7000,$A46,RAW_매출A!$A$2:$A$7000,EDATE($E46,AE$1-1))=0,"",SUMIFS(RAW_매출A!$J$2:$J$7000,RAW_매출A!$B$2:$B$7000,$A46,RAW_매출A!$A$2:$A$7000,EDATE($E46,AE$1-1))/(INDEX(요약_월별시즈널리티!$F$7:$F$18,MONTH(EDATE($E46,AE$1-1)))/100))),"")</f>
        <v>3218441.1164657902</v>
      </c>
      <c r="AF46" cm="1">
        <f t="array" ref="AF46">IFERROR(IF($A46="","",IF(SUMIFS(RAW_매출A!$J$2:$J$7000,RAW_매출A!$B$2:$B$7000,$A46,RAW_매출A!$A$2:$A$7000,EDATE($E46,AF$1-1))=0,"",SUMIFS(RAW_매출A!$J$2:$J$7000,RAW_매출A!$B$2:$B$7000,$A46,RAW_매출A!$A$2:$A$7000,EDATE($E46,AF$1-1))/(INDEX(요약_월별시즈널리티!$F$7:$F$18,MONTH(EDATE($E46,AF$1-1)))/100))),"")</f>
        <v>3271498.8415082716</v>
      </c>
      <c r="AG46" cm="1">
        <f t="array" ref="AG46">IFERROR(IF($A46="","",IF(SUMIFS(RAW_매출A!$J$2:$J$7000,RAW_매출A!$B$2:$B$7000,$A46,RAW_매출A!$A$2:$A$7000,EDATE($E46,AG$1-1))=0,"",SUMIFS(RAW_매출A!$J$2:$J$7000,RAW_매출A!$B$2:$B$7000,$A46,RAW_매출A!$A$2:$A$7000,EDATE($E46,AG$1-1))/(INDEX(요약_월별시즈널리티!$F$7:$F$18,MONTH(EDATE($E46,AG$1-1)))/100))),"")</f>
        <v>3222607.7056959695</v>
      </c>
      <c r="AH46" cm="1">
        <f t="array" ref="AH46">IFERROR(IF($A46="","",IF(SUMIFS(RAW_매출A!$J$2:$J$7000,RAW_매출A!$B$2:$B$7000,$A46,RAW_매출A!$A$2:$A$7000,EDATE($E46,AH$1-1))=0,"",SUMIFS(RAW_매출A!$J$2:$J$7000,RAW_매출A!$B$2:$B$7000,$A46,RAW_매출A!$A$2:$A$7000,EDATE($E46,AH$1-1))/(INDEX(요약_월별시즈널리티!$F$7:$F$18,MONTH(EDATE($E46,AH$1-1)))/100))),"")</f>
        <v>3371010.7424279889</v>
      </c>
      <c r="AI46" cm="1">
        <f t="array" ref="AI46">IFERROR(IF($A46="","",IF(SUMIFS(RAW_매출A!$J$2:$J$7000,RAW_매출A!$B$2:$B$7000,$A46,RAW_매출A!$A$2:$A$7000,EDATE($E46,AI$1-1))=0,"",SUMIFS(RAW_매출A!$J$2:$J$7000,RAW_매출A!$B$2:$B$7000,$A46,RAW_매출A!$A$2:$A$7000,EDATE($E46,AI$1-1))/(INDEX(요약_월별시즈널리티!$F$7:$F$18,MONTH(EDATE($E46,AI$1-1)))/100))),"")</f>
        <v>3753926.0216723923</v>
      </c>
      <c r="AJ46" cm="1">
        <f t="array" ref="AJ46">IFERROR(IF($A46="","",IF(SUMIFS(RAW_매출A!$J$2:$J$7000,RAW_매출A!$B$2:$B$7000,$A46,RAW_매출A!$A$2:$A$7000,EDATE($E46,AJ$1-1))=0,"",SUMIFS(RAW_매출A!$J$2:$J$7000,RAW_매출A!$B$2:$B$7000,$A46,RAW_매출A!$A$2:$A$7000,EDATE($E46,AJ$1-1))/(INDEX(요약_월별시즈널리티!$F$7:$F$18,MONTH(EDATE($E46,AJ$1-1)))/100))),"")</f>
        <v>3696013.6217571925</v>
      </c>
      <c r="AK46" cm="1">
        <f t="array" ref="AK46">IFERROR(IF($A46="","",IF(SUMIFS(RAW_매출A!$J$2:$J$7000,RAW_매출A!$B$2:$B$7000,$A46,RAW_매출A!$A$2:$A$7000,EDATE($E46,AK$1-1))=0,"",SUMIFS(RAW_매출A!$J$2:$J$7000,RAW_매출A!$B$2:$B$7000,$A46,RAW_매출A!$A$2:$A$7000,EDATE($E46,AK$1-1))/(INDEX(요약_월별시즈널리티!$F$7:$F$18,MONTH(EDATE($E46,AK$1-1)))/100))),"")</f>
        <v>3960729.1549474443</v>
      </c>
      <c r="AL46" cm="1">
        <f t="array" ref="AL46">IFERROR(IF($A46="","",IF(SUMIFS(RAW_매출A!$J$2:$J$7000,RAW_매출A!$B$2:$B$7000,$A46,RAW_매출A!$A$2:$A$7000,EDATE($E46,AL$1-1))=0,"",SUMIFS(RAW_매출A!$J$2:$J$7000,RAW_매출A!$B$2:$B$7000,$A46,RAW_매출A!$A$2:$A$7000,EDATE($E46,AL$1-1))/(INDEX(요약_월별시즈널리티!$F$7:$F$18,MONTH(EDATE($E46,AL$1-1)))/100))),"")</f>
        <v>4318833.9655220695</v>
      </c>
      <c r="AM46" cm="1">
        <f t="array" ref="AM46">IFERROR(IF($A46="","",IF(SUMIFS(RAW_매출A!$J$2:$J$7000,RAW_매출A!$B$2:$B$7000,$A46,RAW_매출A!$A$2:$A$7000,EDATE($E46,AM$1-1))=0,"",SUMIFS(RAW_매출A!$J$2:$J$7000,RAW_매출A!$B$2:$B$7000,$A46,RAW_매출A!$A$2:$A$7000,EDATE($E46,AM$1-1))/(INDEX(요약_월별시즈널리티!$F$7:$F$18,MONTH(EDATE($E46,AM$1-1)))/100))),"")</f>
        <v>4403333.4681069357</v>
      </c>
      <c r="AN46" cm="1">
        <f t="array" ref="AN46">IFERROR(IF($A46="","",IF(SUMIFS(RAW_매출A!$J$2:$J$7000,RAW_매출A!$B$2:$B$7000,$A46,RAW_매출A!$A$2:$A$7000,EDATE($E46,AN$1-1))=0,"",SUMIFS(RAW_매출A!$J$2:$J$7000,RAW_매출A!$B$2:$B$7000,$A46,RAW_매출A!$A$2:$A$7000,EDATE($E46,AN$1-1))/(INDEX(요약_월별시즈널리티!$F$7:$F$18,MONTH(EDATE($E46,AN$1-1)))/100))),"")</f>
        <v>4074713.2459841105</v>
      </c>
      <c r="AO46" cm="1">
        <f t="array" ref="AO46">IFERROR(IF($A46="","",IF(SUMIFS(RAW_매출A!$J$2:$J$7000,RAW_매출A!$B$2:$B$7000,$A46,RAW_매출A!$A$2:$A$7000,EDATE($E46,AO$1-1))=0,"",SUMIFS(RAW_매출A!$J$2:$J$7000,RAW_매출A!$B$2:$B$7000,$A46,RAW_매출A!$A$2:$A$7000,EDATE($E46,AO$1-1))/(INDEX(요약_월별시즈널리티!$F$7:$F$18,MONTH(EDATE($E46,AO$1-1)))/100))),"")</f>
        <v>3797407.1353486604</v>
      </c>
      <c r="AP46" cm="1">
        <f t="array" ref="AP46">IFERROR(IF($A46="","",IF(SUMIFS(RAW_매출A!$J$2:$J$7000,RAW_매출A!$B$2:$B$7000,$A46,RAW_매출A!$A$2:$A$7000,EDATE($E46,AP$1-1))=0,"",SUMIFS(RAW_매출A!$J$2:$J$7000,RAW_매출A!$B$2:$B$7000,$A46,RAW_매출A!$A$2:$A$7000,EDATE($E46,AP$1-1))/(INDEX(요약_월별시즈널리티!$F$7:$F$18,MONTH(EDATE($E46,AP$1-1)))/100))),"")</f>
        <v>3699438.6869570045</v>
      </c>
      <c r="AQ46" cm="1">
        <f t="array" ref="AQ46">IFERROR(IF($A46="","",IF(SUMIFS(RAW_매출A!$J$2:$J$7000,RAW_매출A!$B$2:$B$7000,$A46,RAW_매출A!$A$2:$A$7000,EDATE($E46,AQ$1-1))=0,"",SUMIFS(RAW_매출A!$J$2:$J$7000,RAW_매출A!$B$2:$B$7000,$A46,RAW_매출A!$A$2:$A$7000,EDATE($E46,AQ$1-1))/(INDEX(요약_월별시즈널리티!$F$7:$F$18,MONTH(EDATE($E46,AQ$1-1)))/100))),"")</f>
        <v>4459934.5106068477</v>
      </c>
      <c r="AR46" cm="1">
        <f t="array" ref="AR46">IFERROR(IF($A46="","",IF(SUMIFS(RAW_매출A!$J$2:$J$7000,RAW_매출A!$B$2:$B$7000,$A46,RAW_매출A!$A$2:$A$7000,EDATE($E46,AR$1-1))=0,"",SUMIFS(RAW_매출A!$J$2:$J$7000,RAW_매출A!$B$2:$B$7000,$A46,RAW_매출A!$A$2:$A$7000,EDATE($E46,AR$1-1))/(INDEX(요약_월별시즈널리티!$F$7:$F$18,MONTH(EDATE($E46,AR$1-1)))/100))),"")</f>
        <v>3360290.4459183835</v>
      </c>
      <c r="AS46" cm="1">
        <f t="array" ref="AS46">IFERROR(IF($A46="","",IF(SUMIFS(RAW_매출A!$J$2:$J$7000,RAW_매출A!$B$2:$B$7000,$A46,RAW_매출A!$A$2:$A$7000,EDATE($E46,AS$1-1))=0,"",SUMIFS(RAW_매출A!$J$2:$J$7000,RAW_매출A!$B$2:$B$7000,$A46,RAW_매출A!$A$2:$A$7000,EDATE($E46,AS$1-1))/(INDEX(요약_월별시즈널리티!$F$7:$F$18,MONTH(EDATE($E46,AS$1-1)))/100))),"")</f>
        <v>3743423.2068022946</v>
      </c>
      <c r="AT46" cm="1">
        <f t="array" ref="AT46">IFERROR(IF($A46="","",IF(SUMIFS(RAW_매출A!$J$2:$J$7000,RAW_매출A!$B$2:$B$7000,$A46,RAW_매출A!$A$2:$A$7000,EDATE($E46,AT$1-1))=0,"",SUMIFS(RAW_매출A!$J$2:$J$7000,RAW_매출A!$B$2:$B$7000,$A46,RAW_매출A!$A$2:$A$7000,EDATE($E46,AT$1-1))/(INDEX(요약_월별시즈널리티!$F$7:$F$18,MONTH(EDATE($E46,AT$1-1)))/100))),"")</f>
        <v>3751789.5615746141</v>
      </c>
      <c r="AU46" cm="1">
        <f t="array" ref="AU46">IFERROR(IF($A46="","",IF(SUMIFS(RAW_매출A!$J$2:$J$7000,RAW_매출A!$B$2:$B$7000,$A46,RAW_매출A!$A$2:$A$7000,EDATE($E46,AU$1-1))=0,"",SUMIFS(RAW_매출A!$J$2:$J$7000,RAW_매출A!$B$2:$B$7000,$A46,RAW_매출A!$A$2:$A$7000,EDATE($E46,AU$1-1))/(INDEX(요약_월별시즈널리티!$F$7:$F$18,MONTH(EDATE($E46,AU$1-1)))/100))),"")</f>
        <v>4320552.4811427006</v>
      </c>
      <c r="AV46" cm="1">
        <f t="array" ref="AV46">IFERROR(IF($A46="","",IF(SUMIFS(RAW_매출A!$J$2:$J$7000,RAW_매출A!$B$2:$B$7000,$A46,RAW_매출A!$A$2:$A$7000,EDATE($E46,AV$1-1))=0,"",SUMIFS(RAW_매출A!$J$2:$J$7000,RAW_매출A!$B$2:$B$7000,$A46,RAW_매출A!$A$2:$A$7000,EDATE($E46,AV$1-1))/(INDEX(요약_월별시즈널리티!$F$7:$F$18,MONTH(EDATE($E46,AV$1-1)))/100))),"")</f>
        <v>4251713.5936263958</v>
      </c>
      <c r="AW46" cm="1">
        <f t="array" ref="AW46">IFERROR(IF($A46="","",IF(SUMIFS(RAW_매출A!$J$2:$J$7000,RAW_매출A!$B$2:$B$7000,$A46,RAW_매출A!$A$2:$A$7000,EDATE($E46,AW$1-1))=0,"",SUMIFS(RAW_매출A!$J$2:$J$7000,RAW_매출A!$B$2:$B$7000,$A46,RAW_매출A!$A$2:$A$7000,EDATE($E46,AW$1-1))/(INDEX(요약_월별시즈널리티!$F$7:$F$18,MONTH(EDATE($E46,AW$1-1)))/100))),"")</f>
        <v>4777351.3487448059</v>
      </c>
      <c r="AX46" cm="1">
        <f t="array" ref="AX46">IFERROR(IF($A46="","",IF(SUMIFS(RAW_매출A!$J$2:$J$7000,RAW_매출A!$B$2:$B$7000,$A46,RAW_매출A!$A$2:$A$7000,EDATE($E46,AX$1-1))=0,"",SUMIFS(RAW_매출A!$J$2:$J$7000,RAW_매출A!$B$2:$B$7000,$A46,RAW_매출A!$A$2:$A$7000,EDATE($E46,AX$1-1))/(INDEX(요약_월별시즈널리티!$F$7:$F$18,MONTH(EDATE($E46,AX$1-1)))/100))),"")</f>
        <v>5282061.0988520524</v>
      </c>
      <c r="AY46" cm="1">
        <f t="array" ref="AY46">IFERROR(IF($A46="","",IF(SUMIFS(RAW_매출A!$J$2:$J$7000,RAW_매출A!$B$2:$B$7000,$A46,RAW_매출A!$A$2:$A$7000,EDATE($E46,AY$1-1))=0,"",SUMIFS(RAW_매출A!$J$2:$J$7000,RAW_매출A!$B$2:$B$7000,$A46,RAW_매출A!$A$2:$A$7000,EDATE($E46,AY$1-1))/(INDEX(요약_월별시즈널리티!$F$7:$F$18,MONTH(EDATE($E46,AY$1-1)))/100))),"")</f>
        <v>5312067.0122154802</v>
      </c>
      <c r="AZ46" cm="1">
        <f t="array" ref="AZ46">IFERROR(IF($A46="","",IF(SUMIFS(RAW_매출A!$J$2:$J$7000,RAW_매출A!$B$2:$B$7000,$A46,RAW_매출A!$A$2:$A$7000,EDATE($E46,AZ$1-1))=0,"",SUMIFS(RAW_매출A!$J$2:$J$7000,RAW_매출A!$B$2:$B$7000,$A46,RAW_매출A!$A$2:$A$7000,EDATE($E46,AZ$1-1))/(INDEX(요약_월별시즈널리티!$F$7:$F$18,MONTH(EDATE($E46,AZ$1-1)))/100))),"")</f>
        <v>4449204.0931246756</v>
      </c>
      <c r="BA46" cm="1">
        <f t="array" ref="BA46">IFERROR(IF($A46="","",IF(SUMIFS(RAW_매출A!$J$2:$J$7000,RAW_매출A!$B$2:$B$7000,$A46,RAW_매출A!$A$2:$A$7000,EDATE($E46,BA$1-1))=0,"",SUMIFS(RAW_매출A!$J$2:$J$7000,RAW_매출A!$B$2:$B$7000,$A46,RAW_매출A!$A$2:$A$7000,EDATE($E46,BA$1-1))/(INDEX(요약_월별시즈널리티!$F$7:$F$18,MONTH(EDATE($E46,BA$1-1)))/100))),"")</f>
        <v>4647806.2057025749</v>
      </c>
      <c r="BB46" cm="1">
        <f t="array" ref="BB46">IFERROR(IF($A46="","",IF(SUMIFS(RAW_매출A!$J$2:$J$7000,RAW_매출A!$B$2:$B$7000,$A46,RAW_매출A!$A$2:$A$7000,EDATE($E46,BB$1-1))=0,"",SUMIFS(RAW_매출A!$J$2:$J$7000,RAW_매출A!$B$2:$B$7000,$A46,RAW_매출A!$A$2:$A$7000,EDATE($E46,BB$1-1))/(INDEX(요약_월별시즈널리티!$F$7:$F$18,MONTH(EDATE($E46,BB$1-1)))/100))),"")</f>
        <v>4971427.5731256371</v>
      </c>
      <c r="BC46" cm="1">
        <f t="array" ref="BC46">IFERROR(IF($A46="","",IF(SUMIFS(RAW_매출A!$J$2:$J$7000,RAW_매출A!$B$2:$B$7000,$A46,RAW_매출A!$A$2:$A$7000,EDATE($E46,BC$1-1))=0,"",SUMIFS(RAW_매출A!$J$2:$J$7000,RAW_매출A!$B$2:$B$7000,$A46,RAW_매출A!$A$2:$A$7000,EDATE($E46,BC$1-1))/(INDEX(요약_월별시즈널리티!$F$7:$F$18,MONTH(EDATE($E46,BC$1-1)))/100))),"")</f>
        <v>4668362.8627236784</v>
      </c>
      <c r="BD46" cm="1">
        <f t="array" ref="BD46">IFERROR(IF($A46="","",IF(SUMIFS(RAW_매출A!$J$2:$J$7000,RAW_매출A!$B$2:$B$7000,$A46,RAW_매출A!$A$2:$A$7000,EDATE($E46,BD$1-1))=0,"",SUMIFS(RAW_매출A!$J$2:$J$7000,RAW_매출A!$B$2:$B$7000,$A46,RAW_매출A!$A$2:$A$7000,EDATE($E46,BD$1-1))/(INDEX(요약_월별시즈널리티!$F$7:$F$18,MONTH(EDATE($E46,BD$1-1)))/100))),"")</f>
        <v>4139430.7261427022</v>
      </c>
      <c r="BE46" cm="1">
        <f t="array" ref="BE46">IFERROR(IF($A46="","",IF(SUMIFS(RAW_매출A!$J$2:$J$7000,RAW_매출A!$B$2:$B$7000,$A46,RAW_매출A!$A$2:$A$7000,EDATE($E46,BE$1-1))=0,"",SUMIFS(RAW_매출A!$J$2:$J$7000,RAW_매출A!$B$2:$B$7000,$A46,RAW_매출A!$A$2:$A$7000,EDATE($E46,BE$1-1))/(INDEX(요약_월별시즈널리티!$F$7:$F$18,MONTH(EDATE($E46,BE$1-1)))/100))),"")</f>
        <v>4552549.2505480517</v>
      </c>
      <c r="BF46" cm="1">
        <f t="array" ref="BF46">IFERROR(IF($A46="","",IF(SUMIFS(RAW_매출A!$J$2:$J$7000,RAW_매출A!$B$2:$B$7000,$A46,RAW_매출A!$A$2:$A$7000,EDATE($E46,BF$1-1))=0,"",SUMIFS(RAW_매출A!$J$2:$J$7000,RAW_매출A!$B$2:$B$7000,$A46,RAW_매출A!$A$2:$A$7000,EDATE($E46,BF$1-1))/(INDEX(요약_월별시즈널리티!$F$7:$F$18,MONTH(EDATE($E46,BF$1-1)))/100))),"")</f>
        <v>4285793.445350579</v>
      </c>
      <c r="BG46" cm="1">
        <f t="array" ref="BG46">IFERROR(IF($A46="","",IF(SUMIFS(RAW_매출A!$J$2:$J$7000,RAW_매출A!$B$2:$B$7000,$A46,RAW_매출A!$A$2:$A$7000,EDATE($E46,BG$1-1))=0,"",SUMIFS(RAW_매출A!$J$2:$J$7000,RAW_매출A!$B$2:$B$7000,$A46,RAW_매출A!$A$2:$A$7000,EDATE($E46,BG$1-1))/(INDEX(요약_월별시즈널리티!$F$7:$F$18,MONTH(EDATE($E46,BG$1-1)))/100))),"")</f>
        <v>4662164.6373743918</v>
      </c>
      <c r="BH46" cm="1">
        <f t="array" ref="BH46">IFERROR(IF($A46="","",IF(SUMIFS(RAW_매출A!$J$2:$J$7000,RAW_매출A!$B$2:$B$7000,$A46,RAW_매출A!$A$2:$A$7000,EDATE($E46,BH$1-1))=0,"",SUMIFS(RAW_매출A!$J$2:$J$7000,RAW_매출A!$B$2:$B$7000,$A46,RAW_매출A!$A$2:$A$7000,EDATE($E46,BH$1-1))/(INDEX(요약_월별시즈널리티!$F$7:$F$18,MONTH(EDATE($E46,BH$1-1)))/100))),"")</f>
        <v>4553320.0771928886</v>
      </c>
      <c r="BI46" cm="1">
        <f t="array" ref="BI46">IFERROR(IF($A46="","",IF(SUMIFS(RAW_매출A!$J$2:$J$7000,RAW_매출A!$B$2:$B$7000,$A46,RAW_매출A!$A$2:$A$7000,EDATE($E46,BI$1-1))=0,"",SUMIFS(RAW_매출A!$J$2:$J$7000,RAW_매출A!$B$2:$B$7000,$A46,RAW_매출A!$A$2:$A$7000,EDATE($E46,BI$1-1))/(INDEX(요약_월별시즈널리티!$F$7:$F$18,MONTH(EDATE($E46,BI$1-1)))/100))),"")</f>
        <v>5187489.3940112703</v>
      </c>
      <c r="BJ46" cm="1">
        <f t="array" ref="BJ46">IFERROR(IF($A46="","",IF(SUMIFS(RAW_매출A!$J$2:$J$7000,RAW_매출A!$B$2:$B$7000,$A46,RAW_매출A!$A$2:$A$7000,EDATE($E46,BJ$1-1))=0,"",SUMIFS(RAW_매출A!$J$2:$J$7000,RAW_매출A!$B$2:$B$7000,$A46,RAW_매출A!$A$2:$A$7000,EDATE($E46,BJ$1-1))/(INDEX(요약_월별시즈널리티!$F$7:$F$18,MONTH(EDATE($E46,BJ$1-1)))/100))),"")</f>
        <v>4893773.6902242089</v>
      </c>
      <c r="BK46" t="str" cm="1">
        <f t="array" ref="BK46">IFERROR(IF($A46="","",IF(SUMIFS(RAW_매출A!$J$2:$J$7000,RAW_매출A!$B$2:$B$7000,$A46,RAW_매출A!$A$2:$A$7000,EDATE($E46,BK$1-1))=0,"",SUMIFS(RAW_매출A!$J$2:$J$7000,RAW_매출A!$B$2:$B$7000,$A46,RAW_매출A!$A$2:$A$7000,EDATE($E46,BK$1-1))/(INDEX(요약_월별시즈널리티!$F$7:$F$18,MONTH(EDATE($E46,BK$1-1)))/100))),"")</f>
        <v/>
      </c>
      <c r="BL46" t="str" cm="1">
        <f t="array" ref="BL46">IFERROR(IF($A46="","",IF(SUMIFS(RAW_매출A!$J$2:$J$7000,RAW_매출A!$B$2:$B$7000,$A46,RAW_매출A!$A$2:$A$7000,EDATE($E46,BL$1-1))=0,"",SUMIFS(RAW_매출A!$J$2:$J$7000,RAW_매출A!$B$2:$B$7000,$A46,RAW_매출A!$A$2:$A$7000,EDATE($E46,BL$1-1))/(INDEX(요약_월별시즈널리티!$F$7:$F$18,MONTH(EDATE($E46,BL$1-1)))/100))),"")</f>
        <v/>
      </c>
      <c r="BM46" t="str" cm="1">
        <f t="array" ref="BM46">IFERROR(IF($A46="","",IF(SUMIFS(RAW_매출A!$J$2:$J$7000,RAW_매출A!$B$2:$B$7000,$A46,RAW_매출A!$A$2:$A$7000,EDATE($E46,BM$1-1))=0,"",SUMIFS(RAW_매출A!$J$2:$J$7000,RAW_매출A!$B$2:$B$7000,$A46,RAW_매출A!$A$2:$A$7000,EDATE($E46,BM$1-1))/(INDEX(요약_월별시즈널리티!$F$7:$F$18,MONTH(EDATE($E46,BM$1-1)))/100))),"")</f>
        <v/>
      </c>
      <c r="BN46" t="str" cm="1">
        <f t="array" ref="BN46">IFERROR(IF($A46="","",IF(SUMIFS(RAW_매출A!$J$2:$J$7000,RAW_매출A!$B$2:$B$7000,$A46,RAW_매출A!$A$2:$A$7000,EDATE($E46,BN$1-1))=0,"",SUMIFS(RAW_매출A!$J$2:$J$7000,RAW_매출A!$B$2:$B$7000,$A46,RAW_매출A!$A$2:$A$7000,EDATE($E46,BN$1-1))/(INDEX(요약_월별시즈널리티!$F$7:$F$18,MONTH(EDATE($E46,BN$1-1)))/100))),"")</f>
        <v/>
      </c>
    </row>
    <row r="47" spans="1:66" x14ac:dyDescent="0.3">
      <c r="A47" t="str">
        <f>세팅!A48</f>
        <v>(1036) #낙성대행운점</v>
      </c>
      <c r="B47" t="str">
        <f>세팅!B48</f>
        <v>150-1</v>
      </c>
      <c r="C47">
        <f t="shared" si="0"/>
        <v>1</v>
      </c>
      <c r="D47" t="str">
        <f t="shared" si="1"/>
        <v>1</v>
      </c>
      <c r="E47" s="1">
        <f>세팅!D48</f>
        <v>44531</v>
      </c>
      <c r="F47">
        <f t="shared" si="2"/>
        <v>6359419.8244651342</v>
      </c>
      <c r="G47" cm="1">
        <f t="array" ref="G47">IFERROR(IF($A47="","",IF(SUMIFS(RAW_매출A!$J$2:$J$7000,RAW_매출A!$B$2:$B$7000,$A47,RAW_매출A!$A$2:$A$7000,EDATE($E47,G$1-1))=0,"",SUMIFS(RAW_매출A!$J$2:$J$7000,RAW_매출A!$B$2:$B$7000,$A47,RAW_매출A!$A$2:$A$7000,EDATE($E47,G$1-1))/(INDEX(요약_월별시즈널리티!$F$7:$F$18,MONTH(EDATE($E47,G$1-1)))/100))),"")</f>
        <v>4848844.1933125407</v>
      </c>
      <c r="H47" cm="1">
        <f t="array" ref="H47">IFERROR(IF($A47="","",IF(SUMIFS(RAW_매출A!$J$2:$J$7000,RAW_매출A!$B$2:$B$7000,$A47,RAW_매출A!$A$2:$A$7000,EDATE($E47,H$1-1))=0,"",SUMIFS(RAW_매출A!$J$2:$J$7000,RAW_매출A!$B$2:$B$7000,$A47,RAW_매출A!$A$2:$A$7000,EDATE($E47,H$1-1))/(INDEX(요약_월별시즈널리티!$F$7:$F$18,MONTH(EDATE($E47,H$1-1)))/100))),"")</f>
        <v>5375791.4706051704</v>
      </c>
      <c r="I47" cm="1">
        <f t="array" ref="I47">IFERROR(IF($A47="","",IF(SUMIFS(RAW_매출A!$J$2:$J$7000,RAW_매출A!$B$2:$B$7000,$A47,RAW_매출A!$A$2:$A$7000,EDATE($E47,I$1-1))=0,"",SUMIFS(RAW_매출A!$J$2:$J$7000,RAW_매출A!$B$2:$B$7000,$A47,RAW_매출A!$A$2:$A$7000,EDATE($E47,I$1-1))/(INDEX(요약_월별시즈널리티!$F$7:$F$18,MONTH(EDATE($E47,I$1-1)))/100))),"")</f>
        <v>5165054.9834647877</v>
      </c>
      <c r="J47" s="28" cm="1">
        <f t="array" ref="J47">IFERROR(IF($A47="","",IF(SUMIFS(RAW_매출A!$J$2:$J$7000,RAW_매출A!$B$2:$B$7000,$A47,RAW_매출A!$A$2:$A$7000,EDATE($E47,J$1-1))=0,"",SUMIFS(RAW_매출A!$J$2:$J$7000,RAW_매출A!$B$2:$B$7000,$A47,RAW_매출A!$A$2:$A$7000,EDATE($E47,J$1-1))/(INDEX(요약_월별시즈널리티!$F$7:$F$18,MONTH(EDATE($E47,J$1-1)))/100))),"")</f>
        <v>6118351.4157080045</v>
      </c>
      <c r="K47" s="28" cm="1">
        <f t="array" ref="K47">IFERROR(IF($A47="","",IF(SUMIFS(RAW_매출A!$J$2:$J$7000,RAW_매출A!$B$2:$B$7000,$A47,RAW_매출A!$A$2:$A$7000,EDATE($E47,K$1-1))=0,"",SUMIFS(RAW_매출A!$J$2:$J$7000,RAW_매출A!$B$2:$B$7000,$A47,RAW_매출A!$A$2:$A$7000,EDATE($E47,K$1-1))/(INDEX(요약_월별시즈널리티!$F$7:$F$18,MONTH(EDATE($E47,K$1-1)))/100))),"")</f>
        <v>6311715.4100903394</v>
      </c>
      <c r="L47" s="28" cm="1">
        <f t="array" ref="L47">IFERROR(IF($A47="","",IF(SUMIFS(RAW_매출A!$J$2:$J$7000,RAW_매출A!$B$2:$B$7000,$A47,RAW_매출A!$A$2:$A$7000,EDATE($E47,L$1-1))=0,"",SUMIFS(RAW_매출A!$J$2:$J$7000,RAW_매출A!$B$2:$B$7000,$A47,RAW_매출A!$A$2:$A$7000,EDATE($E47,L$1-1))/(INDEX(요약_월별시즈널리티!$F$7:$F$18,MONTH(EDATE($E47,L$1-1)))/100))),"")</f>
        <v>6218742.4311200073</v>
      </c>
      <c r="M47" s="28" cm="1">
        <f t="array" ref="M47">IFERROR(IF($A47="","",IF(SUMIFS(RAW_매출A!$J$2:$J$7000,RAW_매출A!$B$2:$B$7000,$A47,RAW_매출A!$A$2:$A$7000,EDATE($E47,M$1-1))=0,"",SUMIFS(RAW_매출A!$J$2:$J$7000,RAW_매출A!$B$2:$B$7000,$A47,RAW_매출A!$A$2:$A$7000,EDATE($E47,M$1-1))/(INDEX(요약_월별시즈널리티!$F$7:$F$18,MONTH(EDATE($E47,M$1-1)))/100))),"")</f>
        <v>6702360.2055555265</v>
      </c>
      <c r="N47" s="28" cm="1">
        <f t="array" ref="N47">IFERROR(IF($A47="","",IF(SUMIFS(RAW_매출A!$J$2:$J$7000,RAW_매출A!$B$2:$B$7000,$A47,RAW_매출A!$A$2:$A$7000,EDATE($E47,N$1-1))=0,"",SUMIFS(RAW_매출A!$J$2:$J$7000,RAW_매출A!$B$2:$B$7000,$A47,RAW_매출A!$A$2:$A$7000,EDATE($E47,N$1-1))/(INDEX(요약_월별시즈널리티!$F$7:$F$18,MONTH(EDATE($E47,N$1-1)))/100))),"")</f>
        <v>6396719.9068076927</v>
      </c>
      <c r="O47" s="28" cm="1">
        <f t="array" ref="O47">IFERROR(IF($A47="","",IF(SUMIFS(RAW_매출A!$J$2:$J$7000,RAW_매출A!$B$2:$B$7000,$A47,RAW_매출A!$A$2:$A$7000,EDATE($E47,O$1-1))=0,"",SUMIFS(RAW_매출A!$J$2:$J$7000,RAW_매출A!$B$2:$B$7000,$A47,RAW_매출A!$A$2:$A$7000,EDATE($E47,O$1-1))/(INDEX(요약_월별시즈널리티!$F$7:$F$18,MONTH(EDATE($E47,O$1-1)))/100))),"")</f>
        <v>6408629.5775092384</v>
      </c>
      <c r="P47" cm="1">
        <f t="array" ref="P47">IFERROR(IF($A47="","",IF(SUMIFS(RAW_매출A!$J$2:$J$7000,RAW_매출A!$B$2:$B$7000,$A47,RAW_매출A!$A$2:$A$7000,EDATE($E47,P$1-1))=0,"",SUMIFS(RAW_매출A!$J$2:$J$7000,RAW_매출A!$B$2:$B$7000,$A47,RAW_매출A!$A$2:$A$7000,EDATE($E47,P$1-1))/(INDEX(요약_월별시즈널리티!$F$7:$F$18,MONTH(EDATE($E47,P$1-1)))/100))),"")</f>
        <v>6991459.9006218035</v>
      </c>
      <c r="Q47" cm="1">
        <f t="array" ref="Q47">IFERROR(IF($A47="","",IF(SUMIFS(RAW_매출A!$J$2:$J$7000,RAW_매출A!$B$2:$B$7000,$A47,RAW_매출A!$A$2:$A$7000,EDATE($E47,Q$1-1))=0,"",SUMIFS(RAW_매출A!$J$2:$J$7000,RAW_매출A!$B$2:$B$7000,$A47,RAW_매출A!$A$2:$A$7000,EDATE($E47,Q$1-1))/(INDEX(요약_월별시즈널리티!$F$7:$F$18,MONTH(EDATE($E47,Q$1-1)))/100))),"")</f>
        <v>6865720.8121799128</v>
      </c>
      <c r="R47" cm="1">
        <f t="array" ref="R47">IFERROR(IF($A47="","",IF(SUMIFS(RAW_매출A!$J$2:$J$7000,RAW_매출A!$B$2:$B$7000,$A47,RAW_매출A!$A$2:$A$7000,EDATE($E47,R$1-1))=0,"",SUMIFS(RAW_매출A!$J$2:$J$7000,RAW_매출A!$B$2:$B$7000,$A47,RAW_매출A!$A$2:$A$7000,EDATE($E47,R$1-1))/(INDEX(요약_월별시즈널리티!$F$7:$F$18,MONTH(EDATE($E47,R$1-1)))/100))),"")</f>
        <v>6190706.2575972769</v>
      </c>
      <c r="S47" cm="1">
        <f t="array" ref="S47">IFERROR(IF($A47="","",IF(SUMIFS(RAW_매출A!$J$2:$J$7000,RAW_매출A!$B$2:$B$7000,$A47,RAW_매출A!$A$2:$A$7000,EDATE($E47,S$1-1))=0,"",SUMIFS(RAW_매출A!$J$2:$J$7000,RAW_매출A!$B$2:$B$7000,$A47,RAW_매출A!$A$2:$A$7000,EDATE($E47,S$1-1))/(INDEX(요약_월별시즈널리티!$F$7:$F$18,MONTH(EDATE($E47,S$1-1)))/100))),"")</f>
        <v>6214734.8795733824</v>
      </c>
      <c r="T47" cm="1">
        <f t="array" ref="T47">IFERROR(IF($A47="","",IF(SUMIFS(RAW_매출A!$J$2:$J$7000,RAW_매출A!$B$2:$B$7000,$A47,RAW_매출A!$A$2:$A$7000,EDATE($E47,T$1-1))=0,"",SUMIFS(RAW_매출A!$J$2:$J$7000,RAW_매출A!$B$2:$B$7000,$A47,RAW_매출A!$A$2:$A$7000,EDATE($E47,T$1-1))/(INDEX(요약_월별시즈널리티!$F$7:$F$18,MONTH(EDATE($E47,T$1-1)))/100))),"")</f>
        <v>6454552.9599247463</v>
      </c>
      <c r="U47" cm="1">
        <f t="array" ref="U47">IFERROR(IF($A47="","",IF(SUMIFS(RAW_매출A!$J$2:$J$7000,RAW_매출A!$B$2:$B$7000,$A47,RAW_매출A!$A$2:$A$7000,EDATE($E47,U$1-1))=0,"",SUMIFS(RAW_매출A!$J$2:$J$7000,RAW_매출A!$B$2:$B$7000,$A47,RAW_매출A!$A$2:$A$7000,EDATE($E47,U$1-1))/(INDEX(요약_월별시즈널리티!$F$7:$F$18,MONTH(EDATE($E47,U$1-1)))/100))),"")</f>
        <v>7185264.8773880834</v>
      </c>
      <c r="V47" cm="1">
        <f t="array" ref="V47">IFERROR(IF($A47="","",IF(SUMIFS(RAW_매출A!$J$2:$J$7000,RAW_매출A!$B$2:$B$7000,$A47,RAW_매출A!$A$2:$A$7000,EDATE($E47,V$1-1))=0,"",SUMIFS(RAW_매출A!$J$2:$J$7000,RAW_매출A!$B$2:$B$7000,$A47,RAW_매출A!$A$2:$A$7000,EDATE($E47,V$1-1))/(INDEX(요약_월별시즈널리티!$F$7:$F$18,MONTH(EDATE($E47,V$1-1)))/100))),"")</f>
        <v>6932992.7257637549</v>
      </c>
      <c r="W47" cm="1">
        <f t="array" ref="W47">IFERROR(IF($A47="","",IF(SUMIFS(RAW_매출A!$J$2:$J$7000,RAW_매출A!$B$2:$B$7000,$A47,RAW_매출A!$A$2:$A$7000,EDATE($E47,W$1-1))=0,"",SUMIFS(RAW_매출A!$J$2:$J$7000,RAW_매출A!$B$2:$B$7000,$A47,RAW_매출A!$A$2:$A$7000,EDATE($E47,W$1-1))/(INDEX(요약_월별시즈널리티!$F$7:$F$18,MONTH(EDATE($E47,W$1-1)))/100))),"")</f>
        <v>7245394.9898649827</v>
      </c>
      <c r="X47" cm="1">
        <f t="array" ref="X47">IFERROR(IF($A47="","",IF(SUMIFS(RAW_매출A!$J$2:$J$7000,RAW_매출A!$B$2:$B$7000,$A47,RAW_매출A!$A$2:$A$7000,EDATE($E47,X$1-1))=0,"",SUMIFS(RAW_매출A!$J$2:$J$7000,RAW_매출A!$B$2:$B$7000,$A47,RAW_매출A!$A$2:$A$7000,EDATE($E47,X$1-1))/(INDEX(요약_월별시즈널리티!$F$7:$F$18,MONTH(EDATE($E47,X$1-1)))/100))),"")</f>
        <v>7376505.7110472564</v>
      </c>
      <c r="Y47" cm="1">
        <f t="array" ref="Y47">IFERROR(IF($A47="","",IF(SUMIFS(RAW_매출A!$J$2:$J$7000,RAW_매출A!$B$2:$B$7000,$A47,RAW_매출A!$A$2:$A$7000,EDATE($E47,Y$1-1))=0,"",SUMIFS(RAW_매출A!$J$2:$J$7000,RAW_매출A!$B$2:$B$7000,$A47,RAW_매출A!$A$2:$A$7000,EDATE($E47,Y$1-1))/(INDEX(요약_월별시즈널리티!$F$7:$F$18,MONTH(EDATE($E47,Y$1-1)))/100))),"")</f>
        <v>6659163.109732233</v>
      </c>
      <c r="Z47" cm="1">
        <f t="array" ref="Z47">IFERROR(IF($A47="","",IF(SUMIFS(RAW_매출A!$J$2:$J$7000,RAW_매출A!$B$2:$B$7000,$A47,RAW_매출A!$A$2:$A$7000,EDATE($E47,Z$1-1))=0,"",SUMIFS(RAW_매출A!$J$2:$J$7000,RAW_매출A!$B$2:$B$7000,$A47,RAW_매출A!$A$2:$A$7000,EDATE($E47,Z$1-1))/(INDEX(요약_월별시즈널리티!$F$7:$F$18,MONTH(EDATE($E47,Z$1-1)))/100))),"")</f>
        <v>7470577.8589048451</v>
      </c>
      <c r="AA47" cm="1">
        <f t="array" ref="AA47">IFERROR(IF($A47="","",IF(SUMIFS(RAW_매출A!$J$2:$J$7000,RAW_매출A!$B$2:$B$7000,$A47,RAW_매출A!$A$2:$A$7000,EDATE($E47,AA$1-1))=0,"",SUMIFS(RAW_매출A!$J$2:$J$7000,RAW_매출A!$B$2:$B$7000,$A47,RAW_매출A!$A$2:$A$7000,EDATE($E47,AA$1-1))/(INDEX(요약_월별시즈널리티!$F$7:$F$18,MONTH(EDATE($E47,AA$1-1)))/100))),"")</f>
        <v>6863819.943849138</v>
      </c>
      <c r="AB47" cm="1">
        <f t="array" ref="AB47">IFERROR(IF($A47="","",IF(SUMIFS(RAW_매출A!$J$2:$J$7000,RAW_매출A!$B$2:$B$7000,$A47,RAW_매출A!$A$2:$A$7000,EDATE($E47,AB$1-1))=0,"",SUMIFS(RAW_매출A!$J$2:$J$7000,RAW_매출A!$B$2:$B$7000,$A47,RAW_매출A!$A$2:$A$7000,EDATE($E47,AB$1-1))/(INDEX(요약_월별시즈널리티!$F$7:$F$18,MONTH(EDATE($E47,AB$1-1)))/100))),"")</f>
        <v>6552202.7379679168</v>
      </c>
      <c r="AC47" cm="1">
        <f t="array" ref="AC47">IFERROR(IF($A47="","",IF(SUMIFS(RAW_매출A!$J$2:$J$7000,RAW_매출A!$B$2:$B$7000,$A47,RAW_매출A!$A$2:$A$7000,EDATE($E47,AC$1-1))=0,"",SUMIFS(RAW_매출A!$J$2:$J$7000,RAW_매출A!$B$2:$B$7000,$A47,RAW_매출A!$A$2:$A$7000,EDATE($E47,AC$1-1))/(INDEX(요약_월별시즈널리티!$F$7:$F$18,MONTH(EDATE($E47,AC$1-1)))/100))),"")</f>
        <v>6935014.7284461809</v>
      </c>
      <c r="AD47" cm="1">
        <f t="array" ref="AD47">IFERROR(IF($A47="","",IF(SUMIFS(RAW_매출A!$J$2:$J$7000,RAW_매출A!$B$2:$B$7000,$A47,RAW_매출A!$A$2:$A$7000,EDATE($E47,AD$1-1))=0,"",SUMIFS(RAW_매출A!$J$2:$J$7000,RAW_매출A!$B$2:$B$7000,$A47,RAW_매출A!$A$2:$A$7000,EDATE($E47,AD$1-1))/(INDEX(요약_월별시즈널리티!$F$7:$F$18,MONTH(EDATE($E47,AD$1-1)))/100))),"")</f>
        <v>6412101.3505140031</v>
      </c>
      <c r="AE47" cm="1">
        <f t="array" ref="AE47">IFERROR(IF($A47="","",IF(SUMIFS(RAW_매출A!$J$2:$J$7000,RAW_매출A!$B$2:$B$7000,$A47,RAW_매출A!$A$2:$A$7000,EDATE($E47,AE$1-1))=0,"",SUMIFS(RAW_매출A!$J$2:$J$7000,RAW_매출A!$B$2:$B$7000,$A47,RAW_매출A!$A$2:$A$7000,EDATE($E47,AE$1-1))/(INDEX(요약_월별시즈널리티!$F$7:$F$18,MONTH(EDATE($E47,AE$1-1)))/100))),"")</f>
        <v>7254762.7970388783</v>
      </c>
      <c r="AF47" cm="1">
        <f t="array" ref="AF47">IFERROR(IF($A47="","",IF(SUMIFS(RAW_매출A!$J$2:$J$7000,RAW_매출A!$B$2:$B$7000,$A47,RAW_매출A!$A$2:$A$7000,EDATE($E47,AF$1-1))=0,"",SUMIFS(RAW_매출A!$J$2:$J$7000,RAW_매출A!$B$2:$B$7000,$A47,RAW_매출A!$A$2:$A$7000,EDATE($E47,AF$1-1))/(INDEX(요약_월별시즈널리티!$F$7:$F$18,MONTH(EDATE($E47,AF$1-1)))/100))),"")</f>
        <v>6921133.7820822857</v>
      </c>
      <c r="AG47" cm="1">
        <f t="array" ref="AG47">IFERROR(IF($A47="","",IF(SUMIFS(RAW_매출A!$J$2:$J$7000,RAW_매출A!$B$2:$B$7000,$A47,RAW_매출A!$A$2:$A$7000,EDATE($E47,AG$1-1))=0,"",SUMIFS(RAW_매출A!$J$2:$J$7000,RAW_매출A!$B$2:$B$7000,$A47,RAW_매출A!$A$2:$A$7000,EDATE($E47,AG$1-1))/(INDEX(요약_월별시즈널리티!$F$7:$F$18,MONTH(EDATE($E47,AG$1-1)))/100))),"")</f>
        <v>8440761.2780284733</v>
      </c>
      <c r="AH47" cm="1">
        <f t="array" ref="AH47">IFERROR(IF($A47="","",IF(SUMIFS(RAW_매출A!$J$2:$J$7000,RAW_매출A!$B$2:$B$7000,$A47,RAW_매출A!$A$2:$A$7000,EDATE($E47,AH$1-1))=0,"",SUMIFS(RAW_매출A!$J$2:$J$7000,RAW_매출A!$B$2:$B$7000,$A47,RAW_매출A!$A$2:$A$7000,EDATE($E47,AH$1-1))/(INDEX(요약_월별시즈널리티!$F$7:$F$18,MONTH(EDATE($E47,AH$1-1)))/100))),"")</f>
        <v>7875510.904424266</v>
      </c>
      <c r="AI47" cm="1">
        <f t="array" ref="AI47">IFERROR(IF($A47="","",IF(SUMIFS(RAW_매출A!$J$2:$J$7000,RAW_매출A!$B$2:$B$7000,$A47,RAW_매출A!$A$2:$A$7000,EDATE($E47,AI$1-1))=0,"",SUMIFS(RAW_매출A!$J$2:$J$7000,RAW_매출A!$B$2:$B$7000,$A47,RAW_매출A!$A$2:$A$7000,EDATE($E47,AI$1-1))/(INDEX(요약_월별시즈널리티!$F$7:$F$18,MONTH(EDATE($E47,AI$1-1)))/100))),"")</f>
        <v>8007167.6823046468</v>
      </c>
      <c r="AJ47" cm="1">
        <f t="array" ref="AJ47">IFERROR(IF($A47="","",IF(SUMIFS(RAW_매출A!$J$2:$J$7000,RAW_매출A!$B$2:$B$7000,$A47,RAW_매출A!$A$2:$A$7000,EDATE($E47,AJ$1-1))=0,"",SUMIFS(RAW_매출A!$J$2:$J$7000,RAW_매출A!$B$2:$B$7000,$A47,RAW_매출A!$A$2:$A$7000,EDATE($E47,AJ$1-1))/(INDEX(요약_월별시즈널리티!$F$7:$F$18,MONTH(EDATE($E47,AJ$1-1)))/100))),"")</f>
        <v>6886522.9041279675</v>
      </c>
      <c r="AK47" cm="1">
        <f t="array" ref="AK47">IFERROR(IF($A47="","",IF(SUMIFS(RAW_매출A!$J$2:$J$7000,RAW_매출A!$B$2:$B$7000,$A47,RAW_매출A!$A$2:$A$7000,EDATE($E47,AK$1-1))=0,"",SUMIFS(RAW_매출A!$J$2:$J$7000,RAW_매출A!$B$2:$B$7000,$A47,RAW_매출A!$A$2:$A$7000,EDATE($E47,AK$1-1))/(INDEX(요약_월별시즈널리티!$F$7:$F$18,MONTH(EDATE($E47,AK$1-1)))/100))),"")</f>
        <v>7359121.4563553892</v>
      </c>
      <c r="AL47" cm="1">
        <f t="array" ref="AL47">IFERROR(IF($A47="","",IF(SUMIFS(RAW_매출A!$J$2:$J$7000,RAW_매출A!$B$2:$B$7000,$A47,RAW_매출A!$A$2:$A$7000,EDATE($E47,AL$1-1))=0,"",SUMIFS(RAW_매출A!$J$2:$J$7000,RAW_매출A!$B$2:$B$7000,$A47,RAW_매출A!$A$2:$A$7000,EDATE($E47,AL$1-1))/(INDEX(요약_월별시즈널리티!$F$7:$F$18,MONTH(EDATE($E47,AL$1-1)))/100))),"")</f>
        <v>7441698.9994689431</v>
      </c>
      <c r="AM47" cm="1">
        <f t="array" ref="AM47">IFERROR(IF($A47="","",IF(SUMIFS(RAW_매출A!$J$2:$J$7000,RAW_매출A!$B$2:$B$7000,$A47,RAW_매출A!$A$2:$A$7000,EDATE($E47,AM$1-1))=0,"",SUMIFS(RAW_매출A!$J$2:$J$7000,RAW_매출A!$B$2:$B$7000,$A47,RAW_매출A!$A$2:$A$7000,EDATE($E47,AM$1-1))/(INDEX(요약_월별시즈널리티!$F$7:$F$18,MONTH(EDATE($E47,AM$1-1)))/100))),"")</f>
        <v>7341098.5574598694</v>
      </c>
      <c r="AN47" cm="1">
        <f t="array" ref="AN47">IFERROR(IF($A47="","",IF(SUMIFS(RAW_매출A!$J$2:$J$7000,RAW_매출A!$B$2:$B$7000,$A47,RAW_매출A!$A$2:$A$7000,EDATE($E47,AN$1-1))=0,"",SUMIFS(RAW_매출A!$J$2:$J$7000,RAW_매출A!$B$2:$B$7000,$A47,RAW_매출A!$A$2:$A$7000,EDATE($E47,AN$1-1))/(INDEX(요약_월별시즈널리티!$F$7:$F$18,MONTH(EDATE($E47,AN$1-1)))/100))),"")</f>
        <v>7052594.3502035318</v>
      </c>
      <c r="AO47" cm="1">
        <f t="array" ref="AO47">IFERROR(IF($A47="","",IF(SUMIFS(RAW_매출A!$J$2:$J$7000,RAW_매출A!$B$2:$B$7000,$A47,RAW_매출A!$A$2:$A$7000,EDATE($E47,AO$1-1))=0,"",SUMIFS(RAW_매출A!$J$2:$J$7000,RAW_매출A!$B$2:$B$7000,$A47,RAW_매출A!$A$2:$A$7000,EDATE($E47,AO$1-1))/(INDEX(요약_월별시즈널리티!$F$7:$F$18,MONTH(EDATE($E47,AO$1-1)))/100))),"")</f>
        <v>7096691.8821415976</v>
      </c>
      <c r="AP47" cm="1">
        <f t="array" ref="AP47">IFERROR(IF($A47="","",IF(SUMIFS(RAW_매출A!$J$2:$J$7000,RAW_매출A!$B$2:$B$7000,$A47,RAW_매출A!$A$2:$A$7000,EDATE($E47,AP$1-1))=0,"",SUMIFS(RAW_매출A!$J$2:$J$7000,RAW_매출A!$B$2:$B$7000,$A47,RAW_매출A!$A$2:$A$7000,EDATE($E47,AP$1-1))/(INDEX(요약_월별시즈널리티!$F$7:$F$18,MONTH(EDATE($E47,AP$1-1)))/100))),"")</f>
        <v>6881218.8226678343</v>
      </c>
      <c r="AQ47" cm="1">
        <f t="array" ref="AQ47">IFERROR(IF($A47="","",IF(SUMIFS(RAW_매출A!$J$2:$J$7000,RAW_매출A!$B$2:$B$7000,$A47,RAW_매출A!$A$2:$A$7000,EDATE($E47,AQ$1-1))=0,"",SUMIFS(RAW_매출A!$J$2:$J$7000,RAW_매출A!$B$2:$B$7000,$A47,RAW_매출A!$A$2:$A$7000,EDATE($E47,AQ$1-1))/(INDEX(요약_월별시즈널리티!$F$7:$F$18,MONTH(EDATE($E47,AQ$1-1)))/100))),"")</f>
        <v>6536233.0692309663</v>
      </c>
      <c r="AR47" cm="1">
        <f t="array" ref="AR47">IFERROR(IF($A47="","",IF(SUMIFS(RAW_매출A!$J$2:$J$7000,RAW_매출A!$B$2:$B$7000,$A47,RAW_매출A!$A$2:$A$7000,EDATE($E47,AR$1-1))=0,"",SUMIFS(RAW_매출A!$J$2:$J$7000,RAW_매출A!$B$2:$B$7000,$A47,RAW_매출A!$A$2:$A$7000,EDATE($E47,AR$1-1))/(INDEX(요약_월별시즈널리티!$F$7:$F$18,MONTH(EDATE($E47,AR$1-1)))/100))),"")</f>
        <v>6778412.0990961352</v>
      </c>
      <c r="AS47" cm="1">
        <f t="array" ref="AS47">IFERROR(IF($A47="","",IF(SUMIFS(RAW_매출A!$J$2:$J$7000,RAW_매출A!$B$2:$B$7000,$A47,RAW_매출A!$A$2:$A$7000,EDATE($E47,AS$1-1))=0,"",SUMIFS(RAW_매출A!$J$2:$J$7000,RAW_매출A!$B$2:$B$7000,$A47,RAW_매출A!$A$2:$A$7000,EDATE($E47,AS$1-1))/(INDEX(요약_월별시즈널리티!$F$7:$F$18,MONTH(EDATE($E47,AS$1-1)))/100))),"")</f>
        <v>7528042.9313773112</v>
      </c>
      <c r="AT47" cm="1">
        <f t="array" ref="AT47">IFERROR(IF($A47="","",IF(SUMIFS(RAW_매출A!$J$2:$J$7000,RAW_매출A!$B$2:$B$7000,$A47,RAW_매출A!$A$2:$A$7000,EDATE($E47,AT$1-1))=0,"",SUMIFS(RAW_매출A!$J$2:$J$7000,RAW_매출A!$B$2:$B$7000,$A47,RAW_매출A!$A$2:$A$7000,EDATE($E47,AT$1-1))/(INDEX(요약_월별시즈널리티!$F$7:$F$18,MONTH(EDATE($E47,AT$1-1)))/100))),"")</f>
        <v>7011184.2956703193</v>
      </c>
      <c r="AU47" cm="1">
        <f t="array" ref="AU47">IFERROR(IF($A47="","",IF(SUMIFS(RAW_매출A!$J$2:$J$7000,RAW_매출A!$B$2:$B$7000,$A47,RAW_매출A!$A$2:$A$7000,EDATE($E47,AU$1-1))=0,"",SUMIFS(RAW_매출A!$J$2:$J$7000,RAW_매출A!$B$2:$B$7000,$A47,RAW_매출A!$A$2:$A$7000,EDATE($E47,AU$1-1))/(INDEX(요약_월별시즈널리티!$F$7:$F$18,MONTH(EDATE($E47,AU$1-1)))/100))),"")</f>
        <v>7449446.9832650097</v>
      </c>
      <c r="AV47" cm="1">
        <f t="array" ref="AV47">IFERROR(IF($A47="","",IF(SUMIFS(RAW_매출A!$J$2:$J$7000,RAW_매출A!$B$2:$B$7000,$A47,RAW_매출A!$A$2:$A$7000,EDATE($E47,AV$1-1))=0,"",SUMIFS(RAW_매출A!$J$2:$J$7000,RAW_매출A!$B$2:$B$7000,$A47,RAW_매출A!$A$2:$A$7000,EDATE($E47,AV$1-1))/(INDEX(요약_월별시즈널리티!$F$7:$F$18,MONTH(EDATE($E47,AV$1-1)))/100))),"")</f>
        <v>8356347.9465545025</v>
      </c>
      <c r="AW47" cm="1">
        <f t="array" ref="AW47">IFERROR(IF($A47="","",IF(SUMIFS(RAW_매출A!$J$2:$J$7000,RAW_매출A!$B$2:$B$7000,$A47,RAW_매출A!$A$2:$A$7000,EDATE($E47,AW$1-1))=0,"",SUMIFS(RAW_매출A!$J$2:$J$7000,RAW_매출A!$B$2:$B$7000,$A47,RAW_매출A!$A$2:$A$7000,EDATE($E47,AW$1-1))/(INDEX(요약_월별시즈널리티!$F$7:$F$18,MONTH(EDATE($E47,AW$1-1)))/100))),"")</f>
        <v>8364747.901306523</v>
      </c>
      <c r="AX47" cm="1">
        <f t="array" ref="AX47">IFERROR(IF($A47="","",IF(SUMIFS(RAW_매출A!$J$2:$J$7000,RAW_매출A!$B$2:$B$7000,$A47,RAW_매출A!$A$2:$A$7000,EDATE($E47,AX$1-1))=0,"",SUMIFS(RAW_매출A!$J$2:$J$7000,RAW_매출A!$B$2:$B$7000,$A47,RAW_매출A!$A$2:$A$7000,EDATE($E47,AX$1-1))/(INDEX(요약_월별시즈널리티!$F$7:$F$18,MONTH(EDATE($E47,AX$1-1)))/100))),"")</f>
        <v>7939852.1599534024</v>
      </c>
      <c r="AY47" cm="1">
        <f t="array" ref="AY47">IFERROR(IF($A47="","",IF(SUMIFS(RAW_매출A!$J$2:$J$7000,RAW_매출A!$B$2:$B$7000,$A47,RAW_매출A!$A$2:$A$7000,EDATE($E47,AY$1-1))=0,"",SUMIFS(RAW_매출A!$J$2:$J$7000,RAW_매출A!$B$2:$B$7000,$A47,RAW_매출A!$A$2:$A$7000,EDATE($E47,AY$1-1))/(INDEX(요약_월별시즈널리티!$F$7:$F$18,MONTH(EDATE($E47,AY$1-1)))/100))),"")</f>
        <v>8527405.9886333719</v>
      </c>
      <c r="AZ47" cm="1">
        <f t="array" ref="AZ47">IFERROR(IF($A47="","",IF(SUMIFS(RAW_매출A!$J$2:$J$7000,RAW_매출A!$B$2:$B$7000,$A47,RAW_매출A!$A$2:$A$7000,EDATE($E47,AZ$1-1))=0,"",SUMIFS(RAW_매출A!$J$2:$J$7000,RAW_매출A!$B$2:$B$7000,$A47,RAW_매출A!$A$2:$A$7000,EDATE($E47,AZ$1-1))/(INDEX(요약_월별시즈널리티!$F$7:$F$18,MONTH(EDATE($E47,AZ$1-1)))/100))),"")</f>
        <v>8106032.5033130366</v>
      </c>
      <c r="BA47" cm="1">
        <f t="array" ref="BA47">IFERROR(IF($A47="","",IF(SUMIFS(RAW_매출A!$J$2:$J$7000,RAW_매출A!$B$2:$B$7000,$A47,RAW_매출A!$A$2:$A$7000,EDATE($E47,BA$1-1))=0,"",SUMIFS(RAW_매출A!$J$2:$J$7000,RAW_매출A!$B$2:$B$7000,$A47,RAW_매출A!$A$2:$A$7000,EDATE($E47,BA$1-1))/(INDEX(요약_월별시즈널리티!$F$7:$F$18,MONTH(EDATE($E47,BA$1-1)))/100))),"")</f>
        <v>8185229.2341850763</v>
      </c>
      <c r="BB47" cm="1">
        <f t="array" ref="BB47">IFERROR(IF($A47="","",IF(SUMIFS(RAW_매출A!$J$2:$J$7000,RAW_매출A!$B$2:$B$7000,$A47,RAW_매출A!$A$2:$A$7000,EDATE($E47,BB$1-1))=0,"",SUMIFS(RAW_매출A!$J$2:$J$7000,RAW_매출A!$B$2:$B$7000,$A47,RAW_매출A!$A$2:$A$7000,EDATE($E47,BB$1-1))/(INDEX(요약_월별시즈널리티!$F$7:$F$18,MONTH(EDATE($E47,BB$1-1)))/100))),"")</f>
        <v>7650319.4419789398</v>
      </c>
      <c r="BC47" cm="1">
        <f t="array" ref="BC47">IFERROR(IF($A47="","",IF(SUMIFS(RAW_매출A!$J$2:$J$7000,RAW_매출A!$B$2:$B$7000,$A47,RAW_매출A!$A$2:$A$7000,EDATE($E47,BC$1-1))=0,"",SUMIFS(RAW_매출A!$J$2:$J$7000,RAW_매출A!$B$2:$B$7000,$A47,RAW_매출A!$A$2:$A$7000,EDATE($E47,BC$1-1))/(INDEX(요약_월별시즈널리티!$F$7:$F$18,MONTH(EDATE($E47,BC$1-1)))/100))),"")</f>
        <v>7229068.8777245618</v>
      </c>
      <c r="BD47" cm="1">
        <f t="array" ref="BD47">IFERROR(IF($A47="","",IF(SUMIFS(RAW_매출A!$J$2:$J$7000,RAW_매출A!$B$2:$B$7000,$A47,RAW_매출A!$A$2:$A$7000,EDATE($E47,BD$1-1))=0,"",SUMIFS(RAW_매출A!$J$2:$J$7000,RAW_매출A!$B$2:$B$7000,$A47,RAW_매출A!$A$2:$A$7000,EDATE($E47,BD$1-1))/(INDEX(요약_월별시즈널리티!$F$7:$F$18,MONTH(EDATE($E47,BD$1-1)))/100))),"")</f>
        <v>8163126.6051065419</v>
      </c>
      <c r="BE47" cm="1">
        <f t="array" ref="BE47">IFERROR(IF($A47="","",IF(SUMIFS(RAW_매출A!$J$2:$J$7000,RAW_매출A!$B$2:$B$7000,$A47,RAW_매출A!$A$2:$A$7000,EDATE($E47,BE$1-1))=0,"",SUMIFS(RAW_매출A!$J$2:$J$7000,RAW_매출A!$B$2:$B$7000,$A47,RAW_매출A!$A$2:$A$7000,EDATE($E47,BE$1-1))/(INDEX(요약_월별시즈널리티!$F$7:$F$18,MONTH(EDATE($E47,BE$1-1)))/100))),"")</f>
        <v>7834421.8759369766</v>
      </c>
      <c r="BF47" cm="1">
        <f t="array" ref="BF47">IFERROR(IF($A47="","",IF(SUMIFS(RAW_매출A!$J$2:$J$7000,RAW_매출A!$B$2:$B$7000,$A47,RAW_매출A!$A$2:$A$7000,EDATE($E47,BF$1-1))=0,"",SUMIFS(RAW_매출A!$J$2:$J$7000,RAW_매출A!$B$2:$B$7000,$A47,RAW_매출A!$A$2:$A$7000,EDATE($E47,BF$1-1))/(INDEX(요약_월별시즈널리티!$F$7:$F$18,MONTH(EDATE($E47,BF$1-1)))/100))),"")</f>
        <v>7925031.5459602466</v>
      </c>
      <c r="BG47" cm="1">
        <f t="array" ref="BG47">IFERROR(IF($A47="","",IF(SUMIFS(RAW_매출A!$J$2:$J$7000,RAW_매출A!$B$2:$B$7000,$A47,RAW_매출A!$A$2:$A$7000,EDATE($E47,BG$1-1))=0,"",SUMIFS(RAW_매출A!$J$2:$J$7000,RAW_매출A!$B$2:$B$7000,$A47,RAW_매출A!$A$2:$A$7000,EDATE($E47,BG$1-1))/(INDEX(요약_월별시즈널리티!$F$7:$F$18,MONTH(EDATE($E47,BG$1-1)))/100))),"")</f>
        <v>8091706.6169528328</v>
      </c>
      <c r="BH47" cm="1">
        <f t="array" ref="BH47">IFERROR(IF($A47="","",IF(SUMIFS(RAW_매출A!$J$2:$J$7000,RAW_매출A!$B$2:$B$7000,$A47,RAW_매출A!$A$2:$A$7000,EDATE($E47,BH$1-1))=0,"",SUMIFS(RAW_매출A!$J$2:$J$7000,RAW_매출A!$B$2:$B$7000,$A47,RAW_매출A!$A$2:$A$7000,EDATE($E47,BH$1-1))/(INDEX(요약_월별시즈널리티!$F$7:$F$18,MONTH(EDATE($E47,BH$1-1)))/100))),"")</f>
        <v>8370507.9827349391</v>
      </c>
      <c r="BI47" cm="1">
        <f t="array" ref="BI47">IFERROR(IF($A47="","",IF(SUMIFS(RAW_매출A!$J$2:$J$7000,RAW_매출A!$B$2:$B$7000,$A47,RAW_매출A!$A$2:$A$7000,EDATE($E47,BI$1-1))=0,"",SUMIFS(RAW_매출A!$J$2:$J$7000,RAW_매출A!$B$2:$B$7000,$A47,RAW_매출A!$A$2:$A$7000,EDATE($E47,BI$1-1))/(INDEX(요약_월별시즈널리티!$F$7:$F$18,MONTH(EDATE($E47,BI$1-1)))/100))),"")</f>
        <v>7186644.4034825657</v>
      </c>
      <c r="BJ47" t="str" cm="1">
        <f t="array" ref="BJ47">IFERROR(IF($A47="","",IF(SUMIFS(RAW_매출A!$J$2:$J$7000,RAW_매출A!$B$2:$B$7000,$A47,RAW_매출A!$A$2:$A$7000,EDATE($E47,BJ$1-1))=0,"",SUMIFS(RAW_매출A!$J$2:$J$7000,RAW_매출A!$B$2:$B$7000,$A47,RAW_매출A!$A$2:$A$7000,EDATE($E47,BJ$1-1))/(INDEX(요약_월별시즈널리티!$F$7:$F$18,MONTH(EDATE($E47,BJ$1-1)))/100))),"")</f>
        <v/>
      </c>
      <c r="BK47" t="str" cm="1">
        <f t="array" ref="BK47">IFERROR(IF($A47="","",IF(SUMIFS(RAW_매출A!$J$2:$J$7000,RAW_매출A!$B$2:$B$7000,$A47,RAW_매출A!$A$2:$A$7000,EDATE($E47,BK$1-1))=0,"",SUMIFS(RAW_매출A!$J$2:$J$7000,RAW_매출A!$B$2:$B$7000,$A47,RAW_매출A!$A$2:$A$7000,EDATE($E47,BK$1-1))/(INDEX(요약_월별시즈널리티!$F$7:$F$18,MONTH(EDATE($E47,BK$1-1)))/100))),"")</f>
        <v/>
      </c>
      <c r="BL47" t="str" cm="1">
        <f t="array" ref="BL47">IFERROR(IF($A47="","",IF(SUMIFS(RAW_매출A!$J$2:$J$7000,RAW_매출A!$B$2:$B$7000,$A47,RAW_매출A!$A$2:$A$7000,EDATE($E47,BL$1-1))=0,"",SUMIFS(RAW_매출A!$J$2:$J$7000,RAW_매출A!$B$2:$B$7000,$A47,RAW_매출A!$A$2:$A$7000,EDATE($E47,BL$1-1))/(INDEX(요약_월별시즈널리티!$F$7:$F$18,MONTH(EDATE($E47,BL$1-1)))/100))),"")</f>
        <v/>
      </c>
      <c r="BM47" t="str" cm="1">
        <f t="array" ref="BM47">IFERROR(IF($A47="","",IF(SUMIFS(RAW_매출A!$J$2:$J$7000,RAW_매출A!$B$2:$B$7000,$A47,RAW_매출A!$A$2:$A$7000,EDATE($E47,BM$1-1))=0,"",SUMIFS(RAW_매출A!$J$2:$J$7000,RAW_매출A!$B$2:$B$7000,$A47,RAW_매출A!$A$2:$A$7000,EDATE($E47,BM$1-1))/(INDEX(요약_월별시즈널리티!$F$7:$F$18,MONTH(EDATE($E47,BM$1-1)))/100))),"")</f>
        <v/>
      </c>
      <c r="BN47" t="str" cm="1">
        <f t="array" ref="BN47">IFERROR(IF($A47="","",IF(SUMIFS(RAW_매출A!$J$2:$J$7000,RAW_매출A!$B$2:$B$7000,$A47,RAW_매출A!$A$2:$A$7000,EDATE($E47,BN$1-1))=0,"",SUMIFS(RAW_매출A!$J$2:$J$7000,RAW_매출A!$B$2:$B$7000,$A47,RAW_매출A!$A$2:$A$7000,EDATE($E47,BN$1-1))/(INDEX(요약_월별시즈널리티!$F$7:$F$18,MONTH(EDATE($E47,BN$1-1)))/100))),"")</f>
        <v/>
      </c>
    </row>
    <row r="48" spans="1:66" x14ac:dyDescent="0.3">
      <c r="A48" t="str">
        <f>세팅!A49</f>
        <v>(1037) #신림퍼스트점</v>
      </c>
      <c r="B48" t="str">
        <f>세팅!B49</f>
        <v>150-2</v>
      </c>
      <c r="C48">
        <f t="shared" si="0"/>
        <v>2</v>
      </c>
      <c r="D48" t="str">
        <f t="shared" si="1"/>
        <v>2</v>
      </c>
      <c r="E48" s="1">
        <f>세팅!D49</f>
        <v>44562</v>
      </c>
      <c r="F48">
        <f t="shared" si="2"/>
        <v>2402983.1013108059</v>
      </c>
      <c r="G48" cm="1">
        <f t="array" ref="G48">IFERROR(IF($A48="","",IF(SUMIFS(RAW_매출A!$J$2:$J$7000,RAW_매출A!$B$2:$B$7000,$A48,RAW_매출A!$A$2:$A$7000,EDATE($E48,G$1-1))=0,"",SUMIFS(RAW_매출A!$J$2:$J$7000,RAW_매출A!$B$2:$B$7000,$A48,RAW_매출A!$A$2:$A$7000,EDATE($E48,G$1-1))/(INDEX(요약_월별시즈널리티!$F$7:$F$18,MONTH(EDATE($E48,G$1-1)))/100))),"")</f>
        <v>1116660.9510115571</v>
      </c>
      <c r="H48" cm="1">
        <f t="array" ref="H48">IFERROR(IF($A48="","",IF(SUMIFS(RAW_매출A!$J$2:$J$7000,RAW_매출A!$B$2:$B$7000,$A48,RAW_매출A!$A$2:$A$7000,EDATE($E48,H$1-1))=0,"",SUMIFS(RAW_매출A!$J$2:$J$7000,RAW_매출A!$B$2:$B$7000,$A48,RAW_매출A!$A$2:$A$7000,EDATE($E48,H$1-1))/(INDEX(요약_월별시즈널리티!$F$7:$F$18,MONTH(EDATE($E48,H$1-1)))/100))),"")</f>
        <v>933705.96874402219</v>
      </c>
      <c r="I48" cm="1">
        <f t="array" ref="I48">IFERROR(IF($A48="","",IF(SUMIFS(RAW_매출A!$J$2:$J$7000,RAW_매출A!$B$2:$B$7000,$A48,RAW_매출A!$A$2:$A$7000,EDATE($E48,I$1-1))=0,"",SUMIFS(RAW_매출A!$J$2:$J$7000,RAW_매출A!$B$2:$B$7000,$A48,RAW_매출A!$A$2:$A$7000,EDATE($E48,I$1-1))/(INDEX(요약_월별시즈널리티!$F$7:$F$18,MONTH(EDATE($E48,I$1-1)))/100))),"")</f>
        <v>1423533.2048519689</v>
      </c>
      <c r="J48" s="28" cm="1">
        <f t="array" ref="J48">IFERROR(IF($A48="","",IF(SUMIFS(RAW_매출A!$J$2:$J$7000,RAW_매출A!$B$2:$B$7000,$A48,RAW_매출A!$A$2:$A$7000,EDATE($E48,J$1-1))=0,"",SUMIFS(RAW_매출A!$J$2:$J$7000,RAW_매출A!$B$2:$B$7000,$A48,RAW_매출A!$A$2:$A$7000,EDATE($E48,J$1-1))/(INDEX(요약_월별시즈널리티!$F$7:$F$18,MONTH(EDATE($E48,J$1-1)))/100))),"")</f>
        <v>1259731.6807516615</v>
      </c>
      <c r="K48" s="28" cm="1">
        <f t="array" ref="K48">IFERROR(IF($A48="","",IF(SUMIFS(RAW_매출A!$J$2:$J$7000,RAW_매출A!$B$2:$B$7000,$A48,RAW_매출A!$A$2:$A$7000,EDATE($E48,K$1-1))=0,"",SUMIFS(RAW_매출A!$J$2:$J$7000,RAW_매출A!$B$2:$B$7000,$A48,RAW_매출A!$A$2:$A$7000,EDATE($E48,K$1-1))/(INDEX(요약_월별시즈널리티!$F$7:$F$18,MONTH(EDATE($E48,K$1-1)))/100))),"")</f>
        <v>1773022.5463517399</v>
      </c>
      <c r="L48" s="28" cm="1">
        <f t="array" ref="L48">IFERROR(IF($A48="","",IF(SUMIFS(RAW_매출A!$J$2:$J$7000,RAW_매출A!$B$2:$B$7000,$A48,RAW_매출A!$A$2:$A$7000,EDATE($E48,L$1-1))=0,"",SUMIFS(RAW_매출A!$J$2:$J$7000,RAW_매출A!$B$2:$B$7000,$A48,RAW_매출A!$A$2:$A$7000,EDATE($E48,L$1-1))/(INDEX(요약_월별시즈널리티!$F$7:$F$18,MONTH(EDATE($E48,L$1-1)))/100))),"")</f>
        <v>2771298.0076525984</v>
      </c>
      <c r="M48" s="28" cm="1">
        <f t="array" ref="M48">IFERROR(IF($A48="","",IF(SUMIFS(RAW_매출A!$J$2:$J$7000,RAW_매출A!$B$2:$B$7000,$A48,RAW_매출A!$A$2:$A$7000,EDATE($E48,M$1-1))=0,"",SUMIFS(RAW_매출A!$J$2:$J$7000,RAW_매출A!$B$2:$B$7000,$A48,RAW_매출A!$A$2:$A$7000,EDATE($E48,M$1-1))/(INDEX(요약_월별시즈널리티!$F$7:$F$18,MONTH(EDATE($E48,M$1-1)))/100))),"")</f>
        <v>2636401.9956410588</v>
      </c>
      <c r="N48" s="28" cm="1">
        <f t="array" ref="N48">IFERROR(IF($A48="","",IF(SUMIFS(RAW_매출A!$J$2:$J$7000,RAW_매출A!$B$2:$B$7000,$A48,RAW_매출A!$A$2:$A$7000,EDATE($E48,N$1-1))=0,"",SUMIFS(RAW_매출A!$J$2:$J$7000,RAW_매출A!$B$2:$B$7000,$A48,RAW_매출A!$A$2:$A$7000,EDATE($E48,N$1-1))/(INDEX(요약_월별시즈널리티!$F$7:$F$18,MONTH(EDATE($E48,N$1-1)))/100))),"")</f>
        <v>3406921.0497681266</v>
      </c>
      <c r="O48" s="28" cm="1">
        <f t="array" ref="O48">IFERROR(IF($A48="","",IF(SUMIFS(RAW_매출A!$J$2:$J$7000,RAW_매출A!$B$2:$B$7000,$A48,RAW_매출A!$A$2:$A$7000,EDATE($E48,O$1-1))=0,"",SUMIFS(RAW_매출A!$J$2:$J$7000,RAW_매출A!$B$2:$B$7000,$A48,RAW_매출A!$A$2:$A$7000,EDATE($E48,O$1-1))/(INDEX(요약_월별시즈널리티!$F$7:$F$18,MONTH(EDATE($E48,O$1-1)))/100))),"")</f>
        <v>2570523.3276996524</v>
      </c>
      <c r="P48" cm="1">
        <f t="array" ref="P48">IFERROR(IF($A48="","",IF(SUMIFS(RAW_매출A!$J$2:$J$7000,RAW_매출A!$B$2:$B$7000,$A48,RAW_매출A!$A$2:$A$7000,EDATE($E48,P$1-1))=0,"",SUMIFS(RAW_매출A!$J$2:$J$7000,RAW_매출A!$B$2:$B$7000,$A48,RAW_매출A!$A$2:$A$7000,EDATE($E48,P$1-1))/(INDEX(요약_월별시즈널리티!$F$7:$F$18,MONTH(EDATE($E48,P$1-1)))/100))),"")</f>
        <v>2388693.652864167</v>
      </c>
      <c r="Q48" cm="1">
        <f t="array" ref="Q48">IFERROR(IF($A48="","",IF(SUMIFS(RAW_매출A!$J$2:$J$7000,RAW_매출A!$B$2:$B$7000,$A48,RAW_매출A!$A$2:$A$7000,EDATE($E48,Q$1-1))=0,"",SUMIFS(RAW_매출A!$J$2:$J$7000,RAW_매출A!$B$2:$B$7000,$A48,RAW_매출A!$A$2:$A$7000,EDATE($E48,Q$1-1))/(INDEX(요약_월별시즈널리티!$F$7:$F$18,MONTH(EDATE($E48,Q$1-1)))/100))),"")</f>
        <v>2339007.940437356</v>
      </c>
      <c r="R48" cm="1">
        <f t="array" ref="R48">IFERROR(IF($A48="","",IF(SUMIFS(RAW_매출A!$J$2:$J$7000,RAW_매출A!$B$2:$B$7000,$A48,RAW_매출A!$A$2:$A$7000,EDATE($E48,R$1-1))=0,"",SUMIFS(RAW_매출A!$J$2:$J$7000,RAW_매출A!$B$2:$B$7000,$A48,RAW_매출A!$A$2:$A$7000,EDATE($E48,R$1-1))/(INDEX(요약_월별시즈널리티!$F$7:$F$18,MONTH(EDATE($E48,R$1-1)))/100))),"")</f>
        <v>2671045.0118374471</v>
      </c>
      <c r="S48" cm="1">
        <f t="array" ref="S48">IFERROR(IF($A48="","",IF(SUMIFS(RAW_매출A!$J$2:$J$7000,RAW_매출A!$B$2:$B$7000,$A48,RAW_매출A!$A$2:$A$7000,EDATE($E48,S$1-1))=0,"",SUMIFS(RAW_매출A!$J$2:$J$7000,RAW_매출A!$B$2:$B$7000,$A48,RAW_매출A!$A$2:$A$7000,EDATE($E48,S$1-1))/(INDEX(요약_월별시즈널리티!$F$7:$F$18,MONTH(EDATE($E48,S$1-1)))/100))),"")</f>
        <v>2572033.2360372739</v>
      </c>
      <c r="T48" cm="1">
        <f t="array" ref="T48">IFERROR(IF($A48="","",IF(SUMIFS(RAW_매출A!$J$2:$J$7000,RAW_매출A!$B$2:$B$7000,$A48,RAW_매출A!$A$2:$A$7000,EDATE($E48,T$1-1))=0,"",SUMIFS(RAW_매출A!$J$2:$J$7000,RAW_매출A!$B$2:$B$7000,$A48,RAW_매출A!$A$2:$A$7000,EDATE($E48,T$1-1))/(INDEX(요약_월별시즈널리티!$F$7:$F$18,MONTH(EDATE($E48,T$1-1)))/100))),"")</f>
        <v>2751407.2580867368</v>
      </c>
      <c r="U48" cm="1">
        <f t="array" ref="U48">IFERROR(IF($A48="","",IF(SUMIFS(RAW_매출A!$J$2:$J$7000,RAW_매출A!$B$2:$B$7000,$A48,RAW_매출A!$A$2:$A$7000,EDATE($E48,U$1-1))=0,"",SUMIFS(RAW_매출A!$J$2:$J$7000,RAW_매출A!$B$2:$B$7000,$A48,RAW_매출A!$A$2:$A$7000,EDATE($E48,U$1-1))/(INDEX(요약_월별시즈널리티!$F$7:$F$18,MONTH(EDATE($E48,U$1-1)))/100))),"")</f>
        <v>2841015.2589925588</v>
      </c>
      <c r="V48" cm="1">
        <f t="array" ref="V48">IFERROR(IF($A48="","",IF(SUMIFS(RAW_매출A!$J$2:$J$7000,RAW_매출A!$B$2:$B$7000,$A48,RAW_매출A!$A$2:$A$7000,EDATE($E48,V$1-1))=0,"",SUMIFS(RAW_매출A!$J$2:$J$7000,RAW_매출A!$B$2:$B$7000,$A48,RAW_매출A!$A$2:$A$7000,EDATE($E48,V$1-1))/(INDEX(요약_월별시즈널리티!$F$7:$F$18,MONTH(EDATE($E48,V$1-1)))/100))),"")</f>
        <v>2836251.2056066622</v>
      </c>
      <c r="W48" cm="1">
        <f t="array" ref="W48">IFERROR(IF($A48="","",IF(SUMIFS(RAW_매출A!$J$2:$J$7000,RAW_매출A!$B$2:$B$7000,$A48,RAW_매출A!$A$2:$A$7000,EDATE($E48,W$1-1))=0,"",SUMIFS(RAW_매출A!$J$2:$J$7000,RAW_매출A!$B$2:$B$7000,$A48,RAW_매출A!$A$2:$A$7000,EDATE($E48,W$1-1))/(INDEX(요약_월별시즈널리티!$F$7:$F$18,MONTH(EDATE($E48,W$1-1)))/100))),"")</f>
        <v>2761178.5832625129</v>
      </c>
      <c r="X48" cm="1">
        <f t="array" ref="X48">IFERROR(IF($A48="","",IF(SUMIFS(RAW_매출A!$J$2:$J$7000,RAW_매출A!$B$2:$B$7000,$A48,RAW_매출A!$A$2:$A$7000,EDATE($E48,X$1-1))=0,"",SUMIFS(RAW_매출A!$J$2:$J$7000,RAW_매출A!$B$2:$B$7000,$A48,RAW_매출A!$A$2:$A$7000,EDATE($E48,X$1-1))/(INDEX(요약_월별시즈널리티!$F$7:$F$18,MONTH(EDATE($E48,X$1-1)))/100))),"")</f>
        <v>2691033.1336566149</v>
      </c>
      <c r="Y48" cm="1">
        <f t="array" ref="Y48">IFERROR(IF($A48="","",IF(SUMIFS(RAW_매출A!$J$2:$J$7000,RAW_매출A!$B$2:$B$7000,$A48,RAW_매출A!$A$2:$A$7000,EDATE($E48,Y$1-1))=0,"",SUMIFS(RAW_매출A!$J$2:$J$7000,RAW_매출A!$B$2:$B$7000,$A48,RAW_매출A!$A$2:$A$7000,EDATE($E48,Y$1-1))/(INDEX(요약_월별시즈널리티!$F$7:$F$18,MONTH(EDATE($E48,Y$1-1)))/100))),"")</f>
        <v>3209441.4872925812</v>
      </c>
      <c r="Z48" cm="1">
        <f t="array" ref="Z48">IFERROR(IF($A48="","",IF(SUMIFS(RAW_매출A!$J$2:$J$7000,RAW_매출A!$B$2:$B$7000,$A48,RAW_매출A!$A$2:$A$7000,EDATE($E48,Z$1-1))=0,"",SUMIFS(RAW_매출A!$J$2:$J$7000,RAW_매출A!$B$2:$B$7000,$A48,RAW_매출A!$A$2:$A$7000,EDATE($E48,Z$1-1))/(INDEX(요약_월별시즈널리티!$F$7:$F$18,MONTH(EDATE($E48,Z$1-1)))/100))),"")</f>
        <v>2778278.164930569</v>
      </c>
      <c r="AA48" cm="1">
        <f t="array" ref="AA48">IFERROR(IF($A48="","",IF(SUMIFS(RAW_매출A!$J$2:$J$7000,RAW_매출A!$B$2:$B$7000,$A48,RAW_매출A!$A$2:$A$7000,EDATE($E48,AA$1-1))=0,"",SUMIFS(RAW_매출A!$J$2:$J$7000,RAW_매출A!$B$2:$B$7000,$A48,RAW_매출A!$A$2:$A$7000,EDATE($E48,AA$1-1))/(INDEX(요약_월별시즈널리티!$F$7:$F$18,MONTH(EDATE($E48,AA$1-1)))/100))),"")</f>
        <v>2802137.0976392524</v>
      </c>
      <c r="AB48" cm="1">
        <f t="array" ref="AB48">IFERROR(IF($A48="","",IF(SUMIFS(RAW_매출A!$J$2:$J$7000,RAW_매출A!$B$2:$B$7000,$A48,RAW_매출A!$A$2:$A$7000,EDATE($E48,AB$1-1))=0,"",SUMIFS(RAW_매출A!$J$2:$J$7000,RAW_매출A!$B$2:$B$7000,$A48,RAW_매출A!$A$2:$A$7000,EDATE($E48,AB$1-1))/(INDEX(요약_월별시즈널리티!$F$7:$F$18,MONTH(EDATE($E48,AB$1-1)))/100))),"")</f>
        <v>2554099.3556121131</v>
      </c>
      <c r="AC48" cm="1">
        <f t="array" ref="AC48">IFERROR(IF($A48="","",IF(SUMIFS(RAW_매출A!$J$2:$J$7000,RAW_매출A!$B$2:$B$7000,$A48,RAW_매출A!$A$2:$A$7000,EDATE($E48,AC$1-1))=0,"",SUMIFS(RAW_매출A!$J$2:$J$7000,RAW_매출A!$B$2:$B$7000,$A48,RAW_매출A!$A$2:$A$7000,EDATE($E48,AC$1-1))/(INDEX(요약_월별시즈널리티!$F$7:$F$18,MONTH(EDATE($E48,AC$1-1)))/100))),"")</f>
        <v>3056693.0312285814</v>
      </c>
      <c r="AD48" cm="1">
        <f t="array" ref="AD48">IFERROR(IF($A48="","",IF(SUMIFS(RAW_매출A!$J$2:$J$7000,RAW_매출A!$B$2:$B$7000,$A48,RAW_매출A!$A$2:$A$7000,EDATE($E48,AD$1-1))=0,"",SUMIFS(RAW_매출A!$J$2:$J$7000,RAW_매출A!$B$2:$B$7000,$A48,RAW_매출A!$A$2:$A$7000,EDATE($E48,AD$1-1))/(INDEX(요약_월별시즈널리티!$F$7:$F$18,MONTH(EDATE($E48,AD$1-1)))/100))),"")</f>
        <v>2723748.9984987518</v>
      </c>
      <c r="AE48" cm="1">
        <f t="array" ref="AE48">IFERROR(IF($A48="","",IF(SUMIFS(RAW_매출A!$J$2:$J$7000,RAW_매출A!$B$2:$B$7000,$A48,RAW_매출A!$A$2:$A$7000,EDATE($E48,AE$1-1))=0,"",SUMIFS(RAW_매출A!$J$2:$J$7000,RAW_매출A!$B$2:$B$7000,$A48,RAW_매출A!$A$2:$A$7000,EDATE($E48,AE$1-1))/(INDEX(요약_월별시즈널리티!$F$7:$F$18,MONTH(EDATE($E48,AE$1-1)))/100))),"")</f>
        <v>2987081.7756449338</v>
      </c>
      <c r="AF48" cm="1">
        <f t="array" ref="AF48">IFERROR(IF($A48="","",IF(SUMIFS(RAW_매출A!$J$2:$J$7000,RAW_매출A!$B$2:$B$7000,$A48,RAW_매출A!$A$2:$A$7000,EDATE($E48,AF$1-1))=0,"",SUMIFS(RAW_매출A!$J$2:$J$7000,RAW_매출A!$B$2:$B$7000,$A48,RAW_매출A!$A$2:$A$7000,EDATE($E48,AF$1-1))/(INDEX(요약_월별시즈널리티!$F$7:$F$18,MONTH(EDATE($E48,AF$1-1)))/100))),"")</f>
        <v>2843116.8786507938</v>
      </c>
      <c r="AG48" cm="1">
        <f t="array" ref="AG48">IFERROR(IF($A48="","",IF(SUMIFS(RAW_매출A!$J$2:$J$7000,RAW_매출A!$B$2:$B$7000,$A48,RAW_매출A!$A$2:$A$7000,EDATE($E48,AG$1-1))=0,"",SUMIFS(RAW_매출A!$J$2:$J$7000,RAW_매출A!$B$2:$B$7000,$A48,RAW_매출A!$A$2:$A$7000,EDATE($E48,AG$1-1))/(INDEX(요약_월별시즈널리티!$F$7:$F$18,MONTH(EDATE($E48,AG$1-1)))/100))),"")</f>
        <v>3374494.1734945807</v>
      </c>
      <c r="AH48" cm="1">
        <f t="array" ref="AH48">IFERROR(IF($A48="","",IF(SUMIFS(RAW_매출A!$J$2:$J$7000,RAW_매출A!$B$2:$B$7000,$A48,RAW_매출A!$A$2:$A$7000,EDATE($E48,AH$1-1))=0,"",SUMIFS(RAW_매출A!$J$2:$J$7000,RAW_매출A!$B$2:$B$7000,$A48,RAW_매출A!$A$2:$A$7000,EDATE($E48,AH$1-1))/(INDEX(요약_월별시즈널리티!$F$7:$F$18,MONTH(EDATE($E48,AH$1-1)))/100))),"")</f>
        <v>2863422.2140214136</v>
      </c>
      <c r="AI48" cm="1">
        <f t="array" ref="AI48">IFERROR(IF($A48="","",IF(SUMIFS(RAW_매출A!$J$2:$J$7000,RAW_매출A!$B$2:$B$7000,$A48,RAW_매출A!$A$2:$A$7000,EDATE($E48,AI$1-1))=0,"",SUMIFS(RAW_매출A!$J$2:$J$7000,RAW_매출A!$B$2:$B$7000,$A48,RAW_매출A!$A$2:$A$7000,EDATE($E48,AI$1-1))/(INDEX(요약_월별시즈널리티!$F$7:$F$18,MONTH(EDATE($E48,AI$1-1)))/100))),"")</f>
        <v>2777815.6767104389</v>
      </c>
      <c r="AJ48" cm="1">
        <f t="array" ref="AJ48">IFERROR(IF($A48="","",IF(SUMIFS(RAW_매출A!$J$2:$J$7000,RAW_매출A!$B$2:$B$7000,$A48,RAW_매출A!$A$2:$A$7000,EDATE($E48,AJ$1-1))=0,"",SUMIFS(RAW_매출A!$J$2:$J$7000,RAW_매출A!$B$2:$B$7000,$A48,RAW_매출A!$A$2:$A$7000,EDATE($E48,AJ$1-1))/(INDEX(요약_월별시즈널리티!$F$7:$F$18,MONTH(EDATE($E48,AJ$1-1)))/100))),"")</f>
        <v>3160976.674096372</v>
      </c>
      <c r="AK48" cm="1">
        <f t="array" ref="AK48">IFERROR(IF($A48="","",IF(SUMIFS(RAW_매출A!$J$2:$J$7000,RAW_매출A!$B$2:$B$7000,$A48,RAW_매출A!$A$2:$A$7000,EDATE($E48,AK$1-1))=0,"",SUMIFS(RAW_매출A!$J$2:$J$7000,RAW_매출A!$B$2:$B$7000,$A48,RAW_매출A!$A$2:$A$7000,EDATE($E48,AK$1-1))/(INDEX(요약_월별시즈널리티!$F$7:$F$18,MONTH(EDATE($E48,AK$1-1)))/100))),"")</f>
        <v>3117827.7717814022</v>
      </c>
      <c r="AL48" cm="1">
        <f t="array" ref="AL48">IFERROR(IF($A48="","",IF(SUMIFS(RAW_매출A!$J$2:$J$7000,RAW_매출A!$B$2:$B$7000,$A48,RAW_매출A!$A$2:$A$7000,EDATE($E48,AL$1-1))=0,"",SUMIFS(RAW_매출A!$J$2:$J$7000,RAW_매출A!$B$2:$B$7000,$A48,RAW_매출A!$A$2:$A$7000,EDATE($E48,AL$1-1))/(INDEX(요약_월별시즈널리티!$F$7:$F$18,MONTH(EDATE($E48,AL$1-1)))/100))),"")</f>
        <v>3010675.1409854819</v>
      </c>
      <c r="AM48" cm="1">
        <f t="array" ref="AM48">IFERROR(IF($A48="","",IF(SUMIFS(RAW_매출A!$J$2:$J$7000,RAW_매출A!$B$2:$B$7000,$A48,RAW_매출A!$A$2:$A$7000,EDATE($E48,AM$1-1))=0,"",SUMIFS(RAW_매출A!$J$2:$J$7000,RAW_매출A!$B$2:$B$7000,$A48,RAW_매출A!$A$2:$A$7000,EDATE($E48,AM$1-1))/(INDEX(요약_월별시즈널리티!$F$7:$F$18,MONTH(EDATE($E48,AM$1-1)))/100))),"")</f>
        <v>3291831.9290380711</v>
      </c>
      <c r="AN48" cm="1">
        <f t="array" ref="AN48">IFERROR(IF($A48="","",IF(SUMIFS(RAW_매출A!$J$2:$J$7000,RAW_매출A!$B$2:$B$7000,$A48,RAW_매출A!$A$2:$A$7000,EDATE($E48,AN$1-1))=0,"",SUMIFS(RAW_매출A!$J$2:$J$7000,RAW_매출A!$B$2:$B$7000,$A48,RAW_매출A!$A$2:$A$7000,EDATE($E48,AN$1-1))/(INDEX(요약_월별시즈널리티!$F$7:$F$18,MONTH(EDATE($E48,AN$1-1)))/100))),"")</f>
        <v>3050489.48237347</v>
      </c>
      <c r="AO48" cm="1">
        <f t="array" ref="AO48">IFERROR(IF($A48="","",IF(SUMIFS(RAW_매출A!$J$2:$J$7000,RAW_매출A!$B$2:$B$7000,$A48,RAW_매출A!$A$2:$A$7000,EDATE($E48,AO$1-1))=0,"",SUMIFS(RAW_매출A!$J$2:$J$7000,RAW_매출A!$B$2:$B$7000,$A48,RAW_매출A!$A$2:$A$7000,EDATE($E48,AO$1-1))/(INDEX(요약_월별시즈널리티!$F$7:$F$18,MONTH(EDATE($E48,AO$1-1)))/100))),"")</f>
        <v>3512930.2075211834</v>
      </c>
      <c r="AP48" cm="1">
        <f t="array" ref="AP48">IFERROR(IF($A48="","",IF(SUMIFS(RAW_매출A!$J$2:$J$7000,RAW_매출A!$B$2:$B$7000,$A48,RAW_매출A!$A$2:$A$7000,EDATE($E48,AP$1-1))=0,"",SUMIFS(RAW_매출A!$J$2:$J$7000,RAW_매출A!$B$2:$B$7000,$A48,RAW_매출A!$A$2:$A$7000,EDATE($E48,AP$1-1))/(INDEX(요약_월별시즈널리티!$F$7:$F$18,MONTH(EDATE($E48,AP$1-1)))/100))),"")</f>
        <v>3224272.3532770621</v>
      </c>
      <c r="AQ48" cm="1">
        <f t="array" ref="AQ48">IFERROR(IF($A48="","",IF(SUMIFS(RAW_매출A!$J$2:$J$7000,RAW_매출A!$B$2:$B$7000,$A48,RAW_매출A!$A$2:$A$7000,EDATE($E48,AQ$1-1))=0,"",SUMIFS(RAW_매출A!$J$2:$J$7000,RAW_매출A!$B$2:$B$7000,$A48,RAW_매출A!$A$2:$A$7000,EDATE($E48,AQ$1-1))/(INDEX(요약_월별시즈널리티!$F$7:$F$18,MONTH(EDATE($E48,AQ$1-1)))/100))),"")</f>
        <v>3107261.5179377664</v>
      </c>
      <c r="AR48" cm="1">
        <f t="array" ref="AR48">IFERROR(IF($A48="","",IF(SUMIFS(RAW_매출A!$J$2:$J$7000,RAW_매출A!$B$2:$B$7000,$A48,RAW_매출A!$A$2:$A$7000,EDATE($E48,AR$1-1))=0,"",SUMIFS(RAW_매출A!$J$2:$J$7000,RAW_매출A!$B$2:$B$7000,$A48,RAW_매출A!$A$2:$A$7000,EDATE($E48,AR$1-1))/(INDEX(요약_월별시즈널리티!$F$7:$F$18,MONTH(EDATE($E48,AR$1-1)))/100))),"")</f>
        <v>3498134.7507519051</v>
      </c>
      <c r="AS48" cm="1">
        <f t="array" ref="AS48">IFERROR(IF($A48="","",IF(SUMIFS(RAW_매출A!$J$2:$J$7000,RAW_매출A!$B$2:$B$7000,$A48,RAW_매출A!$A$2:$A$7000,EDATE($E48,AS$1-1))=0,"",SUMIFS(RAW_매출A!$J$2:$J$7000,RAW_매출A!$B$2:$B$7000,$A48,RAW_매출A!$A$2:$A$7000,EDATE($E48,AS$1-1))/(INDEX(요약_월별시즈널리티!$F$7:$F$18,MONTH(EDATE($E48,AS$1-1)))/100))),"")</f>
        <v>3564673.1958522145</v>
      </c>
      <c r="AT48" cm="1">
        <f t="array" ref="AT48">IFERROR(IF($A48="","",IF(SUMIFS(RAW_매출A!$J$2:$J$7000,RAW_매출A!$B$2:$B$7000,$A48,RAW_매출A!$A$2:$A$7000,EDATE($E48,AT$1-1))=0,"",SUMIFS(RAW_매출A!$J$2:$J$7000,RAW_매출A!$B$2:$B$7000,$A48,RAW_매출A!$A$2:$A$7000,EDATE($E48,AT$1-1))/(INDEX(요약_월별시즈널리티!$F$7:$F$18,MONTH(EDATE($E48,AT$1-1)))/100))),"")</f>
        <v>3392438.2245374573</v>
      </c>
      <c r="AU48" cm="1">
        <f t="array" ref="AU48">IFERROR(IF($A48="","",IF(SUMIFS(RAW_매출A!$J$2:$J$7000,RAW_매출A!$B$2:$B$7000,$A48,RAW_매출A!$A$2:$A$7000,EDATE($E48,AU$1-1))=0,"",SUMIFS(RAW_매출A!$J$2:$J$7000,RAW_매출A!$B$2:$B$7000,$A48,RAW_매출A!$A$2:$A$7000,EDATE($E48,AU$1-1))/(INDEX(요약_월별시즈널리티!$F$7:$F$18,MONTH(EDATE($E48,AU$1-1)))/100))),"")</f>
        <v>2101797.3274259241</v>
      </c>
      <c r="AV48" cm="1">
        <f t="array" ref="AV48">IFERROR(IF($A48="","",IF(SUMIFS(RAW_매출A!$J$2:$J$7000,RAW_매출A!$B$2:$B$7000,$A48,RAW_매출A!$A$2:$A$7000,EDATE($E48,AV$1-1))=0,"",SUMIFS(RAW_매출A!$J$2:$J$7000,RAW_매출A!$B$2:$B$7000,$A48,RAW_매출A!$A$2:$A$7000,EDATE($E48,AV$1-1))/(INDEX(요약_월별시즈널리티!$F$7:$F$18,MONTH(EDATE($E48,AV$1-1)))/100))),"")</f>
        <v>2160487.1810809812</v>
      </c>
      <c r="AW48" cm="1">
        <f t="array" ref="AW48">IFERROR(IF($A48="","",IF(SUMIFS(RAW_매출A!$J$2:$J$7000,RAW_매출A!$B$2:$B$7000,$A48,RAW_매출A!$A$2:$A$7000,EDATE($E48,AW$1-1))=0,"",SUMIFS(RAW_매출A!$J$2:$J$7000,RAW_매출A!$B$2:$B$7000,$A48,RAW_매출A!$A$2:$A$7000,EDATE($E48,AW$1-1))/(INDEX(요약_월별시즈널리티!$F$7:$F$18,MONTH(EDATE($E48,AW$1-1)))/100))),"")</f>
        <v>1866904.1036258861</v>
      </c>
      <c r="AX48" cm="1">
        <f t="array" ref="AX48">IFERROR(IF($A48="","",IF(SUMIFS(RAW_매출A!$J$2:$J$7000,RAW_매출A!$B$2:$B$7000,$A48,RAW_매출A!$A$2:$A$7000,EDATE($E48,AX$1-1))=0,"",SUMIFS(RAW_매출A!$J$2:$J$7000,RAW_매출A!$B$2:$B$7000,$A48,RAW_매출A!$A$2:$A$7000,EDATE($E48,AX$1-1))/(INDEX(요약_월별시즈널리티!$F$7:$F$18,MONTH(EDATE($E48,AX$1-1)))/100))),"")</f>
        <v>1903028.9169295328</v>
      </c>
      <c r="AY48" cm="1">
        <f t="array" ref="AY48">IFERROR(IF($A48="","",IF(SUMIFS(RAW_매출A!$J$2:$J$7000,RAW_매출A!$B$2:$B$7000,$A48,RAW_매출A!$A$2:$A$7000,EDATE($E48,AY$1-1))=0,"",SUMIFS(RAW_매출A!$J$2:$J$7000,RAW_매출A!$B$2:$B$7000,$A48,RAW_매출A!$A$2:$A$7000,EDATE($E48,AY$1-1))/(INDEX(요약_월별시즈널리티!$F$7:$F$18,MONTH(EDATE($E48,AY$1-1)))/100))),"")</f>
        <v>1718626.1087691558</v>
      </c>
      <c r="AZ48" cm="1">
        <f t="array" ref="AZ48">IFERROR(IF($A48="","",IF(SUMIFS(RAW_매출A!$J$2:$J$7000,RAW_매출A!$B$2:$B$7000,$A48,RAW_매출A!$A$2:$A$7000,EDATE($E48,AZ$1-1))=0,"",SUMIFS(RAW_매출A!$J$2:$J$7000,RAW_매출A!$B$2:$B$7000,$A48,RAW_매출A!$A$2:$A$7000,EDATE($E48,AZ$1-1))/(INDEX(요약_월별시즈널리티!$F$7:$F$18,MONTH(EDATE($E48,AZ$1-1)))/100))),"")</f>
        <v>1728584.7539006718</v>
      </c>
      <c r="BA48" cm="1">
        <f t="array" ref="BA48">IFERROR(IF($A48="","",IF(SUMIFS(RAW_매출A!$J$2:$J$7000,RAW_매출A!$B$2:$B$7000,$A48,RAW_매출A!$A$2:$A$7000,EDATE($E48,BA$1-1))=0,"",SUMIFS(RAW_매출A!$J$2:$J$7000,RAW_매출A!$B$2:$B$7000,$A48,RAW_매출A!$A$2:$A$7000,EDATE($E48,BA$1-1))/(INDEX(요약_월별시즈널리티!$F$7:$F$18,MONTH(EDATE($E48,BA$1-1)))/100))),"")</f>
        <v>1951446.465418272</v>
      </c>
      <c r="BB48" cm="1">
        <f t="array" ref="BB48">IFERROR(IF($A48="","",IF(SUMIFS(RAW_매출A!$J$2:$J$7000,RAW_매출A!$B$2:$B$7000,$A48,RAW_매출A!$A$2:$A$7000,EDATE($E48,BB$1-1))=0,"",SUMIFS(RAW_매출A!$J$2:$J$7000,RAW_매출A!$B$2:$B$7000,$A48,RAW_매출A!$A$2:$A$7000,EDATE($E48,BB$1-1))/(INDEX(요약_월별시즈널리티!$F$7:$F$18,MONTH(EDATE($E48,BB$1-1)))/100))),"")</f>
        <v>1596168.2041833065</v>
      </c>
      <c r="BC48" cm="1">
        <f t="array" ref="BC48">IFERROR(IF($A48="","",IF(SUMIFS(RAW_매출A!$J$2:$J$7000,RAW_매출A!$B$2:$B$7000,$A48,RAW_매출A!$A$2:$A$7000,EDATE($E48,BC$1-1))=0,"",SUMIFS(RAW_매출A!$J$2:$J$7000,RAW_매출A!$B$2:$B$7000,$A48,RAW_매출A!$A$2:$A$7000,EDATE($E48,BC$1-1))/(INDEX(요약_월별시즈널리티!$F$7:$F$18,MONTH(EDATE($E48,BC$1-1)))/100))),"")</f>
        <v>374215.9891412562</v>
      </c>
      <c r="BD48" t="str" cm="1">
        <f t="array" ref="BD48">IFERROR(IF($A48="","",IF(SUMIFS(RAW_매출A!$J$2:$J$7000,RAW_매출A!$B$2:$B$7000,$A48,RAW_매출A!$A$2:$A$7000,EDATE($E48,BD$1-1))=0,"",SUMIFS(RAW_매출A!$J$2:$J$7000,RAW_매출A!$B$2:$B$7000,$A48,RAW_매출A!$A$2:$A$7000,EDATE($E48,BD$1-1))/(INDEX(요약_월별시즈널리티!$F$7:$F$18,MONTH(EDATE($E48,BD$1-1)))/100))),"")</f>
        <v/>
      </c>
      <c r="BE48" t="str" cm="1">
        <f t="array" ref="BE48">IFERROR(IF($A48="","",IF(SUMIFS(RAW_매출A!$J$2:$J$7000,RAW_매출A!$B$2:$B$7000,$A48,RAW_매출A!$A$2:$A$7000,EDATE($E48,BE$1-1))=0,"",SUMIFS(RAW_매출A!$J$2:$J$7000,RAW_매출A!$B$2:$B$7000,$A48,RAW_매출A!$A$2:$A$7000,EDATE($E48,BE$1-1))/(INDEX(요약_월별시즈널리티!$F$7:$F$18,MONTH(EDATE($E48,BE$1-1)))/100))),"")</f>
        <v/>
      </c>
      <c r="BF48" t="str" cm="1">
        <f t="array" ref="BF48">IFERROR(IF($A48="","",IF(SUMIFS(RAW_매출A!$J$2:$J$7000,RAW_매출A!$B$2:$B$7000,$A48,RAW_매출A!$A$2:$A$7000,EDATE($E48,BF$1-1))=0,"",SUMIFS(RAW_매출A!$J$2:$J$7000,RAW_매출A!$B$2:$B$7000,$A48,RAW_매출A!$A$2:$A$7000,EDATE($E48,BF$1-1))/(INDEX(요약_월별시즈널리티!$F$7:$F$18,MONTH(EDATE($E48,BF$1-1)))/100))),"")</f>
        <v/>
      </c>
      <c r="BG48" t="str" cm="1">
        <f t="array" ref="BG48">IFERROR(IF($A48="","",IF(SUMIFS(RAW_매출A!$J$2:$J$7000,RAW_매출A!$B$2:$B$7000,$A48,RAW_매출A!$A$2:$A$7000,EDATE($E48,BG$1-1))=0,"",SUMIFS(RAW_매출A!$J$2:$J$7000,RAW_매출A!$B$2:$B$7000,$A48,RAW_매출A!$A$2:$A$7000,EDATE($E48,BG$1-1))/(INDEX(요약_월별시즈널리티!$F$7:$F$18,MONTH(EDATE($E48,BG$1-1)))/100))),"")</f>
        <v/>
      </c>
      <c r="BH48" t="str" cm="1">
        <f t="array" ref="BH48">IFERROR(IF($A48="","",IF(SUMIFS(RAW_매출A!$J$2:$J$7000,RAW_매출A!$B$2:$B$7000,$A48,RAW_매출A!$A$2:$A$7000,EDATE($E48,BH$1-1))=0,"",SUMIFS(RAW_매출A!$J$2:$J$7000,RAW_매출A!$B$2:$B$7000,$A48,RAW_매출A!$A$2:$A$7000,EDATE($E48,BH$1-1))/(INDEX(요약_월별시즈널리티!$F$7:$F$18,MONTH(EDATE($E48,BH$1-1)))/100))),"")</f>
        <v/>
      </c>
      <c r="BI48" t="str" cm="1">
        <f t="array" ref="BI48">IFERROR(IF($A48="","",IF(SUMIFS(RAW_매출A!$J$2:$J$7000,RAW_매출A!$B$2:$B$7000,$A48,RAW_매출A!$A$2:$A$7000,EDATE($E48,BI$1-1))=0,"",SUMIFS(RAW_매출A!$J$2:$J$7000,RAW_매출A!$B$2:$B$7000,$A48,RAW_매출A!$A$2:$A$7000,EDATE($E48,BI$1-1))/(INDEX(요약_월별시즈널리티!$F$7:$F$18,MONTH(EDATE($E48,BI$1-1)))/100))),"")</f>
        <v/>
      </c>
      <c r="BJ48" t="str" cm="1">
        <f t="array" ref="BJ48">IFERROR(IF($A48="","",IF(SUMIFS(RAW_매출A!$J$2:$J$7000,RAW_매출A!$B$2:$B$7000,$A48,RAW_매출A!$A$2:$A$7000,EDATE($E48,BJ$1-1))=0,"",SUMIFS(RAW_매출A!$J$2:$J$7000,RAW_매출A!$B$2:$B$7000,$A48,RAW_매출A!$A$2:$A$7000,EDATE($E48,BJ$1-1))/(INDEX(요약_월별시즈널리티!$F$7:$F$18,MONTH(EDATE($E48,BJ$1-1)))/100))),"")</f>
        <v/>
      </c>
      <c r="BK48" t="str" cm="1">
        <f t="array" ref="BK48">IFERROR(IF($A48="","",IF(SUMIFS(RAW_매출A!$J$2:$J$7000,RAW_매출A!$B$2:$B$7000,$A48,RAW_매출A!$A$2:$A$7000,EDATE($E48,BK$1-1))=0,"",SUMIFS(RAW_매출A!$J$2:$J$7000,RAW_매출A!$B$2:$B$7000,$A48,RAW_매출A!$A$2:$A$7000,EDATE($E48,BK$1-1))/(INDEX(요약_월별시즈널리티!$F$7:$F$18,MONTH(EDATE($E48,BK$1-1)))/100))),"")</f>
        <v/>
      </c>
      <c r="BL48" t="str" cm="1">
        <f t="array" ref="BL48">IFERROR(IF($A48="","",IF(SUMIFS(RAW_매출A!$J$2:$J$7000,RAW_매출A!$B$2:$B$7000,$A48,RAW_매출A!$A$2:$A$7000,EDATE($E48,BL$1-1))=0,"",SUMIFS(RAW_매출A!$J$2:$J$7000,RAW_매출A!$B$2:$B$7000,$A48,RAW_매출A!$A$2:$A$7000,EDATE($E48,BL$1-1))/(INDEX(요약_월별시즈널리티!$F$7:$F$18,MONTH(EDATE($E48,BL$1-1)))/100))),"")</f>
        <v/>
      </c>
      <c r="BM48" t="str" cm="1">
        <f t="array" ref="BM48">IFERROR(IF($A48="","",IF(SUMIFS(RAW_매출A!$J$2:$J$7000,RAW_매출A!$B$2:$B$7000,$A48,RAW_매출A!$A$2:$A$7000,EDATE($E48,BM$1-1))=0,"",SUMIFS(RAW_매출A!$J$2:$J$7000,RAW_매출A!$B$2:$B$7000,$A48,RAW_매출A!$A$2:$A$7000,EDATE($E48,BM$1-1))/(INDEX(요약_월별시즈널리티!$F$7:$F$18,MONTH(EDATE($E48,BM$1-1)))/100))),"")</f>
        <v/>
      </c>
      <c r="BN48" t="str" cm="1">
        <f t="array" ref="BN48">IFERROR(IF($A48="","",IF(SUMIFS(RAW_매출A!$J$2:$J$7000,RAW_매출A!$B$2:$B$7000,$A48,RAW_매출A!$A$2:$A$7000,EDATE($E48,BN$1-1))=0,"",SUMIFS(RAW_매출A!$J$2:$J$7000,RAW_매출A!$B$2:$B$7000,$A48,RAW_매출A!$A$2:$A$7000,EDATE($E48,BN$1-1))/(INDEX(요약_월별시즈널리티!$F$7:$F$18,MONTH(EDATE($E48,BN$1-1)))/100))),"")</f>
        <v/>
      </c>
    </row>
    <row r="49" spans="1:66" x14ac:dyDescent="0.3">
      <c r="A49" t="str">
        <f>세팅!A50</f>
        <v>(1038) #한양여대점</v>
      </c>
      <c r="B49" t="str">
        <f>세팅!B50</f>
        <v>150-2</v>
      </c>
      <c r="C49">
        <f t="shared" si="0"/>
        <v>2</v>
      </c>
      <c r="D49" t="str">
        <f t="shared" si="1"/>
        <v>2</v>
      </c>
      <c r="E49" s="1">
        <f>세팅!D50</f>
        <v>44621</v>
      </c>
      <c r="F49">
        <f t="shared" si="2"/>
        <v>1067284.8522959696</v>
      </c>
      <c r="G49" cm="1">
        <f t="array" ref="G49">IFERROR(IF($A49="","",IF(SUMIFS(RAW_매출A!$J$2:$J$7000,RAW_매출A!$B$2:$B$7000,$A49,RAW_매출A!$A$2:$A$7000,EDATE($E49,G$1-1))=0,"",SUMIFS(RAW_매출A!$J$2:$J$7000,RAW_매출A!$B$2:$B$7000,$A49,RAW_매출A!$A$2:$A$7000,EDATE($E49,G$1-1))/(INDEX(요약_월별시즈널리티!$F$7:$F$18,MONTH(EDATE($E49,G$1-1)))/100))),"")</f>
        <v>708025.797521926</v>
      </c>
      <c r="H49" cm="1">
        <f t="array" ref="H49">IFERROR(IF($A49="","",IF(SUMIFS(RAW_매출A!$J$2:$J$7000,RAW_매출A!$B$2:$B$7000,$A49,RAW_매출A!$A$2:$A$7000,EDATE($E49,H$1-1))=0,"",SUMIFS(RAW_매출A!$J$2:$J$7000,RAW_매출A!$B$2:$B$7000,$A49,RAW_매출A!$A$2:$A$7000,EDATE($E49,H$1-1))/(INDEX(요약_월별시즈널리티!$F$7:$F$18,MONTH(EDATE($E49,H$1-1)))/100))),"")</f>
        <v>815855.64168321469</v>
      </c>
      <c r="I49" cm="1">
        <f t="array" ref="I49">IFERROR(IF($A49="","",IF(SUMIFS(RAW_매출A!$J$2:$J$7000,RAW_매출A!$B$2:$B$7000,$A49,RAW_매출A!$A$2:$A$7000,EDATE($E49,I$1-1))=0,"",SUMIFS(RAW_매출A!$J$2:$J$7000,RAW_매출A!$B$2:$B$7000,$A49,RAW_매출A!$A$2:$A$7000,EDATE($E49,I$1-1))/(INDEX(요약_월별시즈널리티!$F$7:$F$18,MONTH(EDATE($E49,I$1-1)))/100))),"")</f>
        <v>969051.3768362297</v>
      </c>
      <c r="J49" s="28" cm="1">
        <f t="array" ref="J49">IFERROR(IF($A49="","",IF(SUMIFS(RAW_매출A!$J$2:$J$7000,RAW_매출A!$B$2:$B$7000,$A49,RAW_매출A!$A$2:$A$7000,EDATE($E49,J$1-1))=0,"",SUMIFS(RAW_매출A!$J$2:$J$7000,RAW_매출A!$B$2:$B$7000,$A49,RAW_매출A!$A$2:$A$7000,EDATE($E49,J$1-1))/(INDEX(요약_월별시즈널리티!$F$7:$F$18,MONTH(EDATE($E49,J$1-1)))/100))),"")</f>
        <v>1195966.0806914272</v>
      </c>
      <c r="K49" s="28" cm="1">
        <f t="array" ref="K49">IFERROR(IF($A49="","",IF(SUMIFS(RAW_매출A!$J$2:$J$7000,RAW_매출A!$B$2:$B$7000,$A49,RAW_매출A!$A$2:$A$7000,EDATE($E49,K$1-1))=0,"",SUMIFS(RAW_매출A!$J$2:$J$7000,RAW_매출A!$B$2:$B$7000,$A49,RAW_매출A!$A$2:$A$7000,EDATE($E49,K$1-1))/(INDEX(요약_월별시즈널리티!$F$7:$F$18,MONTH(EDATE($E49,K$1-1)))/100))),"")</f>
        <v>1276869.7423294848</v>
      </c>
      <c r="L49" s="28" cm="1">
        <f t="array" ref="L49">IFERROR(IF($A49="","",IF(SUMIFS(RAW_매출A!$J$2:$J$7000,RAW_매출A!$B$2:$B$7000,$A49,RAW_매출A!$A$2:$A$7000,EDATE($E49,L$1-1))=0,"",SUMIFS(RAW_매출A!$J$2:$J$7000,RAW_매출A!$B$2:$B$7000,$A49,RAW_매출A!$A$2:$A$7000,EDATE($E49,L$1-1))/(INDEX(요약_월별시즈널리티!$F$7:$F$18,MONTH(EDATE($E49,L$1-1)))/100))),"")</f>
        <v>1169677.5484678238</v>
      </c>
      <c r="M49" s="28" cm="1">
        <f t="array" ref="M49">IFERROR(IF($A49="","",IF(SUMIFS(RAW_매출A!$J$2:$J$7000,RAW_매출A!$B$2:$B$7000,$A49,RAW_매출A!$A$2:$A$7000,EDATE($E49,M$1-1))=0,"",SUMIFS(RAW_매출A!$J$2:$J$7000,RAW_매출A!$B$2:$B$7000,$A49,RAW_매출A!$A$2:$A$7000,EDATE($E49,M$1-1))/(INDEX(요약_월별시즈널리티!$F$7:$F$18,MONTH(EDATE($E49,M$1-1)))/100))),"")</f>
        <v>1304827.4842599889</v>
      </c>
      <c r="N49" s="28" cm="1">
        <f t="array" ref="N49">IFERROR(IF($A49="","",IF(SUMIFS(RAW_매출A!$J$2:$J$7000,RAW_매출A!$B$2:$B$7000,$A49,RAW_매출A!$A$2:$A$7000,EDATE($E49,N$1-1))=0,"",SUMIFS(RAW_매출A!$J$2:$J$7000,RAW_매출A!$B$2:$B$7000,$A49,RAW_매출A!$A$2:$A$7000,EDATE($E49,N$1-1))/(INDEX(요약_월별시즈널리티!$F$7:$F$18,MONTH(EDATE($E49,N$1-1)))/100))),"")</f>
        <v>638983.337974453</v>
      </c>
      <c r="O49" s="28" cm="1">
        <f t="array" ref="O49">IFERROR(IF($A49="","",IF(SUMIFS(RAW_매출A!$J$2:$J$7000,RAW_매출A!$B$2:$B$7000,$A49,RAW_매출A!$A$2:$A$7000,EDATE($E49,O$1-1))=0,"",SUMIFS(RAW_매출A!$J$2:$J$7000,RAW_매출A!$B$2:$B$7000,$A49,RAW_매출A!$A$2:$A$7000,EDATE($E49,O$1-1))/(INDEX(요약_월별시즈널리티!$F$7:$F$18,MONTH(EDATE($E49,O$1-1)))/100))),"")</f>
        <v>817384.92005264037</v>
      </c>
      <c r="P49" cm="1">
        <f t="array" ref="P49">IFERROR(IF($A49="","",IF(SUMIFS(RAW_매출A!$J$2:$J$7000,RAW_매출A!$B$2:$B$7000,$A49,RAW_매출A!$A$2:$A$7000,EDATE($E49,P$1-1))=0,"",SUMIFS(RAW_매출A!$J$2:$J$7000,RAW_매출A!$B$2:$B$7000,$A49,RAW_매출A!$A$2:$A$7000,EDATE($E49,P$1-1))/(INDEX(요약_월별시즈널리티!$F$7:$F$18,MONTH(EDATE($E49,P$1-1)))/100))),"")</f>
        <v>1667395.0388926717</v>
      </c>
      <c r="Q49" cm="1">
        <f t="array" ref="Q49">IFERROR(IF($A49="","",IF(SUMIFS(RAW_매출A!$J$2:$J$7000,RAW_매출A!$B$2:$B$7000,$A49,RAW_매출A!$A$2:$A$7000,EDATE($E49,Q$1-1))=0,"",SUMIFS(RAW_매출A!$J$2:$J$7000,RAW_매출A!$B$2:$B$7000,$A49,RAW_매출A!$A$2:$A$7000,EDATE($E49,Q$1-1))/(INDEX(요약_월별시즈널리티!$F$7:$F$18,MONTH(EDATE($E49,Q$1-1)))/100))),"")</f>
        <v>2577514.9262935924</v>
      </c>
      <c r="R49" cm="1">
        <f t="array" ref="R49">IFERROR(IF($A49="","",IF(SUMIFS(RAW_매출A!$J$2:$J$7000,RAW_매출A!$B$2:$B$7000,$A49,RAW_매출A!$A$2:$A$7000,EDATE($E49,R$1-1))=0,"",SUMIFS(RAW_매출A!$J$2:$J$7000,RAW_매출A!$B$2:$B$7000,$A49,RAW_매출A!$A$2:$A$7000,EDATE($E49,R$1-1))/(INDEX(요약_월별시즈널리티!$F$7:$F$18,MONTH(EDATE($E49,R$1-1)))/100))),"")</f>
        <v>3186689.8284456874</v>
      </c>
      <c r="S49" cm="1">
        <f t="array" ref="S49">IFERROR(IF($A49="","",IF(SUMIFS(RAW_매출A!$J$2:$J$7000,RAW_매출A!$B$2:$B$7000,$A49,RAW_매출A!$A$2:$A$7000,EDATE($E49,S$1-1))=0,"",SUMIFS(RAW_매출A!$J$2:$J$7000,RAW_매출A!$B$2:$B$7000,$A49,RAW_매출A!$A$2:$A$7000,EDATE($E49,S$1-1))/(INDEX(요약_월별시즈널리티!$F$7:$F$18,MONTH(EDATE($E49,S$1-1)))/100))),"")</f>
        <v>6658838.550676777</v>
      </c>
      <c r="T49" cm="1">
        <f t="array" ref="T49">IFERROR(IF($A49="","",IF(SUMIFS(RAW_매출A!$J$2:$J$7000,RAW_매출A!$B$2:$B$7000,$A49,RAW_매출A!$A$2:$A$7000,EDATE($E49,T$1-1))=0,"",SUMIFS(RAW_매출A!$J$2:$J$7000,RAW_매출A!$B$2:$B$7000,$A49,RAW_매출A!$A$2:$A$7000,EDATE($E49,T$1-1))/(INDEX(요약_월별시즈널리티!$F$7:$F$18,MONTH(EDATE($E49,T$1-1)))/100))),"")</f>
        <v>4317102.252320935</v>
      </c>
      <c r="U49" cm="1">
        <f t="array" ref="U49">IFERROR(IF($A49="","",IF(SUMIFS(RAW_매출A!$J$2:$J$7000,RAW_매출A!$B$2:$B$7000,$A49,RAW_매출A!$A$2:$A$7000,EDATE($E49,U$1-1))=0,"",SUMIFS(RAW_매출A!$J$2:$J$7000,RAW_매출A!$B$2:$B$7000,$A49,RAW_매출A!$A$2:$A$7000,EDATE($E49,U$1-1))/(INDEX(요약_월별시즈널리티!$F$7:$F$18,MONTH(EDATE($E49,U$1-1)))/100))),"")</f>
        <v>4668920.7767867036</v>
      </c>
      <c r="V49" cm="1">
        <f t="array" ref="V49">IFERROR(IF($A49="","",IF(SUMIFS(RAW_매출A!$J$2:$J$7000,RAW_매출A!$B$2:$B$7000,$A49,RAW_매출A!$A$2:$A$7000,EDATE($E49,V$1-1))=0,"",SUMIFS(RAW_매출A!$J$2:$J$7000,RAW_매출A!$B$2:$B$7000,$A49,RAW_매출A!$A$2:$A$7000,EDATE($E49,V$1-1))/(INDEX(요약_월별시즈널리티!$F$7:$F$18,MONTH(EDATE($E49,V$1-1)))/100))),"")</f>
        <v>4458835.3639223371</v>
      </c>
      <c r="W49" cm="1">
        <f t="array" ref="W49">IFERROR(IF($A49="","",IF(SUMIFS(RAW_매출A!$J$2:$J$7000,RAW_매출A!$B$2:$B$7000,$A49,RAW_매출A!$A$2:$A$7000,EDATE($E49,W$1-1))=0,"",SUMIFS(RAW_매출A!$J$2:$J$7000,RAW_매출A!$B$2:$B$7000,$A49,RAW_매출A!$A$2:$A$7000,EDATE($E49,W$1-1))/(INDEX(요약_월별시즈널리티!$F$7:$F$18,MONTH(EDATE($E49,W$1-1)))/100))),"")</f>
        <v>4641825.2728761323</v>
      </c>
      <c r="X49" cm="1">
        <f t="array" ref="X49">IFERROR(IF($A49="","",IF(SUMIFS(RAW_매출A!$J$2:$J$7000,RAW_매출A!$B$2:$B$7000,$A49,RAW_매출A!$A$2:$A$7000,EDATE($E49,X$1-1))=0,"",SUMIFS(RAW_매출A!$J$2:$J$7000,RAW_매출A!$B$2:$B$7000,$A49,RAW_매출A!$A$2:$A$7000,EDATE($E49,X$1-1))/(INDEX(요약_월별시즈널리티!$F$7:$F$18,MONTH(EDATE($E49,X$1-1)))/100))),"")</f>
        <v>4903218.5101866256</v>
      </c>
      <c r="Y49" cm="1">
        <f t="array" ref="Y49">IFERROR(IF($A49="","",IF(SUMIFS(RAW_매출A!$J$2:$J$7000,RAW_매출A!$B$2:$B$7000,$A49,RAW_매출A!$A$2:$A$7000,EDATE($E49,Y$1-1))=0,"",SUMIFS(RAW_매출A!$J$2:$J$7000,RAW_매출A!$B$2:$B$7000,$A49,RAW_매출A!$A$2:$A$7000,EDATE($E49,Y$1-1))/(INDEX(요약_월별시즈널리티!$F$7:$F$18,MONTH(EDATE($E49,Y$1-1)))/100))),"")</f>
        <v>4065975.2368439538</v>
      </c>
      <c r="Z49" cm="1">
        <f t="array" ref="Z49">IFERROR(IF($A49="","",IF(SUMIFS(RAW_매출A!$J$2:$J$7000,RAW_매출A!$B$2:$B$7000,$A49,RAW_매출A!$A$2:$A$7000,EDATE($E49,Z$1-1))=0,"",SUMIFS(RAW_매출A!$J$2:$J$7000,RAW_매출A!$B$2:$B$7000,$A49,RAW_매출A!$A$2:$A$7000,EDATE($E49,Z$1-1))/(INDEX(요약_월별시즈널리티!$F$7:$F$18,MONTH(EDATE($E49,Z$1-1)))/100))),"")</f>
        <v>3950877.84754116</v>
      </c>
      <c r="AA49" cm="1">
        <f t="array" ref="AA49">IFERROR(IF($A49="","",IF(SUMIFS(RAW_매출A!$J$2:$J$7000,RAW_매출A!$B$2:$B$7000,$A49,RAW_매출A!$A$2:$A$7000,EDATE($E49,AA$1-1))=0,"",SUMIFS(RAW_매출A!$J$2:$J$7000,RAW_매출A!$B$2:$B$7000,$A49,RAW_매출A!$A$2:$A$7000,EDATE($E49,AA$1-1))/(INDEX(요약_월별시즈널리티!$F$7:$F$18,MONTH(EDATE($E49,AA$1-1)))/100))),"")</f>
        <v>3859766.5114354119</v>
      </c>
      <c r="AB49" cm="1">
        <f t="array" ref="AB49">IFERROR(IF($A49="","",IF(SUMIFS(RAW_매출A!$J$2:$J$7000,RAW_매출A!$B$2:$B$7000,$A49,RAW_매출A!$A$2:$A$7000,EDATE($E49,AB$1-1))=0,"",SUMIFS(RAW_매출A!$J$2:$J$7000,RAW_매출A!$B$2:$B$7000,$A49,RAW_매출A!$A$2:$A$7000,EDATE($E49,AB$1-1))/(INDEX(요약_월별시즈널리티!$F$7:$F$18,MONTH(EDATE($E49,AB$1-1)))/100))),"")</f>
        <v>4442483.4882247364</v>
      </c>
      <c r="AC49" cm="1">
        <f t="array" ref="AC49">IFERROR(IF($A49="","",IF(SUMIFS(RAW_매출A!$J$2:$J$7000,RAW_매출A!$B$2:$B$7000,$A49,RAW_매출A!$A$2:$A$7000,EDATE($E49,AC$1-1))=0,"",SUMIFS(RAW_매출A!$J$2:$J$7000,RAW_매출A!$B$2:$B$7000,$A49,RAW_매출A!$A$2:$A$7000,EDATE($E49,AC$1-1))/(INDEX(요약_월별시즈널리티!$F$7:$F$18,MONTH(EDATE($E49,AC$1-1)))/100))),"")</f>
        <v>4043158.5147053967</v>
      </c>
      <c r="AD49" cm="1">
        <f t="array" ref="AD49">IFERROR(IF($A49="","",IF(SUMIFS(RAW_매출A!$J$2:$J$7000,RAW_매출A!$B$2:$B$7000,$A49,RAW_매출A!$A$2:$A$7000,EDATE($E49,AD$1-1))=0,"",SUMIFS(RAW_매출A!$J$2:$J$7000,RAW_매출A!$B$2:$B$7000,$A49,RAW_매출A!$A$2:$A$7000,EDATE($E49,AD$1-1))/(INDEX(요약_월별시즈널리티!$F$7:$F$18,MONTH(EDATE($E49,AD$1-1)))/100))),"")</f>
        <v>4526160.4456905266</v>
      </c>
      <c r="AE49" cm="1">
        <f t="array" ref="AE49">IFERROR(IF($A49="","",IF(SUMIFS(RAW_매출A!$J$2:$J$7000,RAW_매출A!$B$2:$B$7000,$A49,RAW_매출A!$A$2:$A$7000,EDATE($E49,AE$1-1))=0,"",SUMIFS(RAW_매출A!$J$2:$J$7000,RAW_매출A!$B$2:$B$7000,$A49,RAW_매출A!$A$2:$A$7000,EDATE($E49,AE$1-1))/(INDEX(요약_월별시즈널리티!$F$7:$F$18,MONTH(EDATE($E49,AE$1-1)))/100))),"")</f>
        <v>5046742.0218714029</v>
      </c>
      <c r="AF49" cm="1">
        <f t="array" ref="AF49">IFERROR(IF($A49="","",IF(SUMIFS(RAW_매출A!$J$2:$J$7000,RAW_매출A!$B$2:$B$7000,$A49,RAW_매출A!$A$2:$A$7000,EDATE($E49,AF$1-1))=0,"",SUMIFS(RAW_매출A!$J$2:$J$7000,RAW_매출A!$B$2:$B$7000,$A49,RAW_매출A!$A$2:$A$7000,EDATE($E49,AF$1-1))/(INDEX(요약_월별시즈널리티!$F$7:$F$18,MONTH(EDATE($E49,AF$1-1)))/100))),"")</f>
        <v>4770988.6629106067</v>
      </c>
      <c r="AG49" cm="1">
        <f t="array" ref="AG49">IFERROR(IF($A49="","",IF(SUMIFS(RAW_매출A!$J$2:$J$7000,RAW_매출A!$B$2:$B$7000,$A49,RAW_매출A!$A$2:$A$7000,EDATE($E49,AG$1-1))=0,"",SUMIFS(RAW_매출A!$J$2:$J$7000,RAW_매출A!$B$2:$B$7000,$A49,RAW_매출A!$A$2:$A$7000,EDATE($E49,AG$1-1))/(INDEX(요약_월별시즈널리티!$F$7:$F$18,MONTH(EDATE($E49,AG$1-1)))/100))),"")</f>
        <v>4865377.0428289538</v>
      </c>
      <c r="AH49" cm="1">
        <f t="array" ref="AH49">IFERROR(IF($A49="","",IF(SUMIFS(RAW_매출A!$J$2:$J$7000,RAW_매출A!$B$2:$B$7000,$A49,RAW_매출A!$A$2:$A$7000,EDATE($E49,AH$1-1))=0,"",SUMIFS(RAW_매출A!$J$2:$J$7000,RAW_매출A!$B$2:$B$7000,$A49,RAW_매출A!$A$2:$A$7000,EDATE($E49,AH$1-1))/(INDEX(요약_월별시즈널리티!$F$7:$F$18,MONTH(EDATE($E49,AH$1-1)))/100))),"")</f>
        <v>5021175.9356760159</v>
      </c>
      <c r="AI49" cm="1">
        <f t="array" ref="AI49">IFERROR(IF($A49="","",IF(SUMIFS(RAW_매출A!$J$2:$J$7000,RAW_매출A!$B$2:$B$7000,$A49,RAW_매출A!$A$2:$A$7000,EDATE($E49,AI$1-1))=0,"",SUMIFS(RAW_매출A!$J$2:$J$7000,RAW_매출A!$B$2:$B$7000,$A49,RAW_매출A!$A$2:$A$7000,EDATE($E49,AI$1-1))/(INDEX(요약_월별시즈널리티!$F$7:$F$18,MONTH(EDATE($E49,AI$1-1)))/100))),"")</f>
        <v>4961852.3291456327</v>
      </c>
      <c r="AJ49" cm="1">
        <f t="array" ref="AJ49">IFERROR(IF($A49="","",IF(SUMIFS(RAW_매출A!$J$2:$J$7000,RAW_매출A!$B$2:$B$7000,$A49,RAW_매출A!$A$2:$A$7000,EDATE($E49,AJ$1-1))=0,"",SUMIFS(RAW_매출A!$J$2:$J$7000,RAW_매출A!$B$2:$B$7000,$A49,RAW_매출A!$A$2:$A$7000,EDATE($E49,AJ$1-1))/(INDEX(요약_월별시즈널리티!$F$7:$F$18,MONTH(EDATE($E49,AJ$1-1)))/100))),"")</f>
        <v>4689587.7246923344</v>
      </c>
      <c r="AK49" cm="1">
        <f t="array" ref="AK49">IFERROR(IF($A49="","",IF(SUMIFS(RAW_매출A!$J$2:$J$7000,RAW_매출A!$B$2:$B$7000,$A49,RAW_매출A!$A$2:$A$7000,EDATE($E49,AK$1-1))=0,"",SUMIFS(RAW_매출A!$J$2:$J$7000,RAW_매출A!$B$2:$B$7000,$A49,RAW_매출A!$A$2:$A$7000,EDATE($E49,AK$1-1))/(INDEX(요약_월별시즈널리티!$F$7:$F$18,MONTH(EDATE($E49,AK$1-1)))/100))),"")</f>
        <v>5452262.0530413026</v>
      </c>
      <c r="AL49" cm="1">
        <f t="array" ref="AL49">IFERROR(IF($A49="","",IF(SUMIFS(RAW_매출A!$J$2:$J$7000,RAW_매출A!$B$2:$B$7000,$A49,RAW_매출A!$A$2:$A$7000,EDATE($E49,AL$1-1))=0,"",SUMIFS(RAW_매출A!$J$2:$J$7000,RAW_매출A!$B$2:$B$7000,$A49,RAW_매출A!$A$2:$A$7000,EDATE($E49,AL$1-1))/(INDEX(요약_월별시즈널리티!$F$7:$F$18,MONTH(EDATE($E49,AL$1-1)))/100))),"")</f>
        <v>4347522.7989529446</v>
      </c>
      <c r="AM49" cm="1">
        <f t="array" ref="AM49">IFERROR(IF($A49="","",IF(SUMIFS(RAW_매출A!$J$2:$J$7000,RAW_매출A!$B$2:$B$7000,$A49,RAW_매출A!$A$2:$A$7000,EDATE($E49,AM$1-1))=0,"",SUMIFS(RAW_매출A!$J$2:$J$7000,RAW_매출A!$B$2:$B$7000,$A49,RAW_매출A!$A$2:$A$7000,EDATE($E49,AM$1-1))/(INDEX(요약_월별시즈널리티!$F$7:$F$18,MONTH(EDATE($E49,AM$1-1)))/100))),"")</f>
        <v>4705486.1613841187</v>
      </c>
      <c r="AN49" cm="1">
        <f t="array" ref="AN49">IFERROR(IF($A49="","",IF(SUMIFS(RAW_매출A!$J$2:$J$7000,RAW_매출A!$B$2:$B$7000,$A49,RAW_매출A!$A$2:$A$7000,EDATE($E49,AN$1-1))=0,"",SUMIFS(RAW_매출A!$J$2:$J$7000,RAW_매출A!$B$2:$B$7000,$A49,RAW_매출A!$A$2:$A$7000,EDATE($E49,AN$1-1))/(INDEX(요약_월별시즈널리티!$F$7:$F$18,MONTH(EDATE($E49,AN$1-1)))/100))),"")</f>
        <v>4123995.019435985</v>
      </c>
      <c r="AO49" cm="1">
        <f t="array" ref="AO49">IFERROR(IF($A49="","",IF(SUMIFS(RAW_매출A!$J$2:$J$7000,RAW_매출A!$B$2:$B$7000,$A49,RAW_매출A!$A$2:$A$7000,EDATE($E49,AO$1-1))=0,"",SUMIFS(RAW_매출A!$J$2:$J$7000,RAW_매출A!$B$2:$B$7000,$A49,RAW_매출A!$A$2:$A$7000,EDATE($E49,AO$1-1))/(INDEX(요약_월별시즈널리티!$F$7:$F$18,MONTH(EDATE($E49,AO$1-1)))/100))),"")</f>
        <v>4124120.5531604402</v>
      </c>
      <c r="AP49" cm="1">
        <f t="array" ref="AP49">IFERROR(IF($A49="","",IF(SUMIFS(RAW_매출A!$J$2:$J$7000,RAW_매출A!$B$2:$B$7000,$A49,RAW_매출A!$A$2:$A$7000,EDATE($E49,AP$1-1))=0,"",SUMIFS(RAW_매출A!$J$2:$J$7000,RAW_매출A!$B$2:$B$7000,$A49,RAW_매출A!$A$2:$A$7000,EDATE($E49,AP$1-1))/(INDEX(요약_월별시즈널리티!$F$7:$F$18,MONTH(EDATE($E49,AP$1-1)))/100))),"")</f>
        <v>4510974.3765673712</v>
      </c>
      <c r="AQ49" cm="1">
        <f t="array" ref="AQ49">IFERROR(IF($A49="","",IF(SUMIFS(RAW_매출A!$J$2:$J$7000,RAW_매출A!$B$2:$B$7000,$A49,RAW_매출A!$A$2:$A$7000,EDATE($E49,AQ$1-1))=0,"",SUMIFS(RAW_매출A!$J$2:$J$7000,RAW_매출A!$B$2:$B$7000,$A49,RAW_매출A!$A$2:$A$7000,EDATE($E49,AQ$1-1))/(INDEX(요약_월별시즈널리티!$F$7:$F$18,MONTH(EDATE($E49,AQ$1-1)))/100))),"")</f>
        <v>4710223.94659572</v>
      </c>
      <c r="AR49" cm="1">
        <f t="array" ref="AR49">IFERROR(IF($A49="","",IF(SUMIFS(RAW_매출A!$J$2:$J$7000,RAW_매출A!$B$2:$B$7000,$A49,RAW_매출A!$A$2:$A$7000,EDATE($E49,AR$1-1))=0,"",SUMIFS(RAW_매출A!$J$2:$J$7000,RAW_매출A!$B$2:$B$7000,$A49,RAW_매출A!$A$2:$A$7000,EDATE($E49,AR$1-1))/(INDEX(요약_월별시즈널리티!$F$7:$F$18,MONTH(EDATE($E49,AR$1-1)))/100))),"")</f>
        <v>3408106.6321358951</v>
      </c>
      <c r="AS49" cm="1">
        <f t="array" ref="AS49">IFERROR(IF($A49="","",IF(SUMIFS(RAW_매출A!$J$2:$J$7000,RAW_매출A!$B$2:$B$7000,$A49,RAW_매출A!$A$2:$A$7000,EDATE($E49,AS$1-1))=0,"",SUMIFS(RAW_매출A!$J$2:$J$7000,RAW_매출A!$B$2:$B$7000,$A49,RAW_매출A!$A$2:$A$7000,EDATE($E49,AS$1-1))/(INDEX(요약_월별시즈널리티!$F$7:$F$18,MONTH(EDATE($E49,AS$1-1)))/100))),"")</f>
        <v>3055407.4315640507</v>
      </c>
      <c r="AT49" cm="1">
        <f t="array" ref="AT49">IFERROR(IF($A49="","",IF(SUMIFS(RAW_매출A!$J$2:$J$7000,RAW_매출A!$B$2:$B$7000,$A49,RAW_매출A!$A$2:$A$7000,EDATE($E49,AT$1-1))=0,"",SUMIFS(RAW_매출A!$J$2:$J$7000,RAW_매출A!$B$2:$B$7000,$A49,RAW_매출A!$A$2:$A$7000,EDATE($E49,AT$1-1))/(INDEX(요약_월별시즈널리티!$F$7:$F$18,MONTH(EDATE($E49,AT$1-1)))/100))),"")</f>
        <v>3442331.8124102931</v>
      </c>
      <c r="AU49" cm="1">
        <f t="array" ref="AU49">IFERROR(IF($A49="","",IF(SUMIFS(RAW_매출A!$J$2:$J$7000,RAW_매출A!$B$2:$B$7000,$A49,RAW_매출A!$A$2:$A$7000,EDATE($E49,AU$1-1))=0,"",SUMIFS(RAW_매출A!$J$2:$J$7000,RAW_매출A!$B$2:$B$7000,$A49,RAW_매출A!$A$2:$A$7000,EDATE($E49,AU$1-1))/(INDEX(요약_월별시즈널리티!$F$7:$F$18,MONTH(EDATE($E49,AU$1-1)))/100))),"")</f>
        <v>2599001.8187665786</v>
      </c>
      <c r="AV49" cm="1">
        <f t="array" ref="AV49">IFERROR(IF($A49="","",IF(SUMIFS(RAW_매출A!$J$2:$J$7000,RAW_매출A!$B$2:$B$7000,$A49,RAW_매출A!$A$2:$A$7000,EDATE($E49,AV$1-1))=0,"",SUMIFS(RAW_매출A!$J$2:$J$7000,RAW_매출A!$B$2:$B$7000,$A49,RAW_매출A!$A$2:$A$7000,EDATE($E49,AV$1-1))/(INDEX(요약_월별시즈널리티!$F$7:$F$18,MONTH(EDATE($E49,AV$1-1)))/100))),"")</f>
        <v>2898577.7760648769</v>
      </c>
      <c r="AW49" cm="1">
        <f t="array" ref="AW49">IFERROR(IF($A49="","",IF(SUMIFS(RAW_매출A!$J$2:$J$7000,RAW_매출A!$B$2:$B$7000,$A49,RAW_매출A!$A$2:$A$7000,EDATE($E49,AW$1-1))=0,"",SUMIFS(RAW_매출A!$J$2:$J$7000,RAW_매출A!$B$2:$B$7000,$A49,RAW_매출A!$A$2:$A$7000,EDATE($E49,AW$1-1))/(INDEX(요약_월별시즈널리티!$F$7:$F$18,MONTH(EDATE($E49,AW$1-1)))/100))),"")</f>
        <v>2871541.327363715</v>
      </c>
      <c r="AX49" cm="1">
        <f t="array" ref="AX49">IFERROR(IF($A49="","",IF(SUMIFS(RAW_매출A!$J$2:$J$7000,RAW_매출A!$B$2:$B$7000,$A49,RAW_매출A!$A$2:$A$7000,EDATE($E49,AX$1-1))=0,"",SUMIFS(RAW_매출A!$J$2:$J$7000,RAW_매출A!$B$2:$B$7000,$A49,RAW_매출A!$A$2:$A$7000,EDATE($E49,AX$1-1))/(INDEX(요약_월별시즈널리티!$F$7:$F$18,MONTH(EDATE($E49,AX$1-1)))/100))),"")</f>
        <v>2772007.5275011305</v>
      </c>
      <c r="AY49" cm="1">
        <f t="array" ref="AY49">IFERROR(IF($A49="","",IF(SUMIFS(RAW_매출A!$J$2:$J$7000,RAW_매출A!$B$2:$B$7000,$A49,RAW_매출A!$A$2:$A$7000,EDATE($E49,AY$1-1))=0,"",SUMIFS(RAW_매출A!$J$2:$J$7000,RAW_매출A!$B$2:$B$7000,$A49,RAW_매출A!$A$2:$A$7000,EDATE($E49,AY$1-1))/(INDEX(요약_월별시즈널리티!$F$7:$F$18,MONTH(EDATE($E49,AY$1-1)))/100))),"")</f>
        <v>2909246.7808439974</v>
      </c>
      <c r="AZ49" cm="1">
        <f t="array" ref="AZ49">IFERROR(IF($A49="","",IF(SUMIFS(RAW_매출A!$J$2:$J$7000,RAW_매출A!$B$2:$B$7000,$A49,RAW_매출A!$A$2:$A$7000,EDATE($E49,AZ$1-1))=0,"",SUMIFS(RAW_매출A!$J$2:$J$7000,RAW_매출A!$B$2:$B$7000,$A49,RAW_매출A!$A$2:$A$7000,EDATE($E49,AZ$1-1))/(INDEX(요약_월별시즈널리티!$F$7:$F$18,MONTH(EDATE($E49,AZ$1-1)))/100))),"")</f>
        <v>2664019.1039571483</v>
      </c>
      <c r="BA49" cm="1">
        <f t="array" ref="BA49">IFERROR(IF($A49="","",IF(SUMIFS(RAW_매출A!$J$2:$J$7000,RAW_매출A!$B$2:$B$7000,$A49,RAW_매출A!$A$2:$A$7000,EDATE($E49,BA$1-1))=0,"",SUMIFS(RAW_매출A!$J$2:$J$7000,RAW_매출A!$B$2:$B$7000,$A49,RAW_매출A!$A$2:$A$7000,EDATE($E49,BA$1-1))/(INDEX(요약_월별시즈널리티!$F$7:$F$18,MONTH(EDATE($E49,BA$1-1)))/100))),"")</f>
        <v>2644822.1731883073</v>
      </c>
      <c r="BB49" cm="1">
        <f t="array" ref="BB49">IFERROR(IF($A49="","",IF(SUMIFS(RAW_매출A!$J$2:$J$7000,RAW_매출A!$B$2:$B$7000,$A49,RAW_매출A!$A$2:$A$7000,EDATE($E49,BB$1-1))=0,"",SUMIFS(RAW_매출A!$J$2:$J$7000,RAW_매출A!$B$2:$B$7000,$A49,RAW_매출A!$A$2:$A$7000,EDATE($E49,BB$1-1))/(INDEX(요약_월별시즈널리티!$F$7:$F$18,MONTH(EDATE($E49,BB$1-1)))/100))),"")</f>
        <v>2753981.7713677716</v>
      </c>
      <c r="BC49" cm="1">
        <f t="array" ref="BC49">IFERROR(IF($A49="","",IF(SUMIFS(RAW_매출A!$J$2:$J$7000,RAW_매출A!$B$2:$B$7000,$A49,RAW_매출A!$A$2:$A$7000,EDATE($E49,BC$1-1))=0,"",SUMIFS(RAW_매출A!$J$2:$J$7000,RAW_매출A!$B$2:$B$7000,$A49,RAW_매출A!$A$2:$A$7000,EDATE($E49,BC$1-1))/(INDEX(요약_월별시즈널리티!$F$7:$F$18,MONTH(EDATE($E49,BC$1-1)))/100))),"")</f>
        <v>3231417.3906029044</v>
      </c>
      <c r="BD49" cm="1">
        <f t="array" ref="BD49">IFERROR(IF($A49="","",IF(SUMIFS(RAW_매출A!$J$2:$J$7000,RAW_매출A!$B$2:$B$7000,$A49,RAW_매출A!$A$2:$A$7000,EDATE($E49,BD$1-1))=0,"",SUMIFS(RAW_매출A!$J$2:$J$7000,RAW_매출A!$B$2:$B$7000,$A49,RAW_매출A!$A$2:$A$7000,EDATE($E49,BD$1-1))/(INDEX(요약_월별시즈널리티!$F$7:$F$18,MONTH(EDATE($E49,BD$1-1)))/100))),"")</f>
        <v>3062064.8762267423</v>
      </c>
      <c r="BE49" cm="1">
        <f t="array" ref="BE49">IFERROR(IF($A49="","",IF(SUMIFS(RAW_매출A!$J$2:$J$7000,RAW_매출A!$B$2:$B$7000,$A49,RAW_매출A!$A$2:$A$7000,EDATE($E49,BE$1-1))=0,"",SUMIFS(RAW_매출A!$J$2:$J$7000,RAW_매출A!$B$2:$B$7000,$A49,RAW_매출A!$A$2:$A$7000,EDATE($E49,BE$1-1))/(INDEX(요약_월별시즈널리티!$F$7:$F$18,MONTH(EDATE($E49,BE$1-1)))/100))),"")</f>
        <v>3293945.1992310025</v>
      </c>
      <c r="BF49" cm="1">
        <f t="array" ref="BF49">IFERROR(IF($A49="","",IF(SUMIFS(RAW_매출A!$J$2:$J$7000,RAW_매출A!$B$2:$B$7000,$A49,RAW_매출A!$A$2:$A$7000,EDATE($E49,BF$1-1))=0,"",SUMIFS(RAW_매출A!$J$2:$J$7000,RAW_매출A!$B$2:$B$7000,$A49,RAW_매출A!$A$2:$A$7000,EDATE($E49,BF$1-1))/(INDEX(요약_월별시즈널리티!$F$7:$F$18,MONTH(EDATE($E49,BF$1-1)))/100))),"")</f>
        <v>3102621.6784323826</v>
      </c>
      <c r="BG49" t="str" cm="1">
        <f t="array" ref="BG49">IFERROR(IF($A49="","",IF(SUMIFS(RAW_매출A!$J$2:$J$7000,RAW_매출A!$B$2:$B$7000,$A49,RAW_매출A!$A$2:$A$7000,EDATE($E49,BG$1-1))=0,"",SUMIFS(RAW_매출A!$J$2:$J$7000,RAW_매출A!$B$2:$B$7000,$A49,RAW_매출A!$A$2:$A$7000,EDATE($E49,BG$1-1))/(INDEX(요약_월별시즈널리티!$F$7:$F$18,MONTH(EDATE($E49,BG$1-1)))/100))),"")</f>
        <v/>
      </c>
      <c r="BH49" t="str" cm="1">
        <f t="array" ref="BH49">IFERROR(IF($A49="","",IF(SUMIFS(RAW_매출A!$J$2:$J$7000,RAW_매출A!$B$2:$B$7000,$A49,RAW_매출A!$A$2:$A$7000,EDATE($E49,BH$1-1))=0,"",SUMIFS(RAW_매출A!$J$2:$J$7000,RAW_매출A!$B$2:$B$7000,$A49,RAW_매출A!$A$2:$A$7000,EDATE($E49,BH$1-1))/(INDEX(요약_월별시즈널리티!$F$7:$F$18,MONTH(EDATE($E49,BH$1-1)))/100))),"")</f>
        <v/>
      </c>
      <c r="BI49" t="str" cm="1">
        <f t="array" ref="BI49">IFERROR(IF($A49="","",IF(SUMIFS(RAW_매출A!$J$2:$J$7000,RAW_매출A!$B$2:$B$7000,$A49,RAW_매출A!$A$2:$A$7000,EDATE($E49,BI$1-1))=0,"",SUMIFS(RAW_매출A!$J$2:$J$7000,RAW_매출A!$B$2:$B$7000,$A49,RAW_매출A!$A$2:$A$7000,EDATE($E49,BI$1-1))/(INDEX(요약_월별시즈널리티!$F$7:$F$18,MONTH(EDATE($E49,BI$1-1)))/100))),"")</f>
        <v/>
      </c>
      <c r="BJ49" t="str" cm="1">
        <f t="array" ref="BJ49">IFERROR(IF($A49="","",IF(SUMIFS(RAW_매출A!$J$2:$J$7000,RAW_매출A!$B$2:$B$7000,$A49,RAW_매출A!$A$2:$A$7000,EDATE($E49,BJ$1-1))=0,"",SUMIFS(RAW_매출A!$J$2:$J$7000,RAW_매출A!$B$2:$B$7000,$A49,RAW_매출A!$A$2:$A$7000,EDATE($E49,BJ$1-1))/(INDEX(요약_월별시즈널리티!$F$7:$F$18,MONTH(EDATE($E49,BJ$1-1)))/100))),"")</f>
        <v/>
      </c>
      <c r="BK49" t="str" cm="1">
        <f t="array" ref="BK49">IFERROR(IF($A49="","",IF(SUMIFS(RAW_매출A!$J$2:$J$7000,RAW_매출A!$B$2:$B$7000,$A49,RAW_매출A!$A$2:$A$7000,EDATE($E49,BK$1-1))=0,"",SUMIFS(RAW_매출A!$J$2:$J$7000,RAW_매출A!$B$2:$B$7000,$A49,RAW_매출A!$A$2:$A$7000,EDATE($E49,BK$1-1))/(INDEX(요약_월별시즈널리티!$F$7:$F$18,MONTH(EDATE($E49,BK$1-1)))/100))),"")</f>
        <v/>
      </c>
      <c r="BL49" t="str" cm="1">
        <f t="array" ref="BL49">IFERROR(IF($A49="","",IF(SUMIFS(RAW_매출A!$J$2:$J$7000,RAW_매출A!$B$2:$B$7000,$A49,RAW_매출A!$A$2:$A$7000,EDATE($E49,BL$1-1))=0,"",SUMIFS(RAW_매출A!$J$2:$J$7000,RAW_매출A!$B$2:$B$7000,$A49,RAW_매출A!$A$2:$A$7000,EDATE($E49,BL$1-1))/(INDEX(요약_월별시즈널리티!$F$7:$F$18,MONTH(EDATE($E49,BL$1-1)))/100))),"")</f>
        <v/>
      </c>
      <c r="BM49" t="str" cm="1">
        <f t="array" ref="BM49">IFERROR(IF($A49="","",IF(SUMIFS(RAW_매출A!$J$2:$J$7000,RAW_매출A!$B$2:$B$7000,$A49,RAW_매출A!$A$2:$A$7000,EDATE($E49,BM$1-1))=0,"",SUMIFS(RAW_매출A!$J$2:$J$7000,RAW_매출A!$B$2:$B$7000,$A49,RAW_매출A!$A$2:$A$7000,EDATE($E49,BM$1-1))/(INDEX(요약_월별시즈널리티!$F$7:$F$18,MONTH(EDATE($E49,BM$1-1)))/100))),"")</f>
        <v/>
      </c>
      <c r="BN49" t="str" cm="1">
        <f t="array" ref="BN49">IFERROR(IF($A49="","",IF(SUMIFS(RAW_매출A!$J$2:$J$7000,RAW_매출A!$B$2:$B$7000,$A49,RAW_매출A!$A$2:$A$7000,EDATE($E49,BN$1-1))=0,"",SUMIFS(RAW_매출A!$J$2:$J$7000,RAW_매출A!$B$2:$B$7000,$A49,RAW_매출A!$A$2:$A$7000,EDATE($E49,BN$1-1))/(INDEX(요약_월별시즈널리티!$F$7:$F$18,MONTH(EDATE($E49,BN$1-1)))/100))),"")</f>
        <v/>
      </c>
    </row>
    <row r="50" spans="1:66" x14ac:dyDescent="0.3">
      <c r="A50" t="str">
        <f>세팅!A51</f>
        <v>(1039) #이문점</v>
      </c>
      <c r="B50" t="str">
        <f>세팅!B51</f>
        <v>150-2</v>
      </c>
      <c r="C50">
        <f t="shared" si="0"/>
        <v>2</v>
      </c>
      <c r="D50" t="str">
        <f t="shared" si="1"/>
        <v>2</v>
      </c>
      <c r="E50" s="1">
        <f>세팅!D51</f>
        <v>44652</v>
      </c>
      <c r="F50">
        <f t="shared" si="2"/>
        <v>7773549.2735014902</v>
      </c>
      <c r="G50" cm="1">
        <f t="array" ref="G50">IFERROR(IF($A50="","",IF(SUMIFS(RAW_매출A!$J$2:$J$7000,RAW_매출A!$B$2:$B$7000,$A50,RAW_매출A!$A$2:$A$7000,EDATE($E50,G$1-1))=0,"",SUMIFS(RAW_매출A!$J$2:$J$7000,RAW_매출A!$B$2:$B$7000,$A50,RAW_매출A!$A$2:$A$7000,EDATE($E50,G$1-1))/(INDEX(요약_월별시즈널리티!$F$7:$F$18,MONTH(EDATE($E50,G$1-1)))/100))),"")</f>
        <v>5057413.7859402532</v>
      </c>
      <c r="H50" cm="1">
        <f t="array" ref="H50">IFERROR(IF($A50="","",IF(SUMIFS(RAW_매출A!$J$2:$J$7000,RAW_매출A!$B$2:$B$7000,$A50,RAW_매출A!$A$2:$A$7000,EDATE($E50,H$1-1))=0,"",SUMIFS(RAW_매출A!$J$2:$J$7000,RAW_매출A!$B$2:$B$7000,$A50,RAW_매출A!$A$2:$A$7000,EDATE($E50,H$1-1))/(INDEX(요약_월별시즈널리티!$F$7:$F$18,MONTH(EDATE($E50,H$1-1)))/100))),"")</f>
        <v>5663919.5657659052</v>
      </c>
      <c r="I50" cm="1">
        <f t="array" ref="I50">IFERROR(IF($A50="","",IF(SUMIFS(RAW_매출A!$J$2:$J$7000,RAW_매출A!$B$2:$B$7000,$A50,RAW_매출A!$A$2:$A$7000,EDATE($E50,I$1-1))=0,"",SUMIFS(RAW_매출A!$J$2:$J$7000,RAW_매출A!$B$2:$B$7000,$A50,RAW_매출A!$A$2:$A$7000,EDATE($E50,I$1-1))/(INDEX(요약_월별시즈널리티!$F$7:$F$18,MONTH(EDATE($E50,I$1-1)))/100))),"")</f>
        <v>7293012.3874096069</v>
      </c>
      <c r="J50" s="28" cm="1">
        <f t="array" ref="J50">IFERROR(IF($A50="","",IF(SUMIFS(RAW_매출A!$J$2:$J$7000,RAW_매출A!$B$2:$B$7000,$A50,RAW_매출A!$A$2:$A$7000,EDATE($E50,J$1-1))=0,"",SUMIFS(RAW_매출A!$J$2:$J$7000,RAW_매출A!$B$2:$B$7000,$A50,RAW_매출A!$A$2:$A$7000,EDATE($E50,J$1-1))/(INDEX(요약_월별시즈널리티!$F$7:$F$18,MONTH(EDATE($E50,J$1-1)))/100))),"")</f>
        <v>7460738.2210553642</v>
      </c>
      <c r="K50" s="28" cm="1">
        <f t="array" ref="K50">IFERROR(IF($A50="","",IF(SUMIFS(RAW_매출A!$J$2:$J$7000,RAW_매출A!$B$2:$B$7000,$A50,RAW_매출A!$A$2:$A$7000,EDATE($E50,K$1-1))=0,"",SUMIFS(RAW_매출A!$J$2:$J$7000,RAW_매출A!$B$2:$B$7000,$A50,RAW_매출A!$A$2:$A$7000,EDATE($E50,K$1-1))/(INDEX(요약_월별시즈널리티!$F$7:$F$18,MONTH(EDATE($E50,K$1-1)))/100))),"")</f>
        <v>8322487.0273732292</v>
      </c>
      <c r="L50" s="28" cm="1">
        <f t="array" ref="L50">IFERROR(IF($A50="","",IF(SUMIFS(RAW_매출A!$J$2:$J$7000,RAW_매출A!$B$2:$B$7000,$A50,RAW_매출A!$A$2:$A$7000,EDATE($E50,L$1-1))=0,"",SUMIFS(RAW_매출A!$J$2:$J$7000,RAW_매출A!$B$2:$B$7000,$A50,RAW_매출A!$A$2:$A$7000,EDATE($E50,L$1-1))/(INDEX(요약_월별시즈널리티!$F$7:$F$18,MONTH(EDATE($E50,L$1-1)))/100))),"")</f>
        <v>8140340.1057167677</v>
      </c>
      <c r="M50" s="28" cm="1">
        <f t="array" ref="M50">IFERROR(IF($A50="","",IF(SUMIFS(RAW_매출A!$J$2:$J$7000,RAW_매출A!$B$2:$B$7000,$A50,RAW_매출A!$A$2:$A$7000,EDATE($E50,M$1-1))=0,"",SUMIFS(RAW_매출A!$J$2:$J$7000,RAW_매출A!$B$2:$B$7000,$A50,RAW_매출A!$A$2:$A$7000,EDATE($E50,M$1-1))/(INDEX(요약_월별시즈널리티!$F$7:$F$18,MONTH(EDATE($E50,M$1-1)))/100))),"")</f>
        <v>7810747.9548674459</v>
      </c>
      <c r="N50" s="28" cm="1">
        <f t="array" ref="N50">IFERROR(IF($A50="","",IF(SUMIFS(RAW_매출A!$J$2:$J$7000,RAW_매출A!$B$2:$B$7000,$A50,RAW_매출A!$A$2:$A$7000,EDATE($E50,N$1-1))=0,"",SUMIFS(RAW_매출A!$J$2:$J$7000,RAW_매출A!$B$2:$B$7000,$A50,RAW_매출A!$A$2:$A$7000,EDATE($E50,N$1-1))/(INDEX(요약_월별시즈널리티!$F$7:$F$18,MONTH(EDATE($E50,N$1-1)))/100))),"")</f>
        <v>7562779.5340898708</v>
      </c>
      <c r="O50" s="28" cm="1">
        <f t="array" ref="O50">IFERROR(IF($A50="","",IF(SUMIFS(RAW_매출A!$J$2:$J$7000,RAW_매출A!$B$2:$B$7000,$A50,RAW_매출A!$A$2:$A$7000,EDATE($E50,O$1-1))=0,"",SUMIFS(RAW_매출A!$J$2:$J$7000,RAW_매출A!$B$2:$B$7000,$A50,RAW_매출A!$A$2:$A$7000,EDATE($E50,O$1-1))/(INDEX(요약_월별시즈널리티!$F$7:$F$18,MONTH(EDATE($E50,O$1-1)))/100))),"")</f>
        <v>7344202.7979062628</v>
      </c>
      <c r="P50" cm="1">
        <f t="array" ref="P50">IFERROR(IF($A50="","",IF(SUMIFS(RAW_매출A!$J$2:$J$7000,RAW_매출A!$B$2:$B$7000,$A50,RAW_매출A!$A$2:$A$7000,EDATE($E50,P$1-1))=0,"",SUMIFS(RAW_매출A!$J$2:$J$7000,RAW_매출A!$B$2:$B$7000,$A50,RAW_매출A!$A$2:$A$7000,EDATE($E50,P$1-1))/(INDEX(요약_월별시즈널리티!$F$7:$F$18,MONTH(EDATE($E50,P$1-1)))/100))),"")</f>
        <v>7581320.4340541651</v>
      </c>
      <c r="Q50" cm="1">
        <f t="array" ref="Q50">IFERROR(IF($A50="","",IF(SUMIFS(RAW_매출A!$J$2:$J$7000,RAW_매출A!$B$2:$B$7000,$A50,RAW_매출A!$A$2:$A$7000,EDATE($E50,Q$1-1))=0,"",SUMIFS(RAW_매출A!$J$2:$J$7000,RAW_매출A!$B$2:$B$7000,$A50,RAW_매출A!$A$2:$A$7000,EDATE($E50,Q$1-1))/(INDEX(요약_월별시즈널리티!$F$7:$F$18,MONTH(EDATE($E50,Q$1-1)))/100))),"")</f>
        <v>8975678.6987751275</v>
      </c>
      <c r="R50" cm="1">
        <f t="array" ref="R50">IFERROR(IF($A50="","",IF(SUMIFS(RAW_매출A!$J$2:$J$7000,RAW_매출A!$B$2:$B$7000,$A50,RAW_매출A!$A$2:$A$7000,EDATE($E50,R$1-1))=0,"",SUMIFS(RAW_매출A!$J$2:$J$7000,RAW_매출A!$B$2:$B$7000,$A50,RAW_매출A!$A$2:$A$7000,EDATE($E50,R$1-1))/(INDEX(요약_월별시즈널리티!$F$7:$F$18,MONTH(EDATE($E50,R$1-1)))/100))),"")</f>
        <v>8664465.6971745696</v>
      </c>
      <c r="S50" cm="1">
        <f t="array" ref="S50">IFERROR(IF($A50="","",IF(SUMIFS(RAW_매출A!$J$2:$J$7000,RAW_매출A!$B$2:$B$7000,$A50,RAW_매출A!$A$2:$A$7000,EDATE($E50,S$1-1))=0,"",SUMIFS(RAW_매출A!$J$2:$J$7000,RAW_매출A!$B$2:$B$7000,$A50,RAW_매출A!$A$2:$A$7000,EDATE($E50,S$1-1))/(INDEX(요약_월별시즈널리티!$F$7:$F$18,MONTH(EDATE($E50,S$1-1)))/100))),"")</f>
        <v>8869852.3808247279</v>
      </c>
      <c r="T50" cm="1">
        <f t="array" ref="T50">IFERROR(IF($A50="","",IF(SUMIFS(RAW_매출A!$J$2:$J$7000,RAW_매출A!$B$2:$B$7000,$A50,RAW_매출A!$A$2:$A$7000,EDATE($E50,T$1-1))=0,"",SUMIFS(RAW_매출A!$J$2:$J$7000,RAW_매출A!$B$2:$B$7000,$A50,RAW_매출A!$A$2:$A$7000,EDATE($E50,T$1-1))/(INDEX(요약_월별시즈널리티!$F$7:$F$18,MONTH(EDATE($E50,T$1-1)))/100))),"")</f>
        <v>9322371.8089526892</v>
      </c>
      <c r="U50" cm="1">
        <f t="array" ref="U50">IFERROR(IF($A50="","",IF(SUMIFS(RAW_매출A!$J$2:$J$7000,RAW_매출A!$B$2:$B$7000,$A50,RAW_매출A!$A$2:$A$7000,EDATE($E50,U$1-1))=0,"",SUMIFS(RAW_매출A!$J$2:$J$7000,RAW_매출A!$B$2:$B$7000,$A50,RAW_매출A!$A$2:$A$7000,EDATE($E50,U$1-1))/(INDEX(요약_월별시즈널리티!$F$7:$F$18,MONTH(EDATE($E50,U$1-1)))/100))),"")</f>
        <v>9467947.2458098643</v>
      </c>
      <c r="V50" cm="1">
        <f t="array" ref="V50">IFERROR(IF($A50="","",IF(SUMIFS(RAW_매출A!$J$2:$J$7000,RAW_매출A!$B$2:$B$7000,$A50,RAW_매출A!$A$2:$A$7000,EDATE($E50,V$1-1))=0,"",SUMIFS(RAW_매출A!$J$2:$J$7000,RAW_매출A!$B$2:$B$7000,$A50,RAW_매출A!$A$2:$A$7000,EDATE($E50,V$1-1))/(INDEX(요약_월별시즈널리티!$F$7:$F$18,MONTH(EDATE($E50,V$1-1)))/100))),"")</f>
        <v>9822537.8963242806</v>
      </c>
      <c r="W50" cm="1">
        <f t="array" ref="W50">IFERROR(IF($A50="","",IF(SUMIFS(RAW_매출A!$J$2:$J$7000,RAW_매출A!$B$2:$B$7000,$A50,RAW_매출A!$A$2:$A$7000,EDATE($E50,W$1-1))=0,"",SUMIFS(RAW_매출A!$J$2:$J$7000,RAW_매출A!$B$2:$B$7000,$A50,RAW_매출A!$A$2:$A$7000,EDATE($E50,W$1-1))/(INDEX(요약_월별시즈널리티!$F$7:$F$18,MONTH(EDATE($E50,W$1-1)))/100))),"")</f>
        <v>9951666.7562001031</v>
      </c>
      <c r="X50" cm="1">
        <f t="array" ref="X50">IFERROR(IF($A50="","",IF(SUMIFS(RAW_매출A!$J$2:$J$7000,RAW_매출A!$B$2:$B$7000,$A50,RAW_매출A!$A$2:$A$7000,EDATE($E50,X$1-1))=0,"",SUMIFS(RAW_매출A!$J$2:$J$7000,RAW_매출A!$B$2:$B$7000,$A50,RAW_매출A!$A$2:$A$7000,EDATE($E50,X$1-1))/(INDEX(요약_월별시즈널리티!$F$7:$F$18,MONTH(EDATE($E50,X$1-1)))/100))),"")</f>
        <v>10634258.102867186</v>
      </c>
      <c r="Y50" cm="1">
        <f t="array" ref="Y50">IFERROR(IF($A50="","",IF(SUMIFS(RAW_매출A!$J$2:$J$7000,RAW_매출A!$B$2:$B$7000,$A50,RAW_매출A!$A$2:$A$7000,EDATE($E50,Y$1-1))=0,"",SUMIFS(RAW_매출A!$J$2:$J$7000,RAW_매출A!$B$2:$B$7000,$A50,RAW_매출A!$A$2:$A$7000,EDATE($E50,Y$1-1))/(INDEX(요약_월별시즈널리티!$F$7:$F$18,MONTH(EDATE($E50,Y$1-1)))/100))),"")</f>
        <v>10055014.400232818</v>
      </c>
      <c r="Z50" cm="1">
        <f t="array" ref="Z50">IFERROR(IF($A50="","",IF(SUMIFS(RAW_매출A!$J$2:$J$7000,RAW_매출A!$B$2:$B$7000,$A50,RAW_매출A!$A$2:$A$7000,EDATE($E50,Z$1-1))=0,"",SUMIFS(RAW_매출A!$J$2:$J$7000,RAW_매출A!$B$2:$B$7000,$A50,RAW_매출A!$A$2:$A$7000,EDATE($E50,Z$1-1))/(INDEX(요약_월별시즈널리티!$F$7:$F$18,MONTH(EDATE($E50,Z$1-1)))/100))),"")</f>
        <v>10343569.136076242</v>
      </c>
      <c r="AA50" cm="1">
        <f t="array" ref="AA50">IFERROR(IF($A50="","",IF(SUMIFS(RAW_매출A!$J$2:$J$7000,RAW_매출A!$B$2:$B$7000,$A50,RAW_매출A!$A$2:$A$7000,EDATE($E50,AA$1-1))=0,"",SUMIFS(RAW_매출A!$J$2:$J$7000,RAW_매출A!$B$2:$B$7000,$A50,RAW_매출A!$A$2:$A$7000,EDATE($E50,AA$1-1))/(INDEX(요약_월별시즈널리티!$F$7:$F$18,MONTH(EDATE($E50,AA$1-1)))/100))),"")</f>
        <v>10353362.368313791</v>
      </c>
      <c r="AB50" cm="1">
        <f t="array" ref="AB50">IFERROR(IF($A50="","",IF(SUMIFS(RAW_매출A!$J$2:$J$7000,RAW_매출A!$B$2:$B$7000,$A50,RAW_매출A!$A$2:$A$7000,EDATE($E50,AB$1-1))=0,"",SUMIFS(RAW_매출A!$J$2:$J$7000,RAW_매출A!$B$2:$B$7000,$A50,RAW_매출A!$A$2:$A$7000,EDATE($E50,AB$1-1))/(INDEX(요약_월별시즈널리티!$F$7:$F$18,MONTH(EDATE($E50,AB$1-1)))/100))),"")</f>
        <v>9069802.5676420927</v>
      </c>
      <c r="AC50" cm="1">
        <f t="array" ref="AC50">IFERROR(IF($A50="","",IF(SUMIFS(RAW_매출A!$J$2:$J$7000,RAW_매출A!$B$2:$B$7000,$A50,RAW_매출A!$A$2:$A$7000,EDATE($E50,AC$1-1))=0,"",SUMIFS(RAW_매출A!$J$2:$J$7000,RAW_매출A!$B$2:$B$7000,$A50,RAW_매출A!$A$2:$A$7000,EDATE($E50,AC$1-1))/(INDEX(요약_월별시즈널리티!$F$7:$F$18,MONTH(EDATE($E50,AC$1-1)))/100))),"")</f>
        <v>9969334.0482061077</v>
      </c>
      <c r="AD50" cm="1">
        <f t="array" ref="AD50">IFERROR(IF($A50="","",IF(SUMIFS(RAW_매출A!$J$2:$J$7000,RAW_매출A!$B$2:$B$7000,$A50,RAW_매출A!$A$2:$A$7000,EDATE($E50,AD$1-1))=0,"",SUMIFS(RAW_매출A!$J$2:$J$7000,RAW_매출A!$B$2:$B$7000,$A50,RAW_매출A!$A$2:$A$7000,EDATE($E50,AD$1-1))/(INDEX(요약_월별시즈널리티!$F$7:$F$18,MONTH(EDATE($E50,AD$1-1)))/100))),"")</f>
        <v>9930576.3638769332</v>
      </c>
      <c r="AE50" cm="1">
        <f t="array" ref="AE50">IFERROR(IF($A50="","",IF(SUMIFS(RAW_매출A!$J$2:$J$7000,RAW_매출A!$B$2:$B$7000,$A50,RAW_매출A!$A$2:$A$7000,EDATE($E50,AE$1-1))=0,"",SUMIFS(RAW_매출A!$J$2:$J$7000,RAW_매출A!$B$2:$B$7000,$A50,RAW_매출A!$A$2:$A$7000,EDATE($E50,AE$1-1))/(INDEX(요약_월별시즈널리티!$F$7:$F$18,MONTH(EDATE($E50,AE$1-1)))/100))),"")</f>
        <v>10220164.452328999</v>
      </c>
      <c r="AF50" cm="1">
        <f t="array" ref="AF50">IFERROR(IF($A50="","",IF(SUMIFS(RAW_매출A!$J$2:$J$7000,RAW_매출A!$B$2:$B$7000,$A50,RAW_매출A!$A$2:$A$7000,EDATE($E50,AF$1-1))=0,"",SUMIFS(RAW_매출A!$J$2:$J$7000,RAW_매출A!$B$2:$B$7000,$A50,RAW_매출A!$A$2:$A$7000,EDATE($E50,AF$1-1))/(INDEX(요약_월별시즈널리티!$F$7:$F$18,MONTH(EDATE($E50,AF$1-1)))/100))),"")</f>
        <v>10111831.788575513</v>
      </c>
      <c r="AG50" cm="1">
        <f t="array" ref="AG50">IFERROR(IF($A50="","",IF(SUMIFS(RAW_매출A!$J$2:$J$7000,RAW_매출A!$B$2:$B$7000,$A50,RAW_매출A!$A$2:$A$7000,EDATE($E50,AG$1-1))=0,"",SUMIFS(RAW_매출A!$J$2:$J$7000,RAW_매출A!$B$2:$B$7000,$A50,RAW_매출A!$A$2:$A$7000,EDATE($E50,AG$1-1))/(INDEX(요약_월별시즈널리티!$F$7:$F$18,MONTH(EDATE($E50,AG$1-1)))/100))),"")</f>
        <v>10631282.006818561</v>
      </c>
      <c r="AH50" cm="1">
        <f t="array" ref="AH50">IFERROR(IF($A50="","",IF(SUMIFS(RAW_매출A!$J$2:$J$7000,RAW_매출A!$B$2:$B$7000,$A50,RAW_매출A!$A$2:$A$7000,EDATE($E50,AH$1-1))=0,"",SUMIFS(RAW_매출A!$J$2:$J$7000,RAW_매출A!$B$2:$B$7000,$A50,RAW_매출A!$A$2:$A$7000,EDATE($E50,AH$1-1))/(INDEX(요약_월별시즈널리티!$F$7:$F$18,MONTH(EDATE($E50,AH$1-1)))/100))),"")</f>
        <v>10096328.207747679</v>
      </c>
      <c r="AI50" cm="1">
        <f t="array" ref="AI50">IFERROR(IF($A50="","",IF(SUMIFS(RAW_매출A!$J$2:$J$7000,RAW_매출A!$B$2:$B$7000,$A50,RAW_매출A!$A$2:$A$7000,EDATE($E50,AI$1-1))=0,"",SUMIFS(RAW_매출A!$J$2:$J$7000,RAW_매출A!$B$2:$B$7000,$A50,RAW_매출A!$A$2:$A$7000,EDATE($E50,AI$1-1))/(INDEX(요약_월별시즈널리티!$F$7:$F$18,MONTH(EDATE($E50,AI$1-1)))/100))),"")</f>
        <v>11080568.263455003</v>
      </c>
      <c r="AJ50" cm="1">
        <f t="array" ref="AJ50">IFERROR(IF($A50="","",IF(SUMIFS(RAW_매출A!$J$2:$J$7000,RAW_매출A!$B$2:$B$7000,$A50,RAW_매출A!$A$2:$A$7000,EDATE($E50,AJ$1-1))=0,"",SUMIFS(RAW_매출A!$J$2:$J$7000,RAW_매출A!$B$2:$B$7000,$A50,RAW_매출A!$A$2:$A$7000,EDATE($E50,AJ$1-1))/(INDEX(요약_월별시즈널리티!$F$7:$F$18,MONTH(EDATE($E50,AJ$1-1)))/100))),"")</f>
        <v>10303686.625615746</v>
      </c>
      <c r="AK50" cm="1">
        <f t="array" ref="AK50">IFERROR(IF($A50="","",IF(SUMIFS(RAW_매출A!$J$2:$J$7000,RAW_매출A!$B$2:$B$7000,$A50,RAW_매출A!$A$2:$A$7000,EDATE($E50,AK$1-1))=0,"",SUMIFS(RAW_매출A!$J$2:$J$7000,RAW_매출A!$B$2:$B$7000,$A50,RAW_매출A!$A$2:$A$7000,EDATE($E50,AK$1-1))/(INDEX(요약_월별시즈널리티!$F$7:$F$18,MONTH(EDATE($E50,AK$1-1)))/100))),"")</f>
        <v>9345041.5645204131</v>
      </c>
      <c r="AL50" cm="1">
        <f t="array" ref="AL50">IFERROR(IF($A50="","",IF(SUMIFS(RAW_매출A!$J$2:$J$7000,RAW_매출A!$B$2:$B$7000,$A50,RAW_매출A!$A$2:$A$7000,EDATE($E50,AL$1-1))=0,"",SUMIFS(RAW_매출A!$J$2:$J$7000,RAW_매출A!$B$2:$B$7000,$A50,RAW_매출A!$A$2:$A$7000,EDATE($E50,AL$1-1))/(INDEX(요약_월별시즈널리티!$F$7:$F$18,MONTH(EDATE($E50,AL$1-1)))/100))),"")</f>
        <v>9835205.661768062</v>
      </c>
      <c r="AM50" cm="1">
        <f t="array" ref="AM50">IFERROR(IF($A50="","",IF(SUMIFS(RAW_매출A!$J$2:$J$7000,RAW_매출A!$B$2:$B$7000,$A50,RAW_매출A!$A$2:$A$7000,EDATE($E50,AM$1-1))=0,"",SUMIFS(RAW_매출A!$J$2:$J$7000,RAW_매출A!$B$2:$B$7000,$A50,RAW_매출A!$A$2:$A$7000,EDATE($E50,AM$1-1))/(INDEX(요약_월별시즈널리티!$F$7:$F$18,MONTH(EDATE($E50,AM$1-1)))/100))),"")</f>
        <v>8896299.3981131501</v>
      </c>
      <c r="AN50" cm="1">
        <f t="array" ref="AN50">IFERROR(IF($A50="","",IF(SUMIFS(RAW_매출A!$J$2:$J$7000,RAW_매출A!$B$2:$B$7000,$A50,RAW_매출A!$A$2:$A$7000,EDATE($E50,AN$1-1))=0,"",SUMIFS(RAW_매출A!$J$2:$J$7000,RAW_매출A!$B$2:$B$7000,$A50,RAW_매출A!$A$2:$A$7000,EDATE($E50,AN$1-1))/(INDEX(요약_월별시즈널리티!$F$7:$F$18,MONTH(EDATE($E50,AN$1-1)))/100))),"")</f>
        <v>8840681.0973494425</v>
      </c>
      <c r="AO50" cm="1">
        <f t="array" ref="AO50">IFERROR(IF($A50="","",IF(SUMIFS(RAW_매출A!$J$2:$J$7000,RAW_매출A!$B$2:$B$7000,$A50,RAW_매출A!$A$2:$A$7000,EDATE($E50,AO$1-1))=0,"",SUMIFS(RAW_매출A!$J$2:$J$7000,RAW_매출A!$B$2:$B$7000,$A50,RAW_매출A!$A$2:$A$7000,EDATE($E50,AO$1-1))/(INDEX(요약_월별시즈널리티!$F$7:$F$18,MONTH(EDATE($E50,AO$1-1)))/100))),"")</f>
        <v>10816052.314754054</v>
      </c>
      <c r="AP50" cm="1">
        <f t="array" ref="AP50">IFERROR(IF($A50="","",IF(SUMIFS(RAW_매출A!$J$2:$J$7000,RAW_매출A!$B$2:$B$7000,$A50,RAW_매출A!$A$2:$A$7000,EDATE($E50,AP$1-1))=0,"",SUMIFS(RAW_매출A!$J$2:$J$7000,RAW_매출A!$B$2:$B$7000,$A50,RAW_매출A!$A$2:$A$7000,EDATE($E50,AP$1-1))/(INDEX(요약_월별시즈널리티!$F$7:$F$18,MONTH(EDATE($E50,AP$1-1)))/100))),"")</f>
        <v>10597108.556520829</v>
      </c>
      <c r="AQ50" cm="1">
        <f t="array" ref="AQ50">IFERROR(IF($A50="","",IF(SUMIFS(RAW_매출A!$J$2:$J$7000,RAW_매출A!$B$2:$B$7000,$A50,RAW_매출A!$A$2:$A$7000,EDATE($E50,AQ$1-1))=0,"",SUMIFS(RAW_매출A!$J$2:$J$7000,RAW_매출A!$B$2:$B$7000,$A50,RAW_매출A!$A$2:$A$7000,EDATE($E50,AQ$1-1))/(INDEX(요약_월별시즈널리티!$F$7:$F$18,MONTH(EDATE($E50,AQ$1-1)))/100))),"")</f>
        <v>11620911.801466603</v>
      </c>
      <c r="AR50" cm="1">
        <f t="array" ref="AR50">IFERROR(IF($A50="","",IF(SUMIFS(RAW_매출A!$J$2:$J$7000,RAW_매출A!$B$2:$B$7000,$A50,RAW_매출A!$A$2:$A$7000,EDATE($E50,AR$1-1))=0,"",SUMIFS(RAW_매출A!$J$2:$J$7000,RAW_매출A!$B$2:$B$7000,$A50,RAW_매출A!$A$2:$A$7000,EDATE($E50,AR$1-1))/(INDEX(요약_월별시즈널리티!$F$7:$F$18,MONTH(EDATE($E50,AR$1-1)))/100))),"")</f>
        <v>12541900.893109428</v>
      </c>
      <c r="AS50" cm="1">
        <f t="array" ref="AS50">IFERROR(IF($A50="","",IF(SUMIFS(RAW_매출A!$J$2:$J$7000,RAW_매출A!$B$2:$B$7000,$A50,RAW_매출A!$A$2:$A$7000,EDATE($E50,AS$1-1))=0,"",SUMIFS(RAW_매출A!$J$2:$J$7000,RAW_매출A!$B$2:$B$7000,$A50,RAW_매출A!$A$2:$A$7000,EDATE($E50,AS$1-1))/(INDEX(요약_월별시즈널리티!$F$7:$F$18,MONTH(EDATE($E50,AS$1-1)))/100))),"")</f>
        <v>11739890.717375452</v>
      </c>
      <c r="AT50" cm="1">
        <f t="array" ref="AT50">IFERROR(IF($A50="","",IF(SUMIFS(RAW_매출A!$J$2:$J$7000,RAW_매출A!$B$2:$B$7000,$A50,RAW_매출A!$A$2:$A$7000,EDATE($E50,AT$1-1))=0,"",SUMIFS(RAW_매출A!$J$2:$J$7000,RAW_매출A!$B$2:$B$7000,$A50,RAW_매출A!$A$2:$A$7000,EDATE($E50,AT$1-1))/(INDEX(요약_월별시즈널리티!$F$7:$F$18,MONTH(EDATE($E50,AT$1-1)))/100))),"")</f>
        <v>10616653.989056066</v>
      </c>
      <c r="AU50" cm="1">
        <f t="array" ref="AU50">IFERROR(IF($A50="","",IF(SUMIFS(RAW_매출A!$J$2:$J$7000,RAW_매출A!$B$2:$B$7000,$A50,RAW_매출A!$A$2:$A$7000,EDATE($E50,AU$1-1))=0,"",SUMIFS(RAW_매출A!$J$2:$J$7000,RAW_매출A!$B$2:$B$7000,$A50,RAW_매출A!$A$2:$A$7000,EDATE($E50,AU$1-1))/(INDEX(요약_월별시즈널리티!$F$7:$F$18,MONTH(EDATE($E50,AU$1-1)))/100))),"")</f>
        <v>11264594.525876896</v>
      </c>
      <c r="AV50" cm="1">
        <f t="array" ref="AV50">IFERROR(IF($A50="","",IF(SUMIFS(RAW_매출A!$J$2:$J$7000,RAW_매출A!$B$2:$B$7000,$A50,RAW_매출A!$A$2:$A$7000,EDATE($E50,AV$1-1))=0,"",SUMIFS(RAW_매출A!$J$2:$J$7000,RAW_매출A!$B$2:$B$7000,$A50,RAW_매출A!$A$2:$A$7000,EDATE($E50,AV$1-1))/(INDEX(요약_월별시즈널리티!$F$7:$F$18,MONTH(EDATE($E50,AV$1-1)))/100))),"")</f>
        <v>11881786.397901496</v>
      </c>
      <c r="AW50" cm="1">
        <f t="array" ref="AW50">IFERROR(IF($A50="","",IF(SUMIFS(RAW_매출A!$J$2:$J$7000,RAW_매출A!$B$2:$B$7000,$A50,RAW_매출A!$A$2:$A$7000,EDATE($E50,AW$1-1))=0,"",SUMIFS(RAW_매출A!$J$2:$J$7000,RAW_매출A!$B$2:$B$7000,$A50,RAW_매출A!$A$2:$A$7000,EDATE($E50,AW$1-1))/(INDEX(요약_월별시즈널리티!$F$7:$F$18,MONTH(EDATE($E50,AW$1-1)))/100))),"")</f>
        <v>11349703.315899912</v>
      </c>
      <c r="AX50" cm="1">
        <f t="array" ref="AX50">IFERROR(IF($A50="","",IF(SUMIFS(RAW_매출A!$J$2:$J$7000,RAW_매출A!$B$2:$B$7000,$A50,RAW_매출A!$A$2:$A$7000,EDATE($E50,AX$1-1))=0,"",SUMIFS(RAW_매출A!$J$2:$J$7000,RAW_매출A!$B$2:$B$7000,$A50,RAW_매출A!$A$2:$A$7000,EDATE($E50,AX$1-1))/(INDEX(요약_월별시즈널리티!$F$7:$F$18,MONTH(EDATE($E50,AX$1-1)))/100))),"")</f>
        <v>10844671.23553648</v>
      </c>
      <c r="AY50" cm="1">
        <f t="array" ref="AY50">IFERROR(IF($A50="","",IF(SUMIFS(RAW_매출A!$J$2:$J$7000,RAW_매출A!$B$2:$B$7000,$A50,RAW_매출A!$A$2:$A$7000,EDATE($E50,AY$1-1))=0,"",SUMIFS(RAW_매출A!$J$2:$J$7000,RAW_매출A!$B$2:$B$7000,$A50,RAW_매출A!$A$2:$A$7000,EDATE($E50,AY$1-1))/(INDEX(요약_월별시즈널리티!$F$7:$F$18,MONTH(EDATE($E50,AY$1-1)))/100))),"")</f>
        <v>10706380.367842082</v>
      </c>
      <c r="AZ50" cm="1">
        <f t="array" ref="AZ50">IFERROR(IF($A50="","",IF(SUMIFS(RAW_매출A!$J$2:$J$7000,RAW_매출A!$B$2:$B$7000,$A50,RAW_매출A!$A$2:$A$7000,EDATE($E50,AZ$1-1))=0,"",SUMIFS(RAW_매출A!$J$2:$J$7000,RAW_매출A!$B$2:$B$7000,$A50,RAW_매출A!$A$2:$A$7000,EDATE($E50,AZ$1-1))/(INDEX(요약_월별시즈널리티!$F$7:$F$18,MONTH(EDATE($E50,AZ$1-1)))/100))),"")</f>
        <v>11001598.54951405</v>
      </c>
      <c r="BA50" cm="1">
        <f t="array" ref="BA50">IFERROR(IF($A50="","",IF(SUMIFS(RAW_매출A!$J$2:$J$7000,RAW_매출A!$B$2:$B$7000,$A50,RAW_매출A!$A$2:$A$7000,EDATE($E50,BA$1-1))=0,"",SUMIFS(RAW_매출A!$J$2:$J$7000,RAW_매출A!$B$2:$B$7000,$A50,RAW_매출A!$A$2:$A$7000,EDATE($E50,BA$1-1))/(INDEX(요약_월별시즈널리티!$F$7:$F$18,MONTH(EDATE($E50,BA$1-1)))/100))),"")</f>
        <v>11561818.813982522</v>
      </c>
      <c r="BB50" cm="1">
        <f t="array" ref="BB50">IFERROR(IF($A50="","",IF(SUMIFS(RAW_매출A!$J$2:$J$7000,RAW_매출A!$B$2:$B$7000,$A50,RAW_매출A!$A$2:$A$7000,EDATE($E50,BB$1-1))=0,"",SUMIFS(RAW_매출A!$J$2:$J$7000,RAW_매출A!$B$2:$B$7000,$A50,RAW_매출A!$A$2:$A$7000,EDATE($E50,BB$1-1))/(INDEX(요약_월별시즈널리티!$F$7:$F$18,MONTH(EDATE($E50,BB$1-1)))/100))),"")</f>
        <v>11651181.962581597</v>
      </c>
      <c r="BC50" cm="1">
        <f t="array" ref="BC50">IFERROR(IF($A50="","",IF(SUMIFS(RAW_매출A!$J$2:$J$7000,RAW_매출A!$B$2:$B$7000,$A50,RAW_매출A!$A$2:$A$7000,EDATE($E50,BC$1-1))=0,"",SUMIFS(RAW_매출A!$J$2:$J$7000,RAW_매출A!$B$2:$B$7000,$A50,RAW_매출A!$A$2:$A$7000,EDATE($E50,BC$1-1))/(INDEX(요약_월별시즈널리티!$F$7:$F$18,MONTH(EDATE($E50,BC$1-1)))/100))),"")</f>
        <v>11221512.485554568</v>
      </c>
      <c r="BD50" cm="1">
        <f t="array" ref="BD50">IFERROR(IF($A50="","",IF(SUMIFS(RAW_매출A!$J$2:$J$7000,RAW_매출A!$B$2:$B$7000,$A50,RAW_매출A!$A$2:$A$7000,EDATE($E50,BD$1-1))=0,"",SUMIFS(RAW_매출A!$J$2:$J$7000,RAW_매출A!$B$2:$B$7000,$A50,RAW_매출A!$A$2:$A$7000,EDATE($E50,BD$1-1))/(INDEX(요약_월별시즈널리티!$F$7:$F$18,MONTH(EDATE($E50,BD$1-1)))/100))),"")</f>
        <v>12464039.675398769</v>
      </c>
      <c r="BE50" cm="1">
        <f t="array" ref="BE50">IFERROR(IF($A50="","",IF(SUMIFS(RAW_매출A!$J$2:$J$7000,RAW_매출A!$B$2:$B$7000,$A50,RAW_매출A!$A$2:$A$7000,EDATE($E50,BE$1-1))=0,"",SUMIFS(RAW_매출A!$J$2:$J$7000,RAW_매출A!$B$2:$B$7000,$A50,RAW_매출A!$A$2:$A$7000,EDATE($E50,BE$1-1))/(INDEX(요약_월별시즈널리티!$F$7:$F$18,MONTH(EDATE($E50,BE$1-1)))/100))),"")</f>
        <v>12130503.375080269</v>
      </c>
      <c r="BF50" t="str" cm="1">
        <f t="array" ref="BF50">IFERROR(IF($A50="","",IF(SUMIFS(RAW_매출A!$J$2:$J$7000,RAW_매출A!$B$2:$B$7000,$A50,RAW_매출A!$A$2:$A$7000,EDATE($E50,BF$1-1))=0,"",SUMIFS(RAW_매출A!$J$2:$J$7000,RAW_매출A!$B$2:$B$7000,$A50,RAW_매출A!$A$2:$A$7000,EDATE($E50,BF$1-1))/(INDEX(요약_월별시즈널리티!$F$7:$F$18,MONTH(EDATE($E50,BF$1-1)))/100))),"")</f>
        <v/>
      </c>
      <c r="BG50" t="str" cm="1">
        <f t="array" ref="BG50">IFERROR(IF($A50="","",IF(SUMIFS(RAW_매출A!$J$2:$J$7000,RAW_매출A!$B$2:$B$7000,$A50,RAW_매출A!$A$2:$A$7000,EDATE($E50,BG$1-1))=0,"",SUMIFS(RAW_매출A!$J$2:$J$7000,RAW_매출A!$B$2:$B$7000,$A50,RAW_매출A!$A$2:$A$7000,EDATE($E50,BG$1-1))/(INDEX(요약_월별시즈널리티!$F$7:$F$18,MONTH(EDATE($E50,BG$1-1)))/100))),"")</f>
        <v/>
      </c>
      <c r="BH50" t="str" cm="1">
        <f t="array" ref="BH50">IFERROR(IF($A50="","",IF(SUMIFS(RAW_매출A!$J$2:$J$7000,RAW_매출A!$B$2:$B$7000,$A50,RAW_매출A!$A$2:$A$7000,EDATE($E50,BH$1-1))=0,"",SUMIFS(RAW_매출A!$J$2:$J$7000,RAW_매출A!$B$2:$B$7000,$A50,RAW_매출A!$A$2:$A$7000,EDATE($E50,BH$1-1))/(INDEX(요약_월별시즈널리티!$F$7:$F$18,MONTH(EDATE($E50,BH$1-1)))/100))),"")</f>
        <v/>
      </c>
      <c r="BI50" t="str" cm="1">
        <f t="array" ref="BI50">IFERROR(IF($A50="","",IF(SUMIFS(RAW_매출A!$J$2:$J$7000,RAW_매출A!$B$2:$B$7000,$A50,RAW_매출A!$A$2:$A$7000,EDATE($E50,BI$1-1))=0,"",SUMIFS(RAW_매출A!$J$2:$J$7000,RAW_매출A!$B$2:$B$7000,$A50,RAW_매출A!$A$2:$A$7000,EDATE($E50,BI$1-1))/(INDEX(요약_월별시즈널리티!$F$7:$F$18,MONTH(EDATE($E50,BI$1-1)))/100))),"")</f>
        <v/>
      </c>
      <c r="BJ50" t="str" cm="1">
        <f t="array" ref="BJ50">IFERROR(IF($A50="","",IF(SUMIFS(RAW_매출A!$J$2:$J$7000,RAW_매출A!$B$2:$B$7000,$A50,RAW_매출A!$A$2:$A$7000,EDATE($E50,BJ$1-1))=0,"",SUMIFS(RAW_매출A!$J$2:$J$7000,RAW_매출A!$B$2:$B$7000,$A50,RAW_매출A!$A$2:$A$7000,EDATE($E50,BJ$1-1))/(INDEX(요약_월별시즈널리티!$F$7:$F$18,MONTH(EDATE($E50,BJ$1-1)))/100))),"")</f>
        <v/>
      </c>
      <c r="BK50" t="str" cm="1">
        <f t="array" ref="BK50">IFERROR(IF($A50="","",IF(SUMIFS(RAW_매출A!$J$2:$J$7000,RAW_매출A!$B$2:$B$7000,$A50,RAW_매출A!$A$2:$A$7000,EDATE($E50,BK$1-1))=0,"",SUMIFS(RAW_매출A!$J$2:$J$7000,RAW_매출A!$B$2:$B$7000,$A50,RAW_매출A!$A$2:$A$7000,EDATE($E50,BK$1-1))/(INDEX(요약_월별시즈널리티!$F$7:$F$18,MONTH(EDATE($E50,BK$1-1)))/100))),"")</f>
        <v/>
      </c>
      <c r="BL50" t="str" cm="1">
        <f t="array" ref="BL50">IFERROR(IF($A50="","",IF(SUMIFS(RAW_매출A!$J$2:$J$7000,RAW_매출A!$B$2:$B$7000,$A50,RAW_매출A!$A$2:$A$7000,EDATE($E50,BL$1-1))=0,"",SUMIFS(RAW_매출A!$J$2:$J$7000,RAW_매출A!$B$2:$B$7000,$A50,RAW_매출A!$A$2:$A$7000,EDATE($E50,BL$1-1))/(INDEX(요약_월별시즈널리티!$F$7:$F$18,MONTH(EDATE($E50,BL$1-1)))/100))),"")</f>
        <v/>
      </c>
      <c r="BM50" t="str" cm="1">
        <f t="array" ref="BM50">IFERROR(IF($A50="","",IF(SUMIFS(RAW_매출A!$J$2:$J$7000,RAW_매출A!$B$2:$B$7000,$A50,RAW_매출A!$A$2:$A$7000,EDATE($E50,BM$1-1))=0,"",SUMIFS(RAW_매출A!$J$2:$J$7000,RAW_매출A!$B$2:$B$7000,$A50,RAW_매출A!$A$2:$A$7000,EDATE($E50,BM$1-1))/(INDEX(요약_월별시즈널리티!$F$7:$F$18,MONTH(EDATE($E50,BM$1-1)))/100))),"")</f>
        <v/>
      </c>
      <c r="BN50" t="str" cm="1">
        <f t="array" ref="BN50">IFERROR(IF($A50="","",IF(SUMIFS(RAW_매출A!$J$2:$J$7000,RAW_매출A!$B$2:$B$7000,$A50,RAW_매출A!$A$2:$A$7000,EDATE($E50,BN$1-1))=0,"",SUMIFS(RAW_매출A!$J$2:$J$7000,RAW_매출A!$B$2:$B$7000,$A50,RAW_매출A!$A$2:$A$7000,EDATE($E50,BN$1-1))/(INDEX(요약_월별시즈널리티!$F$7:$F$18,MONTH(EDATE($E50,BN$1-1)))/100))),"")</f>
        <v/>
      </c>
    </row>
    <row r="51" spans="1:66" x14ac:dyDescent="0.3">
      <c r="A51" t="str">
        <f>세팅!A52</f>
        <v>(1040) #독산역점</v>
      </c>
      <c r="B51" t="str">
        <f>세팅!B52</f>
        <v>150-1</v>
      </c>
      <c r="C51">
        <f t="shared" si="0"/>
        <v>1</v>
      </c>
      <c r="D51" t="str">
        <f t="shared" si="1"/>
        <v>1</v>
      </c>
      <c r="E51" s="1">
        <f>세팅!D52</f>
        <v>44652</v>
      </c>
      <c r="F51">
        <f t="shared" si="2"/>
        <v>4860161.1587786684</v>
      </c>
      <c r="G51" cm="1">
        <f t="array" ref="G51">IFERROR(IF($A51="","",IF(SUMIFS(RAW_매출A!$J$2:$J$7000,RAW_매출A!$B$2:$B$7000,$A51,RAW_매출A!$A$2:$A$7000,EDATE($E51,G$1-1))=0,"",SUMIFS(RAW_매출A!$J$2:$J$7000,RAW_매출A!$B$2:$B$7000,$A51,RAW_매출A!$A$2:$A$7000,EDATE($E51,G$1-1))/(INDEX(요약_월별시즈널리티!$F$7:$F$18,MONTH(EDATE($E51,G$1-1)))/100))),"")</f>
        <v>3513132.6314812447</v>
      </c>
      <c r="H51" cm="1">
        <f t="array" ref="H51">IFERROR(IF($A51="","",IF(SUMIFS(RAW_매출A!$J$2:$J$7000,RAW_매출A!$B$2:$B$7000,$A51,RAW_매출A!$A$2:$A$7000,EDATE($E51,H$1-1))=0,"",SUMIFS(RAW_매출A!$J$2:$J$7000,RAW_매출A!$B$2:$B$7000,$A51,RAW_매출A!$A$2:$A$7000,EDATE($E51,H$1-1))/(INDEX(요약_월별시즈널리티!$F$7:$F$18,MONTH(EDATE($E51,H$1-1)))/100))),"")</f>
        <v>3599885.4983681021</v>
      </c>
      <c r="I51" cm="1">
        <f t="array" ref="I51">IFERROR(IF($A51="","",IF(SUMIFS(RAW_매출A!$J$2:$J$7000,RAW_매출A!$B$2:$B$7000,$A51,RAW_매출A!$A$2:$A$7000,EDATE($E51,I$1-1))=0,"",SUMIFS(RAW_매출A!$J$2:$J$7000,RAW_매출A!$B$2:$B$7000,$A51,RAW_매출A!$A$2:$A$7000,EDATE($E51,I$1-1))/(INDEX(요약_월별시즈널리티!$F$7:$F$18,MONTH(EDATE($E51,I$1-1)))/100))),"")</f>
        <v>4786413.3405823084</v>
      </c>
      <c r="J51" s="28" cm="1">
        <f t="array" ref="J51">IFERROR(IF($A51="","",IF(SUMIFS(RAW_매출A!$J$2:$J$7000,RAW_매출A!$B$2:$B$7000,$A51,RAW_매출A!$A$2:$A$7000,EDATE($E51,J$1-1))=0,"",SUMIFS(RAW_매출A!$J$2:$J$7000,RAW_매출A!$B$2:$B$7000,$A51,RAW_매출A!$A$2:$A$7000,EDATE($E51,J$1-1))/(INDEX(요약_월별시즈널리티!$F$7:$F$18,MONTH(EDATE($E51,J$1-1)))/100))),"")</f>
        <v>4864220.1943672951</v>
      </c>
      <c r="K51" s="28" cm="1">
        <f t="array" ref="K51">IFERROR(IF($A51="","",IF(SUMIFS(RAW_매출A!$J$2:$J$7000,RAW_매출A!$B$2:$B$7000,$A51,RAW_매출A!$A$2:$A$7000,EDATE($E51,K$1-1))=0,"",SUMIFS(RAW_매출A!$J$2:$J$7000,RAW_매출A!$B$2:$B$7000,$A51,RAW_매출A!$A$2:$A$7000,EDATE($E51,K$1-1))/(INDEX(요약_월별시즈널리티!$F$7:$F$18,MONTH(EDATE($E51,K$1-1)))/100))),"")</f>
        <v>4862060.2854583673</v>
      </c>
      <c r="L51" s="28" cm="1">
        <f t="array" ref="L51">IFERROR(IF($A51="","",IF(SUMIFS(RAW_매출A!$J$2:$J$7000,RAW_매출A!$B$2:$B$7000,$A51,RAW_매출A!$A$2:$A$7000,EDATE($E51,L$1-1))=0,"",SUMIFS(RAW_매출A!$J$2:$J$7000,RAW_매출A!$B$2:$B$7000,$A51,RAW_매출A!$A$2:$A$7000,EDATE($E51,L$1-1))/(INDEX(요약_월별시즈널리티!$F$7:$F$18,MONTH(EDATE($E51,L$1-1)))/100))),"")</f>
        <v>4833626.567484647</v>
      </c>
      <c r="M51" s="28" cm="1">
        <f t="array" ref="M51">IFERROR(IF($A51="","",IF(SUMIFS(RAW_매출A!$J$2:$J$7000,RAW_매출A!$B$2:$B$7000,$A51,RAW_매출A!$A$2:$A$7000,EDATE($E51,M$1-1))=0,"",SUMIFS(RAW_매출A!$J$2:$J$7000,RAW_매출A!$B$2:$B$7000,$A51,RAW_매출A!$A$2:$A$7000,EDATE($E51,M$1-1))/(INDEX(요약_월별시즈널리티!$F$7:$F$18,MONTH(EDATE($E51,M$1-1)))/100))),"")</f>
        <v>4669769.7878316576</v>
      </c>
      <c r="N51" s="28" cm="1">
        <f t="array" ref="N51">IFERROR(IF($A51="","",IF(SUMIFS(RAW_매출A!$J$2:$J$7000,RAW_매출A!$B$2:$B$7000,$A51,RAW_매출A!$A$2:$A$7000,EDATE($E51,N$1-1))=0,"",SUMIFS(RAW_매출A!$J$2:$J$7000,RAW_매출A!$B$2:$B$7000,$A51,RAW_매출A!$A$2:$A$7000,EDATE($E51,N$1-1))/(INDEX(요약_월별시즈널리티!$F$7:$F$18,MONTH(EDATE($E51,N$1-1)))/100))),"")</f>
        <v>5125704.6132325679</v>
      </c>
      <c r="O51" s="28" cm="1">
        <f t="array" ref="O51">IFERROR(IF($A51="","",IF(SUMIFS(RAW_매출A!$J$2:$J$7000,RAW_매출A!$B$2:$B$7000,$A51,RAW_매출A!$A$2:$A$7000,EDATE($E51,O$1-1))=0,"",SUMIFS(RAW_매출A!$J$2:$J$7000,RAW_매출A!$B$2:$B$7000,$A51,RAW_매출A!$A$2:$A$7000,EDATE($E51,O$1-1))/(INDEX(요약_월별시즈널리티!$F$7:$F$18,MONTH(EDATE($E51,O$1-1)))/100))),"")</f>
        <v>4805585.5042974781</v>
      </c>
      <c r="P51" cm="1">
        <f t="array" ref="P51">IFERROR(IF($A51="","",IF(SUMIFS(RAW_매출A!$J$2:$J$7000,RAW_매출A!$B$2:$B$7000,$A51,RAW_매출A!$A$2:$A$7000,EDATE($E51,P$1-1))=0,"",SUMIFS(RAW_매출A!$J$2:$J$7000,RAW_매출A!$B$2:$B$7000,$A51,RAW_매출A!$A$2:$A$7000,EDATE($E51,P$1-1))/(INDEX(요약_월별시즈널리티!$F$7:$F$18,MONTH(EDATE($E51,P$1-1)))/100))),"")</f>
        <v>5918687.5276537798</v>
      </c>
      <c r="Q51" cm="1">
        <f t="array" ref="Q51">IFERROR(IF($A51="","",IF(SUMIFS(RAW_매출A!$J$2:$J$7000,RAW_매출A!$B$2:$B$7000,$A51,RAW_매출A!$A$2:$A$7000,EDATE($E51,Q$1-1))=0,"",SUMIFS(RAW_매출A!$J$2:$J$7000,RAW_매출A!$B$2:$B$7000,$A51,RAW_매출A!$A$2:$A$7000,EDATE($E51,Q$1-1))/(INDEX(요약_월별시즈널리티!$F$7:$F$18,MONTH(EDATE($E51,Q$1-1)))/100))),"")</f>
        <v>5354750.3422227055</v>
      </c>
      <c r="R51" cm="1">
        <f t="array" ref="R51">IFERROR(IF($A51="","",IF(SUMIFS(RAW_매출A!$J$2:$J$7000,RAW_매출A!$B$2:$B$7000,$A51,RAW_매출A!$A$2:$A$7000,EDATE($E51,R$1-1))=0,"",SUMIFS(RAW_매출A!$J$2:$J$7000,RAW_매출A!$B$2:$B$7000,$A51,RAW_매출A!$A$2:$A$7000,EDATE($E51,R$1-1))/(INDEX(요약_월별시즈널리티!$F$7:$F$18,MONTH(EDATE($E51,R$1-1)))/100))),"")</f>
        <v>5273763.084274509</v>
      </c>
      <c r="S51" cm="1">
        <f t="array" ref="S51">IFERROR(IF($A51="","",IF(SUMIFS(RAW_매출A!$J$2:$J$7000,RAW_매출A!$B$2:$B$7000,$A51,RAW_매출A!$A$2:$A$7000,EDATE($E51,S$1-1))=0,"",SUMIFS(RAW_매출A!$J$2:$J$7000,RAW_매출A!$B$2:$B$7000,$A51,RAW_매출A!$A$2:$A$7000,EDATE($E51,S$1-1))/(INDEX(요약_월별시즈널리티!$F$7:$F$18,MONTH(EDATE($E51,S$1-1)))/100))),"")</f>
        <v>5904564.7920065913</v>
      </c>
      <c r="T51" cm="1">
        <f t="array" ref="T51">IFERROR(IF($A51="","",IF(SUMIFS(RAW_매출A!$J$2:$J$7000,RAW_매출A!$B$2:$B$7000,$A51,RAW_매출A!$A$2:$A$7000,EDATE($E51,T$1-1))=0,"",SUMIFS(RAW_매출A!$J$2:$J$7000,RAW_매출A!$B$2:$B$7000,$A51,RAW_매출A!$A$2:$A$7000,EDATE($E51,T$1-1))/(INDEX(요약_월별시즈널리티!$F$7:$F$18,MONTH(EDATE($E51,T$1-1)))/100))),"")</f>
        <v>5875276.1379765766</v>
      </c>
      <c r="U51" cm="1">
        <f t="array" ref="U51">IFERROR(IF($A51="","",IF(SUMIFS(RAW_매출A!$J$2:$J$7000,RAW_매출A!$B$2:$B$7000,$A51,RAW_매출A!$A$2:$A$7000,EDATE($E51,U$1-1))=0,"",SUMIFS(RAW_매출A!$J$2:$J$7000,RAW_매출A!$B$2:$B$7000,$A51,RAW_매출A!$A$2:$A$7000,EDATE($E51,U$1-1))/(INDEX(요약_월별시즈널리티!$F$7:$F$18,MONTH(EDATE($E51,U$1-1)))/100))),"")</f>
        <v>5457622.268701449</v>
      </c>
      <c r="V51" cm="1">
        <f t="array" ref="V51">IFERROR(IF($A51="","",IF(SUMIFS(RAW_매출A!$J$2:$J$7000,RAW_매출A!$B$2:$B$7000,$A51,RAW_매출A!$A$2:$A$7000,EDATE($E51,V$1-1))=0,"",SUMIFS(RAW_매출A!$J$2:$J$7000,RAW_매출A!$B$2:$B$7000,$A51,RAW_매출A!$A$2:$A$7000,EDATE($E51,V$1-1))/(INDEX(요약_월별시즈널리티!$F$7:$F$18,MONTH(EDATE($E51,V$1-1)))/100))),"")</f>
        <v>5564840.621436107</v>
      </c>
      <c r="W51" cm="1">
        <f t="array" ref="W51">IFERROR(IF($A51="","",IF(SUMIFS(RAW_매출A!$J$2:$J$7000,RAW_매출A!$B$2:$B$7000,$A51,RAW_매출A!$A$2:$A$7000,EDATE($E51,W$1-1))=0,"",SUMIFS(RAW_매출A!$J$2:$J$7000,RAW_매출A!$B$2:$B$7000,$A51,RAW_매출A!$A$2:$A$7000,EDATE($E51,W$1-1))/(INDEX(요약_월별시즈널리티!$F$7:$F$18,MONTH(EDATE($E51,W$1-1)))/100))),"")</f>
        <v>5219548.8659552354</v>
      </c>
      <c r="X51" cm="1">
        <f t="array" ref="X51">IFERROR(IF($A51="","",IF(SUMIFS(RAW_매출A!$J$2:$J$7000,RAW_매출A!$B$2:$B$7000,$A51,RAW_매출A!$A$2:$A$7000,EDATE($E51,X$1-1))=0,"",SUMIFS(RAW_매출A!$J$2:$J$7000,RAW_매출A!$B$2:$B$7000,$A51,RAW_매출A!$A$2:$A$7000,EDATE($E51,X$1-1))/(INDEX(요약_월별시즈널리티!$F$7:$F$18,MONTH(EDATE($E51,X$1-1)))/100))),"")</f>
        <v>5928543.4608511226</v>
      </c>
      <c r="Y51" cm="1">
        <f t="array" ref="Y51">IFERROR(IF($A51="","",IF(SUMIFS(RAW_매출A!$J$2:$J$7000,RAW_매출A!$B$2:$B$7000,$A51,RAW_매출A!$A$2:$A$7000,EDATE($E51,Y$1-1))=0,"",SUMIFS(RAW_매출A!$J$2:$J$7000,RAW_매출A!$B$2:$B$7000,$A51,RAW_매출A!$A$2:$A$7000,EDATE($E51,Y$1-1))/(INDEX(요약_월별시즈널리티!$F$7:$F$18,MONTH(EDATE($E51,Y$1-1)))/100))),"")</f>
        <v>5982703.5061711073</v>
      </c>
      <c r="Z51" cm="1">
        <f t="array" ref="Z51">IFERROR(IF($A51="","",IF(SUMIFS(RAW_매출A!$J$2:$J$7000,RAW_매출A!$B$2:$B$7000,$A51,RAW_매출A!$A$2:$A$7000,EDATE($E51,Z$1-1))=0,"",SUMIFS(RAW_매출A!$J$2:$J$7000,RAW_매출A!$B$2:$B$7000,$A51,RAW_매출A!$A$2:$A$7000,EDATE($E51,Z$1-1))/(INDEX(요약_월별시즈널리티!$F$7:$F$18,MONTH(EDATE($E51,Z$1-1)))/100))),"")</f>
        <v>6204585.4727497576</v>
      </c>
      <c r="AA51" cm="1">
        <f t="array" ref="AA51">IFERROR(IF($A51="","",IF(SUMIFS(RAW_매출A!$J$2:$J$7000,RAW_매출A!$B$2:$B$7000,$A51,RAW_매출A!$A$2:$A$7000,EDATE($E51,AA$1-1))=0,"",SUMIFS(RAW_매출A!$J$2:$J$7000,RAW_매출A!$B$2:$B$7000,$A51,RAW_매출A!$A$2:$A$7000,EDATE($E51,AA$1-1))/(INDEX(요약_월별시즈널리티!$F$7:$F$18,MONTH(EDATE($E51,AA$1-1)))/100))),"")</f>
        <v>6267825.968597238</v>
      </c>
      <c r="AB51" cm="1">
        <f t="array" ref="AB51">IFERROR(IF($A51="","",IF(SUMIFS(RAW_매출A!$J$2:$J$7000,RAW_매출A!$B$2:$B$7000,$A51,RAW_매출A!$A$2:$A$7000,EDATE($E51,AB$1-1))=0,"",SUMIFS(RAW_매출A!$J$2:$J$7000,RAW_매출A!$B$2:$B$7000,$A51,RAW_매출A!$A$2:$A$7000,EDATE($E51,AB$1-1))/(INDEX(요약_월별시즈널리티!$F$7:$F$18,MONTH(EDATE($E51,AB$1-1)))/100))),"")</f>
        <v>7304017.2133322293</v>
      </c>
      <c r="AC51" cm="1">
        <f t="array" ref="AC51">IFERROR(IF($A51="","",IF(SUMIFS(RAW_매출A!$J$2:$J$7000,RAW_매출A!$B$2:$B$7000,$A51,RAW_매출A!$A$2:$A$7000,EDATE($E51,AC$1-1))=0,"",SUMIFS(RAW_매출A!$J$2:$J$7000,RAW_매출A!$B$2:$B$7000,$A51,RAW_매출A!$A$2:$A$7000,EDATE($E51,AC$1-1))/(INDEX(요약_월별시즈널리티!$F$7:$F$18,MONTH(EDATE($E51,AC$1-1)))/100))),"")</f>
        <v>7328251.2094757957</v>
      </c>
      <c r="AD51" cm="1">
        <f t="array" ref="AD51">IFERROR(IF($A51="","",IF(SUMIFS(RAW_매출A!$J$2:$J$7000,RAW_매출A!$B$2:$B$7000,$A51,RAW_매출A!$A$2:$A$7000,EDATE($E51,AD$1-1))=0,"",SUMIFS(RAW_매출A!$J$2:$J$7000,RAW_매출A!$B$2:$B$7000,$A51,RAW_매출A!$A$2:$A$7000,EDATE($E51,AD$1-1))/(INDEX(요약_월별시즈널리티!$F$7:$F$18,MONTH(EDATE($E51,AD$1-1)))/100))),"")</f>
        <v>7048448.269693966</v>
      </c>
      <c r="AE51" cm="1">
        <f t="array" ref="AE51">IFERROR(IF($A51="","",IF(SUMIFS(RAW_매출A!$J$2:$J$7000,RAW_매출A!$B$2:$B$7000,$A51,RAW_매출A!$A$2:$A$7000,EDATE($E51,AE$1-1))=0,"",SUMIFS(RAW_매출A!$J$2:$J$7000,RAW_매출A!$B$2:$B$7000,$A51,RAW_매출A!$A$2:$A$7000,EDATE($E51,AE$1-1))/(INDEX(요약_월별시즈널리티!$F$7:$F$18,MONTH(EDATE($E51,AE$1-1)))/100))),"")</f>
        <v>7000855.9141322188</v>
      </c>
      <c r="AF51" cm="1">
        <f t="array" ref="AF51">IFERROR(IF($A51="","",IF(SUMIFS(RAW_매출A!$J$2:$J$7000,RAW_매출A!$B$2:$B$7000,$A51,RAW_매출A!$A$2:$A$7000,EDATE($E51,AF$1-1))=0,"",SUMIFS(RAW_매출A!$J$2:$J$7000,RAW_매출A!$B$2:$B$7000,$A51,RAW_매출A!$A$2:$A$7000,EDATE($E51,AF$1-1))/(INDEX(요약_월별시즈널리티!$F$7:$F$18,MONTH(EDATE($E51,AF$1-1)))/100))),"")</f>
        <v>6344730.6886905804</v>
      </c>
      <c r="AG51" cm="1">
        <f t="array" ref="AG51">IFERROR(IF($A51="","",IF(SUMIFS(RAW_매출A!$J$2:$J$7000,RAW_매출A!$B$2:$B$7000,$A51,RAW_매출A!$A$2:$A$7000,EDATE($E51,AG$1-1))=0,"",SUMIFS(RAW_매출A!$J$2:$J$7000,RAW_매출A!$B$2:$B$7000,$A51,RAW_매출A!$A$2:$A$7000,EDATE($E51,AG$1-1))/(INDEX(요약_월별시즈널리티!$F$7:$F$18,MONTH(EDATE($E51,AG$1-1)))/100))),"")</f>
        <v>7222534.9635033151</v>
      </c>
      <c r="AH51" cm="1">
        <f t="array" ref="AH51">IFERROR(IF($A51="","",IF(SUMIFS(RAW_매출A!$J$2:$J$7000,RAW_매출A!$B$2:$B$7000,$A51,RAW_매출A!$A$2:$A$7000,EDATE($E51,AH$1-1))=0,"",SUMIFS(RAW_매출A!$J$2:$J$7000,RAW_매출A!$B$2:$B$7000,$A51,RAW_매출A!$A$2:$A$7000,EDATE($E51,AH$1-1))/(INDEX(요약_월별시즈널리티!$F$7:$F$18,MONTH(EDATE($E51,AH$1-1)))/100))),"")</f>
        <v>6949946.3801098736</v>
      </c>
      <c r="AI51" cm="1">
        <f t="array" ref="AI51">IFERROR(IF($A51="","",IF(SUMIFS(RAW_매출A!$J$2:$J$7000,RAW_매출A!$B$2:$B$7000,$A51,RAW_매출A!$A$2:$A$7000,EDATE($E51,AI$1-1))=0,"",SUMIFS(RAW_매출A!$J$2:$J$7000,RAW_매출A!$B$2:$B$7000,$A51,RAW_매출A!$A$2:$A$7000,EDATE($E51,AI$1-1))/(INDEX(요약_월별시즈널리티!$F$7:$F$18,MONTH(EDATE($E51,AI$1-1)))/100))),"")</f>
        <v>6632471.5225670636</v>
      </c>
      <c r="AJ51" cm="1">
        <f t="array" ref="AJ51">IFERROR(IF($A51="","",IF(SUMIFS(RAW_매출A!$J$2:$J$7000,RAW_매출A!$B$2:$B$7000,$A51,RAW_매출A!$A$2:$A$7000,EDATE($E51,AJ$1-1))=0,"",SUMIFS(RAW_매출A!$J$2:$J$7000,RAW_매출A!$B$2:$B$7000,$A51,RAW_매출A!$A$2:$A$7000,EDATE($E51,AJ$1-1))/(INDEX(요약_월별시즈널리티!$F$7:$F$18,MONTH(EDATE($E51,AJ$1-1)))/100))),"")</f>
        <v>6520821.5191171095</v>
      </c>
      <c r="AK51" cm="1">
        <f t="array" ref="AK51">IFERROR(IF($A51="","",IF(SUMIFS(RAW_매출A!$J$2:$J$7000,RAW_매출A!$B$2:$B$7000,$A51,RAW_매출A!$A$2:$A$7000,EDATE($E51,AK$1-1))=0,"",SUMIFS(RAW_매출A!$J$2:$J$7000,RAW_매출A!$B$2:$B$7000,$A51,RAW_매출A!$A$2:$A$7000,EDATE($E51,AK$1-1))/(INDEX(요약_월별시즈널리티!$F$7:$F$18,MONTH(EDATE($E51,AK$1-1)))/100))),"")</f>
        <v>6300149.2311886745</v>
      </c>
      <c r="AL51" cm="1">
        <f t="array" ref="AL51">IFERROR(IF($A51="","",IF(SUMIFS(RAW_매출A!$J$2:$J$7000,RAW_매출A!$B$2:$B$7000,$A51,RAW_매출A!$A$2:$A$7000,EDATE($E51,AL$1-1))=0,"",SUMIFS(RAW_매출A!$J$2:$J$7000,RAW_매출A!$B$2:$B$7000,$A51,RAW_매출A!$A$2:$A$7000,EDATE($E51,AL$1-1))/(INDEX(요약_월별시즈널리티!$F$7:$F$18,MONTH(EDATE($E51,AL$1-1)))/100))),"")</f>
        <v>5963970.7884696322</v>
      </c>
      <c r="AM51" cm="1">
        <f t="array" ref="AM51">IFERROR(IF($A51="","",IF(SUMIFS(RAW_매출A!$J$2:$J$7000,RAW_매출A!$B$2:$B$7000,$A51,RAW_매출A!$A$2:$A$7000,EDATE($E51,AM$1-1))=0,"",SUMIFS(RAW_매출A!$J$2:$J$7000,RAW_매출A!$B$2:$B$7000,$A51,RAW_매출A!$A$2:$A$7000,EDATE($E51,AM$1-1))/(INDEX(요약_월별시즈널리티!$F$7:$F$18,MONTH(EDATE($E51,AM$1-1)))/100))),"")</f>
        <v>6206567.0197235579</v>
      </c>
      <c r="AN51" cm="1">
        <f t="array" ref="AN51">IFERROR(IF($A51="","",IF(SUMIFS(RAW_매출A!$J$2:$J$7000,RAW_매출A!$B$2:$B$7000,$A51,RAW_매출A!$A$2:$A$7000,EDATE($E51,AN$1-1))=0,"",SUMIFS(RAW_매출A!$J$2:$J$7000,RAW_매출A!$B$2:$B$7000,$A51,RAW_매출A!$A$2:$A$7000,EDATE($E51,AN$1-1))/(INDEX(요약_월별시즈널리티!$F$7:$F$18,MONTH(EDATE($E51,AN$1-1)))/100))),"")</f>
        <v>7403632.3781504566</v>
      </c>
      <c r="AO51" cm="1">
        <f t="array" ref="AO51">IFERROR(IF($A51="","",IF(SUMIFS(RAW_매출A!$J$2:$J$7000,RAW_매출A!$B$2:$B$7000,$A51,RAW_매출A!$A$2:$A$7000,EDATE($E51,AO$1-1))=0,"",SUMIFS(RAW_매출A!$J$2:$J$7000,RAW_매출A!$B$2:$B$7000,$A51,RAW_매출A!$A$2:$A$7000,EDATE($E51,AO$1-1))/(INDEX(요약_월별시즈널리티!$F$7:$F$18,MONTH(EDATE($E51,AO$1-1)))/100))),"")</f>
        <v>6193412.8736654781</v>
      </c>
      <c r="AP51" cm="1">
        <f t="array" ref="AP51">IFERROR(IF($A51="","",IF(SUMIFS(RAW_매출A!$J$2:$J$7000,RAW_매출A!$B$2:$B$7000,$A51,RAW_매출A!$A$2:$A$7000,EDATE($E51,AP$1-1))=0,"",SUMIFS(RAW_매출A!$J$2:$J$7000,RAW_매출A!$B$2:$B$7000,$A51,RAW_매출A!$A$2:$A$7000,EDATE($E51,AP$1-1))/(INDEX(요약_월별시즈널리티!$F$7:$F$18,MONTH(EDATE($E51,AP$1-1)))/100))),"")</f>
        <v>7474848.5733934352</v>
      </c>
      <c r="AQ51" cm="1">
        <f t="array" ref="AQ51">IFERROR(IF($A51="","",IF(SUMIFS(RAW_매출A!$J$2:$J$7000,RAW_매출A!$B$2:$B$7000,$A51,RAW_매출A!$A$2:$A$7000,EDATE($E51,AQ$1-1))=0,"",SUMIFS(RAW_매출A!$J$2:$J$7000,RAW_매출A!$B$2:$B$7000,$A51,RAW_매출A!$A$2:$A$7000,EDATE($E51,AQ$1-1))/(INDEX(요약_월별시즈널리티!$F$7:$F$18,MONTH(EDATE($E51,AQ$1-1)))/100))),"")</f>
        <v>7264939.0485492777</v>
      </c>
      <c r="AR51" cm="1">
        <f t="array" ref="AR51">IFERROR(IF($A51="","",IF(SUMIFS(RAW_매출A!$J$2:$J$7000,RAW_매출A!$B$2:$B$7000,$A51,RAW_매출A!$A$2:$A$7000,EDATE($E51,AR$1-1))=0,"",SUMIFS(RAW_매출A!$J$2:$J$7000,RAW_매출A!$B$2:$B$7000,$A51,RAW_매출A!$A$2:$A$7000,EDATE($E51,AR$1-1))/(INDEX(요약_월별시즈널리티!$F$7:$F$18,MONTH(EDATE($E51,AR$1-1)))/100))),"")</f>
        <v>7148692.3675652193</v>
      </c>
      <c r="AS51" cm="1">
        <f t="array" ref="AS51">IFERROR(IF($A51="","",IF(SUMIFS(RAW_매출A!$J$2:$J$7000,RAW_매출A!$B$2:$B$7000,$A51,RAW_매출A!$A$2:$A$7000,EDATE($E51,AS$1-1))=0,"",SUMIFS(RAW_매출A!$J$2:$J$7000,RAW_매출A!$B$2:$B$7000,$A51,RAW_매출A!$A$2:$A$7000,EDATE($E51,AS$1-1))/(INDEX(요약_월별시즈널리티!$F$7:$F$18,MONTH(EDATE($E51,AS$1-1)))/100))),"")</f>
        <v>6834665.905127815</v>
      </c>
      <c r="AT51" cm="1">
        <f t="array" ref="AT51">IFERROR(IF($A51="","",IF(SUMIFS(RAW_매출A!$J$2:$J$7000,RAW_매출A!$B$2:$B$7000,$A51,RAW_매출A!$A$2:$A$7000,EDATE($E51,AT$1-1))=0,"",SUMIFS(RAW_매출A!$J$2:$J$7000,RAW_매출A!$B$2:$B$7000,$A51,RAW_매출A!$A$2:$A$7000,EDATE($E51,AT$1-1))/(INDEX(요약_월별시즈널리티!$F$7:$F$18,MONTH(EDATE($E51,AT$1-1)))/100))),"")</f>
        <v>6387338.8151880912</v>
      </c>
      <c r="AU51" cm="1">
        <f t="array" ref="AU51">IFERROR(IF($A51="","",IF(SUMIFS(RAW_매출A!$J$2:$J$7000,RAW_매출A!$B$2:$B$7000,$A51,RAW_매출A!$A$2:$A$7000,EDATE($E51,AU$1-1))=0,"",SUMIFS(RAW_매출A!$J$2:$J$7000,RAW_매출A!$B$2:$B$7000,$A51,RAW_매출A!$A$2:$A$7000,EDATE($E51,AU$1-1))/(INDEX(요약_월별시즈널리티!$F$7:$F$18,MONTH(EDATE($E51,AU$1-1)))/100))),"")</f>
        <v>6984129.3545607617</v>
      </c>
      <c r="AV51" cm="1">
        <f t="array" ref="AV51">IFERROR(IF($A51="","",IF(SUMIFS(RAW_매출A!$J$2:$J$7000,RAW_매출A!$B$2:$B$7000,$A51,RAW_매출A!$A$2:$A$7000,EDATE($E51,AV$1-1))=0,"",SUMIFS(RAW_매출A!$J$2:$J$7000,RAW_매출A!$B$2:$B$7000,$A51,RAW_매출A!$A$2:$A$7000,EDATE($E51,AV$1-1))/(INDEX(요약_월별시즈널리티!$F$7:$F$18,MONTH(EDATE($E51,AV$1-1)))/100))),"")</f>
        <v>5902535.6015616562</v>
      </c>
      <c r="AW51" cm="1">
        <f t="array" ref="AW51">IFERROR(IF($A51="","",IF(SUMIFS(RAW_매출A!$J$2:$J$7000,RAW_매출A!$B$2:$B$7000,$A51,RAW_매출A!$A$2:$A$7000,EDATE($E51,AW$1-1))=0,"",SUMIFS(RAW_매출A!$J$2:$J$7000,RAW_매출A!$B$2:$B$7000,$A51,RAW_매출A!$A$2:$A$7000,EDATE($E51,AW$1-1))/(INDEX(요약_월별시즈널리티!$F$7:$F$18,MONTH(EDATE($E51,AW$1-1)))/100))),"")</f>
        <v>6457717.1950930208</v>
      </c>
      <c r="AX51" cm="1">
        <f t="array" ref="AX51">IFERROR(IF($A51="","",IF(SUMIFS(RAW_매출A!$J$2:$J$7000,RAW_매출A!$B$2:$B$7000,$A51,RAW_매출A!$A$2:$A$7000,EDATE($E51,AX$1-1))=0,"",SUMIFS(RAW_매출A!$J$2:$J$7000,RAW_매출A!$B$2:$B$7000,$A51,RAW_매출A!$A$2:$A$7000,EDATE($E51,AX$1-1))/(INDEX(요약_월별시즈널리티!$F$7:$F$18,MONTH(EDATE($E51,AX$1-1)))/100))),"")</f>
        <v>7064895.1073466428</v>
      </c>
      <c r="AY51" cm="1">
        <f t="array" ref="AY51">IFERROR(IF($A51="","",IF(SUMIFS(RAW_매출A!$J$2:$J$7000,RAW_매출A!$B$2:$B$7000,$A51,RAW_매출A!$A$2:$A$7000,EDATE($E51,AY$1-1))=0,"",SUMIFS(RAW_매출A!$J$2:$J$7000,RAW_매출A!$B$2:$B$7000,$A51,RAW_매출A!$A$2:$A$7000,EDATE($E51,AY$1-1))/(INDEX(요약_월별시즈널리티!$F$7:$F$18,MONTH(EDATE($E51,AY$1-1)))/100))),"")</f>
        <v>6247464.3843270605</v>
      </c>
      <c r="AZ51" cm="1">
        <f t="array" ref="AZ51">IFERROR(IF($A51="","",IF(SUMIFS(RAW_매출A!$J$2:$J$7000,RAW_매출A!$B$2:$B$7000,$A51,RAW_매출A!$A$2:$A$7000,EDATE($E51,AZ$1-1))=0,"",SUMIFS(RAW_매출A!$J$2:$J$7000,RAW_매출A!$B$2:$B$7000,$A51,RAW_매출A!$A$2:$A$7000,EDATE($E51,AZ$1-1))/(INDEX(요약_월별시즈널리티!$F$7:$F$18,MONTH(EDATE($E51,AZ$1-1)))/100))),"")</f>
        <v>7453396.0191547098</v>
      </c>
      <c r="BA51" cm="1">
        <f t="array" ref="BA51">IFERROR(IF($A51="","",IF(SUMIFS(RAW_매출A!$J$2:$J$7000,RAW_매출A!$B$2:$B$7000,$A51,RAW_매출A!$A$2:$A$7000,EDATE($E51,BA$1-1))=0,"",SUMIFS(RAW_매출A!$J$2:$J$7000,RAW_매출A!$B$2:$B$7000,$A51,RAW_매출A!$A$2:$A$7000,EDATE($E51,BA$1-1))/(INDEX(요약_월별시즈널리티!$F$7:$F$18,MONTH(EDATE($E51,BA$1-1)))/100))),"")</f>
        <v>7695611.7128581321</v>
      </c>
      <c r="BB51" cm="1">
        <f t="array" ref="BB51">IFERROR(IF($A51="","",IF(SUMIFS(RAW_매출A!$J$2:$J$7000,RAW_매출A!$B$2:$B$7000,$A51,RAW_매출A!$A$2:$A$7000,EDATE($E51,BB$1-1))=0,"",SUMIFS(RAW_매출A!$J$2:$J$7000,RAW_매출A!$B$2:$B$7000,$A51,RAW_매출A!$A$2:$A$7000,EDATE($E51,BB$1-1))/(INDEX(요약_월별시즈널리티!$F$7:$F$18,MONTH(EDATE($E51,BB$1-1)))/100))),"")</f>
        <v>7232987.7842457565</v>
      </c>
      <c r="BC51" cm="1">
        <f t="array" ref="BC51">IFERROR(IF($A51="","",IF(SUMIFS(RAW_매출A!$J$2:$J$7000,RAW_매출A!$B$2:$B$7000,$A51,RAW_매출A!$A$2:$A$7000,EDATE($E51,BC$1-1))=0,"",SUMIFS(RAW_매출A!$J$2:$J$7000,RAW_매출A!$B$2:$B$7000,$A51,RAW_매출A!$A$2:$A$7000,EDATE($E51,BC$1-1))/(INDEX(요약_월별시즈널리티!$F$7:$F$18,MONTH(EDATE($E51,BC$1-1)))/100))),"")</f>
        <v>7479851.155152455</v>
      </c>
      <c r="BD51" cm="1">
        <f t="array" ref="BD51">IFERROR(IF($A51="","",IF(SUMIFS(RAW_매출A!$J$2:$J$7000,RAW_매출A!$B$2:$B$7000,$A51,RAW_매출A!$A$2:$A$7000,EDATE($E51,BD$1-1))=0,"",SUMIFS(RAW_매출A!$J$2:$J$7000,RAW_매출A!$B$2:$B$7000,$A51,RAW_매출A!$A$2:$A$7000,EDATE($E51,BD$1-1))/(INDEX(요약_월별시즈널리티!$F$7:$F$18,MONTH(EDATE($E51,BD$1-1)))/100))),"")</f>
        <v>7864419.5582565349</v>
      </c>
      <c r="BE51" cm="1">
        <f t="array" ref="BE51">IFERROR(IF($A51="","",IF(SUMIFS(RAW_매출A!$J$2:$J$7000,RAW_매출A!$B$2:$B$7000,$A51,RAW_매출A!$A$2:$A$7000,EDATE($E51,BE$1-1))=0,"",SUMIFS(RAW_매출A!$J$2:$J$7000,RAW_매출A!$B$2:$B$7000,$A51,RAW_매출A!$A$2:$A$7000,EDATE($E51,BE$1-1))/(INDEX(요약_월별시즈널리티!$F$7:$F$18,MONTH(EDATE($E51,BE$1-1)))/100))),"")</f>
        <v>6490373.3765254067</v>
      </c>
      <c r="BF51" t="str" cm="1">
        <f t="array" ref="BF51">IFERROR(IF($A51="","",IF(SUMIFS(RAW_매출A!$J$2:$J$7000,RAW_매출A!$B$2:$B$7000,$A51,RAW_매출A!$A$2:$A$7000,EDATE($E51,BF$1-1))=0,"",SUMIFS(RAW_매출A!$J$2:$J$7000,RAW_매출A!$B$2:$B$7000,$A51,RAW_매출A!$A$2:$A$7000,EDATE($E51,BF$1-1))/(INDEX(요약_월별시즈널리티!$F$7:$F$18,MONTH(EDATE($E51,BF$1-1)))/100))),"")</f>
        <v/>
      </c>
      <c r="BG51" t="str" cm="1">
        <f t="array" ref="BG51">IFERROR(IF($A51="","",IF(SUMIFS(RAW_매출A!$J$2:$J$7000,RAW_매출A!$B$2:$B$7000,$A51,RAW_매출A!$A$2:$A$7000,EDATE($E51,BG$1-1))=0,"",SUMIFS(RAW_매출A!$J$2:$J$7000,RAW_매출A!$B$2:$B$7000,$A51,RAW_매출A!$A$2:$A$7000,EDATE($E51,BG$1-1))/(INDEX(요약_월별시즈널리티!$F$7:$F$18,MONTH(EDATE($E51,BG$1-1)))/100))),"")</f>
        <v/>
      </c>
      <c r="BH51" t="str" cm="1">
        <f t="array" ref="BH51">IFERROR(IF($A51="","",IF(SUMIFS(RAW_매출A!$J$2:$J$7000,RAW_매출A!$B$2:$B$7000,$A51,RAW_매출A!$A$2:$A$7000,EDATE($E51,BH$1-1))=0,"",SUMIFS(RAW_매출A!$J$2:$J$7000,RAW_매출A!$B$2:$B$7000,$A51,RAW_매출A!$A$2:$A$7000,EDATE($E51,BH$1-1))/(INDEX(요약_월별시즈널리티!$F$7:$F$18,MONTH(EDATE($E51,BH$1-1)))/100))),"")</f>
        <v/>
      </c>
      <c r="BI51" t="str" cm="1">
        <f t="array" ref="BI51">IFERROR(IF($A51="","",IF(SUMIFS(RAW_매출A!$J$2:$J$7000,RAW_매출A!$B$2:$B$7000,$A51,RAW_매출A!$A$2:$A$7000,EDATE($E51,BI$1-1))=0,"",SUMIFS(RAW_매출A!$J$2:$J$7000,RAW_매출A!$B$2:$B$7000,$A51,RAW_매출A!$A$2:$A$7000,EDATE($E51,BI$1-1))/(INDEX(요약_월별시즈널리티!$F$7:$F$18,MONTH(EDATE($E51,BI$1-1)))/100))),"")</f>
        <v/>
      </c>
      <c r="BJ51" t="str" cm="1">
        <f t="array" ref="BJ51">IFERROR(IF($A51="","",IF(SUMIFS(RAW_매출A!$J$2:$J$7000,RAW_매출A!$B$2:$B$7000,$A51,RAW_매출A!$A$2:$A$7000,EDATE($E51,BJ$1-1))=0,"",SUMIFS(RAW_매출A!$J$2:$J$7000,RAW_매출A!$B$2:$B$7000,$A51,RAW_매출A!$A$2:$A$7000,EDATE($E51,BJ$1-1))/(INDEX(요약_월별시즈널리티!$F$7:$F$18,MONTH(EDATE($E51,BJ$1-1)))/100))),"")</f>
        <v/>
      </c>
      <c r="BK51" t="str" cm="1">
        <f t="array" ref="BK51">IFERROR(IF($A51="","",IF(SUMIFS(RAW_매출A!$J$2:$J$7000,RAW_매출A!$B$2:$B$7000,$A51,RAW_매출A!$A$2:$A$7000,EDATE($E51,BK$1-1))=0,"",SUMIFS(RAW_매출A!$J$2:$J$7000,RAW_매출A!$B$2:$B$7000,$A51,RAW_매출A!$A$2:$A$7000,EDATE($E51,BK$1-1))/(INDEX(요약_월별시즈널리티!$F$7:$F$18,MONTH(EDATE($E51,BK$1-1)))/100))),"")</f>
        <v/>
      </c>
      <c r="BL51" t="str" cm="1">
        <f t="array" ref="BL51">IFERROR(IF($A51="","",IF(SUMIFS(RAW_매출A!$J$2:$J$7000,RAW_매출A!$B$2:$B$7000,$A51,RAW_매출A!$A$2:$A$7000,EDATE($E51,BL$1-1))=0,"",SUMIFS(RAW_매출A!$J$2:$J$7000,RAW_매출A!$B$2:$B$7000,$A51,RAW_매출A!$A$2:$A$7000,EDATE($E51,BL$1-1))/(INDEX(요약_월별시즈널리티!$F$7:$F$18,MONTH(EDATE($E51,BL$1-1)))/100))),"")</f>
        <v/>
      </c>
      <c r="BM51" t="str" cm="1">
        <f t="array" ref="BM51">IFERROR(IF($A51="","",IF(SUMIFS(RAW_매출A!$J$2:$J$7000,RAW_매출A!$B$2:$B$7000,$A51,RAW_매출A!$A$2:$A$7000,EDATE($E51,BM$1-1))=0,"",SUMIFS(RAW_매출A!$J$2:$J$7000,RAW_매출A!$B$2:$B$7000,$A51,RAW_매출A!$A$2:$A$7000,EDATE($E51,BM$1-1))/(INDEX(요약_월별시즈널리티!$F$7:$F$18,MONTH(EDATE($E51,BM$1-1)))/100))),"")</f>
        <v/>
      </c>
      <c r="BN51" t="str" cm="1">
        <f t="array" ref="BN51">IFERROR(IF($A51="","",IF(SUMIFS(RAW_매출A!$J$2:$J$7000,RAW_매출A!$B$2:$B$7000,$A51,RAW_매출A!$A$2:$A$7000,EDATE($E51,BN$1-1))=0,"",SUMIFS(RAW_매출A!$J$2:$J$7000,RAW_매출A!$B$2:$B$7000,$A51,RAW_매출A!$A$2:$A$7000,EDATE($E51,BN$1-1))/(INDEX(요약_월별시즈널리티!$F$7:$F$18,MONTH(EDATE($E51,BN$1-1)))/100))),"")</f>
        <v/>
      </c>
    </row>
    <row r="52" spans="1:66" x14ac:dyDescent="0.3">
      <c r="A52" t="str">
        <f>세팅!A53</f>
        <v>(1041) #인하대점</v>
      </c>
      <c r="B52" t="str">
        <f>세팅!B53</f>
        <v>150-3</v>
      </c>
      <c r="C52">
        <f t="shared" si="0"/>
        <v>3</v>
      </c>
      <c r="D52" t="str">
        <f t="shared" si="1"/>
        <v>3+</v>
      </c>
      <c r="E52" s="1">
        <f>세팅!D53</f>
        <v>44682</v>
      </c>
      <c r="F52">
        <f t="shared" si="2"/>
        <v>7489387.5084916456</v>
      </c>
      <c r="G52" cm="1">
        <f t="array" ref="G52">IFERROR(IF($A52="","",IF(SUMIFS(RAW_매출A!$J$2:$J$7000,RAW_매출A!$B$2:$B$7000,$A52,RAW_매출A!$A$2:$A$7000,EDATE($E52,G$1-1))=0,"",SUMIFS(RAW_매출A!$J$2:$J$7000,RAW_매출A!$B$2:$B$7000,$A52,RAW_매출A!$A$2:$A$7000,EDATE($E52,G$1-1))/(INDEX(요약_월별시즈널리티!$F$7:$F$18,MONTH(EDATE($E52,G$1-1)))/100))),"")</f>
        <v>5800015.355864739</v>
      </c>
      <c r="H52" cm="1">
        <f t="array" ref="H52">IFERROR(IF($A52="","",IF(SUMIFS(RAW_매출A!$J$2:$J$7000,RAW_매출A!$B$2:$B$7000,$A52,RAW_매출A!$A$2:$A$7000,EDATE($E52,H$1-1))=0,"",SUMIFS(RAW_매출A!$J$2:$J$7000,RAW_매출A!$B$2:$B$7000,$A52,RAW_매출A!$A$2:$A$7000,EDATE($E52,H$1-1))/(INDEX(요약_월별시즈널리티!$F$7:$F$18,MONTH(EDATE($E52,H$1-1)))/100))),"")</f>
        <v>7263241.4159638239</v>
      </c>
      <c r="I52" cm="1">
        <f t="array" ref="I52">IFERROR(IF($A52="","",IF(SUMIFS(RAW_매출A!$J$2:$J$7000,RAW_매출A!$B$2:$B$7000,$A52,RAW_매출A!$A$2:$A$7000,EDATE($E52,I$1-1))=0,"",SUMIFS(RAW_매출A!$J$2:$J$7000,RAW_매출A!$B$2:$B$7000,$A52,RAW_매출A!$A$2:$A$7000,EDATE($E52,I$1-1))/(INDEX(요약_월별시즈널리티!$F$7:$F$18,MONTH(EDATE($E52,I$1-1)))/100))),"")</f>
        <v>7207295.898582831</v>
      </c>
      <c r="J52" s="28" cm="1">
        <f t="array" ref="J52">IFERROR(IF($A52="","",IF(SUMIFS(RAW_매출A!$J$2:$J$7000,RAW_매출A!$B$2:$B$7000,$A52,RAW_매출A!$A$2:$A$7000,EDATE($E52,J$1-1))=0,"",SUMIFS(RAW_매출A!$J$2:$J$7000,RAW_매출A!$B$2:$B$7000,$A52,RAW_매출A!$A$2:$A$7000,EDATE($E52,J$1-1))/(INDEX(요약_월별시즈널리티!$F$7:$F$18,MONTH(EDATE($E52,J$1-1)))/100))),"")</f>
        <v>8533471.9269921314</v>
      </c>
      <c r="K52" s="28" cm="1">
        <f t="array" ref="K52">IFERROR(IF($A52="","",IF(SUMIFS(RAW_매출A!$J$2:$J$7000,RAW_매출A!$B$2:$B$7000,$A52,RAW_매출A!$A$2:$A$7000,EDATE($E52,K$1-1))=0,"",SUMIFS(RAW_매출A!$J$2:$J$7000,RAW_매출A!$B$2:$B$7000,$A52,RAW_매출A!$A$2:$A$7000,EDATE($E52,K$1-1))/(INDEX(요약_월별시즈널리티!$F$7:$F$18,MONTH(EDATE($E52,K$1-1)))/100))),"")</f>
        <v>8621345.6753714103</v>
      </c>
      <c r="L52" s="28" cm="1">
        <f t="array" ref="L52">IFERROR(IF($A52="","",IF(SUMIFS(RAW_매출A!$J$2:$J$7000,RAW_매출A!$B$2:$B$7000,$A52,RAW_매출A!$A$2:$A$7000,EDATE($E52,L$1-1))=0,"",SUMIFS(RAW_매출A!$J$2:$J$7000,RAW_매출A!$B$2:$B$7000,$A52,RAW_매출A!$A$2:$A$7000,EDATE($E52,L$1-1))/(INDEX(요약_월별시즈널리티!$F$7:$F$18,MONTH(EDATE($E52,L$1-1)))/100))),"")</f>
        <v>7284079.5875403034</v>
      </c>
      <c r="M52" s="28" cm="1">
        <f t="array" ref="M52">IFERROR(IF($A52="","",IF(SUMIFS(RAW_매출A!$J$2:$J$7000,RAW_매출A!$B$2:$B$7000,$A52,RAW_매출A!$A$2:$A$7000,EDATE($E52,M$1-1))=0,"",SUMIFS(RAW_매출A!$J$2:$J$7000,RAW_매출A!$B$2:$B$7000,$A52,RAW_매출A!$A$2:$A$7000,EDATE($E52,M$1-1))/(INDEX(요약_월별시즈널리티!$F$7:$F$18,MONTH(EDATE($E52,M$1-1)))/100))),"")</f>
        <v>7106254.2080017151</v>
      </c>
      <c r="N52" s="28" cm="1">
        <f t="array" ref="N52">IFERROR(IF($A52="","",IF(SUMIFS(RAW_매출A!$J$2:$J$7000,RAW_매출A!$B$2:$B$7000,$A52,RAW_매출A!$A$2:$A$7000,EDATE($E52,N$1-1))=0,"",SUMIFS(RAW_매출A!$J$2:$J$7000,RAW_매출A!$B$2:$B$7000,$A52,RAW_매출A!$A$2:$A$7000,EDATE($E52,N$1-1))/(INDEX(요약_월별시즈널리티!$F$7:$F$18,MONTH(EDATE($E52,N$1-1)))/100))),"")</f>
        <v>6885099.3959208988</v>
      </c>
      <c r="O52" s="28" cm="1">
        <f t="array" ref="O52">IFERROR(IF($A52="","",IF(SUMIFS(RAW_매출A!$J$2:$J$7000,RAW_매출A!$B$2:$B$7000,$A52,RAW_매출A!$A$2:$A$7000,EDATE($E52,O$1-1))=0,"",SUMIFS(RAW_매출A!$J$2:$J$7000,RAW_매출A!$B$2:$B$7000,$A52,RAW_매출A!$A$2:$A$7000,EDATE($E52,O$1-1))/(INDEX(요약_월별시즈널리티!$F$7:$F$18,MONTH(EDATE($E52,O$1-1)))/100))),"")</f>
        <v>6506074.2571234107</v>
      </c>
      <c r="P52" cm="1">
        <f t="array" ref="P52">IFERROR(IF($A52="","",IF(SUMIFS(RAW_매출A!$J$2:$J$7000,RAW_매출A!$B$2:$B$7000,$A52,RAW_매출A!$A$2:$A$7000,EDATE($E52,P$1-1))=0,"",SUMIFS(RAW_매출A!$J$2:$J$7000,RAW_매출A!$B$2:$B$7000,$A52,RAW_매출A!$A$2:$A$7000,EDATE($E52,P$1-1))/(INDEX(요약_월별시즈널리티!$F$7:$F$18,MONTH(EDATE($E52,P$1-1)))/100))),"")</f>
        <v>7018218.1170333708</v>
      </c>
      <c r="Q52" cm="1">
        <f t="array" ref="Q52">IFERROR(IF($A52="","",IF(SUMIFS(RAW_매출A!$J$2:$J$7000,RAW_매출A!$B$2:$B$7000,$A52,RAW_매출A!$A$2:$A$7000,EDATE($E52,Q$1-1))=0,"",SUMIFS(RAW_매출A!$J$2:$J$7000,RAW_매출A!$B$2:$B$7000,$A52,RAW_매출A!$A$2:$A$7000,EDATE($E52,Q$1-1))/(INDEX(요약_월별시즈널리티!$F$7:$F$18,MONTH(EDATE($E52,Q$1-1)))/100))),"")</f>
        <v>7405764.602771855</v>
      </c>
      <c r="R52" cm="1">
        <f t="array" ref="R52">IFERROR(IF($A52="","",IF(SUMIFS(RAW_매출A!$J$2:$J$7000,RAW_매출A!$B$2:$B$7000,$A52,RAW_매출A!$A$2:$A$7000,EDATE($E52,R$1-1))=0,"",SUMIFS(RAW_매출A!$J$2:$J$7000,RAW_매출A!$B$2:$B$7000,$A52,RAW_매출A!$A$2:$A$7000,EDATE($E52,R$1-1))/(INDEX(요약_월별시즈널리티!$F$7:$F$18,MONTH(EDATE($E52,R$1-1)))/100))),"")</f>
        <v>7572649.1644408228</v>
      </c>
      <c r="S52" cm="1">
        <f t="array" ref="S52">IFERROR(IF($A52="","",IF(SUMIFS(RAW_매출A!$J$2:$J$7000,RAW_매출A!$B$2:$B$7000,$A52,RAW_매출A!$A$2:$A$7000,EDATE($E52,S$1-1))=0,"",SUMIFS(RAW_매출A!$J$2:$J$7000,RAW_매출A!$B$2:$B$7000,$A52,RAW_매출A!$A$2:$A$7000,EDATE($E52,S$1-1))/(INDEX(요약_월별시즈널리티!$F$7:$F$18,MONTH(EDATE($E52,S$1-1)))/100))),"")</f>
        <v>7681345.0958432499</v>
      </c>
      <c r="T52" cm="1">
        <f t="array" ref="T52">IFERROR(IF($A52="","",IF(SUMIFS(RAW_매출A!$J$2:$J$7000,RAW_매출A!$B$2:$B$7000,$A52,RAW_매출A!$A$2:$A$7000,EDATE($E52,T$1-1))=0,"",SUMIFS(RAW_매출A!$J$2:$J$7000,RAW_매출A!$B$2:$B$7000,$A52,RAW_매출A!$A$2:$A$7000,EDATE($E52,T$1-1))/(INDEX(요약_월별시즈널리티!$F$7:$F$18,MONTH(EDATE($E52,T$1-1)))/100))),"")</f>
        <v>7798729.7389624827</v>
      </c>
      <c r="U52" cm="1">
        <f t="array" ref="U52">IFERROR(IF($A52="","",IF(SUMIFS(RAW_매출A!$J$2:$J$7000,RAW_매출A!$B$2:$B$7000,$A52,RAW_매출A!$A$2:$A$7000,EDATE($E52,U$1-1))=0,"",SUMIFS(RAW_매출A!$J$2:$J$7000,RAW_매출A!$B$2:$B$7000,$A52,RAW_매출A!$A$2:$A$7000,EDATE($E52,U$1-1))/(INDEX(요약_월별시즈널리티!$F$7:$F$18,MONTH(EDATE($E52,U$1-1)))/100))),"")</f>
        <v>7660492.4224462677</v>
      </c>
      <c r="V52" cm="1">
        <f t="array" ref="V52">IFERROR(IF($A52="","",IF(SUMIFS(RAW_매출A!$J$2:$J$7000,RAW_매출A!$B$2:$B$7000,$A52,RAW_매출A!$A$2:$A$7000,EDATE($E52,V$1-1))=0,"",SUMIFS(RAW_매출A!$J$2:$J$7000,RAW_매출A!$B$2:$B$7000,$A52,RAW_매출A!$A$2:$A$7000,EDATE($E52,V$1-1))/(INDEX(요약_월별시즈널리티!$F$7:$F$18,MONTH(EDATE($E52,V$1-1)))/100))),"")</f>
        <v>8218121.5289551467</v>
      </c>
      <c r="W52" cm="1">
        <f t="array" ref="W52">IFERROR(IF($A52="","",IF(SUMIFS(RAW_매출A!$J$2:$J$7000,RAW_매출A!$B$2:$B$7000,$A52,RAW_매출A!$A$2:$A$7000,EDATE($E52,W$1-1))=0,"",SUMIFS(RAW_매출A!$J$2:$J$7000,RAW_매출A!$B$2:$B$7000,$A52,RAW_매출A!$A$2:$A$7000,EDATE($E52,W$1-1))/(INDEX(요약_월별시즈널리티!$F$7:$F$18,MONTH(EDATE($E52,W$1-1)))/100))),"")</f>
        <v>7344723.3349798741</v>
      </c>
      <c r="X52" cm="1">
        <f t="array" ref="X52">IFERROR(IF($A52="","",IF(SUMIFS(RAW_매출A!$J$2:$J$7000,RAW_매출A!$B$2:$B$7000,$A52,RAW_매출A!$A$2:$A$7000,EDATE($E52,X$1-1))=0,"",SUMIFS(RAW_매출A!$J$2:$J$7000,RAW_매출A!$B$2:$B$7000,$A52,RAW_매출A!$A$2:$A$7000,EDATE($E52,X$1-1))/(INDEX(요약_월별시즈널리티!$F$7:$F$18,MONTH(EDATE($E52,X$1-1)))/100))),"")</f>
        <v>7655031.289100551</v>
      </c>
      <c r="Y52" cm="1">
        <f t="array" ref="Y52">IFERROR(IF($A52="","",IF(SUMIFS(RAW_매출A!$J$2:$J$7000,RAW_매출A!$B$2:$B$7000,$A52,RAW_매출A!$A$2:$A$7000,EDATE($E52,Y$1-1))=0,"",SUMIFS(RAW_매출A!$J$2:$J$7000,RAW_매출A!$B$2:$B$7000,$A52,RAW_매출A!$A$2:$A$7000,EDATE($E52,Y$1-1))/(INDEX(요약_월별시즈널리티!$F$7:$F$18,MONTH(EDATE($E52,Y$1-1)))/100))),"")</f>
        <v>7331587.3481243355</v>
      </c>
      <c r="Z52" cm="1">
        <f t="array" ref="Z52">IFERROR(IF($A52="","",IF(SUMIFS(RAW_매출A!$J$2:$J$7000,RAW_매출A!$B$2:$B$7000,$A52,RAW_매출A!$A$2:$A$7000,EDATE($E52,Z$1-1))=0,"",SUMIFS(RAW_매출A!$J$2:$J$7000,RAW_매출A!$B$2:$B$7000,$A52,RAW_매출A!$A$2:$A$7000,EDATE($E52,Z$1-1))/(INDEX(요약_월별시즈널리티!$F$7:$F$18,MONTH(EDATE($E52,Z$1-1)))/100))),"")</f>
        <v>7661433.1840167232</v>
      </c>
      <c r="AA52" cm="1">
        <f t="array" ref="AA52">IFERROR(IF($A52="","",IF(SUMIFS(RAW_매출A!$J$2:$J$7000,RAW_매출A!$B$2:$B$7000,$A52,RAW_매출A!$A$2:$A$7000,EDATE($E52,AA$1-1))=0,"",SUMIFS(RAW_매출A!$J$2:$J$7000,RAW_매출A!$B$2:$B$7000,$A52,RAW_매출A!$A$2:$A$7000,EDATE($E52,AA$1-1))/(INDEX(요약_월별시즈널리티!$F$7:$F$18,MONTH(EDATE($E52,AA$1-1)))/100))),"")</f>
        <v>7629655.9794004597</v>
      </c>
      <c r="AB52" cm="1">
        <f t="array" ref="AB52">IFERROR(IF($A52="","",IF(SUMIFS(RAW_매출A!$J$2:$J$7000,RAW_매출A!$B$2:$B$7000,$A52,RAW_매출A!$A$2:$A$7000,EDATE($E52,AB$1-1))=0,"",SUMIFS(RAW_매출A!$J$2:$J$7000,RAW_매출A!$B$2:$B$7000,$A52,RAW_매출A!$A$2:$A$7000,EDATE($E52,AB$1-1))/(INDEX(요약_월별시즈널리티!$F$7:$F$18,MONTH(EDATE($E52,AB$1-1)))/100))),"")</f>
        <v>7508917.9755753372</v>
      </c>
      <c r="AC52" cm="1">
        <f t="array" ref="AC52">IFERROR(IF($A52="","",IF(SUMIFS(RAW_매출A!$J$2:$J$7000,RAW_매출A!$B$2:$B$7000,$A52,RAW_매출A!$A$2:$A$7000,EDATE($E52,AC$1-1))=0,"",SUMIFS(RAW_매출A!$J$2:$J$7000,RAW_매출A!$B$2:$B$7000,$A52,RAW_매출A!$A$2:$A$7000,EDATE($E52,AC$1-1))/(INDEX(요약_월별시즈널리티!$F$7:$F$18,MONTH(EDATE($E52,AC$1-1)))/100))),"")</f>
        <v>7895105.1067277798</v>
      </c>
      <c r="AD52" cm="1">
        <f t="array" ref="AD52">IFERROR(IF($A52="","",IF(SUMIFS(RAW_매출A!$J$2:$J$7000,RAW_매출A!$B$2:$B$7000,$A52,RAW_매출A!$A$2:$A$7000,EDATE($E52,AD$1-1))=0,"",SUMIFS(RAW_매출A!$J$2:$J$7000,RAW_매출A!$B$2:$B$7000,$A52,RAW_매출A!$A$2:$A$7000,EDATE($E52,AD$1-1))/(INDEX(요약_월별시즈널리티!$F$7:$F$18,MONTH(EDATE($E52,AD$1-1)))/100))),"")</f>
        <v>8325292.3151515033</v>
      </c>
      <c r="AE52" cm="1">
        <f t="array" ref="AE52">IFERROR(IF($A52="","",IF(SUMIFS(RAW_매출A!$J$2:$J$7000,RAW_매출A!$B$2:$B$7000,$A52,RAW_매출A!$A$2:$A$7000,EDATE($E52,AE$1-1))=0,"",SUMIFS(RAW_매출A!$J$2:$J$7000,RAW_매출A!$B$2:$B$7000,$A52,RAW_매출A!$A$2:$A$7000,EDATE($E52,AE$1-1))/(INDEX(요약_월별시즈널리티!$F$7:$F$18,MONTH(EDATE($E52,AE$1-1)))/100))),"")</f>
        <v>8764322.1257022414</v>
      </c>
      <c r="AF52" cm="1">
        <f t="array" ref="AF52">IFERROR(IF($A52="","",IF(SUMIFS(RAW_매출A!$J$2:$J$7000,RAW_매출A!$B$2:$B$7000,$A52,RAW_매출A!$A$2:$A$7000,EDATE($E52,AF$1-1))=0,"",SUMIFS(RAW_매출A!$J$2:$J$7000,RAW_매출A!$B$2:$B$7000,$A52,RAW_매출A!$A$2:$A$7000,EDATE($E52,AF$1-1))/(INDEX(요약_월별시즈널리티!$F$7:$F$18,MONTH(EDATE($E52,AF$1-1)))/100))),"")</f>
        <v>8502531.0704618096</v>
      </c>
      <c r="AG52" cm="1">
        <f t="array" ref="AG52">IFERROR(IF($A52="","",IF(SUMIFS(RAW_매출A!$J$2:$J$7000,RAW_매출A!$B$2:$B$7000,$A52,RAW_매출A!$A$2:$A$7000,EDATE($E52,AG$1-1))=0,"",SUMIFS(RAW_매출A!$J$2:$J$7000,RAW_매출A!$B$2:$B$7000,$A52,RAW_매출A!$A$2:$A$7000,EDATE($E52,AG$1-1))/(INDEX(요약_월별시즈널리티!$F$7:$F$18,MONTH(EDATE($E52,AG$1-1)))/100))),"")</f>
        <v>8783070.9114680309</v>
      </c>
      <c r="AH52" cm="1">
        <f t="array" ref="AH52">IFERROR(IF($A52="","",IF(SUMIFS(RAW_매출A!$J$2:$J$7000,RAW_매출A!$B$2:$B$7000,$A52,RAW_매출A!$A$2:$A$7000,EDATE($E52,AH$1-1))=0,"",SUMIFS(RAW_매출A!$J$2:$J$7000,RAW_매출A!$B$2:$B$7000,$A52,RAW_매출A!$A$2:$A$7000,EDATE($E52,AH$1-1))/(INDEX(요약_월별시즈널리티!$F$7:$F$18,MONTH(EDATE($E52,AH$1-1)))/100))),"")</f>
        <v>8339146.3088108571</v>
      </c>
      <c r="AI52" cm="1">
        <f t="array" ref="AI52">IFERROR(IF($A52="","",IF(SUMIFS(RAW_매출A!$J$2:$J$7000,RAW_매출A!$B$2:$B$7000,$A52,RAW_매출A!$A$2:$A$7000,EDATE($E52,AI$1-1))=0,"",SUMIFS(RAW_매출A!$J$2:$J$7000,RAW_매출A!$B$2:$B$7000,$A52,RAW_매출A!$A$2:$A$7000,EDATE($E52,AI$1-1))/(INDEX(요약_월별시즈널리티!$F$7:$F$18,MONTH(EDATE($E52,AI$1-1)))/100))),"")</f>
        <v>8978004.9131697342</v>
      </c>
      <c r="AJ52" cm="1">
        <f t="array" ref="AJ52">IFERROR(IF($A52="","",IF(SUMIFS(RAW_매출A!$J$2:$J$7000,RAW_매출A!$B$2:$B$7000,$A52,RAW_매출A!$A$2:$A$7000,EDATE($E52,AJ$1-1))=0,"",SUMIFS(RAW_매출A!$J$2:$J$7000,RAW_매출A!$B$2:$B$7000,$A52,RAW_매출A!$A$2:$A$7000,EDATE($E52,AJ$1-1))/(INDEX(요약_월별시즈널리티!$F$7:$F$18,MONTH(EDATE($E52,AJ$1-1)))/100))),"")</f>
        <v>8051243.6942185387</v>
      </c>
      <c r="AK52" cm="1">
        <f t="array" ref="AK52">IFERROR(IF($A52="","",IF(SUMIFS(RAW_매출A!$J$2:$J$7000,RAW_매출A!$B$2:$B$7000,$A52,RAW_매출A!$A$2:$A$7000,EDATE($E52,AK$1-1))=0,"",SUMIFS(RAW_매출A!$J$2:$J$7000,RAW_매출A!$B$2:$B$7000,$A52,RAW_매출A!$A$2:$A$7000,EDATE($E52,AK$1-1))/(INDEX(요약_월별시즈널리티!$F$7:$F$18,MONTH(EDATE($E52,AK$1-1)))/100))),"")</f>
        <v>9125319.825443143</v>
      </c>
      <c r="AL52" cm="1">
        <f t="array" ref="AL52">IFERROR(IF($A52="","",IF(SUMIFS(RAW_매출A!$J$2:$J$7000,RAW_매출A!$B$2:$B$7000,$A52,RAW_매출A!$A$2:$A$7000,EDATE($E52,AL$1-1))=0,"",SUMIFS(RAW_매출A!$J$2:$J$7000,RAW_매출A!$B$2:$B$7000,$A52,RAW_매출A!$A$2:$A$7000,EDATE($E52,AL$1-1))/(INDEX(요약_월별시즈널리티!$F$7:$F$18,MONTH(EDATE($E52,AL$1-1)))/100))),"")</f>
        <v>7895533.337769378</v>
      </c>
      <c r="AM52" cm="1">
        <f t="array" ref="AM52">IFERROR(IF($A52="","",IF(SUMIFS(RAW_매출A!$J$2:$J$7000,RAW_매출A!$B$2:$B$7000,$A52,RAW_매출A!$A$2:$A$7000,EDATE($E52,AM$1-1))=0,"",SUMIFS(RAW_매출A!$J$2:$J$7000,RAW_매출A!$B$2:$B$7000,$A52,RAW_매출A!$A$2:$A$7000,EDATE($E52,AM$1-1))/(INDEX(요약_월별시즈널리티!$F$7:$F$18,MONTH(EDATE($E52,AM$1-1)))/100))),"")</f>
        <v>7336786.5160067743</v>
      </c>
      <c r="AN52" cm="1">
        <f t="array" ref="AN52">IFERROR(IF($A52="","",IF(SUMIFS(RAW_매출A!$J$2:$J$7000,RAW_매출A!$B$2:$B$7000,$A52,RAW_매출A!$A$2:$A$7000,EDATE($E52,AN$1-1))=0,"",SUMIFS(RAW_매출A!$J$2:$J$7000,RAW_매출A!$B$2:$B$7000,$A52,RAW_매출A!$A$2:$A$7000,EDATE($E52,AN$1-1))/(INDEX(요약_월별시즈널리티!$F$7:$F$18,MONTH(EDATE($E52,AN$1-1)))/100))),"")</f>
        <v>7659829.5374866966</v>
      </c>
      <c r="AO52" cm="1">
        <f t="array" ref="AO52">IFERROR(IF($A52="","",IF(SUMIFS(RAW_매출A!$J$2:$J$7000,RAW_매출A!$B$2:$B$7000,$A52,RAW_매출A!$A$2:$A$7000,EDATE($E52,AO$1-1))=0,"",SUMIFS(RAW_매출A!$J$2:$J$7000,RAW_매출A!$B$2:$B$7000,$A52,RAW_매출A!$A$2:$A$7000,EDATE($E52,AO$1-1))/(INDEX(요약_월별시즈널리티!$F$7:$F$18,MONTH(EDATE($E52,AO$1-1)))/100))),"")</f>
        <v>8636679.8010508902</v>
      </c>
      <c r="AP52" cm="1">
        <f t="array" ref="AP52">IFERROR(IF($A52="","",IF(SUMIFS(RAW_매출A!$J$2:$J$7000,RAW_매출A!$B$2:$B$7000,$A52,RAW_매출A!$A$2:$A$7000,EDATE($E52,AP$1-1))=0,"",SUMIFS(RAW_매출A!$J$2:$J$7000,RAW_매출A!$B$2:$B$7000,$A52,RAW_매출A!$A$2:$A$7000,EDATE($E52,AP$1-1))/(INDEX(요약_월별시즈널리티!$F$7:$F$18,MONTH(EDATE($E52,AP$1-1)))/100))),"")</f>
        <v>8160162.635865056</v>
      </c>
      <c r="AQ52" cm="1">
        <f t="array" ref="AQ52">IFERROR(IF($A52="","",IF(SUMIFS(RAW_매출A!$J$2:$J$7000,RAW_매출A!$B$2:$B$7000,$A52,RAW_매출A!$A$2:$A$7000,EDATE($E52,AQ$1-1))=0,"",SUMIFS(RAW_매출A!$J$2:$J$7000,RAW_매출A!$B$2:$B$7000,$A52,RAW_매출A!$A$2:$A$7000,EDATE($E52,AQ$1-1))/(INDEX(요약_월별시즈널리티!$F$7:$F$18,MONTH(EDATE($E52,AQ$1-1)))/100))),"")</f>
        <v>7491627.1848198399</v>
      </c>
      <c r="AR52" cm="1">
        <f t="array" ref="AR52">IFERROR(IF($A52="","",IF(SUMIFS(RAW_매출A!$J$2:$J$7000,RAW_매출A!$B$2:$B$7000,$A52,RAW_매출A!$A$2:$A$7000,EDATE($E52,AR$1-1))=0,"",SUMIFS(RAW_매출A!$J$2:$J$7000,RAW_매출A!$B$2:$B$7000,$A52,RAW_매출A!$A$2:$A$7000,EDATE($E52,AR$1-1))/(INDEX(요약_월별시즈널리티!$F$7:$F$18,MONTH(EDATE($E52,AR$1-1)))/100))),"")</f>
        <v>7029549.0191900628</v>
      </c>
      <c r="AS52" cm="1">
        <f t="array" ref="AS52">IFERROR(IF($A52="","",IF(SUMIFS(RAW_매출A!$J$2:$J$7000,RAW_매출A!$B$2:$B$7000,$A52,RAW_매출A!$A$2:$A$7000,EDATE($E52,AS$1-1))=0,"",SUMIFS(RAW_매출A!$J$2:$J$7000,RAW_매출A!$B$2:$B$7000,$A52,RAW_매출A!$A$2:$A$7000,EDATE($E52,AS$1-1))/(INDEX(요약_월별시즈널리티!$F$7:$F$18,MONTH(EDATE($E52,AS$1-1)))/100))),"")</f>
        <v>6379237.8317935681</v>
      </c>
      <c r="AT52" cm="1">
        <f t="array" ref="AT52">IFERROR(IF($A52="","",IF(SUMIFS(RAW_매출A!$J$2:$J$7000,RAW_매출A!$B$2:$B$7000,$A52,RAW_매출A!$A$2:$A$7000,EDATE($E52,AT$1-1))=0,"",SUMIFS(RAW_매출A!$J$2:$J$7000,RAW_매출A!$B$2:$B$7000,$A52,RAW_매출A!$A$2:$A$7000,EDATE($E52,AT$1-1))/(INDEX(요약_월별시즈널리티!$F$7:$F$18,MONTH(EDATE($E52,AT$1-1)))/100))),"")</f>
        <v>6585413.9522944223</v>
      </c>
      <c r="AU52" cm="1">
        <f t="array" ref="AU52">IFERROR(IF($A52="","",IF(SUMIFS(RAW_매출A!$J$2:$J$7000,RAW_매출A!$B$2:$B$7000,$A52,RAW_매출A!$A$2:$A$7000,EDATE($E52,AU$1-1))=0,"",SUMIFS(RAW_매출A!$J$2:$J$7000,RAW_매출A!$B$2:$B$7000,$A52,RAW_매출A!$A$2:$A$7000,EDATE($E52,AU$1-1))/(INDEX(요약_월별시즈널리티!$F$7:$F$18,MONTH(EDATE($E52,AU$1-1)))/100))),"")</f>
        <v>6064505.4380045412</v>
      </c>
      <c r="AV52" cm="1">
        <f t="array" ref="AV52">IFERROR(IF($A52="","",IF(SUMIFS(RAW_매출A!$J$2:$J$7000,RAW_매출A!$B$2:$B$7000,$A52,RAW_매출A!$A$2:$A$7000,EDATE($E52,AV$1-1))=0,"",SUMIFS(RAW_매출A!$J$2:$J$7000,RAW_매출A!$B$2:$B$7000,$A52,RAW_매출A!$A$2:$A$7000,EDATE($E52,AV$1-1))/(INDEX(요약_월별시즈널리티!$F$7:$F$18,MONTH(EDATE($E52,AV$1-1)))/100))),"")</f>
        <v>5517906.5607086783</v>
      </c>
      <c r="AW52" cm="1">
        <f t="array" ref="AW52">IFERROR(IF($A52="","",IF(SUMIFS(RAW_매출A!$J$2:$J$7000,RAW_매출A!$B$2:$B$7000,$A52,RAW_매출A!$A$2:$A$7000,EDATE($E52,AW$1-1))=0,"",SUMIFS(RAW_매출A!$J$2:$J$7000,RAW_매출A!$B$2:$B$7000,$A52,RAW_매출A!$A$2:$A$7000,EDATE($E52,AW$1-1))/(INDEX(요약_월별시즈널리티!$F$7:$F$18,MONTH(EDATE($E52,AW$1-1)))/100))),"")</f>
        <v>5138671.3540324634</v>
      </c>
      <c r="AX52" cm="1">
        <f t="array" ref="AX52">IFERROR(IF($A52="","",IF(SUMIFS(RAW_매출A!$J$2:$J$7000,RAW_매출A!$B$2:$B$7000,$A52,RAW_매출A!$A$2:$A$7000,EDATE($E52,AX$1-1))=0,"",SUMIFS(RAW_매출A!$J$2:$J$7000,RAW_매출A!$B$2:$B$7000,$A52,RAW_매출A!$A$2:$A$7000,EDATE($E52,AX$1-1))/(INDEX(요약_월별시즈널리티!$F$7:$F$18,MONTH(EDATE($E52,AX$1-1)))/100))),"")</f>
        <v>4663906.0396038489</v>
      </c>
      <c r="AY52" cm="1">
        <f t="array" ref="AY52">IFERROR(IF($A52="","",IF(SUMIFS(RAW_매출A!$J$2:$J$7000,RAW_매출A!$B$2:$B$7000,$A52,RAW_매출A!$A$2:$A$7000,EDATE($E52,AY$1-1))=0,"",SUMIFS(RAW_매출A!$J$2:$J$7000,RAW_매출A!$B$2:$B$7000,$A52,RAW_매출A!$A$2:$A$7000,EDATE($E52,AY$1-1))/(INDEX(요약_월별시즈널리티!$F$7:$F$18,MONTH(EDATE($E52,AY$1-1)))/100))),"")</f>
        <v>4269621.5300040022</v>
      </c>
      <c r="AZ52" cm="1">
        <f t="array" ref="AZ52">IFERROR(IF($A52="","",IF(SUMIFS(RAW_매출A!$J$2:$J$7000,RAW_매출A!$B$2:$B$7000,$A52,RAW_매출A!$A$2:$A$7000,EDATE($E52,AZ$1-1))=0,"",SUMIFS(RAW_매출A!$J$2:$J$7000,RAW_매출A!$B$2:$B$7000,$A52,RAW_매출A!$A$2:$A$7000,EDATE($E52,AZ$1-1))/(INDEX(요약_월별시즈널리티!$F$7:$F$18,MONTH(EDATE($E52,AZ$1-1)))/100))),"")</f>
        <v>4968217.4265723852</v>
      </c>
      <c r="BA52" cm="1">
        <f t="array" ref="BA52">IFERROR(IF($A52="","",IF(SUMIFS(RAW_매출A!$J$2:$J$7000,RAW_매출A!$B$2:$B$7000,$A52,RAW_매출A!$A$2:$A$7000,EDATE($E52,BA$1-1))=0,"",SUMIFS(RAW_매출A!$J$2:$J$7000,RAW_매출A!$B$2:$B$7000,$A52,RAW_매출A!$A$2:$A$7000,EDATE($E52,BA$1-1))/(INDEX(요약_월별시즈널리티!$F$7:$F$18,MONTH(EDATE($E52,BA$1-1)))/100))),"")</f>
        <v>5729040.1377973286</v>
      </c>
      <c r="BB52" cm="1">
        <f t="array" ref="BB52">IFERROR(IF($A52="","",IF(SUMIFS(RAW_매출A!$J$2:$J$7000,RAW_매출A!$B$2:$B$7000,$A52,RAW_매출A!$A$2:$A$7000,EDATE($E52,BB$1-1))=0,"",SUMIFS(RAW_매출A!$J$2:$J$7000,RAW_매출A!$B$2:$B$7000,$A52,RAW_매출A!$A$2:$A$7000,EDATE($E52,BB$1-1))/(INDEX(요약_월별시즈널리티!$F$7:$F$18,MONTH(EDATE($E52,BB$1-1)))/100))),"")</f>
        <v>5207465.7317242352</v>
      </c>
      <c r="BC52" cm="1">
        <f t="array" ref="BC52">IFERROR(IF($A52="","",IF(SUMIFS(RAW_매출A!$J$2:$J$7000,RAW_매출A!$B$2:$B$7000,$A52,RAW_매출A!$A$2:$A$7000,EDATE($E52,BC$1-1))=0,"",SUMIFS(RAW_매출A!$J$2:$J$7000,RAW_매출A!$B$2:$B$7000,$A52,RAW_매출A!$A$2:$A$7000,EDATE($E52,BC$1-1))/(INDEX(요약_월별시즈널리티!$F$7:$F$18,MONTH(EDATE($E52,BC$1-1)))/100))),"")</f>
        <v>5870435.9111320572</v>
      </c>
      <c r="BD52" cm="1">
        <f t="array" ref="BD52">IFERROR(IF($A52="","",IF(SUMIFS(RAW_매출A!$J$2:$J$7000,RAW_매출A!$B$2:$B$7000,$A52,RAW_매출A!$A$2:$A$7000,EDATE($E52,BD$1-1))=0,"",SUMIFS(RAW_매출A!$J$2:$J$7000,RAW_매출A!$B$2:$B$7000,$A52,RAW_매출A!$A$2:$A$7000,EDATE($E52,BD$1-1))/(INDEX(요약_월별시즈널리티!$F$7:$F$18,MONTH(EDATE($E52,BD$1-1)))/100))),"")</f>
        <v>4986735.0079250121</v>
      </c>
      <c r="BE52" t="str" cm="1">
        <f t="array" ref="BE52">IFERROR(IF($A52="","",IF(SUMIFS(RAW_매출A!$J$2:$J$7000,RAW_매출A!$B$2:$B$7000,$A52,RAW_매출A!$A$2:$A$7000,EDATE($E52,BE$1-1))=0,"",SUMIFS(RAW_매출A!$J$2:$J$7000,RAW_매출A!$B$2:$B$7000,$A52,RAW_매출A!$A$2:$A$7000,EDATE($E52,BE$1-1))/(INDEX(요약_월별시즈널리티!$F$7:$F$18,MONTH(EDATE($E52,BE$1-1)))/100))),"")</f>
        <v/>
      </c>
      <c r="BF52" t="str" cm="1">
        <f t="array" ref="BF52">IFERROR(IF($A52="","",IF(SUMIFS(RAW_매출A!$J$2:$J$7000,RAW_매출A!$B$2:$B$7000,$A52,RAW_매출A!$A$2:$A$7000,EDATE($E52,BF$1-1))=0,"",SUMIFS(RAW_매출A!$J$2:$J$7000,RAW_매출A!$B$2:$B$7000,$A52,RAW_매출A!$A$2:$A$7000,EDATE($E52,BF$1-1))/(INDEX(요약_월별시즈널리티!$F$7:$F$18,MONTH(EDATE($E52,BF$1-1)))/100))),"")</f>
        <v/>
      </c>
      <c r="BG52" t="str" cm="1">
        <f t="array" ref="BG52">IFERROR(IF($A52="","",IF(SUMIFS(RAW_매출A!$J$2:$J$7000,RAW_매출A!$B$2:$B$7000,$A52,RAW_매출A!$A$2:$A$7000,EDATE($E52,BG$1-1))=0,"",SUMIFS(RAW_매출A!$J$2:$J$7000,RAW_매출A!$B$2:$B$7000,$A52,RAW_매출A!$A$2:$A$7000,EDATE($E52,BG$1-1))/(INDEX(요약_월별시즈널리티!$F$7:$F$18,MONTH(EDATE($E52,BG$1-1)))/100))),"")</f>
        <v/>
      </c>
      <c r="BH52" t="str" cm="1">
        <f t="array" ref="BH52">IFERROR(IF($A52="","",IF(SUMIFS(RAW_매출A!$J$2:$J$7000,RAW_매출A!$B$2:$B$7000,$A52,RAW_매출A!$A$2:$A$7000,EDATE($E52,BH$1-1))=0,"",SUMIFS(RAW_매출A!$J$2:$J$7000,RAW_매출A!$B$2:$B$7000,$A52,RAW_매출A!$A$2:$A$7000,EDATE($E52,BH$1-1))/(INDEX(요약_월별시즈널리티!$F$7:$F$18,MONTH(EDATE($E52,BH$1-1)))/100))),"")</f>
        <v/>
      </c>
      <c r="BI52" t="str" cm="1">
        <f t="array" ref="BI52">IFERROR(IF($A52="","",IF(SUMIFS(RAW_매출A!$J$2:$J$7000,RAW_매출A!$B$2:$B$7000,$A52,RAW_매출A!$A$2:$A$7000,EDATE($E52,BI$1-1))=0,"",SUMIFS(RAW_매출A!$J$2:$J$7000,RAW_매출A!$B$2:$B$7000,$A52,RAW_매출A!$A$2:$A$7000,EDATE($E52,BI$1-1))/(INDEX(요약_월별시즈널리티!$F$7:$F$18,MONTH(EDATE($E52,BI$1-1)))/100))),"")</f>
        <v/>
      </c>
      <c r="BJ52" t="str" cm="1">
        <f t="array" ref="BJ52">IFERROR(IF($A52="","",IF(SUMIFS(RAW_매출A!$J$2:$J$7000,RAW_매출A!$B$2:$B$7000,$A52,RAW_매출A!$A$2:$A$7000,EDATE($E52,BJ$1-1))=0,"",SUMIFS(RAW_매출A!$J$2:$J$7000,RAW_매출A!$B$2:$B$7000,$A52,RAW_매출A!$A$2:$A$7000,EDATE($E52,BJ$1-1))/(INDEX(요약_월별시즈널리티!$F$7:$F$18,MONTH(EDATE($E52,BJ$1-1)))/100))),"")</f>
        <v/>
      </c>
      <c r="BK52" t="str" cm="1">
        <f t="array" ref="BK52">IFERROR(IF($A52="","",IF(SUMIFS(RAW_매출A!$J$2:$J$7000,RAW_매출A!$B$2:$B$7000,$A52,RAW_매출A!$A$2:$A$7000,EDATE($E52,BK$1-1))=0,"",SUMIFS(RAW_매출A!$J$2:$J$7000,RAW_매출A!$B$2:$B$7000,$A52,RAW_매출A!$A$2:$A$7000,EDATE($E52,BK$1-1))/(INDEX(요약_월별시즈널리티!$F$7:$F$18,MONTH(EDATE($E52,BK$1-1)))/100))),"")</f>
        <v/>
      </c>
      <c r="BL52" t="str" cm="1">
        <f t="array" ref="BL52">IFERROR(IF($A52="","",IF(SUMIFS(RAW_매출A!$J$2:$J$7000,RAW_매출A!$B$2:$B$7000,$A52,RAW_매출A!$A$2:$A$7000,EDATE($E52,BL$1-1))=0,"",SUMIFS(RAW_매출A!$J$2:$J$7000,RAW_매출A!$B$2:$B$7000,$A52,RAW_매출A!$A$2:$A$7000,EDATE($E52,BL$1-1))/(INDEX(요약_월별시즈널리티!$F$7:$F$18,MONTH(EDATE($E52,BL$1-1)))/100))),"")</f>
        <v/>
      </c>
      <c r="BM52" t="str" cm="1">
        <f t="array" ref="BM52">IFERROR(IF($A52="","",IF(SUMIFS(RAW_매출A!$J$2:$J$7000,RAW_매출A!$B$2:$B$7000,$A52,RAW_매출A!$A$2:$A$7000,EDATE($E52,BM$1-1))=0,"",SUMIFS(RAW_매출A!$J$2:$J$7000,RAW_매출A!$B$2:$B$7000,$A52,RAW_매출A!$A$2:$A$7000,EDATE($E52,BM$1-1))/(INDEX(요약_월별시즈널리티!$F$7:$F$18,MONTH(EDATE($E52,BM$1-1)))/100))),"")</f>
        <v/>
      </c>
      <c r="BN52" t="str" cm="1">
        <f t="array" ref="BN52">IFERROR(IF($A52="","",IF(SUMIFS(RAW_매출A!$J$2:$J$7000,RAW_매출A!$B$2:$B$7000,$A52,RAW_매출A!$A$2:$A$7000,EDATE($E52,BN$1-1))=0,"",SUMIFS(RAW_매출A!$J$2:$J$7000,RAW_매출A!$B$2:$B$7000,$A52,RAW_매출A!$A$2:$A$7000,EDATE($E52,BN$1-1))/(INDEX(요약_월별시즈널리티!$F$7:$F$18,MONTH(EDATE($E52,BN$1-1)))/100))),"")</f>
        <v/>
      </c>
    </row>
    <row r="53" spans="1:66" x14ac:dyDescent="0.3">
      <c r="A53" t="str">
        <f>세팅!A54</f>
        <v>(1042) #연희점</v>
      </c>
      <c r="B53" t="str">
        <f>세팅!B54</f>
        <v>150-1</v>
      </c>
      <c r="C53">
        <f t="shared" si="0"/>
        <v>1</v>
      </c>
      <c r="D53" t="str">
        <f t="shared" si="1"/>
        <v>1</v>
      </c>
      <c r="E53" s="1">
        <f>세팅!D54</f>
        <v>44682</v>
      </c>
      <c r="F53">
        <f t="shared" si="2"/>
        <v>5484037.9005458085</v>
      </c>
      <c r="G53" cm="1">
        <f t="array" ref="G53">IFERROR(IF($A53="","",IF(SUMIFS(RAW_매출A!$J$2:$J$7000,RAW_매출A!$B$2:$B$7000,$A53,RAW_매출A!$A$2:$A$7000,EDATE($E53,G$1-1))=0,"",SUMIFS(RAW_매출A!$J$2:$J$7000,RAW_매출A!$B$2:$B$7000,$A53,RAW_매출A!$A$2:$A$7000,EDATE($E53,G$1-1))/(INDEX(요약_월별시즈널리티!$F$7:$F$18,MONTH(EDATE($E53,G$1-1)))/100))),"")</f>
        <v>3659220.9850973845</v>
      </c>
      <c r="H53" cm="1">
        <f t="array" ref="H53">IFERROR(IF($A53="","",IF(SUMIFS(RAW_매출A!$J$2:$J$7000,RAW_매출A!$B$2:$B$7000,$A53,RAW_매출A!$A$2:$A$7000,EDATE($E53,H$1-1))=0,"",SUMIFS(RAW_매출A!$J$2:$J$7000,RAW_매출A!$B$2:$B$7000,$A53,RAW_매출A!$A$2:$A$7000,EDATE($E53,H$1-1))/(INDEX(요약_월별시즈널리티!$F$7:$F$18,MONTH(EDATE($E53,H$1-1)))/100))),"")</f>
        <v>4411649.3470883342</v>
      </c>
      <c r="I53" cm="1">
        <f t="array" ref="I53">IFERROR(IF($A53="","",IF(SUMIFS(RAW_매출A!$J$2:$J$7000,RAW_매출A!$B$2:$B$7000,$A53,RAW_매출A!$A$2:$A$7000,EDATE($E53,I$1-1))=0,"",SUMIFS(RAW_매출A!$J$2:$J$7000,RAW_매출A!$B$2:$B$7000,$A53,RAW_매출A!$A$2:$A$7000,EDATE($E53,I$1-1))/(INDEX(요약_월별시즈널리티!$F$7:$F$18,MONTH(EDATE($E53,I$1-1)))/100))),"")</f>
        <v>5102473.1729750969</v>
      </c>
      <c r="J53" s="28" cm="1">
        <f t="array" ref="J53">IFERROR(IF($A53="","",IF(SUMIFS(RAW_매출A!$J$2:$J$7000,RAW_매출A!$B$2:$B$7000,$A53,RAW_매출A!$A$2:$A$7000,EDATE($E53,J$1-1))=0,"",SUMIFS(RAW_매출A!$J$2:$J$7000,RAW_매출A!$B$2:$B$7000,$A53,RAW_매출A!$A$2:$A$7000,EDATE($E53,J$1-1))/(INDEX(요약_월별시즈널리티!$F$7:$F$18,MONTH(EDATE($E53,J$1-1)))/100))),"")</f>
        <v>5426221.9515549876</v>
      </c>
      <c r="K53" s="28" cm="1">
        <f t="array" ref="K53">IFERROR(IF($A53="","",IF(SUMIFS(RAW_매출A!$J$2:$J$7000,RAW_매출A!$B$2:$B$7000,$A53,RAW_매출A!$A$2:$A$7000,EDATE($E53,K$1-1))=0,"",SUMIFS(RAW_매출A!$J$2:$J$7000,RAW_매출A!$B$2:$B$7000,$A53,RAW_매출A!$A$2:$A$7000,EDATE($E53,K$1-1))/(INDEX(요약_월별시즈널리티!$F$7:$F$18,MONTH(EDATE($E53,K$1-1)))/100))),"")</f>
        <v>5550440.7230933197</v>
      </c>
      <c r="L53" s="28" cm="1">
        <f t="array" ref="L53">IFERROR(IF($A53="","",IF(SUMIFS(RAW_매출A!$J$2:$J$7000,RAW_매출A!$B$2:$B$7000,$A53,RAW_매출A!$A$2:$A$7000,EDATE($E53,L$1-1))=0,"",SUMIFS(RAW_매출A!$J$2:$J$7000,RAW_매출A!$B$2:$B$7000,$A53,RAW_매출A!$A$2:$A$7000,EDATE($E53,L$1-1))/(INDEX(요약_월별시즈널리티!$F$7:$F$18,MONTH(EDATE($E53,L$1-1)))/100))),"")</f>
        <v>5778299.42957443</v>
      </c>
      <c r="M53" s="28" cm="1">
        <f t="array" ref="M53">IFERROR(IF($A53="","",IF(SUMIFS(RAW_매출A!$J$2:$J$7000,RAW_매출A!$B$2:$B$7000,$A53,RAW_매출A!$A$2:$A$7000,EDATE($E53,M$1-1))=0,"",SUMIFS(RAW_매출A!$J$2:$J$7000,RAW_매출A!$B$2:$B$7000,$A53,RAW_매출A!$A$2:$A$7000,EDATE($E53,M$1-1))/(INDEX(요약_월별시즈널리티!$F$7:$F$18,MONTH(EDATE($E53,M$1-1)))/100))),"")</f>
        <v>5382542.1310023405</v>
      </c>
      <c r="N53" s="28" cm="1">
        <f t="array" ref="N53">IFERROR(IF($A53="","",IF(SUMIFS(RAW_매출A!$J$2:$J$7000,RAW_매출A!$B$2:$B$7000,$A53,RAW_매출A!$A$2:$A$7000,EDATE($E53,N$1-1))=0,"",SUMIFS(RAW_매출A!$J$2:$J$7000,RAW_매출A!$B$2:$B$7000,$A53,RAW_매출A!$A$2:$A$7000,EDATE($E53,N$1-1))/(INDEX(요약_월별시즈널리티!$F$7:$F$18,MONTH(EDATE($E53,N$1-1)))/100))),"")</f>
        <v>5121461.0321390098</v>
      </c>
      <c r="O53" s="28" cm="1">
        <f t="array" ref="O53">IFERROR(IF($A53="","",IF(SUMIFS(RAW_매출A!$J$2:$J$7000,RAW_매출A!$B$2:$B$7000,$A53,RAW_매출A!$A$2:$A$7000,EDATE($E53,O$1-1))=0,"",SUMIFS(RAW_매출A!$J$2:$J$7000,RAW_매출A!$B$2:$B$7000,$A53,RAW_매출A!$A$2:$A$7000,EDATE($E53,O$1-1))/(INDEX(요약_월별시즈널리티!$F$7:$F$18,MONTH(EDATE($E53,O$1-1)))/100))),"")</f>
        <v>5645262.1359107625</v>
      </c>
      <c r="P53" cm="1">
        <f t="array" ref="P53">IFERROR(IF($A53="","",IF(SUMIFS(RAW_매출A!$J$2:$J$7000,RAW_매출A!$B$2:$B$7000,$A53,RAW_매출A!$A$2:$A$7000,EDATE($E53,P$1-1))=0,"",SUMIFS(RAW_매출A!$J$2:$J$7000,RAW_매출A!$B$2:$B$7000,$A53,RAW_매출A!$A$2:$A$7000,EDATE($E53,P$1-1))/(INDEX(요약_월별시즈널리티!$F$7:$F$18,MONTH(EDATE($E53,P$1-1)))/100))),"")</f>
        <v>6061258.4799445169</v>
      </c>
      <c r="Q53" cm="1">
        <f t="array" ref="Q53">IFERROR(IF($A53="","",IF(SUMIFS(RAW_매출A!$J$2:$J$7000,RAW_매출A!$B$2:$B$7000,$A53,RAW_매출A!$A$2:$A$7000,EDATE($E53,Q$1-1))=0,"",SUMIFS(RAW_매출A!$J$2:$J$7000,RAW_매출A!$B$2:$B$7000,$A53,RAW_매출A!$A$2:$A$7000,EDATE($E53,Q$1-1))/(INDEX(요약_월별시즈널리티!$F$7:$F$18,MONTH(EDATE($E53,Q$1-1)))/100))),"")</f>
        <v>6228980.4465708053</v>
      </c>
      <c r="R53" cm="1">
        <f t="array" ref="R53">IFERROR(IF($A53="","",IF(SUMIFS(RAW_매출A!$J$2:$J$7000,RAW_매출A!$B$2:$B$7000,$A53,RAW_매출A!$A$2:$A$7000,EDATE($E53,R$1-1))=0,"",SUMIFS(RAW_매출A!$J$2:$J$7000,RAW_매출A!$B$2:$B$7000,$A53,RAW_매출A!$A$2:$A$7000,EDATE($E53,R$1-1))/(INDEX(요약_월별시즈널리티!$F$7:$F$18,MONTH(EDATE($E53,R$1-1)))/100))),"")</f>
        <v>6506948.7428645268</v>
      </c>
      <c r="S53" cm="1">
        <f t="array" ref="S53">IFERROR(IF($A53="","",IF(SUMIFS(RAW_매출A!$J$2:$J$7000,RAW_매출A!$B$2:$B$7000,$A53,RAW_매출A!$A$2:$A$7000,EDATE($E53,S$1-1))=0,"",SUMIFS(RAW_매출A!$J$2:$J$7000,RAW_매출A!$B$2:$B$7000,$A53,RAW_매출A!$A$2:$A$7000,EDATE($E53,S$1-1))/(INDEX(요약_월별시즈널리티!$F$7:$F$18,MONTH(EDATE($E53,S$1-1)))/100))),"")</f>
        <v>6619627.1015366567</v>
      </c>
      <c r="T53" cm="1">
        <f t="array" ref="T53">IFERROR(IF($A53="","",IF(SUMIFS(RAW_매출A!$J$2:$J$7000,RAW_매출A!$B$2:$B$7000,$A53,RAW_매출A!$A$2:$A$7000,EDATE($E53,T$1-1))=0,"",SUMIFS(RAW_매출A!$J$2:$J$7000,RAW_매출A!$B$2:$B$7000,$A53,RAW_매출A!$A$2:$A$7000,EDATE($E53,T$1-1))/(INDEX(요약_월별시즈널리티!$F$7:$F$18,MONTH(EDATE($E53,T$1-1)))/100))),"")</f>
        <v>6590076.9436418721</v>
      </c>
      <c r="U53" cm="1">
        <f t="array" ref="U53">IFERROR(IF($A53="","",IF(SUMIFS(RAW_매출A!$J$2:$J$7000,RAW_매출A!$B$2:$B$7000,$A53,RAW_매출A!$A$2:$A$7000,EDATE($E53,U$1-1))=0,"",SUMIFS(RAW_매출A!$J$2:$J$7000,RAW_매출A!$B$2:$B$7000,$A53,RAW_매출A!$A$2:$A$7000,EDATE($E53,U$1-1))/(INDEX(요약_월별시즈널리티!$F$7:$F$18,MONTH(EDATE($E53,U$1-1)))/100))),"")</f>
        <v>7281675.9182877373</v>
      </c>
      <c r="V53" cm="1">
        <f t="array" ref="V53">IFERROR(IF($A53="","",IF(SUMIFS(RAW_매출A!$J$2:$J$7000,RAW_매출A!$B$2:$B$7000,$A53,RAW_매출A!$A$2:$A$7000,EDATE($E53,V$1-1))=0,"",SUMIFS(RAW_매출A!$J$2:$J$7000,RAW_매출A!$B$2:$B$7000,$A53,RAW_매출A!$A$2:$A$7000,EDATE($E53,V$1-1))/(INDEX(요약_월별시즈널리티!$F$7:$F$18,MONTH(EDATE($E53,V$1-1)))/100))),"")</f>
        <v>6697481.9184830785</v>
      </c>
      <c r="W53" cm="1">
        <f t="array" ref="W53">IFERROR(IF($A53="","",IF(SUMIFS(RAW_매출A!$J$2:$J$7000,RAW_매출A!$B$2:$B$7000,$A53,RAW_매출A!$A$2:$A$7000,EDATE($E53,W$1-1))=0,"",SUMIFS(RAW_매출A!$J$2:$J$7000,RAW_매출A!$B$2:$B$7000,$A53,RAW_매출A!$A$2:$A$7000,EDATE($E53,W$1-1))/(INDEX(요약_월별시즈널리티!$F$7:$F$18,MONTH(EDATE($E53,W$1-1)))/100))),"")</f>
        <v>7296732.6422433592</v>
      </c>
      <c r="X53" cm="1">
        <f t="array" ref="X53">IFERROR(IF($A53="","",IF(SUMIFS(RAW_매출A!$J$2:$J$7000,RAW_매출A!$B$2:$B$7000,$A53,RAW_매출A!$A$2:$A$7000,EDATE($E53,X$1-1))=0,"",SUMIFS(RAW_매출A!$J$2:$J$7000,RAW_매출A!$B$2:$B$7000,$A53,RAW_매출A!$A$2:$A$7000,EDATE($E53,X$1-1))/(INDEX(요약_월별시즈널리티!$F$7:$F$18,MONTH(EDATE($E53,X$1-1)))/100))),"")</f>
        <v>6448071.4127413491</v>
      </c>
      <c r="Y53" cm="1">
        <f t="array" ref="Y53">IFERROR(IF($A53="","",IF(SUMIFS(RAW_매출A!$J$2:$J$7000,RAW_매출A!$B$2:$B$7000,$A53,RAW_매출A!$A$2:$A$7000,EDATE($E53,Y$1-1))=0,"",SUMIFS(RAW_매출A!$J$2:$J$7000,RAW_매출A!$B$2:$B$7000,$A53,RAW_매출A!$A$2:$A$7000,EDATE($E53,Y$1-1))/(INDEX(요약_월별시즈널리티!$F$7:$F$18,MONTH(EDATE($E53,Y$1-1)))/100))),"")</f>
        <v>6133057.0885002622</v>
      </c>
      <c r="Z53" cm="1">
        <f t="array" ref="Z53">IFERROR(IF($A53="","",IF(SUMIFS(RAW_매출A!$J$2:$J$7000,RAW_매출A!$B$2:$B$7000,$A53,RAW_매출A!$A$2:$A$7000,EDATE($E53,Z$1-1))=0,"",SUMIFS(RAW_매출A!$J$2:$J$7000,RAW_매출A!$B$2:$B$7000,$A53,RAW_매출A!$A$2:$A$7000,EDATE($E53,Z$1-1))/(INDEX(요약_월별시즈널리티!$F$7:$F$18,MONTH(EDATE($E53,Z$1-1)))/100))),"")</f>
        <v>4968013.6556238346</v>
      </c>
      <c r="AA53" cm="1">
        <f t="array" ref="AA53">IFERROR(IF($A53="","",IF(SUMIFS(RAW_매출A!$J$2:$J$7000,RAW_매출A!$B$2:$B$7000,$A53,RAW_매출A!$A$2:$A$7000,EDATE($E53,AA$1-1))=0,"",SUMIFS(RAW_매출A!$J$2:$J$7000,RAW_매출A!$B$2:$B$7000,$A53,RAW_매출A!$A$2:$A$7000,EDATE($E53,AA$1-1))/(INDEX(요약_월별시즈널리티!$F$7:$F$18,MONTH(EDATE($E53,AA$1-1)))/100))),"")</f>
        <v>5195357.0768976957</v>
      </c>
      <c r="AB53" cm="1">
        <f t="array" ref="AB53">IFERROR(IF($A53="","",IF(SUMIFS(RAW_매출A!$J$2:$J$7000,RAW_매출A!$B$2:$B$7000,$A53,RAW_매출A!$A$2:$A$7000,EDATE($E53,AB$1-1))=0,"",SUMIFS(RAW_매출A!$J$2:$J$7000,RAW_매출A!$B$2:$B$7000,$A53,RAW_매출A!$A$2:$A$7000,EDATE($E53,AB$1-1))/(INDEX(요약_월별시즈널리티!$F$7:$F$18,MONTH(EDATE($E53,AB$1-1)))/100))),"")</f>
        <v>5475966.0205283947</v>
      </c>
      <c r="AC53" cm="1">
        <f t="array" ref="AC53">IFERROR(IF($A53="","",IF(SUMIFS(RAW_매출A!$J$2:$J$7000,RAW_매출A!$B$2:$B$7000,$A53,RAW_매출A!$A$2:$A$7000,EDATE($E53,AC$1-1))=0,"",SUMIFS(RAW_매출A!$J$2:$J$7000,RAW_매출A!$B$2:$B$7000,$A53,RAW_매출A!$A$2:$A$7000,EDATE($E53,AC$1-1))/(INDEX(요약_월별시즈널리티!$F$7:$F$18,MONTH(EDATE($E53,AC$1-1)))/100))),"")</f>
        <v>5441569.3147162609</v>
      </c>
      <c r="AD53" cm="1">
        <f t="array" ref="AD53">IFERROR(IF($A53="","",IF(SUMIFS(RAW_매출A!$J$2:$J$7000,RAW_매출A!$B$2:$B$7000,$A53,RAW_매출A!$A$2:$A$7000,EDATE($E53,AD$1-1))=0,"",SUMIFS(RAW_매출A!$J$2:$J$7000,RAW_매출A!$B$2:$B$7000,$A53,RAW_매출A!$A$2:$A$7000,EDATE($E53,AD$1-1))/(INDEX(요약_월별시즈널리티!$F$7:$F$18,MONTH(EDATE($E53,AD$1-1)))/100))),"")</f>
        <v>5572015.2759738714</v>
      </c>
      <c r="AE53" cm="1">
        <f t="array" ref="AE53">IFERROR(IF($A53="","",IF(SUMIFS(RAW_매출A!$J$2:$J$7000,RAW_매출A!$B$2:$B$7000,$A53,RAW_매출A!$A$2:$A$7000,EDATE($E53,AE$1-1))=0,"",SUMIFS(RAW_매출A!$J$2:$J$7000,RAW_매출A!$B$2:$B$7000,$A53,RAW_매출A!$A$2:$A$7000,EDATE($E53,AE$1-1))/(INDEX(요약_월별시즈널리티!$F$7:$F$18,MONTH(EDATE($E53,AE$1-1)))/100))),"")</f>
        <v>5771562.4145316631</v>
      </c>
      <c r="AF53" cm="1">
        <f t="array" ref="AF53">IFERROR(IF($A53="","",IF(SUMIFS(RAW_매출A!$J$2:$J$7000,RAW_매출A!$B$2:$B$7000,$A53,RAW_매출A!$A$2:$A$7000,EDATE($E53,AF$1-1))=0,"",SUMIFS(RAW_매출A!$J$2:$J$7000,RAW_매출A!$B$2:$B$7000,$A53,RAW_매출A!$A$2:$A$7000,EDATE($E53,AF$1-1))/(INDEX(요약_월별시즈널리티!$F$7:$F$18,MONTH(EDATE($E53,AF$1-1)))/100))),"")</f>
        <v>5455151.0834899358</v>
      </c>
      <c r="AG53" cm="1">
        <f t="array" ref="AG53">IFERROR(IF($A53="","",IF(SUMIFS(RAW_매출A!$J$2:$J$7000,RAW_매출A!$B$2:$B$7000,$A53,RAW_매출A!$A$2:$A$7000,EDATE($E53,AG$1-1))=0,"",SUMIFS(RAW_매출A!$J$2:$J$7000,RAW_매출A!$B$2:$B$7000,$A53,RAW_매출A!$A$2:$A$7000,EDATE($E53,AG$1-1))/(INDEX(요약_월별시즈널리티!$F$7:$F$18,MONTH(EDATE($E53,AG$1-1)))/100))),"")</f>
        <v>5985805.1665576538</v>
      </c>
      <c r="AH53" cm="1">
        <f t="array" ref="AH53">IFERROR(IF($A53="","",IF(SUMIFS(RAW_매출A!$J$2:$J$7000,RAW_매출A!$B$2:$B$7000,$A53,RAW_매출A!$A$2:$A$7000,EDATE($E53,AH$1-1))=0,"",SUMIFS(RAW_매출A!$J$2:$J$7000,RAW_매출A!$B$2:$B$7000,$A53,RAW_매출A!$A$2:$A$7000,EDATE($E53,AH$1-1))/(INDEX(요약_월별시즈널리티!$F$7:$F$18,MONTH(EDATE($E53,AH$1-1)))/100))),"")</f>
        <v>5666625.182277279</v>
      </c>
      <c r="AI53" cm="1">
        <f t="array" ref="AI53">IFERROR(IF($A53="","",IF(SUMIFS(RAW_매출A!$J$2:$J$7000,RAW_매출A!$B$2:$B$7000,$A53,RAW_매출A!$A$2:$A$7000,EDATE($E53,AI$1-1))=0,"",SUMIFS(RAW_매출A!$J$2:$J$7000,RAW_매출A!$B$2:$B$7000,$A53,RAW_매출A!$A$2:$A$7000,EDATE($E53,AI$1-1))/(INDEX(요약_월별시즈널리티!$F$7:$F$18,MONTH(EDATE($E53,AI$1-1)))/100))),"")</f>
        <v>5939150.3527733246</v>
      </c>
      <c r="AJ53" cm="1">
        <f t="array" ref="AJ53">IFERROR(IF($A53="","",IF(SUMIFS(RAW_매출A!$J$2:$J$7000,RAW_매출A!$B$2:$B$7000,$A53,RAW_매출A!$A$2:$A$7000,EDATE($E53,AJ$1-1))=0,"",SUMIFS(RAW_매출A!$J$2:$J$7000,RAW_매출A!$B$2:$B$7000,$A53,RAW_매출A!$A$2:$A$7000,EDATE($E53,AJ$1-1))/(INDEX(요약_월별시즈널리티!$F$7:$F$18,MONTH(EDATE($E53,AJ$1-1)))/100))),"")</f>
        <v>5043212.9560441757</v>
      </c>
      <c r="AK53" cm="1">
        <f t="array" ref="AK53">IFERROR(IF($A53="","",IF(SUMIFS(RAW_매출A!$J$2:$J$7000,RAW_매출A!$B$2:$B$7000,$A53,RAW_매출A!$A$2:$A$7000,EDATE($E53,AK$1-1))=0,"",SUMIFS(RAW_매출A!$J$2:$J$7000,RAW_매출A!$B$2:$B$7000,$A53,RAW_매출A!$A$2:$A$7000,EDATE($E53,AK$1-1))/(INDEX(요약_월별시즈널리티!$F$7:$F$18,MONTH(EDATE($E53,AK$1-1)))/100))),"")</f>
        <v>4885262.8188297739</v>
      </c>
      <c r="AL53" cm="1">
        <f t="array" ref="AL53">IFERROR(IF($A53="","",IF(SUMIFS(RAW_매출A!$J$2:$J$7000,RAW_매출A!$B$2:$B$7000,$A53,RAW_매출A!$A$2:$A$7000,EDATE($E53,AL$1-1))=0,"",SUMIFS(RAW_매출A!$J$2:$J$7000,RAW_매출A!$B$2:$B$7000,$A53,RAW_매출A!$A$2:$A$7000,EDATE($E53,AL$1-1))/(INDEX(요약_월별시즈널리티!$F$7:$F$18,MONTH(EDATE($E53,AL$1-1)))/100))),"")</f>
        <v>4756897.7046476388</v>
      </c>
      <c r="AM53" cm="1">
        <f t="array" ref="AM53">IFERROR(IF($A53="","",IF(SUMIFS(RAW_매출A!$J$2:$J$7000,RAW_매출A!$B$2:$B$7000,$A53,RAW_매출A!$A$2:$A$7000,EDATE($E53,AM$1-1))=0,"",SUMIFS(RAW_매출A!$J$2:$J$7000,RAW_매출A!$B$2:$B$7000,$A53,RAW_매출A!$A$2:$A$7000,EDATE($E53,AM$1-1))/(INDEX(요약_월별시즈널리티!$F$7:$F$18,MONTH(EDATE($E53,AM$1-1)))/100))),"")</f>
        <v>4302346.8912736867</v>
      </c>
      <c r="AN53" cm="1">
        <f t="array" ref="AN53">IFERROR(IF($A53="","",IF(SUMIFS(RAW_매출A!$J$2:$J$7000,RAW_매출A!$B$2:$B$7000,$A53,RAW_매출A!$A$2:$A$7000,EDATE($E53,AN$1-1))=0,"",SUMIFS(RAW_매출A!$J$2:$J$7000,RAW_매출A!$B$2:$B$7000,$A53,RAW_매출A!$A$2:$A$7000,EDATE($E53,AN$1-1))/(INDEX(요약_월별시즈널리티!$F$7:$F$18,MONTH(EDATE($E53,AN$1-1)))/100))),"")</f>
        <v>4965654.7774078529</v>
      </c>
      <c r="AO53" cm="1">
        <f t="array" ref="AO53">IFERROR(IF($A53="","",IF(SUMIFS(RAW_매출A!$J$2:$J$7000,RAW_매출A!$B$2:$B$7000,$A53,RAW_매출A!$A$2:$A$7000,EDATE($E53,AO$1-1))=0,"",SUMIFS(RAW_매출A!$J$2:$J$7000,RAW_매출A!$B$2:$B$7000,$A53,RAW_매출A!$A$2:$A$7000,EDATE($E53,AO$1-1))/(INDEX(요약_월별시즈널리티!$F$7:$F$18,MONTH(EDATE($E53,AO$1-1)))/100))),"")</f>
        <v>5422397.0463909218</v>
      </c>
      <c r="AP53" cm="1">
        <f t="array" ref="AP53">IFERROR(IF($A53="","",IF(SUMIFS(RAW_매출A!$J$2:$J$7000,RAW_매출A!$B$2:$B$7000,$A53,RAW_매출A!$A$2:$A$7000,EDATE($E53,AP$1-1))=0,"",SUMIFS(RAW_매출A!$J$2:$J$7000,RAW_매출A!$B$2:$B$7000,$A53,RAW_매출A!$A$2:$A$7000,EDATE($E53,AP$1-1))/(INDEX(요약_월별시즈널리티!$F$7:$F$18,MONTH(EDATE($E53,AP$1-1)))/100))),"")</f>
        <v>5249818.1006758334</v>
      </c>
      <c r="AQ53" cm="1">
        <f t="array" ref="AQ53">IFERROR(IF($A53="","",IF(SUMIFS(RAW_매출A!$J$2:$J$7000,RAW_매출A!$B$2:$B$7000,$A53,RAW_매출A!$A$2:$A$7000,EDATE($E53,AQ$1-1))=0,"",SUMIFS(RAW_매출A!$J$2:$J$7000,RAW_매출A!$B$2:$B$7000,$A53,RAW_매출A!$A$2:$A$7000,EDATE($E53,AQ$1-1))/(INDEX(요약_월별시즈널리티!$F$7:$F$18,MONTH(EDATE($E53,AQ$1-1)))/100))),"")</f>
        <v>5956800.7430636743</v>
      </c>
      <c r="AR53" cm="1">
        <f t="array" ref="AR53">IFERROR(IF($A53="","",IF(SUMIFS(RAW_매출A!$J$2:$J$7000,RAW_매출A!$B$2:$B$7000,$A53,RAW_매출A!$A$2:$A$7000,EDATE($E53,AR$1-1))=0,"",SUMIFS(RAW_매출A!$J$2:$J$7000,RAW_매출A!$B$2:$B$7000,$A53,RAW_매출A!$A$2:$A$7000,EDATE($E53,AR$1-1))/(INDEX(요약_월별시즈널리티!$F$7:$F$18,MONTH(EDATE($E53,AR$1-1)))/100))),"")</f>
        <v>5819310.3845408047</v>
      </c>
      <c r="AS53" cm="1">
        <f t="array" ref="AS53">IFERROR(IF($A53="","",IF(SUMIFS(RAW_매출A!$J$2:$J$7000,RAW_매출A!$B$2:$B$7000,$A53,RAW_매출A!$A$2:$A$7000,EDATE($E53,AS$1-1))=0,"",SUMIFS(RAW_매출A!$J$2:$J$7000,RAW_매출A!$B$2:$B$7000,$A53,RAW_매출A!$A$2:$A$7000,EDATE($E53,AS$1-1))/(INDEX(요약_월별시즈널리티!$F$7:$F$18,MONTH(EDATE($E53,AS$1-1)))/100))),"")</f>
        <v>5411103.4448228208</v>
      </c>
      <c r="AT53" cm="1">
        <f t="array" ref="AT53">IFERROR(IF($A53="","",IF(SUMIFS(RAW_매출A!$J$2:$J$7000,RAW_매출A!$B$2:$B$7000,$A53,RAW_매출A!$A$2:$A$7000,EDATE($E53,AT$1-1))=0,"",SUMIFS(RAW_매출A!$J$2:$J$7000,RAW_매출A!$B$2:$B$7000,$A53,RAW_매출A!$A$2:$A$7000,EDATE($E53,AT$1-1))/(INDEX(요약_월별시즈널리티!$F$7:$F$18,MONTH(EDATE($E53,AT$1-1)))/100))),"")</f>
        <v>6224544.5176234469</v>
      </c>
      <c r="AU53" cm="1">
        <f t="array" ref="AU53">IFERROR(IF($A53="","",IF(SUMIFS(RAW_매출A!$J$2:$J$7000,RAW_매출A!$B$2:$B$7000,$A53,RAW_매출A!$A$2:$A$7000,EDATE($E53,AU$1-1))=0,"",SUMIFS(RAW_매출A!$J$2:$J$7000,RAW_매출A!$B$2:$B$7000,$A53,RAW_매출A!$A$2:$A$7000,EDATE($E53,AU$1-1))/(INDEX(요약_월별시즈널리티!$F$7:$F$18,MONTH(EDATE($E53,AU$1-1)))/100))),"")</f>
        <v>5881611.4597753929</v>
      </c>
      <c r="AV53" cm="1">
        <f t="array" ref="AV53">IFERROR(IF($A53="","",IF(SUMIFS(RAW_매출A!$J$2:$J$7000,RAW_매출A!$B$2:$B$7000,$A53,RAW_매출A!$A$2:$A$7000,EDATE($E53,AV$1-1))=0,"",SUMIFS(RAW_매출A!$J$2:$J$7000,RAW_매출A!$B$2:$B$7000,$A53,RAW_매출A!$A$2:$A$7000,EDATE($E53,AV$1-1))/(INDEX(요약_월별시즈널리티!$F$7:$F$18,MONTH(EDATE($E53,AV$1-1)))/100))),"")</f>
        <v>5374456.9078338649</v>
      </c>
      <c r="AW53" cm="1">
        <f t="array" ref="AW53">IFERROR(IF($A53="","",IF(SUMIFS(RAW_매출A!$J$2:$J$7000,RAW_매출A!$B$2:$B$7000,$A53,RAW_매출A!$A$2:$A$7000,EDATE($E53,AW$1-1))=0,"",SUMIFS(RAW_매출A!$J$2:$J$7000,RAW_매출A!$B$2:$B$7000,$A53,RAW_매출A!$A$2:$A$7000,EDATE($E53,AW$1-1))/(INDEX(요약_월별시즈널리티!$F$7:$F$18,MONTH(EDATE($E53,AW$1-1)))/100))),"")</f>
        <v>5953885.5456252694</v>
      </c>
      <c r="AX53" cm="1">
        <f t="array" ref="AX53">IFERROR(IF($A53="","",IF(SUMIFS(RAW_매출A!$J$2:$J$7000,RAW_매출A!$B$2:$B$7000,$A53,RAW_매출A!$A$2:$A$7000,EDATE($E53,AX$1-1))=0,"",SUMIFS(RAW_매출A!$J$2:$J$7000,RAW_매출A!$B$2:$B$7000,$A53,RAW_매출A!$A$2:$A$7000,EDATE($E53,AX$1-1))/(INDEX(요약_월별시즈널리티!$F$7:$F$18,MONTH(EDATE($E53,AX$1-1)))/100))),"")</f>
        <v>5156358.3101229733</v>
      </c>
      <c r="AY53" cm="1">
        <f t="array" ref="AY53">IFERROR(IF($A53="","",IF(SUMIFS(RAW_매출A!$J$2:$J$7000,RAW_매출A!$B$2:$B$7000,$A53,RAW_매출A!$A$2:$A$7000,EDATE($E53,AY$1-1))=0,"",SUMIFS(RAW_매출A!$J$2:$J$7000,RAW_매출A!$B$2:$B$7000,$A53,RAW_매출A!$A$2:$A$7000,EDATE($E53,AY$1-1))/(INDEX(요약_월별시즈널리티!$F$7:$F$18,MONTH(EDATE($E53,AY$1-1)))/100))),"")</f>
        <v>5454710.233734211</v>
      </c>
      <c r="AZ53" cm="1">
        <f t="array" ref="AZ53">IFERROR(IF($A53="","",IF(SUMIFS(RAW_매출A!$J$2:$J$7000,RAW_매출A!$B$2:$B$7000,$A53,RAW_매출A!$A$2:$A$7000,EDATE($E53,AZ$1-1))=0,"",SUMIFS(RAW_매출A!$J$2:$J$7000,RAW_매출A!$B$2:$B$7000,$A53,RAW_매출A!$A$2:$A$7000,EDATE($E53,AZ$1-1))/(INDEX(요약_월별시즈널리티!$F$7:$F$18,MONTH(EDATE($E53,AZ$1-1)))/100))),"")</f>
        <v>5848119.6269777268</v>
      </c>
      <c r="BA53" cm="1">
        <f t="array" ref="BA53">IFERROR(IF($A53="","",IF(SUMIFS(RAW_매출A!$J$2:$J$7000,RAW_매출A!$B$2:$B$7000,$A53,RAW_매출A!$A$2:$A$7000,EDATE($E53,BA$1-1))=0,"",SUMIFS(RAW_매출A!$J$2:$J$7000,RAW_매출A!$B$2:$B$7000,$A53,RAW_매출A!$A$2:$A$7000,EDATE($E53,BA$1-1))/(INDEX(요약_월별시즈널리티!$F$7:$F$18,MONTH(EDATE($E53,BA$1-1)))/100))),"")</f>
        <v>6174273.1044250708</v>
      </c>
      <c r="BB53" cm="1">
        <f t="array" ref="BB53">IFERROR(IF($A53="","",IF(SUMIFS(RAW_매출A!$J$2:$J$7000,RAW_매출A!$B$2:$B$7000,$A53,RAW_매출A!$A$2:$A$7000,EDATE($E53,BB$1-1))=0,"",SUMIFS(RAW_매출A!$J$2:$J$7000,RAW_매출A!$B$2:$B$7000,$A53,RAW_매출A!$A$2:$A$7000,EDATE($E53,BB$1-1))/(INDEX(요약_월별시즈널리티!$F$7:$F$18,MONTH(EDATE($E53,BB$1-1)))/100))),"")</f>
        <v>6178368.1422486063</v>
      </c>
      <c r="BC53" cm="1">
        <f t="array" ref="BC53">IFERROR(IF($A53="","",IF(SUMIFS(RAW_매출A!$J$2:$J$7000,RAW_매출A!$B$2:$B$7000,$A53,RAW_매출A!$A$2:$A$7000,EDATE($E53,BC$1-1))=0,"",SUMIFS(RAW_매출A!$J$2:$J$7000,RAW_매출A!$B$2:$B$7000,$A53,RAW_매출A!$A$2:$A$7000,EDATE($E53,BC$1-1))/(INDEX(요약_월별시즈널리티!$F$7:$F$18,MONTH(EDATE($E53,BC$1-1)))/100))),"")</f>
        <v>6290007.6534248991</v>
      </c>
      <c r="BD53" cm="1">
        <f t="array" ref="BD53">IFERROR(IF($A53="","",IF(SUMIFS(RAW_매출A!$J$2:$J$7000,RAW_매출A!$B$2:$B$7000,$A53,RAW_매출A!$A$2:$A$7000,EDATE($E53,BD$1-1))=0,"",SUMIFS(RAW_매출A!$J$2:$J$7000,RAW_매출A!$B$2:$B$7000,$A53,RAW_매출A!$A$2:$A$7000,EDATE($E53,BD$1-1))/(INDEX(요약_월별시즈널리티!$F$7:$F$18,MONTH(EDATE($E53,BD$1-1)))/100))),"")</f>
        <v>6144310.1561572691</v>
      </c>
      <c r="BE53" t="str" cm="1">
        <f t="array" ref="BE53">IFERROR(IF($A53="","",IF(SUMIFS(RAW_매출A!$J$2:$J$7000,RAW_매출A!$B$2:$B$7000,$A53,RAW_매출A!$A$2:$A$7000,EDATE($E53,BE$1-1))=0,"",SUMIFS(RAW_매출A!$J$2:$J$7000,RAW_매출A!$B$2:$B$7000,$A53,RAW_매출A!$A$2:$A$7000,EDATE($E53,BE$1-1))/(INDEX(요약_월별시즈널리티!$F$7:$F$18,MONTH(EDATE($E53,BE$1-1)))/100))),"")</f>
        <v/>
      </c>
      <c r="BF53" t="str" cm="1">
        <f t="array" ref="BF53">IFERROR(IF($A53="","",IF(SUMIFS(RAW_매출A!$J$2:$J$7000,RAW_매출A!$B$2:$B$7000,$A53,RAW_매출A!$A$2:$A$7000,EDATE($E53,BF$1-1))=0,"",SUMIFS(RAW_매출A!$J$2:$J$7000,RAW_매출A!$B$2:$B$7000,$A53,RAW_매출A!$A$2:$A$7000,EDATE($E53,BF$1-1))/(INDEX(요약_월별시즈널리티!$F$7:$F$18,MONTH(EDATE($E53,BF$1-1)))/100))),"")</f>
        <v/>
      </c>
      <c r="BG53" t="str" cm="1">
        <f t="array" ref="BG53">IFERROR(IF($A53="","",IF(SUMIFS(RAW_매출A!$J$2:$J$7000,RAW_매출A!$B$2:$B$7000,$A53,RAW_매출A!$A$2:$A$7000,EDATE($E53,BG$1-1))=0,"",SUMIFS(RAW_매출A!$J$2:$J$7000,RAW_매출A!$B$2:$B$7000,$A53,RAW_매출A!$A$2:$A$7000,EDATE($E53,BG$1-1))/(INDEX(요약_월별시즈널리티!$F$7:$F$18,MONTH(EDATE($E53,BG$1-1)))/100))),"")</f>
        <v/>
      </c>
      <c r="BH53" t="str" cm="1">
        <f t="array" ref="BH53">IFERROR(IF($A53="","",IF(SUMIFS(RAW_매출A!$J$2:$J$7000,RAW_매출A!$B$2:$B$7000,$A53,RAW_매출A!$A$2:$A$7000,EDATE($E53,BH$1-1))=0,"",SUMIFS(RAW_매출A!$J$2:$J$7000,RAW_매출A!$B$2:$B$7000,$A53,RAW_매출A!$A$2:$A$7000,EDATE($E53,BH$1-1))/(INDEX(요약_월별시즈널리티!$F$7:$F$18,MONTH(EDATE($E53,BH$1-1)))/100))),"")</f>
        <v/>
      </c>
      <c r="BI53" t="str" cm="1">
        <f t="array" ref="BI53">IFERROR(IF($A53="","",IF(SUMIFS(RAW_매출A!$J$2:$J$7000,RAW_매출A!$B$2:$B$7000,$A53,RAW_매출A!$A$2:$A$7000,EDATE($E53,BI$1-1))=0,"",SUMIFS(RAW_매출A!$J$2:$J$7000,RAW_매출A!$B$2:$B$7000,$A53,RAW_매출A!$A$2:$A$7000,EDATE($E53,BI$1-1))/(INDEX(요약_월별시즈널리티!$F$7:$F$18,MONTH(EDATE($E53,BI$1-1)))/100))),"")</f>
        <v/>
      </c>
      <c r="BJ53" t="str" cm="1">
        <f t="array" ref="BJ53">IFERROR(IF($A53="","",IF(SUMIFS(RAW_매출A!$J$2:$J$7000,RAW_매출A!$B$2:$B$7000,$A53,RAW_매출A!$A$2:$A$7000,EDATE($E53,BJ$1-1))=0,"",SUMIFS(RAW_매출A!$J$2:$J$7000,RAW_매출A!$B$2:$B$7000,$A53,RAW_매출A!$A$2:$A$7000,EDATE($E53,BJ$1-1))/(INDEX(요약_월별시즈널리티!$F$7:$F$18,MONTH(EDATE($E53,BJ$1-1)))/100))),"")</f>
        <v/>
      </c>
      <c r="BK53" t="str" cm="1">
        <f t="array" ref="BK53">IFERROR(IF($A53="","",IF(SUMIFS(RAW_매출A!$J$2:$J$7000,RAW_매출A!$B$2:$B$7000,$A53,RAW_매출A!$A$2:$A$7000,EDATE($E53,BK$1-1))=0,"",SUMIFS(RAW_매출A!$J$2:$J$7000,RAW_매출A!$B$2:$B$7000,$A53,RAW_매출A!$A$2:$A$7000,EDATE($E53,BK$1-1))/(INDEX(요약_월별시즈널리티!$F$7:$F$18,MONTH(EDATE($E53,BK$1-1)))/100))),"")</f>
        <v/>
      </c>
      <c r="BL53" t="str" cm="1">
        <f t="array" ref="BL53">IFERROR(IF($A53="","",IF(SUMIFS(RAW_매출A!$J$2:$J$7000,RAW_매출A!$B$2:$B$7000,$A53,RAW_매출A!$A$2:$A$7000,EDATE($E53,BL$1-1))=0,"",SUMIFS(RAW_매출A!$J$2:$J$7000,RAW_매출A!$B$2:$B$7000,$A53,RAW_매출A!$A$2:$A$7000,EDATE($E53,BL$1-1))/(INDEX(요약_월별시즈널리티!$F$7:$F$18,MONTH(EDATE($E53,BL$1-1)))/100))),"")</f>
        <v/>
      </c>
      <c r="BM53" t="str" cm="1">
        <f t="array" ref="BM53">IFERROR(IF($A53="","",IF(SUMIFS(RAW_매출A!$J$2:$J$7000,RAW_매출A!$B$2:$B$7000,$A53,RAW_매출A!$A$2:$A$7000,EDATE($E53,BM$1-1))=0,"",SUMIFS(RAW_매출A!$J$2:$J$7000,RAW_매출A!$B$2:$B$7000,$A53,RAW_매출A!$A$2:$A$7000,EDATE($E53,BM$1-1))/(INDEX(요약_월별시즈널리티!$F$7:$F$18,MONTH(EDATE($E53,BM$1-1)))/100))),"")</f>
        <v/>
      </c>
      <c r="BN53" t="str" cm="1">
        <f t="array" ref="BN53">IFERROR(IF($A53="","",IF(SUMIFS(RAW_매출A!$J$2:$J$7000,RAW_매출A!$B$2:$B$7000,$A53,RAW_매출A!$A$2:$A$7000,EDATE($E53,BN$1-1))=0,"",SUMIFS(RAW_매출A!$J$2:$J$7000,RAW_매출A!$B$2:$B$7000,$A53,RAW_매출A!$A$2:$A$7000,EDATE($E53,BN$1-1))/(INDEX(요약_월별시즈널리티!$F$7:$F$18,MONTH(EDATE($E53,BN$1-1)))/100))),"")</f>
        <v/>
      </c>
    </row>
    <row r="54" spans="1:66" x14ac:dyDescent="0.3">
      <c r="A54" t="str">
        <f>세팅!A55</f>
        <v>(1043) #고대정문점</v>
      </c>
      <c r="B54" t="str">
        <f>세팅!B55</f>
        <v>150-0</v>
      </c>
      <c r="C54">
        <f t="shared" si="0"/>
        <v>0</v>
      </c>
      <c r="D54" t="str">
        <f t="shared" si="1"/>
        <v>0</v>
      </c>
      <c r="E54" s="1">
        <f>세팅!D55</f>
        <v>44713</v>
      </c>
      <c r="F54">
        <f t="shared" si="2"/>
        <v>5302938.2589463657</v>
      </c>
      <c r="G54" cm="1">
        <f t="array" ref="G54">IFERROR(IF($A54="","",IF(SUMIFS(RAW_매출A!$J$2:$J$7000,RAW_매출A!$B$2:$B$7000,$A54,RAW_매출A!$A$2:$A$7000,EDATE($E54,G$1-1))=0,"",SUMIFS(RAW_매출A!$J$2:$J$7000,RAW_매출A!$B$2:$B$7000,$A54,RAW_매출A!$A$2:$A$7000,EDATE($E54,G$1-1))/(INDEX(요약_월별시즈널리티!$F$7:$F$18,MONTH(EDATE($E54,G$1-1)))/100))),"")</f>
        <v>3007072.4266124368</v>
      </c>
      <c r="H54" cm="1">
        <f t="array" ref="H54">IFERROR(IF($A54="","",IF(SUMIFS(RAW_매출A!$J$2:$J$7000,RAW_매출A!$B$2:$B$7000,$A54,RAW_매출A!$A$2:$A$7000,EDATE($E54,H$1-1))=0,"",SUMIFS(RAW_매출A!$J$2:$J$7000,RAW_매출A!$B$2:$B$7000,$A54,RAW_매출A!$A$2:$A$7000,EDATE($E54,H$1-1))/(INDEX(요약_월별시즈널리티!$F$7:$F$18,MONTH(EDATE($E54,H$1-1)))/100))),"")</f>
        <v>4359236.6056669345</v>
      </c>
      <c r="I54" cm="1">
        <f t="array" ref="I54">IFERROR(IF($A54="","",IF(SUMIFS(RAW_매출A!$J$2:$J$7000,RAW_매출A!$B$2:$B$7000,$A54,RAW_매출A!$A$2:$A$7000,EDATE($E54,I$1-1))=0,"",SUMIFS(RAW_매출A!$J$2:$J$7000,RAW_매출A!$B$2:$B$7000,$A54,RAW_매출A!$A$2:$A$7000,EDATE($E54,I$1-1))/(INDEX(요약_월별시즈널리티!$F$7:$F$18,MONTH(EDATE($E54,I$1-1)))/100))),"")</f>
        <v>5121063.1139269043</v>
      </c>
      <c r="J54" s="28" cm="1">
        <f t="array" ref="J54">IFERROR(IF($A54="","",IF(SUMIFS(RAW_매출A!$J$2:$J$7000,RAW_매출A!$B$2:$B$7000,$A54,RAW_매출A!$A$2:$A$7000,EDATE($E54,J$1-1))=0,"",SUMIFS(RAW_매출A!$J$2:$J$7000,RAW_매출A!$B$2:$B$7000,$A54,RAW_매출A!$A$2:$A$7000,EDATE($E54,J$1-1))/(INDEX(요약_월별시즈널리티!$F$7:$F$18,MONTH(EDATE($E54,J$1-1)))/100))),"")</f>
        <v>5267190.7655475214</v>
      </c>
      <c r="K54" s="28" cm="1">
        <f t="array" ref="K54">IFERROR(IF($A54="","",IF(SUMIFS(RAW_매출A!$J$2:$J$7000,RAW_매출A!$B$2:$B$7000,$A54,RAW_매출A!$A$2:$A$7000,EDATE($E54,K$1-1))=0,"",SUMIFS(RAW_매출A!$J$2:$J$7000,RAW_매출A!$B$2:$B$7000,$A54,RAW_매출A!$A$2:$A$7000,EDATE($E54,K$1-1))/(INDEX(요약_월별시즈널리티!$F$7:$F$18,MONTH(EDATE($E54,K$1-1)))/100))),"")</f>
        <v>4913725.8975331262</v>
      </c>
      <c r="L54" s="28" cm="1">
        <f t="array" ref="L54">IFERROR(IF($A54="","",IF(SUMIFS(RAW_매출A!$J$2:$J$7000,RAW_매출A!$B$2:$B$7000,$A54,RAW_매출A!$A$2:$A$7000,EDATE($E54,L$1-1))=0,"",SUMIFS(RAW_매출A!$J$2:$J$7000,RAW_매출A!$B$2:$B$7000,$A54,RAW_매출A!$A$2:$A$7000,EDATE($E54,L$1-1))/(INDEX(요약_월별시즈널리티!$F$7:$F$18,MONTH(EDATE($E54,L$1-1)))/100))),"")</f>
        <v>4952910.7858324861</v>
      </c>
      <c r="M54" s="28" cm="1">
        <f t="array" ref="M54">IFERROR(IF($A54="","",IF(SUMIFS(RAW_매출A!$J$2:$J$7000,RAW_매출A!$B$2:$B$7000,$A54,RAW_매출A!$A$2:$A$7000,EDATE($E54,M$1-1))=0,"",SUMIFS(RAW_매출A!$J$2:$J$7000,RAW_매출A!$B$2:$B$7000,$A54,RAW_매출A!$A$2:$A$7000,EDATE($E54,M$1-1))/(INDEX(요약_월별시즈널리티!$F$7:$F$18,MONTH(EDATE($E54,M$1-1)))/100))),"")</f>
        <v>5118170.6620573271</v>
      </c>
      <c r="N54" s="28" cm="1">
        <f t="array" ref="N54">IFERROR(IF($A54="","",IF(SUMIFS(RAW_매출A!$J$2:$J$7000,RAW_매출A!$B$2:$B$7000,$A54,RAW_매출A!$A$2:$A$7000,EDATE($E54,N$1-1))=0,"",SUMIFS(RAW_매출A!$J$2:$J$7000,RAW_매출A!$B$2:$B$7000,$A54,RAW_매출A!$A$2:$A$7000,EDATE($E54,N$1-1))/(INDEX(요약_월별시즈널리티!$F$7:$F$18,MONTH(EDATE($E54,N$1-1)))/100))),"")</f>
        <v>5533321.4070292301</v>
      </c>
      <c r="O54" s="28" cm="1">
        <f t="array" ref="O54">IFERROR(IF($A54="","",IF(SUMIFS(RAW_매출A!$J$2:$J$7000,RAW_매출A!$B$2:$B$7000,$A54,RAW_매출A!$A$2:$A$7000,EDATE($E54,O$1-1))=0,"",SUMIFS(RAW_매출A!$J$2:$J$7000,RAW_매출A!$B$2:$B$7000,$A54,RAW_매출A!$A$2:$A$7000,EDATE($E54,O$1-1))/(INDEX(요약_월별시즈널리티!$F$7:$F$18,MONTH(EDATE($E54,O$1-1)))/100))),"")</f>
        <v>6032310.0356785012</v>
      </c>
      <c r="P54" cm="1">
        <f t="array" ref="P54">IFERROR(IF($A54="","",IF(SUMIFS(RAW_매출A!$J$2:$J$7000,RAW_매출A!$B$2:$B$7000,$A54,RAW_매출A!$A$2:$A$7000,EDATE($E54,P$1-1))=0,"",SUMIFS(RAW_매출A!$J$2:$J$7000,RAW_매출A!$B$2:$B$7000,$A54,RAW_매출A!$A$2:$A$7000,EDATE($E54,P$1-1))/(INDEX(요약_월별시즈널리티!$F$7:$F$18,MONTH(EDATE($E54,P$1-1)))/100))),"")</f>
        <v>5565926.6364786876</v>
      </c>
      <c r="Q54" cm="1">
        <f t="array" ref="Q54">IFERROR(IF($A54="","",IF(SUMIFS(RAW_매출A!$J$2:$J$7000,RAW_매출A!$B$2:$B$7000,$A54,RAW_매출A!$A$2:$A$7000,EDATE($E54,Q$1-1))=0,"",SUMIFS(RAW_매출A!$J$2:$J$7000,RAW_매출A!$B$2:$B$7000,$A54,RAW_매출A!$A$2:$A$7000,EDATE($E54,Q$1-1))/(INDEX(요약_월별시즈널리티!$F$7:$F$18,MONTH(EDATE($E54,Q$1-1)))/100))),"")</f>
        <v>6144668.6306678392</v>
      </c>
      <c r="R54" cm="1">
        <f t="array" ref="R54">IFERROR(IF($A54="","",IF(SUMIFS(RAW_매출A!$J$2:$J$7000,RAW_매출A!$B$2:$B$7000,$A54,RAW_매출A!$A$2:$A$7000,EDATE($E54,R$1-1))=0,"",SUMIFS(RAW_매출A!$J$2:$J$7000,RAW_매출A!$B$2:$B$7000,$A54,RAW_매출A!$A$2:$A$7000,EDATE($E54,R$1-1))/(INDEX(요약_월별시즈널리티!$F$7:$F$18,MONTH(EDATE($E54,R$1-1)))/100))),"")</f>
        <v>6782771.2181195682</v>
      </c>
      <c r="S54" cm="1">
        <f t="array" ref="S54">IFERROR(IF($A54="","",IF(SUMIFS(RAW_매출A!$J$2:$J$7000,RAW_매출A!$B$2:$B$7000,$A54,RAW_매출A!$A$2:$A$7000,EDATE($E54,S$1-1))=0,"",SUMIFS(RAW_매출A!$J$2:$J$7000,RAW_매출A!$B$2:$B$7000,$A54,RAW_매출A!$A$2:$A$7000,EDATE($E54,S$1-1))/(INDEX(요약_월별시즈널리티!$F$7:$F$18,MONTH(EDATE($E54,S$1-1)))/100))),"")</f>
        <v>6781039.240222862</v>
      </c>
      <c r="T54" cm="1">
        <f t="array" ref="T54">IFERROR(IF($A54="","",IF(SUMIFS(RAW_매출A!$J$2:$J$7000,RAW_매출A!$B$2:$B$7000,$A54,RAW_매출A!$A$2:$A$7000,EDATE($E54,T$1-1))=0,"",SUMIFS(RAW_매출A!$J$2:$J$7000,RAW_매출A!$B$2:$B$7000,$A54,RAW_매출A!$A$2:$A$7000,EDATE($E54,T$1-1))/(INDEX(요약_월별시즈널리티!$F$7:$F$18,MONTH(EDATE($E54,T$1-1)))/100))),"")</f>
        <v>6747116.0977602014</v>
      </c>
      <c r="U54" cm="1">
        <f t="array" ref="U54">IFERROR(IF($A54="","",IF(SUMIFS(RAW_매출A!$J$2:$J$7000,RAW_매출A!$B$2:$B$7000,$A54,RAW_매출A!$A$2:$A$7000,EDATE($E54,U$1-1))=0,"",SUMIFS(RAW_매출A!$J$2:$J$7000,RAW_매출A!$B$2:$B$7000,$A54,RAW_매출A!$A$2:$A$7000,EDATE($E54,U$1-1))/(INDEX(요약_월별시즈널리티!$F$7:$F$18,MONTH(EDATE($E54,U$1-1)))/100))),"")</f>
        <v>6354682.9043832719</v>
      </c>
      <c r="V54" cm="1">
        <f t="array" ref="V54">IFERROR(IF($A54="","",IF(SUMIFS(RAW_매출A!$J$2:$J$7000,RAW_매출A!$B$2:$B$7000,$A54,RAW_매출A!$A$2:$A$7000,EDATE($E54,V$1-1))=0,"",SUMIFS(RAW_매출A!$J$2:$J$7000,RAW_매출A!$B$2:$B$7000,$A54,RAW_매출A!$A$2:$A$7000,EDATE($E54,V$1-1))/(INDEX(요약_월별시즈널리티!$F$7:$F$18,MONTH(EDATE($E54,V$1-1)))/100))),"")</f>
        <v>7022491.5514714085</v>
      </c>
      <c r="W54" cm="1">
        <f t="array" ref="W54">IFERROR(IF($A54="","",IF(SUMIFS(RAW_매출A!$J$2:$J$7000,RAW_매출A!$B$2:$B$7000,$A54,RAW_매출A!$A$2:$A$7000,EDATE($E54,W$1-1))=0,"",SUMIFS(RAW_매출A!$J$2:$J$7000,RAW_매출A!$B$2:$B$7000,$A54,RAW_매출A!$A$2:$A$7000,EDATE($E54,W$1-1))/(INDEX(요약_월별시즈널리티!$F$7:$F$18,MONTH(EDATE($E54,W$1-1)))/100))),"")</f>
        <v>6513455.1105116932</v>
      </c>
      <c r="X54" cm="1">
        <f t="array" ref="X54">IFERROR(IF($A54="","",IF(SUMIFS(RAW_매출A!$J$2:$J$7000,RAW_매출A!$B$2:$B$7000,$A54,RAW_매출A!$A$2:$A$7000,EDATE($E54,X$1-1))=0,"",SUMIFS(RAW_매출A!$J$2:$J$7000,RAW_매출A!$B$2:$B$7000,$A54,RAW_매출A!$A$2:$A$7000,EDATE($E54,X$1-1))/(INDEX(요약_월별시즈널리티!$F$7:$F$18,MONTH(EDATE($E54,X$1-1)))/100))),"")</f>
        <v>6847697.3964518094</v>
      </c>
      <c r="Y54" cm="1">
        <f t="array" ref="Y54">IFERROR(IF($A54="","",IF(SUMIFS(RAW_매출A!$J$2:$J$7000,RAW_매출A!$B$2:$B$7000,$A54,RAW_매출A!$A$2:$A$7000,EDATE($E54,Y$1-1))=0,"",SUMIFS(RAW_매출A!$J$2:$J$7000,RAW_매출A!$B$2:$B$7000,$A54,RAW_매출A!$A$2:$A$7000,EDATE($E54,Y$1-1))/(INDEX(요약_월별시즈널리티!$F$7:$F$18,MONTH(EDATE($E54,Y$1-1)))/100))),"")</f>
        <v>7389890.5542463325</v>
      </c>
      <c r="Z54" cm="1">
        <f t="array" ref="Z54">IFERROR(IF($A54="","",IF(SUMIFS(RAW_매출A!$J$2:$J$7000,RAW_매출A!$B$2:$B$7000,$A54,RAW_매출A!$A$2:$A$7000,EDATE($E54,Z$1-1))=0,"",SUMIFS(RAW_매출A!$J$2:$J$7000,RAW_매출A!$B$2:$B$7000,$A54,RAW_매출A!$A$2:$A$7000,EDATE($E54,Z$1-1))/(INDEX(요약_월별시즈널리티!$F$7:$F$18,MONTH(EDATE($E54,Z$1-1)))/100))),"")</f>
        <v>6776874.1499260264</v>
      </c>
      <c r="AA54" cm="1">
        <f t="array" ref="AA54">IFERROR(IF($A54="","",IF(SUMIFS(RAW_매출A!$J$2:$J$7000,RAW_매출A!$B$2:$B$7000,$A54,RAW_매출A!$A$2:$A$7000,EDATE($E54,AA$1-1))=0,"",SUMIFS(RAW_매출A!$J$2:$J$7000,RAW_매출A!$B$2:$B$7000,$A54,RAW_매출A!$A$2:$A$7000,EDATE($E54,AA$1-1))/(INDEX(요약_월별시즈널리티!$F$7:$F$18,MONTH(EDATE($E54,AA$1-1)))/100))),"")</f>
        <v>8078988.773518797</v>
      </c>
      <c r="AB54" cm="1">
        <f t="array" ref="AB54">IFERROR(IF($A54="","",IF(SUMIFS(RAW_매출A!$J$2:$J$7000,RAW_매출A!$B$2:$B$7000,$A54,RAW_매출A!$A$2:$A$7000,EDATE($E54,AB$1-1))=0,"",SUMIFS(RAW_매출A!$J$2:$J$7000,RAW_매출A!$B$2:$B$7000,$A54,RAW_매출A!$A$2:$A$7000,EDATE($E54,AB$1-1))/(INDEX(요약_월별시즈널리티!$F$7:$F$18,MONTH(EDATE($E54,AB$1-1)))/100))),"")</f>
        <v>8371273.0377065511</v>
      </c>
      <c r="AC54" cm="1">
        <f t="array" ref="AC54">IFERROR(IF($A54="","",IF(SUMIFS(RAW_매출A!$J$2:$J$7000,RAW_매출A!$B$2:$B$7000,$A54,RAW_매출A!$A$2:$A$7000,EDATE($E54,AC$1-1))=0,"",SUMIFS(RAW_매출A!$J$2:$J$7000,RAW_매출A!$B$2:$B$7000,$A54,RAW_매출A!$A$2:$A$7000,EDATE($E54,AC$1-1))/(INDEX(요약_월별시즈널리티!$F$7:$F$18,MONTH(EDATE($E54,AC$1-1)))/100))),"")</f>
        <v>7415902.9122358141</v>
      </c>
      <c r="AD54" cm="1">
        <f t="array" ref="AD54">IFERROR(IF($A54="","",IF(SUMIFS(RAW_매출A!$J$2:$J$7000,RAW_매출A!$B$2:$B$7000,$A54,RAW_매출A!$A$2:$A$7000,EDATE($E54,AD$1-1))=0,"",SUMIFS(RAW_매출A!$J$2:$J$7000,RAW_매출A!$B$2:$B$7000,$A54,RAW_매출A!$A$2:$A$7000,EDATE($E54,AD$1-1))/(INDEX(요약_월별시즈널리티!$F$7:$F$18,MONTH(EDATE($E54,AD$1-1)))/100))),"")</f>
        <v>7446261.9214535626</v>
      </c>
      <c r="AE54" cm="1">
        <f t="array" ref="AE54">IFERROR(IF($A54="","",IF(SUMIFS(RAW_매출A!$J$2:$J$7000,RAW_매출A!$B$2:$B$7000,$A54,RAW_매출A!$A$2:$A$7000,EDATE($E54,AE$1-1))=0,"",SUMIFS(RAW_매출A!$J$2:$J$7000,RAW_매출A!$B$2:$B$7000,$A54,RAW_매출A!$A$2:$A$7000,EDATE($E54,AE$1-1))/(INDEX(요약_월별시즈널리티!$F$7:$F$18,MONTH(EDATE($E54,AE$1-1)))/100))),"")</f>
        <v>7653046.5603908636</v>
      </c>
      <c r="AF54" cm="1">
        <f t="array" ref="AF54">IFERROR(IF($A54="","",IF(SUMIFS(RAW_매출A!$J$2:$J$7000,RAW_매출A!$B$2:$B$7000,$A54,RAW_매출A!$A$2:$A$7000,EDATE($E54,AF$1-1))=0,"",SUMIFS(RAW_매출A!$J$2:$J$7000,RAW_매출A!$B$2:$B$7000,$A54,RAW_매출A!$A$2:$A$7000,EDATE($E54,AF$1-1))/(INDEX(요약_월별시즈널리티!$F$7:$F$18,MONTH(EDATE($E54,AF$1-1)))/100))),"")</f>
        <v>7956713.2869479004</v>
      </c>
      <c r="AG54" cm="1">
        <f t="array" ref="AG54">IFERROR(IF($A54="","",IF(SUMIFS(RAW_매출A!$J$2:$J$7000,RAW_매출A!$B$2:$B$7000,$A54,RAW_매출A!$A$2:$A$7000,EDATE($E54,AG$1-1))=0,"",SUMIFS(RAW_매출A!$J$2:$J$7000,RAW_매출A!$B$2:$B$7000,$A54,RAW_매출A!$A$2:$A$7000,EDATE($E54,AG$1-1))/(INDEX(요약_월별시즈널리티!$F$7:$F$18,MONTH(EDATE($E54,AG$1-1)))/100))),"")</f>
        <v>7326879.3707739878</v>
      </c>
      <c r="AH54" cm="1">
        <f t="array" ref="AH54">IFERROR(IF($A54="","",IF(SUMIFS(RAW_매출A!$J$2:$J$7000,RAW_매출A!$B$2:$B$7000,$A54,RAW_매출A!$A$2:$A$7000,EDATE($E54,AH$1-1))=0,"",SUMIFS(RAW_매출A!$J$2:$J$7000,RAW_매출A!$B$2:$B$7000,$A54,RAW_매출A!$A$2:$A$7000,EDATE($E54,AH$1-1))/(INDEX(요약_월별시즈널리티!$F$7:$F$18,MONTH(EDATE($E54,AH$1-1)))/100))),"")</f>
        <v>7947098.9146520253</v>
      </c>
      <c r="AI54" cm="1">
        <f t="array" ref="AI54">IFERROR(IF($A54="","",IF(SUMIFS(RAW_매출A!$J$2:$J$7000,RAW_매출A!$B$2:$B$7000,$A54,RAW_매출A!$A$2:$A$7000,EDATE($E54,AI$1-1))=0,"",SUMIFS(RAW_매출A!$J$2:$J$7000,RAW_매출A!$B$2:$B$7000,$A54,RAW_매출A!$A$2:$A$7000,EDATE($E54,AI$1-1))/(INDEX(요약_월별시즈널리티!$F$7:$F$18,MONTH(EDATE($E54,AI$1-1)))/100))),"")</f>
        <v>7314703.8651411263</v>
      </c>
      <c r="AJ54" cm="1">
        <f t="array" ref="AJ54">IFERROR(IF($A54="","",IF(SUMIFS(RAW_매출A!$J$2:$J$7000,RAW_매출A!$B$2:$B$7000,$A54,RAW_매출A!$A$2:$A$7000,EDATE($E54,AJ$1-1))=0,"",SUMIFS(RAW_매출A!$J$2:$J$7000,RAW_매출A!$B$2:$B$7000,$A54,RAW_매출A!$A$2:$A$7000,EDATE($E54,AJ$1-1))/(INDEX(요약_월별시즈널리티!$F$7:$F$18,MONTH(EDATE($E54,AJ$1-1)))/100))),"")</f>
        <v>7672958.4109162372</v>
      </c>
      <c r="AK54" cm="1">
        <f t="array" ref="AK54">IFERROR(IF($A54="","",IF(SUMIFS(RAW_매출A!$J$2:$J$7000,RAW_매출A!$B$2:$B$7000,$A54,RAW_매출A!$A$2:$A$7000,EDATE($E54,AK$1-1))=0,"",SUMIFS(RAW_매출A!$J$2:$J$7000,RAW_매출A!$B$2:$B$7000,$A54,RAW_매출A!$A$2:$A$7000,EDATE($E54,AK$1-1))/(INDEX(요약_월별시즈널리티!$F$7:$F$18,MONTH(EDATE($E54,AK$1-1)))/100))),"")</f>
        <v>8269087.1176309939</v>
      </c>
      <c r="AL54" cm="1">
        <f t="array" ref="AL54">IFERROR(IF($A54="","",IF(SUMIFS(RAW_매출A!$J$2:$J$7000,RAW_매출A!$B$2:$B$7000,$A54,RAW_매출A!$A$2:$A$7000,EDATE($E54,AL$1-1))=0,"",SUMIFS(RAW_매출A!$J$2:$J$7000,RAW_매출A!$B$2:$B$7000,$A54,RAW_매출A!$A$2:$A$7000,EDATE($E54,AL$1-1))/(INDEX(요약_월별시즈널리티!$F$7:$F$18,MONTH(EDATE($E54,AL$1-1)))/100))),"")</f>
        <v>6983398.7527692849</v>
      </c>
      <c r="AM54" cm="1">
        <f t="array" ref="AM54">IFERROR(IF($A54="","",IF(SUMIFS(RAW_매출A!$J$2:$J$7000,RAW_매출A!$B$2:$B$7000,$A54,RAW_매출A!$A$2:$A$7000,EDATE($E54,AM$1-1))=0,"",SUMIFS(RAW_매출A!$J$2:$J$7000,RAW_매출A!$B$2:$B$7000,$A54,RAW_매출A!$A$2:$A$7000,EDATE($E54,AM$1-1))/(INDEX(요약_월별시즈널리티!$F$7:$F$18,MONTH(EDATE($E54,AM$1-1)))/100))),"")</f>
        <v>7649448.4355470398</v>
      </c>
      <c r="AN54" cm="1">
        <f t="array" ref="AN54">IFERROR(IF($A54="","",IF(SUMIFS(RAW_매출A!$J$2:$J$7000,RAW_매출A!$B$2:$B$7000,$A54,RAW_매출A!$A$2:$A$7000,EDATE($E54,AN$1-1))=0,"",SUMIFS(RAW_매출A!$J$2:$J$7000,RAW_매출A!$B$2:$B$7000,$A54,RAW_매출A!$A$2:$A$7000,EDATE($E54,AN$1-1))/(INDEX(요약_월별시즈널리티!$F$7:$F$18,MONTH(EDATE($E54,AN$1-1)))/100))),"")</f>
        <v>8159328.3967187013</v>
      </c>
      <c r="AO54" cm="1">
        <f t="array" ref="AO54">IFERROR(IF($A54="","",IF(SUMIFS(RAW_매출A!$J$2:$J$7000,RAW_매출A!$B$2:$B$7000,$A54,RAW_매출A!$A$2:$A$7000,EDATE($E54,AO$1-1))=0,"",SUMIFS(RAW_매출A!$J$2:$J$7000,RAW_매출A!$B$2:$B$7000,$A54,RAW_매출A!$A$2:$A$7000,EDATE($E54,AO$1-1))/(INDEX(요약_월별시즈널리티!$F$7:$F$18,MONTH(EDATE($E54,AO$1-1)))/100))),"")</f>
        <v>8099406.1056073559</v>
      </c>
      <c r="AP54" cm="1">
        <f t="array" ref="AP54">IFERROR(IF($A54="","",IF(SUMIFS(RAW_매출A!$J$2:$J$7000,RAW_매출A!$B$2:$B$7000,$A54,RAW_매출A!$A$2:$A$7000,EDATE($E54,AP$1-1))=0,"",SUMIFS(RAW_매출A!$J$2:$J$7000,RAW_매출A!$B$2:$B$7000,$A54,RAW_매출A!$A$2:$A$7000,EDATE($E54,AP$1-1))/(INDEX(요약_월별시즈널리티!$F$7:$F$18,MONTH(EDATE($E54,AP$1-1)))/100))),"")</f>
        <v>8068069.7300794618</v>
      </c>
      <c r="AQ54" cm="1">
        <f t="array" ref="AQ54">IFERROR(IF($A54="","",IF(SUMIFS(RAW_매출A!$J$2:$J$7000,RAW_매출A!$B$2:$B$7000,$A54,RAW_매출A!$A$2:$A$7000,EDATE($E54,AQ$1-1))=0,"",SUMIFS(RAW_매출A!$J$2:$J$7000,RAW_매출A!$B$2:$B$7000,$A54,RAW_매출A!$A$2:$A$7000,EDATE($E54,AQ$1-1))/(INDEX(요약_월별시즈널리티!$F$7:$F$18,MONTH(EDATE($E54,AQ$1-1)))/100))),"")</f>
        <v>7742320.5584256696</v>
      </c>
      <c r="AR54" cm="1">
        <f t="array" ref="AR54">IFERROR(IF($A54="","",IF(SUMIFS(RAW_매출A!$J$2:$J$7000,RAW_매출A!$B$2:$B$7000,$A54,RAW_매출A!$A$2:$A$7000,EDATE($E54,AR$1-1))=0,"",SUMIFS(RAW_매출A!$J$2:$J$7000,RAW_매출A!$B$2:$B$7000,$A54,RAW_매출A!$A$2:$A$7000,EDATE($E54,AR$1-1))/(INDEX(요약_월별시즈널리티!$F$7:$F$18,MONTH(EDATE($E54,AR$1-1)))/100))),"")</f>
        <v>7031815.9882361311</v>
      </c>
      <c r="AS54" cm="1">
        <f t="array" ref="AS54">IFERROR(IF($A54="","",IF(SUMIFS(RAW_매출A!$J$2:$J$7000,RAW_매출A!$B$2:$B$7000,$A54,RAW_매출A!$A$2:$A$7000,EDATE($E54,AS$1-1))=0,"",SUMIFS(RAW_매출A!$J$2:$J$7000,RAW_매출A!$B$2:$B$7000,$A54,RAW_매출A!$A$2:$A$7000,EDATE($E54,AS$1-1))/(INDEX(요약_월별시즈널리티!$F$7:$F$18,MONTH(EDATE($E54,AS$1-1)))/100))),"")</f>
        <v>7278420.4609451219</v>
      </c>
      <c r="AT54" cm="1">
        <f t="array" ref="AT54">IFERROR(IF($A54="","",IF(SUMIFS(RAW_매출A!$J$2:$J$7000,RAW_매출A!$B$2:$B$7000,$A54,RAW_매출A!$A$2:$A$7000,EDATE($E54,AT$1-1))=0,"",SUMIFS(RAW_매출A!$J$2:$J$7000,RAW_매출A!$B$2:$B$7000,$A54,RAW_매출A!$A$2:$A$7000,EDATE($E54,AT$1-1))/(INDEX(요약_월별시즈널리티!$F$7:$F$18,MONTH(EDATE($E54,AT$1-1)))/100))),"")</f>
        <v>7283678.7743127402</v>
      </c>
      <c r="AU54" cm="1">
        <f t="array" ref="AU54">IFERROR(IF($A54="","",IF(SUMIFS(RAW_매출A!$J$2:$J$7000,RAW_매출A!$B$2:$B$7000,$A54,RAW_매출A!$A$2:$A$7000,EDATE($E54,AU$1-1))=0,"",SUMIFS(RAW_매출A!$J$2:$J$7000,RAW_매출A!$B$2:$B$7000,$A54,RAW_매출A!$A$2:$A$7000,EDATE($E54,AU$1-1))/(INDEX(요약_월별시즈널리티!$F$7:$F$18,MONTH(EDATE($E54,AU$1-1)))/100))),"")</f>
        <v>7949716.4281385234</v>
      </c>
      <c r="AV54" cm="1">
        <f t="array" ref="AV54">IFERROR(IF($A54="","",IF(SUMIFS(RAW_매출A!$J$2:$J$7000,RAW_매출A!$B$2:$B$7000,$A54,RAW_매출A!$A$2:$A$7000,EDATE($E54,AV$1-1))=0,"",SUMIFS(RAW_매출A!$J$2:$J$7000,RAW_매출A!$B$2:$B$7000,$A54,RAW_매출A!$A$2:$A$7000,EDATE($E54,AV$1-1))/(INDEX(요약_월별시즈널리티!$F$7:$F$18,MONTH(EDATE($E54,AV$1-1)))/100))),"")</f>
        <v>6262657.2615469173</v>
      </c>
      <c r="AW54" cm="1">
        <f t="array" ref="AW54">IFERROR(IF($A54="","",IF(SUMIFS(RAW_매출A!$J$2:$J$7000,RAW_매출A!$B$2:$B$7000,$A54,RAW_매출A!$A$2:$A$7000,EDATE($E54,AW$1-1))=0,"",SUMIFS(RAW_매출A!$J$2:$J$7000,RAW_매출A!$B$2:$B$7000,$A54,RAW_매출A!$A$2:$A$7000,EDATE($E54,AW$1-1))/(INDEX(요약_월별시즈널리티!$F$7:$F$18,MONTH(EDATE($E54,AW$1-1)))/100))),"")</f>
        <v>6108755.9302660096</v>
      </c>
      <c r="AX54" cm="1">
        <f t="array" ref="AX54">IFERROR(IF($A54="","",IF(SUMIFS(RAW_매출A!$J$2:$J$7000,RAW_매출A!$B$2:$B$7000,$A54,RAW_매출A!$A$2:$A$7000,EDATE($E54,AX$1-1))=0,"",SUMIFS(RAW_매출A!$J$2:$J$7000,RAW_매출A!$B$2:$B$7000,$A54,RAW_매출A!$A$2:$A$7000,EDATE($E54,AX$1-1))/(INDEX(요약_월별시즈널리티!$F$7:$F$18,MONTH(EDATE($E54,AX$1-1)))/100))),"")</f>
        <v>6409040.6498407237</v>
      </c>
      <c r="AY54" cm="1">
        <f t="array" ref="AY54">IFERROR(IF($A54="","",IF(SUMIFS(RAW_매출A!$J$2:$J$7000,RAW_매출A!$B$2:$B$7000,$A54,RAW_매출A!$A$2:$A$7000,EDATE($E54,AY$1-1))=0,"",SUMIFS(RAW_매출A!$J$2:$J$7000,RAW_매출A!$B$2:$B$7000,$A54,RAW_매출A!$A$2:$A$7000,EDATE($E54,AY$1-1))/(INDEX(요약_월별시즈널리티!$F$7:$F$18,MONTH(EDATE($E54,AY$1-1)))/100))),"")</f>
        <v>5670845.9981978899</v>
      </c>
      <c r="AZ54" cm="1">
        <f t="array" ref="AZ54">IFERROR(IF($A54="","",IF(SUMIFS(RAW_매출A!$J$2:$J$7000,RAW_매출A!$B$2:$B$7000,$A54,RAW_매출A!$A$2:$A$7000,EDATE($E54,AZ$1-1))=0,"",SUMIFS(RAW_매출A!$J$2:$J$7000,RAW_매출A!$B$2:$B$7000,$A54,RAW_매출A!$A$2:$A$7000,EDATE($E54,AZ$1-1))/(INDEX(요약_월별시즈널리티!$F$7:$F$18,MONTH(EDATE($E54,AZ$1-1)))/100))),"")</f>
        <v>6505511.8594372543</v>
      </c>
      <c r="BA54" cm="1">
        <f t="array" ref="BA54">IFERROR(IF($A54="","",IF(SUMIFS(RAW_매출A!$J$2:$J$7000,RAW_매출A!$B$2:$B$7000,$A54,RAW_매출A!$A$2:$A$7000,EDATE($E54,BA$1-1))=0,"",SUMIFS(RAW_매출A!$J$2:$J$7000,RAW_매출A!$B$2:$B$7000,$A54,RAW_매출A!$A$2:$A$7000,EDATE($E54,BA$1-1))/(INDEX(요약_월별시즈널리티!$F$7:$F$18,MONTH(EDATE($E54,BA$1-1)))/100))),"")</f>
        <v>6282223.1561054485</v>
      </c>
      <c r="BB54" cm="1">
        <f t="array" ref="BB54">IFERROR(IF($A54="","",IF(SUMIFS(RAW_매출A!$J$2:$J$7000,RAW_매출A!$B$2:$B$7000,$A54,RAW_매출A!$A$2:$A$7000,EDATE($E54,BB$1-1))=0,"",SUMIFS(RAW_매출A!$J$2:$J$7000,RAW_매출A!$B$2:$B$7000,$A54,RAW_매출A!$A$2:$A$7000,EDATE($E54,BB$1-1))/(INDEX(요약_월별시즈널리티!$F$7:$F$18,MONTH(EDATE($E54,BB$1-1)))/100))),"")</f>
        <v>6165281.6510902494</v>
      </c>
      <c r="BC54" cm="1">
        <f t="array" ref="BC54">IFERROR(IF($A54="","",IF(SUMIFS(RAW_매출A!$J$2:$J$7000,RAW_매출A!$B$2:$B$7000,$A54,RAW_매출A!$A$2:$A$7000,EDATE($E54,BC$1-1))=0,"",SUMIFS(RAW_매출A!$J$2:$J$7000,RAW_매출A!$B$2:$B$7000,$A54,RAW_매출A!$A$2:$A$7000,EDATE($E54,BC$1-1))/(INDEX(요약_월별시즈널리티!$F$7:$F$18,MONTH(EDATE($E54,BC$1-1)))/100))),"")</f>
        <v>5896792.7429049276</v>
      </c>
      <c r="BD54" t="str" cm="1">
        <f t="array" ref="BD54">IFERROR(IF($A54="","",IF(SUMIFS(RAW_매출A!$J$2:$J$7000,RAW_매출A!$B$2:$B$7000,$A54,RAW_매출A!$A$2:$A$7000,EDATE($E54,BD$1-1))=0,"",SUMIFS(RAW_매출A!$J$2:$J$7000,RAW_매출A!$B$2:$B$7000,$A54,RAW_매출A!$A$2:$A$7000,EDATE($E54,BD$1-1))/(INDEX(요약_월별시즈널리티!$F$7:$F$18,MONTH(EDATE($E54,BD$1-1)))/100))),"")</f>
        <v/>
      </c>
      <c r="BE54" t="str" cm="1">
        <f t="array" ref="BE54">IFERROR(IF($A54="","",IF(SUMIFS(RAW_매출A!$J$2:$J$7000,RAW_매출A!$B$2:$B$7000,$A54,RAW_매출A!$A$2:$A$7000,EDATE($E54,BE$1-1))=0,"",SUMIFS(RAW_매출A!$J$2:$J$7000,RAW_매출A!$B$2:$B$7000,$A54,RAW_매출A!$A$2:$A$7000,EDATE($E54,BE$1-1))/(INDEX(요약_월별시즈널리티!$F$7:$F$18,MONTH(EDATE($E54,BE$1-1)))/100))),"")</f>
        <v/>
      </c>
      <c r="BF54" t="str" cm="1">
        <f t="array" ref="BF54">IFERROR(IF($A54="","",IF(SUMIFS(RAW_매출A!$J$2:$J$7000,RAW_매출A!$B$2:$B$7000,$A54,RAW_매출A!$A$2:$A$7000,EDATE($E54,BF$1-1))=0,"",SUMIFS(RAW_매출A!$J$2:$J$7000,RAW_매출A!$B$2:$B$7000,$A54,RAW_매출A!$A$2:$A$7000,EDATE($E54,BF$1-1))/(INDEX(요약_월별시즈널리티!$F$7:$F$18,MONTH(EDATE($E54,BF$1-1)))/100))),"")</f>
        <v/>
      </c>
      <c r="BG54" t="str" cm="1">
        <f t="array" ref="BG54">IFERROR(IF($A54="","",IF(SUMIFS(RAW_매출A!$J$2:$J$7000,RAW_매출A!$B$2:$B$7000,$A54,RAW_매출A!$A$2:$A$7000,EDATE($E54,BG$1-1))=0,"",SUMIFS(RAW_매출A!$J$2:$J$7000,RAW_매출A!$B$2:$B$7000,$A54,RAW_매출A!$A$2:$A$7000,EDATE($E54,BG$1-1))/(INDEX(요약_월별시즈널리티!$F$7:$F$18,MONTH(EDATE($E54,BG$1-1)))/100))),"")</f>
        <v/>
      </c>
      <c r="BH54" t="str" cm="1">
        <f t="array" ref="BH54">IFERROR(IF($A54="","",IF(SUMIFS(RAW_매출A!$J$2:$J$7000,RAW_매출A!$B$2:$B$7000,$A54,RAW_매출A!$A$2:$A$7000,EDATE($E54,BH$1-1))=0,"",SUMIFS(RAW_매출A!$J$2:$J$7000,RAW_매출A!$B$2:$B$7000,$A54,RAW_매출A!$A$2:$A$7000,EDATE($E54,BH$1-1))/(INDEX(요약_월별시즈널리티!$F$7:$F$18,MONTH(EDATE($E54,BH$1-1)))/100))),"")</f>
        <v/>
      </c>
      <c r="BI54" t="str" cm="1">
        <f t="array" ref="BI54">IFERROR(IF($A54="","",IF(SUMIFS(RAW_매출A!$J$2:$J$7000,RAW_매출A!$B$2:$B$7000,$A54,RAW_매출A!$A$2:$A$7000,EDATE($E54,BI$1-1))=0,"",SUMIFS(RAW_매출A!$J$2:$J$7000,RAW_매출A!$B$2:$B$7000,$A54,RAW_매출A!$A$2:$A$7000,EDATE($E54,BI$1-1))/(INDEX(요약_월별시즈널리티!$F$7:$F$18,MONTH(EDATE($E54,BI$1-1)))/100))),"")</f>
        <v/>
      </c>
      <c r="BJ54" t="str" cm="1">
        <f t="array" ref="BJ54">IFERROR(IF($A54="","",IF(SUMIFS(RAW_매출A!$J$2:$J$7000,RAW_매출A!$B$2:$B$7000,$A54,RAW_매출A!$A$2:$A$7000,EDATE($E54,BJ$1-1))=0,"",SUMIFS(RAW_매출A!$J$2:$J$7000,RAW_매출A!$B$2:$B$7000,$A54,RAW_매출A!$A$2:$A$7000,EDATE($E54,BJ$1-1))/(INDEX(요약_월별시즈널리티!$F$7:$F$18,MONTH(EDATE($E54,BJ$1-1)))/100))),"")</f>
        <v/>
      </c>
      <c r="BK54" t="str" cm="1">
        <f t="array" ref="BK54">IFERROR(IF($A54="","",IF(SUMIFS(RAW_매출A!$J$2:$J$7000,RAW_매출A!$B$2:$B$7000,$A54,RAW_매출A!$A$2:$A$7000,EDATE($E54,BK$1-1))=0,"",SUMIFS(RAW_매출A!$J$2:$J$7000,RAW_매출A!$B$2:$B$7000,$A54,RAW_매출A!$A$2:$A$7000,EDATE($E54,BK$1-1))/(INDEX(요약_월별시즈널리티!$F$7:$F$18,MONTH(EDATE($E54,BK$1-1)))/100))),"")</f>
        <v/>
      </c>
      <c r="BL54" t="str" cm="1">
        <f t="array" ref="BL54">IFERROR(IF($A54="","",IF(SUMIFS(RAW_매출A!$J$2:$J$7000,RAW_매출A!$B$2:$B$7000,$A54,RAW_매출A!$A$2:$A$7000,EDATE($E54,BL$1-1))=0,"",SUMIFS(RAW_매출A!$J$2:$J$7000,RAW_매출A!$B$2:$B$7000,$A54,RAW_매출A!$A$2:$A$7000,EDATE($E54,BL$1-1))/(INDEX(요약_월별시즈널리티!$F$7:$F$18,MONTH(EDATE($E54,BL$1-1)))/100))),"")</f>
        <v/>
      </c>
      <c r="BM54" t="str" cm="1">
        <f t="array" ref="BM54">IFERROR(IF($A54="","",IF(SUMIFS(RAW_매출A!$J$2:$J$7000,RAW_매출A!$B$2:$B$7000,$A54,RAW_매출A!$A$2:$A$7000,EDATE($E54,BM$1-1))=0,"",SUMIFS(RAW_매출A!$J$2:$J$7000,RAW_매출A!$B$2:$B$7000,$A54,RAW_매출A!$A$2:$A$7000,EDATE($E54,BM$1-1))/(INDEX(요약_월별시즈널리티!$F$7:$F$18,MONTH(EDATE($E54,BM$1-1)))/100))),"")</f>
        <v/>
      </c>
      <c r="BN54" t="str" cm="1">
        <f t="array" ref="BN54">IFERROR(IF($A54="","",IF(SUMIFS(RAW_매출A!$J$2:$J$7000,RAW_매출A!$B$2:$B$7000,$A54,RAW_매출A!$A$2:$A$7000,EDATE($E54,BN$1-1))=0,"",SUMIFS(RAW_매출A!$J$2:$J$7000,RAW_매출A!$B$2:$B$7000,$A54,RAW_매출A!$A$2:$A$7000,EDATE($E54,BN$1-1))/(INDEX(요약_월별시즈널리티!$F$7:$F$18,MONTH(EDATE($E54,BN$1-1)))/100))),"")</f>
        <v/>
      </c>
    </row>
    <row r="55" spans="1:66" x14ac:dyDescent="0.3">
      <c r="A55" t="str">
        <f>세팅!A56</f>
        <v>(1044) #정왕역점</v>
      </c>
      <c r="B55" t="str">
        <f>세팅!B56</f>
        <v>150-2</v>
      </c>
      <c r="C55">
        <f t="shared" si="0"/>
        <v>2</v>
      </c>
      <c r="D55" t="str">
        <f t="shared" si="1"/>
        <v>2</v>
      </c>
      <c r="E55" s="1">
        <f>세팅!D56</f>
        <v>44713</v>
      </c>
      <c r="F55">
        <f t="shared" si="2"/>
        <v>4905238.5817883424</v>
      </c>
      <c r="G55" cm="1">
        <f t="array" ref="G55">IFERROR(IF($A55="","",IF(SUMIFS(RAW_매출A!$J$2:$J$7000,RAW_매출A!$B$2:$B$7000,$A55,RAW_매출A!$A$2:$A$7000,EDATE($E55,G$1-1))=0,"",SUMIFS(RAW_매출A!$J$2:$J$7000,RAW_매출A!$B$2:$B$7000,$A55,RAW_매출A!$A$2:$A$7000,EDATE($E55,G$1-1))/(INDEX(요약_월별시즈널리티!$F$7:$F$18,MONTH(EDATE($E55,G$1-1)))/100))),"")</f>
        <v>2870962.6584665203</v>
      </c>
      <c r="H55" cm="1">
        <f t="array" ref="H55">IFERROR(IF($A55="","",IF(SUMIFS(RAW_매출A!$J$2:$J$7000,RAW_매출A!$B$2:$B$7000,$A55,RAW_매출A!$A$2:$A$7000,EDATE($E55,H$1-1))=0,"",SUMIFS(RAW_매출A!$J$2:$J$7000,RAW_매출A!$B$2:$B$7000,$A55,RAW_매출A!$A$2:$A$7000,EDATE($E55,H$1-1))/(INDEX(요약_월별시즈널리티!$F$7:$F$18,MONTH(EDATE($E55,H$1-1)))/100))),"")</f>
        <v>3736253.7871444589</v>
      </c>
      <c r="I55" cm="1">
        <f t="array" ref="I55">IFERROR(IF($A55="","",IF(SUMIFS(RAW_매출A!$J$2:$J$7000,RAW_매출A!$B$2:$B$7000,$A55,RAW_매출A!$A$2:$A$7000,EDATE($E55,I$1-1))=0,"",SUMIFS(RAW_매출A!$J$2:$J$7000,RAW_매출A!$B$2:$B$7000,$A55,RAW_매출A!$A$2:$A$7000,EDATE($E55,I$1-1))/(INDEX(요약_월별시즈널리티!$F$7:$F$18,MONTH(EDATE($E55,I$1-1)))/100))),"")</f>
        <v>4350865.3347560884</v>
      </c>
      <c r="J55" s="28" cm="1">
        <f t="array" ref="J55">IFERROR(IF($A55="","",IF(SUMIFS(RAW_매출A!$J$2:$J$7000,RAW_매출A!$B$2:$B$7000,$A55,RAW_매출A!$A$2:$A$7000,EDATE($E55,J$1-1))=0,"",SUMIFS(RAW_매출A!$J$2:$J$7000,RAW_매출A!$B$2:$B$7000,$A55,RAW_매출A!$A$2:$A$7000,EDATE($E55,J$1-1))/(INDEX(요약_월별시즈널리티!$F$7:$F$18,MONTH(EDATE($E55,J$1-1)))/100))),"")</f>
        <v>4339137.6606407659</v>
      </c>
      <c r="K55" s="28" cm="1">
        <f t="array" ref="K55">IFERROR(IF($A55="","",IF(SUMIFS(RAW_매출A!$J$2:$J$7000,RAW_매출A!$B$2:$B$7000,$A55,RAW_매출A!$A$2:$A$7000,EDATE($E55,K$1-1))=0,"",SUMIFS(RAW_매출A!$J$2:$J$7000,RAW_매출A!$B$2:$B$7000,$A55,RAW_매출A!$A$2:$A$7000,EDATE($E55,K$1-1))/(INDEX(요약_월별시즈널리티!$F$7:$F$18,MONTH(EDATE($E55,K$1-1)))/100))),"")</f>
        <v>4820295.8980729897</v>
      </c>
      <c r="L55" s="28" cm="1">
        <f t="array" ref="L55">IFERROR(IF($A55="","",IF(SUMIFS(RAW_매출A!$J$2:$J$7000,RAW_매출A!$B$2:$B$7000,$A55,RAW_매출A!$A$2:$A$7000,EDATE($E55,L$1-1))=0,"",SUMIFS(RAW_매출A!$J$2:$J$7000,RAW_매출A!$B$2:$B$7000,$A55,RAW_매출A!$A$2:$A$7000,EDATE($E55,L$1-1))/(INDEX(요약_월별시즈널리티!$F$7:$F$18,MONTH(EDATE($E55,L$1-1)))/100))),"")</f>
        <v>4553247.0194001663</v>
      </c>
      <c r="M55" s="28" cm="1">
        <f t="array" ref="M55">IFERROR(IF($A55="","",IF(SUMIFS(RAW_매출A!$J$2:$J$7000,RAW_매출A!$B$2:$B$7000,$A55,RAW_매출A!$A$2:$A$7000,EDATE($E55,M$1-1))=0,"",SUMIFS(RAW_매출A!$J$2:$J$7000,RAW_매출A!$B$2:$B$7000,$A55,RAW_매출A!$A$2:$A$7000,EDATE($E55,M$1-1))/(INDEX(요약_월별시즈널리티!$F$7:$F$18,MONTH(EDATE($E55,M$1-1)))/100))),"")</f>
        <v>4966620.0871186508</v>
      </c>
      <c r="N55" s="28" cm="1">
        <f t="array" ref="N55">IFERROR(IF($A55="","",IF(SUMIFS(RAW_매출A!$J$2:$J$7000,RAW_매출A!$B$2:$B$7000,$A55,RAW_매출A!$A$2:$A$7000,EDATE($E55,N$1-1))=0,"",SUMIFS(RAW_매출A!$J$2:$J$7000,RAW_매출A!$B$2:$B$7000,$A55,RAW_매출A!$A$2:$A$7000,EDATE($E55,N$1-1))/(INDEX(요약_월별시즈널리티!$F$7:$F$18,MONTH(EDATE($E55,N$1-1)))/100))),"")</f>
        <v>5510801.4370383434</v>
      </c>
      <c r="O55" s="28" cm="1">
        <f t="array" ref="O55">IFERROR(IF($A55="","",IF(SUMIFS(RAW_매출A!$J$2:$J$7000,RAW_매출A!$B$2:$B$7000,$A55,RAW_매출A!$A$2:$A$7000,EDATE($E55,O$1-1))=0,"",SUMIFS(RAW_매출A!$J$2:$J$7000,RAW_매출A!$B$2:$B$7000,$A55,RAW_매출A!$A$2:$A$7000,EDATE($E55,O$1-1))/(INDEX(요약_월별시즈널리티!$F$7:$F$18,MONTH(EDATE($E55,O$1-1)))/100))),"")</f>
        <v>5241329.3884591376</v>
      </c>
      <c r="P55" cm="1">
        <f t="array" ref="P55">IFERROR(IF($A55="","",IF(SUMIFS(RAW_매출A!$J$2:$J$7000,RAW_매출A!$B$2:$B$7000,$A55,RAW_매출A!$A$2:$A$7000,EDATE($E55,P$1-1))=0,"",SUMIFS(RAW_매출A!$J$2:$J$7000,RAW_매출A!$B$2:$B$7000,$A55,RAW_매출A!$A$2:$A$7000,EDATE($E55,P$1-1))/(INDEX(요약_월별시즈널리티!$F$7:$F$18,MONTH(EDATE($E55,P$1-1)))/100))),"")</f>
        <v>5587846.62119848</v>
      </c>
      <c r="Q55" cm="1">
        <f t="array" ref="Q55">IFERROR(IF($A55="","",IF(SUMIFS(RAW_매출A!$J$2:$J$7000,RAW_매출A!$B$2:$B$7000,$A55,RAW_매출A!$A$2:$A$7000,EDATE($E55,Q$1-1))=0,"",SUMIFS(RAW_매출A!$J$2:$J$7000,RAW_매출A!$B$2:$B$7000,$A55,RAW_매출A!$A$2:$A$7000,EDATE($E55,Q$1-1))/(INDEX(요약_월별시즈널리티!$F$7:$F$18,MONTH(EDATE($E55,Q$1-1)))/100))),"")</f>
        <v>6027259.2007139362</v>
      </c>
      <c r="R55" cm="1">
        <f t="array" ref="R55">IFERROR(IF($A55="","",IF(SUMIFS(RAW_매출A!$J$2:$J$7000,RAW_매출A!$B$2:$B$7000,$A55,RAW_매출A!$A$2:$A$7000,EDATE($E55,R$1-1))=0,"",SUMIFS(RAW_매출A!$J$2:$J$7000,RAW_매출A!$B$2:$B$7000,$A55,RAW_매출A!$A$2:$A$7000,EDATE($E55,R$1-1))/(INDEX(요약_월별시즈널리티!$F$7:$F$18,MONTH(EDATE($E55,R$1-1)))/100))),"")</f>
        <v>7018234.0181441195</v>
      </c>
      <c r="S55" cm="1">
        <f t="array" ref="S55">IFERROR(IF($A55="","",IF(SUMIFS(RAW_매출A!$J$2:$J$7000,RAW_매출A!$B$2:$B$7000,$A55,RAW_매출A!$A$2:$A$7000,EDATE($E55,S$1-1))=0,"",SUMIFS(RAW_매출A!$J$2:$J$7000,RAW_매출A!$B$2:$B$7000,$A55,RAW_매출A!$A$2:$A$7000,EDATE($E55,S$1-1))/(INDEX(요약_월별시즈널리티!$F$7:$F$18,MONTH(EDATE($E55,S$1-1)))/100))),"")</f>
        <v>7088507.2175434763</v>
      </c>
      <c r="T55" cm="1">
        <f t="array" ref="T55">IFERROR(IF($A55="","",IF(SUMIFS(RAW_매출A!$J$2:$J$7000,RAW_매출A!$B$2:$B$7000,$A55,RAW_매출A!$A$2:$A$7000,EDATE($E55,T$1-1))=0,"",SUMIFS(RAW_매출A!$J$2:$J$7000,RAW_매출A!$B$2:$B$7000,$A55,RAW_매출A!$A$2:$A$7000,EDATE($E55,T$1-1))/(INDEX(요약_월별시즈널리티!$F$7:$F$18,MONTH(EDATE($E55,T$1-1)))/100))),"")</f>
        <v>7741120.1345332703</v>
      </c>
      <c r="U55" cm="1">
        <f t="array" ref="U55">IFERROR(IF($A55="","",IF(SUMIFS(RAW_매출A!$J$2:$J$7000,RAW_매출A!$B$2:$B$7000,$A55,RAW_매출A!$A$2:$A$7000,EDATE($E55,U$1-1))=0,"",SUMIFS(RAW_매출A!$J$2:$J$7000,RAW_매출A!$B$2:$B$7000,$A55,RAW_매출A!$A$2:$A$7000,EDATE($E55,U$1-1))/(INDEX(요약_월별시즈널리티!$F$7:$F$18,MONTH(EDATE($E55,U$1-1)))/100))),"")</f>
        <v>6656264.8962909235</v>
      </c>
      <c r="V55" cm="1">
        <f t="array" ref="V55">IFERROR(IF($A55="","",IF(SUMIFS(RAW_매출A!$J$2:$J$7000,RAW_매출A!$B$2:$B$7000,$A55,RAW_매출A!$A$2:$A$7000,EDATE($E55,V$1-1))=0,"",SUMIFS(RAW_매출A!$J$2:$J$7000,RAW_매출A!$B$2:$B$7000,$A55,RAW_매출A!$A$2:$A$7000,EDATE($E55,V$1-1))/(INDEX(요약_월별시즈널리티!$F$7:$F$18,MONTH(EDATE($E55,V$1-1)))/100))),"")</f>
        <v>7029512.8744669901</v>
      </c>
      <c r="W55" cm="1">
        <f t="array" ref="W55">IFERROR(IF($A55="","",IF(SUMIFS(RAW_매출A!$J$2:$J$7000,RAW_매출A!$B$2:$B$7000,$A55,RAW_매출A!$A$2:$A$7000,EDATE($E55,W$1-1))=0,"",SUMIFS(RAW_매출A!$J$2:$J$7000,RAW_매출A!$B$2:$B$7000,$A55,RAW_매출A!$A$2:$A$7000,EDATE($E55,W$1-1))/(INDEX(요약_월별시즈널리티!$F$7:$F$18,MONTH(EDATE($E55,W$1-1)))/100))),"")</f>
        <v>6068105.4464183738</v>
      </c>
      <c r="X55" cm="1">
        <f t="array" ref="X55">IFERROR(IF($A55="","",IF(SUMIFS(RAW_매출A!$J$2:$J$7000,RAW_매출A!$B$2:$B$7000,$A55,RAW_매출A!$A$2:$A$7000,EDATE($E55,X$1-1))=0,"",SUMIFS(RAW_매출A!$J$2:$J$7000,RAW_매출A!$B$2:$B$7000,$A55,RAW_매출A!$A$2:$A$7000,EDATE($E55,X$1-1))/(INDEX(요약_월별시즈널리티!$F$7:$F$18,MONTH(EDATE($E55,X$1-1)))/100))),"")</f>
        <v>6408739.6028992152</v>
      </c>
      <c r="Y55" cm="1">
        <f t="array" ref="Y55">IFERROR(IF($A55="","",IF(SUMIFS(RAW_매출A!$J$2:$J$7000,RAW_매출A!$B$2:$B$7000,$A55,RAW_매출A!$A$2:$A$7000,EDATE($E55,Y$1-1))=0,"",SUMIFS(RAW_매출A!$J$2:$J$7000,RAW_매출A!$B$2:$B$7000,$A55,RAW_매출A!$A$2:$A$7000,EDATE($E55,Y$1-1))/(INDEX(요약_월별시즈널리티!$F$7:$F$18,MONTH(EDATE($E55,Y$1-1)))/100))),"")</f>
        <v>6466061.0884595523</v>
      </c>
      <c r="Z55" cm="1">
        <f t="array" ref="Z55">IFERROR(IF($A55="","",IF(SUMIFS(RAW_매출A!$J$2:$J$7000,RAW_매출A!$B$2:$B$7000,$A55,RAW_매출A!$A$2:$A$7000,EDATE($E55,Z$1-1))=0,"",SUMIFS(RAW_매출A!$J$2:$J$7000,RAW_매출A!$B$2:$B$7000,$A55,RAW_매출A!$A$2:$A$7000,EDATE($E55,Z$1-1))/(INDEX(요약_월별시즈널리티!$F$7:$F$18,MONTH(EDATE($E55,Z$1-1)))/100))),"")</f>
        <v>6864965.6813196484</v>
      </c>
      <c r="AA55" cm="1">
        <f t="array" ref="AA55">IFERROR(IF($A55="","",IF(SUMIFS(RAW_매출A!$J$2:$J$7000,RAW_매출A!$B$2:$B$7000,$A55,RAW_매출A!$A$2:$A$7000,EDATE($E55,AA$1-1))=0,"",SUMIFS(RAW_매출A!$J$2:$J$7000,RAW_매출A!$B$2:$B$7000,$A55,RAW_매출A!$A$2:$A$7000,EDATE($E55,AA$1-1))/(INDEX(요약_월별시즈널리티!$F$7:$F$18,MONTH(EDATE($E55,AA$1-1)))/100))),"")</f>
        <v>5510170.2684050016</v>
      </c>
      <c r="AB55" cm="1">
        <f t="array" ref="AB55">IFERROR(IF($A55="","",IF(SUMIFS(RAW_매출A!$J$2:$J$7000,RAW_매출A!$B$2:$B$7000,$A55,RAW_매출A!$A$2:$A$7000,EDATE($E55,AB$1-1))=0,"",SUMIFS(RAW_매출A!$J$2:$J$7000,RAW_매출A!$B$2:$B$7000,$A55,RAW_매출A!$A$2:$A$7000,EDATE($E55,AB$1-1))/(INDEX(요약_월별시즈널리티!$F$7:$F$18,MONTH(EDATE($E55,AB$1-1)))/100))),"")</f>
        <v>4561723.7684236066</v>
      </c>
      <c r="AC55" cm="1">
        <f t="array" ref="AC55">IFERROR(IF($A55="","",IF(SUMIFS(RAW_매출A!$J$2:$J$7000,RAW_매출A!$B$2:$B$7000,$A55,RAW_매출A!$A$2:$A$7000,EDATE($E55,AC$1-1))=0,"",SUMIFS(RAW_매출A!$J$2:$J$7000,RAW_매출A!$B$2:$B$7000,$A55,RAW_매출A!$A$2:$A$7000,EDATE($E55,AC$1-1))/(INDEX(요약_월별시즈널리티!$F$7:$F$18,MONTH(EDATE($E55,AC$1-1)))/100))),"")</f>
        <v>4143029.5599673898</v>
      </c>
      <c r="AD55" cm="1">
        <f t="array" ref="AD55">IFERROR(IF($A55="","",IF(SUMIFS(RAW_매출A!$J$2:$J$7000,RAW_매출A!$B$2:$B$7000,$A55,RAW_매출A!$A$2:$A$7000,EDATE($E55,AD$1-1))=0,"",SUMIFS(RAW_매출A!$J$2:$J$7000,RAW_매출A!$B$2:$B$7000,$A55,RAW_매출A!$A$2:$A$7000,EDATE($E55,AD$1-1))/(INDEX(요약_월별시즈널리티!$F$7:$F$18,MONTH(EDATE($E55,AD$1-1)))/100))),"")</f>
        <v>4035543.8769383165</v>
      </c>
      <c r="AE55" cm="1">
        <f t="array" ref="AE55">IFERROR(IF($A55="","",IF(SUMIFS(RAW_매출A!$J$2:$J$7000,RAW_매출A!$B$2:$B$7000,$A55,RAW_매출A!$A$2:$A$7000,EDATE($E55,AE$1-1))=0,"",SUMIFS(RAW_매출A!$J$2:$J$7000,RAW_매출A!$B$2:$B$7000,$A55,RAW_매출A!$A$2:$A$7000,EDATE($E55,AE$1-1))/(INDEX(요약_월별시즈널리티!$F$7:$F$18,MONTH(EDATE($E55,AE$1-1)))/100))),"")</f>
        <v>3816161.8146432228</v>
      </c>
      <c r="AF55" cm="1">
        <f t="array" ref="AF55">IFERROR(IF($A55="","",IF(SUMIFS(RAW_매출A!$J$2:$J$7000,RAW_매출A!$B$2:$B$7000,$A55,RAW_매출A!$A$2:$A$7000,EDATE($E55,AF$1-1))=0,"",SUMIFS(RAW_매출A!$J$2:$J$7000,RAW_매출A!$B$2:$B$7000,$A55,RAW_매출A!$A$2:$A$7000,EDATE($E55,AF$1-1))/(INDEX(요약_월별시즈널리티!$F$7:$F$18,MONTH(EDATE($E55,AF$1-1)))/100))),"")</f>
        <v>4052593.3674820182</v>
      </c>
      <c r="AG55" cm="1">
        <f t="array" ref="AG55">IFERROR(IF($A55="","",IF(SUMIFS(RAW_매출A!$J$2:$J$7000,RAW_매출A!$B$2:$B$7000,$A55,RAW_매출A!$A$2:$A$7000,EDATE($E55,AG$1-1))=0,"",SUMIFS(RAW_매출A!$J$2:$J$7000,RAW_매출A!$B$2:$B$7000,$A55,RAW_매출A!$A$2:$A$7000,EDATE($E55,AG$1-1))/(INDEX(요약_월별시즈널리티!$F$7:$F$18,MONTH(EDATE($E55,AG$1-1)))/100))),"")</f>
        <v>3857642.8088518153</v>
      </c>
      <c r="AH55" cm="1">
        <f t="array" ref="AH55">IFERROR(IF($A55="","",IF(SUMIFS(RAW_매출A!$J$2:$J$7000,RAW_매출A!$B$2:$B$7000,$A55,RAW_매출A!$A$2:$A$7000,EDATE($E55,AH$1-1))=0,"",SUMIFS(RAW_매출A!$J$2:$J$7000,RAW_매출A!$B$2:$B$7000,$A55,RAW_매출A!$A$2:$A$7000,EDATE($E55,AH$1-1))/(INDEX(요약_월별시즈널리티!$F$7:$F$18,MONTH(EDATE($E55,AH$1-1)))/100))),"")</f>
        <v>4210696.3893417893</v>
      </c>
      <c r="AI55" cm="1">
        <f t="array" ref="AI55">IFERROR(IF($A55="","",IF(SUMIFS(RAW_매출A!$J$2:$J$7000,RAW_매출A!$B$2:$B$7000,$A55,RAW_매출A!$A$2:$A$7000,EDATE($E55,AI$1-1))=0,"",SUMIFS(RAW_매출A!$J$2:$J$7000,RAW_매출A!$B$2:$B$7000,$A55,RAW_매출A!$A$2:$A$7000,EDATE($E55,AI$1-1))/(INDEX(요약_월별시즈널리티!$F$7:$F$18,MONTH(EDATE($E55,AI$1-1)))/100))),"")</f>
        <v>3937555.4216922144</v>
      </c>
      <c r="AJ55" cm="1">
        <f t="array" ref="AJ55">IFERROR(IF($A55="","",IF(SUMIFS(RAW_매출A!$J$2:$J$7000,RAW_매출A!$B$2:$B$7000,$A55,RAW_매출A!$A$2:$A$7000,EDATE($E55,AJ$1-1))=0,"",SUMIFS(RAW_매출A!$J$2:$J$7000,RAW_매출A!$B$2:$B$7000,$A55,RAW_매출A!$A$2:$A$7000,EDATE($E55,AJ$1-1))/(INDEX(요약_월별시즈널리티!$F$7:$F$18,MONTH(EDATE($E55,AJ$1-1)))/100))),"")</f>
        <v>3998789.1827966562</v>
      </c>
      <c r="AK55" cm="1">
        <f t="array" ref="AK55">IFERROR(IF($A55="","",IF(SUMIFS(RAW_매출A!$J$2:$J$7000,RAW_매출A!$B$2:$B$7000,$A55,RAW_매출A!$A$2:$A$7000,EDATE($E55,AK$1-1))=0,"",SUMIFS(RAW_매출A!$J$2:$J$7000,RAW_매출A!$B$2:$B$7000,$A55,RAW_매출A!$A$2:$A$7000,EDATE($E55,AK$1-1))/(INDEX(요약_월별시즈널리티!$F$7:$F$18,MONTH(EDATE($E55,AK$1-1)))/100))),"")</f>
        <v>4017425.7390257232</v>
      </c>
      <c r="AL55" cm="1">
        <f t="array" ref="AL55">IFERROR(IF($A55="","",IF(SUMIFS(RAW_매출A!$J$2:$J$7000,RAW_매출A!$B$2:$B$7000,$A55,RAW_매출A!$A$2:$A$7000,EDATE($E55,AL$1-1))=0,"",SUMIFS(RAW_매출A!$J$2:$J$7000,RAW_매출A!$B$2:$B$7000,$A55,RAW_매출A!$A$2:$A$7000,EDATE($E55,AL$1-1))/(INDEX(요약_월별시즈널리티!$F$7:$F$18,MONTH(EDATE($E55,AL$1-1)))/100))),"")</f>
        <v>4151858.5649784841</v>
      </c>
      <c r="AM55" cm="1">
        <f t="array" ref="AM55">IFERROR(IF($A55="","",IF(SUMIFS(RAW_매출A!$J$2:$J$7000,RAW_매출A!$B$2:$B$7000,$A55,RAW_매출A!$A$2:$A$7000,EDATE($E55,AM$1-1))=0,"",SUMIFS(RAW_매출A!$J$2:$J$7000,RAW_매출A!$B$2:$B$7000,$A55,RAW_매출A!$A$2:$A$7000,EDATE($E55,AM$1-1))/(INDEX(요약_월별시즈널리티!$F$7:$F$18,MONTH(EDATE($E55,AM$1-1)))/100))),"")</f>
        <v>3461106.8431477109</v>
      </c>
      <c r="AN55" cm="1">
        <f t="array" ref="AN55">IFERROR(IF($A55="","",IF(SUMIFS(RAW_매출A!$J$2:$J$7000,RAW_매출A!$B$2:$B$7000,$A55,RAW_매출A!$A$2:$A$7000,EDATE($E55,AN$1-1))=0,"",SUMIFS(RAW_매출A!$J$2:$J$7000,RAW_매출A!$B$2:$B$7000,$A55,RAW_매출A!$A$2:$A$7000,EDATE($E55,AN$1-1))/(INDEX(요약_월별시즈널리티!$F$7:$F$18,MONTH(EDATE($E55,AN$1-1)))/100))),"")</f>
        <v>3378528.2739688335</v>
      </c>
      <c r="AO55" cm="1">
        <f t="array" ref="AO55">IFERROR(IF($A55="","",IF(SUMIFS(RAW_매출A!$J$2:$J$7000,RAW_매출A!$B$2:$B$7000,$A55,RAW_매출A!$A$2:$A$7000,EDATE($E55,AO$1-1))=0,"",SUMIFS(RAW_매출A!$J$2:$J$7000,RAW_매출A!$B$2:$B$7000,$A55,RAW_매출A!$A$2:$A$7000,EDATE($E55,AO$1-1))/(INDEX(요약_월별시즈널리티!$F$7:$F$18,MONTH(EDATE($E55,AO$1-1)))/100))),"")</f>
        <v>3494541.9415132571</v>
      </c>
      <c r="AP55" cm="1">
        <f t="array" ref="AP55">IFERROR(IF($A55="","",IF(SUMIFS(RAW_매출A!$J$2:$J$7000,RAW_매출A!$B$2:$B$7000,$A55,RAW_매출A!$A$2:$A$7000,EDATE($E55,AP$1-1))=0,"",SUMIFS(RAW_매출A!$J$2:$J$7000,RAW_매출A!$B$2:$B$7000,$A55,RAW_매출A!$A$2:$A$7000,EDATE($E55,AP$1-1))/(INDEX(요약_월별시즈널리티!$F$7:$F$18,MONTH(EDATE($E55,AP$1-1)))/100))),"")</f>
        <v>3603719.717280231</v>
      </c>
      <c r="AQ55" cm="1">
        <f t="array" ref="AQ55">IFERROR(IF($A55="","",IF(SUMIFS(RAW_매출A!$J$2:$J$7000,RAW_매출A!$B$2:$B$7000,$A55,RAW_매출A!$A$2:$A$7000,EDATE($E55,AQ$1-1))=0,"",SUMIFS(RAW_매출A!$J$2:$J$7000,RAW_매출A!$B$2:$B$7000,$A55,RAW_매출A!$A$2:$A$7000,EDATE($E55,AQ$1-1))/(INDEX(요약_월별시즈널리티!$F$7:$F$18,MONTH(EDATE($E55,AQ$1-1)))/100))),"")</f>
        <v>3983394.8957483093</v>
      </c>
      <c r="AR55" cm="1">
        <f t="array" ref="AR55">IFERROR(IF($A55="","",IF(SUMIFS(RAW_매출A!$J$2:$J$7000,RAW_매출A!$B$2:$B$7000,$A55,RAW_매출A!$A$2:$A$7000,EDATE($E55,AR$1-1))=0,"",SUMIFS(RAW_매출A!$J$2:$J$7000,RAW_매출A!$B$2:$B$7000,$A55,RAW_매출A!$A$2:$A$7000,EDATE($E55,AR$1-1))/(INDEX(요약_월별시즈널리티!$F$7:$F$18,MONTH(EDATE($E55,AR$1-1)))/100))),"")</f>
        <v>3331510.3149048705</v>
      </c>
      <c r="AS55" cm="1">
        <f t="array" ref="AS55">IFERROR(IF($A55="","",IF(SUMIFS(RAW_매출A!$J$2:$J$7000,RAW_매출A!$B$2:$B$7000,$A55,RAW_매출A!$A$2:$A$7000,EDATE($E55,AS$1-1))=0,"",SUMIFS(RAW_매출A!$J$2:$J$7000,RAW_매출A!$B$2:$B$7000,$A55,RAW_매출A!$A$2:$A$7000,EDATE($E55,AS$1-1))/(INDEX(요약_월별시즈널리티!$F$7:$F$18,MONTH(EDATE($E55,AS$1-1)))/100))),"")</f>
        <v>3259584.4048182797</v>
      </c>
      <c r="AT55" cm="1">
        <f t="array" ref="AT55">IFERROR(IF($A55="","",IF(SUMIFS(RAW_매출A!$J$2:$J$7000,RAW_매출A!$B$2:$B$7000,$A55,RAW_매출A!$A$2:$A$7000,EDATE($E55,AT$1-1))=0,"",SUMIFS(RAW_매출A!$J$2:$J$7000,RAW_매출A!$B$2:$B$7000,$A55,RAW_매출A!$A$2:$A$7000,EDATE($E55,AT$1-1))/(INDEX(요약_월별시즈널리티!$F$7:$F$18,MONTH(EDATE($E55,AT$1-1)))/100))),"")</f>
        <v>3420832.5091389716</v>
      </c>
      <c r="AU55" cm="1">
        <f t="array" ref="AU55">IFERROR(IF($A55="","",IF(SUMIFS(RAW_매출A!$J$2:$J$7000,RAW_매출A!$B$2:$B$7000,$A55,RAW_매출A!$A$2:$A$7000,EDATE($E55,AU$1-1))=0,"",SUMIFS(RAW_매출A!$J$2:$J$7000,RAW_매출A!$B$2:$B$7000,$A55,RAW_매출A!$A$2:$A$7000,EDATE($E55,AU$1-1))/(INDEX(요약_월별시즈널리티!$F$7:$F$18,MONTH(EDATE($E55,AU$1-1)))/100))),"")</f>
        <v>3389951.8137453008</v>
      </c>
      <c r="AV55" cm="1">
        <f t="array" ref="AV55">IFERROR(IF($A55="","",IF(SUMIFS(RAW_매출A!$J$2:$J$7000,RAW_매출A!$B$2:$B$7000,$A55,RAW_매출A!$A$2:$A$7000,EDATE($E55,AV$1-1))=0,"",SUMIFS(RAW_매출A!$J$2:$J$7000,RAW_매출A!$B$2:$B$7000,$A55,RAW_매출A!$A$2:$A$7000,EDATE($E55,AV$1-1))/(INDEX(요약_월별시즈널리티!$F$7:$F$18,MONTH(EDATE($E55,AV$1-1)))/100))),"")</f>
        <v>3606963.0908033848</v>
      </c>
      <c r="AW55" cm="1">
        <f t="array" ref="AW55">IFERROR(IF($A55="","",IF(SUMIFS(RAW_매출A!$J$2:$J$7000,RAW_매출A!$B$2:$B$7000,$A55,RAW_매출A!$A$2:$A$7000,EDATE($E55,AW$1-1))=0,"",SUMIFS(RAW_매출A!$J$2:$J$7000,RAW_매출A!$B$2:$B$7000,$A55,RAW_매출A!$A$2:$A$7000,EDATE($E55,AW$1-1))/(INDEX(요약_월별시즈널리티!$F$7:$F$18,MONTH(EDATE($E55,AW$1-1)))/100))),"")</f>
        <v>3560083.6527899653</v>
      </c>
      <c r="AX55" cm="1">
        <f t="array" ref="AX55">IFERROR(IF($A55="","",IF(SUMIFS(RAW_매출A!$J$2:$J$7000,RAW_매출A!$B$2:$B$7000,$A55,RAW_매출A!$A$2:$A$7000,EDATE($E55,AX$1-1))=0,"",SUMIFS(RAW_매출A!$J$2:$J$7000,RAW_매출A!$B$2:$B$7000,$A55,RAW_매출A!$A$2:$A$7000,EDATE($E55,AX$1-1))/(INDEX(요약_월별시즈널리티!$F$7:$F$18,MONTH(EDATE($E55,AX$1-1)))/100))),"")</f>
        <v>3896943.4900328554</v>
      </c>
      <c r="AY55" cm="1">
        <f t="array" ref="AY55">IFERROR(IF($A55="","",IF(SUMIFS(RAW_매출A!$J$2:$J$7000,RAW_매출A!$B$2:$B$7000,$A55,RAW_매출A!$A$2:$A$7000,EDATE($E55,AY$1-1))=0,"",SUMIFS(RAW_매출A!$J$2:$J$7000,RAW_매출A!$B$2:$B$7000,$A55,RAW_매출A!$A$2:$A$7000,EDATE($E55,AY$1-1))/(INDEX(요약_월별시즈널리티!$F$7:$F$18,MONTH(EDATE($E55,AY$1-1)))/100))),"")</f>
        <v>4005207.0900672735</v>
      </c>
      <c r="AZ55" cm="1">
        <f t="array" ref="AZ55">IFERROR(IF($A55="","",IF(SUMIFS(RAW_매출A!$J$2:$J$7000,RAW_매출A!$B$2:$B$7000,$A55,RAW_매출A!$A$2:$A$7000,EDATE($E55,AZ$1-1))=0,"",SUMIFS(RAW_매출A!$J$2:$J$7000,RAW_매출A!$B$2:$B$7000,$A55,RAW_매출A!$A$2:$A$7000,EDATE($E55,AZ$1-1))/(INDEX(요약_월별시즈널리티!$F$7:$F$18,MONTH(EDATE($E55,AZ$1-1)))/100))),"")</f>
        <v>3733601.1532115517</v>
      </c>
      <c r="BA55" cm="1">
        <f t="array" ref="BA55">IFERROR(IF($A55="","",IF(SUMIFS(RAW_매출A!$J$2:$J$7000,RAW_매출A!$B$2:$B$7000,$A55,RAW_매출A!$A$2:$A$7000,EDATE($E55,BA$1-1))=0,"",SUMIFS(RAW_매출A!$J$2:$J$7000,RAW_매출A!$B$2:$B$7000,$A55,RAW_매출A!$A$2:$A$7000,EDATE($E55,BA$1-1))/(INDEX(요약_월별시즈널리티!$F$7:$F$18,MONTH(EDATE($E55,BA$1-1)))/100))),"")</f>
        <v>3477308.7656956627</v>
      </c>
      <c r="BB55" cm="1">
        <f t="array" ref="BB55">IFERROR(IF($A55="","",IF(SUMIFS(RAW_매출A!$J$2:$J$7000,RAW_매출A!$B$2:$B$7000,$A55,RAW_매출A!$A$2:$A$7000,EDATE($E55,BB$1-1))=0,"",SUMIFS(RAW_매출A!$J$2:$J$7000,RAW_매출A!$B$2:$B$7000,$A55,RAW_매출A!$A$2:$A$7000,EDATE($E55,BB$1-1))/(INDEX(요약_월별시즈널리티!$F$7:$F$18,MONTH(EDATE($E55,BB$1-1)))/100))),"")</f>
        <v>3817135.7585600414</v>
      </c>
      <c r="BC55" cm="1">
        <f t="array" ref="BC55">IFERROR(IF($A55="","",IF(SUMIFS(RAW_매출A!$J$2:$J$7000,RAW_매출A!$B$2:$B$7000,$A55,RAW_매출A!$A$2:$A$7000,EDATE($E55,BC$1-1))=0,"",SUMIFS(RAW_매출A!$J$2:$J$7000,RAW_매출A!$B$2:$B$7000,$A55,RAW_매출A!$A$2:$A$7000,EDATE($E55,BC$1-1))/(INDEX(요약_월별시즈널리티!$F$7:$F$18,MONTH(EDATE($E55,BC$1-1)))/100))),"")</f>
        <v>3377059.4439691957</v>
      </c>
      <c r="BD55" t="str" cm="1">
        <f t="array" ref="BD55">IFERROR(IF($A55="","",IF(SUMIFS(RAW_매출A!$J$2:$J$7000,RAW_매출A!$B$2:$B$7000,$A55,RAW_매출A!$A$2:$A$7000,EDATE($E55,BD$1-1))=0,"",SUMIFS(RAW_매출A!$J$2:$J$7000,RAW_매출A!$B$2:$B$7000,$A55,RAW_매출A!$A$2:$A$7000,EDATE($E55,BD$1-1))/(INDEX(요약_월별시즈널리티!$F$7:$F$18,MONTH(EDATE($E55,BD$1-1)))/100))),"")</f>
        <v/>
      </c>
      <c r="BE55" t="str" cm="1">
        <f t="array" ref="BE55">IFERROR(IF($A55="","",IF(SUMIFS(RAW_매출A!$J$2:$J$7000,RAW_매출A!$B$2:$B$7000,$A55,RAW_매출A!$A$2:$A$7000,EDATE($E55,BE$1-1))=0,"",SUMIFS(RAW_매출A!$J$2:$J$7000,RAW_매출A!$B$2:$B$7000,$A55,RAW_매출A!$A$2:$A$7000,EDATE($E55,BE$1-1))/(INDEX(요약_월별시즈널리티!$F$7:$F$18,MONTH(EDATE($E55,BE$1-1)))/100))),"")</f>
        <v/>
      </c>
      <c r="BF55" t="str" cm="1">
        <f t="array" ref="BF55">IFERROR(IF($A55="","",IF(SUMIFS(RAW_매출A!$J$2:$J$7000,RAW_매출A!$B$2:$B$7000,$A55,RAW_매출A!$A$2:$A$7000,EDATE($E55,BF$1-1))=0,"",SUMIFS(RAW_매출A!$J$2:$J$7000,RAW_매출A!$B$2:$B$7000,$A55,RAW_매출A!$A$2:$A$7000,EDATE($E55,BF$1-1))/(INDEX(요약_월별시즈널리티!$F$7:$F$18,MONTH(EDATE($E55,BF$1-1)))/100))),"")</f>
        <v/>
      </c>
      <c r="BG55" t="str" cm="1">
        <f t="array" ref="BG55">IFERROR(IF($A55="","",IF(SUMIFS(RAW_매출A!$J$2:$J$7000,RAW_매출A!$B$2:$B$7000,$A55,RAW_매출A!$A$2:$A$7000,EDATE($E55,BG$1-1))=0,"",SUMIFS(RAW_매출A!$J$2:$J$7000,RAW_매출A!$B$2:$B$7000,$A55,RAW_매출A!$A$2:$A$7000,EDATE($E55,BG$1-1))/(INDEX(요약_월별시즈널리티!$F$7:$F$18,MONTH(EDATE($E55,BG$1-1)))/100))),"")</f>
        <v/>
      </c>
      <c r="BH55" t="str" cm="1">
        <f t="array" ref="BH55">IFERROR(IF($A55="","",IF(SUMIFS(RAW_매출A!$J$2:$J$7000,RAW_매출A!$B$2:$B$7000,$A55,RAW_매출A!$A$2:$A$7000,EDATE($E55,BH$1-1))=0,"",SUMIFS(RAW_매출A!$J$2:$J$7000,RAW_매출A!$B$2:$B$7000,$A55,RAW_매출A!$A$2:$A$7000,EDATE($E55,BH$1-1))/(INDEX(요약_월별시즈널리티!$F$7:$F$18,MONTH(EDATE($E55,BH$1-1)))/100))),"")</f>
        <v/>
      </c>
      <c r="BI55" t="str" cm="1">
        <f t="array" ref="BI55">IFERROR(IF($A55="","",IF(SUMIFS(RAW_매출A!$J$2:$J$7000,RAW_매출A!$B$2:$B$7000,$A55,RAW_매출A!$A$2:$A$7000,EDATE($E55,BI$1-1))=0,"",SUMIFS(RAW_매출A!$J$2:$J$7000,RAW_매출A!$B$2:$B$7000,$A55,RAW_매출A!$A$2:$A$7000,EDATE($E55,BI$1-1))/(INDEX(요약_월별시즈널리티!$F$7:$F$18,MONTH(EDATE($E55,BI$1-1)))/100))),"")</f>
        <v/>
      </c>
      <c r="BJ55" t="str" cm="1">
        <f t="array" ref="BJ55">IFERROR(IF($A55="","",IF(SUMIFS(RAW_매출A!$J$2:$J$7000,RAW_매출A!$B$2:$B$7000,$A55,RAW_매출A!$A$2:$A$7000,EDATE($E55,BJ$1-1))=0,"",SUMIFS(RAW_매출A!$J$2:$J$7000,RAW_매출A!$B$2:$B$7000,$A55,RAW_매출A!$A$2:$A$7000,EDATE($E55,BJ$1-1))/(INDEX(요약_월별시즈널리티!$F$7:$F$18,MONTH(EDATE($E55,BJ$1-1)))/100))),"")</f>
        <v/>
      </c>
      <c r="BK55" t="str" cm="1">
        <f t="array" ref="BK55">IFERROR(IF($A55="","",IF(SUMIFS(RAW_매출A!$J$2:$J$7000,RAW_매출A!$B$2:$B$7000,$A55,RAW_매출A!$A$2:$A$7000,EDATE($E55,BK$1-1))=0,"",SUMIFS(RAW_매출A!$J$2:$J$7000,RAW_매출A!$B$2:$B$7000,$A55,RAW_매출A!$A$2:$A$7000,EDATE($E55,BK$1-1))/(INDEX(요약_월별시즈널리티!$F$7:$F$18,MONTH(EDATE($E55,BK$1-1)))/100))),"")</f>
        <v/>
      </c>
      <c r="BL55" t="str" cm="1">
        <f t="array" ref="BL55">IFERROR(IF($A55="","",IF(SUMIFS(RAW_매출A!$J$2:$J$7000,RAW_매출A!$B$2:$B$7000,$A55,RAW_매출A!$A$2:$A$7000,EDATE($E55,BL$1-1))=0,"",SUMIFS(RAW_매출A!$J$2:$J$7000,RAW_매출A!$B$2:$B$7000,$A55,RAW_매출A!$A$2:$A$7000,EDATE($E55,BL$1-1))/(INDEX(요약_월별시즈널리티!$F$7:$F$18,MONTH(EDATE($E55,BL$1-1)))/100))),"")</f>
        <v/>
      </c>
      <c r="BM55" t="str" cm="1">
        <f t="array" ref="BM55">IFERROR(IF($A55="","",IF(SUMIFS(RAW_매출A!$J$2:$J$7000,RAW_매출A!$B$2:$B$7000,$A55,RAW_매출A!$A$2:$A$7000,EDATE($E55,BM$1-1))=0,"",SUMIFS(RAW_매출A!$J$2:$J$7000,RAW_매출A!$B$2:$B$7000,$A55,RAW_매출A!$A$2:$A$7000,EDATE($E55,BM$1-1))/(INDEX(요약_월별시즈널리티!$F$7:$F$18,MONTH(EDATE($E55,BM$1-1)))/100))),"")</f>
        <v/>
      </c>
      <c r="BN55" t="str" cm="1">
        <f t="array" ref="BN55">IFERROR(IF($A55="","",IF(SUMIFS(RAW_매출A!$J$2:$J$7000,RAW_매출A!$B$2:$B$7000,$A55,RAW_매출A!$A$2:$A$7000,EDATE($E55,BN$1-1))=0,"",SUMIFS(RAW_매출A!$J$2:$J$7000,RAW_매출A!$B$2:$B$7000,$A55,RAW_매출A!$A$2:$A$7000,EDATE($E55,BN$1-1))/(INDEX(요약_월별시즈널리티!$F$7:$F$18,MONTH(EDATE($E55,BN$1-1)))/100))),"")</f>
        <v/>
      </c>
    </row>
    <row r="56" spans="1:66" x14ac:dyDescent="0.3">
      <c r="A56" t="str">
        <f>세팅!A57</f>
        <v>(1045) #병점진안점</v>
      </c>
      <c r="B56" t="str">
        <f>세팅!B57</f>
        <v>150-2</v>
      </c>
      <c r="C56">
        <f t="shared" si="0"/>
        <v>2</v>
      </c>
      <c r="D56" t="str">
        <f t="shared" si="1"/>
        <v>2</v>
      </c>
      <c r="E56" s="1">
        <f>세팅!D57</f>
        <v>44774</v>
      </c>
      <c r="F56">
        <f t="shared" si="2"/>
        <v>3500666.8393898136</v>
      </c>
      <c r="G56" cm="1">
        <f t="array" ref="G56">IFERROR(IF($A56="","",IF(SUMIFS(RAW_매출A!$J$2:$J$7000,RAW_매출A!$B$2:$B$7000,$A56,RAW_매출A!$A$2:$A$7000,EDATE($E56,G$1-1))=0,"",SUMIFS(RAW_매출A!$J$2:$J$7000,RAW_매출A!$B$2:$B$7000,$A56,RAW_매출A!$A$2:$A$7000,EDATE($E56,G$1-1))/(INDEX(요약_월별시즈널리티!$F$7:$F$18,MONTH(EDATE($E56,G$1-1)))/100))),"")</f>
        <v>2032285.341730895</v>
      </c>
      <c r="H56" cm="1">
        <f t="array" ref="H56">IFERROR(IF($A56="","",IF(SUMIFS(RAW_매출A!$J$2:$J$7000,RAW_매출A!$B$2:$B$7000,$A56,RAW_매출A!$A$2:$A$7000,EDATE($E56,H$1-1))=0,"",SUMIFS(RAW_매출A!$J$2:$J$7000,RAW_매출A!$B$2:$B$7000,$A56,RAW_매출A!$A$2:$A$7000,EDATE($E56,H$1-1))/(INDEX(요약_월별시즈널리티!$F$7:$F$18,MONTH(EDATE($E56,H$1-1)))/100))),"")</f>
        <v>2255412.7437585401</v>
      </c>
      <c r="I56" cm="1">
        <f t="array" ref="I56">IFERROR(IF($A56="","",IF(SUMIFS(RAW_매출A!$J$2:$J$7000,RAW_매출A!$B$2:$B$7000,$A56,RAW_매출A!$A$2:$A$7000,EDATE($E56,I$1-1))=0,"",SUMIFS(RAW_매출A!$J$2:$J$7000,RAW_매출A!$B$2:$B$7000,$A56,RAW_매출A!$A$2:$A$7000,EDATE($E56,I$1-1))/(INDEX(요약_월별시즈널리티!$F$7:$F$18,MONTH(EDATE($E56,I$1-1)))/100))),"")</f>
        <v>2758347.7155430233</v>
      </c>
      <c r="J56" s="28" cm="1">
        <f t="array" ref="J56">IFERROR(IF($A56="","",IF(SUMIFS(RAW_매출A!$J$2:$J$7000,RAW_매출A!$B$2:$B$7000,$A56,RAW_매출A!$A$2:$A$7000,EDATE($E56,J$1-1))=0,"",SUMIFS(RAW_매출A!$J$2:$J$7000,RAW_매출A!$B$2:$B$7000,$A56,RAW_매출A!$A$2:$A$7000,EDATE($E56,J$1-1))/(INDEX(요약_월별시즈널리티!$F$7:$F$18,MONTH(EDATE($E56,J$1-1)))/100))),"")</f>
        <v>2530531.5045483974</v>
      </c>
      <c r="K56" s="28" cm="1">
        <f t="array" ref="K56">IFERROR(IF($A56="","",IF(SUMIFS(RAW_매출A!$J$2:$J$7000,RAW_매출A!$B$2:$B$7000,$A56,RAW_매출A!$A$2:$A$7000,EDATE($E56,K$1-1))=0,"",SUMIFS(RAW_매출A!$J$2:$J$7000,RAW_매출A!$B$2:$B$7000,$A56,RAW_매출A!$A$2:$A$7000,EDATE($E56,K$1-1))/(INDEX(요약_월별시즈널리티!$F$7:$F$18,MONTH(EDATE($E56,K$1-1)))/100))),"")</f>
        <v>3102722.2114360803</v>
      </c>
      <c r="L56" s="28" cm="1">
        <f t="array" ref="L56">IFERROR(IF($A56="","",IF(SUMIFS(RAW_매출A!$J$2:$J$7000,RAW_매출A!$B$2:$B$7000,$A56,RAW_매출A!$A$2:$A$7000,EDATE($E56,L$1-1))=0,"",SUMIFS(RAW_매출A!$J$2:$J$7000,RAW_매출A!$B$2:$B$7000,$A56,RAW_매출A!$A$2:$A$7000,EDATE($E56,L$1-1))/(INDEX(요약_월별시즈널리티!$F$7:$F$18,MONTH(EDATE($E56,L$1-1)))/100))),"")</f>
        <v>3604524.4260389879</v>
      </c>
      <c r="M56" s="28" cm="1">
        <f t="array" ref="M56">IFERROR(IF($A56="","",IF(SUMIFS(RAW_매출A!$J$2:$J$7000,RAW_매출A!$B$2:$B$7000,$A56,RAW_매출A!$A$2:$A$7000,EDATE($E56,M$1-1))=0,"",SUMIFS(RAW_매출A!$J$2:$J$7000,RAW_매출A!$B$2:$B$7000,$A56,RAW_매출A!$A$2:$A$7000,EDATE($E56,M$1-1))/(INDEX(요약_월별시즈널리티!$F$7:$F$18,MONTH(EDATE($E56,M$1-1)))/100))),"")</f>
        <v>3784178.5996263446</v>
      </c>
      <c r="N56" s="28" cm="1">
        <f t="array" ref="N56">IFERROR(IF($A56="","",IF(SUMIFS(RAW_매출A!$J$2:$J$7000,RAW_매출A!$B$2:$B$7000,$A56,RAW_매출A!$A$2:$A$7000,EDATE($E56,N$1-1))=0,"",SUMIFS(RAW_매출A!$J$2:$J$7000,RAW_매출A!$B$2:$B$7000,$A56,RAW_매출A!$A$2:$A$7000,EDATE($E56,N$1-1))/(INDEX(요약_월별시즈널리티!$F$7:$F$18,MONTH(EDATE($E56,N$1-1)))/100))),"")</f>
        <v>3831263.4325499688</v>
      </c>
      <c r="O56" s="28" cm="1">
        <f t="array" ref="O56">IFERROR(IF($A56="","",IF(SUMIFS(RAW_매출A!$J$2:$J$7000,RAW_매출A!$B$2:$B$7000,$A56,RAW_매출A!$A$2:$A$7000,EDATE($E56,O$1-1))=0,"",SUMIFS(RAW_매출A!$J$2:$J$7000,RAW_매출A!$B$2:$B$7000,$A56,RAW_매출A!$A$2:$A$7000,EDATE($E56,O$1-1))/(INDEX(요약_월별시즈널리티!$F$7:$F$18,MONTH(EDATE($E56,O$1-1)))/100))),"")</f>
        <v>4150780.8621391039</v>
      </c>
      <c r="P56" cm="1">
        <f t="array" ref="P56">IFERROR(IF($A56="","",IF(SUMIFS(RAW_매출A!$J$2:$J$7000,RAW_매출A!$B$2:$B$7000,$A56,RAW_매출A!$A$2:$A$7000,EDATE($E56,P$1-1))=0,"",SUMIFS(RAW_매출A!$J$2:$J$7000,RAW_매출A!$B$2:$B$7000,$A56,RAW_매출A!$A$2:$A$7000,EDATE($E56,P$1-1))/(INDEX(요약_월별시즈널리티!$F$7:$F$18,MONTH(EDATE($E56,P$1-1)))/100))),"")</f>
        <v>3737888.9072821289</v>
      </c>
      <c r="Q56" cm="1">
        <f t="array" ref="Q56">IFERROR(IF($A56="","",IF(SUMIFS(RAW_매출A!$J$2:$J$7000,RAW_매출A!$B$2:$B$7000,$A56,RAW_매출A!$A$2:$A$7000,EDATE($E56,Q$1-1))=0,"",SUMIFS(RAW_매출A!$J$2:$J$7000,RAW_매출A!$B$2:$B$7000,$A56,RAW_매출A!$A$2:$A$7000,EDATE($E56,Q$1-1))/(INDEX(요약_월별시즈널리티!$F$7:$F$18,MONTH(EDATE($E56,Q$1-1)))/100))),"")</f>
        <v>3117584.9967603614</v>
      </c>
      <c r="R56" cm="1">
        <f t="array" ref="R56">IFERROR(IF($A56="","",IF(SUMIFS(RAW_매출A!$J$2:$J$7000,RAW_매출A!$B$2:$B$7000,$A56,RAW_매출A!$A$2:$A$7000,EDATE($E56,R$1-1))=0,"",SUMIFS(RAW_매출A!$J$2:$J$7000,RAW_매출A!$B$2:$B$7000,$A56,RAW_매출A!$A$2:$A$7000,EDATE($E56,R$1-1))/(INDEX(요약_월별시즈널리티!$F$7:$F$18,MONTH(EDATE($E56,R$1-1)))/100))),"")</f>
        <v>3710689.8348287218</v>
      </c>
      <c r="S56" cm="1">
        <f t="array" ref="S56">IFERROR(IF($A56="","",IF(SUMIFS(RAW_매출A!$J$2:$J$7000,RAW_매출A!$B$2:$B$7000,$A56,RAW_매출A!$A$2:$A$7000,EDATE($E56,S$1-1))=0,"",SUMIFS(RAW_매출A!$J$2:$J$7000,RAW_매출A!$B$2:$B$7000,$A56,RAW_매출A!$A$2:$A$7000,EDATE($E56,S$1-1))/(INDEX(요약_월별시즈널리티!$F$7:$F$18,MONTH(EDATE($E56,S$1-1)))/100))),"")</f>
        <v>3290992.0501168668</v>
      </c>
      <c r="T56" cm="1">
        <f t="array" ref="T56">IFERROR(IF($A56="","",IF(SUMIFS(RAW_매출A!$J$2:$J$7000,RAW_매출A!$B$2:$B$7000,$A56,RAW_매출A!$A$2:$A$7000,EDATE($E56,T$1-1))=0,"",SUMIFS(RAW_매출A!$J$2:$J$7000,RAW_매출A!$B$2:$B$7000,$A56,RAW_매출A!$A$2:$A$7000,EDATE($E56,T$1-1))/(INDEX(요약_월별시즈널리티!$F$7:$F$18,MONTH(EDATE($E56,T$1-1)))/100))),"")</f>
        <v>3495480.2588814711</v>
      </c>
      <c r="U56" cm="1">
        <f t="array" ref="U56">IFERROR(IF($A56="","",IF(SUMIFS(RAW_매출A!$J$2:$J$7000,RAW_매출A!$B$2:$B$7000,$A56,RAW_매출A!$A$2:$A$7000,EDATE($E56,U$1-1))=0,"",SUMIFS(RAW_매출A!$J$2:$J$7000,RAW_매출A!$B$2:$B$7000,$A56,RAW_매출A!$A$2:$A$7000,EDATE($E56,U$1-1))/(INDEX(요약_월별시즈널리티!$F$7:$F$18,MONTH(EDATE($E56,U$1-1)))/100))),"")</f>
        <v>3192883.7222914197</v>
      </c>
      <c r="V56" cm="1">
        <f t="array" ref="V56">IFERROR(IF($A56="","",IF(SUMIFS(RAW_매출A!$J$2:$J$7000,RAW_매출A!$B$2:$B$7000,$A56,RAW_매출A!$A$2:$A$7000,EDATE($E56,V$1-1))=0,"",SUMIFS(RAW_매출A!$J$2:$J$7000,RAW_매출A!$B$2:$B$7000,$A56,RAW_매출A!$A$2:$A$7000,EDATE($E56,V$1-1))/(INDEX(요약_월별시즈널리티!$F$7:$F$18,MONTH(EDATE($E56,V$1-1)))/100))),"")</f>
        <v>3909616.4260661192</v>
      </c>
      <c r="W56" cm="1">
        <f t="array" ref="W56">IFERROR(IF($A56="","",IF(SUMIFS(RAW_매출A!$J$2:$J$7000,RAW_매출A!$B$2:$B$7000,$A56,RAW_매출A!$A$2:$A$7000,EDATE($E56,W$1-1))=0,"",SUMIFS(RAW_매출A!$J$2:$J$7000,RAW_매출A!$B$2:$B$7000,$A56,RAW_매출A!$A$2:$A$7000,EDATE($E56,W$1-1))/(INDEX(요약_월별시즈널리티!$F$7:$F$18,MONTH(EDATE($E56,W$1-1)))/100))),"")</f>
        <v>4700003.3349117208</v>
      </c>
      <c r="X56" cm="1">
        <f t="array" ref="X56">IFERROR(IF($A56="","",IF(SUMIFS(RAW_매출A!$J$2:$J$7000,RAW_매출A!$B$2:$B$7000,$A56,RAW_매출A!$A$2:$A$7000,EDATE($E56,X$1-1))=0,"",SUMIFS(RAW_매출A!$J$2:$J$7000,RAW_매출A!$B$2:$B$7000,$A56,RAW_매출A!$A$2:$A$7000,EDATE($E56,X$1-1))/(INDEX(요약_월별시즈널리티!$F$7:$F$18,MONTH(EDATE($E56,X$1-1)))/100))),"")</f>
        <v>5211450.616427768</v>
      </c>
      <c r="Y56" cm="1">
        <f t="array" ref="Y56">IFERROR(IF($A56="","",IF(SUMIFS(RAW_매출A!$J$2:$J$7000,RAW_매출A!$B$2:$B$7000,$A56,RAW_매출A!$A$2:$A$7000,EDATE($E56,Y$1-1))=0,"",SUMIFS(RAW_매출A!$J$2:$J$7000,RAW_매출A!$B$2:$B$7000,$A56,RAW_매출A!$A$2:$A$7000,EDATE($E56,Y$1-1))/(INDEX(요약_월별시즈널리티!$F$7:$F$18,MONTH(EDATE($E56,Y$1-1)))/100))),"")</f>
        <v>4319250.2538875313</v>
      </c>
      <c r="Z56" cm="1">
        <f t="array" ref="Z56">IFERROR(IF($A56="","",IF(SUMIFS(RAW_매출A!$J$2:$J$7000,RAW_매출A!$B$2:$B$7000,$A56,RAW_매출A!$A$2:$A$7000,EDATE($E56,Z$1-1))=0,"",SUMIFS(RAW_매출A!$J$2:$J$7000,RAW_매출A!$B$2:$B$7000,$A56,RAW_매출A!$A$2:$A$7000,EDATE($E56,Z$1-1))/(INDEX(요약_월별시즈널리티!$F$7:$F$18,MONTH(EDATE($E56,Z$1-1)))/100))),"")</f>
        <v>4696948.462892184</v>
      </c>
      <c r="AA56" cm="1">
        <f t="array" ref="AA56">IFERROR(IF($A56="","",IF(SUMIFS(RAW_매출A!$J$2:$J$7000,RAW_매출A!$B$2:$B$7000,$A56,RAW_매출A!$A$2:$A$7000,EDATE($E56,AA$1-1))=0,"",SUMIFS(RAW_매출A!$J$2:$J$7000,RAW_매출A!$B$2:$B$7000,$A56,RAW_매출A!$A$2:$A$7000,EDATE($E56,AA$1-1))/(INDEX(요약_월별시즈널리티!$F$7:$F$18,MONTH(EDATE($E56,AA$1-1)))/100))),"")</f>
        <v>4075029.5000064443</v>
      </c>
      <c r="AB56" cm="1">
        <f t="array" ref="AB56">IFERROR(IF($A56="","",IF(SUMIFS(RAW_매출A!$J$2:$J$7000,RAW_매출A!$B$2:$B$7000,$A56,RAW_매출A!$A$2:$A$7000,EDATE($E56,AB$1-1))=0,"",SUMIFS(RAW_매출A!$J$2:$J$7000,RAW_매출A!$B$2:$B$7000,$A56,RAW_매출A!$A$2:$A$7000,EDATE($E56,AB$1-1))/(INDEX(요약_월별시즈널리티!$F$7:$F$18,MONTH(EDATE($E56,AB$1-1)))/100))),"")</f>
        <v>3964999.9433396668</v>
      </c>
      <c r="AC56" cm="1">
        <f t="array" ref="AC56">IFERROR(IF($A56="","",IF(SUMIFS(RAW_매출A!$J$2:$J$7000,RAW_매출A!$B$2:$B$7000,$A56,RAW_매출A!$A$2:$A$7000,EDATE($E56,AC$1-1))=0,"",SUMIFS(RAW_매출A!$J$2:$J$7000,RAW_매출A!$B$2:$B$7000,$A56,RAW_매출A!$A$2:$A$7000,EDATE($E56,AC$1-1))/(INDEX(요약_월별시즈널리티!$F$7:$F$18,MONTH(EDATE($E56,AC$1-1)))/100))),"")</f>
        <v>4267659.0276773572</v>
      </c>
      <c r="AD56" cm="1">
        <f t="array" ref="AD56">IFERROR(IF($A56="","",IF(SUMIFS(RAW_매출A!$J$2:$J$7000,RAW_매출A!$B$2:$B$7000,$A56,RAW_매출A!$A$2:$A$7000,EDATE($E56,AD$1-1))=0,"",SUMIFS(RAW_매출A!$J$2:$J$7000,RAW_매출A!$B$2:$B$7000,$A56,RAW_매출A!$A$2:$A$7000,EDATE($E56,AD$1-1))/(INDEX(요약_월별시즈널리티!$F$7:$F$18,MONTH(EDATE($E56,AD$1-1)))/100))),"")</f>
        <v>3994892.9668889502</v>
      </c>
      <c r="AE56" cm="1">
        <f t="array" ref="AE56">IFERROR(IF($A56="","",IF(SUMIFS(RAW_매출A!$J$2:$J$7000,RAW_매출A!$B$2:$B$7000,$A56,RAW_매출A!$A$2:$A$7000,EDATE($E56,AE$1-1))=0,"",SUMIFS(RAW_매출A!$J$2:$J$7000,RAW_매출A!$B$2:$B$7000,$A56,RAW_매출A!$A$2:$A$7000,EDATE($E56,AE$1-1))/(INDEX(요약_월별시즈널리티!$F$7:$F$18,MONTH(EDATE($E56,AE$1-1)))/100))),"")</f>
        <v>3358119.1547331922</v>
      </c>
      <c r="AF56" cm="1">
        <f t="array" ref="AF56">IFERROR(IF($A56="","",IF(SUMIFS(RAW_매출A!$J$2:$J$7000,RAW_매출A!$B$2:$B$7000,$A56,RAW_매출A!$A$2:$A$7000,EDATE($E56,AF$1-1))=0,"",SUMIFS(RAW_매출A!$J$2:$J$7000,RAW_매출A!$B$2:$B$7000,$A56,RAW_매출A!$A$2:$A$7000,EDATE($E56,AF$1-1))/(INDEX(요약_월별시즈널리티!$F$7:$F$18,MONTH(EDATE($E56,AF$1-1)))/100))),"")</f>
        <v>3374130.224178317</v>
      </c>
      <c r="AG56" cm="1">
        <f t="array" ref="AG56">IFERROR(IF($A56="","",IF(SUMIFS(RAW_매출A!$J$2:$J$7000,RAW_매출A!$B$2:$B$7000,$A56,RAW_매출A!$A$2:$A$7000,EDATE($E56,AG$1-1))=0,"",SUMIFS(RAW_매출A!$J$2:$J$7000,RAW_매출A!$B$2:$B$7000,$A56,RAW_매출A!$A$2:$A$7000,EDATE($E56,AG$1-1))/(INDEX(요약_월별시즈널리티!$F$7:$F$18,MONTH(EDATE($E56,AG$1-1)))/100))),"")</f>
        <v>3295137.6661450136</v>
      </c>
      <c r="AH56" cm="1">
        <f t="array" ref="AH56">IFERROR(IF($A56="","",IF(SUMIFS(RAW_매출A!$J$2:$J$7000,RAW_매출A!$B$2:$B$7000,$A56,RAW_매출A!$A$2:$A$7000,EDATE($E56,AH$1-1))=0,"",SUMIFS(RAW_매출A!$J$2:$J$7000,RAW_매출A!$B$2:$B$7000,$A56,RAW_매출A!$A$2:$A$7000,EDATE($E56,AH$1-1))/(INDEX(요약_월별시즈널리티!$F$7:$F$18,MONTH(EDATE($E56,AH$1-1)))/100))),"")</f>
        <v>3310553.00111097</v>
      </c>
      <c r="AI56" cm="1">
        <f t="array" ref="AI56">IFERROR(IF($A56="","",IF(SUMIFS(RAW_매출A!$J$2:$J$7000,RAW_매출A!$B$2:$B$7000,$A56,RAW_매출A!$A$2:$A$7000,EDATE($E56,AI$1-1))=0,"",SUMIFS(RAW_매출A!$J$2:$J$7000,RAW_매출A!$B$2:$B$7000,$A56,RAW_매출A!$A$2:$A$7000,EDATE($E56,AI$1-1))/(INDEX(요약_월별시즈널리티!$F$7:$F$18,MONTH(EDATE($E56,AI$1-1)))/100))),"")</f>
        <v>3277982.8060809989</v>
      </c>
      <c r="AJ56" cm="1">
        <f t="array" ref="AJ56">IFERROR(IF($A56="","",IF(SUMIFS(RAW_매출A!$J$2:$J$7000,RAW_매출A!$B$2:$B$7000,$A56,RAW_매출A!$A$2:$A$7000,EDATE($E56,AJ$1-1))=0,"",SUMIFS(RAW_매출A!$J$2:$J$7000,RAW_매출A!$B$2:$B$7000,$A56,RAW_매출A!$A$2:$A$7000,EDATE($E56,AJ$1-1))/(INDEX(요약_월별시즈널리티!$F$7:$F$18,MONTH(EDATE($E56,AJ$1-1)))/100))),"")</f>
        <v>3588694.5349380765</v>
      </c>
      <c r="AK56" cm="1">
        <f t="array" ref="AK56">IFERROR(IF($A56="","",IF(SUMIFS(RAW_매출A!$J$2:$J$7000,RAW_매출A!$B$2:$B$7000,$A56,RAW_매출A!$A$2:$A$7000,EDATE($E56,AK$1-1))=0,"",SUMIFS(RAW_매출A!$J$2:$J$7000,RAW_매출A!$B$2:$B$7000,$A56,RAW_매출A!$A$2:$A$7000,EDATE($E56,AK$1-1))/(INDEX(요약_월별시즈널리티!$F$7:$F$18,MONTH(EDATE($E56,AK$1-1)))/100))),"")</f>
        <v>3625674.0031534075</v>
      </c>
      <c r="AL56" cm="1">
        <f t="array" ref="AL56">IFERROR(IF($A56="","",IF(SUMIFS(RAW_매출A!$J$2:$J$7000,RAW_매출A!$B$2:$B$7000,$A56,RAW_매출A!$A$2:$A$7000,EDATE($E56,AL$1-1))=0,"",SUMIFS(RAW_매출A!$J$2:$J$7000,RAW_매출A!$B$2:$B$7000,$A56,RAW_매출A!$A$2:$A$7000,EDATE($E56,AL$1-1))/(INDEX(요약_월별시즈널리티!$F$7:$F$18,MONTH(EDATE($E56,AL$1-1)))/100))),"")</f>
        <v>3766841.3178335843</v>
      </c>
      <c r="AM56" cm="1">
        <f t="array" ref="AM56">IFERROR(IF($A56="","",IF(SUMIFS(RAW_매출A!$J$2:$J$7000,RAW_매출A!$B$2:$B$7000,$A56,RAW_매출A!$A$2:$A$7000,EDATE($E56,AM$1-1))=0,"",SUMIFS(RAW_매출A!$J$2:$J$7000,RAW_매출A!$B$2:$B$7000,$A56,RAW_매출A!$A$2:$A$7000,EDATE($E56,AM$1-1))/(INDEX(요약_월별시즈널리티!$F$7:$F$18,MONTH(EDATE($E56,AM$1-1)))/100))),"")</f>
        <v>3842210.6418621945</v>
      </c>
      <c r="AN56" cm="1">
        <f t="array" ref="AN56">IFERROR(IF($A56="","",IF(SUMIFS(RAW_매출A!$J$2:$J$7000,RAW_매출A!$B$2:$B$7000,$A56,RAW_매출A!$A$2:$A$7000,EDATE($E56,AN$1-1))=0,"",SUMIFS(RAW_매출A!$J$2:$J$7000,RAW_매출A!$B$2:$B$7000,$A56,RAW_매출A!$A$2:$A$7000,EDATE($E56,AN$1-1))/(INDEX(요약_월별시즈널리티!$F$7:$F$18,MONTH(EDATE($E56,AN$1-1)))/100))),"")</f>
        <v>3788189.3039016421</v>
      </c>
      <c r="AO56" cm="1">
        <f t="array" ref="AO56">IFERROR(IF($A56="","",IF(SUMIFS(RAW_매출A!$J$2:$J$7000,RAW_매출A!$B$2:$B$7000,$A56,RAW_매출A!$A$2:$A$7000,EDATE($E56,AO$1-1))=0,"",SUMIFS(RAW_매출A!$J$2:$J$7000,RAW_매출A!$B$2:$B$7000,$A56,RAW_매출A!$A$2:$A$7000,EDATE($E56,AO$1-1))/(INDEX(요약_월별시즈널리티!$F$7:$F$18,MONTH(EDATE($E56,AO$1-1)))/100))),"")</f>
        <v>3492553.3008426889</v>
      </c>
      <c r="AP56" cm="1">
        <f t="array" ref="AP56">IFERROR(IF($A56="","",IF(SUMIFS(RAW_매출A!$J$2:$J$7000,RAW_매출A!$B$2:$B$7000,$A56,RAW_매출A!$A$2:$A$7000,EDATE($E56,AP$1-1))=0,"",SUMIFS(RAW_매출A!$J$2:$J$7000,RAW_매출A!$B$2:$B$7000,$A56,RAW_매출A!$A$2:$A$7000,EDATE($E56,AP$1-1))/(INDEX(요약_월별시즈널리티!$F$7:$F$18,MONTH(EDATE($E56,AP$1-1)))/100))),"")</f>
        <v>3389038.7606617343</v>
      </c>
      <c r="AQ56" cm="1">
        <f t="array" ref="AQ56">IFERROR(IF($A56="","",IF(SUMIFS(RAW_매출A!$J$2:$J$7000,RAW_매출A!$B$2:$B$7000,$A56,RAW_매출A!$A$2:$A$7000,EDATE($E56,AQ$1-1))=0,"",SUMIFS(RAW_매출A!$J$2:$J$7000,RAW_매출A!$B$2:$B$7000,$A56,RAW_매출A!$A$2:$A$7000,EDATE($E56,AQ$1-1))/(INDEX(요약_월별시즈널리티!$F$7:$F$18,MONTH(EDATE($E56,AQ$1-1)))/100))),"")</f>
        <v>3773131.254076459</v>
      </c>
      <c r="AR56" cm="1">
        <f t="array" ref="AR56">IFERROR(IF($A56="","",IF(SUMIFS(RAW_매출A!$J$2:$J$7000,RAW_매출A!$B$2:$B$7000,$A56,RAW_매출A!$A$2:$A$7000,EDATE($E56,AR$1-1))=0,"",SUMIFS(RAW_매출A!$J$2:$J$7000,RAW_매출A!$B$2:$B$7000,$A56,RAW_매출A!$A$2:$A$7000,EDATE($E56,AR$1-1))/(INDEX(요약_월별시즈널리티!$F$7:$F$18,MONTH(EDATE($E56,AR$1-1)))/100))),"")</f>
        <v>3753860.9500560062</v>
      </c>
      <c r="AS56" cm="1">
        <f t="array" ref="AS56">IFERROR(IF($A56="","",IF(SUMIFS(RAW_매출A!$J$2:$J$7000,RAW_매출A!$B$2:$B$7000,$A56,RAW_매출A!$A$2:$A$7000,EDATE($E56,AS$1-1))=0,"",SUMIFS(RAW_매출A!$J$2:$J$7000,RAW_매출A!$B$2:$B$7000,$A56,RAW_매출A!$A$2:$A$7000,EDATE($E56,AS$1-1))/(INDEX(요약_월별시즈널리티!$F$7:$F$18,MONTH(EDATE($E56,AS$1-1)))/100))),"")</f>
        <v>3771976.7004267494</v>
      </c>
      <c r="AT56" cm="1">
        <f t="array" ref="AT56">IFERROR(IF($A56="","",IF(SUMIFS(RAW_매출A!$J$2:$J$7000,RAW_매출A!$B$2:$B$7000,$A56,RAW_매출A!$A$2:$A$7000,EDATE($E56,AT$1-1))=0,"",SUMIFS(RAW_매출A!$J$2:$J$7000,RAW_매출A!$B$2:$B$7000,$A56,RAW_매출A!$A$2:$A$7000,EDATE($E56,AT$1-1))/(INDEX(요약_월별시즈널리티!$F$7:$F$18,MONTH(EDATE($E56,AT$1-1)))/100))),"")</f>
        <v>3480177.1807599668</v>
      </c>
      <c r="AU56" cm="1">
        <f t="array" ref="AU56">IFERROR(IF($A56="","",IF(SUMIFS(RAW_매출A!$J$2:$J$7000,RAW_매출A!$B$2:$B$7000,$A56,RAW_매출A!$A$2:$A$7000,EDATE($E56,AU$1-1))=0,"",SUMIFS(RAW_매출A!$J$2:$J$7000,RAW_매출A!$B$2:$B$7000,$A56,RAW_매출A!$A$2:$A$7000,EDATE($E56,AU$1-1))/(INDEX(요약_월별시즈널리티!$F$7:$F$18,MONTH(EDATE($E56,AU$1-1)))/100))),"")</f>
        <v>3500469.8889571275</v>
      </c>
      <c r="AV56" cm="1">
        <f t="array" ref="AV56">IFERROR(IF($A56="","",IF(SUMIFS(RAW_매출A!$J$2:$J$7000,RAW_매출A!$B$2:$B$7000,$A56,RAW_매출A!$A$2:$A$7000,EDATE($E56,AV$1-1))=0,"",SUMIFS(RAW_매출A!$J$2:$J$7000,RAW_매출A!$B$2:$B$7000,$A56,RAW_매출A!$A$2:$A$7000,EDATE($E56,AV$1-1))/(INDEX(요약_월별시즈널리티!$F$7:$F$18,MONTH(EDATE($E56,AV$1-1)))/100))),"")</f>
        <v>4239796.3014550954</v>
      </c>
      <c r="AW56" cm="1">
        <f t="array" ref="AW56">IFERROR(IF($A56="","",IF(SUMIFS(RAW_매출A!$J$2:$J$7000,RAW_매출A!$B$2:$B$7000,$A56,RAW_매출A!$A$2:$A$7000,EDATE($E56,AW$1-1))=0,"",SUMIFS(RAW_매출A!$J$2:$J$7000,RAW_매출A!$B$2:$B$7000,$A56,RAW_매출A!$A$2:$A$7000,EDATE($E56,AW$1-1))/(INDEX(요약_월별시즈널리티!$F$7:$F$18,MONTH(EDATE($E56,AW$1-1)))/100))),"")</f>
        <v>4176643.5735278977</v>
      </c>
      <c r="AX56" cm="1">
        <f t="array" ref="AX56">IFERROR(IF($A56="","",IF(SUMIFS(RAW_매출A!$J$2:$J$7000,RAW_매출A!$B$2:$B$7000,$A56,RAW_매출A!$A$2:$A$7000,EDATE($E56,AX$1-1))=0,"",SUMIFS(RAW_매출A!$J$2:$J$7000,RAW_매출A!$B$2:$B$7000,$A56,RAW_매출A!$A$2:$A$7000,EDATE($E56,AX$1-1))/(INDEX(요약_월별시즈널리티!$F$7:$F$18,MONTH(EDATE($E56,AX$1-1)))/100))),"")</f>
        <v>4029366.5808391706</v>
      </c>
      <c r="AY56" cm="1">
        <f t="array" ref="AY56">IFERROR(IF($A56="","",IF(SUMIFS(RAW_매출A!$J$2:$J$7000,RAW_매출A!$B$2:$B$7000,$A56,RAW_매출A!$A$2:$A$7000,EDATE($E56,AY$1-1))=0,"",SUMIFS(RAW_매출A!$J$2:$J$7000,RAW_매출A!$B$2:$B$7000,$A56,RAW_매출A!$A$2:$A$7000,EDATE($E56,AY$1-1))/(INDEX(요약_월별시즈널리티!$F$7:$F$18,MONTH(EDATE($E56,AY$1-1)))/100))),"")</f>
        <v>3840210.6400986374</v>
      </c>
      <c r="AZ56" cm="1">
        <f t="array" ref="AZ56">IFERROR(IF($A56="","",IF(SUMIFS(RAW_매출A!$J$2:$J$7000,RAW_매출A!$B$2:$B$7000,$A56,RAW_매출A!$A$2:$A$7000,EDATE($E56,AZ$1-1))=0,"",SUMIFS(RAW_매출A!$J$2:$J$7000,RAW_매출A!$B$2:$B$7000,$A56,RAW_매출A!$A$2:$A$7000,EDATE($E56,AZ$1-1))/(INDEX(요약_월별시즈널리티!$F$7:$F$18,MONTH(EDATE($E56,AZ$1-1)))/100))),"")</f>
        <v>4001538.9106953512</v>
      </c>
      <c r="BA56" cm="1">
        <f t="array" ref="BA56">IFERROR(IF($A56="","",IF(SUMIFS(RAW_매출A!$J$2:$J$7000,RAW_매출A!$B$2:$B$7000,$A56,RAW_매출A!$A$2:$A$7000,EDATE($E56,BA$1-1))=0,"",SUMIFS(RAW_매출A!$J$2:$J$7000,RAW_매출A!$B$2:$B$7000,$A56,RAW_매출A!$A$2:$A$7000,EDATE($E56,BA$1-1))/(INDEX(요약_월별시즈널리티!$F$7:$F$18,MONTH(EDATE($E56,BA$1-1)))/100))),"")</f>
        <v>3523773.9045582176</v>
      </c>
      <c r="BB56" t="str" cm="1">
        <f t="array" ref="BB56">IFERROR(IF($A56="","",IF(SUMIFS(RAW_매출A!$J$2:$J$7000,RAW_매출A!$B$2:$B$7000,$A56,RAW_매출A!$A$2:$A$7000,EDATE($E56,BB$1-1))=0,"",SUMIFS(RAW_매출A!$J$2:$J$7000,RAW_매출A!$B$2:$B$7000,$A56,RAW_매출A!$A$2:$A$7000,EDATE($E56,BB$1-1))/(INDEX(요약_월별시즈널리티!$F$7:$F$18,MONTH(EDATE($E56,BB$1-1)))/100))),"")</f>
        <v/>
      </c>
      <c r="BC56" t="str" cm="1">
        <f t="array" ref="BC56">IFERROR(IF($A56="","",IF(SUMIFS(RAW_매출A!$J$2:$J$7000,RAW_매출A!$B$2:$B$7000,$A56,RAW_매출A!$A$2:$A$7000,EDATE($E56,BC$1-1))=0,"",SUMIFS(RAW_매출A!$J$2:$J$7000,RAW_매출A!$B$2:$B$7000,$A56,RAW_매출A!$A$2:$A$7000,EDATE($E56,BC$1-1))/(INDEX(요약_월별시즈널리티!$F$7:$F$18,MONTH(EDATE($E56,BC$1-1)))/100))),"")</f>
        <v/>
      </c>
      <c r="BD56" t="str" cm="1">
        <f t="array" ref="BD56">IFERROR(IF($A56="","",IF(SUMIFS(RAW_매출A!$J$2:$J$7000,RAW_매출A!$B$2:$B$7000,$A56,RAW_매출A!$A$2:$A$7000,EDATE($E56,BD$1-1))=0,"",SUMIFS(RAW_매출A!$J$2:$J$7000,RAW_매출A!$B$2:$B$7000,$A56,RAW_매출A!$A$2:$A$7000,EDATE($E56,BD$1-1))/(INDEX(요약_월별시즈널리티!$F$7:$F$18,MONTH(EDATE($E56,BD$1-1)))/100))),"")</f>
        <v/>
      </c>
      <c r="BE56" t="str" cm="1">
        <f t="array" ref="BE56">IFERROR(IF($A56="","",IF(SUMIFS(RAW_매출A!$J$2:$J$7000,RAW_매출A!$B$2:$B$7000,$A56,RAW_매출A!$A$2:$A$7000,EDATE($E56,BE$1-1))=0,"",SUMIFS(RAW_매출A!$J$2:$J$7000,RAW_매출A!$B$2:$B$7000,$A56,RAW_매출A!$A$2:$A$7000,EDATE($E56,BE$1-1))/(INDEX(요약_월별시즈널리티!$F$7:$F$18,MONTH(EDATE($E56,BE$1-1)))/100))),"")</f>
        <v/>
      </c>
      <c r="BF56" t="str" cm="1">
        <f t="array" ref="BF56">IFERROR(IF($A56="","",IF(SUMIFS(RAW_매출A!$J$2:$J$7000,RAW_매출A!$B$2:$B$7000,$A56,RAW_매출A!$A$2:$A$7000,EDATE($E56,BF$1-1))=0,"",SUMIFS(RAW_매출A!$J$2:$J$7000,RAW_매출A!$B$2:$B$7000,$A56,RAW_매출A!$A$2:$A$7000,EDATE($E56,BF$1-1))/(INDEX(요약_월별시즈널리티!$F$7:$F$18,MONTH(EDATE($E56,BF$1-1)))/100))),"")</f>
        <v/>
      </c>
      <c r="BG56" t="str" cm="1">
        <f t="array" ref="BG56">IFERROR(IF($A56="","",IF(SUMIFS(RAW_매출A!$J$2:$J$7000,RAW_매출A!$B$2:$B$7000,$A56,RAW_매출A!$A$2:$A$7000,EDATE($E56,BG$1-1))=0,"",SUMIFS(RAW_매출A!$J$2:$J$7000,RAW_매출A!$B$2:$B$7000,$A56,RAW_매출A!$A$2:$A$7000,EDATE($E56,BG$1-1))/(INDEX(요약_월별시즈널리티!$F$7:$F$18,MONTH(EDATE($E56,BG$1-1)))/100))),"")</f>
        <v/>
      </c>
      <c r="BH56" t="str" cm="1">
        <f t="array" ref="BH56">IFERROR(IF($A56="","",IF(SUMIFS(RAW_매출A!$J$2:$J$7000,RAW_매출A!$B$2:$B$7000,$A56,RAW_매출A!$A$2:$A$7000,EDATE($E56,BH$1-1))=0,"",SUMIFS(RAW_매출A!$J$2:$J$7000,RAW_매출A!$B$2:$B$7000,$A56,RAW_매출A!$A$2:$A$7000,EDATE($E56,BH$1-1))/(INDEX(요약_월별시즈널리티!$F$7:$F$18,MONTH(EDATE($E56,BH$1-1)))/100))),"")</f>
        <v/>
      </c>
      <c r="BI56" t="str" cm="1">
        <f t="array" ref="BI56">IFERROR(IF($A56="","",IF(SUMIFS(RAW_매출A!$J$2:$J$7000,RAW_매출A!$B$2:$B$7000,$A56,RAW_매출A!$A$2:$A$7000,EDATE($E56,BI$1-1))=0,"",SUMIFS(RAW_매출A!$J$2:$J$7000,RAW_매출A!$B$2:$B$7000,$A56,RAW_매출A!$A$2:$A$7000,EDATE($E56,BI$1-1))/(INDEX(요약_월별시즈널리티!$F$7:$F$18,MONTH(EDATE($E56,BI$1-1)))/100))),"")</f>
        <v/>
      </c>
      <c r="BJ56" t="str" cm="1">
        <f t="array" ref="BJ56">IFERROR(IF($A56="","",IF(SUMIFS(RAW_매출A!$J$2:$J$7000,RAW_매출A!$B$2:$B$7000,$A56,RAW_매출A!$A$2:$A$7000,EDATE($E56,BJ$1-1))=0,"",SUMIFS(RAW_매출A!$J$2:$J$7000,RAW_매출A!$B$2:$B$7000,$A56,RAW_매출A!$A$2:$A$7000,EDATE($E56,BJ$1-1))/(INDEX(요약_월별시즈널리티!$F$7:$F$18,MONTH(EDATE($E56,BJ$1-1)))/100))),"")</f>
        <v/>
      </c>
      <c r="BK56" t="str" cm="1">
        <f t="array" ref="BK56">IFERROR(IF($A56="","",IF(SUMIFS(RAW_매출A!$J$2:$J$7000,RAW_매출A!$B$2:$B$7000,$A56,RAW_매출A!$A$2:$A$7000,EDATE($E56,BK$1-1))=0,"",SUMIFS(RAW_매출A!$J$2:$J$7000,RAW_매출A!$B$2:$B$7000,$A56,RAW_매출A!$A$2:$A$7000,EDATE($E56,BK$1-1))/(INDEX(요약_월별시즈널리티!$F$7:$F$18,MONTH(EDATE($E56,BK$1-1)))/100))),"")</f>
        <v/>
      </c>
      <c r="BL56" t="str" cm="1">
        <f t="array" ref="BL56">IFERROR(IF($A56="","",IF(SUMIFS(RAW_매출A!$J$2:$J$7000,RAW_매출A!$B$2:$B$7000,$A56,RAW_매출A!$A$2:$A$7000,EDATE($E56,BL$1-1))=0,"",SUMIFS(RAW_매출A!$J$2:$J$7000,RAW_매출A!$B$2:$B$7000,$A56,RAW_매출A!$A$2:$A$7000,EDATE($E56,BL$1-1))/(INDEX(요약_월별시즈널리티!$F$7:$F$18,MONTH(EDATE($E56,BL$1-1)))/100))),"")</f>
        <v/>
      </c>
      <c r="BM56" t="str" cm="1">
        <f t="array" ref="BM56">IFERROR(IF($A56="","",IF(SUMIFS(RAW_매출A!$J$2:$J$7000,RAW_매출A!$B$2:$B$7000,$A56,RAW_매출A!$A$2:$A$7000,EDATE($E56,BM$1-1))=0,"",SUMIFS(RAW_매출A!$J$2:$J$7000,RAW_매출A!$B$2:$B$7000,$A56,RAW_매출A!$A$2:$A$7000,EDATE($E56,BM$1-1))/(INDEX(요약_월별시즈널리티!$F$7:$F$18,MONTH(EDATE($E56,BM$1-1)))/100))),"")</f>
        <v/>
      </c>
      <c r="BN56" t="str" cm="1">
        <f t="array" ref="BN56">IFERROR(IF($A56="","",IF(SUMIFS(RAW_매출A!$J$2:$J$7000,RAW_매출A!$B$2:$B$7000,$A56,RAW_매출A!$A$2:$A$7000,EDATE($E56,BN$1-1))=0,"",SUMIFS(RAW_매출A!$J$2:$J$7000,RAW_매출A!$B$2:$B$7000,$A56,RAW_매출A!$A$2:$A$7000,EDATE($E56,BN$1-1))/(INDEX(요약_월별시즈널리티!$F$7:$F$18,MONTH(EDATE($E56,BN$1-1)))/100))),"")</f>
        <v/>
      </c>
    </row>
    <row r="57" spans="1:66" x14ac:dyDescent="0.3">
      <c r="A57" t="str">
        <f>세팅!A58</f>
        <v>(1046) #인천시청점</v>
      </c>
      <c r="B57" t="str">
        <f>세팅!B58</f>
        <v>150-3</v>
      </c>
      <c r="C57">
        <f t="shared" si="0"/>
        <v>3</v>
      </c>
      <c r="D57" t="str">
        <f t="shared" si="1"/>
        <v>3+</v>
      </c>
      <c r="E57" s="1">
        <f>세팅!D58</f>
        <v>44805</v>
      </c>
      <c r="F57">
        <f t="shared" si="2"/>
        <v>4718044.3808412366</v>
      </c>
      <c r="G57" cm="1">
        <f t="array" ref="G57">IFERROR(IF($A57="","",IF(SUMIFS(RAW_매출A!$J$2:$J$7000,RAW_매출A!$B$2:$B$7000,$A57,RAW_매출A!$A$2:$A$7000,EDATE($E57,G$1-1))=0,"",SUMIFS(RAW_매출A!$J$2:$J$7000,RAW_매출A!$B$2:$B$7000,$A57,RAW_매출A!$A$2:$A$7000,EDATE($E57,G$1-1))/(INDEX(요약_월별시즈널리티!$F$7:$F$18,MONTH(EDATE($E57,G$1-1)))/100))),"")</f>
        <v>2992721.5718948562</v>
      </c>
      <c r="H57" cm="1">
        <f t="array" ref="H57">IFERROR(IF($A57="","",IF(SUMIFS(RAW_매출A!$J$2:$J$7000,RAW_매출A!$B$2:$B$7000,$A57,RAW_매출A!$A$2:$A$7000,EDATE($E57,H$1-1))=0,"",SUMIFS(RAW_매출A!$J$2:$J$7000,RAW_매출A!$B$2:$B$7000,$A57,RAW_매출A!$A$2:$A$7000,EDATE($E57,H$1-1))/(INDEX(요약_월별시즈널리티!$F$7:$F$18,MONTH(EDATE($E57,H$1-1)))/100))),"")</f>
        <v>3919094.3458729615</v>
      </c>
      <c r="I57" cm="1">
        <f t="array" ref="I57">IFERROR(IF($A57="","",IF(SUMIFS(RAW_매출A!$J$2:$J$7000,RAW_매출A!$B$2:$B$7000,$A57,RAW_매출A!$A$2:$A$7000,EDATE($E57,I$1-1))=0,"",SUMIFS(RAW_매출A!$J$2:$J$7000,RAW_매출A!$B$2:$B$7000,$A57,RAW_매출A!$A$2:$A$7000,EDATE($E57,I$1-1))/(INDEX(요약_월별시즈널리티!$F$7:$F$18,MONTH(EDATE($E57,I$1-1)))/100))),"")</f>
        <v>3647496.1620445382</v>
      </c>
      <c r="J57" s="28" cm="1">
        <f t="array" ref="J57">IFERROR(IF($A57="","",IF(SUMIFS(RAW_매출A!$J$2:$J$7000,RAW_매출A!$B$2:$B$7000,$A57,RAW_매출A!$A$2:$A$7000,EDATE($E57,J$1-1))=0,"",SUMIFS(RAW_매출A!$J$2:$J$7000,RAW_매출A!$B$2:$B$7000,$A57,RAW_매출A!$A$2:$A$7000,EDATE($E57,J$1-1))/(INDEX(요약_월별시즈널리티!$F$7:$F$18,MONTH(EDATE($E57,J$1-1)))/100))),"")</f>
        <v>3555051.322076804</v>
      </c>
      <c r="K57" s="28" cm="1">
        <f t="array" ref="K57">IFERROR(IF($A57="","",IF(SUMIFS(RAW_매출A!$J$2:$J$7000,RAW_매출A!$B$2:$B$7000,$A57,RAW_매출A!$A$2:$A$7000,EDATE($E57,K$1-1))=0,"",SUMIFS(RAW_매출A!$J$2:$J$7000,RAW_매출A!$B$2:$B$7000,$A57,RAW_매출A!$A$2:$A$7000,EDATE($E57,K$1-1))/(INDEX(요약_월별시즈널리티!$F$7:$F$18,MONTH(EDATE($E57,K$1-1)))/100))),"")</f>
        <v>4754460.0058809826</v>
      </c>
      <c r="L57" s="28" cm="1">
        <f t="array" ref="L57">IFERROR(IF($A57="","",IF(SUMIFS(RAW_매출A!$J$2:$J$7000,RAW_매출A!$B$2:$B$7000,$A57,RAW_매출A!$A$2:$A$7000,EDATE($E57,L$1-1))=0,"",SUMIFS(RAW_매출A!$J$2:$J$7000,RAW_매출A!$B$2:$B$7000,$A57,RAW_매출A!$A$2:$A$7000,EDATE($E57,L$1-1))/(INDEX(요약_월별시즈널리티!$F$7:$F$18,MONTH(EDATE($E57,L$1-1)))/100))),"")</f>
        <v>4706495.0165280001</v>
      </c>
      <c r="M57" s="28" cm="1">
        <f t="array" ref="M57">IFERROR(IF($A57="","",IF(SUMIFS(RAW_매출A!$J$2:$J$7000,RAW_매출A!$B$2:$B$7000,$A57,RAW_매출A!$A$2:$A$7000,EDATE($E57,M$1-1))=0,"",SUMIFS(RAW_매출A!$J$2:$J$7000,RAW_매출A!$B$2:$B$7000,$A57,RAW_매출A!$A$2:$A$7000,EDATE($E57,M$1-1))/(INDEX(요약_월별시즈널리티!$F$7:$F$18,MONTH(EDATE($E57,M$1-1)))/100))),"")</f>
        <v>4823940.2992500411</v>
      </c>
      <c r="N57" s="28" cm="1">
        <f t="array" ref="N57">IFERROR(IF($A57="","",IF(SUMIFS(RAW_매출A!$J$2:$J$7000,RAW_매출A!$B$2:$B$7000,$A57,RAW_매출A!$A$2:$A$7000,EDATE($E57,N$1-1))=0,"",SUMIFS(RAW_매출A!$J$2:$J$7000,RAW_매출A!$B$2:$B$7000,$A57,RAW_매출A!$A$2:$A$7000,EDATE($E57,N$1-1))/(INDEX(요약_월별시즈널리티!$F$7:$F$18,MONTH(EDATE($E57,N$1-1)))/100))),"")</f>
        <v>4930056.1606857534</v>
      </c>
      <c r="O57" s="28" cm="1">
        <f t="array" ref="O57">IFERROR(IF($A57="","",IF(SUMIFS(RAW_매출A!$J$2:$J$7000,RAW_매출A!$B$2:$B$7000,$A57,RAW_매출A!$A$2:$A$7000,EDATE($E57,O$1-1))=0,"",SUMIFS(RAW_매출A!$J$2:$J$7000,RAW_매출A!$B$2:$B$7000,$A57,RAW_매출A!$A$2:$A$7000,EDATE($E57,O$1-1))/(INDEX(요약_월별시즈널리티!$F$7:$F$18,MONTH(EDATE($E57,O$1-1)))/100))),"")</f>
        <v>5538263.480625838</v>
      </c>
      <c r="P57" cm="1">
        <f t="array" ref="P57">IFERROR(IF($A57="","",IF(SUMIFS(RAW_매출A!$J$2:$J$7000,RAW_매출A!$B$2:$B$7000,$A57,RAW_매출A!$A$2:$A$7000,EDATE($E57,P$1-1))=0,"",SUMIFS(RAW_매출A!$J$2:$J$7000,RAW_매출A!$B$2:$B$7000,$A57,RAW_매출A!$A$2:$A$7000,EDATE($E57,P$1-1))/(INDEX(요약_월별시즈널리티!$F$7:$F$18,MONTH(EDATE($E57,P$1-1)))/100))),"")</f>
        <v>5023121.7508031912</v>
      </c>
      <c r="Q57" cm="1">
        <f t="array" ref="Q57">IFERROR(IF($A57="","",IF(SUMIFS(RAW_매출A!$J$2:$J$7000,RAW_매출A!$B$2:$B$7000,$A57,RAW_매출A!$A$2:$A$7000,EDATE($E57,Q$1-1))=0,"",SUMIFS(RAW_매출A!$J$2:$J$7000,RAW_매출A!$B$2:$B$7000,$A57,RAW_매출A!$A$2:$A$7000,EDATE($E57,Q$1-1))/(INDEX(요약_월별시즈널리티!$F$7:$F$18,MONTH(EDATE($E57,Q$1-1)))/100))),"")</f>
        <v>5802042.7649337696</v>
      </c>
      <c r="R57" cm="1">
        <f t="array" ref="R57">IFERROR(IF($A57="","",IF(SUMIFS(RAW_매출A!$J$2:$J$7000,RAW_매출A!$B$2:$B$7000,$A57,RAW_매출A!$A$2:$A$7000,EDATE($E57,R$1-1))=0,"",SUMIFS(RAW_매출A!$J$2:$J$7000,RAW_매출A!$B$2:$B$7000,$A57,RAW_매출A!$A$2:$A$7000,EDATE($E57,R$1-1))/(INDEX(요약_월별시즈널리티!$F$7:$F$18,MONTH(EDATE($E57,R$1-1)))/100))),"")</f>
        <v>5082060.7962082224</v>
      </c>
      <c r="S57" cm="1">
        <f t="array" ref="S57">IFERROR(IF($A57="","",IF(SUMIFS(RAW_매출A!$J$2:$J$7000,RAW_매출A!$B$2:$B$7000,$A57,RAW_매출A!$A$2:$A$7000,EDATE($E57,S$1-1))=0,"",SUMIFS(RAW_매출A!$J$2:$J$7000,RAW_매출A!$B$2:$B$7000,$A57,RAW_매출A!$A$2:$A$7000,EDATE($E57,S$1-1))/(INDEX(요약_월별시즈널리티!$F$7:$F$18,MONTH(EDATE($E57,S$1-1)))/100))),"")</f>
        <v>5751252.5582983913</v>
      </c>
      <c r="T57" cm="1">
        <f t="array" ref="T57">IFERROR(IF($A57="","",IF(SUMIFS(RAW_매출A!$J$2:$J$7000,RAW_매출A!$B$2:$B$7000,$A57,RAW_매출A!$A$2:$A$7000,EDATE($E57,T$1-1))=0,"",SUMIFS(RAW_매출A!$J$2:$J$7000,RAW_매출A!$B$2:$B$7000,$A57,RAW_매출A!$A$2:$A$7000,EDATE($E57,T$1-1))/(INDEX(요약_월별시즈널리티!$F$7:$F$18,MONTH(EDATE($E57,T$1-1)))/100))),"")</f>
        <v>6316239.9533179207</v>
      </c>
      <c r="U57" cm="1">
        <f t="array" ref="U57">IFERROR(IF($A57="","",IF(SUMIFS(RAW_매출A!$J$2:$J$7000,RAW_매출A!$B$2:$B$7000,$A57,RAW_매출A!$A$2:$A$7000,EDATE($E57,U$1-1))=0,"",SUMIFS(RAW_매출A!$J$2:$J$7000,RAW_매출A!$B$2:$B$7000,$A57,RAW_매출A!$A$2:$A$7000,EDATE($E57,U$1-1))/(INDEX(요약_월별시즈널리티!$F$7:$F$18,MONTH(EDATE($E57,U$1-1)))/100))),"")</f>
        <v>5651818.1149468264</v>
      </c>
      <c r="V57" cm="1">
        <f t="array" ref="V57">IFERROR(IF($A57="","",IF(SUMIFS(RAW_매출A!$J$2:$J$7000,RAW_매출A!$B$2:$B$7000,$A57,RAW_매출A!$A$2:$A$7000,EDATE($E57,V$1-1))=0,"",SUMIFS(RAW_매출A!$J$2:$J$7000,RAW_매출A!$B$2:$B$7000,$A57,RAW_매출A!$A$2:$A$7000,EDATE($E57,V$1-1))/(INDEX(요약_월별시즈널리티!$F$7:$F$18,MONTH(EDATE($E57,V$1-1)))/100))),"")</f>
        <v>5407026.4449928068</v>
      </c>
      <c r="W57" cm="1">
        <f t="array" ref="W57">IFERROR(IF($A57="","",IF(SUMIFS(RAW_매출A!$J$2:$J$7000,RAW_매출A!$B$2:$B$7000,$A57,RAW_매출A!$A$2:$A$7000,EDATE($E57,W$1-1))=0,"",SUMIFS(RAW_매출A!$J$2:$J$7000,RAW_매출A!$B$2:$B$7000,$A57,RAW_매출A!$A$2:$A$7000,EDATE($E57,W$1-1))/(INDEX(요약_월별시즈널리티!$F$7:$F$18,MONTH(EDATE($E57,W$1-1)))/100))),"")</f>
        <v>5527630.9950998258</v>
      </c>
      <c r="X57" cm="1">
        <f t="array" ref="X57">IFERROR(IF($A57="","",IF(SUMIFS(RAW_매출A!$J$2:$J$7000,RAW_매출A!$B$2:$B$7000,$A57,RAW_매출A!$A$2:$A$7000,EDATE($E57,X$1-1))=0,"",SUMIFS(RAW_매출A!$J$2:$J$7000,RAW_매출A!$B$2:$B$7000,$A57,RAW_매출A!$A$2:$A$7000,EDATE($E57,X$1-1))/(INDEX(요약_월별시즈널리티!$F$7:$F$18,MONTH(EDATE($E57,X$1-1)))/100))),"")</f>
        <v>5927573.615194737</v>
      </c>
      <c r="Y57" cm="1">
        <f t="array" ref="Y57">IFERROR(IF($A57="","",IF(SUMIFS(RAW_매출A!$J$2:$J$7000,RAW_매출A!$B$2:$B$7000,$A57,RAW_매출A!$A$2:$A$7000,EDATE($E57,Y$1-1))=0,"",SUMIFS(RAW_매출A!$J$2:$J$7000,RAW_매출A!$B$2:$B$7000,$A57,RAW_매출A!$A$2:$A$7000,EDATE($E57,Y$1-1))/(INDEX(요약_월별시즈널리티!$F$7:$F$18,MONTH(EDATE($E57,Y$1-1)))/100))),"")</f>
        <v>6005211.3631214341</v>
      </c>
      <c r="Z57" cm="1">
        <f t="array" ref="Z57">IFERROR(IF($A57="","",IF(SUMIFS(RAW_매출A!$J$2:$J$7000,RAW_매출A!$B$2:$B$7000,$A57,RAW_매출A!$A$2:$A$7000,EDATE($E57,Z$1-1))=0,"",SUMIFS(RAW_매출A!$J$2:$J$7000,RAW_매출A!$B$2:$B$7000,$A57,RAW_매출A!$A$2:$A$7000,EDATE($E57,Z$1-1))/(INDEX(요약_월별시즈널리티!$F$7:$F$18,MONTH(EDATE($E57,Z$1-1)))/100))),"")</f>
        <v>5196128.9341629315</v>
      </c>
      <c r="AA57" cm="1">
        <f t="array" ref="AA57">IFERROR(IF($A57="","",IF(SUMIFS(RAW_매출A!$J$2:$J$7000,RAW_매출A!$B$2:$B$7000,$A57,RAW_매출A!$A$2:$A$7000,EDATE($E57,AA$1-1))=0,"",SUMIFS(RAW_매출A!$J$2:$J$7000,RAW_매출A!$B$2:$B$7000,$A57,RAW_매출A!$A$2:$A$7000,EDATE($E57,AA$1-1))/(INDEX(요약_월별시즈널리티!$F$7:$F$18,MONTH(EDATE($E57,AA$1-1)))/100))),"")</f>
        <v>5735099.3723029522</v>
      </c>
      <c r="AB57" cm="1">
        <f t="array" ref="AB57">IFERROR(IF($A57="","",IF(SUMIFS(RAW_매출A!$J$2:$J$7000,RAW_매출A!$B$2:$B$7000,$A57,RAW_매출A!$A$2:$A$7000,EDATE($E57,AB$1-1))=0,"",SUMIFS(RAW_매출A!$J$2:$J$7000,RAW_매출A!$B$2:$B$7000,$A57,RAW_매출A!$A$2:$A$7000,EDATE($E57,AB$1-1))/(INDEX(요약_월별시즈널리티!$F$7:$F$18,MONTH(EDATE($E57,AB$1-1)))/100))),"")</f>
        <v>6158543.7938125571</v>
      </c>
      <c r="AC57" cm="1">
        <f t="array" ref="AC57">IFERROR(IF($A57="","",IF(SUMIFS(RAW_매출A!$J$2:$J$7000,RAW_매출A!$B$2:$B$7000,$A57,RAW_매출A!$A$2:$A$7000,EDATE($E57,AC$1-1))=0,"",SUMIFS(RAW_매출A!$J$2:$J$7000,RAW_매출A!$B$2:$B$7000,$A57,RAW_매출A!$A$2:$A$7000,EDATE($E57,AC$1-1))/(INDEX(요약_월별시즈널리티!$F$7:$F$18,MONTH(EDATE($E57,AC$1-1)))/100))),"")</f>
        <v>5881772.4906539265</v>
      </c>
      <c r="AD57" cm="1">
        <f t="array" ref="AD57">IFERROR(IF($A57="","",IF(SUMIFS(RAW_매출A!$J$2:$J$7000,RAW_매출A!$B$2:$B$7000,$A57,RAW_매출A!$A$2:$A$7000,EDATE($E57,AD$1-1))=0,"",SUMIFS(RAW_매출A!$J$2:$J$7000,RAW_매출A!$B$2:$B$7000,$A57,RAW_매출A!$A$2:$A$7000,EDATE($E57,AD$1-1))/(INDEX(요약_월별시즈널리티!$F$7:$F$18,MONTH(EDATE($E57,AD$1-1)))/100))),"")</f>
        <v>6178319.9114226867</v>
      </c>
      <c r="AE57" cm="1">
        <f t="array" ref="AE57">IFERROR(IF($A57="","",IF(SUMIFS(RAW_매출A!$J$2:$J$7000,RAW_매출A!$B$2:$B$7000,$A57,RAW_매출A!$A$2:$A$7000,EDATE($E57,AE$1-1))=0,"",SUMIFS(RAW_매출A!$J$2:$J$7000,RAW_매출A!$B$2:$B$7000,$A57,RAW_매출A!$A$2:$A$7000,EDATE($E57,AE$1-1))/(INDEX(요약_월별시즈널리티!$F$7:$F$18,MONTH(EDATE($E57,AE$1-1)))/100))),"")</f>
        <v>5527928.5438158782</v>
      </c>
      <c r="AF57" cm="1">
        <f t="array" ref="AF57">IFERROR(IF($A57="","",IF(SUMIFS(RAW_매출A!$J$2:$J$7000,RAW_매출A!$B$2:$B$7000,$A57,RAW_매출A!$A$2:$A$7000,EDATE($E57,AF$1-1))=0,"",SUMIFS(RAW_매출A!$J$2:$J$7000,RAW_매출A!$B$2:$B$7000,$A57,RAW_매출A!$A$2:$A$7000,EDATE($E57,AF$1-1))/(INDEX(요약_월별시즈널리티!$F$7:$F$18,MONTH(EDATE($E57,AF$1-1)))/100))),"")</f>
        <v>5572199.7715060692</v>
      </c>
      <c r="AG57" cm="1">
        <f t="array" ref="AG57">IFERROR(IF($A57="","",IF(SUMIFS(RAW_매출A!$J$2:$J$7000,RAW_매출A!$B$2:$B$7000,$A57,RAW_매출A!$A$2:$A$7000,EDATE($E57,AG$1-1))=0,"",SUMIFS(RAW_매출A!$J$2:$J$7000,RAW_매출A!$B$2:$B$7000,$A57,RAW_매출A!$A$2:$A$7000,EDATE($E57,AG$1-1))/(INDEX(요약_월별시즈널리티!$F$7:$F$18,MONTH(EDATE($E57,AG$1-1)))/100))),"")</f>
        <v>5117290.6392024141</v>
      </c>
      <c r="AH57" cm="1">
        <f t="array" ref="AH57">IFERROR(IF($A57="","",IF(SUMIFS(RAW_매출A!$J$2:$J$7000,RAW_매출A!$B$2:$B$7000,$A57,RAW_매출A!$A$2:$A$7000,EDATE($E57,AH$1-1))=0,"",SUMIFS(RAW_매출A!$J$2:$J$7000,RAW_매출A!$B$2:$B$7000,$A57,RAW_매출A!$A$2:$A$7000,EDATE($E57,AH$1-1))/(INDEX(요약_월별시즈널리티!$F$7:$F$18,MONTH(EDATE($E57,AH$1-1)))/100))),"")</f>
        <v>4725861.7727301205</v>
      </c>
      <c r="AI57" cm="1">
        <f t="array" ref="AI57">IFERROR(IF($A57="","",IF(SUMIFS(RAW_매출A!$J$2:$J$7000,RAW_매출A!$B$2:$B$7000,$A57,RAW_매출A!$A$2:$A$7000,EDATE($E57,AI$1-1))=0,"",SUMIFS(RAW_매출A!$J$2:$J$7000,RAW_매출A!$B$2:$B$7000,$A57,RAW_매출A!$A$2:$A$7000,EDATE($E57,AI$1-1))/(INDEX(요약_월별시즈널리티!$F$7:$F$18,MONTH(EDATE($E57,AI$1-1)))/100))),"")</f>
        <v>6015907.8859071219</v>
      </c>
      <c r="AJ57" cm="1">
        <f t="array" ref="AJ57">IFERROR(IF($A57="","",IF(SUMIFS(RAW_매출A!$J$2:$J$7000,RAW_매출A!$B$2:$B$7000,$A57,RAW_매출A!$A$2:$A$7000,EDATE($E57,AJ$1-1))=0,"",SUMIFS(RAW_매출A!$J$2:$J$7000,RAW_매출A!$B$2:$B$7000,$A57,RAW_매출A!$A$2:$A$7000,EDATE($E57,AJ$1-1))/(INDEX(요약_월별시즈널리티!$F$7:$F$18,MONTH(EDATE($E57,AJ$1-1)))/100))),"")</f>
        <v>5631824.9190212814</v>
      </c>
      <c r="AK57" cm="1">
        <f t="array" ref="AK57">IFERROR(IF($A57="","",IF(SUMIFS(RAW_매출A!$J$2:$J$7000,RAW_매출A!$B$2:$B$7000,$A57,RAW_매출A!$A$2:$A$7000,EDATE($E57,AK$1-1))=0,"",SUMIFS(RAW_매출A!$J$2:$J$7000,RAW_매출A!$B$2:$B$7000,$A57,RAW_매출A!$A$2:$A$7000,EDATE($E57,AK$1-1))/(INDEX(요약_월별시즈널리티!$F$7:$F$18,MONTH(EDATE($E57,AK$1-1)))/100))),"")</f>
        <v>5397173.6273542028</v>
      </c>
      <c r="AL57" cm="1">
        <f t="array" ref="AL57">IFERROR(IF($A57="","",IF(SUMIFS(RAW_매출A!$J$2:$J$7000,RAW_매출A!$B$2:$B$7000,$A57,RAW_매출A!$A$2:$A$7000,EDATE($E57,AL$1-1))=0,"",SUMIFS(RAW_매출A!$J$2:$J$7000,RAW_매출A!$B$2:$B$7000,$A57,RAW_매출A!$A$2:$A$7000,EDATE($E57,AL$1-1))/(INDEX(요약_월별시즈널리티!$F$7:$F$18,MONTH(EDATE($E57,AL$1-1)))/100))),"")</f>
        <v>5078201.3690371225</v>
      </c>
      <c r="AM57" cm="1">
        <f t="array" ref="AM57">IFERROR(IF($A57="","",IF(SUMIFS(RAW_매출A!$J$2:$J$7000,RAW_매출A!$B$2:$B$7000,$A57,RAW_매출A!$A$2:$A$7000,EDATE($E57,AM$1-1))=0,"",SUMIFS(RAW_매출A!$J$2:$J$7000,RAW_매출A!$B$2:$B$7000,$A57,RAW_매출A!$A$2:$A$7000,EDATE($E57,AM$1-1))/(INDEX(요약_월별시즈널리티!$F$7:$F$18,MONTH(EDATE($E57,AM$1-1)))/100))),"")</f>
        <v>6019514.897943249</v>
      </c>
      <c r="AN57" cm="1">
        <f t="array" ref="AN57">IFERROR(IF($A57="","",IF(SUMIFS(RAW_매출A!$J$2:$J$7000,RAW_매출A!$B$2:$B$7000,$A57,RAW_매출A!$A$2:$A$7000,EDATE($E57,AN$1-1))=0,"",SUMIFS(RAW_매출A!$J$2:$J$7000,RAW_매출A!$B$2:$B$7000,$A57,RAW_매출A!$A$2:$A$7000,EDATE($E57,AN$1-1))/(INDEX(요약_월별시즈널리티!$F$7:$F$18,MONTH(EDATE($E57,AN$1-1)))/100))),"")</f>
        <v>6292143.4604444169</v>
      </c>
      <c r="AO57" cm="1">
        <f t="array" ref="AO57">IFERROR(IF($A57="","",IF(SUMIFS(RAW_매출A!$J$2:$J$7000,RAW_매출A!$B$2:$B$7000,$A57,RAW_매출A!$A$2:$A$7000,EDATE($E57,AO$1-1))=0,"",SUMIFS(RAW_매출A!$J$2:$J$7000,RAW_매출A!$B$2:$B$7000,$A57,RAW_매출A!$A$2:$A$7000,EDATE($E57,AO$1-1))/(INDEX(요약_월별시즈널리티!$F$7:$F$18,MONTH(EDATE($E57,AO$1-1)))/100))),"")</f>
        <v>5603778.8387899725</v>
      </c>
      <c r="AP57" cm="1">
        <f t="array" ref="AP57">IFERROR(IF($A57="","",IF(SUMIFS(RAW_매출A!$J$2:$J$7000,RAW_매출A!$B$2:$B$7000,$A57,RAW_매출A!$A$2:$A$7000,EDATE($E57,AP$1-1))=0,"",SUMIFS(RAW_매출A!$J$2:$J$7000,RAW_매출A!$B$2:$B$7000,$A57,RAW_매출A!$A$2:$A$7000,EDATE($E57,AP$1-1))/(INDEX(요약_월별시즈널리티!$F$7:$F$18,MONTH(EDATE($E57,AP$1-1)))/100))),"")</f>
        <v>5414168.4714559978</v>
      </c>
      <c r="AQ57" cm="1">
        <f t="array" ref="AQ57">IFERROR(IF($A57="","",IF(SUMIFS(RAW_매출A!$J$2:$J$7000,RAW_매출A!$B$2:$B$7000,$A57,RAW_매출A!$A$2:$A$7000,EDATE($E57,AQ$1-1))=0,"",SUMIFS(RAW_매출A!$J$2:$J$7000,RAW_매출A!$B$2:$B$7000,$A57,RAW_매출A!$A$2:$A$7000,EDATE($E57,AQ$1-1))/(INDEX(요약_월별시즈널리티!$F$7:$F$18,MONTH(EDATE($E57,AQ$1-1)))/100))),"")</f>
        <v>4907794.9096826408</v>
      </c>
      <c r="AR57" cm="1">
        <f t="array" ref="AR57">IFERROR(IF($A57="","",IF(SUMIFS(RAW_매출A!$J$2:$J$7000,RAW_매출A!$B$2:$B$7000,$A57,RAW_매출A!$A$2:$A$7000,EDATE($E57,AR$1-1))=0,"",SUMIFS(RAW_매출A!$J$2:$J$7000,RAW_매출A!$B$2:$B$7000,$A57,RAW_매출A!$A$2:$A$7000,EDATE($E57,AR$1-1))/(INDEX(요약_월별시즈널리티!$F$7:$F$18,MONTH(EDATE($E57,AR$1-1)))/100))),"")</f>
        <v>5321617.0525836311</v>
      </c>
      <c r="AS57" cm="1">
        <f t="array" ref="AS57">IFERROR(IF($A57="","",IF(SUMIFS(RAW_매출A!$J$2:$J$7000,RAW_매출A!$B$2:$B$7000,$A57,RAW_매출A!$A$2:$A$7000,EDATE($E57,AS$1-1))=0,"",SUMIFS(RAW_매출A!$J$2:$J$7000,RAW_매출A!$B$2:$B$7000,$A57,RAW_매출A!$A$2:$A$7000,EDATE($E57,AS$1-1))/(INDEX(요약_월별시즈널리티!$F$7:$F$18,MONTH(EDATE($E57,AS$1-1)))/100))),"")</f>
        <v>5095141.524917556</v>
      </c>
      <c r="AT57" cm="1">
        <f t="array" ref="AT57">IFERROR(IF($A57="","",IF(SUMIFS(RAW_매출A!$J$2:$J$7000,RAW_매출A!$B$2:$B$7000,$A57,RAW_매출A!$A$2:$A$7000,EDATE($E57,AT$1-1))=0,"",SUMIFS(RAW_매출A!$J$2:$J$7000,RAW_매출A!$B$2:$B$7000,$A57,RAW_매출A!$A$2:$A$7000,EDATE($E57,AT$1-1))/(INDEX(요약_월별시즈널리티!$F$7:$F$18,MONTH(EDATE($E57,AT$1-1)))/100))),"")</f>
        <v>4954852.1752971038</v>
      </c>
      <c r="AU57" cm="1">
        <f t="array" ref="AU57">IFERROR(IF($A57="","",IF(SUMIFS(RAW_매출A!$J$2:$J$7000,RAW_매출A!$B$2:$B$7000,$A57,RAW_매출A!$A$2:$A$7000,EDATE($E57,AU$1-1))=0,"",SUMIFS(RAW_매출A!$J$2:$J$7000,RAW_매출A!$B$2:$B$7000,$A57,RAW_매출A!$A$2:$A$7000,EDATE($E57,AU$1-1))/(INDEX(요약_월별시즈널리티!$F$7:$F$18,MONTH(EDATE($E57,AU$1-1)))/100))),"")</f>
        <v>5988202.8301427234</v>
      </c>
      <c r="AV57" cm="1">
        <f t="array" ref="AV57">IFERROR(IF($A57="","",IF(SUMIFS(RAW_매출A!$J$2:$J$7000,RAW_매출A!$B$2:$B$7000,$A57,RAW_매출A!$A$2:$A$7000,EDATE($E57,AV$1-1))=0,"",SUMIFS(RAW_매출A!$J$2:$J$7000,RAW_매출A!$B$2:$B$7000,$A57,RAW_매출A!$A$2:$A$7000,EDATE($E57,AV$1-1))/(INDEX(요약_월별시즈널리티!$F$7:$F$18,MONTH(EDATE($E57,AV$1-1)))/100))),"")</f>
        <v>6076064.8973395936</v>
      </c>
      <c r="AW57" cm="1">
        <f t="array" ref="AW57">IFERROR(IF($A57="","",IF(SUMIFS(RAW_매출A!$J$2:$J$7000,RAW_매출A!$B$2:$B$7000,$A57,RAW_매출A!$A$2:$A$7000,EDATE($E57,AW$1-1))=0,"",SUMIFS(RAW_매출A!$J$2:$J$7000,RAW_매출A!$B$2:$B$7000,$A57,RAW_매출A!$A$2:$A$7000,EDATE($E57,AW$1-1))/(INDEX(요약_월별시즈널리티!$F$7:$F$18,MONTH(EDATE($E57,AW$1-1)))/100))),"")</f>
        <v>5187132.8348044567</v>
      </c>
      <c r="AX57" cm="1">
        <f t="array" ref="AX57">IFERROR(IF($A57="","",IF(SUMIFS(RAW_매출A!$J$2:$J$7000,RAW_매출A!$B$2:$B$7000,$A57,RAW_매출A!$A$2:$A$7000,EDATE($E57,AX$1-1))=0,"",SUMIFS(RAW_매출A!$J$2:$J$7000,RAW_매출A!$B$2:$B$7000,$A57,RAW_매출A!$A$2:$A$7000,EDATE($E57,AX$1-1))/(INDEX(요약_월별시즈널리티!$F$7:$F$18,MONTH(EDATE($E57,AX$1-1)))/100))),"")</f>
        <v>5186512.3453723565</v>
      </c>
      <c r="AY57" cm="1">
        <f t="array" ref="AY57">IFERROR(IF($A57="","",IF(SUMIFS(RAW_매출A!$J$2:$J$7000,RAW_매출A!$B$2:$B$7000,$A57,RAW_매출A!$A$2:$A$7000,EDATE($E57,AY$1-1))=0,"",SUMIFS(RAW_매출A!$J$2:$J$7000,RAW_매출A!$B$2:$B$7000,$A57,RAW_매출A!$A$2:$A$7000,EDATE($E57,AY$1-1))/(INDEX(요약_월별시즈널리티!$F$7:$F$18,MONTH(EDATE($E57,AY$1-1)))/100))),"")</f>
        <v>5849366.6883970918</v>
      </c>
      <c r="AZ57" cm="1">
        <f t="array" ref="AZ57">IFERROR(IF($A57="","",IF(SUMIFS(RAW_매출A!$J$2:$J$7000,RAW_매출A!$B$2:$B$7000,$A57,RAW_매출A!$A$2:$A$7000,EDATE($E57,AZ$1-1))=0,"",SUMIFS(RAW_매출A!$J$2:$J$7000,RAW_매출A!$B$2:$B$7000,$A57,RAW_매출A!$A$2:$A$7000,EDATE($E57,AZ$1-1))/(INDEX(요약_월별시즈널리티!$F$7:$F$18,MONTH(EDATE($E57,AZ$1-1)))/100))),"")</f>
        <v>5123486.8950628964</v>
      </c>
      <c r="BA57" t="str" cm="1">
        <f t="array" ref="BA57">IFERROR(IF($A57="","",IF(SUMIFS(RAW_매출A!$J$2:$J$7000,RAW_매출A!$B$2:$B$7000,$A57,RAW_매출A!$A$2:$A$7000,EDATE($E57,BA$1-1))=0,"",SUMIFS(RAW_매출A!$J$2:$J$7000,RAW_매출A!$B$2:$B$7000,$A57,RAW_매출A!$A$2:$A$7000,EDATE($E57,BA$1-1))/(INDEX(요약_월별시즈널리티!$F$7:$F$18,MONTH(EDATE($E57,BA$1-1)))/100))),"")</f>
        <v/>
      </c>
      <c r="BB57" t="str" cm="1">
        <f t="array" ref="BB57">IFERROR(IF($A57="","",IF(SUMIFS(RAW_매출A!$J$2:$J$7000,RAW_매출A!$B$2:$B$7000,$A57,RAW_매출A!$A$2:$A$7000,EDATE($E57,BB$1-1))=0,"",SUMIFS(RAW_매출A!$J$2:$J$7000,RAW_매출A!$B$2:$B$7000,$A57,RAW_매출A!$A$2:$A$7000,EDATE($E57,BB$1-1))/(INDEX(요약_월별시즈널리티!$F$7:$F$18,MONTH(EDATE($E57,BB$1-1)))/100))),"")</f>
        <v/>
      </c>
      <c r="BC57" t="str" cm="1">
        <f t="array" ref="BC57">IFERROR(IF($A57="","",IF(SUMIFS(RAW_매출A!$J$2:$J$7000,RAW_매출A!$B$2:$B$7000,$A57,RAW_매출A!$A$2:$A$7000,EDATE($E57,BC$1-1))=0,"",SUMIFS(RAW_매출A!$J$2:$J$7000,RAW_매출A!$B$2:$B$7000,$A57,RAW_매출A!$A$2:$A$7000,EDATE($E57,BC$1-1))/(INDEX(요약_월별시즈널리티!$F$7:$F$18,MONTH(EDATE($E57,BC$1-1)))/100))),"")</f>
        <v/>
      </c>
      <c r="BD57" t="str" cm="1">
        <f t="array" ref="BD57">IFERROR(IF($A57="","",IF(SUMIFS(RAW_매출A!$J$2:$J$7000,RAW_매출A!$B$2:$B$7000,$A57,RAW_매출A!$A$2:$A$7000,EDATE($E57,BD$1-1))=0,"",SUMIFS(RAW_매출A!$J$2:$J$7000,RAW_매출A!$B$2:$B$7000,$A57,RAW_매출A!$A$2:$A$7000,EDATE($E57,BD$1-1))/(INDEX(요약_월별시즈널리티!$F$7:$F$18,MONTH(EDATE($E57,BD$1-1)))/100))),"")</f>
        <v/>
      </c>
      <c r="BE57" t="str" cm="1">
        <f t="array" ref="BE57">IFERROR(IF($A57="","",IF(SUMIFS(RAW_매출A!$J$2:$J$7000,RAW_매출A!$B$2:$B$7000,$A57,RAW_매출A!$A$2:$A$7000,EDATE($E57,BE$1-1))=0,"",SUMIFS(RAW_매출A!$J$2:$J$7000,RAW_매출A!$B$2:$B$7000,$A57,RAW_매출A!$A$2:$A$7000,EDATE($E57,BE$1-1))/(INDEX(요약_월별시즈널리티!$F$7:$F$18,MONTH(EDATE($E57,BE$1-1)))/100))),"")</f>
        <v/>
      </c>
      <c r="BF57" t="str" cm="1">
        <f t="array" ref="BF57">IFERROR(IF($A57="","",IF(SUMIFS(RAW_매출A!$J$2:$J$7000,RAW_매출A!$B$2:$B$7000,$A57,RAW_매출A!$A$2:$A$7000,EDATE($E57,BF$1-1))=0,"",SUMIFS(RAW_매출A!$J$2:$J$7000,RAW_매출A!$B$2:$B$7000,$A57,RAW_매출A!$A$2:$A$7000,EDATE($E57,BF$1-1))/(INDEX(요약_월별시즈널리티!$F$7:$F$18,MONTH(EDATE($E57,BF$1-1)))/100))),"")</f>
        <v/>
      </c>
      <c r="BG57" t="str" cm="1">
        <f t="array" ref="BG57">IFERROR(IF($A57="","",IF(SUMIFS(RAW_매출A!$J$2:$J$7000,RAW_매출A!$B$2:$B$7000,$A57,RAW_매출A!$A$2:$A$7000,EDATE($E57,BG$1-1))=0,"",SUMIFS(RAW_매출A!$J$2:$J$7000,RAW_매출A!$B$2:$B$7000,$A57,RAW_매출A!$A$2:$A$7000,EDATE($E57,BG$1-1))/(INDEX(요약_월별시즈널리티!$F$7:$F$18,MONTH(EDATE($E57,BG$1-1)))/100))),"")</f>
        <v/>
      </c>
      <c r="BH57" t="str" cm="1">
        <f t="array" ref="BH57">IFERROR(IF($A57="","",IF(SUMIFS(RAW_매출A!$J$2:$J$7000,RAW_매출A!$B$2:$B$7000,$A57,RAW_매출A!$A$2:$A$7000,EDATE($E57,BH$1-1))=0,"",SUMIFS(RAW_매출A!$J$2:$J$7000,RAW_매출A!$B$2:$B$7000,$A57,RAW_매출A!$A$2:$A$7000,EDATE($E57,BH$1-1))/(INDEX(요약_월별시즈널리티!$F$7:$F$18,MONTH(EDATE($E57,BH$1-1)))/100))),"")</f>
        <v/>
      </c>
      <c r="BI57" t="str" cm="1">
        <f t="array" ref="BI57">IFERROR(IF($A57="","",IF(SUMIFS(RAW_매출A!$J$2:$J$7000,RAW_매출A!$B$2:$B$7000,$A57,RAW_매출A!$A$2:$A$7000,EDATE($E57,BI$1-1))=0,"",SUMIFS(RAW_매출A!$J$2:$J$7000,RAW_매출A!$B$2:$B$7000,$A57,RAW_매출A!$A$2:$A$7000,EDATE($E57,BI$1-1))/(INDEX(요약_월별시즈널리티!$F$7:$F$18,MONTH(EDATE($E57,BI$1-1)))/100))),"")</f>
        <v/>
      </c>
      <c r="BJ57" t="str" cm="1">
        <f t="array" ref="BJ57">IFERROR(IF($A57="","",IF(SUMIFS(RAW_매출A!$J$2:$J$7000,RAW_매출A!$B$2:$B$7000,$A57,RAW_매출A!$A$2:$A$7000,EDATE($E57,BJ$1-1))=0,"",SUMIFS(RAW_매출A!$J$2:$J$7000,RAW_매출A!$B$2:$B$7000,$A57,RAW_매출A!$A$2:$A$7000,EDATE($E57,BJ$1-1))/(INDEX(요약_월별시즈널리티!$F$7:$F$18,MONTH(EDATE($E57,BJ$1-1)))/100))),"")</f>
        <v/>
      </c>
      <c r="BK57" t="str" cm="1">
        <f t="array" ref="BK57">IFERROR(IF($A57="","",IF(SUMIFS(RAW_매출A!$J$2:$J$7000,RAW_매출A!$B$2:$B$7000,$A57,RAW_매출A!$A$2:$A$7000,EDATE($E57,BK$1-1))=0,"",SUMIFS(RAW_매출A!$J$2:$J$7000,RAW_매출A!$B$2:$B$7000,$A57,RAW_매출A!$A$2:$A$7000,EDATE($E57,BK$1-1))/(INDEX(요약_월별시즈널리티!$F$7:$F$18,MONTH(EDATE($E57,BK$1-1)))/100))),"")</f>
        <v/>
      </c>
      <c r="BL57" t="str" cm="1">
        <f t="array" ref="BL57">IFERROR(IF($A57="","",IF(SUMIFS(RAW_매출A!$J$2:$J$7000,RAW_매출A!$B$2:$B$7000,$A57,RAW_매출A!$A$2:$A$7000,EDATE($E57,BL$1-1))=0,"",SUMIFS(RAW_매출A!$J$2:$J$7000,RAW_매출A!$B$2:$B$7000,$A57,RAW_매출A!$A$2:$A$7000,EDATE($E57,BL$1-1))/(INDEX(요약_월별시즈널리티!$F$7:$F$18,MONTH(EDATE($E57,BL$1-1)))/100))),"")</f>
        <v/>
      </c>
      <c r="BM57" t="str" cm="1">
        <f t="array" ref="BM57">IFERROR(IF($A57="","",IF(SUMIFS(RAW_매출A!$J$2:$J$7000,RAW_매출A!$B$2:$B$7000,$A57,RAW_매출A!$A$2:$A$7000,EDATE($E57,BM$1-1))=0,"",SUMIFS(RAW_매출A!$J$2:$J$7000,RAW_매출A!$B$2:$B$7000,$A57,RAW_매출A!$A$2:$A$7000,EDATE($E57,BM$1-1))/(INDEX(요약_월별시즈널리티!$F$7:$F$18,MONTH(EDATE($E57,BM$1-1)))/100))),"")</f>
        <v/>
      </c>
      <c r="BN57" t="str" cm="1">
        <f t="array" ref="BN57">IFERROR(IF($A57="","",IF(SUMIFS(RAW_매출A!$J$2:$J$7000,RAW_매출A!$B$2:$B$7000,$A57,RAW_매출A!$A$2:$A$7000,EDATE($E57,BN$1-1))=0,"",SUMIFS(RAW_매출A!$J$2:$J$7000,RAW_매출A!$B$2:$B$7000,$A57,RAW_매출A!$A$2:$A$7000,EDATE($E57,BN$1-1))/(INDEX(요약_월별시즈널리티!$F$7:$F$18,MONTH(EDATE($E57,BN$1-1)))/100))),"")</f>
        <v/>
      </c>
    </row>
    <row r="58" spans="1:66" x14ac:dyDescent="0.3">
      <c r="A58" t="str">
        <f>세팅!A59</f>
        <v>(1047) #복우물공원점</v>
      </c>
      <c r="B58" t="str">
        <f>세팅!B59</f>
        <v>150-2</v>
      </c>
      <c r="C58">
        <f t="shared" si="0"/>
        <v>2</v>
      </c>
      <c r="D58" t="str">
        <f t="shared" si="1"/>
        <v>2</v>
      </c>
      <c r="E58" s="1">
        <f>세팅!D59</f>
        <v>44805</v>
      </c>
      <c r="F58">
        <f t="shared" si="2"/>
        <v>2818268.3051231508</v>
      </c>
      <c r="G58" cm="1">
        <f t="array" ref="G58">IFERROR(IF($A58="","",IF(SUMIFS(RAW_매출A!$J$2:$J$7000,RAW_매출A!$B$2:$B$7000,$A58,RAW_매출A!$A$2:$A$7000,EDATE($E58,G$1-1))=0,"",SUMIFS(RAW_매출A!$J$2:$J$7000,RAW_매출A!$B$2:$B$7000,$A58,RAW_매출A!$A$2:$A$7000,EDATE($E58,G$1-1))/(INDEX(요약_월별시즈널리티!$F$7:$F$18,MONTH(EDATE($E58,G$1-1)))/100))),"")</f>
        <v>2207511.9399366202</v>
      </c>
      <c r="H58" cm="1">
        <f t="array" ref="H58">IFERROR(IF($A58="","",IF(SUMIFS(RAW_매출A!$J$2:$J$7000,RAW_매출A!$B$2:$B$7000,$A58,RAW_매출A!$A$2:$A$7000,EDATE($E58,H$1-1))=0,"",SUMIFS(RAW_매출A!$J$2:$J$7000,RAW_매출A!$B$2:$B$7000,$A58,RAW_매출A!$A$2:$A$7000,EDATE($E58,H$1-1))/(INDEX(요약_월별시즈널리티!$F$7:$F$18,MONTH(EDATE($E58,H$1-1)))/100))),"")</f>
        <v>2399507.3102090904</v>
      </c>
      <c r="I58" cm="1">
        <f t="array" ref="I58">IFERROR(IF($A58="","",IF(SUMIFS(RAW_매출A!$J$2:$J$7000,RAW_매출A!$B$2:$B$7000,$A58,RAW_매출A!$A$2:$A$7000,EDATE($E58,I$1-1))=0,"",SUMIFS(RAW_매출A!$J$2:$J$7000,RAW_매출A!$B$2:$B$7000,$A58,RAW_매출A!$A$2:$A$7000,EDATE($E58,I$1-1))/(INDEX(요약_월별시즈널리티!$F$7:$F$18,MONTH(EDATE($E58,I$1-1)))/100))),"")</f>
        <v>2509784.7192685655</v>
      </c>
      <c r="J58" s="28" cm="1">
        <f t="array" ref="J58">IFERROR(IF($A58="","",IF(SUMIFS(RAW_매출A!$J$2:$J$7000,RAW_매출A!$B$2:$B$7000,$A58,RAW_매출A!$A$2:$A$7000,EDATE($E58,J$1-1))=0,"",SUMIFS(RAW_매출A!$J$2:$J$7000,RAW_매출A!$B$2:$B$7000,$A58,RAW_매출A!$A$2:$A$7000,EDATE($E58,J$1-1))/(INDEX(요약_월별시즈널리티!$F$7:$F$18,MONTH(EDATE($E58,J$1-1)))/100))),"")</f>
        <v>2404418.5820714529</v>
      </c>
      <c r="K58" s="28" cm="1">
        <f t="array" ref="K58">IFERROR(IF($A58="","",IF(SUMIFS(RAW_매출A!$J$2:$J$7000,RAW_매출A!$B$2:$B$7000,$A58,RAW_매출A!$A$2:$A$7000,EDATE($E58,K$1-1))=0,"",SUMIFS(RAW_매출A!$J$2:$J$7000,RAW_매출A!$B$2:$B$7000,$A58,RAW_매출A!$A$2:$A$7000,EDATE($E58,K$1-1))/(INDEX(요약_월별시즈널리티!$F$7:$F$18,MONTH(EDATE($E58,K$1-1)))/100))),"")</f>
        <v>2914446.6334109111</v>
      </c>
      <c r="L58" s="28" cm="1">
        <f t="array" ref="L58">IFERROR(IF($A58="","",IF(SUMIFS(RAW_매출A!$J$2:$J$7000,RAW_매출A!$B$2:$B$7000,$A58,RAW_매출A!$A$2:$A$7000,EDATE($E58,L$1-1))=0,"",SUMIFS(RAW_매출A!$J$2:$J$7000,RAW_매출A!$B$2:$B$7000,$A58,RAW_매출A!$A$2:$A$7000,EDATE($E58,L$1-1))/(INDEX(요약_월별시즈널리티!$F$7:$F$18,MONTH(EDATE($E58,L$1-1)))/100))),"")</f>
        <v>2823659.7275867504</v>
      </c>
      <c r="M58" s="28" cm="1">
        <f t="array" ref="M58">IFERROR(IF($A58="","",IF(SUMIFS(RAW_매출A!$J$2:$J$7000,RAW_매출A!$B$2:$B$7000,$A58,RAW_매출A!$A$2:$A$7000,EDATE($E58,M$1-1))=0,"",SUMIFS(RAW_매출A!$J$2:$J$7000,RAW_매출A!$B$2:$B$7000,$A58,RAW_매출A!$A$2:$A$7000,EDATE($E58,M$1-1))/(INDEX(요약_월별시즈널리티!$F$7:$F$18,MONTH(EDATE($E58,M$1-1)))/100))),"")</f>
        <v>2786822.4704787438</v>
      </c>
      <c r="N58" s="28" cm="1">
        <f t="array" ref="N58">IFERROR(IF($A58="","",IF(SUMIFS(RAW_매출A!$J$2:$J$7000,RAW_매출A!$B$2:$B$7000,$A58,RAW_매출A!$A$2:$A$7000,EDATE($E58,N$1-1))=0,"",SUMIFS(RAW_매출A!$J$2:$J$7000,RAW_매출A!$B$2:$B$7000,$A58,RAW_매출A!$A$2:$A$7000,EDATE($E58,N$1-1))/(INDEX(요약_월별시즈널리티!$F$7:$F$18,MONTH(EDATE($E58,N$1-1)))/100))),"")</f>
        <v>2788085.3600262785</v>
      </c>
      <c r="O58" s="28" cm="1">
        <f t="array" ref="O58">IFERROR(IF($A58="","",IF(SUMIFS(RAW_매출A!$J$2:$J$7000,RAW_매출A!$B$2:$B$7000,$A58,RAW_매출A!$A$2:$A$7000,EDATE($E58,O$1-1))=0,"",SUMIFS(RAW_매출A!$J$2:$J$7000,RAW_매출A!$B$2:$B$7000,$A58,RAW_매출A!$A$2:$A$7000,EDATE($E58,O$1-1))/(INDEX(요약_월별시즈널리티!$F$7:$F$18,MONTH(EDATE($E58,O$1-1)))/100))),"")</f>
        <v>3192177.0571647687</v>
      </c>
      <c r="P58" cm="1">
        <f t="array" ref="P58">IFERROR(IF($A58="","",IF(SUMIFS(RAW_매출A!$J$2:$J$7000,RAW_매출A!$B$2:$B$7000,$A58,RAW_매출A!$A$2:$A$7000,EDATE($E58,P$1-1))=0,"",SUMIFS(RAW_매출A!$J$2:$J$7000,RAW_매출A!$B$2:$B$7000,$A58,RAW_매출A!$A$2:$A$7000,EDATE($E58,P$1-1))/(INDEX(요약_월별시즈널리티!$F$7:$F$18,MONTH(EDATE($E58,P$1-1)))/100))),"")</f>
        <v>2994609.4807228786</v>
      </c>
      <c r="Q58" cm="1">
        <f t="array" ref="Q58">IFERROR(IF($A58="","",IF(SUMIFS(RAW_매출A!$J$2:$J$7000,RAW_매출A!$B$2:$B$7000,$A58,RAW_매출A!$A$2:$A$7000,EDATE($E58,Q$1-1))=0,"",SUMIFS(RAW_매출A!$J$2:$J$7000,RAW_매출A!$B$2:$B$7000,$A58,RAW_매출A!$A$2:$A$7000,EDATE($E58,Q$1-1))/(INDEX(요약_월별시즈널리티!$F$7:$F$18,MONTH(EDATE($E58,Q$1-1)))/100))),"")</f>
        <v>2764173.991987464</v>
      </c>
      <c r="R58" cm="1">
        <f t="array" ref="R58">IFERROR(IF($A58="","",IF(SUMIFS(RAW_매출A!$J$2:$J$7000,RAW_매출A!$B$2:$B$7000,$A58,RAW_매출A!$A$2:$A$7000,EDATE($E58,R$1-1))=0,"",SUMIFS(RAW_매출A!$J$2:$J$7000,RAW_매출A!$B$2:$B$7000,$A58,RAW_매출A!$A$2:$A$7000,EDATE($E58,R$1-1))/(INDEX(요약_월별시즈널리티!$F$7:$F$18,MONTH(EDATE($E58,R$1-1)))/100))),"")</f>
        <v>2711543.0434068935</v>
      </c>
      <c r="S58" cm="1">
        <f t="array" ref="S58">IFERROR(IF($A58="","",IF(SUMIFS(RAW_매출A!$J$2:$J$7000,RAW_매출A!$B$2:$B$7000,$A58,RAW_매출A!$A$2:$A$7000,EDATE($E58,S$1-1))=0,"",SUMIFS(RAW_매출A!$J$2:$J$7000,RAW_매출A!$B$2:$B$7000,$A58,RAW_매출A!$A$2:$A$7000,EDATE($E58,S$1-1))/(INDEX(요약_월별시즈널리티!$F$7:$F$18,MONTH(EDATE($E58,S$1-1)))/100))),"")</f>
        <v>3544619.532193366</v>
      </c>
      <c r="T58" cm="1">
        <f t="array" ref="T58">IFERROR(IF($A58="","",IF(SUMIFS(RAW_매출A!$J$2:$J$7000,RAW_매출A!$B$2:$B$7000,$A58,RAW_매출A!$A$2:$A$7000,EDATE($E58,T$1-1))=0,"",SUMIFS(RAW_매출A!$J$2:$J$7000,RAW_매출A!$B$2:$B$7000,$A58,RAW_매출A!$A$2:$A$7000,EDATE($E58,T$1-1))/(INDEX(요약_월별시즈널리티!$F$7:$F$18,MONTH(EDATE($E58,T$1-1)))/100))),"")</f>
        <v>3242367.0183017883</v>
      </c>
      <c r="U58" cm="1">
        <f t="array" ref="U58">IFERROR(IF($A58="","",IF(SUMIFS(RAW_매출A!$J$2:$J$7000,RAW_매출A!$B$2:$B$7000,$A58,RAW_매출A!$A$2:$A$7000,EDATE($E58,U$1-1))=0,"",SUMIFS(RAW_매출A!$J$2:$J$7000,RAW_매출A!$B$2:$B$7000,$A58,RAW_매출A!$A$2:$A$7000,EDATE($E58,U$1-1))/(INDEX(요약_월별시즈널리티!$F$7:$F$18,MONTH(EDATE($E58,U$1-1)))/100))),"")</f>
        <v>3176851.4959742748</v>
      </c>
      <c r="V58" cm="1">
        <f t="array" ref="V58">IFERROR(IF($A58="","",IF(SUMIFS(RAW_매출A!$J$2:$J$7000,RAW_매출A!$B$2:$B$7000,$A58,RAW_매출A!$A$2:$A$7000,EDATE($E58,V$1-1))=0,"",SUMIFS(RAW_매출A!$J$2:$J$7000,RAW_매출A!$B$2:$B$7000,$A58,RAW_매출A!$A$2:$A$7000,EDATE($E58,V$1-1))/(INDEX(요약_월별시즈널리티!$F$7:$F$18,MONTH(EDATE($E58,V$1-1)))/100))),"")</f>
        <v>3361500.1408013552</v>
      </c>
      <c r="W58" cm="1">
        <f t="array" ref="W58">IFERROR(IF($A58="","",IF(SUMIFS(RAW_매출A!$J$2:$J$7000,RAW_매출A!$B$2:$B$7000,$A58,RAW_매출A!$A$2:$A$7000,EDATE($E58,W$1-1))=0,"",SUMIFS(RAW_매출A!$J$2:$J$7000,RAW_매출A!$B$2:$B$7000,$A58,RAW_매출A!$A$2:$A$7000,EDATE($E58,W$1-1))/(INDEX(요약_월별시즈널리티!$F$7:$F$18,MONTH(EDATE($E58,W$1-1)))/100))),"")</f>
        <v>3776214.4801792693</v>
      </c>
      <c r="X58" cm="1">
        <f t="array" ref="X58">IFERROR(IF($A58="","",IF(SUMIFS(RAW_매출A!$J$2:$J$7000,RAW_매출A!$B$2:$B$7000,$A58,RAW_매출A!$A$2:$A$7000,EDATE($E58,X$1-1))=0,"",SUMIFS(RAW_매출A!$J$2:$J$7000,RAW_매출A!$B$2:$B$7000,$A58,RAW_매출A!$A$2:$A$7000,EDATE($E58,X$1-1))/(INDEX(요약_월별시즈널리티!$F$7:$F$18,MONTH(EDATE($E58,X$1-1)))/100))),"")</f>
        <v>3677282.9099391317</v>
      </c>
      <c r="Y58" cm="1">
        <f t="array" ref="Y58">IFERROR(IF($A58="","",IF(SUMIFS(RAW_매출A!$J$2:$J$7000,RAW_매출A!$B$2:$B$7000,$A58,RAW_매출A!$A$2:$A$7000,EDATE($E58,Y$1-1))=0,"",SUMIFS(RAW_매출A!$J$2:$J$7000,RAW_매출A!$B$2:$B$7000,$A58,RAW_매출A!$A$2:$A$7000,EDATE($E58,Y$1-1))/(INDEX(요약_월별시즈널리티!$F$7:$F$18,MONTH(EDATE($E58,Y$1-1)))/100))),"")</f>
        <v>3661049.0911108311</v>
      </c>
      <c r="Z58" cm="1">
        <f t="array" ref="Z58">IFERROR(IF($A58="","",IF(SUMIFS(RAW_매출A!$J$2:$J$7000,RAW_매출A!$B$2:$B$7000,$A58,RAW_매출A!$A$2:$A$7000,EDATE($E58,Z$1-1))=0,"",SUMIFS(RAW_매출A!$J$2:$J$7000,RAW_매출A!$B$2:$B$7000,$A58,RAW_매출A!$A$2:$A$7000,EDATE($E58,Z$1-1))/(INDEX(요약_월별시즈널리티!$F$7:$F$18,MONTH(EDATE($E58,Z$1-1)))/100))),"")</f>
        <v>3970469.8223158098</v>
      </c>
      <c r="AA58" cm="1">
        <f t="array" ref="AA58">IFERROR(IF($A58="","",IF(SUMIFS(RAW_매출A!$J$2:$J$7000,RAW_매출A!$B$2:$B$7000,$A58,RAW_매출A!$A$2:$A$7000,EDATE($E58,AA$1-1))=0,"",SUMIFS(RAW_매출A!$J$2:$J$7000,RAW_매출A!$B$2:$B$7000,$A58,RAW_매출A!$A$2:$A$7000,EDATE($E58,AA$1-1))/(INDEX(요약_월별시즈널리티!$F$7:$F$18,MONTH(EDATE($E58,AA$1-1)))/100))),"")</f>
        <v>3367753.9132894846</v>
      </c>
      <c r="AB58" cm="1">
        <f t="array" ref="AB58">IFERROR(IF($A58="","",IF(SUMIFS(RAW_매출A!$J$2:$J$7000,RAW_매출A!$B$2:$B$7000,$A58,RAW_매출A!$A$2:$A$7000,EDATE($E58,AB$1-1))=0,"",SUMIFS(RAW_매출A!$J$2:$J$7000,RAW_매출A!$B$2:$B$7000,$A58,RAW_매출A!$A$2:$A$7000,EDATE($E58,AB$1-1))/(INDEX(요약_월별시즈널리티!$F$7:$F$18,MONTH(EDATE($E58,AB$1-1)))/100))),"")</f>
        <v>3887738.6240963684</v>
      </c>
      <c r="AC58" cm="1">
        <f t="array" ref="AC58">IFERROR(IF($A58="","",IF(SUMIFS(RAW_매출A!$J$2:$J$7000,RAW_매출A!$B$2:$B$7000,$A58,RAW_매출A!$A$2:$A$7000,EDATE($E58,AC$1-1))=0,"",SUMIFS(RAW_매출A!$J$2:$J$7000,RAW_매출A!$B$2:$B$7000,$A58,RAW_매출A!$A$2:$A$7000,EDATE($E58,AC$1-1))/(INDEX(요약_월별시즈널리티!$F$7:$F$18,MONTH(EDATE($E58,AC$1-1)))/100))),"")</f>
        <v>3805456.0556703173</v>
      </c>
      <c r="AD58" cm="1">
        <f t="array" ref="AD58">IFERROR(IF($A58="","",IF(SUMIFS(RAW_매출A!$J$2:$J$7000,RAW_매출A!$B$2:$B$7000,$A58,RAW_매출A!$A$2:$A$7000,EDATE($E58,AD$1-1))=0,"",SUMIFS(RAW_매출A!$J$2:$J$7000,RAW_매출A!$B$2:$B$7000,$A58,RAW_매출A!$A$2:$A$7000,EDATE($E58,AD$1-1))/(INDEX(요약_월별시즈널리티!$F$7:$F$18,MONTH(EDATE($E58,AD$1-1)))/100))),"")</f>
        <v>3647402.6771089477</v>
      </c>
      <c r="AE58" cm="1">
        <f t="array" ref="AE58">IFERROR(IF($A58="","",IF(SUMIFS(RAW_매출A!$J$2:$J$7000,RAW_매출A!$B$2:$B$7000,$A58,RAW_매출A!$A$2:$A$7000,EDATE($E58,AE$1-1))=0,"",SUMIFS(RAW_매출A!$J$2:$J$7000,RAW_매출A!$B$2:$B$7000,$A58,RAW_매출A!$A$2:$A$7000,EDATE($E58,AE$1-1))/(INDEX(요약_월별시즈널리티!$F$7:$F$18,MONTH(EDATE($E58,AE$1-1)))/100))),"")</f>
        <v>3611037.4524218412</v>
      </c>
      <c r="AF58" cm="1">
        <f t="array" ref="AF58">IFERROR(IF($A58="","",IF(SUMIFS(RAW_매출A!$J$2:$J$7000,RAW_매출A!$B$2:$B$7000,$A58,RAW_매출A!$A$2:$A$7000,EDATE($E58,AF$1-1))=0,"",SUMIFS(RAW_매출A!$J$2:$J$7000,RAW_매출A!$B$2:$B$7000,$A58,RAW_매출A!$A$2:$A$7000,EDATE($E58,AF$1-1))/(INDEX(요약_월별시즈널리티!$F$7:$F$18,MONTH(EDATE($E58,AF$1-1)))/100))),"")</f>
        <v>3339689.9344060975</v>
      </c>
      <c r="AG58" cm="1">
        <f t="array" ref="AG58">IFERROR(IF($A58="","",IF(SUMIFS(RAW_매출A!$J$2:$J$7000,RAW_매출A!$B$2:$B$7000,$A58,RAW_매출A!$A$2:$A$7000,EDATE($E58,AG$1-1))=0,"",SUMIFS(RAW_매출A!$J$2:$J$7000,RAW_매출A!$B$2:$B$7000,$A58,RAW_매출A!$A$2:$A$7000,EDATE($E58,AG$1-1))/(INDEX(요약_월별시즈널리티!$F$7:$F$18,MONTH(EDATE($E58,AG$1-1)))/100))),"")</f>
        <v>3454435.7990238792</v>
      </c>
      <c r="AH58" cm="1">
        <f t="array" ref="AH58">IFERROR(IF($A58="","",IF(SUMIFS(RAW_매출A!$J$2:$J$7000,RAW_매출A!$B$2:$B$7000,$A58,RAW_매출A!$A$2:$A$7000,EDATE($E58,AH$1-1))=0,"",SUMIFS(RAW_매출A!$J$2:$J$7000,RAW_매출A!$B$2:$B$7000,$A58,RAW_매출A!$A$2:$A$7000,EDATE($E58,AH$1-1))/(INDEX(요약_월별시즈널리티!$F$7:$F$18,MONTH(EDATE($E58,AH$1-1)))/100))),"")</f>
        <v>3016882.2625404187</v>
      </c>
      <c r="AI58" cm="1">
        <f t="array" ref="AI58">IFERROR(IF($A58="","",IF(SUMIFS(RAW_매출A!$J$2:$J$7000,RAW_매출A!$B$2:$B$7000,$A58,RAW_매출A!$A$2:$A$7000,EDATE($E58,AI$1-1))=0,"",SUMIFS(RAW_매출A!$J$2:$J$7000,RAW_매출A!$B$2:$B$7000,$A58,RAW_매출A!$A$2:$A$7000,EDATE($E58,AI$1-1))/(INDEX(요약_월별시즈널리티!$F$7:$F$18,MONTH(EDATE($E58,AI$1-1)))/100))),"")</f>
        <v>3474446.8823013799</v>
      </c>
      <c r="AJ58" cm="1">
        <f t="array" ref="AJ58">IFERROR(IF($A58="","",IF(SUMIFS(RAW_매출A!$J$2:$J$7000,RAW_매출A!$B$2:$B$7000,$A58,RAW_매출A!$A$2:$A$7000,EDATE($E58,AJ$1-1))=0,"",SUMIFS(RAW_매출A!$J$2:$J$7000,RAW_매출A!$B$2:$B$7000,$A58,RAW_매출A!$A$2:$A$7000,EDATE($E58,AJ$1-1))/(INDEX(요약_월별시즈널리티!$F$7:$F$18,MONTH(EDATE($E58,AJ$1-1)))/100))),"")</f>
        <v>4121712.7141214833</v>
      </c>
      <c r="AK58" cm="1">
        <f t="array" ref="AK58">IFERROR(IF($A58="","",IF(SUMIFS(RAW_매출A!$J$2:$J$7000,RAW_매출A!$B$2:$B$7000,$A58,RAW_매출A!$A$2:$A$7000,EDATE($E58,AK$1-1))=0,"",SUMIFS(RAW_매출A!$J$2:$J$7000,RAW_매출A!$B$2:$B$7000,$A58,RAW_매출A!$A$2:$A$7000,EDATE($E58,AK$1-1))/(INDEX(요약_월별시즈널리티!$F$7:$F$18,MONTH(EDATE($E58,AK$1-1)))/100))),"")</f>
        <v>3872736.4552827212</v>
      </c>
      <c r="AL58" cm="1">
        <f t="array" ref="AL58">IFERROR(IF($A58="","",IF(SUMIFS(RAW_매출A!$J$2:$J$7000,RAW_매출A!$B$2:$B$7000,$A58,RAW_매출A!$A$2:$A$7000,EDATE($E58,AL$1-1))=0,"",SUMIFS(RAW_매출A!$J$2:$J$7000,RAW_매출A!$B$2:$B$7000,$A58,RAW_매출A!$A$2:$A$7000,EDATE($E58,AL$1-1))/(INDEX(요약_월별시즈널리티!$F$7:$F$18,MONTH(EDATE($E58,AL$1-1)))/100))),"")</f>
        <v>4005485.3972332184</v>
      </c>
      <c r="AM58" cm="1">
        <f t="array" ref="AM58">IFERROR(IF($A58="","",IF(SUMIFS(RAW_매출A!$J$2:$J$7000,RAW_매출A!$B$2:$B$7000,$A58,RAW_매출A!$A$2:$A$7000,EDATE($E58,AM$1-1))=0,"",SUMIFS(RAW_매출A!$J$2:$J$7000,RAW_매출A!$B$2:$B$7000,$A58,RAW_매출A!$A$2:$A$7000,EDATE($E58,AM$1-1))/(INDEX(요약_월별시즈널리티!$F$7:$F$18,MONTH(EDATE($E58,AM$1-1)))/100))),"")</f>
        <v>4197681.9855888374</v>
      </c>
      <c r="AN58" cm="1">
        <f t="array" ref="AN58">IFERROR(IF($A58="","",IF(SUMIFS(RAW_매출A!$J$2:$J$7000,RAW_매출A!$B$2:$B$7000,$A58,RAW_매출A!$A$2:$A$7000,EDATE($E58,AN$1-1))=0,"",SUMIFS(RAW_매출A!$J$2:$J$7000,RAW_매출A!$B$2:$B$7000,$A58,RAW_매출A!$A$2:$A$7000,EDATE($E58,AN$1-1))/(INDEX(요약_월별시즈널리티!$F$7:$F$18,MONTH(EDATE($E58,AN$1-1)))/100))),"")</f>
        <v>4344431.1635200614</v>
      </c>
      <c r="AO58" cm="1">
        <f t="array" ref="AO58">IFERROR(IF($A58="","",IF(SUMIFS(RAW_매출A!$J$2:$J$7000,RAW_매출A!$B$2:$B$7000,$A58,RAW_매출A!$A$2:$A$7000,EDATE($E58,AO$1-1))=0,"",SUMIFS(RAW_매출A!$J$2:$J$7000,RAW_매출A!$B$2:$B$7000,$A58,RAW_매출A!$A$2:$A$7000,EDATE($E58,AO$1-1))/(INDEX(요약_월별시즈널리티!$F$7:$F$18,MONTH(EDATE($E58,AO$1-1)))/100))),"")</f>
        <v>3366264.2979110926</v>
      </c>
      <c r="AP58" cm="1">
        <f t="array" ref="AP58">IFERROR(IF($A58="","",IF(SUMIFS(RAW_매출A!$J$2:$J$7000,RAW_매출A!$B$2:$B$7000,$A58,RAW_매출A!$A$2:$A$7000,EDATE($E58,AP$1-1))=0,"",SUMIFS(RAW_매출A!$J$2:$J$7000,RAW_매출A!$B$2:$B$7000,$A58,RAW_매출A!$A$2:$A$7000,EDATE($E58,AP$1-1))/(INDEX(요약_월별시즈널리티!$F$7:$F$18,MONTH(EDATE($E58,AP$1-1)))/100))),"")</f>
        <v>3878672.7017724919</v>
      </c>
      <c r="AQ58" cm="1">
        <f t="array" ref="AQ58">IFERROR(IF($A58="","",IF(SUMIFS(RAW_매출A!$J$2:$J$7000,RAW_매출A!$B$2:$B$7000,$A58,RAW_매출A!$A$2:$A$7000,EDATE($E58,AQ$1-1))=0,"",SUMIFS(RAW_매출A!$J$2:$J$7000,RAW_매출A!$B$2:$B$7000,$A58,RAW_매출A!$A$2:$A$7000,EDATE($E58,AQ$1-1))/(INDEX(요약_월별시즈널리티!$F$7:$F$18,MONTH(EDATE($E58,AQ$1-1)))/100))),"")</f>
        <v>3633110.1747834845</v>
      </c>
      <c r="AR58" cm="1">
        <f t="array" ref="AR58">IFERROR(IF($A58="","",IF(SUMIFS(RAW_매출A!$J$2:$J$7000,RAW_매출A!$B$2:$B$7000,$A58,RAW_매출A!$A$2:$A$7000,EDATE($E58,AR$1-1))=0,"",SUMIFS(RAW_매출A!$J$2:$J$7000,RAW_매출A!$B$2:$B$7000,$A58,RAW_매출A!$A$2:$A$7000,EDATE($E58,AR$1-1))/(INDEX(요약_월별시즈널리티!$F$7:$F$18,MONTH(EDATE($E58,AR$1-1)))/100))),"")</f>
        <v>3854593.042541963</v>
      </c>
      <c r="AS58" cm="1">
        <f t="array" ref="AS58">IFERROR(IF($A58="","",IF(SUMIFS(RAW_매출A!$J$2:$J$7000,RAW_매출A!$B$2:$B$7000,$A58,RAW_매출A!$A$2:$A$7000,EDATE($E58,AS$1-1))=0,"",SUMIFS(RAW_매출A!$J$2:$J$7000,RAW_매출A!$B$2:$B$7000,$A58,RAW_매출A!$A$2:$A$7000,EDATE($E58,AS$1-1))/(INDEX(요약_월별시즈널리티!$F$7:$F$18,MONTH(EDATE($E58,AS$1-1)))/100))),"")</f>
        <v>3513314.4072485873</v>
      </c>
      <c r="AT58" cm="1">
        <f t="array" ref="AT58">IFERROR(IF($A58="","",IF(SUMIFS(RAW_매출A!$J$2:$J$7000,RAW_매출A!$B$2:$B$7000,$A58,RAW_매출A!$A$2:$A$7000,EDATE($E58,AT$1-1))=0,"",SUMIFS(RAW_매출A!$J$2:$J$7000,RAW_매출A!$B$2:$B$7000,$A58,RAW_매출A!$A$2:$A$7000,EDATE($E58,AT$1-1))/(INDEX(요약_월별시즈널리티!$F$7:$F$18,MONTH(EDATE($E58,AT$1-1)))/100))),"")</f>
        <v>3429243.0542477621</v>
      </c>
      <c r="AU58" cm="1">
        <f t="array" ref="AU58">IFERROR(IF($A58="","",IF(SUMIFS(RAW_매출A!$J$2:$J$7000,RAW_매출A!$B$2:$B$7000,$A58,RAW_매출A!$A$2:$A$7000,EDATE($E58,AU$1-1))=0,"",SUMIFS(RAW_매출A!$J$2:$J$7000,RAW_매출A!$B$2:$B$7000,$A58,RAW_매출A!$A$2:$A$7000,EDATE($E58,AU$1-1))/(INDEX(요약_월별시즈널리티!$F$7:$F$18,MONTH(EDATE($E58,AU$1-1)))/100))),"")</f>
        <v>3585289.0760614057</v>
      </c>
      <c r="AV58" cm="1">
        <f t="array" ref="AV58">IFERROR(IF($A58="","",IF(SUMIFS(RAW_매출A!$J$2:$J$7000,RAW_매출A!$B$2:$B$7000,$A58,RAW_매출A!$A$2:$A$7000,EDATE($E58,AV$1-1))=0,"",SUMIFS(RAW_매출A!$J$2:$J$7000,RAW_매출A!$B$2:$B$7000,$A58,RAW_매출A!$A$2:$A$7000,EDATE($E58,AV$1-1))/(INDEX(요약_월별시즈널리티!$F$7:$F$18,MONTH(EDATE($E58,AV$1-1)))/100))),"")</f>
        <v>3923463.3273652876</v>
      </c>
      <c r="AW58" cm="1">
        <f t="array" ref="AW58">IFERROR(IF($A58="","",IF(SUMIFS(RAW_매출A!$J$2:$J$7000,RAW_매출A!$B$2:$B$7000,$A58,RAW_매출A!$A$2:$A$7000,EDATE($E58,AW$1-1))=0,"",SUMIFS(RAW_매출A!$J$2:$J$7000,RAW_매출A!$B$2:$B$7000,$A58,RAW_매출A!$A$2:$A$7000,EDATE($E58,AW$1-1))/(INDEX(요약_월별시즈널리티!$F$7:$F$18,MONTH(EDATE($E58,AW$1-1)))/100))),"")</f>
        <v>3668664.4848632473</v>
      </c>
      <c r="AX58" cm="1">
        <f t="array" ref="AX58">IFERROR(IF($A58="","",IF(SUMIFS(RAW_매출A!$J$2:$J$7000,RAW_매출A!$B$2:$B$7000,$A58,RAW_매출A!$A$2:$A$7000,EDATE($E58,AX$1-1))=0,"",SUMIFS(RAW_매출A!$J$2:$J$7000,RAW_매출A!$B$2:$B$7000,$A58,RAW_매출A!$A$2:$A$7000,EDATE($E58,AX$1-1))/(INDEX(요약_월별시즈널리티!$F$7:$F$18,MONTH(EDATE($E58,AX$1-1)))/100))),"")</f>
        <v>3810987.816403138</v>
      </c>
      <c r="AY58" cm="1">
        <f t="array" ref="AY58">IFERROR(IF($A58="","",IF(SUMIFS(RAW_매출A!$J$2:$J$7000,RAW_매출A!$B$2:$B$7000,$A58,RAW_매출A!$A$2:$A$7000,EDATE($E58,AY$1-1))=0,"",SUMIFS(RAW_매출A!$J$2:$J$7000,RAW_매출A!$B$2:$B$7000,$A58,RAW_매출A!$A$2:$A$7000,EDATE($E58,AY$1-1))/(INDEX(요약_월별시즈널리티!$F$7:$F$18,MONTH(EDATE($E58,AY$1-1)))/100))),"")</f>
        <v>3925329.0644963528</v>
      </c>
      <c r="AZ58" cm="1">
        <f t="array" ref="AZ58">IFERROR(IF($A58="","",IF(SUMIFS(RAW_매출A!$J$2:$J$7000,RAW_매출A!$B$2:$B$7000,$A58,RAW_매출A!$A$2:$A$7000,EDATE($E58,AZ$1-1))=0,"",SUMIFS(RAW_매출A!$J$2:$J$7000,RAW_매출A!$B$2:$B$7000,$A58,RAW_매출A!$A$2:$A$7000,EDATE($E58,AZ$1-1))/(INDEX(요약_월별시즈널리티!$F$7:$F$18,MONTH(EDATE($E58,AZ$1-1)))/100))),"")</f>
        <v>3778772.9769745483</v>
      </c>
      <c r="BA58" t="str" cm="1">
        <f t="array" ref="BA58">IFERROR(IF($A58="","",IF(SUMIFS(RAW_매출A!$J$2:$J$7000,RAW_매출A!$B$2:$B$7000,$A58,RAW_매출A!$A$2:$A$7000,EDATE($E58,BA$1-1))=0,"",SUMIFS(RAW_매출A!$J$2:$J$7000,RAW_매출A!$B$2:$B$7000,$A58,RAW_매출A!$A$2:$A$7000,EDATE($E58,BA$1-1))/(INDEX(요약_월별시즈널리티!$F$7:$F$18,MONTH(EDATE($E58,BA$1-1)))/100))),"")</f>
        <v/>
      </c>
      <c r="BB58" t="str" cm="1">
        <f t="array" ref="BB58">IFERROR(IF($A58="","",IF(SUMIFS(RAW_매출A!$J$2:$J$7000,RAW_매출A!$B$2:$B$7000,$A58,RAW_매출A!$A$2:$A$7000,EDATE($E58,BB$1-1))=0,"",SUMIFS(RAW_매출A!$J$2:$J$7000,RAW_매출A!$B$2:$B$7000,$A58,RAW_매출A!$A$2:$A$7000,EDATE($E58,BB$1-1))/(INDEX(요약_월별시즈널리티!$F$7:$F$18,MONTH(EDATE($E58,BB$1-1)))/100))),"")</f>
        <v/>
      </c>
      <c r="BC58" t="str" cm="1">
        <f t="array" ref="BC58">IFERROR(IF($A58="","",IF(SUMIFS(RAW_매출A!$J$2:$J$7000,RAW_매출A!$B$2:$B$7000,$A58,RAW_매출A!$A$2:$A$7000,EDATE($E58,BC$1-1))=0,"",SUMIFS(RAW_매출A!$J$2:$J$7000,RAW_매출A!$B$2:$B$7000,$A58,RAW_매출A!$A$2:$A$7000,EDATE($E58,BC$1-1))/(INDEX(요약_월별시즈널리티!$F$7:$F$18,MONTH(EDATE($E58,BC$1-1)))/100))),"")</f>
        <v/>
      </c>
      <c r="BD58" t="str" cm="1">
        <f t="array" ref="BD58">IFERROR(IF($A58="","",IF(SUMIFS(RAW_매출A!$J$2:$J$7000,RAW_매출A!$B$2:$B$7000,$A58,RAW_매출A!$A$2:$A$7000,EDATE($E58,BD$1-1))=0,"",SUMIFS(RAW_매출A!$J$2:$J$7000,RAW_매출A!$B$2:$B$7000,$A58,RAW_매출A!$A$2:$A$7000,EDATE($E58,BD$1-1))/(INDEX(요약_월별시즈널리티!$F$7:$F$18,MONTH(EDATE($E58,BD$1-1)))/100))),"")</f>
        <v/>
      </c>
      <c r="BE58" t="str" cm="1">
        <f t="array" ref="BE58">IFERROR(IF($A58="","",IF(SUMIFS(RAW_매출A!$J$2:$J$7000,RAW_매출A!$B$2:$B$7000,$A58,RAW_매출A!$A$2:$A$7000,EDATE($E58,BE$1-1))=0,"",SUMIFS(RAW_매출A!$J$2:$J$7000,RAW_매출A!$B$2:$B$7000,$A58,RAW_매출A!$A$2:$A$7000,EDATE($E58,BE$1-1))/(INDEX(요약_월별시즈널리티!$F$7:$F$18,MONTH(EDATE($E58,BE$1-1)))/100))),"")</f>
        <v/>
      </c>
      <c r="BF58" t="str" cm="1">
        <f t="array" ref="BF58">IFERROR(IF($A58="","",IF(SUMIFS(RAW_매출A!$J$2:$J$7000,RAW_매출A!$B$2:$B$7000,$A58,RAW_매출A!$A$2:$A$7000,EDATE($E58,BF$1-1))=0,"",SUMIFS(RAW_매출A!$J$2:$J$7000,RAW_매출A!$B$2:$B$7000,$A58,RAW_매출A!$A$2:$A$7000,EDATE($E58,BF$1-1))/(INDEX(요약_월별시즈널리티!$F$7:$F$18,MONTH(EDATE($E58,BF$1-1)))/100))),"")</f>
        <v/>
      </c>
      <c r="BG58" t="str" cm="1">
        <f t="array" ref="BG58">IFERROR(IF($A58="","",IF(SUMIFS(RAW_매출A!$J$2:$J$7000,RAW_매출A!$B$2:$B$7000,$A58,RAW_매출A!$A$2:$A$7000,EDATE($E58,BG$1-1))=0,"",SUMIFS(RAW_매출A!$J$2:$J$7000,RAW_매출A!$B$2:$B$7000,$A58,RAW_매출A!$A$2:$A$7000,EDATE($E58,BG$1-1))/(INDEX(요약_월별시즈널리티!$F$7:$F$18,MONTH(EDATE($E58,BG$1-1)))/100))),"")</f>
        <v/>
      </c>
      <c r="BH58" t="str" cm="1">
        <f t="array" ref="BH58">IFERROR(IF($A58="","",IF(SUMIFS(RAW_매출A!$J$2:$J$7000,RAW_매출A!$B$2:$B$7000,$A58,RAW_매출A!$A$2:$A$7000,EDATE($E58,BH$1-1))=0,"",SUMIFS(RAW_매출A!$J$2:$J$7000,RAW_매출A!$B$2:$B$7000,$A58,RAW_매출A!$A$2:$A$7000,EDATE($E58,BH$1-1))/(INDEX(요약_월별시즈널리티!$F$7:$F$18,MONTH(EDATE($E58,BH$1-1)))/100))),"")</f>
        <v/>
      </c>
      <c r="BI58" t="str" cm="1">
        <f t="array" ref="BI58">IFERROR(IF($A58="","",IF(SUMIFS(RAW_매출A!$J$2:$J$7000,RAW_매출A!$B$2:$B$7000,$A58,RAW_매출A!$A$2:$A$7000,EDATE($E58,BI$1-1))=0,"",SUMIFS(RAW_매출A!$J$2:$J$7000,RAW_매출A!$B$2:$B$7000,$A58,RAW_매출A!$A$2:$A$7000,EDATE($E58,BI$1-1))/(INDEX(요약_월별시즈널리티!$F$7:$F$18,MONTH(EDATE($E58,BI$1-1)))/100))),"")</f>
        <v/>
      </c>
      <c r="BJ58" t="str" cm="1">
        <f t="array" ref="BJ58">IFERROR(IF($A58="","",IF(SUMIFS(RAW_매출A!$J$2:$J$7000,RAW_매출A!$B$2:$B$7000,$A58,RAW_매출A!$A$2:$A$7000,EDATE($E58,BJ$1-1))=0,"",SUMIFS(RAW_매출A!$J$2:$J$7000,RAW_매출A!$B$2:$B$7000,$A58,RAW_매출A!$A$2:$A$7000,EDATE($E58,BJ$1-1))/(INDEX(요약_월별시즈널리티!$F$7:$F$18,MONTH(EDATE($E58,BJ$1-1)))/100))),"")</f>
        <v/>
      </c>
      <c r="BK58" t="str" cm="1">
        <f t="array" ref="BK58">IFERROR(IF($A58="","",IF(SUMIFS(RAW_매출A!$J$2:$J$7000,RAW_매출A!$B$2:$B$7000,$A58,RAW_매출A!$A$2:$A$7000,EDATE($E58,BK$1-1))=0,"",SUMIFS(RAW_매출A!$J$2:$J$7000,RAW_매출A!$B$2:$B$7000,$A58,RAW_매출A!$A$2:$A$7000,EDATE($E58,BK$1-1))/(INDEX(요약_월별시즈널리티!$F$7:$F$18,MONTH(EDATE($E58,BK$1-1)))/100))),"")</f>
        <v/>
      </c>
      <c r="BL58" t="str" cm="1">
        <f t="array" ref="BL58">IFERROR(IF($A58="","",IF(SUMIFS(RAW_매출A!$J$2:$J$7000,RAW_매출A!$B$2:$B$7000,$A58,RAW_매출A!$A$2:$A$7000,EDATE($E58,BL$1-1))=0,"",SUMIFS(RAW_매출A!$J$2:$J$7000,RAW_매출A!$B$2:$B$7000,$A58,RAW_매출A!$A$2:$A$7000,EDATE($E58,BL$1-1))/(INDEX(요약_월별시즈널리티!$F$7:$F$18,MONTH(EDATE($E58,BL$1-1)))/100))),"")</f>
        <v/>
      </c>
      <c r="BM58" t="str" cm="1">
        <f t="array" ref="BM58">IFERROR(IF($A58="","",IF(SUMIFS(RAW_매출A!$J$2:$J$7000,RAW_매출A!$B$2:$B$7000,$A58,RAW_매출A!$A$2:$A$7000,EDATE($E58,BM$1-1))=0,"",SUMIFS(RAW_매출A!$J$2:$J$7000,RAW_매출A!$B$2:$B$7000,$A58,RAW_매출A!$A$2:$A$7000,EDATE($E58,BM$1-1))/(INDEX(요약_월별시즈널리티!$F$7:$F$18,MONTH(EDATE($E58,BM$1-1)))/100))),"")</f>
        <v/>
      </c>
      <c r="BN58" t="str" cm="1">
        <f t="array" ref="BN58">IFERROR(IF($A58="","",IF(SUMIFS(RAW_매출A!$J$2:$J$7000,RAW_매출A!$B$2:$B$7000,$A58,RAW_매출A!$A$2:$A$7000,EDATE($E58,BN$1-1))=0,"",SUMIFS(RAW_매출A!$J$2:$J$7000,RAW_매출A!$B$2:$B$7000,$A58,RAW_매출A!$A$2:$A$7000,EDATE($E58,BN$1-1))/(INDEX(요약_월별시즈널리티!$F$7:$F$18,MONTH(EDATE($E58,BN$1-1)))/100))),"")</f>
        <v/>
      </c>
    </row>
    <row r="59" spans="1:66" x14ac:dyDescent="0.3">
      <c r="A59" t="str">
        <f>세팅!A60</f>
        <v>(1048) #라페스타호수점</v>
      </c>
      <c r="B59" t="str">
        <f>세팅!B60</f>
        <v>150-2</v>
      </c>
      <c r="C59">
        <f t="shared" si="0"/>
        <v>2</v>
      </c>
      <c r="D59" t="str">
        <f t="shared" si="1"/>
        <v>2</v>
      </c>
      <c r="E59" s="1">
        <f>세팅!D60</f>
        <v>44805</v>
      </c>
      <c r="F59">
        <f t="shared" si="2"/>
        <v>2577890.514805119</v>
      </c>
      <c r="G59" cm="1">
        <f t="array" ref="G59">IFERROR(IF($A59="","",IF(SUMIFS(RAW_매출A!$J$2:$J$7000,RAW_매출A!$B$2:$B$7000,$A59,RAW_매출A!$A$2:$A$7000,EDATE($E59,G$1-1))=0,"",SUMIFS(RAW_매출A!$J$2:$J$7000,RAW_매출A!$B$2:$B$7000,$A59,RAW_매출A!$A$2:$A$7000,EDATE($E59,G$1-1))/(INDEX(요약_월별시즈널리티!$F$7:$F$18,MONTH(EDATE($E59,G$1-1)))/100))),"")</f>
        <v>1328118.7007972528</v>
      </c>
      <c r="H59" cm="1">
        <f t="array" ref="H59">IFERROR(IF($A59="","",IF(SUMIFS(RAW_매출A!$J$2:$J$7000,RAW_매출A!$B$2:$B$7000,$A59,RAW_매출A!$A$2:$A$7000,EDATE($E59,H$1-1))=0,"",SUMIFS(RAW_매출A!$J$2:$J$7000,RAW_매출A!$B$2:$B$7000,$A59,RAW_매출A!$A$2:$A$7000,EDATE($E59,H$1-1))/(INDEX(요약_월별시즈널리티!$F$7:$F$18,MONTH(EDATE($E59,H$1-1)))/100))),"")</f>
        <v>1755618.89726298</v>
      </c>
      <c r="I59" cm="1">
        <f t="array" ref="I59">IFERROR(IF($A59="","",IF(SUMIFS(RAW_매출A!$J$2:$J$7000,RAW_매출A!$B$2:$B$7000,$A59,RAW_매출A!$A$2:$A$7000,EDATE($E59,I$1-1))=0,"",SUMIFS(RAW_매출A!$J$2:$J$7000,RAW_매출A!$B$2:$B$7000,$A59,RAW_매출A!$A$2:$A$7000,EDATE($E59,I$1-1))/(INDEX(요약_월별시즈널리티!$F$7:$F$18,MONTH(EDATE($E59,I$1-1)))/100))),"")</f>
        <v>2279456.9826896898</v>
      </c>
      <c r="J59" s="28" cm="1">
        <f t="array" ref="J59">IFERROR(IF($A59="","",IF(SUMIFS(RAW_매출A!$J$2:$J$7000,RAW_매출A!$B$2:$B$7000,$A59,RAW_매출A!$A$2:$A$7000,EDATE($E59,J$1-1))=0,"",SUMIFS(RAW_매출A!$J$2:$J$7000,RAW_매출A!$B$2:$B$7000,$A59,RAW_매출A!$A$2:$A$7000,EDATE($E59,J$1-1))/(INDEX(요약_월별시즈널리티!$F$7:$F$18,MONTH(EDATE($E59,J$1-1)))/100))),"")</f>
        <v>1785935.4598648201</v>
      </c>
      <c r="K59" s="28" cm="1">
        <f t="array" ref="K59">IFERROR(IF($A59="","",IF(SUMIFS(RAW_매출A!$J$2:$J$7000,RAW_매출A!$B$2:$B$7000,$A59,RAW_매출A!$A$2:$A$7000,EDATE($E59,K$1-1))=0,"",SUMIFS(RAW_매출A!$J$2:$J$7000,RAW_매출A!$B$2:$B$7000,$A59,RAW_매출A!$A$2:$A$7000,EDATE($E59,K$1-1))/(INDEX(요약_월별시즈널리티!$F$7:$F$18,MONTH(EDATE($E59,K$1-1)))/100))),"")</f>
        <v>2448074.5329264584</v>
      </c>
      <c r="L59" s="28" cm="1">
        <f t="array" ref="L59">IFERROR(IF($A59="","",IF(SUMIFS(RAW_매출A!$J$2:$J$7000,RAW_매출A!$B$2:$B$7000,$A59,RAW_매출A!$A$2:$A$7000,EDATE($E59,L$1-1))=0,"",SUMIFS(RAW_매출A!$J$2:$J$7000,RAW_매출A!$B$2:$B$7000,$A59,RAW_매출A!$A$2:$A$7000,EDATE($E59,L$1-1))/(INDEX(요약_월별시즈널리티!$F$7:$F$18,MONTH(EDATE($E59,L$1-1)))/100))),"")</f>
        <v>2515074.057357627</v>
      </c>
      <c r="M59" s="28" cm="1">
        <f t="array" ref="M59">IFERROR(IF($A59="","",IF(SUMIFS(RAW_매출A!$J$2:$J$7000,RAW_매출A!$B$2:$B$7000,$A59,RAW_매출A!$A$2:$A$7000,EDATE($E59,M$1-1))=0,"",SUMIFS(RAW_매출A!$J$2:$J$7000,RAW_매출A!$B$2:$B$7000,$A59,RAW_매출A!$A$2:$A$7000,EDATE($E59,M$1-1))/(INDEX(요약_월별시즈널리티!$F$7:$F$18,MONTH(EDATE($E59,M$1-1)))/100))),"")</f>
        <v>2828604.225390648</v>
      </c>
      <c r="N59" s="28" cm="1">
        <f t="array" ref="N59">IFERROR(IF($A59="","",IF(SUMIFS(RAW_매출A!$J$2:$J$7000,RAW_매출A!$B$2:$B$7000,$A59,RAW_매출A!$A$2:$A$7000,EDATE($E59,N$1-1))=0,"",SUMIFS(RAW_매출A!$J$2:$J$7000,RAW_매출A!$B$2:$B$7000,$A59,RAW_매출A!$A$2:$A$7000,EDATE($E59,N$1-1))/(INDEX(요약_월별시즈널리티!$F$7:$F$18,MONTH(EDATE($E59,N$1-1)))/100))),"")</f>
        <v>2829018.0386068542</v>
      </c>
      <c r="O59" s="28" cm="1">
        <f t="array" ref="O59">IFERROR(IF($A59="","",IF(SUMIFS(RAW_매출A!$J$2:$J$7000,RAW_매출A!$B$2:$B$7000,$A59,RAW_매출A!$A$2:$A$7000,EDATE($E59,O$1-1))=0,"",SUMIFS(RAW_매출A!$J$2:$J$7000,RAW_매출A!$B$2:$B$7000,$A59,RAW_매출A!$A$2:$A$7000,EDATE($E59,O$1-1))/(INDEX(요약_월별시즈널리티!$F$7:$F$18,MONTH(EDATE($E59,O$1-1)))/100))),"")</f>
        <v>3060636.7746843058</v>
      </c>
      <c r="P59" cm="1">
        <f t="array" ref="P59">IFERROR(IF($A59="","",IF(SUMIFS(RAW_매출A!$J$2:$J$7000,RAW_매출A!$B$2:$B$7000,$A59,RAW_매출A!$A$2:$A$7000,EDATE($E59,P$1-1))=0,"",SUMIFS(RAW_매출A!$J$2:$J$7000,RAW_매출A!$B$2:$B$7000,$A59,RAW_매출A!$A$2:$A$7000,EDATE($E59,P$1-1))/(INDEX(요약_월별시즈널리티!$F$7:$F$18,MONTH(EDATE($E59,P$1-1)))/100))),"")</f>
        <v>3356531.0943774953</v>
      </c>
      <c r="Q59" cm="1">
        <f t="array" ref="Q59">IFERROR(IF($A59="","",IF(SUMIFS(RAW_매출A!$J$2:$J$7000,RAW_매출A!$B$2:$B$7000,$A59,RAW_매출A!$A$2:$A$7000,EDATE($E59,Q$1-1))=0,"",SUMIFS(RAW_매출A!$J$2:$J$7000,RAW_매출A!$B$2:$B$7000,$A59,RAW_매출A!$A$2:$A$7000,EDATE($E59,Q$1-1))/(INDEX(요약_월별시즈널리티!$F$7:$F$18,MONTH(EDATE($E59,Q$1-1)))/100))),"")</f>
        <v>3356844.9941056678</v>
      </c>
      <c r="R59" cm="1">
        <f t="array" ref="R59">IFERROR(IF($A59="","",IF(SUMIFS(RAW_매출A!$J$2:$J$7000,RAW_매출A!$B$2:$B$7000,$A59,RAW_매출A!$A$2:$A$7000,EDATE($E59,R$1-1))=0,"",SUMIFS(RAW_매출A!$J$2:$J$7000,RAW_매출A!$B$2:$B$7000,$A59,RAW_매출A!$A$2:$A$7000,EDATE($E59,R$1-1))/(INDEX(요약_월별시즈널리티!$F$7:$F$18,MONTH(EDATE($E59,R$1-1)))/100))),"")</f>
        <v>3086278.8799803653</v>
      </c>
      <c r="S59" cm="1">
        <f t="array" ref="S59">IFERROR(IF($A59="","",IF(SUMIFS(RAW_매출A!$J$2:$J$7000,RAW_매출A!$B$2:$B$7000,$A59,RAW_매출A!$A$2:$A$7000,EDATE($E59,S$1-1))=0,"",SUMIFS(RAW_매출A!$J$2:$J$7000,RAW_매출A!$B$2:$B$7000,$A59,RAW_매출A!$A$2:$A$7000,EDATE($E59,S$1-1))/(INDEX(요약_월별시즈널리티!$F$7:$F$18,MONTH(EDATE($E59,S$1-1)))/100))),"")</f>
        <v>3105262.4929677076</v>
      </c>
      <c r="T59" cm="1">
        <f t="array" ref="T59">IFERROR(IF($A59="","",IF(SUMIFS(RAW_매출A!$J$2:$J$7000,RAW_매출A!$B$2:$B$7000,$A59,RAW_매출A!$A$2:$A$7000,EDATE($E59,T$1-1))=0,"",SUMIFS(RAW_매출A!$J$2:$J$7000,RAW_매출A!$B$2:$B$7000,$A59,RAW_매출A!$A$2:$A$7000,EDATE($E59,T$1-1))/(INDEX(요약_월별시즈널리티!$F$7:$F$18,MONTH(EDATE($E59,T$1-1)))/100))),"")</f>
        <v>3073241.4174271887</v>
      </c>
      <c r="U59" cm="1">
        <f t="array" ref="U59">IFERROR(IF($A59="","",IF(SUMIFS(RAW_매출A!$J$2:$J$7000,RAW_매출A!$B$2:$B$7000,$A59,RAW_매출A!$A$2:$A$7000,EDATE($E59,U$1-1))=0,"",SUMIFS(RAW_매출A!$J$2:$J$7000,RAW_매출A!$B$2:$B$7000,$A59,RAW_매출A!$A$2:$A$7000,EDATE($E59,U$1-1))/(INDEX(요약_월별시즈널리티!$F$7:$F$18,MONTH(EDATE($E59,U$1-1)))/100))),"")</f>
        <v>3047376.187839027</v>
      </c>
      <c r="V59" cm="1">
        <f t="array" ref="V59">IFERROR(IF($A59="","",IF(SUMIFS(RAW_매출A!$J$2:$J$7000,RAW_매출A!$B$2:$B$7000,$A59,RAW_매출A!$A$2:$A$7000,EDATE($E59,V$1-1))=0,"",SUMIFS(RAW_매출A!$J$2:$J$7000,RAW_매출A!$B$2:$B$7000,$A59,RAW_매출A!$A$2:$A$7000,EDATE($E59,V$1-1))/(INDEX(요약_월별시즈널리티!$F$7:$F$18,MONTH(EDATE($E59,V$1-1)))/100))),"")</f>
        <v>2923929.3077328843</v>
      </c>
      <c r="W59" cm="1">
        <f t="array" ref="W59">IFERROR(IF($A59="","",IF(SUMIFS(RAW_매출A!$J$2:$J$7000,RAW_매출A!$B$2:$B$7000,$A59,RAW_매출A!$A$2:$A$7000,EDATE($E59,W$1-1))=0,"",SUMIFS(RAW_매출A!$J$2:$J$7000,RAW_매출A!$B$2:$B$7000,$A59,RAW_매출A!$A$2:$A$7000,EDATE($E59,W$1-1))/(INDEX(요약_월별시즈널리티!$F$7:$F$18,MONTH(EDATE($E59,W$1-1)))/100))),"")</f>
        <v>3279511.8249900164</v>
      </c>
      <c r="X59" cm="1">
        <f t="array" ref="X59">IFERROR(IF($A59="","",IF(SUMIFS(RAW_매출A!$J$2:$J$7000,RAW_매출A!$B$2:$B$7000,$A59,RAW_매출A!$A$2:$A$7000,EDATE($E59,X$1-1))=0,"",SUMIFS(RAW_매출A!$J$2:$J$7000,RAW_매출A!$B$2:$B$7000,$A59,RAW_매출A!$A$2:$A$7000,EDATE($E59,X$1-1))/(INDEX(요약_월별시즈널리티!$F$7:$F$18,MONTH(EDATE($E59,X$1-1)))/100))),"")</f>
        <v>3515575.0020105289</v>
      </c>
      <c r="Y59" cm="1">
        <f t="array" ref="Y59">IFERROR(IF($A59="","",IF(SUMIFS(RAW_매출A!$J$2:$J$7000,RAW_매출A!$B$2:$B$7000,$A59,RAW_매출A!$A$2:$A$7000,EDATE($E59,Y$1-1))=0,"",SUMIFS(RAW_매출A!$J$2:$J$7000,RAW_매출A!$B$2:$B$7000,$A59,RAW_매출A!$A$2:$A$7000,EDATE($E59,Y$1-1))/(INDEX(요약_월별시즈널리티!$F$7:$F$18,MONTH(EDATE($E59,Y$1-1)))/100))),"")</f>
        <v>3364717.6544881007</v>
      </c>
      <c r="Z59" cm="1">
        <f t="array" ref="Z59">IFERROR(IF($A59="","",IF(SUMIFS(RAW_매출A!$J$2:$J$7000,RAW_매출A!$B$2:$B$7000,$A59,RAW_매출A!$A$2:$A$7000,EDATE($E59,Z$1-1))=0,"",SUMIFS(RAW_매출A!$J$2:$J$7000,RAW_매출A!$B$2:$B$7000,$A59,RAW_매출A!$A$2:$A$7000,EDATE($E59,Z$1-1))/(INDEX(요약_월별시즈널리티!$F$7:$F$18,MONTH(EDATE($E59,Z$1-1)))/100))),"")</f>
        <v>3717827.1124944361</v>
      </c>
      <c r="AA59" cm="1">
        <f t="array" ref="AA59">IFERROR(IF($A59="","",IF(SUMIFS(RAW_매출A!$J$2:$J$7000,RAW_매출A!$B$2:$B$7000,$A59,RAW_매출A!$A$2:$A$7000,EDATE($E59,AA$1-1))=0,"",SUMIFS(RAW_매출A!$J$2:$J$7000,RAW_매출A!$B$2:$B$7000,$A59,RAW_매출A!$A$2:$A$7000,EDATE($E59,AA$1-1))/(INDEX(요약_월별시즈널리티!$F$7:$F$18,MONTH(EDATE($E59,AA$1-1)))/100))),"")</f>
        <v>3150655.5033514909</v>
      </c>
      <c r="AB59" cm="1">
        <f t="array" ref="AB59">IFERROR(IF($A59="","",IF(SUMIFS(RAW_매출A!$J$2:$J$7000,RAW_매출A!$B$2:$B$7000,$A59,RAW_매출A!$A$2:$A$7000,EDATE($E59,AB$1-1))=0,"",SUMIFS(RAW_매출A!$J$2:$J$7000,RAW_매출A!$B$2:$B$7000,$A59,RAW_매출A!$A$2:$A$7000,EDATE($E59,AB$1-1))/(INDEX(요약_월별시즈널리티!$F$7:$F$18,MONTH(EDATE($E59,AB$1-1)))/100))),"")</f>
        <v>3261429.3800367997</v>
      </c>
      <c r="AC59" cm="1">
        <f t="array" ref="AC59">IFERROR(IF($A59="","",IF(SUMIFS(RAW_매출A!$J$2:$J$7000,RAW_매출A!$B$2:$B$7000,$A59,RAW_매출A!$A$2:$A$7000,EDATE($E59,AC$1-1))=0,"",SUMIFS(RAW_매출A!$J$2:$J$7000,RAW_매출A!$B$2:$B$7000,$A59,RAW_매출A!$A$2:$A$7000,EDATE($E59,AC$1-1))/(INDEX(요약_월별시즈널리티!$F$7:$F$18,MONTH(EDATE($E59,AC$1-1)))/100))),"")</f>
        <v>3152887.4522742098</v>
      </c>
      <c r="AD59" cm="1">
        <f t="array" ref="AD59">IFERROR(IF($A59="","",IF(SUMIFS(RAW_매출A!$J$2:$J$7000,RAW_매출A!$B$2:$B$7000,$A59,RAW_매출A!$A$2:$A$7000,EDATE($E59,AD$1-1))=0,"",SUMIFS(RAW_매출A!$J$2:$J$7000,RAW_매출A!$B$2:$B$7000,$A59,RAW_매출A!$A$2:$A$7000,EDATE($E59,AD$1-1))/(INDEX(요약_월별시즈널리티!$F$7:$F$18,MONTH(EDATE($E59,AD$1-1)))/100))),"")</f>
        <v>3595954.8961986252</v>
      </c>
      <c r="AE59" cm="1">
        <f t="array" ref="AE59">IFERROR(IF($A59="","",IF(SUMIFS(RAW_매출A!$J$2:$J$7000,RAW_매출A!$B$2:$B$7000,$A59,RAW_매출A!$A$2:$A$7000,EDATE($E59,AE$1-1))=0,"",SUMIFS(RAW_매출A!$J$2:$J$7000,RAW_매출A!$B$2:$B$7000,$A59,RAW_매출A!$A$2:$A$7000,EDATE($E59,AE$1-1))/(INDEX(요약_월별시즈널리티!$F$7:$F$18,MONTH(EDATE($E59,AE$1-1)))/100))),"")</f>
        <v>3462720.7433402082</v>
      </c>
      <c r="AF59" cm="1">
        <f t="array" ref="AF59">IFERROR(IF($A59="","",IF(SUMIFS(RAW_매출A!$J$2:$J$7000,RAW_매출A!$B$2:$B$7000,$A59,RAW_매출A!$A$2:$A$7000,EDATE($E59,AF$1-1))=0,"",SUMIFS(RAW_매출A!$J$2:$J$7000,RAW_매출A!$B$2:$B$7000,$A59,RAW_매출A!$A$2:$A$7000,EDATE($E59,AF$1-1))/(INDEX(요약_월별시즈널리티!$F$7:$F$18,MONTH(EDATE($E59,AF$1-1)))/100))),"")</f>
        <v>3679757.8305892441</v>
      </c>
      <c r="AG59" cm="1">
        <f t="array" ref="AG59">IFERROR(IF($A59="","",IF(SUMIFS(RAW_매출A!$J$2:$J$7000,RAW_매출A!$B$2:$B$7000,$A59,RAW_매출A!$A$2:$A$7000,EDATE($E59,AG$1-1))=0,"",SUMIFS(RAW_매출A!$J$2:$J$7000,RAW_매출A!$B$2:$B$7000,$A59,RAW_매출A!$A$2:$A$7000,EDATE($E59,AG$1-1))/(INDEX(요약_월별시즈널리티!$F$7:$F$18,MONTH(EDATE($E59,AG$1-1)))/100))),"")</f>
        <v>3452418.7504550065</v>
      </c>
      <c r="AH59" cm="1">
        <f t="array" ref="AH59">IFERROR(IF($A59="","",IF(SUMIFS(RAW_매출A!$J$2:$J$7000,RAW_매출A!$B$2:$B$7000,$A59,RAW_매출A!$A$2:$A$7000,EDATE($E59,AH$1-1))=0,"",SUMIFS(RAW_매출A!$J$2:$J$7000,RAW_매출A!$B$2:$B$7000,$A59,RAW_매출A!$A$2:$A$7000,EDATE($E59,AH$1-1))/(INDEX(요약_월별시즈널리티!$F$7:$F$18,MONTH(EDATE($E59,AH$1-1)))/100))),"")</f>
        <v>3596761.6016416629</v>
      </c>
      <c r="AI59" cm="1">
        <f t="array" ref="AI59">IFERROR(IF($A59="","",IF(SUMIFS(RAW_매출A!$J$2:$J$7000,RAW_매출A!$B$2:$B$7000,$A59,RAW_매출A!$A$2:$A$7000,EDATE($E59,AI$1-1))=0,"",SUMIFS(RAW_매출A!$J$2:$J$7000,RAW_매출A!$B$2:$B$7000,$A59,RAW_매출A!$A$2:$A$7000,EDATE($E59,AI$1-1))/(INDEX(요약_월별시즈널리티!$F$7:$F$18,MONTH(EDATE($E59,AI$1-1)))/100))),"")</f>
        <v>4173225.0730917896</v>
      </c>
      <c r="AJ59" cm="1">
        <f t="array" ref="AJ59">IFERROR(IF($A59="","",IF(SUMIFS(RAW_매출A!$J$2:$J$7000,RAW_매출A!$B$2:$B$7000,$A59,RAW_매출A!$A$2:$A$7000,EDATE($E59,AJ$1-1))=0,"",SUMIFS(RAW_매출A!$J$2:$J$7000,RAW_매출A!$B$2:$B$7000,$A59,RAW_매출A!$A$2:$A$7000,EDATE($E59,AJ$1-1))/(INDEX(요약_월별시즈널리티!$F$7:$F$18,MONTH(EDATE($E59,AJ$1-1)))/100))),"")</f>
        <v>3948022.0485253907</v>
      </c>
      <c r="AK59" cm="1">
        <f t="array" ref="AK59">IFERROR(IF($A59="","",IF(SUMIFS(RAW_매출A!$J$2:$J$7000,RAW_매출A!$B$2:$B$7000,$A59,RAW_매출A!$A$2:$A$7000,EDATE($E59,AK$1-1))=0,"",SUMIFS(RAW_매출A!$J$2:$J$7000,RAW_매출A!$B$2:$B$7000,$A59,RAW_매출A!$A$2:$A$7000,EDATE($E59,AK$1-1))/(INDEX(요약_월별시즈널리티!$F$7:$F$18,MONTH(EDATE($E59,AK$1-1)))/100))),"")</f>
        <v>3802757.1613416006</v>
      </c>
      <c r="AL59" cm="1">
        <f t="array" ref="AL59">IFERROR(IF($A59="","",IF(SUMIFS(RAW_매출A!$J$2:$J$7000,RAW_매출A!$B$2:$B$7000,$A59,RAW_매출A!$A$2:$A$7000,EDATE($E59,AL$1-1))=0,"",SUMIFS(RAW_매출A!$J$2:$J$7000,RAW_매출A!$B$2:$B$7000,$A59,RAW_매출A!$A$2:$A$7000,EDATE($E59,AL$1-1))/(INDEX(요약_월별시즈널리티!$F$7:$F$18,MONTH(EDATE($E59,AL$1-1)))/100))),"")</f>
        <v>4151558.0648969631</v>
      </c>
      <c r="AM59" cm="1">
        <f t="array" ref="AM59">IFERROR(IF($A59="","",IF(SUMIFS(RAW_매출A!$J$2:$J$7000,RAW_매출A!$B$2:$B$7000,$A59,RAW_매출A!$A$2:$A$7000,EDATE($E59,AM$1-1))=0,"",SUMIFS(RAW_매출A!$J$2:$J$7000,RAW_매출A!$B$2:$B$7000,$A59,RAW_매출A!$A$2:$A$7000,EDATE($E59,AM$1-1))/(INDEX(요약_월별시즈널리티!$F$7:$F$18,MONTH(EDATE($E59,AM$1-1)))/100))),"")</f>
        <v>4310079.6454312708</v>
      </c>
      <c r="AN59" cm="1">
        <f t="array" ref="AN59">IFERROR(IF($A59="","",IF(SUMIFS(RAW_매출A!$J$2:$J$7000,RAW_매출A!$B$2:$B$7000,$A59,RAW_매출A!$A$2:$A$7000,EDATE($E59,AN$1-1))=0,"",SUMIFS(RAW_매출A!$J$2:$J$7000,RAW_매출A!$B$2:$B$7000,$A59,RAW_매출A!$A$2:$A$7000,EDATE($E59,AN$1-1))/(INDEX(요약_월별시즈널리티!$F$7:$F$18,MONTH(EDATE($E59,AN$1-1)))/100))),"")</f>
        <v>4159471.7066064076</v>
      </c>
      <c r="AO59" cm="1">
        <f t="array" ref="AO59">IFERROR(IF($A59="","",IF(SUMIFS(RAW_매출A!$J$2:$J$7000,RAW_매출A!$B$2:$B$7000,$A59,RAW_매출A!$A$2:$A$7000,EDATE($E59,AO$1-1))=0,"",SUMIFS(RAW_매출A!$J$2:$J$7000,RAW_매출A!$B$2:$B$7000,$A59,RAW_매출A!$A$2:$A$7000,EDATE($E59,AO$1-1))/(INDEX(요약_월별시즈널리티!$F$7:$F$18,MONTH(EDATE($E59,AO$1-1)))/100))),"")</f>
        <v>3662924.6025496922</v>
      </c>
      <c r="AP59" cm="1">
        <f t="array" ref="AP59">IFERROR(IF($A59="","",IF(SUMIFS(RAW_매출A!$J$2:$J$7000,RAW_매출A!$B$2:$B$7000,$A59,RAW_매출A!$A$2:$A$7000,EDATE($E59,AP$1-1))=0,"",SUMIFS(RAW_매출A!$J$2:$J$7000,RAW_매출A!$B$2:$B$7000,$A59,RAW_매출A!$A$2:$A$7000,EDATE($E59,AP$1-1))/(INDEX(요약_월별시즈널리티!$F$7:$F$18,MONTH(EDATE($E59,AP$1-1)))/100))),"")</f>
        <v>3861964.4224482826</v>
      </c>
      <c r="AQ59" cm="1">
        <f t="array" ref="AQ59">IFERROR(IF($A59="","",IF(SUMIFS(RAW_매출A!$J$2:$J$7000,RAW_매출A!$B$2:$B$7000,$A59,RAW_매출A!$A$2:$A$7000,EDATE($E59,AQ$1-1))=0,"",SUMIFS(RAW_매출A!$J$2:$J$7000,RAW_매출A!$B$2:$B$7000,$A59,RAW_매출A!$A$2:$A$7000,EDATE($E59,AQ$1-1))/(INDEX(요약_월별시즈널리티!$F$7:$F$18,MONTH(EDATE($E59,AQ$1-1)))/100))),"")</f>
        <v>3582722.4443244385</v>
      </c>
      <c r="AR59" cm="1">
        <f t="array" ref="AR59">IFERROR(IF($A59="","",IF(SUMIFS(RAW_매출A!$J$2:$J$7000,RAW_매출A!$B$2:$B$7000,$A59,RAW_매출A!$A$2:$A$7000,EDATE($E59,AR$1-1))=0,"",SUMIFS(RAW_매출A!$J$2:$J$7000,RAW_매출A!$B$2:$B$7000,$A59,RAW_매출A!$A$2:$A$7000,EDATE($E59,AR$1-1))/(INDEX(요약_월별시즈널리티!$F$7:$F$18,MONTH(EDATE($E59,AR$1-1)))/100))),"")</f>
        <v>3991926.4908224884</v>
      </c>
      <c r="AS59" cm="1">
        <f t="array" ref="AS59">IFERROR(IF($A59="","",IF(SUMIFS(RAW_매출A!$J$2:$J$7000,RAW_매출A!$B$2:$B$7000,$A59,RAW_매출A!$A$2:$A$7000,EDATE($E59,AS$1-1))=0,"",SUMIFS(RAW_매출A!$J$2:$J$7000,RAW_매출A!$B$2:$B$7000,$A59,RAW_매출A!$A$2:$A$7000,EDATE($E59,AS$1-1))/(INDEX(요약_월별시즈널리티!$F$7:$F$18,MONTH(EDATE($E59,AS$1-1)))/100))),"")</f>
        <v>3410396.9052701616</v>
      </c>
      <c r="AT59" cm="1">
        <f t="array" ref="AT59">IFERROR(IF($A59="","",IF(SUMIFS(RAW_매출A!$J$2:$J$7000,RAW_매출A!$B$2:$B$7000,$A59,RAW_매출A!$A$2:$A$7000,EDATE($E59,AT$1-1))=0,"",SUMIFS(RAW_매출A!$J$2:$J$7000,RAW_매출A!$B$2:$B$7000,$A59,RAW_매출A!$A$2:$A$7000,EDATE($E59,AT$1-1))/(INDEX(요약_월별시즈널리티!$F$7:$F$18,MONTH(EDATE($E59,AT$1-1)))/100))),"")</f>
        <v>3827813.3242892297</v>
      </c>
      <c r="AU59" cm="1">
        <f t="array" ref="AU59">IFERROR(IF($A59="","",IF(SUMIFS(RAW_매출A!$J$2:$J$7000,RAW_매출A!$B$2:$B$7000,$A59,RAW_매출A!$A$2:$A$7000,EDATE($E59,AU$1-1))=0,"",SUMIFS(RAW_매출A!$J$2:$J$7000,RAW_매출A!$B$2:$B$7000,$A59,RAW_매출A!$A$2:$A$7000,EDATE($E59,AU$1-1))/(INDEX(요약_월별시즈널리티!$F$7:$F$18,MONTH(EDATE($E59,AU$1-1)))/100))),"")</f>
        <v>4728754.284037726</v>
      </c>
      <c r="AV59" cm="1">
        <f t="array" ref="AV59">IFERROR(IF($A59="","",IF(SUMIFS(RAW_매출A!$J$2:$J$7000,RAW_매출A!$B$2:$B$7000,$A59,RAW_매출A!$A$2:$A$7000,EDATE($E59,AV$1-1))=0,"",SUMIFS(RAW_매출A!$J$2:$J$7000,RAW_매출A!$B$2:$B$7000,$A59,RAW_매출A!$A$2:$A$7000,EDATE($E59,AV$1-1))/(INDEX(요약_월별시즈널리티!$F$7:$F$18,MONTH(EDATE($E59,AV$1-1)))/100))),"")</f>
        <v>4155347.4844059725</v>
      </c>
      <c r="AW59" cm="1">
        <f t="array" ref="AW59">IFERROR(IF($A59="","",IF(SUMIFS(RAW_매출A!$J$2:$J$7000,RAW_매출A!$B$2:$B$7000,$A59,RAW_매출A!$A$2:$A$7000,EDATE($E59,AW$1-1))=0,"",SUMIFS(RAW_매출A!$J$2:$J$7000,RAW_매출A!$B$2:$B$7000,$A59,RAW_매출A!$A$2:$A$7000,EDATE($E59,AW$1-1))/(INDEX(요약_월별시즈널리티!$F$7:$F$18,MONTH(EDATE($E59,AW$1-1)))/100))),"")</f>
        <v>3964687.1893068259</v>
      </c>
      <c r="AX59" cm="1">
        <f t="array" ref="AX59">IFERROR(IF($A59="","",IF(SUMIFS(RAW_매출A!$J$2:$J$7000,RAW_매출A!$B$2:$B$7000,$A59,RAW_매출A!$A$2:$A$7000,EDATE($E59,AX$1-1))=0,"",SUMIFS(RAW_매출A!$J$2:$J$7000,RAW_매출A!$B$2:$B$7000,$A59,RAW_매출A!$A$2:$A$7000,EDATE($E59,AX$1-1))/(INDEX(요약_월별시즈널리티!$F$7:$F$18,MONTH(EDATE($E59,AX$1-1)))/100))),"")</f>
        <v>4658605.1441241913</v>
      </c>
      <c r="AY59" cm="1">
        <f t="array" ref="AY59">IFERROR(IF($A59="","",IF(SUMIFS(RAW_매출A!$J$2:$J$7000,RAW_매출A!$B$2:$B$7000,$A59,RAW_매출A!$A$2:$A$7000,EDATE($E59,AY$1-1))=0,"",SUMIFS(RAW_매출A!$J$2:$J$7000,RAW_매출A!$B$2:$B$7000,$A59,RAW_매출A!$A$2:$A$7000,EDATE($E59,AY$1-1))/(INDEX(요약_월별시즈널리티!$F$7:$F$18,MONTH(EDATE($E59,AY$1-1)))/100))),"")</f>
        <v>4861960.4121151753</v>
      </c>
      <c r="AZ59" cm="1">
        <f t="array" ref="AZ59">IFERROR(IF($A59="","",IF(SUMIFS(RAW_매출A!$J$2:$J$7000,RAW_매출A!$B$2:$B$7000,$A59,RAW_매출A!$A$2:$A$7000,EDATE($E59,AZ$1-1))=0,"",SUMIFS(RAW_매출A!$J$2:$J$7000,RAW_매출A!$B$2:$B$7000,$A59,RAW_매출A!$A$2:$A$7000,EDATE($E59,AZ$1-1))/(INDEX(요약_월별시즈널리티!$F$7:$F$18,MONTH(EDATE($E59,AZ$1-1)))/100))),"")</f>
        <v>3995488.136763704</v>
      </c>
      <c r="BA59" t="str" cm="1">
        <f t="array" ref="BA59">IFERROR(IF($A59="","",IF(SUMIFS(RAW_매출A!$J$2:$J$7000,RAW_매출A!$B$2:$B$7000,$A59,RAW_매출A!$A$2:$A$7000,EDATE($E59,BA$1-1))=0,"",SUMIFS(RAW_매출A!$J$2:$J$7000,RAW_매출A!$B$2:$B$7000,$A59,RAW_매출A!$A$2:$A$7000,EDATE($E59,BA$1-1))/(INDEX(요약_월별시즈널리티!$F$7:$F$18,MONTH(EDATE($E59,BA$1-1)))/100))),"")</f>
        <v/>
      </c>
      <c r="BB59" t="str" cm="1">
        <f t="array" ref="BB59">IFERROR(IF($A59="","",IF(SUMIFS(RAW_매출A!$J$2:$J$7000,RAW_매출A!$B$2:$B$7000,$A59,RAW_매출A!$A$2:$A$7000,EDATE($E59,BB$1-1))=0,"",SUMIFS(RAW_매출A!$J$2:$J$7000,RAW_매출A!$B$2:$B$7000,$A59,RAW_매출A!$A$2:$A$7000,EDATE($E59,BB$1-1))/(INDEX(요약_월별시즈널리티!$F$7:$F$18,MONTH(EDATE($E59,BB$1-1)))/100))),"")</f>
        <v/>
      </c>
      <c r="BC59" t="str" cm="1">
        <f t="array" ref="BC59">IFERROR(IF($A59="","",IF(SUMIFS(RAW_매출A!$J$2:$J$7000,RAW_매출A!$B$2:$B$7000,$A59,RAW_매출A!$A$2:$A$7000,EDATE($E59,BC$1-1))=0,"",SUMIFS(RAW_매출A!$J$2:$J$7000,RAW_매출A!$B$2:$B$7000,$A59,RAW_매출A!$A$2:$A$7000,EDATE($E59,BC$1-1))/(INDEX(요약_월별시즈널리티!$F$7:$F$18,MONTH(EDATE($E59,BC$1-1)))/100))),"")</f>
        <v/>
      </c>
      <c r="BD59" t="str" cm="1">
        <f t="array" ref="BD59">IFERROR(IF($A59="","",IF(SUMIFS(RAW_매출A!$J$2:$J$7000,RAW_매출A!$B$2:$B$7000,$A59,RAW_매출A!$A$2:$A$7000,EDATE($E59,BD$1-1))=0,"",SUMIFS(RAW_매출A!$J$2:$J$7000,RAW_매출A!$B$2:$B$7000,$A59,RAW_매출A!$A$2:$A$7000,EDATE($E59,BD$1-1))/(INDEX(요약_월별시즈널리티!$F$7:$F$18,MONTH(EDATE($E59,BD$1-1)))/100))),"")</f>
        <v/>
      </c>
      <c r="BE59" t="str" cm="1">
        <f t="array" ref="BE59">IFERROR(IF($A59="","",IF(SUMIFS(RAW_매출A!$J$2:$J$7000,RAW_매출A!$B$2:$B$7000,$A59,RAW_매출A!$A$2:$A$7000,EDATE($E59,BE$1-1))=0,"",SUMIFS(RAW_매출A!$J$2:$J$7000,RAW_매출A!$B$2:$B$7000,$A59,RAW_매출A!$A$2:$A$7000,EDATE($E59,BE$1-1))/(INDEX(요약_월별시즈널리티!$F$7:$F$18,MONTH(EDATE($E59,BE$1-1)))/100))),"")</f>
        <v/>
      </c>
      <c r="BF59" t="str" cm="1">
        <f t="array" ref="BF59">IFERROR(IF($A59="","",IF(SUMIFS(RAW_매출A!$J$2:$J$7000,RAW_매출A!$B$2:$B$7000,$A59,RAW_매출A!$A$2:$A$7000,EDATE($E59,BF$1-1))=0,"",SUMIFS(RAW_매출A!$J$2:$J$7000,RAW_매출A!$B$2:$B$7000,$A59,RAW_매출A!$A$2:$A$7000,EDATE($E59,BF$1-1))/(INDEX(요약_월별시즈널리티!$F$7:$F$18,MONTH(EDATE($E59,BF$1-1)))/100))),"")</f>
        <v/>
      </c>
      <c r="BG59" t="str" cm="1">
        <f t="array" ref="BG59">IFERROR(IF($A59="","",IF(SUMIFS(RAW_매출A!$J$2:$J$7000,RAW_매출A!$B$2:$B$7000,$A59,RAW_매출A!$A$2:$A$7000,EDATE($E59,BG$1-1))=0,"",SUMIFS(RAW_매출A!$J$2:$J$7000,RAW_매출A!$B$2:$B$7000,$A59,RAW_매출A!$A$2:$A$7000,EDATE($E59,BG$1-1))/(INDEX(요약_월별시즈널리티!$F$7:$F$18,MONTH(EDATE($E59,BG$1-1)))/100))),"")</f>
        <v/>
      </c>
      <c r="BH59" t="str" cm="1">
        <f t="array" ref="BH59">IFERROR(IF($A59="","",IF(SUMIFS(RAW_매출A!$J$2:$J$7000,RAW_매출A!$B$2:$B$7000,$A59,RAW_매출A!$A$2:$A$7000,EDATE($E59,BH$1-1))=0,"",SUMIFS(RAW_매출A!$J$2:$J$7000,RAW_매출A!$B$2:$B$7000,$A59,RAW_매출A!$A$2:$A$7000,EDATE($E59,BH$1-1))/(INDEX(요약_월별시즈널리티!$F$7:$F$18,MONTH(EDATE($E59,BH$1-1)))/100))),"")</f>
        <v/>
      </c>
      <c r="BI59" t="str" cm="1">
        <f t="array" ref="BI59">IFERROR(IF($A59="","",IF(SUMIFS(RAW_매출A!$J$2:$J$7000,RAW_매출A!$B$2:$B$7000,$A59,RAW_매출A!$A$2:$A$7000,EDATE($E59,BI$1-1))=0,"",SUMIFS(RAW_매출A!$J$2:$J$7000,RAW_매출A!$B$2:$B$7000,$A59,RAW_매출A!$A$2:$A$7000,EDATE($E59,BI$1-1))/(INDEX(요약_월별시즈널리티!$F$7:$F$18,MONTH(EDATE($E59,BI$1-1)))/100))),"")</f>
        <v/>
      </c>
      <c r="BJ59" t="str" cm="1">
        <f t="array" ref="BJ59">IFERROR(IF($A59="","",IF(SUMIFS(RAW_매출A!$J$2:$J$7000,RAW_매출A!$B$2:$B$7000,$A59,RAW_매출A!$A$2:$A$7000,EDATE($E59,BJ$1-1))=0,"",SUMIFS(RAW_매출A!$J$2:$J$7000,RAW_매출A!$B$2:$B$7000,$A59,RAW_매출A!$A$2:$A$7000,EDATE($E59,BJ$1-1))/(INDEX(요약_월별시즈널리티!$F$7:$F$18,MONTH(EDATE($E59,BJ$1-1)))/100))),"")</f>
        <v/>
      </c>
      <c r="BK59" t="str" cm="1">
        <f t="array" ref="BK59">IFERROR(IF($A59="","",IF(SUMIFS(RAW_매출A!$J$2:$J$7000,RAW_매출A!$B$2:$B$7000,$A59,RAW_매출A!$A$2:$A$7000,EDATE($E59,BK$1-1))=0,"",SUMIFS(RAW_매출A!$J$2:$J$7000,RAW_매출A!$B$2:$B$7000,$A59,RAW_매출A!$A$2:$A$7000,EDATE($E59,BK$1-1))/(INDEX(요약_월별시즈널리티!$F$7:$F$18,MONTH(EDATE($E59,BK$1-1)))/100))),"")</f>
        <v/>
      </c>
      <c r="BL59" t="str" cm="1">
        <f t="array" ref="BL59">IFERROR(IF($A59="","",IF(SUMIFS(RAW_매출A!$J$2:$J$7000,RAW_매출A!$B$2:$B$7000,$A59,RAW_매출A!$A$2:$A$7000,EDATE($E59,BL$1-1))=0,"",SUMIFS(RAW_매출A!$J$2:$J$7000,RAW_매출A!$B$2:$B$7000,$A59,RAW_매출A!$A$2:$A$7000,EDATE($E59,BL$1-1))/(INDEX(요약_월별시즈널리티!$F$7:$F$18,MONTH(EDATE($E59,BL$1-1)))/100))),"")</f>
        <v/>
      </c>
      <c r="BM59" t="str" cm="1">
        <f t="array" ref="BM59">IFERROR(IF($A59="","",IF(SUMIFS(RAW_매출A!$J$2:$J$7000,RAW_매출A!$B$2:$B$7000,$A59,RAW_매출A!$A$2:$A$7000,EDATE($E59,BM$1-1))=0,"",SUMIFS(RAW_매출A!$J$2:$J$7000,RAW_매출A!$B$2:$B$7000,$A59,RAW_매출A!$A$2:$A$7000,EDATE($E59,BM$1-1))/(INDEX(요약_월별시즈널리티!$F$7:$F$18,MONTH(EDATE($E59,BM$1-1)))/100))),"")</f>
        <v/>
      </c>
      <c r="BN59" t="str" cm="1">
        <f t="array" ref="BN59">IFERROR(IF($A59="","",IF(SUMIFS(RAW_매출A!$J$2:$J$7000,RAW_매출A!$B$2:$B$7000,$A59,RAW_매출A!$A$2:$A$7000,EDATE($E59,BN$1-1))=0,"",SUMIFS(RAW_매출A!$J$2:$J$7000,RAW_매출A!$B$2:$B$7000,$A59,RAW_매출A!$A$2:$A$7000,EDATE($E59,BN$1-1))/(INDEX(요약_월별시즈널리티!$F$7:$F$18,MONTH(EDATE($E59,BN$1-1)))/100))),"")</f>
        <v/>
      </c>
    </row>
    <row r="60" spans="1:66" x14ac:dyDescent="0.3">
      <c r="A60" t="str">
        <f>세팅!A61</f>
        <v>(1049) #천호역점</v>
      </c>
      <c r="B60" t="str">
        <f>세팅!B61</f>
        <v>150-1</v>
      </c>
      <c r="C60">
        <f t="shared" si="0"/>
        <v>1</v>
      </c>
      <c r="D60" t="str">
        <f t="shared" si="1"/>
        <v>1</v>
      </c>
      <c r="E60" s="1">
        <f>세팅!D61</f>
        <v>44805</v>
      </c>
      <c r="F60">
        <f t="shared" si="2"/>
        <v>4759207.7819465417</v>
      </c>
      <c r="G60" cm="1">
        <f t="array" ref="G60">IFERROR(IF($A60="","",IF(SUMIFS(RAW_매출A!$J$2:$J$7000,RAW_매출A!$B$2:$B$7000,$A60,RAW_매출A!$A$2:$A$7000,EDATE($E60,G$1-1))=0,"",SUMIFS(RAW_매출A!$J$2:$J$7000,RAW_매출A!$B$2:$B$7000,$A60,RAW_매출A!$A$2:$A$7000,EDATE($E60,G$1-1))/(INDEX(요약_월별시즈널리티!$F$7:$F$18,MONTH(EDATE($E60,G$1-1)))/100))),"")</f>
        <v>3709435.8509317567</v>
      </c>
      <c r="H60" cm="1">
        <f t="array" ref="H60">IFERROR(IF($A60="","",IF(SUMIFS(RAW_매출A!$J$2:$J$7000,RAW_매출A!$B$2:$B$7000,$A60,RAW_매출A!$A$2:$A$7000,EDATE($E60,H$1-1))=0,"",SUMIFS(RAW_매출A!$J$2:$J$7000,RAW_매출A!$B$2:$B$7000,$A60,RAW_매출A!$A$2:$A$7000,EDATE($E60,H$1-1))/(INDEX(요약_월별시즈널리티!$F$7:$F$18,MONTH(EDATE($E60,H$1-1)))/100))),"")</f>
        <v>4025146.0461860928</v>
      </c>
      <c r="I60" cm="1">
        <f t="array" ref="I60">IFERROR(IF($A60="","",IF(SUMIFS(RAW_매출A!$J$2:$J$7000,RAW_매출A!$B$2:$B$7000,$A60,RAW_매출A!$A$2:$A$7000,EDATE($E60,I$1-1))=0,"",SUMIFS(RAW_매출A!$J$2:$J$7000,RAW_매출A!$B$2:$B$7000,$A60,RAW_매출A!$A$2:$A$7000,EDATE($E60,I$1-1))/(INDEX(요약_월별시즈널리티!$F$7:$F$18,MONTH(EDATE($E60,I$1-1)))/100))),"")</f>
        <v>3664304.9001184758</v>
      </c>
      <c r="J60" s="28" cm="1">
        <f t="array" ref="J60">IFERROR(IF($A60="","",IF(SUMIFS(RAW_매출A!$J$2:$J$7000,RAW_매출A!$B$2:$B$7000,$A60,RAW_매출A!$A$2:$A$7000,EDATE($E60,J$1-1))=0,"",SUMIFS(RAW_매출A!$J$2:$J$7000,RAW_매출A!$B$2:$B$7000,$A60,RAW_매출A!$A$2:$A$7000,EDATE($E60,J$1-1))/(INDEX(요약_월별시즈널리티!$F$7:$F$18,MONTH(EDATE($E60,J$1-1)))/100))),"")</f>
        <v>4008928.8421677309</v>
      </c>
      <c r="K60" s="28" cm="1">
        <f t="array" ref="K60">IFERROR(IF($A60="","",IF(SUMIFS(RAW_매출A!$J$2:$J$7000,RAW_매출A!$B$2:$B$7000,$A60,RAW_매출A!$A$2:$A$7000,EDATE($E60,K$1-1))=0,"",SUMIFS(RAW_매출A!$J$2:$J$7000,RAW_매출A!$B$2:$B$7000,$A60,RAW_매출A!$A$2:$A$7000,EDATE($E60,K$1-1))/(INDEX(요약_월별시즈널리티!$F$7:$F$18,MONTH(EDATE($E60,K$1-1)))/100))),"")</f>
        <v>5095555.1611088123</v>
      </c>
      <c r="L60" s="28" cm="1">
        <f t="array" ref="L60">IFERROR(IF($A60="","",IF(SUMIFS(RAW_매출A!$J$2:$J$7000,RAW_매출A!$B$2:$B$7000,$A60,RAW_매출A!$A$2:$A$7000,EDATE($E60,L$1-1))=0,"",SUMIFS(RAW_매출A!$J$2:$J$7000,RAW_매출A!$B$2:$B$7000,$A60,RAW_매출A!$A$2:$A$7000,EDATE($E60,L$1-1))/(INDEX(요약_월별시즈널리티!$F$7:$F$18,MONTH(EDATE($E60,L$1-1)))/100))),"")</f>
        <v>4545736.2379195942</v>
      </c>
      <c r="M60" s="28" cm="1">
        <f t="array" ref="M60">IFERROR(IF($A60="","",IF(SUMIFS(RAW_매출A!$J$2:$J$7000,RAW_매출A!$B$2:$B$7000,$A60,RAW_매출A!$A$2:$A$7000,EDATE($E60,M$1-1))=0,"",SUMIFS(RAW_매출A!$J$2:$J$7000,RAW_매출A!$B$2:$B$7000,$A60,RAW_매출A!$A$2:$A$7000,EDATE($E60,M$1-1))/(INDEX(요약_월별시즈널리티!$F$7:$F$18,MONTH(EDATE($E60,M$1-1)))/100))),"")</f>
        <v>4903181.5585657218</v>
      </c>
      <c r="N60" s="28" cm="1">
        <f t="array" ref="N60">IFERROR(IF($A60="","",IF(SUMIFS(RAW_매출A!$J$2:$J$7000,RAW_매출A!$B$2:$B$7000,$A60,RAW_매출A!$A$2:$A$7000,EDATE($E60,N$1-1))=0,"",SUMIFS(RAW_매출A!$J$2:$J$7000,RAW_매출A!$B$2:$B$7000,$A60,RAW_매출A!$A$2:$A$7000,EDATE($E60,N$1-1))/(INDEX(요약_월별시즈널리티!$F$7:$F$18,MONTH(EDATE($E60,N$1-1)))/100))),"")</f>
        <v>5352854.4609610643</v>
      </c>
      <c r="O60" s="28" cm="1">
        <f t="array" ref="O60">IFERROR(IF($A60="","",IF(SUMIFS(RAW_매출A!$J$2:$J$7000,RAW_매출A!$B$2:$B$7000,$A60,RAW_매출A!$A$2:$A$7000,EDATE($E60,O$1-1))=0,"",SUMIFS(RAW_매출A!$J$2:$J$7000,RAW_매출A!$B$2:$B$7000,$A60,RAW_매출A!$A$2:$A$7000,EDATE($E60,O$1-1))/(INDEX(요약_월별시즈널리티!$F$7:$F$18,MONTH(EDATE($E60,O$1-1)))/100))),"")</f>
        <v>4648990.4309563311</v>
      </c>
      <c r="P60" cm="1">
        <f t="array" ref="P60">IFERROR(IF($A60="","",IF(SUMIFS(RAW_매출A!$J$2:$J$7000,RAW_매출A!$B$2:$B$7000,$A60,RAW_매출A!$A$2:$A$7000,EDATE($E60,P$1-1))=0,"",SUMIFS(RAW_매출A!$J$2:$J$7000,RAW_매출A!$B$2:$B$7000,$A60,RAW_매출A!$A$2:$A$7000,EDATE($E60,P$1-1))/(INDEX(요약_월별시즈널리티!$F$7:$F$18,MONTH(EDATE($E60,P$1-1)))/100))),"")</f>
        <v>4496292.3051204626</v>
      </c>
      <c r="Q60" cm="1">
        <f t="array" ref="Q60">IFERROR(IF($A60="","",IF(SUMIFS(RAW_매출A!$J$2:$J$7000,RAW_매출A!$B$2:$B$7000,$A60,RAW_매출A!$A$2:$A$7000,EDATE($E60,Q$1-1))=0,"",SUMIFS(RAW_매출A!$J$2:$J$7000,RAW_매출A!$B$2:$B$7000,$A60,RAW_매출A!$A$2:$A$7000,EDATE($E60,Q$1-1))/(INDEX(요약_월별시즈널리티!$F$7:$F$18,MONTH(EDATE($E60,Q$1-1)))/100))),"")</f>
        <v>5358781.4093843717</v>
      </c>
      <c r="R60" cm="1">
        <f t="array" ref="R60">IFERROR(IF($A60="","",IF(SUMIFS(RAW_매출A!$J$2:$J$7000,RAW_매출A!$B$2:$B$7000,$A60,RAW_매출A!$A$2:$A$7000,EDATE($E60,R$1-1))=0,"",SUMIFS(RAW_매출A!$J$2:$J$7000,RAW_매출A!$B$2:$B$7000,$A60,RAW_매출A!$A$2:$A$7000,EDATE($E60,R$1-1))/(INDEX(요약_월별시즈널리티!$F$7:$F$18,MONTH(EDATE($E60,R$1-1)))/100))),"")</f>
        <v>4948786.5447071968</v>
      </c>
      <c r="S60" cm="1">
        <f t="array" ref="S60">IFERROR(IF($A60="","",IF(SUMIFS(RAW_매출A!$J$2:$J$7000,RAW_매출A!$B$2:$B$7000,$A60,RAW_매출A!$A$2:$A$7000,EDATE($E60,S$1-1))=0,"",SUMIFS(RAW_매출A!$J$2:$J$7000,RAW_매출A!$B$2:$B$7000,$A60,RAW_매출A!$A$2:$A$7000,EDATE($E60,S$1-1))/(INDEX(요약_월별시즈널리티!$F$7:$F$18,MONTH(EDATE($E60,S$1-1)))/100))),"")</f>
        <v>6414572.8220659038</v>
      </c>
      <c r="T60" cm="1">
        <f t="array" ref="T60">IFERROR(IF($A60="","",IF(SUMIFS(RAW_매출A!$J$2:$J$7000,RAW_매출A!$B$2:$B$7000,$A60,RAW_매출A!$A$2:$A$7000,EDATE($E60,T$1-1))=0,"",SUMIFS(RAW_매출A!$J$2:$J$7000,RAW_매출A!$B$2:$B$7000,$A60,RAW_매출A!$A$2:$A$7000,EDATE($E60,T$1-1))/(INDEX(요약_월별시즈널리티!$F$7:$F$18,MONTH(EDATE($E60,T$1-1)))/100))),"")</f>
        <v>7186324.1251421971</v>
      </c>
      <c r="U60" cm="1">
        <f t="array" ref="U60">IFERROR(IF($A60="","",IF(SUMIFS(RAW_매출A!$J$2:$J$7000,RAW_매출A!$B$2:$B$7000,$A60,RAW_매출A!$A$2:$A$7000,EDATE($E60,U$1-1))=0,"",SUMIFS(RAW_매출A!$J$2:$J$7000,RAW_매출A!$B$2:$B$7000,$A60,RAW_매출A!$A$2:$A$7000,EDATE($E60,U$1-1))/(INDEX(요약_월별시즈널리티!$F$7:$F$18,MONTH(EDATE($E60,U$1-1)))/100))),"")</f>
        <v>6586624.0766874049</v>
      </c>
      <c r="V60" cm="1">
        <f t="array" ref="V60">IFERROR(IF($A60="","",IF(SUMIFS(RAW_매출A!$J$2:$J$7000,RAW_매출A!$B$2:$B$7000,$A60,RAW_매출A!$A$2:$A$7000,EDATE($E60,V$1-1))=0,"",SUMIFS(RAW_매출A!$J$2:$J$7000,RAW_매출A!$B$2:$B$7000,$A60,RAW_매출A!$A$2:$A$7000,EDATE($E60,V$1-1))/(INDEX(요약_월별시즈널리티!$F$7:$F$18,MONTH(EDATE($E60,V$1-1)))/100))),"")</f>
        <v>6155595.3161346689</v>
      </c>
      <c r="W60" cm="1">
        <f t="array" ref="W60">IFERROR(IF($A60="","",IF(SUMIFS(RAW_매출A!$J$2:$J$7000,RAW_매출A!$B$2:$B$7000,$A60,RAW_매출A!$A$2:$A$7000,EDATE($E60,W$1-1))=0,"",SUMIFS(RAW_매출A!$J$2:$J$7000,RAW_매출A!$B$2:$B$7000,$A60,RAW_매출A!$A$2:$A$7000,EDATE($E60,W$1-1))/(INDEX(요약_월별시즈널리티!$F$7:$F$18,MONTH(EDATE($E60,W$1-1)))/100))),"")</f>
        <v>6989759.2711228086</v>
      </c>
      <c r="X60" cm="1">
        <f t="array" ref="X60">IFERROR(IF($A60="","",IF(SUMIFS(RAW_매출A!$J$2:$J$7000,RAW_매출A!$B$2:$B$7000,$A60,RAW_매출A!$A$2:$A$7000,EDATE($E60,X$1-1))=0,"",SUMIFS(RAW_매출A!$J$2:$J$7000,RAW_매출A!$B$2:$B$7000,$A60,RAW_매출A!$A$2:$A$7000,EDATE($E60,X$1-1))/(INDEX(요약_월별시즈널리티!$F$7:$F$18,MONTH(EDATE($E60,X$1-1)))/100))),"")</f>
        <v>6586043.9451980665</v>
      </c>
      <c r="Y60" cm="1">
        <f t="array" ref="Y60">IFERROR(IF($A60="","",IF(SUMIFS(RAW_매출A!$J$2:$J$7000,RAW_매출A!$B$2:$B$7000,$A60,RAW_매출A!$A$2:$A$7000,EDATE($E60,Y$1-1))=0,"",SUMIFS(RAW_매출A!$J$2:$J$7000,RAW_매출A!$B$2:$B$7000,$A60,RAW_매출A!$A$2:$A$7000,EDATE($E60,Y$1-1))/(INDEX(요약_월별시즈널리티!$F$7:$F$18,MONTH(EDATE($E60,Y$1-1)))/100))),"")</f>
        <v>6800783.3155782297</v>
      </c>
      <c r="Z60" cm="1">
        <f t="array" ref="Z60">IFERROR(IF($A60="","",IF(SUMIFS(RAW_매출A!$J$2:$J$7000,RAW_매출A!$B$2:$B$7000,$A60,RAW_매출A!$A$2:$A$7000,EDATE($E60,Z$1-1))=0,"",SUMIFS(RAW_매출A!$J$2:$J$7000,RAW_매출A!$B$2:$B$7000,$A60,RAW_매출A!$A$2:$A$7000,EDATE($E60,Z$1-1))/(INDEX(요약_월별시즈널리티!$F$7:$F$18,MONTH(EDATE($E60,Z$1-1)))/100))),"")</f>
        <v>7694245.1265837271</v>
      </c>
      <c r="AA60" cm="1">
        <f t="array" ref="AA60">IFERROR(IF($A60="","",IF(SUMIFS(RAW_매출A!$J$2:$J$7000,RAW_매출A!$B$2:$B$7000,$A60,RAW_매출A!$A$2:$A$7000,EDATE($E60,AA$1-1))=0,"",SUMIFS(RAW_매출A!$J$2:$J$7000,RAW_매출A!$B$2:$B$7000,$A60,RAW_매출A!$A$2:$A$7000,EDATE($E60,AA$1-1))/(INDEX(요약_월별시즈널리티!$F$7:$F$18,MONTH(EDATE($E60,AA$1-1)))/100))),"")</f>
        <v>6525176.2435824312</v>
      </c>
      <c r="AB60" cm="1">
        <f t="array" ref="AB60">IFERROR(IF($A60="","",IF(SUMIFS(RAW_매출A!$J$2:$J$7000,RAW_매출A!$B$2:$B$7000,$A60,RAW_매출A!$A$2:$A$7000,EDATE($E60,AB$1-1))=0,"",SUMIFS(RAW_매출A!$J$2:$J$7000,RAW_매출A!$B$2:$B$7000,$A60,RAW_매출A!$A$2:$A$7000,EDATE($E60,AB$1-1))/(INDEX(요약_월별시즈널리티!$F$7:$F$18,MONTH(EDATE($E60,AB$1-1)))/100))),"")</f>
        <v>7224694.8182944795</v>
      </c>
      <c r="AC60" cm="1">
        <f t="array" ref="AC60">IFERROR(IF($A60="","",IF(SUMIFS(RAW_매출A!$J$2:$J$7000,RAW_매출A!$B$2:$B$7000,$A60,RAW_매출A!$A$2:$A$7000,EDATE($E60,AC$1-1))=0,"",SUMIFS(RAW_매출A!$J$2:$J$7000,RAW_매출A!$B$2:$B$7000,$A60,RAW_매출A!$A$2:$A$7000,EDATE($E60,AC$1-1))/(INDEX(요약_월별시즈널리티!$F$7:$F$18,MONTH(EDATE($E60,AC$1-1)))/100))),"")</f>
        <v>6804634.9904706087</v>
      </c>
      <c r="AD60" cm="1">
        <f t="array" ref="AD60">IFERROR(IF($A60="","",IF(SUMIFS(RAW_매출A!$J$2:$J$7000,RAW_매출A!$B$2:$B$7000,$A60,RAW_매출A!$A$2:$A$7000,EDATE($E60,AD$1-1))=0,"",SUMIFS(RAW_매출A!$J$2:$J$7000,RAW_매출A!$B$2:$B$7000,$A60,RAW_매출A!$A$2:$A$7000,EDATE($E60,AD$1-1))/(INDEX(요약_월별시즈널리티!$F$7:$F$18,MONTH(EDATE($E60,AD$1-1)))/100))),"")</f>
        <v>6235402.4492898537</v>
      </c>
      <c r="AE60" cm="1">
        <f t="array" ref="AE60">IFERROR(IF($A60="","",IF(SUMIFS(RAW_매출A!$J$2:$J$7000,RAW_매출A!$B$2:$B$7000,$A60,RAW_매출A!$A$2:$A$7000,EDATE($E60,AE$1-1))=0,"",SUMIFS(RAW_매출A!$J$2:$J$7000,RAW_매출A!$B$2:$B$7000,$A60,RAW_매출A!$A$2:$A$7000,EDATE($E60,AE$1-1))/(INDEX(요약_월별시즈널리티!$F$7:$F$18,MONTH(EDATE($E60,AE$1-1)))/100))),"")</f>
        <v>6711126.3389717517</v>
      </c>
      <c r="AF60" cm="1">
        <f t="array" ref="AF60">IFERROR(IF($A60="","",IF(SUMIFS(RAW_매출A!$J$2:$J$7000,RAW_매출A!$B$2:$B$7000,$A60,RAW_매출A!$A$2:$A$7000,EDATE($E60,AF$1-1))=0,"",SUMIFS(RAW_매출A!$J$2:$J$7000,RAW_매출A!$B$2:$B$7000,$A60,RAW_매출A!$A$2:$A$7000,EDATE($E60,AF$1-1))/(INDEX(요약_월별시즈널리티!$F$7:$F$18,MONTH(EDATE($E60,AF$1-1)))/100))),"")</f>
        <v>6444662.947946229</v>
      </c>
      <c r="AG60" cm="1">
        <f t="array" ref="AG60">IFERROR(IF($A60="","",IF(SUMIFS(RAW_매출A!$J$2:$J$7000,RAW_매출A!$B$2:$B$7000,$A60,RAW_매출A!$A$2:$A$7000,EDATE($E60,AG$1-1))=0,"",SUMIFS(RAW_매출A!$J$2:$J$7000,RAW_매출A!$B$2:$B$7000,$A60,RAW_매출A!$A$2:$A$7000,EDATE($E60,AG$1-1))/(INDEX(요약_월별시즈널리티!$F$7:$F$18,MONTH(EDATE($E60,AG$1-1)))/100))),"")</f>
        <v>6270072.3162858197</v>
      </c>
      <c r="AH60" cm="1">
        <f t="array" ref="AH60">IFERROR(IF($A60="","",IF(SUMIFS(RAW_매출A!$J$2:$J$7000,RAW_매출A!$B$2:$B$7000,$A60,RAW_매출A!$A$2:$A$7000,EDATE($E60,AH$1-1))=0,"",SUMIFS(RAW_매출A!$J$2:$J$7000,RAW_매출A!$B$2:$B$7000,$A60,RAW_매출A!$A$2:$A$7000,EDATE($E60,AH$1-1))/(INDEX(요약_월별시즈널리티!$F$7:$F$18,MONTH(EDATE($E60,AH$1-1)))/100))),"")</f>
        <v>6356414.3442670107</v>
      </c>
      <c r="AI60" cm="1">
        <f t="array" ref="AI60">IFERROR(IF($A60="","",IF(SUMIFS(RAW_매출A!$J$2:$J$7000,RAW_매출A!$B$2:$B$7000,$A60,RAW_매출A!$A$2:$A$7000,EDATE($E60,AI$1-1))=0,"",SUMIFS(RAW_매출A!$J$2:$J$7000,RAW_매출A!$B$2:$B$7000,$A60,RAW_매출A!$A$2:$A$7000,EDATE($E60,AI$1-1))/(INDEX(요약_월별시즈널리티!$F$7:$F$18,MONTH(EDATE($E60,AI$1-1)))/100))),"")</f>
        <v>7387802.4870495452</v>
      </c>
      <c r="AJ60" cm="1">
        <f t="array" ref="AJ60">IFERROR(IF($A60="","",IF(SUMIFS(RAW_매출A!$J$2:$J$7000,RAW_매출A!$B$2:$B$7000,$A60,RAW_매출A!$A$2:$A$7000,EDATE($E60,AJ$1-1))=0,"",SUMIFS(RAW_매출A!$J$2:$J$7000,RAW_매출A!$B$2:$B$7000,$A60,RAW_매출A!$A$2:$A$7000,EDATE($E60,AJ$1-1))/(INDEX(요약_월별시즈널리티!$F$7:$F$18,MONTH(EDATE($E60,AJ$1-1)))/100))),"")</f>
        <v>7086674.0692525962</v>
      </c>
      <c r="AK60" cm="1">
        <f t="array" ref="AK60">IFERROR(IF($A60="","",IF(SUMIFS(RAW_매출A!$J$2:$J$7000,RAW_매출A!$B$2:$B$7000,$A60,RAW_매출A!$A$2:$A$7000,EDATE($E60,AK$1-1))=0,"",SUMIFS(RAW_매출A!$J$2:$J$7000,RAW_매출A!$B$2:$B$7000,$A60,RAW_매출A!$A$2:$A$7000,EDATE($E60,AK$1-1))/(INDEX(요약_월별시즈널리티!$F$7:$F$18,MONTH(EDATE($E60,AK$1-1)))/100))),"")</f>
        <v>7532427.1248052837</v>
      </c>
      <c r="AL60" cm="1">
        <f t="array" ref="AL60">IFERROR(IF($A60="","",IF(SUMIFS(RAW_매출A!$J$2:$J$7000,RAW_매출A!$B$2:$B$7000,$A60,RAW_매출A!$A$2:$A$7000,EDATE($E60,AL$1-1))=0,"",SUMIFS(RAW_매출A!$J$2:$J$7000,RAW_매출A!$B$2:$B$7000,$A60,RAW_매출A!$A$2:$A$7000,EDATE($E60,AL$1-1))/(INDEX(요약_월별시즈널리티!$F$7:$F$18,MONTH(EDATE($E60,AL$1-1)))/100))),"")</f>
        <v>7310379.5031254347</v>
      </c>
      <c r="AM60" cm="1">
        <f t="array" ref="AM60">IFERROR(IF($A60="","",IF(SUMIFS(RAW_매출A!$J$2:$J$7000,RAW_매출A!$B$2:$B$7000,$A60,RAW_매출A!$A$2:$A$7000,EDATE($E60,AM$1-1))=0,"",SUMIFS(RAW_매출A!$J$2:$J$7000,RAW_매출A!$B$2:$B$7000,$A60,RAW_매출A!$A$2:$A$7000,EDATE($E60,AM$1-1))/(INDEX(요약_월별시즈널리티!$F$7:$F$18,MONTH(EDATE($E60,AM$1-1)))/100))),"")</f>
        <v>6923602.8380133333</v>
      </c>
      <c r="AN60" cm="1">
        <f t="array" ref="AN60">IFERROR(IF($A60="","",IF(SUMIFS(RAW_매출A!$J$2:$J$7000,RAW_매출A!$B$2:$B$7000,$A60,RAW_매출A!$A$2:$A$7000,EDATE($E60,AN$1-1))=0,"",SUMIFS(RAW_매출A!$J$2:$J$7000,RAW_매출A!$B$2:$B$7000,$A60,RAW_매출A!$A$2:$A$7000,EDATE($E60,AN$1-1))/(INDEX(요약_월별시즈널리티!$F$7:$F$18,MONTH(EDATE($E60,AN$1-1)))/100))),"")</f>
        <v>7445914.5401030462</v>
      </c>
      <c r="AO60" cm="1">
        <f t="array" ref="AO60">IFERROR(IF($A60="","",IF(SUMIFS(RAW_매출A!$J$2:$J$7000,RAW_매출A!$B$2:$B$7000,$A60,RAW_매출A!$A$2:$A$7000,EDATE($E60,AO$1-1))=0,"",SUMIFS(RAW_매출A!$J$2:$J$7000,RAW_매출A!$B$2:$B$7000,$A60,RAW_매출A!$A$2:$A$7000,EDATE($E60,AO$1-1))/(INDEX(요약_월별시즈널리티!$F$7:$F$18,MONTH(EDATE($E60,AO$1-1)))/100))),"")</f>
        <v>7259885.4193220437</v>
      </c>
      <c r="AP60" cm="1">
        <f t="array" ref="AP60">IFERROR(IF($A60="","",IF(SUMIFS(RAW_매출A!$J$2:$J$7000,RAW_매출A!$B$2:$B$7000,$A60,RAW_매출A!$A$2:$A$7000,EDATE($E60,AP$1-1))=0,"",SUMIFS(RAW_매출A!$J$2:$J$7000,RAW_매출A!$B$2:$B$7000,$A60,RAW_매출A!$A$2:$A$7000,EDATE($E60,AP$1-1))/(INDEX(요약_월별시즈널리티!$F$7:$F$18,MONTH(EDATE($E60,AP$1-1)))/100))),"")</f>
        <v>6946469.5789344059</v>
      </c>
      <c r="AQ60" cm="1">
        <f t="array" ref="AQ60">IFERROR(IF($A60="","",IF(SUMIFS(RAW_매출A!$J$2:$J$7000,RAW_매출A!$B$2:$B$7000,$A60,RAW_매출A!$A$2:$A$7000,EDATE($E60,AQ$1-1))=0,"",SUMIFS(RAW_매출A!$J$2:$J$7000,RAW_매출A!$B$2:$B$7000,$A60,RAW_매출A!$A$2:$A$7000,EDATE($E60,AQ$1-1))/(INDEX(요약_월별시즈널리티!$F$7:$F$18,MONTH(EDATE($E60,AQ$1-1)))/100))),"")</f>
        <v>6712694.4011485744</v>
      </c>
      <c r="AR60" cm="1">
        <f t="array" ref="AR60">IFERROR(IF($A60="","",IF(SUMIFS(RAW_매출A!$J$2:$J$7000,RAW_매출A!$B$2:$B$7000,$A60,RAW_매출A!$A$2:$A$7000,EDATE($E60,AR$1-1))=0,"",SUMIFS(RAW_매출A!$J$2:$J$7000,RAW_매출A!$B$2:$B$7000,$A60,RAW_매출A!$A$2:$A$7000,EDATE($E60,AR$1-1))/(INDEX(요약_월별시즈널리티!$F$7:$F$18,MONTH(EDATE($E60,AR$1-1)))/100))),"")</f>
        <v>7574006.7173465099</v>
      </c>
      <c r="AS60" cm="1">
        <f t="array" ref="AS60">IFERROR(IF($A60="","",IF(SUMIFS(RAW_매출A!$J$2:$J$7000,RAW_매출A!$B$2:$B$7000,$A60,RAW_매출A!$A$2:$A$7000,EDATE($E60,AS$1-1))=0,"",SUMIFS(RAW_매출A!$J$2:$J$7000,RAW_매출A!$B$2:$B$7000,$A60,RAW_매출A!$A$2:$A$7000,EDATE($E60,AS$1-1))/(INDEX(요약_월별시즈널리티!$F$7:$F$18,MONTH(EDATE($E60,AS$1-1)))/100))),"")</f>
        <v>6907065.8593289582</v>
      </c>
      <c r="AT60" cm="1">
        <f t="array" ref="AT60">IFERROR(IF($A60="","",IF(SUMIFS(RAW_매출A!$J$2:$J$7000,RAW_매출A!$B$2:$B$7000,$A60,RAW_매출A!$A$2:$A$7000,EDATE($E60,AT$1-1))=0,"",SUMIFS(RAW_매출A!$J$2:$J$7000,RAW_매출A!$B$2:$B$7000,$A60,RAW_매출A!$A$2:$A$7000,EDATE($E60,AT$1-1))/(INDEX(요약_월별시즈널리티!$F$7:$F$18,MONTH(EDATE($E60,AT$1-1)))/100))),"")</f>
        <v>6599766.2444846323</v>
      </c>
      <c r="AU60" cm="1">
        <f t="array" ref="AU60">IFERROR(IF($A60="","",IF(SUMIFS(RAW_매출A!$J$2:$J$7000,RAW_매출A!$B$2:$B$7000,$A60,RAW_매출A!$A$2:$A$7000,EDATE($E60,AU$1-1))=0,"",SUMIFS(RAW_매출A!$J$2:$J$7000,RAW_매출A!$B$2:$B$7000,$A60,RAW_매출A!$A$2:$A$7000,EDATE($E60,AU$1-1))/(INDEX(요약_월별시즈널리티!$F$7:$F$18,MONTH(EDATE($E60,AU$1-1)))/100))),"")</f>
        <v>7753153.2977602426</v>
      </c>
      <c r="AV60" cm="1">
        <f t="array" ref="AV60">IFERROR(IF($A60="","",IF(SUMIFS(RAW_매출A!$J$2:$J$7000,RAW_매출A!$B$2:$B$7000,$A60,RAW_매출A!$A$2:$A$7000,EDATE($E60,AV$1-1))=0,"",SUMIFS(RAW_매출A!$J$2:$J$7000,RAW_매출A!$B$2:$B$7000,$A60,RAW_매출A!$A$2:$A$7000,EDATE($E60,AV$1-1))/(INDEX(요약_월별시즈널리티!$F$7:$F$18,MONTH(EDATE($E60,AV$1-1)))/100))),"")</f>
        <v>8194663.9094178341</v>
      </c>
      <c r="AW60" cm="1">
        <f t="array" ref="AW60">IFERROR(IF($A60="","",IF(SUMIFS(RAW_매출A!$J$2:$J$7000,RAW_매출A!$B$2:$B$7000,$A60,RAW_매출A!$A$2:$A$7000,EDATE($E60,AW$1-1))=0,"",SUMIFS(RAW_매출A!$J$2:$J$7000,RAW_매출A!$B$2:$B$7000,$A60,RAW_매출A!$A$2:$A$7000,EDATE($E60,AW$1-1))/(INDEX(요약_월별시즈널리티!$F$7:$F$18,MONTH(EDATE($E60,AW$1-1)))/100))),"")</f>
        <v>7354679.7181948377</v>
      </c>
      <c r="AX60" cm="1">
        <f t="array" ref="AX60">IFERROR(IF($A60="","",IF(SUMIFS(RAW_매출A!$J$2:$J$7000,RAW_매출A!$B$2:$B$7000,$A60,RAW_매출A!$A$2:$A$7000,EDATE($E60,AX$1-1))=0,"",SUMIFS(RAW_매출A!$J$2:$J$7000,RAW_매출A!$B$2:$B$7000,$A60,RAW_매출A!$A$2:$A$7000,EDATE($E60,AX$1-1))/(INDEX(요약_월별시즈널리티!$F$7:$F$18,MONTH(EDATE($E60,AX$1-1)))/100))),"")</f>
        <v>7623281.3334394787</v>
      </c>
      <c r="AY60" cm="1">
        <f t="array" ref="AY60">IFERROR(IF($A60="","",IF(SUMIFS(RAW_매출A!$J$2:$J$7000,RAW_매출A!$B$2:$B$7000,$A60,RAW_매출A!$A$2:$A$7000,EDATE($E60,AY$1-1))=0,"",SUMIFS(RAW_매출A!$J$2:$J$7000,RAW_매출A!$B$2:$B$7000,$A60,RAW_매출A!$A$2:$A$7000,EDATE($E60,AY$1-1))/(INDEX(요약_월별시즈널리티!$F$7:$F$18,MONTH(EDATE($E60,AY$1-1)))/100))),"")</f>
        <v>8159464.6016730303</v>
      </c>
      <c r="AZ60" cm="1">
        <f t="array" ref="AZ60">IFERROR(IF($A60="","",IF(SUMIFS(RAW_매출A!$J$2:$J$7000,RAW_매출A!$B$2:$B$7000,$A60,RAW_매출A!$A$2:$A$7000,EDATE($E60,AZ$1-1))=0,"",SUMIFS(RAW_매출A!$J$2:$J$7000,RAW_매출A!$B$2:$B$7000,$A60,RAW_매출A!$A$2:$A$7000,EDATE($E60,AZ$1-1))/(INDEX(요약_월별시즈널리티!$F$7:$F$18,MONTH(EDATE($E60,AZ$1-1)))/100))),"")</f>
        <v>6627096.0764363836</v>
      </c>
      <c r="BA60" t="str" cm="1">
        <f t="array" ref="BA60">IFERROR(IF($A60="","",IF(SUMIFS(RAW_매출A!$J$2:$J$7000,RAW_매출A!$B$2:$B$7000,$A60,RAW_매출A!$A$2:$A$7000,EDATE($E60,BA$1-1))=0,"",SUMIFS(RAW_매출A!$J$2:$J$7000,RAW_매출A!$B$2:$B$7000,$A60,RAW_매출A!$A$2:$A$7000,EDATE($E60,BA$1-1))/(INDEX(요약_월별시즈널리티!$F$7:$F$18,MONTH(EDATE($E60,BA$1-1)))/100))),"")</f>
        <v/>
      </c>
      <c r="BB60" t="str" cm="1">
        <f t="array" ref="BB60">IFERROR(IF($A60="","",IF(SUMIFS(RAW_매출A!$J$2:$J$7000,RAW_매출A!$B$2:$B$7000,$A60,RAW_매출A!$A$2:$A$7000,EDATE($E60,BB$1-1))=0,"",SUMIFS(RAW_매출A!$J$2:$J$7000,RAW_매출A!$B$2:$B$7000,$A60,RAW_매출A!$A$2:$A$7000,EDATE($E60,BB$1-1))/(INDEX(요약_월별시즈널리티!$F$7:$F$18,MONTH(EDATE($E60,BB$1-1)))/100))),"")</f>
        <v/>
      </c>
      <c r="BC60" t="str" cm="1">
        <f t="array" ref="BC60">IFERROR(IF($A60="","",IF(SUMIFS(RAW_매출A!$J$2:$J$7000,RAW_매출A!$B$2:$B$7000,$A60,RAW_매출A!$A$2:$A$7000,EDATE($E60,BC$1-1))=0,"",SUMIFS(RAW_매출A!$J$2:$J$7000,RAW_매출A!$B$2:$B$7000,$A60,RAW_매출A!$A$2:$A$7000,EDATE($E60,BC$1-1))/(INDEX(요약_월별시즈널리티!$F$7:$F$18,MONTH(EDATE($E60,BC$1-1)))/100))),"")</f>
        <v/>
      </c>
      <c r="BD60" t="str" cm="1">
        <f t="array" ref="BD60">IFERROR(IF($A60="","",IF(SUMIFS(RAW_매출A!$J$2:$J$7000,RAW_매출A!$B$2:$B$7000,$A60,RAW_매출A!$A$2:$A$7000,EDATE($E60,BD$1-1))=0,"",SUMIFS(RAW_매출A!$J$2:$J$7000,RAW_매출A!$B$2:$B$7000,$A60,RAW_매출A!$A$2:$A$7000,EDATE($E60,BD$1-1))/(INDEX(요약_월별시즈널리티!$F$7:$F$18,MONTH(EDATE($E60,BD$1-1)))/100))),"")</f>
        <v/>
      </c>
      <c r="BE60" t="str" cm="1">
        <f t="array" ref="BE60">IFERROR(IF($A60="","",IF(SUMIFS(RAW_매출A!$J$2:$J$7000,RAW_매출A!$B$2:$B$7000,$A60,RAW_매출A!$A$2:$A$7000,EDATE($E60,BE$1-1))=0,"",SUMIFS(RAW_매출A!$J$2:$J$7000,RAW_매출A!$B$2:$B$7000,$A60,RAW_매출A!$A$2:$A$7000,EDATE($E60,BE$1-1))/(INDEX(요약_월별시즈널리티!$F$7:$F$18,MONTH(EDATE($E60,BE$1-1)))/100))),"")</f>
        <v/>
      </c>
      <c r="BF60" t="str" cm="1">
        <f t="array" ref="BF60">IFERROR(IF($A60="","",IF(SUMIFS(RAW_매출A!$J$2:$J$7000,RAW_매출A!$B$2:$B$7000,$A60,RAW_매출A!$A$2:$A$7000,EDATE($E60,BF$1-1))=0,"",SUMIFS(RAW_매출A!$J$2:$J$7000,RAW_매출A!$B$2:$B$7000,$A60,RAW_매출A!$A$2:$A$7000,EDATE($E60,BF$1-1))/(INDEX(요약_월별시즈널리티!$F$7:$F$18,MONTH(EDATE($E60,BF$1-1)))/100))),"")</f>
        <v/>
      </c>
      <c r="BG60" t="str" cm="1">
        <f t="array" ref="BG60">IFERROR(IF($A60="","",IF(SUMIFS(RAW_매출A!$J$2:$J$7000,RAW_매출A!$B$2:$B$7000,$A60,RAW_매출A!$A$2:$A$7000,EDATE($E60,BG$1-1))=0,"",SUMIFS(RAW_매출A!$J$2:$J$7000,RAW_매출A!$B$2:$B$7000,$A60,RAW_매출A!$A$2:$A$7000,EDATE($E60,BG$1-1))/(INDEX(요약_월별시즈널리티!$F$7:$F$18,MONTH(EDATE($E60,BG$1-1)))/100))),"")</f>
        <v/>
      </c>
      <c r="BH60" t="str" cm="1">
        <f t="array" ref="BH60">IFERROR(IF($A60="","",IF(SUMIFS(RAW_매출A!$J$2:$J$7000,RAW_매출A!$B$2:$B$7000,$A60,RAW_매출A!$A$2:$A$7000,EDATE($E60,BH$1-1))=0,"",SUMIFS(RAW_매출A!$J$2:$J$7000,RAW_매출A!$B$2:$B$7000,$A60,RAW_매출A!$A$2:$A$7000,EDATE($E60,BH$1-1))/(INDEX(요약_월별시즈널리티!$F$7:$F$18,MONTH(EDATE($E60,BH$1-1)))/100))),"")</f>
        <v/>
      </c>
      <c r="BI60" t="str" cm="1">
        <f t="array" ref="BI60">IFERROR(IF($A60="","",IF(SUMIFS(RAW_매출A!$J$2:$J$7000,RAW_매출A!$B$2:$B$7000,$A60,RAW_매출A!$A$2:$A$7000,EDATE($E60,BI$1-1))=0,"",SUMIFS(RAW_매출A!$J$2:$J$7000,RAW_매출A!$B$2:$B$7000,$A60,RAW_매출A!$A$2:$A$7000,EDATE($E60,BI$1-1))/(INDEX(요약_월별시즈널리티!$F$7:$F$18,MONTH(EDATE($E60,BI$1-1)))/100))),"")</f>
        <v/>
      </c>
      <c r="BJ60" t="str" cm="1">
        <f t="array" ref="BJ60">IFERROR(IF($A60="","",IF(SUMIFS(RAW_매출A!$J$2:$J$7000,RAW_매출A!$B$2:$B$7000,$A60,RAW_매출A!$A$2:$A$7000,EDATE($E60,BJ$1-1))=0,"",SUMIFS(RAW_매출A!$J$2:$J$7000,RAW_매출A!$B$2:$B$7000,$A60,RAW_매출A!$A$2:$A$7000,EDATE($E60,BJ$1-1))/(INDEX(요약_월별시즈널리티!$F$7:$F$18,MONTH(EDATE($E60,BJ$1-1)))/100))),"")</f>
        <v/>
      </c>
      <c r="BK60" t="str" cm="1">
        <f t="array" ref="BK60">IFERROR(IF($A60="","",IF(SUMIFS(RAW_매출A!$J$2:$J$7000,RAW_매출A!$B$2:$B$7000,$A60,RAW_매출A!$A$2:$A$7000,EDATE($E60,BK$1-1))=0,"",SUMIFS(RAW_매출A!$J$2:$J$7000,RAW_매출A!$B$2:$B$7000,$A60,RAW_매출A!$A$2:$A$7000,EDATE($E60,BK$1-1))/(INDEX(요약_월별시즈널리티!$F$7:$F$18,MONTH(EDATE($E60,BK$1-1)))/100))),"")</f>
        <v/>
      </c>
      <c r="BL60" t="str" cm="1">
        <f t="array" ref="BL60">IFERROR(IF($A60="","",IF(SUMIFS(RAW_매출A!$J$2:$J$7000,RAW_매출A!$B$2:$B$7000,$A60,RAW_매출A!$A$2:$A$7000,EDATE($E60,BL$1-1))=0,"",SUMIFS(RAW_매출A!$J$2:$J$7000,RAW_매출A!$B$2:$B$7000,$A60,RAW_매출A!$A$2:$A$7000,EDATE($E60,BL$1-1))/(INDEX(요약_월별시즈널리티!$F$7:$F$18,MONTH(EDATE($E60,BL$1-1)))/100))),"")</f>
        <v/>
      </c>
      <c r="BM60" t="str" cm="1">
        <f t="array" ref="BM60">IFERROR(IF($A60="","",IF(SUMIFS(RAW_매출A!$J$2:$J$7000,RAW_매출A!$B$2:$B$7000,$A60,RAW_매출A!$A$2:$A$7000,EDATE($E60,BM$1-1))=0,"",SUMIFS(RAW_매출A!$J$2:$J$7000,RAW_매출A!$B$2:$B$7000,$A60,RAW_매출A!$A$2:$A$7000,EDATE($E60,BM$1-1))/(INDEX(요약_월별시즈널리티!$F$7:$F$18,MONTH(EDATE($E60,BM$1-1)))/100))),"")</f>
        <v/>
      </c>
      <c r="BN60" t="str" cm="1">
        <f t="array" ref="BN60">IFERROR(IF($A60="","",IF(SUMIFS(RAW_매출A!$J$2:$J$7000,RAW_매출A!$B$2:$B$7000,$A60,RAW_매출A!$A$2:$A$7000,EDATE($E60,BN$1-1))=0,"",SUMIFS(RAW_매출A!$J$2:$J$7000,RAW_매출A!$B$2:$B$7000,$A60,RAW_매출A!$A$2:$A$7000,EDATE($E60,BN$1-1))/(INDEX(요약_월별시즈널리티!$F$7:$F$18,MONTH(EDATE($E60,BN$1-1)))/100))),"")</f>
        <v/>
      </c>
    </row>
    <row r="61" spans="1:66" x14ac:dyDescent="0.3">
      <c r="A61" t="str">
        <f>세팅!A62</f>
        <v>(1050) #라페스타장항점</v>
      </c>
      <c r="B61" t="str">
        <f>세팅!B62</f>
        <v>150-2</v>
      </c>
      <c r="C61">
        <f t="shared" si="0"/>
        <v>2</v>
      </c>
      <c r="D61" t="str">
        <f t="shared" si="1"/>
        <v>2</v>
      </c>
      <c r="E61" s="1">
        <f>세팅!D62</f>
        <v>44835</v>
      </c>
      <c r="F61">
        <f t="shared" si="2"/>
        <v>2623103.4671074389</v>
      </c>
      <c r="G61" cm="1">
        <f t="array" ref="G61">IFERROR(IF($A61="","",IF(SUMIFS(RAW_매출A!$J$2:$J$7000,RAW_매출A!$B$2:$B$7000,$A61,RAW_매출A!$A$2:$A$7000,EDATE($E61,G$1-1))=0,"",SUMIFS(RAW_매출A!$J$2:$J$7000,RAW_매출A!$B$2:$B$7000,$A61,RAW_매출A!$A$2:$A$7000,EDATE($E61,G$1-1))/(INDEX(요약_월별시즈널리티!$F$7:$F$18,MONTH(EDATE($E61,G$1-1)))/100))),"")</f>
        <v>2031808.3567781958</v>
      </c>
      <c r="H61" cm="1">
        <f t="array" ref="H61">IFERROR(IF($A61="","",IF(SUMIFS(RAW_매출A!$J$2:$J$7000,RAW_매출A!$B$2:$B$7000,$A61,RAW_매출A!$A$2:$A$7000,EDATE($E61,H$1-1))=0,"",SUMIFS(RAW_매출A!$J$2:$J$7000,RAW_매출A!$B$2:$B$7000,$A61,RAW_매출A!$A$2:$A$7000,EDATE($E61,H$1-1))/(INDEX(요약_월별시즈널리티!$F$7:$F$18,MONTH(EDATE($E61,H$1-1)))/100))),"")</f>
        <v>2722756.2331619523</v>
      </c>
      <c r="I61" cm="1">
        <f t="array" ref="I61">IFERROR(IF($A61="","",IF(SUMIFS(RAW_매출A!$J$2:$J$7000,RAW_매출A!$B$2:$B$7000,$A61,RAW_매출A!$A$2:$A$7000,EDATE($E61,I$1-1))=0,"",SUMIFS(RAW_매출A!$J$2:$J$7000,RAW_매출A!$B$2:$B$7000,$A61,RAW_매출A!$A$2:$A$7000,EDATE($E61,I$1-1))/(INDEX(요약_월별시즈널리티!$F$7:$F$18,MONTH(EDATE($E61,I$1-1)))/100))),"")</f>
        <v>2611411.8928864812</v>
      </c>
      <c r="J61" s="28" cm="1">
        <f t="array" ref="J61">IFERROR(IF($A61="","",IF(SUMIFS(RAW_매출A!$J$2:$J$7000,RAW_매출A!$B$2:$B$7000,$A61,RAW_매출A!$A$2:$A$7000,EDATE($E61,J$1-1))=0,"",SUMIFS(RAW_매출A!$J$2:$J$7000,RAW_매출A!$B$2:$B$7000,$A61,RAW_매출A!$A$2:$A$7000,EDATE($E61,J$1-1))/(INDEX(요약_월별시즈널리티!$F$7:$F$18,MONTH(EDATE($E61,J$1-1)))/100))),"")</f>
        <v>2360642.1226057401</v>
      </c>
      <c r="K61" s="28" cm="1">
        <f t="array" ref="K61">IFERROR(IF($A61="","",IF(SUMIFS(RAW_매출A!$J$2:$J$7000,RAW_매출A!$B$2:$B$7000,$A61,RAW_매출A!$A$2:$A$7000,EDATE($E61,K$1-1))=0,"",SUMIFS(RAW_매출A!$J$2:$J$7000,RAW_매출A!$B$2:$B$7000,$A61,RAW_매출A!$A$2:$A$7000,EDATE($E61,K$1-1))/(INDEX(요약_월별시즈널리티!$F$7:$F$18,MONTH(EDATE($E61,K$1-1)))/100))),"")</f>
        <v>2611885.2480177442</v>
      </c>
      <c r="L61" s="28" cm="1">
        <f t="array" ref="L61">IFERROR(IF($A61="","",IF(SUMIFS(RAW_매출A!$J$2:$J$7000,RAW_매출A!$B$2:$B$7000,$A61,RAW_매출A!$A$2:$A$7000,EDATE($E61,L$1-1))=0,"",SUMIFS(RAW_매출A!$J$2:$J$7000,RAW_매출A!$B$2:$B$7000,$A61,RAW_매출A!$A$2:$A$7000,EDATE($E61,L$1-1))/(INDEX(요약_월별시즈널리티!$F$7:$F$18,MONTH(EDATE($E61,L$1-1)))/100))),"")</f>
        <v>3019400.712106586</v>
      </c>
      <c r="M61" s="28" cm="1">
        <f t="array" ref="M61">IFERROR(IF($A61="","",IF(SUMIFS(RAW_매출A!$J$2:$J$7000,RAW_매출A!$B$2:$B$7000,$A61,RAW_매출A!$A$2:$A$7000,EDATE($E61,M$1-1))=0,"",SUMIFS(RAW_매출A!$J$2:$J$7000,RAW_매출A!$B$2:$B$7000,$A61,RAW_매출A!$A$2:$A$7000,EDATE($E61,M$1-1))/(INDEX(요약_월별시즈널리티!$F$7:$F$18,MONTH(EDATE($E61,M$1-1)))/100))),"")</f>
        <v>2647152.5932678422</v>
      </c>
      <c r="N61" s="28" cm="1">
        <f t="array" ref="N61">IFERROR(IF($A61="","",IF(SUMIFS(RAW_매출A!$J$2:$J$7000,RAW_매출A!$B$2:$B$7000,$A61,RAW_매출A!$A$2:$A$7000,EDATE($E61,N$1-1))=0,"",SUMIFS(RAW_매출A!$J$2:$J$7000,RAW_매출A!$B$2:$B$7000,$A61,RAW_매출A!$A$2:$A$7000,EDATE($E61,N$1-1))/(INDEX(요약_월별시즈널리티!$F$7:$F$18,MONTH(EDATE($E61,N$1-1)))/100))),"")</f>
        <v>2883256.6967939846</v>
      </c>
      <c r="O61" s="28" cm="1">
        <f t="array" ref="O61">IFERROR(IF($A61="","",IF(SUMIFS(RAW_매출A!$J$2:$J$7000,RAW_매출A!$B$2:$B$7000,$A61,RAW_매출A!$A$2:$A$7000,EDATE($E61,O$1-1))=0,"",SUMIFS(RAW_매출A!$J$2:$J$7000,RAW_매출A!$B$2:$B$7000,$A61,RAW_매출A!$A$2:$A$7000,EDATE($E61,O$1-1))/(INDEX(요약_월별시즈널리티!$F$7:$F$18,MONTH(EDATE($E61,O$1-1)))/100))),"")</f>
        <v>2216283.4298527348</v>
      </c>
      <c r="P61" cm="1">
        <f t="array" ref="P61">IFERROR(IF($A61="","",IF(SUMIFS(RAW_매출A!$J$2:$J$7000,RAW_매출A!$B$2:$B$7000,$A61,RAW_매출A!$A$2:$A$7000,EDATE($E61,P$1-1))=0,"",SUMIFS(RAW_매출A!$J$2:$J$7000,RAW_매출A!$B$2:$B$7000,$A61,RAW_매출A!$A$2:$A$7000,EDATE($E61,P$1-1))/(INDEX(요약_월별시즈널리티!$F$7:$F$18,MONTH(EDATE($E61,P$1-1)))/100))),"")</f>
        <v>2226337.4765255866</v>
      </c>
      <c r="Q61" cm="1">
        <f t="array" ref="Q61">IFERROR(IF($A61="","",IF(SUMIFS(RAW_매출A!$J$2:$J$7000,RAW_매출A!$B$2:$B$7000,$A61,RAW_매출A!$A$2:$A$7000,EDATE($E61,Q$1-1))=0,"",SUMIFS(RAW_매출A!$J$2:$J$7000,RAW_매출A!$B$2:$B$7000,$A61,RAW_매출A!$A$2:$A$7000,EDATE($E61,Q$1-1))/(INDEX(요약_월별시즈널리티!$F$7:$F$18,MONTH(EDATE($E61,Q$1-1)))/100))),"")</f>
        <v>2240183.3744951785</v>
      </c>
      <c r="R61" cm="1">
        <f t="array" ref="R61">IFERROR(IF($A61="","",IF(SUMIFS(RAW_매출A!$J$2:$J$7000,RAW_매출A!$B$2:$B$7000,$A61,RAW_매출A!$A$2:$A$7000,EDATE($E61,R$1-1))=0,"",SUMIFS(RAW_매출A!$J$2:$J$7000,RAW_매출A!$B$2:$B$7000,$A61,RAW_매출A!$A$2:$A$7000,EDATE($E61,R$1-1))/(INDEX(요약_월별시즈널리티!$F$7:$F$18,MONTH(EDATE($E61,R$1-1)))/100))),"")</f>
        <v>1067181.1693853512</v>
      </c>
      <c r="S61" cm="1">
        <f t="array" ref="S61">IFERROR(IF($A61="","",IF(SUMIFS(RAW_매출A!$J$2:$J$7000,RAW_매출A!$B$2:$B$7000,$A61,RAW_매출A!$A$2:$A$7000,EDATE($E61,S$1-1))=0,"",SUMIFS(RAW_매출A!$J$2:$J$7000,RAW_매출A!$B$2:$B$7000,$A61,RAW_매출A!$A$2:$A$7000,EDATE($E61,S$1-1))/(INDEX(요약_월별시즈널리티!$F$7:$F$18,MONTH(EDATE($E61,S$1-1)))/100))),"")</f>
        <v>2380734.8010583036</v>
      </c>
      <c r="T61" cm="1">
        <f t="array" ref="T61">IFERROR(IF($A61="","",IF(SUMIFS(RAW_매출A!$J$2:$J$7000,RAW_매출A!$B$2:$B$7000,$A61,RAW_매출A!$A$2:$A$7000,EDATE($E61,T$1-1))=0,"",SUMIFS(RAW_매출A!$J$2:$J$7000,RAW_매출A!$B$2:$B$7000,$A61,RAW_매출A!$A$2:$A$7000,EDATE($E61,T$1-1))/(INDEX(요약_월별시즈널리티!$F$7:$F$18,MONTH(EDATE($E61,T$1-1)))/100))),"")</f>
        <v>2243246.1583818351</v>
      </c>
      <c r="U61" cm="1">
        <f t="array" ref="U61">IFERROR(IF($A61="","",IF(SUMIFS(RAW_매출A!$J$2:$J$7000,RAW_매출A!$B$2:$B$7000,$A61,RAW_매출A!$A$2:$A$7000,EDATE($E61,U$1-1))=0,"",SUMIFS(RAW_매출A!$J$2:$J$7000,RAW_매출A!$B$2:$B$7000,$A61,RAW_매출A!$A$2:$A$7000,EDATE($E61,U$1-1))/(INDEX(요약_월별시즈널리티!$F$7:$F$18,MONTH(EDATE($E61,U$1-1)))/100))),"")</f>
        <v>2325614.2186151538</v>
      </c>
      <c r="V61" cm="1">
        <f t="array" ref="V61">IFERROR(IF($A61="","",IF(SUMIFS(RAW_매출A!$J$2:$J$7000,RAW_매출A!$B$2:$B$7000,$A61,RAW_매출A!$A$2:$A$7000,EDATE($E61,V$1-1))=0,"",SUMIFS(RAW_매출A!$J$2:$J$7000,RAW_매출A!$B$2:$B$7000,$A61,RAW_매출A!$A$2:$A$7000,EDATE($E61,V$1-1))/(INDEX(요약_월별시즈널리티!$F$7:$F$18,MONTH(EDATE($E61,V$1-1)))/100))),"")</f>
        <v>2664387.0837023417</v>
      </c>
      <c r="W61" cm="1">
        <f t="array" ref="W61">IFERROR(IF($A61="","",IF(SUMIFS(RAW_매출A!$J$2:$J$7000,RAW_매출A!$B$2:$B$7000,$A61,RAW_매출A!$A$2:$A$7000,EDATE($E61,W$1-1))=0,"",SUMIFS(RAW_매출A!$J$2:$J$7000,RAW_매출A!$B$2:$B$7000,$A61,RAW_매출A!$A$2:$A$7000,EDATE($E61,W$1-1))/(INDEX(요약_월별시즈널리티!$F$7:$F$18,MONTH(EDATE($E61,W$1-1)))/100))),"")</f>
        <v>3054594.7553072385</v>
      </c>
      <c r="X61" cm="1">
        <f t="array" ref="X61">IFERROR(IF($A61="","",IF(SUMIFS(RAW_매출A!$J$2:$J$7000,RAW_매출A!$B$2:$B$7000,$A61,RAW_매출A!$A$2:$A$7000,EDATE($E61,X$1-1))=0,"",SUMIFS(RAW_매출A!$J$2:$J$7000,RAW_매출A!$B$2:$B$7000,$A61,RAW_매출A!$A$2:$A$7000,EDATE($E61,X$1-1))/(INDEX(요약_월별시즈널리티!$F$7:$F$18,MONTH(EDATE($E61,X$1-1)))/100))),"")</f>
        <v>2793768.9445096641</v>
      </c>
      <c r="Y61" cm="1">
        <f t="array" ref="Y61">IFERROR(IF($A61="","",IF(SUMIFS(RAW_매출A!$J$2:$J$7000,RAW_매출A!$B$2:$B$7000,$A61,RAW_매출A!$A$2:$A$7000,EDATE($E61,Y$1-1))=0,"",SUMIFS(RAW_매출A!$J$2:$J$7000,RAW_매출A!$B$2:$B$7000,$A61,RAW_매출A!$A$2:$A$7000,EDATE($E61,Y$1-1))/(INDEX(요약_월별시즈널리티!$F$7:$F$18,MONTH(EDATE($E61,Y$1-1)))/100))),"")</f>
        <v>2726012.7664319379</v>
      </c>
      <c r="Z61" cm="1">
        <f t="array" ref="Z61">IFERROR(IF($A61="","",IF(SUMIFS(RAW_매출A!$J$2:$J$7000,RAW_매출A!$B$2:$B$7000,$A61,RAW_매출A!$A$2:$A$7000,EDATE($E61,Z$1-1))=0,"",SUMIFS(RAW_매출A!$J$2:$J$7000,RAW_매출A!$B$2:$B$7000,$A61,RAW_매출A!$A$2:$A$7000,EDATE($E61,Z$1-1))/(INDEX(요약_월별시즈널리티!$F$7:$F$18,MONTH(EDATE($E61,Z$1-1)))/100))),"")</f>
        <v>2259674.1383250947</v>
      </c>
      <c r="AA61" cm="1">
        <f t="array" ref="AA61">IFERROR(IF($A61="","",IF(SUMIFS(RAW_매출A!$J$2:$J$7000,RAW_매출A!$B$2:$B$7000,$A61,RAW_매출A!$A$2:$A$7000,EDATE($E61,AA$1-1))=0,"",SUMIFS(RAW_매출A!$J$2:$J$7000,RAW_매출A!$B$2:$B$7000,$A61,RAW_매출A!$A$2:$A$7000,EDATE($E61,AA$1-1))/(INDEX(요약_월별시즈널리티!$F$7:$F$18,MONTH(EDATE($E61,AA$1-1)))/100))),"")</f>
        <v>2228493.4197757603</v>
      </c>
      <c r="AB61" cm="1">
        <f t="array" ref="AB61">IFERROR(IF($A61="","",IF(SUMIFS(RAW_매출A!$J$2:$J$7000,RAW_매출A!$B$2:$B$7000,$A61,RAW_매출A!$A$2:$A$7000,EDATE($E61,AB$1-1))=0,"",SUMIFS(RAW_매출A!$J$2:$J$7000,RAW_매출A!$B$2:$B$7000,$A61,RAW_매출A!$A$2:$A$7000,EDATE($E61,AB$1-1))/(INDEX(요약_월별시즈널리티!$F$7:$F$18,MONTH(EDATE($E61,AB$1-1)))/100))),"")</f>
        <v>2161758.8824843382</v>
      </c>
      <c r="AC61" cm="1">
        <f t="array" ref="AC61">IFERROR(IF($A61="","",IF(SUMIFS(RAW_매출A!$J$2:$J$7000,RAW_매출A!$B$2:$B$7000,$A61,RAW_매출A!$A$2:$A$7000,EDATE($E61,AC$1-1))=0,"",SUMIFS(RAW_매출A!$J$2:$J$7000,RAW_매출A!$B$2:$B$7000,$A61,RAW_매출A!$A$2:$A$7000,EDATE($E61,AC$1-1))/(INDEX(요약_월별시즈널리티!$F$7:$F$18,MONTH(EDATE($E61,AC$1-1)))/100))),"")</f>
        <v>2062517.0377515319</v>
      </c>
      <c r="AD61" cm="1">
        <f t="array" ref="AD61">IFERROR(IF($A61="","",IF(SUMIFS(RAW_매출A!$J$2:$J$7000,RAW_매출A!$B$2:$B$7000,$A61,RAW_매출A!$A$2:$A$7000,EDATE($E61,AD$1-1))=0,"",SUMIFS(RAW_매출A!$J$2:$J$7000,RAW_매출A!$B$2:$B$7000,$A61,RAW_매출A!$A$2:$A$7000,EDATE($E61,AD$1-1))/(INDEX(요약_월별시즈널리티!$F$7:$F$18,MONTH(EDATE($E61,AD$1-1)))/100))),"")</f>
        <v>2026495.6412567876</v>
      </c>
      <c r="AE61" cm="1">
        <f t="array" ref="AE61">IFERROR(IF($A61="","",IF(SUMIFS(RAW_매출A!$J$2:$J$7000,RAW_매출A!$B$2:$B$7000,$A61,RAW_매출A!$A$2:$A$7000,EDATE($E61,AE$1-1))=0,"",SUMIFS(RAW_매출A!$J$2:$J$7000,RAW_매출A!$B$2:$B$7000,$A61,RAW_매출A!$A$2:$A$7000,EDATE($E61,AE$1-1))/(INDEX(요약_월별시즈널리티!$F$7:$F$18,MONTH(EDATE($E61,AE$1-1)))/100))),"")</f>
        <v>2276793.9266589014</v>
      </c>
      <c r="AF61" cm="1">
        <f t="array" ref="AF61">IFERROR(IF($A61="","",IF(SUMIFS(RAW_매출A!$J$2:$J$7000,RAW_매출A!$B$2:$B$7000,$A61,RAW_매출A!$A$2:$A$7000,EDATE($E61,AF$1-1))=0,"",SUMIFS(RAW_매출A!$J$2:$J$7000,RAW_매출A!$B$2:$B$7000,$A61,RAW_매출A!$A$2:$A$7000,EDATE($E61,AF$1-1))/(INDEX(요약_월별시즈널리티!$F$7:$F$18,MONTH(EDATE($E61,AF$1-1)))/100))),"")</f>
        <v>2561363.5326725924</v>
      </c>
      <c r="AG61" cm="1">
        <f t="array" ref="AG61">IFERROR(IF($A61="","",IF(SUMIFS(RAW_매출A!$J$2:$J$7000,RAW_매출A!$B$2:$B$7000,$A61,RAW_매출A!$A$2:$A$7000,EDATE($E61,AG$1-1))=0,"",SUMIFS(RAW_매출A!$J$2:$J$7000,RAW_매출A!$B$2:$B$7000,$A61,RAW_매출A!$A$2:$A$7000,EDATE($E61,AG$1-1))/(INDEX(요약_월별시즈널리티!$F$7:$F$18,MONTH(EDATE($E61,AG$1-1)))/100))),"")</f>
        <v>2331275.5906674606</v>
      </c>
      <c r="AH61" cm="1">
        <f t="array" ref="AH61">IFERROR(IF($A61="","",IF(SUMIFS(RAW_매출A!$J$2:$J$7000,RAW_매출A!$B$2:$B$7000,$A61,RAW_매출A!$A$2:$A$7000,EDATE($E61,AH$1-1))=0,"",SUMIFS(RAW_매출A!$J$2:$J$7000,RAW_매출A!$B$2:$B$7000,$A61,RAW_매출A!$A$2:$A$7000,EDATE($E61,AH$1-1))/(INDEX(요약_월별시즈널리티!$F$7:$F$18,MONTH(EDATE($E61,AH$1-1)))/100))),"")</f>
        <v>2341912.0987840509</v>
      </c>
      <c r="AI61" cm="1">
        <f t="array" ref="AI61">IFERROR(IF($A61="","",IF(SUMIFS(RAW_매출A!$J$2:$J$7000,RAW_매출A!$B$2:$B$7000,$A61,RAW_매출A!$A$2:$A$7000,EDATE($E61,AI$1-1))=0,"",SUMIFS(RAW_매출A!$J$2:$J$7000,RAW_매출A!$B$2:$B$7000,$A61,RAW_매출A!$A$2:$A$7000,EDATE($E61,AI$1-1))/(INDEX(요약_월별시즈널리티!$F$7:$F$18,MONTH(EDATE($E61,AI$1-1)))/100))),"")</f>
        <v>2152921.9011198725</v>
      </c>
      <c r="AJ61" cm="1">
        <f t="array" ref="AJ61">IFERROR(IF($A61="","",IF(SUMIFS(RAW_매출A!$J$2:$J$7000,RAW_매출A!$B$2:$B$7000,$A61,RAW_매출A!$A$2:$A$7000,EDATE($E61,AJ$1-1))=0,"",SUMIFS(RAW_매출A!$J$2:$J$7000,RAW_매출A!$B$2:$B$7000,$A61,RAW_매출A!$A$2:$A$7000,EDATE($E61,AJ$1-1))/(INDEX(요약_월별시즈널리티!$F$7:$F$18,MONTH(EDATE($E61,AJ$1-1)))/100))),"")</f>
        <v>2400392.6929068207</v>
      </c>
      <c r="AK61" cm="1">
        <f t="array" ref="AK61">IFERROR(IF($A61="","",IF(SUMIFS(RAW_매출A!$J$2:$J$7000,RAW_매출A!$B$2:$B$7000,$A61,RAW_매출A!$A$2:$A$7000,EDATE($E61,AK$1-1))=0,"",SUMIFS(RAW_매출A!$J$2:$J$7000,RAW_매출A!$B$2:$B$7000,$A61,RAW_매출A!$A$2:$A$7000,EDATE($E61,AK$1-1))/(INDEX(요약_월별시즈널리티!$F$7:$F$18,MONTH(EDATE($E61,AK$1-1)))/100))),"")</f>
        <v>2149898.2687896374</v>
      </c>
      <c r="AL61" cm="1">
        <f t="array" ref="AL61">IFERROR(IF($A61="","",IF(SUMIFS(RAW_매출A!$J$2:$J$7000,RAW_매출A!$B$2:$B$7000,$A61,RAW_매출A!$A$2:$A$7000,EDATE($E61,AL$1-1))=0,"",SUMIFS(RAW_매출A!$J$2:$J$7000,RAW_매출A!$B$2:$B$7000,$A61,RAW_매출A!$A$2:$A$7000,EDATE($E61,AL$1-1))/(INDEX(요약_월별시즈널리티!$F$7:$F$18,MONTH(EDATE($E61,AL$1-1)))/100))),"")</f>
        <v>2642289.3250639015</v>
      </c>
      <c r="AM61" cm="1">
        <f t="array" ref="AM61">IFERROR(IF($A61="","",IF(SUMIFS(RAW_매출A!$J$2:$J$7000,RAW_매출A!$B$2:$B$7000,$A61,RAW_매출A!$A$2:$A$7000,EDATE($E61,AM$1-1))=0,"",SUMIFS(RAW_매출A!$J$2:$J$7000,RAW_매출A!$B$2:$B$7000,$A61,RAW_매출A!$A$2:$A$7000,EDATE($E61,AM$1-1))/(INDEX(요약_월별시즈널리티!$F$7:$F$18,MONTH(EDATE($E61,AM$1-1)))/100))),"")</f>
        <v>2407848.9291231488</v>
      </c>
      <c r="AN61" cm="1">
        <f t="array" ref="AN61">IFERROR(IF($A61="","",IF(SUMIFS(RAW_매출A!$J$2:$J$7000,RAW_매출A!$B$2:$B$7000,$A61,RAW_매출A!$A$2:$A$7000,EDATE($E61,AN$1-1))=0,"",SUMIFS(RAW_매출A!$J$2:$J$7000,RAW_매출A!$B$2:$B$7000,$A61,RAW_매출A!$A$2:$A$7000,EDATE($E61,AN$1-1))/(INDEX(요약_월별시즈널리티!$F$7:$F$18,MONTH(EDATE($E61,AN$1-1)))/100))),"")</f>
        <v>2054955.8231084272</v>
      </c>
      <c r="AO61" cm="1">
        <f t="array" ref="AO61">IFERROR(IF($A61="","",IF(SUMIFS(RAW_매출A!$J$2:$J$7000,RAW_매출A!$B$2:$B$7000,$A61,RAW_매출A!$A$2:$A$7000,EDATE($E61,AO$1-1))=0,"",SUMIFS(RAW_매출A!$J$2:$J$7000,RAW_매출A!$B$2:$B$7000,$A61,RAW_매출A!$A$2:$A$7000,EDATE($E61,AO$1-1))/(INDEX(요약_월별시즈널리티!$F$7:$F$18,MONTH(EDATE($E61,AO$1-1)))/100))),"")</f>
        <v>1881665.8383801037</v>
      </c>
      <c r="AP61" cm="1">
        <f t="array" ref="AP61">IFERROR(IF($A61="","",IF(SUMIFS(RAW_매출A!$J$2:$J$7000,RAW_매출A!$B$2:$B$7000,$A61,RAW_매출A!$A$2:$A$7000,EDATE($E61,AP$1-1))=0,"",SUMIFS(RAW_매출A!$J$2:$J$7000,RAW_매출A!$B$2:$B$7000,$A61,RAW_매출A!$A$2:$A$7000,EDATE($E61,AP$1-1))/(INDEX(요약_월별시즈널리티!$F$7:$F$18,MONTH(EDATE($E61,AP$1-1)))/100))),"")</f>
        <v>2128319.8061784878</v>
      </c>
      <c r="AQ61" cm="1">
        <f t="array" ref="AQ61">IFERROR(IF($A61="","",IF(SUMIFS(RAW_매출A!$J$2:$J$7000,RAW_매출A!$B$2:$B$7000,$A61,RAW_매출A!$A$2:$A$7000,EDATE($E61,AQ$1-1))=0,"",SUMIFS(RAW_매출A!$J$2:$J$7000,RAW_매출A!$B$2:$B$7000,$A61,RAW_매출A!$A$2:$A$7000,EDATE($E61,AQ$1-1))/(INDEX(요약_월별시즈널리티!$F$7:$F$18,MONTH(EDATE($E61,AQ$1-1)))/100))),"")</f>
        <v>2348942.648464229</v>
      </c>
      <c r="AR61" cm="1">
        <f t="array" ref="AR61">IFERROR(IF($A61="","",IF(SUMIFS(RAW_매출A!$J$2:$J$7000,RAW_매출A!$B$2:$B$7000,$A61,RAW_매출A!$A$2:$A$7000,EDATE($E61,AR$1-1))=0,"",SUMIFS(RAW_매출A!$J$2:$J$7000,RAW_매출A!$B$2:$B$7000,$A61,RAW_매출A!$A$2:$A$7000,EDATE($E61,AR$1-1))/(INDEX(요약_월별시즈널리티!$F$7:$F$18,MONTH(EDATE($E61,AR$1-1)))/100))),"")</f>
        <v>2358121.8768757195</v>
      </c>
      <c r="AS61" cm="1">
        <f t="array" ref="AS61">IFERROR(IF($A61="","",IF(SUMIFS(RAW_매출A!$J$2:$J$7000,RAW_매출A!$B$2:$B$7000,$A61,RAW_매출A!$A$2:$A$7000,EDATE($E61,AS$1-1))=0,"",SUMIFS(RAW_매출A!$J$2:$J$7000,RAW_매출A!$B$2:$B$7000,$A61,RAW_매출A!$A$2:$A$7000,EDATE($E61,AS$1-1))/(INDEX(요약_월별시즈널리티!$F$7:$F$18,MONTH(EDATE($E61,AS$1-1)))/100))),"")</f>
        <v>1764993.2220508165</v>
      </c>
      <c r="AT61" cm="1">
        <f t="array" ref="AT61">IFERROR(IF($A61="","",IF(SUMIFS(RAW_매출A!$J$2:$J$7000,RAW_매출A!$B$2:$B$7000,$A61,RAW_매출A!$A$2:$A$7000,EDATE($E61,AT$1-1))=0,"",SUMIFS(RAW_매출A!$J$2:$J$7000,RAW_매출A!$B$2:$B$7000,$A61,RAW_매출A!$A$2:$A$7000,EDATE($E61,AT$1-1))/(INDEX(요약_월별시즈널리티!$F$7:$F$18,MONTH(EDATE($E61,AT$1-1)))/100))),"")</f>
        <v>2431058.2238943195</v>
      </c>
      <c r="AU61" cm="1">
        <f t="array" ref="AU61">IFERROR(IF($A61="","",IF(SUMIFS(RAW_매출A!$J$2:$J$7000,RAW_매출A!$B$2:$B$7000,$A61,RAW_매출A!$A$2:$A$7000,EDATE($E61,AU$1-1))=0,"",SUMIFS(RAW_매출A!$J$2:$J$7000,RAW_매출A!$B$2:$B$7000,$A61,RAW_매출A!$A$2:$A$7000,EDATE($E61,AU$1-1))/(INDEX(요약_월별시즈널리티!$F$7:$F$18,MONTH(EDATE($E61,AU$1-1)))/100))),"")</f>
        <v>2587919.7326827645</v>
      </c>
      <c r="AV61" cm="1">
        <f t="array" ref="AV61">IFERROR(IF($A61="","",IF(SUMIFS(RAW_매출A!$J$2:$J$7000,RAW_매출A!$B$2:$B$7000,$A61,RAW_매출A!$A$2:$A$7000,EDATE($E61,AV$1-1))=0,"",SUMIFS(RAW_매출A!$J$2:$J$7000,RAW_매출A!$B$2:$B$7000,$A61,RAW_매출A!$A$2:$A$7000,EDATE($E61,AV$1-1))/(INDEX(요약_월별시즈널리티!$F$7:$F$18,MONTH(EDATE($E61,AV$1-1)))/100))),"")</f>
        <v>2190197.5342674986</v>
      </c>
      <c r="AW61" cm="1">
        <f t="array" ref="AW61">IFERROR(IF($A61="","",IF(SUMIFS(RAW_매출A!$J$2:$J$7000,RAW_매출A!$B$2:$B$7000,$A61,RAW_매출A!$A$2:$A$7000,EDATE($E61,AW$1-1))=0,"",SUMIFS(RAW_매출A!$J$2:$J$7000,RAW_매출A!$B$2:$B$7000,$A61,RAW_매출A!$A$2:$A$7000,EDATE($E61,AW$1-1))/(INDEX(요약_월별시즈널리티!$F$7:$F$18,MONTH(EDATE($E61,AW$1-1)))/100))),"")</f>
        <v>2483991.8276346372</v>
      </c>
      <c r="AX61" cm="1">
        <f t="array" ref="AX61">IFERROR(IF($A61="","",IF(SUMIFS(RAW_매출A!$J$2:$J$7000,RAW_매출A!$B$2:$B$7000,$A61,RAW_매출A!$A$2:$A$7000,EDATE($E61,AX$1-1))=0,"",SUMIFS(RAW_매출A!$J$2:$J$7000,RAW_매출A!$B$2:$B$7000,$A61,RAW_매출A!$A$2:$A$7000,EDATE($E61,AX$1-1))/(INDEX(요약_월별시즈널리티!$F$7:$F$18,MONTH(EDATE($E61,AX$1-1)))/100))),"")</f>
        <v>2890137.4114258988</v>
      </c>
      <c r="AY61" cm="1">
        <f t="array" ref="AY61">IFERROR(IF($A61="","",IF(SUMIFS(RAW_매출A!$J$2:$J$7000,RAW_매출A!$B$2:$B$7000,$A61,RAW_매출A!$A$2:$A$7000,EDATE($E61,AY$1-1))=0,"",SUMIFS(RAW_매출A!$J$2:$J$7000,RAW_매출A!$B$2:$B$7000,$A61,RAW_매출A!$A$2:$A$7000,EDATE($E61,AY$1-1))/(INDEX(요약_월별시즈널리티!$F$7:$F$18,MONTH(EDATE($E61,AY$1-1)))/100))),"")</f>
        <v>2813259.5108701349</v>
      </c>
      <c r="AZ61" t="str" cm="1">
        <f t="array" ref="AZ61">IFERROR(IF($A61="","",IF(SUMIFS(RAW_매출A!$J$2:$J$7000,RAW_매출A!$B$2:$B$7000,$A61,RAW_매출A!$A$2:$A$7000,EDATE($E61,AZ$1-1))=0,"",SUMIFS(RAW_매출A!$J$2:$J$7000,RAW_매출A!$B$2:$B$7000,$A61,RAW_매출A!$A$2:$A$7000,EDATE($E61,AZ$1-1))/(INDEX(요약_월별시즈널리티!$F$7:$F$18,MONTH(EDATE($E61,AZ$1-1)))/100))),"")</f>
        <v/>
      </c>
      <c r="BA61" t="str" cm="1">
        <f t="array" ref="BA61">IFERROR(IF($A61="","",IF(SUMIFS(RAW_매출A!$J$2:$J$7000,RAW_매출A!$B$2:$B$7000,$A61,RAW_매출A!$A$2:$A$7000,EDATE($E61,BA$1-1))=0,"",SUMIFS(RAW_매출A!$J$2:$J$7000,RAW_매출A!$B$2:$B$7000,$A61,RAW_매출A!$A$2:$A$7000,EDATE($E61,BA$1-1))/(INDEX(요약_월별시즈널리티!$F$7:$F$18,MONTH(EDATE($E61,BA$1-1)))/100))),"")</f>
        <v/>
      </c>
      <c r="BB61" t="str" cm="1">
        <f t="array" ref="BB61">IFERROR(IF($A61="","",IF(SUMIFS(RAW_매출A!$J$2:$J$7000,RAW_매출A!$B$2:$B$7000,$A61,RAW_매출A!$A$2:$A$7000,EDATE($E61,BB$1-1))=0,"",SUMIFS(RAW_매출A!$J$2:$J$7000,RAW_매출A!$B$2:$B$7000,$A61,RAW_매출A!$A$2:$A$7000,EDATE($E61,BB$1-1))/(INDEX(요약_월별시즈널리티!$F$7:$F$18,MONTH(EDATE($E61,BB$1-1)))/100))),"")</f>
        <v/>
      </c>
      <c r="BC61" t="str" cm="1">
        <f t="array" ref="BC61">IFERROR(IF($A61="","",IF(SUMIFS(RAW_매출A!$J$2:$J$7000,RAW_매출A!$B$2:$B$7000,$A61,RAW_매출A!$A$2:$A$7000,EDATE($E61,BC$1-1))=0,"",SUMIFS(RAW_매출A!$J$2:$J$7000,RAW_매출A!$B$2:$B$7000,$A61,RAW_매출A!$A$2:$A$7000,EDATE($E61,BC$1-1))/(INDEX(요약_월별시즈널리티!$F$7:$F$18,MONTH(EDATE($E61,BC$1-1)))/100))),"")</f>
        <v/>
      </c>
      <c r="BD61" t="str" cm="1">
        <f t="array" ref="BD61">IFERROR(IF($A61="","",IF(SUMIFS(RAW_매출A!$J$2:$J$7000,RAW_매출A!$B$2:$B$7000,$A61,RAW_매출A!$A$2:$A$7000,EDATE($E61,BD$1-1))=0,"",SUMIFS(RAW_매출A!$J$2:$J$7000,RAW_매출A!$B$2:$B$7000,$A61,RAW_매출A!$A$2:$A$7000,EDATE($E61,BD$1-1))/(INDEX(요약_월별시즈널리티!$F$7:$F$18,MONTH(EDATE($E61,BD$1-1)))/100))),"")</f>
        <v/>
      </c>
      <c r="BE61" t="str" cm="1">
        <f t="array" ref="BE61">IFERROR(IF($A61="","",IF(SUMIFS(RAW_매출A!$J$2:$J$7000,RAW_매출A!$B$2:$B$7000,$A61,RAW_매출A!$A$2:$A$7000,EDATE($E61,BE$1-1))=0,"",SUMIFS(RAW_매출A!$J$2:$J$7000,RAW_매출A!$B$2:$B$7000,$A61,RAW_매출A!$A$2:$A$7000,EDATE($E61,BE$1-1))/(INDEX(요약_월별시즈널리티!$F$7:$F$18,MONTH(EDATE($E61,BE$1-1)))/100))),"")</f>
        <v/>
      </c>
      <c r="BF61" t="str" cm="1">
        <f t="array" ref="BF61">IFERROR(IF($A61="","",IF(SUMIFS(RAW_매출A!$J$2:$J$7000,RAW_매출A!$B$2:$B$7000,$A61,RAW_매출A!$A$2:$A$7000,EDATE($E61,BF$1-1))=0,"",SUMIFS(RAW_매출A!$J$2:$J$7000,RAW_매출A!$B$2:$B$7000,$A61,RAW_매출A!$A$2:$A$7000,EDATE($E61,BF$1-1))/(INDEX(요약_월별시즈널리티!$F$7:$F$18,MONTH(EDATE($E61,BF$1-1)))/100))),"")</f>
        <v/>
      </c>
      <c r="BG61" t="str" cm="1">
        <f t="array" ref="BG61">IFERROR(IF($A61="","",IF(SUMIFS(RAW_매출A!$J$2:$J$7000,RAW_매출A!$B$2:$B$7000,$A61,RAW_매출A!$A$2:$A$7000,EDATE($E61,BG$1-1))=0,"",SUMIFS(RAW_매출A!$J$2:$J$7000,RAW_매출A!$B$2:$B$7000,$A61,RAW_매출A!$A$2:$A$7000,EDATE($E61,BG$1-1))/(INDEX(요약_월별시즈널리티!$F$7:$F$18,MONTH(EDATE($E61,BG$1-1)))/100))),"")</f>
        <v/>
      </c>
      <c r="BH61" t="str" cm="1">
        <f t="array" ref="BH61">IFERROR(IF($A61="","",IF(SUMIFS(RAW_매출A!$J$2:$J$7000,RAW_매출A!$B$2:$B$7000,$A61,RAW_매출A!$A$2:$A$7000,EDATE($E61,BH$1-1))=0,"",SUMIFS(RAW_매출A!$J$2:$J$7000,RAW_매출A!$B$2:$B$7000,$A61,RAW_매출A!$A$2:$A$7000,EDATE($E61,BH$1-1))/(INDEX(요약_월별시즈널리티!$F$7:$F$18,MONTH(EDATE($E61,BH$1-1)))/100))),"")</f>
        <v/>
      </c>
      <c r="BI61" t="str" cm="1">
        <f t="array" ref="BI61">IFERROR(IF($A61="","",IF(SUMIFS(RAW_매출A!$J$2:$J$7000,RAW_매출A!$B$2:$B$7000,$A61,RAW_매출A!$A$2:$A$7000,EDATE($E61,BI$1-1))=0,"",SUMIFS(RAW_매출A!$J$2:$J$7000,RAW_매출A!$B$2:$B$7000,$A61,RAW_매출A!$A$2:$A$7000,EDATE($E61,BI$1-1))/(INDEX(요약_월별시즈널리티!$F$7:$F$18,MONTH(EDATE($E61,BI$1-1)))/100))),"")</f>
        <v/>
      </c>
      <c r="BJ61" t="str" cm="1">
        <f t="array" ref="BJ61">IFERROR(IF($A61="","",IF(SUMIFS(RAW_매출A!$J$2:$J$7000,RAW_매출A!$B$2:$B$7000,$A61,RAW_매출A!$A$2:$A$7000,EDATE($E61,BJ$1-1))=0,"",SUMIFS(RAW_매출A!$J$2:$J$7000,RAW_매출A!$B$2:$B$7000,$A61,RAW_매출A!$A$2:$A$7000,EDATE($E61,BJ$1-1))/(INDEX(요약_월별시즈널리티!$F$7:$F$18,MONTH(EDATE($E61,BJ$1-1)))/100))),"")</f>
        <v/>
      </c>
      <c r="BK61" t="str" cm="1">
        <f t="array" ref="BK61">IFERROR(IF($A61="","",IF(SUMIFS(RAW_매출A!$J$2:$J$7000,RAW_매출A!$B$2:$B$7000,$A61,RAW_매출A!$A$2:$A$7000,EDATE($E61,BK$1-1))=0,"",SUMIFS(RAW_매출A!$J$2:$J$7000,RAW_매출A!$B$2:$B$7000,$A61,RAW_매출A!$A$2:$A$7000,EDATE($E61,BK$1-1))/(INDEX(요약_월별시즈널리티!$F$7:$F$18,MONTH(EDATE($E61,BK$1-1)))/100))),"")</f>
        <v/>
      </c>
      <c r="BL61" t="str" cm="1">
        <f t="array" ref="BL61">IFERROR(IF($A61="","",IF(SUMIFS(RAW_매출A!$J$2:$J$7000,RAW_매출A!$B$2:$B$7000,$A61,RAW_매출A!$A$2:$A$7000,EDATE($E61,BL$1-1))=0,"",SUMIFS(RAW_매출A!$J$2:$J$7000,RAW_매출A!$B$2:$B$7000,$A61,RAW_매출A!$A$2:$A$7000,EDATE($E61,BL$1-1))/(INDEX(요약_월별시즈널리티!$F$7:$F$18,MONTH(EDATE($E61,BL$1-1)))/100))),"")</f>
        <v/>
      </c>
      <c r="BM61" t="str" cm="1">
        <f t="array" ref="BM61">IFERROR(IF($A61="","",IF(SUMIFS(RAW_매출A!$J$2:$J$7000,RAW_매출A!$B$2:$B$7000,$A61,RAW_매출A!$A$2:$A$7000,EDATE($E61,BM$1-1))=0,"",SUMIFS(RAW_매출A!$J$2:$J$7000,RAW_매출A!$B$2:$B$7000,$A61,RAW_매출A!$A$2:$A$7000,EDATE($E61,BM$1-1))/(INDEX(요약_월별시즈널리티!$F$7:$F$18,MONTH(EDATE($E61,BM$1-1)))/100))),"")</f>
        <v/>
      </c>
      <c r="BN61" t="str" cm="1">
        <f t="array" ref="BN61">IFERROR(IF($A61="","",IF(SUMIFS(RAW_매출A!$J$2:$J$7000,RAW_매출A!$B$2:$B$7000,$A61,RAW_매출A!$A$2:$A$7000,EDATE($E61,BN$1-1))=0,"",SUMIFS(RAW_매출A!$J$2:$J$7000,RAW_매출A!$B$2:$B$7000,$A61,RAW_매출A!$A$2:$A$7000,EDATE($E61,BN$1-1))/(INDEX(요약_월별시즈널리티!$F$7:$F$18,MONTH(EDATE($E61,BN$1-1)))/100))),"")</f>
        <v/>
      </c>
    </row>
    <row r="62" spans="1:66" x14ac:dyDescent="0.3">
      <c r="A62" t="str">
        <f>세팅!A63</f>
        <v>(1051) #오류행복주택점</v>
      </c>
      <c r="B62" t="str">
        <f>세팅!B63</f>
        <v>150-2</v>
      </c>
      <c r="C62">
        <f t="shared" si="0"/>
        <v>2</v>
      </c>
      <c r="D62" t="str">
        <f t="shared" si="1"/>
        <v>2</v>
      </c>
      <c r="E62" s="1">
        <f>세팅!D63</f>
        <v>44835</v>
      </c>
      <c r="F62">
        <f t="shared" si="2"/>
        <v>4751475.080216228</v>
      </c>
      <c r="G62" cm="1">
        <f t="array" ref="G62">IFERROR(IF($A62="","",IF(SUMIFS(RAW_매출A!$J$2:$J$7000,RAW_매출A!$B$2:$B$7000,$A62,RAW_매출A!$A$2:$A$7000,EDATE($E62,G$1-1))=0,"",SUMIFS(RAW_매출A!$J$2:$J$7000,RAW_매출A!$B$2:$B$7000,$A62,RAW_매출A!$A$2:$A$7000,EDATE($E62,G$1-1))/(INDEX(요약_월별시즈널리티!$F$7:$F$18,MONTH(EDATE($E62,G$1-1)))/100))),"")</f>
        <v>2866164.2047348465</v>
      </c>
      <c r="H62" cm="1">
        <f t="array" ref="H62">IFERROR(IF($A62="","",IF(SUMIFS(RAW_매출A!$J$2:$J$7000,RAW_매출A!$B$2:$B$7000,$A62,RAW_매출A!$A$2:$A$7000,EDATE($E62,H$1-1))=0,"",SUMIFS(RAW_매출A!$J$2:$J$7000,RAW_매출A!$B$2:$B$7000,$A62,RAW_매출A!$A$2:$A$7000,EDATE($E62,H$1-1))/(INDEX(요약_월별시즈널리티!$F$7:$F$18,MONTH(EDATE($E62,H$1-1)))/100))),"")</f>
        <v>3990336.7887937617</v>
      </c>
      <c r="I62" cm="1">
        <f t="array" ref="I62">IFERROR(IF($A62="","",IF(SUMIFS(RAW_매출A!$J$2:$J$7000,RAW_매출A!$B$2:$B$7000,$A62,RAW_매출A!$A$2:$A$7000,EDATE($E62,I$1-1))=0,"",SUMIFS(RAW_매출A!$J$2:$J$7000,RAW_매출A!$B$2:$B$7000,$A62,RAW_매출A!$A$2:$A$7000,EDATE($E62,I$1-1))/(INDEX(요약_월별시즈널리티!$F$7:$F$18,MONTH(EDATE($E62,I$1-1)))/100))),"")</f>
        <v>4222125.4683426376</v>
      </c>
      <c r="J62" s="28" cm="1">
        <f t="array" ref="J62">IFERROR(IF($A62="","",IF(SUMIFS(RAW_매출A!$J$2:$J$7000,RAW_매출A!$B$2:$B$7000,$A62,RAW_매출A!$A$2:$A$7000,EDATE($E62,J$1-1))=0,"",SUMIFS(RAW_매출A!$J$2:$J$7000,RAW_매출A!$B$2:$B$7000,$A62,RAW_매출A!$A$2:$A$7000,EDATE($E62,J$1-1))/(INDEX(요약_월별시즈널리티!$F$7:$F$18,MONTH(EDATE($E62,J$1-1)))/100))),"")</f>
        <v>4586823.5463390611</v>
      </c>
      <c r="K62" s="28" cm="1">
        <f t="array" ref="K62">IFERROR(IF($A62="","",IF(SUMIFS(RAW_매출A!$J$2:$J$7000,RAW_매출A!$B$2:$B$7000,$A62,RAW_매출A!$A$2:$A$7000,EDATE($E62,K$1-1))=0,"",SUMIFS(RAW_매출A!$J$2:$J$7000,RAW_매출A!$B$2:$B$7000,$A62,RAW_매출A!$A$2:$A$7000,EDATE($E62,K$1-1))/(INDEX(요약_월별시즈널리티!$F$7:$F$18,MONTH(EDATE($E62,K$1-1)))/100))),"")</f>
        <v>3973648.5401707157</v>
      </c>
      <c r="L62" s="28" cm="1">
        <f t="array" ref="L62">IFERROR(IF($A62="","",IF(SUMIFS(RAW_매출A!$J$2:$J$7000,RAW_매출A!$B$2:$B$7000,$A62,RAW_매출A!$A$2:$A$7000,EDATE($E62,L$1-1))=0,"",SUMIFS(RAW_매출A!$J$2:$J$7000,RAW_매출A!$B$2:$B$7000,$A62,RAW_매출A!$A$2:$A$7000,EDATE($E62,L$1-1))/(INDEX(요약_월별시즈널리티!$F$7:$F$18,MONTH(EDATE($E62,L$1-1)))/100))),"")</f>
        <v>4616369.3641335117</v>
      </c>
      <c r="M62" s="28" cm="1">
        <f t="array" ref="M62">IFERROR(IF($A62="","",IF(SUMIFS(RAW_매출A!$J$2:$J$7000,RAW_매출A!$B$2:$B$7000,$A62,RAW_매출A!$A$2:$A$7000,EDATE($E62,M$1-1))=0,"",SUMIFS(RAW_매출A!$J$2:$J$7000,RAW_매출A!$B$2:$B$7000,$A62,RAW_매출A!$A$2:$A$7000,EDATE($E62,M$1-1))/(INDEX(요약_월별시즈널리티!$F$7:$F$18,MONTH(EDATE($E62,M$1-1)))/100))),"")</f>
        <v>5100937.1403803583</v>
      </c>
      <c r="N62" s="28" cm="1">
        <f t="array" ref="N62">IFERROR(IF($A62="","",IF(SUMIFS(RAW_매출A!$J$2:$J$7000,RAW_매출A!$B$2:$B$7000,$A62,RAW_매출A!$A$2:$A$7000,EDATE($E62,N$1-1))=0,"",SUMIFS(RAW_매출A!$J$2:$J$7000,RAW_매출A!$B$2:$B$7000,$A62,RAW_매출A!$A$2:$A$7000,EDATE($E62,N$1-1))/(INDEX(요약_월별시즈널리티!$F$7:$F$18,MONTH(EDATE($E62,N$1-1)))/100))),"")</f>
        <v>5039150.6771880649</v>
      </c>
      <c r="O62" s="28" cm="1">
        <f t="array" ref="O62">IFERROR(IF($A62="","",IF(SUMIFS(RAW_매출A!$J$2:$J$7000,RAW_매출A!$B$2:$B$7000,$A62,RAW_매출A!$A$2:$A$7000,EDATE($E62,O$1-1))=0,"",SUMIFS(RAW_매출A!$J$2:$J$7000,RAW_매출A!$B$2:$B$7000,$A62,RAW_매출A!$A$2:$A$7000,EDATE($E62,O$1-1))/(INDEX(요약_월별시즈널리티!$F$7:$F$18,MONTH(EDATE($E62,O$1-1)))/100))),"")</f>
        <v>5191921.2130856533</v>
      </c>
      <c r="P62" cm="1">
        <f t="array" ref="P62">IFERROR(IF($A62="","",IF(SUMIFS(RAW_매출A!$J$2:$J$7000,RAW_매출A!$B$2:$B$7000,$A62,RAW_매출A!$A$2:$A$7000,EDATE($E62,P$1-1))=0,"",SUMIFS(RAW_매출A!$J$2:$J$7000,RAW_매출A!$B$2:$B$7000,$A62,RAW_매출A!$A$2:$A$7000,EDATE($E62,P$1-1))/(INDEX(요약_월별시즈널리티!$F$7:$F$18,MONTH(EDATE($E62,P$1-1)))/100))),"")</f>
        <v>5671643.680812018</v>
      </c>
      <c r="Q62" cm="1">
        <f t="array" ref="Q62">IFERROR(IF($A62="","",IF(SUMIFS(RAW_매출A!$J$2:$J$7000,RAW_매출A!$B$2:$B$7000,$A62,RAW_매출A!$A$2:$A$7000,EDATE($E62,Q$1-1))=0,"",SUMIFS(RAW_매출A!$J$2:$J$7000,RAW_매출A!$B$2:$B$7000,$A62,RAW_매출A!$A$2:$A$7000,EDATE($E62,Q$1-1))/(INDEX(요약_월별시즈널리티!$F$7:$F$18,MONTH(EDATE($E62,Q$1-1)))/100))),"")</f>
        <v>5166533.1526743136</v>
      </c>
      <c r="R62" cm="1">
        <f t="array" ref="R62">IFERROR(IF($A62="","",IF(SUMIFS(RAW_매출A!$J$2:$J$7000,RAW_매출A!$B$2:$B$7000,$A62,RAW_매출A!$A$2:$A$7000,EDATE($E62,R$1-1))=0,"",SUMIFS(RAW_매출A!$J$2:$J$7000,RAW_매출A!$B$2:$B$7000,$A62,RAW_매출A!$A$2:$A$7000,EDATE($E62,R$1-1))/(INDEX(요약_월별시즈널리티!$F$7:$F$18,MONTH(EDATE($E62,R$1-1)))/100))),"")</f>
        <v>5622202.0399116045</v>
      </c>
      <c r="S62" cm="1">
        <f t="array" ref="S62">IFERROR(IF($A62="","",IF(SUMIFS(RAW_매출A!$J$2:$J$7000,RAW_매출A!$B$2:$B$7000,$A62,RAW_매출A!$A$2:$A$7000,EDATE($E62,S$1-1))=0,"",SUMIFS(RAW_매출A!$J$2:$J$7000,RAW_매출A!$B$2:$B$7000,$A62,RAW_매출A!$A$2:$A$7000,EDATE($E62,S$1-1))/(INDEX(요약_월별시즈널리티!$F$7:$F$18,MONTH(EDATE($E62,S$1-1)))/100))),"")</f>
        <v>5546688.1910979263</v>
      </c>
      <c r="T62" cm="1">
        <f t="array" ref="T62">IFERROR(IF($A62="","",IF(SUMIFS(RAW_매출A!$J$2:$J$7000,RAW_매출A!$B$2:$B$7000,$A62,RAW_매출A!$A$2:$A$7000,EDATE($E62,T$1-1))=0,"",SUMIFS(RAW_매출A!$J$2:$J$7000,RAW_매출A!$B$2:$B$7000,$A62,RAW_매출A!$A$2:$A$7000,EDATE($E62,T$1-1))/(INDEX(요약_월별시즈널리티!$F$7:$F$18,MONTH(EDATE($E62,T$1-1)))/100))),"")</f>
        <v>5825447.5767540131</v>
      </c>
      <c r="U62" cm="1">
        <f t="array" ref="U62">IFERROR(IF($A62="","",IF(SUMIFS(RAW_매출A!$J$2:$J$7000,RAW_매출A!$B$2:$B$7000,$A62,RAW_매출A!$A$2:$A$7000,EDATE($E62,U$1-1))=0,"",SUMIFS(RAW_매출A!$J$2:$J$7000,RAW_매출A!$B$2:$B$7000,$A62,RAW_매출A!$A$2:$A$7000,EDATE($E62,U$1-1))/(INDEX(요약_월별시즈널리티!$F$7:$F$18,MONTH(EDATE($E62,U$1-1)))/100))),"")</f>
        <v>6075639.3231497807</v>
      </c>
      <c r="V62" cm="1">
        <f t="array" ref="V62">IFERROR(IF($A62="","",IF(SUMIFS(RAW_매출A!$J$2:$J$7000,RAW_매출A!$B$2:$B$7000,$A62,RAW_매출A!$A$2:$A$7000,EDATE($E62,V$1-1))=0,"",SUMIFS(RAW_매출A!$J$2:$J$7000,RAW_매출A!$B$2:$B$7000,$A62,RAW_매출A!$A$2:$A$7000,EDATE($E62,V$1-1))/(INDEX(요약_월별시즈널리티!$F$7:$F$18,MONTH(EDATE($E62,V$1-1)))/100))),"")</f>
        <v>5734979.4992842153</v>
      </c>
      <c r="W62" cm="1">
        <f t="array" ref="W62">IFERROR(IF($A62="","",IF(SUMIFS(RAW_매출A!$J$2:$J$7000,RAW_매출A!$B$2:$B$7000,$A62,RAW_매출A!$A$2:$A$7000,EDATE($E62,W$1-1))=0,"",SUMIFS(RAW_매출A!$J$2:$J$7000,RAW_매출A!$B$2:$B$7000,$A62,RAW_매출A!$A$2:$A$7000,EDATE($E62,W$1-1))/(INDEX(요약_월별시즈널리티!$F$7:$F$18,MONTH(EDATE($E62,W$1-1)))/100))),"")</f>
        <v>6094632.2396659516</v>
      </c>
      <c r="X62" cm="1">
        <f t="array" ref="X62">IFERROR(IF($A62="","",IF(SUMIFS(RAW_매출A!$J$2:$J$7000,RAW_매출A!$B$2:$B$7000,$A62,RAW_매출A!$A$2:$A$7000,EDATE($E62,X$1-1))=0,"",SUMIFS(RAW_매출A!$J$2:$J$7000,RAW_매출A!$B$2:$B$7000,$A62,RAW_매출A!$A$2:$A$7000,EDATE($E62,X$1-1))/(INDEX(요약_월별시즈널리티!$F$7:$F$18,MONTH(EDATE($E62,X$1-1)))/100))),"")</f>
        <v>5956616.9181229081</v>
      </c>
      <c r="Y62" cm="1">
        <f t="array" ref="Y62">IFERROR(IF($A62="","",IF(SUMIFS(RAW_매출A!$J$2:$J$7000,RAW_매출A!$B$2:$B$7000,$A62,RAW_매출A!$A$2:$A$7000,EDATE($E62,Y$1-1))=0,"",SUMIFS(RAW_매출A!$J$2:$J$7000,RAW_매출A!$B$2:$B$7000,$A62,RAW_매출A!$A$2:$A$7000,EDATE($E62,Y$1-1))/(INDEX(요약_월별시즈널리티!$F$7:$F$18,MONTH(EDATE($E62,Y$1-1)))/100))),"")</f>
        <v>6384233.6087503051</v>
      </c>
      <c r="Z62" cm="1">
        <f t="array" ref="Z62">IFERROR(IF($A62="","",IF(SUMIFS(RAW_매출A!$J$2:$J$7000,RAW_매출A!$B$2:$B$7000,$A62,RAW_매출A!$A$2:$A$7000,EDATE($E62,Z$1-1))=0,"",SUMIFS(RAW_매출A!$J$2:$J$7000,RAW_매출A!$B$2:$B$7000,$A62,RAW_매출A!$A$2:$A$7000,EDATE($E62,Z$1-1))/(INDEX(요약_월별시즈널리티!$F$7:$F$18,MONTH(EDATE($E62,Z$1-1)))/100))),"")</f>
        <v>5574584.1632414749</v>
      </c>
      <c r="AA62" cm="1">
        <f t="array" ref="AA62">IFERROR(IF($A62="","",IF(SUMIFS(RAW_매출A!$J$2:$J$7000,RAW_매출A!$B$2:$B$7000,$A62,RAW_매출A!$A$2:$A$7000,EDATE($E62,AA$1-1))=0,"",SUMIFS(RAW_매출A!$J$2:$J$7000,RAW_매출A!$B$2:$B$7000,$A62,RAW_매출A!$A$2:$A$7000,EDATE($E62,AA$1-1))/(INDEX(요약_월별시즈널리티!$F$7:$F$18,MONTH(EDATE($E62,AA$1-1)))/100))),"")</f>
        <v>5902445.3358493717</v>
      </c>
      <c r="AB62" cm="1">
        <f t="array" ref="AB62">IFERROR(IF($A62="","",IF(SUMIFS(RAW_매출A!$J$2:$J$7000,RAW_매출A!$B$2:$B$7000,$A62,RAW_매출A!$A$2:$A$7000,EDATE($E62,AB$1-1))=0,"",SUMIFS(RAW_매출A!$J$2:$J$7000,RAW_매출A!$B$2:$B$7000,$A62,RAW_매출A!$A$2:$A$7000,EDATE($E62,AB$1-1))/(INDEX(요약_월별시즈널리티!$F$7:$F$18,MONTH(EDATE($E62,AB$1-1)))/100))),"")</f>
        <v>5402973.8022889299</v>
      </c>
      <c r="AC62" cm="1">
        <f t="array" ref="AC62">IFERROR(IF($A62="","",IF(SUMIFS(RAW_매출A!$J$2:$J$7000,RAW_매출A!$B$2:$B$7000,$A62,RAW_매출A!$A$2:$A$7000,EDATE($E62,AC$1-1))=0,"",SUMIFS(RAW_매출A!$J$2:$J$7000,RAW_매출A!$B$2:$B$7000,$A62,RAW_매출A!$A$2:$A$7000,EDATE($E62,AC$1-1))/(INDEX(요약_월별시즈널리티!$F$7:$F$18,MONTH(EDATE($E62,AC$1-1)))/100))),"")</f>
        <v>5342905.9452122143</v>
      </c>
      <c r="AD62" cm="1">
        <f t="array" ref="AD62">IFERROR(IF($A62="","",IF(SUMIFS(RAW_매출A!$J$2:$J$7000,RAW_매출A!$B$2:$B$7000,$A62,RAW_매출A!$A$2:$A$7000,EDATE($E62,AD$1-1))=0,"",SUMIFS(RAW_매출A!$J$2:$J$7000,RAW_매출A!$B$2:$B$7000,$A62,RAW_매출A!$A$2:$A$7000,EDATE($E62,AD$1-1))/(INDEX(요약_월별시즈널리티!$F$7:$F$18,MONTH(EDATE($E62,AD$1-1)))/100))),"")</f>
        <v>5599120.5641750628</v>
      </c>
      <c r="AE62" cm="1">
        <f t="array" ref="AE62">IFERROR(IF($A62="","",IF(SUMIFS(RAW_매출A!$J$2:$J$7000,RAW_매출A!$B$2:$B$7000,$A62,RAW_매출A!$A$2:$A$7000,EDATE($E62,AE$1-1))=0,"",SUMIFS(RAW_매출A!$J$2:$J$7000,RAW_매출A!$B$2:$B$7000,$A62,RAW_매출A!$A$2:$A$7000,EDATE($E62,AE$1-1))/(INDEX(요약_월별시즈널리티!$F$7:$F$18,MONTH(EDATE($E62,AE$1-1)))/100))),"")</f>
        <v>4841196.5349892573</v>
      </c>
      <c r="AF62" cm="1">
        <f t="array" ref="AF62">IFERROR(IF($A62="","",IF(SUMIFS(RAW_매출A!$J$2:$J$7000,RAW_매출A!$B$2:$B$7000,$A62,RAW_매출A!$A$2:$A$7000,EDATE($E62,AF$1-1))=0,"",SUMIFS(RAW_매출A!$J$2:$J$7000,RAW_매출A!$B$2:$B$7000,$A62,RAW_매출A!$A$2:$A$7000,EDATE($E62,AF$1-1))/(INDEX(요약_월별시즈널리티!$F$7:$F$18,MONTH(EDATE($E62,AF$1-1)))/100))),"")</f>
        <v>5933061.9203999564</v>
      </c>
      <c r="AG62" cm="1">
        <f t="array" ref="AG62">IFERROR(IF($A62="","",IF(SUMIFS(RAW_매출A!$J$2:$J$7000,RAW_매출A!$B$2:$B$7000,$A62,RAW_매출A!$A$2:$A$7000,EDATE($E62,AG$1-1))=0,"",SUMIFS(RAW_매출A!$J$2:$J$7000,RAW_매출A!$B$2:$B$7000,$A62,RAW_매출A!$A$2:$A$7000,EDATE($E62,AG$1-1))/(INDEX(요약_월별시즈널리티!$F$7:$F$18,MONTH(EDATE($E62,AG$1-1)))/100))),"")</f>
        <v>5750260.4323076243</v>
      </c>
      <c r="AH62" cm="1">
        <f t="array" ref="AH62">IFERROR(IF($A62="","",IF(SUMIFS(RAW_매출A!$J$2:$J$7000,RAW_매출A!$B$2:$B$7000,$A62,RAW_매출A!$A$2:$A$7000,EDATE($E62,AH$1-1))=0,"",SUMIFS(RAW_매출A!$J$2:$J$7000,RAW_매출A!$B$2:$B$7000,$A62,RAW_매출A!$A$2:$A$7000,EDATE($E62,AH$1-1))/(INDEX(요약_월별시즈널리티!$F$7:$F$18,MONTH(EDATE($E62,AH$1-1)))/100))),"")</f>
        <v>6565559.9339529984</v>
      </c>
      <c r="AI62" cm="1">
        <f t="array" ref="AI62">IFERROR(IF($A62="","",IF(SUMIFS(RAW_매출A!$J$2:$J$7000,RAW_매출A!$B$2:$B$7000,$A62,RAW_매출A!$A$2:$A$7000,EDATE($E62,AI$1-1))=0,"",SUMIFS(RAW_매출A!$J$2:$J$7000,RAW_매출A!$B$2:$B$7000,$A62,RAW_매출A!$A$2:$A$7000,EDATE($E62,AI$1-1))/(INDEX(요약_월별시즈널리티!$F$7:$F$18,MONTH(EDATE($E62,AI$1-1)))/100))),"")</f>
        <v>6671109.6605207426</v>
      </c>
      <c r="AJ62" cm="1">
        <f t="array" ref="AJ62">IFERROR(IF($A62="","",IF(SUMIFS(RAW_매출A!$J$2:$J$7000,RAW_매출A!$B$2:$B$7000,$A62,RAW_매출A!$A$2:$A$7000,EDATE($E62,AJ$1-1))=0,"",SUMIFS(RAW_매출A!$J$2:$J$7000,RAW_매출A!$B$2:$B$7000,$A62,RAW_매출A!$A$2:$A$7000,EDATE($E62,AJ$1-1))/(INDEX(요약_월별시즈널리티!$F$7:$F$18,MONTH(EDATE($E62,AJ$1-1)))/100))),"")</f>
        <v>6430304.7005958259</v>
      </c>
      <c r="AK62" cm="1">
        <f t="array" ref="AK62">IFERROR(IF($A62="","",IF(SUMIFS(RAW_매출A!$J$2:$J$7000,RAW_매출A!$B$2:$B$7000,$A62,RAW_매출A!$A$2:$A$7000,EDATE($E62,AK$1-1))=0,"",SUMIFS(RAW_매출A!$J$2:$J$7000,RAW_매출A!$B$2:$B$7000,$A62,RAW_매출A!$A$2:$A$7000,EDATE($E62,AK$1-1))/(INDEX(요약_월별시즈널리티!$F$7:$F$18,MONTH(EDATE($E62,AK$1-1)))/100))),"")</f>
        <v>6250098.7754472755</v>
      </c>
      <c r="AL62" cm="1">
        <f t="array" ref="AL62">IFERROR(IF($A62="","",IF(SUMIFS(RAW_매출A!$J$2:$J$7000,RAW_매출A!$B$2:$B$7000,$A62,RAW_매출A!$A$2:$A$7000,EDATE($E62,AL$1-1))=0,"",SUMIFS(RAW_매출A!$J$2:$J$7000,RAW_매출A!$B$2:$B$7000,$A62,RAW_매출A!$A$2:$A$7000,EDATE($E62,AL$1-1))/(INDEX(요약_월별시즈널리티!$F$7:$F$18,MONTH(EDATE($E62,AL$1-1)))/100))),"")</f>
        <v>6952179.1576777399</v>
      </c>
      <c r="AM62" cm="1">
        <f t="array" ref="AM62">IFERROR(IF($A62="","",IF(SUMIFS(RAW_매출A!$J$2:$J$7000,RAW_매출A!$B$2:$B$7000,$A62,RAW_매출A!$A$2:$A$7000,EDATE($E62,AM$1-1))=0,"",SUMIFS(RAW_매출A!$J$2:$J$7000,RAW_매출A!$B$2:$B$7000,$A62,RAW_매출A!$A$2:$A$7000,EDATE($E62,AM$1-1))/(INDEX(요약_월별시즈널리티!$F$7:$F$18,MONTH(EDATE($E62,AM$1-1)))/100))),"")</f>
        <v>6983277.5354658328</v>
      </c>
      <c r="AN62" cm="1">
        <f t="array" ref="AN62">IFERROR(IF($A62="","",IF(SUMIFS(RAW_매출A!$J$2:$J$7000,RAW_매출A!$B$2:$B$7000,$A62,RAW_매출A!$A$2:$A$7000,EDATE($E62,AN$1-1))=0,"",SUMIFS(RAW_매출A!$J$2:$J$7000,RAW_매출A!$B$2:$B$7000,$A62,RAW_매출A!$A$2:$A$7000,EDATE($E62,AN$1-1))/(INDEX(요약_월별시즈널리티!$F$7:$F$18,MONTH(EDATE($E62,AN$1-1)))/100))),"")</f>
        <v>5845661.9750509802</v>
      </c>
      <c r="AO62" cm="1">
        <f t="array" ref="AO62">IFERROR(IF($A62="","",IF(SUMIFS(RAW_매출A!$J$2:$J$7000,RAW_매출A!$B$2:$B$7000,$A62,RAW_매출A!$A$2:$A$7000,EDATE($E62,AO$1-1))=0,"",SUMIFS(RAW_매출A!$J$2:$J$7000,RAW_매출A!$B$2:$B$7000,$A62,RAW_매출A!$A$2:$A$7000,EDATE($E62,AO$1-1))/(INDEX(요약_월별시즈널리티!$F$7:$F$18,MONTH(EDATE($E62,AO$1-1)))/100))),"")</f>
        <v>5825613.5246561496</v>
      </c>
      <c r="AP62" cm="1">
        <f t="array" ref="AP62">IFERROR(IF($A62="","",IF(SUMIFS(RAW_매출A!$J$2:$J$7000,RAW_매출A!$B$2:$B$7000,$A62,RAW_매출A!$A$2:$A$7000,EDATE($E62,AP$1-1))=0,"",SUMIFS(RAW_매출A!$J$2:$J$7000,RAW_매출A!$B$2:$B$7000,$A62,RAW_매출A!$A$2:$A$7000,EDATE($E62,AP$1-1))/(INDEX(요약_월별시즈널리티!$F$7:$F$18,MONTH(EDATE($E62,AP$1-1)))/100))),"")</f>
        <v>5631131.0054280339</v>
      </c>
      <c r="AQ62" cm="1">
        <f t="array" ref="AQ62">IFERROR(IF($A62="","",IF(SUMIFS(RAW_매출A!$J$2:$J$7000,RAW_매출A!$B$2:$B$7000,$A62,RAW_매출A!$A$2:$A$7000,EDATE($E62,AQ$1-1))=0,"",SUMIFS(RAW_매출A!$J$2:$J$7000,RAW_매출A!$B$2:$B$7000,$A62,RAW_매출A!$A$2:$A$7000,EDATE($E62,AQ$1-1))/(INDEX(요약_월별시즈널리티!$F$7:$F$18,MONTH(EDATE($E62,AQ$1-1)))/100))),"")</f>
        <v>6736908.5258871866</v>
      </c>
      <c r="AR62" cm="1">
        <f t="array" ref="AR62">IFERROR(IF($A62="","",IF(SUMIFS(RAW_매출A!$J$2:$J$7000,RAW_매출A!$B$2:$B$7000,$A62,RAW_매출A!$A$2:$A$7000,EDATE($E62,AR$1-1))=0,"",SUMIFS(RAW_매출A!$J$2:$J$7000,RAW_매출A!$B$2:$B$7000,$A62,RAW_매출A!$A$2:$A$7000,EDATE($E62,AR$1-1))/(INDEX(요약_월별시즈널리티!$F$7:$F$18,MONTH(EDATE($E62,AR$1-1)))/100))),"")</f>
        <v>6147041.9585777791</v>
      </c>
      <c r="AS62" cm="1">
        <f t="array" ref="AS62">IFERROR(IF($A62="","",IF(SUMIFS(RAW_매출A!$J$2:$J$7000,RAW_매출A!$B$2:$B$7000,$A62,RAW_매출A!$A$2:$A$7000,EDATE($E62,AS$1-1))=0,"",SUMIFS(RAW_매출A!$J$2:$J$7000,RAW_매출A!$B$2:$B$7000,$A62,RAW_매출A!$A$2:$A$7000,EDATE($E62,AS$1-1))/(INDEX(요약_월별시즈널리티!$F$7:$F$18,MONTH(EDATE($E62,AS$1-1)))/100))),"")</f>
        <v>5990457.4482704559</v>
      </c>
      <c r="AT62" cm="1">
        <f t="array" ref="AT62">IFERROR(IF($A62="","",IF(SUMIFS(RAW_매출A!$J$2:$J$7000,RAW_매출A!$B$2:$B$7000,$A62,RAW_매출A!$A$2:$A$7000,EDATE($E62,AT$1-1))=0,"",SUMIFS(RAW_매출A!$J$2:$J$7000,RAW_매출A!$B$2:$B$7000,$A62,RAW_매출A!$A$2:$A$7000,EDATE($E62,AT$1-1))/(INDEX(요약_월별시즈널리티!$F$7:$F$18,MONTH(EDATE($E62,AT$1-1)))/100))),"")</f>
        <v>7501072.443428101</v>
      </c>
      <c r="AU62" cm="1">
        <f t="array" ref="AU62">IFERROR(IF($A62="","",IF(SUMIFS(RAW_매출A!$J$2:$J$7000,RAW_매출A!$B$2:$B$7000,$A62,RAW_매출A!$A$2:$A$7000,EDATE($E62,AU$1-1))=0,"",SUMIFS(RAW_매출A!$J$2:$J$7000,RAW_매출A!$B$2:$B$7000,$A62,RAW_매출A!$A$2:$A$7000,EDATE($E62,AU$1-1))/(INDEX(요약_월별시즈널리티!$F$7:$F$18,MONTH(EDATE($E62,AU$1-1)))/100))),"")</f>
        <v>7353474.3211600371</v>
      </c>
      <c r="AV62" cm="1">
        <f t="array" ref="AV62">IFERROR(IF($A62="","",IF(SUMIFS(RAW_매출A!$J$2:$J$7000,RAW_매출A!$B$2:$B$7000,$A62,RAW_매출A!$A$2:$A$7000,EDATE($E62,AV$1-1))=0,"",SUMIFS(RAW_매출A!$J$2:$J$7000,RAW_매출A!$B$2:$B$7000,$A62,RAW_매출A!$A$2:$A$7000,EDATE($E62,AV$1-1))/(INDEX(요약_월별시즈널리티!$F$7:$F$18,MONTH(EDATE($E62,AV$1-1)))/100))),"")</f>
        <v>7310654.5094477618</v>
      </c>
      <c r="AW62" cm="1">
        <f t="array" ref="AW62">IFERROR(IF($A62="","",IF(SUMIFS(RAW_매출A!$J$2:$J$7000,RAW_매출A!$B$2:$B$7000,$A62,RAW_매출A!$A$2:$A$7000,EDATE($E62,AW$1-1))=0,"",SUMIFS(RAW_매출A!$J$2:$J$7000,RAW_매출A!$B$2:$B$7000,$A62,RAW_매출A!$A$2:$A$7000,EDATE($E62,AW$1-1))/(INDEX(요약_월별시즈널리티!$F$7:$F$18,MONTH(EDATE($E62,AW$1-1)))/100))),"")</f>
        <v>8112007.1529881107</v>
      </c>
      <c r="AX62" cm="1">
        <f t="array" ref="AX62">IFERROR(IF($A62="","",IF(SUMIFS(RAW_매출A!$J$2:$J$7000,RAW_매출A!$B$2:$B$7000,$A62,RAW_매출A!$A$2:$A$7000,EDATE($E62,AX$1-1))=0,"",SUMIFS(RAW_매출A!$J$2:$J$7000,RAW_매출A!$B$2:$B$7000,$A62,RAW_매출A!$A$2:$A$7000,EDATE($E62,AX$1-1))/(INDEX(요약_월별시즈널리티!$F$7:$F$18,MONTH(EDATE($E62,AX$1-1)))/100))),"")</f>
        <v>8167730.9498721994</v>
      </c>
      <c r="AY62" cm="1">
        <f t="array" ref="AY62">IFERROR(IF($A62="","",IF(SUMIFS(RAW_매출A!$J$2:$J$7000,RAW_매출A!$B$2:$B$7000,$A62,RAW_매출A!$A$2:$A$7000,EDATE($E62,AY$1-1))=0,"",SUMIFS(RAW_매출A!$J$2:$J$7000,RAW_매출A!$B$2:$B$7000,$A62,RAW_매출A!$A$2:$A$7000,EDATE($E62,AY$1-1))/(INDEX(요약_월별시즈널리티!$F$7:$F$18,MONTH(EDATE($E62,AY$1-1)))/100))),"")</f>
        <v>6904890.3730675736</v>
      </c>
      <c r="AZ62" t="str" cm="1">
        <f t="array" ref="AZ62">IFERROR(IF($A62="","",IF(SUMIFS(RAW_매출A!$J$2:$J$7000,RAW_매출A!$B$2:$B$7000,$A62,RAW_매출A!$A$2:$A$7000,EDATE($E62,AZ$1-1))=0,"",SUMIFS(RAW_매출A!$J$2:$J$7000,RAW_매출A!$B$2:$B$7000,$A62,RAW_매출A!$A$2:$A$7000,EDATE($E62,AZ$1-1))/(INDEX(요약_월별시즈널리티!$F$7:$F$18,MONTH(EDATE($E62,AZ$1-1)))/100))),"")</f>
        <v/>
      </c>
      <c r="BA62" t="str" cm="1">
        <f t="array" ref="BA62">IFERROR(IF($A62="","",IF(SUMIFS(RAW_매출A!$J$2:$J$7000,RAW_매출A!$B$2:$B$7000,$A62,RAW_매출A!$A$2:$A$7000,EDATE($E62,BA$1-1))=0,"",SUMIFS(RAW_매출A!$J$2:$J$7000,RAW_매출A!$B$2:$B$7000,$A62,RAW_매출A!$A$2:$A$7000,EDATE($E62,BA$1-1))/(INDEX(요약_월별시즈널리티!$F$7:$F$18,MONTH(EDATE($E62,BA$1-1)))/100))),"")</f>
        <v/>
      </c>
      <c r="BB62" t="str" cm="1">
        <f t="array" ref="BB62">IFERROR(IF($A62="","",IF(SUMIFS(RAW_매출A!$J$2:$J$7000,RAW_매출A!$B$2:$B$7000,$A62,RAW_매출A!$A$2:$A$7000,EDATE($E62,BB$1-1))=0,"",SUMIFS(RAW_매출A!$J$2:$J$7000,RAW_매출A!$B$2:$B$7000,$A62,RAW_매출A!$A$2:$A$7000,EDATE($E62,BB$1-1))/(INDEX(요약_월별시즈널리티!$F$7:$F$18,MONTH(EDATE($E62,BB$1-1)))/100))),"")</f>
        <v/>
      </c>
      <c r="BC62" t="str" cm="1">
        <f t="array" ref="BC62">IFERROR(IF($A62="","",IF(SUMIFS(RAW_매출A!$J$2:$J$7000,RAW_매출A!$B$2:$B$7000,$A62,RAW_매출A!$A$2:$A$7000,EDATE($E62,BC$1-1))=0,"",SUMIFS(RAW_매출A!$J$2:$J$7000,RAW_매출A!$B$2:$B$7000,$A62,RAW_매출A!$A$2:$A$7000,EDATE($E62,BC$1-1))/(INDEX(요약_월별시즈널리티!$F$7:$F$18,MONTH(EDATE($E62,BC$1-1)))/100))),"")</f>
        <v/>
      </c>
      <c r="BD62" t="str" cm="1">
        <f t="array" ref="BD62">IFERROR(IF($A62="","",IF(SUMIFS(RAW_매출A!$J$2:$J$7000,RAW_매출A!$B$2:$B$7000,$A62,RAW_매출A!$A$2:$A$7000,EDATE($E62,BD$1-1))=0,"",SUMIFS(RAW_매출A!$J$2:$J$7000,RAW_매출A!$B$2:$B$7000,$A62,RAW_매출A!$A$2:$A$7000,EDATE($E62,BD$1-1))/(INDEX(요약_월별시즈널리티!$F$7:$F$18,MONTH(EDATE($E62,BD$1-1)))/100))),"")</f>
        <v/>
      </c>
      <c r="BE62" t="str" cm="1">
        <f t="array" ref="BE62">IFERROR(IF($A62="","",IF(SUMIFS(RAW_매출A!$J$2:$J$7000,RAW_매출A!$B$2:$B$7000,$A62,RAW_매출A!$A$2:$A$7000,EDATE($E62,BE$1-1))=0,"",SUMIFS(RAW_매출A!$J$2:$J$7000,RAW_매출A!$B$2:$B$7000,$A62,RAW_매출A!$A$2:$A$7000,EDATE($E62,BE$1-1))/(INDEX(요약_월별시즈널리티!$F$7:$F$18,MONTH(EDATE($E62,BE$1-1)))/100))),"")</f>
        <v/>
      </c>
      <c r="BF62" t="str" cm="1">
        <f t="array" ref="BF62">IFERROR(IF($A62="","",IF(SUMIFS(RAW_매출A!$J$2:$J$7000,RAW_매출A!$B$2:$B$7000,$A62,RAW_매출A!$A$2:$A$7000,EDATE($E62,BF$1-1))=0,"",SUMIFS(RAW_매출A!$J$2:$J$7000,RAW_매출A!$B$2:$B$7000,$A62,RAW_매출A!$A$2:$A$7000,EDATE($E62,BF$1-1))/(INDEX(요약_월별시즈널리티!$F$7:$F$18,MONTH(EDATE($E62,BF$1-1)))/100))),"")</f>
        <v/>
      </c>
      <c r="BG62" t="str" cm="1">
        <f t="array" ref="BG62">IFERROR(IF($A62="","",IF(SUMIFS(RAW_매출A!$J$2:$J$7000,RAW_매출A!$B$2:$B$7000,$A62,RAW_매출A!$A$2:$A$7000,EDATE($E62,BG$1-1))=0,"",SUMIFS(RAW_매출A!$J$2:$J$7000,RAW_매출A!$B$2:$B$7000,$A62,RAW_매출A!$A$2:$A$7000,EDATE($E62,BG$1-1))/(INDEX(요약_월별시즈널리티!$F$7:$F$18,MONTH(EDATE($E62,BG$1-1)))/100))),"")</f>
        <v/>
      </c>
      <c r="BH62" t="str" cm="1">
        <f t="array" ref="BH62">IFERROR(IF($A62="","",IF(SUMIFS(RAW_매출A!$J$2:$J$7000,RAW_매출A!$B$2:$B$7000,$A62,RAW_매출A!$A$2:$A$7000,EDATE($E62,BH$1-1))=0,"",SUMIFS(RAW_매출A!$J$2:$J$7000,RAW_매출A!$B$2:$B$7000,$A62,RAW_매출A!$A$2:$A$7000,EDATE($E62,BH$1-1))/(INDEX(요약_월별시즈널리티!$F$7:$F$18,MONTH(EDATE($E62,BH$1-1)))/100))),"")</f>
        <v/>
      </c>
      <c r="BI62" t="str" cm="1">
        <f t="array" ref="BI62">IFERROR(IF($A62="","",IF(SUMIFS(RAW_매출A!$J$2:$J$7000,RAW_매출A!$B$2:$B$7000,$A62,RAW_매출A!$A$2:$A$7000,EDATE($E62,BI$1-1))=0,"",SUMIFS(RAW_매출A!$J$2:$J$7000,RAW_매출A!$B$2:$B$7000,$A62,RAW_매출A!$A$2:$A$7000,EDATE($E62,BI$1-1))/(INDEX(요약_월별시즈널리티!$F$7:$F$18,MONTH(EDATE($E62,BI$1-1)))/100))),"")</f>
        <v/>
      </c>
      <c r="BJ62" t="str" cm="1">
        <f t="array" ref="BJ62">IFERROR(IF($A62="","",IF(SUMIFS(RAW_매출A!$J$2:$J$7000,RAW_매출A!$B$2:$B$7000,$A62,RAW_매출A!$A$2:$A$7000,EDATE($E62,BJ$1-1))=0,"",SUMIFS(RAW_매출A!$J$2:$J$7000,RAW_매출A!$B$2:$B$7000,$A62,RAW_매출A!$A$2:$A$7000,EDATE($E62,BJ$1-1))/(INDEX(요약_월별시즈널리티!$F$7:$F$18,MONTH(EDATE($E62,BJ$1-1)))/100))),"")</f>
        <v/>
      </c>
      <c r="BK62" t="str" cm="1">
        <f t="array" ref="BK62">IFERROR(IF($A62="","",IF(SUMIFS(RAW_매출A!$J$2:$J$7000,RAW_매출A!$B$2:$B$7000,$A62,RAW_매출A!$A$2:$A$7000,EDATE($E62,BK$1-1))=0,"",SUMIFS(RAW_매출A!$J$2:$J$7000,RAW_매출A!$B$2:$B$7000,$A62,RAW_매출A!$A$2:$A$7000,EDATE($E62,BK$1-1))/(INDEX(요약_월별시즈널리티!$F$7:$F$18,MONTH(EDATE($E62,BK$1-1)))/100))),"")</f>
        <v/>
      </c>
      <c r="BL62" t="str" cm="1">
        <f t="array" ref="BL62">IFERROR(IF($A62="","",IF(SUMIFS(RAW_매출A!$J$2:$J$7000,RAW_매출A!$B$2:$B$7000,$A62,RAW_매출A!$A$2:$A$7000,EDATE($E62,BL$1-1))=0,"",SUMIFS(RAW_매출A!$J$2:$J$7000,RAW_매출A!$B$2:$B$7000,$A62,RAW_매출A!$A$2:$A$7000,EDATE($E62,BL$1-1))/(INDEX(요약_월별시즈널리티!$F$7:$F$18,MONTH(EDATE($E62,BL$1-1)))/100))),"")</f>
        <v/>
      </c>
      <c r="BM62" t="str" cm="1">
        <f t="array" ref="BM62">IFERROR(IF($A62="","",IF(SUMIFS(RAW_매출A!$J$2:$J$7000,RAW_매출A!$B$2:$B$7000,$A62,RAW_매출A!$A$2:$A$7000,EDATE($E62,BM$1-1))=0,"",SUMIFS(RAW_매출A!$J$2:$J$7000,RAW_매출A!$B$2:$B$7000,$A62,RAW_매출A!$A$2:$A$7000,EDATE($E62,BM$1-1))/(INDEX(요약_월별시즈널리티!$F$7:$F$18,MONTH(EDATE($E62,BM$1-1)))/100))),"")</f>
        <v/>
      </c>
      <c r="BN62" t="str" cm="1">
        <f t="array" ref="BN62">IFERROR(IF($A62="","",IF(SUMIFS(RAW_매출A!$J$2:$J$7000,RAW_매출A!$B$2:$B$7000,$A62,RAW_매출A!$A$2:$A$7000,EDATE($E62,BN$1-1))=0,"",SUMIFS(RAW_매출A!$J$2:$J$7000,RAW_매출A!$B$2:$B$7000,$A62,RAW_매출A!$A$2:$A$7000,EDATE($E62,BN$1-1))/(INDEX(요약_월별시즈널리티!$F$7:$F$18,MONTH(EDATE($E62,BN$1-1)))/100))),"")</f>
        <v/>
      </c>
    </row>
    <row r="63" spans="1:66" x14ac:dyDescent="0.3">
      <c r="A63" t="str">
        <f>세팅!A64</f>
        <v>(1052) #길병원사거리점</v>
      </c>
      <c r="B63" t="str">
        <f>세팅!B64</f>
        <v>150-0</v>
      </c>
      <c r="C63">
        <f t="shared" si="0"/>
        <v>0</v>
      </c>
      <c r="D63" t="str">
        <f t="shared" si="1"/>
        <v>0</v>
      </c>
      <c r="E63" s="1">
        <f>세팅!D64</f>
        <v>44866</v>
      </c>
      <c r="F63">
        <f t="shared" si="2"/>
        <v>4500538.670607253</v>
      </c>
      <c r="G63" cm="1">
        <f t="array" ref="G63">IFERROR(IF($A63="","",IF(SUMIFS(RAW_매출A!$J$2:$J$7000,RAW_매출A!$B$2:$B$7000,$A63,RAW_매출A!$A$2:$A$7000,EDATE($E63,G$1-1))=0,"",SUMIFS(RAW_매출A!$J$2:$J$7000,RAW_매출A!$B$2:$B$7000,$A63,RAW_매출A!$A$2:$A$7000,EDATE($E63,G$1-1))/(INDEX(요약_월별시즈널리티!$F$7:$F$18,MONTH(EDATE($E63,G$1-1)))/100))),"")</f>
        <v>3048163.7972802059</v>
      </c>
      <c r="H63" cm="1">
        <f t="array" ref="H63">IFERROR(IF($A63="","",IF(SUMIFS(RAW_매출A!$J$2:$J$7000,RAW_매출A!$B$2:$B$7000,$A63,RAW_매출A!$A$2:$A$7000,EDATE($E63,H$1-1))=0,"",SUMIFS(RAW_매출A!$J$2:$J$7000,RAW_매출A!$B$2:$B$7000,$A63,RAW_매출A!$A$2:$A$7000,EDATE($E63,H$1-1))/(INDEX(요약_월별시즈널리티!$F$7:$F$18,MONTH(EDATE($E63,H$1-1)))/100))),"")</f>
        <v>3826681.0498787686</v>
      </c>
      <c r="I63" cm="1">
        <f t="array" ref="I63">IFERROR(IF($A63="","",IF(SUMIFS(RAW_매출A!$J$2:$J$7000,RAW_매출A!$B$2:$B$7000,$A63,RAW_매출A!$A$2:$A$7000,EDATE($E63,I$1-1))=0,"",SUMIFS(RAW_매출A!$J$2:$J$7000,RAW_매출A!$B$2:$B$7000,$A63,RAW_매출A!$A$2:$A$7000,EDATE($E63,I$1-1))/(INDEX(요약_월별시즈널리티!$F$7:$F$18,MONTH(EDATE($E63,I$1-1)))/100))),"")</f>
        <v>4624832.8615431925</v>
      </c>
      <c r="J63" s="28" cm="1">
        <f t="array" ref="J63">IFERROR(IF($A63="","",IF(SUMIFS(RAW_매출A!$J$2:$J$7000,RAW_매출A!$B$2:$B$7000,$A63,RAW_매출A!$A$2:$A$7000,EDATE($E63,J$1-1))=0,"",SUMIFS(RAW_매출A!$J$2:$J$7000,RAW_매출A!$B$2:$B$7000,$A63,RAW_매출A!$A$2:$A$7000,EDATE($E63,J$1-1))/(INDEX(요약_월별시즈널리티!$F$7:$F$18,MONTH(EDATE($E63,J$1-1)))/100))),"")</f>
        <v>4579548.9699516203</v>
      </c>
      <c r="K63" s="28" cm="1">
        <f t="array" ref="K63">IFERROR(IF($A63="","",IF(SUMIFS(RAW_매출A!$J$2:$J$7000,RAW_매출A!$B$2:$B$7000,$A63,RAW_매출A!$A$2:$A$7000,EDATE($E63,K$1-1))=0,"",SUMIFS(RAW_매출A!$J$2:$J$7000,RAW_매출A!$B$2:$B$7000,$A63,RAW_매출A!$A$2:$A$7000,EDATE($E63,K$1-1))/(INDEX(요약_월별시즈널리티!$F$7:$F$18,MONTH(EDATE($E63,K$1-1)))/100))),"")</f>
        <v>4147816.8269071556</v>
      </c>
      <c r="L63" s="28" cm="1">
        <f t="array" ref="L63">IFERROR(IF($A63="","",IF(SUMIFS(RAW_매출A!$J$2:$J$7000,RAW_매출A!$B$2:$B$7000,$A63,RAW_매출A!$A$2:$A$7000,EDATE($E63,L$1-1))=0,"",SUMIFS(RAW_매출A!$J$2:$J$7000,RAW_매출A!$B$2:$B$7000,$A63,RAW_매출A!$A$2:$A$7000,EDATE($E63,L$1-1))/(INDEX(요약_월별시즈널리티!$F$7:$F$18,MONTH(EDATE($E63,L$1-1)))/100))),"")</f>
        <v>4821247.7745854901</v>
      </c>
      <c r="M63" s="28" cm="1">
        <f t="array" ref="M63">IFERROR(IF($A63="","",IF(SUMIFS(RAW_매출A!$J$2:$J$7000,RAW_매출A!$B$2:$B$7000,$A63,RAW_매출A!$A$2:$A$7000,EDATE($E63,M$1-1))=0,"",SUMIFS(RAW_매출A!$J$2:$J$7000,RAW_매출A!$B$2:$B$7000,$A63,RAW_매출A!$A$2:$A$7000,EDATE($E63,M$1-1))/(INDEX(요약_월별시즈널리티!$F$7:$F$18,MONTH(EDATE($E63,M$1-1)))/100))),"")</f>
        <v>4410300.8130354332</v>
      </c>
      <c r="N63" s="28" cm="1">
        <f t="array" ref="N63">IFERROR(IF($A63="","",IF(SUMIFS(RAW_매출A!$J$2:$J$7000,RAW_매출A!$B$2:$B$7000,$A63,RAW_매출A!$A$2:$A$7000,EDATE($E63,N$1-1))=0,"",SUMIFS(RAW_매출A!$J$2:$J$7000,RAW_매출A!$B$2:$B$7000,$A63,RAW_매출A!$A$2:$A$7000,EDATE($E63,N$1-1))/(INDEX(요약_월별시즈널리티!$F$7:$F$18,MONTH(EDATE($E63,N$1-1)))/100))),"")</f>
        <v>4433539.7672690572</v>
      </c>
      <c r="O63" s="28" cm="1">
        <f t="array" ref="O63">IFERROR(IF($A63="","",IF(SUMIFS(RAW_매출A!$J$2:$J$7000,RAW_매출A!$B$2:$B$7000,$A63,RAW_매출A!$A$2:$A$7000,EDATE($E63,O$1-1))=0,"",SUMIFS(RAW_매출A!$J$2:$J$7000,RAW_매출A!$B$2:$B$7000,$A63,RAW_매출A!$A$2:$A$7000,EDATE($E63,O$1-1))/(INDEX(요약_월별시즈널리티!$F$7:$F$18,MONTH(EDATE($E63,O$1-1)))/100))),"")</f>
        <v>4610777.8718947629</v>
      </c>
      <c r="P63" cm="1">
        <f t="array" ref="P63">IFERROR(IF($A63="","",IF(SUMIFS(RAW_매출A!$J$2:$J$7000,RAW_매출A!$B$2:$B$7000,$A63,RAW_매출A!$A$2:$A$7000,EDATE($E63,P$1-1))=0,"",SUMIFS(RAW_매출A!$J$2:$J$7000,RAW_매출A!$B$2:$B$7000,$A63,RAW_매출A!$A$2:$A$7000,EDATE($E63,P$1-1))/(INDEX(요약_월별시즈널리티!$F$7:$F$18,MONTH(EDATE($E63,P$1-1)))/100))),"")</f>
        <v>3719429.5703833988</v>
      </c>
      <c r="Q63" cm="1">
        <f t="array" ref="Q63">IFERROR(IF($A63="","",IF(SUMIFS(RAW_매출A!$J$2:$J$7000,RAW_매출A!$B$2:$B$7000,$A63,RAW_매출A!$A$2:$A$7000,EDATE($E63,Q$1-1))=0,"",SUMIFS(RAW_매출A!$J$2:$J$7000,RAW_매출A!$B$2:$B$7000,$A63,RAW_매출A!$A$2:$A$7000,EDATE($E63,Q$1-1))/(INDEX(요약_월별시즈널리티!$F$7:$F$18,MONTH(EDATE($E63,Q$1-1)))/100))),"")</f>
        <v>5185891.236124997</v>
      </c>
      <c r="R63" cm="1">
        <f t="array" ref="R63">IFERROR(IF($A63="","",IF(SUMIFS(RAW_매출A!$J$2:$J$7000,RAW_매출A!$B$2:$B$7000,$A63,RAW_매출A!$A$2:$A$7000,EDATE($E63,R$1-1))=0,"",SUMIFS(RAW_매출A!$J$2:$J$7000,RAW_매출A!$B$2:$B$7000,$A63,RAW_매출A!$A$2:$A$7000,EDATE($E63,R$1-1))/(INDEX(요약_월별시즈널리티!$F$7:$F$18,MONTH(EDATE($E63,R$1-1)))/100))),"")</f>
        <v>4646239.2694491046</v>
      </c>
      <c r="S63" cm="1">
        <f t="array" ref="S63">IFERROR(IF($A63="","",IF(SUMIFS(RAW_매출A!$J$2:$J$7000,RAW_매출A!$B$2:$B$7000,$A63,RAW_매출A!$A$2:$A$7000,EDATE($E63,S$1-1))=0,"",SUMIFS(RAW_매출A!$J$2:$J$7000,RAW_매출A!$B$2:$B$7000,$A63,RAW_매출A!$A$2:$A$7000,EDATE($E63,S$1-1))/(INDEX(요약_월별시즈널리티!$F$7:$F$18,MONTH(EDATE($E63,S$1-1)))/100))),"")</f>
        <v>5072973.2006463287</v>
      </c>
      <c r="T63" cm="1">
        <f t="array" ref="T63">IFERROR(IF($A63="","",IF(SUMIFS(RAW_매출A!$J$2:$J$7000,RAW_매출A!$B$2:$B$7000,$A63,RAW_매출A!$A$2:$A$7000,EDATE($E63,T$1-1))=0,"",SUMIFS(RAW_매출A!$J$2:$J$7000,RAW_매출A!$B$2:$B$7000,$A63,RAW_매출A!$A$2:$A$7000,EDATE($E63,T$1-1))/(INDEX(요약_월별시즈널리티!$F$7:$F$18,MONTH(EDATE($E63,T$1-1)))/100))),"")</f>
        <v>4883925.3449187158</v>
      </c>
      <c r="U63" cm="1">
        <f t="array" ref="U63">IFERROR(IF($A63="","",IF(SUMIFS(RAW_매출A!$J$2:$J$7000,RAW_매출A!$B$2:$B$7000,$A63,RAW_매출A!$A$2:$A$7000,EDATE($E63,U$1-1))=0,"",SUMIFS(RAW_매출A!$J$2:$J$7000,RAW_매출A!$B$2:$B$7000,$A63,RAW_매출A!$A$2:$A$7000,EDATE($E63,U$1-1))/(INDEX(요약_월별시즈널리티!$F$7:$F$18,MONTH(EDATE($E63,U$1-1)))/100))),"")</f>
        <v>5298234.8910267977</v>
      </c>
      <c r="V63" cm="1">
        <f t="array" ref="V63">IFERROR(IF($A63="","",IF(SUMIFS(RAW_매출A!$J$2:$J$7000,RAW_매출A!$B$2:$B$7000,$A63,RAW_매출A!$A$2:$A$7000,EDATE($E63,V$1-1))=0,"",SUMIFS(RAW_매출A!$J$2:$J$7000,RAW_매출A!$B$2:$B$7000,$A63,RAW_매출A!$A$2:$A$7000,EDATE($E63,V$1-1))/(INDEX(요약_월별시즈널리티!$F$7:$F$18,MONTH(EDATE($E63,V$1-1)))/100))),"")</f>
        <v>6031598.1886883536</v>
      </c>
      <c r="W63" cm="1">
        <f t="array" ref="W63">IFERROR(IF($A63="","",IF(SUMIFS(RAW_매출A!$J$2:$J$7000,RAW_매출A!$B$2:$B$7000,$A63,RAW_매출A!$A$2:$A$7000,EDATE($E63,W$1-1))=0,"",SUMIFS(RAW_매출A!$J$2:$J$7000,RAW_매출A!$B$2:$B$7000,$A63,RAW_매출A!$A$2:$A$7000,EDATE($E63,W$1-1))/(INDEX(요약_월별시즈널리티!$F$7:$F$18,MONTH(EDATE($E63,W$1-1)))/100))),"")</f>
        <v>5687155.4721590402</v>
      </c>
      <c r="X63" cm="1">
        <f t="array" ref="X63">IFERROR(IF($A63="","",IF(SUMIFS(RAW_매출A!$J$2:$J$7000,RAW_매출A!$B$2:$B$7000,$A63,RAW_매출A!$A$2:$A$7000,EDATE($E63,X$1-1))=0,"",SUMIFS(RAW_매출A!$J$2:$J$7000,RAW_매출A!$B$2:$B$7000,$A63,RAW_매출A!$A$2:$A$7000,EDATE($E63,X$1-1))/(INDEX(요약_월별시즈널리티!$F$7:$F$18,MONTH(EDATE($E63,X$1-1)))/100))),"")</f>
        <v>5290108.2916432451</v>
      </c>
      <c r="Y63" cm="1">
        <f t="array" ref="Y63">IFERROR(IF($A63="","",IF(SUMIFS(RAW_매출A!$J$2:$J$7000,RAW_매출A!$B$2:$B$7000,$A63,RAW_매출A!$A$2:$A$7000,EDATE($E63,Y$1-1))=0,"",SUMIFS(RAW_매출A!$J$2:$J$7000,RAW_매출A!$B$2:$B$7000,$A63,RAW_매출A!$A$2:$A$7000,EDATE($E63,Y$1-1))/(INDEX(요약_월별시즈널리티!$F$7:$F$18,MONTH(EDATE($E63,Y$1-1)))/100))),"")</f>
        <v>5467178.580497507</v>
      </c>
      <c r="Z63" cm="1">
        <f t="array" ref="Z63">IFERROR(IF($A63="","",IF(SUMIFS(RAW_매출A!$J$2:$J$7000,RAW_매출A!$B$2:$B$7000,$A63,RAW_매출A!$A$2:$A$7000,EDATE($E63,Z$1-1))=0,"",SUMIFS(RAW_매출A!$J$2:$J$7000,RAW_매출A!$B$2:$B$7000,$A63,RAW_매출A!$A$2:$A$7000,EDATE($E63,Z$1-1))/(INDEX(요약_월별시즈널리티!$F$7:$F$18,MONTH(EDATE($E63,Z$1-1)))/100))),"")</f>
        <v>5627637.8654383961</v>
      </c>
      <c r="AA63" cm="1">
        <f t="array" ref="AA63">IFERROR(IF($A63="","",IF(SUMIFS(RAW_매출A!$J$2:$J$7000,RAW_매출A!$B$2:$B$7000,$A63,RAW_매출A!$A$2:$A$7000,EDATE($E63,AA$1-1))=0,"",SUMIFS(RAW_매출A!$J$2:$J$7000,RAW_매출A!$B$2:$B$7000,$A63,RAW_매출A!$A$2:$A$7000,EDATE($E63,AA$1-1))/(INDEX(요약_월별시즈널리티!$F$7:$F$18,MONTH(EDATE($E63,AA$1-1)))/100))),"")</f>
        <v>5607781.5652549546</v>
      </c>
      <c r="AB63" cm="1">
        <f t="array" ref="AB63">IFERROR(IF($A63="","",IF(SUMIFS(RAW_매출A!$J$2:$J$7000,RAW_매출A!$B$2:$B$7000,$A63,RAW_매출A!$A$2:$A$7000,EDATE($E63,AB$1-1))=0,"",SUMIFS(RAW_매출A!$J$2:$J$7000,RAW_매출A!$B$2:$B$7000,$A63,RAW_매출A!$A$2:$A$7000,EDATE($E63,AB$1-1))/(INDEX(요약_월별시즈널리티!$F$7:$F$18,MONTH(EDATE($E63,AB$1-1)))/100))),"")</f>
        <v>5181673.4996279227</v>
      </c>
      <c r="AC63" cm="1">
        <f t="array" ref="AC63">IFERROR(IF($A63="","",IF(SUMIFS(RAW_매출A!$J$2:$J$7000,RAW_매출A!$B$2:$B$7000,$A63,RAW_매출A!$A$2:$A$7000,EDATE($E63,AC$1-1))=0,"",SUMIFS(RAW_매출A!$J$2:$J$7000,RAW_매출A!$B$2:$B$7000,$A63,RAW_매출A!$A$2:$A$7000,EDATE($E63,AC$1-1))/(INDEX(요약_월별시즈널리티!$F$7:$F$18,MONTH(EDATE($E63,AC$1-1)))/100))),"")</f>
        <v>5025789.0915742507</v>
      </c>
      <c r="AD63" cm="1">
        <f t="array" ref="AD63">IFERROR(IF($A63="","",IF(SUMIFS(RAW_매출A!$J$2:$J$7000,RAW_매출A!$B$2:$B$7000,$A63,RAW_매출A!$A$2:$A$7000,EDATE($E63,AD$1-1))=0,"",SUMIFS(RAW_매출A!$J$2:$J$7000,RAW_매출A!$B$2:$B$7000,$A63,RAW_매출A!$A$2:$A$7000,EDATE($E63,AD$1-1))/(INDEX(요약_월별시즈널리티!$F$7:$F$18,MONTH(EDATE($E63,AD$1-1)))/100))),"")</f>
        <v>4418806.4281706791</v>
      </c>
      <c r="AE63" cm="1">
        <f t="array" ref="AE63">IFERROR(IF($A63="","",IF(SUMIFS(RAW_매출A!$J$2:$J$7000,RAW_매출A!$B$2:$B$7000,$A63,RAW_매출A!$A$2:$A$7000,EDATE($E63,AE$1-1))=0,"",SUMIFS(RAW_매출A!$J$2:$J$7000,RAW_매출A!$B$2:$B$7000,$A63,RAW_매출A!$A$2:$A$7000,EDATE($E63,AE$1-1))/(INDEX(요약_월별시즈널리티!$F$7:$F$18,MONTH(EDATE($E63,AE$1-1)))/100))),"")</f>
        <v>5313001.9803421628</v>
      </c>
      <c r="AF63" cm="1">
        <f t="array" ref="AF63">IFERROR(IF($A63="","",IF(SUMIFS(RAW_매출A!$J$2:$J$7000,RAW_매출A!$B$2:$B$7000,$A63,RAW_매출A!$A$2:$A$7000,EDATE($E63,AF$1-1))=0,"",SUMIFS(RAW_매출A!$J$2:$J$7000,RAW_매출A!$B$2:$B$7000,$A63,RAW_매출A!$A$2:$A$7000,EDATE($E63,AF$1-1))/(INDEX(요약_월별시즈널리티!$F$7:$F$18,MONTH(EDATE($E63,AF$1-1)))/100))),"")</f>
        <v>5369545.2587388167</v>
      </c>
      <c r="AG63" cm="1">
        <f t="array" ref="AG63">IFERROR(IF($A63="","",IF(SUMIFS(RAW_매출A!$J$2:$J$7000,RAW_매출A!$B$2:$B$7000,$A63,RAW_매출A!$A$2:$A$7000,EDATE($E63,AG$1-1))=0,"",SUMIFS(RAW_매출A!$J$2:$J$7000,RAW_매출A!$B$2:$B$7000,$A63,RAW_매출A!$A$2:$A$7000,EDATE($E63,AG$1-1))/(INDEX(요약_월별시즈널리티!$F$7:$F$18,MONTH(EDATE($E63,AG$1-1)))/100))),"")</f>
        <v>5856071.0257278979</v>
      </c>
      <c r="AH63" cm="1">
        <f t="array" ref="AH63">IFERROR(IF($A63="","",IF(SUMIFS(RAW_매출A!$J$2:$J$7000,RAW_매출A!$B$2:$B$7000,$A63,RAW_매출A!$A$2:$A$7000,EDATE($E63,AH$1-1))=0,"",SUMIFS(RAW_매출A!$J$2:$J$7000,RAW_매출A!$B$2:$B$7000,$A63,RAW_매출A!$A$2:$A$7000,EDATE($E63,AH$1-1))/(INDEX(요약_월별시즈널리티!$F$7:$F$18,MONTH(EDATE($E63,AH$1-1)))/100))),"")</f>
        <v>5563380.8309185589</v>
      </c>
      <c r="AI63" cm="1">
        <f t="array" ref="AI63">IFERROR(IF($A63="","",IF(SUMIFS(RAW_매출A!$J$2:$J$7000,RAW_매출A!$B$2:$B$7000,$A63,RAW_매출A!$A$2:$A$7000,EDATE($E63,AI$1-1))=0,"",SUMIFS(RAW_매출A!$J$2:$J$7000,RAW_매출A!$B$2:$B$7000,$A63,RAW_매출A!$A$2:$A$7000,EDATE($E63,AI$1-1))/(INDEX(요약_월별시즈널리티!$F$7:$F$18,MONTH(EDATE($E63,AI$1-1)))/100))),"")</f>
        <v>5469808.0180360312</v>
      </c>
      <c r="AJ63" cm="1">
        <f t="array" ref="AJ63">IFERROR(IF($A63="","",IF(SUMIFS(RAW_매출A!$J$2:$J$7000,RAW_매출A!$B$2:$B$7000,$A63,RAW_매출A!$A$2:$A$7000,EDATE($E63,AJ$1-1))=0,"",SUMIFS(RAW_매출A!$J$2:$J$7000,RAW_매출A!$B$2:$B$7000,$A63,RAW_매출A!$A$2:$A$7000,EDATE($E63,AJ$1-1))/(INDEX(요약_월별시즈널리티!$F$7:$F$18,MONTH(EDATE($E63,AJ$1-1)))/100))),"")</f>
        <v>5300108.3004610315</v>
      </c>
      <c r="AK63" cm="1">
        <f t="array" ref="AK63">IFERROR(IF($A63="","",IF(SUMIFS(RAW_매출A!$J$2:$J$7000,RAW_매출A!$B$2:$B$7000,$A63,RAW_매출A!$A$2:$A$7000,EDATE($E63,AK$1-1))=0,"",SUMIFS(RAW_매출A!$J$2:$J$7000,RAW_매출A!$B$2:$B$7000,$A63,RAW_매출A!$A$2:$A$7000,EDATE($E63,AK$1-1))/(INDEX(요약_월별시즈널리티!$F$7:$F$18,MONTH(EDATE($E63,AK$1-1)))/100))),"")</f>
        <v>5265217.7427497255</v>
      </c>
      <c r="AL63" cm="1">
        <f t="array" ref="AL63">IFERROR(IF($A63="","",IF(SUMIFS(RAW_매출A!$J$2:$J$7000,RAW_매출A!$B$2:$B$7000,$A63,RAW_매출A!$A$2:$A$7000,EDATE($E63,AL$1-1))=0,"",SUMIFS(RAW_매출A!$J$2:$J$7000,RAW_매출A!$B$2:$B$7000,$A63,RAW_매출A!$A$2:$A$7000,EDATE($E63,AL$1-1))/(INDEX(요약_월별시즈널리티!$F$7:$F$18,MONTH(EDATE($E63,AL$1-1)))/100))),"")</f>
        <v>5307113.4686144348</v>
      </c>
      <c r="AM63" cm="1">
        <f t="array" ref="AM63">IFERROR(IF($A63="","",IF(SUMIFS(RAW_매출A!$J$2:$J$7000,RAW_매출A!$B$2:$B$7000,$A63,RAW_매출A!$A$2:$A$7000,EDATE($E63,AM$1-1))=0,"",SUMIFS(RAW_매출A!$J$2:$J$7000,RAW_매출A!$B$2:$B$7000,$A63,RAW_매출A!$A$2:$A$7000,EDATE($E63,AM$1-1))/(INDEX(요약_월별시즈널리티!$F$7:$F$18,MONTH(EDATE($E63,AM$1-1)))/100))),"")</f>
        <v>5643557.7242319481</v>
      </c>
      <c r="AN63" cm="1">
        <f t="array" ref="AN63">IFERROR(IF($A63="","",IF(SUMIFS(RAW_매출A!$J$2:$J$7000,RAW_매출A!$B$2:$B$7000,$A63,RAW_매출A!$A$2:$A$7000,EDATE($E63,AN$1-1))=0,"",SUMIFS(RAW_매출A!$J$2:$J$7000,RAW_매출A!$B$2:$B$7000,$A63,RAW_매출A!$A$2:$A$7000,EDATE($E63,AN$1-1))/(INDEX(요약_월별시즈널리티!$F$7:$F$18,MONTH(EDATE($E63,AN$1-1)))/100))),"")</f>
        <v>5426613.9346476384</v>
      </c>
      <c r="AO63" cm="1">
        <f t="array" ref="AO63">IFERROR(IF($A63="","",IF(SUMIFS(RAW_매출A!$J$2:$J$7000,RAW_매출A!$B$2:$B$7000,$A63,RAW_매출A!$A$2:$A$7000,EDATE($E63,AO$1-1))=0,"",SUMIFS(RAW_매출A!$J$2:$J$7000,RAW_매출A!$B$2:$B$7000,$A63,RAW_매출A!$A$2:$A$7000,EDATE($E63,AO$1-1))/(INDEX(요약_월별시즈널리티!$F$7:$F$18,MONTH(EDATE($E63,AO$1-1)))/100))),"")</f>
        <v>5650816.6777243242</v>
      </c>
      <c r="AP63" cm="1">
        <f t="array" ref="AP63">IFERROR(IF($A63="","",IF(SUMIFS(RAW_매출A!$J$2:$J$7000,RAW_매출A!$B$2:$B$7000,$A63,RAW_매출A!$A$2:$A$7000,EDATE($E63,AP$1-1))=0,"",SUMIFS(RAW_매출A!$J$2:$J$7000,RAW_매출A!$B$2:$B$7000,$A63,RAW_매출A!$A$2:$A$7000,EDATE($E63,AP$1-1))/(INDEX(요약_월별시즈널리티!$F$7:$F$18,MONTH(EDATE($E63,AP$1-1)))/100))),"")</f>
        <v>6177842.4411546551</v>
      </c>
      <c r="AQ63" cm="1">
        <f t="array" ref="AQ63">IFERROR(IF($A63="","",IF(SUMIFS(RAW_매출A!$J$2:$J$7000,RAW_매출A!$B$2:$B$7000,$A63,RAW_매출A!$A$2:$A$7000,EDATE($E63,AQ$1-1))=0,"",SUMIFS(RAW_매출A!$J$2:$J$7000,RAW_매출A!$B$2:$B$7000,$A63,RAW_매출A!$A$2:$A$7000,EDATE($E63,AQ$1-1))/(INDEX(요약_월별시즈널리티!$F$7:$F$18,MONTH(EDATE($E63,AQ$1-1)))/100))),"")</f>
        <v>5717612.3182648122</v>
      </c>
      <c r="AR63" cm="1">
        <f t="array" ref="AR63">IFERROR(IF($A63="","",IF(SUMIFS(RAW_매출A!$J$2:$J$7000,RAW_매출A!$B$2:$B$7000,$A63,RAW_매출A!$A$2:$A$7000,EDATE($E63,AR$1-1))=0,"",SUMIFS(RAW_매출A!$J$2:$J$7000,RAW_매출A!$B$2:$B$7000,$A63,RAW_매출A!$A$2:$A$7000,EDATE($E63,AR$1-1))/(INDEX(요약_월별시즈널리티!$F$7:$F$18,MONTH(EDATE($E63,AR$1-1)))/100))),"")</f>
        <v>5820277.5721340179</v>
      </c>
      <c r="AS63" cm="1">
        <f t="array" ref="AS63">IFERROR(IF($A63="","",IF(SUMIFS(RAW_매출A!$J$2:$J$7000,RAW_매출A!$B$2:$B$7000,$A63,RAW_매출A!$A$2:$A$7000,EDATE($E63,AS$1-1))=0,"",SUMIFS(RAW_매출A!$J$2:$J$7000,RAW_매출A!$B$2:$B$7000,$A63,RAW_매출A!$A$2:$A$7000,EDATE($E63,AS$1-1))/(INDEX(요약_월별시즈널리티!$F$7:$F$18,MONTH(EDATE($E63,AS$1-1)))/100))),"")</f>
        <v>6278128.2194107706</v>
      </c>
      <c r="AT63" cm="1">
        <f t="array" ref="AT63">IFERROR(IF($A63="","",IF(SUMIFS(RAW_매출A!$J$2:$J$7000,RAW_매출A!$B$2:$B$7000,$A63,RAW_매출A!$A$2:$A$7000,EDATE($E63,AT$1-1))=0,"",SUMIFS(RAW_매출A!$J$2:$J$7000,RAW_매출A!$B$2:$B$7000,$A63,RAW_매출A!$A$2:$A$7000,EDATE($E63,AT$1-1))/(INDEX(요약_월별시즈널리티!$F$7:$F$18,MONTH(EDATE($E63,AT$1-1)))/100))),"")</f>
        <v>6415520.9987081317</v>
      </c>
      <c r="AU63" cm="1">
        <f t="array" ref="AU63">IFERROR(IF($A63="","",IF(SUMIFS(RAW_매출A!$J$2:$J$7000,RAW_매출A!$B$2:$B$7000,$A63,RAW_매출A!$A$2:$A$7000,EDATE($E63,AU$1-1))=0,"",SUMIFS(RAW_매출A!$J$2:$J$7000,RAW_매출A!$B$2:$B$7000,$A63,RAW_매출A!$A$2:$A$7000,EDATE($E63,AU$1-1))/(INDEX(요약_월별시즈널리티!$F$7:$F$18,MONTH(EDATE($E63,AU$1-1)))/100))),"")</f>
        <v>6290366.6948588621</v>
      </c>
      <c r="AV63" cm="1">
        <f t="array" ref="AV63">IFERROR(IF($A63="","",IF(SUMIFS(RAW_매출A!$J$2:$J$7000,RAW_매출A!$B$2:$B$7000,$A63,RAW_매출A!$A$2:$A$7000,EDATE($E63,AV$1-1))=0,"",SUMIFS(RAW_매출A!$J$2:$J$7000,RAW_매출A!$B$2:$B$7000,$A63,RAW_매출A!$A$2:$A$7000,EDATE($E63,AV$1-1))/(INDEX(요약_월별시즈널리티!$F$7:$F$18,MONTH(EDATE($E63,AV$1-1)))/100))),"")</f>
        <v>6396326.8836625917</v>
      </c>
      <c r="AW63" cm="1">
        <f t="array" ref="AW63">IFERROR(IF($A63="","",IF(SUMIFS(RAW_매출A!$J$2:$J$7000,RAW_매출A!$B$2:$B$7000,$A63,RAW_매출A!$A$2:$A$7000,EDATE($E63,AW$1-1))=0,"",SUMIFS(RAW_매출A!$J$2:$J$7000,RAW_매출A!$B$2:$B$7000,$A63,RAW_매출A!$A$2:$A$7000,EDATE($E63,AW$1-1))/(INDEX(요약_월별시즈널리티!$F$7:$F$18,MONTH(EDATE($E63,AW$1-1)))/100))),"")</f>
        <v>7042245.3395492835</v>
      </c>
      <c r="AX63" cm="1">
        <f t="array" ref="AX63">IFERROR(IF($A63="","",IF(SUMIFS(RAW_매출A!$J$2:$J$7000,RAW_매출A!$B$2:$B$7000,$A63,RAW_매출A!$A$2:$A$7000,EDATE($E63,AX$1-1))=0,"",SUMIFS(RAW_매출A!$J$2:$J$7000,RAW_매출A!$B$2:$B$7000,$A63,RAW_매출A!$A$2:$A$7000,EDATE($E63,AX$1-1))/(INDEX(요약_월별시즈널리티!$F$7:$F$18,MONTH(EDATE($E63,AX$1-1)))/100))),"")</f>
        <v>6066419.1766164396</v>
      </c>
      <c r="AY63" t="str" cm="1">
        <f t="array" ref="AY63">IFERROR(IF($A63="","",IF(SUMIFS(RAW_매출A!$J$2:$J$7000,RAW_매출A!$B$2:$B$7000,$A63,RAW_매출A!$A$2:$A$7000,EDATE($E63,AY$1-1))=0,"",SUMIFS(RAW_매출A!$J$2:$J$7000,RAW_매출A!$B$2:$B$7000,$A63,RAW_매출A!$A$2:$A$7000,EDATE($E63,AY$1-1))/(INDEX(요약_월별시즈널리티!$F$7:$F$18,MONTH(EDATE($E63,AY$1-1)))/100))),"")</f>
        <v/>
      </c>
      <c r="AZ63" t="str" cm="1">
        <f t="array" ref="AZ63">IFERROR(IF($A63="","",IF(SUMIFS(RAW_매출A!$J$2:$J$7000,RAW_매출A!$B$2:$B$7000,$A63,RAW_매출A!$A$2:$A$7000,EDATE($E63,AZ$1-1))=0,"",SUMIFS(RAW_매출A!$J$2:$J$7000,RAW_매출A!$B$2:$B$7000,$A63,RAW_매출A!$A$2:$A$7000,EDATE($E63,AZ$1-1))/(INDEX(요약_월별시즈널리티!$F$7:$F$18,MONTH(EDATE($E63,AZ$1-1)))/100))),"")</f>
        <v/>
      </c>
      <c r="BA63" t="str" cm="1">
        <f t="array" ref="BA63">IFERROR(IF($A63="","",IF(SUMIFS(RAW_매출A!$J$2:$J$7000,RAW_매출A!$B$2:$B$7000,$A63,RAW_매출A!$A$2:$A$7000,EDATE($E63,BA$1-1))=0,"",SUMIFS(RAW_매출A!$J$2:$J$7000,RAW_매출A!$B$2:$B$7000,$A63,RAW_매출A!$A$2:$A$7000,EDATE($E63,BA$1-1))/(INDEX(요약_월별시즈널리티!$F$7:$F$18,MONTH(EDATE($E63,BA$1-1)))/100))),"")</f>
        <v/>
      </c>
      <c r="BB63" t="str" cm="1">
        <f t="array" ref="BB63">IFERROR(IF($A63="","",IF(SUMIFS(RAW_매출A!$J$2:$J$7000,RAW_매출A!$B$2:$B$7000,$A63,RAW_매출A!$A$2:$A$7000,EDATE($E63,BB$1-1))=0,"",SUMIFS(RAW_매출A!$J$2:$J$7000,RAW_매출A!$B$2:$B$7000,$A63,RAW_매출A!$A$2:$A$7000,EDATE($E63,BB$1-1))/(INDEX(요약_월별시즈널리티!$F$7:$F$18,MONTH(EDATE($E63,BB$1-1)))/100))),"")</f>
        <v/>
      </c>
      <c r="BC63" t="str" cm="1">
        <f t="array" ref="BC63">IFERROR(IF($A63="","",IF(SUMIFS(RAW_매출A!$J$2:$J$7000,RAW_매출A!$B$2:$B$7000,$A63,RAW_매출A!$A$2:$A$7000,EDATE($E63,BC$1-1))=0,"",SUMIFS(RAW_매출A!$J$2:$J$7000,RAW_매출A!$B$2:$B$7000,$A63,RAW_매출A!$A$2:$A$7000,EDATE($E63,BC$1-1))/(INDEX(요약_월별시즈널리티!$F$7:$F$18,MONTH(EDATE($E63,BC$1-1)))/100))),"")</f>
        <v/>
      </c>
      <c r="BD63" t="str" cm="1">
        <f t="array" ref="BD63">IFERROR(IF($A63="","",IF(SUMIFS(RAW_매출A!$J$2:$J$7000,RAW_매출A!$B$2:$B$7000,$A63,RAW_매출A!$A$2:$A$7000,EDATE($E63,BD$1-1))=0,"",SUMIFS(RAW_매출A!$J$2:$J$7000,RAW_매출A!$B$2:$B$7000,$A63,RAW_매출A!$A$2:$A$7000,EDATE($E63,BD$1-1))/(INDEX(요약_월별시즈널리티!$F$7:$F$18,MONTH(EDATE($E63,BD$1-1)))/100))),"")</f>
        <v/>
      </c>
      <c r="BE63" t="str" cm="1">
        <f t="array" ref="BE63">IFERROR(IF($A63="","",IF(SUMIFS(RAW_매출A!$J$2:$J$7000,RAW_매출A!$B$2:$B$7000,$A63,RAW_매출A!$A$2:$A$7000,EDATE($E63,BE$1-1))=0,"",SUMIFS(RAW_매출A!$J$2:$J$7000,RAW_매출A!$B$2:$B$7000,$A63,RAW_매출A!$A$2:$A$7000,EDATE($E63,BE$1-1))/(INDEX(요약_월별시즈널리티!$F$7:$F$18,MONTH(EDATE($E63,BE$1-1)))/100))),"")</f>
        <v/>
      </c>
      <c r="BF63" t="str" cm="1">
        <f t="array" ref="BF63">IFERROR(IF($A63="","",IF(SUMIFS(RAW_매출A!$J$2:$J$7000,RAW_매출A!$B$2:$B$7000,$A63,RAW_매출A!$A$2:$A$7000,EDATE($E63,BF$1-1))=0,"",SUMIFS(RAW_매출A!$J$2:$J$7000,RAW_매출A!$B$2:$B$7000,$A63,RAW_매출A!$A$2:$A$7000,EDATE($E63,BF$1-1))/(INDEX(요약_월별시즈널리티!$F$7:$F$18,MONTH(EDATE($E63,BF$1-1)))/100))),"")</f>
        <v/>
      </c>
      <c r="BG63" t="str" cm="1">
        <f t="array" ref="BG63">IFERROR(IF($A63="","",IF(SUMIFS(RAW_매출A!$J$2:$J$7000,RAW_매출A!$B$2:$B$7000,$A63,RAW_매출A!$A$2:$A$7000,EDATE($E63,BG$1-1))=0,"",SUMIFS(RAW_매출A!$J$2:$J$7000,RAW_매출A!$B$2:$B$7000,$A63,RAW_매출A!$A$2:$A$7000,EDATE($E63,BG$1-1))/(INDEX(요약_월별시즈널리티!$F$7:$F$18,MONTH(EDATE($E63,BG$1-1)))/100))),"")</f>
        <v/>
      </c>
      <c r="BH63" t="str" cm="1">
        <f t="array" ref="BH63">IFERROR(IF($A63="","",IF(SUMIFS(RAW_매출A!$J$2:$J$7000,RAW_매출A!$B$2:$B$7000,$A63,RAW_매출A!$A$2:$A$7000,EDATE($E63,BH$1-1))=0,"",SUMIFS(RAW_매출A!$J$2:$J$7000,RAW_매출A!$B$2:$B$7000,$A63,RAW_매출A!$A$2:$A$7000,EDATE($E63,BH$1-1))/(INDEX(요약_월별시즈널리티!$F$7:$F$18,MONTH(EDATE($E63,BH$1-1)))/100))),"")</f>
        <v/>
      </c>
      <c r="BI63" t="str" cm="1">
        <f t="array" ref="BI63">IFERROR(IF($A63="","",IF(SUMIFS(RAW_매출A!$J$2:$J$7000,RAW_매출A!$B$2:$B$7000,$A63,RAW_매출A!$A$2:$A$7000,EDATE($E63,BI$1-1))=0,"",SUMIFS(RAW_매출A!$J$2:$J$7000,RAW_매출A!$B$2:$B$7000,$A63,RAW_매출A!$A$2:$A$7000,EDATE($E63,BI$1-1))/(INDEX(요약_월별시즈널리티!$F$7:$F$18,MONTH(EDATE($E63,BI$1-1)))/100))),"")</f>
        <v/>
      </c>
      <c r="BJ63" t="str" cm="1">
        <f t="array" ref="BJ63">IFERROR(IF($A63="","",IF(SUMIFS(RAW_매출A!$J$2:$J$7000,RAW_매출A!$B$2:$B$7000,$A63,RAW_매출A!$A$2:$A$7000,EDATE($E63,BJ$1-1))=0,"",SUMIFS(RAW_매출A!$J$2:$J$7000,RAW_매출A!$B$2:$B$7000,$A63,RAW_매출A!$A$2:$A$7000,EDATE($E63,BJ$1-1))/(INDEX(요약_월별시즈널리티!$F$7:$F$18,MONTH(EDATE($E63,BJ$1-1)))/100))),"")</f>
        <v/>
      </c>
      <c r="BK63" t="str" cm="1">
        <f t="array" ref="BK63">IFERROR(IF($A63="","",IF(SUMIFS(RAW_매출A!$J$2:$J$7000,RAW_매출A!$B$2:$B$7000,$A63,RAW_매출A!$A$2:$A$7000,EDATE($E63,BK$1-1))=0,"",SUMIFS(RAW_매출A!$J$2:$J$7000,RAW_매출A!$B$2:$B$7000,$A63,RAW_매출A!$A$2:$A$7000,EDATE($E63,BK$1-1))/(INDEX(요약_월별시즈널리티!$F$7:$F$18,MONTH(EDATE($E63,BK$1-1)))/100))),"")</f>
        <v/>
      </c>
      <c r="BL63" t="str" cm="1">
        <f t="array" ref="BL63">IFERROR(IF($A63="","",IF(SUMIFS(RAW_매출A!$J$2:$J$7000,RAW_매출A!$B$2:$B$7000,$A63,RAW_매출A!$A$2:$A$7000,EDATE($E63,BL$1-1))=0,"",SUMIFS(RAW_매출A!$J$2:$J$7000,RAW_매출A!$B$2:$B$7000,$A63,RAW_매출A!$A$2:$A$7000,EDATE($E63,BL$1-1))/(INDEX(요약_월별시즈널리티!$F$7:$F$18,MONTH(EDATE($E63,BL$1-1)))/100))),"")</f>
        <v/>
      </c>
      <c r="BM63" t="str" cm="1">
        <f t="array" ref="BM63">IFERROR(IF($A63="","",IF(SUMIFS(RAW_매출A!$J$2:$J$7000,RAW_매출A!$B$2:$B$7000,$A63,RAW_매출A!$A$2:$A$7000,EDATE($E63,BM$1-1))=0,"",SUMIFS(RAW_매출A!$J$2:$J$7000,RAW_매출A!$B$2:$B$7000,$A63,RAW_매출A!$A$2:$A$7000,EDATE($E63,BM$1-1))/(INDEX(요약_월별시즈널리티!$F$7:$F$18,MONTH(EDATE($E63,BM$1-1)))/100))),"")</f>
        <v/>
      </c>
      <c r="BN63" t="str" cm="1">
        <f t="array" ref="BN63">IFERROR(IF($A63="","",IF(SUMIFS(RAW_매출A!$J$2:$J$7000,RAW_매출A!$B$2:$B$7000,$A63,RAW_매출A!$A$2:$A$7000,EDATE($E63,BN$1-1))=0,"",SUMIFS(RAW_매출A!$J$2:$J$7000,RAW_매출A!$B$2:$B$7000,$A63,RAW_매출A!$A$2:$A$7000,EDATE($E63,BN$1-1))/(INDEX(요약_월별시즈널리티!$F$7:$F$18,MONTH(EDATE($E63,BN$1-1)))/100))),"")</f>
        <v/>
      </c>
    </row>
    <row r="64" spans="1:66" x14ac:dyDescent="0.3">
      <c r="A64" t="str">
        <f>세팅!A65</f>
        <v>(1053) #인하용현점</v>
      </c>
      <c r="B64" t="str">
        <f>세팅!B65</f>
        <v>150-2</v>
      </c>
      <c r="C64">
        <f t="shared" si="0"/>
        <v>2</v>
      </c>
      <c r="D64" t="str">
        <f t="shared" si="1"/>
        <v>2</v>
      </c>
      <c r="E64" s="1">
        <f>세팅!D65</f>
        <v>44866</v>
      </c>
      <c r="F64">
        <f t="shared" si="2"/>
        <v>5661336.8875344628</v>
      </c>
      <c r="G64" cm="1">
        <f t="array" ref="G64">IFERROR(IF($A64="","",IF(SUMIFS(RAW_매출A!$J$2:$J$7000,RAW_매출A!$B$2:$B$7000,$A64,RAW_매출A!$A$2:$A$7000,EDATE($E64,G$1-1))=0,"",SUMIFS(RAW_매출A!$J$2:$J$7000,RAW_매출A!$B$2:$B$7000,$A64,RAW_매출A!$A$2:$A$7000,EDATE($E64,G$1-1))/(INDEX(요약_월별시즈널리티!$F$7:$F$18,MONTH(EDATE($E64,G$1-1)))/100))),"")</f>
        <v>3571962.4956368534</v>
      </c>
      <c r="H64" cm="1">
        <f t="array" ref="H64">IFERROR(IF($A64="","",IF(SUMIFS(RAW_매출A!$J$2:$J$7000,RAW_매출A!$B$2:$B$7000,$A64,RAW_매출A!$A$2:$A$7000,EDATE($E64,H$1-1))=0,"",SUMIFS(RAW_매출A!$J$2:$J$7000,RAW_매출A!$B$2:$B$7000,$A64,RAW_매출A!$A$2:$A$7000,EDATE($E64,H$1-1))/(INDEX(요약_월별시즈널리티!$F$7:$F$18,MONTH(EDATE($E64,H$1-1)))/100))),"")</f>
        <v>4399457.0606272034</v>
      </c>
      <c r="I64" cm="1">
        <f t="array" ref="I64">IFERROR(IF($A64="","",IF(SUMIFS(RAW_매출A!$J$2:$J$7000,RAW_매출A!$B$2:$B$7000,$A64,RAW_매출A!$A$2:$A$7000,EDATE($E64,I$1-1))=0,"",SUMIFS(RAW_매출A!$J$2:$J$7000,RAW_매출A!$B$2:$B$7000,$A64,RAW_매출A!$A$2:$A$7000,EDATE($E64,I$1-1))/(INDEX(요약_월별시즈널리티!$F$7:$F$18,MONTH(EDATE($E64,I$1-1)))/100))),"")</f>
        <v>4249133.8499879027</v>
      </c>
      <c r="J64" s="28" cm="1">
        <f t="array" ref="J64">IFERROR(IF($A64="","",IF(SUMIFS(RAW_매출A!$J$2:$J$7000,RAW_매출A!$B$2:$B$7000,$A64,RAW_매출A!$A$2:$A$7000,EDATE($E64,J$1-1))=0,"",SUMIFS(RAW_매출A!$J$2:$J$7000,RAW_매출A!$B$2:$B$7000,$A64,RAW_매출A!$A$2:$A$7000,EDATE($E64,J$1-1))/(INDEX(요약_월별시즈널리티!$F$7:$F$18,MONTH(EDATE($E64,J$1-1)))/100))),"")</f>
        <v>4940811.3174516903</v>
      </c>
      <c r="K64" s="28" cm="1">
        <f t="array" ref="K64">IFERROR(IF($A64="","",IF(SUMIFS(RAW_매출A!$J$2:$J$7000,RAW_매출A!$B$2:$B$7000,$A64,RAW_매출A!$A$2:$A$7000,EDATE($E64,K$1-1))=0,"",SUMIFS(RAW_매출A!$J$2:$J$7000,RAW_매출A!$B$2:$B$7000,$A64,RAW_매출A!$A$2:$A$7000,EDATE($E64,K$1-1))/(INDEX(요약_월별시즈널리티!$F$7:$F$18,MONTH(EDATE($E64,K$1-1)))/100))),"")</f>
        <v>5138950.0327114677</v>
      </c>
      <c r="L64" s="28" cm="1">
        <f t="array" ref="L64">IFERROR(IF($A64="","",IF(SUMIFS(RAW_매출A!$J$2:$J$7000,RAW_매출A!$B$2:$B$7000,$A64,RAW_매출A!$A$2:$A$7000,EDATE($E64,L$1-1))=0,"",SUMIFS(RAW_매출A!$J$2:$J$7000,RAW_매출A!$B$2:$B$7000,$A64,RAW_매출A!$A$2:$A$7000,EDATE($E64,L$1-1))/(INDEX(요약_월별시즈널리티!$F$7:$F$18,MONTH(EDATE($E64,L$1-1)))/100))),"")</f>
        <v>5952440.4818907073</v>
      </c>
      <c r="M64" s="28" cm="1">
        <f t="array" ref="M64">IFERROR(IF($A64="","",IF(SUMIFS(RAW_매출A!$J$2:$J$7000,RAW_매출A!$B$2:$B$7000,$A64,RAW_매출A!$A$2:$A$7000,EDATE($E64,M$1-1))=0,"",SUMIFS(RAW_매출A!$J$2:$J$7000,RAW_매출A!$B$2:$B$7000,$A64,RAW_매출A!$A$2:$A$7000,EDATE($E64,M$1-1))/(INDEX(요약_월별시즈널리티!$F$7:$F$18,MONTH(EDATE($E64,M$1-1)))/100))),"")</f>
        <v>5787962.2419577986</v>
      </c>
      <c r="N64" s="28" cm="1">
        <f t="array" ref="N64">IFERROR(IF($A64="","",IF(SUMIFS(RAW_매출A!$J$2:$J$7000,RAW_매출A!$B$2:$B$7000,$A64,RAW_매출A!$A$2:$A$7000,EDATE($E64,N$1-1))=0,"",SUMIFS(RAW_매출A!$J$2:$J$7000,RAW_매출A!$B$2:$B$7000,$A64,RAW_매출A!$A$2:$A$7000,EDATE($E64,N$1-1))/(INDEX(요약_월별시즈널리티!$F$7:$F$18,MONTH(EDATE($E64,N$1-1)))/100))),"")</f>
        <v>5972290.3698393311</v>
      </c>
      <c r="O64" s="28" cm="1">
        <f t="array" ref="O64">IFERROR(IF($A64="","",IF(SUMIFS(RAW_매출A!$J$2:$J$7000,RAW_매출A!$B$2:$B$7000,$A64,RAW_매출A!$A$2:$A$7000,EDATE($E64,O$1-1))=0,"",SUMIFS(RAW_매출A!$J$2:$J$7000,RAW_매출A!$B$2:$B$7000,$A64,RAW_매출A!$A$2:$A$7000,EDATE($E64,O$1-1))/(INDEX(요약_월별시즈널리티!$F$7:$F$18,MONTH(EDATE($E64,O$1-1)))/100))),"")</f>
        <v>6175566.8813557839</v>
      </c>
      <c r="P64" cm="1">
        <f t="array" ref="P64">IFERROR(IF($A64="","",IF(SUMIFS(RAW_매출A!$J$2:$J$7000,RAW_매출A!$B$2:$B$7000,$A64,RAW_매출A!$A$2:$A$7000,EDATE($E64,P$1-1))=0,"",SUMIFS(RAW_매출A!$J$2:$J$7000,RAW_매출A!$B$2:$B$7000,$A64,RAW_매출A!$A$2:$A$7000,EDATE($E64,P$1-1))/(INDEX(요약_월별시즈널리티!$F$7:$F$18,MONTH(EDATE($E64,P$1-1)))/100))),"")</f>
        <v>5541562.9765672721</v>
      </c>
      <c r="Q64" cm="1">
        <f t="array" ref="Q64">IFERROR(IF($A64="","",IF(SUMIFS(RAW_매출A!$J$2:$J$7000,RAW_매출A!$B$2:$B$7000,$A64,RAW_매출A!$A$2:$A$7000,EDATE($E64,Q$1-1))=0,"",SUMIFS(RAW_매출A!$J$2:$J$7000,RAW_매출A!$B$2:$B$7000,$A64,RAW_매출A!$A$2:$A$7000,EDATE($E64,Q$1-1))/(INDEX(요약_월별시즈널리티!$F$7:$F$18,MONTH(EDATE($E64,Q$1-1)))/100))),"")</f>
        <v>5724725.3408357101</v>
      </c>
      <c r="R64" cm="1">
        <f t="array" ref="R64">IFERROR(IF($A64="","",IF(SUMIFS(RAW_매출A!$J$2:$J$7000,RAW_매출A!$B$2:$B$7000,$A64,RAW_매출A!$A$2:$A$7000,EDATE($E64,R$1-1))=0,"",SUMIFS(RAW_매출A!$J$2:$J$7000,RAW_매출A!$B$2:$B$7000,$A64,RAW_매출A!$A$2:$A$7000,EDATE($E64,R$1-1))/(INDEX(요약_월별시즈널리티!$F$7:$F$18,MONTH(EDATE($E64,R$1-1)))/100))),"")</f>
        <v>5914984.0584142599</v>
      </c>
      <c r="S64" cm="1">
        <f t="array" ref="S64">IFERROR(IF($A64="","",IF(SUMIFS(RAW_매출A!$J$2:$J$7000,RAW_매출A!$B$2:$B$7000,$A64,RAW_매출A!$A$2:$A$7000,EDATE($E64,S$1-1))=0,"",SUMIFS(RAW_매출A!$J$2:$J$7000,RAW_매출A!$B$2:$B$7000,$A64,RAW_매출A!$A$2:$A$7000,EDATE($E64,S$1-1))/(INDEX(요약_월별시즈널리티!$F$7:$F$18,MONTH(EDATE($E64,S$1-1)))/100))),"")</f>
        <v>6460798.6659624977</v>
      </c>
      <c r="T64" cm="1">
        <f t="array" ref="T64">IFERROR(IF($A64="","",IF(SUMIFS(RAW_매출A!$J$2:$J$7000,RAW_매출A!$B$2:$B$7000,$A64,RAW_매출A!$A$2:$A$7000,EDATE($E64,T$1-1))=0,"",SUMIFS(RAW_매출A!$J$2:$J$7000,RAW_매출A!$B$2:$B$7000,$A64,RAW_매출A!$A$2:$A$7000,EDATE($E64,T$1-1))/(INDEX(요약_월별시즈널리티!$F$7:$F$18,MONTH(EDATE($E64,T$1-1)))/100))),"")</f>
        <v>6717290.5217550844</v>
      </c>
      <c r="U64" cm="1">
        <f t="array" ref="U64">IFERROR(IF($A64="","",IF(SUMIFS(RAW_매출A!$J$2:$J$7000,RAW_매출A!$B$2:$B$7000,$A64,RAW_매출A!$A$2:$A$7000,EDATE($E64,U$1-1))=0,"",SUMIFS(RAW_매출A!$J$2:$J$7000,RAW_매출A!$B$2:$B$7000,$A64,RAW_매출A!$A$2:$A$7000,EDATE($E64,U$1-1))/(INDEX(요약_월별시즈널리티!$F$7:$F$18,MONTH(EDATE($E64,U$1-1)))/100))),"")</f>
        <v>6733800.5878117485</v>
      </c>
      <c r="V64" cm="1">
        <f t="array" ref="V64">IFERROR(IF($A64="","",IF(SUMIFS(RAW_매출A!$J$2:$J$7000,RAW_매출A!$B$2:$B$7000,$A64,RAW_매출A!$A$2:$A$7000,EDATE($E64,V$1-1))=0,"",SUMIFS(RAW_매출A!$J$2:$J$7000,RAW_매출A!$B$2:$B$7000,$A64,RAW_매출A!$A$2:$A$7000,EDATE($E64,V$1-1))/(INDEX(요약_월별시즈널리티!$F$7:$F$18,MONTH(EDATE($E64,V$1-1)))/100))),"")</f>
        <v>6915000.3034619223</v>
      </c>
      <c r="W64" cm="1">
        <f t="array" ref="W64">IFERROR(IF($A64="","",IF(SUMIFS(RAW_매출A!$J$2:$J$7000,RAW_매출A!$B$2:$B$7000,$A64,RAW_매출A!$A$2:$A$7000,EDATE($E64,W$1-1))=0,"",SUMIFS(RAW_매출A!$J$2:$J$7000,RAW_매출A!$B$2:$B$7000,$A64,RAW_매출A!$A$2:$A$7000,EDATE($E64,W$1-1))/(INDEX(요약_월별시즈널리티!$F$7:$F$18,MONTH(EDATE($E64,W$1-1)))/100))),"")</f>
        <v>6764630.7773995297</v>
      </c>
      <c r="X64" cm="1">
        <f t="array" ref="X64">IFERROR(IF($A64="","",IF(SUMIFS(RAW_매출A!$J$2:$J$7000,RAW_매출A!$B$2:$B$7000,$A64,RAW_매출A!$A$2:$A$7000,EDATE($E64,X$1-1))=0,"",SUMIFS(RAW_매출A!$J$2:$J$7000,RAW_매출A!$B$2:$B$7000,$A64,RAW_매출A!$A$2:$A$7000,EDATE($E64,X$1-1))/(INDEX(요약_월별시즈널리티!$F$7:$F$18,MONTH(EDATE($E64,X$1-1)))/100))),"")</f>
        <v>6366948.6194155207</v>
      </c>
      <c r="Y64" cm="1">
        <f t="array" ref="Y64">IFERROR(IF($A64="","",IF(SUMIFS(RAW_매출A!$J$2:$J$7000,RAW_매출A!$B$2:$B$7000,$A64,RAW_매출A!$A$2:$A$7000,EDATE($E64,Y$1-1))=0,"",SUMIFS(RAW_매출A!$J$2:$J$7000,RAW_매출A!$B$2:$B$7000,$A64,RAW_매출A!$A$2:$A$7000,EDATE($E64,Y$1-1))/(INDEX(요약_월별시즈널리티!$F$7:$F$18,MONTH(EDATE($E64,Y$1-1)))/100))),"")</f>
        <v>6784005.001432877</v>
      </c>
      <c r="Z64" cm="1">
        <f t="array" ref="Z64">IFERROR(IF($A64="","",IF(SUMIFS(RAW_매출A!$J$2:$J$7000,RAW_매출A!$B$2:$B$7000,$A64,RAW_매출A!$A$2:$A$7000,EDATE($E64,Z$1-1))=0,"",SUMIFS(RAW_매출A!$J$2:$J$7000,RAW_매출A!$B$2:$B$7000,$A64,RAW_매출A!$A$2:$A$7000,EDATE($E64,Z$1-1))/(INDEX(요약_월별시즈널리티!$F$7:$F$18,MONTH(EDATE($E64,Z$1-1)))/100))),"")</f>
        <v>6051971.4992971625</v>
      </c>
      <c r="AA64" cm="1">
        <f t="array" ref="AA64">IFERROR(IF($A64="","",IF(SUMIFS(RAW_매출A!$J$2:$J$7000,RAW_매출A!$B$2:$B$7000,$A64,RAW_매출A!$A$2:$A$7000,EDATE($E64,AA$1-1))=0,"",SUMIFS(RAW_매출A!$J$2:$J$7000,RAW_매출A!$B$2:$B$7000,$A64,RAW_매출A!$A$2:$A$7000,EDATE($E64,AA$1-1))/(INDEX(요약_월별시즈널리티!$F$7:$F$18,MONTH(EDATE($E64,AA$1-1)))/100))),"")</f>
        <v>6387357.9212810034</v>
      </c>
      <c r="AB64" cm="1">
        <f t="array" ref="AB64">IFERROR(IF($A64="","",IF(SUMIFS(RAW_매출A!$J$2:$J$7000,RAW_매출A!$B$2:$B$7000,$A64,RAW_매출A!$A$2:$A$7000,EDATE($E64,AB$1-1))=0,"",SUMIFS(RAW_매출A!$J$2:$J$7000,RAW_매출A!$B$2:$B$7000,$A64,RAW_매출A!$A$2:$A$7000,EDATE($E64,AB$1-1))/(INDEX(요약_월별시즈널리티!$F$7:$F$18,MONTH(EDATE($E64,AB$1-1)))/100))),"")</f>
        <v>6553369.3344702786</v>
      </c>
      <c r="AC64" cm="1">
        <f t="array" ref="AC64">IFERROR(IF($A64="","",IF(SUMIFS(RAW_매출A!$J$2:$J$7000,RAW_매출A!$B$2:$B$7000,$A64,RAW_매출A!$A$2:$A$7000,EDATE($E64,AC$1-1))=0,"",SUMIFS(RAW_매출A!$J$2:$J$7000,RAW_매출A!$B$2:$B$7000,$A64,RAW_매출A!$A$2:$A$7000,EDATE($E64,AC$1-1))/(INDEX(요약_월별시즈널리티!$F$7:$F$18,MONTH(EDATE($E64,AC$1-1)))/100))),"")</f>
        <v>6715700.6859589154</v>
      </c>
      <c r="AD64" cm="1">
        <f t="array" ref="AD64">IFERROR(IF($A64="","",IF(SUMIFS(RAW_매출A!$J$2:$J$7000,RAW_매출A!$B$2:$B$7000,$A64,RAW_매출A!$A$2:$A$7000,EDATE($E64,AD$1-1))=0,"",SUMIFS(RAW_매출A!$J$2:$J$7000,RAW_매출A!$B$2:$B$7000,$A64,RAW_매출A!$A$2:$A$7000,EDATE($E64,AD$1-1))/(INDEX(요약_월별시즈널리티!$F$7:$F$18,MONTH(EDATE($E64,AD$1-1)))/100))),"")</f>
        <v>6150462.2607573094</v>
      </c>
      <c r="AE64" cm="1">
        <f t="array" ref="AE64">IFERROR(IF($A64="","",IF(SUMIFS(RAW_매출A!$J$2:$J$7000,RAW_매출A!$B$2:$B$7000,$A64,RAW_매출A!$A$2:$A$7000,EDATE($E64,AE$1-1))=0,"",SUMIFS(RAW_매출A!$J$2:$J$7000,RAW_매출A!$B$2:$B$7000,$A64,RAW_매출A!$A$2:$A$7000,EDATE($E64,AE$1-1))/(INDEX(요약_월별시즈널리티!$F$7:$F$18,MONTH(EDATE($E64,AE$1-1)))/100))),"")</f>
        <v>6999446.6837833207</v>
      </c>
      <c r="AF64" cm="1">
        <f t="array" ref="AF64">IFERROR(IF($A64="","",IF(SUMIFS(RAW_매출A!$J$2:$J$7000,RAW_매출A!$B$2:$B$7000,$A64,RAW_매출A!$A$2:$A$7000,EDATE($E64,AF$1-1))=0,"",SUMIFS(RAW_매출A!$J$2:$J$7000,RAW_매출A!$B$2:$B$7000,$A64,RAW_매출A!$A$2:$A$7000,EDATE($E64,AF$1-1))/(INDEX(요약_월별시즈널리티!$F$7:$F$18,MONTH(EDATE($E64,AF$1-1)))/100))),"")</f>
        <v>6736839.1910639051</v>
      </c>
      <c r="AG64" cm="1">
        <f t="array" ref="AG64">IFERROR(IF($A64="","",IF(SUMIFS(RAW_매출A!$J$2:$J$7000,RAW_매출A!$B$2:$B$7000,$A64,RAW_매출A!$A$2:$A$7000,EDATE($E64,AG$1-1))=0,"",SUMIFS(RAW_매출A!$J$2:$J$7000,RAW_매출A!$B$2:$B$7000,$A64,RAW_매출A!$A$2:$A$7000,EDATE($E64,AG$1-1))/(INDEX(요약_월별시즈널리티!$F$7:$F$18,MONTH(EDATE($E64,AG$1-1)))/100))),"")</f>
        <v>6874962.3509253589</v>
      </c>
      <c r="AH64" cm="1">
        <f t="array" ref="AH64">IFERROR(IF($A64="","",IF(SUMIFS(RAW_매출A!$J$2:$J$7000,RAW_매출A!$B$2:$B$7000,$A64,RAW_매출A!$A$2:$A$7000,EDATE($E64,AH$1-1))=0,"",SUMIFS(RAW_매출A!$J$2:$J$7000,RAW_매출A!$B$2:$B$7000,$A64,RAW_매출A!$A$2:$A$7000,EDATE($E64,AH$1-1))/(INDEX(요약_월별시즈널리티!$F$7:$F$18,MONTH(EDATE($E64,AH$1-1)))/100))),"")</f>
        <v>6531552.0581022426</v>
      </c>
      <c r="AI64" cm="1">
        <f t="array" ref="AI64">IFERROR(IF($A64="","",IF(SUMIFS(RAW_매출A!$J$2:$J$7000,RAW_매출A!$B$2:$B$7000,$A64,RAW_매출A!$A$2:$A$7000,EDATE($E64,AI$1-1))=0,"",SUMIFS(RAW_매출A!$J$2:$J$7000,RAW_매출A!$B$2:$B$7000,$A64,RAW_매출A!$A$2:$A$7000,EDATE($E64,AI$1-1))/(INDEX(요약_월별시즈널리티!$F$7:$F$18,MONTH(EDATE($E64,AI$1-1)))/100))),"")</f>
        <v>7104750.7280986523</v>
      </c>
      <c r="AJ64" cm="1">
        <f t="array" ref="AJ64">IFERROR(IF($A64="","",IF(SUMIFS(RAW_매출A!$J$2:$J$7000,RAW_매출A!$B$2:$B$7000,$A64,RAW_매출A!$A$2:$A$7000,EDATE($E64,AJ$1-1))=0,"",SUMIFS(RAW_매출A!$J$2:$J$7000,RAW_매출A!$B$2:$B$7000,$A64,RAW_매출A!$A$2:$A$7000,EDATE($E64,AJ$1-1))/(INDEX(요약_월별시즈널리티!$F$7:$F$18,MONTH(EDATE($E64,AJ$1-1)))/100))),"")</f>
        <v>6723736.4987900043</v>
      </c>
      <c r="AK64" cm="1">
        <f t="array" ref="AK64">IFERROR(IF($A64="","",IF(SUMIFS(RAW_매출A!$J$2:$J$7000,RAW_매출A!$B$2:$B$7000,$A64,RAW_매출A!$A$2:$A$7000,EDATE($E64,AK$1-1))=0,"",SUMIFS(RAW_매출A!$J$2:$J$7000,RAW_매출A!$B$2:$B$7000,$A64,RAW_매출A!$A$2:$A$7000,EDATE($E64,AK$1-1))/(INDEX(요약_월별시즈널리티!$F$7:$F$18,MONTH(EDATE($E64,AK$1-1)))/100))),"")</f>
        <v>7407255.3874712605</v>
      </c>
      <c r="AL64" cm="1">
        <f t="array" ref="AL64">IFERROR(IF($A64="","",IF(SUMIFS(RAW_매출A!$J$2:$J$7000,RAW_매출A!$B$2:$B$7000,$A64,RAW_매출A!$A$2:$A$7000,EDATE($E64,AL$1-1))=0,"",SUMIFS(RAW_매출A!$J$2:$J$7000,RAW_매출A!$B$2:$B$7000,$A64,RAW_매출A!$A$2:$A$7000,EDATE($E64,AL$1-1))/(INDEX(요약_월별시즈널리티!$F$7:$F$18,MONTH(EDATE($E64,AL$1-1)))/100))),"")</f>
        <v>7080042.9217402637</v>
      </c>
      <c r="AM64" cm="1">
        <f t="array" ref="AM64">IFERROR(IF($A64="","",IF(SUMIFS(RAW_매출A!$J$2:$J$7000,RAW_매출A!$B$2:$B$7000,$A64,RAW_매출A!$A$2:$A$7000,EDATE($E64,AM$1-1))=0,"",SUMIFS(RAW_매출A!$J$2:$J$7000,RAW_매출A!$B$2:$B$7000,$A64,RAW_매출A!$A$2:$A$7000,EDATE($E64,AM$1-1))/(INDEX(요약_월별시즈널리티!$F$7:$F$18,MONTH(EDATE($E64,AM$1-1)))/100))),"")</f>
        <v>6540206.6645738985</v>
      </c>
      <c r="AN64" cm="1">
        <f t="array" ref="AN64">IFERROR(IF($A64="","",IF(SUMIFS(RAW_매출A!$J$2:$J$7000,RAW_매출A!$B$2:$B$7000,$A64,RAW_매출A!$A$2:$A$7000,EDATE($E64,AN$1-1))=0,"",SUMIFS(RAW_매출A!$J$2:$J$7000,RAW_매출A!$B$2:$B$7000,$A64,RAW_매출A!$A$2:$A$7000,EDATE($E64,AN$1-1))/(INDEX(요약_월별시즈널리티!$F$7:$F$18,MONTH(EDATE($E64,AN$1-1)))/100))),"")</f>
        <v>6765138.2002744814</v>
      </c>
      <c r="AO64" cm="1">
        <f t="array" ref="AO64">IFERROR(IF($A64="","",IF(SUMIFS(RAW_매출A!$J$2:$J$7000,RAW_매출A!$B$2:$B$7000,$A64,RAW_매출A!$A$2:$A$7000,EDATE($E64,AO$1-1))=0,"",SUMIFS(RAW_매출A!$J$2:$J$7000,RAW_매출A!$B$2:$B$7000,$A64,RAW_매출A!$A$2:$A$7000,EDATE($E64,AO$1-1))/(INDEX(요약_월별시즈널리티!$F$7:$F$18,MONTH(EDATE($E64,AO$1-1)))/100))),"")</f>
        <v>6838648.745810424</v>
      </c>
      <c r="AP64" cm="1">
        <f t="array" ref="AP64">IFERROR(IF($A64="","",IF(SUMIFS(RAW_매출A!$J$2:$J$7000,RAW_매출A!$B$2:$B$7000,$A64,RAW_매출A!$A$2:$A$7000,EDATE($E64,AP$1-1))=0,"",SUMIFS(RAW_매출A!$J$2:$J$7000,RAW_매출A!$B$2:$B$7000,$A64,RAW_매출A!$A$2:$A$7000,EDATE($E64,AP$1-1))/(INDEX(요약_월별시즈널리티!$F$7:$F$18,MONTH(EDATE($E64,AP$1-1)))/100))),"")</f>
        <v>7701313.7425368223</v>
      </c>
      <c r="AQ64" cm="1">
        <f t="array" ref="AQ64">IFERROR(IF($A64="","",IF(SUMIFS(RAW_매출A!$J$2:$J$7000,RAW_매출A!$B$2:$B$7000,$A64,RAW_매출A!$A$2:$A$7000,EDATE($E64,AQ$1-1))=0,"",SUMIFS(RAW_매출A!$J$2:$J$7000,RAW_매출A!$B$2:$B$7000,$A64,RAW_매출A!$A$2:$A$7000,EDATE($E64,AQ$1-1))/(INDEX(요약_월별시즈널리티!$F$7:$F$18,MONTH(EDATE($E64,AQ$1-1)))/100))),"")</f>
        <v>7475950.3956964994</v>
      </c>
      <c r="AR64" cm="1">
        <f t="array" ref="AR64">IFERROR(IF($A64="","",IF(SUMIFS(RAW_매출A!$J$2:$J$7000,RAW_매출A!$B$2:$B$7000,$A64,RAW_매출A!$A$2:$A$7000,EDATE($E64,AR$1-1))=0,"",SUMIFS(RAW_매출A!$J$2:$J$7000,RAW_매출A!$B$2:$B$7000,$A64,RAW_매출A!$A$2:$A$7000,EDATE($E64,AR$1-1))/(INDEX(요약_월별시즈널리티!$F$7:$F$18,MONTH(EDATE($E64,AR$1-1)))/100))),"")</f>
        <v>7436817.0381465647</v>
      </c>
      <c r="AS64" cm="1">
        <f t="array" ref="AS64">IFERROR(IF($A64="","",IF(SUMIFS(RAW_매출A!$J$2:$J$7000,RAW_매출A!$B$2:$B$7000,$A64,RAW_매출A!$A$2:$A$7000,EDATE($E64,AS$1-1))=0,"",SUMIFS(RAW_매출A!$J$2:$J$7000,RAW_매출A!$B$2:$B$7000,$A64,RAW_매출A!$A$2:$A$7000,EDATE($E64,AS$1-1))/(INDEX(요약_월별시즈널리티!$F$7:$F$18,MONTH(EDATE($E64,AS$1-1)))/100))),"")</f>
        <v>8305035.3721027765</v>
      </c>
      <c r="AT64" cm="1">
        <f t="array" ref="AT64">IFERROR(IF($A64="","",IF(SUMIFS(RAW_매출A!$J$2:$J$7000,RAW_매출A!$B$2:$B$7000,$A64,RAW_매출A!$A$2:$A$7000,EDATE($E64,AT$1-1))=0,"",SUMIFS(RAW_매출A!$J$2:$J$7000,RAW_매출A!$B$2:$B$7000,$A64,RAW_매출A!$A$2:$A$7000,EDATE($E64,AT$1-1))/(INDEX(요약_월별시즈널리티!$F$7:$F$18,MONTH(EDATE($E64,AT$1-1)))/100))),"")</f>
        <v>7879078.410452256</v>
      </c>
      <c r="AU64" cm="1">
        <f t="array" ref="AU64">IFERROR(IF($A64="","",IF(SUMIFS(RAW_매출A!$J$2:$J$7000,RAW_매출A!$B$2:$B$7000,$A64,RAW_매출A!$A$2:$A$7000,EDATE($E64,AU$1-1))=0,"",SUMIFS(RAW_매출A!$J$2:$J$7000,RAW_매출A!$B$2:$B$7000,$A64,RAW_매출A!$A$2:$A$7000,EDATE($E64,AU$1-1))/(INDEX(요약_월별시즈널리티!$F$7:$F$18,MONTH(EDATE($E64,AU$1-1)))/100))),"")</f>
        <v>7984431.6172290919</v>
      </c>
      <c r="AV64" cm="1">
        <f t="array" ref="AV64">IFERROR(IF($A64="","",IF(SUMIFS(RAW_매출A!$J$2:$J$7000,RAW_매출A!$B$2:$B$7000,$A64,RAW_매출A!$A$2:$A$7000,EDATE($E64,AV$1-1))=0,"",SUMIFS(RAW_매출A!$J$2:$J$7000,RAW_매출A!$B$2:$B$7000,$A64,RAW_매출A!$A$2:$A$7000,EDATE($E64,AV$1-1))/(INDEX(요약_월별시즈널리티!$F$7:$F$18,MONTH(EDATE($E64,AV$1-1)))/100))),"")</f>
        <v>7706017.1576894317</v>
      </c>
      <c r="AW64" cm="1">
        <f t="array" ref="AW64">IFERROR(IF($A64="","",IF(SUMIFS(RAW_매출A!$J$2:$J$7000,RAW_매출A!$B$2:$B$7000,$A64,RAW_매출A!$A$2:$A$7000,EDATE($E64,AW$1-1))=0,"",SUMIFS(RAW_매출A!$J$2:$J$7000,RAW_매출A!$B$2:$B$7000,$A64,RAW_매출A!$A$2:$A$7000,EDATE($E64,AW$1-1))/(INDEX(요약_월별시즈널리티!$F$7:$F$18,MONTH(EDATE($E64,AW$1-1)))/100))),"")</f>
        <v>7906273.2845003186</v>
      </c>
      <c r="AX64" cm="1">
        <f t="array" ref="AX64">IFERROR(IF($A64="","",IF(SUMIFS(RAW_매출A!$J$2:$J$7000,RAW_매출A!$B$2:$B$7000,$A64,RAW_매출A!$A$2:$A$7000,EDATE($E64,AX$1-1))=0,"",SUMIFS(RAW_매출A!$J$2:$J$7000,RAW_매출A!$B$2:$B$7000,$A64,RAW_매출A!$A$2:$A$7000,EDATE($E64,AX$1-1))/(INDEX(요약_월별시즈널리티!$F$7:$F$18,MONTH(EDATE($E64,AX$1-1)))/100))),"")</f>
        <v>6576076.8038018458</v>
      </c>
      <c r="AY64" t="str" cm="1">
        <f t="array" ref="AY64">IFERROR(IF($A64="","",IF(SUMIFS(RAW_매출A!$J$2:$J$7000,RAW_매출A!$B$2:$B$7000,$A64,RAW_매출A!$A$2:$A$7000,EDATE($E64,AY$1-1))=0,"",SUMIFS(RAW_매출A!$J$2:$J$7000,RAW_매출A!$B$2:$B$7000,$A64,RAW_매출A!$A$2:$A$7000,EDATE($E64,AY$1-1))/(INDEX(요약_월별시즈널리티!$F$7:$F$18,MONTH(EDATE($E64,AY$1-1)))/100))),"")</f>
        <v/>
      </c>
      <c r="AZ64" t="str" cm="1">
        <f t="array" ref="AZ64">IFERROR(IF($A64="","",IF(SUMIFS(RAW_매출A!$J$2:$J$7000,RAW_매출A!$B$2:$B$7000,$A64,RAW_매출A!$A$2:$A$7000,EDATE($E64,AZ$1-1))=0,"",SUMIFS(RAW_매출A!$J$2:$J$7000,RAW_매출A!$B$2:$B$7000,$A64,RAW_매출A!$A$2:$A$7000,EDATE($E64,AZ$1-1))/(INDEX(요약_월별시즈널리티!$F$7:$F$18,MONTH(EDATE($E64,AZ$1-1)))/100))),"")</f>
        <v/>
      </c>
      <c r="BA64" t="str" cm="1">
        <f t="array" ref="BA64">IFERROR(IF($A64="","",IF(SUMIFS(RAW_매출A!$J$2:$J$7000,RAW_매출A!$B$2:$B$7000,$A64,RAW_매출A!$A$2:$A$7000,EDATE($E64,BA$1-1))=0,"",SUMIFS(RAW_매출A!$J$2:$J$7000,RAW_매출A!$B$2:$B$7000,$A64,RAW_매출A!$A$2:$A$7000,EDATE($E64,BA$1-1))/(INDEX(요약_월별시즈널리티!$F$7:$F$18,MONTH(EDATE($E64,BA$1-1)))/100))),"")</f>
        <v/>
      </c>
      <c r="BB64" t="str" cm="1">
        <f t="array" ref="BB64">IFERROR(IF($A64="","",IF(SUMIFS(RAW_매출A!$J$2:$J$7000,RAW_매출A!$B$2:$B$7000,$A64,RAW_매출A!$A$2:$A$7000,EDATE($E64,BB$1-1))=0,"",SUMIFS(RAW_매출A!$J$2:$J$7000,RAW_매출A!$B$2:$B$7000,$A64,RAW_매출A!$A$2:$A$7000,EDATE($E64,BB$1-1))/(INDEX(요약_월별시즈널리티!$F$7:$F$18,MONTH(EDATE($E64,BB$1-1)))/100))),"")</f>
        <v/>
      </c>
      <c r="BC64" t="str" cm="1">
        <f t="array" ref="BC64">IFERROR(IF($A64="","",IF(SUMIFS(RAW_매출A!$J$2:$J$7000,RAW_매출A!$B$2:$B$7000,$A64,RAW_매출A!$A$2:$A$7000,EDATE($E64,BC$1-1))=0,"",SUMIFS(RAW_매출A!$J$2:$J$7000,RAW_매출A!$B$2:$B$7000,$A64,RAW_매출A!$A$2:$A$7000,EDATE($E64,BC$1-1))/(INDEX(요약_월별시즈널리티!$F$7:$F$18,MONTH(EDATE($E64,BC$1-1)))/100))),"")</f>
        <v/>
      </c>
      <c r="BD64" t="str" cm="1">
        <f t="array" ref="BD64">IFERROR(IF($A64="","",IF(SUMIFS(RAW_매출A!$J$2:$J$7000,RAW_매출A!$B$2:$B$7000,$A64,RAW_매출A!$A$2:$A$7000,EDATE($E64,BD$1-1))=0,"",SUMIFS(RAW_매출A!$J$2:$J$7000,RAW_매출A!$B$2:$B$7000,$A64,RAW_매출A!$A$2:$A$7000,EDATE($E64,BD$1-1))/(INDEX(요약_월별시즈널리티!$F$7:$F$18,MONTH(EDATE($E64,BD$1-1)))/100))),"")</f>
        <v/>
      </c>
      <c r="BE64" t="str" cm="1">
        <f t="array" ref="BE64">IFERROR(IF($A64="","",IF(SUMIFS(RAW_매출A!$J$2:$J$7000,RAW_매출A!$B$2:$B$7000,$A64,RAW_매출A!$A$2:$A$7000,EDATE($E64,BE$1-1))=0,"",SUMIFS(RAW_매출A!$J$2:$J$7000,RAW_매출A!$B$2:$B$7000,$A64,RAW_매출A!$A$2:$A$7000,EDATE($E64,BE$1-1))/(INDEX(요약_월별시즈널리티!$F$7:$F$18,MONTH(EDATE($E64,BE$1-1)))/100))),"")</f>
        <v/>
      </c>
      <c r="BF64" t="str" cm="1">
        <f t="array" ref="BF64">IFERROR(IF($A64="","",IF(SUMIFS(RAW_매출A!$J$2:$J$7000,RAW_매출A!$B$2:$B$7000,$A64,RAW_매출A!$A$2:$A$7000,EDATE($E64,BF$1-1))=0,"",SUMIFS(RAW_매출A!$J$2:$J$7000,RAW_매출A!$B$2:$B$7000,$A64,RAW_매출A!$A$2:$A$7000,EDATE($E64,BF$1-1))/(INDEX(요약_월별시즈널리티!$F$7:$F$18,MONTH(EDATE($E64,BF$1-1)))/100))),"")</f>
        <v/>
      </c>
      <c r="BG64" t="str" cm="1">
        <f t="array" ref="BG64">IFERROR(IF($A64="","",IF(SUMIFS(RAW_매출A!$J$2:$J$7000,RAW_매출A!$B$2:$B$7000,$A64,RAW_매출A!$A$2:$A$7000,EDATE($E64,BG$1-1))=0,"",SUMIFS(RAW_매출A!$J$2:$J$7000,RAW_매출A!$B$2:$B$7000,$A64,RAW_매출A!$A$2:$A$7000,EDATE($E64,BG$1-1))/(INDEX(요약_월별시즈널리티!$F$7:$F$18,MONTH(EDATE($E64,BG$1-1)))/100))),"")</f>
        <v/>
      </c>
      <c r="BH64" t="str" cm="1">
        <f t="array" ref="BH64">IFERROR(IF($A64="","",IF(SUMIFS(RAW_매출A!$J$2:$J$7000,RAW_매출A!$B$2:$B$7000,$A64,RAW_매출A!$A$2:$A$7000,EDATE($E64,BH$1-1))=0,"",SUMIFS(RAW_매출A!$J$2:$J$7000,RAW_매출A!$B$2:$B$7000,$A64,RAW_매출A!$A$2:$A$7000,EDATE($E64,BH$1-1))/(INDEX(요약_월별시즈널리티!$F$7:$F$18,MONTH(EDATE($E64,BH$1-1)))/100))),"")</f>
        <v/>
      </c>
      <c r="BI64" t="str" cm="1">
        <f t="array" ref="BI64">IFERROR(IF($A64="","",IF(SUMIFS(RAW_매출A!$J$2:$J$7000,RAW_매출A!$B$2:$B$7000,$A64,RAW_매출A!$A$2:$A$7000,EDATE($E64,BI$1-1))=0,"",SUMIFS(RAW_매출A!$J$2:$J$7000,RAW_매출A!$B$2:$B$7000,$A64,RAW_매출A!$A$2:$A$7000,EDATE($E64,BI$1-1))/(INDEX(요약_월별시즈널리티!$F$7:$F$18,MONTH(EDATE($E64,BI$1-1)))/100))),"")</f>
        <v/>
      </c>
      <c r="BJ64" t="str" cm="1">
        <f t="array" ref="BJ64">IFERROR(IF($A64="","",IF(SUMIFS(RAW_매출A!$J$2:$J$7000,RAW_매출A!$B$2:$B$7000,$A64,RAW_매출A!$A$2:$A$7000,EDATE($E64,BJ$1-1))=0,"",SUMIFS(RAW_매출A!$J$2:$J$7000,RAW_매출A!$B$2:$B$7000,$A64,RAW_매출A!$A$2:$A$7000,EDATE($E64,BJ$1-1))/(INDEX(요약_월별시즈널리티!$F$7:$F$18,MONTH(EDATE($E64,BJ$1-1)))/100))),"")</f>
        <v/>
      </c>
      <c r="BK64" t="str" cm="1">
        <f t="array" ref="BK64">IFERROR(IF($A64="","",IF(SUMIFS(RAW_매출A!$J$2:$J$7000,RAW_매출A!$B$2:$B$7000,$A64,RAW_매출A!$A$2:$A$7000,EDATE($E64,BK$1-1))=0,"",SUMIFS(RAW_매출A!$J$2:$J$7000,RAW_매출A!$B$2:$B$7000,$A64,RAW_매출A!$A$2:$A$7000,EDATE($E64,BK$1-1))/(INDEX(요약_월별시즈널리티!$F$7:$F$18,MONTH(EDATE($E64,BK$1-1)))/100))),"")</f>
        <v/>
      </c>
      <c r="BL64" t="str" cm="1">
        <f t="array" ref="BL64">IFERROR(IF($A64="","",IF(SUMIFS(RAW_매출A!$J$2:$J$7000,RAW_매출A!$B$2:$B$7000,$A64,RAW_매출A!$A$2:$A$7000,EDATE($E64,BL$1-1))=0,"",SUMIFS(RAW_매출A!$J$2:$J$7000,RAW_매출A!$B$2:$B$7000,$A64,RAW_매출A!$A$2:$A$7000,EDATE($E64,BL$1-1))/(INDEX(요약_월별시즈널리티!$F$7:$F$18,MONTH(EDATE($E64,BL$1-1)))/100))),"")</f>
        <v/>
      </c>
      <c r="BM64" t="str" cm="1">
        <f t="array" ref="BM64">IFERROR(IF($A64="","",IF(SUMIFS(RAW_매출A!$J$2:$J$7000,RAW_매출A!$B$2:$B$7000,$A64,RAW_매출A!$A$2:$A$7000,EDATE($E64,BM$1-1))=0,"",SUMIFS(RAW_매출A!$J$2:$J$7000,RAW_매출A!$B$2:$B$7000,$A64,RAW_매출A!$A$2:$A$7000,EDATE($E64,BM$1-1))/(INDEX(요약_월별시즈널리티!$F$7:$F$18,MONTH(EDATE($E64,BM$1-1)))/100))),"")</f>
        <v/>
      </c>
      <c r="BN64" t="str" cm="1">
        <f t="array" ref="BN64">IFERROR(IF($A64="","",IF(SUMIFS(RAW_매출A!$J$2:$J$7000,RAW_매출A!$B$2:$B$7000,$A64,RAW_매출A!$A$2:$A$7000,EDATE($E64,BN$1-1))=0,"",SUMIFS(RAW_매출A!$J$2:$J$7000,RAW_매출A!$B$2:$B$7000,$A64,RAW_매출A!$A$2:$A$7000,EDATE($E64,BN$1-1))/(INDEX(요약_월별시즈널리티!$F$7:$F$18,MONTH(EDATE($E64,BN$1-1)))/100))),"")</f>
        <v/>
      </c>
    </row>
    <row r="65" spans="1:66" x14ac:dyDescent="0.3">
      <c r="A65" t="str">
        <f>세팅!A66</f>
        <v>(1054) #성대율전점</v>
      </c>
      <c r="B65" t="str">
        <f>세팅!B66</f>
        <v>150-1</v>
      </c>
      <c r="C65">
        <f t="shared" si="0"/>
        <v>1</v>
      </c>
      <c r="D65" t="str">
        <f t="shared" si="1"/>
        <v>1</v>
      </c>
      <c r="E65" s="1">
        <f>세팅!D66</f>
        <v>44866</v>
      </c>
      <c r="F65">
        <f t="shared" si="2"/>
        <v>5075993.9175072135</v>
      </c>
      <c r="G65" cm="1">
        <f t="array" ref="G65">IFERROR(IF($A65="","",IF(SUMIFS(RAW_매출A!$J$2:$J$7000,RAW_매출A!$B$2:$B$7000,$A65,RAW_매출A!$A$2:$A$7000,EDATE($E65,G$1-1))=0,"",SUMIFS(RAW_매출A!$J$2:$J$7000,RAW_매출A!$B$2:$B$7000,$A65,RAW_매출A!$A$2:$A$7000,EDATE($E65,G$1-1))/(INDEX(요약_월별시즈널리티!$F$7:$F$18,MONTH(EDATE($E65,G$1-1)))/100))),"")</f>
        <v>2393593.116708321</v>
      </c>
      <c r="H65" cm="1">
        <f t="array" ref="H65">IFERROR(IF($A65="","",IF(SUMIFS(RAW_매출A!$J$2:$J$7000,RAW_매출A!$B$2:$B$7000,$A65,RAW_매출A!$A$2:$A$7000,EDATE($E65,H$1-1))=0,"",SUMIFS(RAW_매출A!$J$2:$J$7000,RAW_매출A!$B$2:$B$7000,$A65,RAW_매출A!$A$2:$A$7000,EDATE($E65,H$1-1))/(INDEX(요약_월별시즈널리티!$F$7:$F$18,MONTH(EDATE($E65,H$1-1)))/100))),"")</f>
        <v>3094593.0618225113</v>
      </c>
      <c r="I65" cm="1">
        <f t="array" ref="I65">IFERROR(IF($A65="","",IF(SUMIFS(RAW_매출A!$J$2:$J$7000,RAW_매출A!$B$2:$B$7000,$A65,RAW_매출A!$A$2:$A$7000,EDATE($E65,I$1-1))=0,"",SUMIFS(RAW_매출A!$J$2:$J$7000,RAW_매출A!$B$2:$B$7000,$A65,RAW_매출A!$A$2:$A$7000,EDATE($E65,I$1-1))/(INDEX(요약_월별시즈널리티!$F$7:$F$18,MONTH(EDATE($E65,I$1-1)))/100))),"")</f>
        <v>3615279.0848785383</v>
      </c>
      <c r="J65" s="28" cm="1">
        <f t="array" ref="J65">IFERROR(IF($A65="","",IF(SUMIFS(RAW_매출A!$J$2:$J$7000,RAW_매출A!$B$2:$B$7000,$A65,RAW_매출A!$A$2:$A$7000,EDATE($E65,J$1-1))=0,"",SUMIFS(RAW_매출A!$J$2:$J$7000,RAW_매출A!$B$2:$B$7000,$A65,RAW_매출A!$A$2:$A$7000,EDATE($E65,J$1-1))/(INDEX(요약_월별시즈널리티!$F$7:$F$18,MONTH(EDATE($E65,J$1-1)))/100))),"")</f>
        <v>4246167.2962323446</v>
      </c>
      <c r="K65" s="28" cm="1">
        <f t="array" ref="K65">IFERROR(IF($A65="","",IF(SUMIFS(RAW_매출A!$J$2:$J$7000,RAW_매출A!$B$2:$B$7000,$A65,RAW_매출A!$A$2:$A$7000,EDATE($E65,K$1-1))=0,"",SUMIFS(RAW_매출A!$J$2:$J$7000,RAW_매출A!$B$2:$B$7000,$A65,RAW_매출A!$A$2:$A$7000,EDATE($E65,K$1-1))/(INDEX(요약_월별시즈널리티!$F$7:$F$18,MONTH(EDATE($E65,K$1-1)))/100))),"")</f>
        <v>4657224.9225079594</v>
      </c>
      <c r="L65" s="28" cm="1">
        <f t="array" ref="L65">IFERROR(IF($A65="","",IF(SUMIFS(RAW_매출A!$J$2:$J$7000,RAW_매출A!$B$2:$B$7000,$A65,RAW_매출A!$A$2:$A$7000,EDATE($E65,L$1-1))=0,"",SUMIFS(RAW_매출A!$J$2:$J$7000,RAW_매출A!$B$2:$B$7000,$A65,RAW_매출A!$A$2:$A$7000,EDATE($E65,L$1-1))/(INDEX(요약_월별시즈널리티!$F$7:$F$18,MONTH(EDATE($E65,L$1-1)))/100))),"")</f>
        <v>5137828.3646200672</v>
      </c>
      <c r="M65" s="28" cm="1">
        <f t="array" ref="M65">IFERROR(IF($A65="","",IF(SUMIFS(RAW_매출A!$J$2:$J$7000,RAW_매출A!$B$2:$B$7000,$A65,RAW_매출A!$A$2:$A$7000,EDATE($E65,M$1-1))=0,"",SUMIFS(RAW_매출A!$J$2:$J$7000,RAW_매출A!$B$2:$B$7000,$A65,RAW_매출A!$A$2:$A$7000,EDATE($E65,M$1-1))/(INDEX(요약_월별시즈널리티!$F$7:$F$18,MONTH(EDATE($E65,M$1-1)))/100))),"")</f>
        <v>5557719.2944126306</v>
      </c>
      <c r="N65" s="28" cm="1">
        <f t="array" ref="N65">IFERROR(IF($A65="","",IF(SUMIFS(RAW_매출A!$J$2:$J$7000,RAW_매출A!$B$2:$B$7000,$A65,RAW_매출A!$A$2:$A$7000,EDATE($E65,N$1-1))=0,"",SUMIFS(RAW_매출A!$J$2:$J$7000,RAW_매출A!$B$2:$B$7000,$A65,RAW_매출A!$A$2:$A$7000,EDATE($E65,N$1-1))/(INDEX(요약_월별시즈널리티!$F$7:$F$18,MONTH(EDATE($E65,N$1-1)))/100))),"")</f>
        <v>5437580.3728915425</v>
      </c>
      <c r="O65" s="28" cm="1">
        <f t="array" ref="O65">IFERROR(IF($A65="","",IF(SUMIFS(RAW_매출A!$J$2:$J$7000,RAW_매출A!$B$2:$B$7000,$A65,RAW_매출A!$A$2:$A$7000,EDATE($E65,O$1-1))=0,"",SUMIFS(RAW_매출A!$J$2:$J$7000,RAW_매출A!$B$2:$B$7000,$A65,RAW_매출A!$A$2:$A$7000,EDATE($E65,O$1-1))/(INDEX(요약_월별시즈널리티!$F$7:$F$18,MONTH(EDATE($E65,O$1-1)))/100))),"")</f>
        <v>5419443.2543787397</v>
      </c>
      <c r="P65" cm="1">
        <f t="array" ref="P65">IFERROR(IF($A65="","",IF(SUMIFS(RAW_매출A!$J$2:$J$7000,RAW_매출A!$B$2:$B$7000,$A65,RAW_매출A!$A$2:$A$7000,EDATE($E65,P$1-1))=0,"",SUMIFS(RAW_매출A!$J$2:$J$7000,RAW_매출A!$B$2:$B$7000,$A65,RAW_매출A!$A$2:$A$7000,EDATE($E65,P$1-1))/(INDEX(요약_월별시즈널리티!$F$7:$F$18,MONTH(EDATE($E65,P$1-1)))/100))),"")</f>
        <v>5630837.1259183269</v>
      </c>
      <c r="Q65" cm="1">
        <f t="array" ref="Q65">IFERROR(IF($A65="","",IF(SUMIFS(RAW_매출A!$J$2:$J$7000,RAW_매출A!$B$2:$B$7000,$A65,RAW_매출A!$A$2:$A$7000,EDATE($E65,Q$1-1))=0,"",SUMIFS(RAW_매출A!$J$2:$J$7000,RAW_매출A!$B$2:$B$7000,$A65,RAW_매출A!$A$2:$A$7000,EDATE($E65,Q$1-1))/(INDEX(요약_월별시즈널리티!$F$7:$F$18,MONTH(EDATE($E65,Q$1-1)))/100))),"")</f>
        <v>6798008.9687563386</v>
      </c>
      <c r="R65" cm="1">
        <f t="array" ref="R65">IFERROR(IF($A65="","",IF(SUMIFS(RAW_매출A!$J$2:$J$7000,RAW_매출A!$B$2:$B$7000,$A65,RAW_매출A!$A$2:$A$7000,EDATE($E65,R$1-1))=0,"",SUMIFS(RAW_매출A!$J$2:$J$7000,RAW_매출A!$B$2:$B$7000,$A65,RAW_매출A!$A$2:$A$7000,EDATE($E65,R$1-1))/(INDEX(요약_월별시즈널리티!$F$7:$F$18,MONTH(EDATE($E65,R$1-1)))/100))),"")</f>
        <v>6089352.1203696784</v>
      </c>
      <c r="S65" cm="1">
        <f t="array" ref="S65">IFERROR(IF($A65="","",IF(SUMIFS(RAW_매출A!$J$2:$J$7000,RAW_매출A!$B$2:$B$7000,$A65,RAW_매출A!$A$2:$A$7000,EDATE($E65,S$1-1))=0,"",SUMIFS(RAW_매출A!$J$2:$J$7000,RAW_매출A!$B$2:$B$7000,$A65,RAW_매출A!$A$2:$A$7000,EDATE($E65,S$1-1))/(INDEX(요약_월별시즈널리티!$F$7:$F$18,MONTH(EDATE($E65,S$1-1)))/100))),"")</f>
        <v>6127755.1322620837</v>
      </c>
      <c r="T65" cm="1">
        <f t="array" ref="T65">IFERROR(IF($A65="","",IF(SUMIFS(RAW_매출A!$J$2:$J$7000,RAW_매출A!$B$2:$B$7000,$A65,RAW_매출A!$A$2:$A$7000,EDATE($E65,T$1-1))=0,"",SUMIFS(RAW_매출A!$J$2:$J$7000,RAW_매출A!$B$2:$B$7000,$A65,RAW_매출A!$A$2:$A$7000,EDATE($E65,T$1-1))/(INDEX(요약_월별시즈널리티!$F$7:$F$18,MONTH(EDATE($E65,T$1-1)))/100))),"")</f>
        <v>6018532.0471144598</v>
      </c>
      <c r="U65" cm="1">
        <f t="array" ref="U65">IFERROR(IF($A65="","",IF(SUMIFS(RAW_매출A!$J$2:$J$7000,RAW_매출A!$B$2:$B$7000,$A65,RAW_매출A!$A$2:$A$7000,EDATE($E65,U$1-1))=0,"",SUMIFS(RAW_매출A!$J$2:$J$7000,RAW_매출A!$B$2:$B$7000,$A65,RAW_매출A!$A$2:$A$7000,EDATE($E65,U$1-1))/(INDEX(요약_월별시즈널리티!$F$7:$F$18,MONTH(EDATE($E65,U$1-1)))/100))),"")</f>
        <v>6015600.2960731005</v>
      </c>
      <c r="V65" cm="1">
        <f t="array" ref="V65">IFERROR(IF($A65="","",IF(SUMIFS(RAW_매출A!$J$2:$J$7000,RAW_매출A!$B$2:$B$7000,$A65,RAW_매출A!$A$2:$A$7000,EDATE($E65,V$1-1))=0,"",SUMIFS(RAW_매출A!$J$2:$J$7000,RAW_매출A!$B$2:$B$7000,$A65,RAW_매출A!$A$2:$A$7000,EDATE($E65,V$1-1))/(INDEX(요약_월별시즈널리티!$F$7:$F$18,MONTH(EDATE($E65,V$1-1)))/100))),"")</f>
        <v>6729184.5108003104</v>
      </c>
      <c r="W65" cm="1">
        <f t="array" ref="W65">IFERROR(IF($A65="","",IF(SUMIFS(RAW_매출A!$J$2:$J$7000,RAW_매출A!$B$2:$B$7000,$A65,RAW_매출A!$A$2:$A$7000,EDATE($E65,W$1-1))=0,"",SUMIFS(RAW_매출A!$J$2:$J$7000,RAW_매출A!$B$2:$B$7000,$A65,RAW_매출A!$A$2:$A$7000,EDATE($E65,W$1-1))/(INDEX(요약_월별시즈널리티!$F$7:$F$18,MONTH(EDATE($E65,W$1-1)))/100))),"")</f>
        <v>7298099.4008289138</v>
      </c>
      <c r="X65" cm="1">
        <f t="array" ref="X65">IFERROR(IF($A65="","",IF(SUMIFS(RAW_매출A!$J$2:$J$7000,RAW_매출A!$B$2:$B$7000,$A65,RAW_매출A!$A$2:$A$7000,EDATE($E65,X$1-1))=0,"",SUMIFS(RAW_매출A!$J$2:$J$7000,RAW_매출A!$B$2:$B$7000,$A65,RAW_매출A!$A$2:$A$7000,EDATE($E65,X$1-1))/(INDEX(요약_월별시즈널리티!$F$7:$F$18,MONTH(EDATE($E65,X$1-1)))/100))),"")</f>
        <v>7393229.3171132077</v>
      </c>
      <c r="Y65" cm="1">
        <f t="array" ref="Y65">IFERROR(IF($A65="","",IF(SUMIFS(RAW_매출A!$J$2:$J$7000,RAW_매출A!$B$2:$B$7000,$A65,RAW_매출A!$A$2:$A$7000,EDATE($E65,Y$1-1))=0,"",SUMIFS(RAW_매출A!$J$2:$J$7000,RAW_매출A!$B$2:$B$7000,$A65,RAW_매출A!$A$2:$A$7000,EDATE($E65,Y$1-1))/(INDEX(요약_월별시즈널리티!$F$7:$F$18,MONTH(EDATE($E65,Y$1-1)))/100))),"")</f>
        <v>7167066.2482926492</v>
      </c>
      <c r="Z65" cm="1">
        <f t="array" ref="Z65">IFERROR(IF($A65="","",IF(SUMIFS(RAW_매출A!$J$2:$J$7000,RAW_매출A!$B$2:$B$7000,$A65,RAW_매출A!$A$2:$A$7000,EDATE($E65,Z$1-1))=0,"",SUMIFS(RAW_매출A!$J$2:$J$7000,RAW_매출A!$B$2:$B$7000,$A65,RAW_매출A!$A$2:$A$7000,EDATE($E65,Z$1-1))/(INDEX(요약_월별시즈널리티!$F$7:$F$18,MONTH(EDATE($E65,Z$1-1)))/100))),"")</f>
        <v>7364268.1373667689</v>
      </c>
      <c r="AA65" cm="1">
        <f t="array" ref="AA65">IFERROR(IF($A65="","",IF(SUMIFS(RAW_매출A!$J$2:$J$7000,RAW_매출A!$B$2:$B$7000,$A65,RAW_매출A!$A$2:$A$7000,EDATE($E65,AA$1-1))=0,"",SUMIFS(RAW_매출A!$J$2:$J$7000,RAW_매출A!$B$2:$B$7000,$A65,RAW_매출A!$A$2:$A$7000,EDATE($E65,AA$1-1))/(INDEX(요약_월별시즈널리티!$F$7:$F$18,MONTH(EDATE($E65,AA$1-1)))/100))),"")</f>
        <v>7753577.3071116414</v>
      </c>
      <c r="AB65" cm="1">
        <f t="array" ref="AB65">IFERROR(IF($A65="","",IF(SUMIFS(RAW_매출A!$J$2:$J$7000,RAW_매출A!$B$2:$B$7000,$A65,RAW_매출A!$A$2:$A$7000,EDATE($E65,AB$1-1))=0,"",SUMIFS(RAW_매출A!$J$2:$J$7000,RAW_매출A!$B$2:$B$7000,$A65,RAW_매출A!$A$2:$A$7000,EDATE($E65,AB$1-1))/(INDEX(요약_월별시즈널리티!$F$7:$F$18,MONTH(EDATE($E65,AB$1-1)))/100))),"")</f>
        <v>7642474.7582438793</v>
      </c>
      <c r="AC65" cm="1">
        <f t="array" ref="AC65">IFERROR(IF($A65="","",IF(SUMIFS(RAW_매출A!$J$2:$J$7000,RAW_매출A!$B$2:$B$7000,$A65,RAW_매출A!$A$2:$A$7000,EDATE($E65,AC$1-1))=0,"",SUMIFS(RAW_매출A!$J$2:$J$7000,RAW_매출A!$B$2:$B$7000,$A65,RAW_매출A!$A$2:$A$7000,EDATE($E65,AC$1-1))/(INDEX(요약_월별시즈널리티!$F$7:$F$18,MONTH(EDATE($E65,AC$1-1)))/100))),"")</f>
        <v>7472845.0012491792</v>
      </c>
      <c r="AD65" cm="1">
        <f t="array" ref="AD65">IFERROR(IF($A65="","",IF(SUMIFS(RAW_매출A!$J$2:$J$7000,RAW_매출A!$B$2:$B$7000,$A65,RAW_매출A!$A$2:$A$7000,EDATE($E65,AD$1-1))=0,"",SUMIFS(RAW_매출A!$J$2:$J$7000,RAW_매출A!$B$2:$B$7000,$A65,RAW_매출A!$A$2:$A$7000,EDATE($E65,AD$1-1))/(INDEX(요약_월별시즈널리티!$F$7:$F$18,MONTH(EDATE($E65,AD$1-1)))/100))),"")</f>
        <v>7021437.4779468076</v>
      </c>
      <c r="AE65" cm="1">
        <f t="array" ref="AE65">IFERROR(IF($A65="","",IF(SUMIFS(RAW_매출A!$J$2:$J$7000,RAW_매출A!$B$2:$B$7000,$A65,RAW_매출A!$A$2:$A$7000,EDATE($E65,AE$1-1))=0,"",SUMIFS(RAW_매출A!$J$2:$J$7000,RAW_매출A!$B$2:$B$7000,$A65,RAW_매출A!$A$2:$A$7000,EDATE($E65,AE$1-1))/(INDEX(요약_월별시즈널리티!$F$7:$F$18,MONTH(EDATE($E65,AE$1-1)))/100))),"")</f>
        <v>7335294.8754937863</v>
      </c>
      <c r="AF65" cm="1">
        <f t="array" ref="AF65">IFERROR(IF($A65="","",IF(SUMIFS(RAW_매출A!$J$2:$J$7000,RAW_매출A!$B$2:$B$7000,$A65,RAW_매출A!$A$2:$A$7000,EDATE($E65,AF$1-1))=0,"",SUMIFS(RAW_매출A!$J$2:$J$7000,RAW_매출A!$B$2:$B$7000,$A65,RAW_매출A!$A$2:$A$7000,EDATE($E65,AF$1-1))/(INDEX(요약_월별시즈널리티!$F$7:$F$18,MONTH(EDATE($E65,AF$1-1)))/100))),"")</f>
        <v>6680593.2177852597</v>
      </c>
      <c r="AG65" cm="1">
        <f t="array" ref="AG65">IFERROR(IF($A65="","",IF(SUMIFS(RAW_매출A!$J$2:$J$7000,RAW_매출A!$B$2:$B$7000,$A65,RAW_매출A!$A$2:$A$7000,EDATE($E65,AG$1-1))=0,"",SUMIFS(RAW_매출A!$J$2:$J$7000,RAW_매출A!$B$2:$B$7000,$A65,RAW_매출A!$A$2:$A$7000,EDATE($E65,AG$1-1))/(INDEX(요약_월별시즈널리티!$F$7:$F$18,MONTH(EDATE($E65,AG$1-1)))/100))),"")</f>
        <v>6100143.5590242557</v>
      </c>
      <c r="AH65" cm="1">
        <f t="array" ref="AH65">IFERROR(IF($A65="","",IF(SUMIFS(RAW_매출A!$J$2:$J$7000,RAW_매출A!$B$2:$B$7000,$A65,RAW_매출A!$A$2:$A$7000,EDATE($E65,AH$1-1))=0,"",SUMIFS(RAW_매출A!$J$2:$J$7000,RAW_매출A!$B$2:$B$7000,$A65,RAW_매출A!$A$2:$A$7000,EDATE($E65,AH$1-1))/(INDEX(요약_월별시즈널리티!$F$7:$F$18,MONTH(EDATE($E65,AH$1-1)))/100))),"")</f>
        <v>7114317.4607033404</v>
      </c>
      <c r="AI65" cm="1">
        <f t="array" ref="AI65">IFERROR(IF($A65="","",IF(SUMIFS(RAW_매출A!$J$2:$J$7000,RAW_매출A!$B$2:$B$7000,$A65,RAW_매출A!$A$2:$A$7000,EDATE($E65,AI$1-1))=0,"",SUMIFS(RAW_매출A!$J$2:$J$7000,RAW_매출A!$B$2:$B$7000,$A65,RAW_매출A!$A$2:$A$7000,EDATE($E65,AI$1-1))/(INDEX(요약_월별시즈널리티!$F$7:$F$18,MONTH(EDATE($E65,AI$1-1)))/100))),"")</f>
        <v>7039937.5526220091</v>
      </c>
      <c r="AJ65" cm="1">
        <f t="array" ref="AJ65">IFERROR(IF($A65="","",IF(SUMIFS(RAW_매출A!$J$2:$J$7000,RAW_매출A!$B$2:$B$7000,$A65,RAW_매출A!$A$2:$A$7000,EDATE($E65,AJ$1-1))=0,"",SUMIFS(RAW_매출A!$J$2:$J$7000,RAW_매출A!$B$2:$B$7000,$A65,RAW_매출A!$A$2:$A$7000,EDATE($E65,AJ$1-1))/(INDEX(요약_월별시즈널리티!$F$7:$F$18,MONTH(EDATE($E65,AJ$1-1)))/100))),"")</f>
        <v>7258990.856775796</v>
      </c>
      <c r="AK65" cm="1">
        <f t="array" ref="AK65">IFERROR(IF($A65="","",IF(SUMIFS(RAW_매출A!$J$2:$J$7000,RAW_매출A!$B$2:$B$7000,$A65,RAW_매출A!$A$2:$A$7000,EDATE($E65,AK$1-1))=0,"",SUMIFS(RAW_매출A!$J$2:$J$7000,RAW_매출A!$B$2:$B$7000,$A65,RAW_매출A!$A$2:$A$7000,EDATE($E65,AK$1-1))/(INDEX(요약_월별시즈널리티!$F$7:$F$18,MONTH(EDATE($E65,AK$1-1)))/100))),"")</f>
        <v>8402462.9705496375</v>
      </c>
      <c r="AL65" cm="1">
        <f t="array" ref="AL65">IFERROR(IF($A65="","",IF(SUMIFS(RAW_매출A!$J$2:$J$7000,RAW_매출A!$B$2:$B$7000,$A65,RAW_매출A!$A$2:$A$7000,EDATE($E65,AL$1-1))=0,"",SUMIFS(RAW_매출A!$J$2:$J$7000,RAW_매출A!$B$2:$B$7000,$A65,RAW_매출A!$A$2:$A$7000,EDATE($E65,AL$1-1))/(INDEX(요약_월별시즈널리티!$F$7:$F$18,MONTH(EDATE($E65,AL$1-1)))/100))),"")</f>
        <v>7472455.4584377185</v>
      </c>
      <c r="AM65" cm="1">
        <f t="array" ref="AM65">IFERROR(IF($A65="","",IF(SUMIFS(RAW_매출A!$J$2:$J$7000,RAW_매출A!$B$2:$B$7000,$A65,RAW_매출A!$A$2:$A$7000,EDATE($E65,AM$1-1))=0,"",SUMIFS(RAW_매출A!$J$2:$J$7000,RAW_매출A!$B$2:$B$7000,$A65,RAW_매출A!$A$2:$A$7000,EDATE($E65,AM$1-1))/(INDEX(요약_월별시즈널리티!$F$7:$F$18,MONTH(EDATE($E65,AM$1-1)))/100))),"")</f>
        <v>6959738.2527270745</v>
      </c>
      <c r="AN65" cm="1">
        <f t="array" ref="AN65">IFERROR(IF($A65="","",IF(SUMIFS(RAW_매출A!$J$2:$J$7000,RAW_매출A!$B$2:$B$7000,$A65,RAW_매출A!$A$2:$A$7000,EDATE($E65,AN$1-1))=0,"",SUMIFS(RAW_매출A!$J$2:$J$7000,RAW_매출A!$B$2:$B$7000,$A65,RAW_매출A!$A$2:$A$7000,EDATE($E65,AN$1-1))/(INDEX(요약_월별시즈널리티!$F$7:$F$18,MONTH(EDATE($E65,AN$1-1)))/100))),"")</f>
        <v>7529132.84700411</v>
      </c>
      <c r="AO65" cm="1">
        <f t="array" ref="AO65">IFERROR(IF($A65="","",IF(SUMIFS(RAW_매출A!$J$2:$J$7000,RAW_매출A!$B$2:$B$7000,$A65,RAW_매출A!$A$2:$A$7000,EDATE($E65,AO$1-1))=0,"",SUMIFS(RAW_매출A!$J$2:$J$7000,RAW_매출A!$B$2:$B$7000,$A65,RAW_매출A!$A$2:$A$7000,EDATE($E65,AO$1-1))/(INDEX(요약_월별시즈널리티!$F$7:$F$18,MONTH(EDATE($E65,AO$1-1)))/100))),"")</f>
        <v>8249684.9764929106</v>
      </c>
      <c r="AP65" cm="1">
        <f t="array" ref="AP65">IFERROR(IF($A65="","",IF(SUMIFS(RAW_매출A!$J$2:$J$7000,RAW_매출A!$B$2:$B$7000,$A65,RAW_매출A!$A$2:$A$7000,EDATE($E65,AP$1-1))=0,"",SUMIFS(RAW_매출A!$J$2:$J$7000,RAW_매출A!$B$2:$B$7000,$A65,RAW_매출A!$A$2:$A$7000,EDATE($E65,AP$1-1))/(INDEX(요약_월별시즈널리티!$F$7:$F$18,MONTH(EDATE($E65,AP$1-1)))/100))),"")</f>
        <v>7318873.6114133289</v>
      </c>
      <c r="AQ65" cm="1">
        <f t="array" ref="AQ65">IFERROR(IF($A65="","",IF(SUMIFS(RAW_매출A!$J$2:$J$7000,RAW_매출A!$B$2:$B$7000,$A65,RAW_매출A!$A$2:$A$7000,EDATE($E65,AQ$1-1))=0,"",SUMIFS(RAW_매출A!$J$2:$J$7000,RAW_매출A!$B$2:$B$7000,$A65,RAW_매출A!$A$2:$A$7000,EDATE($E65,AQ$1-1))/(INDEX(요약_월별시즈널리티!$F$7:$F$18,MONTH(EDATE($E65,AQ$1-1)))/100))),"")</f>
        <v>7813604.3261257652</v>
      </c>
      <c r="AR65" cm="1">
        <f t="array" ref="AR65">IFERROR(IF($A65="","",IF(SUMIFS(RAW_매출A!$J$2:$J$7000,RAW_매출A!$B$2:$B$7000,$A65,RAW_매출A!$A$2:$A$7000,EDATE($E65,AR$1-1))=0,"",SUMIFS(RAW_매출A!$J$2:$J$7000,RAW_매출A!$B$2:$B$7000,$A65,RAW_매출A!$A$2:$A$7000,EDATE($E65,AR$1-1))/(INDEX(요약_월별시즈널리티!$F$7:$F$18,MONTH(EDATE($E65,AR$1-1)))/100))),"")</f>
        <v>7374590.3333665086</v>
      </c>
      <c r="AS65" cm="1">
        <f t="array" ref="AS65">IFERROR(IF($A65="","",IF(SUMIFS(RAW_매출A!$J$2:$J$7000,RAW_매출A!$B$2:$B$7000,$A65,RAW_매출A!$A$2:$A$7000,EDATE($E65,AS$1-1))=0,"",SUMIFS(RAW_매출A!$J$2:$J$7000,RAW_매출A!$B$2:$B$7000,$A65,RAW_매출A!$A$2:$A$7000,EDATE($E65,AS$1-1))/(INDEX(요약_월별시즈널리티!$F$7:$F$18,MONTH(EDATE($E65,AS$1-1)))/100))),"")</f>
        <v>7381870.3973934092</v>
      </c>
      <c r="AT65" cm="1">
        <f t="array" ref="AT65">IFERROR(IF($A65="","",IF(SUMIFS(RAW_매출A!$J$2:$J$7000,RAW_매출A!$B$2:$B$7000,$A65,RAW_매출A!$A$2:$A$7000,EDATE($E65,AT$1-1))=0,"",SUMIFS(RAW_매출A!$J$2:$J$7000,RAW_매출A!$B$2:$B$7000,$A65,RAW_매출A!$A$2:$A$7000,EDATE($E65,AT$1-1))/(INDEX(요약_월별시즈널리티!$F$7:$F$18,MONTH(EDATE($E65,AT$1-1)))/100))),"")</f>
        <v>7557489.6685364302</v>
      </c>
      <c r="AU65" cm="1">
        <f t="array" ref="AU65">IFERROR(IF($A65="","",IF(SUMIFS(RAW_매출A!$J$2:$J$7000,RAW_매출A!$B$2:$B$7000,$A65,RAW_매출A!$A$2:$A$7000,EDATE($E65,AU$1-1))=0,"",SUMIFS(RAW_매출A!$J$2:$J$7000,RAW_매출A!$B$2:$B$7000,$A65,RAW_매출A!$A$2:$A$7000,EDATE($E65,AU$1-1))/(INDEX(요약_월별시즈널리티!$F$7:$F$18,MONTH(EDATE($E65,AU$1-1)))/100))),"")</f>
        <v>8295962.9681387395</v>
      </c>
      <c r="AV65" cm="1">
        <f t="array" ref="AV65">IFERROR(IF($A65="","",IF(SUMIFS(RAW_매출A!$J$2:$J$7000,RAW_매출A!$B$2:$B$7000,$A65,RAW_매출A!$A$2:$A$7000,EDATE($E65,AV$1-1))=0,"",SUMIFS(RAW_매출A!$J$2:$J$7000,RAW_매출A!$B$2:$B$7000,$A65,RAW_매출A!$A$2:$A$7000,EDATE($E65,AV$1-1))/(INDEX(요약_월별시즈널리티!$F$7:$F$18,MONTH(EDATE($E65,AV$1-1)))/100))),"")</f>
        <v>7891758.2541143009</v>
      </c>
      <c r="AW65" cm="1">
        <f t="array" ref="AW65">IFERROR(IF($A65="","",IF(SUMIFS(RAW_매출A!$J$2:$J$7000,RAW_매출A!$B$2:$B$7000,$A65,RAW_매출A!$A$2:$A$7000,EDATE($E65,AW$1-1))=0,"",SUMIFS(RAW_매출A!$J$2:$J$7000,RAW_매출A!$B$2:$B$7000,$A65,RAW_매출A!$A$2:$A$7000,EDATE($E65,AW$1-1))/(INDEX(요약_월별시즈널리티!$F$7:$F$18,MONTH(EDATE($E65,AW$1-1)))/100))),"")</f>
        <v>9401865.4168932643</v>
      </c>
      <c r="AX65" cm="1">
        <f t="array" ref="AX65">IFERROR(IF($A65="","",IF(SUMIFS(RAW_매출A!$J$2:$J$7000,RAW_매출A!$B$2:$B$7000,$A65,RAW_매출A!$A$2:$A$7000,EDATE($E65,AX$1-1))=0,"",SUMIFS(RAW_매출A!$J$2:$J$7000,RAW_매출A!$B$2:$B$7000,$A65,RAW_매출A!$A$2:$A$7000,EDATE($E65,AX$1-1))/(INDEX(요약_월별시즈널리티!$F$7:$F$18,MONTH(EDATE($E65,AX$1-1)))/100))),"")</f>
        <v>8636656.1071780082</v>
      </c>
      <c r="AY65" t="str" cm="1">
        <f t="array" ref="AY65">IFERROR(IF($A65="","",IF(SUMIFS(RAW_매출A!$J$2:$J$7000,RAW_매출A!$B$2:$B$7000,$A65,RAW_매출A!$A$2:$A$7000,EDATE($E65,AY$1-1))=0,"",SUMIFS(RAW_매출A!$J$2:$J$7000,RAW_매출A!$B$2:$B$7000,$A65,RAW_매출A!$A$2:$A$7000,EDATE($E65,AY$1-1))/(INDEX(요약_월별시즈널리티!$F$7:$F$18,MONTH(EDATE($E65,AY$1-1)))/100))),"")</f>
        <v/>
      </c>
      <c r="AZ65" t="str" cm="1">
        <f t="array" ref="AZ65">IFERROR(IF($A65="","",IF(SUMIFS(RAW_매출A!$J$2:$J$7000,RAW_매출A!$B$2:$B$7000,$A65,RAW_매출A!$A$2:$A$7000,EDATE($E65,AZ$1-1))=0,"",SUMIFS(RAW_매출A!$J$2:$J$7000,RAW_매출A!$B$2:$B$7000,$A65,RAW_매출A!$A$2:$A$7000,EDATE($E65,AZ$1-1))/(INDEX(요약_월별시즈널리티!$F$7:$F$18,MONTH(EDATE($E65,AZ$1-1)))/100))),"")</f>
        <v/>
      </c>
      <c r="BA65" t="str" cm="1">
        <f t="array" ref="BA65">IFERROR(IF($A65="","",IF(SUMIFS(RAW_매출A!$J$2:$J$7000,RAW_매출A!$B$2:$B$7000,$A65,RAW_매출A!$A$2:$A$7000,EDATE($E65,BA$1-1))=0,"",SUMIFS(RAW_매출A!$J$2:$J$7000,RAW_매출A!$B$2:$B$7000,$A65,RAW_매출A!$A$2:$A$7000,EDATE($E65,BA$1-1))/(INDEX(요약_월별시즈널리티!$F$7:$F$18,MONTH(EDATE($E65,BA$1-1)))/100))),"")</f>
        <v/>
      </c>
      <c r="BB65" t="str" cm="1">
        <f t="array" ref="BB65">IFERROR(IF($A65="","",IF(SUMIFS(RAW_매출A!$J$2:$J$7000,RAW_매출A!$B$2:$B$7000,$A65,RAW_매출A!$A$2:$A$7000,EDATE($E65,BB$1-1))=0,"",SUMIFS(RAW_매출A!$J$2:$J$7000,RAW_매출A!$B$2:$B$7000,$A65,RAW_매출A!$A$2:$A$7000,EDATE($E65,BB$1-1))/(INDEX(요약_월별시즈널리티!$F$7:$F$18,MONTH(EDATE($E65,BB$1-1)))/100))),"")</f>
        <v/>
      </c>
      <c r="BC65" t="str" cm="1">
        <f t="array" ref="BC65">IFERROR(IF($A65="","",IF(SUMIFS(RAW_매출A!$J$2:$J$7000,RAW_매출A!$B$2:$B$7000,$A65,RAW_매출A!$A$2:$A$7000,EDATE($E65,BC$1-1))=0,"",SUMIFS(RAW_매출A!$J$2:$J$7000,RAW_매출A!$B$2:$B$7000,$A65,RAW_매출A!$A$2:$A$7000,EDATE($E65,BC$1-1))/(INDEX(요약_월별시즈널리티!$F$7:$F$18,MONTH(EDATE($E65,BC$1-1)))/100))),"")</f>
        <v/>
      </c>
      <c r="BD65" t="str" cm="1">
        <f t="array" ref="BD65">IFERROR(IF($A65="","",IF(SUMIFS(RAW_매출A!$J$2:$J$7000,RAW_매출A!$B$2:$B$7000,$A65,RAW_매출A!$A$2:$A$7000,EDATE($E65,BD$1-1))=0,"",SUMIFS(RAW_매출A!$J$2:$J$7000,RAW_매출A!$B$2:$B$7000,$A65,RAW_매출A!$A$2:$A$7000,EDATE($E65,BD$1-1))/(INDEX(요약_월별시즈널리티!$F$7:$F$18,MONTH(EDATE($E65,BD$1-1)))/100))),"")</f>
        <v/>
      </c>
      <c r="BE65" t="str" cm="1">
        <f t="array" ref="BE65">IFERROR(IF($A65="","",IF(SUMIFS(RAW_매출A!$J$2:$J$7000,RAW_매출A!$B$2:$B$7000,$A65,RAW_매출A!$A$2:$A$7000,EDATE($E65,BE$1-1))=0,"",SUMIFS(RAW_매출A!$J$2:$J$7000,RAW_매출A!$B$2:$B$7000,$A65,RAW_매출A!$A$2:$A$7000,EDATE($E65,BE$1-1))/(INDEX(요약_월별시즈널리티!$F$7:$F$18,MONTH(EDATE($E65,BE$1-1)))/100))),"")</f>
        <v/>
      </c>
      <c r="BF65" t="str" cm="1">
        <f t="array" ref="BF65">IFERROR(IF($A65="","",IF(SUMIFS(RAW_매출A!$J$2:$J$7000,RAW_매출A!$B$2:$B$7000,$A65,RAW_매출A!$A$2:$A$7000,EDATE($E65,BF$1-1))=0,"",SUMIFS(RAW_매출A!$J$2:$J$7000,RAW_매출A!$B$2:$B$7000,$A65,RAW_매출A!$A$2:$A$7000,EDATE($E65,BF$1-1))/(INDEX(요약_월별시즈널리티!$F$7:$F$18,MONTH(EDATE($E65,BF$1-1)))/100))),"")</f>
        <v/>
      </c>
      <c r="BG65" t="str" cm="1">
        <f t="array" ref="BG65">IFERROR(IF($A65="","",IF(SUMIFS(RAW_매출A!$J$2:$J$7000,RAW_매출A!$B$2:$B$7000,$A65,RAW_매출A!$A$2:$A$7000,EDATE($E65,BG$1-1))=0,"",SUMIFS(RAW_매출A!$J$2:$J$7000,RAW_매출A!$B$2:$B$7000,$A65,RAW_매출A!$A$2:$A$7000,EDATE($E65,BG$1-1))/(INDEX(요약_월별시즈널리티!$F$7:$F$18,MONTH(EDATE($E65,BG$1-1)))/100))),"")</f>
        <v/>
      </c>
      <c r="BH65" t="str" cm="1">
        <f t="array" ref="BH65">IFERROR(IF($A65="","",IF(SUMIFS(RAW_매출A!$J$2:$J$7000,RAW_매출A!$B$2:$B$7000,$A65,RAW_매출A!$A$2:$A$7000,EDATE($E65,BH$1-1))=0,"",SUMIFS(RAW_매출A!$J$2:$J$7000,RAW_매출A!$B$2:$B$7000,$A65,RAW_매출A!$A$2:$A$7000,EDATE($E65,BH$1-1))/(INDEX(요약_월별시즈널리티!$F$7:$F$18,MONTH(EDATE($E65,BH$1-1)))/100))),"")</f>
        <v/>
      </c>
      <c r="BI65" t="str" cm="1">
        <f t="array" ref="BI65">IFERROR(IF($A65="","",IF(SUMIFS(RAW_매출A!$J$2:$J$7000,RAW_매출A!$B$2:$B$7000,$A65,RAW_매출A!$A$2:$A$7000,EDATE($E65,BI$1-1))=0,"",SUMIFS(RAW_매출A!$J$2:$J$7000,RAW_매출A!$B$2:$B$7000,$A65,RAW_매출A!$A$2:$A$7000,EDATE($E65,BI$1-1))/(INDEX(요약_월별시즈널리티!$F$7:$F$18,MONTH(EDATE($E65,BI$1-1)))/100))),"")</f>
        <v/>
      </c>
      <c r="BJ65" t="str" cm="1">
        <f t="array" ref="BJ65">IFERROR(IF($A65="","",IF(SUMIFS(RAW_매출A!$J$2:$J$7000,RAW_매출A!$B$2:$B$7000,$A65,RAW_매출A!$A$2:$A$7000,EDATE($E65,BJ$1-1))=0,"",SUMIFS(RAW_매출A!$J$2:$J$7000,RAW_매출A!$B$2:$B$7000,$A65,RAW_매출A!$A$2:$A$7000,EDATE($E65,BJ$1-1))/(INDEX(요약_월별시즈널리티!$F$7:$F$18,MONTH(EDATE($E65,BJ$1-1)))/100))),"")</f>
        <v/>
      </c>
      <c r="BK65" t="str" cm="1">
        <f t="array" ref="BK65">IFERROR(IF($A65="","",IF(SUMIFS(RAW_매출A!$J$2:$J$7000,RAW_매출A!$B$2:$B$7000,$A65,RAW_매출A!$A$2:$A$7000,EDATE($E65,BK$1-1))=0,"",SUMIFS(RAW_매출A!$J$2:$J$7000,RAW_매출A!$B$2:$B$7000,$A65,RAW_매출A!$A$2:$A$7000,EDATE($E65,BK$1-1))/(INDEX(요약_월별시즈널리티!$F$7:$F$18,MONTH(EDATE($E65,BK$1-1)))/100))),"")</f>
        <v/>
      </c>
      <c r="BL65" t="str" cm="1">
        <f t="array" ref="BL65">IFERROR(IF($A65="","",IF(SUMIFS(RAW_매출A!$J$2:$J$7000,RAW_매출A!$B$2:$B$7000,$A65,RAW_매출A!$A$2:$A$7000,EDATE($E65,BL$1-1))=0,"",SUMIFS(RAW_매출A!$J$2:$J$7000,RAW_매출A!$B$2:$B$7000,$A65,RAW_매출A!$A$2:$A$7000,EDATE($E65,BL$1-1))/(INDEX(요약_월별시즈널리티!$F$7:$F$18,MONTH(EDATE($E65,BL$1-1)))/100))),"")</f>
        <v/>
      </c>
      <c r="BM65" t="str" cm="1">
        <f t="array" ref="BM65">IFERROR(IF($A65="","",IF(SUMIFS(RAW_매출A!$J$2:$J$7000,RAW_매출A!$B$2:$B$7000,$A65,RAW_매출A!$A$2:$A$7000,EDATE($E65,BM$1-1))=0,"",SUMIFS(RAW_매출A!$J$2:$J$7000,RAW_매출A!$B$2:$B$7000,$A65,RAW_매출A!$A$2:$A$7000,EDATE($E65,BM$1-1))/(INDEX(요약_월별시즈널리티!$F$7:$F$18,MONTH(EDATE($E65,BM$1-1)))/100))),"")</f>
        <v/>
      </c>
      <c r="BN65" t="str" cm="1">
        <f t="array" ref="BN65">IFERROR(IF($A65="","",IF(SUMIFS(RAW_매출A!$J$2:$J$7000,RAW_매출A!$B$2:$B$7000,$A65,RAW_매출A!$A$2:$A$7000,EDATE($E65,BN$1-1))=0,"",SUMIFS(RAW_매출A!$J$2:$J$7000,RAW_매출A!$B$2:$B$7000,$A65,RAW_매출A!$A$2:$A$7000,EDATE($E65,BN$1-1))/(INDEX(요약_월별시즈널리티!$F$7:$F$18,MONTH(EDATE($E65,BN$1-1)))/100))),"")</f>
        <v/>
      </c>
    </row>
    <row r="66" spans="1:66" x14ac:dyDescent="0.3">
      <c r="A66" t="str">
        <f>세팅!A67</f>
        <v>(1055) #영통신원뽀송점</v>
      </c>
      <c r="B66" t="str">
        <f>세팅!B67</f>
        <v>150-1</v>
      </c>
      <c r="C66">
        <f t="shared" si="0"/>
        <v>1</v>
      </c>
      <c r="D66" t="str">
        <f t="shared" si="1"/>
        <v>1</v>
      </c>
      <c r="E66" s="1">
        <f>세팅!D67</f>
        <v>44866</v>
      </c>
      <c r="F66">
        <f t="shared" si="2"/>
        <v>4150238.1810289398</v>
      </c>
      <c r="G66" cm="1">
        <f t="array" ref="G66">IFERROR(IF($A66="","",IF(SUMIFS(RAW_매출A!$J$2:$J$7000,RAW_매출A!$B$2:$B$7000,$A66,RAW_매출A!$A$2:$A$7000,EDATE($E66,G$1-1))=0,"",SUMIFS(RAW_매출A!$J$2:$J$7000,RAW_매출A!$B$2:$B$7000,$A66,RAW_매출A!$A$2:$A$7000,EDATE($E66,G$1-1))/(INDEX(요약_월별시즈널리티!$F$7:$F$18,MONTH(EDATE($E66,G$1-1)))/100))),"")</f>
        <v>2489249.2438388057</v>
      </c>
      <c r="H66" cm="1">
        <f t="array" ref="H66">IFERROR(IF($A66="","",IF(SUMIFS(RAW_매출A!$J$2:$J$7000,RAW_매출A!$B$2:$B$7000,$A66,RAW_매출A!$A$2:$A$7000,EDATE($E66,H$1-1))=0,"",SUMIFS(RAW_매출A!$J$2:$J$7000,RAW_매출A!$B$2:$B$7000,$A66,RAW_매출A!$A$2:$A$7000,EDATE($E66,H$1-1))/(INDEX(요약_월별시즈널리티!$F$7:$F$18,MONTH(EDATE($E66,H$1-1)))/100))),"")</f>
        <v>2775214.2575998935</v>
      </c>
      <c r="I66" cm="1">
        <f t="array" ref="I66">IFERROR(IF($A66="","",IF(SUMIFS(RAW_매출A!$J$2:$J$7000,RAW_매출A!$B$2:$B$7000,$A66,RAW_매출A!$A$2:$A$7000,EDATE($E66,I$1-1))=0,"",SUMIFS(RAW_매출A!$J$2:$J$7000,RAW_매출A!$B$2:$B$7000,$A66,RAW_매출A!$A$2:$A$7000,EDATE($E66,I$1-1))/(INDEX(요약_월별시즈널리티!$F$7:$F$18,MONTH(EDATE($E66,I$1-1)))/100))),"")</f>
        <v>3147017.5039850939</v>
      </c>
      <c r="J66" s="28" cm="1">
        <f t="array" ref="J66">IFERROR(IF($A66="","",IF(SUMIFS(RAW_매출A!$J$2:$J$7000,RAW_매출A!$B$2:$B$7000,$A66,RAW_매출A!$A$2:$A$7000,EDATE($E66,J$1-1))=0,"",SUMIFS(RAW_매출A!$J$2:$J$7000,RAW_매출A!$B$2:$B$7000,$A66,RAW_매출A!$A$2:$A$7000,EDATE($E66,J$1-1))/(INDEX(요약_월별시즈널리티!$F$7:$F$18,MONTH(EDATE($E66,J$1-1)))/100))),"")</f>
        <v>4278532.6060510697</v>
      </c>
      <c r="K66" s="28" cm="1">
        <f t="array" ref="K66">IFERROR(IF($A66="","",IF(SUMIFS(RAW_매출A!$J$2:$J$7000,RAW_매출A!$B$2:$B$7000,$A66,RAW_매출A!$A$2:$A$7000,EDATE($E66,K$1-1))=0,"",SUMIFS(RAW_매출A!$J$2:$J$7000,RAW_매출A!$B$2:$B$7000,$A66,RAW_매출A!$A$2:$A$7000,EDATE($E66,K$1-1))/(INDEX(요약_월별시즈널리티!$F$7:$F$18,MONTH(EDATE($E66,K$1-1)))/100))),"")</f>
        <v>4233747.2834377959</v>
      </c>
      <c r="L66" s="28" cm="1">
        <f t="array" ref="L66">IFERROR(IF($A66="","",IF(SUMIFS(RAW_매출A!$J$2:$J$7000,RAW_매출A!$B$2:$B$7000,$A66,RAW_매출A!$A$2:$A$7000,EDATE($E66,L$1-1))=0,"",SUMIFS(RAW_매출A!$J$2:$J$7000,RAW_매출A!$B$2:$B$7000,$A66,RAW_매출A!$A$2:$A$7000,EDATE($E66,L$1-1))/(INDEX(요약_월별시즈널리티!$F$7:$F$18,MONTH(EDATE($E66,L$1-1)))/100))),"")</f>
        <v>3934200.3602823885</v>
      </c>
      <c r="M66" s="28" cm="1">
        <f t="array" ref="M66">IFERROR(IF($A66="","",IF(SUMIFS(RAW_매출A!$J$2:$J$7000,RAW_매출A!$B$2:$B$7000,$A66,RAW_매출A!$A$2:$A$7000,EDATE($E66,M$1-1))=0,"",SUMIFS(RAW_매출A!$J$2:$J$7000,RAW_매출A!$B$2:$B$7000,$A66,RAW_매출A!$A$2:$A$7000,EDATE($E66,M$1-1))/(INDEX(요약_월별시즈널리티!$F$7:$F$18,MONTH(EDATE($E66,M$1-1)))/100))),"")</f>
        <v>3866012.5590488138</v>
      </c>
      <c r="N66" s="28" cm="1">
        <f t="array" ref="N66">IFERROR(IF($A66="","",IF(SUMIFS(RAW_매출A!$J$2:$J$7000,RAW_매출A!$B$2:$B$7000,$A66,RAW_매출A!$A$2:$A$7000,EDATE($E66,N$1-1))=0,"",SUMIFS(RAW_매출A!$J$2:$J$7000,RAW_매출A!$B$2:$B$7000,$A66,RAW_매출A!$A$2:$A$7000,EDATE($E66,N$1-1))/(INDEX(요약_월별시즈널리티!$F$7:$F$18,MONTH(EDATE($E66,N$1-1)))/100))),"")</f>
        <v>4159666.2881191252</v>
      </c>
      <c r="O66" s="28" cm="1">
        <f t="array" ref="O66">IFERROR(IF($A66="","",IF(SUMIFS(RAW_매출A!$J$2:$J$7000,RAW_매출A!$B$2:$B$7000,$A66,RAW_매출A!$A$2:$A$7000,EDATE($E66,O$1-1))=0,"",SUMIFS(RAW_매출A!$J$2:$J$7000,RAW_매출A!$B$2:$B$7000,$A66,RAW_매출A!$A$2:$A$7000,EDATE($E66,O$1-1))/(INDEX(요약_월별시즈널리티!$F$7:$F$18,MONTH(EDATE($E66,O$1-1)))/100))),"")</f>
        <v>4429269.9892344484</v>
      </c>
      <c r="P66" cm="1">
        <f t="array" ref="P66">IFERROR(IF($A66="","",IF(SUMIFS(RAW_매출A!$J$2:$J$7000,RAW_매출A!$B$2:$B$7000,$A66,RAW_매출A!$A$2:$A$7000,EDATE($E66,P$1-1))=0,"",SUMIFS(RAW_매출A!$J$2:$J$7000,RAW_매출A!$B$2:$B$7000,$A66,RAW_매출A!$A$2:$A$7000,EDATE($E66,P$1-1))/(INDEX(요약_월별시즈널리티!$F$7:$F$18,MONTH(EDATE($E66,P$1-1)))/100))),"")</f>
        <v>4371101.4619141482</v>
      </c>
      <c r="Q66" cm="1">
        <f t="array" ref="Q66">IFERROR(IF($A66="","",IF(SUMIFS(RAW_매출A!$J$2:$J$7000,RAW_매출A!$B$2:$B$7000,$A66,RAW_매출A!$A$2:$A$7000,EDATE($E66,Q$1-1))=0,"",SUMIFS(RAW_매출A!$J$2:$J$7000,RAW_매출A!$B$2:$B$7000,$A66,RAW_매출A!$A$2:$A$7000,EDATE($E66,Q$1-1))/(INDEX(요약_월별시즈널리티!$F$7:$F$18,MONTH(EDATE($E66,Q$1-1)))/100))),"")</f>
        <v>4478964.8611217663</v>
      </c>
      <c r="R66" cm="1">
        <f t="array" ref="R66">IFERROR(IF($A66="","",IF(SUMIFS(RAW_매출A!$J$2:$J$7000,RAW_매출A!$B$2:$B$7000,$A66,RAW_매출A!$A$2:$A$7000,EDATE($E66,R$1-1))=0,"",SUMIFS(RAW_매출A!$J$2:$J$7000,RAW_매출A!$B$2:$B$7000,$A66,RAW_매출A!$A$2:$A$7000,EDATE($E66,R$1-1))/(INDEX(요약_월별시즈널리티!$F$7:$F$18,MONTH(EDATE($E66,R$1-1)))/100))),"")</f>
        <v>4737679.5559577756</v>
      </c>
      <c r="S66" cm="1">
        <f t="array" ref="S66">IFERROR(IF($A66="","",IF(SUMIFS(RAW_매출A!$J$2:$J$7000,RAW_매출A!$B$2:$B$7000,$A66,RAW_매출A!$A$2:$A$7000,EDATE($E66,S$1-1))=0,"",SUMIFS(RAW_매출A!$J$2:$J$7000,RAW_매출A!$B$2:$B$7000,$A66,RAW_매출A!$A$2:$A$7000,EDATE($E66,S$1-1))/(INDEX(요약_월별시즈널리티!$F$7:$F$18,MONTH(EDATE($E66,S$1-1)))/100))),"")</f>
        <v>4567654.5091778273</v>
      </c>
      <c r="T66" cm="1">
        <f t="array" ref="T66">IFERROR(IF($A66="","",IF(SUMIFS(RAW_매출A!$J$2:$J$7000,RAW_매출A!$B$2:$B$7000,$A66,RAW_매출A!$A$2:$A$7000,EDATE($E66,T$1-1))=0,"",SUMIFS(RAW_매출A!$J$2:$J$7000,RAW_매출A!$B$2:$B$7000,$A66,RAW_매출A!$A$2:$A$7000,EDATE($E66,T$1-1))/(INDEX(요약_월별시즈널리티!$F$7:$F$18,MONTH(EDATE($E66,T$1-1)))/100))),"")</f>
        <v>5188439.4184193788</v>
      </c>
      <c r="U66" cm="1">
        <f t="array" ref="U66">IFERROR(IF($A66="","",IF(SUMIFS(RAW_매출A!$J$2:$J$7000,RAW_매출A!$B$2:$B$7000,$A66,RAW_매출A!$A$2:$A$7000,EDATE($E66,U$1-1))=0,"",SUMIFS(RAW_매출A!$J$2:$J$7000,RAW_매출A!$B$2:$B$7000,$A66,RAW_매출A!$A$2:$A$7000,EDATE($E66,U$1-1))/(INDEX(요약_월별시즈널리티!$F$7:$F$18,MONTH(EDATE($E66,U$1-1)))/100))),"")</f>
        <v>5358280.8207683535</v>
      </c>
      <c r="V66" cm="1">
        <f t="array" ref="V66">IFERROR(IF($A66="","",IF(SUMIFS(RAW_매출A!$J$2:$J$7000,RAW_매출A!$B$2:$B$7000,$A66,RAW_매출A!$A$2:$A$7000,EDATE($E66,V$1-1))=0,"",SUMIFS(RAW_매출A!$J$2:$J$7000,RAW_매출A!$B$2:$B$7000,$A66,RAW_매출A!$A$2:$A$7000,EDATE($E66,V$1-1))/(INDEX(요약_월별시즈널리티!$F$7:$F$18,MONTH(EDATE($E66,V$1-1)))/100))),"")</f>
        <v>6230072.9936580965</v>
      </c>
      <c r="W66" cm="1">
        <f t="array" ref="W66">IFERROR(IF($A66="","",IF(SUMIFS(RAW_매출A!$J$2:$J$7000,RAW_매출A!$B$2:$B$7000,$A66,RAW_매출A!$A$2:$A$7000,EDATE($E66,W$1-1))=0,"",SUMIFS(RAW_매출A!$J$2:$J$7000,RAW_매출A!$B$2:$B$7000,$A66,RAW_매출A!$A$2:$A$7000,EDATE($E66,W$1-1))/(INDEX(요약_월별시즈널리티!$F$7:$F$18,MONTH(EDATE($E66,W$1-1)))/100))),"")</f>
        <v>5233401.4973867042</v>
      </c>
      <c r="X66" cm="1">
        <f t="array" ref="X66">IFERROR(IF($A66="","",IF(SUMIFS(RAW_매출A!$J$2:$J$7000,RAW_매출A!$B$2:$B$7000,$A66,RAW_매출A!$A$2:$A$7000,EDATE($E66,X$1-1))=0,"",SUMIFS(RAW_매출A!$J$2:$J$7000,RAW_매출A!$B$2:$B$7000,$A66,RAW_매출A!$A$2:$A$7000,EDATE($E66,X$1-1))/(INDEX(요약_월별시즈널리티!$F$7:$F$18,MONTH(EDATE($E66,X$1-1)))/100))),"")</f>
        <v>5787103.5485354969</v>
      </c>
      <c r="Y66" cm="1">
        <f t="array" ref="Y66">IFERROR(IF($A66="","",IF(SUMIFS(RAW_매출A!$J$2:$J$7000,RAW_매출A!$B$2:$B$7000,$A66,RAW_매출A!$A$2:$A$7000,EDATE($E66,Y$1-1))=0,"",SUMIFS(RAW_매출A!$J$2:$J$7000,RAW_매출A!$B$2:$B$7000,$A66,RAW_매출A!$A$2:$A$7000,EDATE($E66,Y$1-1))/(INDEX(요약_월별시즈널리티!$F$7:$F$18,MONTH(EDATE($E66,Y$1-1)))/100))),"")</f>
        <v>4757572.8531683777</v>
      </c>
      <c r="Z66" cm="1">
        <f t="array" ref="Z66">IFERROR(IF($A66="","",IF(SUMIFS(RAW_매출A!$J$2:$J$7000,RAW_매출A!$B$2:$B$7000,$A66,RAW_매출A!$A$2:$A$7000,EDATE($E66,Z$1-1))=0,"",SUMIFS(RAW_매출A!$J$2:$J$7000,RAW_매출A!$B$2:$B$7000,$A66,RAW_매출A!$A$2:$A$7000,EDATE($E66,Z$1-1))/(INDEX(요약_월별시즈널리티!$F$7:$F$18,MONTH(EDATE($E66,Z$1-1)))/100))),"")</f>
        <v>4976519.4785073409</v>
      </c>
      <c r="AA66" cm="1">
        <f t="array" ref="AA66">IFERROR(IF($A66="","",IF(SUMIFS(RAW_매출A!$J$2:$J$7000,RAW_매출A!$B$2:$B$7000,$A66,RAW_매출A!$A$2:$A$7000,EDATE($E66,AA$1-1))=0,"",SUMIFS(RAW_매출A!$J$2:$J$7000,RAW_매출A!$B$2:$B$7000,$A66,RAW_매출A!$A$2:$A$7000,EDATE($E66,AA$1-1))/(INDEX(요약_월별시즈널리티!$F$7:$F$18,MONTH(EDATE($E66,AA$1-1)))/100))),"")</f>
        <v>4858679.4274229277</v>
      </c>
      <c r="AB66" cm="1">
        <f t="array" ref="AB66">IFERROR(IF($A66="","",IF(SUMIFS(RAW_매출A!$J$2:$J$7000,RAW_매출A!$B$2:$B$7000,$A66,RAW_매출A!$A$2:$A$7000,EDATE($E66,AB$1-1))=0,"",SUMIFS(RAW_매출A!$J$2:$J$7000,RAW_매출A!$B$2:$B$7000,$A66,RAW_매출A!$A$2:$A$7000,EDATE($E66,AB$1-1))/(INDEX(요약_월별시즈널리티!$F$7:$F$18,MONTH(EDATE($E66,AB$1-1)))/100))),"")</f>
        <v>5319533.9533129539</v>
      </c>
      <c r="AC66" cm="1">
        <f t="array" ref="AC66">IFERROR(IF($A66="","",IF(SUMIFS(RAW_매출A!$J$2:$J$7000,RAW_매출A!$B$2:$B$7000,$A66,RAW_매출A!$A$2:$A$7000,EDATE($E66,AC$1-1))=0,"",SUMIFS(RAW_매출A!$J$2:$J$7000,RAW_매출A!$B$2:$B$7000,$A66,RAW_매출A!$A$2:$A$7000,EDATE($E66,AC$1-1))/(INDEX(요약_월별시즈널리티!$F$7:$F$18,MONTH(EDATE($E66,AC$1-1)))/100))),"")</f>
        <v>4937358.3749271957</v>
      </c>
      <c r="AD66" cm="1">
        <f t="array" ref="AD66">IFERROR(IF($A66="","",IF(SUMIFS(RAW_매출A!$J$2:$J$7000,RAW_매출A!$B$2:$B$7000,$A66,RAW_매출A!$A$2:$A$7000,EDATE($E66,AD$1-1))=0,"",SUMIFS(RAW_매출A!$J$2:$J$7000,RAW_매출A!$B$2:$B$7000,$A66,RAW_매출A!$A$2:$A$7000,EDATE($E66,AD$1-1))/(INDEX(요약_월별시즈널리티!$F$7:$F$18,MONTH(EDATE($E66,AD$1-1)))/100))),"")</f>
        <v>4707115.8348380849</v>
      </c>
      <c r="AE66" cm="1">
        <f t="array" ref="AE66">IFERROR(IF($A66="","",IF(SUMIFS(RAW_매출A!$J$2:$J$7000,RAW_매출A!$B$2:$B$7000,$A66,RAW_매출A!$A$2:$A$7000,EDATE($E66,AE$1-1))=0,"",SUMIFS(RAW_매출A!$J$2:$J$7000,RAW_매출A!$B$2:$B$7000,$A66,RAW_매출A!$A$2:$A$7000,EDATE($E66,AE$1-1))/(INDEX(요약_월별시즈널리티!$F$7:$F$18,MONTH(EDATE($E66,AE$1-1)))/100))),"")</f>
        <v>4784045.4006451126</v>
      </c>
      <c r="AF66" cm="1">
        <f t="array" ref="AF66">IFERROR(IF($A66="","",IF(SUMIFS(RAW_매출A!$J$2:$J$7000,RAW_매출A!$B$2:$B$7000,$A66,RAW_매출A!$A$2:$A$7000,EDATE($E66,AF$1-1))=0,"",SUMIFS(RAW_매출A!$J$2:$J$7000,RAW_매출A!$B$2:$B$7000,$A66,RAW_매출A!$A$2:$A$7000,EDATE($E66,AF$1-1))/(INDEX(요약_월별시즈널리티!$F$7:$F$18,MONTH(EDATE($E66,AF$1-1)))/100))),"")</f>
        <v>4609924.6151461266</v>
      </c>
      <c r="AG66" cm="1">
        <f t="array" ref="AG66">IFERROR(IF($A66="","",IF(SUMIFS(RAW_매출A!$J$2:$J$7000,RAW_매출A!$B$2:$B$7000,$A66,RAW_매출A!$A$2:$A$7000,EDATE($E66,AG$1-1))=0,"",SUMIFS(RAW_매출A!$J$2:$J$7000,RAW_매출A!$B$2:$B$7000,$A66,RAW_매출A!$A$2:$A$7000,EDATE($E66,AG$1-1))/(INDEX(요약_월별시즈널리티!$F$7:$F$18,MONTH(EDATE($E66,AG$1-1)))/100))),"")</f>
        <v>4893820.1713953223</v>
      </c>
      <c r="AH66" cm="1">
        <f t="array" ref="AH66">IFERROR(IF($A66="","",IF(SUMIFS(RAW_매출A!$J$2:$J$7000,RAW_매출A!$B$2:$B$7000,$A66,RAW_매출A!$A$2:$A$7000,EDATE($E66,AH$1-1))=0,"",SUMIFS(RAW_매출A!$J$2:$J$7000,RAW_매출A!$B$2:$B$7000,$A66,RAW_매출A!$A$2:$A$7000,EDATE($E66,AH$1-1))/(INDEX(요약_월별시즈널리티!$F$7:$F$18,MONTH(EDATE($E66,AH$1-1)))/100))),"")</f>
        <v>4541987.1771048158</v>
      </c>
      <c r="AI66" cm="1">
        <f t="array" ref="AI66">IFERROR(IF($A66="","",IF(SUMIFS(RAW_매출A!$J$2:$J$7000,RAW_매출A!$B$2:$B$7000,$A66,RAW_매출A!$A$2:$A$7000,EDATE($E66,AI$1-1))=0,"",SUMIFS(RAW_매출A!$J$2:$J$7000,RAW_매출A!$B$2:$B$7000,$A66,RAW_매출A!$A$2:$A$7000,EDATE($E66,AI$1-1))/(INDEX(요약_월별시즈널리티!$F$7:$F$18,MONTH(EDATE($E66,AI$1-1)))/100))),"")</f>
        <v>5040361.5568355955</v>
      </c>
      <c r="AJ66" cm="1">
        <f t="array" ref="AJ66">IFERROR(IF($A66="","",IF(SUMIFS(RAW_매출A!$J$2:$J$7000,RAW_매출A!$B$2:$B$7000,$A66,RAW_매출A!$A$2:$A$7000,EDATE($E66,AJ$1-1))=0,"",SUMIFS(RAW_매출A!$J$2:$J$7000,RAW_매출A!$B$2:$B$7000,$A66,RAW_매출A!$A$2:$A$7000,EDATE($E66,AJ$1-1))/(INDEX(요약_월별시즈널리티!$F$7:$F$18,MONTH(EDATE($E66,AJ$1-1)))/100))),"")</f>
        <v>5055320.519845753</v>
      </c>
      <c r="AK66" cm="1">
        <f t="array" ref="AK66">IFERROR(IF($A66="","",IF(SUMIFS(RAW_매출A!$J$2:$J$7000,RAW_매출A!$B$2:$B$7000,$A66,RAW_매출A!$A$2:$A$7000,EDATE($E66,AK$1-1))=0,"",SUMIFS(RAW_매출A!$J$2:$J$7000,RAW_매출A!$B$2:$B$7000,$A66,RAW_매출A!$A$2:$A$7000,EDATE($E66,AK$1-1))/(INDEX(요약_월별시즈널리티!$F$7:$F$18,MONTH(EDATE($E66,AK$1-1)))/100))),"")</f>
        <v>5638997.1428370671</v>
      </c>
      <c r="AL66" cm="1">
        <f t="array" ref="AL66">IFERROR(IF($A66="","",IF(SUMIFS(RAW_매출A!$J$2:$J$7000,RAW_매출A!$B$2:$B$7000,$A66,RAW_매출A!$A$2:$A$7000,EDATE($E66,AL$1-1))=0,"",SUMIFS(RAW_매출A!$J$2:$J$7000,RAW_매출A!$B$2:$B$7000,$A66,RAW_매출A!$A$2:$A$7000,EDATE($E66,AL$1-1))/(INDEX(요약_월별시즈널리티!$F$7:$F$18,MONTH(EDATE($E66,AL$1-1)))/100))),"")</f>
        <v>6014903.7211244721</v>
      </c>
      <c r="AM66" cm="1">
        <f t="array" ref="AM66">IFERROR(IF($A66="","",IF(SUMIFS(RAW_매출A!$J$2:$J$7000,RAW_매출A!$B$2:$B$7000,$A66,RAW_매출A!$A$2:$A$7000,EDATE($E66,AM$1-1))=0,"",SUMIFS(RAW_매출A!$J$2:$J$7000,RAW_매출A!$B$2:$B$7000,$A66,RAW_매출A!$A$2:$A$7000,EDATE($E66,AM$1-1))/(INDEX(요약_월별시즈널리티!$F$7:$F$18,MONTH(EDATE($E66,AM$1-1)))/100))),"")</f>
        <v>5056780.9517769767</v>
      </c>
      <c r="AN66" cm="1">
        <f t="array" ref="AN66">IFERROR(IF($A66="","",IF(SUMIFS(RAW_매출A!$J$2:$J$7000,RAW_매출A!$B$2:$B$7000,$A66,RAW_매출A!$A$2:$A$7000,EDATE($E66,AN$1-1))=0,"",SUMIFS(RAW_매출A!$J$2:$J$7000,RAW_매출A!$B$2:$B$7000,$A66,RAW_매출A!$A$2:$A$7000,EDATE($E66,AN$1-1))/(INDEX(요약_월별시즈널리티!$F$7:$F$18,MONTH(EDATE($E66,AN$1-1)))/100))),"")</f>
        <v>6173939.5003623217</v>
      </c>
      <c r="AO66" cm="1">
        <f t="array" ref="AO66">IFERROR(IF($A66="","",IF(SUMIFS(RAW_매출A!$J$2:$J$7000,RAW_매출A!$B$2:$B$7000,$A66,RAW_매출A!$A$2:$A$7000,EDATE($E66,AO$1-1))=0,"",SUMIFS(RAW_매출A!$J$2:$J$7000,RAW_매출A!$B$2:$B$7000,$A66,RAW_매출A!$A$2:$A$7000,EDATE($E66,AO$1-1))/(INDEX(요약_월별시즈널리티!$F$7:$F$18,MONTH(EDATE($E66,AO$1-1)))/100))),"")</f>
        <v>5991585.5529536996</v>
      </c>
      <c r="AP66" cm="1">
        <f t="array" ref="AP66">IFERROR(IF($A66="","",IF(SUMIFS(RAW_매출A!$J$2:$J$7000,RAW_매출A!$B$2:$B$7000,$A66,RAW_매출A!$A$2:$A$7000,EDATE($E66,AP$1-1))=0,"",SUMIFS(RAW_매출A!$J$2:$J$7000,RAW_매출A!$B$2:$B$7000,$A66,RAW_매출A!$A$2:$A$7000,EDATE($E66,AP$1-1))/(INDEX(요약_월별시즈널리티!$F$7:$F$18,MONTH(EDATE($E66,AP$1-1)))/100))),"")</f>
        <v>6125625.4525674898</v>
      </c>
      <c r="AQ66" cm="1">
        <f t="array" ref="AQ66">IFERROR(IF($A66="","",IF(SUMIFS(RAW_매출A!$J$2:$J$7000,RAW_매출A!$B$2:$B$7000,$A66,RAW_매출A!$A$2:$A$7000,EDATE($E66,AQ$1-1))=0,"",SUMIFS(RAW_매출A!$J$2:$J$7000,RAW_매출A!$B$2:$B$7000,$A66,RAW_매출A!$A$2:$A$7000,EDATE($E66,AQ$1-1))/(INDEX(요약_월별시즈널리티!$F$7:$F$18,MONTH(EDATE($E66,AQ$1-1)))/100))),"")</f>
        <v>6008393.8819507537</v>
      </c>
      <c r="AR66" cm="1">
        <f t="array" ref="AR66">IFERROR(IF($A66="","",IF(SUMIFS(RAW_매출A!$J$2:$J$7000,RAW_매출A!$B$2:$B$7000,$A66,RAW_매출A!$A$2:$A$7000,EDATE($E66,AR$1-1))=0,"",SUMIFS(RAW_매출A!$J$2:$J$7000,RAW_매출A!$B$2:$B$7000,$A66,RAW_매출A!$A$2:$A$7000,EDATE($E66,AR$1-1))/(INDEX(요약_월별시즈널리티!$F$7:$F$18,MONTH(EDATE($E66,AR$1-1)))/100))),"")</f>
        <v>5326751.0925588151</v>
      </c>
      <c r="AS66" cm="1">
        <f t="array" ref="AS66">IFERROR(IF($A66="","",IF(SUMIFS(RAW_매출A!$J$2:$J$7000,RAW_매출A!$B$2:$B$7000,$A66,RAW_매출A!$A$2:$A$7000,EDATE($E66,AS$1-1))=0,"",SUMIFS(RAW_매출A!$J$2:$J$7000,RAW_매출A!$B$2:$B$7000,$A66,RAW_매출A!$A$2:$A$7000,EDATE($E66,AS$1-1))/(INDEX(요약_월별시즈널리티!$F$7:$F$18,MONTH(EDATE($E66,AS$1-1)))/100))),"")</f>
        <v>6157717.7847424215</v>
      </c>
      <c r="AT66" cm="1">
        <f t="array" ref="AT66">IFERROR(IF($A66="","",IF(SUMIFS(RAW_매출A!$J$2:$J$7000,RAW_매출A!$B$2:$B$7000,$A66,RAW_매출A!$A$2:$A$7000,EDATE($E66,AT$1-1))=0,"",SUMIFS(RAW_매출A!$J$2:$J$7000,RAW_매출A!$B$2:$B$7000,$A66,RAW_매출A!$A$2:$A$7000,EDATE($E66,AT$1-1))/(INDEX(요약_월별시즈널리티!$F$7:$F$18,MONTH(EDATE($E66,AT$1-1)))/100))),"")</f>
        <v>6150903.7442371454</v>
      </c>
      <c r="AU66" cm="1">
        <f t="array" ref="AU66">IFERROR(IF($A66="","",IF(SUMIFS(RAW_매출A!$J$2:$J$7000,RAW_매출A!$B$2:$B$7000,$A66,RAW_매출A!$A$2:$A$7000,EDATE($E66,AU$1-1))=0,"",SUMIFS(RAW_매출A!$J$2:$J$7000,RAW_매출A!$B$2:$B$7000,$A66,RAW_매출A!$A$2:$A$7000,EDATE($E66,AU$1-1))/(INDEX(요약_월별시즈널리티!$F$7:$F$18,MONTH(EDATE($E66,AU$1-1)))/100))),"")</f>
        <v>5987171.1127863182</v>
      </c>
      <c r="AV66" cm="1">
        <f t="array" ref="AV66">IFERROR(IF($A66="","",IF(SUMIFS(RAW_매출A!$J$2:$J$7000,RAW_매출A!$B$2:$B$7000,$A66,RAW_매출A!$A$2:$A$7000,EDATE($E66,AV$1-1))=0,"",SUMIFS(RAW_매출A!$J$2:$J$7000,RAW_매출A!$B$2:$B$7000,$A66,RAW_매출A!$A$2:$A$7000,EDATE($E66,AV$1-1))/(INDEX(요약_월별시즈널리티!$F$7:$F$18,MONTH(EDATE($E66,AV$1-1)))/100))),"")</f>
        <v>6640192.3836718779</v>
      </c>
      <c r="AW66" cm="1">
        <f t="array" ref="AW66">IFERROR(IF($A66="","",IF(SUMIFS(RAW_매출A!$J$2:$J$7000,RAW_매출A!$B$2:$B$7000,$A66,RAW_매출A!$A$2:$A$7000,EDATE($E66,AW$1-1))=0,"",SUMIFS(RAW_매출A!$J$2:$J$7000,RAW_매출A!$B$2:$B$7000,$A66,RAW_매출A!$A$2:$A$7000,EDATE($E66,AW$1-1))/(INDEX(요약_월별시즈널리티!$F$7:$F$18,MONTH(EDATE($E66,AW$1-1)))/100))),"")</f>
        <v>6245059.9782569716</v>
      </c>
      <c r="AX66" cm="1">
        <f t="array" ref="AX66">IFERROR(IF($A66="","",IF(SUMIFS(RAW_매출A!$J$2:$J$7000,RAW_매출A!$B$2:$B$7000,$A66,RAW_매출A!$A$2:$A$7000,EDATE($E66,AX$1-1))=0,"",SUMIFS(RAW_매출A!$J$2:$J$7000,RAW_매출A!$B$2:$B$7000,$A66,RAW_매출A!$A$2:$A$7000,EDATE($E66,AX$1-1))/(INDEX(요약_월별시즈널리티!$F$7:$F$18,MONTH(EDATE($E66,AX$1-1)))/100))),"")</f>
        <v>5478491.1359404046</v>
      </c>
      <c r="AY66" t="str" cm="1">
        <f t="array" ref="AY66">IFERROR(IF($A66="","",IF(SUMIFS(RAW_매출A!$J$2:$J$7000,RAW_매출A!$B$2:$B$7000,$A66,RAW_매출A!$A$2:$A$7000,EDATE($E66,AY$1-1))=0,"",SUMIFS(RAW_매출A!$J$2:$J$7000,RAW_매출A!$B$2:$B$7000,$A66,RAW_매출A!$A$2:$A$7000,EDATE($E66,AY$1-1))/(INDEX(요약_월별시즈널리티!$F$7:$F$18,MONTH(EDATE($E66,AY$1-1)))/100))),"")</f>
        <v/>
      </c>
      <c r="AZ66" t="str" cm="1">
        <f t="array" ref="AZ66">IFERROR(IF($A66="","",IF(SUMIFS(RAW_매출A!$J$2:$J$7000,RAW_매출A!$B$2:$B$7000,$A66,RAW_매출A!$A$2:$A$7000,EDATE($E66,AZ$1-1))=0,"",SUMIFS(RAW_매출A!$J$2:$J$7000,RAW_매출A!$B$2:$B$7000,$A66,RAW_매출A!$A$2:$A$7000,EDATE($E66,AZ$1-1))/(INDEX(요약_월별시즈널리티!$F$7:$F$18,MONTH(EDATE($E66,AZ$1-1)))/100))),"")</f>
        <v/>
      </c>
      <c r="BA66" t="str" cm="1">
        <f t="array" ref="BA66">IFERROR(IF($A66="","",IF(SUMIFS(RAW_매출A!$J$2:$J$7000,RAW_매출A!$B$2:$B$7000,$A66,RAW_매출A!$A$2:$A$7000,EDATE($E66,BA$1-1))=0,"",SUMIFS(RAW_매출A!$J$2:$J$7000,RAW_매출A!$B$2:$B$7000,$A66,RAW_매출A!$A$2:$A$7000,EDATE($E66,BA$1-1))/(INDEX(요약_월별시즈널리티!$F$7:$F$18,MONTH(EDATE($E66,BA$1-1)))/100))),"")</f>
        <v/>
      </c>
      <c r="BB66" t="str" cm="1">
        <f t="array" ref="BB66">IFERROR(IF($A66="","",IF(SUMIFS(RAW_매출A!$J$2:$J$7000,RAW_매출A!$B$2:$B$7000,$A66,RAW_매출A!$A$2:$A$7000,EDATE($E66,BB$1-1))=0,"",SUMIFS(RAW_매출A!$J$2:$J$7000,RAW_매출A!$B$2:$B$7000,$A66,RAW_매출A!$A$2:$A$7000,EDATE($E66,BB$1-1))/(INDEX(요약_월별시즈널리티!$F$7:$F$18,MONTH(EDATE($E66,BB$1-1)))/100))),"")</f>
        <v/>
      </c>
      <c r="BC66" t="str" cm="1">
        <f t="array" ref="BC66">IFERROR(IF($A66="","",IF(SUMIFS(RAW_매출A!$J$2:$J$7000,RAW_매출A!$B$2:$B$7000,$A66,RAW_매출A!$A$2:$A$7000,EDATE($E66,BC$1-1))=0,"",SUMIFS(RAW_매출A!$J$2:$J$7000,RAW_매출A!$B$2:$B$7000,$A66,RAW_매출A!$A$2:$A$7000,EDATE($E66,BC$1-1))/(INDEX(요약_월별시즈널리티!$F$7:$F$18,MONTH(EDATE($E66,BC$1-1)))/100))),"")</f>
        <v/>
      </c>
      <c r="BD66" t="str" cm="1">
        <f t="array" ref="BD66">IFERROR(IF($A66="","",IF(SUMIFS(RAW_매출A!$J$2:$J$7000,RAW_매출A!$B$2:$B$7000,$A66,RAW_매출A!$A$2:$A$7000,EDATE($E66,BD$1-1))=0,"",SUMIFS(RAW_매출A!$J$2:$J$7000,RAW_매출A!$B$2:$B$7000,$A66,RAW_매출A!$A$2:$A$7000,EDATE($E66,BD$1-1))/(INDEX(요약_월별시즈널리티!$F$7:$F$18,MONTH(EDATE($E66,BD$1-1)))/100))),"")</f>
        <v/>
      </c>
      <c r="BE66" t="str" cm="1">
        <f t="array" ref="BE66">IFERROR(IF($A66="","",IF(SUMIFS(RAW_매출A!$J$2:$J$7000,RAW_매출A!$B$2:$B$7000,$A66,RAW_매출A!$A$2:$A$7000,EDATE($E66,BE$1-1))=0,"",SUMIFS(RAW_매출A!$J$2:$J$7000,RAW_매출A!$B$2:$B$7000,$A66,RAW_매출A!$A$2:$A$7000,EDATE($E66,BE$1-1))/(INDEX(요약_월별시즈널리티!$F$7:$F$18,MONTH(EDATE($E66,BE$1-1)))/100))),"")</f>
        <v/>
      </c>
      <c r="BF66" t="str" cm="1">
        <f t="array" ref="BF66">IFERROR(IF($A66="","",IF(SUMIFS(RAW_매출A!$J$2:$J$7000,RAW_매출A!$B$2:$B$7000,$A66,RAW_매출A!$A$2:$A$7000,EDATE($E66,BF$1-1))=0,"",SUMIFS(RAW_매출A!$J$2:$J$7000,RAW_매출A!$B$2:$B$7000,$A66,RAW_매출A!$A$2:$A$7000,EDATE($E66,BF$1-1))/(INDEX(요약_월별시즈널리티!$F$7:$F$18,MONTH(EDATE($E66,BF$1-1)))/100))),"")</f>
        <v/>
      </c>
      <c r="BG66" t="str" cm="1">
        <f t="array" ref="BG66">IFERROR(IF($A66="","",IF(SUMIFS(RAW_매출A!$J$2:$J$7000,RAW_매출A!$B$2:$B$7000,$A66,RAW_매출A!$A$2:$A$7000,EDATE($E66,BG$1-1))=0,"",SUMIFS(RAW_매출A!$J$2:$J$7000,RAW_매출A!$B$2:$B$7000,$A66,RAW_매출A!$A$2:$A$7000,EDATE($E66,BG$1-1))/(INDEX(요약_월별시즈널리티!$F$7:$F$18,MONTH(EDATE($E66,BG$1-1)))/100))),"")</f>
        <v/>
      </c>
      <c r="BH66" t="str" cm="1">
        <f t="array" ref="BH66">IFERROR(IF($A66="","",IF(SUMIFS(RAW_매출A!$J$2:$J$7000,RAW_매출A!$B$2:$B$7000,$A66,RAW_매출A!$A$2:$A$7000,EDATE($E66,BH$1-1))=0,"",SUMIFS(RAW_매출A!$J$2:$J$7000,RAW_매출A!$B$2:$B$7000,$A66,RAW_매출A!$A$2:$A$7000,EDATE($E66,BH$1-1))/(INDEX(요약_월별시즈널리티!$F$7:$F$18,MONTH(EDATE($E66,BH$1-1)))/100))),"")</f>
        <v/>
      </c>
      <c r="BI66" t="str" cm="1">
        <f t="array" ref="BI66">IFERROR(IF($A66="","",IF(SUMIFS(RAW_매출A!$J$2:$J$7000,RAW_매출A!$B$2:$B$7000,$A66,RAW_매출A!$A$2:$A$7000,EDATE($E66,BI$1-1))=0,"",SUMIFS(RAW_매출A!$J$2:$J$7000,RAW_매출A!$B$2:$B$7000,$A66,RAW_매출A!$A$2:$A$7000,EDATE($E66,BI$1-1))/(INDEX(요약_월별시즈널리티!$F$7:$F$18,MONTH(EDATE($E66,BI$1-1)))/100))),"")</f>
        <v/>
      </c>
      <c r="BJ66" t="str" cm="1">
        <f t="array" ref="BJ66">IFERROR(IF($A66="","",IF(SUMIFS(RAW_매출A!$J$2:$J$7000,RAW_매출A!$B$2:$B$7000,$A66,RAW_매출A!$A$2:$A$7000,EDATE($E66,BJ$1-1))=0,"",SUMIFS(RAW_매출A!$J$2:$J$7000,RAW_매출A!$B$2:$B$7000,$A66,RAW_매출A!$A$2:$A$7000,EDATE($E66,BJ$1-1))/(INDEX(요약_월별시즈널리티!$F$7:$F$18,MONTH(EDATE($E66,BJ$1-1)))/100))),"")</f>
        <v/>
      </c>
      <c r="BK66" t="str" cm="1">
        <f t="array" ref="BK66">IFERROR(IF($A66="","",IF(SUMIFS(RAW_매출A!$J$2:$J$7000,RAW_매출A!$B$2:$B$7000,$A66,RAW_매출A!$A$2:$A$7000,EDATE($E66,BK$1-1))=0,"",SUMIFS(RAW_매출A!$J$2:$J$7000,RAW_매출A!$B$2:$B$7000,$A66,RAW_매출A!$A$2:$A$7000,EDATE($E66,BK$1-1))/(INDEX(요약_월별시즈널리티!$F$7:$F$18,MONTH(EDATE($E66,BK$1-1)))/100))),"")</f>
        <v/>
      </c>
      <c r="BL66" t="str" cm="1">
        <f t="array" ref="BL66">IFERROR(IF($A66="","",IF(SUMIFS(RAW_매출A!$J$2:$J$7000,RAW_매출A!$B$2:$B$7000,$A66,RAW_매출A!$A$2:$A$7000,EDATE($E66,BL$1-1))=0,"",SUMIFS(RAW_매출A!$J$2:$J$7000,RAW_매출A!$B$2:$B$7000,$A66,RAW_매출A!$A$2:$A$7000,EDATE($E66,BL$1-1))/(INDEX(요약_월별시즈널리티!$F$7:$F$18,MONTH(EDATE($E66,BL$1-1)))/100))),"")</f>
        <v/>
      </c>
      <c r="BM66" t="str" cm="1">
        <f t="array" ref="BM66">IFERROR(IF($A66="","",IF(SUMIFS(RAW_매출A!$J$2:$J$7000,RAW_매출A!$B$2:$B$7000,$A66,RAW_매출A!$A$2:$A$7000,EDATE($E66,BM$1-1))=0,"",SUMIFS(RAW_매출A!$J$2:$J$7000,RAW_매출A!$B$2:$B$7000,$A66,RAW_매출A!$A$2:$A$7000,EDATE($E66,BM$1-1))/(INDEX(요약_월별시즈널리티!$F$7:$F$18,MONTH(EDATE($E66,BM$1-1)))/100))),"")</f>
        <v/>
      </c>
      <c r="BN66" t="str" cm="1">
        <f t="array" ref="BN66">IFERROR(IF($A66="","",IF(SUMIFS(RAW_매출A!$J$2:$J$7000,RAW_매출A!$B$2:$B$7000,$A66,RAW_매출A!$A$2:$A$7000,EDATE($E66,BN$1-1))=0,"",SUMIFS(RAW_매출A!$J$2:$J$7000,RAW_매출A!$B$2:$B$7000,$A66,RAW_매출A!$A$2:$A$7000,EDATE($E66,BN$1-1))/(INDEX(요약_월별시즈널리티!$F$7:$F$18,MONTH(EDATE($E66,BN$1-1)))/100))),"")</f>
        <v/>
      </c>
    </row>
    <row r="67" spans="1:66" x14ac:dyDescent="0.3">
      <c r="A67" t="str">
        <f>세팅!A68</f>
        <v>(1056) #매탄삼성점</v>
      </c>
      <c r="B67" t="str">
        <f>세팅!B68</f>
        <v>150-0</v>
      </c>
      <c r="C67">
        <f t="shared" ref="C67:C130" si="3">IFERROR(VALUE(MID(B67,5,10)),"")</f>
        <v>0</v>
      </c>
      <c r="D67" t="str">
        <f t="shared" ref="D67:D130" si="4">IF(C67="","",IF(C67&gt;=3,"3+",TEXT(C67,"0")))</f>
        <v>0</v>
      </c>
      <c r="E67" s="1">
        <f>세팅!D68</f>
        <v>44866</v>
      </c>
      <c r="F67">
        <f t="shared" ref="F67:F130" si="5">IF(COUNT(J67:O67)&gt;=4,AVERAGE(J67:O67),"")</f>
        <v>3951620.0336543494</v>
      </c>
      <c r="G67" cm="1">
        <f t="array" ref="G67">IFERROR(IF($A67="","",IF(SUMIFS(RAW_매출A!$J$2:$J$7000,RAW_매출A!$B$2:$B$7000,$A67,RAW_매출A!$A$2:$A$7000,EDATE($E67,G$1-1))=0,"",SUMIFS(RAW_매출A!$J$2:$J$7000,RAW_매출A!$B$2:$B$7000,$A67,RAW_매출A!$A$2:$A$7000,EDATE($E67,G$1-1))/(INDEX(요약_월별시즈널리티!$F$7:$F$18,MONTH(EDATE($E67,G$1-1)))/100))),"")</f>
        <v>2183407.0508386157</v>
      </c>
      <c r="H67" cm="1">
        <f t="array" ref="H67">IFERROR(IF($A67="","",IF(SUMIFS(RAW_매출A!$J$2:$J$7000,RAW_매출A!$B$2:$B$7000,$A67,RAW_매출A!$A$2:$A$7000,EDATE($E67,H$1-1))=0,"",SUMIFS(RAW_매출A!$J$2:$J$7000,RAW_매출A!$B$2:$B$7000,$A67,RAW_매출A!$A$2:$A$7000,EDATE($E67,H$1-1))/(INDEX(요약_월별시즈널리티!$F$7:$F$18,MONTH(EDATE($E67,H$1-1)))/100))),"")</f>
        <v>2933219.7644341062</v>
      </c>
      <c r="I67" cm="1">
        <f t="array" ref="I67">IFERROR(IF($A67="","",IF(SUMIFS(RAW_매출A!$J$2:$J$7000,RAW_매출A!$B$2:$B$7000,$A67,RAW_매출A!$A$2:$A$7000,EDATE($E67,I$1-1))=0,"",SUMIFS(RAW_매출A!$J$2:$J$7000,RAW_매출A!$B$2:$B$7000,$A67,RAW_매출A!$A$2:$A$7000,EDATE($E67,I$1-1))/(INDEX(요약_월별시즈널리티!$F$7:$F$18,MONTH(EDATE($E67,I$1-1)))/100))),"")</f>
        <v>4107422.8193135383</v>
      </c>
      <c r="J67" s="28" cm="1">
        <f t="array" ref="J67">IFERROR(IF($A67="","",IF(SUMIFS(RAW_매출A!$J$2:$J$7000,RAW_매출A!$B$2:$B$7000,$A67,RAW_매출A!$A$2:$A$7000,EDATE($E67,J$1-1))=0,"",SUMIFS(RAW_매출A!$J$2:$J$7000,RAW_매출A!$B$2:$B$7000,$A67,RAW_매출A!$A$2:$A$7000,EDATE($E67,J$1-1))/(INDEX(요약_월별시즈널리티!$F$7:$F$18,MONTH(EDATE($E67,J$1-1)))/100))),"")</f>
        <v>3789398.8108874289</v>
      </c>
      <c r="K67" s="28" cm="1">
        <f t="array" ref="K67">IFERROR(IF($A67="","",IF(SUMIFS(RAW_매출A!$J$2:$J$7000,RAW_매출A!$B$2:$B$7000,$A67,RAW_매출A!$A$2:$A$7000,EDATE($E67,K$1-1))=0,"",SUMIFS(RAW_매출A!$J$2:$J$7000,RAW_매출A!$B$2:$B$7000,$A67,RAW_매출A!$A$2:$A$7000,EDATE($E67,K$1-1))/(INDEX(요약_월별시즈널리티!$F$7:$F$18,MONTH(EDATE($E67,K$1-1)))/100))),"")</f>
        <v>3587982.4753781906</v>
      </c>
      <c r="L67" s="28" cm="1">
        <f t="array" ref="L67">IFERROR(IF($A67="","",IF(SUMIFS(RAW_매출A!$J$2:$J$7000,RAW_매출A!$B$2:$B$7000,$A67,RAW_매출A!$A$2:$A$7000,EDATE($E67,L$1-1))=0,"",SUMIFS(RAW_매출A!$J$2:$J$7000,RAW_매출A!$B$2:$B$7000,$A67,RAW_매출A!$A$2:$A$7000,EDATE($E67,L$1-1))/(INDEX(요약_월별시즈널리티!$F$7:$F$18,MONTH(EDATE($E67,L$1-1)))/100))),"")</f>
        <v>3824355.703838313</v>
      </c>
      <c r="M67" s="28" cm="1">
        <f t="array" ref="M67">IFERROR(IF($A67="","",IF(SUMIFS(RAW_매출A!$J$2:$J$7000,RAW_매출A!$B$2:$B$7000,$A67,RAW_매출A!$A$2:$A$7000,EDATE($E67,M$1-1))=0,"",SUMIFS(RAW_매출A!$J$2:$J$7000,RAW_매출A!$B$2:$B$7000,$A67,RAW_매출A!$A$2:$A$7000,EDATE($E67,M$1-1))/(INDEX(요약_월별시즈널리티!$F$7:$F$18,MONTH(EDATE($E67,M$1-1)))/100))),"")</f>
        <v>4145037.4006740381</v>
      </c>
      <c r="N67" s="28" cm="1">
        <f t="array" ref="N67">IFERROR(IF($A67="","",IF(SUMIFS(RAW_매출A!$J$2:$J$7000,RAW_매출A!$B$2:$B$7000,$A67,RAW_매출A!$A$2:$A$7000,EDATE($E67,N$1-1))=0,"",SUMIFS(RAW_매출A!$J$2:$J$7000,RAW_매출A!$B$2:$B$7000,$A67,RAW_매출A!$A$2:$A$7000,EDATE($E67,N$1-1))/(INDEX(요약_월별시즈널리티!$F$7:$F$18,MONTH(EDATE($E67,N$1-1)))/100))),"")</f>
        <v>4050700.640997305</v>
      </c>
      <c r="O67" s="28" cm="1">
        <f t="array" ref="O67">IFERROR(IF($A67="","",IF(SUMIFS(RAW_매출A!$J$2:$J$7000,RAW_매출A!$B$2:$B$7000,$A67,RAW_매출A!$A$2:$A$7000,EDATE($E67,O$1-1))=0,"",SUMIFS(RAW_매출A!$J$2:$J$7000,RAW_매출A!$B$2:$B$7000,$A67,RAW_매출A!$A$2:$A$7000,EDATE($E67,O$1-1))/(INDEX(요약_월별시즈널리티!$F$7:$F$18,MONTH(EDATE($E67,O$1-1)))/100))),"")</f>
        <v>4312245.1701508248</v>
      </c>
      <c r="P67" cm="1">
        <f t="array" ref="P67">IFERROR(IF($A67="","",IF(SUMIFS(RAW_매출A!$J$2:$J$7000,RAW_매출A!$B$2:$B$7000,$A67,RAW_매출A!$A$2:$A$7000,EDATE($E67,P$1-1))=0,"",SUMIFS(RAW_매출A!$J$2:$J$7000,RAW_매출A!$B$2:$B$7000,$A67,RAW_매출A!$A$2:$A$7000,EDATE($E67,P$1-1))/(INDEX(요약_월별시즈널리티!$F$7:$F$18,MONTH(EDATE($E67,P$1-1)))/100))),"")</f>
        <v>3862503.3992006765</v>
      </c>
      <c r="Q67" cm="1">
        <f t="array" ref="Q67">IFERROR(IF($A67="","",IF(SUMIFS(RAW_매출A!$J$2:$J$7000,RAW_매출A!$B$2:$B$7000,$A67,RAW_매출A!$A$2:$A$7000,EDATE($E67,Q$1-1))=0,"",SUMIFS(RAW_매출A!$J$2:$J$7000,RAW_매출A!$B$2:$B$7000,$A67,RAW_매출A!$A$2:$A$7000,EDATE($E67,Q$1-1))/(INDEX(요약_월별시즈널리티!$F$7:$F$18,MONTH(EDATE($E67,Q$1-1)))/100))),"")</f>
        <v>4612799.4672964383</v>
      </c>
      <c r="R67" cm="1">
        <f t="array" ref="R67">IFERROR(IF($A67="","",IF(SUMIFS(RAW_매출A!$J$2:$J$7000,RAW_매출A!$B$2:$B$7000,$A67,RAW_매출A!$A$2:$A$7000,EDATE($E67,R$1-1))=0,"",SUMIFS(RAW_매출A!$J$2:$J$7000,RAW_매출A!$B$2:$B$7000,$A67,RAW_매출A!$A$2:$A$7000,EDATE($E67,R$1-1))/(INDEX(요약_월별시즈널리티!$F$7:$F$18,MONTH(EDATE($E67,R$1-1)))/100))),"")</f>
        <v>4249334.7902610414</v>
      </c>
      <c r="S67" cm="1">
        <f t="array" ref="S67">IFERROR(IF($A67="","",IF(SUMIFS(RAW_매출A!$J$2:$J$7000,RAW_매출A!$B$2:$B$7000,$A67,RAW_매출A!$A$2:$A$7000,EDATE($E67,S$1-1))=0,"",SUMIFS(RAW_매출A!$J$2:$J$7000,RAW_매출A!$B$2:$B$7000,$A67,RAW_매출A!$A$2:$A$7000,EDATE($E67,S$1-1))/(INDEX(요약_월별시즈널리티!$F$7:$F$18,MONTH(EDATE($E67,S$1-1)))/100))),"")</f>
        <v>4016808.1500119176</v>
      </c>
      <c r="T67" cm="1">
        <f t="array" ref="T67">IFERROR(IF($A67="","",IF(SUMIFS(RAW_매출A!$J$2:$J$7000,RAW_매출A!$B$2:$B$7000,$A67,RAW_매출A!$A$2:$A$7000,EDATE($E67,T$1-1))=0,"",SUMIFS(RAW_매출A!$J$2:$J$7000,RAW_매출A!$B$2:$B$7000,$A67,RAW_매출A!$A$2:$A$7000,EDATE($E67,T$1-1))/(INDEX(요약_월별시즈널리티!$F$7:$F$18,MONTH(EDATE($E67,T$1-1)))/100))),"")</f>
        <v>5320431.6464901716</v>
      </c>
      <c r="U67" cm="1">
        <f t="array" ref="U67">IFERROR(IF($A67="","",IF(SUMIFS(RAW_매출A!$J$2:$J$7000,RAW_매출A!$B$2:$B$7000,$A67,RAW_매출A!$A$2:$A$7000,EDATE($E67,U$1-1))=0,"",SUMIFS(RAW_매출A!$J$2:$J$7000,RAW_매출A!$B$2:$B$7000,$A67,RAW_매출A!$A$2:$A$7000,EDATE($E67,U$1-1))/(INDEX(요약_월별시즈널리티!$F$7:$F$18,MONTH(EDATE($E67,U$1-1)))/100))),"")</f>
        <v>5345548.798710091</v>
      </c>
      <c r="V67" cm="1">
        <f t="array" ref="V67">IFERROR(IF($A67="","",IF(SUMIFS(RAW_매출A!$J$2:$J$7000,RAW_매출A!$B$2:$B$7000,$A67,RAW_매출A!$A$2:$A$7000,EDATE($E67,V$1-1))=0,"",SUMIFS(RAW_매출A!$J$2:$J$7000,RAW_매출A!$B$2:$B$7000,$A67,RAW_매출A!$A$2:$A$7000,EDATE($E67,V$1-1))/(INDEX(요약_월별시즈널리티!$F$7:$F$18,MONTH(EDATE($E67,V$1-1)))/100))),"")</f>
        <v>5545276.1891357964</v>
      </c>
      <c r="W67" cm="1">
        <f t="array" ref="W67">IFERROR(IF($A67="","",IF(SUMIFS(RAW_매출A!$J$2:$J$7000,RAW_매출A!$B$2:$B$7000,$A67,RAW_매출A!$A$2:$A$7000,EDATE($E67,W$1-1))=0,"",SUMIFS(RAW_매출A!$J$2:$J$7000,RAW_매출A!$B$2:$B$7000,$A67,RAW_매출A!$A$2:$A$7000,EDATE($E67,W$1-1))/(INDEX(요약_월별시즈널리티!$F$7:$F$18,MONTH(EDATE($E67,W$1-1)))/100))),"")</f>
        <v>5802858.0018325727</v>
      </c>
      <c r="X67" cm="1">
        <f t="array" ref="X67">IFERROR(IF($A67="","",IF(SUMIFS(RAW_매출A!$J$2:$J$7000,RAW_매출A!$B$2:$B$7000,$A67,RAW_매출A!$A$2:$A$7000,EDATE($E67,X$1-1))=0,"",SUMIFS(RAW_매출A!$J$2:$J$7000,RAW_매출A!$B$2:$B$7000,$A67,RAW_매출A!$A$2:$A$7000,EDATE($E67,X$1-1))/(INDEX(요약_월별시즈널리티!$F$7:$F$18,MONTH(EDATE($E67,X$1-1)))/100))),"")</f>
        <v>5136647.0164281214</v>
      </c>
      <c r="Y67" cm="1">
        <f t="array" ref="Y67">IFERROR(IF($A67="","",IF(SUMIFS(RAW_매출A!$J$2:$J$7000,RAW_매출A!$B$2:$B$7000,$A67,RAW_매출A!$A$2:$A$7000,EDATE($E67,Y$1-1))=0,"",SUMIFS(RAW_매출A!$J$2:$J$7000,RAW_매출A!$B$2:$B$7000,$A67,RAW_매출A!$A$2:$A$7000,EDATE($E67,Y$1-1))/(INDEX(요약_월별시즈널리티!$F$7:$F$18,MONTH(EDATE($E67,Y$1-1)))/100))),"")</f>
        <v>4955860.8128988482</v>
      </c>
      <c r="Z67" cm="1">
        <f t="array" ref="Z67">IFERROR(IF($A67="","",IF(SUMIFS(RAW_매출A!$J$2:$J$7000,RAW_매출A!$B$2:$B$7000,$A67,RAW_매출A!$A$2:$A$7000,EDATE($E67,Z$1-1))=0,"",SUMIFS(RAW_매출A!$J$2:$J$7000,RAW_매출A!$B$2:$B$7000,$A67,RAW_매출A!$A$2:$A$7000,EDATE($E67,Z$1-1))/(INDEX(요약_월별시즈널리티!$F$7:$F$18,MONTH(EDATE($E67,Z$1-1)))/100))),"")</f>
        <v>5363882.6249497756</v>
      </c>
      <c r="AA67" cm="1">
        <f t="array" ref="AA67">IFERROR(IF($A67="","",IF(SUMIFS(RAW_매출A!$J$2:$J$7000,RAW_매출A!$B$2:$B$7000,$A67,RAW_매출A!$A$2:$A$7000,EDATE($E67,AA$1-1))=0,"",SUMIFS(RAW_매출A!$J$2:$J$7000,RAW_매출A!$B$2:$B$7000,$A67,RAW_매출A!$A$2:$A$7000,EDATE($E67,AA$1-1))/(INDEX(요약_월별시즈널리티!$F$7:$F$18,MONTH(EDATE($E67,AA$1-1)))/100))),"")</f>
        <v>5668147.2658091933</v>
      </c>
      <c r="AB67" cm="1">
        <f t="array" ref="AB67">IFERROR(IF($A67="","",IF(SUMIFS(RAW_매출A!$J$2:$J$7000,RAW_매출A!$B$2:$B$7000,$A67,RAW_매출A!$A$2:$A$7000,EDATE($E67,AB$1-1))=0,"",SUMIFS(RAW_매출A!$J$2:$J$7000,RAW_매출A!$B$2:$B$7000,$A67,RAW_매출A!$A$2:$A$7000,EDATE($E67,AB$1-1))/(INDEX(요약_월별시즈널리티!$F$7:$F$18,MONTH(EDATE($E67,AB$1-1)))/100))),"")</f>
        <v>5067675.0167079642</v>
      </c>
      <c r="AC67" cm="1">
        <f t="array" ref="AC67">IFERROR(IF($A67="","",IF(SUMIFS(RAW_매출A!$J$2:$J$7000,RAW_매출A!$B$2:$B$7000,$A67,RAW_매출A!$A$2:$A$7000,EDATE($E67,AC$1-1))=0,"",SUMIFS(RAW_매출A!$J$2:$J$7000,RAW_매출A!$B$2:$B$7000,$A67,RAW_매출A!$A$2:$A$7000,EDATE($E67,AC$1-1))/(INDEX(요약_월별시즈널리티!$F$7:$F$18,MONTH(EDATE($E67,AC$1-1)))/100))),"")</f>
        <v>5297693.0705667343</v>
      </c>
      <c r="AD67" cm="1">
        <f t="array" ref="AD67">IFERROR(IF($A67="","",IF(SUMIFS(RAW_매출A!$J$2:$J$7000,RAW_매출A!$B$2:$B$7000,$A67,RAW_매출A!$A$2:$A$7000,EDATE($E67,AD$1-1))=0,"",SUMIFS(RAW_매출A!$J$2:$J$7000,RAW_매출A!$B$2:$B$7000,$A67,RAW_매출A!$A$2:$A$7000,EDATE($E67,AD$1-1))/(INDEX(요약_월별시즈널리티!$F$7:$F$18,MONTH(EDATE($E67,AD$1-1)))/100))),"")</f>
        <v>5449650.7555475226</v>
      </c>
      <c r="AE67" cm="1">
        <f t="array" ref="AE67">IFERROR(IF($A67="","",IF(SUMIFS(RAW_매출A!$J$2:$J$7000,RAW_매출A!$B$2:$B$7000,$A67,RAW_매출A!$A$2:$A$7000,EDATE($E67,AE$1-1))=0,"",SUMIFS(RAW_매출A!$J$2:$J$7000,RAW_매출A!$B$2:$B$7000,$A67,RAW_매출A!$A$2:$A$7000,EDATE($E67,AE$1-1))/(INDEX(요약_월별시즈널리티!$F$7:$F$18,MONTH(EDATE($E67,AE$1-1)))/100))),"")</f>
        <v>5443351.3428572547</v>
      </c>
      <c r="AF67" cm="1">
        <f t="array" ref="AF67">IFERROR(IF($A67="","",IF(SUMIFS(RAW_매출A!$J$2:$J$7000,RAW_매출A!$B$2:$B$7000,$A67,RAW_매출A!$A$2:$A$7000,EDATE($E67,AF$1-1))=0,"",SUMIFS(RAW_매출A!$J$2:$J$7000,RAW_매출A!$B$2:$B$7000,$A67,RAW_매출A!$A$2:$A$7000,EDATE($E67,AF$1-1))/(INDEX(요약_월별시즈널리티!$F$7:$F$18,MONTH(EDATE($E67,AF$1-1)))/100))),"")</f>
        <v>5524734.5958854714</v>
      </c>
      <c r="AG67" cm="1">
        <f t="array" ref="AG67">IFERROR(IF($A67="","",IF(SUMIFS(RAW_매출A!$J$2:$J$7000,RAW_매출A!$B$2:$B$7000,$A67,RAW_매출A!$A$2:$A$7000,EDATE($E67,AG$1-1))=0,"",SUMIFS(RAW_매출A!$J$2:$J$7000,RAW_매출A!$B$2:$B$7000,$A67,RAW_매출A!$A$2:$A$7000,EDATE($E67,AG$1-1))/(INDEX(요약_월별시즈널리티!$F$7:$F$18,MONTH(EDATE($E67,AG$1-1)))/100))),"")</f>
        <v>6272119.2322961288</v>
      </c>
      <c r="AH67" cm="1">
        <f t="array" ref="AH67">IFERROR(IF($A67="","",IF(SUMIFS(RAW_매출A!$J$2:$J$7000,RAW_매출A!$B$2:$B$7000,$A67,RAW_매출A!$A$2:$A$7000,EDATE($E67,AH$1-1))=0,"",SUMIFS(RAW_매출A!$J$2:$J$7000,RAW_매출A!$B$2:$B$7000,$A67,RAW_매출A!$A$2:$A$7000,EDATE($E67,AH$1-1))/(INDEX(요약_월별시즈널리티!$F$7:$F$18,MONTH(EDATE($E67,AH$1-1)))/100))),"")</f>
        <v>6614363.5912894513</v>
      </c>
      <c r="AI67" cm="1">
        <f t="array" ref="AI67">IFERROR(IF($A67="","",IF(SUMIFS(RAW_매출A!$J$2:$J$7000,RAW_매출A!$B$2:$B$7000,$A67,RAW_매출A!$A$2:$A$7000,EDATE($E67,AI$1-1))=0,"",SUMIFS(RAW_매출A!$J$2:$J$7000,RAW_매출A!$B$2:$B$7000,$A67,RAW_매출A!$A$2:$A$7000,EDATE($E67,AI$1-1))/(INDEX(요약_월별시즈널리티!$F$7:$F$18,MONTH(EDATE($E67,AI$1-1)))/100))),"")</f>
        <v>6190677.0742106801</v>
      </c>
      <c r="AJ67" cm="1">
        <f t="array" ref="AJ67">IFERROR(IF($A67="","",IF(SUMIFS(RAW_매출A!$J$2:$J$7000,RAW_매출A!$B$2:$B$7000,$A67,RAW_매출A!$A$2:$A$7000,EDATE($E67,AJ$1-1))=0,"",SUMIFS(RAW_매출A!$J$2:$J$7000,RAW_매출A!$B$2:$B$7000,$A67,RAW_매출A!$A$2:$A$7000,EDATE($E67,AJ$1-1))/(INDEX(요약_월별시즈널리티!$F$7:$F$18,MONTH(EDATE($E67,AJ$1-1)))/100))),"")</f>
        <v>6313321.6291232482</v>
      </c>
      <c r="AK67" cm="1">
        <f t="array" ref="AK67">IFERROR(IF($A67="","",IF(SUMIFS(RAW_매출A!$J$2:$J$7000,RAW_매출A!$B$2:$B$7000,$A67,RAW_매출A!$A$2:$A$7000,EDATE($E67,AK$1-1))=0,"",SUMIFS(RAW_매출A!$J$2:$J$7000,RAW_매출A!$B$2:$B$7000,$A67,RAW_매출A!$A$2:$A$7000,EDATE($E67,AK$1-1))/(INDEX(요약_월별시즈널리티!$F$7:$F$18,MONTH(EDATE($E67,AK$1-1)))/100))),"")</f>
        <v>6041096.6152852811</v>
      </c>
      <c r="AL67" cm="1">
        <f t="array" ref="AL67">IFERROR(IF($A67="","",IF(SUMIFS(RAW_매출A!$J$2:$J$7000,RAW_매출A!$B$2:$B$7000,$A67,RAW_매출A!$A$2:$A$7000,EDATE($E67,AL$1-1))=0,"",SUMIFS(RAW_매출A!$J$2:$J$7000,RAW_매출A!$B$2:$B$7000,$A67,RAW_매출A!$A$2:$A$7000,EDATE($E67,AL$1-1))/(INDEX(요약_월별시즈널리티!$F$7:$F$18,MONTH(EDATE($E67,AL$1-1)))/100))),"")</f>
        <v>5908691.4024076052</v>
      </c>
      <c r="AM67" cm="1">
        <f t="array" ref="AM67">IFERROR(IF($A67="","",IF(SUMIFS(RAW_매출A!$J$2:$J$7000,RAW_매출A!$B$2:$B$7000,$A67,RAW_매출A!$A$2:$A$7000,EDATE($E67,AM$1-1))=0,"",SUMIFS(RAW_매출A!$J$2:$J$7000,RAW_매출A!$B$2:$B$7000,$A67,RAW_매출A!$A$2:$A$7000,EDATE($E67,AM$1-1))/(INDEX(요약_월별시즈널리티!$F$7:$F$18,MONTH(EDATE($E67,AM$1-1)))/100))),"")</f>
        <v>4984703.216267921</v>
      </c>
      <c r="AN67" cm="1">
        <f t="array" ref="AN67">IFERROR(IF($A67="","",IF(SUMIFS(RAW_매출A!$J$2:$J$7000,RAW_매출A!$B$2:$B$7000,$A67,RAW_매출A!$A$2:$A$7000,EDATE($E67,AN$1-1))=0,"",SUMIFS(RAW_매출A!$J$2:$J$7000,RAW_매출A!$B$2:$B$7000,$A67,RAW_매출A!$A$2:$A$7000,EDATE($E67,AN$1-1))/(INDEX(요약_월별시즈널리티!$F$7:$F$18,MONTH(EDATE($E67,AN$1-1)))/100))),"")</f>
        <v>5488390.47004929</v>
      </c>
      <c r="AO67" cm="1">
        <f t="array" ref="AO67">IFERROR(IF($A67="","",IF(SUMIFS(RAW_매출A!$J$2:$J$7000,RAW_매출A!$B$2:$B$7000,$A67,RAW_매출A!$A$2:$A$7000,EDATE($E67,AO$1-1))=0,"",SUMIFS(RAW_매출A!$J$2:$J$7000,RAW_매출A!$B$2:$B$7000,$A67,RAW_매출A!$A$2:$A$7000,EDATE($E67,AO$1-1))/(INDEX(요약_월별시즈널리티!$F$7:$F$18,MONTH(EDATE($E67,AO$1-1)))/100))),"")</f>
        <v>5328914.4869027063</v>
      </c>
      <c r="AP67" cm="1">
        <f t="array" ref="AP67">IFERROR(IF($A67="","",IF(SUMIFS(RAW_매출A!$J$2:$J$7000,RAW_매출A!$B$2:$B$7000,$A67,RAW_매출A!$A$2:$A$7000,EDATE($E67,AP$1-1))=0,"",SUMIFS(RAW_매출A!$J$2:$J$7000,RAW_매출A!$B$2:$B$7000,$A67,RAW_매출A!$A$2:$A$7000,EDATE($E67,AP$1-1))/(INDEX(요약_월별시즈널리티!$F$7:$F$18,MONTH(EDATE($E67,AP$1-1)))/100))),"")</f>
        <v>5717976.5234415103</v>
      </c>
      <c r="AQ67" cm="1">
        <f t="array" ref="AQ67">IFERROR(IF($A67="","",IF(SUMIFS(RAW_매출A!$J$2:$J$7000,RAW_매출A!$B$2:$B$7000,$A67,RAW_매출A!$A$2:$A$7000,EDATE($E67,AQ$1-1))=0,"",SUMIFS(RAW_매출A!$J$2:$J$7000,RAW_매출A!$B$2:$B$7000,$A67,RAW_매출A!$A$2:$A$7000,EDATE($E67,AQ$1-1))/(INDEX(요약_월별시즈널리티!$F$7:$F$18,MONTH(EDATE($E67,AQ$1-1)))/100))),"")</f>
        <v>6054785.999034822</v>
      </c>
      <c r="AR67" cm="1">
        <f t="array" ref="AR67">IFERROR(IF($A67="","",IF(SUMIFS(RAW_매출A!$J$2:$J$7000,RAW_매출A!$B$2:$B$7000,$A67,RAW_매출A!$A$2:$A$7000,EDATE($E67,AR$1-1))=0,"",SUMIFS(RAW_매출A!$J$2:$J$7000,RAW_매출A!$B$2:$B$7000,$A67,RAW_매출A!$A$2:$A$7000,EDATE($E67,AR$1-1))/(INDEX(요약_월별시즈널리티!$F$7:$F$18,MONTH(EDATE($E67,AR$1-1)))/100))),"")</f>
        <v>5606626.1006831136</v>
      </c>
      <c r="AS67" cm="1">
        <f t="array" ref="AS67">IFERROR(IF($A67="","",IF(SUMIFS(RAW_매출A!$J$2:$J$7000,RAW_매출A!$B$2:$B$7000,$A67,RAW_매출A!$A$2:$A$7000,EDATE($E67,AS$1-1))=0,"",SUMIFS(RAW_매출A!$J$2:$J$7000,RAW_매출A!$B$2:$B$7000,$A67,RAW_매출A!$A$2:$A$7000,EDATE($E67,AS$1-1))/(INDEX(요약_월별시즈널리티!$F$7:$F$18,MONTH(EDATE($E67,AS$1-1)))/100))),"")</f>
        <v>7538005.1942131557</v>
      </c>
      <c r="AT67" cm="1">
        <f t="array" ref="AT67">IFERROR(IF($A67="","",IF(SUMIFS(RAW_매출A!$J$2:$J$7000,RAW_매출A!$B$2:$B$7000,$A67,RAW_매출A!$A$2:$A$7000,EDATE($E67,AT$1-1))=0,"",SUMIFS(RAW_매출A!$J$2:$J$7000,RAW_매출A!$B$2:$B$7000,$A67,RAW_매출A!$A$2:$A$7000,EDATE($E67,AT$1-1))/(INDEX(요약_월별시즈널리티!$F$7:$F$18,MONTH(EDATE($E67,AT$1-1)))/100))),"")</f>
        <v>6850708.6561350627</v>
      </c>
      <c r="AU67" cm="1">
        <f t="array" ref="AU67">IFERROR(IF($A67="","",IF(SUMIFS(RAW_매출A!$J$2:$J$7000,RAW_매출A!$B$2:$B$7000,$A67,RAW_매출A!$A$2:$A$7000,EDATE($E67,AU$1-1))=0,"",SUMIFS(RAW_매출A!$J$2:$J$7000,RAW_매출A!$B$2:$B$7000,$A67,RAW_매출A!$A$2:$A$7000,EDATE($E67,AU$1-1))/(INDEX(요약_월별시즈널리티!$F$7:$F$18,MONTH(EDATE($E67,AU$1-1)))/100))),"")</f>
        <v>6442129.1430573482</v>
      </c>
      <c r="AV67" cm="1">
        <f t="array" ref="AV67">IFERROR(IF($A67="","",IF(SUMIFS(RAW_매출A!$J$2:$J$7000,RAW_매출A!$B$2:$B$7000,$A67,RAW_매출A!$A$2:$A$7000,EDATE($E67,AV$1-1))=0,"",SUMIFS(RAW_매출A!$J$2:$J$7000,RAW_매출A!$B$2:$B$7000,$A67,RAW_매출A!$A$2:$A$7000,EDATE($E67,AV$1-1))/(INDEX(요약_월별시즈널리티!$F$7:$F$18,MONTH(EDATE($E67,AV$1-1)))/100))),"")</f>
        <v>6707757.2100884225</v>
      </c>
      <c r="AW67" cm="1">
        <f t="array" ref="AW67">IFERROR(IF($A67="","",IF(SUMIFS(RAW_매출A!$J$2:$J$7000,RAW_매출A!$B$2:$B$7000,$A67,RAW_매출A!$A$2:$A$7000,EDATE($E67,AW$1-1))=0,"",SUMIFS(RAW_매출A!$J$2:$J$7000,RAW_매출A!$B$2:$B$7000,$A67,RAW_매출A!$A$2:$A$7000,EDATE($E67,AW$1-1))/(INDEX(요약_월별시즈널리티!$F$7:$F$18,MONTH(EDATE($E67,AW$1-1)))/100))),"")</f>
        <v>6477912.8520418312</v>
      </c>
      <c r="AX67" cm="1">
        <f t="array" ref="AX67">IFERROR(IF($A67="","",IF(SUMIFS(RAW_매출A!$J$2:$J$7000,RAW_매출A!$B$2:$B$7000,$A67,RAW_매출A!$A$2:$A$7000,EDATE($E67,AX$1-1))=0,"",SUMIFS(RAW_매출A!$J$2:$J$7000,RAW_매출A!$B$2:$B$7000,$A67,RAW_매출A!$A$2:$A$7000,EDATE($E67,AX$1-1))/(INDEX(요약_월별시즈널리티!$F$7:$F$18,MONTH(EDATE($E67,AX$1-1)))/100))),"")</f>
        <v>6226861.3629276836</v>
      </c>
      <c r="AY67" t="str" cm="1">
        <f t="array" ref="AY67">IFERROR(IF($A67="","",IF(SUMIFS(RAW_매출A!$J$2:$J$7000,RAW_매출A!$B$2:$B$7000,$A67,RAW_매출A!$A$2:$A$7000,EDATE($E67,AY$1-1))=0,"",SUMIFS(RAW_매출A!$J$2:$J$7000,RAW_매출A!$B$2:$B$7000,$A67,RAW_매출A!$A$2:$A$7000,EDATE($E67,AY$1-1))/(INDEX(요약_월별시즈널리티!$F$7:$F$18,MONTH(EDATE($E67,AY$1-1)))/100))),"")</f>
        <v/>
      </c>
      <c r="AZ67" t="str" cm="1">
        <f t="array" ref="AZ67">IFERROR(IF($A67="","",IF(SUMIFS(RAW_매출A!$J$2:$J$7000,RAW_매출A!$B$2:$B$7000,$A67,RAW_매출A!$A$2:$A$7000,EDATE($E67,AZ$1-1))=0,"",SUMIFS(RAW_매출A!$J$2:$J$7000,RAW_매출A!$B$2:$B$7000,$A67,RAW_매출A!$A$2:$A$7000,EDATE($E67,AZ$1-1))/(INDEX(요약_월별시즈널리티!$F$7:$F$18,MONTH(EDATE($E67,AZ$1-1)))/100))),"")</f>
        <v/>
      </c>
      <c r="BA67" t="str" cm="1">
        <f t="array" ref="BA67">IFERROR(IF($A67="","",IF(SUMIFS(RAW_매출A!$J$2:$J$7000,RAW_매출A!$B$2:$B$7000,$A67,RAW_매출A!$A$2:$A$7000,EDATE($E67,BA$1-1))=0,"",SUMIFS(RAW_매출A!$J$2:$J$7000,RAW_매출A!$B$2:$B$7000,$A67,RAW_매출A!$A$2:$A$7000,EDATE($E67,BA$1-1))/(INDEX(요약_월별시즈널리티!$F$7:$F$18,MONTH(EDATE($E67,BA$1-1)))/100))),"")</f>
        <v/>
      </c>
      <c r="BB67" t="str" cm="1">
        <f t="array" ref="BB67">IFERROR(IF($A67="","",IF(SUMIFS(RAW_매출A!$J$2:$J$7000,RAW_매출A!$B$2:$B$7000,$A67,RAW_매출A!$A$2:$A$7000,EDATE($E67,BB$1-1))=0,"",SUMIFS(RAW_매출A!$J$2:$J$7000,RAW_매출A!$B$2:$B$7000,$A67,RAW_매출A!$A$2:$A$7000,EDATE($E67,BB$1-1))/(INDEX(요약_월별시즈널리티!$F$7:$F$18,MONTH(EDATE($E67,BB$1-1)))/100))),"")</f>
        <v/>
      </c>
      <c r="BC67" t="str" cm="1">
        <f t="array" ref="BC67">IFERROR(IF($A67="","",IF(SUMIFS(RAW_매출A!$J$2:$J$7000,RAW_매출A!$B$2:$B$7000,$A67,RAW_매출A!$A$2:$A$7000,EDATE($E67,BC$1-1))=0,"",SUMIFS(RAW_매출A!$J$2:$J$7000,RAW_매출A!$B$2:$B$7000,$A67,RAW_매출A!$A$2:$A$7000,EDATE($E67,BC$1-1))/(INDEX(요약_월별시즈널리티!$F$7:$F$18,MONTH(EDATE($E67,BC$1-1)))/100))),"")</f>
        <v/>
      </c>
      <c r="BD67" t="str" cm="1">
        <f t="array" ref="BD67">IFERROR(IF($A67="","",IF(SUMIFS(RAW_매출A!$J$2:$J$7000,RAW_매출A!$B$2:$B$7000,$A67,RAW_매출A!$A$2:$A$7000,EDATE($E67,BD$1-1))=0,"",SUMIFS(RAW_매출A!$J$2:$J$7000,RAW_매출A!$B$2:$B$7000,$A67,RAW_매출A!$A$2:$A$7000,EDATE($E67,BD$1-1))/(INDEX(요약_월별시즈널리티!$F$7:$F$18,MONTH(EDATE($E67,BD$1-1)))/100))),"")</f>
        <v/>
      </c>
      <c r="BE67" t="str" cm="1">
        <f t="array" ref="BE67">IFERROR(IF($A67="","",IF(SUMIFS(RAW_매출A!$J$2:$J$7000,RAW_매출A!$B$2:$B$7000,$A67,RAW_매출A!$A$2:$A$7000,EDATE($E67,BE$1-1))=0,"",SUMIFS(RAW_매출A!$J$2:$J$7000,RAW_매출A!$B$2:$B$7000,$A67,RAW_매출A!$A$2:$A$7000,EDATE($E67,BE$1-1))/(INDEX(요약_월별시즈널리티!$F$7:$F$18,MONTH(EDATE($E67,BE$1-1)))/100))),"")</f>
        <v/>
      </c>
      <c r="BF67" t="str" cm="1">
        <f t="array" ref="BF67">IFERROR(IF($A67="","",IF(SUMIFS(RAW_매출A!$J$2:$J$7000,RAW_매출A!$B$2:$B$7000,$A67,RAW_매출A!$A$2:$A$7000,EDATE($E67,BF$1-1))=0,"",SUMIFS(RAW_매출A!$J$2:$J$7000,RAW_매출A!$B$2:$B$7000,$A67,RAW_매출A!$A$2:$A$7000,EDATE($E67,BF$1-1))/(INDEX(요약_월별시즈널리티!$F$7:$F$18,MONTH(EDATE($E67,BF$1-1)))/100))),"")</f>
        <v/>
      </c>
      <c r="BG67" t="str" cm="1">
        <f t="array" ref="BG67">IFERROR(IF($A67="","",IF(SUMIFS(RAW_매출A!$J$2:$J$7000,RAW_매출A!$B$2:$B$7000,$A67,RAW_매출A!$A$2:$A$7000,EDATE($E67,BG$1-1))=0,"",SUMIFS(RAW_매출A!$J$2:$J$7000,RAW_매출A!$B$2:$B$7000,$A67,RAW_매출A!$A$2:$A$7000,EDATE($E67,BG$1-1))/(INDEX(요약_월별시즈널리티!$F$7:$F$18,MONTH(EDATE($E67,BG$1-1)))/100))),"")</f>
        <v/>
      </c>
      <c r="BH67" t="str" cm="1">
        <f t="array" ref="BH67">IFERROR(IF($A67="","",IF(SUMIFS(RAW_매출A!$J$2:$J$7000,RAW_매출A!$B$2:$B$7000,$A67,RAW_매출A!$A$2:$A$7000,EDATE($E67,BH$1-1))=0,"",SUMIFS(RAW_매출A!$J$2:$J$7000,RAW_매출A!$B$2:$B$7000,$A67,RAW_매출A!$A$2:$A$7000,EDATE($E67,BH$1-1))/(INDEX(요약_월별시즈널리티!$F$7:$F$18,MONTH(EDATE($E67,BH$1-1)))/100))),"")</f>
        <v/>
      </c>
      <c r="BI67" t="str" cm="1">
        <f t="array" ref="BI67">IFERROR(IF($A67="","",IF(SUMIFS(RAW_매출A!$J$2:$J$7000,RAW_매출A!$B$2:$B$7000,$A67,RAW_매출A!$A$2:$A$7000,EDATE($E67,BI$1-1))=0,"",SUMIFS(RAW_매출A!$J$2:$J$7000,RAW_매출A!$B$2:$B$7000,$A67,RAW_매출A!$A$2:$A$7000,EDATE($E67,BI$1-1))/(INDEX(요약_월별시즈널리티!$F$7:$F$18,MONTH(EDATE($E67,BI$1-1)))/100))),"")</f>
        <v/>
      </c>
      <c r="BJ67" t="str" cm="1">
        <f t="array" ref="BJ67">IFERROR(IF($A67="","",IF(SUMIFS(RAW_매출A!$J$2:$J$7000,RAW_매출A!$B$2:$B$7000,$A67,RAW_매출A!$A$2:$A$7000,EDATE($E67,BJ$1-1))=0,"",SUMIFS(RAW_매출A!$J$2:$J$7000,RAW_매출A!$B$2:$B$7000,$A67,RAW_매출A!$A$2:$A$7000,EDATE($E67,BJ$1-1))/(INDEX(요약_월별시즈널리티!$F$7:$F$18,MONTH(EDATE($E67,BJ$1-1)))/100))),"")</f>
        <v/>
      </c>
      <c r="BK67" t="str" cm="1">
        <f t="array" ref="BK67">IFERROR(IF($A67="","",IF(SUMIFS(RAW_매출A!$J$2:$J$7000,RAW_매출A!$B$2:$B$7000,$A67,RAW_매출A!$A$2:$A$7000,EDATE($E67,BK$1-1))=0,"",SUMIFS(RAW_매출A!$J$2:$J$7000,RAW_매출A!$B$2:$B$7000,$A67,RAW_매출A!$A$2:$A$7000,EDATE($E67,BK$1-1))/(INDEX(요약_월별시즈널리티!$F$7:$F$18,MONTH(EDATE($E67,BK$1-1)))/100))),"")</f>
        <v/>
      </c>
      <c r="BL67" t="str" cm="1">
        <f t="array" ref="BL67">IFERROR(IF($A67="","",IF(SUMIFS(RAW_매출A!$J$2:$J$7000,RAW_매출A!$B$2:$B$7000,$A67,RAW_매출A!$A$2:$A$7000,EDATE($E67,BL$1-1))=0,"",SUMIFS(RAW_매출A!$J$2:$J$7000,RAW_매출A!$B$2:$B$7000,$A67,RAW_매출A!$A$2:$A$7000,EDATE($E67,BL$1-1))/(INDEX(요약_월별시즈널리티!$F$7:$F$18,MONTH(EDATE($E67,BL$1-1)))/100))),"")</f>
        <v/>
      </c>
      <c r="BM67" t="str" cm="1">
        <f t="array" ref="BM67">IFERROR(IF($A67="","",IF(SUMIFS(RAW_매출A!$J$2:$J$7000,RAW_매출A!$B$2:$B$7000,$A67,RAW_매출A!$A$2:$A$7000,EDATE($E67,BM$1-1))=0,"",SUMIFS(RAW_매출A!$J$2:$J$7000,RAW_매출A!$B$2:$B$7000,$A67,RAW_매출A!$A$2:$A$7000,EDATE($E67,BM$1-1))/(INDEX(요약_월별시즈널리티!$F$7:$F$18,MONTH(EDATE($E67,BM$1-1)))/100))),"")</f>
        <v/>
      </c>
      <c r="BN67" t="str" cm="1">
        <f t="array" ref="BN67">IFERROR(IF($A67="","",IF(SUMIFS(RAW_매출A!$J$2:$J$7000,RAW_매출A!$B$2:$B$7000,$A67,RAW_매출A!$A$2:$A$7000,EDATE($E67,BN$1-1))=0,"",SUMIFS(RAW_매출A!$J$2:$J$7000,RAW_매출A!$B$2:$B$7000,$A67,RAW_매출A!$A$2:$A$7000,EDATE($E67,BN$1-1))/(INDEX(요약_월별시즈널리티!$F$7:$F$18,MONTH(EDATE($E67,BN$1-1)))/100))),"")</f>
        <v/>
      </c>
    </row>
    <row r="68" spans="1:66" x14ac:dyDescent="0.3">
      <c r="A68" t="str">
        <f>세팅!A69</f>
        <v>(1057) #김포구래현대점</v>
      </c>
      <c r="B68" t="str">
        <f>세팅!B69</f>
        <v>150-2</v>
      </c>
      <c r="C68">
        <f t="shared" si="3"/>
        <v>2</v>
      </c>
      <c r="D68" t="str">
        <f t="shared" si="4"/>
        <v>2</v>
      </c>
      <c r="E68" s="1">
        <f>세팅!D69</f>
        <v>44866</v>
      </c>
      <c r="F68">
        <f t="shared" si="5"/>
        <v>2212489.8893050696</v>
      </c>
      <c r="G68" cm="1">
        <f t="array" ref="G68">IFERROR(IF($A68="","",IF(SUMIFS(RAW_매출A!$J$2:$J$7000,RAW_매출A!$B$2:$B$7000,$A68,RAW_매출A!$A$2:$A$7000,EDATE($E68,G$1-1))=0,"",SUMIFS(RAW_매출A!$J$2:$J$7000,RAW_매출A!$B$2:$B$7000,$A68,RAW_매출A!$A$2:$A$7000,EDATE($E68,G$1-1))/(INDEX(요약_월별시즈널리티!$F$7:$F$18,MONTH(EDATE($E68,G$1-1)))/100))),"")</f>
        <v>1978993.58587316</v>
      </c>
      <c r="H68" cm="1">
        <f t="array" ref="H68">IFERROR(IF($A68="","",IF(SUMIFS(RAW_매출A!$J$2:$J$7000,RAW_매출A!$B$2:$B$7000,$A68,RAW_매출A!$A$2:$A$7000,EDATE($E68,H$1-1))=0,"",SUMIFS(RAW_매출A!$J$2:$J$7000,RAW_매출A!$B$2:$B$7000,$A68,RAW_매출A!$A$2:$A$7000,EDATE($E68,H$1-1))/(INDEX(요약_월별시즈널리티!$F$7:$F$18,MONTH(EDATE($E68,H$1-1)))/100))),"")</f>
        <v>2565908.0101686232</v>
      </c>
      <c r="I68" cm="1">
        <f t="array" ref="I68">IFERROR(IF($A68="","",IF(SUMIFS(RAW_매출A!$J$2:$J$7000,RAW_매출A!$B$2:$B$7000,$A68,RAW_매출A!$A$2:$A$7000,EDATE($E68,I$1-1))=0,"",SUMIFS(RAW_매출A!$J$2:$J$7000,RAW_매출A!$B$2:$B$7000,$A68,RAW_매출A!$A$2:$A$7000,EDATE($E68,I$1-1))/(INDEX(요약_월별시즈널리티!$F$7:$F$18,MONTH(EDATE($E68,I$1-1)))/100))),"")</f>
        <v>3009436.9653675952</v>
      </c>
      <c r="J68" s="28" cm="1">
        <f t="array" ref="J68">IFERROR(IF($A68="","",IF(SUMIFS(RAW_매출A!$J$2:$J$7000,RAW_매출A!$B$2:$B$7000,$A68,RAW_매출A!$A$2:$A$7000,EDATE($E68,J$1-1))=0,"",SUMIFS(RAW_매출A!$J$2:$J$7000,RAW_매출A!$B$2:$B$7000,$A68,RAW_매출A!$A$2:$A$7000,EDATE($E68,J$1-1))/(INDEX(요약_월별시즈널리티!$F$7:$F$18,MONTH(EDATE($E68,J$1-1)))/100))),"")</f>
        <v>2737644.882943877</v>
      </c>
      <c r="K68" s="28" cm="1">
        <f t="array" ref="K68">IFERROR(IF($A68="","",IF(SUMIFS(RAW_매출A!$J$2:$J$7000,RAW_매출A!$B$2:$B$7000,$A68,RAW_매출A!$A$2:$A$7000,EDATE($E68,K$1-1))=0,"",SUMIFS(RAW_매출A!$J$2:$J$7000,RAW_매출A!$B$2:$B$7000,$A68,RAW_매출A!$A$2:$A$7000,EDATE($E68,K$1-1))/(INDEX(요약_월별시즈널리티!$F$7:$F$18,MONTH(EDATE($E68,K$1-1)))/100))),"")</f>
        <v>2079825.7802206578</v>
      </c>
      <c r="L68" s="28" cm="1">
        <f t="array" ref="L68">IFERROR(IF($A68="","",IF(SUMIFS(RAW_매출A!$J$2:$J$7000,RAW_매출A!$B$2:$B$7000,$A68,RAW_매출A!$A$2:$A$7000,EDATE($E68,L$1-1))=0,"",SUMIFS(RAW_매출A!$J$2:$J$7000,RAW_매출A!$B$2:$B$7000,$A68,RAW_매출A!$A$2:$A$7000,EDATE($E68,L$1-1))/(INDEX(요약_월별시즈널리티!$F$7:$F$18,MONTH(EDATE($E68,L$1-1)))/100))),"")</f>
        <v>1945079.4353351886</v>
      </c>
      <c r="M68" s="28" cm="1">
        <f t="array" ref="M68">IFERROR(IF($A68="","",IF(SUMIFS(RAW_매출A!$J$2:$J$7000,RAW_매출A!$B$2:$B$7000,$A68,RAW_매출A!$A$2:$A$7000,EDATE($E68,M$1-1))=0,"",SUMIFS(RAW_매출A!$J$2:$J$7000,RAW_매출A!$B$2:$B$7000,$A68,RAW_매출A!$A$2:$A$7000,EDATE($E68,M$1-1))/(INDEX(요약_월별시즈널리티!$F$7:$F$18,MONTH(EDATE($E68,M$1-1)))/100))),"")</f>
        <v>2139664.9845036333</v>
      </c>
      <c r="N68" s="28" cm="1">
        <f t="array" ref="N68">IFERROR(IF($A68="","",IF(SUMIFS(RAW_매출A!$J$2:$J$7000,RAW_매출A!$B$2:$B$7000,$A68,RAW_매출A!$A$2:$A$7000,EDATE($E68,N$1-1))=0,"",SUMIFS(RAW_매출A!$J$2:$J$7000,RAW_매출A!$B$2:$B$7000,$A68,RAW_매출A!$A$2:$A$7000,EDATE($E68,N$1-1))/(INDEX(요약_월별시즈널리티!$F$7:$F$18,MONTH(EDATE($E68,N$1-1)))/100))),"")</f>
        <v>2022674.8246987865</v>
      </c>
      <c r="O68" s="28" cm="1">
        <f t="array" ref="O68">IFERROR(IF($A68="","",IF(SUMIFS(RAW_매출A!$J$2:$J$7000,RAW_매출A!$B$2:$B$7000,$A68,RAW_매출A!$A$2:$A$7000,EDATE($E68,O$1-1))=0,"",SUMIFS(RAW_매출A!$J$2:$J$7000,RAW_매출A!$B$2:$B$7000,$A68,RAW_매출A!$A$2:$A$7000,EDATE($E68,O$1-1))/(INDEX(요약_월별시즈널리티!$F$7:$F$18,MONTH(EDATE($E68,O$1-1)))/100))),"")</f>
        <v>2350049.4281282742</v>
      </c>
      <c r="P68" cm="1">
        <f t="array" ref="P68">IFERROR(IF($A68="","",IF(SUMIFS(RAW_매출A!$J$2:$J$7000,RAW_매출A!$B$2:$B$7000,$A68,RAW_매출A!$A$2:$A$7000,EDATE($E68,P$1-1))=0,"",SUMIFS(RAW_매출A!$J$2:$J$7000,RAW_매출A!$B$2:$B$7000,$A68,RAW_매출A!$A$2:$A$7000,EDATE($E68,P$1-1))/(INDEX(요약_월별시즈널리티!$F$7:$F$18,MONTH(EDATE($E68,P$1-1)))/100))),"")</f>
        <v>2455284.0965869073</v>
      </c>
      <c r="Q68" cm="1">
        <f t="array" ref="Q68">IFERROR(IF($A68="","",IF(SUMIFS(RAW_매출A!$J$2:$J$7000,RAW_매출A!$B$2:$B$7000,$A68,RAW_매출A!$A$2:$A$7000,EDATE($E68,Q$1-1))=0,"",SUMIFS(RAW_매출A!$J$2:$J$7000,RAW_매출A!$B$2:$B$7000,$A68,RAW_매출A!$A$2:$A$7000,EDATE($E68,Q$1-1))/(INDEX(요약_월별시즈널리티!$F$7:$F$18,MONTH(EDATE($E68,Q$1-1)))/100))),"")</f>
        <v>2722635.3465086264</v>
      </c>
      <c r="R68" cm="1">
        <f t="array" ref="R68">IFERROR(IF($A68="","",IF(SUMIFS(RAW_매출A!$J$2:$J$7000,RAW_매출A!$B$2:$B$7000,$A68,RAW_매출A!$A$2:$A$7000,EDATE($E68,R$1-1))=0,"",SUMIFS(RAW_매출A!$J$2:$J$7000,RAW_매출A!$B$2:$B$7000,$A68,RAW_매출A!$A$2:$A$7000,EDATE($E68,R$1-1))/(INDEX(요약_월별시즈널리티!$F$7:$F$18,MONTH(EDATE($E68,R$1-1)))/100))),"")</f>
        <v>2698656.3269990473</v>
      </c>
      <c r="S68" cm="1">
        <f t="array" ref="S68">IFERROR(IF($A68="","",IF(SUMIFS(RAW_매출A!$J$2:$J$7000,RAW_매출A!$B$2:$B$7000,$A68,RAW_매출A!$A$2:$A$7000,EDATE($E68,S$1-1))=0,"",SUMIFS(RAW_매출A!$J$2:$J$7000,RAW_매출A!$B$2:$B$7000,$A68,RAW_매출A!$A$2:$A$7000,EDATE($E68,S$1-1))/(INDEX(요약_월별시즈널리티!$F$7:$F$18,MONTH(EDATE($E68,S$1-1)))/100))),"")</f>
        <v>2692759.8394448617</v>
      </c>
      <c r="T68" cm="1">
        <f t="array" ref="T68">IFERROR(IF($A68="","",IF(SUMIFS(RAW_매출A!$J$2:$J$7000,RAW_매출A!$B$2:$B$7000,$A68,RAW_매출A!$A$2:$A$7000,EDATE($E68,T$1-1))=0,"",SUMIFS(RAW_매출A!$J$2:$J$7000,RAW_매출A!$B$2:$B$7000,$A68,RAW_매출A!$A$2:$A$7000,EDATE($E68,T$1-1))/(INDEX(요약_월별시즈널리티!$F$7:$F$18,MONTH(EDATE($E68,T$1-1)))/100))),"")</f>
        <v>3048005.292489511</v>
      </c>
      <c r="U68" cm="1">
        <f t="array" ref="U68">IFERROR(IF($A68="","",IF(SUMIFS(RAW_매출A!$J$2:$J$7000,RAW_매출A!$B$2:$B$7000,$A68,RAW_매출A!$A$2:$A$7000,EDATE($E68,U$1-1))=0,"",SUMIFS(RAW_매출A!$J$2:$J$7000,RAW_매출A!$B$2:$B$7000,$A68,RAW_매출A!$A$2:$A$7000,EDATE($E68,U$1-1))/(INDEX(요약_월별시즈널리티!$F$7:$F$18,MONTH(EDATE($E68,U$1-1)))/100))),"")</f>
        <v>3460528.44231189</v>
      </c>
      <c r="V68" cm="1">
        <f t="array" ref="V68">IFERROR(IF($A68="","",IF(SUMIFS(RAW_매출A!$J$2:$J$7000,RAW_매출A!$B$2:$B$7000,$A68,RAW_매출A!$A$2:$A$7000,EDATE($E68,V$1-1))=0,"",SUMIFS(RAW_매출A!$J$2:$J$7000,RAW_매출A!$B$2:$B$7000,$A68,RAW_매출A!$A$2:$A$7000,EDATE($E68,V$1-1))/(INDEX(요약_월별시즈널리티!$F$7:$F$18,MONTH(EDATE($E68,V$1-1)))/100))),"")</f>
        <v>3393196.6402875991</v>
      </c>
      <c r="W68" cm="1">
        <f t="array" ref="W68">IFERROR(IF($A68="","",IF(SUMIFS(RAW_매출A!$J$2:$J$7000,RAW_매출A!$B$2:$B$7000,$A68,RAW_매출A!$A$2:$A$7000,EDATE($E68,W$1-1))=0,"",SUMIFS(RAW_매출A!$J$2:$J$7000,RAW_매출A!$B$2:$B$7000,$A68,RAW_매출A!$A$2:$A$7000,EDATE($E68,W$1-1))/(INDEX(요약_월별시즈널리티!$F$7:$F$18,MONTH(EDATE($E68,W$1-1)))/100))),"")</f>
        <v>3296683.3732756376</v>
      </c>
      <c r="X68" cm="1">
        <f t="array" ref="X68">IFERROR(IF($A68="","",IF(SUMIFS(RAW_매출A!$J$2:$J$7000,RAW_매출A!$B$2:$B$7000,$A68,RAW_매출A!$A$2:$A$7000,EDATE($E68,X$1-1))=0,"",SUMIFS(RAW_매출A!$J$2:$J$7000,RAW_매출A!$B$2:$B$7000,$A68,RAW_매출A!$A$2:$A$7000,EDATE($E68,X$1-1))/(INDEX(요약_월별시즈널리티!$F$7:$F$18,MONTH(EDATE($E68,X$1-1)))/100))),"")</f>
        <v>3104541.5976195978</v>
      </c>
      <c r="Y68" cm="1">
        <f t="array" ref="Y68">IFERROR(IF($A68="","",IF(SUMIFS(RAW_매출A!$J$2:$J$7000,RAW_매출A!$B$2:$B$7000,$A68,RAW_매출A!$A$2:$A$7000,EDATE($E68,Y$1-1))=0,"",SUMIFS(RAW_매출A!$J$2:$J$7000,RAW_매출A!$B$2:$B$7000,$A68,RAW_매출A!$A$2:$A$7000,EDATE($E68,Y$1-1))/(INDEX(요약_월별시즈널리티!$F$7:$F$18,MONTH(EDATE($E68,Y$1-1)))/100))),"")</f>
        <v>2911149.6903156354</v>
      </c>
      <c r="Z68" cm="1">
        <f t="array" ref="Z68">IFERROR(IF($A68="","",IF(SUMIFS(RAW_매출A!$J$2:$J$7000,RAW_매출A!$B$2:$B$7000,$A68,RAW_매출A!$A$2:$A$7000,EDATE($E68,Z$1-1))=0,"",SUMIFS(RAW_매출A!$J$2:$J$7000,RAW_매출A!$B$2:$B$7000,$A68,RAW_매출A!$A$2:$A$7000,EDATE($E68,Z$1-1))/(INDEX(요약_월별시즈널리티!$F$7:$F$18,MONTH(EDATE($E68,Z$1-1)))/100))),"")</f>
        <v>2522807.6868366692</v>
      </c>
      <c r="AA68" cm="1">
        <f t="array" ref="AA68">IFERROR(IF($A68="","",IF(SUMIFS(RAW_매출A!$J$2:$J$7000,RAW_매출A!$B$2:$B$7000,$A68,RAW_매출A!$A$2:$A$7000,EDATE($E68,AA$1-1))=0,"",SUMIFS(RAW_매출A!$J$2:$J$7000,RAW_매출A!$B$2:$B$7000,$A68,RAW_매출A!$A$2:$A$7000,EDATE($E68,AA$1-1))/(INDEX(요약_월별시즈널리티!$F$7:$F$18,MONTH(EDATE($E68,AA$1-1)))/100))),"")</f>
        <v>3033608.1142270165</v>
      </c>
      <c r="AB68" cm="1">
        <f t="array" ref="AB68">IFERROR(IF($A68="","",IF(SUMIFS(RAW_매출A!$J$2:$J$7000,RAW_매출A!$B$2:$B$7000,$A68,RAW_매출A!$A$2:$A$7000,EDATE($E68,AB$1-1))=0,"",SUMIFS(RAW_매출A!$J$2:$J$7000,RAW_매출A!$B$2:$B$7000,$A68,RAW_매출A!$A$2:$A$7000,EDATE($E68,AB$1-1))/(INDEX(요약_월별시즈널리티!$F$7:$F$18,MONTH(EDATE($E68,AB$1-1)))/100))),"")</f>
        <v>3534991.7257142225</v>
      </c>
      <c r="AC68" cm="1">
        <f t="array" ref="AC68">IFERROR(IF($A68="","",IF(SUMIFS(RAW_매출A!$J$2:$J$7000,RAW_매출A!$B$2:$B$7000,$A68,RAW_매출A!$A$2:$A$7000,EDATE($E68,AC$1-1))=0,"",SUMIFS(RAW_매출A!$J$2:$J$7000,RAW_매출A!$B$2:$B$7000,$A68,RAW_매출A!$A$2:$A$7000,EDATE($E68,AC$1-1))/(INDEX(요약_월별시즈널리티!$F$7:$F$18,MONTH(EDATE($E68,AC$1-1)))/100))),"")</f>
        <v>4073106.4240684849</v>
      </c>
      <c r="AD68" cm="1">
        <f t="array" ref="AD68">IFERROR(IF($A68="","",IF(SUMIFS(RAW_매출A!$J$2:$J$7000,RAW_매출A!$B$2:$B$7000,$A68,RAW_매출A!$A$2:$A$7000,EDATE($E68,AD$1-1))=0,"",SUMIFS(RAW_매출A!$J$2:$J$7000,RAW_매출A!$B$2:$B$7000,$A68,RAW_매출A!$A$2:$A$7000,EDATE($E68,AD$1-1))/(INDEX(요약_월별시즈널리티!$F$7:$F$18,MONTH(EDATE($E68,AD$1-1)))/100))),"")</f>
        <v>3449011.684700334</v>
      </c>
      <c r="AE68" cm="1">
        <f t="array" ref="AE68">IFERROR(IF($A68="","",IF(SUMIFS(RAW_매출A!$J$2:$J$7000,RAW_매출A!$B$2:$B$7000,$A68,RAW_매출A!$A$2:$A$7000,EDATE($E68,AE$1-1))=0,"",SUMIFS(RAW_매출A!$J$2:$J$7000,RAW_매출A!$B$2:$B$7000,$A68,RAW_매출A!$A$2:$A$7000,EDATE($E68,AE$1-1))/(INDEX(요약_월별시즈널리티!$F$7:$F$18,MONTH(EDATE($E68,AE$1-1)))/100))),"")</f>
        <v>3894776.7115951283</v>
      </c>
      <c r="AF68" cm="1">
        <f t="array" ref="AF68">IFERROR(IF($A68="","",IF(SUMIFS(RAW_매출A!$J$2:$J$7000,RAW_매출A!$B$2:$B$7000,$A68,RAW_매출A!$A$2:$A$7000,EDATE($E68,AF$1-1))=0,"",SUMIFS(RAW_매출A!$J$2:$J$7000,RAW_매출A!$B$2:$B$7000,$A68,RAW_매출A!$A$2:$A$7000,EDATE($E68,AF$1-1))/(INDEX(요약_월별시즈널리티!$F$7:$F$18,MONTH(EDATE($E68,AF$1-1)))/100))),"")</f>
        <v>3886710.948751349</v>
      </c>
      <c r="AG68" cm="1">
        <f t="array" ref="AG68">IFERROR(IF($A68="","",IF(SUMIFS(RAW_매출A!$J$2:$J$7000,RAW_매출A!$B$2:$B$7000,$A68,RAW_매출A!$A$2:$A$7000,EDATE($E68,AG$1-1))=0,"",SUMIFS(RAW_매출A!$J$2:$J$7000,RAW_매출A!$B$2:$B$7000,$A68,RAW_매출A!$A$2:$A$7000,EDATE($E68,AG$1-1))/(INDEX(요약_월별시즈널리티!$F$7:$F$18,MONTH(EDATE($E68,AG$1-1)))/100))),"")</f>
        <v>3984090.2812219816</v>
      </c>
      <c r="AH68" cm="1">
        <f t="array" ref="AH68">IFERROR(IF($A68="","",IF(SUMIFS(RAW_매출A!$J$2:$J$7000,RAW_매출A!$B$2:$B$7000,$A68,RAW_매출A!$A$2:$A$7000,EDATE($E68,AH$1-1))=0,"",SUMIFS(RAW_매출A!$J$2:$J$7000,RAW_매출A!$B$2:$B$7000,$A68,RAW_매출A!$A$2:$A$7000,EDATE($E68,AH$1-1))/(INDEX(요약_월별시즈널리티!$F$7:$F$18,MONTH(EDATE($E68,AH$1-1)))/100))),"")</f>
        <v>3526608.6303578219</v>
      </c>
      <c r="AI68" cm="1">
        <f t="array" ref="AI68">IFERROR(IF($A68="","",IF(SUMIFS(RAW_매출A!$J$2:$J$7000,RAW_매출A!$B$2:$B$7000,$A68,RAW_매출A!$A$2:$A$7000,EDATE($E68,AI$1-1))=0,"",SUMIFS(RAW_매출A!$J$2:$J$7000,RAW_매출A!$B$2:$B$7000,$A68,RAW_매출A!$A$2:$A$7000,EDATE($E68,AI$1-1))/(INDEX(요약_월별시즈널리티!$F$7:$F$18,MONTH(EDATE($E68,AI$1-1)))/100))),"")</f>
        <v>3810835.6533627445</v>
      </c>
      <c r="AJ68" cm="1">
        <f t="array" ref="AJ68">IFERROR(IF($A68="","",IF(SUMIFS(RAW_매출A!$J$2:$J$7000,RAW_매출A!$B$2:$B$7000,$A68,RAW_매출A!$A$2:$A$7000,EDATE($E68,AJ$1-1))=0,"",SUMIFS(RAW_매출A!$J$2:$J$7000,RAW_매출A!$B$2:$B$7000,$A68,RAW_매출A!$A$2:$A$7000,EDATE($E68,AJ$1-1))/(INDEX(요약_월별시즈널리티!$F$7:$F$18,MONTH(EDATE($E68,AJ$1-1)))/100))),"")</f>
        <v>4013868.8243146581</v>
      </c>
      <c r="AK68" cm="1">
        <f t="array" ref="AK68">IFERROR(IF($A68="","",IF(SUMIFS(RAW_매출A!$J$2:$J$7000,RAW_매출A!$B$2:$B$7000,$A68,RAW_매출A!$A$2:$A$7000,EDATE($E68,AK$1-1))=0,"",SUMIFS(RAW_매출A!$J$2:$J$7000,RAW_매출A!$B$2:$B$7000,$A68,RAW_매출A!$A$2:$A$7000,EDATE($E68,AK$1-1))/(INDEX(요약_월별시즈널리티!$F$7:$F$18,MONTH(EDATE($E68,AK$1-1)))/100))),"")</f>
        <v>4558724.9456264833</v>
      </c>
      <c r="AL68" cm="1">
        <f t="array" ref="AL68">IFERROR(IF($A68="","",IF(SUMIFS(RAW_매출A!$J$2:$J$7000,RAW_매출A!$B$2:$B$7000,$A68,RAW_매출A!$A$2:$A$7000,EDATE($E68,AL$1-1))=0,"",SUMIFS(RAW_매출A!$J$2:$J$7000,RAW_매출A!$B$2:$B$7000,$A68,RAW_매출A!$A$2:$A$7000,EDATE($E68,AL$1-1))/(INDEX(요약_월별시즈널리티!$F$7:$F$18,MONTH(EDATE($E68,AL$1-1)))/100))),"")</f>
        <v>4853894.20919275</v>
      </c>
      <c r="AM68" cm="1">
        <f t="array" ref="AM68">IFERROR(IF($A68="","",IF(SUMIFS(RAW_매출A!$J$2:$J$7000,RAW_매출A!$B$2:$B$7000,$A68,RAW_매출A!$A$2:$A$7000,EDATE($E68,AM$1-1))=0,"",SUMIFS(RAW_매출A!$J$2:$J$7000,RAW_매출A!$B$2:$B$7000,$A68,RAW_매출A!$A$2:$A$7000,EDATE($E68,AM$1-1))/(INDEX(요약_월별시즈널리티!$F$7:$F$18,MONTH(EDATE($E68,AM$1-1)))/100))),"")</f>
        <v>4349826.8549079662</v>
      </c>
      <c r="AN68" cm="1">
        <f t="array" ref="AN68">IFERROR(IF($A68="","",IF(SUMIFS(RAW_매출A!$J$2:$J$7000,RAW_매출A!$B$2:$B$7000,$A68,RAW_매출A!$A$2:$A$7000,EDATE($E68,AN$1-1))=0,"",SUMIFS(RAW_매출A!$J$2:$J$7000,RAW_매출A!$B$2:$B$7000,$A68,RAW_매출A!$A$2:$A$7000,EDATE($E68,AN$1-1))/(INDEX(요약_월별시즈널리티!$F$7:$F$18,MONTH(EDATE($E68,AN$1-1)))/100))),"")</f>
        <v>4711744.5690043801</v>
      </c>
      <c r="AO68" cm="1">
        <f t="array" ref="AO68">IFERROR(IF($A68="","",IF(SUMIFS(RAW_매출A!$J$2:$J$7000,RAW_매출A!$B$2:$B$7000,$A68,RAW_매출A!$A$2:$A$7000,EDATE($E68,AO$1-1))=0,"",SUMIFS(RAW_매출A!$J$2:$J$7000,RAW_매출A!$B$2:$B$7000,$A68,RAW_매출A!$A$2:$A$7000,EDATE($E68,AO$1-1))/(INDEX(요약_월별시즈널리티!$F$7:$F$18,MONTH(EDATE($E68,AO$1-1)))/100))),"")</f>
        <v>4112407.8550608233</v>
      </c>
      <c r="AP68" cm="1">
        <f t="array" ref="AP68">IFERROR(IF($A68="","",IF(SUMIFS(RAW_매출A!$J$2:$J$7000,RAW_매출A!$B$2:$B$7000,$A68,RAW_매출A!$A$2:$A$7000,EDATE($E68,AP$1-1))=0,"",SUMIFS(RAW_매출A!$J$2:$J$7000,RAW_매출A!$B$2:$B$7000,$A68,RAW_매출A!$A$2:$A$7000,EDATE($E68,AP$1-1))/(INDEX(요약_월별시즈널리티!$F$7:$F$18,MONTH(EDATE($E68,AP$1-1)))/100))),"")</f>
        <v>4288462.9279979123</v>
      </c>
      <c r="AQ68" cm="1">
        <f t="array" ref="AQ68">IFERROR(IF($A68="","",IF(SUMIFS(RAW_매출A!$J$2:$J$7000,RAW_매출A!$B$2:$B$7000,$A68,RAW_매출A!$A$2:$A$7000,EDATE($E68,AQ$1-1))=0,"",SUMIFS(RAW_매출A!$J$2:$J$7000,RAW_매출A!$B$2:$B$7000,$A68,RAW_매출A!$A$2:$A$7000,EDATE($E68,AQ$1-1))/(INDEX(요약_월별시즈널리티!$F$7:$F$18,MONTH(EDATE($E68,AQ$1-1)))/100))),"")</f>
        <v>3015247.4856348429</v>
      </c>
      <c r="AR68" cm="1">
        <f t="array" ref="AR68">IFERROR(IF($A68="","",IF(SUMIFS(RAW_매출A!$J$2:$J$7000,RAW_매출A!$B$2:$B$7000,$A68,RAW_매출A!$A$2:$A$7000,EDATE($E68,AR$1-1))=0,"",SUMIFS(RAW_매출A!$J$2:$J$7000,RAW_매출A!$B$2:$B$7000,$A68,RAW_매출A!$A$2:$A$7000,EDATE($E68,AR$1-1))/(INDEX(요약_월별시즈널리티!$F$7:$F$18,MONTH(EDATE($E68,AR$1-1)))/100))),"")</f>
        <v>2556220.7735457872</v>
      </c>
      <c r="AS68" cm="1">
        <f t="array" ref="AS68">IFERROR(IF($A68="","",IF(SUMIFS(RAW_매출A!$J$2:$J$7000,RAW_매출A!$B$2:$B$7000,$A68,RAW_매출A!$A$2:$A$7000,EDATE($E68,AS$1-1))=0,"",SUMIFS(RAW_매출A!$J$2:$J$7000,RAW_매출A!$B$2:$B$7000,$A68,RAW_매출A!$A$2:$A$7000,EDATE($E68,AS$1-1))/(INDEX(요약_월별시즈널리티!$F$7:$F$18,MONTH(EDATE($E68,AS$1-1)))/100))),"")</f>
        <v>2983863.0677389195</v>
      </c>
      <c r="AT68" cm="1">
        <f t="array" ref="AT68">IFERROR(IF($A68="","",IF(SUMIFS(RAW_매출A!$J$2:$J$7000,RAW_매출A!$B$2:$B$7000,$A68,RAW_매출A!$A$2:$A$7000,EDATE($E68,AT$1-1))=0,"",SUMIFS(RAW_매출A!$J$2:$J$7000,RAW_매출A!$B$2:$B$7000,$A68,RAW_매출A!$A$2:$A$7000,EDATE($E68,AT$1-1))/(INDEX(요약_월별시즈널리티!$F$7:$F$18,MONTH(EDATE($E68,AT$1-1)))/100))),"")</f>
        <v>3003614.6466961447</v>
      </c>
      <c r="AU68" cm="1">
        <f t="array" ref="AU68">IFERROR(IF($A68="","",IF(SUMIFS(RAW_매출A!$J$2:$J$7000,RAW_매출A!$B$2:$B$7000,$A68,RAW_매출A!$A$2:$A$7000,EDATE($E68,AU$1-1))=0,"",SUMIFS(RAW_매출A!$J$2:$J$7000,RAW_매출A!$B$2:$B$7000,$A68,RAW_매출A!$A$2:$A$7000,EDATE($E68,AU$1-1))/(INDEX(요약_월별시즈널리티!$F$7:$F$18,MONTH(EDATE($E68,AU$1-1)))/100))),"")</f>
        <v>2854218.7051876262</v>
      </c>
      <c r="AV68" cm="1">
        <f t="array" ref="AV68">IFERROR(IF($A68="","",IF(SUMIFS(RAW_매출A!$J$2:$J$7000,RAW_매출A!$B$2:$B$7000,$A68,RAW_매출A!$A$2:$A$7000,EDATE($E68,AV$1-1))=0,"",SUMIFS(RAW_매출A!$J$2:$J$7000,RAW_매출A!$B$2:$B$7000,$A68,RAW_매출A!$A$2:$A$7000,EDATE($E68,AV$1-1))/(INDEX(요약_월별시즈널리티!$F$7:$F$18,MONTH(EDATE($E68,AV$1-1)))/100))),"")</f>
        <v>2857670.9136132565</v>
      </c>
      <c r="AW68" cm="1">
        <f t="array" ref="AW68">IFERROR(IF($A68="","",IF(SUMIFS(RAW_매출A!$J$2:$J$7000,RAW_매출A!$B$2:$B$7000,$A68,RAW_매출A!$A$2:$A$7000,EDATE($E68,AW$1-1))=0,"",SUMIFS(RAW_매출A!$J$2:$J$7000,RAW_매출A!$B$2:$B$7000,$A68,RAW_매출A!$A$2:$A$7000,EDATE($E68,AW$1-1))/(INDEX(요약_월별시즈널리티!$F$7:$F$18,MONTH(EDATE($E68,AW$1-1)))/100))),"")</f>
        <v>2682567.6049229982</v>
      </c>
      <c r="AX68" cm="1">
        <f t="array" ref="AX68">IFERROR(IF($A68="","",IF(SUMIFS(RAW_매출A!$J$2:$J$7000,RAW_매출A!$B$2:$B$7000,$A68,RAW_매출A!$A$2:$A$7000,EDATE($E68,AX$1-1))=0,"",SUMIFS(RAW_매출A!$J$2:$J$7000,RAW_매출A!$B$2:$B$7000,$A68,RAW_매출A!$A$2:$A$7000,EDATE($E68,AX$1-1))/(INDEX(요약_월별시즈널리티!$F$7:$F$18,MONTH(EDATE($E68,AX$1-1)))/100))),"")</f>
        <v>2670037.7884343928</v>
      </c>
      <c r="AY68" t="str" cm="1">
        <f t="array" ref="AY68">IFERROR(IF($A68="","",IF(SUMIFS(RAW_매출A!$J$2:$J$7000,RAW_매출A!$B$2:$B$7000,$A68,RAW_매출A!$A$2:$A$7000,EDATE($E68,AY$1-1))=0,"",SUMIFS(RAW_매출A!$J$2:$J$7000,RAW_매출A!$B$2:$B$7000,$A68,RAW_매출A!$A$2:$A$7000,EDATE($E68,AY$1-1))/(INDEX(요약_월별시즈널리티!$F$7:$F$18,MONTH(EDATE($E68,AY$1-1)))/100))),"")</f>
        <v/>
      </c>
      <c r="AZ68" t="str" cm="1">
        <f t="array" ref="AZ68">IFERROR(IF($A68="","",IF(SUMIFS(RAW_매출A!$J$2:$J$7000,RAW_매출A!$B$2:$B$7000,$A68,RAW_매출A!$A$2:$A$7000,EDATE($E68,AZ$1-1))=0,"",SUMIFS(RAW_매출A!$J$2:$J$7000,RAW_매출A!$B$2:$B$7000,$A68,RAW_매출A!$A$2:$A$7000,EDATE($E68,AZ$1-1))/(INDEX(요약_월별시즈널리티!$F$7:$F$18,MONTH(EDATE($E68,AZ$1-1)))/100))),"")</f>
        <v/>
      </c>
      <c r="BA68" t="str" cm="1">
        <f t="array" ref="BA68">IFERROR(IF($A68="","",IF(SUMIFS(RAW_매출A!$J$2:$J$7000,RAW_매출A!$B$2:$B$7000,$A68,RAW_매출A!$A$2:$A$7000,EDATE($E68,BA$1-1))=0,"",SUMIFS(RAW_매출A!$J$2:$J$7000,RAW_매출A!$B$2:$B$7000,$A68,RAW_매출A!$A$2:$A$7000,EDATE($E68,BA$1-1))/(INDEX(요약_월별시즈널리티!$F$7:$F$18,MONTH(EDATE($E68,BA$1-1)))/100))),"")</f>
        <v/>
      </c>
      <c r="BB68" t="str" cm="1">
        <f t="array" ref="BB68">IFERROR(IF($A68="","",IF(SUMIFS(RAW_매출A!$J$2:$J$7000,RAW_매출A!$B$2:$B$7000,$A68,RAW_매출A!$A$2:$A$7000,EDATE($E68,BB$1-1))=0,"",SUMIFS(RAW_매출A!$J$2:$J$7000,RAW_매출A!$B$2:$B$7000,$A68,RAW_매출A!$A$2:$A$7000,EDATE($E68,BB$1-1))/(INDEX(요약_월별시즈널리티!$F$7:$F$18,MONTH(EDATE($E68,BB$1-1)))/100))),"")</f>
        <v/>
      </c>
      <c r="BC68" t="str" cm="1">
        <f t="array" ref="BC68">IFERROR(IF($A68="","",IF(SUMIFS(RAW_매출A!$J$2:$J$7000,RAW_매출A!$B$2:$B$7000,$A68,RAW_매출A!$A$2:$A$7000,EDATE($E68,BC$1-1))=0,"",SUMIFS(RAW_매출A!$J$2:$J$7000,RAW_매출A!$B$2:$B$7000,$A68,RAW_매출A!$A$2:$A$7000,EDATE($E68,BC$1-1))/(INDEX(요약_월별시즈널리티!$F$7:$F$18,MONTH(EDATE($E68,BC$1-1)))/100))),"")</f>
        <v/>
      </c>
      <c r="BD68" t="str" cm="1">
        <f t="array" ref="BD68">IFERROR(IF($A68="","",IF(SUMIFS(RAW_매출A!$J$2:$J$7000,RAW_매출A!$B$2:$B$7000,$A68,RAW_매출A!$A$2:$A$7000,EDATE($E68,BD$1-1))=0,"",SUMIFS(RAW_매출A!$J$2:$J$7000,RAW_매출A!$B$2:$B$7000,$A68,RAW_매출A!$A$2:$A$7000,EDATE($E68,BD$1-1))/(INDEX(요약_월별시즈널리티!$F$7:$F$18,MONTH(EDATE($E68,BD$1-1)))/100))),"")</f>
        <v/>
      </c>
      <c r="BE68" t="str" cm="1">
        <f t="array" ref="BE68">IFERROR(IF($A68="","",IF(SUMIFS(RAW_매출A!$J$2:$J$7000,RAW_매출A!$B$2:$B$7000,$A68,RAW_매출A!$A$2:$A$7000,EDATE($E68,BE$1-1))=0,"",SUMIFS(RAW_매출A!$J$2:$J$7000,RAW_매출A!$B$2:$B$7000,$A68,RAW_매출A!$A$2:$A$7000,EDATE($E68,BE$1-1))/(INDEX(요약_월별시즈널리티!$F$7:$F$18,MONTH(EDATE($E68,BE$1-1)))/100))),"")</f>
        <v/>
      </c>
      <c r="BF68" t="str" cm="1">
        <f t="array" ref="BF68">IFERROR(IF($A68="","",IF(SUMIFS(RAW_매출A!$J$2:$J$7000,RAW_매출A!$B$2:$B$7000,$A68,RAW_매출A!$A$2:$A$7000,EDATE($E68,BF$1-1))=0,"",SUMIFS(RAW_매출A!$J$2:$J$7000,RAW_매출A!$B$2:$B$7000,$A68,RAW_매출A!$A$2:$A$7000,EDATE($E68,BF$1-1))/(INDEX(요약_월별시즈널리티!$F$7:$F$18,MONTH(EDATE($E68,BF$1-1)))/100))),"")</f>
        <v/>
      </c>
      <c r="BG68" t="str" cm="1">
        <f t="array" ref="BG68">IFERROR(IF($A68="","",IF(SUMIFS(RAW_매출A!$J$2:$J$7000,RAW_매출A!$B$2:$B$7000,$A68,RAW_매출A!$A$2:$A$7000,EDATE($E68,BG$1-1))=0,"",SUMIFS(RAW_매출A!$J$2:$J$7000,RAW_매출A!$B$2:$B$7000,$A68,RAW_매출A!$A$2:$A$7000,EDATE($E68,BG$1-1))/(INDEX(요약_월별시즈널리티!$F$7:$F$18,MONTH(EDATE($E68,BG$1-1)))/100))),"")</f>
        <v/>
      </c>
      <c r="BH68" t="str" cm="1">
        <f t="array" ref="BH68">IFERROR(IF($A68="","",IF(SUMIFS(RAW_매출A!$J$2:$J$7000,RAW_매출A!$B$2:$B$7000,$A68,RAW_매출A!$A$2:$A$7000,EDATE($E68,BH$1-1))=0,"",SUMIFS(RAW_매출A!$J$2:$J$7000,RAW_매출A!$B$2:$B$7000,$A68,RAW_매출A!$A$2:$A$7000,EDATE($E68,BH$1-1))/(INDEX(요약_월별시즈널리티!$F$7:$F$18,MONTH(EDATE($E68,BH$1-1)))/100))),"")</f>
        <v/>
      </c>
      <c r="BI68" t="str" cm="1">
        <f t="array" ref="BI68">IFERROR(IF($A68="","",IF(SUMIFS(RAW_매출A!$J$2:$J$7000,RAW_매출A!$B$2:$B$7000,$A68,RAW_매출A!$A$2:$A$7000,EDATE($E68,BI$1-1))=0,"",SUMIFS(RAW_매출A!$J$2:$J$7000,RAW_매출A!$B$2:$B$7000,$A68,RAW_매출A!$A$2:$A$7000,EDATE($E68,BI$1-1))/(INDEX(요약_월별시즈널리티!$F$7:$F$18,MONTH(EDATE($E68,BI$1-1)))/100))),"")</f>
        <v/>
      </c>
      <c r="BJ68" t="str" cm="1">
        <f t="array" ref="BJ68">IFERROR(IF($A68="","",IF(SUMIFS(RAW_매출A!$J$2:$J$7000,RAW_매출A!$B$2:$B$7000,$A68,RAW_매출A!$A$2:$A$7000,EDATE($E68,BJ$1-1))=0,"",SUMIFS(RAW_매출A!$J$2:$J$7000,RAW_매출A!$B$2:$B$7000,$A68,RAW_매출A!$A$2:$A$7000,EDATE($E68,BJ$1-1))/(INDEX(요약_월별시즈널리티!$F$7:$F$18,MONTH(EDATE($E68,BJ$1-1)))/100))),"")</f>
        <v/>
      </c>
      <c r="BK68" t="str" cm="1">
        <f t="array" ref="BK68">IFERROR(IF($A68="","",IF(SUMIFS(RAW_매출A!$J$2:$J$7000,RAW_매출A!$B$2:$B$7000,$A68,RAW_매출A!$A$2:$A$7000,EDATE($E68,BK$1-1))=0,"",SUMIFS(RAW_매출A!$J$2:$J$7000,RAW_매출A!$B$2:$B$7000,$A68,RAW_매출A!$A$2:$A$7000,EDATE($E68,BK$1-1))/(INDEX(요약_월별시즈널리티!$F$7:$F$18,MONTH(EDATE($E68,BK$1-1)))/100))),"")</f>
        <v/>
      </c>
      <c r="BL68" t="str" cm="1">
        <f t="array" ref="BL68">IFERROR(IF($A68="","",IF(SUMIFS(RAW_매출A!$J$2:$J$7000,RAW_매출A!$B$2:$B$7000,$A68,RAW_매출A!$A$2:$A$7000,EDATE($E68,BL$1-1))=0,"",SUMIFS(RAW_매출A!$J$2:$J$7000,RAW_매출A!$B$2:$B$7000,$A68,RAW_매출A!$A$2:$A$7000,EDATE($E68,BL$1-1))/(INDEX(요약_월별시즈널리티!$F$7:$F$18,MONTH(EDATE($E68,BL$1-1)))/100))),"")</f>
        <v/>
      </c>
      <c r="BM68" t="str" cm="1">
        <f t="array" ref="BM68">IFERROR(IF($A68="","",IF(SUMIFS(RAW_매출A!$J$2:$J$7000,RAW_매출A!$B$2:$B$7000,$A68,RAW_매출A!$A$2:$A$7000,EDATE($E68,BM$1-1))=0,"",SUMIFS(RAW_매출A!$J$2:$J$7000,RAW_매출A!$B$2:$B$7000,$A68,RAW_매출A!$A$2:$A$7000,EDATE($E68,BM$1-1))/(INDEX(요약_월별시즈널리티!$F$7:$F$18,MONTH(EDATE($E68,BM$1-1)))/100))),"")</f>
        <v/>
      </c>
      <c r="BN68" t="str" cm="1">
        <f t="array" ref="BN68">IFERROR(IF($A68="","",IF(SUMIFS(RAW_매출A!$J$2:$J$7000,RAW_매출A!$B$2:$B$7000,$A68,RAW_매출A!$A$2:$A$7000,EDATE($E68,BN$1-1))=0,"",SUMIFS(RAW_매출A!$J$2:$J$7000,RAW_매출A!$B$2:$B$7000,$A68,RAW_매출A!$A$2:$A$7000,EDATE($E68,BN$1-1))/(INDEX(요약_월별시즈널리티!$F$7:$F$18,MONTH(EDATE($E68,BN$1-1)))/100))),"")</f>
        <v/>
      </c>
    </row>
    <row r="69" spans="1:66" x14ac:dyDescent="0.3">
      <c r="A69" t="str">
        <f>세팅!A70</f>
        <v>(1058) #천안상명대점</v>
      </c>
      <c r="B69" t="str">
        <f>세팅!B70</f>
        <v>150-0</v>
      </c>
      <c r="C69">
        <f t="shared" si="3"/>
        <v>0</v>
      </c>
      <c r="D69" t="str">
        <f t="shared" si="4"/>
        <v>0</v>
      </c>
      <c r="E69" s="1">
        <f>세팅!D70</f>
        <v>44896</v>
      </c>
      <c r="F69">
        <f t="shared" si="5"/>
        <v>2827523.6618508832</v>
      </c>
      <c r="G69" cm="1">
        <f t="array" ref="G69">IFERROR(IF($A69="","",IF(SUMIFS(RAW_매출A!$J$2:$J$7000,RAW_매출A!$B$2:$B$7000,$A69,RAW_매출A!$A$2:$A$7000,EDATE($E69,G$1-1))=0,"",SUMIFS(RAW_매출A!$J$2:$J$7000,RAW_매출A!$B$2:$B$7000,$A69,RAW_매출A!$A$2:$A$7000,EDATE($E69,G$1-1))/(INDEX(요약_월별시즈널리티!$F$7:$F$18,MONTH(EDATE($E69,G$1-1)))/100))),"")</f>
        <v>2648457.5889826021</v>
      </c>
      <c r="H69" cm="1">
        <f t="array" ref="H69">IFERROR(IF($A69="","",IF(SUMIFS(RAW_매출A!$J$2:$J$7000,RAW_매출A!$B$2:$B$7000,$A69,RAW_매출A!$A$2:$A$7000,EDATE($E69,H$1-1))=0,"",SUMIFS(RAW_매출A!$J$2:$J$7000,RAW_매출A!$B$2:$B$7000,$A69,RAW_매출A!$A$2:$A$7000,EDATE($E69,H$1-1))/(INDEX(요약_월별시즈널리티!$F$7:$F$18,MONTH(EDATE($E69,H$1-1)))/100))),"")</f>
        <v>2260159.1150415228</v>
      </c>
      <c r="I69" cm="1">
        <f t="array" ref="I69">IFERROR(IF($A69="","",IF(SUMIFS(RAW_매출A!$J$2:$J$7000,RAW_매출A!$B$2:$B$7000,$A69,RAW_매출A!$A$2:$A$7000,EDATE($E69,I$1-1))=0,"",SUMIFS(RAW_매출A!$J$2:$J$7000,RAW_매출A!$B$2:$B$7000,$A69,RAW_매출A!$A$2:$A$7000,EDATE($E69,I$1-1))/(INDEX(요약_월별시즈널리티!$F$7:$F$18,MONTH(EDATE($E69,I$1-1)))/100))),"")</f>
        <v>2465956.6150374208</v>
      </c>
      <c r="J69" s="28" cm="1">
        <f t="array" ref="J69">IFERROR(IF($A69="","",IF(SUMIFS(RAW_매출A!$J$2:$J$7000,RAW_매출A!$B$2:$B$7000,$A69,RAW_매출A!$A$2:$A$7000,EDATE($E69,J$1-1))=0,"",SUMIFS(RAW_매출A!$J$2:$J$7000,RAW_매출A!$B$2:$B$7000,$A69,RAW_매출A!$A$2:$A$7000,EDATE($E69,J$1-1))/(INDEX(요약_월별시즈널리티!$F$7:$F$18,MONTH(EDATE($E69,J$1-1)))/100))),"")</f>
        <v>2829530.421928104</v>
      </c>
      <c r="K69" s="28" cm="1">
        <f t="array" ref="K69">IFERROR(IF($A69="","",IF(SUMIFS(RAW_매출A!$J$2:$J$7000,RAW_매출A!$B$2:$B$7000,$A69,RAW_매출A!$A$2:$A$7000,EDATE($E69,K$1-1))=0,"",SUMIFS(RAW_매출A!$J$2:$J$7000,RAW_매출A!$B$2:$B$7000,$A69,RAW_매출A!$A$2:$A$7000,EDATE($E69,K$1-1))/(INDEX(요약_월별시즈널리티!$F$7:$F$18,MONTH(EDATE($E69,K$1-1)))/100))),"")</f>
        <v>3125909.4921090021</v>
      </c>
      <c r="L69" s="28" cm="1">
        <f t="array" ref="L69">IFERROR(IF($A69="","",IF(SUMIFS(RAW_매출A!$J$2:$J$7000,RAW_매출A!$B$2:$B$7000,$A69,RAW_매출A!$A$2:$A$7000,EDATE($E69,L$1-1))=0,"",SUMIFS(RAW_매출A!$J$2:$J$7000,RAW_매출A!$B$2:$B$7000,$A69,RAW_매출A!$A$2:$A$7000,EDATE($E69,L$1-1))/(INDEX(요약_월별시즈널리티!$F$7:$F$18,MONTH(EDATE($E69,L$1-1)))/100))),"")</f>
        <v>3243901.0499150227</v>
      </c>
      <c r="M69" s="28" cm="1">
        <f t="array" ref="M69">IFERROR(IF($A69="","",IF(SUMIFS(RAW_매출A!$J$2:$J$7000,RAW_매출A!$B$2:$B$7000,$A69,RAW_매출A!$A$2:$A$7000,EDATE($E69,M$1-1))=0,"",SUMIFS(RAW_매출A!$J$2:$J$7000,RAW_매출A!$B$2:$B$7000,$A69,RAW_매출A!$A$2:$A$7000,EDATE($E69,M$1-1))/(INDEX(요약_월별시즈널리티!$F$7:$F$18,MONTH(EDATE($E69,M$1-1)))/100))),"")</f>
        <v>2623445.2452141787</v>
      </c>
      <c r="N69" s="28" cm="1">
        <f t="array" ref="N69">IFERROR(IF($A69="","",IF(SUMIFS(RAW_매출A!$J$2:$J$7000,RAW_매출A!$B$2:$B$7000,$A69,RAW_매출A!$A$2:$A$7000,EDATE($E69,N$1-1))=0,"",SUMIFS(RAW_매출A!$J$2:$J$7000,RAW_매출A!$B$2:$B$7000,$A69,RAW_매출A!$A$2:$A$7000,EDATE($E69,N$1-1))/(INDEX(요약_월별시즈널리티!$F$7:$F$18,MONTH(EDATE($E69,N$1-1)))/100))),"")</f>
        <v>2638073.7787708249</v>
      </c>
      <c r="O69" s="28" cm="1">
        <f t="array" ref="O69">IFERROR(IF($A69="","",IF(SUMIFS(RAW_매출A!$J$2:$J$7000,RAW_매출A!$B$2:$B$7000,$A69,RAW_매출A!$A$2:$A$7000,EDATE($E69,O$1-1))=0,"",SUMIFS(RAW_매출A!$J$2:$J$7000,RAW_매출A!$B$2:$B$7000,$A69,RAW_매출A!$A$2:$A$7000,EDATE($E69,O$1-1))/(INDEX(요약_월별시즈널리티!$F$7:$F$18,MONTH(EDATE($E69,O$1-1)))/100))),"")</f>
        <v>2504281.9831681666</v>
      </c>
      <c r="P69" cm="1">
        <f t="array" ref="P69">IFERROR(IF($A69="","",IF(SUMIFS(RAW_매출A!$J$2:$J$7000,RAW_매출A!$B$2:$B$7000,$A69,RAW_매출A!$A$2:$A$7000,EDATE($E69,P$1-1))=0,"",SUMIFS(RAW_매출A!$J$2:$J$7000,RAW_매출A!$B$2:$B$7000,$A69,RAW_매출A!$A$2:$A$7000,EDATE($E69,P$1-1))/(INDEX(요약_월별시즈널리티!$F$7:$F$18,MONTH(EDATE($E69,P$1-1)))/100))),"")</f>
        <v>4181332.6772407792</v>
      </c>
      <c r="Q69" cm="1">
        <f t="array" ref="Q69">IFERROR(IF($A69="","",IF(SUMIFS(RAW_매출A!$J$2:$J$7000,RAW_매출A!$B$2:$B$7000,$A69,RAW_매출A!$A$2:$A$7000,EDATE($E69,Q$1-1))=0,"",SUMIFS(RAW_매출A!$J$2:$J$7000,RAW_매출A!$B$2:$B$7000,$A69,RAW_매출A!$A$2:$A$7000,EDATE($E69,Q$1-1))/(INDEX(요약_월별시즈널리티!$F$7:$F$18,MONTH(EDATE($E69,Q$1-1)))/100))),"")</f>
        <v>2947370.4459322821</v>
      </c>
      <c r="R69" cm="1">
        <f t="array" ref="R69">IFERROR(IF($A69="","",IF(SUMIFS(RAW_매출A!$J$2:$J$7000,RAW_매출A!$B$2:$B$7000,$A69,RAW_매출A!$A$2:$A$7000,EDATE($E69,R$1-1))=0,"",SUMIFS(RAW_매출A!$J$2:$J$7000,RAW_매출A!$B$2:$B$7000,$A69,RAW_매출A!$A$2:$A$7000,EDATE($E69,R$1-1))/(INDEX(요약_월별시즈널리티!$F$7:$F$18,MONTH(EDATE($E69,R$1-1)))/100))),"")</f>
        <v>3422259.0718537695</v>
      </c>
      <c r="S69" cm="1">
        <f t="array" ref="S69">IFERROR(IF($A69="","",IF(SUMIFS(RAW_매출A!$J$2:$J$7000,RAW_매출A!$B$2:$B$7000,$A69,RAW_매출A!$A$2:$A$7000,EDATE($E69,S$1-1))=0,"",SUMIFS(RAW_매출A!$J$2:$J$7000,RAW_매출A!$B$2:$B$7000,$A69,RAW_매출A!$A$2:$A$7000,EDATE($E69,S$1-1))/(INDEX(요약_월별시즈널리티!$F$7:$F$18,MONTH(EDATE($E69,S$1-1)))/100))),"")</f>
        <v>4320110.7538633337</v>
      </c>
      <c r="T69" cm="1">
        <f t="array" ref="T69">IFERROR(IF($A69="","",IF(SUMIFS(RAW_매출A!$J$2:$J$7000,RAW_매출A!$B$2:$B$7000,$A69,RAW_매출A!$A$2:$A$7000,EDATE($E69,T$1-1))=0,"",SUMIFS(RAW_매출A!$J$2:$J$7000,RAW_매출A!$B$2:$B$7000,$A69,RAW_매출A!$A$2:$A$7000,EDATE($E69,T$1-1))/(INDEX(요약_월별시즈널리티!$F$7:$F$18,MONTH(EDATE($E69,T$1-1)))/100))),"")</f>
        <v>2693553.1911783447</v>
      </c>
      <c r="U69" cm="1">
        <f t="array" ref="U69">IFERROR(IF($A69="","",IF(SUMIFS(RAW_매출A!$J$2:$J$7000,RAW_매출A!$B$2:$B$7000,$A69,RAW_매출A!$A$2:$A$7000,EDATE($E69,U$1-1))=0,"",SUMIFS(RAW_매출A!$J$2:$J$7000,RAW_매출A!$B$2:$B$7000,$A69,RAW_매출A!$A$2:$A$7000,EDATE($E69,U$1-1))/(INDEX(요약_월별시즈널리티!$F$7:$F$18,MONTH(EDATE($E69,U$1-1)))/100))),"")</f>
        <v>3193950.6677451963</v>
      </c>
      <c r="V69" cm="1">
        <f t="array" ref="V69">IFERROR(IF($A69="","",IF(SUMIFS(RAW_매출A!$J$2:$J$7000,RAW_매출A!$B$2:$B$7000,$A69,RAW_매출A!$A$2:$A$7000,EDATE($E69,V$1-1))=0,"",SUMIFS(RAW_매출A!$J$2:$J$7000,RAW_매출A!$B$2:$B$7000,$A69,RAW_매출A!$A$2:$A$7000,EDATE($E69,V$1-1))/(INDEX(요약_월별시즈널리티!$F$7:$F$18,MONTH(EDATE($E69,V$1-1)))/100))),"")</f>
        <v>4377287.1645982005</v>
      </c>
      <c r="W69" cm="1">
        <f t="array" ref="W69">IFERROR(IF($A69="","",IF(SUMIFS(RAW_매출A!$J$2:$J$7000,RAW_매출A!$B$2:$B$7000,$A69,RAW_매출A!$A$2:$A$7000,EDATE($E69,W$1-1))=0,"",SUMIFS(RAW_매출A!$J$2:$J$7000,RAW_매출A!$B$2:$B$7000,$A69,RAW_매출A!$A$2:$A$7000,EDATE($E69,W$1-1))/(INDEX(요약_월별시즈널리티!$F$7:$F$18,MONTH(EDATE($E69,W$1-1)))/100))),"")</f>
        <v>4267848.3228795491</v>
      </c>
      <c r="X69" cm="1">
        <f t="array" ref="X69">IFERROR(IF($A69="","",IF(SUMIFS(RAW_매출A!$J$2:$J$7000,RAW_매출A!$B$2:$B$7000,$A69,RAW_매출A!$A$2:$A$7000,EDATE($E69,X$1-1))=0,"",SUMIFS(RAW_매출A!$J$2:$J$7000,RAW_매출A!$B$2:$B$7000,$A69,RAW_매출A!$A$2:$A$7000,EDATE($E69,X$1-1))/(INDEX(요약_월별시즈널리티!$F$7:$F$18,MONTH(EDATE($E69,X$1-1)))/100))),"")</f>
        <v>4168061.6954285549</v>
      </c>
      <c r="Y69" cm="1">
        <f t="array" ref="Y69">IFERROR(IF($A69="","",IF(SUMIFS(RAW_매출A!$J$2:$J$7000,RAW_매출A!$B$2:$B$7000,$A69,RAW_매출A!$A$2:$A$7000,EDATE($E69,Y$1-1))=0,"",SUMIFS(RAW_매출A!$J$2:$J$7000,RAW_매출A!$B$2:$B$7000,$A69,RAW_매출A!$A$2:$A$7000,EDATE($E69,Y$1-1))/(INDEX(요약_월별시즈널리티!$F$7:$F$18,MONTH(EDATE($E69,Y$1-1)))/100))),"")</f>
        <v>4208156.0010883352</v>
      </c>
      <c r="Z69" cm="1">
        <f t="array" ref="Z69">IFERROR(IF($A69="","",IF(SUMIFS(RAW_매출A!$J$2:$J$7000,RAW_매출A!$B$2:$B$7000,$A69,RAW_매출A!$A$2:$A$7000,EDATE($E69,Z$1-1))=0,"",SUMIFS(RAW_매출A!$J$2:$J$7000,RAW_매출A!$B$2:$B$7000,$A69,RAW_매출A!$A$2:$A$7000,EDATE($E69,Z$1-1))/(INDEX(요약_월별시즈널리티!$F$7:$F$18,MONTH(EDATE($E69,Z$1-1)))/100))),"")</f>
        <v>3534436.1277191015</v>
      </c>
      <c r="AA69" cm="1">
        <f t="array" ref="AA69">IFERROR(IF($A69="","",IF(SUMIFS(RAW_매출A!$J$2:$J$7000,RAW_매출A!$B$2:$B$7000,$A69,RAW_매출A!$A$2:$A$7000,EDATE($E69,AA$1-1))=0,"",SUMIFS(RAW_매출A!$J$2:$J$7000,RAW_매출A!$B$2:$B$7000,$A69,RAW_매출A!$A$2:$A$7000,EDATE($E69,AA$1-1))/(INDEX(요약_월별시즈널리티!$F$7:$F$18,MONTH(EDATE($E69,AA$1-1)))/100))),"")</f>
        <v>3878564.906422013</v>
      </c>
      <c r="AB69" cm="1">
        <f t="array" ref="AB69">IFERROR(IF($A69="","",IF(SUMIFS(RAW_매출A!$J$2:$J$7000,RAW_매출A!$B$2:$B$7000,$A69,RAW_매출A!$A$2:$A$7000,EDATE($E69,AB$1-1))=0,"",SUMIFS(RAW_매출A!$J$2:$J$7000,RAW_매출A!$B$2:$B$7000,$A69,RAW_매출A!$A$2:$A$7000,EDATE($E69,AB$1-1))/(INDEX(요약_월별시즈널리티!$F$7:$F$18,MONTH(EDATE($E69,AB$1-1)))/100))),"")</f>
        <v>4594262.3755755285</v>
      </c>
      <c r="AC69" cm="1">
        <f t="array" ref="AC69">IFERROR(IF($A69="","",IF(SUMIFS(RAW_매출A!$J$2:$J$7000,RAW_매출A!$B$2:$B$7000,$A69,RAW_매출A!$A$2:$A$7000,EDATE($E69,AC$1-1))=0,"",SUMIFS(RAW_매출A!$J$2:$J$7000,RAW_매출A!$B$2:$B$7000,$A69,RAW_매출A!$A$2:$A$7000,EDATE($E69,AC$1-1))/(INDEX(요약_월별시즈널리티!$F$7:$F$18,MONTH(EDATE($E69,AC$1-1)))/100))),"")</f>
        <v>4063184.1672625947</v>
      </c>
      <c r="AD69" cm="1">
        <f t="array" ref="AD69">IFERROR(IF($A69="","",IF(SUMIFS(RAW_매출A!$J$2:$J$7000,RAW_매출A!$B$2:$B$7000,$A69,RAW_매출A!$A$2:$A$7000,EDATE($E69,AD$1-1))=0,"",SUMIFS(RAW_매출A!$J$2:$J$7000,RAW_매출A!$B$2:$B$7000,$A69,RAW_매출A!$A$2:$A$7000,EDATE($E69,AD$1-1))/(INDEX(요약_월별시즈널리티!$F$7:$F$18,MONTH(EDATE($E69,AD$1-1)))/100))),"")</f>
        <v>3876853.7943117176</v>
      </c>
      <c r="AE69" cm="1">
        <f t="array" ref="AE69">IFERROR(IF($A69="","",IF(SUMIFS(RAW_매출A!$J$2:$J$7000,RAW_매출A!$B$2:$B$7000,$A69,RAW_매출A!$A$2:$A$7000,EDATE($E69,AE$1-1))=0,"",SUMIFS(RAW_매출A!$J$2:$J$7000,RAW_매출A!$B$2:$B$7000,$A69,RAW_매출A!$A$2:$A$7000,EDATE($E69,AE$1-1))/(INDEX(요약_월별시즈널리티!$F$7:$F$18,MONTH(EDATE($E69,AE$1-1)))/100))),"")</f>
        <v>4204512.3108465718</v>
      </c>
      <c r="AF69" cm="1">
        <f t="array" ref="AF69">IFERROR(IF($A69="","",IF(SUMIFS(RAW_매출A!$J$2:$J$7000,RAW_매출A!$B$2:$B$7000,$A69,RAW_매출A!$A$2:$A$7000,EDATE($E69,AF$1-1))=0,"",SUMIFS(RAW_매출A!$J$2:$J$7000,RAW_매출A!$B$2:$B$7000,$A69,RAW_매출A!$A$2:$A$7000,EDATE($E69,AF$1-1))/(INDEX(요약_월별시즈널리티!$F$7:$F$18,MONTH(EDATE($E69,AF$1-1)))/100))),"")</f>
        <v>2403902.435690674</v>
      </c>
      <c r="AG69" cm="1">
        <f t="array" ref="AG69">IFERROR(IF($A69="","",IF(SUMIFS(RAW_매출A!$J$2:$J$7000,RAW_매출A!$B$2:$B$7000,$A69,RAW_매출A!$A$2:$A$7000,EDATE($E69,AG$1-1))=0,"",SUMIFS(RAW_매출A!$J$2:$J$7000,RAW_매출A!$B$2:$B$7000,$A69,RAW_매출A!$A$2:$A$7000,EDATE($E69,AG$1-1))/(INDEX(요약_월별시즈널리티!$F$7:$F$18,MONTH(EDATE($E69,AG$1-1)))/100))),"")</f>
        <v>3019749.8451394979</v>
      </c>
      <c r="AH69" cm="1">
        <f t="array" ref="AH69">IFERROR(IF($A69="","",IF(SUMIFS(RAW_매출A!$J$2:$J$7000,RAW_매출A!$B$2:$B$7000,$A69,RAW_매출A!$A$2:$A$7000,EDATE($E69,AH$1-1))=0,"",SUMIFS(RAW_매출A!$J$2:$J$7000,RAW_매출A!$B$2:$B$7000,$A69,RAW_매출A!$A$2:$A$7000,EDATE($E69,AH$1-1))/(INDEX(요약_월별시즈널리티!$F$7:$F$18,MONTH(EDATE($E69,AH$1-1)))/100))),"")</f>
        <v>4215120.4419622924</v>
      </c>
      <c r="AI69" cm="1">
        <f t="array" ref="AI69">IFERROR(IF($A69="","",IF(SUMIFS(RAW_매출A!$J$2:$J$7000,RAW_매출A!$B$2:$B$7000,$A69,RAW_매출A!$A$2:$A$7000,EDATE($E69,AI$1-1))=0,"",SUMIFS(RAW_매출A!$J$2:$J$7000,RAW_매출A!$B$2:$B$7000,$A69,RAW_매출A!$A$2:$A$7000,EDATE($E69,AI$1-1))/(INDEX(요약_월별시즈널리티!$F$7:$F$18,MONTH(EDATE($E69,AI$1-1)))/100))),"")</f>
        <v>3809733.9292871254</v>
      </c>
      <c r="AJ69" cm="1">
        <f t="array" ref="AJ69">IFERROR(IF($A69="","",IF(SUMIFS(RAW_매출A!$J$2:$J$7000,RAW_매출A!$B$2:$B$7000,$A69,RAW_매출A!$A$2:$A$7000,EDATE($E69,AJ$1-1))=0,"",SUMIFS(RAW_매출A!$J$2:$J$7000,RAW_매출A!$B$2:$B$7000,$A69,RAW_매출A!$A$2:$A$7000,EDATE($E69,AJ$1-1))/(INDEX(요약_월별시즈널리티!$F$7:$F$18,MONTH(EDATE($E69,AJ$1-1)))/100))),"")</f>
        <v>4513226.8132880032</v>
      </c>
      <c r="AK69" cm="1">
        <f t="array" ref="AK69">IFERROR(IF($A69="","",IF(SUMIFS(RAW_매출A!$J$2:$J$7000,RAW_매출A!$B$2:$B$7000,$A69,RAW_매출A!$A$2:$A$7000,EDATE($E69,AK$1-1))=0,"",SUMIFS(RAW_매출A!$J$2:$J$7000,RAW_매출A!$B$2:$B$7000,$A69,RAW_매출A!$A$2:$A$7000,EDATE($E69,AK$1-1))/(INDEX(요약_월별시즈널리티!$F$7:$F$18,MONTH(EDATE($E69,AK$1-1)))/100))),"")</f>
        <v>4520255.018411627</v>
      </c>
      <c r="AL69" cm="1">
        <f t="array" ref="AL69">IFERROR(IF($A69="","",IF(SUMIFS(RAW_매출A!$J$2:$J$7000,RAW_매출A!$B$2:$B$7000,$A69,RAW_매출A!$A$2:$A$7000,EDATE($E69,AL$1-1))=0,"",SUMIFS(RAW_매출A!$J$2:$J$7000,RAW_매출A!$B$2:$B$7000,$A69,RAW_매출A!$A$2:$A$7000,EDATE($E69,AL$1-1))/(INDEX(요약_월별시즈널리티!$F$7:$F$18,MONTH(EDATE($E69,AL$1-1)))/100))),"")</f>
        <v>2716991.4955422385</v>
      </c>
      <c r="AM69" cm="1">
        <f t="array" ref="AM69">IFERROR(IF($A69="","",IF(SUMIFS(RAW_매출A!$J$2:$J$7000,RAW_매출A!$B$2:$B$7000,$A69,RAW_매출A!$A$2:$A$7000,EDATE($E69,AM$1-1))=0,"",SUMIFS(RAW_매출A!$J$2:$J$7000,RAW_매출A!$B$2:$B$7000,$A69,RAW_매출A!$A$2:$A$7000,EDATE($E69,AM$1-1))/(INDEX(요약_월별시즈널리티!$F$7:$F$18,MONTH(EDATE($E69,AM$1-1)))/100))),"")</f>
        <v>4448292.7324342644</v>
      </c>
      <c r="AN69" cm="1">
        <f t="array" ref="AN69">IFERROR(IF($A69="","",IF(SUMIFS(RAW_매출A!$J$2:$J$7000,RAW_매출A!$B$2:$B$7000,$A69,RAW_매출A!$A$2:$A$7000,EDATE($E69,AN$1-1))=0,"",SUMIFS(RAW_매출A!$J$2:$J$7000,RAW_매출A!$B$2:$B$7000,$A69,RAW_매출A!$A$2:$A$7000,EDATE($E69,AN$1-1))/(INDEX(요약_월별시즈널리티!$F$7:$F$18,MONTH(EDATE($E69,AN$1-1)))/100))),"")</f>
        <v>4407772.8407625826</v>
      </c>
      <c r="AO69" cm="1">
        <f t="array" ref="AO69">IFERROR(IF($A69="","",IF(SUMIFS(RAW_매출A!$J$2:$J$7000,RAW_매출A!$B$2:$B$7000,$A69,RAW_매출A!$A$2:$A$7000,EDATE($E69,AO$1-1))=0,"",SUMIFS(RAW_매출A!$J$2:$J$7000,RAW_매출A!$B$2:$B$7000,$A69,RAW_매출A!$A$2:$A$7000,EDATE($E69,AO$1-1))/(INDEX(요약_월별시즈널리티!$F$7:$F$18,MONTH(EDATE($E69,AO$1-1)))/100))),"")</f>
        <v>3878893.4933274747</v>
      </c>
      <c r="AP69" cm="1">
        <f t="array" ref="AP69">IFERROR(IF($A69="","",IF(SUMIFS(RAW_매출A!$J$2:$J$7000,RAW_매출A!$B$2:$B$7000,$A69,RAW_매출A!$A$2:$A$7000,EDATE($E69,AP$1-1))=0,"",SUMIFS(RAW_매출A!$J$2:$J$7000,RAW_매출A!$B$2:$B$7000,$A69,RAW_매출A!$A$2:$A$7000,EDATE($E69,AP$1-1))/(INDEX(요약_월별시즈널리티!$F$7:$F$18,MONTH(EDATE($E69,AP$1-1)))/100))),"")</f>
        <v>3631743.9732209616</v>
      </c>
      <c r="AQ69" cm="1">
        <f t="array" ref="AQ69">IFERROR(IF($A69="","",IF(SUMIFS(RAW_매출A!$J$2:$J$7000,RAW_매출A!$B$2:$B$7000,$A69,RAW_매출A!$A$2:$A$7000,EDATE($E69,AQ$1-1))=0,"",SUMIFS(RAW_매출A!$J$2:$J$7000,RAW_매출A!$B$2:$B$7000,$A69,RAW_매출A!$A$2:$A$7000,EDATE($E69,AQ$1-1))/(INDEX(요약_월별시즈널리티!$F$7:$F$18,MONTH(EDATE($E69,AQ$1-1)))/100))),"")</f>
        <v>4122998.2308524167</v>
      </c>
      <c r="AR69" cm="1">
        <f t="array" ref="AR69">IFERROR(IF($A69="","",IF(SUMIFS(RAW_매출A!$J$2:$J$7000,RAW_매출A!$B$2:$B$7000,$A69,RAW_매출A!$A$2:$A$7000,EDATE($E69,AR$1-1))=0,"",SUMIFS(RAW_매출A!$J$2:$J$7000,RAW_매출A!$B$2:$B$7000,$A69,RAW_매출A!$A$2:$A$7000,EDATE($E69,AR$1-1))/(INDEX(요약_월별시즈널리티!$F$7:$F$18,MONTH(EDATE($E69,AR$1-1)))/100))),"")</f>
        <v>2347833.2030889723</v>
      </c>
      <c r="AS69" cm="1">
        <f t="array" ref="AS69">IFERROR(IF($A69="","",IF(SUMIFS(RAW_매출A!$J$2:$J$7000,RAW_매출A!$B$2:$B$7000,$A69,RAW_매출A!$A$2:$A$7000,EDATE($E69,AS$1-1))=0,"",SUMIFS(RAW_매출A!$J$2:$J$7000,RAW_매출A!$B$2:$B$7000,$A69,RAW_매출A!$A$2:$A$7000,EDATE($E69,AS$1-1))/(INDEX(요약_월별시즈널리티!$F$7:$F$18,MONTH(EDATE($E69,AS$1-1)))/100))),"")</f>
        <v>2808699.0766771417</v>
      </c>
      <c r="AT69" cm="1">
        <f t="array" ref="AT69">IFERROR(IF($A69="","",IF(SUMIFS(RAW_매출A!$J$2:$J$7000,RAW_매출A!$B$2:$B$7000,$A69,RAW_매출A!$A$2:$A$7000,EDATE($E69,AT$1-1))=0,"",SUMIFS(RAW_매출A!$J$2:$J$7000,RAW_매출A!$B$2:$B$7000,$A69,RAW_매출A!$A$2:$A$7000,EDATE($E69,AT$1-1))/(INDEX(요약_월별시즈널리티!$F$7:$F$18,MONTH(EDATE($E69,AT$1-1)))/100))),"")</f>
        <v>4367860.5420614257</v>
      </c>
      <c r="AU69" cm="1">
        <f t="array" ref="AU69">IFERROR(IF($A69="","",IF(SUMIFS(RAW_매출A!$J$2:$J$7000,RAW_매출A!$B$2:$B$7000,$A69,RAW_매출A!$A$2:$A$7000,EDATE($E69,AU$1-1))=0,"",SUMIFS(RAW_매출A!$J$2:$J$7000,RAW_매출A!$B$2:$B$7000,$A69,RAW_매출A!$A$2:$A$7000,EDATE($E69,AU$1-1))/(INDEX(요약_월별시즈널리티!$F$7:$F$18,MONTH(EDATE($E69,AU$1-1)))/100))),"")</f>
        <v>4186739.4430693816</v>
      </c>
      <c r="AV69" cm="1">
        <f t="array" ref="AV69">IFERROR(IF($A69="","",IF(SUMIFS(RAW_매출A!$J$2:$J$7000,RAW_매출A!$B$2:$B$7000,$A69,RAW_매출A!$A$2:$A$7000,EDATE($E69,AV$1-1))=0,"",SUMIFS(RAW_매출A!$J$2:$J$7000,RAW_매출A!$B$2:$B$7000,$A69,RAW_매출A!$A$2:$A$7000,EDATE($E69,AV$1-1))/(INDEX(요약_월별시즈널리티!$F$7:$F$18,MONTH(EDATE($E69,AV$1-1)))/100))),"")</f>
        <v>5076752.5963213686</v>
      </c>
      <c r="AW69" cm="1">
        <f t="array" ref="AW69">IFERROR(IF($A69="","",IF(SUMIFS(RAW_매출A!$J$2:$J$7000,RAW_매출A!$B$2:$B$7000,$A69,RAW_매출A!$A$2:$A$7000,EDATE($E69,AW$1-1))=0,"",SUMIFS(RAW_매출A!$J$2:$J$7000,RAW_매출A!$B$2:$B$7000,$A69,RAW_매출A!$A$2:$A$7000,EDATE($E69,AW$1-1))/(INDEX(요약_월별시즈널리티!$F$7:$F$18,MONTH(EDATE($E69,AW$1-1)))/100))),"")</f>
        <v>4212417.3362168493</v>
      </c>
      <c r="AX69" t="str" cm="1">
        <f t="array" ref="AX69">IFERROR(IF($A69="","",IF(SUMIFS(RAW_매출A!$J$2:$J$7000,RAW_매출A!$B$2:$B$7000,$A69,RAW_매출A!$A$2:$A$7000,EDATE($E69,AX$1-1))=0,"",SUMIFS(RAW_매출A!$J$2:$J$7000,RAW_매출A!$B$2:$B$7000,$A69,RAW_매출A!$A$2:$A$7000,EDATE($E69,AX$1-1))/(INDEX(요약_월별시즈널리티!$F$7:$F$18,MONTH(EDATE($E69,AX$1-1)))/100))),"")</f>
        <v/>
      </c>
      <c r="AY69" t="str" cm="1">
        <f t="array" ref="AY69">IFERROR(IF($A69="","",IF(SUMIFS(RAW_매출A!$J$2:$J$7000,RAW_매출A!$B$2:$B$7000,$A69,RAW_매출A!$A$2:$A$7000,EDATE($E69,AY$1-1))=0,"",SUMIFS(RAW_매출A!$J$2:$J$7000,RAW_매출A!$B$2:$B$7000,$A69,RAW_매출A!$A$2:$A$7000,EDATE($E69,AY$1-1))/(INDEX(요약_월별시즈널리티!$F$7:$F$18,MONTH(EDATE($E69,AY$1-1)))/100))),"")</f>
        <v/>
      </c>
      <c r="AZ69" t="str" cm="1">
        <f t="array" ref="AZ69">IFERROR(IF($A69="","",IF(SUMIFS(RAW_매출A!$J$2:$J$7000,RAW_매출A!$B$2:$B$7000,$A69,RAW_매출A!$A$2:$A$7000,EDATE($E69,AZ$1-1))=0,"",SUMIFS(RAW_매출A!$J$2:$J$7000,RAW_매출A!$B$2:$B$7000,$A69,RAW_매출A!$A$2:$A$7000,EDATE($E69,AZ$1-1))/(INDEX(요약_월별시즈널리티!$F$7:$F$18,MONTH(EDATE($E69,AZ$1-1)))/100))),"")</f>
        <v/>
      </c>
      <c r="BA69" t="str" cm="1">
        <f t="array" ref="BA69">IFERROR(IF($A69="","",IF(SUMIFS(RAW_매출A!$J$2:$J$7000,RAW_매출A!$B$2:$B$7000,$A69,RAW_매출A!$A$2:$A$7000,EDATE($E69,BA$1-1))=0,"",SUMIFS(RAW_매출A!$J$2:$J$7000,RAW_매출A!$B$2:$B$7000,$A69,RAW_매출A!$A$2:$A$7000,EDATE($E69,BA$1-1))/(INDEX(요약_월별시즈널리티!$F$7:$F$18,MONTH(EDATE($E69,BA$1-1)))/100))),"")</f>
        <v/>
      </c>
      <c r="BB69" t="str" cm="1">
        <f t="array" ref="BB69">IFERROR(IF($A69="","",IF(SUMIFS(RAW_매출A!$J$2:$J$7000,RAW_매출A!$B$2:$B$7000,$A69,RAW_매출A!$A$2:$A$7000,EDATE($E69,BB$1-1))=0,"",SUMIFS(RAW_매출A!$J$2:$J$7000,RAW_매출A!$B$2:$B$7000,$A69,RAW_매출A!$A$2:$A$7000,EDATE($E69,BB$1-1))/(INDEX(요약_월별시즈널리티!$F$7:$F$18,MONTH(EDATE($E69,BB$1-1)))/100))),"")</f>
        <v/>
      </c>
      <c r="BC69" t="str" cm="1">
        <f t="array" ref="BC69">IFERROR(IF($A69="","",IF(SUMIFS(RAW_매출A!$J$2:$J$7000,RAW_매출A!$B$2:$B$7000,$A69,RAW_매출A!$A$2:$A$7000,EDATE($E69,BC$1-1))=0,"",SUMIFS(RAW_매출A!$J$2:$J$7000,RAW_매출A!$B$2:$B$7000,$A69,RAW_매출A!$A$2:$A$7000,EDATE($E69,BC$1-1))/(INDEX(요약_월별시즈널리티!$F$7:$F$18,MONTH(EDATE($E69,BC$1-1)))/100))),"")</f>
        <v/>
      </c>
      <c r="BD69" t="str" cm="1">
        <f t="array" ref="BD69">IFERROR(IF($A69="","",IF(SUMIFS(RAW_매출A!$J$2:$J$7000,RAW_매출A!$B$2:$B$7000,$A69,RAW_매출A!$A$2:$A$7000,EDATE($E69,BD$1-1))=0,"",SUMIFS(RAW_매출A!$J$2:$J$7000,RAW_매출A!$B$2:$B$7000,$A69,RAW_매출A!$A$2:$A$7000,EDATE($E69,BD$1-1))/(INDEX(요약_월별시즈널리티!$F$7:$F$18,MONTH(EDATE($E69,BD$1-1)))/100))),"")</f>
        <v/>
      </c>
      <c r="BE69" t="str" cm="1">
        <f t="array" ref="BE69">IFERROR(IF($A69="","",IF(SUMIFS(RAW_매출A!$J$2:$J$7000,RAW_매출A!$B$2:$B$7000,$A69,RAW_매출A!$A$2:$A$7000,EDATE($E69,BE$1-1))=0,"",SUMIFS(RAW_매출A!$J$2:$J$7000,RAW_매출A!$B$2:$B$7000,$A69,RAW_매출A!$A$2:$A$7000,EDATE($E69,BE$1-1))/(INDEX(요약_월별시즈널리티!$F$7:$F$18,MONTH(EDATE($E69,BE$1-1)))/100))),"")</f>
        <v/>
      </c>
      <c r="BF69" t="str" cm="1">
        <f t="array" ref="BF69">IFERROR(IF($A69="","",IF(SUMIFS(RAW_매출A!$J$2:$J$7000,RAW_매출A!$B$2:$B$7000,$A69,RAW_매출A!$A$2:$A$7000,EDATE($E69,BF$1-1))=0,"",SUMIFS(RAW_매출A!$J$2:$J$7000,RAW_매출A!$B$2:$B$7000,$A69,RAW_매출A!$A$2:$A$7000,EDATE($E69,BF$1-1))/(INDEX(요약_월별시즈널리티!$F$7:$F$18,MONTH(EDATE($E69,BF$1-1)))/100))),"")</f>
        <v/>
      </c>
      <c r="BG69" t="str" cm="1">
        <f t="array" ref="BG69">IFERROR(IF($A69="","",IF(SUMIFS(RAW_매출A!$J$2:$J$7000,RAW_매출A!$B$2:$B$7000,$A69,RAW_매출A!$A$2:$A$7000,EDATE($E69,BG$1-1))=0,"",SUMIFS(RAW_매출A!$J$2:$J$7000,RAW_매출A!$B$2:$B$7000,$A69,RAW_매출A!$A$2:$A$7000,EDATE($E69,BG$1-1))/(INDEX(요약_월별시즈널리티!$F$7:$F$18,MONTH(EDATE($E69,BG$1-1)))/100))),"")</f>
        <v/>
      </c>
      <c r="BH69" t="str" cm="1">
        <f t="array" ref="BH69">IFERROR(IF($A69="","",IF(SUMIFS(RAW_매출A!$J$2:$J$7000,RAW_매출A!$B$2:$B$7000,$A69,RAW_매출A!$A$2:$A$7000,EDATE($E69,BH$1-1))=0,"",SUMIFS(RAW_매출A!$J$2:$J$7000,RAW_매출A!$B$2:$B$7000,$A69,RAW_매출A!$A$2:$A$7000,EDATE($E69,BH$1-1))/(INDEX(요약_월별시즈널리티!$F$7:$F$18,MONTH(EDATE($E69,BH$1-1)))/100))),"")</f>
        <v/>
      </c>
      <c r="BI69" t="str" cm="1">
        <f t="array" ref="BI69">IFERROR(IF($A69="","",IF(SUMIFS(RAW_매출A!$J$2:$J$7000,RAW_매출A!$B$2:$B$7000,$A69,RAW_매출A!$A$2:$A$7000,EDATE($E69,BI$1-1))=0,"",SUMIFS(RAW_매출A!$J$2:$J$7000,RAW_매출A!$B$2:$B$7000,$A69,RAW_매출A!$A$2:$A$7000,EDATE($E69,BI$1-1))/(INDEX(요약_월별시즈널리티!$F$7:$F$18,MONTH(EDATE($E69,BI$1-1)))/100))),"")</f>
        <v/>
      </c>
      <c r="BJ69" t="str" cm="1">
        <f t="array" ref="BJ69">IFERROR(IF($A69="","",IF(SUMIFS(RAW_매출A!$J$2:$J$7000,RAW_매출A!$B$2:$B$7000,$A69,RAW_매출A!$A$2:$A$7000,EDATE($E69,BJ$1-1))=0,"",SUMIFS(RAW_매출A!$J$2:$J$7000,RAW_매출A!$B$2:$B$7000,$A69,RAW_매출A!$A$2:$A$7000,EDATE($E69,BJ$1-1))/(INDEX(요약_월별시즈널리티!$F$7:$F$18,MONTH(EDATE($E69,BJ$1-1)))/100))),"")</f>
        <v/>
      </c>
      <c r="BK69" t="str" cm="1">
        <f t="array" ref="BK69">IFERROR(IF($A69="","",IF(SUMIFS(RAW_매출A!$J$2:$J$7000,RAW_매출A!$B$2:$B$7000,$A69,RAW_매출A!$A$2:$A$7000,EDATE($E69,BK$1-1))=0,"",SUMIFS(RAW_매출A!$J$2:$J$7000,RAW_매출A!$B$2:$B$7000,$A69,RAW_매출A!$A$2:$A$7000,EDATE($E69,BK$1-1))/(INDEX(요약_월별시즈널리티!$F$7:$F$18,MONTH(EDATE($E69,BK$1-1)))/100))),"")</f>
        <v/>
      </c>
      <c r="BL69" t="str" cm="1">
        <f t="array" ref="BL69">IFERROR(IF($A69="","",IF(SUMIFS(RAW_매출A!$J$2:$J$7000,RAW_매출A!$B$2:$B$7000,$A69,RAW_매출A!$A$2:$A$7000,EDATE($E69,BL$1-1))=0,"",SUMIFS(RAW_매출A!$J$2:$J$7000,RAW_매출A!$B$2:$B$7000,$A69,RAW_매출A!$A$2:$A$7000,EDATE($E69,BL$1-1))/(INDEX(요약_월별시즈널리티!$F$7:$F$18,MONTH(EDATE($E69,BL$1-1)))/100))),"")</f>
        <v/>
      </c>
      <c r="BM69" t="str" cm="1">
        <f t="array" ref="BM69">IFERROR(IF($A69="","",IF(SUMIFS(RAW_매출A!$J$2:$J$7000,RAW_매출A!$B$2:$B$7000,$A69,RAW_매출A!$A$2:$A$7000,EDATE($E69,BM$1-1))=0,"",SUMIFS(RAW_매출A!$J$2:$J$7000,RAW_매출A!$B$2:$B$7000,$A69,RAW_매출A!$A$2:$A$7000,EDATE($E69,BM$1-1))/(INDEX(요약_월별시즈널리티!$F$7:$F$18,MONTH(EDATE($E69,BM$1-1)))/100))),"")</f>
        <v/>
      </c>
      <c r="BN69" t="str" cm="1">
        <f t="array" ref="BN69">IFERROR(IF($A69="","",IF(SUMIFS(RAW_매출A!$J$2:$J$7000,RAW_매출A!$B$2:$B$7000,$A69,RAW_매출A!$A$2:$A$7000,EDATE($E69,BN$1-1))=0,"",SUMIFS(RAW_매출A!$J$2:$J$7000,RAW_매출A!$B$2:$B$7000,$A69,RAW_매출A!$A$2:$A$7000,EDATE($E69,BN$1-1))/(INDEX(요약_월별시즈널리티!$F$7:$F$18,MONTH(EDATE($E69,BN$1-1)))/100))),"")</f>
        <v/>
      </c>
    </row>
    <row r="70" spans="1:66" x14ac:dyDescent="0.3">
      <c r="A70" t="str">
        <f>세팅!A71</f>
        <v>(1059) #평택동삭점</v>
      </c>
      <c r="B70" t="str">
        <f>세팅!B71</f>
        <v>150-2</v>
      </c>
      <c r="C70">
        <f t="shared" si="3"/>
        <v>2</v>
      </c>
      <c r="D70" t="str">
        <f t="shared" si="4"/>
        <v>2</v>
      </c>
      <c r="E70" s="1">
        <f>세팅!D71</f>
        <v>44896</v>
      </c>
      <c r="F70">
        <f t="shared" si="5"/>
        <v>3902293.6609283313</v>
      </c>
      <c r="G70" cm="1">
        <f t="array" ref="G70">IFERROR(IF($A70="","",IF(SUMIFS(RAW_매출A!$J$2:$J$7000,RAW_매출A!$B$2:$B$7000,$A70,RAW_매출A!$A$2:$A$7000,EDATE($E70,G$1-1))=0,"",SUMIFS(RAW_매출A!$J$2:$J$7000,RAW_매출A!$B$2:$B$7000,$A70,RAW_매출A!$A$2:$A$7000,EDATE($E70,G$1-1))/(INDEX(요약_월별시즈널리티!$F$7:$F$18,MONTH(EDATE($E70,G$1-1)))/100))),"")</f>
        <v>3530847.746858309</v>
      </c>
      <c r="H70" cm="1">
        <f t="array" ref="H70">IFERROR(IF($A70="","",IF(SUMIFS(RAW_매출A!$J$2:$J$7000,RAW_매출A!$B$2:$B$7000,$A70,RAW_매출A!$A$2:$A$7000,EDATE($E70,H$1-1))=0,"",SUMIFS(RAW_매출A!$J$2:$J$7000,RAW_매출A!$B$2:$B$7000,$A70,RAW_매출A!$A$2:$A$7000,EDATE($E70,H$1-1))/(INDEX(요약_월별시즈널리티!$F$7:$F$18,MONTH(EDATE($E70,H$1-1)))/100))),"")</f>
        <v>4684988.6447968995</v>
      </c>
      <c r="I70" cm="1">
        <f t="array" ref="I70">IFERROR(IF($A70="","",IF(SUMIFS(RAW_매출A!$J$2:$J$7000,RAW_매출A!$B$2:$B$7000,$A70,RAW_매출A!$A$2:$A$7000,EDATE($E70,I$1-1))=0,"",SUMIFS(RAW_매출A!$J$2:$J$7000,RAW_매출A!$B$2:$B$7000,$A70,RAW_매출A!$A$2:$A$7000,EDATE($E70,I$1-1))/(INDEX(요약_월별시즈널리티!$F$7:$F$18,MONTH(EDATE($E70,I$1-1)))/100))),"")</f>
        <v>4780645.7446684083</v>
      </c>
      <c r="J70" s="28" cm="1">
        <f t="array" ref="J70">IFERROR(IF($A70="","",IF(SUMIFS(RAW_매출A!$J$2:$J$7000,RAW_매출A!$B$2:$B$7000,$A70,RAW_매출A!$A$2:$A$7000,EDATE($E70,J$1-1))=0,"",SUMIFS(RAW_매출A!$J$2:$J$7000,RAW_매출A!$B$2:$B$7000,$A70,RAW_매출A!$A$2:$A$7000,EDATE($E70,J$1-1))/(INDEX(요약_월별시즈널리티!$F$7:$F$18,MONTH(EDATE($E70,J$1-1)))/100))),"")</f>
        <v>4580556.4313518787</v>
      </c>
      <c r="K70" s="28" cm="1">
        <f t="array" ref="K70">IFERROR(IF($A70="","",IF(SUMIFS(RAW_매출A!$J$2:$J$7000,RAW_매출A!$B$2:$B$7000,$A70,RAW_매출A!$A$2:$A$7000,EDATE($E70,K$1-1))=0,"",SUMIFS(RAW_매출A!$J$2:$J$7000,RAW_매출A!$B$2:$B$7000,$A70,RAW_매출A!$A$2:$A$7000,EDATE($E70,K$1-1))/(INDEX(요약_월별시즈널리티!$F$7:$F$18,MONTH(EDATE($E70,K$1-1)))/100))),"")</f>
        <v>3852335.0031212382</v>
      </c>
      <c r="L70" s="28" cm="1">
        <f t="array" ref="L70">IFERROR(IF($A70="","",IF(SUMIFS(RAW_매출A!$J$2:$J$7000,RAW_매출A!$B$2:$B$7000,$A70,RAW_매출A!$A$2:$A$7000,EDATE($E70,L$1-1))=0,"",SUMIFS(RAW_매출A!$J$2:$J$7000,RAW_매출A!$B$2:$B$7000,$A70,RAW_매출A!$A$2:$A$7000,EDATE($E70,L$1-1))/(INDEX(요약_월별시즈널리티!$F$7:$F$18,MONTH(EDATE($E70,L$1-1)))/100))),"")</f>
        <v>3886891.9689663472</v>
      </c>
      <c r="M70" s="28" cm="1">
        <f t="array" ref="M70">IFERROR(IF($A70="","",IF(SUMIFS(RAW_매출A!$J$2:$J$7000,RAW_매출A!$B$2:$B$7000,$A70,RAW_매출A!$A$2:$A$7000,EDATE($E70,M$1-1))=0,"",SUMIFS(RAW_매출A!$J$2:$J$7000,RAW_매출A!$B$2:$B$7000,$A70,RAW_매출A!$A$2:$A$7000,EDATE($E70,M$1-1))/(INDEX(요약_월별시즈널리티!$F$7:$F$18,MONTH(EDATE($E70,M$1-1)))/100))),"")</f>
        <v>3362854.9935408155</v>
      </c>
      <c r="N70" s="28" cm="1">
        <f t="array" ref="N70">IFERROR(IF($A70="","",IF(SUMIFS(RAW_매출A!$J$2:$J$7000,RAW_매출A!$B$2:$B$7000,$A70,RAW_매출A!$A$2:$A$7000,EDATE($E70,N$1-1))=0,"",SUMIFS(RAW_매출A!$J$2:$J$7000,RAW_매출A!$B$2:$B$7000,$A70,RAW_매출A!$A$2:$A$7000,EDATE($E70,N$1-1))/(INDEX(요약_월별시즈널리티!$F$7:$F$18,MONTH(EDATE($E70,N$1-1)))/100))),"")</f>
        <v>4072941.3564328849</v>
      </c>
      <c r="O70" s="28" cm="1">
        <f t="array" ref="O70">IFERROR(IF($A70="","",IF(SUMIFS(RAW_매출A!$J$2:$J$7000,RAW_매출A!$B$2:$B$7000,$A70,RAW_매출A!$A$2:$A$7000,EDATE($E70,O$1-1))=0,"",SUMIFS(RAW_매출A!$J$2:$J$7000,RAW_매출A!$B$2:$B$7000,$A70,RAW_매출A!$A$2:$A$7000,EDATE($E70,O$1-1))/(INDEX(요약_월별시즈널리티!$F$7:$F$18,MONTH(EDATE($E70,O$1-1)))/100))),"")</f>
        <v>3658182.2121568248</v>
      </c>
      <c r="P70" cm="1">
        <f t="array" ref="P70">IFERROR(IF($A70="","",IF(SUMIFS(RAW_매출A!$J$2:$J$7000,RAW_매출A!$B$2:$B$7000,$A70,RAW_매출A!$A$2:$A$7000,EDATE($E70,P$1-1))=0,"",SUMIFS(RAW_매출A!$J$2:$J$7000,RAW_매출A!$B$2:$B$7000,$A70,RAW_매출A!$A$2:$A$7000,EDATE($E70,P$1-1))/(INDEX(요약_월별시즈널리티!$F$7:$F$18,MONTH(EDATE($E70,P$1-1)))/100))),"")</f>
        <v>5004815.0115021011</v>
      </c>
      <c r="Q70" cm="1">
        <f t="array" ref="Q70">IFERROR(IF($A70="","",IF(SUMIFS(RAW_매출A!$J$2:$J$7000,RAW_매출A!$B$2:$B$7000,$A70,RAW_매출A!$A$2:$A$7000,EDATE($E70,Q$1-1))=0,"",SUMIFS(RAW_매출A!$J$2:$J$7000,RAW_매출A!$B$2:$B$7000,$A70,RAW_매출A!$A$2:$A$7000,EDATE($E70,Q$1-1))/(INDEX(요약_월별시즈널리티!$F$7:$F$18,MONTH(EDATE($E70,Q$1-1)))/100))),"")</f>
        <v>4101836.5040762885</v>
      </c>
      <c r="R70" cm="1">
        <f t="array" ref="R70">IFERROR(IF($A70="","",IF(SUMIFS(RAW_매출A!$J$2:$J$7000,RAW_매출A!$B$2:$B$7000,$A70,RAW_매출A!$A$2:$A$7000,EDATE($E70,R$1-1))=0,"",SUMIFS(RAW_매출A!$J$2:$J$7000,RAW_매출A!$B$2:$B$7000,$A70,RAW_매출A!$A$2:$A$7000,EDATE($E70,R$1-1))/(INDEX(요약_월별시즈널리티!$F$7:$F$18,MONTH(EDATE($E70,R$1-1)))/100))),"")</f>
        <v>4765997.6184502952</v>
      </c>
      <c r="S70" cm="1">
        <f t="array" ref="S70">IFERROR(IF($A70="","",IF(SUMIFS(RAW_매출A!$J$2:$J$7000,RAW_매출A!$B$2:$B$7000,$A70,RAW_매출A!$A$2:$A$7000,EDATE($E70,S$1-1))=0,"",SUMIFS(RAW_매출A!$J$2:$J$7000,RAW_매출A!$B$2:$B$7000,$A70,RAW_매출A!$A$2:$A$7000,EDATE($E70,S$1-1))/(INDEX(요약_월별시즈널리티!$F$7:$F$18,MONTH(EDATE($E70,S$1-1)))/100))),"")</f>
        <v>5133025.7152202185</v>
      </c>
      <c r="T70" cm="1">
        <f t="array" ref="T70">IFERROR(IF($A70="","",IF(SUMIFS(RAW_매출A!$J$2:$J$7000,RAW_매출A!$B$2:$B$7000,$A70,RAW_매출A!$A$2:$A$7000,EDATE($E70,T$1-1))=0,"",SUMIFS(RAW_매출A!$J$2:$J$7000,RAW_매출A!$B$2:$B$7000,$A70,RAW_매출A!$A$2:$A$7000,EDATE($E70,T$1-1))/(INDEX(요약_월별시즈널리티!$F$7:$F$18,MONTH(EDATE($E70,T$1-1)))/100))),"")</f>
        <v>6264737.0762796039</v>
      </c>
      <c r="U70" cm="1">
        <f t="array" ref="U70">IFERROR(IF($A70="","",IF(SUMIFS(RAW_매출A!$J$2:$J$7000,RAW_매출A!$B$2:$B$7000,$A70,RAW_매출A!$A$2:$A$7000,EDATE($E70,U$1-1))=0,"",SUMIFS(RAW_매출A!$J$2:$J$7000,RAW_매출A!$B$2:$B$7000,$A70,RAW_매출A!$A$2:$A$7000,EDATE($E70,U$1-1))/(INDEX(요약_월별시즈널리티!$F$7:$F$18,MONTH(EDATE($E70,U$1-1)))/100))),"")</f>
        <v>5647497.4169210382</v>
      </c>
      <c r="V70" cm="1">
        <f t="array" ref="V70">IFERROR(IF($A70="","",IF(SUMIFS(RAW_매출A!$J$2:$J$7000,RAW_매출A!$B$2:$B$7000,$A70,RAW_매출A!$A$2:$A$7000,EDATE($E70,V$1-1))=0,"",SUMIFS(RAW_매출A!$J$2:$J$7000,RAW_매출A!$B$2:$B$7000,$A70,RAW_매출A!$A$2:$A$7000,EDATE($E70,V$1-1))/(INDEX(요약_월별시즈널리티!$F$7:$F$18,MONTH(EDATE($E70,V$1-1)))/100))),"")</f>
        <v>5323263.1436652131</v>
      </c>
      <c r="W70" cm="1">
        <f t="array" ref="W70">IFERROR(IF($A70="","",IF(SUMIFS(RAW_매출A!$J$2:$J$7000,RAW_매출A!$B$2:$B$7000,$A70,RAW_매출A!$A$2:$A$7000,EDATE($E70,W$1-1))=0,"",SUMIFS(RAW_매출A!$J$2:$J$7000,RAW_매출A!$B$2:$B$7000,$A70,RAW_매출A!$A$2:$A$7000,EDATE($E70,W$1-1))/(INDEX(요약_월별시즈널리티!$F$7:$F$18,MONTH(EDATE($E70,W$1-1)))/100))),"")</f>
        <v>4348376.891297183</v>
      </c>
      <c r="X70" cm="1">
        <f t="array" ref="X70">IFERROR(IF($A70="","",IF(SUMIFS(RAW_매출A!$J$2:$J$7000,RAW_매출A!$B$2:$B$7000,$A70,RAW_매출A!$A$2:$A$7000,EDATE($E70,X$1-1))=0,"",SUMIFS(RAW_매출A!$J$2:$J$7000,RAW_매출A!$B$2:$B$7000,$A70,RAW_매출A!$A$2:$A$7000,EDATE($E70,X$1-1))/(INDEX(요약_월별시즈널리티!$F$7:$F$18,MONTH(EDATE($E70,X$1-1)))/100))),"")</f>
        <v>4213123.2582869409</v>
      </c>
      <c r="Y70" cm="1">
        <f t="array" ref="Y70">IFERROR(IF($A70="","",IF(SUMIFS(RAW_매출A!$J$2:$J$7000,RAW_매출A!$B$2:$B$7000,$A70,RAW_매출A!$A$2:$A$7000,EDATE($E70,Y$1-1))=0,"",SUMIFS(RAW_매출A!$J$2:$J$7000,RAW_매출A!$B$2:$B$7000,$A70,RAW_매출A!$A$2:$A$7000,EDATE($E70,Y$1-1))/(INDEX(요약_월별시즈널리티!$F$7:$F$18,MONTH(EDATE($E70,Y$1-1)))/100))),"")</f>
        <v>3754518.3914143075</v>
      </c>
      <c r="Z70" cm="1">
        <f t="array" ref="Z70">IFERROR(IF($A70="","",IF(SUMIFS(RAW_매출A!$J$2:$J$7000,RAW_매출A!$B$2:$B$7000,$A70,RAW_매출A!$A$2:$A$7000,EDATE($E70,Z$1-1))=0,"",SUMIFS(RAW_매출A!$J$2:$J$7000,RAW_매출A!$B$2:$B$7000,$A70,RAW_매출A!$A$2:$A$7000,EDATE($E70,Z$1-1))/(INDEX(요약_월별시즈널리티!$F$7:$F$18,MONTH(EDATE($E70,Z$1-1)))/100))),"")</f>
        <v>3820578.5282098581</v>
      </c>
      <c r="AA70" cm="1">
        <f t="array" ref="AA70">IFERROR(IF($A70="","",IF(SUMIFS(RAW_매출A!$J$2:$J$7000,RAW_매출A!$B$2:$B$7000,$A70,RAW_매출A!$A$2:$A$7000,EDATE($E70,AA$1-1))=0,"",SUMIFS(RAW_매출A!$J$2:$J$7000,RAW_매출A!$B$2:$B$7000,$A70,RAW_매출A!$A$2:$A$7000,EDATE($E70,AA$1-1))/(INDEX(요약_월별시즈널리티!$F$7:$F$18,MONTH(EDATE($E70,AA$1-1)))/100))),"")</f>
        <v>3300448.6422270499</v>
      </c>
      <c r="AB70" cm="1">
        <f t="array" ref="AB70">IFERROR(IF($A70="","",IF(SUMIFS(RAW_매출A!$J$2:$J$7000,RAW_매출A!$B$2:$B$7000,$A70,RAW_매출A!$A$2:$A$7000,EDATE($E70,AB$1-1))=0,"",SUMIFS(RAW_매출A!$J$2:$J$7000,RAW_매출A!$B$2:$B$7000,$A70,RAW_매출A!$A$2:$A$7000,EDATE($E70,AB$1-1))/(INDEX(요약_월별시즈널리티!$F$7:$F$18,MONTH(EDATE($E70,AB$1-1)))/100))),"")</f>
        <v>3965799.0353564941</v>
      </c>
      <c r="AC70" cm="1">
        <f t="array" ref="AC70">IFERROR(IF($A70="","",IF(SUMIFS(RAW_매출A!$J$2:$J$7000,RAW_매출A!$B$2:$B$7000,$A70,RAW_매출A!$A$2:$A$7000,EDATE($E70,AC$1-1))=0,"",SUMIFS(RAW_매출A!$J$2:$J$7000,RAW_매출A!$B$2:$B$7000,$A70,RAW_매출A!$A$2:$A$7000,EDATE($E70,AC$1-1))/(INDEX(요약_월별시즈널리티!$F$7:$F$18,MONTH(EDATE($E70,AC$1-1)))/100))),"")</f>
        <v>4055778.9747127914</v>
      </c>
      <c r="AD70" cm="1">
        <f t="array" ref="AD70">IFERROR(IF($A70="","",IF(SUMIFS(RAW_매출A!$J$2:$J$7000,RAW_매출A!$B$2:$B$7000,$A70,RAW_매출A!$A$2:$A$7000,EDATE($E70,AD$1-1))=0,"",SUMIFS(RAW_매출A!$J$2:$J$7000,RAW_매출A!$B$2:$B$7000,$A70,RAW_매출A!$A$2:$A$7000,EDATE($E70,AD$1-1))/(INDEX(요약_월별시즈널리티!$F$7:$F$18,MONTH(EDATE($E70,AD$1-1)))/100))),"")</f>
        <v>3740808.6708378564</v>
      </c>
      <c r="AE70" cm="1">
        <f t="array" ref="AE70">IFERROR(IF($A70="","",IF(SUMIFS(RAW_매출A!$J$2:$J$7000,RAW_매출A!$B$2:$B$7000,$A70,RAW_매출A!$A$2:$A$7000,EDATE($E70,AE$1-1))=0,"",SUMIFS(RAW_매출A!$J$2:$J$7000,RAW_매출A!$B$2:$B$7000,$A70,RAW_매출A!$A$2:$A$7000,EDATE($E70,AE$1-1))/(INDEX(요약_월별시즈널리티!$F$7:$F$18,MONTH(EDATE($E70,AE$1-1)))/100))),"")</f>
        <v>4921929.1193621503</v>
      </c>
      <c r="AF70" cm="1">
        <f t="array" ref="AF70">IFERROR(IF($A70="","",IF(SUMIFS(RAW_매출A!$J$2:$J$7000,RAW_매출A!$B$2:$B$7000,$A70,RAW_매출A!$A$2:$A$7000,EDATE($E70,AF$1-1))=0,"",SUMIFS(RAW_매출A!$J$2:$J$7000,RAW_매출A!$B$2:$B$7000,$A70,RAW_매출A!$A$2:$A$7000,EDATE($E70,AF$1-1))/(INDEX(요약_월별시즈널리티!$F$7:$F$18,MONTH(EDATE($E70,AF$1-1)))/100))),"")</f>
        <v>5154722.2627531625</v>
      </c>
      <c r="AG70" cm="1">
        <f t="array" ref="AG70">IFERROR(IF($A70="","",IF(SUMIFS(RAW_매출A!$J$2:$J$7000,RAW_매출A!$B$2:$B$7000,$A70,RAW_매출A!$A$2:$A$7000,EDATE($E70,AG$1-1))=0,"",SUMIFS(RAW_매출A!$J$2:$J$7000,RAW_매출A!$B$2:$B$7000,$A70,RAW_매출A!$A$2:$A$7000,EDATE($E70,AG$1-1))/(INDEX(요약_월별시즈널리티!$F$7:$F$18,MONTH(EDATE($E70,AG$1-1)))/100))),"")</f>
        <v>4889617.6547435522</v>
      </c>
      <c r="AH70" cm="1">
        <f t="array" ref="AH70">IFERROR(IF($A70="","",IF(SUMIFS(RAW_매출A!$J$2:$J$7000,RAW_매출A!$B$2:$B$7000,$A70,RAW_매출A!$A$2:$A$7000,EDATE($E70,AH$1-1))=0,"",SUMIFS(RAW_매출A!$J$2:$J$7000,RAW_매출A!$B$2:$B$7000,$A70,RAW_매출A!$A$2:$A$7000,EDATE($E70,AH$1-1))/(INDEX(요약_월별시즈널리티!$F$7:$F$18,MONTH(EDATE($E70,AH$1-1)))/100))),"")</f>
        <v>5276222.6506350869</v>
      </c>
      <c r="AI70" cm="1">
        <f t="array" ref="AI70">IFERROR(IF($A70="","",IF(SUMIFS(RAW_매출A!$J$2:$J$7000,RAW_매출A!$B$2:$B$7000,$A70,RAW_매출A!$A$2:$A$7000,EDATE($E70,AI$1-1))=0,"",SUMIFS(RAW_매출A!$J$2:$J$7000,RAW_매출A!$B$2:$B$7000,$A70,RAW_매출A!$A$2:$A$7000,EDATE($E70,AI$1-1))/(INDEX(요약_월별시즈널리티!$F$7:$F$18,MONTH(EDATE($E70,AI$1-1)))/100))),"")</f>
        <v>5512243.202542793</v>
      </c>
      <c r="AJ70" cm="1">
        <f t="array" ref="AJ70">IFERROR(IF($A70="","",IF(SUMIFS(RAW_매출A!$J$2:$J$7000,RAW_매출A!$B$2:$B$7000,$A70,RAW_매출A!$A$2:$A$7000,EDATE($E70,AJ$1-1))=0,"",SUMIFS(RAW_매출A!$J$2:$J$7000,RAW_매출A!$B$2:$B$7000,$A70,RAW_매출A!$A$2:$A$7000,EDATE($E70,AJ$1-1))/(INDEX(요약_월별시즈널리티!$F$7:$F$18,MONTH(EDATE($E70,AJ$1-1)))/100))),"")</f>
        <v>5105034.706118755</v>
      </c>
      <c r="AK70" cm="1">
        <f t="array" ref="AK70">IFERROR(IF($A70="","",IF(SUMIFS(RAW_매출A!$J$2:$J$7000,RAW_매출A!$B$2:$B$7000,$A70,RAW_매출A!$A$2:$A$7000,EDATE($E70,AK$1-1))=0,"",SUMIFS(RAW_매출A!$J$2:$J$7000,RAW_매출A!$B$2:$B$7000,$A70,RAW_매출A!$A$2:$A$7000,EDATE($E70,AK$1-1))/(INDEX(요약_월별시즈널리티!$F$7:$F$18,MONTH(EDATE($E70,AK$1-1)))/100))),"")</f>
        <v>5534987.8781579407</v>
      </c>
      <c r="AL70" cm="1">
        <f t="array" ref="AL70">IFERROR(IF($A70="","",IF(SUMIFS(RAW_매출A!$J$2:$J$7000,RAW_매출A!$B$2:$B$7000,$A70,RAW_매출A!$A$2:$A$7000,EDATE($E70,AL$1-1))=0,"",SUMIFS(RAW_매출A!$J$2:$J$7000,RAW_매출A!$B$2:$B$7000,$A70,RAW_매출A!$A$2:$A$7000,EDATE($E70,AL$1-1))/(INDEX(요약_월별시즈널리티!$F$7:$F$18,MONTH(EDATE($E70,AL$1-1)))/100))),"")</f>
        <v>4782684.9428669913</v>
      </c>
      <c r="AM70" cm="1">
        <f t="array" ref="AM70">IFERROR(IF($A70="","",IF(SUMIFS(RAW_매출A!$J$2:$J$7000,RAW_매출A!$B$2:$B$7000,$A70,RAW_매출A!$A$2:$A$7000,EDATE($E70,AM$1-1))=0,"",SUMIFS(RAW_매출A!$J$2:$J$7000,RAW_매출A!$B$2:$B$7000,$A70,RAW_매출A!$A$2:$A$7000,EDATE($E70,AM$1-1))/(INDEX(요약_월별시즈널리티!$F$7:$F$18,MONTH(EDATE($E70,AM$1-1)))/100))),"")</f>
        <v>4912224.3217402613</v>
      </c>
      <c r="AN70" cm="1">
        <f t="array" ref="AN70">IFERROR(IF($A70="","",IF(SUMIFS(RAW_매출A!$J$2:$J$7000,RAW_매출A!$B$2:$B$7000,$A70,RAW_매출A!$A$2:$A$7000,EDATE($E70,AN$1-1))=0,"",SUMIFS(RAW_매출A!$J$2:$J$7000,RAW_매출A!$B$2:$B$7000,$A70,RAW_매출A!$A$2:$A$7000,EDATE($E70,AN$1-1))/(INDEX(요약_월별시즈널리티!$F$7:$F$18,MONTH(EDATE($E70,AN$1-1)))/100))),"")</f>
        <v>5007961.1235129237</v>
      </c>
      <c r="AO70" cm="1">
        <f t="array" ref="AO70">IFERROR(IF($A70="","",IF(SUMIFS(RAW_매출A!$J$2:$J$7000,RAW_매출A!$B$2:$B$7000,$A70,RAW_매출A!$A$2:$A$7000,EDATE($E70,AO$1-1))=0,"",SUMIFS(RAW_매출A!$J$2:$J$7000,RAW_매출A!$B$2:$B$7000,$A70,RAW_매출A!$A$2:$A$7000,EDATE($E70,AO$1-1))/(INDEX(요약_월별시즈널리티!$F$7:$F$18,MONTH(EDATE($E70,AO$1-1)))/100))),"")</f>
        <v>5175572.1219460359</v>
      </c>
      <c r="AP70" cm="1">
        <f t="array" ref="AP70">IFERROR(IF($A70="","",IF(SUMIFS(RAW_매출A!$J$2:$J$7000,RAW_매출A!$B$2:$B$7000,$A70,RAW_매출A!$A$2:$A$7000,EDATE($E70,AP$1-1))=0,"",SUMIFS(RAW_매출A!$J$2:$J$7000,RAW_매출A!$B$2:$B$7000,$A70,RAW_매출A!$A$2:$A$7000,EDATE($E70,AP$1-1))/(INDEX(요약_월별시즈널리티!$F$7:$F$18,MONTH(EDATE($E70,AP$1-1)))/100))),"")</f>
        <v>4576779.2527036797</v>
      </c>
      <c r="AQ70" cm="1">
        <f t="array" ref="AQ70">IFERROR(IF($A70="","",IF(SUMIFS(RAW_매출A!$J$2:$J$7000,RAW_매출A!$B$2:$B$7000,$A70,RAW_매출A!$A$2:$A$7000,EDATE($E70,AQ$1-1))=0,"",SUMIFS(RAW_매출A!$J$2:$J$7000,RAW_매출A!$B$2:$B$7000,$A70,RAW_매출A!$A$2:$A$7000,EDATE($E70,AQ$1-1))/(INDEX(요약_월별시즈널리티!$F$7:$F$18,MONTH(EDATE($E70,AQ$1-1)))/100))),"")</f>
        <v>5799586.9508556724</v>
      </c>
      <c r="AR70" cm="1">
        <f t="array" ref="AR70">IFERROR(IF($A70="","",IF(SUMIFS(RAW_매출A!$J$2:$J$7000,RAW_매출A!$B$2:$B$7000,$A70,RAW_매출A!$A$2:$A$7000,EDATE($E70,AR$1-1))=0,"",SUMIFS(RAW_매출A!$J$2:$J$7000,RAW_매출A!$B$2:$B$7000,$A70,RAW_매출A!$A$2:$A$7000,EDATE($E70,AR$1-1))/(INDEX(요약_월별시즈널리티!$F$7:$F$18,MONTH(EDATE($E70,AR$1-1)))/100))),"")</f>
        <v>6921430.386565092</v>
      </c>
      <c r="AS70" cm="1">
        <f t="array" ref="AS70">IFERROR(IF($A70="","",IF(SUMIFS(RAW_매출A!$J$2:$J$7000,RAW_매출A!$B$2:$B$7000,$A70,RAW_매출A!$A$2:$A$7000,EDATE($E70,AS$1-1))=0,"",SUMIFS(RAW_매출A!$J$2:$J$7000,RAW_매출A!$B$2:$B$7000,$A70,RAW_매출A!$A$2:$A$7000,EDATE($E70,AS$1-1))/(INDEX(요약_월별시즈널리티!$F$7:$F$18,MONTH(EDATE($E70,AS$1-1)))/100))),"")</f>
        <v>6386655.6032576337</v>
      </c>
      <c r="AT70" cm="1">
        <f t="array" ref="AT70">IFERROR(IF($A70="","",IF(SUMIFS(RAW_매출A!$J$2:$J$7000,RAW_매출A!$B$2:$B$7000,$A70,RAW_매출A!$A$2:$A$7000,EDATE($E70,AT$1-1))=0,"",SUMIFS(RAW_매출A!$J$2:$J$7000,RAW_매출A!$B$2:$B$7000,$A70,RAW_매출A!$A$2:$A$7000,EDATE($E70,AT$1-1))/(INDEX(요약_월별시즈널리티!$F$7:$F$18,MONTH(EDATE($E70,AT$1-1)))/100))),"")</f>
        <v>6412223.285970157</v>
      </c>
      <c r="AU70" cm="1">
        <f t="array" ref="AU70">IFERROR(IF($A70="","",IF(SUMIFS(RAW_매출A!$J$2:$J$7000,RAW_매출A!$B$2:$B$7000,$A70,RAW_매출A!$A$2:$A$7000,EDATE($E70,AU$1-1))=0,"",SUMIFS(RAW_매출A!$J$2:$J$7000,RAW_매출A!$B$2:$B$7000,$A70,RAW_매출A!$A$2:$A$7000,EDATE($E70,AU$1-1))/(INDEX(요약_월별시즈널리티!$F$7:$F$18,MONTH(EDATE($E70,AU$1-1)))/100))),"")</f>
        <v>5921424.9105004128</v>
      </c>
      <c r="AV70" cm="1">
        <f t="array" ref="AV70">IFERROR(IF($A70="","",IF(SUMIFS(RAW_매출A!$J$2:$J$7000,RAW_매출A!$B$2:$B$7000,$A70,RAW_매출A!$A$2:$A$7000,EDATE($E70,AV$1-1))=0,"",SUMIFS(RAW_매출A!$J$2:$J$7000,RAW_매출A!$B$2:$B$7000,$A70,RAW_매출A!$A$2:$A$7000,EDATE($E70,AV$1-1))/(INDEX(요약_월별시즈널리티!$F$7:$F$18,MONTH(EDATE($E70,AV$1-1)))/100))),"")</f>
        <v>5918439.5726606417</v>
      </c>
      <c r="AW70" cm="1">
        <f t="array" ref="AW70">IFERROR(IF($A70="","",IF(SUMIFS(RAW_매출A!$J$2:$J$7000,RAW_매출A!$B$2:$B$7000,$A70,RAW_매출A!$A$2:$A$7000,EDATE($E70,AW$1-1))=0,"",SUMIFS(RAW_매출A!$J$2:$J$7000,RAW_매출A!$B$2:$B$7000,$A70,RAW_매출A!$A$2:$A$7000,EDATE($E70,AW$1-1))/(INDEX(요약_월별시즈널리티!$F$7:$F$18,MONTH(EDATE($E70,AW$1-1)))/100))),"")</f>
        <v>5422665.6999417432</v>
      </c>
      <c r="AX70" t="str" cm="1">
        <f t="array" ref="AX70">IFERROR(IF($A70="","",IF(SUMIFS(RAW_매출A!$J$2:$J$7000,RAW_매출A!$B$2:$B$7000,$A70,RAW_매출A!$A$2:$A$7000,EDATE($E70,AX$1-1))=0,"",SUMIFS(RAW_매출A!$J$2:$J$7000,RAW_매출A!$B$2:$B$7000,$A70,RAW_매출A!$A$2:$A$7000,EDATE($E70,AX$1-1))/(INDEX(요약_월별시즈널리티!$F$7:$F$18,MONTH(EDATE($E70,AX$1-1)))/100))),"")</f>
        <v/>
      </c>
      <c r="AY70" t="str" cm="1">
        <f t="array" ref="AY70">IFERROR(IF($A70="","",IF(SUMIFS(RAW_매출A!$J$2:$J$7000,RAW_매출A!$B$2:$B$7000,$A70,RAW_매출A!$A$2:$A$7000,EDATE($E70,AY$1-1))=0,"",SUMIFS(RAW_매출A!$J$2:$J$7000,RAW_매출A!$B$2:$B$7000,$A70,RAW_매출A!$A$2:$A$7000,EDATE($E70,AY$1-1))/(INDEX(요약_월별시즈널리티!$F$7:$F$18,MONTH(EDATE($E70,AY$1-1)))/100))),"")</f>
        <v/>
      </c>
      <c r="AZ70" t="str" cm="1">
        <f t="array" ref="AZ70">IFERROR(IF($A70="","",IF(SUMIFS(RAW_매출A!$J$2:$J$7000,RAW_매출A!$B$2:$B$7000,$A70,RAW_매출A!$A$2:$A$7000,EDATE($E70,AZ$1-1))=0,"",SUMIFS(RAW_매출A!$J$2:$J$7000,RAW_매출A!$B$2:$B$7000,$A70,RAW_매출A!$A$2:$A$7000,EDATE($E70,AZ$1-1))/(INDEX(요약_월별시즈널리티!$F$7:$F$18,MONTH(EDATE($E70,AZ$1-1)))/100))),"")</f>
        <v/>
      </c>
      <c r="BA70" t="str" cm="1">
        <f t="array" ref="BA70">IFERROR(IF($A70="","",IF(SUMIFS(RAW_매출A!$J$2:$J$7000,RAW_매출A!$B$2:$B$7000,$A70,RAW_매출A!$A$2:$A$7000,EDATE($E70,BA$1-1))=0,"",SUMIFS(RAW_매출A!$J$2:$J$7000,RAW_매출A!$B$2:$B$7000,$A70,RAW_매출A!$A$2:$A$7000,EDATE($E70,BA$1-1))/(INDEX(요약_월별시즈널리티!$F$7:$F$18,MONTH(EDATE($E70,BA$1-1)))/100))),"")</f>
        <v/>
      </c>
      <c r="BB70" t="str" cm="1">
        <f t="array" ref="BB70">IFERROR(IF($A70="","",IF(SUMIFS(RAW_매출A!$J$2:$J$7000,RAW_매출A!$B$2:$B$7000,$A70,RAW_매출A!$A$2:$A$7000,EDATE($E70,BB$1-1))=0,"",SUMIFS(RAW_매출A!$J$2:$J$7000,RAW_매출A!$B$2:$B$7000,$A70,RAW_매출A!$A$2:$A$7000,EDATE($E70,BB$1-1))/(INDEX(요약_월별시즈널리티!$F$7:$F$18,MONTH(EDATE($E70,BB$1-1)))/100))),"")</f>
        <v/>
      </c>
      <c r="BC70" t="str" cm="1">
        <f t="array" ref="BC70">IFERROR(IF($A70="","",IF(SUMIFS(RAW_매출A!$J$2:$J$7000,RAW_매출A!$B$2:$B$7000,$A70,RAW_매출A!$A$2:$A$7000,EDATE($E70,BC$1-1))=0,"",SUMIFS(RAW_매출A!$J$2:$J$7000,RAW_매출A!$B$2:$B$7000,$A70,RAW_매출A!$A$2:$A$7000,EDATE($E70,BC$1-1))/(INDEX(요약_월별시즈널리티!$F$7:$F$18,MONTH(EDATE($E70,BC$1-1)))/100))),"")</f>
        <v/>
      </c>
      <c r="BD70" t="str" cm="1">
        <f t="array" ref="BD70">IFERROR(IF($A70="","",IF(SUMIFS(RAW_매출A!$J$2:$J$7000,RAW_매출A!$B$2:$B$7000,$A70,RAW_매출A!$A$2:$A$7000,EDATE($E70,BD$1-1))=0,"",SUMIFS(RAW_매출A!$J$2:$J$7000,RAW_매출A!$B$2:$B$7000,$A70,RAW_매출A!$A$2:$A$7000,EDATE($E70,BD$1-1))/(INDEX(요약_월별시즈널리티!$F$7:$F$18,MONTH(EDATE($E70,BD$1-1)))/100))),"")</f>
        <v/>
      </c>
      <c r="BE70" t="str" cm="1">
        <f t="array" ref="BE70">IFERROR(IF($A70="","",IF(SUMIFS(RAW_매출A!$J$2:$J$7000,RAW_매출A!$B$2:$B$7000,$A70,RAW_매출A!$A$2:$A$7000,EDATE($E70,BE$1-1))=0,"",SUMIFS(RAW_매출A!$J$2:$J$7000,RAW_매출A!$B$2:$B$7000,$A70,RAW_매출A!$A$2:$A$7000,EDATE($E70,BE$1-1))/(INDEX(요약_월별시즈널리티!$F$7:$F$18,MONTH(EDATE($E70,BE$1-1)))/100))),"")</f>
        <v/>
      </c>
      <c r="BF70" t="str" cm="1">
        <f t="array" ref="BF70">IFERROR(IF($A70="","",IF(SUMIFS(RAW_매출A!$J$2:$J$7000,RAW_매출A!$B$2:$B$7000,$A70,RAW_매출A!$A$2:$A$7000,EDATE($E70,BF$1-1))=0,"",SUMIFS(RAW_매출A!$J$2:$J$7000,RAW_매출A!$B$2:$B$7000,$A70,RAW_매출A!$A$2:$A$7000,EDATE($E70,BF$1-1))/(INDEX(요약_월별시즈널리티!$F$7:$F$18,MONTH(EDATE($E70,BF$1-1)))/100))),"")</f>
        <v/>
      </c>
      <c r="BG70" t="str" cm="1">
        <f t="array" ref="BG70">IFERROR(IF($A70="","",IF(SUMIFS(RAW_매출A!$J$2:$J$7000,RAW_매출A!$B$2:$B$7000,$A70,RAW_매출A!$A$2:$A$7000,EDATE($E70,BG$1-1))=0,"",SUMIFS(RAW_매출A!$J$2:$J$7000,RAW_매출A!$B$2:$B$7000,$A70,RAW_매출A!$A$2:$A$7000,EDATE($E70,BG$1-1))/(INDEX(요약_월별시즈널리티!$F$7:$F$18,MONTH(EDATE($E70,BG$1-1)))/100))),"")</f>
        <v/>
      </c>
      <c r="BH70" t="str" cm="1">
        <f t="array" ref="BH70">IFERROR(IF($A70="","",IF(SUMIFS(RAW_매출A!$J$2:$J$7000,RAW_매출A!$B$2:$B$7000,$A70,RAW_매출A!$A$2:$A$7000,EDATE($E70,BH$1-1))=0,"",SUMIFS(RAW_매출A!$J$2:$J$7000,RAW_매출A!$B$2:$B$7000,$A70,RAW_매출A!$A$2:$A$7000,EDATE($E70,BH$1-1))/(INDEX(요약_월별시즈널리티!$F$7:$F$18,MONTH(EDATE($E70,BH$1-1)))/100))),"")</f>
        <v/>
      </c>
      <c r="BI70" t="str" cm="1">
        <f t="array" ref="BI70">IFERROR(IF($A70="","",IF(SUMIFS(RAW_매출A!$J$2:$J$7000,RAW_매출A!$B$2:$B$7000,$A70,RAW_매출A!$A$2:$A$7000,EDATE($E70,BI$1-1))=0,"",SUMIFS(RAW_매출A!$J$2:$J$7000,RAW_매출A!$B$2:$B$7000,$A70,RAW_매출A!$A$2:$A$7000,EDATE($E70,BI$1-1))/(INDEX(요약_월별시즈널리티!$F$7:$F$18,MONTH(EDATE($E70,BI$1-1)))/100))),"")</f>
        <v/>
      </c>
      <c r="BJ70" t="str" cm="1">
        <f t="array" ref="BJ70">IFERROR(IF($A70="","",IF(SUMIFS(RAW_매출A!$J$2:$J$7000,RAW_매출A!$B$2:$B$7000,$A70,RAW_매출A!$A$2:$A$7000,EDATE($E70,BJ$1-1))=0,"",SUMIFS(RAW_매출A!$J$2:$J$7000,RAW_매출A!$B$2:$B$7000,$A70,RAW_매출A!$A$2:$A$7000,EDATE($E70,BJ$1-1))/(INDEX(요약_월별시즈널리티!$F$7:$F$18,MONTH(EDATE($E70,BJ$1-1)))/100))),"")</f>
        <v/>
      </c>
      <c r="BK70" t="str" cm="1">
        <f t="array" ref="BK70">IFERROR(IF($A70="","",IF(SUMIFS(RAW_매출A!$J$2:$J$7000,RAW_매출A!$B$2:$B$7000,$A70,RAW_매출A!$A$2:$A$7000,EDATE($E70,BK$1-1))=0,"",SUMIFS(RAW_매출A!$J$2:$J$7000,RAW_매출A!$B$2:$B$7000,$A70,RAW_매출A!$A$2:$A$7000,EDATE($E70,BK$1-1))/(INDEX(요약_월별시즈널리티!$F$7:$F$18,MONTH(EDATE($E70,BK$1-1)))/100))),"")</f>
        <v/>
      </c>
      <c r="BL70" t="str" cm="1">
        <f t="array" ref="BL70">IFERROR(IF($A70="","",IF(SUMIFS(RAW_매출A!$J$2:$J$7000,RAW_매출A!$B$2:$B$7000,$A70,RAW_매출A!$A$2:$A$7000,EDATE($E70,BL$1-1))=0,"",SUMIFS(RAW_매출A!$J$2:$J$7000,RAW_매출A!$B$2:$B$7000,$A70,RAW_매출A!$A$2:$A$7000,EDATE($E70,BL$1-1))/(INDEX(요약_월별시즈널리티!$F$7:$F$18,MONTH(EDATE($E70,BL$1-1)))/100))),"")</f>
        <v/>
      </c>
      <c r="BM70" t="str" cm="1">
        <f t="array" ref="BM70">IFERROR(IF($A70="","",IF(SUMIFS(RAW_매출A!$J$2:$J$7000,RAW_매출A!$B$2:$B$7000,$A70,RAW_매출A!$A$2:$A$7000,EDATE($E70,BM$1-1))=0,"",SUMIFS(RAW_매출A!$J$2:$J$7000,RAW_매출A!$B$2:$B$7000,$A70,RAW_매출A!$A$2:$A$7000,EDATE($E70,BM$1-1))/(INDEX(요약_월별시즈널리티!$F$7:$F$18,MONTH(EDATE($E70,BM$1-1)))/100))),"")</f>
        <v/>
      </c>
      <c r="BN70" t="str" cm="1">
        <f t="array" ref="BN70">IFERROR(IF($A70="","",IF(SUMIFS(RAW_매출A!$J$2:$J$7000,RAW_매출A!$B$2:$B$7000,$A70,RAW_매출A!$A$2:$A$7000,EDATE($E70,BN$1-1))=0,"",SUMIFS(RAW_매출A!$J$2:$J$7000,RAW_매출A!$B$2:$B$7000,$A70,RAW_매출A!$A$2:$A$7000,EDATE($E70,BN$1-1))/(INDEX(요약_월별시즈널리티!$F$7:$F$18,MONTH(EDATE($E70,BN$1-1)))/100))),"")</f>
        <v/>
      </c>
    </row>
    <row r="71" spans="1:66" x14ac:dyDescent="0.3">
      <c r="A71" t="str">
        <f>세팅!A72</f>
        <v>(1060) #숭실대중문점</v>
      </c>
      <c r="B71" t="str">
        <f>세팅!B72</f>
        <v>150-1</v>
      </c>
      <c r="C71">
        <f t="shared" si="3"/>
        <v>1</v>
      </c>
      <c r="D71" t="str">
        <f t="shared" si="4"/>
        <v>1</v>
      </c>
      <c r="E71" s="1">
        <f>세팅!D72</f>
        <v>44896</v>
      </c>
      <c r="F71">
        <f t="shared" si="5"/>
        <v>3069967.935920333</v>
      </c>
      <c r="G71" cm="1">
        <f t="array" ref="G71">IFERROR(IF($A71="","",IF(SUMIFS(RAW_매출A!$J$2:$J$7000,RAW_매출A!$B$2:$B$7000,$A71,RAW_매출A!$A$2:$A$7000,EDATE($E71,G$1-1))=0,"",SUMIFS(RAW_매출A!$J$2:$J$7000,RAW_매출A!$B$2:$B$7000,$A71,RAW_매출A!$A$2:$A$7000,EDATE($E71,G$1-1))/(INDEX(요약_월별시즈널리티!$F$7:$F$18,MONTH(EDATE($E71,G$1-1)))/100))),"")</f>
        <v>2075488.0270528914</v>
      </c>
      <c r="H71" cm="1">
        <f t="array" ref="H71">IFERROR(IF($A71="","",IF(SUMIFS(RAW_매출A!$J$2:$J$7000,RAW_매출A!$B$2:$B$7000,$A71,RAW_매출A!$A$2:$A$7000,EDATE($E71,H$1-1))=0,"",SUMIFS(RAW_매출A!$J$2:$J$7000,RAW_매출A!$B$2:$B$7000,$A71,RAW_매출A!$A$2:$A$7000,EDATE($E71,H$1-1))/(INDEX(요약_월별시즈널리티!$F$7:$F$18,MONTH(EDATE($E71,H$1-1)))/100))),"")</f>
        <v>2967187.3045944478</v>
      </c>
      <c r="I71" cm="1">
        <f t="array" ref="I71">IFERROR(IF($A71="","",IF(SUMIFS(RAW_매출A!$J$2:$J$7000,RAW_매출A!$B$2:$B$7000,$A71,RAW_매출A!$A$2:$A$7000,EDATE($E71,I$1-1))=0,"",SUMIFS(RAW_매출A!$J$2:$J$7000,RAW_매출A!$B$2:$B$7000,$A71,RAW_매출A!$A$2:$A$7000,EDATE($E71,I$1-1))/(INDEX(요약_월별시즈널리티!$F$7:$F$18,MONTH(EDATE($E71,I$1-1)))/100))),"")</f>
        <v>2842879.5963207446</v>
      </c>
      <c r="J71" s="28" cm="1">
        <f t="array" ref="J71">IFERROR(IF($A71="","",IF(SUMIFS(RAW_매출A!$J$2:$J$7000,RAW_매출A!$B$2:$B$7000,$A71,RAW_매출A!$A$2:$A$7000,EDATE($E71,J$1-1))=0,"",SUMIFS(RAW_매출A!$J$2:$J$7000,RAW_매출A!$B$2:$B$7000,$A71,RAW_매출A!$A$2:$A$7000,EDATE($E71,J$1-1))/(INDEX(요약_월별시즈널리티!$F$7:$F$18,MONTH(EDATE($E71,J$1-1)))/100))),"")</f>
        <v>2781676.9341595438</v>
      </c>
      <c r="K71" s="28" cm="1">
        <f t="array" ref="K71">IFERROR(IF($A71="","",IF(SUMIFS(RAW_매출A!$J$2:$J$7000,RAW_매출A!$B$2:$B$7000,$A71,RAW_매출A!$A$2:$A$7000,EDATE($E71,K$1-1))=0,"",SUMIFS(RAW_매출A!$J$2:$J$7000,RAW_매출A!$B$2:$B$7000,$A71,RAW_매출A!$A$2:$A$7000,EDATE($E71,K$1-1))/(INDEX(요약_월별시즈널리티!$F$7:$F$18,MONTH(EDATE($E71,K$1-1)))/100))),"")</f>
        <v>2854095.7809271053</v>
      </c>
      <c r="L71" s="28" cm="1">
        <f t="array" ref="L71">IFERROR(IF($A71="","",IF(SUMIFS(RAW_매출A!$J$2:$J$7000,RAW_매출A!$B$2:$B$7000,$A71,RAW_매출A!$A$2:$A$7000,EDATE($E71,L$1-1))=0,"",SUMIFS(RAW_매출A!$J$2:$J$7000,RAW_매출A!$B$2:$B$7000,$A71,RAW_매출A!$A$2:$A$7000,EDATE($E71,L$1-1))/(INDEX(요약_월별시즈널리티!$F$7:$F$18,MONTH(EDATE($E71,L$1-1)))/100))),"")</f>
        <v>3050481.788951687</v>
      </c>
      <c r="M71" s="28" cm="1">
        <f t="array" ref="M71">IFERROR(IF($A71="","",IF(SUMIFS(RAW_매출A!$J$2:$J$7000,RAW_매출A!$B$2:$B$7000,$A71,RAW_매출A!$A$2:$A$7000,EDATE($E71,M$1-1))=0,"",SUMIFS(RAW_매출A!$J$2:$J$7000,RAW_매출A!$B$2:$B$7000,$A71,RAW_매출A!$A$2:$A$7000,EDATE($E71,M$1-1))/(INDEX(요약_월별시즈널리티!$F$7:$F$18,MONTH(EDATE($E71,M$1-1)))/100))),"")</f>
        <v>3232485.3800200662</v>
      </c>
      <c r="N71" s="28" cm="1">
        <f t="array" ref="N71">IFERROR(IF($A71="","",IF(SUMIFS(RAW_매출A!$J$2:$J$7000,RAW_매출A!$B$2:$B$7000,$A71,RAW_매출A!$A$2:$A$7000,EDATE($E71,N$1-1))=0,"",SUMIFS(RAW_매출A!$J$2:$J$7000,RAW_매출A!$B$2:$B$7000,$A71,RAW_매출A!$A$2:$A$7000,EDATE($E71,N$1-1))/(INDEX(요약_월별시즈널리티!$F$7:$F$18,MONTH(EDATE($E71,N$1-1)))/100))),"")</f>
        <v>3287394.3463719585</v>
      </c>
      <c r="O71" s="28" cm="1">
        <f t="array" ref="O71">IFERROR(IF($A71="","",IF(SUMIFS(RAW_매출A!$J$2:$J$7000,RAW_매출A!$B$2:$B$7000,$A71,RAW_매출A!$A$2:$A$7000,EDATE($E71,O$1-1))=0,"",SUMIFS(RAW_매출A!$J$2:$J$7000,RAW_매출A!$B$2:$B$7000,$A71,RAW_매출A!$A$2:$A$7000,EDATE($E71,O$1-1))/(INDEX(요약_월별시즈널리티!$F$7:$F$18,MONTH(EDATE($E71,O$1-1)))/100))),"")</f>
        <v>3213673.3850916396</v>
      </c>
      <c r="P71" cm="1">
        <f t="array" ref="P71">IFERROR(IF($A71="","",IF(SUMIFS(RAW_매출A!$J$2:$J$7000,RAW_매출A!$B$2:$B$7000,$A71,RAW_매출A!$A$2:$A$7000,EDATE($E71,P$1-1))=0,"",SUMIFS(RAW_매출A!$J$2:$J$7000,RAW_매출A!$B$2:$B$7000,$A71,RAW_매출A!$A$2:$A$7000,EDATE($E71,P$1-1))/(INDEX(요약_월별시즈널리티!$F$7:$F$18,MONTH(EDATE($E71,P$1-1)))/100))),"")</f>
        <v>2764483.6300811544</v>
      </c>
      <c r="Q71" cm="1">
        <f t="array" ref="Q71">IFERROR(IF($A71="","",IF(SUMIFS(RAW_매출A!$J$2:$J$7000,RAW_매출A!$B$2:$B$7000,$A71,RAW_매출A!$A$2:$A$7000,EDATE($E71,Q$1-1))=0,"",SUMIFS(RAW_매출A!$J$2:$J$7000,RAW_매출A!$B$2:$B$7000,$A71,RAW_매출A!$A$2:$A$7000,EDATE($E71,Q$1-1))/(INDEX(요약_월별시즈널리티!$F$7:$F$18,MONTH(EDATE($E71,Q$1-1)))/100))),"")</f>
        <v>2759299.3173893769</v>
      </c>
      <c r="R71" cm="1">
        <f t="array" ref="R71">IFERROR(IF($A71="","",IF(SUMIFS(RAW_매출A!$J$2:$J$7000,RAW_매출A!$B$2:$B$7000,$A71,RAW_매출A!$A$2:$A$7000,EDATE($E71,R$1-1))=0,"",SUMIFS(RAW_매출A!$J$2:$J$7000,RAW_매출A!$B$2:$B$7000,$A71,RAW_매출A!$A$2:$A$7000,EDATE($E71,R$1-1))/(INDEX(요약_월별시즈널리티!$F$7:$F$18,MONTH(EDATE($E71,R$1-1)))/100))),"")</f>
        <v>3001368.2704823627</v>
      </c>
      <c r="S71" cm="1">
        <f t="array" ref="S71">IFERROR(IF($A71="","",IF(SUMIFS(RAW_매출A!$J$2:$J$7000,RAW_매출A!$B$2:$B$7000,$A71,RAW_매출A!$A$2:$A$7000,EDATE($E71,S$1-1))=0,"",SUMIFS(RAW_매출A!$J$2:$J$7000,RAW_매출A!$B$2:$B$7000,$A71,RAW_매출A!$A$2:$A$7000,EDATE($E71,S$1-1))/(INDEX(요약_월별시즈널리티!$F$7:$F$18,MONTH(EDATE($E71,S$1-1)))/100))),"")</f>
        <v>3264772.9379589497</v>
      </c>
      <c r="T71" cm="1">
        <f t="array" ref="T71">IFERROR(IF($A71="","",IF(SUMIFS(RAW_매출A!$J$2:$J$7000,RAW_매출A!$B$2:$B$7000,$A71,RAW_매출A!$A$2:$A$7000,EDATE($E71,T$1-1))=0,"",SUMIFS(RAW_매출A!$J$2:$J$7000,RAW_매출A!$B$2:$B$7000,$A71,RAW_매출A!$A$2:$A$7000,EDATE($E71,T$1-1))/(INDEX(요약_월별시즈널리티!$F$7:$F$18,MONTH(EDATE($E71,T$1-1)))/100))),"")</f>
        <v>3308073.7381491908</v>
      </c>
      <c r="U71" cm="1">
        <f t="array" ref="U71">IFERROR(IF($A71="","",IF(SUMIFS(RAW_매출A!$J$2:$J$7000,RAW_매출A!$B$2:$B$7000,$A71,RAW_매출A!$A$2:$A$7000,EDATE($E71,U$1-1))=0,"",SUMIFS(RAW_매출A!$J$2:$J$7000,RAW_매출A!$B$2:$B$7000,$A71,RAW_매출A!$A$2:$A$7000,EDATE($E71,U$1-1))/(INDEX(요약_월별시즈널리티!$F$7:$F$18,MONTH(EDATE($E71,U$1-1)))/100))),"")</f>
        <v>3519015.5957962442</v>
      </c>
      <c r="V71" cm="1">
        <f t="array" ref="V71">IFERROR(IF($A71="","",IF(SUMIFS(RAW_매출A!$J$2:$J$7000,RAW_매출A!$B$2:$B$7000,$A71,RAW_매출A!$A$2:$A$7000,EDATE($E71,V$1-1))=0,"",SUMIFS(RAW_매출A!$J$2:$J$7000,RAW_매출A!$B$2:$B$7000,$A71,RAW_매출A!$A$2:$A$7000,EDATE($E71,V$1-1))/(INDEX(요약_월별시즈널리티!$F$7:$F$18,MONTH(EDATE($E71,V$1-1)))/100))),"")</f>
        <v>3459940.9496112168</v>
      </c>
      <c r="W71" cm="1">
        <f t="array" ref="W71">IFERROR(IF($A71="","",IF(SUMIFS(RAW_매출A!$J$2:$J$7000,RAW_매출A!$B$2:$B$7000,$A71,RAW_매출A!$A$2:$A$7000,EDATE($E71,W$1-1))=0,"",SUMIFS(RAW_매출A!$J$2:$J$7000,RAW_매출A!$B$2:$B$7000,$A71,RAW_매출A!$A$2:$A$7000,EDATE($E71,W$1-1))/(INDEX(요약_월별시즈널리티!$F$7:$F$18,MONTH(EDATE($E71,W$1-1)))/100))),"")</f>
        <v>3101401.698477847</v>
      </c>
      <c r="X71" cm="1">
        <f t="array" ref="X71">IFERROR(IF($A71="","",IF(SUMIFS(RAW_매출A!$J$2:$J$7000,RAW_매출A!$B$2:$B$7000,$A71,RAW_매출A!$A$2:$A$7000,EDATE($E71,X$1-1))=0,"",SUMIFS(RAW_매출A!$J$2:$J$7000,RAW_매출A!$B$2:$B$7000,$A71,RAW_매출A!$A$2:$A$7000,EDATE($E71,X$1-1))/(INDEX(요약_월별시즈널리티!$F$7:$F$18,MONTH(EDATE($E71,X$1-1)))/100))),"")</f>
        <v>3055559.2818179964</v>
      </c>
      <c r="Y71" cm="1">
        <f t="array" ref="Y71">IFERROR(IF($A71="","",IF(SUMIFS(RAW_매출A!$J$2:$J$7000,RAW_매출A!$B$2:$B$7000,$A71,RAW_매출A!$A$2:$A$7000,EDATE($E71,Y$1-1))=0,"",SUMIFS(RAW_매출A!$J$2:$J$7000,RAW_매출A!$B$2:$B$7000,$A71,RAW_매출A!$A$2:$A$7000,EDATE($E71,Y$1-1))/(INDEX(요약_월별시즈널리티!$F$7:$F$18,MONTH(EDATE($E71,Y$1-1)))/100))),"")</f>
        <v>3322041.5212483122</v>
      </c>
      <c r="Z71" cm="1">
        <f t="array" ref="Z71">IFERROR(IF($A71="","",IF(SUMIFS(RAW_매출A!$J$2:$J$7000,RAW_매출A!$B$2:$B$7000,$A71,RAW_매출A!$A$2:$A$7000,EDATE($E71,Z$1-1))=0,"",SUMIFS(RAW_매출A!$J$2:$J$7000,RAW_매출A!$B$2:$B$7000,$A71,RAW_매출A!$A$2:$A$7000,EDATE($E71,Z$1-1))/(INDEX(요약_월별시즈널리티!$F$7:$F$18,MONTH(EDATE($E71,Z$1-1)))/100))),"")</f>
        <v>3453569.5894707036</v>
      </c>
      <c r="AA71" cm="1">
        <f t="array" ref="AA71">IFERROR(IF($A71="","",IF(SUMIFS(RAW_매출A!$J$2:$J$7000,RAW_매출A!$B$2:$B$7000,$A71,RAW_매출A!$A$2:$A$7000,EDATE($E71,AA$1-1))=0,"",SUMIFS(RAW_매출A!$J$2:$J$7000,RAW_매출A!$B$2:$B$7000,$A71,RAW_매출A!$A$2:$A$7000,EDATE($E71,AA$1-1))/(INDEX(요약_월별시즈널리티!$F$7:$F$18,MONTH(EDATE($E71,AA$1-1)))/100))),"")</f>
        <v>3584342.3970788671</v>
      </c>
      <c r="AB71" cm="1">
        <f t="array" ref="AB71">IFERROR(IF($A71="","",IF(SUMIFS(RAW_매출A!$J$2:$J$7000,RAW_매출A!$B$2:$B$7000,$A71,RAW_매출A!$A$2:$A$7000,EDATE($E71,AB$1-1))=0,"",SUMIFS(RAW_매출A!$J$2:$J$7000,RAW_매출A!$B$2:$B$7000,$A71,RAW_매출A!$A$2:$A$7000,EDATE($E71,AB$1-1))/(INDEX(요약_월별시즈널리티!$F$7:$F$18,MONTH(EDATE($E71,AB$1-1)))/100))),"")</f>
        <v>3484843.4039877378</v>
      </c>
      <c r="AC71" cm="1">
        <f t="array" ref="AC71">IFERROR(IF($A71="","",IF(SUMIFS(RAW_매출A!$J$2:$J$7000,RAW_매출A!$B$2:$B$7000,$A71,RAW_매출A!$A$2:$A$7000,EDATE($E71,AC$1-1))=0,"",SUMIFS(RAW_매출A!$J$2:$J$7000,RAW_매출A!$B$2:$B$7000,$A71,RAW_매출A!$A$2:$A$7000,EDATE($E71,AC$1-1))/(INDEX(요약_월별시즈널리티!$F$7:$F$18,MONTH(EDATE($E71,AC$1-1)))/100))),"")</f>
        <v>3128737.1069213348</v>
      </c>
      <c r="AD71" cm="1">
        <f t="array" ref="AD71">IFERROR(IF($A71="","",IF(SUMIFS(RAW_매출A!$J$2:$J$7000,RAW_매출A!$B$2:$B$7000,$A71,RAW_매출A!$A$2:$A$7000,EDATE($E71,AD$1-1))=0,"",SUMIFS(RAW_매출A!$J$2:$J$7000,RAW_매출A!$B$2:$B$7000,$A71,RAW_매출A!$A$2:$A$7000,EDATE($E71,AD$1-1))/(INDEX(요약_월별시즈널리티!$F$7:$F$18,MONTH(EDATE($E71,AD$1-1)))/100))),"")</f>
        <v>3825476.6857645782</v>
      </c>
      <c r="AE71" cm="1">
        <f t="array" ref="AE71">IFERROR(IF($A71="","",IF(SUMIFS(RAW_매출A!$J$2:$J$7000,RAW_매출A!$B$2:$B$7000,$A71,RAW_매출A!$A$2:$A$7000,EDATE($E71,AE$1-1))=0,"",SUMIFS(RAW_매출A!$J$2:$J$7000,RAW_매출A!$B$2:$B$7000,$A71,RAW_매출A!$A$2:$A$7000,EDATE($E71,AE$1-1))/(INDEX(요약_월별시즈널리티!$F$7:$F$18,MONTH(EDATE($E71,AE$1-1)))/100))),"")</f>
        <v>3591826.0465191389</v>
      </c>
      <c r="AF71" cm="1">
        <f t="array" ref="AF71">IFERROR(IF($A71="","",IF(SUMIFS(RAW_매출A!$J$2:$J$7000,RAW_매출A!$B$2:$B$7000,$A71,RAW_매출A!$A$2:$A$7000,EDATE($E71,AF$1-1))=0,"",SUMIFS(RAW_매출A!$J$2:$J$7000,RAW_매출A!$B$2:$B$7000,$A71,RAW_매출A!$A$2:$A$7000,EDATE($E71,AF$1-1))/(INDEX(요약_월별시즈널리티!$F$7:$F$18,MONTH(EDATE($E71,AF$1-1)))/100))),"")</f>
        <v>3796647.2334392942</v>
      </c>
      <c r="AG71" cm="1">
        <f t="array" ref="AG71">IFERROR(IF($A71="","",IF(SUMIFS(RAW_매출A!$J$2:$J$7000,RAW_매출A!$B$2:$B$7000,$A71,RAW_매출A!$A$2:$A$7000,EDATE($E71,AG$1-1))=0,"",SUMIFS(RAW_매출A!$J$2:$J$7000,RAW_매출A!$B$2:$B$7000,$A71,RAW_매출A!$A$2:$A$7000,EDATE($E71,AG$1-1))/(INDEX(요약_월별시즈널리티!$F$7:$F$18,MONTH(EDATE($E71,AG$1-1)))/100))),"")</f>
        <v>3718629.3559502233</v>
      </c>
      <c r="AH71" cm="1">
        <f t="array" ref="AH71">IFERROR(IF($A71="","",IF(SUMIFS(RAW_매출A!$J$2:$J$7000,RAW_매출A!$B$2:$B$7000,$A71,RAW_매출A!$A$2:$A$7000,EDATE($E71,AH$1-1))=0,"",SUMIFS(RAW_매출A!$J$2:$J$7000,RAW_매출A!$B$2:$B$7000,$A71,RAW_매출A!$A$2:$A$7000,EDATE($E71,AH$1-1))/(INDEX(요약_월별시즈널리티!$F$7:$F$18,MONTH(EDATE($E71,AH$1-1)))/100))),"")</f>
        <v>3796222.3302162164</v>
      </c>
      <c r="AI71" cm="1">
        <f t="array" ref="AI71">IFERROR(IF($A71="","",IF(SUMIFS(RAW_매출A!$J$2:$J$7000,RAW_매출A!$B$2:$B$7000,$A71,RAW_매출A!$A$2:$A$7000,EDATE($E71,AI$1-1))=0,"",SUMIFS(RAW_매출A!$J$2:$J$7000,RAW_매출A!$B$2:$B$7000,$A71,RAW_매출A!$A$2:$A$7000,EDATE($E71,AI$1-1))/(INDEX(요약_월별시즈널리티!$F$7:$F$18,MONTH(EDATE($E71,AI$1-1)))/100))),"")</f>
        <v>3711298.6093284199</v>
      </c>
      <c r="AJ71" cm="1">
        <f t="array" ref="AJ71">IFERROR(IF($A71="","",IF(SUMIFS(RAW_매출A!$J$2:$J$7000,RAW_매출A!$B$2:$B$7000,$A71,RAW_매출A!$A$2:$A$7000,EDATE($E71,AJ$1-1))=0,"",SUMIFS(RAW_매출A!$J$2:$J$7000,RAW_매출A!$B$2:$B$7000,$A71,RAW_매출A!$A$2:$A$7000,EDATE($E71,AJ$1-1))/(INDEX(요약_월별시즈널리티!$F$7:$F$18,MONTH(EDATE($E71,AJ$1-1)))/100))),"")</f>
        <v>3981656.0180693357</v>
      </c>
      <c r="AK71" cm="1">
        <f t="array" ref="AK71">IFERROR(IF($A71="","",IF(SUMIFS(RAW_매출A!$J$2:$J$7000,RAW_매출A!$B$2:$B$7000,$A71,RAW_매출A!$A$2:$A$7000,EDATE($E71,AK$1-1))=0,"",SUMIFS(RAW_매출A!$J$2:$J$7000,RAW_매출A!$B$2:$B$7000,$A71,RAW_매출A!$A$2:$A$7000,EDATE($E71,AK$1-1))/(INDEX(요약_월별시즈널리티!$F$7:$F$18,MONTH(EDATE($E71,AK$1-1)))/100))),"")</f>
        <v>3700210.6912148432</v>
      </c>
      <c r="AL71" cm="1">
        <f t="array" ref="AL71">IFERROR(IF($A71="","",IF(SUMIFS(RAW_매출A!$J$2:$J$7000,RAW_매출A!$B$2:$B$7000,$A71,RAW_매출A!$A$2:$A$7000,EDATE($E71,AL$1-1))=0,"",SUMIFS(RAW_매출A!$J$2:$J$7000,RAW_매출A!$B$2:$B$7000,$A71,RAW_매출A!$A$2:$A$7000,EDATE($E71,AL$1-1))/(INDEX(요약_월별시즈널리티!$F$7:$F$18,MONTH(EDATE($E71,AL$1-1)))/100))),"")</f>
        <v>3666459.2297383402</v>
      </c>
      <c r="AM71" cm="1">
        <f t="array" ref="AM71">IFERROR(IF($A71="","",IF(SUMIFS(RAW_매출A!$J$2:$J$7000,RAW_매출A!$B$2:$B$7000,$A71,RAW_매출A!$A$2:$A$7000,EDATE($E71,AM$1-1))=0,"",SUMIFS(RAW_매출A!$J$2:$J$7000,RAW_매출A!$B$2:$B$7000,$A71,RAW_매출A!$A$2:$A$7000,EDATE($E71,AM$1-1))/(INDEX(요약_월별시즈널리티!$F$7:$F$18,MONTH(EDATE($E71,AM$1-1)))/100))),"")</f>
        <v>3714186.796519204</v>
      </c>
      <c r="AN71" cm="1">
        <f t="array" ref="AN71">IFERROR(IF($A71="","",IF(SUMIFS(RAW_매출A!$J$2:$J$7000,RAW_매출A!$B$2:$B$7000,$A71,RAW_매출A!$A$2:$A$7000,EDATE($E71,AN$1-1))=0,"",SUMIFS(RAW_매출A!$J$2:$J$7000,RAW_매출A!$B$2:$B$7000,$A71,RAW_매출A!$A$2:$A$7000,EDATE($E71,AN$1-1))/(INDEX(요약_월별시즈널리티!$F$7:$F$18,MONTH(EDATE($E71,AN$1-1)))/100))),"")</f>
        <v>3614483.1941479798</v>
      </c>
      <c r="AO71" cm="1">
        <f t="array" ref="AO71">IFERROR(IF($A71="","",IF(SUMIFS(RAW_매출A!$J$2:$J$7000,RAW_매출A!$B$2:$B$7000,$A71,RAW_매출A!$A$2:$A$7000,EDATE($E71,AO$1-1))=0,"",SUMIFS(RAW_매출A!$J$2:$J$7000,RAW_매출A!$B$2:$B$7000,$A71,RAW_매출A!$A$2:$A$7000,EDATE($E71,AO$1-1))/(INDEX(요약_월별시즈널리티!$F$7:$F$18,MONTH(EDATE($E71,AO$1-1)))/100))),"")</f>
        <v>3772192.9735736479</v>
      </c>
      <c r="AP71" cm="1">
        <f t="array" ref="AP71">IFERROR(IF($A71="","",IF(SUMIFS(RAW_매출A!$J$2:$J$7000,RAW_매출A!$B$2:$B$7000,$A71,RAW_매출A!$A$2:$A$7000,EDATE($E71,AP$1-1))=0,"",SUMIFS(RAW_매출A!$J$2:$J$7000,RAW_매출A!$B$2:$B$7000,$A71,RAW_매출A!$A$2:$A$7000,EDATE($E71,AP$1-1))/(INDEX(요약_월별시즈널리티!$F$7:$F$18,MONTH(EDATE($E71,AP$1-1)))/100))),"")</f>
        <v>3774906.3966449876</v>
      </c>
      <c r="AQ71" cm="1">
        <f t="array" ref="AQ71">IFERROR(IF($A71="","",IF(SUMIFS(RAW_매출A!$J$2:$J$7000,RAW_매출A!$B$2:$B$7000,$A71,RAW_매출A!$A$2:$A$7000,EDATE($E71,AQ$1-1))=0,"",SUMIFS(RAW_매출A!$J$2:$J$7000,RAW_매출A!$B$2:$B$7000,$A71,RAW_매출A!$A$2:$A$7000,EDATE($E71,AQ$1-1))/(INDEX(요약_월별시즈널리티!$F$7:$F$18,MONTH(EDATE($E71,AQ$1-1)))/100))),"")</f>
        <v>3835652.1471308856</v>
      </c>
      <c r="AR71" cm="1">
        <f t="array" ref="AR71">IFERROR(IF($A71="","",IF(SUMIFS(RAW_매출A!$J$2:$J$7000,RAW_매출A!$B$2:$B$7000,$A71,RAW_매출A!$A$2:$A$7000,EDATE($E71,AR$1-1))=0,"",SUMIFS(RAW_매출A!$J$2:$J$7000,RAW_매출A!$B$2:$B$7000,$A71,RAW_매출A!$A$2:$A$7000,EDATE($E71,AR$1-1))/(INDEX(요약_월별시즈널리티!$F$7:$F$18,MONTH(EDATE($E71,AR$1-1)))/100))),"")</f>
        <v>4356625.5116273323</v>
      </c>
      <c r="AS71" cm="1">
        <f t="array" ref="AS71">IFERROR(IF($A71="","",IF(SUMIFS(RAW_매출A!$J$2:$J$7000,RAW_매출A!$B$2:$B$7000,$A71,RAW_매출A!$A$2:$A$7000,EDATE($E71,AS$1-1))=0,"",SUMIFS(RAW_매출A!$J$2:$J$7000,RAW_매출A!$B$2:$B$7000,$A71,RAW_매출A!$A$2:$A$7000,EDATE($E71,AS$1-1))/(INDEX(요약_월별시즈널리티!$F$7:$F$18,MONTH(EDATE($E71,AS$1-1)))/100))),"")</f>
        <v>4454560.5025981488</v>
      </c>
      <c r="AT71" cm="1">
        <f t="array" ref="AT71">IFERROR(IF($A71="","",IF(SUMIFS(RAW_매출A!$J$2:$J$7000,RAW_매출A!$B$2:$B$7000,$A71,RAW_매출A!$A$2:$A$7000,EDATE($E71,AT$1-1))=0,"",SUMIFS(RAW_매출A!$J$2:$J$7000,RAW_매출A!$B$2:$B$7000,$A71,RAW_매출A!$A$2:$A$7000,EDATE($E71,AT$1-1))/(INDEX(요약_월별시즈널리티!$F$7:$F$18,MONTH(EDATE($E71,AT$1-1)))/100))),"")</f>
        <v>4015576.5435037143</v>
      </c>
      <c r="AU71" cm="1">
        <f t="array" ref="AU71">IFERROR(IF($A71="","",IF(SUMIFS(RAW_매출A!$J$2:$J$7000,RAW_매출A!$B$2:$B$7000,$A71,RAW_매출A!$A$2:$A$7000,EDATE($E71,AU$1-1))=0,"",SUMIFS(RAW_매출A!$J$2:$J$7000,RAW_매출A!$B$2:$B$7000,$A71,RAW_매출A!$A$2:$A$7000,EDATE($E71,AU$1-1))/(INDEX(요약_월별시즈널리티!$F$7:$F$18,MONTH(EDATE($E71,AU$1-1)))/100))),"")</f>
        <v>4145651.3239372345</v>
      </c>
      <c r="AV71" cm="1">
        <f t="array" ref="AV71">IFERROR(IF($A71="","",IF(SUMIFS(RAW_매출A!$J$2:$J$7000,RAW_매출A!$B$2:$B$7000,$A71,RAW_매출A!$A$2:$A$7000,EDATE($E71,AV$1-1))=0,"",SUMIFS(RAW_매출A!$J$2:$J$7000,RAW_매출A!$B$2:$B$7000,$A71,RAW_매출A!$A$2:$A$7000,EDATE($E71,AV$1-1))/(INDEX(요약_월별시즈널리티!$F$7:$F$18,MONTH(EDATE($E71,AV$1-1)))/100))),"")</f>
        <v>4604906.4041077197</v>
      </c>
      <c r="AW71" cm="1">
        <f t="array" ref="AW71">IFERROR(IF($A71="","",IF(SUMIFS(RAW_매출A!$J$2:$J$7000,RAW_매출A!$B$2:$B$7000,$A71,RAW_매출A!$A$2:$A$7000,EDATE($E71,AW$1-1))=0,"",SUMIFS(RAW_매출A!$J$2:$J$7000,RAW_매출A!$B$2:$B$7000,$A71,RAW_매출A!$A$2:$A$7000,EDATE($E71,AW$1-1))/(INDEX(요약_월별시즈널리티!$F$7:$F$18,MONTH(EDATE($E71,AW$1-1)))/100))),"")</f>
        <v>3581807.8407262228</v>
      </c>
      <c r="AX71" t="str" cm="1">
        <f t="array" ref="AX71">IFERROR(IF($A71="","",IF(SUMIFS(RAW_매출A!$J$2:$J$7000,RAW_매출A!$B$2:$B$7000,$A71,RAW_매출A!$A$2:$A$7000,EDATE($E71,AX$1-1))=0,"",SUMIFS(RAW_매출A!$J$2:$J$7000,RAW_매출A!$B$2:$B$7000,$A71,RAW_매출A!$A$2:$A$7000,EDATE($E71,AX$1-1))/(INDEX(요약_월별시즈널리티!$F$7:$F$18,MONTH(EDATE($E71,AX$1-1)))/100))),"")</f>
        <v/>
      </c>
      <c r="AY71" t="str" cm="1">
        <f t="array" ref="AY71">IFERROR(IF($A71="","",IF(SUMIFS(RAW_매출A!$J$2:$J$7000,RAW_매출A!$B$2:$B$7000,$A71,RAW_매출A!$A$2:$A$7000,EDATE($E71,AY$1-1))=0,"",SUMIFS(RAW_매출A!$J$2:$J$7000,RAW_매출A!$B$2:$B$7000,$A71,RAW_매출A!$A$2:$A$7000,EDATE($E71,AY$1-1))/(INDEX(요약_월별시즈널리티!$F$7:$F$18,MONTH(EDATE($E71,AY$1-1)))/100))),"")</f>
        <v/>
      </c>
      <c r="AZ71" t="str" cm="1">
        <f t="array" ref="AZ71">IFERROR(IF($A71="","",IF(SUMIFS(RAW_매출A!$J$2:$J$7000,RAW_매출A!$B$2:$B$7000,$A71,RAW_매출A!$A$2:$A$7000,EDATE($E71,AZ$1-1))=0,"",SUMIFS(RAW_매출A!$J$2:$J$7000,RAW_매출A!$B$2:$B$7000,$A71,RAW_매출A!$A$2:$A$7000,EDATE($E71,AZ$1-1))/(INDEX(요약_월별시즈널리티!$F$7:$F$18,MONTH(EDATE($E71,AZ$1-1)))/100))),"")</f>
        <v/>
      </c>
      <c r="BA71" t="str" cm="1">
        <f t="array" ref="BA71">IFERROR(IF($A71="","",IF(SUMIFS(RAW_매출A!$J$2:$J$7000,RAW_매출A!$B$2:$B$7000,$A71,RAW_매출A!$A$2:$A$7000,EDATE($E71,BA$1-1))=0,"",SUMIFS(RAW_매출A!$J$2:$J$7000,RAW_매출A!$B$2:$B$7000,$A71,RAW_매출A!$A$2:$A$7000,EDATE($E71,BA$1-1))/(INDEX(요약_월별시즈널리티!$F$7:$F$18,MONTH(EDATE($E71,BA$1-1)))/100))),"")</f>
        <v/>
      </c>
      <c r="BB71" t="str" cm="1">
        <f t="array" ref="BB71">IFERROR(IF($A71="","",IF(SUMIFS(RAW_매출A!$J$2:$J$7000,RAW_매출A!$B$2:$B$7000,$A71,RAW_매출A!$A$2:$A$7000,EDATE($E71,BB$1-1))=0,"",SUMIFS(RAW_매출A!$J$2:$J$7000,RAW_매출A!$B$2:$B$7000,$A71,RAW_매출A!$A$2:$A$7000,EDATE($E71,BB$1-1))/(INDEX(요약_월별시즈널리티!$F$7:$F$18,MONTH(EDATE($E71,BB$1-1)))/100))),"")</f>
        <v/>
      </c>
      <c r="BC71" t="str" cm="1">
        <f t="array" ref="BC71">IFERROR(IF($A71="","",IF(SUMIFS(RAW_매출A!$J$2:$J$7000,RAW_매출A!$B$2:$B$7000,$A71,RAW_매출A!$A$2:$A$7000,EDATE($E71,BC$1-1))=0,"",SUMIFS(RAW_매출A!$J$2:$J$7000,RAW_매출A!$B$2:$B$7000,$A71,RAW_매출A!$A$2:$A$7000,EDATE($E71,BC$1-1))/(INDEX(요약_월별시즈널리티!$F$7:$F$18,MONTH(EDATE($E71,BC$1-1)))/100))),"")</f>
        <v/>
      </c>
      <c r="BD71" t="str" cm="1">
        <f t="array" ref="BD71">IFERROR(IF($A71="","",IF(SUMIFS(RAW_매출A!$J$2:$J$7000,RAW_매출A!$B$2:$B$7000,$A71,RAW_매출A!$A$2:$A$7000,EDATE($E71,BD$1-1))=0,"",SUMIFS(RAW_매출A!$J$2:$J$7000,RAW_매출A!$B$2:$B$7000,$A71,RAW_매출A!$A$2:$A$7000,EDATE($E71,BD$1-1))/(INDEX(요약_월별시즈널리티!$F$7:$F$18,MONTH(EDATE($E71,BD$1-1)))/100))),"")</f>
        <v/>
      </c>
      <c r="BE71" t="str" cm="1">
        <f t="array" ref="BE71">IFERROR(IF($A71="","",IF(SUMIFS(RAW_매출A!$J$2:$J$7000,RAW_매출A!$B$2:$B$7000,$A71,RAW_매출A!$A$2:$A$7000,EDATE($E71,BE$1-1))=0,"",SUMIFS(RAW_매출A!$J$2:$J$7000,RAW_매출A!$B$2:$B$7000,$A71,RAW_매출A!$A$2:$A$7000,EDATE($E71,BE$1-1))/(INDEX(요약_월별시즈널리티!$F$7:$F$18,MONTH(EDATE($E71,BE$1-1)))/100))),"")</f>
        <v/>
      </c>
      <c r="BF71" t="str" cm="1">
        <f t="array" ref="BF71">IFERROR(IF($A71="","",IF(SUMIFS(RAW_매출A!$J$2:$J$7000,RAW_매출A!$B$2:$B$7000,$A71,RAW_매출A!$A$2:$A$7000,EDATE($E71,BF$1-1))=0,"",SUMIFS(RAW_매출A!$J$2:$J$7000,RAW_매출A!$B$2:$B$7000,$A71,RAW_매출A!$A$2:$A$7000,EDATE($E71,BF$1-1))/(INDEX(요약_월별시즈널리티!$F$7:$F$18,MONTH(EDATE($E71,BF$1-1)))/100))),"")</f>
        <v/>
      </c>
      <c r="BG71" t="str" cm="1">
        <f t="array" ref="BG71">IFERROR(IF($A71="","",IF(SUMIFS(RAW_매출A!$J$2:$J$7000,RAW_매출A!$B$2:$B$7000,$A71,RAW_매출A!$A$2:$A$7000,EDATE($E71,BG$1-1))=0,"",SUMIFS(RAW_매출A!$J$2:$J$7000,RAW_매출A!$B$2:$B$7000,$A71,RAW_매출A!$A$2:$A$7000,EDATE($E71,BG$1-1))/(INDEX(요약_월별시즈널리티!$F$7:$F$18,MONTH(EDATE($E71,BG$1-1)))/100))),"")</f>
        <v/>
      </c>
      <c r="BH71" t="str" cm="1">
        <f t="array" ref="BH71">IFERROR(IF($A71="","",IF(SUMIFS(RAW_매출A!$J$2:$J$7000,RAW_매출A!$B$2:$B$7000,$A71,RAW_매출A!$A$2:$A$7000,EDATE($E71,BH$1-1))=0,"",SUMIFS(RAW_매출A!$J$2:$J$7000,RAW_매출A!$B$2:$B$7000,$A71,RAW_매출A!$A$2:$A$7000,EDATE($E71,BH$1-1))/(INDEX(요약_월별시즈널리티!$F$7:$F$18,MONTH(EDATE($E71,BH$1-1)))/100))),"")</f>
        <v/>
      </c>
      <c r="BI71" t="str" cm="1">
        <f t="array" ref="BI71">IFERROR(IF($A71="","",IF(SUMIFS(RAW_매출A!$J$2:$J$7000,RAW_매출A!$B$2:$B$7000,$A71,RAW_매출A!$A$2:$A$7000,EDATE($E71,BI$1-1))=0,"",SUMIFS(RAW_매출A!$J$2:$J$7000,RAW_매출A!$B$2:$B$7000,$A71,RAW_매출A!$A$2:$A$7000,EDATE($E71,BI$1-1))/(INDEX(요약_월별시즈널리티!$F$7:$F$18,MONTH(EDATE($E71,BI$1-1)))/100))),"")</f>
        <v/>
      </c>
      <c r="BJ71" t="str" cm="1">
        <f t="array" ref="BJ71">IFERROR(IF($A71="","",IF(SUMIFS(RAW_매출A!$J$2:$J$7000,RAW_매출A!$B$2:$B$7000,$A71,RAW_매출A!$A$2:$A$7000,EDATE($E71,BJ$1-1))=0,"",SUMIFS(RAW_매출A!$J$2:$J$7000,RAW_매출A!$B$2:$B$7000,$A71,RAW_매출A!$A$2:$A$7000,EDATE($E71,BJ$1-1))/(INDEX(요약_월별시즈널리티!$F$7:$F$18,MONTH(EDATE($E71,BJ$1-1)))/100))),"")</f>
        <v/>
      </c>
      <c r="BK71" t="str" cm="1">
        <f t="array" ref="BK71">IFERROR(IF($A71="","",IF(SUMIFS(RAW_매출A!$J$2:$J$7000,RAW_매출A!$B$2:$B$7000,$A71,RAW_매출A!$A$2:$A$7000,EDATE($E71,BK$1-1))=0,"",SUMIFS(RAW_매출A!$J$2:$J$7000,RAW_매출A!$B$2:$B$7000,$A71,RAW_매출A!$A$2:$A$7000,EDATE($E71,BK$1-1))/(INDEX(요약_월별시즈널리티!$F$7:$F$18,MONTH(EDATE($E71,BK$1-1)))/100))),"")</f>
        <v/>
      </c>
      <c r="BL71" t="str" cm="1">
        <f t="array" ref="BL71">IFERROR(IF($A71="","",IF(SUMIFS(RAW_매출A!$J$2:$J$7000,RAW_매출A!$B$2:$B$7000,$A71,RAW_매출A!$A$2:$A$7000,EDATE($E71,BL$1-1))=0,"",SUMIFS(RAW_매출A!$J$2:$J$7000,RAW_매출A!$B$2:$B$7000,$A71,RAW_매출A!$A$2:$A$7000,EDATE($E71,BL$1-1))/(INDEX(요약_월별시즈널리티!$F$7:$F$18,MONTH(EDATE($E71,BL$1-1)))/100))),"")</f>
        <v/>
      </c>
      <c r="BM71" t="str" cm="1">
        <f t="array" ref="BM71">IFERROR(IF($A71="","",IF(SUMIFS(RAW_매출A!$J$2:$J$7000,RAW_매출A!$B$2:$B$7000,$A71,RAW_매출A!$A$2:$A$7000,EDATE($E71,BM$1-1))=0,"",SUMIFS(RAW_매출A!$J$2:$J$7000,RAW_매출A!$B$2:$B$7000,$A71,RAW_매출A!$A$2:$A$7000,EDATE($E71,BM$1-1))/(INDEX(요약_월별시즈널리티!$F$7:$F$18,MONTH(EDATE($E71,BM$1-1)))/100))),"")</f>
        <v/>
      </c>
      <c r="BN71" t="str" cm="1">
        <f t="array" ref="BN71">IFERROR(IF($A71="","",IF(SUMIFS(RAW_매출A!$J$2:$J$7000,RAW_매출A!$B$2:$B$7000,$A71,RAW_매출A!$A$2:$A$7000,EDATE($E71,BN$1-1))=0,"",SUMIFS(RAW_매출A!$J$2:$J$7000,RAW_매출A!$B$2:$B$7000,$A71,RAW_매출A!$A$2:$A$7000,EDATE($E71,BN$1-1))/(INDEX(요약_월별시즈널리티!$F$7:$F$18,MONTH(EDATE($E71,BN$1-1)))/100))),"")</f>
        <v/>
      </c>
    </row>
    <row r="72" spans="1:66" x14ac:dyDescent="0.3">
      <c r="A72" t="str">
        <f>세팅!A73</f>
        <v>(1061) #구로전화국점</v>
      </c>
      <c r="B72" t="str">
        <f>세팅!B73</f>
        <v>150-1</v>
      </c>
      <c r="C72">
        <f t="shared" si="3"/>
        <v>1</v>
      </c>
      <c r="D72" t="str">
        <f t="shared" si="4"/>
        <v>1</v>
      </c>
      <c r="E72" s="1">
        <f>세팅!D73</f>
        <v>44927</v>
      </c>
      <c r="F72">
        <f t="shared" si="5"/>
        <v>2499838.7202381524</v>
      </c>
      <c r="G72" cm="1">
        <f t="array" ref="G72">IFERROR(IF($A72="","",IF(SUMIFS(RAW_매출A!$J$2:$J$7000,RAW_매출A!$B$2:$B$7000,$A72,RAW_매출A!$A$2:$A$7000,EDATE($E72,G$1-1))=0,"",SUMIFS(RAW_매출A!$J$2:$J$7000,RAW_매출A!$B$2:$B$7000,$A72,RAW_매출A!$A$2:$A$7000,EDATE($E72,G$1-1))/(INDEX(요약_월별시즈널리티!$F$7:$F$18,MONTH(EDATE($E72,G$1-1)))/100))),"")</f>
        <v>2101025.3173400625</v>
      </c>
      <c r="H72" cm="1">
        <f t="array" ref="H72">IFERROR(IF($A72="","",IF(SUMIFS(RAW_매출A!$J$2:$J$7000,RAW_매출A!$B$2:$B$7000,$A72,RAW_매출A!$A$2:$A$7000,EDATE($E72,H$1-1))=0,"",SUMIFS(RAW_매출A!$J$2:$J$7000,RAW_매출A!$B$2:$B$7000,$A72,RAW_매출A!$A$2:$A$7000,EDATE($E72,H$1-1))/(INDEX(요약_월별시즈널리티!$F$7:$F$18,MONTH(EDATE($E72,H$1-1)))/100))),"")</f>
        <v>2345535.8325373973</v>
      </c>
      <c r="I72" cm="1">
        <f t="array" ref="I72">IFERROR(IF($A72="","",IF(SUMIFS(RAW_매출A!$J$2:$J$7000,RAW_매출A!$B$2:$B$7000,$A72,RAW_매출A!$A$2:$A$7000,EDATE($E72,I$1-1))=0,"",SUMIFS(RAW_매출A!$J$2:$J$7000,RAW_매출A!$B$2:$B$7000,$A72,RAW_매출A!$A$2:$A$7000,EDATE($E72,I$1-1))/(INDEX(요약_월별시즈널리티!$F$7:$F$18,MONTH(EDATE($E72,I$1-1)))/100))),"")</f>
        <v>2000481.6101785931</v>
      </c>
      <c r="J72" s="28" cm="1">
        <f t="array" ref="J72">IFERROR(IF($A72="","",IF(SUMIFS(RAW_매출A!$J$2:$J$7000,RAW_매출A!$B$2:$B$7000,$A72,RAW_매출A!$A$2:$A$7000,EDATE($E72,J$1-1))=0,"",SUMIFS(RAW_매출A!$J$2:$J$7000,RAW_매출A!$B$2:$B$7000,$A72,RAW_매출A!$A$2:$A$7000,EDATE($E72,J$1-1))/(INDEX(요약_월별시즈널리티!$F$7:$F$18,MONTH(EDATE($E72,J$1-1)))/100))),"")</f>
        <v>2566219.8794161221</v>
      </c>
      <c r="K72" s="28" cm="1">
        <f t="array" ref="K72">IFERROR(IF($A72="","",IF(SUMIFS(RAW_매출A!$J$2:$J$7000,RAW_매출A!$B$2:$B$7000,$A72,RAW_매출A!$A$2:$A$7000,EDATE($E72,K$1-1))=0,"",SUMIFS(RAW_매출A!$J$2:$J$7000,RAW_매출A!$B$2:$B$7000,$A72,RAW_매출A!$A$2:$A$7000,EDATE($E72,K$1-1))/(INDEX(요약_월별시즈널리티!$F$7:$F$18,MONTH(EDATE($E72,K$1-1)))/100))),"")</f>
        <v>2231344.5753233498</v>
      </c>
      <c r="L72" s="28" cm="1">
        <f t="array" ref="L72">IFERROR(IF($A72="","",IF(SUMIFS(RAW_매출A!$J$2:$J$7000,RAW_매출A!$B$2:$B$7000,$A72,RAW_매출A!$A$2:$A$7000,EDATE($E72,L$1-1))=0,"",SUMIFS(RAW_매출A!$J$2:$J$7000,RAW_매출A!$B$2:$B$7000,$A72,RAW_매출A!$A$2:$A$7000,EDATE($E72,L$1-1))/(INDEX(요약_월별시즈널리티!$F$7:$F$18,MONTH(EDATE($E72,L$1-1)))/100))),"")</f>
        <v>2526446.3611244871</v>
      </c>
      <c r="M72" s="28" cm="1">
        <f t="array" ref="M72">IFERROR(IF($A72="","",IF(SUMIFS(RAW_매출A!$J$2:$J$7000,RAW_매출A!$B$2:$B$7000,$A72,RAW_매출A!$A$2:$A$7000,EDATE($E72,M$1-1))=0,"",SUMIFS(RAW_매출A!$J$2:$J$7000,RAW_매출A!$B$2:$B$7000,$A72,RAW_매출A!$A$2:$A$7000,EDATE($E72,M$1-1))/(INDEX(요약_월별시즈널리티!$F$7:$F$18,MONTH(EDATE($E72,M$1-1)))/100))),"")</f>
        <v>2597186.7399399756</v>
      </c>
      <c r="N72" s="28" cm="1">
        <f t="array" ref="N72">IFERROR(IF($A72="","",IF(SUMIFS(RAW_매출A!$J$2:$J$7000,RAW_매출A!$B$2:$B$7000,$A72,RAW_매출A!$A$2:$A$7000,EDATE($E72,N$1-1))=0,"",SUMIFS(RAW_매출A!$J$2:$J$7000,RAW_매출A!$B$2:$B$7000,$A72,RAW_매출A!$A$2:$A$7000,EDATE($E72,N$1-1))/(INDEX(요약_월별시즈널리티!$F$7:$F$18,MONTH(EDATE($E72,N$1-1)))/100))),"")</f>
        <v>2231951.7295495267</v>
      </c>
      <c r="O72" s="28" cm="1">
        <f t="array" ref="O72">IFERROR(IF($A72="","",IF(SUMIFS(RAW_매출A!$J$2:$J$7000,RAW_매출A!$B$2:$B$7000,$A72,RAW_매출A!$A$2:$A$7000,EDATE($E72,O$1-1))=0,"",SUMIFS(RAW_매출A!$J$2:$J$7000,RAW_매출A!$B$2:$B$7000,$A72,RAW_매출A!$A$2:$A$7000,EDATE($E72,O$1-1))/(INDEX(요약_월별시즈널리티!$F$7:$F$18,MONTH(EDATE($E72,O$1-1)))/100))),"")</f>
        <v>2845883.0360754514</v>
      </c>
      <c r="P72" cm="1">
        <f t="array" ref="P72">IFERROR(IF($A72="","",IF(SUMIFS(RAW_매출A!$J$2:$J$7000,RAW_매출A!$B$2:$B$7000,$A72,RAW_매출A!$A$2:$A$7000,EDATE($E72,P$1-1))=0,"",SUMIFS(RAW_매출A!$J$2:$J$7000,RAW_매출A!$B$2:$B$7000,$A72,RAW_매출A!$A$2:$A$7000,EDATE($E72,P$1-1))/(INDEX(요약_월별시즈널리티!$F$7:$F$18,MONTH(EDATE($E72,P$1-1)))/100))),"")</f>
        <v>2609724.8089943985</v>
      </c>
      <c r="Q72" cm="1">
        <f t="array" ref="Q72">IFERROR(IF($A72="","",IF(SUMIFS(RAW_매출A!$J$2:$J$7000,RAW_매출A!$B$2:$B$7000,$A72,RAW_매출A!$A$2:$A$7000,EDATE($E72,Q$1-1))=0,"",SUMIFS(RAW_매출A!$J$2:$J$7000,RAW_매출A!$B$2:$B$7000,$A72,RAW_매출A!$A$2:$A$7000,EDATE($E72,Q$1-1))/(INDEX(요약_월별시즈널리티!$F$7:$F$18,MONTH(EDATE($E72,Q$1-1)))/100))),"")</f>
        <v>2588833.8131819996</v>
      </c>
      <c r="R72" cm="1">
        <f t="array" ref="R72">IFERROR(IF($A72="","",IF(SUMIFS(RAW_매출A!$J$2:$J$7000,RAW_매출A!$B$2:$B$7000,$A72,RAW_매출A!$A$2:$A$7000,EDATE($E72,R$1-1))=0,"",SUMIFS(RAW_매출A!$J$2:$J$7000,RAW_매출A!$B$2:$B$7000,$A72,RAW_매출A!$A$2:$A$7000,EDATE($E72,R$1-1))/(INDEX(요약_월별시즈널리티!$F$7:$F$18,MONTH(EDATE($E72,R$1-1)))/100))),"")</f>
        <v>2623344.3232121128</v>
      </c>
      <c r="S72" cm="1">
        <f t="array" ref="S72">IFERROR(IF($A72="","",IF(SUMIFS(RAW_매출A!$J$2:$J$7000,RAW_매출A!$B$2:$B$7000,$A72,RAW_매출A!$A$2:$A$7000,EDATE($E72,S$1-1))=0,"",SUMIFS(RAW_매출A!$J$2:$J$7000,RAW_매출A!$B$2:$B$7000,$A72,RAW_매출A!$A$2:$A$7000,EDATE($E72,S$1-1))/(INDEX(요약_월별시즈널리티!$F$7:$F$18,MONTH(EDATE($E72,S$1-1)))/100))),"")</f>
        <v>2887005.2260756739</v>
      </c>
      <c r="T72" cm="1">
        <f t="array" ref="T72">IFERROR(IF($A72="","",IF(SUMIFS(RAW_매출A!$J$2:$J$7000,RAW_매출A!$B$2:$B$7000,$A72,RAW_매출A!$A$2:$A$7000,EDATE($E72,T$1-1))=0,"",SUMIFS(RAW_매출A!$J$2:$J$7000,RAW_매출A!$B$2:$B$7000,$A72,RAW_매출A!$A$2:$A$7000,EDATE($E72,T$1-1))/(INDEX(요약_월별시즈널리티!$F$7:$F$18,MONTH(EDATE($E72,T$1-1)))/100))),"")</f>
        <v>2873322.9192660707</v>
      </c>
      <c r="U72" cm="1">
        <f t="array" ref="U72">IFERROR(IF($A72="","",IF(SUMIFS(RAW_매출A!$J$2:$J$7000,RAW_매출A!$B$2:$B$7000,$A72,RAW_매출A!$A$2:$A$7000,EDATE($E72,U$1-1))=0,"",SUMIFS(RAW_매출A!$J$2:$J$7000,RAW_매출A!$B$2:$B$7000,$A72,RAW_매출A!$A$2:$A$7000,EDATE($E72,U$1-1))/(INDEX(요약_월별시즈널리티!$F$7:$F$18,MONTH(EDATE($E72,U$1-1)))/100))),"")</f>
        <v>3038130.4643084737</v>
      </c>
      <c r="V72" cm="1">
        <f t="array" ref="V72">IFERROR(IF($A72="","",IF(SUMIFS(RAW_매출A!$J$2:$J$7000,RAW_매출A!$B$2:$B$7000,$A72,RAW_매출A!$A$2:$A$7000,EDATE($E72,V$1-1))=0,"",SUMIFS(RAW_매출A!$J$2:$J$7000,RAW_매출A!$B$2:$B$7000,$A72,RAW_매출A!$A$2:$A$7000,EDATE($E72,V$1-1))/(INDEX(요약_월별시즈널리티!$F$7:$F$18,MONTH(EDATE($E72,V$1-1)))/100))),"")</f>
        <v>3652179.3862139434</v>
      </c>
      <c r="W72" cm="1">
        <f t="array" ref="W72">IFERROR(IF($A72="","",IF(SUMIFS(RAW_매출A!$J$2:$J$7000,RAW_매출A!$B$2:$B$7000,$A72,RAW_매출A!$A$2:$A$7000,EDATE($E72,W$1-1))=0,"",SUMIFS(RAW_매출A!$J$2:$J$7000,RAW_매출A!$B$2:$B$7000,$A72,RAW_매출A!$A$2:$A$7000,EDATE($E72,W$1-1))/(INDEX(요약_월별시즈널리티!$F$7:$F$18,MONTH(EDATE($E72,W$1-1)))/100))),"")</f>
        <v>3330977.6799120102</v>
      </c>
      <c r="X72" cm="1">
        <f t="array" ref="X72">IFERROR(IF($A72="","",IF(SUMIFS(RAW_매출A!$J$2:$J$7000,RAW_매출A!$B$2:$B$7000,$A72,RAW_매출A!$A$2:$A$7000,EDATE($E72,X$1-1))=0,"",SUMIFS(RAW_매출A!$J$2:$J$7000,RAW_매출A!$B$2:$B$7000,$A72,RAW_매출A!$A$2:$A$7000,EDATE($E72,X$1-1))/(INDEX(요약_월별시즈널리티!$F$7:$F$18,MONTH(EDATE($E72,X$1-1)))/100))),"")</f>
        <v>3263569.7766766925</v>
      </c>
      <c r="Y72" cm="1">
        <f t="array" ref="Y72">IFERROR(IF($A72="","",IF(SUMIFS(RAW_매출A!$J$2:$J$7000,RAW_매출A!$B$2:$B$7000,$A72,RAW_매출A!$A$2:$A$7000,EDATE($E72,Y$1-1))=0,"",SUMIFS(RAW_매출A!$J$2:$J$7000,RAW_매출A!$B$2:$B$7000,$A72,RAW_매출A!$A$2:$A$7000,EDATE($E72,Y$1-1))/(INDEX(요약_월별시즈널리티!$F$7:$F$18,MONTH(EDATE($E72,Y$1-1)))/100))),"")</f>
        <v>3275644.0992313172</v>
      </c>
      <c r="Z72" cm="1">
        <f t="array" ref="Z72">IFERROR(IF($A72="","",IF(SUMIFS(RAW_매출A!$J$2:$J$7000,RAW_매출A!$B$2:$B$7000,$A72,RAW_매출A!$A$2:$A$7000,EDATE($E72,Z$1-1))=0,"",SUMIFS(RAW_매출A!$J$2:$J$7000,RAW_매출A!$B$2:$B$7000,$A72,RAW_매출A!$A$2:$A$7000,EDATE($E72,Z$1-1))/(INDEX(요약_월별시즈널리티!$F$7:$F$18,MONTH(EDATE($E72,Z$1-1)))/100))),"")</f>
        <v>2644905.9176563807</v>
      </c>
      <c r="AA72" cm="1">
        <f t="array" ref="AA72">IFERROR(IF($A72="","",IF(SUMIFS(RAW_매출A!$J$2:$J$7000,RAW_매출A!$B$2:$B$7000,$A72,RAW_매출A!$A$2:$A$7000,EDATE($E72,AA$1-1))=0,"",SUMIFS(RAW_매출A!$J$2:$J$7000,RAW_매출A!$B$2:$B$7000,$A72,RAW_매출A!$A$2:$A$7000,EDATE($E72,AA$1-1))/(INDEX(요약_월별시즈널리티!$F$7:$F$18,MONTH(EDATE($E72,AA$1-1)))/100))),"")</f>
        <v>3058270.5659489138</v>
      </c>
      <c r="AB72" cm="1">
        <f t="array" ref="AB72">IFERROR(IF($A72="","",IF(SUMIFS(RAW_매출A!$J$2:$J$7000,RAW_매출A!$B$2:$B$7000,$A72,RAW_매출A!$A$2:$A$7000,EDATE($E72,AB$1-1))=0,"",SUMIFS(RAW_매출A!$J$2:$J$7000,RAW_매출A!$B$2:$B$7000,$A72,RAW_매출A!$A$2:$A$7000,EDATE($E72,AB$1-1))/(INDEX(요약_월별시즈널리티!$F$7:$F$18,MONTH(EDATE($E72,AB$1-1)))/100))),"")</f>
        <v>3217841.6434435025</v>
      </c>
      <c r="AC72" cm="1">
        <f t="array" ref="AC72">IFERROR(IF($A72="","",IF(SUMIFS(RAW_매출A!$J$2:$J$7000,RAW_매출A!$B$2:$B$7000,$A72,RAW_매출A!$A$2:$A$7000,EDATE($E72,AC$1-1))=0,"",SUMIFS(RAW_매출A!$J$2:$J$7000,RAW_매출A!$B$2:$B$7000,$A72,RAW_매출A!$A$2:$A$7000,EDATE($E72,AC$1-1))/(INDEX(요약_월별시즈널리티!$F$7:$F$18,MONTH(EDATE($E72,AC$1-1)))/100))),"")</f>
        <v>3264881.2585157845</v>
      </c>
      <c r="AD72" cm="1">
        <f t="array" ref="AD72">IFERROR(IF($A72="","",IF(SUMIFS(RAW_매출A!$J$2:$J$7000,RAW_매출A!$B$2:$B$7000,$A72,RAW_매출A!$A$2:$A$7000,EDATE($E72,AD$1-1))=0,"",SUMIFS(RAW_매출A!$J$2:$J$7000,RAW_매출A!$B$2:$B$7000,$A72,RAW_매출A!$A$2:$A$7000,EDATE($E72,AD$1-1))/(INDEX(요약_월별시즈널리티!$F$7:$F$18,MONTH(EDATE($E72,AD$1-1)))/100))),"")</f>
        <v>3644423.5800307421</v>
      </c>
      <c r="AE72" cm="1">
        <f t="array" ref="AE72">IFERROR(IF($A72="","",IF(SUMIFS(RAW_매출A!$J$2:$J$7000,RAW_매출A!$B$2:$B$7000,$A72,RAW_매출A!$A$2:$A$7000,EDATE($E72,AE$1-1))=0,"",SUMIFS(RAW_매출A!$J$2:$J$7000,RAW_매출A!$B$2:$B$7000,$A72,RAW_매출A!$A$2:$A$7000,EDATE($E72,AE$1-1))/(INDEX(요약_월별시즈널리티!$F$7:$F$18,MONTH(EDATE($E72,AE$1-1)))/100))),"")</f>
        <v>3770337.3172792085</v>
      </c>
      <c r="AF72" cm="1">
        <f t="array" ref="AF72">IFERROR(IF($A72="","",IF(SUMIFS(RAW_매출A!$J$2:$J$7000,RAW_매출A!$B$2:$B$7000,$A72,RAW_매출A!$A$2:$A$7000,EDATE($E72,AF$1-1))=0,"",SUMIFS(RAW_매출A!$J$2:$J$7000,RAW_매출A!$B$2:$B$7000,$A72,RAW_매출A!$A$2:$A$7000,EDATE($E72,AF$1-1))/(INDEX(요약_월별시즈널리티!$F$7:$F$18,MONTH(EDATE($E72,AF$1-1)))/100))),"")</f>
        <v>3162498.8948971606</v>
      </c>
      <c r="AG72" cm="1">
        <f t="array" ref="AG72">IFERROR(IF($A72="","",IF(SUMIFS(RAW_매출A!$J$2:$J$7000,RAW_매출A!$B$2:$B$7000,$A72,RAW_매출A!$A$2:$A$7000,EDATE($E72,AG$1-1))=0,"",SUMIFS(RAW_매출A!$J$2:$J$7000,RAW_매출A!$B$2:$B$7000,$A72,RAW_매출A!$A$2:$A$7000,EDATE($E72,AG$1-1))/(INDEX(요약_월별시즈널리티!$F$7:$F$18,MONTH(EDATE($E72,AG$1-1)))/100))),"")</f>
        <v>3399810.2121850452</v>
      </c>
      <c r="AH72" cm="1">
        <f t="array" ref="AH72">IFERROR(IF($A72="","",IF(SUMIFS(RAW_매출A!$J$2:$J$7000,RAW_매출A!$B$2:$B$7000,$A72,RAW_매출A!$A$2:$A$7000,EDATE($E72,AH$1-1))=0,"",SUMIFS(RAW_매출A!$J$2:$J$7000,RAW_매출A!$B$2:$B$7000,$A72,RAW_매출A!$A$2:$A$7000,EDATE($E72,AH$1-1))/(INDEX(요약_월별시즈널리티!$F$7:$F$18,MONTH(EDATE($E72,AH$1-1)))/100))),"")</f>
        <v>3817360.8790175817</v>
      </c>
      <c r="AI72" cm="1">
        <f t="array" ref="AI72">IFERROR(IF($A72="","",IF(SUMIFS(RAW_매출A!$J$2:$J$7000,RAW_매출A!$B$2:$B$7000,$A72,RAW_매출A!$A$2:$A$7000,EDATE($E72,AI$1-1))=0,"",SUMIFS(RAW_매출A!$J$2:$J$7000,RAW_매출A!$B$2:$B$7000,$A72,RAW_매출A!$A$2:$A$7000,EDATE($E72,AI$1-1))/(INDEX(요약_월별시즈널리티!$F$7:$F$18,MONTH(EDATE($E72,AI$1-1)))/100))),"")</f>
        <v>3601555.8511615051</v>
      </c>
      <c r="AJ72" cm="1">
        <f t="array" ref="AJ72">IFERROR(IF($A72="","",IF(SUMIFS(RAW_매출A!$J$2:$J$7000,RAW_매출A!$B$2:$B$7000,$A72,RAW_매출A!$A$2:$A$7000,EDATE($E72,AJ$1-1))=0,"",SUMIFS(RAW_매출A!$J$2:$J$7000,RAW_매출A!$B$2:$B$7000,$A72,RAW_매출A!$A$2:$A$7000,EDATE($E72,AJ$1-1))/(INDEX(요약_월별시즈널리티!$F$7:$F$18,MONTH(EDATE($E72,AJ$1-1)))/100))),"")</f>
        <v>3509180.2911044024</v>
      </c>
      <c r="AK72" cm="1">
        <f t="array" ref="AK72">IFERROR(IF($A72="","",IF(SUMIFS(RAW_매출A!$J$2:$J$7000,RAW_매출A!$B$2:$B$7000,$A72,RAW_매출A!$A$2:$A$7000,EDATE($E72,AK$1-1))=0,"",SUMIFS(RAW_매출A!$J$2:$J$7000,RAW_매출A!$B$2:$B$7000,$A72,RAW_매출A!$A$2:$A$7000,EDATE($E72,AK$1-1))/(INDEX(요약_월별시즈널리티!$F$7:$F$18,MONTH(EDATE($E72,AK$1-1)))/100))),"")</f>
        <v>3294129.2441233015</v>
      </c>
      <c r="AL72" cm="1">
        <f t="array" ref="AL72">IFERROR(IF($A72="","",IF(SUMIFS(RAW_매출A!$J$2:$J$7000,RAW_매출A!$B$2:$B$7000,$A72,RAW_매출A!$A$2:$A$7000,EDATE($E72,AL$1-1))=0,"",SUMIFS(RAW_매출A!$J$2:$J$7000,RAW_매출A!$B$2:$B$7000,$A72,RAW_매출A!$A$2:$A$7000,EDATE($E72,AL$1-1))/(INDEX(요약_월별시즈널리티!$F$7:$F$18,MONTH(EDATE($E72,AL$1-1)))/100))),"")</f>
        <v>3393887.6119375117</v>
      </c>
      <c r="AM72" cm="1">
        <f t="array" ref="AM72">IFERROR(IF($A72="","",IF(SUMIFS(RAW_매출A!$J$2:$J$7000,RAW_매출A!$B$2:$B$7000,$A72,RAW_매출A!$A$2:$A$7000,EDATE($E72,AM$1-1))=0,"",SUMIFS(RAW_매출A!$J$2:$J$7000,RAW_매출A!$B$2:$B$7000,$A72,RAW_매출A!$A$2:$A$7000,EDATE($E72,AM$1-1))/(INDEX(요약_월별시즈널리티!$F$7:$F$18,MONTH(EDATE($E72,AM$1-1)))/100))),"")</f>
        <v>3346714.1052268636</v>
      </c>
      <c r="AN72" cm="1">
        <f t="array" ref="AN72">IFERROR(IF($A72="","",IF(SUMIFS(RAW_매출A!$J$2:$J$7000,RAW_매출A!$B$2:$B$7000,$A72,RAW_매출A!$A$2:$A$7000,EDATE($E72,AN$1-1))=0,"",SUMIFS(RAW_매출A!$J$2:$J$7000,RAW_매출A!$B$2:$B$7000,$A72,RAW_매출A!$A$2:$A$7000,EDATE($E72,AN$1-1))/(INDEX(요약_월별시즈널리티!$F$7:$F$18,MONTH(EDATE($E72,AN$1-1)))/100))),"")</f>
        <v>3744207.2283649868</v>
      </c>
      <c r="AO72" cm="1">
        <f t="array" ref="AO72">IFERROR(IF($A72="","",IF(SUMIFS(RAW_매출A!$J$2:$J$7000,RAW_매출A!$B$2:$B$7000,$A72,RAW_매출A!$A$2:$A$7000,EDATE($E72,AO$1-1))=0,"",SUMIFS(RAW_매출A!$J$2:$J$7000,RAW_매출A!$B$2:$B$7000,$A72,RAW_매출A!$A$2:$A$7000,EDATE($E72,AO$1-1))/(INDEX(요약_월별시즈널리티!$F$7:$F$18,MONTH(EDATE($E72,AO$1-1)))/100))),"")</f>
        <v>3083346.8873172542</v>
      </c>
      <c r="AP72" cm="1">
        <f t="array" ref="AP72">IFERROR(IF($A72="","",IF(SUMIFS(RAW_매출A!$J$2:$J$7000,RAW_매출A!$B$2:$B$7000,$A72,RAW_매출A!$A$2:$A$7000,EDATE($E72,AP$1-1))=0,"",SUMIFS(RAW_매출A!$J$2:$J$7000,RAW_매출A!$B$2:$B$7000,$A72,RAW_매출A!$A$2:$A$7000,EDATE($E72,AP$1-1))/(INDEX(요약_월별시즈널리티!$F$7:$F$18,MONTH(EDATE($E72,AP$1-1)))/100))),"")</f>
        <v>3341419.2057440272</v>
      </c>
      <c r="AQ72" cm="1">
        <f t="array" ref="AQ72">IFERROR(IF($A72="","",IF(SUMIFS(RAW_매출A!$J$2:$J$7000,RAW_매출A!$B$2:$B$7000,$A72,RAW_매출A!$A$2:$A$7000,EDATE($E72,AQ$1-1))=0,"",SUMIFS(RAW_매출A!$J$2:$J$7000,RAW_매출A!$B$2:$B$7000,$A72,RAW_매출A!$A$2:$A$7000,EDATE($E72,AQ$1-1))/(INDEX(요약_월별시즈널리티!$F$7:$F$18,MONTH(EDATE($E72,AQ$1-1)))/100))),"")</f>
        <v>4074796.3262047893</v>
      </c>
      <c r="AR72" cm="1">
        <f t="array" ref="AR72">IFERROR(IF($A72="","",IF(SUMIFS(RAW_매출A!$J$2:$J$7000,RAW_매출A!$B$2:$B$7000,$A72,RAW_매출A!$A$2:$A$7000,EDATE($E72,AR$1-1))=0,"",SUMIFS(RAW_매출A!$J$2:$J$7000,RAW_매출A!$B$2:$B$7000,$A72,RAW_매출A!$A$2:$A$7000,EDATE($E72,AR$1-1))/(INDEX(요약_월별시즈널리티!$F$7:$F$18,MONTH(EDATE($E72,AR$1-1)))/100))),"")</f>
        <v>3651715.738876319</v>
      </c>
      <c r="AS72" cm="1">
        <f t="array" ref="AS72">IFERROR(IF($A72="","",IF(SUMIFS(RAW_매출A!$J$2:$J$7000,RAW_매출A!$B$2:$B$7000,$A72,RAW_매출A!$A$2:$A$7000,EDATE($E72,AS$1-1))=0,"",SUMIFS(RAW_매출A!$J$2:$J$7000,RAW_매출A!$B$2:$B$7000,$A72,RAW_매출A!$A$2:$A$7000,EDATE($E72,AS$1-1))/(INDEX(요약_월별시즈널리티!$F$7:$F$18,MONTH(EDATE($E72,AS$1-1)))/100))),"")</f>
        <v>3556543.2484678784</v>
      </c>
      <c r="AT72" cm="1">
        <f t="array" ref="AT72">IFERROR(IF($A72="","",IF(SUMIFS(RAW_매출A!$J$2:$J$7000,RAW_매출A!$B$2:$B$7000,$A72,RAW_매출A!$A$2:$A$7000,EDATE($E72,AT$1-1))=0,"",SUMIFS(RAW_매출A!$J$2:$J$7000,RAW_매출A!$B$2:$B$7000,$A72,RAW_매출A!$A$2:$A$7000,EDATE($E72,AT$1-1))/(INDEX(요약_월별시즈널리티!$F$7:$F$18,MONTH(EDATE($E72,AT$1-1)))/100))),"")</f>
        <v>3756324.5557670528</v>
      </c>
      <c r="AU72" cm="1">
        <f t="array" ref="AU72">IFERROR(IF($A72="","",IF(SUMIFS(RAW_매출A!$J$2:$J$7000,RAW_매출A!$B$2:$B$7000,$A72,RAW_매출A!$A$2:$A$7000,EDATE($E72,AU$1-1))=0,"",SUMIFS(RAW_매출A!$J$2:$J$7000,RAW_매출A!$B$2:$B$7000,$A72,RAW_매출A!$A$2:$A$7000,EDATE($E72,AU$1-1))/(INDEX(요약_월별시즈널리티!$F$7:$F$18,MONTH(EDATE($E72,AU$1-1)))/100))),"")</f>
        <v>3970029.9830016182</v>
      </c>
      <c r="AV72" cm="1">
        <f t="array" ref="AV72">IFERROR(IF($A72="","",IF(SUMIFS(RAW_매출A!$J$2:$J$7000,RAW_매출A!$B$2:$B$7000,$A72,RAW_매출A!$A$2:$A$7000,EDATE($E72,AV$1-1))=0,"",SUMIFS(RAW_매출A!$J$2:$J$7000,RAW_매출A!$B$2:$B$7000,$A72,RAW_매출A!$A$2:$A$7000,EDATE($E72,AV$1-1))/(INDEX(요약_월별시즈널리티!$F$7:$F$18,MONTH(EDATE($E72,AV$1-1)))/100))),"")</f>
        <v>3416656.781807214</v>
      </c>
      <c r="AW72" t="str" cm="1">
        <f t="array" ref="AW72">IFERROR(IF($A72="","",IF(SUMIFS(RAW_매출A!$J$2:$J$7000,RAW_매출A!$B$2:$B$7000,$A72,RAW_매출A!$A$2:$A$7000,EDATE($E72,AW$1-1))=0,"",SUMIFS(RAW_매출A!$J$2:$J$7000,RAW_매출A!$B$2:$B$7000,$A72,RAW_매출A!$A$2:$A$7000,EDATE($E72,AW$1-1))/(INDEX(요약_월별시즈널리티!$F$7:$F$18,MONTH(EDATE($E72,AW$1-1)))/100))),"")</f>
        <v/>
      </c>
      <c r="AX72" t="str" cm="1">
        <f t="array" ref="AX72">IFERROR(IF($A72="","",IF(SUMIFS(RAW_매출A!$J$2:$J$7000,RAW_매출A!$B$2:$B$7000,$A72,RAW_매출A!$A$2:$A$7000,EDATE($E72,AX$1-1))=0,"",SUMIFS(RAW_매출A!$J$2:$J$7000,RAW_매출A!$B$2:$B$7000,$A72,RAW_매출A!$A$2:$A$7000,EDATE($E72,AX$1-1))/(INDEX(요약_월별시즈널리티!$F$7:$F$18,MONTH(EDATE($E72,AX$1-1)))/100))),"")</f>
        <v/>
      </c>
      <c r="AY72" t="str" cm="1">
        <f t="array" ref="AY72">IFERROR(IF($A72="","",IF(SUMIFS(RAW_매출A!$J$2:$J$7000,RAW_매출A!$B$2:$B$7000,$A72,RAW_매출A!$A$2:$A$7000,EDATE($E72,AY$1-1))=0,"",SUMIFS(RAW_매출A!$J$2:$J$7000,RAW_매출A!$B$2:$B$7000,$A72,RAW_매출A!$A$2:$A$7000,EDATE($E72,AY$1-1))/(INDEX(요약_월별시즈널리티!$F$7:$F$18,MONTH(EDATE($E72,AY$1-1)))/100))),"")</f>
        <v/>
      </c>
      <c r="AZ72" t="str" cm="1">
        <f t="array" ref="AZ72">IFERROR(IF($A72="","",IF(SUMIFS(RAW_매출A!$J$2:$J$7000,RAW_매출A!$B$2:$B$7000,$A72,RAW_매출A!$A$2:$A$7000,EDATE($E72,AZ$1-1))=0,"",SUMIFS(RAW_매출A!$J$2:$J$7000,RAW_매출A!$B$2:$B$7000,$A72,RAW_매출A!$A$2:$A$7000,EDATE($E72,AZ$1-1))/(INDEX(요약_월별시즈널리티!$F$7:$F$18,MONTH(EDATE($E72,AZ$1-1)))/100))),"")</f>
        <v/>
      </c>
      <c r="BA72" t="str" cm="1">
        <f t="array" ref="BA72">IFERROR(IF($A72="","",IF(SUMIFS(RAW_매출A!$J$2:$J$7000,RAW_매출A!$B$2:$B$7000,$A72,RAW_매출A!$A$2:$A$7000,EDATE($E72,BA$1-1))=0,"",SUMIFS(RAW_매출A!$J$2:$J$7000,RAW_매출A!$B$2:$B$7000,$A72,RAW_매출A!$A$2:$A$7000,EDATE($E72,BA$1-1))/(INDEX(요약_월별시즈널리티!$F$7:$F$18,MONTH(EDATE($E72,BA$1-1)))/100))),"")</f>
        <v/>
      </c>
      <c r="BB72" t="str" cm="1">
        <f t="array" ref="BB72">IFERROR(IF($A72="","",IF(SUMIFS(RAW_매출A!$J$2:$J$7000,RAW_매출A!$B$2:$B$7000,$A72,RAW_매출A!$A$2:$A$7000,EDATE($E72,BB$1-1))=0,"",SUMIFS(RAW_매출A!$J$2:$J$7000,RAW_매출A!$B$2:$B$7000,$A72,RAW_매출A!$A$2:$A$7000,EDATE($E72,BB$1-1))/(INDEX(요약_월별시즈널리티!$F$7:$F$18,MONTH(EDATE($E72,BB$1-1)))/100))),"")</f>
        <v/>
      </c>
      <c r="BC72" t="str" cm="1">
        <f t="array" ref="BC72">IFERROR(IF($A72="","",IF(SUMIFS(RAW_매출A!$J$2:$J$7000,RAW_매출A!$B$2:$B$7000,$A72,RAW_매출A!$A$2:$A$7000,EDATE($E72,BC$1-1))=0,"",SUMIFS(RAW_매출A!$J$2:$J$7000,RAW_매출A!$B$2:$B$7000,$A72,RAW_매출A!$A$2:$A$7000,EDATE($E72,BC$1-1))/(INDEX(요약_월별시즈널리티!$F$7:$F$18,MONTH(EDATE($E72,BC$1-1)))/100))),"")</f>
        <v/>
      </c>
      <c r="BD72" t="str" cm="1">
        <f t="array" ref="BD72">IFERROR(IF($A72="","",IF(SUMIFS(RAW_매출A!$J$2:$J$7000,RAW_매출A!$B$2:$B$7000,$A72,RAW_매출A!$A$2:$A$7000,EDATE($E72,BD$1-1))=0,"",SUMIFS(RAW_매출A!$J$2:$J$7000,RAW_매출A!$B$2:$B$7000,$A72,RAW_매출A!$A$2:$A$7000,EDATE($E72,BD$1-1))/(INDEX(요약_월별시즈널리티!$F$7:$F$18,MONTH(EDATE($E72,BD$1-1)))/100))),"")</f>
        <v/>
      </c>
      <c r="BE72" t="str" cm="1">
        <f t="array" ref="BE72">IFERROR(IF($A72="","",IF(SUMIFS(RAW_매출A!$J$2:$J$7000,RAW_매출A!$B$2:$B$7000,$A72,RAW_매출A!$A$2:$A$7000,EDATE($E72,BE$1-1))=0,"",SUMIFS(RAW_매출A!$J$2:$J$7000,RAW_매출A!$B$2:$B$7000,$A72,RAW_매출A!$A$2:$A$7000,EDATE($E72,BE$1-1))/(INDEX(요약_월별시즈널리티!$F$7:$F$18,MONTH(EDATE($E72,BE$1-1)))/100))),"")</f>
        <v/>
      </c>
      <c r="BF72" t="str" cm="1">
        <f t="array" ref="BF72">IFERROR(IF($A72="","",IF(SUMIFS(RAW_매출A!$J$2:$J$7000,RAW_매출A!$B$2:$B$7000,$A72,RAW_매출A!$A$2:$A$7000,EDATE($E72,BF$1-1))=0,"",SUMIFS(RAW_매출A!$J$2:$J$7000,RAW_매출A!$B$2:$B$7000,$A72,RAW_매출A!$A$2:$A$7000,EDATE($E72,BF$1-1))/(INDEX(요약_월별시즈널리티!$F$7:$F$18,MONTH(EDATE($E72,BF$1-1)))/100))),"")</f>
        <v/>
      </c>
      <c r="BG72" t="str" cm="1">
        <f t="array" ref="BG72">IFERROR(IF($A72="","",IF(SUMIFS(RAW_매출A!$J$2:$J$7000,RAW_매출A!$B$2:$B$7000,$A72,RAW_매출A!$A$2:$A$7000,EDATE($E72,BG$1-1))=0,"",SUMIFS(RAW_매출A!$J$2:$J$7000,RAW_매출A!$B$2:$B$7000,$A72,RAW_매출A!$A$2:$A$7000,EDATE($E72,BG$1-1))/(INDEX(요약_월별시즈널리티!$F$7:$F$18,MONTH(EDATE($E72,BG$1-1)))/100))),"")</f>
        <v/>
      </c>
      <c r="BH72" t="str" cm="1">
        <f t="array" ref="BH72">IFERROR(IF($A72="","",IF(SUMIFS(RAW_매출A!$J$2:$J$7000,RAW_매출A!$B$2:$B$7000,$A72,RAW_매출A!$A$2:$A$7000,EDATE($E72,BH$1-1))=0,"",SUMIFS(RAW_매출A!$J$2:$J$7000,RAW_매출A!$B$2:$B$7000,$A72,RAW_매출A!$A$2:$A$7000,EDATE($E72,BH$1-1))/(INDEX(요약_월별시즈널리티!$F$7:$F$18,MONTH(EDATE($E72,BH$1-1)))/100))),"")</f>
        <v/>
      </c>
      <c r="BI72" t="str" cm="1">
        <f t="array" ref="BI72">IFERROR(IF($A72="","",IF(SUMIFS(RAW_매출A!$J$2:$J$7000,RAW_매출A!$B$2:$B$7000,$A72,RAW_매출A!$A$2:$A$7000,EDATE($E72,BI$1-1))=0,"",SUMIFS(RAW_매출A!$J$2:$J$7000,RAW_매출A!$B$2:$B$7000,$A72,RAW_매출A!$A$2:$A$7000,EDATE($E72,BI$1-1))/(INDEX(요약_월별시즈널리티!$F$7:$F$18,MONTH(EDATE($E72,BI$1-1)))/100))),"")</f>
        <v/>
      </c>
      <c r="BJ72" t="str" cm="1">
        <f t="array" ref="BJ72">IFERROR(IF($A72="","",IF(SUMIFS(RAW_매출A!$J$2:$J$7000,RAW_매출A!$B$2:$B$7000,$A72,RAW_매출A!$A$2:$A$7000,EDATE($E72,BJ$1-1))=0,"",SUMIFS(RAW_매출A!$J$2:$J$7000,RAW_매출A!$B$2:$B$7000,$A72,RAW_매출A!$A$2:$A$7000,EDATE($E72,BJ$1-1))/(INDEX(요약_월별시즈널리티!$F$7:$F$18,MONTH(EDATE($E72,BJ$1-1)))/100))),"")</f>
        <v/>
      </c>
      <c r="BK72" t="str" cm="1">
        <f t="array" ref="BK72">IFERROR(IF($A72="","",IF(SUMIFS(RAW_매출A!$J$2:$J$7000,RAW_매출A!$B$2:$B$7000,$A72,RAW_매출A!$A$2:$A$7000,EDATE($E72,BK$1-1))=0,"",SUMIFS(RAW_매출A!$J$2:$J$7000,RAW_매출A!$B$2:$B$7000,$A72,RAW_매출A!$A$2:$A$7000,EDATE($E72,BK$1-1))/(INDEX(요약_월별시즈널리티!$F$7:$F$18,MONTH(EDATE($E72,BK$1-1)))/100))),"")</f>
        <v/>
      </c>
      <c r="BL72" t="str" cm="1">
        <f t="array" ref="BL72">IFERROR(IF($A72="","",IF(SUMIFS(RAW_매출A!$J$2:$J$7000,RAW_매출A!$B$2:$B$7000,$A72,RAW_매출A!$A$2:$A$7000,EDATE($E72,BL$1-1))=0,"",SUMIFS(RAW_매출A!$J$2:$J$7000,RAW_매출A!$B$2:$B$7000,$A72,RAW_매출A!$A$2:$A$7000,EDATE($E72,BL$1-1))/(INDEX(요약_월별시즈널리티!$F$7:$F$18,MONTH(EDATE($E72,BL$1-1)))/100))),"")</f>
        <v/>
      </c>
      <c r="BM72" t="str" cm="1">
        <f t="array" ref="BM72">IFERROR(IF($A72="","",IF(SUMIFS(RAW_매출A!$J$2:$J$7000,RAW_매출A!$B$2:$B$7000,$A72,RAW_매출A!$A$2:$A$7000,EDATE($E72,BM$1-1))=0,"",SUMIFS(RAW_매출A!$J$2:$J$7000,RAW_매출A!$B$2:$B$7000,$A72,RAW_매출A!$A$2:$A$7000,EDATE($E72,BM$1-1))/(INDEX(요약_월별시즈널리티!$F$7:$F$18,MONTH(EDATE($E72,BM$1-1)))/100))),"")</f>
        <v/>
      </c>
      <c r="BN72" t="str" cm="1">
        <f t="array" ref="BN72">IFERROR(IF($A72="","",IF(SUMIFS(RAW_매출A!$J$2:$J$7000,RAW_매출A!$B$2:$B$7000,$A72,RAW_매출A!$A$2:$A$7000,EDATE($E72,BN$1-1))=0,"",SUMIFS(RAW_매출A!$J$2:$J$7000,RAW_매출A!$B$2:$B$7000,$A72,RAW_매출A!$A$2:$A$7000,EDATE($E72,BN$1-1))/(INDEX(요약_월별시즈널리티!$F$7:$F$18,MONTH(EDATE($E72,BN$1-1)))/100))),"")</f>
        <v/>
      </c>
    </row>
    <row r="73" spans="1:66" x14ac:dyDescent="0.3">
      <c r="A73" t="str">
        <f>세팅!A74</f>
        <v>(1062) #봉천중앙점</v>
      </c>
      <c r="B73" t="str">
        <f>세팅!B74</f>
        <v>150-3</v>
      </c>
      <c r="C73">
        <f t="shared" si="3"/>
        <v>3</v>
      </c>
      <c r="D73" t="str">
        <f t="shared" si="4"/>
        <v>3+</v>
      </c>
      <c r="E73" s="1">
        <f>세팅!D74</f>
        <v>44927</v>
      </c>
      <c r="F73">
        <f t="shared" si="5"/>
        <v>4218473.6827728869</v>
      </c>
      <c r="G73" cm="1">
        <f t="array" ref="G73">IFERROR(IF($A73="","",IF(SUMIFS(RAW_매출A!$J$2:$J$7000,RAW_매출A!$B$2:$B$7000,$A73,RAW_매출A!$A$2:$A$7000,EDATE($E73,G$1-1))=0,"",SUMIFS(RAW_매출A!$J$2:$J$7000,RAW_매출A!$B$2:$B$7000,$A73,RAW_매출A!$A$2:$A$7000,EDATE($E73,G$1-1))/(INDEX(요약_월별시즈널리티!$F$7:$F$18,MONTH(EDATE($E73,G$1-1)))/100))),"")</f>
        <v>3522255.1307893512</v>
      </c>
      <c r="H73" cm="1">
        <f t="array" ref="H73">IFERROR(IF($A73="","",IF(SUMIFS(RAW_매출A!$J$2:$J$7000,RAW_매출A!$B$2:$B$7000,$A73,RAW_매출A!$A$2:$A$7000,EDATE($E73,H$1-1))=0,"",SUMIFS(RAW_매출A!$J$2:$J$7000,RAW_매출A!$B$2:$B$7000,$A73,RAW_매출A!$A$2:$A$7000,EDATE($E73,H$1-1))/(INDEX(요약_월별시즈널리티!$F$7:$F$18,MONTH(EDATE($E73,H$1-1)))/100))),"")</f>
        <v>4399475.4096772019</v>
      </c>
      <c r="I73" cm="1">
        <f t="array" ref="I73">IFERROR(IF($A73="","",IF(SUMIFS(RAW_매출A!$J$2:$J$7000,RAW_매출A!$B$2:$B$7000,$A73,RAW_매출A!$A$2:$A$7000,EDATE($E73,I$1-1))=0,"",SUMIFS(RAW_매출A!$J$2:$J$7000,RAW_매출A!$B$2:$B$7000,$A73,RAW_매출A!$A$2:$A$7000,EDATE($E73,I$1-1))/(INDEX(요약_월별시즈널리티!$F$7:$F$18,MONTH(EDATE($E73,I$1-1)))/100))),"")</f>
        <v>4943831.295487402</v>
      </c>
      <c r="J73" s="28" cm="1">
        <f t="array" ref="J73">IFERROR(IF($A73="","",IF(SUMIFS(RAW_매출A!$J$2:$J$7000,RAW_매출A!$B$2:$B$7000,$A73,RAW_매출A!$A$2:$A$7000,EDATE($E73,J$1-1))=0,"",SUMIFS(RAW_매출A!$J$2:$J$7000,RAW_매출A!$B$2:$B$7000,$A73,RAW_매출A!$A$2:$A$7000,EDATE($E73,J$1-1))/(INDEX(요약_월별시즈널리티!$F$7:$F$18,MONTH(EDATE($E73,J$1-1)))/100))),"")</f>
        <v>5024874.8971445551</v>
      </c>
      <c r="K73" s="28" cm="1">
        <f t="array" ref="K73">IFERROR(IF($A73="","",IF(SUMIFS(RAW_매출A!$J$2:$J$7000,RAW_매출A!$B$2:$B$7000,$A73,RAW_매출A!$A$2:$A$7000,EDATE($E73,K$1-1))=0,"",SUMIFS(RAW_매출A!$J$2:$J$7000,RAW_매출A!$B$2:$B$7000,$A73,RAW_매출A!$A$2:$A$7000,EDATE($E73,K$1-1))/(INDEX(요약_월별시즈널리티!$F$7:$F$18,MONTH(EDATE($E73,K$1-1)))/100))),"")</f>
        <v>4892425.3693130314</v>
      </c>
      <c r="L73" s="28" cm="1">
        <f t="array" ref="L73">IFERROR(IF($A73="","",IF(SUMIFS(RAW_매출A!$J$2:$J$7000,RAW_매출A!$B$2:$B$7000,$A73,RAW_매출A!$A$2:$A$7000,EDATE($E73,L$1-1))=0,"",SUMIFS(RAW_매출A!$J$2:$J$7000,RAW_매출A!$B$2:$B$7000,$A73,RAW_매출A!$A$2:$A$7000,EDATE($E73,L$1-1))/(INDEX(요약_월별시즈널리티!$F$7:$F$18,MONTH(EDATE($E73,L$1-1)))/100))),"")</f>
        <v>4132911.3301204639</v>
      </c>
      <c r="M73" s="28" cm="1">
        <f t="array" ref="M73">IFERROR(IF($A73="","",IF(SUMIFS(RAW_매출A!$J$2:$J$7000,RAW_매출A!$B$2:$B$7000,$A73,RAW_매출A!$A$2:$A$7000,EDATE($E73,M$1-1))=0,"",SUMIFS(RAW_매출A!$J$2:$J$7000,RAW_매출A!$B$2:$B$7000,$A73,RAW_매출A!$A$2:$A$7000,EDATE($E73,M$1-1))/(INDEX(요약_월별시즈널리티!$F$7:$F$18,MONTH(EDATE($E73,M$1-1)))/100))),"")</f>
        <v>4011324.2067929367</v>
      </c>
      <c r="N73" s="28" cm="1">
        <f t="array" ref="N73">IFERROR(IF($A73="","",IF(SUMIFS(RAW_매출A!$J$2:$J$7000,RAW_매출A!$B$2:$B$7000,$A73,RAW_매출A!$A$2:$A$7000,EDATE($E73,N$1-1))=0,"",SUMIFS(RAW_매출A!$J$2:$J$7000,RAW_매출A!$B$2:$B$7000,$A73,RAW_매출A!$A$2:$A$7000,EDATE($E73,N$1-1))/(INDEX(요약_월별시즈널리티!$F$7:$F$18,MONTH(EDATE($E73,N$1-1)))/100))),"")</f>
        <v>3550876.8405438666</v>
      </c>
      <c r="O73" s="28" cm="1">
        <f t="array" ref="O73">IFERROR(IF($A73="","",IF(SUMIFS(RAW_매출A!$J$2:$J$7000,RAW_매출A!$B$2:$B$7000,$A73,RAW_매출A!$A$2:$A$7000,EDATE($E73,O$1-1))=0,"",SUMIFS(RAW_매출A!$J$2:$J$7000,RAW_매출A!$B$2:$B$7000,$A73,RAW_매출A!$A$2:$A$7000,EDATE($E73,O$1-1))/(INDEX(요약_월별시즈널리티!$F$7:$F$18,MONTH(EDATE($E73,O$1-1)))/100))),"")</f>
        <v>3698429.4527224666</v>
      </c>
      <c r="P73" cm="1">
        <f t="array" ref="P73">IFERROR(IF($A73="","",IF(SUMIFS(RAW_매출A!$J$2:$J$7000,RAW_매출A!$B$2:$B$7000,$A73,RAW_매출A!$A$2:$A$7000,EDATE($E73,P$1-1))=0,"",SUMIFS(RAW_매출A!$J$2:$J$7000,RAW_매출A!$B$2:$B$7000,$A73,RAW_매출A!$A$2:$A$7000,EDATE($E73,P$1-1))/(INDEX(요약_월별시즈널리티!$F$7:$F$18,MONTH(EDATE($E73,P$1-1)))/100))),"")</f>
        <v>3952608.0327163478</v>
      </c>
      <c r="Q73" cm="1">
        <f t="array" ref="Q73">IFERROR(IF($A73="","",IF(SUMIFS(RAW_매출A!$J$2:$J$7000,RAW_매출A!$B$2:$B$7000,$A73,RAW_매출A!$A$2:$A$7000,EDATE($E73,Q$1-1))=0,"",SUMIFS(RAW_매출A!$J$2:$J$7000,RAW_매출A!$B$2:$B$7000,$A73,RAW_매출A!$A$2:$A$7000,EDATE($E73,Q$1-1))/(INDEX(요약_월별시즈널리티!$F$7:$F$18,MONTH(EDATE($E73,Q$1-1)))/100))),"")</f>
        <v>3860246.761094667</v>
      </c>
      <c r="R73" cm="1">
        <f t="array" ref="R73">IFERROR(IF($A73="","",IF(SUMIFS(RAW_매출A!$J$2:$J$7000,RAW_매출A!$B$2:$B$7000,$A73,RAW_매출A!$A$2:$A$7000,EDATE($E73,R$1-1))=0,"",SUMIFS(RAW_매출A!$J$2:$J$7000,RAW_매출A!$B$2:$B$7000,$A73,RAW_매출A!$A$2:$A$7000,EDATE($E73,R$1-1))/(INDEX(요약_월별시즈널리티!$F$7:$F$18,MONTH(EDATE($E73,R$1-1)))/100))),"")</f>
        <v>4058139.2300070138</v>
      </c>
      <c r="S73" cm="1">
        <f t="array" ref="S73">IFERROR(IF($A73="","",IF(SUMIFS(RAW_매출A!$J$2:$J$7000,RAW_매출A!$B$2:$B$7000,$A73,RAW_매출A!$A$2:$A$7000,EDATE($E73,S$1-1))=0,"",SUMIFS(RAW_매출A!$J$2:$J$7000,RAW_매출A!$B$2:$B$7000,$A73,RAW_매출A!$A$2:$A$7000,EDATE($E73,S$1-1))/(INDEX(요약_월별시즈널리티!$F$7:$F$18,MONTH(EDATE($E73,S$1-1)))/100))),"")</f>
        <v>4737707.3452780051</v>
      </c>
      <c r="T73" cm="1">
        <f t="array" ref="T73">IFERROR(IF($A73="","",IF(SUMIFS(RAW_매출A!$J$2:$J$7000,RAW_매출A!$B$2:$B$7000,$A73,RAW_매출A!$A$2:$A$7000,EDATE($E73,T$1-1))=0,"",SUMIFS(RAW_매출A!$J$2:$J$7000,RAW_매출A!$B$2:$B$7000,$A73,RAW_매출A!$A$2:$A$7000,EDATE($E73,T$1-1))/(INDEX(요약_월별시즈널리티!$F$7:$F$18,MONTH(EDATE($E73,T$1-1)))/100))),"")</f>
        <v>5235634.612537954</v>
      </c>
      <c r="U73" cm="1">
        <f t="array" ref="U73">IFERROR(IF($A73="","",IF(SUMIFS(RAW_매출A!$J$2:$J$7000,RAW_매출A!$B$2:$B$7000,$A73,RAW_매출A!$A$2:$A$7000,EDATE($E73,U$1-1))=0,"",SUMIFS(RAW_매출A!$J$2:$J$7000,RAW_매출A!$B$2:$B$7000,$A73,RAW_매출A!$A$2:$A$7000,EDATE($E73,U$1-1))/(INDEX(요약_월별시즈널리티!$F$7:$F$18,MONTH(EDATE($E73,U$1-1)))/100))),"")</f>
        <v>4959473.7258977704</v>
      </c>
      <c r="V73" cm="1">
        <f t="array" ref="V73">IFERROR(IF($A73="","",IF(SUMIFS(RAW_매출A!$J$2:$J$7000,RAW_매출A!$B$2:$B$7000,$A73,RAW_매출A!$A$2:$A$7000,EDATE($E73,V$1-1))=0,"",SUMIFS(RAW_매출A!$J$2:$J$7000,RAW_매출A!$B$2:$B$7000,$A73,RAW_매출A!$A$2:$A$7000,EDATE($E73,V$1-1))/(INDEX(요약_월별시즈널리티!$F$7:$F$18,MONTH(EDATE($E73,V$1-1)))/100))),"")</f>
        <v>5102698.7999648387</v>
      </c>
      <c r="W73" cm="1">
        <f t="array" ref="W73">IFERROR(IF($A73="","",IF(SUMIFS(RAW_매출A!$J$2:$J$7000,RAW_매출A!$B$2:$B$7000,$A73,RAW_매출A!$A$2:$A$7000,EDATE($E73,W$1-1))=0,"",SUMIFS(RAW_매출A!$J$2:$J$7000,RAW_매출A!$B$2:$B$7000,$A73,RAW_매출A!$A$2:$A$7000,EDATE($E73,W$1-1))/(INDEX(요약_월별시즈널리티!$F$7:$F$18,MONTH(EDATE($E73,W$1-1)))/100))),"")</f>
        <v>4899543.3499667365</v>
      </c>
      <c r="X73" cm="1">
        <f t="array" ref="X73">IFERROR(IF($A73="","",IF(SUMIFS(RAW_매출A!$J$2:$J$7000,RAW_매출A!$B$2:$B$7000,$A73,RAW_매출A!$A$2:$A$7000,EDATE($E73,X$1-1))=0,"",SUMIFS(RAW_매출A!$J$2:$J$7000,RAW_매출A!$B$2:$B$7000,$A73,RAW_매출A!$A$2:$A$7000,EDATE($E73,X$1-1))/(INDEX(요약_월별시즈널리티!$F$7:$F$18,MONTH(EDATE($E73,X$1-1)))/100))),"")</f>
        <v>5362763.7812516503</v>
      </c>
      <c r="Y73" cm="1">
        <f t="array" ref="Y73">IFERROR(IF($A73="","",IF(SUMIFS(RAW_매출A!$J$2:$J$7000,RAW_매출A!$B$2:$B$7000,$A73,RAW_매출A!$A$2:$A$7000,EDATE($E73,Y$1-1))=0,"",SUMIFS(RAW_매출A!$J$2:$J$7000,RAW_매출A!$B$2:$B$7000,$A73,RAW_매출A!$A$2:$A$7000,EDATE($E73,Y$1-1))/(INDEX(요약_월별시즈널리티!$F$7:$F$18,MONTH(EDATE($E73,Y$1-1)))/100))),"")</f>
        <v>4971930.7931565084</v>
      </c>
      <c r="Z73" cm="1">
        <f t="array" ref="Z73">IFERROR(IF($A73="","",IF(SUMIFS(RAW_매출A!$J$2:$J$7000,RAW_매출A!$B$2:$B$7000,$A73,RAW_매출A!$A$2:$A$7000,EDATE($E73,Z$1-1))=0,"",SUMIFS(RAW_매출A!$J$2:$J$7000,RAW_매출A!$B$2:$B$7000,$A73,RAW_매출A!$A$2:$A$7000,EDATE($E73,Z$1-1))/(INDEX(요약_월별시즈널리티!$F$7:$F$18,MONTH(EDATE($E73,Z$1-1)))/100))),"")</f>
        <v>5108519.654962102</v>
      </c>
      <c r="AA73" cm="1">
        <f t="array" ref="AA73">IFERROR(IF($A73="","",IF(SUMIFS(RAW_매출A!$J$2:$J$7000,RAW_매출A!$B$2:$B$7000,$A73,RAW_매출A!$A$2:$A$7000,EDATE($E73,AA$1-1))=0,"",SUMIFS(RAW_매출A!$J$2:$J$7000,RAW_매출A!$B$2:$B$7000,$A73,RAW_매출A!$A$2:$A$7000,EDATE($E73,AA$1-1))/(INDEX(요약_월별시즈널리티!$F$7:$F$18,MONTH(EDATE($E73,AA$1-1)))/100))),"")</f>
        <v>4056736.6539550307</v>
      </c>
      <c r="AB73" cm="1">
        <f t="array" ref="AB73">IFERROR(IF($A73="","",IF(SUMIFS(RAW_매출A!$J$2:$J$7000,RAW_매출A!$B$2:$B$7000,$A73,RAW_매출A!$A$2:$A$7000,EDATE($E73,AB$1-1))=0,"",SUMIFS(RAW_매출A!$J$2:$J$7000,RAW_매출A!$B$2:$B$7000,$A73,RAW_매출A!$A$2:$A$7000,EDATE($E73,AB$1-1))/(INDEX(요약_월별시즈널리티!$F$7:$F$18,MONTH(EDATE($E73,AB$1-1)))/100))),"")</f>
        <v>3997895.6296768864</v>
      </c>
      <c r="AC73" cm="1">
        <f t="array" ref="AC73">IFERROR(IF($A73="","",IF(SUMIFS(RAW_매출A!$J$2:$J$7000,RAW_매출A!$B$2:$B$7000,$A73,RAW_매출A!$A$2:$A$7000,EDATE($E73,AC$1-1))=0,"",SUMIFS(RAW_매출A!$J$2:$J$7000,RAW_매출A!$B$2:$B$7000,$A73,RAW_매출A!$A$2:$A$7000,EDATE($E73,AC$1-1))/(INDEX(요약_월별시즈널리티!$F$7:$F$18,MONTH(EDATE($E73,AC$1-1)))/100))),"")</f>
        <v>4006722.9071675548</v>
      </c>
      <c r="AD73" cm="1">
        <f t="array" ref="AD73">IFERROR(IF($A73="","",IF(SUMIFS(RAW_매출A!$J$2:$J$7000,RAW_매출A!$B$2:$B$7000,$A73,RAW_매출A!$A$2:$A$7000,EDATE($E73,AD$1-1))=0,"",SUMIFS(RAW_매출A!$J$2:$J$7000,RAW_매출A!$B$2:$B$7000,$A73,RAW_매출A!$A$2:$A$7000,EDATE($E73,AD$1-1))/(INDEX(요약_월별시즈널리티!$F$7:$F$18,MONTH(EDATE($E73,AD$1-1)))/100))),"")</f>
        <v>4260206.6632585824</v>
      </c>
      <c r="AE73" cm="1">
        <f t="array" ref="AE73">IFERROR(IF($A73="","",IF(SUMIFS(RAW_매출A!$J$2:$J$7000,RAW_매출A!$B$2:$B$7000,$A73,RAW_매출A!$A$2:$A$7000,EDATE($E73,AE$1-1))=0,"",SUMIFS(RAW_매출A!$J$2:$J$7000,RAW_매출A!$B$2:$B$7000,$A73,RAW_매출A!$A$2:$A$7000,EDATE($E73,AE$1-1))/(INDEX(요약_월별시즈널리티!$F$7:$F$18,MONTH(EDATE($E73,AE$1-1)))/100))),"")</f>
        <v>4664984.3202342624</v>
      </c>
      <c r="AF73" cm="1">
        <f t="array" ref="AF73">IFERROR(IF($A73="","",IF(SUMIFS(RAW_매출A!$J$2:$J$7000,RAW_매출A!$B$2:$B$7000,$A73,RAW_매출A!$A$2:$A$7000,EDATE($E73,AF$1-1))=0,"",SUMIFS(RAW_매출A!$J$2:$J$7000,RAW_매출A!$B$2:$B$7000,$A73,RAW_매출A!$A$2:$A$7000,EDATE($E73,AF$1-1))/(INDEX(요약_월별시즈널리티!$F$7:$F$18,MONTH(EDATE($E73,AF$1-1)))/100))),"")</f>
        <v>4576938.8643210782</v>
      </c>
      <c r="AG73" cm="1">
        <f t="array" ref="AG73">IFERROR(IF($A73="","",IF(SUMIFS(RAW_매출A!$J$2:$J$7000,RAW_매출A!$B$2:$B$7000,$A73,RAW_매출A!$A$2:$A$7000,EDATE($E73,AG$1-1))=0,"",SUMIFS(RAW_매출A!$J$2:$J$7000,RAW_매출A!$B$2:$B$7000,$A73,RAW_매출A!$A$2:$A$7000,EDATE($E73,AG$1-1))/(INDEX(요약_월별시즈널리티!$F$7:$F$18,MONTH(EDATE($E73,AG$1-1)))/100))),"")</f>
        <v>4955923.3058375223</v>
      </c>
      <c r="AH73" cm="1">
        <f t="array" ref="AH73">IFERROR(IF($A73="","",IF(SUMIFS(RAW_매출A!$J$2:$J$7000,RAW_매출A!$B$2:$B$7000,$A73,RAW_매출A!$A$2:$A$7000,EDATE($E73,AH$1-1))=0,"",SUMIFS(RAW_매출A!$J$2:$J$7000,RAW_매출A!$B$2:$B$7000,$A73,RAW_매출A!$A$2:$A$7000,EDATE($E73,AH$1-1))/(INDEX(요약_월별시즈널리티!$F$7:$F$18,MONTH(EDATE($E73,AH$1-1)))/100))),"")</f>
        <v>4422283.6922178566</v>
      </c>
      <c r="AI73" cm="1">
        <f t="array" ref="AI73">IFERROR(IF($A73="","",IF(SUMIFS(RAW_매출A!$J$2:$J$7000,RAW_매출A!$B$2:$B$7000,$A73,RAW_매출A!$A$2:$A$7000,EDATE($E73,AI$1-1))=0,"",SUMIFS(RAW_매출A!$J$2:$J$7000,RAW_매출A!$B$2:$B$7000,$A73,RAW_매출A!$A$2:$A$7000,EDATE($E73,AI$1-1))/(INDEX(요약_월별시즈널리티!$F$7:$F$18,MONTH(EDATE($E73,AI$1-1)))/100))),"")</f>
        <v>4601584.6798026571</v>
      </c>
      <c r="AJ73" cm="1">
        <f t="array" ref="AJ73">IFERROR(IF($A73="","",IF(SUMIFS(RAW_매출A!$J$2:$J$7000,RAW_매출A!$B$2:$B$7000,$A73,RAW_매출A!$A$2:$A$7000,EDATE($E73,AJ$1-1))=0,"",SUMIFS(RAW_매출A!$J$2:$J$7000,RAW_매출A!$B$2:$B$7000,$A73,RAW_매출A!$A$2:$A$7000,EDATE($E73,AJ$1-1))/(INDEX(요약_월별시즈널리티!$F$7:$F$18,MONTH(EDATE($E73,AJ$1-1)))/100))),"")</f>
        <v>4253211.3503580801</v>
      </c>
      <c r="AK73" cm="1">
        <f t="array" ref="AK73">IFERROR(IF($A73="","",IF(SUMIFS(RAW_매출A!$J$2:$J$7000,RAW_매출A!$B$2:$B$7000,$A73,RAW_매출A!$A$2:$A$7000,EDATE($E73,AK$1-1))=0,"",SUMIFS(RAW_매출A!$J$2:$J$7000,RAW_매출A!$B$2:$B$7000,$A73,RAW_매출A!$A$2:$A$7000,EDATE($E73,AK$1-1))/(INDEX(요약_월별시즈널리티!$F$7:$F$18,MONTH(EDATE($E73,AK$1-1)))/100))),"")</f>
        <v>3983371.9928632481</v>
      </c>
      <c r="AL73" cm="1">
        <f t="array" ref="AL73">IFERROR(IF($A73="","",IF(SUMIFS(RAW_매출A!$J$2:$J$7000,RAW_매출A!$B$2:$B$7000,$A73,RAW_매출A!$A$2:$A$7000,EDATE($E73,AL$1-1))=0,"",SUMIFS(RAW_매출A!$J$2:$J$7000,RAW_매출A!$B$2:$B$7000,$A73,RAW_매출A!$A$2:$A$7000,EDATE($E73,AL$1-1))/(INDEX(요약_월별시즈널리티!$F$7:$F$18,MONTH(EDATE($E73,AL$1-1)))/100))),"")</f>
        <v>4611828.0786878755</v>
      </c>
      <c r="AM73" cm="1">
        <f t="array" ref="AM73">IFERROR(IF($A73="","",IF(SUMIFS(RAW_매출A!$J$2:$J$7000,RAW_매출A!$B$2:$B$7000,$A73,RAW_매출A!$A$2:$A$7000,EDATE($E73,AM$1-1))=0,"",SUMIFS(RAW_매출A!$J$2:$J$7000,RAW_매출A!$B$2:$B$7000,$A73,RAW_매출A!$A$2:$A$7000,EDATE($E73,AM$1-1))/(INDEX(요약_월별시즈널리티!$F$7:$F$18,MONTH(EDATE($E73,AM$1-1)))/100))),"")</f>
        <v>4224439.4056176366</v>
      </c>
      <c r="AN73" cm="1">
        <f t="array" ref="AN73">IFERROR(IF($A73="","",IF(SUMIFS(RAW_매출A!$J$2:$J$7000,RAW_매출A!$B$2:$B$7000,$A73,RAW_매출A!$A$2:$A$7000,EDATE($E73,AN$1-1))=0,"",SUMIFS(RAW_매출A!$J$2:$J$7000,RAW_매출A!$B$2:$B$7000,$A73,RAW_매출A!$A$2:$A$7000,EDATE($E73,AN$1-1))/(INDEX(요약_월별시즈널리티!$F$7:$F$18,MONTH(EDATE($E73,AN$1-1)))/100))),"")</f>
        <v>4514373.2063221727</v>
      </c>
      <c r="AO73" cm="1">
        <f t="array" ref="AO73">IFERROR(IF($A73="","",IF(SUMIFS(RAW_매출A!$J$2:$J$7000,RAW_매출A!$B$2:$B$7000,$A73,RAW_매출A!$A$2:$A$7000,EDATE($E73,AO$1-1))=0,"",SUMIFS(RAW_매출A!$J$2:$J$7000,RAW_매출A!$B$2:$B$7000,$A73,RAW_매출A!$A$2:$A$7000,EDATE($E73,AO$1-1))/(INDEX(요약_월별시즈널리티!$F$7:$F$18,MONTH(EDATE($E73,AO$1-1)))/100))),"")</f>
        <v>4405022.7645675894</v>
      </c>
      <c r="AP73" cm="1">
        <f t="array" ref="AP73">IFERROR(IF($A73="","",IF(SUMIFS(RAW_매출A!$J$2:$J$7000,RAW_매출A!$B$2:$B$7000,$A73,RAW_매출A!$A$2:$A$7000,EDATE($E73,AP$1-1))=0,"",SUMIFS(RAW_매출A!$J$2:$J$7000,RAW_매출A!$B$2:$B$7000,$A73,RAW_매출A!$A$2:$A$7000,EDATE($E73,AP$1-1))/(INDEX(요약_월별시즈널리티!$F$7:$F$18,MONTH(EDATE($E73,AP$1-1)))/100))),"")</f>
        <v>4158050.3497814005</v>
      </c>
      <c r="AQ73" cm="1">
        <f t="array" ref="AQ73">IFERROR(IF($A73="","",IF(SUMIFS(RAW_매출A!$J$2:$J$7000,RAW_매출A!$B$2:$B$7000,$A73,RAW_매출A!$A$2:$A$7000,EDATE($E73,AQ$1-1))=0,"",SUMIFS(RAW_매출A!$J$2:$J$7000,RAW_매출A!$B$2:$B$7000,$A73,RAW_매출A!$A$2:$A$7000,EDATE($E73,AQ$1-1))/(INDEX(요약_월별시즈널리티!$F$7:$F$18,MONTH(EDATE($E73,AQ$1-1)))/100))),"")</f>
        <v>4410069.2452886337</v>
      </c>
      <c r="AR73" cm="1">
        <f t="array" ref="AR73">IFERROR(IF($A73="","",IF(SUMIFS(RAW_매출A!$J$2:$J$7000,RAW_매출A!$B$2:$B$7000,$A73,RAW_매출A!$A$2:$A$7000,EDATE($E73,AR$1-1))=0,"",SUMIFS(RAW_매출A!$J$2:$J$7000,RAW_매출A!$B$2:$B$7000,$A73,RAW_매출A!$A$2:$A$7000,EDATE($E73,AR$1-1))/(INDEX(요약_월별시즈널리티!$F$7:$F$18,MONTH(EDATE($E73,AR$1-1)))/100))),"")</f>
        <v>4679326.1897373544</v>
      </c>
      <c r="AS73" cm="1">
        <f t="array" ref="AS73">IFERROR(IF($A73="","",IF(SUMIFS(RAW_매출A!$J$2:$J$7000,RAW_매출A!$B$2:$B$7000,$A73,RAW_매출A!$A$2:$A$7000,EDATE($E73,AS$1-1))=0,"",SUMIFS(RAW_매출A!$J$2:$J$7000,RAW_매출A!$B$2:$B$7000,$A73,RAW_매출A!$A$2:$A$7000,EDATE($E73,AS$1-1))/(INDEX(요약_월별시즈널리티!$F$7:$F$18,MONTH(EDATE($E73,AS$1-1)))/100))),"")</f>
        <v>4444395.249273208</v>
      </c>
      <c r="AT73" cm="1">
        <f t="array" ref="AT73">IFERROR(IF($A73="","",IF(SUMIFS(RAW_매출A!$J$2:$J$7000,RAW_매출A!$B$2:$B$7000,$A73,RAW_매출A!$A$2:$A$7000,EDATE($E73,AT$1-1))=0,"",SUMIFS(RAW_매출A!$J$2:$J$7000,RAW_매출A!$B$2:$B$7000,$A73,RAW_매출A!$A$2:$A$7000,EDATE($E73,AT$1-1))/(INDEX(요약_월별시즈널리티!$F$7:$F$18,MONTH(EDATE($E73,AT$1-1)))/100))),"")</f>
        <v>4857952.4701633127</v>
      </c>
      <c r="AU73" cm="1">
        <f t="array" ref="AU73">IFERROR(IF($A73="","",IF(SUMIFS(RAW_매출A!$J$2:$J$7000,RAW_매출A!$B$2:$B$7000,$A73,RAW_매출A!$A$2:$A$7000,EDATE($E73,AU$1-1))=0,"",SUMIFS(RAW_매출A!$J$2:$J$7000,RAW_매출A!$B$2:$B$7000,$A73,RAW_매출A!$A$2:$A$7000,EDATE($E73,AU$1-1))/(INDEX(요약_월별시즈널리티!$F$7:$F$18,MONTH(EDATE($E73,AU$1-1)))/100))),"")</f>
        <v>4824899.4595115529</v>
      </c>
      <c r="AV73" cm="1">
        <f t="array" ref="AV73">IFERROR(IF($A73="","",IF(SUMIFS(RAW_매출A!$J$2:$J$7000,RAW_매출A!$B$2:$B$7000,$A73,RAW_매출A!$A$2:$A$7000,EDATE($E73,AV$1-1))=0,"",SUMIFS(RAW_매출A!$J$2:$J$7000,RAW_매출A!$B$2:$B$7000,$A73,RAW_매출A!$A$2:$A$7000,EDATE($E73,AV$1-1))/(INDEX(요약_월별시즈널리티!$F$7:$F$18,MONTH(EDATE($E73,AV$1-1)))/100))),"")</f>
        <v>4420804.4072616939</v>
      </c>
      <c r="AW73" t="str" cm="1">
        <f t="array" ref="AW73">IFERROR(IF($A73="","",IF(SUMIFS(RAW_매출A!$J$2:$J$7000,RAW_매출A!$B$2:$B$7000,$A73,RAW_매출A!$A$2:$A$7000,EDATE($E73,AW$1-1))=0,"",SUMIFS(RAW_매출A!$J$2:$J$7000,RAW_매출A!$B$2:$B$7000,$A73,RAW_매출A!$A$2:$A$7000,EDATE($E73,AW$1-1))/(INDEX(요약_월별시즈널리티!$F$7:$F$18,MONTH(EDATE($E73,AW$1-1)))/100))),"")</f>
        <v/>
      </c>
      <c r="AX73" t="str" cm="1">
        <f t="array" ref="AX73">IFERROR(IF($A73="","",IF(SUMIFS(RAW_매출A!$J$2:$J$7000,RAW_매출A!$B$2:$B$7000,$A73,RAW_매출A!$A$2:$A$7000,EDATE($E73,AX$1-1))=0,"",SUMIFS(RAW_매출A!$J$2:$J$7000,RAW_매출A!$B$2:$B$7000,$A73,RAW_매출A!$A$2:$A$7000,EDATE($E73,AX$1-1))/(INDEX(요약_월별시즈널리티!$F$7:$F$18,MONTH(EDATE($E73,AX$1-1)))/100))),"")</f>
        <v/>
      </c>
      <c r="AY73" t="str" cm="1">
        <f t="array" ref="AY73">IFERROR(IF($A73="","",IF(SUMIFS(RAW_매출A!$J$2:$J$7000,RAW_매출A!$B$2:$B$7000,$A73,RAW_매출A!$A$2:$A$7000,EDATE($E73,AY$1-1))=0,"",SUMIFS(RAW_매출A!$J$2:$J$7000,RAW_매출A!$B$2:$B$7000,$A73,RAW_매출A!$A$2:$A$7000,EDATE($E73,AY$1-1))/(INDEX(요약_월별시즈널리티!$F$7:$F$18,MONTH(EDATE($E73,AY$1-1)))/100))),"")</f>
        <v/>
      </c>
      <c r="AZ73" t="str" cm="1">
        <f t="array" ref="AZ73">IFERROR(IF($A73="","",IF(SUMIFS(RAW_매출A!$J$2:$J$7000,RAW_매출A!$B$2:$B$7000,$A73,RAW_매출A!$A$2:$A$7000,EDATE($E73,AZ$1-1))=0,"",SUMIFS(RAW_매출A!$J$2:$J$7000,RAW_매출A!$B$2:$B$7000,$A73,RAW_매출A!$A$2:$A$7000,EDATE($E73,AZ$1-1))/(INDEX(요약_월별시즈널리티!$F$7:$F$18,MONTH(EDATE($E73,AZ$1-1)))/100))),"")</f>
        <v/>
      </c>
      <c r="BA73" t="str" cm="1">
        <f t="array" ref="BA73">IFERROR(IF($A73="","",IF(SUMIFS(RAW_매출A!$J$2:$J$7000,RAW_매출A!$B$2:$B$7000,$A73,RAW_매출A!$A$2:$A$7000,EDATE($E73,BA$1-1))=0,"",SUMIFS(RAW_매출A!$J$2:$J$7000,RAW_매출A!$B$2:$B$7000,$A73,RAW_매출A!$A$2:$A$7000,EDATE($E73,BA$1-1))/(INDEX(요약_월별시즈널리티!$F$7:$F$18,MONTH(EDATE($E73,BA$1-1)))/100))),"")</f>
        <v/>
      </c>
      <c r="BB73" t="str" cm="1">
        <f t="array" ref="BB73">IFERROR(IF($A73="","",IF(SUMIFS(RAW_매출A!$J$2:$J$7000,RAW_매출A!$B$2:$B$7000,$A73,RAW_매출A!$A$2:$A$7000,EDATE($E73,BB$1-1))=0,"",SUMIFS(RAW_매출A!$J$2:$J$7000,RAW_매출A!$B$2:$B$7000,$A73,RAW_매출A!$A$2:$A$7000,EDATE($E73,BB$1-1))/(INDEX(요약_월별시즈널리티!$F$7:$F$18,MONTH(EDATE($E73,BB$1-1)))/100))),"")</f>
        <v/>
      </c>
      <c r="BC73" t="str" cm="1">
        <f t="array" ref="BC73">IFERROR(IF($A73="","",IF(SUMIFS(RAW_매출A!$J$2:$J$7000,RAW_매출A!$B$2:$B$7000,$A73,RAW_매출A!$A$2:$A$7000,EDATE($E73,BC$1-1))=0,"",SUMIFS(RAW_매출A!$J$2:$J$7000,RAW_매출A!$B$2:$B$7000,$A73,RAW_매출A!$A$2:$A$7000,EDATE($E73,BC$1-1))/(INDEX(요약_월별시즈널리티!$F$7:$F$18,MONTH(EDATE($E73,BC$1-1)))/100))),"")</f>
        <v/>
      </c>
      <c r="BD73" t="str" cm="1">
        <f t="array" ref="BD73">IFERROR(IF($A73="","",IF(SUMIFS(RAW_매출A!$J$2:$J$7000,RAW_매출A!$B$2:$B$7000,$A73,RAW_매출A!$A$2:$A$7000,EDATE($E73,BD$1-1))=0,"",SUMIFS(RAW_매출A!$J$2:$J$7000,RAW_매출A!$B$2:$B$7000,$A73,RAW_매출A!$A$2:$A$7000,EDATE($E73,BD$1-1))/(INDEX(요약_월별시즈널리티!$F$7:$F$18,MONTH(EDATE($E73,BD$1-1)))/100))),"")</f>
        <v/>
      </c>
      <c r="BE73" t="str" cm="1">
        <f t="array" ref="BE73">IFERROR(IF($A73="","",IF(SUMIFS(RAW_매출A!$J$2:$J$7000,RAW_매출A!$B$2:$B$7000,$A73,RAW_매출A!$A$2:$A$7000,EDATE($E73,BE$1-1))=0,"",SUMIFS(RAW_매출A!$J$2:$J$7000,RAW_매출A!$B$2:$B$7000,$A73,RAW_매출A!$A$2:$A$7000,EDATE($E73,BE$1-1))/(INDEX(요약_월별시즈널리티!$F$7:$F$18,MONTH(EDATE($E73,BE$1-1)))/100))),"")</f>
        <v/>
      </c>
      <c r="BF73" t="str" cm="1">
        <f t="array" ref="BF73">IFERROR(IF($A73="","",IF(SUMIFS(RAW_매출A!$J$2:$J$7000,RAW_매출A!$B$2:$B$7000,$A73,RAW_매출A!$A$2:$A$7000,EDATE($E73,BF$1-1))=0,"",SUMIFS(RAW_매출A!$J$2:$J$7000,RAW_매출A!$B$2:$B$7000,$A73,RAW_매출A!$A$2:$A$7000,EDATE($E73,BF$1-1))/(INDEX(요약_월별시즈널리티!$F$7:$F$18,MONTH(EDATE($E73,BF$1-1)))/100))),"")</f>
        <v/>
      </c>
      <c r="BG73" t="str" cm="1">
        <f t="array" ref="BG73">IFERROR(IF($A73="","",IF(SUMIFS(RAW_매출A!$J$2:$J$7000,RAW_매출A!$B$2:$B$7000,$A73,RAW_매출A!$A$2:$A$7000,EDATE($E73,BG$1-1))=0,"",SUMIFS(RAW_매출A!$J$2:$J$7000,RAW_매출A!$B$2:$B$7000,$A73,RAW_매출A!$A$2:$A$7000,EDATE($E73,BG$1-1))/(INDEX(요약_월별시즈널리티!$F$7:$F$18,MONTH(EDATE($E73,BG$1-1)))/100))),"")</f>
        <v/>
      </c>
      <c r="BH73" t="str" cm="1">
        <f t="array" ref="BH73">IFERROR(IF($A73="","",IF(SUMIFS(RAW_매출A!$J$2:$J$7000,RAW_매출A!$B$2:$B$7000,$A73,RAW_매출A!$A$2:$A$7000,EDATE($E73,BH$1-1))=0,"",SUMIFS(RAW_매출A!$J$2:$J$7000,RAW_매출A!$B$2:$B$7000,$A73,RAW_매출A!$A$2:$A$7000,EDATE($E73,BH$1-1))/(INDEX(요약_월별시즈널리티!$F$7:$F$18,MONTH(EDATE($E73,BH$1-1)))/100))),"")</f>
        <v/>
      </c>
      <c r="BI73" t="str" cm="1">
        <f t="array" ref="BI73">IFERROR(IF($A73="","",IF(SUMIFS(RAW_매출A!$J$2:$J$7000,RAW_매출A!$B$2:$B$7000,$A73,RAW_매출A!$A$2:$A$7000,EDATE($E73,BI$1-1))=0,"",SUMIFS(RAW_매출A!$J$2:$J$7000,RAW_매출A!$B$2:$B$7000,$A73,RAW_매출A!$A$2:$A$7000,EDATE($E73,BI$1-1))/(INDEX(요약_월별시즈널리티!$F$7:$F$18,MONTH(EDATE($E73,BI$1-1)))/100))),"")</f>
        <v/>
      </c>
      <c r="BJ73" t="str" cm="1">
        <f t="array" ref="BJ73">IFERROR(IF($A73="","",IF(SUMIFS(RAW_매출A!$J$2:$J$7000,RAW_매출A!$B$2:$B$7000,$A73,RAW_매출A!$A$2:$A$7000,EDATE($E73,BJ$1-1))=0,"",SUMIFS(RAW_매출A!$J$2:$J$7000,RAW_매출A!$B$2:$B$7000,$A73,RAW_매출A!$A$2:$A$7000,EDATE($E73,BJ$1-1))/(INDEX(요약_월별시즈널리티!$F$7:$F$18,MONTH(EDATE($E73,BJ$1-1)))/100))),"")</f>
        <v/>
      </c>
      <c r="BK73" t="str" cm="1">
        <f t="array" ref="BK73">IFERROR(IF($A73="","",IF(SUMIFS(RAW_매출A!$J$2:$J$7000,RAW_매출A!$B$2:$B$7000,$A73,RAW_매출A!$A$2:$A$7000,EDATE($E73,BK$1-1))=0,"",SUMIFS(RAW_매출A!$J$2:$J$7000,RAW_매출A!$B$2:$B$7000,$A73,RAW_매출A!$A$2:$A$7000,EDATE($E73,BK$1-1))/(INDEX(요약_월별시즈널리티!$F$7:$F$18,MONTH(EDATE($E73,BK$1-1)))/100))),"")</f>
        <v/>
      </c>
      <c r="BL73" t="str" cm="1">
        <f t="array" ref="BL73">IFERROR(IF($A73="","",IF(SUMIFS(RAW_매출A!$J$2:$J$7000,RAW_매출A!$B$2:$B$7000,$A73,RAW_매출A!$A$2:$A$7000,EDATE($E73,BL$1-1))=0,"",SUMIFS(RAW_매출A!$J$2:$J$7000,RAW_매출A!$B$2:$B$7000,$A73,RAW_매출A!$A$2:$A$7000,EDATE($E73,BL$1-1))/(INDEX(요약_월별시즈널리티!$F$7:$F$18,MONTH(EDATE($E73,BL$1-1)))/100))),"")</f>
        <v/>
      </c>
      <c r="BM73" t="str" cm="1">
        <f t="array" ref="BM73">IFERROR(IF($A73="","",IF(SUMIFS(RAW_매출A!$J$2:$J$7000,RAW_매출A!$B$2:$B$7000,$A73,RAW_매출A!$A$2:$A$7000,EDATE($E73,BM$1-1))=0,"",SUMIFS(RAW_매출A!$J$2:$J$7000,RAW_매출A!$B$2:$B$7000,$A73,RAW_매출A!$A$2:$A$7000,EDATE($E73,BM$1-1))/(INDEX(요약_월별시즈널리티!$F$7:$F$18,MONTH(EDATE($E73,BM$1-1)))/100))),"")</f>
        <v/>
      </c>
      <c r="BN73" t="str" cm="1">
        <f t="array" ref="BN73">IFERROR(IF($A73="","",IF(SUMIFS(RAW_매출A!$J$2:$J$7000,RAW_매출A!$B$2:$B$7000,$A73,RAW_매출A!$A$2:$A$7000,EDATE($E73,BN$1-1))=0,"",SUMIFS(RAW_매출A!$J$2:$J$7000,RAW_매출A!$B$2:$B$7000,$A73,RAW_매출A!$A$2:$A$7000,EDATE($E73,BN$1-1))/(INDEX(요약_월별시즈널리티!$F$7:$F$18,MONTH(EDATE($E73,BN$1-1)))/100))),"")</f>
        <v/>
      </c>
    </row>
    <row r="74" spans="1:66" x14ac:dyDescent="0.3">
      <c r="A74" t="str">
        <f>세팅!A75</f>
        <v>(1063) #성대후문점</v>
      </c>
      <c r="B74" t="str">
        <f>세팅!B75</f>
        <v>150-1</v>
      </c>
      <c r="C74">
        <f t="shared" si="3"/>
        <v>1</v>
      </c>
      <c r="D74" t="str">
        <f t="shared" si="4"/>
        <v>1</v>
      </c>
      <c r="E74" s="1">
        <f>세팅!D75</f>
        <v>44927</v>
      </c>
      <c r="F74">
        <f t="shared" si="5"/>
        <v>3489085.4476753417</v>
      </c>
      <c r="G74" cm="1">
        <f t="array" ref="G74">IFERROR(IF($A74="","",IF(SUMIFS(RAW_매출A!$J$2:$J$7000,RAW_매출A!$B$2:$B$7000,$A74,RAW_매출A!$A$2:$A$7000,EDATE($E74,G$1-1))=0,"",SUMIFS(RAW_매출A!$J$2:$J$7000,RAW_매출A!$B$2:$B$7000,$A74,RAW_매출A!$A$2:$A$7000,EDATE($E74,G$1-1))/(INDEX(요약_월별시즈널리티!$F$7:$F$18,MONTH(EDATE($E74,G$1-1)))/100))),"")</f>
        <v>1791051.6621045182</v>
      </c>
      <c r="H74" cm="1">
        <f t="array" ref="H74">IFERROR(IF($A74="","",IF(SUMIFS(RAW_매출A!$J$2:$J$7000,RAW_매출A!$B$2:$B$7000,$A74,RAW_매출A!$A$2:$A$7000,EDATE($E74,H$1-1))=0,"",SUMIFS(RAW_매출A!$J$2:$J$7000,RAW_매출A!$B$2:$B$7000,$A74,RAW_매출A!$A$2:$A$7000,EDATE($E74,H$1-1))/(INDEX(요약_월별시즈널리티!$F$7:$F$18,MONTH(EDATE($E74,H$1-1)))/100))),"")</f>
        <v>2078059.3259893165</v>
      </c>
      <c r="I74" cm="1">
        <f t="array" ref="I74">IFERROR(IF($A74="","",IF(SUMIFS(RAW_매출A!$J$2:$J$7000,RAW_매출A!$B$2:$B$7000,$A74,RAW_매출A!$A$2:$A$7000,EDATE($E74,I$1-1))=0,"",SUMIFS(RAW_매출A!$J$2:$J$7000,RAW_매출A!$B$2:$B$7000,$A74,RAW_매출A!$A$2:$A$7000,EDATE($E74,I$1-1))/(INDEX(요약_월별시즈널리티!$F$7:$F$18,MONTH(EDATE($E74,I$1-1)))/100))),"")</f>
        <v>2986469.2796637057</v>
      </c>
      <c r="J74" s="28" cm="1">
        <f t="array" ref="J74">IFERROR(IF($A74="","",IF(SUMIFS(RAW_매출A!$J$2:$J$7000,RAW_매출A!$B$2:$B$7000,$A74,RAW_매출A!$A$2:$A$7000,EDATE($E74,J$1-1))=0,"",SUMIFS(RAW_매출A!$J$2:$J$7000,RAW_매출A!$B$2:$B$7000,$A74,RAW_매출A!$A$2:$A$7000,EDATE($E74,J$1-1))/(INDEX(요약_월별시즈널리티!$F$7:$F$18,MONTH(EDATE($E74,J$1-1)))/100))),"")</f>
        <v>2959588.1019271705</v>
      </c>
      <c r="K74" s="28" cm="1">
        <f t="array" ref="K74">IFERROR(IF($A74="","",IF(SUMIFS(RAW_매출A!$J$2:$J$7000,RAW_매출A!$B$2:$B$7000,$A74,RAW_매출A!$A$2:$A$7000,EDATE($E74,K$1-1))=0,"",SUMIFS(RAW_매출A!$J$2:$J$7000,RAW_매출A!$B$2:$B$7000,$A74,RAW_매출A!$A$2:$A$7000,EDATE($E74,K$1-1))/(INDEX(요약_월별시즈널리티!$F$7:$F$18,MONTH(EDATE($E74,K$1-1)))/100))),"")</f>
        <v>3896382.6098379535</v>
      </c>
      <c r="L74" s="28" cm="1">
        <f t="array" ref="L74">IFERROR(IF($A74="","",IF(SUMIFS(RAW_매출A!$J$2:$J$7000,RAW_매출A!$B$2:$B$7000,$A74,RAW_매출A!$A$2:$A$7000,EDATE($E74,L$1-1))=0,"",SUMIFS(RAW_매출A!$J$2:$J$7000,RAW_매출A!$B$2:$B$7000,$A74,RAW_매출A!$A$2:$A$7000,EDATE($E74,L$1-1))/(INDEX(요약_월별시즈널리티!$F$7:$F$18,MONTH(EDATE($E74,L$1-1)))/100))),"")</f>
        <v>2888562.5562918214</v>
      </c>
      <c r="M74" s="28" cm="1">
        <f t="array" ref="M74">IFERROR(IF($A74="","",IF(SUMIFS(RAW_매출A!$J$2:$J$7000,RAW_매출A!$B$2:$B$7000,$A74,RAW_매출A!$A$2:$A$7000,EDATE($E74,M$1-1))=0,"",SUMIFS(RAW_매출A!$J$2:$J$7000,RAW_매출A!$B$2:$B$7000,$A74,RAW_매출A!$A$2:$A$7000,EDATE($E74,M$1-1))/(INDEX(요약_월별시즈널리티!$F$7:$F$18,MONTH(EDATE($E74,M$1-1)))/100))),"")</f>
        <v>3156804.2013210906</v>
      </c>
      <c r="N74" s="28" cm="1">
        <f t="array" ref="N74">IFERROR(IF($A74="","",IF(SUMIFS(RAW_매출A!$J$2:$J$7000,RAW_매출A!$B$2:$B$7000,$A74,RAW_매출A!$A$2:$A$7000,EDATE($E74,N$1-1))=0,"",SUMIFS(RAW_매출A!$J$2:$J$7000,RAW_매출A!$B$2:$B$7000,$A74,RAW_매출A!$A$2:$A$7000,EDATE($E74,N$1-1))/(INDEX(요약_월별시즈널리티!$F$7:$F$18,MONTH(EDATE($E74,N$1-1)))/100))),"")</f>
        <v>4001657.397091453</v>
      </c>
      <c r="O74" s="28" cm="1">
        <f t="array" ref="O74">IFERROR(IF($A74="","",IF(SUMIFS(RAW_매출A!$J$2:$J$7000,RAW_매출A!$B$2:$B$7000,$A74,RAW_매출A!$A$2:$A$7000,EDATE($E74,O$1-1))=0,"",SUMIFS(RAW_매출A!$J$2:$J$7000,RAW_매출A!$B$2:$B$7000,$A74,RAW_매출A!$A$2:$A$7000,EDATE($E74,O$1-1))/(INDEX(요약_월별시즈널리티!$F$7:$F$18,MONTH(EDATE($E74,O$1-1)))/100))),"")</f>
        <v>4031517.8195825643</v>
      </c>
      <c r="P74" cm="1">
        <f t="array" ref="P74">IFERROR(IF($A74="","",IF(SUMIFS(RAW_매출A!$J$2:$J$7000,RAW_매출A!$B$2:$B$7000,$A74,RAW_매출A!$A$2:$A$7000,EDATE($E74,P$1-1))=0,"",SUMIFS(RAW_매출A!$J$2:$J$7000,RAW_매출A!$B$2:$B$7000,$A74,RAW_매출A!$A$2:$A$7000,EDATE($E74,P$1-1))/(INDEX(요약_월별시즈널리티!$F$7:$F$18,MONTH(EDATE($E74,P$1-1)))/100))),"")</f>
        <v>3404139.3321818402</v>
      </c>
      <c r="Q74" cm="1">
        <f t="array" ref="Q74">IFERROR(IF($A74="","",IF(SUMIFS(RAW_매출A!$J$2:$J$7000,RAW_매출A!$B$2:$B$7000,$A74,RAW_매출A!$A$2:$A$7000,EDATE($E74,Q$1-1))=0,"",SUMIFS(RAW_매출A!$J$2:$J$7000,RAW_매출A!$B$2:$B$7000,$A74,RAW_매출A!$A$2:$A$7000,EDATE($E74,Q$1-1))/(INDEX(요약_월별시즈널리티!$F$7:$F$18,MONTH(EDATE($E74,Q$1-1)))/100))),"")</f>
        <v>3201824.4782555541</v>
      </c>
      <c r="R74" cm="1">
        <f t="array" ref="R74">IFERROR(IF($A74="","",IF(SUMIFS(RAW_매출A!$J$2:$J$7000,RAW_매출A!$B$2:$B$7000,$A74,RAW_매출A!$A$2:$A$7000,EDATE($E74,R$1-1))=0,"",SUMIFS(RAW_매출A!$J$2:$J$7000,RAW_매출A!$B$2:$B$7000,$A74,RAW_매출A!$A$2:$A$7000,EDATE($E74,R$1-1))/(INDEX(요약_월별시즈널리티!$F$7:$F$18,MONTH(EDATE($E74,R$1-1)))/100))),"")</f>
        <v>3298605.684445898</v>
      </c>
      <c r="S74" cm="1">
        <f t="array" ref="S74">IFERROR(IF($A74="","",IF(SUMIFS(RAW_매출A!$J$2:$J$7000,RAW_매출A!$B$2:$B$7000,$A74,RAW_매출A!$A$2:$A$7000,EDATE($E74,S$1-1))=0,"",SUMIFS(RAW_매출A!$J$2:$J$7000,RAW_매출A!$B$2:$B$7000,$A74,RAW_매출A!$A$2:$A$7000,EDATE($E74,S$1-1))/(INDEX(요약_월별시즈널리티!$F$7:$F$18,MONTH(EDATE($E74,S$1-1)))/100))),"")</f>
        <v>3323793.7757379515</v>
      </c>
      <c r="T74" cm="1">
        <f t="array" ref="T74">IFERROR(IF($A74="","",IF(SUMIFS(RAW_매출A!$J$2:$J$7000,RAW_매출A!$B$2:$B$7000,$A74,RAW_매출A!$A$2:$A$7000,EDATE($E74,T$1-1))=0,"",SUMIFS(RAW_매출A!$J$2:$J$7000,RAW_매출A!$B$2:$B$7000,$A74,RAW_매출A!$A$2:$A$7000,EDATE($E74,T$1-1))/(INDEX(요약_월별시즈널리티!$F$7:$F$18,MONTH(EDATE($E74,T$1-1)))/100))),"")</f>
        <v>3608103.2466132562</v>
      </c>
      <c r="U74" cm="1">
        <f t="array" ref="U74">IFERROR(IF($A74="","",IF(SUMIFS(RAW_매출A!$J$2:$J$7000,RAW_매출A!$B$2:$B$7000,$A74,RAW_매출A!$A$2:$A$7000,EDATE($E74,U$1-1))=0,"",SUMIFS(RAW_매출A!$J$2:$J$7000,RAW_매출A!$B$2:$B$7000,$A74,RAW_매출A!$A$2:$A$7000,EDATE($E74,U$1-1))/(INDEX(요약_월별시즈널리티!$F$7:$F$18,MONTH(EDATE($E74,U$1-1)))/100))),"")</f>
        <v>4464483.4230633648</v>
      </c>
      <c r="V74" cm="1">
        <f t="array" ref="V74">IFERROR(IF($A74="","",IF(SUMIFS(RAW_매출A!$J$2:$J$7000,RAW_매출A!$B$2:$B$7000,$A74,RAW_매출A!$A$2:$A$7000,EDATE($E74,V$1-1))=0,"",SUMIFS(RAW_매출A!$J$2:$J$7000,RAW_매출A!$B$2:$B$7000,$A74,RAW_매출A!$A$2:$A$7000,EDATE($E74,V$1-1))/(INDEX(요약_월별시즈널리티!$F$7:$F$18,MONTH(EDATE($E74,V$1-1)))/100))),"")</f>
        <v>4512988.4354117243</v>
      </c>
      <c r="W74" cm="1">
        <f t="array" ref="W74">IFERROR(IF($A74="","",IF(SUMIFS(RAW_매출A!$J$2:$J$7000,RAW_매출A!$B$2:$B$7000,$A74,RAW_매출A!$A$2:$A$7000,EDATE($E74,W$1-1))=0,"",SUMIFS(RAW_매출A!$J$2:$J$7000,RAW_매출A!$B$2:$B$7000,$A74,RAW_매출A!$A$2:$A$7000,EDATE($E74,W$1-1))/(INDEX(요약_월별시즈널리티!$F$7:$F$18,MONTH(EDATE($E74,W$1-1)))/100))),"")</f>
        <v>4136913.4120879429</v>
      </c>
      <c r="X74" cm="1">
        <f t="array" ref="X74">IFERROR(IF($A74="","",IF(SUMIFS(RAW_매출A!$J$2:$J$7000,RAW_매출A!$B$2:$B$7000,$A74,RAW_매출A!$A$2:$A$7000,EDATE($E74,X$1-1))=0,"",SUMIFS(RAW_매출A!$J$2:$J$7000,RAW_매출A!$B$2:$B$7000,$A74,RAW_매출A!$A$2:$A$7000,EDATE($E74,X$1-1))/(INDEX(요약_월별시즈널리티!$F$7:$F$18,MONTH(EDATE($E74,X$1-1)))/100))),"")</f>
        <v>4254972.3130481746</v>
      </c>
      <c r="Y74" cm="1">
        <f t="array" ref="Y74">IFERROR(IF($A74="","",IF(SUMIFS(RAW_매출A!$J$2:$J$7000,RAW_매출A!$B$2:$B$7000,$A74,RAW_매출A!$A$2:$A$7000,EDATE($E74,Y$1-1))=0,"",SUMIFS(RAW_매출A!$J$2:$J$7000,RAW_매출A!$B$2:$B$7000,$A74,RAW_매출A!$A$2:$A$7000,EDATE($E74,Y$1-1))/(INDEX(요약_월별시즈널리티!$F$7:$F$18,MONTH(EDATE($E74,Y$1-1)))/100))),"")</f>
        <v>4242259.5518155908</v>
      </c>
      <c r="Z74" cm="1">
        <f t="array" ref="Z74">IFERROR(IF($A74="","",IF(SUMIFS(RAW_매출A!$J$2:$J$7000,RAW_매출A!$B$2:$B$7000,$A74,RAW_매출A!$A$2:$A$7000,EDATE($E74,Z$1-1))=0,"",SUMIFS(RAW_매출A!$J$2:$J$7000,RAW_매출A!$B$2:$B$7000,$A74,RAW_매출A!$A$2:$A$7000,EDATE($E74,Z$1-1))/(INDEX(요약_월별시즈널리티!$F$7:$F$18,MONTH(EDATE($E74,Z$1-1)))/100))),"")</f>
        <v>4994942.5538667431</v>
      </c>
      <c r="AA74" cm="1">
        <f t="array" ref="AA74">IFERROR(IF($A74="","",IF(SUMIFS(RAW_매출A!$J$2:$J$7000,RAW_매출A!$B$2:$B$7000,$A74,RAW_매출A!$A$2:$A$7000,EDATE($E74,AA$1-1))=0,"",SUMIFS(RAW_매출A!$J$2:$J$7000,RAW_매출A!$B$2:$B$7000,$A74,RAW_매출A!$A$2:$A$7000,EDATE($E74,AA$1-1))/(INDEX(요약_월별시즈널리티!$F$7:$F$18,MONTH(EDATE($E74,AA$1-1)))/100))),"")</f>
        <v>4937877.7331004106</v>
      </c>
      <c r="AB74" cm="1">
        <f t="array" ref="AB74">IFERROR(IF($A74="","",IF(SUMIFS(RAW_매출A!$J$2:$J$7000,RAW_매출A!$B$2:$B$7000,$A74,RAW_매출A!$A$2:$A$7000,EDATE($E74,AB$1-1))=0,"",SUMIFS(RAW_매출A!$J$2:$J$7000,RAW_매출A!$B$2:$B$7000,$A74,RAW_매출A!$A$2:$A$7000,EDATE($E74,AB$1-1))/(INDEX(요약_월별시즈널리티!$F$7:$F$18,MONTH(EDATE($E74,AB$1-1)))/100))),"")</f>
        <v>4233434.3885010667</v>
      </c>
      <c r="AC74" cm="1">
        <f t="array" ref="AC74">IFERROR(IF($A74="","",IF(SUMIFS(RAW_매출A!$J$2:$J$7000,RAW_매출A!$B$2:$B$7000,$A74,RAW_매출A!$A$2:$A$7000,EDATE($E74,AC$1-1))=0,"",SUMIFS(RAW_매출A!$J$2:$J$7000,RAW_매출A!$B$2:$B$7000,$A74,RAW_매출A!$A$2:$A$7000,EDATE($E74,AC$1-1))/(INDEX(요약_월별시즈널리티!$F$7:$F$18,MONTH(EDATE($E74,AC$1-1)))/100))),"")</f>
        <v>4707224.6651506238</v>
      </c>
      <c r="AD74" cm="1">
        <f t="array" ref="AD74">IFERROR(IF($A74="","",IF(SUMIFS(RAW_매출A!$J$2:$J$7000,RAW_매출A!$B$2:$B$7000,$A74,RAW_매출A!$A$2:$A$7000,EDATE($E74,AD$1-1))=0,"",SUMIFS(RAW_매출A!$J$2:$J$7000,RAW_매출A!$B$2:$B$7000,$A74,RAW_매출A!$A$2:$A$7000,EDATE($E74,AD$1-1))/(INDEX(요약_월별시즈널리티!$F$7:$F$18,MONTH(EDATE($E74,AD$1-1)))/100))),"")</f>
        <v>4015751.5213076905</v>
      </c>
      <c r="AE74" cm="1">
        <f t="array" ref="AE74">IFERROR(IF($A74="","",IF(SUMIFS(RAW_매출A!$J$2:$J$7000,RAW_매출A!$B$2:$B$7000,$A74,RAW_매출A!$A$2:$A$7000,EDATE($E74,AE$1-1))=0,"",SUMIFS(RAW_매출A!$J$2:$J$7000,RAW_매출A!$B$2:$B$7000,$A74,RAW_매출A!$A$2:$A$7000,EDATE($E74,AE$1-1))/(INDEX(요약_월별시즈널리티!$F$7:$F$18,MONTH(EDATE($E74,AE$1-1)))/100))),"")</f>
        <v>4248639.5091832243</v>
      </c>
      <c r="AF74" cm="1">
        <f t="array" ref="AF74">IFERROR(IF($A74="","",IF(SUMIFS(RAW_매출A!$J$2:$J$7000,RAW_매출A!$B$2:$B$7000,$A74,RAW_매출A!$A$2:$A$7000,EDATE($E74,AF$1-1))=0,"",SUMIFS(RAW_매출A!$J$2:$J$7000,RAW_매출A!$B$2:$B$7000,$A74,RAW_매출A!$A$2:$A$7000,EDATE($E74,AF$1-1))/(INDEX(요약_월별시즈널리티!$F$7:$F$18,MONTH(EDATE($E74,AF$1-1)))/100))),"")</f>
        <v>4785201.5654053548</v>
      </c>
      <c r="AG74" cm="1">
        <f t="array" ref="AG74">IFERROR(IF($A74="","",IF(SUMIFS(RAW_매출A!$J$2:$J$7000,RAW_매출A!$B$2:$B$7000,$A74,RAW_매출A!$A$2:$A$7000,EDATE($E74,AG$1-1))=0,"",SUMIFS(RAW_매출A!$J$2:$J$7000,RAW_매출A!$B$2:$B$7000,$A74,RAW_매출A!$A$2:$A$7000,EDATE($E74,AG$1-1))/(INDEX(요약_월별시즈널리티!$F$7:$F$18,MONTH(EDATE($E74,AG$1-1)))/100))),"")</f>
        <v>4036961.3924463098</v>
      </c>
      <c r="AH74" cm="1">
        <f t="array" ref="AH74">IFERROR(IF($A74="","",IF(SUMIFS(RAW_매출A!$J$2:$J$7000,RAW_매출A!$B$2:$B$7000,$A74,RAW_매출A!$A$2:$A$7000,EDATE($E74,AH$1-1))=0,"",SUMIFS(RAW_매출A!$J$2:$J$7000,RAW_매출A!$B$2:$B$7000,$A74,RAW_매출A!$A$2:$A$7000,EDATE($E74,AH$1-1))/(INDEX(요약_월별시즈널리티!$F$7:$F$18,MONTH(EDATE($E74,AH$1-1)))/100))),"")</f>
        <v>4289040.0514105055</v>
      </c>
      <c r="AI74" cm="1">
        <f t="array" ref="AI74">IFERROR(IF($A74="","",IF(SUMIFS(RAW_매출A!$J$2:$J$7000,RAW_매출A!$B$2:$B$7000,$A74,RAW_매출A!$A$2:$A$7000,EDATE($E74,AI$1-1))=0,"",SUMIFS(RAW_매출A!$J$2:$J$7000,RAW_매출A!$B$2:$B$7000,$A74,RAW_매출A!$A$2:$A$7000,EDATE($E74,AI$1-1))/(INDEX(요약_월별시즈널리티!$F$7:$F$18,MONTH(EDATE($E74,AI$1-1)))/100))),"")</f>
        <v>4616655.8175067678</v>
      </c>
      <c r="AJ74" cm="1">
        <f t="array" ref="AJ74">IFERROR(IF($A74="","",IF(SUMIFS(RAW_매출A!$J$2:$J$7000,RAW_매출A!$B$2:$B$7000,$A74,RAW_매출A!$A$2:$A$7000,EDATE($E74,AJ$1-1))=0,"",SUMIFS(RAW_매출A!$J$2:$J$7000,RAW_매출A!$B$2:$B$7000,$A74,RAW_매출A!$A$2:$A$7000,EDATE($E74,AJ$1-1))/(INDEX(요약_월별시즈널리티!$F$7:$F$18,MONTH(EDATE($E74,AJ$1-1)))/100))),"")</f>
        <v>4568968.5001204619</v>
      </c>
      <c r="AK74" cm="1">
        <f t="array" ref="AK74">IFERROR(IF($A74="","",IF(SUMIFS(RAW_매출A!$J$2:$J$7000,RAW_매출A!$B$2:$B$7000,$A74,RAW_매출A!$A$2:$A$7000,EDATE($E74,AK$1-1))=0,"",SUMIFS(RAW_매출A!$J$2:$J$7000,RAW_매출A!$B$2:$B$7000,$A74,RAW_매출A!$A$2:$A$7000,EDATE($E74,AK$1-1))/(INDEX(요약_월별시즈널리티!$F$7:$F$18,MONTH(EDATE($E74,AK$1-1)))/100))),"")</f>
        <v>3859984.8448400581</v>
      </c>
      <c r="AL74" cm="1">
        <f t="array" ref="AL74">IFERROR(IF($A74="","",IF(SUMIFS(RAW_매출A!$J$2:$J$7000,RAW_매출A!$B$2:$B$7000,$A74,RAW_매출A!$A$2:$A$7000,EDATE($E74,AL$1-1))=0,"",SUMIFS(RAW_매출A!$J$2:$J$7000,RAW_매출A!$B$2:$B$7000,$A74,RAW_매출A!$A$2:$A$7000,EDATE($E74,AL$1-1))/(INDEX(요약_월별시즈널리티!$F$7:$F$18,MONTH(EDATE($E74,AL$1-1)))/100))),"")</f>
        <v>4530060.40556107</v>
      </c>
      <c r="AM74" cm="1">
        <f t="array" ref="AM74">IFERROR(IF($A74="","",IF(SUMIFS(RAW_매출A!$J$2:$J$7000,RAW_매출A!$B$2:$B$7000,$A74,RAW_매출A!$A$2:$A$7000,EDATE($E74,AM$1-1))=0,"",SUMIFS(RAW_매출A!$J$2:$J$7000,RAW_매출A!$B$2:$B$7000,$A74,RAW_매출A!$A$2:$A$7000,EDATE($E74,AM$1-1))/(INDEX(요약_월별시즈널리티!$F$7:$F$18,MONTH(EDATE($E74,AM$1-1)))/100))),"")</f>
        <v>4858695.5869994555</v>
      </c>
      <c r="AN74" cm="1">
        <f t="array" ref="AN74">IFERROR(IF($A74="","",IF(SUMIFS(RAW_매출A!$J$2:$J$7000,RAW_매출A!$B$2:$B$7000,$A74,RAW_매출A!$A$2:$A$7000,EDATE($E74,AN$1-1))=0,"",SUMIFS(RAW_매출A!$J$2:$J$7000,RAW_매출A!$B$2:$B$7000,$A74,RAW_매출A!$A$2:$A$7000,EDATE($E74,AN$1-1))/(INDEX(요약_월별시즈널리티!$F$7:$F$18,MONTH(EDATE($E74,AN$1-1)))/100))),"")</f>
        <v>4584731.186471181</v>
      </c>
      <c r="AO74" cm="1">
        <f t="array" ref="AO74">IFERROR(IF($A74="","",IF(SUMIFS(RAW_매출A!$J$2:$J$7000,RAW_매출A!$B$2:$B$7000,$A74,RAW_매출A!$A$2:$A$7000,EDATE($E74,AO$1-1))=0,"",SUMIFS(RAW_매출A!$J$2:$J$7000,RAW_매출A!$B$2:$B$7000,$A74,RAW_매출A!$A$2:$A$7000,EDATE($E74,AO$1-1))/(INDEX(요약_월별시즈널리티!$F$7:$F$18,MONTH(EDATE($E74,AO$1-1)))/100))),"")</f>
        <v>4218829.9716742821</v>
      </c>
      <c r="AP74" cm="1">
        <f t="array" ref="AP74">IFERROR(IF($A74="","",IF(SUMIFS(RAW_매출A!$J$2:$J$7000,RAW_매출A!$B$2:$B$7000,$A74,RAW_매출A!$A$2:$A$7000,EDATE($E74,AP$1-1))=0,"",SUMIFS(RAW_매출A!$J$2:$J$7000,RAW_매출A!$B$2:$B$7000,$A74,RAW_매출A!$A$2:$A$7000,EDATE($E74,AP$1-1))/(INDEX(요약_월별시즈널리티!$F$7:$F$18,MONTH(EDATE($E74,AP$1-1)))/100))),"")</f>
        <v>4528604.0863332469</v>
      </c>
      <c r="AQ74" cm="1">
        <f t="array" ref="AQ74">IFERROR(IF($A74="","",IF(SUMIFS(RAW_매출A!$J$2:$J$7000,RAW_매출A!$B$2:$B$7000,$A74,RAW_매출A!$A$2:$A$7000,EDATE($E74,AQ$1-1))=0,"",SUMIFS(RAW_매출A!$J$2:$J$7000,RAW_매출A!$B$2:$B$7000,$A74,RAW_매출A!$A$2:$A$7000,EDATE($E74,AQ$1-1))/(INDEX(요약_월별시즈널리티!$F$7:$F$18,MONTH(EDATE($E74,AQ$1-1)))/100))),"")</f>
        <v>4421164.4500158513</v>
      </c>
      <c r="AR74" cm="1">
        <f t="array" ref="AR74">IFERROR(IF($A74="","",IF(SUMIFS(RAW_매출A!$J$2:$J$7000,RAW_매출A!$B$2:$B$7000,$A74,RAW_매출A!$A$2:$A$7000,EDATE($E74,AR$1-1))=0,"",SUMIFS(RAW_매출A!$J$2:$J$7000,RAW_매출A!$B$2:$B$7000,$A74,RAW_매출A!$A$2:$A$7000,EDATE($E74,AR$1-1))/(INDEX(요약_월별시즈널리티!$F$7:$F$18,MONTH(EDATE($E74,AR$1-1)))/100))),"")</f>
        <v>4015564.4637739258</v>
      </c>
      <c r="AS74" cm="1">
        <f t="array" ref="AS74">IFERROR(IF($A74="","",IF(SUMIFS(RAW_매출A!$J$2:$J$7000,RAW_매출A!$B$2:$B$7000,$A74,RAW_매출A!$A$2:$A$7000,EDATE($E74,AS$1-1))=0,"",SUMIFS(RAW_매출A!$J$2:$J$7000,RAW_매출A!$B$2:$B$7000,$A74,RAW_매출A!$A$2:$A$7000,EDATE($E74,AS$1-1))/(INDEX(요약_월별시즈널리티!$F$7:$F$18,MONTH(EDATE($E74,AS$1-1)))/100))),"")</f>
        <v>4859526.8284336291</v>
      </c>
      <c r="AT74" cm="1">
        <f t="array" ref="AT74">IFERROR(IF($A74="","",IF(SUMIFS(RAW_매출A!$J$2:$J$7000,RAW_매출A!$B$2:$B$7000,$A74,RAW_매출A!$A$2:$A$7000,EDATE($E74,AT$1-1))=0,"",SUMIFS(RAW_매출A!$J$2:$J$7000,RAW_매출A!$B$2:$B$7000,$A74,RAW_매출A!$A$2:$A$7000,EDATE($E74,AT$1-1))/(INDEX(요약_월별시즈널리티!$F$7:$F$18,MONTH(EDATE($E74,AT$1-1)))/100))),"")</f>
        <v>4685993.7693111431</v>
      </c>
      <c r="AU74" cm="1">
        <f t="array" ref="AU74">IFERROR(IF($A74="","",IF(SUMIFS(RAW_매출A!$J$2:$J$7000,RAW_매출A!$B$2:$B$7000,$A74,RAW_매출A!$A$2:$A$7000,EDATE($E74,AU$1-1))=0,"",SUMIFS(RAW_매출A!$J$2:$J$7000,RAW_매출A!$B$2:$B$7000,$A74,RAW_매출A!$A$2:$A$7000,EDATE($E74,AU$1-1))/(INDEX(요약_월별시즈널리티!$F$7:$F$18,MONTH(EDATE($E74,AU$1-1)))/100))),"")</f>
        <v>4727810.2033950211</v>
      </c>
      <c r="AV74" cm="1">
        <f t="array" ref="AV74">IFERROR(IF($A74="","",IF(SUMIFS(RAW_매출A!$J$2:$J$7000,RAW_매출A!$B$2:$B$7000,$A74,RAW_매출A!$A$2:$A$7000,EDATE($E74,AV$1-1))=0,"",SUMIFS(RAW_매출A!$J$2:$J$7000,RAW_매출A!$B$2:$B$7000,$A74,RAW_매출A!$A$2:$A$7000,EDATE($E74,AV$1-1))/(INDEX(요약_월별시즈널리티!$F$7:$F$18,MONTH(EDATE($E74,AV$1-1)))/100))),"")</f>
        <v>4404916.8267483078</v>
      </c>
      <c r="AW74" t="str" cm="1">
        <f t="array" ref="AW74">IFERROR(IF($A74="","",IF(SUMIFS(RAW_매출A!$J$2:$J$7000,RAW_매출A!$B$2:$B$7000,$A74,RAW_매출A!$A$2:$A$7000,EDATE($E74,AW$1-1))=0,"",SUMIFS(RAW_매출A!$J$2:$J$7000,RAW_매출A!$B$2:$B$7000,$A74,RAW_매출A!$A$2:$A$7000,EDATE($E74,AW$1-1))/(INDEX(요약_월별시즈널리티!$F$7:$F$18,MONTH(EDATE($E74,AW$1-1)))/100))),"")</f>
        <v/>
      </c>
      <c r="AX74" t="str" cm="1">
        <f t="array" ref="AX74">IFERROR(IF($A74="","",IF(SUMIFS(RAW_매출A!$J$2:$J$7000,RAW_매출A!$B$2:$B$7000,$A74,RAW_매출A!$A$2:$A$7000,EDATE($E74,AX$1-1))=0,"",SUMIFS(RAW_매출A!$J$2:$J$7000,RAW_매출A!$B$2:$B$7000,$A74,RAW_매출A!$A$2:$A$7000,EDATE($E74,AX$1-1))/(INDEX(요약_월별시즈널리티!$F$7:$F$18,MONTH(EDATE($E74,AX$1-1)))/100))),"")</f>
        <v/>
      </c>
      <c r="AY74" t="str" cm="1">
        <f t="array" ref="AY74">IFERROR(IF($A74="","",IF(SUMIFS(RAW_매출A!$J$2:$J$7000,RAW_매출A!$B$2:$B$7000,$A74,RAW_매출A!$A$2:$A$7000,EDATE($E74,AY$1-1))=0,"",SUMIFS(RAW_매출A!$J$2:$J$7000,RAW_매출A!$B$2:$B$7000,$A74,RAW_매출A!$A$2:$A$7000,EDATE($E74,AY$1-1))/(INDEX(요약_월별시즈널리티!$F$7:$F$18,MONTH(EDATE($E74,AY$1-1)))/100))),"")</f>
        <v/>
      </c>
      <c r="AZ74" t="str" cm="1">
        <f t="array" ref="AZ74">IFERROR(IF($A74="","",IF(SUMIFS(RAW_매출A!$J$2:$J$7000,RAW_매출A!$B$2:$B$7000,$A74,RAW_매출A!$A$2:$A$7000,EDATE($E74,AZ$1-1))=0,"",SUMIFS(RAW_매출A!$J$2:$J$7000,RAW_매출A!$B$2:$B$7000,$A74,RAW_매출A!$A$2:$A$7000,EDATE($E74,AZ$1-1))/(INDEX(요약_월별시즈널리티!$F$7:$F$18,MONTH(EDATE($E74,AZ$1-1)))/100))),"")</f>
        <v/>
      </c>
      <c r="BA74" t="str" cm="1">
        <f t="array" ref="BA74">IFERROR(IF($A74="","",IF(SUMIFS(RAW_매출A!$J$2:$J$7000,RAW_매출A!$B$2:$B$7000,$A74,RAW_매출A!$A$2:$A$7000,EDATE($E74,BA$1-1))=0,"",SUMIFS(RAW_매출A!$J$2:$J$7000,RAW_매출A!$B$2:$B$7000,$A74,RAW_매출A!$A$2:$A$7000,EDATE($E74,BA$1-1))/(INDEX(요약_월별시즈널리티!$F$7:$F$18,MONTH(EDATE($E74,BA$1-1)))/100))),"")</f>
        <v/>
      </c>
      <c r="BB74" t="str" cm="1">
        <f t="array" ref="BB74">IFERROR(IF($A74="","",IF(SUMIFS(RAW_매출A!$J$2:$J$7000,RAW_매출A!$B$2:$B$7000,$A74,RAW_매출A!$A$2:$A$7000,EDATE($E74,BB$1-1))=0,"",SUMIFS(RAW_매출A!$J$2:$J$7000,RAW_매출A!$B$2:$B$7000,$A74,RAW_매출A!$A$2:$A$7000,EDATE($E74,BB$1-1))/(INDEX(요약_월별시즈널리티!$F$7:$F$18,MONTH(EDATE($E74,BB$1-1)))/100))),"")</f>
        <v/>
      </c>
      <c r="BC74" t="str" cm="1">
        <f t="array" ref="BC74">IFERROR(IF($A74="","",IF(SUMIFS(RAW_매출A!$J$2:$J$7000,RAW_매출A!$B$2:$B$7000,$A74,RAW_매출A!$A$2:$A$7000,EDATE($E74,BC$1-1))=0,"",SUMIFS(RAW_매출A!$J$2:$J$7000,RAW_매출A!$B$2:$B$7000,$A74,RAW_매출A!$A$2:$A$7000,EDATE($E74,BC$1-1))/(INDEX(요약_월별시즈널리티!$F$7:$F$18,MONTH(EDATE($E74,BC$1-1)))/100))),"")</f>
        <v/>
      </c>
      <c r="BD74" t="str" cm="1">
        <f t="array" ref="BD74">IFERROR(IF($A74="","",IF(SUMIFS(RAW_매출A!$J$2:$J$7000,RAW_매출A!$B$2:$B$7000,$A74,RAW_매출A!$A$2:$A$7000,EDATE($E74,BD$1-1))=0,"",SUMIFS(RAW_매출A!$J$2:$J$7000,RAW_매출A!$B$2:$B$7000,$A74,RAW_매출A!$A$2:$A$7000,EDATE($E74,BD$1-1))/(INDEX(요약_월별시즈널리티!$F$7:$F$18,MONTH(EDATE($E74,BD$1-1)))/100))),"")</f>
        <v/>
      </c>
      <c r="BE74" t="str" cm="1">
        <f t="array" ref="BE74">IFERROR(IF($A74="","",IF(SUMIFS(RAW_매출A!$J$2:$J$7000,RAW_매출A!$B$2:$B$7000,$A74,RAW_매출A!$A$2:$A$7000,EDATE($E74,BE$1-1))=0,"",SUMIFS(RAW_매출A!$J$2:$J$7000,RAW_매출A!$B$2:$B$7000,$A74,RAW_매출A!$A$2:$A$7000,EDATE($E74,BE$1-1))/(INDEX(요약_월별시즈널리티!$F$7:$F$18,MONTH(EDATE($E74,BE$1-1)))/100))),"")</f>
        <v/>
      </c>
      <c r="BF74" t="str" cm="1">
        <f t="array" ref="BF74">IFERROR(IF($A74="","",IF(SUMIFS(RAW_매출A!$J$2:$J$7000,RAW_매출A!$B$2:$B$7000,$A74,RAW_매출A!$A$2:$A$7000,EDATE($E74,BF$1-1))=0,"",SUMIFS(RAW_매출A!$J$2:$J$7000,RAW_매출A!$B$2:$B$7000,$A74,RAW_매출A!$A$2:$A$7000,EDATE($E74,BF$1-1))/(INDEX(요약_월별시즈널리티!$F$7:$F$18,MONTH(EDATE($E74,BF$1-1)))/100))),"")</f>
        <v/>
      </c>
      <c r="BG74" t="str" cm="1">
        <f t="array" ref="BG74">IFERROR(IF($A74="","",IF(SUMIFS(RAW_매출A!$J$2:$J$7000,RAW_매출A!$B$2:$B$7000,$A74,RAW_매출A!$A$2:$A$7000,EDATE($E74,BG$1-1))=0,"",SUMIFS(RAW_매출A!$J$2:$J$7000,RAW_매출A!$B$2:$B$7000,$A74,RAW_매출A!$A$2:$A$7000,EDATE($E74,BG$1-1))/(INDEX(요약_월별시즈널리티!$F$7:$F$18,MONTH(EDATE($E74,BG$1-1)))/100))),"")</f>
        <v/>
      </c>
      <c r="BH74" t="str" cm="1">
        <f t="array" ref="BH74">IFERROR(IF($A74="","",IF(SUMIFS(RAW_매출A!$J$2:$J$7000,RAW_매출A!$B$2:$B$7000,$A74,RAW_매출A!$A$2:$A$7000,EDATE($E74,BH$1-1))=0,"",SUMIFS(RAW_매출A!$J$2:$J$7000,RAW_매출A!$B$2:$B$7000,$A74,RAW_매출A!$A$2:$A$7000,EDATE($E74,BH$1-1))/(INDEX(요약_월별시즈널리티!$F$7:$F$18,MONTH(EDATE($E74,BH$1-1)))/100))),"")</f>
        <v/>
      </c>
      <c r="BI74" t="str" cm="1">
        <f t="array" ref="BI74">IFERROR(IF($A74="","",IF(SUMIFS(RAW_매출A!$J$2:$J$7000,RAW_매출A!$B$2:$B$7000,$A74,RAW_매출A!$A$2:$A$7000,EDATE($E74,BI$1-1))=0,"",SUMIFS(RAW_매출A!$J$2:$J$7000,RAW_매출A!$B$2:$B$7000,$A74,RAW_매출A!$A$2:$A$7000,EDATE($E74,BI$1-1))/(INDEX(요약_월별시즈널리티!$F$7:$F$18,MONTH(EDATE($E74,BI$1-1)))/100))),"")</f>
        <v/>
      </c>
      <c r="BJ74" t="str" cm="1">
        <f t="array" ref="BJ74">IFERROR(IF($A74="","",IF(SUMIFS(RAW_매출A!$J$2:$J$7000,RAW_매출A!$B$2:$B$7000,$A74,RAW_매출A!$A$2:$A$7000,EDATE($E74,BJ$1-1))=0,"",SUMIFS(RAW_매출A!$J$2:$J$7000,RAW_매출A!$B$2:$B$7000,$A74,RAW_매출A!$A$2:$A$7000,EDATE($E74,BJ$1-1))/(INDEX(요약_월별시즈널리티!$F$7:$F$18,MONTH(EDATE($E74,BJ$1-1)))/100))),"")</f>
        <v/>
      </c>
      <c r="BK74" t="str" cm="1">
        <f t="array" ref="BK74">IFERROR(IF($A74="","",IF(SUMIFS(RAW_매출A!$J$2:$J$7000,RAW_매출A!$B$2:$B$7000,$A74,RAW_매출A!$A$2:$A$7000,EDATE($E74,BK$1-1))=0,"",SUMIFS(RAW_매출A!$J$2:$J$7000,RAW_매출A!$B$2:$B$7000,$A74,RAW_매출A!$A$2:$A$7000,EDATE($E74,BK$1-1))/(INDEX(요약_월별시즈널리티!$F$7:$F$18,MONTH(EDATE($E74,BK$1-1)))/100))),"")</f>
        <v/>
      </c>
      <c r="BL74" t="str" cm="1">
        <f t="array" ref="BL74">IFERROR(IF($A74="","",IF(SUMIFS(RAW_매출A!$J$2:$J$7000,RAW_매출A!$B$2:$B$7000,$A74,RAW_매출A!$A$2:$A$7000,EDATE($E74,BL$1-1))=0,"",SUMIFS(RAW_매출A!$J$2:$J$7000,RAW_매출A!$B$2:$B$7000,$A74,RAW_매출A!$A$2:$A$7000,EDATE($E74,BL$1-1))/(INDEX(요약_월별시즈널리티!$F$7:$F$18,MONTH(EDATE($E74,BL$1-1)))/100))),"")</f>
        <v/>
      </c>
      <c r="BM74" t="str" cm="1">
        <f t="array" ref="BM74">IFERROR(IF($A74="","",IF(SUMIFS(RAW_매출A!$J$2:$J$7000,RAW_매출A!$B$2:$B$7000,$A74,RAW_매출A!$A$2:$A$7000,EDATE($E74,BM$1-1))=0,"",SUMIFS(RAW_매출A!$J$2:$J$7000,RAW_매출A!$B$2:$B$7000,$A74,RAW_매출A!$A$2:$A$7000,EDATE($E74,BM$1-1))/(INDEX(요약_월별시즈널리티!$F$7:$F$18,MONTH(EDATE($E74,BM$1-1)))/100))),"")</f>
        <v/>
      </c>
      <c r="BN74" t="str" cm="1">
        <f t="array" ref="BN74">IFERROR(IF($A74="","",IF(SUMIFS(RAW_매출A!$J$2:$J$7000,RAW_매출A!$B$2:$B$7000,$A74,RAW_매출A!$A$2:$A$7000,EDATE($E74,BN$1-1))=0,"",SUMIFS(RAW_매출A!$J$2:$J$7000,RAW_매출A!$B$2:$B$7000,$A74,RAW_매출A!$A$2:$A$7000,EDATE($E74,BN$1-1))/(INDEX(요약_월별시즈널리티!$F$7:$F$18,MONTH(EDATE($E74,BN$1-1)))/100))),"")</f>
        <v/>
      </c>
    </row>
    <row r="75" spans="1:66" x14ac:dyDescent="0.3">
      <c r="A75" t="str">
        <f>세팅!A76</f>
        <v>(1064) #병점역점</v>
      </c>
      <c r="B75" t="str">
        <f>세팅!B76</f>
        <v>150-2</v>
      </c>
      <c r="C75">
        <f t="shared" si="3"/>
        <v>2</v>
      </c>
      <c r="D75" t="str">
        <f t="shared" si="4"/>
        <v>2</v>
      </c>
      <c r="E75" s="1">
        <f>세팅!D76</f>
        <v>44927</v>
      </c>
      <c r="F75">
        <f t="shared" si="5"/>
        <v>2935864.4580569477</v>
      </c>
      <c r="G75" cm="1">
        <f t="array" ref="G75">IFERROR(IF($A75="","",IF(SUMIFS(RAW_매출A!$J$2:$J$7000,RAW_매출A!$B$2:$B$7000,$A75,RAW_매출A!$A$2:$A$7000,EDATE($E75,G$1-1))=0,"",SUMIFS(RAW_매출A!$J$2:$J$7000,RAW_매출A!$B$2:$B$7000,$A75,RAW_매출A!$A$2:$A$7000,EDATE($E75,G$1-1))/(INDEX(요약_월별시즈널리티!$F$7:$F$18,MONTH(EDATE($E75,G$1-1)))/100))),"")</f>
        <v>1882274.0185944343</v>
      </c>
      <c r="H75" cm="1">
        <f t="array" ref="H75">IFERROR(IF($A75="","",IF(SUMIFS(RAW_매출A!$J$2:$J$7000,RAW_매출A!$B$2:$B$7000,$A75,RAW_매출A!$A$2:$A$7000,EDATE($E75,H$1-1))=0,"",SUMIFS(RAW_매출A!$J$2:$J$7000,RAW_매출A!$B$2:$B$7000,$A75,RAW_매출A!$A$2:$A$7000,EDATE($E75,H$1-1))/(INDEX(요약_월별시즈널리티!$F$7:$F$18,MONTH(EDATE($E75,H$1-1)))/100))),"")</f>
        <v>2226360.782270133</v>
      </c>
      <c r="I75" cm="1">
        <f t="array" ref="I75">IFERROR(IF($A75="","",IF(SUMIFS(RAW_매출A!$J$2:$J$7000,RAW_매출A!$B$2:$B$7000,$A75,RAW_매출A!$A$2:$A$7000,EDATE($E75,I$1-1))=0,"",SUMIFS(RAW_매출A!$J$2:$J$7000,RAW_매출A!$B$2:$B$7000,$A75,RAW_매출A!$A$2:$A$7000,EDATE($E75,I$1-1))/(INDEX(요약_월별시즈널리티!$F$7:$F$18,MONTH(EDATE($E75,I$1-1)))/100))),"")</f>
        <v>2537263.9589975416</v>
      </c>
      <c r="J75" s="28" cm="1">
        <f t="array" ref="J75">IFERROR(IF($A75="","",IF(SUMIFS(RAW_매출A!$J$2:$J$7000,RAW_매출A!$B$2:$B$7000,$A75,RAW_매출A!$A$2:$A$7000,EDATE($E75,J$1-1))=0,"",SUMIFS(RAW_매출A!$J$2:$J$7000,RAW_매출A!$B$2:$B$7000,$A75,RAW_매출A!$A$2:$A$7000,EDATE($E75,J$1-1))/(INDEX(요약_월별시즈널리티!$F$7:$F$18,MONTH(EDATE($E75,J$1-1)))/100))),"")</f>
        <v>2609328.7257187027</v>
      </c>
      <c r="K75" s="28" cm="1">
        <f t="array" ref="K75">IFERROR(IF($A75="","",IF(SUMIFS(RAW_매출A!$J$2:$J$7000,RAW_매출A!$B$2:$B$7000,$A75,RAW_매출A!$A$2:$A$7000,EDATE($E75,K$1-1))=0,"",SUMIFS(RAW_매출A!$J$2:$J$7000,RAW_매출A!$B$2:$B$7000,$A75,RAW_매출A!$A$2:$A$7000,EDATE($E75,K$1-1))/(INDEX(요약_월별시즈널리티!$F$7:$F$18,MONTH(EDATE($E75,K$1-1)))/100))),"")</f>
        <v>3079712.9628362344</v>
      </c>
      <c r="L75" s="28" cm="1">
        <f t="array" ref="L75">IFERROR(IF($A75="","",IF(SUMIFS(RAW_매출A!$J$2:$J$7000,RAW_매출A!$B$2:$B$7000,$A75,RAW_매출A!$A$2:$A$7000,EDATE($E75,L$1-1))=0,"",SUMIFS(RAW_매출A!$J$2:$J$7000,RAW_매출A!$B$2:$B$7000,$A75,RAW_매출A!$A$2:$A$7000,EDATE($E75,L$1-1))/(INDEX(요약_월별시즈널리티!$F$7:$F$18,MONTH(EDATE($E75,L$1-1)))/100))),"")</f>
        <v>2723168.2704819157</v>
      </c>
      <c r="M75" s="28" cm="1">
        <f t="array" ref="M75">IFERROR(IF($A75="","",IF(SUMIFS(RAW_매출A!$J$2:$J$7000,RAW_매출A!$B$2:$B$7000,$A75,RAW_매출A!$A$2:$A$7000,EDATE($E75,M$1-1))=0,"",SUMIFS(RAW_매출A!$J$2:$J$7000,RAW_매출A!$B$2:$B$7000,$A75,RAW_매출A!$A$2:$A$7000,EDATE($E75,M$1-1))/(INDEX(요약_월별시즈널리티!$F$7:$F$18,MONTH(EDATE($E75,M$1-1)))/100))),"")</f>
        <v>3283859.7191833099</v>
      </c>
      <c r="N75" s="28" cm="1">
        <f t="array" ref="N75">IFERROR(IF($A75="","",IF(SUMIFS(RAW_매출A!$J$2:$J$7000,RAW_매출A!$B$2:$B$7000,$A75,RAW_매출A!$A$2:$A$7000,EDATE($E75,N$1-1))=0,"",SUMIFS(RAW_매출A!$J$2:$J$7000,RAW_매출A!$B$2:$B$7000,$A75,RAW_매출A!$A$2:$A$7000,EDATE($E75,N$1-1))/(INDEX(요약_월별시즈널리티!$F$7:$F$18,MONTH(EDATE($E75,N$1-1)))/100))),"")</f>
        <v>2969761.9056901303</v>
      </c>
      <c r="O75" s="28" cm="1">
        <f t="array" ref="O75">IFERROR(IF($A75="","",IF(SUMIFS(RAW_매출A!$J$2:$J$7000,RAW_매출A!$B$2:$B$7000,$A75,RAW_매출A!$A$2:$A$7000,EDATE($E75,O$1-1))=0,"",SUMIFS(RAW_매출A!$J$2:$J$7000,RAW_매출A!$B$2:$B$7000,$A75,RAW_매출A!$A$2:$A$7000,EDATE($E75,O$1-1))/(INDEX(요약_월별시즈널리티!$F$7:$F$18,MONTH(EDATE($E75,O$1-1)))/100))),"")</f>
        <v>2949355.1644313917</v>
      </c>
      <c r="P75" cm="1">
        <f t="array" ref="P75">IFERROR(IF($A75="","",IF(SUMIFS(RAW_매출A!$J$2:$J$7000,RAW_매출A!$B$2:$B$7000,$A75,RAW_매출A!$A$2:$A$7000,EDATE($E75,P$1-1))=0,"",SUMIFS(RAW_매출A!$J$2:$J$7000,RAW_매출A!$B$2:$B$7000,$A75,RAW_매출A!$A$2:$A$7000,EDATE($E75,P$1-1))/(INDEX(요약_월별시즈널리티!$F$7:$F$18,MONTH(EDATE($E75,P$1-1)))/100))),"")</f>
        <v>2795114.1505157626</v>
      </c>
      <c r="Q75" cm="1">
        <f t="array" ref="Q75">IFERROR(IF($A75="","",IF(SUMIFS(RAW_매출A!$J$2:$J$7000,RAW_매출A!$B$2:$B$7000,$A75,RAW_매출A!$A$2:$A$7000,EDATE($E75,Q$1-1))=0,"",SUMIFS(RAW_매출A!$J$2:$J$7000,RAW_매출A!$B$2:$B$7000,$A75,RAW_매출A!$A$2:$A$7000,EDATE($E75,Q$1-1))/(INDEX(요약_월별시즈널리티!$F$7:$F$18,MONTH(EDATE($E75,Q$1-1)))/100))),"")</f>
        <v>3180213.2435890627</v>
      </c>
      <c r="R75" cm="1">
        <f t="array" ref="R75">IFERROR(IF($A75="","",IF(SUMIFS(RAW_매출A!$J$2:$J$7000,RAW_매출A!$B$2:$B$7000,$A75,RAW_매출A!$A$2:$A$7000,EDATE($E75,R$1-1))=0,"",SUMIFS(RAW_매출A!$J$2:$J$7000,RAW_매출A!$B$2:$B$7000,$A75,RAW_매출A!$A$2:$A$7000,EDATE($E75,R$1-1))/(INDEX(요약_월별시즈널리티!$F$7:$F$18,MONTH(EDATE($E75,R$1-1)))/100))),"")</f>
        <v>3650123.6623193044</v>
      </c>
      <c r="S75" cm="1">
        <f t="array" ref="S75">IFERROR(IF($A75="","",IF(SUMIFS(RAW_매출A!$J$2:$J$7000,RAW_매출A!$B$2:$B$7000,$A75,RAW_매출A!$A$2:$A$7000,EDATE($E75,S$1-1))=0,"",SUMIFS(RAW_매출A!$J$2:$J$7000,RAW_매출A!$B$2:$B$7000,$A75,RAW_매출A!$A$2:$A$7000,EDATE($E75,S$1-1))/(INDEX(요약_월별시즈널리티!$F$7:$F$18,MONTH(EDATE($E75,S$1-1)))/100))),"")</f>
        <v>3891318.9902107413</v>
      </c>
      <c r="T75" cm="1">
        <f t="array" ref="T75">IFERROR(IF($A75="","",IF(SUMIFS(RAW_매출A!$J$2:$J$7000,RAW_매출A!$B$2:$B$7000,$A75,RAW_매출A!$A$2:$A$7000,EDATE($E75,T$1-1))=0,"",SUMIFS(RAW_매출A!$J$2:$J$7000,RAW_매출A!$B$2:$B$7000,$A75,RAW_매출A!$A$2:$A$7000,EDATE($E75,T$1-1))/(INDEX(요약_월별시즈널리티!$F$7:$F$18,MONTH(EDATE($E75,T$1-1)))/100))),"")</f>
        <v>3658869.8011273057</v>
      </c>
      <c r="U75" cm="1">
        <f t="array" ref="U75">IFERROR(IF($A75="","",IF(SUMIFS(RAW_매출A!$J$2:$J$7000,RAW_매출A!$B$2:$B$7000,$A75,RAW_매출A!$A$2:$A$7000,EDATE($E75,U$1-1))=0,"",SUMIFS(RAW_매출A!$J$2:$J$7000,RAW_매출A!$B$2:$B$7000,$A75,RAW_매출A!$A$2:$A$7000,EDATE($E75,U$1-1))/(INDEX(요약_월별시즈널리티!$F$7:$F$18,MONTH(EDATE($E75,U$1-1)))/100))),"")</f>
        <v>3932290.8926411425</v>
      </c>
      <c r="V75" cm="1">
        <f t="array" ref="V75">IFERROR(IF($A75="","",IF(SUMIFS(RAW_매출A!$J$2:$J$7000,RAW_매출A!$B$2:$B$7000,$A75,RAW_매출A!$A$2:$A$7000,EDATE($E75,V$1-1))=0,"",SUMIFS(RAW_매출A!$J$2:$J$7000,RAW_매출A!$B$2:$B$7000,$A75,RAW_매출A!$A$2:$A$7000,EDATE($E75,V$1-1))/(INDEX(요약_월별시즈널리티!$F$7:$F$18,MONTH(EDATE($E75,V$1-1)))/100))),"")</f>
        <v>4129039.9103259277</v>
      </c>
      <c r="W75" cm="1">
        <f t="array" ref="W75">IFERROR(IF($A75="","",IF(SUMIFS(RAW_매출A!$J$2:$J$7000,RAW_매출A!$B$2:$B$7000,$A75,RAW_매출A!$A$2:$A$7000,EDATE($E75,W$1-1))=0,"",SUMIFS(RAW_매출A!$J$2:$J$7000,RAW_매출A!$B$2:$B$7000,$A75,RAW_매출A!$A$2:$A$7000,EDATE($E75,W$1-1))/(INDEX(요약_월별시즈널리티!$F$7:$F$18,MONTH(EDATE($E75,W$1-1)))/100))),"")</f>
        <v>3924835.5511710295</v>
      </c>
      <c r="X75" cm="1">
        <f t="array" ref="X75">IFERROR(IF($A75="","",IF(SUMIFS(RAW_매출A!$J$2:$J$7000,RAW_매출A!$B$2:$B$7000,$A75,RAW_매출A!$A$2:$A$7000,EDATE($E75,X$1-1))=0,"",SUMIFS(RAW_매출A!$J$2:$J$7000,RAW_매출A!$B$2:$B$7000,$A75,RAW_매출A!$A$2:$A$7000,EDATE($E75,X$1-1))/(INDEX(요약_월별시즈널리티!$F$7:$F$18,MONTH(EDATE($E75,X$1-1)))/100))),"")</f>
        <v>4108724.848089674</v>
      </c>
      <c r="Y75" cm="1">
        <f t="array" ref="Y75">IFERROR(IF($A75="","",IF(SUMIFS(RAW_매출A!$J$2:$J$7000,RAW_매출A!$B$2:$B$7000,$A75,RAW_매출A!$A$2:$A$7000,EDATE($E75,Y$1-1))=0,"",SUMIFS(RAW_매출A!$J$2:$J$7000,RAW_매출A!$B$2:$B$7000,$A75,RAW_매출A!$A$2:$A$7000,EDATE($E75,Y$1-1))/(INDEX(요약_월별시즈널리티!$F$7:$F$18,MONTH(EDATE($E75,Y$1-1)))/100))),"")</f>
        <v>4379489.0641532438</v>
      </c>
      <c r="Z75" cm="1">
        <f t="array" ref="Z75">IFERROR(IF($A75="","",IF(SUMIFS(RAW_매출A!$J$2:$J$7000,RAW_매출A!$B$2:$B$7000,$A75,RAW_매출A!$A$2:$A$7000,EDATE($E75,Z$1-1))=0,"",SUMIFS(RAW_매출A!$J$2:$J$7000,RAW_매출A!$B$2:$B$7000,$A75,RAW_매출A!$A$2:$A$7000,EDATE($E75,Z$1-1))/(INDEX(요약_월별시즈널리티!$F$7:$F$18,MONTH(EDATE($E75,Z$1-1)))/100))),"")</f>
        <v>3723133.8106089421</v>
      </c>
      <c r="AA75" cm="1">
        <f t="array" ref="AA75">IFERROR(IF($A75="","",IF(SUMIFS(RAW_매출A!$J$2:$J$7000,RAW_매출A!$B$2:$B$7000,$A75,RAW_매출A!$A$2:$A$7000,EDATE($E75,AA$1-1))=0,"",SUMIFS(RAW_매출A!$J$2:$J$7000,RAW_매출A!$B$2:$B$7000,$A75,RAW_매출A!$A$2:$A$7000,EDATE($E75,AA$1-1))/(INDEX(요약_월별시즈널리티!$F$7:$F$18,MONTH(EDATE($E75,AA$1-1)))/100))),"")</f>
        <v>3386884.4623936201</v>
      </c>
      <c r="AB75" cm="1">
        <f t="array" ref="AB75">IFERROR(IF($A75="","",IF(SUMIFS(RAW_매출A!$J$2:$J$7000,RAW_매출A!$B$2:$B$7000,$A75,RAW_매출A!$A$2:$A$7000,EDATE($E75,AB$1-1))=0,"",SUMIFS(RAW_매출A!$J$2:$J$7000,RAW_매출A!$B$2:$B$7000,$A75,RAW_매출A!$A$2:$A$7000,EDATE($E75,AB$1-1))/(INDEX(요약_월별시즈널리티!$F$7:$F$18,MONTH(EDATE($E75,AB$1-1)))/100))),"")</f>
        <v>3357069.6444908581</v>
      </c>
      <c r="AC75" cm="1">
        <f t="array" ref="AC75">IFERROR(IF($A75="","",IF(SUMIFS(RAW_매출A!$J$2:$J$7000,RAW_매출A!$B$2:$B$7000,$A75,RAW_매출A!$A$2:$A$7000,EDATE($E75,AC$1-1))=0,"",SUMIFS(RAW_매출A!$J$2:$J$7000,RAW_매출A!$B$2:$B$7000,$A75,RAW_매출A!$A$2:$A$7000,EDATE($E75,AC$1-1))/(INDEX(요약_월별시즈널리티!$F$7:$F$18,MONTH(EDATE($E75,AC$1-1)))/100))),"")</f>
        <v>3759317.4927055584</v>
      </c>
      <c r="AD75" cm="1">
        <f t="array" ref="AD75">IFERROR(IF($A75="","",IF(SUMIFS(RAW_매출A!$J$2:$J$7000,RAW_매출A!$B$2:$B$7000,$A75,RAW_매출A!$A$2:$A$7000,EDATE($E75,AD$1-1))=0,"",SUMIFS(RAW_매출A!$J$2:$J$7000,RAW_매출A!$B$2:$B$7000,$A75,RAW_매출A!$A$2:$A$7000,EDATE($E75,AD$1-1))/(INDEX(요약_월별시즈널리티!$F$7:$F$18,MONTH(EDATE($E75,AD$1-1)))/100))),"")</f>
        <v>4115188.4406879521</v>
      </c>
      <c r="AE75" cm="1">
        <f t="array" ref="AE75">IFERROR(IF($A75="","",IF(SUMIFS(RAW_매출A!$J$2:$J$7000,RAW_매출A!$B$2:$B$7000,$A75,RAW_매출A!$A$2:$A$7000,EDATE($E75,AE$1-1))=0,"",SUMIFS(RAW_매출A!$J$2:$J$7000,RAW_매출A!$B$2:$B$7000,$A75,RAW_매출A!$A$2:$A$7000,EDATE($E75,AE$1-1))/(INDEX(요약_월별시즈널리티!$F$7:$F$18,MONTH(EDATE($E75,AE$1-1)))/100))),"")</f>
        <v>3777126.2643301198</v>
      </c>
      <c r="AF75" cm="1">
        <f t="array" ref="AF75">IFERROR(IF($A75="","",IF(SUMIFS(RAW_매출A!$J$2:$J$7000,RAW_매출A!$B$2:$B$7000,$A75,RAW_매출A!$A$2:$A$7000,EDATE($E75,AF$1-1))=0,"",SUMIFS(RAW_매출A!$J$2:$J$7000,RAW_매출A!$B$2:$B$7000,$A75,RAW_매출A!$A$2:$A$7000,EDATE($E75,AF$1-1))/(INDEX(요약_월별시즈널리티!$F$7:$F$18,MONTH(EDATE($E75,AF$1-1)))/100))),"")</f>
        <v>4385357.1110392679</v>
      </c>
      <c r="AG75" cm="1">
        <f t="array" ref="AG75">IFERROR(IF($A75="","",IF(SUMIFS(RAW_매출A!$J$2:$J$7000,RAW_매출A!$B$2:$B$7000,$A75,RAW_매출A!$A$2:$A$7000,EDATE($E75,AG$1-1))=0,"",SUMIFS(RAW_매출A!$J$2:$J$7000,RAW_매출A!$B$2:$B$7000,$A75,RAW_매출A!$A$2:$A$7000,EDATE($E75,AG$1-1))/(INDEX(요약_월별시즈널리티!$F$7:$F$18,MONTH(EDATE($E75,AG$1-1)))/100))),"")</f>
        <v>4331749.1681732805</v>
      </c>
      <c r="AH75" cm="1">
        <f t="array" ref="AH75">IFERROR(IF($A75="","",IF(SUMIFS(RAW_매출A!$J$2:$J$7000,RAW_매출A!$B$2:$B$7000,$A75,RAW_매출A!$A$2:$A$7000,EDATE($E75,AH$1-1))=0,"",SUMIFS(RAW_매출A!$J$2:$J$7000,RAW_매출A!$B$2:$B$7000,$A75,RAW_매출A!$A$2:$A$7000,EDATE($E75,AH$1-1))/(INDEX(요약_월별시즈널리티!$F$7:$F$18,MONTH(EDATE($E75,AH$1-1)))/100))),"")</f>
        <v>4047744.5018538735</v>
      </c>
      <c r="AI75" cm="1">
        <f t="array" ref="AI75">IFERROR(IF($A75="","",IF(SUMIFS(RAW_매출A!$J$2:$J$7000,RAW_매출A!$B$2:$B$7000,$A75,RAW_매출A!$A$2:$A$7000,EDATE($E75,AI$1-1))=0,"",SUMIFS(RAW_매출A!$J$2:$J$7000,RAW_매출A!$B$2:$B$7000,$A75,RAW_매출A!$A$2:$A$7000,EDATE($E75,AI$1-1))/(INDEX(요약_월별시즈널리티!$F$7:$F$18,MONTH(EDATE($E75,AI$1-1)))/100))),"")</f>
        <v>3931298.6776045929</v>
      </c>
      <c r="AJ75" cm="1">
        <f t="array" ref="AJ75">IFERROR(IF($A75="","",IF(SUMIFS(RAW_매출A!$J$2:$J$7000,RAW_매출A!$B$2:$B$7000,$A75,RAW_매출A!$A$2:$A$7000,EDATE($E75,AJ$1-1))=0,"",SUMIFS(RAW_매출A!$J$2:$J$7000,RAW_매출A!$B$2:$B$7000,$A75,RAW_매출A!$A$2:$A$7000,EDATE($E75,AJ$1-1))/(INDEX(요약_월별시즈널리티!$F$7:$F$18,MONTH(EDATE($E75,AJ$1-1)))/100))),"")</f>
        <v>4197502.6632670499</v>
      </c>
      <c r="AK75" cm="1">
        <f t="array" ref="AK75">IFERROR(IF($A75="","",IF(SUMIFS(RAW_매출A!$J$2:$J$7000,RAW_매출A!$B$2:$B$7000,$A75,RAW_매출A!$A$2:$A$7000,EDATE($E75,AK$1-1))=0,"",SUMIFS(RAW_매출A!$J$2:$J$7000,RAW_매출A!$B$2:$B$7000,$A75,RAW_매출A!$A$2:$A$7000,EDATE($E75,AK$1-1))/(INDEX(요약_월별시즈널리티!$F$7:$F$18,MONTH(EDATE($E75,AK$1-1)))/100))),"")</f>
        <v>3899056.8048443045</v>
      </c>
      <c r="AL75" cm="1">
        <f t="array" ref="AL75">IFERROR(IF($A75="","",IF(SUMIFS(RAW_매출A!$J$2:$J$7000,RAW_매출A!$B$2:$B$7000,$A75,RAW_매출A!$A$2:$A$7000,EDATE($E75,AL$1-1))=0,"",SUMIFS(RAW_매출A!$J$2:$J$7000,RAW_매출A!$B$2:$B$7000,$A75,RAW_매출A!$A$2:$A$7000,EDATE($E75,AL$1-1))/(INDEX(요약_월별시즈널리티!$F$7:$F$18,MONTH(EDATE($E75,AL$1-1)))/100))),"")</f>
        <v>3816229.7951133349</v>
      </c>
      <c r="AM75" cm="1">
        <f t="array" ref="AM75">IFERROR(IF($A75="","",IF(SUMIFS(RAW_매출A!$J$2:$J$7000,RAW_매출A!$B$2:$B$7000,$A75,RAW_매출A!$A$2:$A$7000,EDATE($E75,AM$1-1))=0,"",SUMIFS(RAW_매출A!$J$2:$J$7000,RAW_매출A!$B$2:$B$7000,$A75,RAW_매출A!$A$2:$A$7000,EDATE($E75,AM$1-1))/(INDEX(요약_월별시즈널리티!$F$7:$F$18,MONTH(EDATE($E75,AM$1-1)))/100))),"")</f>
        <v>3850911.0148469978</v>
      </c>
      <c r="AN75" cm="1">
        <f t="array" ref="AN75">IFERROR(IF($A75="","",IF(SUMIFS(RAW_매출A!$J$2:$J$7000,RAW_매출A!$B$2:$B$7000,$A75,RAW_매출A!$A$2:$A$7000,EDATE($E75,AN$1-1))=0,"",SUMIFS(RAW_매출A!$J$2:$J$7000,RAW_매출A!$B$2:$B$7000,$A75,RAW_매출A!$A$2:$A$7000,EDATE($E75,AN$1-1))/(INDEX(요약_월별시즈널리티!$F$7:$F$18,MONTH(EDATE($E75,AN$1-1)))/100))),"")</f>
        <v>3840812.1176215932</v>
      </c>
      <c r="AO75" cm="1">
        <f t="array" ref="AO75">IFERROR(IF($A75="","",IF(SUMIFS(RAW_매출A!$J$2:$J$7000,RAW_매출A!$B$2:$B$7000,$A75,RAW_매출A!$A$2:$A$7000,EDATE($E75,AO$1-1))=0,"",SUMIFS(RAW_매출A!$J$2:$J$7000,RAW_매출A!$B$2:$B$7000,$A75,RAW_매출A!$A$2:$A$7000,EDATE($E75,AO$1-1))/(INDEX(요약_월별시즈널리티!$F$7:$F$18,MONTH(EDATE($E75,AO$1-1)))/100))),"")</f>
        <v>3820328.4094173606</v>
      </c>
      <c r="AP75" cm="1">
        <f t="array" ref="AP75">IFERROR(IF($A75="","",IF(SUMIFS(RAW_매출A!$J$2:$J$7000,RAW_매출A!$B$2:$B$7000,$A75,RAW_매출A!$A$2:$A$7000,EDATE($E75,AP$1-1))=0,"",SUMIFS(RAW_매출A!$J$2:$J$7000,RAW_매출A!$B$2:$B$7000,$A75,RAW_매출A!$A$2:$A$7000,EDATE($E75,AP$1-1))/(INDEX(요약_월별시즈널리티!$F$7:$F$18,MONTH(EDATE($E75,AP$1-1)))/100))),"")</f>
        <v>4053871.4264598903</v>
      </c>
      <c r="AQ75" cm="1">
        <f t="array" ref="AQ75">IFERROR(IF($A75="","",IF(SUMIFS(RAW_매출A!$J$2:$J$7000,RAW_매출A!$B$2:$B$7000,$A75,RAW_매출A!$A$2:$A$7000,EDATE($E75,AQ$1-1))=0,"",SUMIFS(RAW_매출A!$J$2:$J$7000,RAW_매출A!$B$2:$B$7000,$A75,RAW_매출A!$A$2:$A$7000,EDATE($E75,AQ$1-1))/(INDEX(요약_월별시즈널리티!$F$7:$F$18,MONTH(EDATE($E75,AQ$1-1)))/100))),"")</f>
        <v>3872479.1128769014</v>
      </c>
      <c r="AR75" cm="1">
        <f t="array" ref="AR75">IFERROR(IF($A75="","",IF(SUMIFS(RAW_매출A!$J$2:$J$7000,RAW_매출A!$B$2:$B$7000,$A75,RAW_매출A!$A$2:$A$7000,EDATE($E75,AR$1-1))=0,"",SUMIFS(RAW_매출A!$J$2:$J$7000,RAW_매출A!$B$2:$B$7000,$A75,RAW_매출A!$A$2:$A$7000,EDATE($E75,AR$1-1))/(INDEX(요약_월별시즈널리티!$F$7:$F$18,MONTH(EDATE($E75,AR$1-1)))/100))),"")</f>
        <v>4223079.725518547</v>
      </c>
      <c r="AS75" cm="1">
        <f t="array" ref="AS75">IFERROR(IF($A75="","",IF(SUMIFS(RAW_매출A!$J$2:$J$7000,RAW_매출A!$B$2:$B$7000,$A75,RAW_매출A!$A$2:$A$7000,EDATE($E75,AS$1-1))=0,"",SUMIFS(RAW_매출A!$J$2:$J$7000,RAW_매출A!$B$2:$B$7000,$A75,RAW_매출A!$A$2:$A$7000,EDATE($E75,AS$1-1))/(INDEX(요약_월별시즈널리티!$F$7:$F$18,MONTH(EDATE($E75,AS$1-1)))/100))),"")</f>
        <v>4302687.179042438</v>
      </c>
      <c r="AT75" cm="1">
        <f t="array" ref="AT75">IFERROR(IF($A75="","",IF(SUMIFS(RAW_매출A!$J$2:$J$7000,RAW_매출A!$B$2:$B$7000,$A75,RAW_매출A!$A$2:$A$7000,EDATE($E75,AT$1-1))=0,"",SUMIFS(RAW_매출A!$J$2:$J$7000,RAW_매출A!$B$2:$B$7000,$A75,RAW_매출A!$A$2:$A$7000,EDATE($E75,AT$1-1))/(INDEX(요약_월별시즈널리티!$F$7:$F$18,MONTH(EDATE($E75,AT$1-1)))/100))),"")</f>
        <v>3972013.8651280897</v>
      </c>
      <c r="AU75" cm="1">
        <f t="array" ref="AU75">IFERROR(IF($A75="","",IF(SUMIFS(RAW_매출A!$J$2:$J$7000,RAW_매출A!$B$2:$B$7000,$A75,RAW_매출A!$A$2:$A$7000,EDATE($E75,AU$1-1))=0,"",SUMIFS(RAW_매출A!$J$2:$J$7000,RAW_매출A!$B$2:$B$7000,$A75,RAW_매출A!$A$2:$A$7000,EDATE($E75,AU$1-1))/(INDEX(요약_월별시즈널리티!$F$7:$F$18,MONTH(EDATE($E75,AU$1-1)))/100))),"")</f>
        <v>4069178.7081872891</v>
      </c>
      <c r="AV75" cm="1">
        <f t="array" ref="AV75">IFERROR(IF($A75="","",IF(SUMIFS(RAW_매출A!$J$2:$J$7000,RAW_매출A!$B$2:$B$7000,$A75,RAW_매출A!$A$2:$A$7000,EDATE($E75,AV$1-1))=0,"",SUMIFS(RAW_매출A!$J$2:$J$7000,RAW_매출A!$B$2:$B$7000,$A75,RAW_매출A!$A$2:$A$7000,EDATE($E75,AV$1-1))/(INDEX(요약_월별시즈널리티!$F$7:$F$18,MONTH(EDATE($E75,AV$1-1)))/100))),"")</f>
        <v>3572399.82458633</v>
      </c>
      <c r="AW75" t="str" cm="1">
        <f t="array" ref="AW75">IFERROR(IF($A75="","",IF(SUMIFS(RAW_매출A!$J$2:$J$7000,RAW_매출A!$B$2:$B$7000,$A75,RAW_매출A!$A$2:$A$7000,EDATE($E75,AW$1-1))=0,"",SUMIFS(RAW_매출A!$J$2:$J$7000,RAW_매출A!$B$2:$B$7000,$A75,RAW_매출A!$A$2:$A$7000,EDATE($E75,AW$1-1))/(INDEX(요약_월별시즈널리티!$F$7:$F$18,MONTH(EDATE($E75,AW$1-1)))/100))),"")</f>
        <v/>
      </c>
      <c r="AX75" t="str" cm="1">
        <f t="array" ref="AX75">IFERROR(IF($A75="","",IF(SUMIFS(RAW_매출A!$J$2:$J$7000,RAW_매출A!$B$2:$B$7000,$A75,RAW_매출A!$A$2:$A$7000,EDATE($E75,AX$1-1))=0,"",SUMIFS(RAW_매출A!$J$2:$J$7000,RAW_매출A!$B$2:$B$7000,$A75,RAW_매출A!$A$2:$A$7000,EDATE($E75,AX$1-1))/(INDEX(요약_월별시즈널리티!$F$7:$F$18,MONTH(EDATE($E75,AX$1-1)))/100))),"")</f>
        <v/>
      </c>
      <c r="AY75" t="str" cm="1">
        <f t="array" ref="AY75">IFERROR(IF($A75="","",IF(SUMIFS(RAW_매출A!$J$2:$J$7000,RAW_매출A!$B$2:$B$7000,$A75,RAW_매출A!$A$2:$A$7000,EDATE($E75,AY$1-1))=0,"",SUMIFS(RAW_매출A!$J$2:$J$7000,RAW_매출A!$B$2:$B$7000,$A75,RAW_매출A!$A$2:$A$7000,EDATE($E75,AY$1-1))/(INDEX(요약_월별시즈널리티!$F$7:$F$18,MONTH(EDATE($E75,AY$1-1)))/100))),"")</f>
        <v/>
      </c>
      <c r="AZ75" t="str" cm="1">
        <f t="array" ref="AZ75">IFERROR(IF($A75="","",IF(SUMIFS(RAW_매출A!$J$2:$J$7000,RAW_매출A!$B$2:$B$7000,$A75,RAW_매출A!$A$2:$A$7000,EDATE($E75,AZ$1-1))=0,"",SUMIFS(RAW_매출A!$J$2:$J$7000,RAW_매출A!$B$2:$B$7000,$A75,RAW_매출A!$A$2:$A$7000,EDATE($E75,AZ$1-1))/(INDEX(요약_월별시즈널리티!$F$7:$F$18,MONTH(EDATE($E75,AZ$1-1)))/100))),"")</f>
        <v/>
      </c>
      <c r="BA75" t="str" cm="1">
        <f t="array" ref="BA75">IFERROR(IF($A75="","",IF(SUMIFS(RAW_매출A!$J$2:$J$7000,RAW_매출A!$B$2:$B$7000,$A75,RAW_매출A!$A$2:$A$7000,EDATE($E75,BA$1-1))=0,"",SUMIFS(RAW_매출A!$J$2:$J$7000,RAW_매출A!$B$2:$B$7000,$A75,RAW_매출A!$A$2:$A$7000,EDATE($E75,BA$1-1))/(INDEX(요약_월별시즈널리티!$F$7:$F$18,MONTH(EDATE($E75,BA$1-1)))/100))),"")</f>
        <v/>
      </c>
      <c r="BB75" t="str" cm="1">
        <f t="array" ref="BB75">IFERROR(IF($A75="","",IF(SUMIFS(RAW_매출A!$J$2:$J$7000,RAW_매출A!$B$2:$B$7000,$A75,RAW_매출A!$A$2:$A$7000,EDATE($E75,BB$1-1))=0,"",SUMIFS(RAW_매출A!$J$2:$J$7000,RAW_매출A!$B$2:$B$7000,$A75,RAW_매출A!$A$2:$A$7000,EDATE($E75,BB$1-1))/(INDEX(요약_월별시즈널리티!$F$7:$F$18,MONTH(EDATE($E75,BB$1-1)))/100))),"")</f>
        <v/>
      </c>
      <c r="BC75" t="str" cm="1">
        <f t="array" ref="BC75">IFERROR(IF($A75="","",IF(SUMIFS(RAW_매출A!$J$2:$J$7000,RAW_매출A!$B$2:$B$7000,$A75,RAW_매출A!$A$2:$A$7000,EDATE($E75,BC$1-1))=0,"",SUMIFS(RAW_매출A!$J$2:$J$7000,RAW_매출A!$B$2:$B$7000,$A75,RAW_매출A!$A$2:$A$7000,EDATE($E75,BC$1-1))/(INDEX(요약_월별시즈널리티!$F$7:$F$18,MONTH(EDATE($E75,BC$1-1)))/100))),"")</f>
        <v/>
      </c>
      <c r="BD75" t="str" cm="1">
        <f t="array" ref="BD75">IFERROR(IF($A75="","",IF(SUMIFS(RAW_매출A!$J$2:$J$7000,RAW_매출A!$B$2:$B$7000,$A75,RAW_매출A!$A$2:$A$7000,EDATE($E75,BD$1-1))=0,"",SUMIFS(RAW_매출A!$J$2:$J$7000,RAW_매출A!$B$2:$B$7000,$A75,RAW_매출A!$A$2:$A$7000,EDATE($E75,BD$1-1))/(INDEX(요약_월별시즈널리티!$F$7:$F$18,MONTH(EDATE($E75,BD$1-1)))/100))),"")</f>
        <v/>
      </c>
      <c r="BE75" t="str" cm="1">
        <f t="array" ref="BE75">IFERROR(IF($A75="","",IF(SUMIFS(RAW_매출A!$J$2:$J$7000,RAW_매출A!$B$2:$B$7000,$A75,RAW_매출A!$A$2:$A$7000,EDATE($E75,BE$1-1))=0,"",SUMIFS(RAW_매출A!$J$2:$J$7000,RAW_매출A!$B$2:$B$7000,$A75,RAW_매출A!$A$2:$A$7000,EDATE($E75,BE$1-1))/(INDEX(요약_월별시즈널리티!$F$7:$F$18,MONTH(EDATE($E75,BE$1-1)))/100))),"")</f>
        <v/>
      </c>
      <c r="BF75" t="str" cm="1">
        <f t="array" ref="BF75">IFERROR(IF($A75="","",IF(SUMIFS(RAW_매출A!$J$2:$J$7000,RAW_매출A!$B$2:$B$7000,$A75,RAW_매출A!$A$2:$A$7000,EDATE($E75,BF$1-1))=0,"",SUMIFS(RAW_매출A!$J$2:$J$7000,RAW_매출A!$B$2:$B$7000,$A75,RAW_매출A!$A$2:$A$7000,EDATE($E75,BF$1-1))/(INDEX(요약_월별시즈널리티!$F$7:$F$18,MONTH(EDATE($E75,BF$1-1)))/100))),"")</f>
        <v/>
      </c>
      <c r="BG75" t="str" cm="1">
        <f t="array" ref="BG75">IFERROR(IF($A75="","",IF(SUMIFS(RAW_매출A!$J$2:$J$7000,RAW_매출A!$B$2:$B$7000,$A75,RAW_매출A!$A$2:$A$7000,EDATE($E75,BG$1-1))=0,"",SUMIFS(RAW_매출A!$J$2:$J$7000,RAW_매출A!$B$2:$B$7000,$A75,RAW_매출A!$A$2:$A$7000,EDATE($E75,BG$1-1))/(INDEX(요약_월별시즈널리티!$F$7:$F$18,MONTH(EDATE($E75,BG$1-1)))/100))),"")</f>
        <v/>
      </c>
      <c r="BH75" t="str" cm="1">
        <f t="array" ref="BH75">IFERROR(IF($A75="","",IF(SUMIFS(RAW_매출A!$J$2:$J$7000,RAW_매출A!$B$2:$B$7000,$A75,RAW_매출A!$A$2:$A$7000,EDATE($E75,BH$1-1))=0,"",SUMIFS(RAW_매출A!$J$2:$J$7000,RAW_매출A!$B$2:$B$7000,$A75,RAW_매출A!$A$2:$A$7000,EDATE($E75,BH$1-1))/(INDEX(요약_월별시즈널리티!$F$7:$F$18,MONTH(EDATE($E75,BH$1-1)))/100))),"")</f>
        <v/>
      </c>
      <c r="BI75" t="str" cm="1">
        <f t="array" ref="BI75">IFERROR(IF($A75="","",IF(SUMIFS(RAW_매출A!$J$2:$J$7000,RAW_매출A!$B$2:$B$7000,$A75,RAW_매출A!$A$2:$A$7000,EDATE($E75,BI$1-1))=0,"",SUMIFS(RAW_매출A!$J$2:$J$7000,RAW_매출A!$B$2:$B$7000,$A75,RAW_매출A!$A$2:$A$7000,EDATE($E75,BI$1-1))/(INDEX(요약_월별시즈널리티!$F$7:$F$18,MONTH(EDATE($E75,BI$1-1)))/100))),"")</f>
        <v/>
      </c>
      <c r="BJ75" t="str" cm="1">
        <f t="array" ref="BJ75">IFERROR(IF($A75="","",IF(SUMIFS(RAW_매출A!$J$2:$J$7000,RAW_매출A!$B$2:$B$7000,$A75,RAW_매출A!$A$2:$A$7000,EDATE($E75,BJ$1-1))=0,"",SUMIFS(RAW_매출A!$J$2:$J$7000,RAW_매출A!$B$2:$B$7000,$A75,RAW_매출A!$A$2:$A$7000,EDATE($E75,BJ$1-1))/(INDEX(요약_월별시즈널리티!$F$7:$F$18,MONTH(EDATE($E75,BJ$1-1)))/100))),"")</f>
        <v/>
      </c>
      <c r="BK75" t="str" cm="1">
        <f t="array" ref="BK75">IFERROR(IF($A75="","",IF(SUMIFS(RAW_매출A!$J$2:$J$7000,RAW_매출A!$B$2:$B$7000,$A75,RAW_매출A!$A$2:$A$7000,EDATE($E75,BK$1-1))=0,"",SUMIFS(RAW_매출A!$J$2:$J$7000,RAW_매출A!$B$2:$B$7000,$A75,RAW_매출A!$A$2:$A$7000,EDATE($E75,BK$1-1))/(INDEX(요약_월별시즈널리티!$F$7:$F$18,MONTH(EDATE($E75,BK$1-1)))/100))),"")</f>
        <v/>
      </c>
      <c r="BL75" t="str" cm="1">
        <f t="array" ref="BL75">IFERROR(IF($A75="","",IF(SUMIFS(RAW_매출A!$J$2:$J$7000,RAW_매출A!$B$2:$B$7000,$A75,RAW_매출A!$A$2:$A$7000,EDATE($E75,BL$1-1))=0,"",SUMIFS(RAW_매출A!$J$2:$J$7000,RAW_매출A!$B$2:$B$7000,$A75,RAW_매출A!$A$2:$A$7000,EDATE($E75,BL$1-1))/(INDEX(요약_월별시즈널리티!$F$7:$F$18,MONTH(EDATE($E75,BL$1-1)))/100))),"")</f>
        <v/>
      </c>
      <c r="BM75" t="str" cm="1">
        <f t="array" ref="BM75">IFERROR(IF($A75="","",IF(SUMIFS(RAW_매출A!$J$2:$J$7000,RAW_매출A!$B$2:$B$7000,$A75,RAW_매출A!$A$2:$A$7000,EDATE($E75,BM$1-1))=0,"",SUMIFS(RAW_매출A!$J$2:$J$7000,RAW_매출A!$B$2:$B$7000,$A75,RAW_매출A!$A$2:$A$7000,EDATE($E75,BM$1-1))/(INDEX(요약_월별시즈널리티!$F$7:$F$18,MONTH(EDATE($E75,BM$1-1)))/100))),"")</f>
        <v/>
      </c>
      <c r="BN75" t="str" cm="1">
        <f t="array" ref="BN75">IFERROR(IF($A75="","",IF(SUMIFS(RAW_매출A!$J$2:$J$7000,RAW_매출A!$B$2:$B$7000,$A75,RAW_매출A!$A$2:$A$7000,EDATE($E75,BN$1-1))=0,"",SUMIFS(RAW_매출A!$J$2:$J$7000,RAW_매출A!$B$2:$B$7000,$A75,RAW_매출A!$A$2:$A$7000,EDATE($E75,BN$1-1))/(INDEX(요약_월별시즈널리티!$F$7:$F$18,MONTH(EDATE($E75,BN$1-1)))/100))),"")</f>
        <v/>
      </c>
    </row>
    <row r="76" spans="1:66" x14ac:dyDescent="0.3">
      <c r="A76" t="str">
        <f>세팅!A77</f>
        <v>(1065) #성대정문점</v>
      </c>
      <c r="B76" t="str">
        <f>세팅!B77</f>
        <v>150-1</v>
      </c>
      <c r="C76">
        <f t="shared" si="3"/>
        <v>1</v>
      </c>
      <c r="D76" t="str">
        <f t="shared" si="4"/>
        <v>1</v>
      </c>
      <c r="E76" s="1">
        <f>세팅!D77</f>
        <v>44958</v>
      </c>
      <c r="F76">
        <f t="shared" si="5"/>
        <v>8570098.6758093629</v>
      </c>
      <c r="G76" cm="1">
        <f t="array" ref="G76">IFERROR(IF($A76="","",IF(SUMIFS(RAW_매출A!$J$2:$J$7000,RAW_매출A!$B$2:$B$7000,$A76,RAW_매출A!$A$2:$A$7000,EDATE($E76,G$1-1))=0,"",SUMIFS(RAW_매출A!$J$2:$J$7000,RAW_매출A!$B$2:$B$7000,$A76,RAW_매출A!$A$2:$A$7000,EDATE($E76,G$1-1))/(INDEX(요약_월별시즈널리티!$F$7:$F$18,MONTH(EDATE($E76,G$1-1)))/100))),"")</f>
        <v>5212997.8782512499</v>
      </c>
      <c r="H76" cm="1">
        <f t="array" ref="H76">IFERROR(IF($A76="","",IF(SUMIFS(RAW_매출A!$J$2:$J$7000,RAW_매출A!$B$2:$B$7000,$A76,RAW_매출A!$A$2:$A$7000,EDATE($E76,H$1-1))=0,"",SUMIFS(RAW_매출A!$J$2:$J$7000,RAW_매출A!$B$2:$B$7000,$A76,RAW_매출A!$A$2:$A$7000,EDATE($E76,H$1-1))/(INDEX(요약_월별시즈널리티!$F$7:$F$18,MONTH(EDATE($E76,H$1-1)))/100))),"")</f>
        <v>6658982.6256937142</v>
      </c>
      <c r="I76" cm="1">
        <f t="array" ref="I76">IFERROR(IF($A76="","",IF(SUMIFS(RAW_매출A!$J$2:$J$7000,RAW_매출A!$B$2:$B$7000,$A76,RAW_매출A!$A$2:$A$7000,EDATE($E76,I$1-1))=0,"",SUMIFS(RAW_매출A!$J$2:$J$7000,RAW_매출A!$B$2:$B$7000,$A76,RAW_매출A!$A$2:$A$7000,EDATE($E76,I$1-1))/(INDEX(요약_월별시즈널리티!$F$7:$F$18,MONTH(EDATE($E76,I$1-1)))/100))),"")</f>
        <v>7563219.104312133</v>
      </c>
      <c r="J76" s="28" cm="1">
        <f t="array" ref="J76">IFERROR(IF($A76="","",IF(SUMIFS(RAW_매출A!$J$2:$J$7000,RAW_매출A!$B$2:$B$7000,$A76,RAW_매출A!$A$2:$A$7000,EDATE($E76,J$1-1))=0,"",SUMIFS(RAW_매출A!$J$2:$J$7000,RAW_매출A!$B$2:$B$7000,$A76,RAW_매출A!$A$2:$A$7000,EDATE($E76,J$1-1))/(INDEX(요약_월별시즈널리티!$F$7:$F$18,MONTH(EDATE($E76,J$1-1)))/100))),"")</f>
        <v>7708298.5159186115</v>
      </c>
      <c r="K76" s="28" cm="1">
        <f t="array" ref="K76">IFERROR(IF($A76="","",IF(SUMIFS(RAW_매출A!$J$2:$J$7000,RAW_매출A!$B$2:$B$7000,$A76,RAW_매출A!$A$2:$A$7000,EDATE($E76,K$1-1))=0,"",SUMIFS(RAW_매출A!$J$2:$J$7000,RAW_매출A!$B$2:$B$7000,$A76,RAW_매출A!$A$2:$A$7000,EDATE($E76,K$1-1))/(INDEX(요약_월별시즈널리티!$F$7:$F$18,MONTH(EDATE($E76,K$1-1)))/100))),"")</f>
        <v>8323710.6602743948</v>
      </c>
      <c r="L76" s="28" cm="1">
        <f t="array" ref="L76">IFERROR(IF($A76="","",IF(SUMIFS(RAW_매출A!$J$2:$J$7000,RAW_매출A!$B$2:$B$7000,$A76,RAW_매출A!$A$2:$A$7000,EDATE($E76,L$1-1))=0,"",SUMIFS(RAW_매출A!$J$2:$J$7000,RAW_매출A!$B$2:$B$7000,$A76,RAW_매출A!$A$2:$A$7000,EDATE($E76,L$1-1))/(INDEX(요약_월별시즈널리티!$F$7:$F$18,MONTH(EDATE($E76,L$1-1)))/100))),"")</f>
        <v>8552842.4918831047</v>
      </c>
      <c r="M76" s="28" cm="1">
        <f t="array" ref="M76">IFERROR(IF($A76="","",IF(SUMIFS(RAW_매출A!$J$2:$J$7000,RAW_매출A!$B$2:$B$7000,$A76,RAW_매출A!$A$2:$A$7000,EDATE($E76,M$1-1))=0,"",SUMIFS(RAW_매출A!$J$2:$J$7000,RAW_매출A!$B$2:$B$7000,$A76,RAW_매출A!$A$2:$A$7000,EDATE($E76,M$1-1))/(INDEX(요약_월별시즈널리티!$F$7:$F$18,MONTH(EDATE($E76,M$1-1)))/100))),"")</f>
        <v>8838238.7815275658</v>
      </c>
      <c r="N76" s="28" cm="1">
        <f t="array" ref="N76">IFERROR(IF($A76="","",IF(SUMIFS(RAW_매출A!$J$2:$J$7000,RAW_매출A!$B$2:$B$7000,$A76,RAW_매출A!$A$2:$A$7000,EDATE($E76,N$1-1))=0,"",SUMIFS(RAW_매출A!$J$2:$J$7000,RAW_매출A!$B$2:$B$7000,$A76,RAW_매출A!$A$2:$A$7000,EDATE($E76,N$1-1))/(INDEX(요약_월별시즈널리티!$F$7:$F$18,MONTH(EDATE($E76,N$1-1)))/100))),"")</f>
        <v>8820599.4360568356</v>
      </c>
      <c r="O76" s="28" cm="1">
        <f t="array" ref="O76">IFERROR(IF($A76="","",IF(SUMIFS(RAW_매출A!$J$2:$J$7000,RAW_매출A!$B$2:$B$7000,$A76,RAW_매출A!$A$2:$A$7000,EDATE($E76,O$1-1))=0,"",SUMIFS(RAW_매출A!$J$2:$J$7000,RAW_매출A!$B$2:$B$7000,$A76,RAW_매출A!$A$2:$A$7000,EDATE($E76,O$1-1))/(INDEX(요약_월별시즈널리티!$F$7:$F$18,MONTH(EDATE($E76,O$1-1)))/100))),"")</f>
        <v>9176902.1691956706</v>
      </c>
      <c r="P76" cm="1">
        <f t="array" ref="P76">IFERROR(IF($A76="","",IF(SUMIFS(RAW_매출A!$J$2:$J$7000,RAW_매출A!$B$2:$B$7000,$A76,RAW_매출A!$A$2:$A$7000,EDATE($E76,P$1-1))=0,"",SUMIFS(RAW_매출A!$J$2:$J$7000,RAW_매출A!$B$2:$B$7000,$A76,RAW_매출A!$A$2:$A$7000,EDATE($E76,P$1-1))/(INDEX(요약_월별시즈널리티!$F$7:$F$18,MONTH(EDATE($E76,P$1-1)))/100))),"")</f>
        <v>9551685.4729300607</v>
      </c>
      <c r="Q76" cm="1">
        <f t="array" ref="Q76">IFERROR(IF($A76="","",IF(SUMIFS(RAW_매출A!$J$2:$J$7000,RAW_매출A!$B$2:$B$7000,$A76,RAW_매출A!$A$2:$A$7000,EDATE($E76,Q$1-1))=0,"",SUMIFS(RAW_매출A!$J$2:$J$7000,RAW_매출A!$B$2:$B$7000,$A76,RAW_매출A!$A$2:$A$7000,EDATE($E76,Q$1-1))/(INDEX(요약_월별시즈널리티!$F$7:$F$18,MONTH(EDATE($E76,Q$1-1)))/100))),"")</f>
        <v>9379112.819804756</v>
      </c>
      <c r="R76" cm="1">
        <f t="array" ref="R76">IFERROR(IF($A76="","",IF(SUMIFS(RAW_매출A!$J$2:$J$7000,RAW_매출A!$B$2:$B$7000,$A76,RAW_매출A!$A$2:$A$7000,EDATE($E76,R$1-1))=0,"",SUMIFS(RAW_매출A!$J$2:$J$7000,RAW_매출A!$B$2:$B$7000,$A76,RAW_매출A!$A$2:$A$7000,EDATE($E76,R$1-1))/(INDEX(요약_월별시즈널리티!$F$7:$F$18,MONTH(EDATE($E76,R$1-1)))/100))),"")</f>
        <v>10024748.16341665</v>
      </c>
      <c r="S76" cm="1">
        <f t="array" ref="S76">IFERROR(IF($A76="","",IF(SUMIFS(RAW_매출A!$J$2:$J$7000,RAW_매출A!$B$2:$B$7000,$A76,RAW_매출A!$A$2:$A$7000,EDATE($E76,S$1-1))=0,"",SUMIFS(RAW_매출A!$J$2:$J$7000,RAW_매출A!$B$2:$B$7000,$A76,RAW_매출A!$A$2:$A$7000,EDATE($E76,S$1-1))/(INDEX(요약_월별시즈널리티!$F$7:$F$18,MONTH(EDATE($E76,S$1-1)))/100))),"")</f>
        <v>11482673.292794576</v>
      </c>
      <c r="T76" cm="1">
        <f t="array" ref="T76">IFERROR(IF($A76="","",IF(SUMIFS(RAW_매출A!$J$2:$J$7000,RAW_매출A!$B$2:$B$7000,$A76,RAW_매출A!$A$2:$A$7000,EDATE($E76,T$1-1))=0,"",SUMIFS(RAW_매출A!$J$2:$J$7000,RAW_매출A!$B$2:$B$7000,$A76,RAW_매출A!$A$2:$A$7000,EDATE($E76,T$1-1))/(INDEX(요약_월별시즈널리티!$F$7:$F$18,MONTH(EDATE($E76,T$1-1)))/100))),"")</f>
        <v>7476279.0324901724</v>
      </c>
      <c r="U76" cm="1">
        <f t="array" ref="U76">IFERROR(IF($A76="","",IF(SUMIFS(RAW_매출A!$J$2:$J$7000,RAW_매출A!$B$2:$B$7000,$A76,RAW_매출A!$A$2:$A$7000,EDATE($E76,U$1-1))=0,"",SUMIFS(RAW_매출A!$J$2:$J$7000,RAW_매출A!$B$2:$B$7000,$A76,RAW_매출A!$A$2:$A$7000,EDATE($E76,U$1-1))/(INDEX(요약_월별시즈널리티!$F$7:$F$18,MONTH(EDATE($E76,U$1-1)))/100))),"")</f>
        <v>6405155.9069918701</v>
      </c>
      <c r="V76" cm="1">
        <f t="array" ref="V76">IFERROR(IF($A76="","",IF(SUMIFS(RAW_매출A!$J$2:$J$7000,RAW_매출A!$B$2:$B$7000,$A76,RAW_매출A!$A$2:$A$7000,EDATE($E76,V$1-1))=0,"",SUMIFS(RAW_매출A!$J$2:$J$7000,RAW_매출A!$B$2:$B$7000,$A76,RAW_매출A!$A$2:$A$7000,EDATE($E76,V$1-1))/(INDEX(요약_월별시즈널리티!$F$7:$F$18,MONTH(EDATE($E76,V$1-1)))/100))),"")</f>
        <v>6323262.8590390077</v>
      </c>
      <c r="W76" cm="1">
        <f t="array" ref="W76">IFERROR(IF($A76="","",IF(SUMIFS(RAW_매출A!$J$2:$J$7000,RAW_매출A!$B$2:$B$7000,$A76,RAW_매출A!$A$2:$A$7000,EDATE($E76,W$1-1))=0,"",SUMIFS(RAW_매출A!$J$2:$J$7000,RAW_매출A!$B$2:$B$7000,$A76,RAW_매출A!$A$2:$A$7000,EDATE($E76,W$1-1))/(INDEX(요약_월별시즈널리티!$F$7:$F$18,MONTH(EDATE($E76,W$1-1)))/100))),"")</f>
        <v>6028232.5547456229</v>
      </c>
      <c r="X76" cm="1">
        <f t="array" ref="X76">IFERROR(IF($A76="","",IF(SUMIFS(RAW_매출A!$J$2:$J$7000,RAW_매출A!$B$2:$B$7000,$A76,RAW_매출A!$A$2:$A$7000,EDATE($E76,X$1-1))=0,"",SUMIFS(RAW_매출A!$J$2:$J$7000,RAW_매출A!$B$2:$B$7000,$A76,RAW_매출A!$A$2:$A$7000,EDATE($E76,X$1-1))/(INDEX(요약_월별시즈널리티!$F$7:$F$18,MONTH(EDATE($E76,X$1-1)))/100))),"")</f>
        <v>6255143.7583326483</v>
      </c>
      <c r="Y76" cm="1">
        <f t="array" ref="Y76">IFERROR(IF($A76="","",IF(SUMIFS(RAW_매출A!$J$2:$J$7000,RAW_매출A!$B$2:$B$7000,$A76,RAW_매출A!$A$2:$A$7000,EDATE($E76,Y$1-1))=0,"",SUMIFS(RAW_매출A!$J$2:$J$7000,RAW_매출A!$B$2:$B$7000,$A76,RAW_매출A!$A$2:$A$7000,EDATE($E76,Y$1-1))/(INDEX(요약_월별시즈널리티!$F$7:$F$18,MONTH(EDATE($E76,Y$1-1)))/100))),"")</f>
        <v>5778075.7750950111</v>
      </c>
      <c r="Z76" cm="1">
        <f t="array" ref="Z76">IFERROR(IF($A76="","",IF(SUMIFS(RAW_매출A!$J$2:$J$7000,RAW_매출A!$B$2:$B$7000,$A76,RAW_매출A!$A$2:$A$7000,EDATE($E76,Z$1-1))=0,"",SUMIFS(RAW_매출A!$J$2:$J$7000,RAW_매출A!$B$2:$B$7000,$A76,RAW_매출A!$A$2:$A$7000,EDATE($E76,Z$1-1))/(INDEX(요약_월별시즈널리티!$F$7:$F$18,MONTH(EDATE($E76,Z$1-1)))/100))),"")</f>
        <v>5989897.6388907507</v>
      </c>
      <c r="AA76" cm="1">
        <f t="array" ref="AA76">IFERROR(IF($A76="","",IF(SUMIFS(RAW_매출A!$J$2:$J$7000,RAW_매출A!$B$2:$B$7000,$A76,RAW_매출A!$A$2:$A$7000,EDATE($E76,AA$1-1))=0,"",SUMIFS(RAW_매출A!$J$2:$J$7000,RAW_매출A!$B$2:$B$7000,$A76,RAW_매출A!$A$2:$A$7000,EDATE($E76,AA$1-1))/(INDEX(요약_월별시즈널리티!$F$7:$F$18,MONTH(EDATE($E76,AA$1-1)))/100))),"")</f>
        <v>5017363.9895268707</v>
      </c>
      <c r="AB76" cm="1">
        <f t="array" ref="AB76">IFERROR(IF($A76="","",IF(SUMIFS(RAW_매출A!$J$2:$J$7000,RAW_매출A!$B$2:$B$7000,$A76,RAW_매출A!$A$2:$A$7000,EDATE($E76,AB$1-1))=0,"",SUMIFS(RAW_매출A!$J$2:$J$7000,RAW_매출A!$B$2:$B$7000,$A76,RAW_매출A!$A$2:$A$7000,EDATE($E76,AB$1-1))/(INDEX(요약_월별시즈널리티!$F$7:$F$18,MONTH(EDATE($E76,AB$1-1)))/100))),"")</f>
        <v>4614046.6262618965</v>
      </c>
      <c r="AC76" cm="1">
        <f t="array" ref="AC76">IFERROR(IF($A76="","",IF(SUMIFS(RAW_매출A!$J$2:$J$7000,RAW_매출A!$B$2:$B$7000,$A76,RAW_매출A!$A$2:$A$7000,EDATE($E76,AC$1-1))=0,"",SUMIFS(RAW_매출A!$J$2:$J$7000,RAW_매출A!$B$2:$B$7000,$A76,RAW_매출A!$A$2:$A$7000,EDATE($E76,AC$1-1))/(INDEX(요약_월별시즈널리티!$F$7:$F$18,MONTH(EDATE($E76,AC$1-1)))/100))),"")</f>
        <v>4299158.8384902664</v>
      </c>
      <c r="AD76" cm="1">
        <f t="array" ref="AD76">IFERROR(IF($A76="","",IF(SUMIFS(RAW_매출A!$J$2:$J$7000,RAW_매출A!$B$2:$B$7000,$A76,RAW_매출A!$A$2:$A$7000,EDATE($E76,AD$1-1))=0,"",SUMIFS(RAW_매출A!$J$2:$J$7000,RAW_매출A!$B$2:$B$7000,$A76,RAW_매출A!$A$2:$A$7000,EDATE($E76,AD$1-1))/(INDEX(요약_월별시즈널리티!$F$7:$F$18,MONTH(EDATE($E76,AD$1-1)))/100))),"")</f>
        <v>4529589.8665085621</v>
      </c>
      <c r="AE76" cm="1">
        <f t="array" ref="AE76">IFERROR(IF($A76="","",IF(SUMIFS(RAW_매출A!$J$2:$J$7000,RAW_매출A!$B$2:$B$7000,$A76,RAW_매출A!$A$2:$A$7000,EDATE($E76,AE$1-1))=0,"",SUMIFS(RAW_매출A!$J$2:$J$7000,RAW_매출A!$B$2:$B$7000,$A76,RAW_매출A!$A$2:$A$7000,EDATE($E76,AE$1-1))/(INDEX(요약_월별시즈널리티!$F$7:$F$18,MONTH(EDATE($E76,AE$1-1)))/100))),"")</f>
        <v>5236998.9859357374</v>
      </c>
      <c r="AF76" cm="1">
        <f t="array" ref="AF76">IFERROR(IF($A76="","",IF(SUMIFS(RAW_매출A!$J$2:$J$7000,RAW_매출A!$B$2:$B$7000,$A76,RAW_매출A!$A$2:$A$7000,EDATE($E76,AF$1-1))=0,"",SUMIFS(RAW_매출A!$J$2:$J$7000,RAW_매출A!$B$2:$B$7000,$A76,RAW_매출A!$A$2:$A$7000,EDATE($E76,AF$1-1))/(INDEX(요약_월별시즈널리티!$F$7:$F$18,MONTH(EDATE($E76,AF$1-1)))/100))),"")</f>
        <v>4706395.6675742352</v>
      </c>
      <c r="AG76" cm="1">
        <f t="array" ref="AG76">IFERROR(IF($A76="","",IF(SUMIFS(RAW_매출A!$J$2:$J$7000,RAW_매출A!$B$2:$B$7000,$A76,RAW_매출A!$A$2:$A$7000,EDATE($E76,AG$1-1))=0,"",SUMIFS(RAW_매출A!$J$2:$J$7000,RAW_매출A!$B$2:$B$7000,$A76,RAW_매출A!$A$2:$A$7000,EDATE($E76,AG$1-1))/(INDEX(요약_월별시즈널리티!$F$7:$F$18,MONTH(EDATE($E76,AG$1-1)))/100))),"")</f>
        <v>4533972.9098739177</v>
      </c>
      <c r="AH76" cm="1">
        <f t="array" ref="AH76">IFERROR(IF($A76="","",IF(SUMIFS(RAW_매출A!$J$2:$J$7000,RAW_매출A!$B$2:$B$7000,$A76,RAW_매출A!$A$2:$A$7000,EDATE($E76,AH$1-1))=0,"",SUMIFS(RAW_매출A!$J$2:$J$7000,RAW_매출A!$B$2:$B$7000,$A76,RAW_매출A!$A$2:$A$7000,EDATE($E76,AH$1-1))/(INDEX(요약_월별시즈널리티!$F$7:$F$18,MONTH(EDATE($E76,AH$1-1)))/100))),"")</f>
        <v>5714314.8687941348</v>
      </c>
      <c r="AI76" cm="1">
        <f t="array" ref="AI76">IFERROR(IF($A76="","",IF(SUMIFS(RAW_매출A!$J$2:$J$7000,RAW_매출A!$B$2:$B$7000,$A76,RAW_매출A!$A$2:$A$7000,EDATE($E76,AI$1-1))=0,"",SUMIFS(RAW_매출A!$J$2:$J$7000,RAW_매출A!$B$2:$B$7000,$A76,RAW_매출A!$A$2:$A$7000,EDATE($E76,AI$1-1))/(INDEX(요약_월별시즈널리티!$F$7:$F$18,MONTH(EDATE($E76,AI$1-1)))/100))),"")</f>
        <v>5304389.3274363894</v>
      </c>
      <c r="AJ76" cm="1">
        <f t="array" ref="AJ76">IFERROR(IF($A76="","",IF(SUMIFS(RAW_매출A!$J$2:$J$7000,RAW_매출A!$B$2:$B$7000,$A76,RAW_매출A!$A$2:$A$7000,EDATE($E76,AJ$1-1))=0,"",SUMIFS(RAW_매출A!$J$2:$J$7000,RAW_매출A!$B$2:$B$7000,$A76,RAW_매출A!$A$2:$A$7000,EDATE($E76,AJ$1-1))/(INDEX(요약_월별시즈널리티!$F$7:$F$18,MONTH(EDATE($E76,AJ$1-1)))/100))),"")</f>
        <v>4841866.0656607095</v>
      </c>
      <c r="AK76" cm="1">
        <f t="array" ref="AK76">IFERROR(IF($A76="","",IF(SUMIFS(RAW_매출A!$J$2:$J$7000,RAW_매출A!$B$2:$B$7000,$A76,RAW_매출A!$A$2:$A$7000,EDATE($E76,AK$1-1))=0,"",SUMIFS(RAW_매출A!$J$2:$J$7000,RAW_매출A!$B$2:$B$7000,$A76,RAW_매출A!$A$2:$A$7000,EDATE($E76,AK$1-1))/(INDEX(요약_월별시즈널리티!$F$7:$F$18,MONTH(EDATE($E76,AK$1-1)))/100))),"")</f>
        <v>5125766.9110387051</v>
      </c>
      <c r="AL76" cm="1">
        <f t="array" ref="AL76">IFERROR(IF($A76="","",IF(SUMIFS(RAW_매출A!$J$2:$J$7000,RAW_매출A!$B$2:$B$7000,$A76,RAW_매출A!$A$2:$A$7000,EDATE($E76,AL$1-1))=0,"",SUMIFS(RAW_매출A!$J$2:$J$7000,RAW_매출A!$B$2:$B$7000,$A76,RAW_매출A!$A$2:$A$7000,EDATE($E76,AL$1-1))/(INDEX(요약_월별시즈널리티!$F$7:$F$18,MONTH(EDATE($E76,AL$1-1)))/100))),"")</f>
        <v>5702253.1121869776</v>
      </c>
      <c r="AM76" cm="1">
        <f t="array" ref="AM76">IFERROR(IF($A76="","",IF(SUMIFS(RAW_매출A!$J$2:$J$7000,RAW_매출A!$B$2:$B$7000,$A76,RAW_매출A!$A$2:$A$7000,EDATE($E76,AM$1-1))=0,"",SUMIFS(RAW_매출A!$J$2:$J$7000,RAW_매출A!$B$2:$B$7000,$A76,RAW_매출A!$A$2:$A$7000,EDATE($E76,AM$1-1))/(INDEX(요약_월별시즈널리티!$F$7:$F$18,MONTH(EDATE($E76,AM$1-1)))/100))),"")</f>
        <v>5810999.9293854786</v>
      </c>
      <c r="AN76" cm="1">
        <f t="array" ref="AN76">IFERROR(IF($A76="","",IF(SUMIFS(RAW_매출A!$J$2:$J$7000,RAW_매출A!$B$2:$B$7000,$A76,RAW_매출A!$A$2:$A$7000,EDATE($E76,AN$1-1))=0,"",SUMIFS(RAW_매출A!$J$2:$J$7000,RAW_매출A!$B$2:$B$7000,$A76,RAW_매출A!$A$2:$A$7000,EDATE($E76,AN$1-1))/(INDEX(요약_월별시즈널리티!$F$7:$F$18,MONTH(EDATE($E76,AN$1-1)))/100))),"")</f>
        <v>5422979.1523116427</v>
      </c>
      <c r="AO76" cm="1">
        <f t="array" ref="AO76">IFERROR(IF($A76="","",IF(SUMIFS(RAW_매출A!$J$2:$J$7000,RAW_매출A!$B$2:$B$7000,$A76,RAW_매출A!$A$2:$A$7000,EDATE($E76,AO$1-1))=0,"",SUMIFS(RAW_매출A!$J$2:$J$7000,RAW_매출A!$B$2:$B$7000,$A76,RAW_매출A!$A$2:$A$7000,EDATE($E76,AO$1-1))/(INDEX(요약_월별시즈널리티!$F$7:$F$18,MONTH(EDATE($E76,AO$1-1)))/100))),"")</f>
        <v>5232946.5125536686</v>
      </c>
      <c r="AP76" cm="1">
        <f t="array" ref="AP76">IFERROR(IF($A76="","",IF(SUMIFS(RAW_매출A!$J$2:$J$7000,RAW_매출A!$B$2:$B$7000,$A76,RAW_매출A!$A$2:$A$7000,EDATE($E76,AP$1-1))=0,"",SUMIFS(RAW_매출A!$J$2:$J$7000,RAW_매출A!$B$2:$B$7000,$A76,RAW_매출A!$A$2:$A$7000,EDATE($E76,AP$1-1))/(INDEX(요약_월별시즈널리티!$F$7:$F$18,MONTH(EDATE($E76,AP$1-1)))/100))),"")</f>
        <v>5329543.1419897387</v>
      </c>
      <c r="AQ76" cm="1">
        <f t="array" ref="AQ76">IFERROR(IF($A76="","",IF(SUMIFS(RAW_매출A!$J$2:$J$7000,RAW_매출A!$B$2:$B$7000,$A76,RAW_매출A!$A$2:$A$7000,EDATE($E76,AQ$1-1))=0,"",SUMIFS(RAW_매출A!$J$2:$J$7000,RAW_매출A!$B$2:$B$7000,$A76,RAW_매출A!$A$2:$A$7000,EDATE($E76,AQ$1-1))/(INDEX(요약_월별시즈널리티!$F$7:$F$18,MONTH(EDATE($E76,AQ$1-1)))/100))),"")</f>
        <v>5583846.4318853114</v>
      </c>
      <c r="AR76" cm="1">
        <f t="array" ref="AR76">IFERROR(IF($A76="","",IF(SUMIFS(RAW_매출A!$J$2:$J$7000,RAW_매출A!$B$2:$B$7000,$A76,RAW_매출A!$A$2:$A$7000,EDATE($E76,AR$1-1))=0,"",SUMIFS(RAW_매출A!$J$2:$J$7000,RAW_매출A!$B$2:$B$7000,$A76,RAW_매출A!$A$2:$A$7000,EDATE($E76,AR$1-1))/(INDEX(요약_월별시즈널리티!$F$7:$F$18,MONTH(EDATE($E76,AR$1-1)))/100))),"")</f>
        <v>5491933.8242085911</v>
      </c>
      <c r="AS76" cm="1">
        <f t="array" ref="AS76">IFERROR(IF($A76="","",IF(SUMIFS(RAW_매출A!$J$2:$J$7000,RAW_매출A!$B$2:$B$7000,$A76,RAW_매출A!$A$2:$A$7000,EDATE($E76,AS$1-1))=0,"",SUMIFS(RAW_매출A!$J$2:$J$7000,RAW_매출A!$B$2:$B$7000,$A76,RAW_매출A!$A$2:$A$7000,EDATE($E76,AS$1-1))/(INDEX(요약_월별시즈널리티!$F$7:$F$18,MONTH(EDATE($E76,AS$1-1)))/100))),"")</f>
        <v>5309331.1065209582</v>
      </c>
      <c r="AT76" cm="1">
        <f t="array" ref="AT76">IFERROR(IF($A76="","",IF(SUMIFS(RAW_매출A!$J$2:$J$7000,RAW_매출A!$B$2:$B$7000,$A76,RAW_매출A!$A$2:$A$7000,EDATE($E76,AT$1-1))=0,"",SUMIFS(RAW_매출A!$J$2:$J$7000,RAW_매출A!$B$2:$B$7000,$A76,RAW_매출A!$A$2:$A$7000,EDATE($E76,AT$1-1))/(INDEX(요약_월별시즈널리티!$F$7:$F$18,MONTH(EDATE($E76,AT$1-1)))/100))),"")</f>
        <v>5739654.8799213227</v>
      </c>
      <c r="AU76" cm="1">
        <f t="array" ref="AU76">IFERROR(IF($A76="","",IF(SUMIFS(RAW_매출A!$J$2:$J$7000,RAW_매출A!$B$2:$B$7000,$A76,RAW_매출A!$A$2:$A$7000,EDATE($E76,AU$1-1))=0,"",SUMIFS(RAW_매출A!$J$2:$J$7000,RAW_매출A!$B$2:$B$7000,$A76,RAW_매출A!$A$2:$A$7000,EDATE($E76,AU$1-1))/(INDEX(요약_월별시즈널리티!$F$7:$F$18,MONTH(EDATE($E76,AU$1-1)))/100))),"")</f>
        <v>5423570.5039758803</v>
      </c>
      <c r="AV76" t="str" cm="1">
        <f t="array" ref="AV76">IFERROR(IF($A76="","",IF(SUMIFS(RAW_매출A!$J$2:$J$7000,RAW_매출A!$B$2:$B$7000,$A76,RAW_매출A!$A$2:$A$7000,EDATE($E76,AV$1-1))=0,"",SUMIFS(RAW_매출A!$J$2:$J$7000,RAW_매출A!$B$2:$B$7000,$A76,RAW_매출A!$A$2:$A$7000,EDATE($E76,AV$1-1))/(INDEX(요약_월별시즈널리티!$F$7:$F$18,MONTH(EDATE($E76,AV$1-1)))/100))),"")</f>
        <v/>
      </c>
      <c r="AW76" t="str" cm="1">
        <f t="array" ref="AW76">IFERROR(IF($A76="","",IF(SUMIFS(RAW_매출A!$J$2:$J$7000,RAW_매출A!$B$2:$B$7000,$A76,RAW_매출A!$A$2:$A$7000,EDATE($E76,AW$1-1))=0,"",SUMIFS(RAW_매출A!$J$2:$J$7000,RAW_매출A!$B$2:$B$7000,$A76,RAW_매출A!$A$2:$A$7000,EDATE($E76,AW$1-1))/(INDEX(요약_월별시즈널리티!$F$7:$F$18,MONTH(EDATE($E76,AW$1-1)))/100))),"")</f>
        <v/>
      </c>
      <c r="AX76" t="str" cm="1">
        <f t="array" ref="AX76">IFERROR(IF($A76="","",IF(SUMIFS(RAW_매출A!$J$2:$J$7000,RAW_매출A!$B$2:$B$7000,$A76,RAW_매출A!$A$2:$A$7000,EDATE($E76,AX$1-1))=0,"",SUMIFS(RAW_매출A!$J$2:$J$7000,RAW_매출A!$B$2:$B$7000,$A76,RAW_매출A!$A$2:$A$7000,EDATE($E76,AX$1-1))/(INDEX(요약_월별시즈널리티!$F$7:$F$18,MONTH(EDATE($E76,AX$1-1)))/100))),"")</f>
        <v/>
      </c>
      <c r="AY76" t="str" cm="1">
        <f t="array" ref="AY76">IFERROR(IF($A76="","",IF(SUMIFS(RAW_매출A!$J$2:$J$7000,RAW_매출A!$B$2:$B$7000,$A76,RAW_매출A!$A$2:$A$7000,EDATE($E76,AY$1-1))=0,"",SUMIFS(RAW_매출A!$J$2:$J$7000,RAW_매출A!$B$2:$B$7000,$A76,RAW_매출A!$A$2:$A$7000,EDATE($E76,AY$1-1))/(INDEX(요약_월별시즈널리티!$F$7:$F$18,MONTH(EDATE($E76,AY$1-1)))/100))),"")</f>
        <v/>
      </c>
      <c r="AZ76" t="str" cm="1">
        <f t="array" ref="AZ76">IFERROR(IF($A76="","",IF(SUMIFS(RAW_매출A!$J$2:$J$7000,RAW_매출A!$B$2:$B$7000,$A76,RAW_매출A!$A$2:$A$7000,EDATE($E76,AZ$1-1))=0,"",SUMIFS(RAW_매출A!$J$2:$J$7000,RAW_매출A!$B$2:$B$7000,$A76,RAW_매출A!$A$2:$A$7000,EDATE($E76,AZ$1-1))/(INDEX(요약_월별시즈널리티!$F$7:$F$18,MONTH(EDATE($E76,AZ$1-1)))/100))),"")</f>
        <v/>
      </c>
      <c r="BA76" t="str" cm="1">
        <f t="array" ref="BA76">IFERROR(IF($A76="","",IF(SUMIFS(RAW_매출A!$J$2:$J$7000,RAW_매출A!$B$2:$B$7000,$A76,RAW_매출A!$A$2:$A$7000,EDATE($E76,BA$1-1))=0,"",SUMIFS(RAW_매출A!$J$2:$J$7000,RAW_매출A!$B$2:$B$7000,$A76,RAW_매출A!$A$2:$A$7000,EDATE($E76,BA$1-1))/(INDEX(요약_월별시즈널리티!$F$7:$F$18,MONTH(EDATE($E76,BA$1-1)))/100))),"")</f>
        <v/>
      </c>
      <c r="BB76" t="str" cm="1">
        <f t="array" ref="BB76">IFERROR(IF($A76="","",IF(SUMIFS(RAW_매출A!$J$2:$J$7000,RAW_매출A!$B$2:$B$7000,$A76,RAW_매출A!$A$2:$A$7000,EDATE($E76,BB$1-1))=0,"",SUMIFS(RAW_매출A!$J$2:$J$7000,RAW_매출A!$B$2:$B$7000,$A76,RAW_매출A!$A$2:$A$7000,EDATE($E76,BB$1-1))/(INDEX(요약_월별시즈널리티!$F$7:$F$18,MONTH(EDATE($E76,BB$1-1)))/100))),"")</f>
        <v/>
      </c>
      <c r="BC76" t="str" cm="1">
        <f t="array" ref="BC76">IFERROR(IF($A76="","",IF(SUMIFS(RAW_매출A!$J$2:$J$7000,RAW_매출A!$B$2:$B$7000,$A76,RAW_매출A!$A$2:$A$7000,EDATE($E76,BC$1-1))=0,"",SUMIFS(RAW_매출A!$J$2:$J$7000,RAW_매출A!$B$2:$B$7000,$A76,RAW_매출A!$A$2:$A$7000,EDATE($E76,BC$1-1))/(INDEX(요약_월별시즈널리티!$F$7:$F$18,MONTH(EDATE($E76,BC$1-1)))/100))),"")</f>
        <v/>
      </c>
      <c r="BD76" t="str" cm="1">
        <f t="array" ref="BD76">IFERROR(IF($A76="","",IF(SUMIFS(RAW_매출A!$J$2:$J$7000,RAW_매출A!$B$2:$B$7000,$A76,RAW_매출A!$A$2:$A$7000,EDATE($E76,BD$1-1))=0,"",SUMIFS(RAW_매출A!$J$2:$J$7000,RAW_매출A!$B$2:$B$7000,$A76,RAW_매출A!$A$2:$A$7000,EDATE($E76,BD$1-1))/(INDEX(요약_월별시즈널리티!$F$7:$F$18,MONTH(EDATE($E76,BD$1-1)))/100))),"")</f>
        <v/>
      </c>
      <c r="BE76" t="str" cm="1">
        <f t="array" ref="BE76">IFERROR(IF($A76="","",IF(SUMIFS(RAW_매출A!$J$2:$J$7000,RAW_매출A!$B$2:$B$7000,$A76,RAW_매출A!$A$2:$A$7000,EDATE($E76,BE$1-1))=0,"",SUMIFS(RAW_매출A!$J$2:$J$7000,RAW_매출A!$B$2:$B$7000,$A76,RAW_매출A!$A$2:$A$7000,EDATE($E76,BE$1-1))/(INDEX(요약_월별시즈널리티!$F$7:$F$18,MONTH(EDATE($E76,BE$1-1)))/100))),"")</f>
        <v/>
      </c>
      <c r="BF76" t="str" cm="1">
        <f t="array" ref="BF76">IFERROR(IF($A76="","",IF(SUMIFS(RAW_매출A!$J$2:$J$7000,RAW_매출A!$B$2:$B$7000,$A76,RAW_매출A!$A$2:$A$7000,EDATE($E76,BF$1-1))=0,"",SUMIFS(RAW_매출A!$J$2:$J$7000,RAW_매출A!$B$2:$B$7000,$A76,RAW_매출A!$A$2:$A$7000,EDATE($E76,BF$1-1))/(INDEX(요약_월별시즈널리티!$F$7:$F$18,MONTH(EDATE($E76,BF$1-1)))/100))),"")</f>
        <v/>
      </c>
      <c r="BG76" t="str" cm="1">
        <f t="array" ref="BG76">IFERROR(IF($A76="","",IF(SUMIFS(RAW_매출A!$J$2:$J$7000,RAW_매출A!$B$2:$B$7000,$A76,RAW_매출A!$A$2:$A$7000,EDATE($E76,BG$1-1))=0,"",SUMIFS(RAW_매출A!$J$2:$J$7000,RAW_매출A!$B$2:$B$7000,$A76,RAW_매출A!$A$2:$A$7000,EDATE($E76,BG$1-1))/(INDEX(요약_월별시즈널리티!$F$7:$F$18,MONTH(EDATE($E76,BG$1-1)))/100))),"")</f>
        <v/>
      </c>
      <c r="BH76" t="str" cm="1">
        <f t="array" ref="BH76">IFERROR(IF($A76="","",IF(SUMIFS(RAW_매출A!$J$2:$J$7000,RAW_매출A!$B$2:$B$7000,$A76,RAW_매출A!$A$2:$A$7000,EDATE($E76,BH$1-1))=0,"",SUMIFS(RAW_매출A!$J$2:$J$7000,RAW_매출A!$B$2:$B$7000,$A76,RAW_매출A!$A$2:$A$7000,EDATE($E76,BH$1-1))/(INDEX(요약_월별시즈널리티!$F$7:$F$18,MONTH(EDATE($E76,BH$1-1)))/100))),"")</f>
        <v/>
      </c>
      <c r="BI76" t="str" cm="1">
        <f t="array" ref="BI76">IFERROR(IF($A76="","",IF(SUMIFS(RAW_매출A!$J$2:$J$7000,RAW_매출A!$B$2:$B$7000,$A76,RAW_매출A!$A$2:$A$7000,EDATE($E76,BI$1-1))=0,"",SUMIFS(RAW_매출A!$J$2:$J$7000,RAW_매출A!$B$2:$B$7000,$A76,RAW_매출A!$A$2:$A$7000,EDATE($E76,BI$1-1))/(INDEX(요약_월별시즈널리티!$F$7:$F$18,MONTH(EDATE($E76,BI$1-1)))/100))),"")</f>
        <v/>
      </c>
      <c r="BJ76" t="str" cm="1">
        <f t="array" ref="BJ76">IFERROR(IF($A76="","",IF(SUMIFS(RAW_매출A!$J$2:$J$7000,RAW_매출A!$B$2:$B$7000,$A76,RAW_매출A!$A$2:$A$7000,EDATE($E76,BJ$1-1))=0,"",SUMIFS(RAW_매출A!$J$2:$J$7000,RAW_매출A!$B$2:$B$7000,$A76,RAW_매출A!$A$2:$A$7000,EDATE($E76,BJ$1-1))/(INDEX(요약_월별시즈널리티!$F$7:$F$18,MONTH(EDATE($E76,BJ$1-1)))/100))),"")</f>
        <v/>
      </c>
      <c r="BK76" t="str" cm="1">
        <f t="array" ref="BK76">IFERROR(IF($A76="","",IF(SUMIFS(RAW_매출A!$J$2:$J$7000,RAW_매출A!$B$2:$B$7000,$A76,RAW_매출A!$A$2:$A$7000,EDATE($E76,BK$1-1))=0,"",SUMIFS(RAW_매출A!$J$2:$J$7000,RAW_매출A!$B$2:$B$7000,$A76,RAW_매출A!$A$2:$A$7000,EDATE($E76,BK$1-1))/(INDEX(요약_월별시즈널리티!$F$7:$F$18,MONTH(EDATE($E76,BK$1-1)))/100))),"")</f>
        <v/>
      </c>
      <c r="BL76" t="str" cm="1">
        <f t="array" ref="BL76">IFERROR(IF($A76="","",IF(SUMIFS(RAW_매출A!$J$2:$J$7000,RAW_매출A!$B$2:$B$7000,$A76,RAW_매출A!$A$2:$A$7000,EDATE($E76,BL$1-1))=0,"",SUMIFS(RAW_매출A!$J$2:$J$7000,RAW_매출A!$B$2:$B$7000,$A76,RAW_매출A!$A$2:$A$7000,EDATE($E76,BL$1-1))/(INDEX(요약_월별시즈널리티!$F$7:$F$18,MONTH(EDATE($E76,BL$1-1)))/100))),"")</f>
        <v/>
      </c>
      <c r="BM76" t="str" cm="1">
        <f t="array" ref="BM76">IFERROR(IF($A76="","",IF(SUMIFS(RAW_매출A!$J$2:$J$7000,RAW_매출A!$B$2:$B$7000,$A76,RAW_매출A!$A$2:$A$7000,EDATE($E76,BM$1-1))=0,"",SUMIFS(RAW_매출A!$J$2:$J$7000,RAW_매출A!$B$2:$B$7000,$A76,RAW_매출A!$A$2:$A$7000,EDATE($E76,BM$1-1))/(INDEX(요약_월별시즈널리티!$F$7:$F$18,MONTH(EDATE($E76,BM$1-1)))/100))),"")</f>
        <v/>
      </c>
      <c r="BN76" t="str" cm="1">
        <f t="array" ref="BN76">IFERROR(IF($A76="","",IF(SUMIFS(RAW_매출A!$J$2:$J$7000,RAW_매출A!$B$2:$B$7000,$A76,RAW_매출A!$A$2:$A$7000,EDATE($E76,BN$1-1))=0,"",SUMIFS(RAW_매출A!$J$2:$J$7000,RAW_매출A!$B$2:$B$7000,$A76,RAW_매출A!$A$2:$A$7000,EDATE($E76,BN$1-1))/(INDEX(요약_월별시즈널리티!$F$7:$F$18,MONTH(EDATE($E76,BN$1-1)))/100))),"")</f>
        <v/>
      </c>
    </row>
    <row r="77" spans="1:66" x14ac:dyDescent="0.3">
      <c r="A77" t="str">
        <f>세팅!A78</f>
        <v>(1066) #원천삼성점</v>
      </c>
      <c r="B77" t="str">
        <f>세팅!B78</f>
        <v>150-1</v>
      </c>
      <c r="C77">
        <f t="shared" si="3"/>
        <v>1</v>
      </c>
      <c r="D77" t="str">
        <f t="shared" si="4"/>
        <v>1</v>
      </c>
      <c r="E77" s="1">
        <f>세팅!D78</f>
        <v>44986</v>
      </c>
      <c r="F77">
        <f t="shared" si="5"/>
        <v>3836459.5487296483</v>
      </c>
      <c r="G77" cm="1">
        <f t="array" ref="G77">IFERROR(IF($A77="","",IF(SUMIFS(RAW_매출A!$J$2:$J$7000,RAW_매출A!$B$2:$B$7000,$A77,RAW_매출A!$A$2:$A$7000,EDATE($E77,G$1-1))=0,"",SUMIFS(RAW_매출A!$J$2:$J$7000,RAW_매출A!$B$2:$B$7000,$A77,RAW_매출A!$A$2:$A$7000,EDATE($E77,G$1-1))/(INDEX(요약_월별시즈널리티!$F$7:$F$18,MONTH(EDATE($E77,G$1-1)))/100))),"")</f>
        <v>2601686.0737139261</v>
      </c>
      <c r="H77" cm="1">
        <f t="array" ref="H77">IFERROR(IF($A77="","",IF(SUMIFS(RAW_매출A!$J$2:$J$7000,RAW_매출A!$B$2:$B$7000,$A77,RAW_매출A!$A$2:$A$7000,EDATE($E77,H$1-1))=0,"",SUMIFS(RAW_매출A!$J$2:$J$7000,RAW_매출A!$B$2:$B$7000,$A77,RAW_매출A!$A$2:$A$7000,EDATE($E77,H$1-1))/(INDEX(요약_월별시즈널리티!$F$7:$F$18,MONTH(EDATE($E77,H$1-1)))/100))),"")</f>
        <v>2892002.5501037496</v>
      </c>
      <c r="I77" cm="1">
        <f t="array" ref="I77">IFERROR(IF($A77="","",IF(SUMIFS(RAW_매출A!$J$2:$J$7000,RAW_매출A!$B$2:$B$7000,$A77,RAW_매출A!$A$2:$A$7000,EDATE($E77,I$1-1))=0,"",SUMIFS(RAW_매출A!$J$2:$J$7000,RAW_매출A!$B$2:$B$7000,$A77,RAW_매출A!$A$2:$A$7000,EDATE($E77,I$1-1))/(INDEX(요약_월별시즈널리티!$F$7:$F$18,MONTH(EDATE($E77,I$1-1)))/100))),"")</f>
        <v>3523495.3299925434</v>
      </c>
      <c r="J77" s="28" cm="1">
        <f t="array" ref="J77">IFERROR(IF($A77="","",IF(SUMIFS(RAW_매출A!$J$2:$J$7000,RAW_매출A!$B$2:$B$7000,$A77,RAW_매출A!$A$2:$A$7000,EDATE($E77,J$1-1))=0,"",SUMIFS(RAW_매출A!$J$2:$J$7000,RAW_매출A!$B$2:$B$7000,$A77,RAW_매출A!$A$2:$A$7000,EDATE($E77,J$1-1))/(INDEX(요약_월별시즈널리티!$F$7:$F$18,MONTH(EDATE($E77,J$1-1)))/100))),"")</f>
        <v>3479506.6104149781</v>
      </c>
      <c r="K77" s="28" cm="1">
        <f t="array" ref="K77">IFERROR(IF($A77="","",IF(SUMIFS(RAW_매출A!$J$2:$J$7000,RAW_매출A!$B$2:$B$7000,$A77,RAW_매출A!$A$2:$A$7000,EDATE($E77,K$1-1))=0,"",SUMIFS(RAW_매출A!$J$2:$J$7000,RAW_매출A!$B$2:$B$7000,$A77,RAW_매출A!$A$2:$A$7000,EDATE($E77,K$1-1))/(INDEX(요약_월별시즈널리티!$F$7:$F$18,MONTH(EDATE($E77,K$1-1)))/100))),"")</f>
        <v>4040843.1203413769</v>
      </c>
      <c r="L77" s="28" cm="1">
        <f t="array" ref="L77">IFERROR(IF($A77="","",IF(SUMIFS(RAW_매출A!$J$2:$J$7000,RAW_매출A!$B$2:$B$7000,$A77,RAW_매출A!$A$2:$A$7000,EDATE($E77,L$1-1))=0,"",SUMIFS(RAW_매출A!$J$2:$J$7000,RAW_매출A!$B$2:$B$7000,$A77,RAW_매출A!$A$2:$A$7000,EDATE($E77,L$1-1))/(INDEX(요약_월별시즈널리티!$F$7:$F$18,MONTH(EDATE($E77,L$1-1)))/100))),"")</f>
        <v>3790280.5143798999</v>
      </c>
      <c r="M77" s="28" cm="1">
        <f t="array" ref="M77">IFERROR(IF($A77="","",IF(SUMIFS(RAW_매출A!$J$2:$J$7000,RAW_매출A!$B$2:$B$7000,$A77,RAW_매출A!$A$2:$A$7000,EDATE($E77,M$1-1))=0,"",SUMIFS(RAW_매출A!$J$2:$J$7000,RAW_매출A!$B$2:$B$7000,$A77,RAW_매출A!$A$2:$A$7000,EDATE($E77,M$1-1))/(INDEX(요약_월별시즈널리티!$F$7:$F$18,MONTH(EDATE($E77,M$1-1)))/100))),"")</f>
        <v>3820478.6234280257</v>
      </c>
      <c r="N77" s="28" cm="1">
        <f t="array" ref="N77">IFERROR(IF($A77="","",IF(SUMIFS(RAW_매출A!$J$2:$J$7000,RAW_매출A!$B$2:$B$7000,$A77,RAW_매출A!$A$2:$A$7000,EDATE($E77,N$1-1))=0,"",SUMIFS(RAW_매출A!$J$2:$J$7000,RAW_매출A!$B$2:$B$7000,$A77,RAW_매출A!$A$2:$A$7000,EDATE($E77,N$1-1))/(INDEX(요약_월별시즈널리티!$F$7:$F$18,MONTH(EDATE($E77,N$1-1)))/100))),"")</f>
        <v>3796977.8762082122</v>
      </c>
      <c r="O77" s="28" cm="1">
        <f t="array" ref="O77">IFERROR(IF($A77="","",IF(SUMIFS(RAW_매출A!$J$2:$J$7000,RAW_매출A!$B$2:$B$7000,$A77,RAW_매출A!$A$2:$A$7000,EDATE($E77,O$1-1))=0,"",SUMIFS(RAW_매출A!$J$2:$J$7000,RAW_매출A!$B$2:$B$7000,$A77,RAW_매출A!$A$2:$A$7000,EDATE($E77,O$1-1))/(INDEX(요약_월별시즈널리티!$F$7:$F$18,MONTH(EDATE($E77,O$1-1)))/100))),"")</f>
        <v>4090670.5476053939</v>
      </c>
      <c r="P77" cm="1">
        <f t="array" ref="P77">IFERROR(IF($A77="","",IF(SUMIFS(RAW_매출A!$J$2:$J$7000,RAW_매출A!$B$2:$B$7000,$A77,RAW_매출A!$A$2:$A$7000,EDATE($E77,P$1-1))=0,"",SUMIFS(RAW_매출A!$J$2:$J$7000,RAW_매출A!$B$2:$B$7000,$A77,RAW_매출A!$A$2:$A$7000,EDATE($E77,P$1-1))/(INDEX(요약_월별시즈널리티!$F$7:$F$18,MONTH(EDATE($E77,P$1-1)))/100))),"")</f>
        <v>4951474.7071838472</v>
      </c>
      <c r="Q77" cm="1">
        <f t="array" ref="Q77">IFERROR(IF($A77="","",IF(SUMIFS(RAW_매출A!$J$2:$J$7000,RAW_매출A!$B$2:$B$7000,$A77,RAW_매출A!$A$2:$A$7000,EDATE($E77,Q$1-1))=0,"",SUMIFS(RAW_매출A!$J$2:$J$7000,RAW_매출A!$B$2:$B$7000,$A77,RAW_매출A!$A$2:$A$7000,EDATE($E77,Q$1-1))/(INDEX(요약_월별시즈널리티!$F$7:$F$18,MONTH(EDATE($E77,Q$1-1)))/100))),"")</f>
        <v>5105540.8453633077</v>
      </c>
      <c r="R77" cm="1">
        <f t="array" ref="R77">IFERROR(IF($A77="","",IF(SUMIFS(RAW_매출A!$J$2:$J$7000,RAW_매출A!$B$2:$B$7000,$A77,RAW_매출A!$A$2:$A$7000,EDATE($E77,R$1-1))=0,"",SUMIFS(RAW_매출A!$J$2:$J$7000,RAW_매출A!$B$2:$B$7000,$A77,RAW_매출A!$A$2:$A$7000,EDATE($E77,R$1-1))/(INDEX(요약_월별시즈널리티!$F$7:$F$18,MONTH(EDATE($E77,R$1-1)))/100))),"")</f>
        <v>4231230.3735557413</v>
      </c>
      <c r="S77" cm="1">
        <f t="array" ref="S77">IFERROR(IF($A77="","",IF(SUMIFS(RAW_매출A!$J$2:$J$7000,RAW_매출A!$B$2:$B$7000,$A77,RAW_매출A!$A$2:$A$7000,EDATE($E77,S$1-1))=0,"",SUMIFS(RAW_매출A!$J$2:$J$7000,RAW_매출A!$B$2:$B$7000,$A77,RAW_매출A!$A$2:$A$7000,EDATE($E77,S$1-1))/(INDEX(요약_월별시즈널리티!$F$7:$F$18,MONTH(EDATE($E77,S$1-1)))/100))),"")</f>
        <v>5083964.8316044966</v>
      </c>
      <c r="T77" cm="1">
        <f t="array" ref="T77">IFERROR(IF($A77="","",IF(SUMIFS(RAW_매출A!$J$2:$J$7000,RAW_매출A!$B$2:$B$7000,$A77,RAW_매출A!$A$2:$A$7000,EDATE($E77,T$1-1))=0,"",SUMIFS(RAW_매출A!$J$2:$J$7000,RAW_매출A!$B$2:$B$7000,$A77,RAW_매출A!$A$2:$A$7000,EDATE($E77,T$1-1))/(INDEX(요약_월별시즈널리티!$F$7:$F$18,MONTH(EDATE($E77,T$1-1)))/100))),"")</f>
        <v>5067113.2763583334</v>
      </c>
      <c r="U77" cm="1">
        <f t="array" ref="U77">IFERROR(IF($A77="","",IF(SUMIFS(RAW_매출A!$J$2:$J$7000,RAW_매출A!$B$2:$B$7000,$A77,RAW_매출A!$A$2:$A$7000,EDATE($E77,U$1-1))=0,"",SUMIFS(RAW_매출A!$J$2:$J$7000,RAW_매출A!$B$2:$B$7000,$A77,RAW_매출A!$A$2:$A$7000,EDATE($E77,U$1-1))/(INDEX(요약_월별시즈널리티!$F$7:$F$18,MONTH(EDATE($E77,U$1-1)))/100))),"")</f>
        <v>4680157.695578686</v>
      </c>
      <c r="V77" cm="1">
        <f t="array" ref="V77">IFERROR(IF($A77="","",IF(SUMIFS(RAW_매출A!$J$2:$J$7000,RAW_매출A!$B$2:$B$7000,$A77,RAW_매출A!$A$2:$A$7000,EDATE($E77,V$1-1))=0,"",SUMIFS(RAW_매출A!$J$2:$J$7000,RAW_매출A!$B$2:$B$7000,$A77,RAW_매출A!$A$2:$A$7000,EDATE($E77,V$1-1))/(INDEX(요약_월별시즈널리티!$F$7:$F$18,MONTH(EDATE($E77,V$1-1)))/100))),"")</f>
        <v>4116080.029270397</v>
      </c>
      <c r="W77" cm="1">
        <f t="array" ref="W77">IFERROR(IF($A77="","",IF(SUMIFS(RAW_매출A!$J$2:$J$7000,RAW_매출A!$B$2:$B$7000,$A77,RAW_매출A!$A$2:$A$7000,EDATE($E77,W$1-1))=0,"",SUMIFS(RAW_매출A!$J$2:$J$7000,RAW_매출A!$B$2:$B$7000,$A77,RAW_매출A!$A$2:$A$7000,EDATE($E77,W$1-1))/(INDEX(요약_월별시즈널리티!$F$7:$F$18,MONTH(EDATE($E77,W$1-1)))/100))),"")</f>
        <v>4909205.4901276864</v>
      </c>
      <c r="X77" cm="1">
        <f t="array" ref="X77">IFERROR(IF($A77="","",IF(SUMIFS(RAW_매출A!$J$2:$J$7000,RAW_매출A!$B$2:$B$7000,$A77,RAW_매출A!$A$2:$A$7000,EDATE($E77,X$1-1))=0,"",SUMIFS(RAW_매출A!$J$2:$J$7000,RAW_매출A!$B$2:$B$7000,$A77,RAW_매출A!$A$2:$A$7000,EDATE($E77,X$1-1))/(INDEX(요약_월별시즈널리티!$F$7:$F$18,MONTH(EDATE($E77,X$1-1)))/100))),"")</f>
        <v>4817971.9871125501</v>
      </c>
      <c r="Y77" cm="1">
        <f t="array" ref="Y77">IFERROR(IF($A77="","",IF(SUMIFS(RAW_매출A!$J$2:$J$7000,RAW_매출A!$B$2:$B$7000,$A77,RAW_매출A!$A$2:$A$7000,EDATE($E77,Y$1-1))=0,"",SUMIFS(RAW_매출A!$J$2:$J$7000,RAW_매출A!$B$2:$B$7000,$A77,RAW_매출A!$A$2:$A$7000,EDATE($E77,Y$1-1))/(INDEX(요약_월별시즈널리티!$F$7:$F$18,MONTH(EDATE($E77,Y$1-1)))/100))),"")</f>
        <v>4561612.7242632154</v>
      </c>
      <c r="Z77" cm="1">
        <f t="array" ref="Z77">IFERROR(IF($A77="","",IF(SUMIFS(RAW_매출A!$J$2:$J$7000,RAW_매출A!$B$2:$B$7000,$A77,RAW_매출A!$A$2:$A$7000,EDATE($E77,Z$1-1))=0,"",SUMIFS(RAW_매출A!$J$2:$J$7000,RAW_매출A!$B$2:$B$7000,$A77,RAW_매출A!$A$2:$A$7000,EDATE($E77,Z$1-1))/(INDEX(요약_월별시즈널리티!$F$7:$F$18,MONTH(EDATE($E77,Z$1-1)))/100))),"")</f>
        <v>4361831.4303517472</v>
      </c>
      <c r="AA77" cm="1">
        <f t="array" ref="AA77">IFERROR(IF($A77="","",IF(SUMIFS(RAW_매출A!$J$2:$J$7000,RAW_매출A!$B$2:$B$7000,$A77,RAW_매출A!$A$2:$A$7000,EDATE($E77,AA$1-1))=0,"",SUMIFS(RAW_매출A!$J$2:$J$7000,RAW_매출A!$B$2:$B$7000,$A77,RAW_매출A!$A$2:$A$7000,EDATE($E77,AA$1-1))/(INDEX(요약_월별시즈널리티!$F$7:$F$18,MONTH(EDATE($E77,AA$1-1)))/100))),"")</f>
        <v>4389894.9003010448</v>
      </c>
      <c r="AB77" cm="1">
        <f t="array" ref="AB77">IFERROR(IF($A77="","",IF(SUMIFS(RAW_매출A!$J$2:$J$7000,RAW_매출A!$B$2:$B$7000,$A77,RAW_매출A!$A$2:$A$7000,EDATE($E77,AB$1-1))=0,"",SUMIFS(RAW_매출A!$J$2:$J$7000,RAW_매출A!$B$2:$B$7000,$A77,RAW_매출A!$A$2:$A$7000,EDATE($E77,AB$1-1))/(INDEX(요약_월별시즈널리티!$F$7:$F$18,MONTH(EDATE($E77,AB$1-1)))/100))),"")</f>
        <v>5083650.8088768516</v>
      </c>
      <c r="AC77" cm="1">
        <f t="array" ref="AC77">IFERROR(IF($A77="","",IF(SUMIFS(RAW_매출A!$J$2:$J$7000,RAW_매출A!$B$2:$B$7000,$A77,RAW_매출A!$A$2:$A$7000,EDATE($E77,AC$1-1))=0,"",SUMIFS(RAW_매출A!$J$2:$J$7000,RAW_매출A!$B$2:$B$7000,$A77,RAW_매출A!$A$2:$A$7000,EDATE($E77,AC$1-1))/(INDEX(요약_월별시즈널리티!$F$7:$F$18,MONTH(EDATE($E77,AC$1-1)))/100))),"")</f>
        <v>4777737.9651057096</v>
      </c>
      <c r="AD77" cm="1">
        <f t="array" ref="AD77">IFERROR(IF($A77="","",IF(SUMIFS(RAW_매출A!$J$2:$J$7000,RAW_매출A!$B$2:$B$7000,$A77,RAW_매출A!$A$2:$A$7000,EDATE($E77,AD$1-1))=0,"",SUMIFS(RAW_매출A!$J$2:$J$7000,RAW_매출A!$B$2:$B$7000,$A77,RAW_매출A!$A$2:$A$7000,EDATE($E77,AD$1-1))/(INDEX(요약_월별시즈널리티!$F$7:$F$18,MONTH(EDATE($E77,AD$1-1)))/100))),"")</f>
        <v>4963187.0411753403</v>
      </c>
      <c r="AE77" cm="1">
        <f t="array" ref="AE77">IFERROR(IF($A77="","",IF(SUMIFS(RAW_매출A!$J$2:$J$7000,RAW_매출A!$B$2:$B$7000,$A77,RAW_매출A!$A$2:$A$7000,EDATE($E77,AE$1-1))=0,"",SUMIFS(RAW_매출A!$J$2:$J$7000,RAW_매출A!$B$2:$B$7000,$A77,RAW_매출A!$A$2:$A$7000,EDATE($E77,AE$1-1))/(INDEX(요약_월별시즈널리티!$F$7:$F$18,MONTH(EDATE($E77,AE$1-1)))/100))),"")</f>
        <v>4858610.9229688114</v>
      </c>
      <c r="AF77" cm="1">
        <f t="array" ref="AF77">IFERROR(IF($A77="","",IF(SUMIFS(RAW_매출A!$J$2:$J$7000,RAW_매출A!$B$2:$B$7000,$A77,RAW_매출A!$A$2:$A$7000,EDATE($E77,AF$1-1))=0,"",SUMIFS(RAW_매출A!$J$2:$J$7000,RAW_매출A!$B$2:$B$7000,$A77,RAW_매출A!$A$2:$A$7000,EDATE($E77,AF$1-1))/(INDEX(요약_월별시즈널리티!$F$7:$F$18,MONTH(EDATE($E77,AF$1-1)))/100))),"")</f>
        <v>4856439.5154613471</v>
      </c>
      <c r="AG77" cm="1">
        <f t="array" ref="AG77">IFERROR(IF($A77="","",IF(SUMIFS(RAW_매출A!$J$2:$J$7000,RAW_매출A!$B$2:$B$7000,$A77,RAW_매출A!$A$2:$A$7000,EDATE($E77,AG$1-1))=0,"",SUMIFS(RAW_매출A!$J$2:$J$7000,RAW_매출A!$B$2:$B$7000,$A77,RAW_매출A!$A$2:$A$7000,EDATE($E77,AG$1-1))/(INDEX(요약_월별시즈널리티!$F$7:$F$18,MONTH(EDATE($E77,AG$1-1)))/100))),"")</f>
        <v>5267780.2157850591</v>
      </c>
      <c r="AH77" cm="1">
        <f t="array" ref="AH77">IFERROR(IF($A77="","",IF(SUMIFS(RAW_매출A!$J$2:$J$7000,RAW_매출A!$B$2:$B$7000,$A77,RAW_매출A!$A$2:$A$7000,EDATE($E77,AH$1-1))=0,"",SUMIFS(RAW_매출A!$J$2:$J$7000,RAW_매출A!$B$2:$B$7000,$A77,RAW_매출A!$A$2:$A$7000,EDATE($E77,AH$1-1))/(INDEX(요약_월별시즈널리티!$F$7:$F$18,MONTH(EDATE($E77,AH$1-1)))/100))),"")</f>
        <v>4891652.7517355876</v>
      </c>
      <c r="AI77" cm="1">
        <f t="array" ref="AI77">IFERROR(IF($A77="","",IF(SUMIFS(RAW_매출A!$J$2:$J$7000,RAW_매출A!$B$2:$B$7000,$A77,RAW_매출A!$A$2:$A$7000,EDATE($E77,AI$1-1))=0,"",SUMIFS(RAW_매출A!$J$2:$J$7000,RAW_매출A!$B$2:$B$7000,$A77,RAW_매출A!$A$2:$A$7000,EDATE($E77,AI$1-1))/(INDEX(요약_월별시즈널리티!$F$7:$F$18,MONTH(EDATE($E77,AI$1-1)))/100))),"")</f>
        <v>4692246.2520698756</v>
      </c>
      <c r="AJ77" cm="1">
        <f t="array" ref="AJ77">IFERROR(IF($A77="","",IF(SUMIFS(RAW_매출A!$J$2:$J$7000,RAW_매출A!$B$2:$B$7000,$A77,RAW_매출A!$A$2:$A$7000,EDATE($E77,AJ$1-1))=0,"",SUMIFS(RAW_매출A!$J$2:$J$7000,RAW_매출A!$B$2:$B$7000,$A77,RAW_매출A!$A$2:$A$7000,EDATE($E77,AJ$1-1))/(INDEX(요약_월별시즈널리티!$F$7:$F$18,MONTH(EDATE($E77,AJ$1-1)))/100))),"")</f>
        <v>5096348.5799353169</v>
      </c>
      <c r="AK77" cm="1">
        <f t="array" ref="AK77">IFERROR(IF($A77="","",IF(SUMIFS(RAW_매출A!$J$2:$J$7000,RAW_매출A!$B$2:$B$7000,$A77,RAW_매출A!$A$2:$A$7000,EDATE($E77,AK$1-1))=0,"",SUMIFS(RAW_매출A!$J$2:$J$7000,RAW_매출A!$B$2:$B$7000,$A77,RAW_매출A!$A$2:$A$7000,EDATE($E77,AK$1-1))/(INDEX(요약_월별시즈널리티!$F$7:$F$18,MONTH(EDATE($E77,AK$1-1)))/100))),"")</f>
        <v>4529292.6656377492</v>
      </c>
      <c r="AL77" cm="1">
        <f t="array" ref="AL77">IFERROR(IF($A77="","",IF(SUMIFS(RAW_매출A!$J$2:$J$7000,RAW_매출A!$B$2:$B$7000,$A77,RAW_매출A!$A$2:$A$7000,EDATE($E77,AL$1-1))=0,"",SUMIFS(RAW_매출A!$J$2:$J$7000,RAW_매출A!$B$2:$B$7000,$A77,RAW_매출A!$A$2:$A$7000,EDATE($E77,AL$1-1))/(INDEX(요약_월별시즈널리티!$F$7:$F$18,MONTH(EDATE($E77,AL$1-1)))/100))),"")</f>
        <v>4951487.1889815982</v>
      </c>
      <c r="AM77" cm="1">
        <f t="array" ref="AM77">IFERROR(IF($A77="","",IF(SUMIFS(RAW_매출A!$J$2:$J$7000,RAW_매출A!$B$2:$B$7000,$A77,RAW_매출A!$A$2:$A$7000,EDATE($E77,AM$1-1))=0,"",SUMIFS(RAW_매출A!$J$2:$J$7000,RAW_매출A!$B$2:$B$7000,$A77,RAW_매출A!$A$2:$A$7000,EDATE($E77,AM$1-1))/(INDEX(요약_월별시즈널리티!$F$7:$F$18,MONTH(EDATE($E77,AM$1-1)))/100))),"")</f>
        <v>4762386.1410126956</v>
      </c>
      <c r="AN77" cm="1">
        <f t="array" ref="AN77">IFERROR(IF($A77="","",IF(SUMIFS(RAW_매출A!$J$2:$J$7000,RAW_매출A!$B$2:$B$7000,$A77,RAW_매출A!$A$2:$A$7000,EDATE($E77,AN$1-1))=0,"",SUMIFS(RAW_매출A!$J$2:$J$7000,RAW_매출A!$B$2:$B$7000,$A77,RAW_매출A!$A$2:$A$7000,EDATE($E77,AN$1-1))/(INDEX(요약_월별시즈널리티!$F$7:$F$18,MONTH(EDATE($E77,AN$1-1)))/100))),"")</f>
        <v>6489635.6223389022</v>
      </c>
      <c r="AO77" cm="1">
        <f t="array" ref="AO77">IFERROR(IF($A77="","",IF(SUMIFS(RAW_매출A!$J$2:$J$7000,RAW_매출A!$B$2:$B$7000,$A77,RAW_매출A!$A$2:$A$7000,EDATE($E77,AO$1-1))=0,"",SUMIFS(RAW_매출A!$J$2:$J$7000,RAW_매출A!$B$2:$B$7000,$A77,RAW_매출A!$A$2:$A$7000,EDATE($E77,AO$1-1))/(INDEX(요약_월별시즈널리티!$F$7:$F$18,MONTH(EDATE($E77,AO$1-1)))/100))),"")</f>
        <v>6167242.0842458848</v>
      </c>
      <c r="AP77" cm="1">
        <f t="array" ref="AP77">IFERROR(IF($A77="","",IF(SUMIFS(RAW_매출A!$J$2:$J$7000,RAW_매출A!$B$2:$B$7000,$A77,RAW_매출A!$A$2:$A$7000,EDATE($E77,AP$1-1))=0,"",SUMIFS(RAW_매출A!$J$2:$J$7000,RAW_매출A!$B$2:$B$7000,$A77,RAW_매출A!$A$2:$A$7000,EDATE($E77,AP$1-1))/(INDEX(요약_월별시즈널리티!$F$7:$F$18,MONTH(EDATE($E77,AP$1-1)))/100))),"")</f>
        <v>5976169.0363888359</v>
      </c>
      <c r="AQ77" cm="1">
        <f t="array" ref="AQ77">IFERROR(IF($A77="","",IF(SUMIFS(RAW_매출A!$J$2:$J$7000,RAW_매출A!$B$2:$B$7000,$A77,RAW_매출A!$A$2:$A$7000,EDATE($E77,AQ$1-1))=0,"",SUMIFS(RAW_매출A!$J$2:$J$7000,RAW_매출A!$B$2:$B$7000,$A77,RAW_매출A!$A$2:$A$7000,EDATE($E77,AQ$1-1))/(INDEX(요약_월별시즈널리티!$F$7:$F$18,MONTH(EDATE($E77,AQ$1-1)))/100))),"")</f>
        <v>5264696.6492800787</v>
      </c>
      <c r="AR77" cm="1">
        <f t="array" ref="AR77">IFERROR(IF($A77="","",IF(SUMIFS(RAW_매출A!$J$2:$J$7000,RAW_매출A!$B$2:$B$7000,$A77,RAW_매출A!$A$2:$A$7000,EDATE($E77,AR$1-1))=0,"",SUMIFS(RAW_매출A!$J$2:$J$7000,RAW_매출A!$B$2:$B$7000,$A77,RAW_매출A!$A$2:$A$7000,EDATE($E77,AR$1-1))/(INDEX(요약_월별시즈널리티!$F$7:$F$18,MONTH(EDATE($E77,AR$1-1)))/100))),"")</f>
        <v>5909994.848608166</v>
      </c>
      <c r="AS77" cm="1">
        <f t="array" ref="AS77">IFERROR(IF($A77="","",IF(SUMIFS(RAW_매출A!$J$2:$J$7000,RAW_매출A!$B$2:$B$7000,$A77,RAW_매출A!$A$2:$A$7000,EDATE($E77,AS$1-1))=0,"",SUMIFS(RAW_매출A!$J$2:$J$7000,RAW_매출A!$B$2:$B$7000,$A77,RAW_매출A!$A$2:$A$7000,EDATE($E77,AS$1-1))/(INDEX(요약_월별시즈널리티!$F$7:$F$18,MONTH(EDATE($E77,AS$1-1)))/100))),"")</f>
        <v>5894485.1951007079</v>
      </c>
      <c r="AT77" cm="1">
        <f t="array" ref="AT77">IFERROR(IF($A77="","",IF(SUMIFS(RAW_매출A!$J$2:$J$7000,RAW_매출A!$B$2:$B$7000,$A77,RAW_매출A!$A$2:$A$7000,EDATE($E77,AT$1-1))=0,"",SUMIFS(RAW_매출A!$J$2:$J$7000,RAW_매출A!$B$2:$B$7000,$A77,RAW_매출A!$A$2:$A$7000,EDATE($E77,AT$1-1))/(INDEX(요약_월별시즈널리티!$F$7:$F$18,MONTH(EDATE($E77,AT$1-1)))/100))),"")</f>
        <v>4412933.5850722697</v>
      </c>
      <c r="AU77" t="str" cm="1">
        <f t="array" ref="AU77">IFERROR(IF($A77="","",IF(SUMIFS(RAW_매출A!$J$2:$J$7000,RAW_매출A!$B$2:$B$7000,$A77,RAW_매출A!$A$2:$A$7000,EDATE($E77,AU$1-1))=0,"",SUMIFS(RAW_매출A!$J$2:$J$7000,RAW_매출A!$B$2:$B$7000,$A77,RAW_매출A!$A$2:$A$7000,EDATE($E77,AU$1-1))/(INDEX(요약_월별시즈널리티!$F$7:$F$18,MONTH(EDATE($E77,AU$1-1)))/100))),"")</f>
        <v/>
      </c>
      <c r="AV77" t="str" cm="1">
        <f t="array" ref="AV77">IFERROR(IF($A77="","",IF(SUMIFS(RAW_매출A!$J$2:$J$7000,RAW_매출A!$B$2:$B$7000,$A77,RAW_매출A!$A$2:$A$7000,EDATE($E77,AV$1-1))=0,"",SUMIFS(RAW_매출A!$J$2:$J$7000,RAW_매출A!$B$2:$B$7000,$A77,RAW_매출A!$A$2:$A$7000,EDATE($E77,AV$1-1))/(INDEX(요약_월별시즈널리티!$F$7:$F$18,MONTH(EDATE($E77,AV$1-1)))/100))),"")</f>
        <v/>
      </c>
      <c r="AW77" t="str" cm="1">
        <f t="array" ref="AW77">IFERROR(IF($A77="","",IF(SUMIFS(RAW_매출A!$J$2:$J$7000,RAW_매출A!$B$2:$B$7000,$A77,RAW_매출A!$A$2:$A$7000,EDATE($E77,AW$1-1))=0,"",SUMIFS(RAW_매출A!$J$2:$J$7000,RAW_매출A!$B$2:$B$7000,$A77,RAW_매출A!$A$2:$A$7000,EDATE($E77,AW$1-1))/(INDEX(요약_월별시즈널리티!$F$7:$F$18,MONTH(EDATE($E77,AW$1-1)))/100))),"")</f>
        <v/>
      </c>
      <c r="AX77" t="str" cm="1">
        <f t="array" ref="AX77">IFERROR(IF($A77="","",IF(SUMIFS(RAW_매출A!$J$2:$J$7000,RAW_매출A!$B$2:$B$7000,$A77,RAW_매출A!$A$2:$A$7000,EDATE($E77,AX$1-1))=0,"",SUMIFS(RAW_매출A!$J$2:$J$7000,RAW_매출A!$B$2:$B$7000,$A77,RAW_매출A!$A$2:$A$7000,EDATE($E77,AX$1-1))/(INDEX(요약_월별시즈널리티!$F$7:$F$18,MONTH(EDATE($E77,AX$1-1)))/100))),"")</f>
        <v/>
      </c>
      <c r="AY77" t="str" cm="1">
        <f t="array" ref="AY77">IFERROR(IF($A77="","",IF(SUMIFS(RAW_매출A!$J$2:$J$7000,RAW_매출A!$B$2:$B$7000,$A77,RAW_매출A!$A$2:$A$7000,EDATE($E77,AY$1-1))=0,"",SUMIFS(RAW_매출A!$J$2:$J$7000,RAW_매출A!$B$2:$B$7000,$A77,RAW_매출A!$A$2:$A$7000,EDATE($E77,AY$1-1))/(INDEX(요약_월별시즈널리티!$F$7:$F$18,MONTH(EDATE($E77,AY$1-1)))/100))),"")</f>
        <v/>
      </c>
      <c r="AZ77" t="str" cm="1">
        <f t="array" ref="AZ77">IFERROR(IF($A77="","",IF(SUMIFS(RAW_매출A!$J$2:$J$7000,RAW_매출A!$B$2:$B$7000,$A77,RAW_매출A!$A$2:$A$7000,EDATE($E77,AZ$1-1))=0,"",SUMIFS(RAW_매출A!$J$2:$J$7000,RAW_매출A!$B$2:$B$7000,$A77,RAW_매출A!$A$2:$A$7000,EDATE($E77,AZ$1-1))/(INDEX(요약_월별시즈널리티!$F$7:$F$18,MONTH(EDATE($E77,AZ$1-1)))/100))),"")</f>
        <v/>
      </c>
      <c r="BA77" t="str" cm="1">
        <f t="array" ref="BA77">IFERROR(IF($A77="","",IF(SUMIFS(RAW_매출A!$J$2:$J$7000,RAW_매출A!$B$2:$B$7000,$A77,RAW_매출A!$A$2:$A$7000,EDATE($E77,BA$1-1))=0,"",SUMIFS(RAW_매출A!$J$2:$J$7000,RAW_매출A!$B$2:$B$7000,$A77,RAW_매출A!$A$2:$A$7000,EDATE($E77,BA$1-1))/(INDEX(요약_월별시즈널리티!$F$7:$F$18,MONTH(EDATE($E77,BA$1-1)))/100))),"")</f>
        <v/>
      </c>
      <c r="BB77" t="str" cm="1">
        <f t="array" ref="BB77">IFERROR(IF($A77="","",IF(SUMIFS(RAW_매출A!$J$2:$J$7000,RAW_매출A!$B$2:$B$7000,$A77,RAW_매출A!$A$2:$A$7000,EDATE($E77,BB$1-1))=0,"",SUMIFS(RAW_매출A!$J$2:$J$7000,RAW_매출A!$B$2:$B$7000,$A77,RAW_매출A!$A$2:$A$7000,EDATE($E77,BB$1-1))/(INDEX(요약_월별시즈널리티!$F$7:$F$18,MONTH(EDATE($E77,BB$1-1)))/100))),"")</f>
        <v/>
      </c>
      <c r="BC77" t="str" cm="1">
        <f t="array" ref="BC77">IFERROR(IF($A77="","",IF(SUMIFS(RAW_매출A!$J$2:$J$7000,RAW_매출A!$B$2:$B$7000,$A77,RAW_매출A!$A$2:$A$7000,EDATE($E77,BC$1-1))=0,"",SUMIFS(RAW_매출A!$J$2:$J$7000,RAW_매출A!$B$2:$B$7000,$A77,RAW_매출A!$A$2:$A$7000,EDATE($E77,BC$1-1))/(INDEX(요약_월별시즈널리티!$F$7:$F$18,MONTH(EDATE($E77,BC$1-1)))/100))),"")</f>
        <v/>
      </c>
      <c r="BD77" t="str" cm="1">
        <f t="array" ref="BD77">IFERROR(IF($A77="","",IF(SUMIFS(RAW_매출A!$J$2:$J$7000,RAW_매출A!$B$2:$B$7000,$A77,RAW_매출A!$A$2:$A$7000,EDATE($E77,BD$1-1))=0,"",SUMIFS(RAW_매출A!$J$2:$J$7000,RAW_매출A!$B$2:$B$7000,$A77,RAW_매출A!$A$2:$A$7000,EDATE($E77,BD$1-1))/(INDEX(요약_월별시즈널리티!$F$7:$F$18,MONTH(EDATE($E77,BD$1-1)))/100))),"")</f>
        <v/>
      </c>
      <c r="BE77" t="str" cm="1">
        <f t="array" ref="BE77">IFERROR(IF($A77="","",IF(SUMIFS(RAW_매출A!$J$2:$J$7000,RAW_매출A!$B$2:$B$7000,$A77,RAW_매출A!$A$2:$A$7000,EDATE($E77,BE$1-1))=0,"",SUMIFS(RAW_매출A!$J$2:$J$7000,RAW_매출A!$B$2:$B$7000,$A77,RAW_매출A!$A$2:$A$7000,EDATE($E77,BE$1-1))/(INDEX(요약_월별시즈널리티!$F$7:$F$18,MONTH(EDATE($E77,BE$1-1)))/100))),"")</f>
        <v/>
      </c>
      <c r="BF77" t="str" cm="1">
        <f t="array" ref="BF77">IFERROR(IF($A77="","",IF(SUMIFS(RAW_매출A!$J$2:$J$7000,RAW_매출A!$B$2:$B$7000,$A77,RAW_매출A!$A$2:$A$7000,EDATE($E77,BF$1-1))=0,"",SUMIFS(RAW_매출A!$J$2:$J$7000,RAW_매출A!$B$2:$B$7000,$A77,RAW_매출A!$A$2:$A$7000,EDATE($E77,BF$1-1))/(INDEX(요약_월별시즈널리티!$F$7:$F$18,MONTH(EDATE($E77,BF$1-1)))/100))),"")</f>
        <v/>
      </c>
      <c r="BG77" t="str" cm="1">
        <f t="array" ref="BG77">IFERROR(IF($A77="","",IF(SUMIFS(RAW_매출A!$J$2:$J$7000,RAW_매출A!$B$2:$B$7000,$A77,RAW_매출A!$A$2:$A$7000,EDATE($E77,BG$1-1))=0,"",SUMIFS(RAW_매출A!$J$2:$J$7000,RAW_매출A!$B$2:$B$7000,$A77,RAW_매출A!$A$2:$A$7000,EDATE($E77,BG$1-1))/(INDEX(요약_월별시즈널리티!$F$7:$F$18,MONTH(EDATE($E77,BG$1-1)))/100))),"")</f>
        <v/>
      </c>
      <c r="BH77" t="str" cm="1">
        <f t="array" ref="BH77">IFERROR(IF($A77="","",IF(SUMIFS(RAW_매출A!$J$2:$J$7000,RAW_매출A!$B$2:$B$7000,$A77,RAW_매출A!$A$2:$A$7000,EDATE($E77,BH$1-1))=0,"",SUMIFS(RAW_매출A!$J$2:$J$7000,RAW_매출A!$B$2:$B$7000,$A77,RAW_매출A!$A$2:$A$7000,EDATE($E77,BH$1-1))/(INDEX(요약_월별시즈널리티!$F$7:$F$18,MONTH(EDATE($E77,BH$1-1)))/100))),"")</f>
        <v/>
      </c>
      <c r="BI77" t="str" cm="1">
        <f t="array" ref="BI77">IFERROR(IF($A77="","",IF(SUMIFS(RAW_매출A!$J$2:$J$7000,RAW_매출A!$B$2:$B$7000,$A77,RAW_매출A!$A$2:$A$7000,EDATE($E77,BI$1-1))=0,"",SUMIFS(RAW_매출A!$J$2:$J$7000,RAW_매출A!$B$2:$B$7000,$A77,RAW_매출A!$A$2:$A$7000,EDATE($E77,BI$1-1))/(INDEX(요약_월별시즈널리티!$F$7:$F$18,MONTH(EDATE($E77,BI$1-1)))/100))),"")</f>
        <v/>
      </c>
      <c r="BJ77" t="str" cm="1">
        <f t="array" ref="BJ77">IFERROR(IF($A77="","",IF(SUMIFS(RAW_매출A!$J$2:$J$7000,RAW_매출A!$B$2:$B$7000,$A77,RAW_매출A!$A$2:$A$7000,EDATE($E77,BJ$1-1))=0,"",SUMIFS(RAW_매출A!$J$2:$J$7000,RAW_매출A!$B$2:$B$7000,$A77,RAW_매출A!$A$2:$A$7000,EDATE($E77,BJ$1-1))/(INDEX(요약_월별시즈널리티!$F$7:$F$18,MONTH(EDATE($E77,BJ$1-1)))/100))),"")</f>
        <v/>
      </c>
      <c r="BK77" t="str" cm="1">
        <f t="array" ref="BK77">IFERROR(IF($A77="","",IF(SUMIFS(RAW_매출A!$J$2:$J$7000,RAW_매출A!$B$2:$B$7000,$A77,RAW_매출A!$A$2:$A$7000,EDATE($E77,BK$1-1))=0,"",SUMIFS(RAW_매출A!$J$2:$J$7000,RAW_매출A!$B$2:$B$7000,$A77,RAW_매출A!$A$2:$A$7000,EDATE($E77,BK$1-1))/(INDEX(요약_월별시즈널리티!$F$7:$F$18,MONTH(EDATE($E77,BK$1-1)))/100))),"")</f>
        <v/>
      </c>
      <c r="BL77" t="str" cm="1">
        <f t="array" ref="BL77">IFERROR(IF($A77="","",IF(SUMIFS(RAW_매출A!$J$2:$J$7000,RAW_매출A!$B$2:$B$7000,$A77,RAW_매출A!$A$2:$A$7000,EDATE($E77,BL$1-1))=0,"",SUMIFS(RAW_매출A!$J$2:$J$7000,RAW_매출A!$B$2:$B$7000,$A77,RAW_매출A!$A$2:$A$7000,EDATE($E77,BL$1-1))/(INDEX(요약_월별시즈널리티!$F$7:$F$18,MONTH(EDATE($E77,BL$1-1)))/100))),"")</f>
        <v/>
      </c>
      <c r="BM77" t="str" cm="1">
        <f t="array" ref="BM77">IFERROR(IF($A77="","",IF(SUMIFS(RAW_매출A!$J$2:$J$7000,RAW_매출A!$B$2:$B$7000,$A77,RAW_매출A!$A$2:$A$7000,EDATE($E77,BM$1-1))=0,"",SUMIFS(RAW_매출A!$J$2:$J$7000,RAW_매출A!$B$2:$B$7000,$A77,RAW_매출A!$A$2:$A$7000,EDATE($E77,BM$1-1))/(INDEX(요약_월별시즈널리티!$F$7:$F$18,MONTH(EDATE($E77,BM$1-1)))/100))),"")</f>
        <v/>
      </c>
      <c r="BN77" t="str" cm="1">
        <f t="array" ref="BN77">IFERROR(IF($A77="","",IF(SUMIFS(RAW_매출A!$J$2:$J$7000,RAW_매출A!$B$2:$B$7000,$A77,RAW_매출A!$A$2:$A$7000,EDATE($E77,BN$1-1))=0,"",SUMIFS(RAW_매출A!$J$2:$J$7000,RAW_매출A!$B$2:$B$7000,$A77,RAW_매출A!$A$2:$A$7000,EDATE($E77,BN$1-1))/(INDEX(요약_월별시즈널리티!$F$7:$F$18,MONTH(EDATE($E77,BN$1-1)))/100))),"")</f>
        <v/>
      </c>
    </row>
    <row r="78" spans="1:66" x14ac:dyDescent="0.3">
      <c r="A78" t="str">
        <f>세팅!A79</f>
        <v>(1067) #곡반정파크점</v>
      </c>
      <c r="B78" t="str">
        <f>세팅!B79</f>
        <v>150-0</v>
      </c>
      <c r="C78">
        <f t="shared" si="3"/>
        <v>0</v>
      </c>
      <c r="D78" t="str">
        <f t="shared" si="4"/>
        <v>0</v>
      </c>
      <c r="E78" s="1">
        <f>세팅!D79</f>
        <v>44986</v>
      </c>
      <c r="F78">
        <f t="shared" si="5"/>
        <v>3893907.4253668375</v>
      </c>
      <c r="G78" cm="1">
        <f t="array" ref="G78">IFERROR(IF($A78="","",IF(SUMIFS(RAW_매출A!$J$2:$J$7000,RAW_매출A!$B$2:$B$7000,$A78,RAW_매출A!$A$2:$A$7000,EDATE($E78,G$1-1))=0,"",SUMIFS(RAW_매출A!$J$2:$J$7000,RAW_매출A!$B$2:$B$7000,$A78,RAW_매출A!$A$2:$A$7000,EDATE($E78,G$1-1))/(INDEX(요약_월별시즈널리티!$F$7:$F$18,MONTH(EDATE($E78,G$1-1)))/100))),"")</f>
        <v>2554902.8574997596</v>
      </c>
      <c r="H78" cm="1">
        <f t="array" ref="H78">IFERROR(IF($A78="","",IF(SUMIFS(RAW_매출A!$J$2:$J$7000,RAW_매출A!$B$2:$B$7000,$A78,RAW_매출A!$A$2:$A$7000,EDATE($E78,H$1-1))=0,"",SUMIFS(RAW_매출A!$J$2:$J$7000,RAW_매출A!$B$2:$B$7000,$A78,RAW_매출A!$A$2:$A$7000,EDATE($E78,H$1-1))/(INDEX(요약_월별시즈널리티!$F$7:$F$18,MONTH(EDATE($E78,H$1-1)))/100))),"")</f>
        <v>2815577.6122476119</v>
      </c>
      <c r="I78" cm="1">
        <f t="array" ref="I78">IFERROR(IF($A78="","",IF(SUMIFS(RAW_매출A!$J$2:$J$7000,RAW_매출A!$B$2:$B$7000,$A78,RAW_매출A!$A$2:$A$7000,EDATE($E78,I$1-1))=0,"",SUMIFS(RAW_매출A!$J$2:$J$7000,RAW_매출A!$B$2:$B$7000,$A78,RAW_매출A!$A$2:$A$7000,EDATE($E78,I$1-1))/(INDEX(요약_월별시즈널리티!$F$7:$F$18,MONTH(EDATE($E78,I$1-1)))/100))),"")</f>
        <v>2596715.2675984479</v>
      </c>
      <c r="J78" s="28" cm="1">
        <f t="array" ref="J78">IFERROR(IF($A78="","",IF(SUMIFS(RAW_매출A!$J$2:$J$7000,RAW_매출A!$B$2:$B$7000,$A78,RAW_매출A!$A$2:$A$7000,EDATE($E78,J$1-1))=0,"",SUMIFS(RAW_매출A!$J$2:$J$7000,RAW_매출A!$B$2:$B$7000,$A78,RAW_매출A!$A$2:$A$7000,EDATE($E78,J$1-1))/(INDEX(요약_월별시즈널리티!$F$7:$F$18,MONTH(EDATE($E78,J$1-1)))/100))),"")</f>
        <v>3097085.8343955688</v>
      </c>
      <c r="K78" s="28" cm="1">
        <f t="array" ref="K78">IFERROR(IF($A78="","",IF(SUMIFS(RAW_매출A!$J$2:$J$7000,RAW_매출A!$B$2:$B$7000,$A78,RAW_매출A!$A$2:$A$7000,EDATE($E78,K$1-1))=0,"",SUMIFS(RAW_매출A!$J$2:$J$7000,RAW_매출A!$B$2:$B$7000,$A78,RAW_매출A!$A$2:$A$7000,EDATE($E78,K$1-1))/(INDEX(요약_월별시즈널리티!$F$7:$F$18,MONTH(EDATE($E78,K$1-1)))/100))),"")</f>
        <v>4046192.8263566284</v>
      </c>
      <c r="L78" s="28" cm="1">
        <f t="array" ref="L78">IFERROR(IF($A78="","",IF(SUMIFS(RAW_매출A!$J$2:$J$7000,RAW_매출A!$B$2:$B$7000,$A78,RAW_매출A!$A$2:$A$7000,EDATE($E78,L$1-1))=0,"",SUMIFS(RAW_매출A!$J$2:$J$7000,RAW_매출A!$B$2:$B$7000,$A78,RAW_매출A!$A$2:$A$7000,EDATE($E78,L$1-1))/(INDEX(요약_월별시즈널리티!$F$7:$F$18,MONTH(EDATE($E78,L$1-1)))/100))),"")</f>
        <v>3763527.6683065323</v>
      </c>
      <c r="M78" s="28" cm="1">
        <f t="array" ref="M78">IFERROR(IF($A78="","",IF(SUMIFS(RAW_매출A!$J$2:$J$7000,RAW_매출A!$B$2:$B$7000,$A78,RAW_매출A!$A$2:$A$7000,EDATE($E78,M$1-1))=0,"",SUMIFS(RAW_매출A!$J$2:$J$7000,RAW_매출A!$B$2:$B$7000,$A78,RAW_매출A!$A$2:$A$7000,EDATE($E78,M$1-1))/(INDEX(요약_월별시즈널리티!$F$7:$F$18,MONTH(EDATE($E78,M$1-1)))/100))),"")</f>
        <v>4618292.6787439063</v>
      </c>
      <c r="N78" s="28" cm="1">
        <f t="array" ref="N78">IFERROR(IF($A78="","",IF(SUMIFS(RAW_매출A!$J$2:$J$7000,RAW_매출A!$B$2:$B$7000,$A78,RAW_매출A!$A$2:$A$7000,EDATE($E78,N$1-1))=0,"",SUMIFS(RAW_매출A!$J$2:$J$7000,RAW_매출A!$B$2:$B$7000,$A78,RAW_매출A!$A$2:$A$7000,EDATE($E78,N$1-1))/(INDEX(요약_월별시즈널리티!$F$7:$F$18,MONTH(EDATE($E78,N$1-1)))/100))),"")</f>
        <v>3873884.6072453065</v>
      </c>
      <c r="O78" s="28" cm="1">
        <f t="array" ref="O78">IFERROR(IF($A78="","",IF(SUMIFS(RAW_매출A!$J$2:$J$7000,RAW_매출A!$B$2:$B$7000,$A78,RAW_매출A!$A$2:$A$7000,EDATE($E78,O$1-1))=0,"",SUMIFS(RAW_매출A!$J$2:$J$7000,RAW_매출A!$B$2:$B$7000,$A78,RAW_매출A!$A$2:$A$7000,EDATE($E78,O$1-1))/(INDEX(요약_월별시즈널리티!$F$7:$F$18,MONTH(EDATE($E78,O$1-1)))/100))),"")</f>
        <v>3964460.9371530823</v>
      </c>
      <c r="P78" cm="1">
        <f t="array" ref="P78">IFERROR(IF($A78="","",IF(SUMIFS(RAW_매출A!$J$2:$J$7000,RAW_매출A!$B$2:$B$7000,$A78,RAW_매출A!$A$2:$A$7000,EDATE($E78,P$1-1))=0,"",SUMIFS(RAW_매출A!$J$2:$J$7000,RAW_매출A!$B$2:$B$7000,$A78,RAW_매출A!$A$2:$A$7000,EDATE($E78,P$1-1))/(INDEX(요약_월별시즈널리티!$F$7:$F$18,MONTH(EDATE($E78,P$1-1)))/100))),"")</f>
        <v>4469822.5925798928</v>
      </c>
      <c r="Q78" cm="1">
        <f t="array" ref="Q78">IFERROR(IF($A78="","",IF(SUMIFS(RAW_매출A!$J$2:$J$7000,RAW_매출A!$B$2:$B$7000,$A78,RAW_매출A!$A$2:$A$7000,EDATE($E78,Q$1-1))=0,"",SUMIFS(RAW_매출A!$J$2:$J$7000,RAW_매출A!$B$2:$B$7000,$A78,RAW_매출A!$A$2:$A$7000,EDATE($E78,Q$1-1))/(INDEX(요약_월별시즈널리티!$F$7:$F$18,MONTH(EDATE($E78,Q$1-1)))/100))),"")</f>
        <v>5136321.7994679259</v>
      </c>
      <c r="R78" cm="1">
        <f t="array" ref="R78">IFERROR(IF($A78="","",IF(SUMIFS(RAW_매출A!$J$2:$J$7000,RAW_매출A!$B$2:$B$7000,$A78,RAW_매출A!$A$2:$A$7000,EDATE($E78,R$1-1))=0,"",SUMIFS(RAW_매출A!$J$2:$J$7000,RAW_매출A!$B$2:$B$7000,$A78,RAW_매출A!$A$2:$A$7000,EDATE($E78,R$1-1))/(INDEX(요약_월별시즈널리티!$F$7:$F$18,MONTH(EDATE($E78,R$1-1)))/100))),"")</f>
        <v>6329743.4363953071</v>
      </c>
      <c r="S78" cm="1">
        <f t="array" ref="S78">IFERROR(IF($A78="","",IF(SUMIFS(RAW_매출A!$J$2:$J$7000,RAW_매출A!$B$2:$B$7000,$A78,RAW_매출A!$A$2:$A$7000,EDATE($E78,S$1-1))=0,"",SUMIFS(RAW_매출A!$J$2:$J$7000,RAW_매출A!$B$2:$B$7000,$A78,RAW_매출A!$A$2:$A$7000,EDATE($E78,S$1-1))/(INDEX(요약_월별시즈널리티!$F$7:$F$18,MONTH(EDATE($E78,S$1-1)))/100))),"")</f>
        <v>6109624.5861106412</v>
      </c>
      <c r="T78" cm="1">
        <f t="array" ref="T78">IFERROR(IF($A78="","",IF(SUMIFS(RAW_매출A!$J$2:$J$7000,RAW_매출A!$B$2:$B$7000,$A78,RAW_매출A!$A$2:$A$7000,EDATE($E78,T$1-1))=0,"",SUMIFS(RAW_매출A!$J$2:$J$7000,RAW_매출A!$B$2:$B$7000,$A78,RAW_매출A!$A$2:$A$7000,EDATE($E78,T$1-1))/(INDEX(요약_월별시즈널리티!$F$7:$F$18,MONTH(EDATE($E78,T$1-1)))/100))),"")</f>
        <v>6026285.1065907525</v>
      </c>
      <c r="U78" cm="1">
        <f t="array" ref="U78">IFERROR(IF($A78="","",IF(SUMIFS(RAW_매출A!$J$2:$J$7000,RAW_매출A!$B$2:$B$7000,$A78,RAW_매출A!$A$2:$A$7000,EDATE($E78,U$1-1))=0,"",SUMIFS(RAW_매출A!$J$2:$J$7000,RAW_매출A!$B$2:$B$7000,$A78,RAW_매출A!$A$2:$A$7000,EDATE($E78,U$1-1))/(INDEX(요약_월별시즈널리티!$F$7:$F$18,MONTH(EDATE($E78,U$1-1)))/100))),"")</f>
        <v>4847781.3946529953</v>
      </c>
      <c r="V78" cm="1">
        <f t="array" ref="V78">IFERROR(IF($A78="","",IF(SUMIFS(RAW_매출A!$J$2:$J$7000,RAW_매출A!$B$2:$B$7000,$A78,RAW_매출A!$A$2:$A$7000,EDATE($E78,V$1-1))=0,"",SUMIFS(RAW_매출A!$J$2:$J$7000,RAW_매출A!$B$2:$B$7000,$A78,RAW_매출A!$A$2:$A$7000,EDATE($E78,V$1-1))/(INDEX(요약_월별시즈널리티!$F$7:$F$18,MONTH(EDATE($E78,V$1-1)))/100))),"")</f>
        <v>4881845.8434946239</v>
      </c>
      <c r="W78" cm="1">
        <f t="array" ref="W78">IFERROR(IF($A78="","",IF(SUMIFS(RAW_매출A!$J$2:$J$7000,RAW_매출A!$B$2:$B$7000,$A78,RAW_매출A!$A$2:$A$7000,EDATE($E78,W$1-1))=0,"",SUMIFS(RAW_매출A!$J$2:$J$7000,RAW_매출A!$B$2:$B$7000,$A78,RAW_매출A!$A$2:$A$7000,EDATE($E78,W$1-1))/(INDEX(요약_월별시즈널리티!$F$7:$F$18,MONTH(EDATE($E78,W$1-1)))/100))),"")</f>
        <v>4560051.1952144327</v>
      </c>
      <c r="X78" cm="1">
        <f t="array" ref="X78">IFERROR(IF($A78="","",IF(SUMIFS(RAW_매출A!$J$2:$J$7000,RAW_매출A!$B$2:$B$7000,$A78,RAW_매출A!$A$2:$A$7000,EDATE($E78,X$1-1))=0,"",SUMIFS(RAW_매출A!$J$2:$J$7000,RAW_매출A!$B$2:$B$7000,$A78,RAW_매출A!$A$2:$A$7000,EDATE($E78,X$1-1))/(INDEX(요약_월별시즈널리티!$F$7:$F$18,MONTH(EDATE($E78,X$1-1)))/100))),"")</f>
        <v>4197100.1670867801</v>
      </c>
      <c r="Y78" cm="1">
        <f t="array" ref="Y78">IFERROR(IF($A78="","",IF(SUMIFS(RAW_매출A!$J$2:$J$7000,RAW_매출A!$B$2:$B$7000,$A78,RAW_매출A!$A$2:$A$7000,EDATE($E78,Y$1-1))=0,"",SUMIFS(RAW_매출A!$J$2:$J$7000,RAW_매출A!$B$2:$B$7000,$A78,RAW_매출A!$A$2:$A$7000,EDATE($E78,Y$1-1))/(INDEX(요약_월별시즈널리티!$F$7:$F$18,MONTH(EDATE($E78,Y$1-1)))/100))),"")</f>
        <v>4240469.5953870658</v>
      </c>
      <c r="Z78" cm="1">
        <f t="array" ref="Z78">IFERROR(IF($A78="","",IF(SUMIFS(RAW_매출A!$J$2:$J$7000,RAW_매출A!$B$2:$B$7000,$A78,RAW_매출A!$A$2:$A$7000,EDATE($E78,Z$1-1))=0,"",SUMIFS(RAW_매출A!$J$2:$J$7000,RAW_매출A!$B$2:$B$7000,$A78,RAW_매출A!$A$2:$A$7000,EDATE($E78,Z$1-1))/(INDEX(요약_월별시즈널리티!$F$7:$F$18,MONTH(EDATE($E78,Z$1-1)))/100))),"")</f>
        <v>3835067.9028399698</v>
      </c>
      <c r="AA78" cm="1">
        <f t="array" ref="AA78">IFERROR(IF($A78="","",IF(SUMIFS(RAW_매출A!$J$2:$J$7000,RAW_매출A!$B$2:$B$7000,$A78,RAW_매출A!$A$2:$A$7000,EDATE($E78,AA$1-1))=0,"",SUMIFS(RAW_매출A!$J$2:$J$7000,RAW_매출A!$B$2:$B$7000,$A78,RAW_매출A!$A$2:$A$7000,EDATE($E78,AA$1-1))/(INDEX(요약_월별시즈널리티!$F$7:$F$18,MONTH(EDATE($E78,AA$1-1)))/100))),"")</f>
        <v>4116863.3640211816</v>
      </c>
      <c r="AB78" cm="1">
        <f t="array" ref="AB78">IFERROR(IF($A78="","",IF(SUMIFS(RAW_매출A!$J$2:$J$7000,RAW_매출A!$B$2:$B$7000,$A78,RAW_매출A!$A$2:$A$7000,EDATE($E78,AB$1-1))=0,"",SUMIFS(RAW_매출A!$J$2:$J$7000,RAW_매출A!$B$2:$B$7000,$A78,RAW_매출A!$A$2:$A$7000,EDATE($E78,AB$1-1))/(INDEX(요약_월별시즈널리티!$F$7:$F$18,MONTH(EDATE($E78,AB$1-1)))/100))),"")</f>
        <v>4467287.0721051851</v>
      </c>
      <c r="AC78" cm="1">
        <f t="array" ref="AC78">IFERROR(IF($A78="","",IF(SUMIFS(RAW_매출A!$J$2:$J$7000,RAW_매출A!$B$2:$B$7000,$A78,RAW_매출A!$A$2:$A$7000,EDATE($E78,AC$1-1))=0,"",SUMIFS(RAW_매출A!$J$2:$J$7000,RAW_매출A!$B$2:$B$7000,$A78,RAW_매출A!$A$2:$A$7000,EDATE($E78,AC$1-1))/(INDEX(요약_월별시즈널리티!$F$7:$F$18,MONTH(EDATE($E78,AC$1-1)))/100))),"")</f>
        <v>5133147.0329667712</v>
      </c>
      <c r="AD78" cm="1">
        <f t="array" ref="AD78">IFERROR(IF($A78="","",IF(SUMIFS(RAW_매출A!$J$2:$J$7000,RAW_매출A!$B$2:$B$7000,$A78,RAW_매출A!$A$2:$A$7000,EDATE($E78,AD$1-1))=0,"",SUMIFS(RAW_매출A!$J$2:$J$7000,RAW_매출A!$B$2:$B$7000,$A78,RAW_매출A!$A$2:$A$7000,EDATE($E78,AD$1-1))/(INDEX(요약_월별시즈널리티!$F$7:$F$18,MONTH(EDATE($E78,AD$1-1)))/100))),"")</f>
        <v>4644469.4154531108</v>
      </c>
      <c r="AE78" cm="1">
        <f t="array" ref="AE78">IFERROR(IF($A78="","",IF(SUMIFS(RAW_매출A!$J$2:$J$7000,RAW_매출A!$B$2:$B$7000,$A78,RAW_매출A!$A$2:$A$7000,EDATE($E78,AE$1-1))=0,"",SUMIFS(RAW_매출A!$J$2:$J$7000,RAW_매출A!$B$2:$B$7000,$A78,RAW_매출A!$A$2:$A$7000,EDATE($E78,AE$1-1))/(INDEX(요약_월별시즈널리티!$F$7:$F$18,MONTH(EDATE($E78,AE$1-1)))/100))),"")</f>
        <v>4615031.5246905191</v>
      </c>
      <c r="AF78" cm="1">
        <f t="array" ref="AF78">IFERROR(IF($A78="","",IF(SUMIFS(RAW_매출A!$J$2:$J$7000,RAW_매출A!$B$2:$B$7000,$A78,RAW_매출A!$A$2:$A$7000,EDATE($E78,AF$1-1))=0,"",SUMIFS(RAW_매출A!$J$2:$J$7000,RAW_매출A!$B$2:$B$7000,$A78,RAW_매출A!$A$2:$A$7000,EDATE($E78,AF$1-1))/(INDEX(요약_월별시즈널리티!$F$7:$F$18,MONTH(EDATE($E78,AF$1-1)))/100))),"")</f>
        <v>4188511.4653572999</v>
      </c>
      <c r="AG78" cm="1">
        <f t="array" ref="AG78">IFERROR(IF($A78="","",IF(SUMIFS(RAW_매출A!$J$2:$J$7000,RAW_매출A!$B$2:$B$7000,$A78,RAW_매출A!$A$2:$A$7000,EDATE($E78,AG$1-1))=0,"",SUMIFS(RAW_매출A!$J$2:$J$7000,RAW_매출A!$B$2:$B$7000,$A78,RAW_매출A!$A$2:$A$7000,EDATE($E78,AG$1-1))/(INDEX(요약_월별시즈널리티!$F$7:$F$18,MONTH(EDATE($E78,AG$1-1)))/100))),"")</f>
        <v>5006398.4755401509</v>
      </c>
      <c r="AH78" cm="1">
        <f t="array" ref="AH78">IFERROR(IF($A78="","",IF(SUMIFS(RAW_매출A!$J$2:$J$7000,RAW_매출A!$B$2:$B$7000,$A78,RAW_매출A!$A$2:$A$7000,EDATE($E78,AH$1-1))=0,"",SUMIFS(RAW_매출A!$J$2:$J$7000,RAW_매출A!$B$2:$B$7000,$A78,RAW_매출A!$A$2:$A$7000,EDATE($E78,AH$1-1))/(INDEX(요약_월별시즈널리티!$F$7:$F$18,MONTH(EDATE($E78,AH$1-1)))/100))),"")</f>
        <v>4677652.004048842</v>
      </c>
      <c r="AI78" cm="1">
        <f t="array" ref="AI78">IFERROR(IF($A78="","",IF(SUMIFS(RAW_매출A!$J$2:$J$7000,RAW_매출A!$B$2:$B$7000,$A78,RAW_매출A!$A$2:$A$7000,EDATE($E78,AI$1-1))=0,"",SUMIFS(RAW_매출A!$J$2:$J$7000,RAW_매출A!$B$2:$B$7000,$A78,RAW_매출A!$A$2:$A$7000,EDATE($E78,AI$1-1))/(INDEX(요약_월별시즈널리티!$F$7:$F$18,MONTH(EDATE($E78,AI$1-1)))/100))),"")</f>
        <v>4299616.04273625</v>
      </c>
      <c r="AJ78" cm="1">
        <f t="array" ref="AJ78">IFERROR(IF($A78="","",IF(SUMIFS(RAW_매출A!$J$2:$J$7000,RAW_매출A!$B$2:$B$7000,$A78,RAW_매출A!$A$2:$A$7000,EDATE($E78,AJ$1-1))=0,"",SUMIFS(RAW_매출A!$J$2:$J$7000,RAW_매출A!$B$2:$B$7000,$A78,RAW_매출A!$A$2:$A$7000,EDATE($E78,AJ$1-1))/(INDEX(요약_월별시즈널리티!$F$7:$F$18,MONTH(EDATE($E78,AJ$1-1)))/100))),"")</f>
        <v>4398422.6834718585</v>
      </c>
      <c r="AK78" cm="1">
        <f t="array" ref="AK78">IFERROR(IF($A78="","",IF(SUMIFS(RAW_매출A!$J$2:$J$7000,RAW_매출A!$B$2:$B$7000,$A78,RAW_매출A!$A$2:$A$7000,EDATE($E78,AK$1-1))=0,"",SUMIFS(RAW_매출A!$J$2:$J$7000,RAW_매출A!$B$2:$B$7000,$A78,RAW_매출A!$A$2:$A$7000,EDATE($E78,AK$1-1))/(INDEX(요약_월별시즈널리티!$F$7:$F$18,MONTH(EDATE($E78,AK$1-1)))/100))),"")</f>
        <v>4130036.0699786064</v>
      </c>
      <c r="AL78" cm="1">
        <f t="array" ref="AL78">IFERROR(IF($A78="","",IF(SUMIFS(RAW_매출A!$J$2:$J$7000,RAW_매출A!$B$2:$B$7000,$A78,RAW_매출A!$A$2:$A$7000,EDATE($E78,AL$1-1))=0,"",SUMIFS(RAW_매출A!$J$2:$J$7000,RAW_매출A!$B$2:$B$7000,$A78,RAW_매출A!$A$2:$A$7000,EDATE($E78,AL$1-1))/(INDEX(요약_월별시즈널리티!$F$7:$F$18,MONTH(EDATE($E78,AL$1-1)))/100))),"")</f>
        <v>4612344.9418671774</v>
      </c>
      <c r="AM78" cm="1">
        <f t="array" ref="AM78">IFERROR(IF($A78="","",IF(SUMIFS(RAW_매출A!$J$2:$J$7000,RAW_매출A!$B$2:$B$7000,$A78,RAW_매출A!$A$2:$A$7000,EDATE($E78,AM$1-1))=0,"",SUMIFS(RAW_매출A!$J$2:$J$7000,RAW_매출A!$B$2:$B$7000,$A78,RAW_매출A!$A$2:$A$7000,EDATE($E78,AM$1-1))/(INDEX(요약_월별시즈널리티!$F$7:$F$18,MONTH(EDATE($E78,AM$1-1)))/100))),"")</f>
        <v>5029443.3715314213</v>
      </c>
      <c r="AN78" cm="1">
        <f t="array" ref="AN78">IFERROR(IF($A78="","",IF(SUMIFS(RAW_매출A!$J$2:$J$7000,RAW_매출A!$B$2:$B$7000,$A78,RAW_매출A!$A$2:$A$7000,EDATE($E78,AN$1-1))=0,"",SUMIFS(RAW_매출A!$J$2:$J$7000,RAW_매출A!$B$2:$B$7000,$A78,RAW_매출A!$A$2:$A$7000,EDATE($E78,AN$1-1))/(INDEX(요약_월별시즈널리티!$F$7:$F$18,MONTH(EDATE($E78,AN$1-1)))/100))),"")</f>
        <v>5127906.2864754824</v>
      </c>
      <c r="AO78" cm="1">
        <f t="array" ref="AO78">IFERROR(IF($A78="","",IF(SUMIFS(RAW_매출A!$J$2:$J$7000,RAW_매출A!$B$2:$B$7000,$A78,RAW_매출A!$A$2:$A$7000,EDATE($E78,AO$1-1))=0,"",SUMIFS(RAW_매출A!$J$2:$J$7000,RAW_매출A!$B$2:$B$7000,$A78,RAW_매출A!$A$2:$A$7000,EDATE($E78,AO$1-1))/(INDEX(요약_월별시즈널리티!$F$7:$F$18,MONTH(EDATE($E78,AO$1-1)))/100))),"")</f>
        <v>5936000.4411687255</v>
      </c>
      <c r="AP78" cm="1">
        <f t="array" ref="AP78">IFERROR(IF($A78="","",IF(SUMIFS(RAW_매출A!$J$2:$J$7000,RAW_매출A!$B$2:$B$7000,$A78,RAW_매출A!$A$2:$A$7000,EDATE($E78,AP$1-1))=0,"",SUMIFS(RAW_매출A!$J$2:$J$7000,RAW_매출A!$B$2:$B$7000,$A78,RAW_매출A!$A$2:$A$7000,EDATE($E78,AP$1-1))/(INDEX(요약_월별시즈널리티!$F$7:$F$18,MONTH(EDATE($E78,AP$1-1)))/100))),"")</f>
        <v>5381622.5661007902</v>
      </c>
      <c r="AQ78" cm="1">
        <f t="array" ref="AQ78">IFERROR(IF($A78="","",IF(SUMIFS(RAW_매출A!$J$2:$J$7000,RAW_매출A!$B$2:$B$7000,$A78,RAW_매출A!$A$2:$A$7000,EDATE($E78,AQ$1-1))=0,"",SUMIFS(RAW_매출A!$J$2:$J$7000,RAW_매출A!$B$2:$B$7000,$A78,RAW_매출A!$A$2:$A$7000,EDATE($E78,AQ$1-1))/(INDEX(요약_월별시즈널리티!$F$7:$F$18,MONTH(EDATE($E78,AQ$1-1)))/100))),"")</f>
        <v>5396916.3505382426</v>
      </c>
      <c r="AR78" cm="1">
        <f t="array" ref="AR78">IFERROR(IF($A78="","",IF(SUMIFS(RAW_매출A!$J$2:$J$7000,RAW_매출A!$B$2:$B$7000,$A78,RAW_매출A!$A$2:$A$7000,EDATE($E78,AR$1-1))=0,"",SUMIFS(RAW_매출A!$J$2:$J$7000,RAW_매출A!$B$2:$B$7000,$A78,RAW_매출A!$A$2:$A$7000,EDATE($E78,AR$1-1))/(INDEX(요약_월별시즈널리티!$F$7:$F$18,MONTH(EDATE($E78,AR$1-1)))/100))),"")</f>
        <v>5928751.3418311635</v>
      </c>
      <c r="AS78" cm="1">
        <f t="array" ref="AS78">IFERROR(IF($A78="","",IF(SUMIFS(RAW_매출A!$J$2:$J$7000,RAW_매출A!$B$2:$B$7000,$A78,RAW_매출A!$A$2:$A$7000,EDATE($E78,AS$1-1))=0,"",SUMIFS(RAW_매출A!$J$2:$J$7000,RAW_매출A!$B$2:$B$7000,$A78,RAW_매출A!$A$2:$A$7000,EDATE($E78,AS$1-1))/(INDEX(요약_월별시즈널리티!$F$7:$F$18,MONTH(EDATE($E78,AS$1-1)))/100))),"")</f>
        <v>5853884.2334519764</v>
      </c>
      <c r="AT78" cm="1">
        <f t="array" ref="AT78">IFERROR(IF($A78="","",IF(SUMIFS(RAW_매출A!$J$2:$J$7000,RAW_매출A!$B$2:$B$7000,$A78,RAW_매출A!$A$2:$A$7000,EDATE($E78,AT$1-1))=0,"",SUMIFS(RAW_매출A!$J$2:$J$7000,RAW_매출A!$B$2:$B$7000,$A78,RAW_매출A!$A$2:$A$7000,EDATE($E78,AT$1-1))/(INDEX(요약_월별시즈널리티!$F$7:$F$18,MONTH(EDATE($E78,AT$1-1)))/100))),"")</f>
        <v>4679325.4050582126</v>
      </c>
      <c r="AU78" t="str" cm="1">
        <f t="array" ref="AU78">IFERROR(IF($A78="","",IF(SUMIFS(RAW_매출A!$J$2:$J$7000,RAW_매출A!$B$2:$B$7000,$A78,RAW_매출A!$A$2:$A$7000,EDATE($E78,AU$1-1))=0,"",SUMIFS(RAW_매출A!$J$2:$J$7000,RAW_매출A!$B$2:$B$7000,$A78,RAW_매출A!$A$2:$A$7000,EDATE($E78,AU$1-1))/(INDEX(요약_월별시즈널리티!$F$7:$F$18,MONTH(EDATE($E78,AU$1-1)))/100))),"")</f>
        <v/>
      </c>
      <c r="AV78" t="str" cm="1">
        <f t="array" ref="AV78">IFERROR(IF($A78="","",IF(SUMIFS(RAW_매출A!$J$2:$J$7000,RAW_매출A!$B$2:$B$7000,$A78,RAW_매출A!$A$2:$A$7000,EDATE($E78,AV$1-1))=0,"",SUMIFS(RAW_매출A!$J$2:$J$7000,RAW_매출A!$B$2:$B$7000,$A78,RAW_매출A!$A$2:$A$7000,EDATE($E78,AV$1-1))/(INDEX(요약_월별시즈널리티!$F$7:$F$18,MONTH(EDATE($E78,AV$1-1)))/100))),"")</f>
        <v/>
      </c>
      <c r="AW78" t="str" cm="1">
        <f t="array" ref="AW78">IFERROR(IF($A78="","",IF(SUMIFS(RAW_매출A!$J$2:$J$7000,RAW_매출A!$B$2:$B$7000,$A78,RAW_매출A!$A$2:$A$7000,EDATE($E78,AW$1-1))=0,"",SUMIFS(RAW_매출A!$J$2:$J$7000,RAW_매출A!$B$2:$B$7000,$A78,RAW_매출A!$A$2:$A$7000,EDATE($E78,AW$1-1))/(INDEX(요약_월별시즈널리티!$F$7:$F$18,MONTH(EDATE($E78,AW$1-1)))/100))),"")</f>
        <v/>
      </c>
      <c r="AX78" t="str" cm="1">
        <f t="array" ref="AX78">IFERROR(IF($A78="","",IF(SUMIFS(RAW_매출A!$J$2:$J$7000,RAW_매출A!$B$2:$B$7000,$A78,RAW_매출A!$A$2:$A$7000,EDATE($E78,AX$1-1))=0,"",SUMIFS(RAW_매출A!$J$2:$J$7000,RAW_매출A!$B$2:$B$7000,$A78,RAW_매출A!$A$2:$A$7000,EDATE($E78,AX$1-1))/(INDEX(요약_월별시즈널리티!$F$7:$F$18,MONTH(EDATE($E78,AX$1-1)))/100))),"")</f>
        <v/>
      </c>
      <c r="AY78" t="str" cm="1">
        <f t="array" ref="AY78">IFERROR(IF($A78="","",IF(SUMIFS(RAW_매출A!$J$2:$J$7000,RAW_매출A!$B$2:$B$7000,$A78,RAW_매출A!$A$2:$A$7000,EDATE($E78,AY$1-1))=0,"",SUMIFS(RAW_매출A!$J$2:$J$7000,RAW_매출A!$B$2:$B$7000,$A78,RAW_매출A!$A$2:$A$7000,EDATE($E78,AY$1-1))/(INDEX(요약_월별시즈널리티!$F$7:$F$18,MONTH(EDATE($E78,AY$1-1)))/100))),"")</f>
        <v/>
      </c>
      <c r="AZ78" t="str" cm="1">
        <f t="array" ref="AZ78">IFERROR(IF($A78="","",IF(SUMIFS(RAW_매출A!$J$2:$J$7000,RAW_매출A!$B$2:$B$7000,$A78,RAW_매출A!$A$2:$A$7000,EDATE($E78,AZ$1-1))=0,"",SUMIFS(RAW_매출A!$J$2:$J$7000,RAW_매출A!$B$2:$B$7000,$A78,RAW_매출A!$A$2:$A$7000,EDATE($E78,AZ$1-1))/(INDEX(요약_월별시즈널리티!$F$7:$F$18,MONTH(EDATE($E78,AZ$1-1)))/100))),"")</f>
        <v/>
      </c>
      <c r="BA78" t="str" cm="1">
        <f t="array" ref="BA78">IFERROR(IF($A78="","",IF(SUMIFS(RAW_매출A!$J$2:$J$7000,RAW_매출A!$B$2:$B$7000,$A78,RAW_매출A!$A$2:$A$7000,EDATE($E78,BA$1-1))=0,"",SUMIFS(RAW_매출A!$J$2:$J$7000,RAW_매출A!$B$2:$B$7000,$A78,RAW_매출A!$A$2:$A$7000,EDATE($E78,BA$1-1))/(INDEX(요약_월별시즈널리티!$F$7:$F$18,MONTH(EDATE($E78,BA$1-1)))/100))),"")</f>
        <v/>
      </c>
      <c r="BB78" t="str" cm="1">
        <f t="array" ref="BB78">IFERROR(IF($A78="","",IF(SUMIFS(RAW_매출A!$J$2:$J$7000,RAW_매출A!$B$2:$B$7000,$A78,RAW_매출A!$A$2:$A$7000,EDATE($E78,BB$1-1))=0,"",SUMIFS(RAW_매출A!$J$2:$J$7000,RAW_매출A!$B$2:$B$7000,$A78,RAW_매출A!$A$2:$A$7000,EDATE($E78,BB$1-1))/(INDEX(요약_월별시즈널리티!$F$7:$F$18,MONTH(EDATE($E78,BB$1-1)))/100))),"")</f>
        <v/>
      </c>
      <c r="BC78" t="str" cm="1">
        <f t="array" ref="BC78">IFERROR(IF($A78="","",IF(SUMIFS(RAW_매출A!$J$2:$J$7000,RAW_매출A!$B$2:$B$7000,$A78,RAW_매출A!$A$2:$A$7000,EDATE($E78,BC$1-1))=0,"",SUMIFS(RAW_매출A!$J$2:$J$7000,RAW_매출A!$B$2:$B$7000,$A78,RAW_매출A!$A$2:$A$7000,EDATE($E78,BC$1-1))/(INDEX(요약_월별시즈널리티!$F$7:$F$18,MONTH(EDATE($E78,BC$1-1)))/100))),"")</f>
        <v/>
      </c>
      <c r="BD78" t="str" cm="1">
        <f t="array" ref="BD78">IFERROR(IF($A78="","",IF(SUMIFS(RAW_매출A!$J$2:$J$7000,RAW_매출A!$B$2:$B$7000,$A78,RAW_매출A!$A$2:$A$7000,EDATE($E78,BD$1-1))=0,"",SUMIFS(RAW_매출A!$J$2:$J$7000,RAW_매출A!$B$2:$B$7000,$A78,RAW_매출A!$A$2:$A$7000,EDATE($E78,BD$1-1))/(INDEX(요약_월별시즈널리티!$F$7:$F$18,MONTH(EDATE($E78,BD$1-1)))/100))),"")</f>
        <v/>
      </c>
      <c r="BE78" t="str" cm="1">
        <f t="array" ref="BE78">IFERROR(IF($A78="","",IF(SUMIFS(RAW_매출A!$J$2:$J$7000,RAW_매출A!$B$2:$B$7000,$A78,RAW_매출A!$A$2:$A$7000,EDATE($E78,BE$1-1))=0,"",SUMIFS(RAW_매출A!$J$2:$J$7000,RAW_매출A!$B$2:$B$7000,$A78,RAW_매출A!$A$2:$A$7000,EDATE($E78,BE$1-1))/(INDEX(요약_월별시즈널리티!$F$7:$F$18,MONTH(EDATE($E78,BE$1-1)))/100))),"")</f>
        <v/>
      </c>
      <c r="BF78" t="str" cm="1">
        <f t="array" ref="BF78">IFERROR(IF($A78="","",IF(SUMIFS(RAW_매출A!$J$2:$J$7000,RAW_매출A!$B$2:$B$7000,$A78,RAW_매출A!$A$2:$A$7000,EDATE($E78,BF$1-1))=0,"",SUMIFS(RAW_매출A!$J$2:$J$7000,RAW_매출A!$B$2:$B$7000,$A78,RAW_매출A!$A$2:$A$7000,EDATE($E78,BF$1-1))/(INDEX(요약_월별시즈널리티!$F$7:$F$18,MONTH(EDATE($E78,BF$1-1)))/100))),"")</f>
        <v/>
      </c>
      <c r="BG78" t="str" cm="1">
        <f t="array" ref="BG78">IFERROR(IF($A78="","",IF(SUMIFS(RAW_매출A!$J$2:$J$7000,RAW_매출A!$B$2:$B$7000,$A78,RAW_매출A!$A$2:$A$7000,EDATE($E78,BG$1-1))=0,"",SUMIFS(RAW_매출A!$J$2:$J$7000,RAW_매출A!$B$2:$B$7000,$A78,RAW_매출A!$A$2:$A$7000,EDATE($E78,BG$1-1))/(INDEX(요약_월별시즈널리티!$F$7:$F$18,MONTH(EDATE($E78,BG$1-1)))/100))),"")</f>
        <v/>
      </c>
      <c r="BH78" t="str" cm="1">
        <f t="array" ref="BH78">IFERROR(IF($A78="","",IF(SUMIFS(RAW_매출A!$J$2:$J$7000,RAW_매출A!$B$2:$B$7000,$A78,RAW_매출A!$A$2:$A$7000,EDATE($E78,BH$1-1))=0,"",SUMIFS(RAW_매출A!$J$2:$J$7000,RAW_매출A!$B$2:$B$7000,$A78,RAW_매출A!$A$2:$A$7000,EDATE($E78,BH$1-1))/(INDEX(요약_월별시즈널리티!$F$7:$F$18,MONTH(EDATE($E78,BH$1-1)))/100))),"")</f>
        <v/>
      </c>
      <c r="BI78" t="str" cm="1">
        <f t="array" ref="BI78">IFERROR(IF($A78="","",IF(SUMIFS(RAW_매출A!$J$2:$J$7000,RAW_매출A!$B$2:$B$7000,$A78,RAW_매출A!$A$2:$A$7000,EDATE($E78,BI$1-1))=0,"",SUMIFS(RAW_매출A!$J$2:$J$7000,RAW_매출A!$B$2:$B$7000,$A78,RAW_매출A!$A$2:$A$7000,EDATE($E78,BI$1-1))/(INDEX(요약_월별시즈널리티!$F$7:$F$18,MONTH(EDATE($E78,BI$1-1)))/100))),"")</f>
        <v/>
      </c>
      <c r="BJ78" t="str" cm="1">
        <f t="array" ref="BJ78">IFERROR(IF($A78="","",IF(SUMIFS(RAW_매출A!$J$2:$J$7000,RAW_매출A!$B$2:$B$7000,$A78,RAW_매출A!$A$2:$A$7000,EDATE($E78,BJ$1-1))=0,"",SUMIFS(RAW_매출A!$J$2:$J$7000,RAW_매출A!$B$2:$B$7000,$A78,RAW_매출A!$A$2:$A$7000,EDATE($E78,BJ$1-1))/(INDEX(요약_월별시즈널리티!$F$7:$F$18,MONTH(EDATE($E78,BJ$1-1)))/100))),"")</f>
        <v/>
      </c>
      <c r="BK78" t="str" cm="1">
        <f t="array" ref="BK78">IFERROR(IF($A78="","",IF(SUMIFS(RAW_매출A!$J$2:$J$7000,RAW_매출A!$B$2:$B$7000,$A78,RAW_매출A!$A$2:$A$7000,EDATE($E78,BK$1-1))=0,"",SUMIFS(RAW_매출A!$J$2:$J$7000,RAW_매출A!$B$2:$B$7000,$A78,RAW_매출A!$A$2:$A$7000,EDATE($E78,BK$1-1))/(INDEX(요약_월별시즈널리티!$F$7:$F$18,MONTH(EDATE($E78,BK$1-1)))/100))),"")</f>
        <v/>
      </c>
      <c r="BL78" t="str" cm="1">
        <f t="array" ref="BL78">IFERROR(IF($A78="","",IF(SUMIFS(RAW_매출A!$J$2:$J$7000,RAW_매출A!$B$2:$B$7000,$A78,RAW_매출A!$A$2:$A$7000,EDATE($E78,BL$1-1))=0,"",SUMIFS(RAW_매출A!$J$2:$J$7000,RAW_매출A!$B$2:$B$7000,$A78,RAW_매출A!$A$2:$A$7000,EDATE($E78,BL$1-1))/(INDEX(요약_월별시즈널리티!$F$7:$F$18,MONTH(EDATE($E78,BL$1-1)))/100))),"")</f>
        <v/>
      </c>
      <c r="BM78" t="str" cm="1">
        <f t="array" ref="BM78">IFERROR(IF($A78="","",IF(SUMIFS(RAW_매출A!$J$2:$J$7000,RAW_매출A!$B$2:$B$7000,$A78,RAW_매출A!$A$2:$A$7000,EDATE($E78,BM$1-1))=0,"",SUMIFS(RAW_매출A!$J$2:$J$7000,RAW_매출A!$B$2:$B$7000,$A78,RAW_매출A!$A$2:$A$7000,EDATE($E78,BM$1-1))/(INDEX(요약_월별시즈널리티!$F$7:$F$18,MONTH(EDATE($E78,BM$1-1)))/100))),"")</f>
        <v/>
      </c>
      <c r="BN78" t="str" cm="1">
        <f t="array" ref="BN78">IFERROR(IF($A78="","",IF(SUMIFS(RAW_매출A!$J$2:$J$7000,RAW_매출A!$B$2:$B$7000,$A78,RAW_매출A!$A$2:$A$7000,EDATE($E78,BN$1-1))=0,"",SUMIFS(RAW_매출A!$J$2:$J$7000,RAW_매출A!$B$2:$B$7000,$A78,RAW_매출A!$A$2:$A$7000,EDATE($E78,BN$1-1))/(INDEX(요약_월별시즈널리티!$F$7:$F$18,MONTH(EDATE($E78,BN$1-1)))/100))),"")</f>
        <v/>
      </c>
    </row>
    <row r="79" spans="1:66" x14ac:dyDescent="0.3">
      <c r="A79" t="str">
        <f>세팅!A80</f>
        <v>(1068) #용현사랑점</v>
      </c>
      <c r="B79" t="str">
        <f>세팅!B80</f>
        <v>150-0</v>
      </c>
      <c r="C79">
        <f t="shared" si="3"/>
        <v>0</v>
      </c>
      <c r="D79" t="str">
        <f t="shared" si="4"/>
        <v>0</v>
      </c>
      <c r="E79" s="1">
        <f>세팅!D80</f>
        <v>45017</v>
      </c>
      <c r="F79">
        <f t="shared" si="5"/>
        <v>6262257.4382678829</v>
      </c>
      <c r="G79" cm="1">
        <f t="array" ref="G79">IFERROR(IF($A79="","",IF(SUMIFS(RAW_매출A!$J$2:$J$7000,RAW_매출A!$B$2:$B$7000,$A79,RAW_매출A!$A$2:$A$7000,EDATE($E79,G$1-1))=0,"",SUMIFS(RAW_매출A!$J$2:$J$7000,RAW_매출A!$B$2:$B$7000,$A79,RAW_매출A!$A$2:$A$7000,EDATE($E79,G$1-1))/(INDEX(요약_월별시즈널리티!$F$7:$F$18,MONTH(EDATE($E79,G$1-1)))/100))),"")</f>
        <v>4142552.8756092363</v>
      </c>
      <c r="H79" cm="1">
        <f t="array" ref="H79">IFERROR(IF($A79="","",IF(SUMIFS(RAW_매출A!$J$2:$J$7000,RAW_매출A!$B$2:$B$7000,$A79,RAW_매출A!$A$2:$A$7000,EDATE($E79,H$1-1))=0,"",SUMIFS(RAW_매출A!$J$2:$J$7000,RAW_매출A!$B$2:$B$7000,$A79,RAW_매출A!$A$2:$A$7000,EDATE($E79,H$1-1))/(INDEX(요약_월별시즈널리티!$F$7:$F$18,MONTH(EDATE($E79,H$1-1)))/100))),"")</f>
        <v>5461749.9339189483</v>
      </c>
      <c r="I79" cm="1">
        <f t="array" ref="I79">IFERROR(IF($A79="","",IF(SUMIFS(RAW_매출A!$J$2:$J$7000,RAW_매출A!$B$2:$B$7000,$A79,RAW_매출A!$A$2:$A$7000,EDATE($E79,I$1-1))=0,"",SUMIFS(RAW_매출A!$J$2:$J$7000,RAW_매출A!$B$2:$B$7000,$A79,RAW_매출A!$A$2:$A$7000,EDATE($E79,I$1-1))/(INDEX(요약_월별시즈널리티!$F$7:$F$18,MONTH(EDATE($E79,I$1-1)))/100))),"")</f>
        <v>5899711.4655956905</v>
      </c>
      <c r="J79" s="28" cm="1">
        <f t="array" ref="J79">IFERROR(IF($A79="","",IF(SUMIFS(RAW_매출A!$J$2:$J$7000,RAW_매출A!$B$2:$B$7000,$A79,RAW_매출A!$A$2:$A$7000,EDATE($E79,J$1-1))=0,"",SUMIFS(RAW_매출A!$J$2:$J$7000,RAW_매출A!$B$2:$B$7000,$A79,RAW_매출A!$A$2:$A$7000,EDATE($E79,J$1-1))/(INDEX(요약_월별시즈널리티!$F$7:$F$18,MONTH(EDATE($E79,J$1-1)))/100))),"")</f>
        <v>6230496.8984766686</v>
      </c>
      <c r="K79" s="28" cm="1">
        <f t="array" ref="K79">IFERROR(IF($A79="","",IF(SUMIFS(RAW_매출A!$J$2:$J$7000,RAW_매출A!$B$2:$B$7000,$A79,RAW_매출A!$A$2:$A$7000,EDATE($E79,K$1-1))=0,"",SUMIFS(RAW_매출A!$J$2:$J$7000,RAW_매출A!$B$2:$B$7000,$A79,RAW_매출A!$A$2:$A$7000,EDATE($E79,K$1-1))/(INDEX(요약_월별시즈널리티!$F$7:$F$18,MONTH(EDATE($E79,K$1-1)))/100))),"")</f>
        <v>6578946.2312656958</v>
      </c>
      <c r="L79" s="28" cm="1">
        <f t="array" ref="L79">IFERROR(IF($A79="","",IF(SUMIFS(RAW_매출A!$J$2:$J$7000,RAW_매출A!$B$2:$B$7000,$A79,RAW_매출A!$A$2:$A$7000,EDATE($E79,L$1-1))=0,"",SUMIFS(RAW_매출A!$J$2:$J$7000,RAW_매출A!$B$2:$B$7000,$A79,RAW_매출A!$A$2:$A$7000,EDATE($E79,L$1-1))/(INDEX(요약_월별시즈널리티!$F$7:$F$18,MONTH(EDATE($E79,L$1-1)))/100))),"")</f>
        <v>6383611.0848165387</v>
      </c>
      <c r="M79" s="28" cm="1">
        <f t="array" ref="M79">IFERROR(IF($A79="","",IF(SUMIFS(RAW_매출A!$J$2:$J$7000,RAW_매출A!$B$2:$B$7000,$A79,RAW_매출A!$A$2:$A$7000,EDATE($E79,M$1-1))=0,"",SUMIFS(RAW_매출A!$J$2:$J$7000,RAW_매출A!$B$2:$B$7000,$A79,RAW_매출A!$A$2:$A$7000,EDATE($E79,M$1-1))/(INDEX(요약_월별시즈널리티!$F$7:$F$18,MONTH(EDATE($E79,M$1-1)))/100))),"")</f>
        <v>5911177.6510288473</v>
      </c>
      <c r="N79" s="28" cm="1">
        <f t="array" ref="N79">IFERROR(IF($A79="","",IF(SUMIFS(RAW_매출A!$J$2:$J$7000,RAW_매출A!$B$2:$B$7000,$A79,RAW_매출A!$A$2:$A$7000,EDATE($E79,N$1-1))=0,"",SUMIFS(RAW_매출A!$J$2:$J$7000,RAW_매출A!$B$2:$B$7000,$A79,RAW_매출A!$A$2:$A$7000,EDATE($E79,N$1-1))/(INDEX(요약_월별시즈널리티!$F$7:$F$18,MONTH(EDATE($E79,N$1-1)))/100))),"")</f>
        <v>6177931.6166610848</v>
      </c>
      <c r="O79" s="28" cm="1">
        <f t="array" ref="O79">IFERROR(IF($A79="","",IF(SUMIFS(RAW_매출A!$J$2:$J$7000,RAW_매출A!$B$2:$B$7000,$A79,RAW_매출A!$A$2:$A$7000,EDATE($E79,O$1-1))=0,"",SUMIFS(RAW_매출A!$J$2:$J$7000,RAW_매출A!$B$2:$B$7000,$A79,RAW_매출A!$A$2:$A$7000,EDATE($E79,O$1-1))/(INDEX(요약_월별시즈널리티!$F$7:$F$18,MONTH(EDATE($E79,O$1-1)))/100))),"")</f>
        <v>6291381.1473584594</v>
      </c>
      <c r="P79" cm="1">
        <f t="array" ref="P79">IFERROR(IF($A79="","",IF(SUMIFS(RAW_매출A!$J$2:$J$7000,RAW_매출A!$B$2:$B$7000,$A79,RAW_매출A!$A$2:$A$7000,EDATE($E79,P$1-1))=0,"",SUMIFS(RAW_매출A!$J$2:$J$7000,RAW_매출A!$B$2:$B$7000,$A79,RAW_매출A!$A$2:$A$7000,EDATE($E79,P$1-1))/(INDEX(요약_월별시즈널리티!$F$7:$F$18,MONTH(EDATE($E79,P$1-1)))/100))),"")</f>
        <v>5873318.0271355528</v>
      </c>
      <c r="Q79" cm="1">
        <f t="array" ref="Q79">IFERROR(IF($A79="","",IF(SUMIFS(RAW_매출A!$J$2:$J$7000,RAW_매출A!$B$2:$B$7000,$A79,RAW_매출A!$A$2:$A$7000,EDATE($E79,Q$1-1))=0,"",SUMIFS(RAW_매출A!$J$2:$J$7000,RAW_매출A!$B$2:$B$7000,$A79,RAW_매출A!$A$2:$A$7000,EDATE($E79,Q$1-1))/(INDEX(요약_월별시즈널리티!$F$7:$F$18,MONTH(EDATE($E79,Q$1-1)))/100))),"")</f>
        <v>6193068.8142869072</v>
      </c>
      <c r="R79" cm="1">
        <f t="array" ref="R79">IFERROR(IF($A79="","",IF(SUMIFS(RAW_매출A!$J$2:$J$7000,RAW_매출A!$B$2:$B$7000,$A79,RAW_매출A!$A$2:$A$7000,EDATE($E79,R$1-1))=0,"",SUMIFS(RAW_매출A!$J$2:$J$7000,RAW_매출A!$B$2:$B$7000,$A79,RAW_매출A!$A$2:$A$7000,EDATE($E79,R$1-1))/(INDEX(요약_월별시즈널리티!$F$7:$F$18,MONTH(EDATE($E79,R$1-1)))/100))),"")</f>
        <v>7227420.3139483817</v>
      </c>
      <c r="S79" cm="1">
        <f t="array" ref="S79">IFERROR(IF($A79="","",IF(SUMIFS(RAW_매출A!$J$2:$J$7000,RAW_매출A!$B$2:$B$7000,$A79,RAW_매출A!$A$2:$A$7000,EDATE($E79,S$1-1))=0,"",SUMIFS(RAW_매출A!$J$2:$J$7000,RAW_매출A!$B$2:$B$7000,$A79,RAW_매출A!$A$2:$A$7000,EDATE($E79,S$1-1))/(INDEX(요약_월별시즈널리티!$F$7:$F$18,MONTH(EDATE($E79,S$1-1)))/100))),"")</f>
        <v>6707259.8003233932</v>
      </c>
      <c r="T79" cm="1">
        <f t="array" ref="T79">IFERROR(IF($A79="","",IF(SUMIFS(RAW_매출A!$J$2:$J$7000,RAW_매출A!$B$2:$B$7000,$A79,RAW_매출A!$A$2:$A$7000,EDATE($E79,T$1-1))=0,"",SUMIFS(RAW_매출A!$J$2:$J$7000,RAW_매출A!$B$2:$B$7000,$A79,RAW_매출A!$A$2:$A$7000,EDATE($E79,T$1-1))/(INDEX(요약_월별시즈널리티!$F$7:$F$18,MONTH(EDATE($E79,T$1-1)))/100))),"")</f>
        <v>7046326.315124074</v>
      </c>
      <c r="U79" cm="1">
        <f t="array" ref="U79">IFERROR(IF($A79="","",IF(SUMIFS(RAW_매출A!$J$2:$J$7000,RAW_매출A!$B$2:$B$7000,$A79,RAW_매출A!$A$2:$A$7000,EDATE($E79,U$1-1))=0,"",SUMIFS(RAW_매출A!$J$2:$J$7000,RAW_매출A!$B$2:$B$7000,$A79,RAW_매출A!$A$2:$A$7000,EDATE($E79,U$1-1))/(INDEX(요약_월별시즈널리티!$F$7:$F$18,MONTH(EDATE($E79,U$1-1)))/100))),"")</f>
        <v>7203407.6008031815</v>
      </c>
      <c r="V79" cm="1">
        <f t="array" ref="V79">IFERROR(IF($A79="","",IF(SUMIFS(RAW_매출A!$J$2:$J$7000,RAW_매출A!$B$2:$B$7000,$A79,RAW_매출A!$A$2:$A$7000,EDATE($E79,V$1-1))=0,"",SUMIFS(RAW_매출A!$J$2:$J$7000,RAW_매출A!$B$2:$B$7000,$A79,RAW_매출A!$A$2:$A$7000,EDATE($E79,V$1-1))/(INDEX(요약_월별시즈널리티!$F$7:$F$18,MONTH(EDATE($E79,V$1-1)))/100))),"")</f>
        <v>7230223.2100767661</v>
      </c>
      <c r="W79" cm="1">
        <f t="array" ref="W79">IFERROR(IF($A79="","",IF(SUMIFS(RAW_매출A!$J$2:$J$7000,RAW_매출A!$B$2:$B$7000,$A79,RAW_매출A!$A$2:$A$7000,EDATE($E79,W$1-1))=0,"",SUMIFS(RAW_매출A!$J$2:$J$7000,RAW_매출A!$B$2:$B$7000,$A79,RAW_매출A!$A$2:$A$7000,EDATE($E79,W$1-1))/(INDEX(요약_월별시즈널리티!$F$7:$F$18,MONTH(EDATE($E79,W$1-1)))/100))),"")</f>
        <v>6454491.5993492967</v>
      </c>
      <c r="X79" cm="1">
        <f t="array" ref="X79">IFERROR(IF($A79="","",IF(SUMIFS(RAW_매출A!$J$2:$J$7000,RAW_매출A!$B$2:$B$7000,$A79,RAW_매출A!$A$2:$A$7000,EDATE($E79,X$1-1))=0,"",SUMIFS(RAW_매출A!$J$2:$J$7000,RAW_매출A!$B$2:$B$7000,$A79,RAW_매출A!$A$2:$A$7000,EDATE($E79,X$1-1))/(INDEX(요약_월별시즈널리티!$F$7:$F$18,MONTH(EDATE($E79,X$1-1)))/100))),"")</f>
        <v>6566385.2111595618</v>
      </c>
      <c r="Y79" cm="1">
        <f t="array" ref="Y79">IFERROR(IF($A79="","",IF(SUMIFS(RAW_매출A!$J$2:$J$7000,RAW_매출A!$B$2:$B$7000,$A79,RAW_매출A!$A$2:$A$7000,EDATE($E79,Y$1-1))=0,"",SUMIFS(RAW_매출A!$J$2:$J$7000,RAW_매출A!$B$2:$B$7000,$A79,RAW_매출A!$A$2:$A$7000,EDATE($E79,Y$1-1))/(INDEX(요약_월별시즈널리티!$F$7:$F$18,MONTH(EDATE($E79,Y$1-1)))/100))),"")</f>
        <v>5737726.5872162785</v>
      </c>
      <c r="Z79" cm="1">
        <f t="array" ref="Z79">IFERROR(IF($A79="","",IF(SUMIFS(RAW_매출A!$J$2:$J$7000,RAW_매출A!$B$2:$B$7000,$A79,RAW_매출A!$A$2:$A$7000,EDATE($E79,Z$1-1))=0,"",SUMIFS(RAW_매출A!$J$2:$J$7000,RAW_매출A!$B$2:$B$7000,$A79,RAW_매출A!$A$2:$A$7000,EDATE($E79,Z$1-1))/(INDEX(요약_월별시즈널리티!$F$7:$F$18,MONTH(EDATE($E79,Z$1-1)))/100))),"")</f>
        <v>6489133.3958585644</v>
      </c>
      <c r="AA79" cm="1">
        <f t="array" ref="AA79">IFERROR(IF($A79="","",IF(SUMIFS(RAW_매출A!$J$2:$J$7000,RAW_매출A!$B$2:$B$7000,$A79,RAW_매출A!$A$2:$A$7000,EDATE($E79,AA$1-1))=0,"",SUMIFS(RAW_매출A!$J$2:$J$7000,RAW_매출A!$B$2:$B$7000,$A79,RAW_매출A!$A$2:$A$7000,EDATE($E79,AA$1-1))/(INDEX(요약_월별시즈널리티!$F$7:$F$18,MONTH(EDATE($E79,AA$1-1)))/100))),"")</f>
        <v>6239315.8795953635</v>
      </c>
      <c r="AB79" cm="1">
        <f t="array" ref="AB79">IFERROR(IF($A79="","",IF(SUMIFS(RAW_매출A!$J$2:$J$7000,RAW_매출A!$B$2:$B$7000,$A79,RAW_매출A!$A$2:$A$7000,EDATE($E79,AB$1-1))=0,"",SUMIFS(RAW_매출A!$J$2:$J$7000,RAW_매출A!$B$2:$B$7000,$A79,RAW_매출A!$A$2:$A$7000,EDATE($E79,AB$1-1))/(INDEX(요약_월별시즈널리티!$F$7:$F$18,MONTH(EDATE($E79,AB$1-1)))/100))),"")</f>
        <v>5972076.3345590048</v>
      </c>
      <c r="AC79" cm="1">
        <f t="array" ref="AC79">IFERROR(IF($A79="","",IF(SUMIFS(RAW_매출A!$J$2:$J$7000,RAW_매출A!$B$2:$B$7000,$A79,RAW_매출A!$A$2:$A$7000,EDATE($E79,AC$1-1))=0,"",SUMIFS(RAW_매출A!$J$2:$J$7000,RAW_매출A!$B$2:$B$7000,$A79,RAW_매출A!$A$2:$A$7000,EDATE($E79,AC$1-1))/(INDEX(요약_월별시즈널리티!$F$7:$F$18,MONTH(EDATE($E79,AC$1-1)))/100))),"")</f>
        <v>6346353.1994987587</v>
      </c>
      <c r="AD79" cm="1">
        <f t="array" ref="AD79">IFERROR(IF($A79="","",IF(SUMIFS(RAW_매출A!$J$2:$J$7000,RAW_매출A!$B$2:$B$7000,$A79,RAW_매출A!$A$2:$A$7000,EDATE($E79,AD$1-1))=0,"",SUMIFS(RAW_매출A!$J$2:$J$7000,RAW_매출A!$B$2:$B$7000,$A79,RAW_매출A!$A$2:$A$7000,EDATE($E79,AD$1-1))/(INDEX(요약_월별시즈널리티!$F$7:$F$18,MONTH(EDATE($E79,AD$1-1)))/100))),"")</f>
        <v>6553972.5204914799</v>
      </c>
      <c r="AE79" cm="1">
        <f t="array" ref="AE79">IFERROR(IF($A79="","",IF(SUMIFS(RAW_매출A!$J$2:$J$7000,RAW_매출A!$B$2:$B$7000,$A79,RAW_매출A!$A$2:$A$7000,EDATE($E79,AE$1-1))=0,"",SUMIFS(RAW_매출A!$J$2:$J$7000,RAW_매출A!$B$2:$B$7000,$A79,RAW_매출A!$A$2:$A$7000,EDATE($E79,AE$1-1))/(INDEX(요약_월별시즈널리티!$F$7:$F$18,MONTH(EDATE($E79,AE$1-1)))/100))),"")</f>
        <v>6300109.1822396442</v>
      </c>
      <c r="AF79" cm="1">
        <f t="array" ref="AF79">IFERROR(IF($A79="","",IF(SUMIFS(RAW_매출A!$J$2:$J$7000,RAW_매출A!$B$2:$B$7000,$A79,RAW_매출A!$A$2:$A$7000,EDATE($E79,AF$1-1))=0,"",SUMIFS(RAW_매출A!$J$2:$J$7000,RAW_매출A!$B$2:$B$7000,$A79,RAW_매출A!$A$2:$A$7000,EDATE($E79,AF$1-1))/(INDEX(요약_월별시즈널리티!$F$7:$F$18,MONTH(EDATE($E79,AF$1-1)))/100))),"")</f>
        <v>7381630.6571179237</v>
      </c>
      <c r="AG79" cm="1">
        <f t="array" ref="AG79">IFERROR(IF($A79="","",IF(SUMIFS(RAW_매출A!$J$2:$J$7000,RAW_매출A!$B$2:$B$7000,$A79,RAW_매출A!$A$2:$A$7000,EDATE($E79,AG$1-1))=0,"",SUMIFS(RAW_매출A!$J$2:$J$7000,RAW_매출A!$B$2:$B$7000,$A79,RAW_매출A!$A$2:$A$7000,EDATE($E79,AG$1-1))/(INDEX(요약_월별시즈널리티!$F$7:$F$18,MONTH(EDATE($E79,AG$1-1)))/100))),"")</f>
        <v>6995497.2544644941</v>
      </c>
      <c r="AH79" cm="1">
        <f t="array" ref="AH79">IFERROR(IF($A79="","",IF(SUMIFS(RAW_매출A!$J$2:$J$7000,RAW_매출A!$B$2:$B$7000,$A79,RAW_매출A!$A$2:$A$7000,EDATE($E79,AH$1-1))=0,"",SUMIFS(RAW_매출A!$J$2:$J$7000,RAW_매출A!$B$2:$B$7000,$A79,RAW_매출A!$A$2:$A$7000,EDATE($E79,AH$1-1))/(INDEX(요약_월별시즈널리티!$F$7:$F$18,MONTH(EDATE($E79,AH$1-1)))/100))),"")</f>
        <v>6386498.1470999802</v>
      </c>
      <c r="AI79" cm="1">
        <f t="array" ref="AI79">IFERROR(IF($A79="","",IF(SUMIFS(RAW_매출A!$J$2:$J$7000,RAW_매출A!$B$2:$B$7000,$A79,RAW_매출A!$A$2:$A$7000,EDATE($E79,AI$1-1))=0,"",SUMIFS(RAW_매출A!$J$2:$J$7000,RAW_매출A!$B$2:$B$7000,$A79,RAW_매출A!$A$2:$A$7000,EDATE($E79,AI$1-1))/(INDEX(요약_월별시즈널리티!$F$7:$F$18,MONTH(EDATE($E79,AI$1-1)))/100))),"")</f>
        <v>6902724.2657946581</v>
      </c>
      <c r="AJ79" cm="1">
        <f t="array" ref="AJ79">IFERROR(IF($A79="","",IF(SUMIFS(RAW_매출A!$J$2:$J$7000,RAW_매출A!$B$2:$B$7000,$A79,RAW_매출A!$A$2:$A$7000,EDATE($E79,AJ$1-1))=0,"",SUMIFS(RAW_매출A!$J$2:$J$7000,RAW_매출A!$B$2:$B$7000,$A79,RAW_매출A!$A$2:$A$7000,EDATE($E79,AJ$1-1))/(INDEX(요약_월별시즈널리티!$F$7:$F$18,MONTH(EDATE($E79,AJ$1-1)))/100))),"")</f>
        <v>6696224.7544633476</v>
      </c>
      <c r="AK79" cm="1">
        <f t="array" ref="AK79">IFERROR(IF($A79="","",IF(SUMIFS(RAW_매출A!$J$2:$J$7000,RAW_매출A!$B$2:$B$7000,$A79,RAW_매출A!$A$2:$A$7000,EDATE($E79,AK$1-1))=0,"",SUMIFS(RAW_매출A!$J$2:$J$7000,RAW_매출A!$B$2:$B$7000,$A79,RAW_매출A!$A$2:$A$7000,EDATE($E79,AK$1-1))/(INDEX(요약_월별시즈널리티!$F$7:$F$18,MONTH(EDATE($E79,AK$1-1)))/100))),"")</f>
        <v>6570205.1842578501</v>
      </c>
      <c r="AL79" cm="1">
        <f t="array" ref="AL79">IFERROR(IF($A79="","",IF(SUMIFS(RAW_매출A!$J$2:$J$7000,RAW_매출A!$B$2:$B$7000,$A79,RAW_매출A!$A$2:$A$7000,EDATE($E79,AL$1-1))=0,"",SUMIFS(RAW_매출A!$J$2:$J$7000,RAW_매출A!$B$2:$B$7000,$A79,RAW_매출A!$A$2:$A$7000,EDATE($E79,AL$1-1))/(INDEX(요약_월별시즈널리티!$F$7:$F$18,MONTH(EDATE($E79,AL$1-1)))/100))),"")</f>
        <v>6993971.8376678098</v>
      </c>
      <c r="AM79" cm="1">
        <f t="array" ref="AM79">IFERROR(IF($A79="","",IF(SUMIFS(RAW_매출A!$J$2:$J$7000,RAW_매출A!$B$2:$B$7000,$A79,RAW_매출A!$A$2:$A$7000,EDATE($E79,AM$1-1))=0,"",SUMIFS(RAW_매출A!$J$2:$J$7000,RAW_매출A!$B$2:$B$7000,$A79,RAW_매출A!$A$2:$A$7000,EDATE($E79,AM$1-1))/(INDEX(요약_월별시즈널리티!$F$7:$F$18,MONTH(EDATE($E79,AM$1-1)))/100))),"")</f>
        <v>6525578.0767017528</v>
      </c>
      <c r="AN79" cm="1">
        <f t="array" ref="AN79">IFERROR(IF($A79="","",IF(SUMIFS(RAW_매출A!$J$2:$J$7000,RAW_매출A!$B$2:$B$7000,$A79,RAW_매출A!$A$2:$A$7000,EDATE($E79,AN$1-1))=0,"",SUMIFS(RAW_매출A!$J$2:$J$7000,RAW_매출A!$B$2:$B$7000,$A79,RAW_매출A!$A$2:$A$7000,EDATE($E79,AN$1-1))/(INDEX(요약_월별시즈널리티!$F$7:$F$18,MONTH(EDATE($E79,AN$1-1)))/100))),"")</f>
        <v>6208700.7997315479</v>
      </c>
      <c r="AO79" cm="1">
        <f t="array" ref="AO79">IFERROR(IF($A79="","",IF(SUMIFS(RAW_매출A!$J$2:$J$7000,RAW_매출A!$B$2:$B$7000,$A79,RAW_매출A!$A$2:$A$7000,EDATE($E79,AO$1-1))=0,"",SUMIFS(RAW_매출A!$J$2:$J$7000,RAW_매출A!$B$2:$B$7000,$A79,RAW_매출A!$A$2:$A$7000,EDATE($E79,AO$1-1))/(INDEX(요약_월별시즈널리티!$F$7:$F$18,MONTH(EDATE($E79,AO$1-1)))/100))),"")</f>
        <v>6873475.8957032943</v>
      </c>
      <c r="AP79" cm="1">
        <f t="array" ref="AP79">IFERROR(IF($A79="","",IF(SUMIFS(RAW_매출A!$J$2:$J$7000,RAW_매출A!$B$2:$B$7000,$A79,RAW_매출A!$A$2:$A$7000,EDATE($E79,AP$1-1))=0,"",SUMIFS(RAW_매출A!$J$2:$J$7000,RAW_매출A!$B$2:$B$7000,$A79,RAW_매출A!$A$2:$A$7000,EDATE($E79,AP$1-1))/(INDEX(요약_월별시즈널리티!$F$7:$F$18,MONTH(EDATE($E79,AP$1-1)))/100))),"")</f>
        <v>7142004.4110496612</v>
      </c>
      <c r="AQ79" cm="1">
        <f t="array" ref="AQ79">IFERROR(IF($A79="","",IF(SUMIFS(RAW_매출A!$J$2:$J$7000,RAW_매출A!$B$2:$B$7000,$A79,RAW_매출A!$A$2:$A$7000,EDATE($E79,AQ$1-1))=0,"",SUMIFS(RAW_매출A!$J$2:$J$7000,RAW_매출A!$B$2:$B$7000,$A79,RAW_매출A!$A$2:$A$7000,EDATE($E79,AQ$1-1))/(INDEX(요약_월별시즈널리티!$F$7:$F$18,MONTH(EDATE($E79,AQ$1-1)))/100))),"")</f>
        <v>7326845.8388886079</v>
      </c>
      <c r="AR79" cm="1">
        <f t="array" ref="AR79">IFERROR(IF($A79="","",IF(SUMIFS(RAW_매출A!$J$2:$J$7000,RAW_매출A!$B$2:$B$7000,$A79,RAW_매출A!$A$2:$A$7000,EDATE($E79,AR$1-1))=0,"",SUMIFS(RAW_매출A!$J$2:$J$7000,RAW_매출A!$B$2:$B$7000,$A79,RAW_매출A!$A$2:$A$7000,EDATE($E79,AR$1-1))/(INDEX(요약_월별시즈널리티!$F$7:$F$18,MONTH(EDATE($E79,AR$1-1)))/100))),"")</f>
        <v>8013327.7135320371</v>
      </c>
      <c r="AS79" cm="1">
        <f t="array" ref="AS79">IFERROR(IF($A79="","",IF(SUMIFS(RAW_매출A!$J$2:$J$7000,RAW_매출A!$B$2:$B$7000,$A79,RAW_매출A!$A$2:$A$7000,EDATE($E79,AS$1-1))=0,"",SUMIFS(RAW_매출A!$J$2:$J$7000,RAW_매출A!$B$2:$B$7000,$A79,RAW_매출A!$A$2:$A$7000,EDATE($E79,AS$1-1))/(INDEX(요약_월별시즈널리티!$F$7:$F$18,MONTH(EDATE($E79,AS$1-1)))/100))),"")</f>
        <v>6495033.6037549917</v>
      </c>
      <c r="AT79" t="str" cm="1">
        <f t="array" ref="AT79">IFERROR(IF($A79="","",IF(SUMIFS(RAW_매출A!$J$2:$J$7000,RAW_매출A!$B$2:$B$7000,$A79,RAW_매출A!$A$2:$A$7000,EDATE($E79,AT$1-1))=0,"",SUMIFS(RAW_매출A!$J$2:$J$7000,RAW_매출A!$B$2:$B$7000,$A79,RAW_매출A!$A$2:$A$7000,EDATE($E79,AT$1-1))/(INDEX(요약_월별시즈널리티!$F$7:$F$18,MONTH(EDATE($E79,AT$1-1)))/100))),"")</f>
        <v/>
      </c>
      <c r="AU79" t="str" cm="1">
        <f t="array" ref="AU79">IFERROR(IF($A79="","",IF(SUMIFS(RAW_매출A!$J$2:$J$7000,RAW_매출A!$B$2:$B$7000,$A79,RAW_매출A!$A$2:$A$7000,EDATE($E79,AU$1-1))=0,"",SUMIFS(RAW_매출A!$J$2:$J$7000,RAW_매출A!$B$2:$B$7000,$A79,RAW_매출A!$A$2:$A$7000,EDATE($E79,AU$1-1))/(INDEX(요약_월별시즈널리티!$F$7:$F$18,MONTH(EDATE($E79,AU$1-1)))/100))),"")</f>
        <v/>
      </c>
      <c r="AV79" t="str" cm="1">
        <f t="array" ref="AV79">IFERROR(IF($A79="","",IF(SUMIFS(RAW_매출A!$J$2:$J$7000,RAW_매출A!$B$2:$B$7000,$A79,RAW_매출A!$A$2:$A$7000,EDATE($E79,AV$1-1))=0,"",SUMIFS(RAW_매출A!$J$2:$J$7000,RAW_매출A!$B$2:$B$7000,$A79,RAW_매출A!$A$2:$A$7000,EDATE($E79,AV$1-1))/(INDEX(요약_월별시즈널리티!$F$7:$F$18,MONTH(EDATE($E79,AV$1-1)))/100))),"")</f>
        <v/>
      </c>
      <c r="AW79" t="str" cm="1">
        <f t="array" ref="AW79">IFERROR(IF($A79="","",IF(SUMIFS(RAW_매출A!$J$2:$J$7000,RAW_매출A!$B$2:$B$7000,$A79,RAW_매출A!$A$2:$A$7000,EDATE($E79,AW$1-1))=0,"",SUMIFS(RAW_매출A!$J$2:$J$7000,RAW_매출A!$B$2:$B$7000,$A79,RAW_매출A!$A$2:$A$7000,EDATE($E79,AW$1-1))/(INDEX(요약_월별시즈널리티!$F$7:$F$18,MONTH(EDATE($E79,AW$1-1)))/100))),"")</f>
        <v/>
      </c>
      <c r="AX79" t="str" cm="1">
        <f t="array" ref="AX79">IFERROR(IF($A79="","",IF(SUMIFS(RAW_매출A!$J$2:$J$7000,RAW_매출A!$B$2:$B$7000,$A79,RAW_매출A!$A$2:$A$7000,EDATE($E79,AX$1-1))=0,"",SUMIFS(RAW_매출A!$J$2:$J$7000,RAW_매출A!$B$2:$B$7000,$A79,RAW_매출A!$A$2:$A$7000,EDATE($E79,AX$1-1))/(INDEX(요약_월별시즈널리티!$F$7:$F$18,MONTH(EDATE($E79,AX$1-1)))/100))),"")</f>
        <v/>
      </c>
      <c r="AY79" t="str" cm="1">
        <f t="array" ref="AY79">IFERROR(IF($A79="","",IF(SUMIFS(RAW_매출A!$J$2:$J$7000,RAW_매출A!$B$2:$B$7000,$A79,RAW_매출A!$A$2:$A$7000,EDATE($E79,AY$1-1))=0,"",SUMIFS(RAW_매출A!$J$2:$J$7000,RAW_매출A!$B$2:$B$7000,$A79,RAW_매출A!$A$2:$A$7000,EDATE($E79,AY$1-1))/(INDEX(요약_월별시즈널리티!$F$7:$F$18,MONTH(EDATE($E79,AY$1-1)))/100))),"")</f>
        <v/>
      </c>
      <c r="AZ79" t="str" cm="1">
        <f t="array" ref="AZ79">IFERROR(IF($A79="","",IF(SUMIFS(RAW_매출A!$J$2:$J$7000,RAW_매출A!$B$2:$B$7000,$A79,RAW_매출A!$A$2:$A$7000,EDATE($E79,AZ$1-1))=0,"",SUMIFS(RAW_매출A!$J$2:$J$7000,RAW_매출A!$B$2:$B$7000,$A79,RAW_매출A!$A$2:$A$7000,EDATE($E79,AZ$1-1))/(INDEX(요약_월별시즈널리티!$F$7:$F$18,MONTH(EDATE($E79,AZ$1-1)))/100))),"")</f>
        <v/>
      </c>
      <c r="BA79" t="str" cm="1">
        <f t="array" ref="BA79">IFERROR(IF($A79="","",IF(SUMIFS(RAW_매출A!$J$2:$J$7000,RAW_매출A!$B$2:$B$7000,$A79,RAW_매출A!$A$2:$A$7000,EDATE($E79,BA$1-1))=0,"",SUMIFS(RAW_매출A!$J$2:$J$7000,RAW_매출A!$B$2:$B$7000,$A79,RAW_매출A!$A$2:$A$7000,EDATE($E79,BA$1-1))/(INDEX(요약_월별시즈널리티!$F$7:$F$18,MONTH(EDATE($E79,BA$1-1)))/100))),"")</f>
        <v/>
      </c>
      <c r="BB79" t="str" cm="1">
        <f t="array" ref="BB79">IFERROR(IF($A79="","",IF(SUMIFS(RAW_매출A!$J$2:$J$7000,RAW_매출A!$B$2:$B$7000,$A79,RAW_매출A!$A$2:$A$7000,EDATE($E79,BB$1-1))=0,"",SUMIFS(RAW_매출A!$J$2:$J$7000,RAW_매출A!$B$2:$B$7000,$A79,RAW_매출A!$A$2:$A$7000,EDATE($E79,BB$1-1))/(INDEX(요약_월별시즈널리티!$F$7:$F$18,MONTH(EDATE($E79,BB$1-1)))/100))),"")</f>
        <v/>
      </c>
      <c r="BC79" t="str" cm="1">
        <f t="array" ref="BC79">IFERROR(IF($A79="","",IF(SUMIFS(RAW_매출A!$J$2:$J$7000,RAW_매출A!$B$2:$B$7000,$A79,RAW_매출A!$A$2:$A$7000,EDATE($E79,BC$1-1))=0,"",SUMIFS(RAW_매출A!$J$2:$J$7000,RAW_매출A!$B$2:$B$7000,$A79,RAW_매출A!$A$2:$A$7000,EDATE($E79,BC$1-1))/(INDEX(요약_월별시즈널리티!$F$7:$F$18,MONTH(EDATE($E79,BC$1-1)))/100))),"")</f>
        <v/>
      </c>
      <c r="BD79" t="str" cm="1">
        <f t="array" ref="BD79">IFERROR(IF($A79="","",IF(SUMIFS(RAW_매출A!$J$2:$J$7000,RAW_매출A!$B$2:$B$7000,$A79,RAW_매출A!$A$2:$A$7000,EDATE($E79,BD$1-1))=0,"",SUMIFS(RAW_매출A!$J$2:$J$7000,RAW_매출A!$B$2:$B$7000,$A79,RAW_매출A!$A$2:$A$7000,EDATE($E79,BD$1-1))/(INDEX(요약_월별시즈널리티!$F$7:$F$18,MONTH(EDATE($E79,BD$1-1)))/100))),"")</f>
        <v/>
      </c>
      <c r="BE79" t="str" cm="1">
        <f t="array" ref="BE79">IFERROR(IF($A79="","",IF(SUMIFS(RAW_매출A!$J$2:$J$7000,RAW_매출A!$B$2:$B$7000,$A79,RAW_매출A!$A$2:$A$7000,EDATE($E79,BE$1-1))=0,"",SUMIFS(RAW_매출A!$J$2:$J$7000,RAW_매출A!$B$2:$B$7000,$A79,RAW_매출A!$A$2:$A$7000,EDATE($E79,BE$1-1))/(INDEX(요약_월별시즈널리티!$F$7:$F$18,MONTH(EDATE($E79,BE$1-1)))/100))),"")</f>
        <v/>
      </c>
      <c r="BF79" t="str" cm="1">
        <f t="array" ref="BF79">IFERROR(IF($A79="","",IF(SUMIFS(RAW_매출A!$J$2:$J$7000,RAW_매출A!$B$2:$B$7000,$A79,RAW_매출A!$A$2:$A$7000,EDATE($E79,BF$1-1))=0,"",SUMIFS(RAW_매출A!$J$2:$J$7000,RAW_매출A!$B$2:$B$7000,$A79,RAW_매출A!$A$2:$A$7000,EDATE($E79,BF$1-1))/(INDEX(요약_월별시즈널리티!$F$7:$F$18,MONTH(EDATE($E79,BF$1-1)))/100))),"")</f>
        <v/>
      </c>
      <c r="BG79" t="str" cm="1">
        <f t="array" ref="BG79">IFERROR(IF($A79="","",IF(SUMIFS(RAW_매출A!$J$2:$J$7000,RAW_매출A!$B$2:$B$7000,$A79,RAW_매출A!$A$2:$A$7000,EDATE($E79,BG$1-1))=0,"",SUMIFS(RAW_매출A!$J$2:$J$7000,RAW_매출A!$B$2:$B$7000,$A79,RAW_매출A!$A$2:$A$7000,EDATE($E79,BG$1-1))/(INDEX(요약_월별시즈널리티!$F$7:$F$18,MONTH(EDATE($E79,BG$1-1)))/100))),"")</f>
        <v/>
      </c>
      <c r="BH79" t="str" cm="1">
        <f t="array" ref="BH79">IFERROR(IF($A79="","",IF(SUMIFS(RAW_매출A!$J$2:$J$7000,RAW_매출A!$B$2:$B$7000,$A79,RAW_매출A!$A$2:$A$7000,EDATE($E79,BH$1-1))=0,"",SUMIFS(RAW_매출A!$J$2:$J$7000,RAW_매출A!$B$2:$B$7000,$A79,RAW_매출A!$A$2:$A$7000,EDATE($E79,BH$1-1))/(INDEX(요약_월별시즈널리티!$F$7:$F$18,MONTH(EDATE($E79,BH$1-1)))/100))),"")</f>
        <v/>
      </c>
      <c r="BI79" t="str" cm="1">
        <f t="array" ref="BI79">IFERROR(IF($A79="","",IF(SUMIFS(RAW_매출A!$J$2:$J$7000,RAW_매출A!$B$2:$B$7000,$A79,RAW_매출A!$A$2:$A$7000,EDATE($E79,BI$1-1))=0,"",SUMIFS(RAW_매출A!$J$2:$J$7000,RAW_매출A!$B$2:$B$7000,$A79,RAW_매출A!$A$2:$A$7000,EDATE($E79,BI$1-1))/(INDEX(요약_월별시즈널리티!$F$7:$F$18,MONTH(EDATE($E79,BI$1-1)))/100))),"")</f>
        <v/>
      </c>
      <c r="BJ79" t="str" cm="1">
        <f t="array" ref="BJ79">IFERROR(IF($A79="","",IF(SUMIFS(RAW_매출A!$J$2:$J$7000,RAW_매출A!$B$2:$B$7000,$A79,RAW_매출A!$A$2:$A$7000,EDATE($E79,BJ$1-1))=0,"",SUMIFS(RAW_매출A!$J$2:$J$7000,RAW_매출A!$B$2:$B$7000,$A79,RAW_매출A!$A$2:$A$7000,EDATE($E79,BJ$1-1))/(INDEX(요약_월별시즈널리티!$F$7:$F$18,MONTH(EDATE($E79,BJ$1-1)))/100))),"")</f>
        <v/>
      </c>
      <c r="BK79" t="str" cm="1">
        <f t="array" ref="BK79">IFERROR(IF($A79="","",IF(SUMIFS(RAW_매출A!$J$2:$J$7000,RAW_매출A!$B$2:$B$7000,$A79,RAW_매출A!$A$2:$A$7000,EDATE($E79,BK$1-1))=0,"",SUMIFS(RAW_매출A!$J$2:$J$7000,RAW_매출A!$B$2:$B$7000,$A79,RAW_매출A!$A$2:$A$7000,EDATE($E79,BK$1-1))/(INDEX(요약_월별시즈널리티!$F$7:$F$18,MONTH(EDATE($E79,BK$1-1)))/100))),"")</f>
        <v/>
      </c>
      <c r="BL79" t="str" cm="1">
        <f t="array" ref="BL79">IFERROR(IF($A79="","",IF(SUMIFS(RAW_매출A!$J$2:$J$7000,RAW_매출A!$B$2:$B$7000,$A79,RAW_매출A!$A$2:$A$7000,EDATE($E79,BL$1-1))=0,"",SUMIFS(RAW_매출A!$J$2:$J$7000,RAW_매출A!$B$2:$B$7000,$A79,RAW_매출A!$A$2:$A$7000,EDATE($E79,BL$1-1))/(INDEX(요약_월별시즈널리티!$F$7:$F$18,MONTH(EDATE($E79,BL$1-1)))/100))),"")</f>
        <v/>
      </c>
      <c r="BM79" t="str" cm="1">
        <f t="array" ref="BM79">IFERROR(IF($A79="","",IF(SUMIFS(RAW_매출A!$J$2:$J$7000,RAW_매출A!$B$2:$B$7000,$A79,RAW_매출A!$A$2:$A$7000,EDATE($E79,BM$1-1))=0,"",SUMIFS(RAW_매출A!$J$2:$J$7000,RAW_매출A!$B$2:$B$7000,$A79,RAW_매출A!$A$2:$A$7000,EDATE($E79,BM$1-1))/(INDEX(요약_월별시즈널리티!$F$7:$F$18,MONTH(EDATE($E79,BM$1-1)))/100))),"")</f>
        <v/>
      </c>
      <c r="BN79" t="str" cm="1">
        <f t="array" ref="BN79">IFERROR(IF($A79="","",IF(SUMIFS(RAW_매출A!$J$2:$J$7000,RAW_매출A!$B$2:$B$7000,$A79,RAW_매출A!$A$2:$A$7000,EDATE($E79,BN$1-1))=0,"",SUMIFS(RAW_매출A!$J$2:$J$7000,RAW_매출A!$B$2:$B$7000,$A79,RAW_매출A!$A$2:$A$7000,EDATE($E79,BN$1-1))/(INDEX(요약_월별시즈널리티!$F$7:$F$18,MONTH(EDATE($E79,BN$1-1)))/100))),"")</f>
        <v/>
      </c>
    </row>
    <row r="80" spans="1:66" x14ac:dyDescent="0.3">
      <c r="A80" t="str">
        <f>세팅!A81</f>
        <v>(1069) #숭실대입구역점</v>
      </c>
      <c r="B80" t="str">
        <f>세팅!B81</f>
        <v>150-1</v>
      </c>
      <c r="C80">
        <f t="shared" si="3"/>
        <v>1</v>
      </c>
      <c r="D80" t="str">
        <f t="shared" si="4"/>
        <v>1</v>
      </c>
      <c r="E80" s="1">
        <f>세팅!D81</f>
        <v>45017</v>
      </c>
      <c r="F80">
        <f t="shared" si="5"/>
        <v>4393135.3983186875</v>
      </c>
      <c r="G80" cm="1">
        <f t="array" ref="G80">IFERROR(IF($A80="","",IF(SUMIFS(RAW_매출A!$J$2:$J$7000,RAW_매출A!$B$2:$B$7000,$A80,RAW_매출A!$A$2:$A$7000,EDATE($E80,G$1-1))=0,"",SUMIFS(RAW_매출A!$J$2:$J$7000,RAW_매출A!$B$2:$B$7000,$A80,RAW_매출A!$A$2:$A$7000,EDATE($E80,G$1-1))/(INDEX(요약_월별시즈널리티!$F$7:$F$18,MONTH(EDATE($E80,G$1-1)))/100))),"")</f>
        <v>4193392.2986766547</v>
      </c>
      <c r="H80" cm="1">
        <f t="array" ref="H80">IFERROR(IF($A80="","",IF(SUMIFS(RAW_매출A!$J$2:$J$7000,RAW_매출A!$B$2:$B$7000,$A80,RAW_매출A!$A$2:$A$7000,EDATE($E80,H$1-1))=0,"",SUMIFS(RAW_매출A!$J$2:$J$7000,RAW_매출A!$B$2:$B$7000,$A80,RAW_매출A!$A$2:$A$7000,EDATE($E80,H$1-1))/(INDEX(요약_월별시즈널리티!$F$7:$F$18,MONTH(EDATE($E80,H$1-1)))/100))),"")</f>
        <v>4290035.4119104389</v>
      </c>
      <c r="I80" cm="1">
        <f t="array" ref="I80">IFERROR(IF($A80="","",IF(SUMIFS(RAW_매출A!$J$2:$J$7000,RAW_매출A!$B$2:$B$7000,$A80,RAW_매출A!$A$2:$A$7000,EDATE($E80,I$1-1))=0,"",SUMIFS(RAW_매출A!$J$2:$J$7000,RAW_매출A!$B$2:$B$7000,$A80,RAW_매출A!$A$2:$A$7000,EDATE($E80,I$1-1))/(INDEX(요약_월별시즈널리티!$F$7:$F$18,MONTH(EDATE($E80,I$1-1)))/100))),"")</f>
        <v>4309202.1806425517</v>
      </c>
      <c r="J80" s="28" cm="1">
        <f t="array" ref="J80">IFERROR(IF($A80="","",IF(SUMIFS(RAW_매출A!$J$2:$J$7000,RAW_매출A!$B$2:$B$7000,$A80,RAW_매출A!$A$2:$A$7000,EDATE($E80,J$1-1))=0,"",SUMIFS(RAW_매출A!$J$2:$J$7000,RAW_매출A!$B$2:$B$7000,$A80,RAW_매출A!$A$2:$A$7000,EDATE($E80,J$1-1))/(INDEX(요약_월별시즈널리티!$F$7:$F$18,MONTH(EDATE($E80,J$1-1)))/100))),"")</f>
        <v>4608676.2016744856</v>
      </c>
      <c r="K80" s="28" cm="1">
        <f t="array" ref="K80">IFERROR(IF($A80="","",IF(SUMIFS(RAW_매출A!$J$2:$J$7000,RAW_매출A!$B$2:$B$7000,$A80,RAW_매출A!$A$2:$A$7000,EDATE($E80,K$1-1))=0,"",SUMIFS(RAW_매출A!$J$2:$J$7000,RAW_매출A!$B$2:$B$7000,$A80,RAW_매출A!$A$2:$A$7000,EDATE($E80,K$1-1))/(INDEX(요약_월별시즈널리티!$F$7:$F$18,MONTH(EDATE($E80,K$1-1)))/100))),"")</f>
        <v>4120232.2826181008</v>
      </c>
      <c r="L80" s="28" cm="1">
        <f t="array" ref="L80">IFERROR(IF($A80="","",IF(SUMIFS(RAW_매출A!$J$2:$J$7000,RAW_매출A!$B$2:$B$7000,$A80,RAW_매출A!$A$2:$A$7000,EDATE($E80,L$1-1))=0,"",SUMIFS(RAW_매출A!$J$2:$J$7000,RAW_매출A!$B$2:$B$7000,$A80,RAW_매출A!$A$2:$A$7000,EDATE($E80,L$1-1))/(INDEX(요약_월별시즈널리티!$F$7:$F$18,MONTH(EDATE($E80,L$1-1)))/100))),"")</f>
        <v>4256839.36550052</v>
      </c>
      <c r="M80" s="28" cm="1">
        <f t="array" ref="M80">IFERROR(IF($A80="","",IF(SUMIFS(RAW_매출A!$J$2:$J$7000,RAW_매출A!$B$2:$B$7000,$A80,RAW_매출A!$A$2:$A$7000,EDATE($E80,M$1-1))=0,"",SUMIFS(RAW_매출A!$J$2:$J$7000,RAW_매출A!$B$2:$B$7000,$A80,RAW_매출A!$A$2:$A$7000,EDATE($E80,M$1-1))/(INDEX(요약_월별시즈널리티!$F$7:$F$18,MONTH(EDATE($E80,M$1-1)))/100))),"")</f>
        <v>4398736.280138501</v>
      </c>
      <c r="N80" s="28" cm="1">
        <f t="array" ref="N80">IFERROR(IF($A80="","",IF(SUMIFS(RAW_매출A!$J$2:$J$7000,RAW_매출A!$B$2:$B$7000,$A80,RAW_매출A!$A$2:$A$7000,EDATE($E80,N$1-1))=0,"",SUMIFS(RAW_매출A!$J$2:$J$7000,RAW_매출A!$B$2:$B$7000,$A80,RAW_매출A!$A$2:$A$7000,EDATE($E80,N$1-1))/(INDEX(요약_월별시즈널리티!$F$7:$F$18,MONTH(EDATE($E80,N$1-1)))/100))),"")</f>
        <v>4355384.1597869536</v>
      </c>
      <c r="O80" s="28" cm="1">
        <f t="array" ref="O80">IFERROR(IF($A80="","",IF(SUMIFS(RAW_매출A!$J$2:$J$7000,RAW_매출A!$B$2:$B$7000,$A80,RAW_매출A!$A$2:$A$7000,EDATE($E80,O$1-1))=0,"",SUMIFS(RAW_매출A!$J$2:$J$7000,RAW_매출A!$B$2:$B$7000,$A80,RAW_매출A!$A$2:$A$7000,EDATE($E80,O$1-1))/(INDEX(요약_월별시즈널리티!$F$7:$F$18,MONTH(EDATE($E80,O$1-1)))/100))),"")</f>
        <v>4618944.1001935629</v>
      </c>
      <c r="P80" cm="1">
        <f t="array" ref="P80">IFERROR(IF($A80="","",IF(SUMIFS(RAW_매출A!$J$2:$J$7000,RAW_매출A!$B$2:$B$7000,$A80,RAW_매출A!$A$2:$A$7000,EDATE($E80,P$1-1))=0,"",SUMIFS(RAW_매출A!$J$2:$J$7000,RAW_매출A!$B$2:$B$7000,$A80,RAW_매출A!$A$2:$A$7000,EDATE($E80,P$1-1))/(INDEX(요약_월별시즈널리티!$F$7:$F$18,MONTH(EDATE($E80,P$1-1)))/100))),"")</f>
        <v>5078407.0278620925</v>
      </c>
      <c r="Q80" cm="1">
        <f t="array" ref="Q80">IFERROR(IF($A80="","",IF(SUMIFS(RAW_매출A!$J$2:$J$7000,RAW_매출A!$B$2:$B$7000,$A80,RAW_매출A!$A$2:$A$7000,EDATE($E80,Q$1-1))=0,"",SUMIFS(RAW_매출A!$J$2:$J$7000,RAW_매출A!$B$2:$B$7000,$A80,RAW_매출A!$A$2:$A$7000,EDATE($E80,Q$1-1))/(INDEX(요약_월별시즈널리티!$F$7:$F$18,MONTH(EDATE($E80,Q$1-1)))/100))),"")</f>
        <v>4597404.4652878307</v>
      </c>
      <c r="R80" cm="1">
        <f t="array" ref="R80">IFERROR(IF($A80="","",IF(SUMIFS(RAW_매출A!$J$2:$J$7000,RAW_매출A!$B$2:$B$7000,$A80,RAW_매출A!$A$2:$A$7000,EDATE($E80,R$1-1))=0,"",SUMIFS(RAW_매출A!$J$2:$J$7000,RAW_매출A!$B$2:$B$7000,$A80,RAW_매출A!$A$2:$A$7000,EDATE($E80,R$1-1))/(INDEX(요약_월별시즈널리티!$F$7:$F$18,MONTH(EDATE($E80,R$1-1)))/100))),"")</f>
        <v>5005124.9241217133</v>
      </c>
      <c r="S80" cm="1">
        <f t="array" ref="S80">IFERROR(IF($A80="","",IF(SUMIFS(RAW_매출A!$J$2:$J$7000,RAW_매출A!$B$2:$B$7000,$A80,RAW_매출A!$A$2:$A$7000,EDATE($E80,S$1-1))=0,"",SUMIFS(RAW_매출A!$J$2:$J$7000,RAW_매출A!$B$2:$B$7000,$A80,RAW_매출A!$A$2:$A$7000,EDATE($E80,S$1-1))/(INDEX(요약_월별시즈널리티!$F$7:$F$18,MONTH(EDATE($E80,S$1-1)))/100))),"")</f>
        <v>4494159.4032646595</v>
      </c>
      <c r="T80" cm="1">
        <f t="array" ref="T80">IFERROR(IF($A80="","",IF(SUMIFS(RAW_매출A!$J$2:$J$7000,RAW_매출A!$B$2:$B$7000,$A80,RAW_매출A!$A$2:$A$7000,EDATE($E80,T$1-1))=0,"",SUMIFS(RAW_매출A!$J$2:$J$7000,RAW_매출A!$B$2:$B$7000,$A80,RAW_매출A!$A$2:$A$7000,EDATE($E80,T$1-1))/(INDEX(요약_월별시즈널리티!$F$7:$F$18,MONTH(EDATE($E80,T$1-1)))/100))),"")</f>
        <v>4826493.8871779824</v>
      </c>
      <c r="U80" cm="1">
        <f t="array" ref="U80">IFERROR(IF($A80="","",IF(SUMIFS(RAW_매출A!$J$2:$J$7000,RAW_매출A!$B$2:$B$7000,$A80,RAW_매출A!$A$2:$A$7000,EDATE($E80,U$1-1))=0,"",SUMIFS(RAW_매출A!$J$2:$J$7000,RAW_매출A!$B$2:$B$7000,$A80,RAW_매출A!$A$2:$A$7000,EDATE($E80,U$1-1))/(INDEX(요약_월별시즈널리티!$F$7:$F$18,MONTH(EDATE($E80,U$1-1)))/100))),"")</f>
        <v>4861755.3023065384</v>
      </c>
      <c r="V80" cm="1">
        <f t="array" ref="V80">IFERROR(IF($A80="","",IF(SUMIFS(RAW_매출A!$J$2:$J$7000,RAW_매출A!$B$2:$B$7000,$A80,RAW_매출A!$A$2:$A$7000,EDATE($E80,V$1-1))=0,"",SUMIFS(RAW_매출A!$J$2:$J$7000,RAW_매출A!$B$2:$B$7000,$A80,RAW_매출A!$A$2:$A$7000,EDATE($E80,V$1-1))/(INDEX(요약_월별시즈널리티!$F$7:$F$18,MONTH(EDATE($E80,V$1-1)))/100))),"")</f>
        <v>5035544.5295057204</v>
      </c>
      <c r="W80" cm="1">
        <f t="array" ref="W80">IFERROR(IF($A80="","",IF(SUMIFS(RAW_매출A!$J$2:$J$7000,RAW_매출A!$B$2:$B$7000,$A80,RAW_매출A!$A$2:$A$7000,EDATE($E80,W$1-1))=0,"",SUMIFS(RAW_매출A!$J$2:$J$7000,RAW_매출A!$B$2:$B$7000,$A80,RAW_매출A!$A$2:$A$7000,EDATE($E80,W$1-1))/(INDEX(요약_월별시즈널리티!$F$7:$F$18,MONTH(EDATE($E80,W$1-1)))/100))),"")</f>
        <v>5542425.3393711029</v>
      </c>
      <c r="X80" cm="1">
        <f t="array" ref="X80">IFERROR(IF($A80="","",IF(SUMIFS(RAW_매출A!$J$2:$J$7000,RAW_매출A!$B$2:$B$7000,$A80,RAW_매출A!$A$2:$A$7000,EDATE($E80,X$1-1))=0,"",SUMIFS(RAW_매출A!$J$2:$J$7000,RAW_매출A!$B$2:$B$7000,$A80,RAW_매출A!$A$2:$A$7000,EDATE($E80,X$1-1))/(INDEX(요약_월별시즈널리티!$F$7:$F$18,MONTH(EDATE($E80,X$1-1)))/100))),"")</f>
        <v>5405579.7433950035</v>
      </c>
      <c r="Y80" cm="1">
        <f t="array" ref="Y80">IFERROR(IF($A80="","",IF(SUMIFS(RAW_매출A!$J$2:$J$7000,RAW_매출A!$B$2:$B$7000,$A80,RAW_매출A!$A$2:$A$7000,EDATE($E80,Y$1-1))=0,"",SUMIFS(RAW_매출A!$J$2:$J$7000,RAW_매출A!$B$2:$B$7000,$A80,RAW_매출A!$A$2:$A$7000,EDATE($E80,Y$1-1))/(INDEX(요약_월별시즈널리티!$F$7:$F$18,MONTH(EDATE($E80,Y$1-1)))/100))),"")</f>
        <v>4593866.5641961722</v>
      </c>
      <c r="Z80" cm="1">
        <f t="array" ref="Z80">IFERROR(IF($A80="","",IF(SUMIFS(RAW_매출A!$J$2:$J$7000,RAW_매출A!$B$2:$B$7000,$A80,RAW_매출A!$A$2:$A$7000,EDATE($E80,Z$1-1))=0,"",SUMIFS(RAW_매출A!$J$2:$J$7000,RAW_매출A!$B$2:$B$7000,$A80,RAW_매출A!$A$2:$A$7000,EDATE($E80,Z$1-1))/(INDEX(요약_월별시즈널리티!$F$7:$F$18,MONTH(EDATE($E80,Z$1-1)))/100))),"")</f>
        <v>5087832.1251036897</v>
      </c>
      <c r="AA80" cm="1">
        <f t="array" ref="AA80">IFERROR(IF($A80="","",IF(SUMIFS(RAW_매출A!$J$2:$J$7000,RAW_매출A!$B$2:$B$7000,$A80,RAW_매출A!$A$2:$A$7000,EDATE($E80,AA$1-1))=0,"",SUMIFS(RAW_매출A!$J$2:$J$7000,RAW_매출A!$B$2:$B$7000,$A80,RAW_매출A!$A$2:$A$7000,EDATE($E80,AA$1-1))/(INDEX(요약_월별시즈널리티!$F$7:$F$18,MONTH(EDATE($E80,AA$1-1)))/100))),"")</f>
        <v>4503132.7508773981</v>
      </c>
      <c r="AB80" cm="1">
        <f t="array" ref="AB80">IFERROR(IF($A80="","",IF(SUMIFS(RAW_매출A!$J$2:$J$7000,RAW_매출A!$B$2:$B$7000,$A80,RAW_매출A!$A$2:$A$7000,EDATE($E80,AB$1-1))=0,"",SUMIFS(RAW_매출A!$J$2:$J$7000,RAW_매출A!$B$2:$B$7000,$A80,RAW_매출A!$A$2:$A$7000,EDATE($E80,AB$1-1))/(INDEX(요약_월별시즈널리티!$F$7:$F$18,MONTH(EDATE($E80,AB$1-1)))/100))),"")</f>
        <v>4220341.2444532113</v>
      </c>
      <c r="AC80" cm="1">
        <f t="array" ref="AC80">IFERROR(IF($A80="","",IF(SUMIFS(RAW_매출A!$J$2:$J$7000,RAW_매출A!$B$2:$B$7000,$A80,RAW_매출A!$A$2:$A$7000,EDATE($E80,AC$1-1))=0,"",SUMIFS(RAW_매출A!$J$2:$J$7000,RAW_매출A!$B$2:$B$7000,$A80,RAW_매출A!$A$2:$A$7000,EDATE($E80,AC$1-1))/(INDEX(요약_월별시즈널리티!$F$7:$F$18,MONTH(EDATE($E80,AC$1-1)))/100))),"")</f>
        <v>5028783.7413174706</v>
      </c>
      <c r="AD80" cm="1">
        <f t="array" ref="AD80">IFERROR(IF($A80="","",IF(SUMIFS(RAW_매출A!$J$2:$J$7000,RAW_매출A!$B$2:$B$7000,$A80,RAW_매출A!$A$2:$A$7000,EDATE($E80,AD$1-1))=0,"",SUMIFS(RAW_매출A!$J$2:$J$7000,RAW_매출A!$B$2:$B$7000,$A80,RAW_매출A!$A$2:$A$7000,EDATE($E80,AD$1-1))/(INDEX(요약_월별시즈널리티!$F$7:$F$18,MONTH(EDATE($E80,AD$1-1)))/100))),"")</f>
        <v>5442299.9808735875</v>
      </c>
      <c r="AE80" cm="1">
        <f t="array" ref="AE80">IFERROR(IF($A80="","",IF(SUMIFS(RAW_매출A!$J$2:$J$7000,RAW_매출A!$B$2:$B$7000,$A80,RAW_매출A!$A$2:$A$7000,EDATE($E80,AE$1-1))=0,"",SUMIFS(RAW_매출A!$J$2:$J$7000,RAW_매출A!$B$2:$B$7000,$A80,RAW_매출A!$A$2:$A$7000,EDATE($E80,AE$1-1))/(INDEX(요약_월별시즈널리티!$F$7:$F$18,MONTH(EDATE($E80,AE$1-1)))/100))),"")</f>
        <v>5697942.8481539097</v>
      </c>
      <c r="AF80" cm="1">
        <f t="array" ref="AF80">IFERROR(IF($A80="","",IF(SUMIFS(RAW_매출A!$J$2:$J$7000,RAW_매출A!$B$2:$B$7000,$A80,RAW_매출A!$A$2:$A$7000,EDATE($E80,AF$1-1))=0,"",SUMIFS(RAW_매출A!$J$2:$J$7000,RAW_매출A!$B$2:$B$7000,$A80,RAW_매출A!$A$2:$A$7000,EDATE($E80,AF$1-1))/(INDEX(요약_월별시즈널리티!$F$7:$F$18,MONTH(EDATE($E80,AF$1-1)))/100))),"")</f>
        <v>5770527.9346766584</v>
      </c>
      <c r="AG80" cm="1">
        <f t="array" ref="AG80">IFERROR(IF($A80="","",IF(SUMIFS(RAW_매출A!$J$2:$J$7000,RAW_매출A!$B$2:$B$7000,$A80,RAW_매출A!$A$2:$A$7000,EDATE($E80,AG$1-1))=0,"",SUMIFS(RAW_매출A!$J$2:$J$7000,RAW_매출A!$B$2:$B$7000,$A80,RAW_매출A!$A$2:$A$7000,EDATE($E80,AG$1-1))/(INDEX(요약_월별시즈널리티!$F$7:$F$18,MONTH(EDATE($E80,AG$1-1)))/100))),"")</f>
        <v>5346954.0333433505</v>
      </c>
      <c r="AH80" cm="1">
        <f t="array" ref="AH80">IFERROR(IF($A80="","",IF(SUMIFS(RAW_매출A!$J$2:$J$7000,RAW_매출A!$B$2:$B$7000,$A80,RAW_매출A!$A$2:$A$7000,EDATE($E80,AH$1-1))=0,"",SUMIFS(RAW_매출A!$J$2:$J$7000,RAW_매출A!$B$2:$B$7000,$A80,RAW_매출A!$A$2:$A$7000,EDATE($E80,AH$1-1))/(INDEX(요약_월별시즈널리티!$F$7:$F$18,MONTH(EDATE($E80,AH$1-1)))/100))),"")</f>
        <v>4872846.5953168888</v>
      </c>
      <c r="AI80" cm="1">
        <f t="array" ref="AI80">IFERROR(IF($A80="","",IF(SUMIFS(RAW_매출A!$J$2:$J$7000,RAW_매출A!$B$2:$B$7000,$A80,RAW_매출A!$A$2:$A$7000,EDATE($E80,AI$1-1))=0,"",SUMIFS(RAW_매출A!$J$2:$J$7000,RAW_매출A!$B$2:$B$7000,$A80,RAW_매출A!$A$2:$A$7000,EDATE($E80,AI$1-1))/(INDEX(요약_월별시즈널리티!$F$7:$F$18,MONTH(EDATE($E80,AI$1-1)))/100))),"")</f>
        <v>5181252.1178033231</v>
      </c>
      <c r="AJ80" cm="1">
        <f t="array" ref="AJ80">IFERROR(IF($A80="","",IF(SUMIFS(RAW_매출A!$J$2:$J$7000,RAW_매출A!$B$2:$B$7000,$A80,RAW_매출A!$A$2:$A$7000,EDATE($E80,AJ$1-1))=0,"",SUMIFS(RAW_매출A!$J$2:$J$7000,RAW_매출A!$B$2:$B$7000,$A80,RAW_매출A!$A$2:$A$7000,EDATE($E80,AJ$1-1))/(INDEX(요약_월별시즈널리티!$F$7:$F$18,MONTH(EDATE($E80,AJ$1-1)))/100))),"")</f>
        <v>5729858.9966247976</v>
      </c>
      <c r="AK80" cm="1">
        <f t="array" ref="AK80">IFERROR(IF($A80="","",IF(SUMIFS(RAW_매출A!$J$2:$J$7000,RAW_매출A!$B$2:$B$7000,$A80,RAW_매출A!$A$2:$A$7000,EDATE($E80,AK$1-1))=0,"",SUMIFS(RAW_매출A!$J$2:$J$7000,RAW_매출A!$B$2:$B$7000,$A80,RAW_매출A!$A$2:$A$7000,EDATE($E80,AK$1-1))/(INDEX(요약_월별시즈널리티!$F$7:$F$18,MONTH(EDATE($E80,AK$1-1)))/100))),"")</f>
        <v>5567035.1687581334</v>
      </c>
      <c r="AL80" cm="1">
        <f t="array" ref="AL80">IFERROR(IF($A80="","",IF(SUMIFS(RAW_매출A!$J$2:$J$7000,RAW_매출A!$B$2:$B$7000,$A80,RAW_매출A!$A$2:$A$7000,EDATE($E80,AL$1-1))=0,"",SUMIFS(RAW_매출A!$J$2:$J$7000,RAW_매출A!$B$2:$B$7000,$A80,RAW_매출A!$A$2:$A$7000,EDATE($E80,AL$1-1))/(INDEX(요약_월별시즈널리티!$F$7:$F$18,MONTH(EDATE($E80,AL$1-1)))/100))),"")</f>
        <v>5115043.0707970988</v>
      </c>
      <c r="AM80" cm="1">
        <f t="array" ref="AM80">IFERROR(IF($A80="","",IF(SUMIFS(RAW_매출A!$J$2:$J$7000,RAW_매출A!$B$2:$B$7000,$A80,RAW_매출A!$A$2:$A$7000,EDATE($E80,AM$1-1))=0,"",SUMIFS(RAW_매출A!$J$2:$J$7000,RAW_매출A!$B$2:$B$7000,$A80,RAW_매출A!$A$2:$A$7000,EDATE($E80,AM$1-1))/(INDEX(요약_월별시즈널리티!$F$7:$F$18,MONTH(EDATE($E80,AM$1-1)))/100))),"")</f>
        <v>4798743.470039391</v>
      </c>
      <c r="AN80" cm="1">
        <f t="array" ref="AN80">IFERROR(IF($A80="","",IF(SUMIFS(RAW_매출A!$J$2:$J$7000,RAW_매출A!$B$2:$B$7000,$A80,RAW_매출A!$A$2:$A$7000,EDATE($E80,AN$1-1))=0,"",SUMIFS(RAW_매출A!$J$2:$J$7000,RAW_매출A!$B$2:$B$7000,$A80,RAW_매출A!$A$2:$A$7000,EDATE($E80,AN$1-1))/(INDEX(요약_월별시즈널리티!$F$7:$F$18,MONTH(EDATE($E80,AN$1-1)))/100))),"")</f>
        <v>5191006.877816529</v>
      </c>
      <c r="AO80" cm="1">
        <f t="array" ref="AO80">IFERROR(IF($A80="","",IF(SUMIFS(RAW_매출A!$J$2:$J$7000,RAW_매출A!$B$2:$B$7000,$A80,RAW_매출A!$A$2:$A$7000,EDATE($E80,AO$1-1))=0,"",SUMIFS(RAW_매출A!$J$2:$J$7000,RAW_매출A!$B$2:$B$7000,$A80,RAW_매출A!$A$2:$A$7000,EDATE($E80,AO$1-1))/(INDEX(요약_월별시즈널리티!$F$7:$F$18,MONTH(EDATE($E80,AO$1-1)))/100))),"")</f>
        <v>5082468.8684911262</v>
      </c>
      <c r="AP80" cm="1">
        <f t="array" ref="AP80">IFERROR(IF($A80="","",IF(SUMIFS(RAW_매출A!$J$2:$J$7000,RAW_매출A!$B$2:$B$7000,$A80,RAW_매출A!$A$2:$A$7000,EDATE($E80,AP$1-1))=0,"",SUMIFS(RAW_매출A!$J$2:$J$7000,RAW_매출A!$B$2:$B$7000,$A80,RAW_매출A!$A$2:$A$7000,EDATE($E80,AP$1-1))/(INDEX(요약_월별시즈널리티!$F$7:$F$18,MONTH(EDATE($E80,AP$1-1)))/100))),"")</f>
        <v>5136428.7199150603</v>
      </c>
      <c r="AQ80" cm="1">
        <f t="array" ref="AQ80">IFERROR(IF($A80="","",IF(SUMIFS(RAW_매출A!$J$2:$J$7000,RAW_매출A!$B$2:$B$7000,$A80,RAW_매출A!$A$2:$A$7000,EDATE($E80,AQ$1-1))=0,"",SUMIFS(RAW_매출A!$J$2:$J$7000,RAW_매출A!$B$2:$B$7000,$A80,RAW_매출A!$A$2:$A$7000,EDATE($E80,AQ$1-1))/(INDEX(요약_월별시즈널리티!$F$7:$F$18,MONTH(EDATE($E80,AQ$1-1)))/100))),"")</f>
        <v>5357393.3250669604</v>
      </c>
      <c r="AR80" cm="1">
        <f t="array" ref="AR80">IFERROR(IF($A80="","",IF(SUMIFS(RAW_매출A!$J$2:$J$7000,RAW_매출A!$B$2:$B$7000,$A80,RAW_매출A!$A$2:$A$7000,EDATE($E80,AR$1-1))=0,"",SUMIFS(RAW_매출A!$J$2:$J$7000,RAW_매출A!$B$2:$B$7000,$A80,RAW_매출A!$A$2:$A$7000,EDATE($E80,AR$1-1))/(INDEX(요약_월별시즈널리티!$F$7:$F$18,MONTH(EDATE($E80,AR$1-1)))/100))),"")</f>
        <v>5862112.6190876588</v>
      </c>
      <c r="AS80" cm="1">
        <f t="array" ref="AS80">IFERROR(IF($A80="","",IF(SUMIFS(RAW_매출A!$J$2:$J$7000,RAW_매출A!$B$2:$B$7000,$A80,RAW_매출A!$A$2:$A$7000,EDATE($E80,AS$1-1))=0,"",SUMIFS(RAW_매출A!$J$2:$J$7000,RAW_매출A!$B$2:$B$7000,$A80,RAW_매출A!$A$2:$A$7000,EDATE($E80,AS$1-1))/(INDEX(요약_월별시즈널리티!$F$7:$F$18,MONTH(EDATE($E80,AS$1-1)))/100))),"")</f>
        <v>4867835.9745789617</v>
      </c>
      <c r="AT80" t="str" cm="1">
        <f t="array" ref="AT80">IFERROR(IF($A80="","",IF(SUMIFS(RAW_매출A!$J$2:$J$7000,RAW_매출A!$B$2:$B$7000,$A80,RAW_매출A!$A$2:$A$7000,EDATE($E80,AT$1-1))=0,"",SUMIFS(RAW_매출A!$J$2:$J$7000,RAW_매출A!$B$2:$B$7000,$A80,RAW_매출A!$A$2:$A$7000,EDATE($E80,AT$1-1))/(INDEX(요약_월별시즈널리티!$F$7:$F$18,MONTH(EDATE($E80,AT$1-1)))/100))),"")</f>
        <v/>
      </c>
      <c r="AU80" t="str" cm="1">
        <f t="array" ref="AU80">IFERROR(IF($A80="","",IF(SUMIFS(RAW_매출A!$J$2:$J$7000,RAW_매출A!$B$2:$B$7000,$A80,RAW_매출A!$A$2:$A$7000,EDATE($E80,AU$1-1))=0,"",SUMIFS(RAW_매출A!$J$2:$J$7000,RAW_매출A!$B$2:$B$7000,$A80,RAW_매출A!$A$2:$A$7000,EDATE($E80,AU$1-1))/(INDEX(요약_월별시즈널리티!$F$7:$F$18,MONTH(EDATE($E80,AU$1-1)))/100))),"")</f>
        <v/>
      </c>
      <c r="AV80" t="str" cm="1">
        <f t="array" ref="AV80">IFERROR(IF($A80="","",IF(SUMIFS(RAW_매출A!$J$2:$J$7000,RAW_매출A!$B$2:$B$7000,$A80,RAW_매출A!$A$2:$A$7000,EDATE($E80,AV$1-1))=0,"",SUMIFS(RAW_매출A!$J$2:$J$7000,RAW_매출A!$B$2:$B$7000,$A80,RAW_매출A!$A$2:$A$7000,EDATE($E80,AV$1-1))/(INDEX(요약_월별시즈널리티!$F$7:$F$18,MONTH(EDATE($E80,AV$1-1)))/100))),"")</f>
        <v/>
      </c>
      <c r="AW80" t="str" cm="1">
        <f t="array" ref="AW80">IFERROR(IF($A80="","",IF(SUMIFS(RAW_매출A!$J$2:$J$7000,RAW_매출A!$B$2:$B$7000,$A80,RAW_매출A!$A$2:$A$7000,EDATE($E80,AW$1-1))=0,"",SUMIFS(RAW_매출A!$J$2:$J$7000,RAW_매출A!$B$2:$B$7000,$A80,RAW_매출A!$A$2:$A$7000,EDATE($E80,AW$1-1))/(INDEX(요약_월별시즈널리티!$F$7:$F$18,MONTH(EDATE($E80,AW$1-1)))/100))),"")</f>
        <v/>
      </c>
      <c r="AX80" t="str" cm="1">
        <f t="array" ref="AX80">IFERROR(IF($A80="","",IF(SUMIFS(RAW_매출A!$J$2:$J$7000,RAW_매출A!$B$2:$B$7000,$A80,RAW_매출A!$A$2:$A$7000,EDATE($E80,AX$1-1))=0,"",SUMIFS(RAW_매출A!$J$2:$J$7000,RAW_매출A!$B$2:$B$7000,$A80,RAW_매출A!$A$2:$A$7000,EDATE($E80,AX$1-1))/(INDEX(요약_월별시즈널리티!$F$7:$F$18,MONTH(EDATE($E80,AX$1-1)))/100))),"")</f>
        <v/>
      </c>
      <c r="AY80" t="str" cm="1">
        <f t="array" ref="AY80">IFERROR(IF($A80="","",IF(SUMIFS(RAW_매출A!$J$2:$J$7000,RAW_매출A!$B$2:$B$7000,$A80,RAW_매출A!$A$2:$A$7000,EDATE($E80,AY$1-1))=0,"",SUMIFS(RAW_매출A!$J$2:$J$7000,RAW_매출A!$B$2:$B$7000,$A80,RAW_매출A!$A$2:$A$7000,EDATE($E80,AY$1-1))/(INDEX(요약_월별시즈널리티!$F$7:$F$18,MONTH(EDATE($E80,AY$1-1)))/100))),"")</f>
        <v/>
      </c>
      <c r="AZ80" t="str" cm="1">
        <f t="array" ref="AZ80">IFERROR(IF($A80="","",IF(SUMIFS(RAW_매출A!$J$2:$J$7000,RAW_매출A!$B$2:$B$7000,$A80,RAW_매출A!$A$2:$A$7000,EDATE($E80,AZ$1-1))=0,"",SUMIFS(RAW_매출A!$J$2:$J$7000,RAW_매출A!$B$2:$B$7000,$A80,RAW_매출A!$A$2:$A$7000,EDATE($E80,AZ$1-1))/(INDEX(요약_월별시즈널리티!$F$7:$F$18,MONTH(EDATE($E80,AZ$1-1)))/100))),"")</f>
        <v/>
      </c>
      <c r="BA80" t="str" cm="1">
        <f t="array" ref="BA80">IFERROR(IF($A80="","",IF(SUMIFS(RAW_매출A!$J$2:$J$7000,RAW_매출A!$B$2:$B$7000,$A80,RAW_매출A!$A$2:$A$7000,EDATE($E80,BA$1-1))=0,"",SUMIFS(RAW_매출A!$J$2:$J$7000,RAW_매출A!$B$2:$B$7000,$A80,RAW_매출A!$A$2:$A$7000,EDATE($E80,BA$1-1))/(INDEX(요약_월별시즈널리티!$F$7:$F$18,MONTH(EDATE($E80,BA$1-1)))/100))),"")</f>
        <v/>
      </c>
      <c r="BB80" t="str" cm="1">
        <f t="array" ref="BB80">IFERROR(IF($A80="","",IF(SUMIFS(RAW_매출A!$J$2:$J$7000,RAW_매출A!$B$2:$B$7000,$A80,RAW_매출A!$A$2:$A$7000,EDATE($E80,BB$1-1))=0,"",SUMIFS(RAW_매출A!$J$2:$J$7000,RAW_매출A!$B$2:$B$7000,$A80,RAW_매출A!$A$2:$A$7000,EDATE($E80,BB$1-1))/(INDEX(요약_월별시즈널리티!$F$7:$F$18,MONTH(EDATE($E80,BB$1-1)))/100))),"")</f>
        <v/>
      </c>
      <c r="BC80" t="str" cm="1">
        <f t="array" ref="BC80">IFERROR(IF($A80="","",IF(SUMIFS(RAW_매출A!$J$2:$J$7000,RAW_매출A!$B$2:$B$7000,$A80,RAW_매출A!$A$2:$A$7000,EDATE($E80,BC$1-1))=0,"",SUMIFS(RAW_매출A!$J$2:$J$7000,RAW_매출A!$B$2:$B$7000,$A80,RAW_매출A!$A$2:$A$7000,EDATE($E80,BC$1-1))/(INDEX(요약_월별시즈널리티!$F$7:$F$18,MONTH(EDATE($E80,BC$1-1)))/100))),"")</f>
        <v/>
      </c>
      <c r="BD80" t="str" cm="1">
        <f t="array" ref="BD80">IFERROR(IF($A80="","",IF(SUMIFS(RAW_매출A!$J$2:$J$7000,RAW_매출A!$B$2:$B$7000,$A80,RAW_매출A!$A$2:$A$7000,EDATE($E80,BD$1-1))=0,"",SUMIFS(RAW_매출A!$J$2:$J$7000,RAW_매출A!$B$2:$B$7000,$A80,RAW_매출A!$A$2:$A$7000,EDATE($E80,BD$1-1))/(INDEX(요약_월별시즈널리티!$F$7:$F$18,MONTH(EDATE($E80,BD$1-1)))/100))),"")</f>
        <v/>
      </c>
      <c r="BE80" t="str" cm="1">
        <f t="array" ref="BE80">IFERROR(IF($A80="","",IF(SUMIFS(RAW_매출A!$J$2:$J$7000,RAW_매출A!$B$2:$B$7000,$A80,RAW_매출A!$A$2:$A$7000,EDATE($E80,BE$1-1))=0,"",SUMIFS(RAW_매출A!$J$2:$J$7000,RAW_매출A!$B$2:$B$7000,$A80,RAW_매출A!$A$2:$A$7000,EDATE($E80,BE$1-1))/(INDEX(요약_월별시즈널리티!$F$7:$F$18,MONTH(EDATE($E80,BE$1-1)))/100))),"")</f>
        <v/>
      </c>
      <c r="BF80" t="str" cm="1">
        <f t="array" ref="BF80">IFERROR(IF($A80="","",IF(SUMIFS(RAW_매출A!$J$2:$J$7000,RAW_매출A!$B$2:$B$7000,$A80,RAW_매출A!$A$2:$A$7000,EDATE($E80,BF$1-1))=0,"",SUMIFS(RAW_매출A!$J$2:$J$7000,RAW_매출A!$B$2:$B$7000,$A80,RAW_매출A!$A$2:$A$7000,EDATE($E80,BF$1-1))/(INDEX(요약_월별시즈널리티!$F$7:$F$18,MONTH(EDATE($E80,BF$1-1)))/100))),"")</f>
        <v/>
      </c>
      <c r="BG80" t="str" cm="1">
        <f t="array" ref="BG80">IFERROR(IF($A80="","",IF(SUMIFS(RAW_매출A!$J$2:$J$7000,RAW_매출A!$B$2:$B$7000,$A80,RAW_매출A!$A$2:$A$7000,EDATE($E80,BG$1-1))=0,"",SUMIFS(RAW_매출A!$J$2:$J$7000,RAW_매출A!$B$2:$B$7000,$A80,RAW_매출A!$A$2:$A$7000,EDATE($E80,BG$1-1))/(INDEX(요약_월별시즈널리티!$F$7:$F$18,MONTH(EDATE($E80,BG$1-1)))/100))),"")</f>
        <v/>
      </c>
      <c r="BH80" t="str" cm="1">
        <f t="array" ref="BH80">IFERROR(IF($A80="","",IF(SUMIFS(RAW_매출A!$J$2:$J$7000,RAW_매출A!$B$2:$B$7000,$A80,RAW_매출A!$A$2:$A$7000,EDATE($E80,BH$1-1))=0,"",SUMIFS(RAW_매출A!$J$2:$J$7000,RAW_매출A!$B$2:$B$7000,$A80,RAW_매출A!$A$2:$A$7000,EDATE($E80,BH$1-1))/(INDEX(요약_월별시즈널리티!$F$7:$F$18,MONTH(EDATE($E80,BH$1-1)))/100))),"")</f>
        <v/>
      </c>
      <c r="BI80" t="str" cm="1">
        <f t="array" ref="BI80">IFERROR(IF($A80="","",IF(SUMIFS(RAW_매출A!$J$2:$J$7000,RAW_매출A!$B$2:$B$7000,$A80,RAW_매출A!$A$2:$A$7000,EDATE($E80,BI$1-1))=0,"",SUMIFS(RAW_매출A!$J$2:$J$7000,RAW_매출A!$B$2:$B$7000,$A80,RAW_매출A!$A$2:$A$7000,EDATE($E80,BI$1-1))/(INDEX(요약_월별시즈널리티!$F$7:$F$18,MONTH(EDATE($E80,BI$1-1)))/100))),"")</f>
        <v/>
      </c>
      <c r="BJ80" t="str" cm="1">
        <f t="array" ref="BJ80">IFERROR(IF($A80="","",IF(SUMIFS(RAW_매출A!$J$2:$J$7000,RAW_매출A!$B$2:$B$7000,$A80,RAW_매출A!$A$2:$A$7000,EDATE($E80,BJ$1-1))=0,"",SUMIFS(RAW_매출A!$J$2:$J$7000,RAW_매출A!$B$2:$B$7000,$A80,RAW_매출A!$A$2:$A$7000,EDATE($E80,BJ$1-1))/(INDEX(요약_월별시즈널리티!$F$7:$F$18,MONTH(EDATE($E80,BJ$1-1)))/100))),"")</f>
        <v/>
      </c>
      <c r="BK80" t="str" cm="1">
        <f t="array" ref="BK80">IFERROR(IF($A80="","",IF(SUMIFS(RAW_매출A!$J$2:$J$7000,RAW_매출A!$B$2:$B$7000,$A80,RAW_매출A!$A$2:$A$7000,EDATE($E80,BK$1-1))=0,"",SUMIFS(RAW_매출A!$J$2:$J$7000,RAW_매출A!$B$2:$B$7000,$A80,RAW_매출A!$A$2:$A$7000,EDATE($E80,BK$1-1))/(INDEX(요약_월별시즈널리티!$F$7:$F$18,MONTH(EDATE($E80,BK$1-1)))/100))),"")</f>
        <v/>
      </c>
      <c r="BL80" t="str" cm="1">
        <f t="array" ref="BL80">IFERROR(IF($A80="","",IF(SUMIFS(RAW_매출A!$J$2:$J$7000,RAW_매출A!$B$2:$B$7000,$A80,RAW_매출A!$A$2:$A$7000,EDATE($E80,BL$1-1))=0,"",SUMIFS(RAW_매출A!$J$2:$J$7000,RAW_매출A!$B$2:$B$7000,$A80,RAW_매출A!$A$2:$A$7000,EDATE($E80,BL$1-1))/(INDEX(요약_월별시즈널리티!$F$7:$F$18,MONTH(EDATE($E80,BL$1-1)))/100))),"")</f>
        <v/>
      </c>
      <c r="BM80" t="str" cm="1">
        <f t="array" ref="BM80">IFERROR(IF($A80="","",IF(SUMIFS(RAW_매출A!$J$2:$J$7000,RAW_매출A!$B$2:$B$7000,$A80,RAW_매출A!$A$2:$A$7000,EDATE($E80,BM$1-1))=0,"",SUMIFS(RAW_매출A!$J$2:$J$7000,RAW_매출A!$B$2:$B$7000,$A80,RAW_매출A!$A$2:$A$7000,EDATE($E80,BM$1-1))/(INDEX(요약_월별시즈널리티!$F$7:$F$18,MONTH(EDATE($E80,BM$1-1)))/100))),"")</f>
        <v/>
      </c>
      <c r="BN80" t="str" cm="1">
        <f t="array" ref="BN80">IFERROR(IF($A80="","",IF(SUMIFS(RAW_매출A!$J$2:$J$7000,RAW_매출A!$B$2:$B$7000,$A80,RAW_매출A!$A$2:$A$7000,EDATE($E80,BN$1-1))=0,"",SUMIFS(RAW_매출A!$J$2:$J$7000,RAW_매출A!$B$2:$B$7000,$A80,RAW_매출A!$A$2:$A$7000,EDATE($E80,BN$1-1))/(INDEX(요약_월별시즈널리티!$F$7:$F$18,MONTH(EDATE($E80,BN$1-1)))/100))),"")</f>
        <v/>
      </c>
    </row>
    <row r="81" spans="1:66" x14ac:dyDescent="0.3">
      <c r="A81" t="str">
        <f>세팅!A82</f>
        <v>(1070) #뉴신림로데오점</v>
      </c>
      <c r="B81" t="str">
        <f>세팅!B82</f>
        <v>150-0</v>
      </c>
      <c r="C81">
        <f t="shared" si="3"/>
        <v>0</v>
      </c>
      <c r="D81" t="str">
        <f t="shared" si="4"/>
        <v>0</v>
      </c>
      <c r="E81" s="1">
        <f>세팅!D82</f>
        <v>45017</v>
      </c>
      <c r="F81">
        <f t="shared" si="5"/>
        <v>7474898.2809341075</v>
      </c>
      <c r="G81" cm="1">
        <f t="array" ref="G81">IFERROR(IF($A81="","",IF(SUMIFS(RAW_매출A!$J$2:$J$7000,RAW_매출A!$B$2:$B$7000,$A81,RAW_매출A!$A$2:$A$7000,EDATE($E81,G$1-1))=0,"",SUMIFS(RAW_매출A!$J$2:$J$7000,RAW_매출A!$B$2:$B$7000,$A81,RAW_매출A!$A$2:$A$7000,EDATE($E81,G$1-1))/(INDEX(요약_월별시즈널리티!$F$7:$F$18,MONTH(EDATE($E81,G$1-1)))/100))),"")</f>
        <v>5035154.6989551708</v>
      </c>
      <c r="H81" cm="1">
        <f t="array" ref="H81">IFERROR(IF($A81="","",IF(SUMIFS(RAW_매출A!$J$2:$J$7000,RAW_매출A!$B$2:$B$7000,$A81,RAW_매출A!$A$2:$A$7000,EDATE($E81,H$1-1))=0,"",SUMIFS(RAW_매출A!$J$2:$J$7000,RAW_매출A!$B$2:$B$7000,$A81,RAW_매출A!$A$2:$A$7000,EDATE($E81,H$1-1))/(INDEX(요약_월별시즈널리티!$F$7:$F$18,MONTH(EDATE($E81,H$1-1)))/100))),"")</f>
        <v>5198878.1630571978</v>
      </c>
      <c r="I81" cm="1">
        <f t="array" ref="I81">IFERROR(IF($A81="","",IF(SUMIFS(RAW_매출A!$J$2:$J$7000,RAW_매출A!$B$2:$B$7000,$A81,RAW_매출A!$A$2:$A$7000,EDATE($E81,I$1-1))=0,"",SUMIFS(RAW_매출A!$J$2:$J$7000,RAW_매출A!$B$2:$B$7000,$A81,RAW_매출A!$A$2:$A$7000,EDATE($E81,I$1-1))/(INDEX(요약_월별시즈널리티!$F$7:$F$18,MONTH(EDATE($E81,I$1-1)))/100))),"")</f>
        <v>6104022.0539491037</v>
      </c>
      <c r="J81" s="28" cm="1">
        <f t="array" ref="J81">IFERROR(IF($A81="","",IF(SUMIFS(RAW_매출A!$J$2:$J$7000,RAW_매출A!$B$2:$B$7000,$A81,RAW_매출A!$A$2:$A$7000,EDATE($E81,J$1-1))=0,"",SUMIFS(RAW_매출A!$J$2:$J$7000,RAW_매출A!$B$2:$B$7000,$A81,RAW_매출A!$A$2:$A$7000,EDATE($E81,J$1-1))/(INDEX(요약_월별시즈널리티!$F$7:$F$18,MONTH(EDATE($E81,J$1-1)))/100))),"")</f>
        <v>7047282.3704480808</v>
      </c>
      <c r="K81" s="28" cm="1">
        <f t="array" ref="K81">IFERROR(IF($A81="","",IF(SUMIFS(RAW_매출A!$J$2:$J$7000,RAW_매출A!$B$2:$B$7000,$A81,RAW_매출A!$A$2:$A$7000,EDATE($E81,K$1-1))=0,"",SUMIFS(RAW_매출A!$J$2:$J$7000,RAW_매출A!$B$2:$B$7000,$A81,RAW_매출A!$A$2:$A$7000,EDATE($E81,K$1-1))/(INDEX(요약_월별시즈널리티!$F$7:$F$18,MONTH(EDATE($E81,K$1-1)))/100))),"")</f>
        <v>7115473.089330486</v>
      </c>
      <c r="L81" s="28" cm="1">
        <f t="array" ref="L81">IFERROR(IF($A81="","",IF(SUMIFS(RAW_매출A!$J$2:$J$7000,RAW_매출A!$B$2:$B$7000,$A81,RAW_매출A!$A$2:$A$7000,EDATE($E81,L$1-1))=0,"",SUMIFS(RAW_매출A!$J$2:$J$7000,RAW_매출A!$B$2:$B$7000,$A81,RAW_매출A!$A$2:$A$7000,EDATE($E81,L$1-1))/(INDEX(요약_월별시즈널리티!$F$7:$F$18,MONTH(EDATE($E81,L$1-1)))/100))),"")</f>
        <v>7541679.9345145412</v>
      </c>
      <c r="M81" s="28" cm="1">
        <f t="array" ref="M81">IFERROR(IF($A81="","",IF(SUMIFS(RAW_매출A!$J$2:$J$7000,RAW_매출A!$B$2:$B$7000,$A81,RAW_매출A!$A$2:$A$7000,EDATE($E81,M$1-1))=0,"",SUMIFS(RAW_매출A!$J$2:$J$7000,RAW_매출A!$B$2:$B$7000,$A81,RAW_매출A!$A$2:$A$7000,EDATE($E81,M$1-1))/(INDEX(요약_월별시즈널리티!$F$7:$F$18,MONTH(EDATE($E81,M$1-1)))/100))),"")</f>
        <v>7207518.8935382469</v>
      </c>
      <c r="N81" s="28" cm="1">
        <f t="array" ref="N81">IFERROR(IF($A81="","",IF(SUMIFS(RAW_매출A!$J$2:$J$7000,RAW_매출A!$B$2:$B$7000,$A81,RAW_매출A!$A$2:$A$7000,EDATE($E81,N$1-1))=0,"",SUMIFS(RAW_매출A!$J$2:$J$7000,RAW_매출A!$B$2:$B$7000,$A81,RAW_매출A!$A$2:$A$7000,EDATE($E81,N$1-1))/(INDEX(요약_월별시즈널리티!$F$7:$F$18,MONTH(EDATE($E81,N$1-1)))/100))),"")</f>
        <v>7638851.0801159209</v>
      </c>
      <c r="O81" s="28" cm="1">
        <f t="array" ref="O81">IFERROR(IF($A81="","",IF(SUMIFS(RAW_매출A!$J$2:$J$7000,RAW_매출A!$B$2:$B$7000,$A81,RAW_매출A!$A$2:$A$7000,EDATE($E81,O$1-1))=0,"",SUMIFS(RAW_매출A!$J$2:$J$7000,RAW_매출A!$B$2:$B$7000,$A81,RAW_매출A!$A$2:$A$7000,EDATE($E81,O$1-1))/(INDEX(요약_월별시즈널리티!$F$7:$F$18,MONTH(EDATE($E81,O$1-1)))/100))),"")</f>
        <v>8298584.3176573729</v>
      </c>
      <c r="P81" cm="1">
        <f t="array" ref="P81">IFERROR(IF($A81="","",IF(SUMIFS(RAW_매출A!$J$2:$J$7000,RAW_매출A!$B$2:$B$7000,$A81,RAW_매출A!$A$2:$A$7000,EDATE($E81,P$1-1))=0,"",SUMIFS(RAW_매출A!$J$2:$J$7000,RAW_매출A!$B$2:$B$7000,$A81,RAW_매출A!$A$2:$A$7000,EDATE($E81,P$1-1))/(INDEX(요약_월별시즈널리티!$F$7:$F$18,MONTH(EDATE($E81,P$1-1)))/100))),"")</f>
        <v>8665102.2288790271</v>
      </c>
      <c r="Q81" cm="1">
        <f t="array" ref="Q81">IFERROR(IF($A81="","",IF(SUMIFS(RAW_매출A!$J$2:$J$7000,RAW_매출A!$B$2:$B$7000,$A81,RAW_매출A!$A$2:$A$7000,EDATE($E81,Q$1-1))=0,"",SUMIFS(RAW_매출A!$J$2:$J$7000,RAW_매출A!$B$2:$B$7000,$A81,RAW_매출A!$A$2:$A$7000,EDATE($E81,Q$1-1))/(INDEX(요약_월별시즈널리티!$F$7:$F$18,MONTH(EDATE($E81,Q$1-1)))/100))),"")</f>
        <v>9302843.5754471123</v>
      </c>
      <c r="R81" cm="1">
        <f t="array" ref="R81">IFERROR(IF($A81="","",IF(SUMIFS(RAW_매출A!$J$2:$J$7000,RAW_매출A!$B$2:$B$7000,$A81,RAW_매출A!$A$2:$A$7000,EDATE($E81,R$1-1))=0,"",SUMIFS(RAW_매출A!$J$2:$J$7000,RAW_매출A!$B$2:$B$7000,$A81,RAW_매출A!$A$2:$A$7000,EDATE($E81,R$1-1))/(INDEX(요약_월별시즈널리티!$F$7:$F$18,MONTH(EDATE($E81,R$1-1)))/100))),"")</f>
        <v>8740135.9542847257</v>
      </c>
      <c r="S81" cm="1">
        <f t="array" ref="S81">IFERROR(IF($A81="","",IF(SUMIFS(RAW_매출A!$J$2:$J$7000,RAW_매출A!$B$2:$B$7000,$A81,RAW_매출A!$A$2:$A$7000,EDATE($E81,S$1-1))=0,"",SUMIFS(RAW_매출A!$J$2:$J$7000,RAW_매출A!$B$2:$B$7000,$A81,RAW_매출A!$A$2:$A$7000,EDATE($E81,S$1-1))/(INDEX(요약_월별시즈널리티!$F$7:$F$18,MONTH(EDATE($E81,S$1-1)))/100))),"")</f>
        <v>8963303.2404296976</v>
      </c>
      <c r="T81" cm="1">
        <f t="array" ref="T81">IFERROR(IF($A81="","",IF(SUMIFS(RAW_매출A!$J$2:$J$7000,RAW_매출A!$B$2:$B$7000,$A81,RAW_매출A!$A$2:$A$7000,EDATE($E81,T$1-1))=0,"",SUMIFS(RAW_매출A!$J$2:$J$7000,RAW_매출A!$B$2:$B$7000,$A81,RAW_매출A!$A$2:$A$7000,EDATE($E81,T$1-1))/(INDEX(요약_월별시즈널리티!$F$7:$F$18,MONTH(EDATE($E81,T$1-1)))/100))),"")</f>
        <v>8741345.2841520831</v>
      </c>
      <c r="U81" cm="1">
        <f t="array" ref="U81">IFERROR(IF($A81="","",IF(SUMIFS(RAW_매출A!$J$2:$J$7000,RAW_매출A!$B$2:$B$7000,$A81,RAW_매출A!$A$2:$A$7000,EDATE($E81,U$1-1))=0,"",SUMIFS(RAW_매출A!$J$2:$J$7000,RAW_매출A!$B$2:$B$7000,$A81,RAW_매출A!$A$2:$A$7000,EDATE($E81,U$1-1))/(INDEX(요약_월별시즈널리티!$F$7:$F$18,MONTH(EDATE($E81,U$1-1)))/100))),"")</f>
        <v>8398284.0250233896</v>
      </c>
      <c r="V81" cm="1">
        <f t="array" ref="V81">IFERROR(IF($A81="","",IF(SUMIFS(RAW_매출A!$J$2:$J$7000,RAW_매출A!$B$2:$B$7000,$A81,RAW_매출A!$A$2:$A$7000,EDATE($E81,V$1-1))=0,"",SUMIFS(RAW_매출A!$J$2:$J$7000,RAW_매출A!$B$2:$B$7000,$A81,RAW_매출A!$A$2:$A$7000,EDATE($E81,V$1-1))/(INDEX(요약_월별시즈널리티!$F$7:$F$18,MONTH(EDATE($E81,V$1-1)))/100))),"")</f>
        <v>8473647.7367644738</v>
      </c>
      <c r="W81" cm="1">
        <f t="array" ref="W81">IFERROR(IF($A81="","",IF(SUMIFS(RAW_매출A!$J$2:$J$7000,RAW_매출A!$B$2:$B$7000,$A81,RAW_매출A!$A$2:$A$7000,EDATE($E81,W$1-1))=0,"",SUMIFS(RAW_매출A!$J$2:$J$7000,RAW_매출A!$B$2:$B$7000,$A81,RAW_매출A!$A$2:$A$7000,EDATE($E81,W$1-1))/(INDEX(요약_월별시즈널리티!$F$7:$F$18,MONTH(EDATE($E81,W$1-1)))/100))),"")</f>
        <v>7906994.7487414666</v>
      </c>
      <c r="X81" cm="1">
        <f t="array" ref="X81">IFERROR(IF($A81="","",IF(SUMIFS(RAW_매출A!$J$2:$J$7000,RAW_매출A!$B$2:$B$7000,$A81,RAW_매출A!$A$2:$A$7000,EDATE($E81,X$1-1))=0,"",SUMIFS(RAW_매출A!$J$2:$J$7000,RAW_매출A!$B$2:$B$7000,$A81,RAW_매출A!$A$2:$A$7000,EDATE($E81,X$1-1))/(INDEX(요약_월별시즈널리티!$F$7:$F$18,MONTH(EDATE($E81,X$1-1)))/100))),"")</f>
        <v>8102357.0454718219</v>
      </c>
      <c r="Y81" cm="1">
        <f t="array" ref="Y81">IFERROR(IF($A81="","",IF(SUMIFS(RAW_매출A!$J$2:$J$7000,RAW_매출A!$B$2:$B$7000,$A81,RAW_매출A!$A$2:$A$7000,EDATE($E81,Y$1-1))=0,"",SUMIFS(RAW_매출A!$J$2:$J$7000,RAW_매출A!$B$2:$B$7000,$A81,RAW_매출A!$A$2:$A$7000,EDATE($E81,Y$1-1))/(INDEX(요약_월별시즈널리티!$F$7:$F$18,MONTH(EDATE($E81,Y$1-1)))/100))),"")</f>
        <v>8210697.5599638391</v>
      </c>
      <c r="Z81" cm="1">
        <f t="array" ref="Z81">IFERROR(IF($A81="","",IF(SUMIFS(RAW_매출A!$J$2:$J$7000,RAW_매출A!$B$2:$B$7000,$A81,RAW_매출A!$A$2:$A$7000,EDATE($E81,Z$1-1))=0,"",SUMIFS(RAW_매출A!$J$2:$J$7000,RAW_매출A!$B$2:$B$7000,$A81,RAW_매출A!$A$2:$A$7000,EDATE($E81,Z$1-1))/(INDEX(요약_월별시즈널리티!$F$7:$F$18,MONTH(EDATE($E81,Z$1-1)))/100))),"")</f>
        <v>8330554.6643414311</v>
      </c>
      <c r="AA81" cm="1">
        <f t="array" ref="AA81">IFERROR(IF($A81="","",IF(SUMIFS(RAW_매출A!$J$2:$J$7000,RAW_매출A!$B$2:$B$7000,$A81,RAW_매출A!$A$2:$A$7000,EDATE($E81,AA$1-1))=0,"",SUMIFS(RAW_매출A!$J$2:$J$7000,RAW_매출A!$B$2:$B$7000,$A81,RAW_매출A!$A$2:$A$7000,EDATE($E81,AA$1-1))/(INDEX(요약_월별시즈널리티!$F$7:$F$18,MONTH(EDATE($E81,AA$1-1)))/100))),"")</f>
        <v>8498977.5331909079</v>
      </c>
      <c r="AB81" cm="1">
        <f t="array" ref="AB81">IFERROR(IF($A81="","",IF(SUMIFS(RAW_매출A!$J$2:$J$7000,RAW_매출A!$B$2:$B$7000,$A81,RAW_매출A!$A$2:$A$7000,EDATE($E81,AB$1-1))=0,"",SUMIFS(RAW_매출A!$J$2:$J$7000,RAW_매출A!$B$2:$B$7000,$A81,RAW_매출A!$A$2:$A$7000,EDATE($E81,AB$1-1))/(INDEX(요약_월별시즈널리티!$F$7:$F$18,MONTH(EDATE($E81,AB$1-1)))/100))),"")</f>
        <v>9047711.0263485946</v>
      </c>
      <c r="AC81" cm="1">
        <f t="array" ref="AC81">IFERROR(IF($A81="","",IF(SUMIFS(RAW_매출A!$J$2:$J$7000,RAW_매출A!$B$2:$B$7000,$A81,RAW_매출A!$A$2:$A$7000,EDATE($E81,AC$1-1))=0,"",SUMIFS(RAW_매출A!$J$2:$J$7000,RAW_매출A!$B$2:$B$7000,$A81,RAW_매출A!$A$2:$A$7000,EDATE($E81,AC$1-1))/(INDEX(요약_월별시즈널리티!$F$7:$F$18,MONTH(EDATE($E81,AC$1-1)))/100))),"")</f>
        <v>9409169.7875422053</v>
      </c>
      <c r="AD81" cm="1">
        <f t="array" ref="AD81">IFERROR(IF($A81="","",IF(SUMIFS(RAW_매출A!$J$2:$J$7000,RAW_매출A!$B$2:$B$7000,$A81,RAW_매출A!$A$2:$A$7000,EDATE($E81,AD$1-1))=0,"",SUMIFS(RAW_매출A!$J$2:$J$7000,RAW_매출A!$B$2:$B$7000,$A81,RAW_매출A!$A$2:$A$7000,EDATE($E81,AD$1-1))/(INDEX(요약_월별시즈널리티!$F$7:$F$18,MONTH(EDATE($E81,AD$1-1)))/100))),"")</f>
        <v>8789234.6618425325</v>
      </c>
      <c r="AE81" cm="1">
        <f t="array" ref="AE81">IFERROR(IF($A81="","",IF(SUMIFS(RAW_매출A!$J$2:$J$7000,RAW_매출A!$B$2:$B$7000,$A81,RAW_매출A!$A$2:$A$7000,EDATE($E81,AE$1-1))=0,"",SUMIFS(RAW_매출A!$J$2:$J$7000,RAW_매출A!$B$2:$B$7000,$A81,RAW_매출A!$A$2:$A$7000,EDATE($E81,AE$1-1))/(INDEX(요약_월별시즈널리티!$F$7:$F$18,MONTH(EDATE($E81,AE$1-1)))/100))),"")</f>
        <v>9128215.3029439431</v>
      </c>
      <c r="AF81" cm="1">
        <f t="array" ref="AF81">IFERROR(IF($A81="","",IF(SUMIFS(RAW_매출A!$J$2:$J$7000,RAW_매출A!$B$2:$B$7000,$A81,RAW_매출A!$A$2:$A$7000,EDATE($E81,AF$1-1))=0,"",SUMIFS(RAW_매출A!$J$2:$J$7000,RAW_매출A!$B$2:$B$7000,$A81,RAW_매출A!$A$2:$A$7000,EDATE($E81,AF$1-1))/(INDEX(요약_월별시즈널리티!$F$7:$F$18,MONTH(EDATE($E81,AF$1-1)))/100))),"")</f>
        <v>9031720.9322597478</v>
      </c>
      <c r="AG81" cm="1">
        <f t="array" ref="AG81">IFERROR(IF($A81="","",IF(SUMIFS(RAW_매출A!$J$2:$J$7000,RAW_매출A!$B$2:$B$7000,$A81,RAW_매출A!$A$2:$A$7000,EDATE($E81,AG$1-1))=0,"",SUMIFS(RAW_매출A!$J$2:$J$7000,RAW_매출A!$B$2:$B$7000,$A81,RAW_매출A!$A$2:$A$7000,EDATE($E81,AG$1-1))/(INDEX(요약_월별시즈널리티!$F$7:$F$18,MONTH(EDATE($E81,AG$1-1)))/100))),"")</f>
        <v>9038846.3648895193</v>
      </c>
      <c r="AH81" cm="1">
        <f t="array" ref="AH81">IFERROR(IF($A81="","",IF(SUMIFS(RAW_매출A!$J$2:$J$7000,RAW_매출A!$B$2:$B$7000,$A81,RAW_매출A!$A$2:$A$7000,EDATE($E81,AH$1-1))=0,"",SUMIFS(RAW_매출A!$J$2:$J$7000,RAW_매출A!$B$2:$B$7000,$A81,RAW_매출A!$A$2:$A$7000,EDATE($E81,AH$1-1))/(INDEX(요약_월별시즈널리티!$F$7:$F$18,MONTH(EDATE($E81,AH$1-1)))/100))),"")</f>
        <v>8678484.1588698663</v>
      </c>
      <c r="AI81" cm="1">
        <f t="array" ref="AI81">IFERROR(IF($A81="","",IF(SUMIFS(RAW_매출A!$J$2:$J$7000,RAW_매출A!$B$2:$B$7000,$A81,RAW_매출A!$A$2:$A$7000,EDATE($E81,AI$1-1))=0,"",SUMIFS(RAW_매출A!$J$2:$J$7000,RAW_매출A!$B$2:$B$7000,$A81,RAW_매출A!$A$2:$A$7000,EDATE($E81,AI$1-1))/(INDEX(요약_월별시즈널리티!$F$7:$F$18,MONTH(EDATE($E81,AI$1-1)))/100))),"")</f>
        <v>8851674.0020281468</v>
      </c>
      <c r="AJ81" cm="1">
        <f t="array" ref="AJ81">IFERROR(IF($A81="","",IF(SUMIFS(RAW_매출A!$J$2:$J$7000,RAW_매출A!$B$2:$B$7000,$A81,RAW_매출A!$A$2:$A$7000,EDATE($E81,AJ$1-1))=0,"",SUMIFS(RAW_매출A!$J$2:$J$7000,RAW_매출A!$B$2:$B$7000,$A81,RAW_매출A!$A$2:$A$7000,EDATE($E81,AJ$1-1))/(INDEX(요약_월별시즈널리티!$F$7:$F$18,MONTH(EDATE($E81,AJ$1-1)))/100))),"")</f>
        <v>8710765.1700790096</v>
      </c>
      <c r="AK81" cm="1">
        <f t="array" ref="AK81">IFERROR(IF($A81="","",IF(SUMIFS(RAW_매출A!$J$2:$J$7000,RAW_매출A!$B$2:$B$7000,$A81,RAW_매출A!$A$2:$A$7000,EDATE($E81,AK$1-1))=0,"",SUMIFS(RAW_매출A!$J$2:$J$7000,RAW_매출A!$B$2:$B$7000,$A81,RAW_매출A!$A$2:$A$7000,EDATE($E81,AK$1-1))/(INDEX(요약_월별시즈널리티!$F$7:$F$18,MONTH(EDATE($E81,AK$1-1)))/100))),"")</f>
        <v>8947990.0195924584</v>
      </c>
      <c r="AL81" cm="1">
        <f t="array" ref="AL81">IFERROR(IF($A81="","",IF(SUMIFS(RAW_매출A!$J$2:$J$7000,RAW_매출A!$B$2:$B$7000,$A81,RAW_매출A!$A$2:$A$7000,EDATE($E81,AL$1-1))=0,"",SUMIFS(RAW_매출A!$J$2:$J$7000,RAW_매출A!$B$2:$B$7000,$A81,RAW_매출A!$A$2:$A$7000,EDATE($E81,AL$1-1))/(INDEX(요약_월별시즈널리티!$F$7:$F$18,MONTH(EDATE($E81,AL$1-1)))/100))),"")</f>
        <v>8727461.7977296244</v>
      </c>
      <c r="AM81" cm="1">
        <f t="array" ref="AM81">IFERROR(IF($A81="","",IF(SUMIFS(RAW_매출A!$J$2:$J$7000,RAW_매출A!$B$2:$B$7000,$A81,RAW_매출A!$A$2:$A$7000,EDATE($E81,AM$1-1))=0,"",SUMIFS(RAW_매출A!$J$2:$J$7000,RAW_매출A!$B$2:$B$7000,$A81,RAW_매출A!$A$2:$A$7000,EDATE($E81,AM$1-1))/(INDEX(요약_월별시즈널리티!$F$7:$F$18,MONTH(EDATE($E81,AM$1-1)))/100))),"")</f>
        <v>8359969.0747988811</v>
      </c>
      <c r="AN81" cm="1">
        <f t="array" ref="AN81">IFERROR(IF($A81="","",IF(SUMIFS(RAW_매출A!$J$2:$J$7000,RAW_매출A!$B$2:$B$7000,$A81,RAW_매출A!$A$2:$A$7000,EDATE($E81,AN$1-1))=0,"",SUMIFS(RAW_매출A!$J$2:$J$7000,RAW_매출A!$B$2:$B$7000,$A81,RAW_매출A!$A$2:$A$7000,EDATE($E81,AN$1-1))/(INDEX(요약_월별시즈널리티!$F$7:$F$18,MONTH(EDATE($E81,AN$1-1)))/100))),"")</f>
        <v>9775995.8705026731</v>
      </c>
      <c r="AO81" cm="1">
        <f t="array" ref="AO81">IFERROR(IF($A81="","",IF(SUMIFS(RAW_매출A!$J$2:$J$7000,RAW_매출A!$B$2:$B$7000,$A81,RAW_매출A!$A$2:$A$7000,EDATE($E81,AO$1-1))=0,"",SUMIFS(RAW_매출A!$J$2:$J$7000,RAW_매출A!$B$2:$B$7000,$A81,RAW_매출A!$A$2:$A$7000,EDATE($E81,AO$1-1))/(INDEX(요약_월별시즈널리티!$F$7:$F$18,MONTH(EDATE($E81,AO$1-1)))/100))),"")</f>
        <v>9731494.1046811845</v>
      </c>
      <c r="AP81" cm="1">
        <f t="array" ref="AP81">IFERROR(IF($A81="","",IF(SUMIFS(RAW_매출A!$J$2:$J$7000,RAW_매출A!$B$2:$B$7000,$A81,RAW_매출A!$A$2:$A$7000,EDATE($E81,AP$1-1))=0,"",SUMIFS(RAW_매출A!$J$2:$J$7000,RAW_매출A!$B$2:$B$7000,$A81,RAW_매출A!$A$2:$A$7000,EDATE($E81,AP$1-1))/(INDEX(요약_월별시즈널리티!$F$7:$F$18,MONTH(EDATE($E81,AP$1-1)))/100))),"")</f>
        <v>8858812.6039507557</v>
      </c>
      <c r="AQ81" cm="1">
        <f t="array" ref="AQ81">IFERROR(IF($A81="","",IF(SUMIFS(RAW_매출A!$J$2:$J$7000,RAW_매출A!$B$2:$B$7000,$A81,RAW_매출A!$A$2:$A$7000,EDATE($E81,AQ$1-1))=0,"",SUMIFS(RAW_매출A!$J$2:$J$7000,RAW_매출A!$B$2:$B$7000,$A81,RAW_매출A!$A$2:$A$7000,EDATE($E81,AQ$1-1))/(INDEX(요약_월별시즈널리티!$F$7:$F$18,MONTH(EDATE($E81,AQ$1-1)))/100))),"")</f>
        <v>9484650.8504015319</v>
      </c>
      <c r="AR81" cm="1">
        <f t="array" ref="AR81">IFERROR(IF($A81="","",IF(SUMIFS(RAW_매출A!$J$2:$J$7000,RAW_매출A!$B$2:$B$7000,$A81,RAW_매출A!$A$2:$A$7000,EDATE($E81,AR$1-1))=0,"",SUMIFS(RAW_매출A!$J$2:$J$7000,RAW_매출A!$B$2:$B$7000,$A81,RAW_매출A!$A$2:$A$7000,EDATE($E81,AR$1-1))/(INDEX(요약_월별시즈널리티!$F$7:$F$18,MONTH(EDATE($E81,AR$1-1)))/100))),"")</f>
        <v>9785761.8401497379</v>
      </c>
      <c r="AS81" cm="1">
        <f t="array" ref="AS81">IFERROR(IF($A81="","",IF(SUMIFS(RAW_매출A!$J$2:$J$7000,RAW_매출A!$B$2:$B$7000,$A81,RAW_매출A!$A$2:$A$7000,EDATE($E81,AS$1-1))=0,"",SUMIFS(RAW_매출A!$J$2:$J$7000,RAW_매출A!$B$2:$B$7000,$A81,RAW_매출A!$A$2:$A$7000,EDATE($E81,AS$1-1))/(INDEX(요약_월별시즈널리티!$F$7:$F$18,MONTH(EDATE($E81,AS$1-1)))/100))),"")</f>
        <v>8480883.8771719839</v>
      </c>
      <c r="AT81" t="str" cm="1">
        <f t="array" ref="AT81">IFERROR(IF($A81="","",IF(SUMIFS(RAW_매출A!$J$2:$J$7000,RAW_매출A!$B$2:$B$7000,$A81,RAW_매출A!$A$2:$A$7000,EDATE($E81,AT$1-1))=0,"",SUMIFS(RAW_매출A!$J$2:$J$7000,RAW_매출A!$B$2:$B$7000,$A81,RAW_매출A!$A$2:$A$7000,EDATE($E81,AT$1-1))/(INDEX(요약_월별시즈널리티!$F$7:$F$18,MONTH(EDATE($E81,AT$1-1)))/100))),"")</f>
        <v/>
      </c>
      <c r="AU81" t="str" cm="1">
        <f t="array" ref="AU81">IFERROR(IF($A81="","",IF(SUMIFS(RAW_매출A!$J$2:$J$7000,RAW_매출A!$B$2:$B$7000,$A81,RAW_매출A!$A$2:$A$7000,EDATE($E81,AU$1-1))=0,"",SUMIFS(RAW_매출A!$J$2:$J$7000,RAW_매출A!$B$2:$B$7000,$A81,RAW_매출A!$A$2:$A$7000,EDATE($E81,AU$1-1))/(INDEX(요약_월별시즈널리티!$F$7:$F$18,MONTH(EDATE($E81,AU$1-1)))/100))),"")</f>
        <v/>
      </c>
      <c r="AV81" t="str" cm="1">
        <f t="array" ref="AV81">IFERROR(IF($A81="","",IF(SUMIFS(RAW_매출A!$J$2:$J$7000,RAW_매출A!$B$2:$B$7000,$A81,RAW_매출A!$A$2:$A$7000,EDATE($E81,AV$1-1))=0,"",SUMIFS(RAW_매출A!$J$2:$J$7000,RAW_매출A!$B$2:$B$7000,$A81,RAW_매출A!$A$2:$A$7000,EDATE($E81,AV$1-1))/(INDEX(요약_월별시즈널리티!$F$7:$F$18,MONTH(EDATE($E81,AV$1-1)))/100))),"")</f>
        <v/>
      </c>
      <c r="AW81" t="str" cm="1">
        <f t="array" ref="AW81">IFERROR(IF($A81="","",IF(SUMIFS(RAW_매출A!$J$2:$J$7000,RAW_매출A!$B$2:$B$7000,$A81,RAW_매출A!$A$2:$A$7000,EDATE($E81,AW$1-1))=0,"",SUMIFS(RAW_매출A!$J$2:$J$7000,RAW_매출A!$B$2:$B$7000,$A81,RAW_매출A!$A$2:$A$7000,EDATE($E81,AW$1-1))/(INDEX(요약_월별시즈널리티!$F$7:$F$18,MONTH(EDATE($E81,AW$1-1)))/100))),"")</f>
        <v/>
      </c>
      <c r="AX81" t="str" cm="1">
        <f t="array" ref="AX81">IFERROR(IF($A81="","",IF(SUMIFS(RAW_매출A!$J$2:$J$7000,RAW_매출A!$B$2:$B$7000,$A81,RAW_매출A!$A$2:$A$7000,EDATE($E81,AX$1-1))=0,"",SUMIFS(RAW_매출A!$J$2:$J$7000,RAW_매출A!$B$2:$B$7000,$A81,RAW_매출A!$A$2:$A$7000,EDATE($E81,AX$1-1))/(INDEX(요약_월별시즈널리티!$F$7:$F$18,MONTH(EDATE($E81,AX$1-1)))/100))),"")</f>
        <v/>
      </c>
      <c r="AY81" t="str" cm="1">
        <f t="array" ref="AY81">IFERROR(IF($A81="","",IF(SUMIFS(RAW_매출A!$J$2:$J$7000,RAW_매출A!$B$2:$B$7000,$A81,RAW_매출A!$A$2:$A$7000,EDATE($E81,AY$1-1))=0,"",SUMIFS(RAW_매출A!$J$2:$J$7000,RAW_매출A!$B$2:$B$7000,$A81,RAW_매출A!$A$2:$A$7000,EDATE($E81,AY$1-1))/(INDEX(요약_월별시즈널리티!$F$7:$F$18,MONTH(EDATE($E81,AY$1-1)))/100))),"")</f>
        <v/>
      </c>
      <c r="AZ81" t="str" cm="1">
        <f t="array" ref="AZ81">IFERROR(IF($A81="","",IF(SUMIFS(RAW_매출A!$J$2:$J$7000,RAW_매출A!$B$2:$B$7000,$A81,RAW_매출A!$A$2:$A$7000,EDATE($E81,AZ$1-1))=0,"",SUMIFS(RAW_매출A!$J$2:$J$7000,RAW_매출A!$B$2:$B$7000,$A81,RAW_매출A!$A$2:$A$7000,EDATE($E81,AZ$1-1))/(INDEX(요약_월별시즈널리티!$F$7:$F$18,MONTH(EDATE($E81,AZ$1-1)))/100))),"")</f>
        <v/>
      </c>
      <c r="BA81" t="str" cm="1">
        <f t="array" ref="BA81">IFERROR(IF($A81="","",IF(SUMIFS(RAW_매출A!$J$2:$J$7000,RAW_매출A!$B$2:$B$7000,$A81,RAW_매출A!$A$2:$A$7000,EDATE($E81,BA$1-1))=0,"",SUMIFS(RAW_매출A!$J$2:$J$7000,RAW_매출A!$B$2:$B$7000,$A81,RAW_매출A!$A$2:$A$7000,EDATE($E81,BA$1-1))/(INDEX(요약_월별시즈널리티!$F$7:$F$18,MONTH(EDATE($E81,BA$1-1)))/100))),"")</f>
        <v/>
      </c>
      <c r="BB81" t="str" cm="1">
        <f t="array" ref="BB81">IFERROR(IF($A81="","",IF(SUMIFS(RAW_매출A!$J$2:$J$7000,RAW_매출A!$B$2:$B$7000,$A81,RAW_매출A!$A$2:$A$7000,EDATE($E81,BB$1-1))=0,"",SUMIFS(RAW_매출A!$J$2:$J$7000,RAW_매출A!$B$2:$B$7000,$A81,RAW_매출A!$A$2:$A$7000,EDATE($E81,BB$1-1))/(INDEX(요약_월별시즈널리티!$F$7:$F$18,MONTH(EDATE($E81,BB$1-1)))/100))),"")</f>
        <v/>
      </c>
      <c r="BC81" t="str" cm="1">
        <f t="array" ref="BC81">IFERROR(IF($A81="","",IF(SUMIFS(RAW_매출A!$J$2:$J$7000,RAW_매출A!$B$2:$B$7000,$A81,RAW_매출A!$A$2:$A$7000,EDATE($E81,BC$1-1))=0,"",SUMIFS(RAW_매출A!$J$2:$J$7000,RAW_매출A!$B$2:$B$7000,$A81,RAW_매출A!$A$2:$A$7000,EDATE($E81,BC$1-1))/(INDEX(요약_월별시즈널리티!$F$7:$F$18,MONTH(EDATE($E81,BC$1-1)))/100))),"")</f>
        <v/>
      </c>
      <c r="BD81" t="str" cm="1">
        <f t="array" ref="BD81">IFERROR(IF($A81="","",IF(SUMIFS(RAW_매출A!$J$2:$J$7000,RAW_매출A!$B$2:$B$7000,$A81,RAW_매출A!$A$2:$A$7000,EDATE($E81,BD$1-1))=0,"",SUMIFS(RAW_매출A!$J$2:$J$7000,RAW_매출A!$B$2:$B$7000,$A81,RAW_매출A!$A$2:$A$7000,EDATE($E81,BD$1-1))/(INDEX(요약_월별시즈널리티!$F$7:$F$18,MONTH(EDATE($E81,BD$1-1)))/100))),"")</f>
        <v/>
      </c>
      <c r="BE81" t="str" cm="1">
        <f t="array" ref="BE81">IFERROR(IF($A81="","",IF(SUMIFS(RAW_매출A!$J$2:$J$7000,RAW_매출A!$B$2:$B$7000,$A81,RAW_매출A!$A$2:$A$7000,EDATE($E81,BE$1-1))=0,"",SUMIFS(RAW_매출A!$J$2:$J$7000,RAW_매출A!$B$2:$B$7000,$A81,RAW_매출A!$A$2:$A$7000,EDATE($E81,BE$1-1))/(INDEX(요약_월별시즈널리티!$F$7:$F$18,MONTH(EDATE($E81,BE$1-1)))/100))),"")</f>
        <v/>
      </c>
      <c r="BF81" t="str" cm="1">
        <f t="array" ref="BF81">IFERROR(IF($A81="","",IF(SUMIFS(RAW_매출A!$J$2:$J$7000,RAW_매출A!$B$2:$B$7000,$A81,RAW_매출A!$A$2:$A$7000,EDATE($E81,BF$1-1))=0,"",SUMIFS(RAW_매출A!$J$2:$J$7000,RAW_매출A!$B$2:$B$7000,$A81,RAW_매출A!$A$2:$A$7000,EDATE($E81,BF$1-1))/(INDEX(요약_월별시즈널리티!$F$7:$F$18,MONTH(EDATE($E81,BF$1-1)))/100))),"")</f>
        <v/>
      </c>
      <c r="BG81" t="str" cm="1">
        <f t="array" ref="BG81">IFERROR(IF($A81="","",IF(SUMIFS(RAW_매출A!$J$2:$J$7000,RAW_매출A!$B$2:$B$7000,$A81,RAW_매출A!$A$2:$A$7000,EDATE($E81,BG$1-1))=0,"",SUMIFS(RAW_매출A!$J$2:$J$7000,RAW_매출A!$B$2:$B$7000,$A81,RAW_매출A!$A$2:$A$7000,EDATE($E81,BG$1-1))/(INDEX(요약_월별시즈널리티!$F$7:$F$18,MONTH(EDATE($E81,BG$1-1)))/100))),"")</f>
        <v/>
      </c>
      <c r="BH81" t="str" cm="1">
        <f t="array" ref="BH81">IFERROR(IF($A81="","",IF(SUMIFS(RAW_매출A!$J$2:$J$7000,RAW_매출A!$B$2:$B$7000,$A81,RAW_매출A!$A$2:$A$7000,EDATE($E81,BH$1-1))=0,"",SUMIFS(RAW_매출A!$J$2:$J$7000,RAW_매출A!$B$2:$B$7000,$A81,RAW_매출A!$A$2:$A$7000,EDATE($E81,BH$1-1))/(INDEX(요약_월별시즈널리티!$F$7:$F$18,MONTH(EDATE($E81,BH$1-1)))/100))),"")</f>
        <v/>
      </c>
      <c r="BI81" t="str" cm="1">
        <f t="array" ref="BI81">IFERROR(IF($A81="","",IF(SUMIFS(RAW_매출A!$J$2:$J$7000,RAW_매출A!$B$2:$B$7000,$A81,RAW_매출A!$A$2:$A$7000,EDATE($E81,BI$1-1))=0,"",SUMIFS(RAW_매출A!$J$2:$J$7000,RAW_매출A!$B$2:$B$7000,$A81,RAW_매출A!$A$2:$A$7000,EDATE($E81,BI$1-1))/(INDEX(요약_월별시즈널리티!$F$7:$F$18,MONTH(EDATE($E81,BI$1-1)))/100))),"")</f>
        <v/>
      </c>
      <c r="BJ81" t="str" cm="1">
        <f t="array" ref="BJ81">IFERROR(IF($A81="","",IF(SUMIFS(RAW_매출A!$J$2:$J$7000,RAW_매출A!$B$2:$B$7000,$A81,RAW_매출A!$A$2:$A$7000,EDATE($E81,BJ$1-1))=0,"",SUMIFS(RAW_매출A!$J$2:$J$7000,RAW_매출A!$B$2:$B$7000,$A81,RAW_매출A!$A$2:$A$7000,EDATE($E81,BJ$1-1))/(INDEX(요약_월별시즈널리티!$F$7:$F$18,MONTH(EDATE($E81,BJ$1-1)))/100))),"")</f>
        <v/>
      </c>
      <c r="BK81" t="str" cm="1">
        <f t="array" ref="BK81">IFERROR(IF($A81="","",IF(SUMIFS(RAW_매출A!$J$2:$J$7000,RAW_매출A!$B$2:$B$7000,$A81,RAW_매출A!$A$2:$A$7000,EDATE($E81,BK$1-1))=0,"",SUMIFS(RAW_매출A!$J$2:$J$7000,RAW_매출A!$B$2:$B$7000,$A81,RAW_매출A!$A$2:$A$7000,EDATE($E81,BK$1-1))/(INDEX(요약_월별시즈널리티!$F$7:$F$18,MONTH(EDATE($E81,BK$1-1)))/100))),"")</f>
        <v/>
      </c>
      <c r="BL81" t="str" cm="1">
        <f t="array" ref="BL81">IFERROR(IF($A81="","",IF(SUMIFS(RAW_매출A!$J$2:$J$7000,RAW_매출A!$B$2:$B$7000,$A81,RAW_매출A!$A$2:$A$7000,EDATE($E81,BL$1-1))=0,"",SUMIFS(RAW_매출A!$J$2:$J$7000,RAW_매출A!$B$2:$B$7000,$A81,RAW_매출A!$A$2:$A$7000,EDATE($E81,BL$1-1))/(INDEX(요약_월별시즈널리티!$F$7:$F$18,MONTH(EDATE($E81,BL$1-1)))/100))),"")</f>
        <v/>
      </c>
      <c r="BM81" t="str" cm="1">
        <f t="array" ref="BM81">IFERROR(IF($A81="","",IF(SUMIFS(RAW_매출A!$J$2:$J$7000,RAW_매출A!$B$2:$B$7000,$A81,RAW_매출A!$A$2:$A$7000,EDATE($E81,BM$1-1))=0,"",SUMIFS(RAW_매출A!$J$2:$J$7000,RAW_매출A!$B$2:$B$7000,$A81,RAW_매출A!$A$2:$A$7000,EDATE($E81,BM$1-1))/(INDEX(요약_월별시즈널리티!$F$7:$F$18,MONTH(EDATE($E81,BM$1-1)))/100))),"")</f>
        <v/>
      </c>
      <c r="BN81" t="str" cm="1">
        <f t="array" ref="BN81">IFERROR(IF($A81="","",IF(SUMIFS(RAW_매출A!$J$2:$J$7000,RAW_매출A!$B$2:$B$7000,$A81,RAW_매출A!$A$2:$A$7000,EDATE($E81,BN$1-1))=0,"",SUMIFS(RAW_매출A!$J$2:$J$7000,RAW_매출A!$B$2:$B$7000,$A81,RAW_매출A!$A$2:$A$7000,EDATE($E81,BN$1-1))/(INDEX(요약_월별시즈널리티!$F$7:$F$18,MONTH(EDATE($E81,BN$1-1)))/100))),"")</f>
        <v/>
      </c>
    </row>
    <row r="82" spans="1:66" x14ac:dyDescent="0.3">
      <c r="A82" t="str">
        <f>세팅!A83</f>
        <v>(1071) #성신정문점</v>
      </c>
      <c r="B82" t="str">
        <f>세팅!B83</f>
        <v>150-0</v>
      </c>
      <c r="C82">
        <f t="shared" si="3"/>
        <v>0</v>
      </c>
      <c r="D82" t="str">
        <f t="shared" si="4"/>
        <v>0</v>
      </c>
      <c r="E82" s="1">
        <f>세팅!D83</f>
        <v>45047</v>
      </c>
      <c r="F82">
        <f t="shared" si="5"/>
        <v>4051818.7242576</v>
      </c>
      <c r="G82" cm="1">
        <f t="array" ref="G82">IFERROR(IF($A82="","",IF(SUMIFS(RAW_매출A!$J$2:$J$7000,RAW_매출A!$B$2:$B$7000,$A82,RAW_매출A!$A$2:$A$7000,EDATE($E82,G$1-1))=0,"",SUMIFS(RAW_매출A!$J$2:$J$7000,RAW_매출A!$B$2:$B$7000,$A82,RAW_매출A!$A$2:$A$7000,EDATE($E82,G$1-1))/(INDEX(요약_월별시즈널리티!$F$7:$F$18,MONTH(EDATE($E82,G$1-1)))/100))),"")</f>
        <v>3016894.4109070725</v>
      </c>
      <c r="H82" cm="1">
        <f t="array" ref="H82">IFERROR(IF($A82="","",IF(SUMIFS(RAW_매출A!$J$2:$J$7000,RAW_매출A!$B$2:$B$7000,$A82,RAW_매출A!$A$2:$A$7000,EDATE($E82,H$1-1))=0,"",SUMIFS(RAW_매출A!$J$2:$J$7000,RAW_매출A!$B$2:$B$7000,$A82,RAW_매출A!$A$2:$A$7000,EDATE($E82,H$1-1))/(INDEX(요약_월별시즈널리티!$F$7:$F$18,MONTH(EDATE($E82,H$1-1)))/100))),"")</f>
        <v>3685120.8949035984</v>
      </c>
      <c r="I82" cm="1">
        <f t="array" ref="I82">IFERROR(IF($A82="","",IF(SUMIFS(RAW_매출A!$J$2:$J$7000,RAW_매출A!$B$2:$B$7000,$A82,RAW_매출A!$A$2:$A$7000,EDATE($E82,I$1-1))=0,"",SUMIFS(RAW_매출A!$J$2:$J$7000,RAW_매출A!$B$2:$B$7000,$A82,RAW_매출A!$A$2:$A$7000,EDATE($E82,I$1-1))/(INDEX(요약_월별시즈널리티!$F$7:$F$18,MONTH(EDATE($E82,I$1-1)))/100))),"")</f>
        <v>3927735.050304634</v>
      </c>
      <c r="J82" s="28" cm="1">
        <f t="array" ref="J82">IFERROR(IF($A82="","",IF(SUMIFS(RAW_매출A!$J$2:$J$7000,RAW_매출A!$B$2:$B$7000,$A82,RAW_매출A!$A$2:$A$7000,EDATE($E82,J$1-1))=0,"",SUMIFS(RAW_매출A!$J$2:$J$7000,RAW_매출A!$B$2:$B$7000,$A82,RAW_매출A!$A$2:$A$7000,EDATE($E82,J$1-1))/(INDEX(요약_월별시즈널리티!$F$7:$F$18,MONTH(EDATE($E82,J$1-1)))/100))),"")</f>
        <v>3634173.2477320074</v>
      </c>
      <c r="K82" s="28" cm="1">
        <f t="array" ref="K82">IFERROR(IF($A82="","",IF(SUMIFS(RAW_매출A!$J$2:$J$7000,RAW_매출A!$B$2:$B$7000,$A82,RAW_매출A!$A$2:$A$7000,EDATE($E82,K$1-1))=0,"",SUMIFS(RAW_매출A!$J$2:$J$7000,RAW_매출A!$B$2:$B$7000,$A82,RAW_매출A!$A$2:$A$7000,EDATE($E82,K$1-1))/(INDEX(요약_월별시즈널리티!$F$7:$F$18,MONTH(EDATE($E82,K$1-1)))/100))),"")</f>
        <v>3927146.8020806746</v>
      </c>
      <c r="L82" s="28" cm="1">
        <f t="array" ref="L82">IFERROR(IF($A82="","",IF(SUMIFS(RAW_매출A!$J$2:$J$7000,RAW_매출A!$B$2:$B$7000,$A82,RAW_매출A!$A$2:$A$7000,EDATE($E82,L$1-1))=0,"",SUMIFS(RAW_매출A!$J$2:$J$7000,RAW_매출A!$B$2:$B$7000,$A82,RAW_매출A!$A$2:$A$7000,EDATE($E82,L$1-1))/(INDEX(요약_월별시즈널리티!$F$7:$F$18,MONTH(EDATE($E82,L$1-1)))/100))),"")</f>
        <v>4172774.0962589849</v>
      </c>
      <c r="M82" s="28" cm="1">
        <f t="array" ref="M82">IFERROR(IF($A82="","",IF(SUMIFS(RAW_매출A!$J$2:$J$7000,RAW_매출A!$B$2:$B$7000,$A82,RAW_매출A!$A$2:$A$7000,EDATE($E82,M$1-1))=0,"",SUMIFS(RAW_매출A!$J$2:$J$7000,RAW_매출A!$B$2:$B$7000,$A82,RAW_매출A!$A$2:$A$7000,EDATE($E82,M$1-1))/(INDEX(요약_월별시즈널리티!$F$7:$F$18,MONTH(EDATE($E82,M$1-1)))/100))),"")</f>
        <v>3933244.7093014834</v>
      </c>
      <c r="N82" s="28" cm="1">
        <f t="array" ref="N82">IFERROR(IF($A82="","",IF(SUMIFS(RAW_매출A!$J$2:$J$7000,RAW_매출A!$B$2:$B$7000,$A82,RAW_매출A!$A$2:$A$7000,EDATE($E82,N$1-1))=0,"",SUMIFS(RAW_매출A!$J$2:$J$7000,RAW_매출A!$B$2:$B$7000,$A82,RAW_매출A!$A$2:$A$7000,EDATE($E82,N$1-1))/(INDEX(요약_월별시즈널리티!$F$7:$F$18,MONTH(EDATE($E82,N$1-1)))/100))),"")</f>
        <v>4393176.3247948159</v>
      </c>
      <c r="O82" s="28" cm="1">
        <f t="array" ref="O82">IFERROR(IF($A82="","",IF(SUMIFS(RAW_매출A!$J$2:$J$7000,RAW_매출A!$B$2:$B$7000,$A82,RAW_매출A!$A$2:$A$7000,EDATE($E82,O$1-1))=0,"",SUMIFS(RAW_매출A!$J$2:$J$7000,RAW_매출A!$B$2:$B$7000,$A82,RAW_매출A!$A$2:$A$7000,EDATE($E82,O$1-1))/(INDEX(요약_월별시즈널리티!$F$7:$F$18,MONTH(EDATE($E82,O$1-1)))/100))),"")</f>
        <v>4250397.1653776346</v>
      </c>
      <c r="P82" cm="1">
        <f t="array" ref="P82">IFERROR(IF($A82="","",IF(SUMIFS(RAW_매출A!$J$2:$J$7000,RAW_매출A!$B$2:$B$7000,$A82,RAW_매출A!$A$2:$A$7000,EDATE($E82,P$1-1))=0,"",SUMIFS(RAW_매출A!$J$2:$J$7000,RAW_매출A!$B$2:$B$7000,$A82,RAW_매출A!$A$2:$A$7000,EDATE($E82,P$1-1))/(INDEX(요약_월별시즈널리티!$F$7:$F$18,MONTH(EDATE($E82,P$1-1)))/100))),"")</f>
        <v>4990403.3244319949</v>
      </c>
      <c r="Q82" cm="1">
        <f t="array" ref="Q82">IFERROR(IF($A82="","",IF(SUMIFS(RAW_매출A!$J$2:$J$7000,RAW_매출A!$B$2:$B$7000,$A82,RAW_매출A!$A$2:$A$7000,EDATE($E82,Q$1-1))=0,"",SUMIFS(RAW_매출A!$J$2:$J$7000,RAW_매출A!$B$2:$B$7000,$A82,RAW_매출A!$A$2:$A$7000,EDATE($E82,Q$1-1))/(INDEX(요약_월별시즈널리티!$F$7:$F$18,MONTH(EDATE($E82,Q$1-1)))/100))),"")</f>
        <v>5114045.6369265392</v>
      </c>
      <c r="R82" cm="1">
        <f t="array" ref="R82">IFERROR(IF($A82="","",IF(SUMIFS(RAW_매출A!$J$2:$J$7000,RAW_매출A!$B$2:$B$7000,$A82,RAW_매출A!$A$2:$A$7000,EDATE($E82,R$1-1))=0,"",SUMIFS(RAW_매출A!$J$2:$J$7000,RAW_매출A!$B$2:$B$7000,$A82,RAW_매출A!$A$2:$A$7000,EDATE($E82,R$1-1))/(INDEX(요약_월별시즈널리티!$F$7:$F$18,MONTH(EDATE($E82,R$1-1)))/100))),"")</f>
        <v>5584098.1881827191</v>
      </c>
      <c r="S82" cm="1">
        <f t="array" ref="S82">IFERROR(IF($A82="","",IF(SUMIFS(RAW_매출A!$J$2:$J$7000,RAW_매출A!$B$2:$B$7000,$A82,RAW_매출A!$A$2:$A$7000,EDATE($E82,S$1-1))=0,"",SUMIFS(RAW_매출A!$J$2:$J$7000,RAW_매출A!$B$2:$B$7000,$A82,RAW_매출A!$A$2:$A$7000,EDATE($E82,S$1-1))/(INDEX(요약_월별시즈널리티!$F$7:$F$18,MONTH(EDATE($E82,S$1-1)))/100))),"")</f>
        <v>5255015.3038127488</v>
      </c>
      <c r="T82" cm="1">
        <f t="array" ref="T82">IFERROR(IF($A82="","",IF(SUMIFS(RAW_매출A!$J$2:$J$7000,RAW_매출A!$B$2:$B$7000,$A82,RAW_매출A!$A$2:$A$7000,EDATE($E82,T$1-1))=0,"",SUMIFS(RAW_매출A!$J$2:$J$7000,RAW_매출A!$B$2:$B$7000,$A82,RAW_매출A!$A$2:$A$7000,EDATE($E82,T$1-1))/(INDEX(요약_월별시즈널리티!$F$7:$F$18,MONTH(EDATE($E82,T$1-1)))/100))),"")</f>
        <v>5811030.9411746738</v>
      </c>
      <c r="U82" cm="1">
        <f t="array" ref="U82">IFERROR(IF($A82="","",IF(SUMIFS(RAW_매출A!$J$2:$J$7000,RAW_매출A!$B$2:$B$7000,$A82,RAW_매출A!$A$2:$A$7000,EDATE($E82,U$1-1))=0,"",SUMIFS(RAW_매출A!$J$2:$J$7000,RAW_매출A!$B$2:$B$7000,$A82,RAW_매출A!$A$2:$A$7000,EDATE($E82,U$1-1))/(INDEX(요약_월별시즈널리티!$F$7:$F$18,MONTH(EDATE($E82,U$1-1)))/100))),"")</f>
        <v>5270033.6078099338</v>
      </c>
      <c r="V82" cm="1">
        <f t="array" ref="V82">IFERROR(IF($A82="","",IF(SUMIFS(RAW_매출A!$J$2:$J$7000,RAW_매출A!$B$2:$B$7000,$A82,RAW_매출A!$A$2:$A$7000,EDATE($E82,V$1-1))=0,"",SUMIFS(RAW_매출A!$J$2:$J$7000,RAW_매출A!$B$2:$B$7000,$A82,RAW_매출A!$A$2:$A$7000,EDATE($E82,V$1-1))/(INDEX(요약_월별시즈널리티!$F$7:$F$18,MONTH(EDATE($E82,V$1-1)))/100))),"")</f>
        <v>5333125.9670505952</v>
      </c>
      <c r="W82" cm="1">
        <f t="array" ref="W82">IFERROR(IF($A82="","",IF(SUMIFS(RAW_매출A!$J$2:$J$7000,RAW_매출A!$B$2:$B$7000,$A82,RAW_매출A!$A$2:$A$7000,EDATE($E82,W$1-1))=0,"",SUMIFS(RAW_매출A!$J$2:$J$7000,RAW_매출A!$B$2:$B$7000,$A82,RAW_매출A!$A$2:$A$7000,EDATE($E82,W$1-1))/(INDEX(요약_월별시즈널리티!$F$7:$F$18,MONTH(EDATE($E82,W$1-1)))/100))),"")</f>
        <v>5772366.4655710226</v>
      </c>
      <c r="X82" cm="1">
        <f t="array" ref="X82">IFERROR(IF($A82="","",IF(SUMIFS(RAW_매출A!$J$2:$J$7000,RAW_매출A!$B$2:$B$7000,$A82,RAW_매출A!$A$2:$A$7000,EDATE($E82,X$1-1))=0,"",SUMIFS(RAW_매출A!$J$2:$J$7000,RAW_매출A!$B$2:$B$7000,$A82,RAW_매출A!$A$2:$A$7000,EDATE($E82,X$1-1))/(INDEX(요약_월별시즈널리티!$F$7:$F$18,MONTH(EDATE($E82,X$1-1)))/100))),"")</f>
        <v>5527033.2875077939</v>
      </c>
      <c r="Y82" cm="1">
        <f t="array" ref="Y82">IFERROR(IF($A82="","",IF(SUMIFS(RAW_매출A!$J$2:$J$7000,RAW_매출A!$B$2:$B$7000,$A82,RAW_매출A!$A$2:$A$7000,EDATE($E82,Y$1-1))=0,"",SUMIFS(RAW_매출A!$J$2:$J$7000,RAW_매출A!$B$2:$B$7000,$A82,RAW_매출A!$A$2:$A$7000,EDATE($E82,Y$1-1))/(INDEX(요약_월별시즈널리티!$F$7:$F$18,MONTH(EDATE($E82,Y$1-1)))/100))),"")</f>
        <v>5309640.2327273749</v>
      </c>
      <c r="Z82" cm="1">
        <f t="array" ref="Z82">IFERROR(IF($A82="","",IF(SUMIFS(RAW_매출A!$J$2:$J$7000,RAW_매출A!$B$2:$B$7000,$A82,RAW_매출A!$A$2:$A$7000,EDATE($E82,Z$1-1))=0,"",SUMIFS(RAW_매출A!$J$2:$J$7000,RAW_매출A!$B$2:$B$7000,$A82,RAW_매출A!$A$2:$A$7000,EDATE($E82,Z$1-1))/(INDEX(요약_월별시즈널리티!$F$7:$F$18,MONTH(EDATE($E82,Z$1-1)))/100))),"")</f>
        <v>5173574.6876974246</v>
      </c>
      <c r="AA82" cm="1">
        <f t="array" ref="AA82">IFERROR(IF($A82="","",IF(SUMIFS(RAW_매출A!$J$2:$J$7000,RAW_매출A!$B$2:$B$7000,$A82,RAW_매출A!$A$2:$A$7000,EDATE($E82,AA$1-1))=0,"",SUMIFS(RAW_매출A!$J$2:$J$7000,RAW_매출A!$B$2:$B$7000,$A82,RAW_매출A!$A$2:$A$7000,EDATE($E82,AA$1-1))/(INDEX(요약_월별시즈널리티!$F$7:$F$18,MONTH(EDATE($E82,AA$1-1)))/100))),"")</f>
        <v>5983610.9533348251</v>
      </c>
      <c r="AB82" cm="1">
        <f t="array" ref="AB82">IFERROR(IF($A82="","",IF(SUMIFS(RAW_매출A!$J$2:$J$7000,RAW_매출A!$B$2:$B$7000,$A82,RAW_매출A!$A$2:$A$7000,EDATE($E82,AB$1-1))=0,"",SUMIFS(RAW_매출A!$J$2:$J$7000,RAW_매출A!$B$2:$B$7000,$A82,RAW_매출A!$A$2:$A$7000,EDATE($E82,AB$1-1))/(INDEX(요약_월별시즈널리티!$F$7:$F$18,MONTH(EDATE($E82,AB$1-1)))/100))),"")</f>
        <v>5456010.5765712475</v>
      </c>
      <c r="AC82" cm="1">
        <f t="array" ref="AC82">IFERROR(IF($A82="","",IF(SUMIFS(RAW_매출A!$J$2:$J$7000,RAW_매출A!$B$2:$B$7000,$A82,RAW_매출A!$A$2:$A$7000,EDATE($E82,AC$1-1))=0,"",SUMIFS(RAW_매출A!$J$2:$J$7000,RAW_매출A!$B$2:$B$7000,$A82,RAW_매출A!$A$2:$A$7000,EDATE($E82,AC$1-1))/(INDEX(요약_월별시즈널리티!$F$7:$F$18,MONTH(EDATE($E82,AC$1-1)))/100))),"")</f>
        <v>5663125.8175483765</v>
      </c>
      <c r="AD82" cm="1">
        <f t="array" ref="AD82">IFERROR(IF($A82="","",IF(SUMIFS(RAW_매출A!$J$2:$J$7000,RAW_매출A!$B$2:$B$7000,$A82,RAW_매출A!$A$2:$A$7000,EDATE($E82,AD$1-1))=0,"",SUMIFS(RAW_매출A!$J$2:$J$7000,RAW_매출A!$B$2:$B$7000,$A82,RAW_매출A!$A$2:$A$7000,EDATE($E82,AD$1-1))/(INDEX(요약_월별시즈널리티!$F$7:$F$18,MONTH(EDATE($E82,AD$1-1)))/100))),"")</f>
        <v>5766792.6497967811</v>
      </c>
      <c r="AE82" cm="1">
        <f t="array" ref="AE82">IFERROR(IF($A82="","",IF(SUMIFS(RAW_매출A!$J$2:$J$7000,RAW_매출A!$B$2:$B$7000,$A82,RAW_매출A!$A$2:$A$7000,EDATE($E82,AE$1-1))=0,"",SUMIFS(RAW_매출A!$J$2:$J$7000,RAW_매출A!$B$2:$B$7000,$A82,RAW_매출A!$A$2:$A$7000,EDATE($E82,AE$1-1))/(INDEX(요약_월별시즈널리티!$F$7:$F$18,MONTH(EDATE($E82,AE$1-1)))/100))),"")</f>
        <v>6023472.4951867089</v>
      </c>
      <c r="AF82" cm="1">
        <f t="array" ref="AF82">IFERROR(IF($A82="","",IF(SUMIFS(RAW_매출A!$J$2:$J$7000,RAW_매출A!$B$2:$B$7000,$A82,RAW_매출A!$A$2:$A$7000,EDATE($E82,AF$1-1))=0,"",SUMIFS(RAW_매출A!$J$2:$J$7000,RAW_매출A!$B$2:$B$7000,$A82,RAW_매출A!$A$2:$A$7000,EDATE($E82,AF$1-1))/(INDEX(요약_월별시즈널리티!$F$7:$F$18,MONTH(EDATE($E82,AF$1-1)))/100))),"")</f>
        <v>5823435.5126104169</v>
      </c>
      <c r="AG82" cm="1">
        <f t="array" ref="AG82">IFERROR(IF($A82="","",IF(SUMIFS(RAW_매출A!$J$2:$J$7000,RAW_매출A!$B$2:$B$7000,$A82,RAW_매출A!$A$2:$A$7000,EDATE($E82,AG$1-1))=0,"",SUMIFS(RAW_매출A!$J$2:$J$7000,RAW_매출A!$B$2:$B$7000,$A82,RAW_매출A!$A$2:$A$7000,EDATE($E82,AG$1-1))/(INDEX(요약_월별시즈널리티!$F$7:$F$18,MONTH(EDATE($E82,AG$1-1)))/100))),"")</f>
        <v>5084704.5065672975</v>
      </c>
      <c r="AH82" cm="1">
        <f t="array" ref="AH82">IFERROR(IF($A82="","",IF(SUMIFS(RAW_매출A!$J$2:$J$7000,RAW_매출A!$B$2:$B$7000,$A82,RAW_매출A!$A$2:$A$7000,EDATE($E82,AH$1-1))=0,"",SUMIFS(RAW_매출A!$J$2:$J$7000,RAW_매출A!$B$2:$B$7000,$A82,RAW_매출A!$A$2:$A$7000,EDATE($E82,AH$1-1))/(INDEX(요약_월별시즈널리티!$F$7:$F$18,MONTH(EDATE($E82,AH$1-1)))/100))),"")</f>
        <v>5734859.6391303409</v>
      </c>
      <c r="AI82" cm="1">
        <f t="array" ref="AI82">IFERROR(IF($A82="","",IF(SUMIFS(RAW_매출A!$J$2:$J$7000,RAW_매출A!$B$2:$B$7000,$A82,RAW_매출A!$A$2:$A$7000,EDATE($E82,AI$1-1))=0,"",SUMIFS(RAW_매출A!$J$2:$J$7000,RAW_매출A!$B$2:$B$7000,$A82,RAW_매출A!$A$2:$A$7000,EDATE($E82,AI$1-1))/(INDEX(요약_월별시즈널리티!$F$7:$F$18,MONTH(EDATE($E82,AI$1-1)))/100))),"")</f>
        <v>5282322.0661710007</v>
      </c>
      <c r="AJ82" cm="1">
        <f t="array" ref="AJ82">IFERROR(IF($A82="","",IF(SUMIFS(RAW_매출A!$J$2:$J$7000,RAW_매출A!$B$2:$B$7000,$A82,RAW_매출A!$A$2:$A$7000,EDATE($E82,AJ$1-1))=0,"",SUMIFS(RAW_매출A!$J$2:$J$7000,RAW_매출A!$B$2:$B$7000,$A82,RAW_매출A!$A$2:$A$7000,EDATE($E82,AJ$1-1))/(INDEX(요약_월별시즈널리티!$F$7:$F$18,MONTH(EDATE($E82,AJ$1-1)))/100))),"")</f>
        <v>5545849.0512879603</v>
      </c>
      <c r="AK82" cm="1">
        <f t="array" ref="AK82">IFERROR(IF($A82="","",IF(SUMIFS(RAW_매출A!$J$2:$J$7000,RAW_매출A!$B$2:$B$7000,$A82,RAW_매출A!$A$2:$A$7000,EDATE($E82,AK$1-1))=0,"",SUMIFS(RAW_매출A!$J$2:$J$7000,RAW_매출A!$B$2:$B$7000,$A82,RAW_매출A!$A$2:$A$7000,EDATE($E82,AK$1-1))/(INDEX(요약_월별시즈널리티!$F$7:$F$18,MONTH(EDATE($E82,AK$1-1)))/100))),"")</f>
        <v>4676719.206794722</v>
      </c>
      <c r="AL82" cm="1">
        <f t="array" ref="AL82">IFERROR(IF($A82="","",IF(SUMIFS(RAW_매출A!$J$2:$J$7000,RAW_매출A!$B$2:$B$7000,$A82,RAW_매출A!$A$2:$A$7000,EDATE($E82,AL$1-1))=0,"",SUMIFS(RAW_매출A!$J$2:$J$7000,RAW_매출A!$B$2:$B$7000,$A82,RAW_매출A!$A$2:$A$7000,EDATE($E82,AL$1-1))/(INDEX(요약_월별시즈널리티!$F$7:$F$18,MONTH(EDATE($E82,AL$1-1)))/100))),"")</f>
        <v>3819877.7258569365</v>
      </c>
      <c r="AM82" cm="1">
        <f t="array" ref="AM82">IFERROR(IF($A82="","",IF(SUMIFS(RAW_매출A!$J$2:$J$7000,RAW_매출A!$B$2:$B$7000,$A82,RAW_매출A!$A$2:$A$7000,EDATE($E82,AM$1-1))=0,"",SUMIFS(RAW_매출A!$J$2:$J$7000,RAW_매출A!$B$2:$B$7000,$A82,RAW_매출A!$A$2:$A$7000,EDATE($E82,AM$1-1))/(INDEX(요약_월별시즈널리티!$F$7:$F$18,MONTH(EDATE($E82,AM$1-1)))/100))),"")</f>
        <v>3819441.8372105579</v>
      </c>
      <c r="AN82" cm="1">
        <f t="array" ref="AN82">IFERROR(IF($A82="","",IF(SUMIFS(RAW_매출A!$J$2:$J$7000,RAW_매출A!$B$2:$B$7000,$A82,RAW_매출A!$A$2:$A$7000,EDATE($E82,AN$1-1))=0,"",SUMIFS(RAW_매출A!$J$2:$J$7000,RAW_매출A!$B$2:$B$7000,$A82,RAW_매출A!$A$2:$A$7000,EDATE($E82,AN$1-1))/(INDEX(요약_월별시즈널리티!$F$7:$F$18,MONTH(EDATE($E82,AN$1-1)))/100))),"")</f>
        <v>4182990.8758567167</v>
      </c>
      <c r="AO82" cm="1">
        <f t="array" ref="AO82">IFERROR(IF($A82="","",IF(SUMIFS(RAW_매출A!$J$2:$J$7000,RAW_매출A!$B$2:$B$7000,$A82,RAW_매출A!$A$2:$A$7000,EDATE($E82,AO$1-1))=0,"",SUMIFS(RAW_매출A!$J$2:$J$7000,RAW_매출A!$B$2:$B$7000,$A82,RAW_매출A!$A$2:$A$7000,EDATE($E82,AO$1-1))/(INDEX(요약_월별시즈널리티!$F$7:$F$18,MONTH(EDATE($E82,AO$1-1)))/100))),"")</f>
        <v>3761078.3171560802</v>
      </c>
      <c r="AP82" cm="1">
        <f t="array" ref="AP82">IFERROR(IF($A82="","",IF(SUMIFS(RAW_매출A!$J$2:$J$7000,RAW_매출A!$B$2:$B$7000,$A82,RAW_매출A!$A$2:$A$7000,EDATE($E82,AP$1-1))=0,"",SUMIFS(RAW_매출A!$J$2:$J$7000,RAW_매출A!$B$2:$B$7000,$A82,RAW_매출A!$A$2:$A$7000,EDATE($E82,AP$1-1))/(INDEX(요약_월별시즈널리티!$F$7:$F$18,MONTH(EDATE($E82,AP$1-1)))/100))),"")</f>
        <v>3157515.737595269</v>
      </c>
      <c r="AQ82" cm="1">
        <f t="array" ref="AQ82">IFERROR(IF($A82="","",IF(SUMIFS(RAW_매출A!$J$2:$J$7000,RAW_매출A!$B$2:$B$7000,$A82,RAW_매출A!$A$2:$A$7000,EDATE($E82,AQ$1-1))=0,"",SUMIFS(RAW_매출A!$J$2:$J$7000,RAW_매출A!$B$2:$B$7000,$A82,RAW_매출A!$A$2:$A$7000,EDATE($E82,AQ$1-1))/(INDEX(요약_월별시즈널리티!$F$7:$F$18,MONTH(EDATE($E82,AQ$1-1)))/100))),"")</f>
        <v>3888647.7375275944</v>
      </c>
      <c r="AR82" cm="1">
        <f t="array" ref="AR82">IFERROR(IF($A82="","",IF(SUMIFS(RAW_매출A!$J$2:$J$7000,RAW_매출A!$B$2:$B$7000,$A82,RAW_매출A!$A$2:$A$7000,EDATE($E82,AR$1-1))=0,"",SUMIFS(RAW_매출A!$J$2:$J$7000,RAW_매출A!$B$2:$B$7000,$A82,RAW_매출A!$A$2:$A$7000,EDATE($E82,AR$1-1))/(INDEX(요약_월별시즈널리티!$F$7:$F$18,MONTH(EDATE($E82,AR$1-1)))/100))),"")</f>
        <v>3226939.8069076166</v>
      </c>
      <c r="AS82" t="str" cm="1">
        <f t="array" ref="AS82">IFERROR(IF($A82="","",IF(SUMIFS(RAW_매출A!$J$2:$J$7000,RAW_매출A!$B$2:$B$7000,$A82,RAW_매출A!$A$2:$A$7000,EDATE($E82,AS$1-1))=0,"",SUMIFS(RAW_매출A!$J$2:$J$7000,RAW_매출A!$B$2:$B$7000,$A82,RAW_매출A!$A$2:$A$7000,EDATE($E82,AS$1-1))/(INDEX(요약_월별시즈널리티!$F$7:$F$18,MONTH(EDATE($E82,AS$1-1)))/100))),"")</f>
        <v/>
      </c>
      <c r="AT82" t="str" cm="1">
        <f t="array" ref="AT82">IFERROR(IF($A82="","",IF(SUMIFS(RAW_매출A!$J$2:$J$7000,RAW_매출A!$B$2:$B$7000,$A82,RAW_매출A!$A$2:$A$7000,EDATE($E82,AT$1-1))=0,"",SUMIFS(RAW_매출A!$J$2:$J$7000,RAW_매출A!$B$2:$B$7000,$A82,RAW_매출A!$A$2:$A$7000,EDATE($E82,AT$1-1))/(INDEX(요약_월별시즈널리티!$F$7:$F$18,MONTH(EDATE($E82,AT$1-1)))/100))),"")</f>
        <v/>
      </c>
      <c r="AU82" t="str" cm="1">
        <f t="array" ref="AU82">IFERROR(IF($A82="","",IF(SUMIFS(RAW_매출A!$J$2:$J$7000,RAW_매출A!$B$2:$B$7000,$A82,RAW_매출A!$A$2:$A$7000,EDATE($E82,AU$1-1))=0,"",SUMIFS(RAW_매출A!$J$2:$J$7000,RAW_매출A!$B$2:$B$7000,$A82,RAW_매출A!$A$2:$A$7000,EDATE($E82,AU$1-1))/(INDEX(요약_월별시즈널리티!$F$7:$F$18,MONTH(EDATE($E82,AU$1-1)))/100))),"")</f>
        <v/>
      </c>
      <c r="AV82" t="str" cm="1">
        <f t="array" ref="AV82">IFERROR(IF($A82="","",IF(SUMIFS(RAW_매출A!$J$2:$J$7000,RAW_매출A!$B$2:$B$7000,$A82,RAW_매출A!$A$2:$A$7000,EDATE($E82,AV$1-1))=0,"",SUMIFS(RAW_매출A!$J$2:$J$7000,RAW_매출A!$B$2:$B$7000,$A82,RAW_매출A!$A$2:$A$7000,EDATE($E82,AV$1-1))/(INDEX(요약_월별시즈널리티!$F$7:$F$18,MONTH(EDATE($E82,AV$1-1)))/100))),"")</f>
        <v/>
      </c>
      <c r="AW82" t="str" cm="1">
        <f t="array" ref="AW82">IFERROR(IF($A82="","",IF(SUMIFS(RAW_매출A!$J$2:$J$7000,RAW_매출A!$B$2:$B$7000,$A82,RAW_매출A!$A$2:$A$7000,EDATE($E82,AW$1-1))=0,"",SUMIFS(RAW_매출A!$J$2:$J$7000,RAW_매출A!$B$2:$B$7000,$A82,RAW_매출A!$A$2:$A$7000,EDATE($E82,AW$1-1))/(INDEX(요약_월별시즈널리티!$F$7:$F$18,MONTH(EDATE($E82,AW$1-1)))/100))),"")</f>
        <v/>
      </c>
      <c r="AX82" t="str" cm="1">
        <f t="array" ref="AX82">IFERROR(IF($A82="","",IF(SUMIFS(RAW_매출A!$J$2:$J$7000,RAW_매출A!$B$2:$B$7000,$A82,RAW_매출A!$A$2:$A$7000,EDATE($E82,AX$1-1))=0,"",SUMIFS(RAW_매출A!$J$2:$J$7000,RAW_매출A!$B$2:$B$7000,$A82,RAW_매출A!$A$2:$A$7000,EDATE($E82,AX$1-1))/(INDEX(요약_월별시즈널리티!$F$7:$F$18,MONTH(EDATE($E82,AX$1-1)))/100))),"")</f>
        <v/>
      </c>
      <c r="AY82" t="str" cm="1">
        <f t="array" ref="AY82">IFERROR(IF($A82="","",IF(SUMIFS(RAW_매출A!$J$2:$J$7000,RAW_매출A!$B$2:$B$7000,$A82,RAW_매출A!$A$2:$A$7000,EDATE($E82,AY$1-1))=0,"",SUMIFS(RAW_매출A!$J$2:$J$7000,RAW_매출A!$B$2:$B$7000,$A82,RAW_매출A!$A$2:$A$7000,EDATE($E82,AY$1-1))/(INDEX(요약_월별시즈널리티!$F$7:$F$18,MONTH(EDATE($E82,AY$1-1)))/100))),"")</f>
        <v/>
      </c>
      <c r="AZ82" t="str" cm="1">
        <f t="array" ref="AZ82">IFERROR(IF($A82="","",IF(SUMIFS(RAW_매출A!$J$2:$J$7000,RAW_매출A!$B$2:$B$7000,$A82,RAW_매출A!$A$2:$A$7000,EDATE($E82,AZ$1-1))=0,"",SUMIFS(RAW_매출A!$J$2:$J$7000,RAW_매출A!$B$2:$B$7000,$A82,RAW_매출A!$A$2:$A$7000,EDATE($E82,AZ$1-1))/(INDEX(요약_월별시즈널리티!$F$7:$F$18,MONTH(EDATE($E82,AZ$1-1)))/100))),"")</f>
        <v/>
      </c>
      <c r="BA82" t="str" cm="1">
        <f t="array" ref="BA82">IFERROR(IF($A82="","",IF(SUMIFS(RAW_매출A!$J$2:$J$7000,RAW_매출A!$B$2:$B$7000,$A82,RAW_매출A!$A$2:$A$7000,EDATE($E82,BA$1-1))=0,"",SUMIFS(RAW_매출A!$J$2:$J$7000,RAW_매출A!$B$2:$B$7000,$A82,RAW_매출A!$A$2:$A$7000,EDATE($E82,BA$1-1))/(INDEX(요약_월별시즈널리티!$F$7:$F$18,MONTH(EDATE($E82,BA$1-1)))/100))),"")</f>
        <v/>
      </c>
      <c r="BB82" t="str" cm="1">
        <f t="array" ref="BB82">IFERROR(IF($A82="","",IF(SUMIFS(RAW_매출A!$J$2:$J$7000,RAW_매출A!$B$2:$B$7000,$A82,RAW_매출A!$A$2:$A$7000,EDATE($E82,BB$1-1))=0,"",SUMIFS(RAW_매출A!$J$2:$J$7000,RAW_매출A!$B$2:$B$7000,$A82,RAW_매출A!$A$2:$A$7000,EDATE($E82,BB$1-1))/(INDEX(요약_월별시즈널리티!$F$7:$F$18,MONTH(EDATE($E82,BB$1-1)))/100))),"")</f>
        <v/>
      </c>
      <c r="BC82" t="str" cm="1">
        <f t="array" ref="BC82">IFERROR(IF($A82="","",IF(SUMIFS(RAW_매출A!$J$2:$J$7000,RAW_매출A!$B$2:$B$7000,$A82,RAW_매출A!$A$2:$A$7000,EDATE($E82,BC$1-1))=0,"",SUMIFS(RAW_매출A!$J$2:$J$7000,RAW_매출A!$B$2:$B$7000,$A82,RAW_매출A!$A$2:$A$7000,EDATE($E82,BC$1-1))/(INDEX(요약_월별시즈널리티!$F$7:$F$18,MONTH(EDATE($E82,BC$1-1)))/100))),"")</f>
        <v/>
      </c>
      <c r="BD82" t="str" cm="1">
        <f t="array" ref="BD82">IFERROR(IF($A82="","",IF(SUMIFS(RAW_매출A!$J$2:$J$7000,RAW_매출A!$B$2:$B$7000,$A82,RAW_매출A!$A$2:$A$7000,EDATE($E82,BD$1-1))=0,"",SUMIFS(RAW_매출A!$J$2:$J$7000,RAW_매출A!$B$2:$B$7000,$A82,RAW_매출A!$A$2:$A$7000,EDATE($E82,BD$1-1))/(INDEX(요약_월별시즈널리티!$F$7:$F$18,MONTH(EDATE($E82,BD$1-1)))/100))),"")</f>
        <v/>
      </c>
      <c r="BE82" t="str" cm="1">
        <f t="array" ref="BE82">IFERROR(IF($A82="","",IF(SUMIFS(RAW_매출A!$J$2:$J$7000,RAW_매출A!$B$2:$B$7000,$A82,RAW_매출A!$A$2:$A$7000,EDATE($E82,BE$1-1))=0,"",SUMIFS(RAW_매출A!$J$2:$J$7000,RAW_매출A!$B$2:$B$7000,$A82,RAW_매출A!$A$2:$A$7000,EDATE($E82,BE$1-1))/(INDEX(요약_월별시즈널리티!$F$7:$F$18,MONTH(EDATE($E82,BE$1-1)))/100))),"")</f>
        <v/>
      </c>
      <c r="BF82" t="str" cm="1">
        <f t="array" ref="BF82">IFERROR(IF($A82="","",IF(SUMIFS(RAW_매출A!$J$2:$J$7000,RAW_매출A!$B$2:$B$7000,$A82,RAW_매출A!$A$2:$A$7000,EDATE($E82,BF$1-1))=0,"",SUMIFS(RAW_매출A!$J$2:$J$7000,RAW_매출A!$B$2:$B$7000,$A82,RAW_매출A!$A$2:$A$7000,EDATE($E82,BF$1-1))/(INDEX(요약_월별시즈널리티!$F$7:$F$18,MONTH(EDATE($E82,BF$1-1)))/100))),"")</f>
        <v/>
      </c>
      <c r="BG82" t="str" cm="1">
        <f t="array" ref="BG82">IFERROR(IF($A82="","",IF(SUMIFS(RAW_매출A!$J$2:$J$7000,RAW_매출A!$B$2:$B$7000,$A82,RAW_매출A!$A$2:$A$7000,EDATE($E82,BG$1-1))=0,"",SUMIFS(RAW_매출A!$J$2:$J$7000,RAW_매출A!$B$2:$B$7000,$A82,RAW_매출A!$A$2:$A$7000,EDATE($E82,BG$1-1))/(INDEX(요약_월별시즈널리티!$F$7:$F$18,MONTH(EDATE($E82,BG$1-1)))/100))),"")</f>
        <v/>
      </c>
      <c r="BH82" t="str" cm="1">
        <f t="array" ref="BH82">IFERROR(IF($A82="","",IF(SUMIFS(RAW_매출A!$J$2:$J$7000,RAW_매출A!$B$2:$B$7000,$A82,RAW_매출A!$A$2:$A$7000,EDATE($E82,BH$1-1))=0,"",SUMIFS(RAW_매출A!$J$2:$J$7000,RAW_매출A!$B$2:$B$7000,$A82,RAW_매출A!$A$2:$A$7000,EDATE($E82,BH$1-1))/(INDEX(요약_월별시즈널리티!$F$7:$F$18,MONTH(EDATE($E82,BH$1-1)))/100))),"")</f>
        <v/>
      </c>
      <c r="BI82" t="str" cm="1">
        <f t="array" ref="BI82">IFERROR(IF($A82="","",IF(SUMIFS(RAW_매출A!$J$2:$J$7000,RAW_매출A!$B$2:$B$7000,$A82,RAW_매출A!$A$2:$A$7000,EDATE($E82,BI$1-1))=0,"",SUMIFS(RAW_매출A!$J$2:$J$7000,RAW_매출A!$B$2:$B$7000,$A82,RAW_매출A!$A$2:$A$7000,EDATE($E82,BI$1-1))/(INDEX(요약_월별시즈널리티!$F$7:$F$18,MONTH(EDATE($E82,BI$1-1)))/100))),"")</f>
        <v/>
      </c>
      <c r="BJ82" t="str" cm="1">
        <f t="array" ref="BJ82">IFERROR(IF($A82="","",IF(SUMIFS(RAW_매출A!$J$2:$J$7000,RAW_매출A!$B$2:$B$7000,$A82,RAW_매출A!$A$2:$A$7000,EDATE($E82,BJ$1-1))=0,"",SUMIFS(RAW_매출A!$J$2:$J$7000,RAW_매출A!$B$2:$B$7000,$A82,RAW_매출A!$A$2:$A$7000,EDATE($E82,BJ$1-1))/(INDEX(요약_월별시즈널리티!$F$7:$F$18,MONTH(EDATE($E82,BJ$1-1)))/100))),"")</f>
        <v/>
      </c>
      <c r="BK82" t="str" cm="1">
        <f t="array" ref="BK82">IFERROR(IF($A82="","",IF(SUMIFS(RAW_매출A!$J$2:$J$7000,RAW_매출A!$B$2:$B$7000,$A82,RAW_매출A!$A$2:$A$7000,EDATE($E82,BK$1-1))=0,"",SUMIFS(RAW_매출A!$J$2:$J$7000,RAW_매출A!$B$2:$B$7000,$A82,RAW_매출A!$A$2:$A$7000,EDATE($E82,BK$1-1))/(INDEX(요약_월별시즈널리티!$F$7:$F$18,MONTH(EDATE($E82,BK$1-1)))/100))),"")</f>
        <v/>
      </c>
      <c r="BL82" t="str" cm="1">
        <f t="array" ref="BL82">IFERROR(IF($A82="","",IF(SUMIFS(RAW_매출A!$J$2:$J$7000,RAW_매출A!$B$2:$B$7000,$A82,RAW_매출A!$A$2:$A$7000,EDATE($E82,BL$1-1))=0,"",SUMIFS(RAW_매출A!$J$2:$J$7000,RAW_매출A!$B$2:$B$7000,$A82,RAW_매출A!$A$2:$A$7000,EDATE($E82,BL$1-1))/(INDEX(요약_월별시즈널리티!$F$7:$F$18,MONTH(EDATE($E82,BL$1-1)))/100))),"")</f>
        <v/>
      </c>
      <c r="BM82" t="str" cm="1">
        <f t="array" ref="BM82">IFERROR(IF($A82="","",IF(SUMIFS(RAW_매출A!$J$2:$J$7000,RAW_매출A!$B$2:$B$7000,$A82,RAW_매출A!$A$2:$A$7000,EDATE($E82,BM$1-1))=0,"",SUMIFS(RAW_매출A!$J$2:$J$7000,RAW_매출A!$B$2:$B$7000,$A82,RAW_매출A!$A$2:$A$7000,EDATE($E82,BM$1-1))/(INDEX(요약_월별시즈널리티!$F$7:$F$18,MONTH(EDATE($E82,BM$1-1)))/100))),"")</f>
        <v/>
      </c>
      <c r="BN82" t="str" cm="1">
        <f t="array" ref="BN82">IFERROR(IF($A82="","",IF(SUMIFS(RAW_매출A!$J$2:$J$7000,RAW_매출A!$B$2:$B$7000,$A82,RAW_매출A!$A$2:$A$7000,EDATE($E82,BN$1-1))=0,"",SUMIFS(RAW_매출A!$J$2:$J$7000,RAW_매출A!$B$2:$B$7000,$A82,RAW_매출A!$A$2:$A$7000,EDATE($E82,BN$1-1))/(INDEX(요약_월별시즈널리티!$F$7:$F$18,MONTH(EDATE($E82,BN$1-1)))/100))),"")</f>
        <v/>
      </c>
    </row>
    <row r="83" spans="1:66" x14ac:dyDescent="0.3">
      <c r="A83" t="str">
        <f>세팅!A84</f>
        <v>(1072) #역삼센터필드점</v>
      </c>
      <c r="B83" t="str">
        <f>세팅!B84</f>
        <v>150-1</v>
      </c>
      <c r="C83">
        <f t="shared" si="3"/>
        <v>1</v>
      </c>
      <c r="D83" t="str">
        <f t="shared" si="4"/>
        <v>1</v>
      </c>
      <c r="E83" s="1">
        <f>세팅!D84</f>
        <v>45047</v>
      </c>
      <c r="F83">
        <f t="shared" si="5"/>
        <v>3892108.5047575212</v>
      </c>
      <c r="G83" cm="1">
        <f t="array" ref="G83">IFERROR(IF($A83="","",IF(SUMIFS(RAW_매출A!$J$2:$J$7000,RAW_매출A!$B$2:$B$7000,$A83,RAW_매출A!$A$2:$A$7000,EDATE($E83,G$1-1))=0,"",SUMIFS(RAW_매출A!$J$2:$J$7000,RAW_매출A!$B$2:$B$7000,$A83,RAW_매출A!$A$2:$A$7000,EDATE($E83,G$1-1))/(INDEX(요약_월별시즈널리티!$F$7:$F$18,MONTH(EDATE($E83,G$1-1)))/100))),"")</f>
        <v>2400676.5897545489</v>
      </c>
      <c r="H83" cm="1">
        <f t="array" ref="H83">IFERROR(IF($A83="","",IF(SUMIFS(RAW_매출A!$J$2:$J$7000,RAW_매출A!$B$2:$B$7000,$A83,RAW_매출A!$A$2:$A$7000,EDATE($E83,H$1-1))=0,"",SUMIFS(RAW_매출A!$J$2:$J$7000,RAW_매출A!$B$2:$B$7000,$A83,RAW_매출A!$A$2:$A$7000,EDATE($E83,H$1-1))/(INDEX(요약_월별시즈널리티!$F$7:$F$18,MONTH(EDATE($E83,H$1-1)))/100))),"")</f>
        <v>3142219.0162704014</v>
      </c>
      <c r="I83" cm="1">
        <f t="array" ref="I83">IFERROR(IF($A83="","",IF(SUMIFS(RAW_매출A!$J$2:$J$7000,RAW_매출A!$B$2:$B$7000,$A83,RAW_매출A!$A$2:$A$7000,EDATE($E83,I$1-1))=0,"",SUMIFS(RAW_매출A!$J$2:$J$7000,RAW_매출A!$B$2:$B$7000,$A83,RAW_매출A!$A$2:$A$7000,EDATE($E83,I$1-1))/(INDEX(요약_월별시즈널리티!$F$7:$F$18,MONTH(EDATE($E83,I$1-1)))/100))),"")</f>
        <v>3947318.7955390364</v>
      </c>
      <c r="J83" s="28" cm="1">
        <f t="array" ref="J83">IFERROR(IF($A83="","",IF(SUMIFS(RAW_매출A!$J$2:$J$7000,RAW_매출A!$B$2:$B$7000,$A83,RAW_매출A!$A$2:$A$7000,EDATE($E83,J$1-1))=0,"",SUMIFS(RAW_매출A!$J$2:$J$7000,RAW_매출A!$B$2:$B$7000,$A83,RAW_매출A!$A$2:$A$7000,EDATE($E83,J$1-1))/(INDEX(요약_월별시즈널리티!$F$7:$F$18,MONTH(EDATE($E83,J$1-1)))/100))),"")</f>
        <v>3858583.5682741757</v>
      </c>
      <c r="K83" s="28" cm="1">
        <f t="array" ref="K83">IFERROR(IF($A83="","",IF(SUMIFS(RAW_매출A!$J$2:$J$7000,RAW_매출A!$B$2:$B$7000,$A83,RAW_매출A!$A$2:$A$7000,EDATE($E83,K$1-1))=0,"",SUMIFS(RAW_매출A!$J$2:$J$7000,RAW_매출A!$B$2:$B$7000,$A83,RAW_매출A!$A$2:$A$7000,EDATE($E83,K$1-1))/(INDEX(요약_월별시즈널리티!$F$7:$F$18,MONTH(EDATE($E83,K$1-1)))/100))),"")</f>
        <v>4033515.3510180074</v>
      </c>
      <c r="L83" s="28" cm="1">
        <f t="array" ref="L83">IFERROR(IF($A83="","",IF(SUMIFS(RAW_매출A!$J$2:$J$7000,RAW_매출A!$B$2:$B$7000,$A83,RAW_매출A!$A$2:$A$7000,EDATE($E83,L$1-1))=0,"",SUMIFS(RAW_매출A!$J$2:$J$7000,RAW_매출A!$B$2:$B$7000,$A83,RAW_매출A!$A$2:$A$7000,EDATE($E83,L$1-1))/(INDEX(요약_월별시즈널리티!$F$7:$F$18,MONTH(EDATE($E83,L$1-1)))/100))),"")</f>
        <v>3856582.755493429</v>
      </c>
      <c r="M83" s="28" cm="1">
        <f t="array" ref="M83">IFERROR(IF($A83="","",IF(SUMIFS(RAW_매출A!$J$2:$J$7000,RAW_매출A!$B$2:$B$7000,$A83,RAW_매출A!$A$2:$A$7000,EDATE($E83,M$1-1))=0,"",SUMIFS(RAW_매출A!$J$2:$J$7000,RAW_매출A!$B$2:$B$7000,$A83,RAW_매출A!$A$2:$A$7000,EDATE($E83,M$1-1))/(INDEX(요약_월별시즈널리티!$F$7:$F$18,MONTH(EDATE($E83,M$1-1)))/100))),"")</f>
        <v>3439067.8099277071</v>
      </c>
      <c r="N83" s="28" cm="1">
        <f t="array" ref="N83">IFERROR(IF($A83="","",IF(SUMIFS(RAW_매출A!$J$2:$J$7000,RAW_매출A!$B$2:$B$7000,$A83,RAW_매출A!$A$2:$A$7000,EDATE($E83,N$1-1))=0,"",SUMIFS(RAW_매출A!$J$2:$J$7000,RAW_매출A!$B$2:$B$7000,$A83,RAW_매출A!$A$2:$A$7000,EDATE($E83,N$1-1))/(INDEX(요약_월별시즈널리티!$F$7:$F$18,MONTH(EDATE($E83,N$1-1)))/100))),"")</f>
        <v>3911988.7330259224</v>
      </c>
      <c r="O83" s="28" cm="1">
        <f t="array" ref="O83">IFERROR(IF($A83="","",IF(SUMIFS(RAW_매출A!$J$2:$J$7000,RAW_매출A!$B$2:$B$7000,$A83,RAW_매출A!$A$2:$A$7000,EDATE($E83,O$1-1))=0,"",SUMIFS(RAW_매출A!$J$2:$J$7000,RAW_매출A!$B$2:$B$7000,$A83,RAW_매출A!$A$2:$A$7000,EDATE($E83,O$1-1))/(INDEX(요약_월별시즈널리티!$F$7:$F$18,MONTH(EDATE($E83,O$1-1)))/100))),"")</f>
        <v>4252912.8108058851</v>
      </c>
      <c r="P83" cm="1">
        <f t="array" ref="P83">IFERROR(IF($A83="","",IF(SUMIFS(RAW_매출A!$J$2:$J$7000,RAW_매출A!$B$2:$B$7000,$A83,RAW_매출A!$A$2:$A$7000,EDATE($E83,P$1-1))=0,"",SUMIFS(RAW_매출A!$J$2:$J$7000,RAW_매출A!$B$2:$B$7000,$A83,RAW_매출A!$A$2:$A$7000,EDATE($E83,P$1-1))/(INDEX(요약_월별시즈널리티!$F$7:$F$18,MONTH(EDATE($E83,P$1-1)))/100))),"")</f>
        <v>4885595.7192492168</v>
      </c>
      <c r="Q83" cm="1">
        <f t="array" ref="Q83">IFERROR(IF($A83="","",IF(SUMIFS(RAW_매출A!$J$2:$J$7000,RAW_매출A!$B$2:$B$7000,$A83,RAW_매출A!$A$2:$A$7000,EDATE($E83,Q$1-1))=0,"",SUMIFS(RAW_매출A!$J$2:$J$7000,RAW_매출A!$B$2:$B$7000,$A83,RAW_매출A!$A$2:$A$7000,EDATE($E83,Q$1-1))/(INDEX(요약_월별시즈널리티!$F$7:$F$18,MONTH(EDATE($E83,Q$1-1)))/100))),"")</f>
        <v>4681522.145007222</v>
      </c>
      <c r="R83" cm="1">
        <f t="array" ref="R83">IFERROR(IF($A83="","",IF(SUMIFS(RAW_매출A!$J$2:$J$7000,RAW_매출A!$B$2:$B$7000,$A83,RAW_매출A!$A$2:$A$7000,EDATE($E83,R$1-1))=0,"",SUMIFS(RAW_매출A!$J$2:$J$7000,RAW_매출A!$B$2:$B$7000,$A83,RAW_매출A!$A$2:$A$7000,EDATE($E83,R$1-1))/(INDEX(요약_월별시즈널리티!$F$7:$F$18,MONTH(EDATE($E83,R$1-1)))/100))),"")</f>
        <v>5268470.9668644499</v>
      </c>
      <c r="S83" cm="1">
        <f t="array" ref="S83">IFERROR(IF($A83="","",IF(SUMIFS(RAW_매출A!$J$2:$J$7000,RAW_매출A!$B$2:$B$7000,$A83,RAW_매출A!$A$2:$A$7000,EDATE($E83,S$1-1))=0,"",SUMIFS(RAW_매출A!$J$2:$J$7000,RAW_매출A!$B$2:$B$7000,$A83,RAW_매출A!$A$2:$A$7000,EDATE($E83,S$1-1))/(INDEX(요약_월별시즈널리티!$F$7:$F$18,MONTH(EDATE($E83,S$1-1)))/100))),"")</f>
        <v>4639309.9772672923</v>
      </c>
      <c r="T83" cm="1">
        <f t="array" ref="T83">IFERROR(IF($A83="","",IF(SUMIFS(RAW_매출A!$J$2:$J$7000,RAW_매출A!$B$2:$B$7000,$A83,RAW_매출A!$A$2:$A$7000,EDATE($E83,T$1-1))=0,"",SUMIFS(RAW_매출A!$J$2:$J$7000,RAW_매출A!$B$2:$B$7000,$A83,RAW_매출A!$A$2:$A$7000,EDATE($E83,T$1-1))/(INDEX(요약_월별시즈널리티!$F$7:$F$18,MONTH(EDATE($E83,T$1-1)))/100))),"")</f>
        <v>4931843.5631873952</v>
      </c>
      <c r="U83" cm="1">
        <f t="array" ref="U83">IFERROR(IF($A83="","",IF(SUMIFS(RAW_매출A!$J$2:$J$7000,RAW_매출A!$B$2:$B$7000,$A83,RAW_매출A!$A$2:$A$7000,EDATE($E83,U$1-1))=0,"",SUMIFS(RAW_매출A!$J$2:$J$7000,RAW_매출A!$B$2:$B$7000,$A83,RAW_매출A!$A$2:$A$7000,EDATE($E83,U$1-1))/(INDEX(요약_월별시즈널리티!$F$7:$F$18,MONTH(EDATE($E83,U$1-1)))/100))),"")</f>
        <v>5203248.2600373942</v>
      </c>
      <c r="V83" cm="1">
        <f t="array" ref="V83">IFERROR(IF($A83="","",IF(SUMIFS(RAW_매출A!$J$2:$J$7000,RAW_매출A!$B$2:$B$7000,$A83,RAW_매출A!$A$2:$A$7000,EDATE($E83,V$1-1))=0,"",SUMIFS(RAW_매출A!$J$2:$J$7000,RAW_매출A!$B$2:$B$7000,$A83,RAW_매출A!$A$2:$A$7000,EDATE($E83,V$1-1))/(INDEX(요약_월별시즈널리티!$F$7:$F$18,MONTH(EDATE($E83,V$1-1)))/100))),"")</f>
        <v>4679053.1790773636</v>
      </c>
      <c r="W83" cm="1">
        <f t="array" ref="W83">IFERROR(IF($A83="","",IF(SUMIFS(RAW_매출A!$J$2:$J$7000,RAW_매출A!$B$2:$B$7000,$A83,RAW_매출A!$A$2:$A$7000,EDATE($E83,W$1-1))=0,"",SUMIFS(RAW_매출A!$J$2:$J$7000,RAW_매출A!$B$2:$B$7000,$A83,RAW_매출A!$A$2:$A$7000,EDATE($E83,W$1-1))/(INDEX(요약_월별시즈널리티!$F$7:$F$18,MONTH(EDATE($E83,W$1-1)))/100))),"")</f>
        <v>4963386.2095310157</v>
      </c>
      <c r="X83" cm="1">
        <f t="array" ref="X83">IFERROR(IF($A83="","",IF(SUMIFS(RAW_매출A!$J$2:$J$7000,RAW_매출A!$B$2:$B$7000,$A83,RAW_매출A!$A$2:$A$7000,EDATE($E83,X$1-1))=0,"",SUMIFS(RAW_매출A!$J$2:$J$7000,RAW_매출A!$B$2:$B$7000,$A83,RAW_매출A!$A$2:$A$7000,EDATE($E83,X$1-1))/(INDEX(요약_월별시즈널리티!$F$7:$F$18,MONTH(EDATE($E83,X$1-1)))/100))),"")</f>
        <v>5020175.540436551</v>
      </c>
      <c r="Y83" cm="1">
        <f t="array" ref="Y83">IFERROR(IF($A83="","",IF(SUMIFS(RAW_매출A!$J$2:$J$7000,RAW_매출A!$B$2:$B$7000,$A83,RAW_매출A!$A$2:$A$7000,EDATE($E83,Y$1-1))=0,"",SUMIFS(RAW_매출A!$J$2:$J$7000,RAW_매출A!$B$2:$B$7000,$A83,RAW_매출A!$A$2:$A$7000,EDATE($E83,Y$1-1))/(INDEX(요약_월별시즈널리티!$F$7:$F$18,MONTH(EDATE($E83,Y$1-1)))/100))),"")</f>
        <v>5104467.9733002959</v>
      </c>
      <c r="Z83" cm="1">
        <f t="array" ref="Z83">IFERROR(IF($A83="","",IF(SUMIFS(RAW_매출A!$J$2:$J$7000,RAW_매출A!$B$2:$B$7000,$A83,RAW_매출A!$A$2:$A$7000,EDATE($E83,Z$1-1))=0,"",SUMIFS(RAW_매출A!$J$2:$J$7000,RAW_매출A!$B$2:$B$7000,$A83,RAW_매출A!$A$2:$A$7000,EDATE($E83,Z$1-1))/(INDEX(요약_월별시즈널리티!$F$7:$F$18,MONTH(EDATE($E83,Z$1-1)))/100))),"")</f>
        <v>4581569.3670892734</v>
      </c>
      <c r="AA83" cm="1">
        <f t="array" ref="AA83">IFERROR(IF($A83="","",IF(SUMIFS(RAW_매출A!$J$2:$J$7000,RAW_매출A!$B$2:$B$7000,$A83,RAW_매출A!$A$2:$A$7000,EDATE($E83,AA$1-1))=0,"",SUMIFS(RAW_매출A!$J$2:$J$7000,RAW_매출A!$B$2:$B$7000,$A83,RAW_매출A!$A$2:$A$7000,EDATE($E83,AA$1-1))/(INDEX(요약_월별시즈널리티!$F$7:$F$18,MONTH(EDATE($E83,AA$1-1)))/100))),"")</f>
        <v>5273792.4845732739</v>
      </c>
      <c r="AB83" cm="1">
        <f t="array" ref="AB83">IFERROR(IF($A83="","",IF(SUMIFS(RAW_매출A!$J$2:$J$7000,RAW_매출A!$B$2:$B$7000,$A83,RAW_매출A!$A$2:$A$7000,EDATE($E83,AB$1-1))=0,"",SUMIFS(RAW_매출A!$J$2:$J$7000,RAW_매출A!$B$2:$B$7000,$A83,RAW_매출A!$A$2:$A$7000,EDATE($E83,AB$1-1))/(INDEX(요약_월별시즈널리티!$F$7:$F$18,MONTH(EDATE($E83,AB$1-1)))/100))),"")</f>
        <v>4893105.7049952773</v>
      </c>
      <c r="AC83" cm="1">
        <f t="array" ref="AC83">IFERROR(IF($A83="","",IF(SUMIFS(RAW_매출A!$J$2:$J$7000,RAW_매출A!$B$2:$B$7000,$A83,RAW_매출A!$A$2:$A$7000,EDATE($E83,AC$1-1))=0,"",SUMIFS(RAW_매출A!$J$2:$J$7000,RAW_매출A!$B$2:$B$7000,$A83,RAW_매출A!$A$2:$A$7000,EDATE($E83,AC$1-1))/(INDEX(요약_월별시즈널리티!$F$7:$F$18,MONTH(EDATE($E83,AC$1-1)))/100))),"")</f>
        <v>4878246.2895628782</v>
      </c>
      <c r="AD83" cm="1">
        <f t="array" ref="AD83">IFERROR(IF($A83="","",IF(SUMIFS(RAW_매출A!$J$2:$J$7000,RAW_매출A!$B$2:$B$7000,$A83,RAW_매출A!$A$2:$A$7000,EDATE($E83,AD$1-1))=0,"",SUMIFS(RAW_매출A!$J$2:$J$7000,RAW_매출A!$B$2:$B$7000,$A83,RAW_매출A!$A$2:$A$7000,EDATE($E83,AD$1-1))/(INDEX(요약_월별시즈널리티!$F$7:$F$18,MONTH(EDATE($E83,AD$1-1)))/100))),"")</f>
        <v>5881673.580111783</v>
      </c>
      <c r="AE83" cm="1">
        <f t="array" ref="AE83">IFERROR(IF($A83="","",IF(SUMIFS(RAW_매출A!$J$2:$J$7000,RAW_매출A!$B$2:$B$7000,$A83,RAW_매출A!$A$2:$A$7000,EDATE($E83,AE$1-1))=0,"",SUMIFS(RAW_매출A!$J$2:$J$7000,RAW_매출A!$B$2:$B$7000,$A83,RAW_매출A!$A$2:$A$7000,EDATE($E83,AE$1-1))/(INDEX(요약_월별시즈널리티!$F$7:$F$18,MONTH(EDATE($E83,AE$1-1)))/100))),"")</f>
        <v>6047645.1574866902</v>
      </c>
      <c r="AF83" cm="1">
        <f t="array" ref="AF83">IFERROR(IF($A83="","",IF(SUMIFS(RAW_매출A!$J$2:$J$7000,RAW_매출A!$B$2:$B$7000,$A83,RAW_매출A!$A$2:$A$7000,EDATE($E83,AF$1-1))=0,"",SUMIFS(RAW_매출A!$J$2:$J$7000,RAW_매출A!$B$2:$B$7000,$A83,RAW_매출A!$A$2:$A$7000,EDATE($E83,AF$1-1))/(INDEX(요약_월별시즈널리티!$F$7:$F$18,MONTH(EDATE($E83,AF$1-1)))/100))),"")</f>
        <v>6991819.6638741326</v>
      </c>
      <c r="AG83" cm="1">
        <f t="array" ref="AG83">IFERROR(IF($A83="","",IF(SUMIFS(RAW_매출A!$J$2:$J$7000,RAW_매출A!$B$2:$B$7000,$A83,RAW_매출A!$A$2:$A$7000,EDATE($E83,AG$1-1))=0,"",SUMIFS(RAW_매출A!$J$2:$J$7000,RAW_매출A!$B$2:$B$7000,$A83,RAW_매출A!$A$2:$A$7000,EDATE($E83,AG$1-1))/(INDEX(요약_월별시즈널리티!$F$7:$F$18,MONTH(EDATE($E83,AG$1-1)))/100))),"")</f>
        <v>7453267.7387269242</v>
      </c>
      <c r="AH83" cm="1">
        <f t="array" ref="AH83">IFERROR(IF($A83="","",IF(SUMIFS(RAW_매출A!$J$2:$J$7000,RAW_매출A!$B$2:$B$7000,$A83,RAW_매출A!$A$2:$A$7000,EDATE($E83,AH$1-1))=0,"",SUMIFS(RAW_매출A!$J$2:$J$7000,RAW_매출A!$B$2:$B$7000,$A83,RAW_매출A!$A$2:$A$7000,EDATE($E83,AH$1-1))/(INDEX(요약_월별시즈널리티!$F$7:$F$18,MONTH(EDATE($E83,AH$1-1)))/100))),"")</f>
        <v>7956443.4158792729</v>
      </c>
      <c r="AI83" cm="1">
        <f t="array" ref="AI83">IFERROR(IF($A83="","",IF(SUMIFS(RAW_매출A!$J$2:$J$7000,RAW_매출A!$B$2:$B$7000,$A83,RAW_매출A!$A$2:$A$7000,EDATE($E83,AI$1-1))=0,"",SUMIFS(RAW_매출A!$J$2:$J$7000,RAW_매출A!$B$2:$B$7000,$A83,RAW_매출A!$A$2:$A$7000,EDATE($E83,AI$1-1))/(INDEX(요약_월별시즈널리티!$F$7:$F$18,MONTH(EDATE($E83,AI$1-1)))/100))),"")</f>
        <v>7658146.0048580375</v>
      </c>
      <c r="AJ83" cm="1">
        <f t="array" ref="AJ83">IFERROR(IF($A83="","",IF(SUMIFS(RAW_매출A!$J$2:$J$7000,RAW_매출A!$B$2:$B$7000,$A83,RAW_매출A!$A$2:$A$7000,EDATE($E83,AJ$1-1))=0,"",SUMIFS(RAW_매출A!$J$2:$J$7000,RAW_매출A!$B$2:$B$7000,$A83,RAW_매출A!$A$2:$A$7000,EDATE($E83,AJ$1-1))/(INDEX(요약_월별시즈널리티!$F$7:$F$18,MONTH(EDATE($E83,AJ$1-1)))/100))),"")</f>
        <v>7886218.6322091343</v>
      </c>
      <c r="AK83" cm="1">
        <f t="array" ref="AK83">IFERROR(IF($A83="","",IF(SUMIFS(RAW_매출A!$J$2:$J$7000,RAW_매출A!$B$2:$B$7000,$A83,RAW_매출A!$A$2:$A$7000,EDATE($E83,AK$1-1))=0,"",SUMIFS(RAW_매출A!$J$2:$J$7000,RAW_매출A!$B$2:$B$7000,$A83,RAW_매출A!$A$2:$A$7000,EDATE($E83,AK$1-1))/(INDEX(요약_월별시즈널리티!$F$7:$F$18,MONTH(EDATE($E83,AK$1-1)))/100))),"")</f>
        <v>7501893.4822894745</v>
      </c>
      <c r="AL83" cm="1">
        <f t="array" ref="AL83">IFERROR(IF($A83="","",IF(SUMIFS(RAW_매출A!$J$2:$J$7000,RAW_매출A!$B$2:$B$7000,$A83,RAW_매출A!$A$2:$A$7000,EDATE($E83,AL$1-1))=0,"",SUMIFS(RAW_매출A!$J$2:$J$7000,RAW_매출A!$B$2:$B$7000,$A83,RAW_매출A!$A$2:$A$7000,EDATE($E83,AL$1-1))/(INDEX(요약_월별시즈널리티!$F$7:$F$18,MONTH(EDATE($E83,AL$1-1)))/100))),"")</f>
        <v>7250698.2222320931</v>
      </c>
      <c r="AM83" cm="1">
        <f t="array" ref="AM83">IFERROR(IF($A83="","",IF(SUMIFS(RAW_매출A!$J$2:$J$7000,RAW_매출A!$B$2:$B$7000,$A83,RAW_매출A!$A$2:$A$7000,EDATE($E83,AM$1-1))=0,"",SUMIFS(RAW_매출A!$J$2:$J$7000,RAW_매출A!$B$2:$B$7000,$A83,RAW_매출A!$A$2:$A$7000,EDATE($E83,AM$1-1))/(INDEX(요약_월별시즈널리티!$F$7:$F$18,MONTH(EDATE($E83,AM$1-1)))/100))),"")</f>
        <v>7553527.4954800457</v>
      </c>
      <c r="AN83" cm="1">
        <f t="array" ref="AN83">IFERROR(IF($A83="","",IF(SUMIFS(RAW_매출A!$J$2:$J$7000,RAW_매출A!$B$2:$B$7000,$A83,RAW_매출A!$A$2:$A$7000,EDATE($E83,AN$1-1))=0,"",SUMIFS(RAW_매출A!$J$2:$J$7000,RAW_매출A!$B$2:$B$7000,$A83,RAW_매출A!$A$2:$A$7000,EDATE($E83,AN$1-1))/(INDEX(요약_월별시즈널리티!$F$7:$F$18,MONTH(EDATE($E83,AN$1-1)))/100))),"")</f>
        <v>6930221.9649345856</v>
      </c>
      <c r="AO83" cm="1">
        <f t="array" ref="AO83">IFERROR(IF($A83="","",IF(SUMIFS(RAW_매출A!$J$2:$J$7000,RAW_매출A!$B$2:$B$7000,$A83,RAW_매출A!$A$2:$A$7000,EDATE($E83,AO$1-1))=0,"",SUMIFS(RAW_매출A!$J$2:$J$7000,RAW_매출A!$B$2:$B$7000,$A83,RAW_매출A!$A$2:$A$7000,EDATE($E83,AO$1-1))/(INDEX(요약_월별시즈널리티!$F$7:$F$18,MONTH(EDATE($E83,AO$1-1)))/100))),"")</f>
        <v>7317086.4298467617</v>
      </c>
      <c r="AP83" cm="1">
        <f t="array" ref="AP83">IFERROR(IF($A83="","",IF(SUMIFS(RAW_매출A!$J$2:$J$7000,RAW_매출A!$B$2:$B$7000,$A83,RAW_매출A!$A$2:$A$7000,EDATE($E83,AP$1-1))=0,"",SUMIFS(RAW_매출A!$J$2:$J$7000,RAW_매출A!$B$2:$B$7000,$A83,RAW_매출A!$A$2:$A$7000,EDATE($E83,AP$1-1))/(INDEX(요약_월별시즈널리티!$F$7:$F$18,MONTH(EDATE($E83,AP$1-1)))/100))),"")</f>
        <v>8346805.2874890417</v>
      </c>
      <c r="AQ83" cm="1">
        <f t="array" ref="AQ83">IFERROR(IF($A83="","",IF(SUMIFS(RAW_매출A!$J$2:$J$7000,RAW_매출A!$B$2:$B$7000,$A83,RAW_매출A!$A$2:$A$7000,EDATE($E83,AQ$1-1))=0,"",SUMIFS(RAW_매출A!$J$2:$J$7000,RAW_매출A!$B$2:$B$7000,$A83,RAW_매출A!$A$2:$A$7000,EDATE($E83,AQ$1-1))/(INDEX(요약_월별시즈널리티!$F$7:$F$18,MONTH(EDATE($E83,AQ$1-1)))/100))),"")</f>
        <v>8315433.7937570075</v>
      </c>
      <c r="AR83" cm="1">
        <f t="array" ref="AR83">IFERROR(IF($A83="","",IF(SUMIFS(RAW_매출A!$J$2:$J$7000,RAW_매출A!$B$2:$B$7000,$A83,RAW_매출A!$A$2:$A$7000,EDATE($E83,AR$1-1))=0,"",SUMIFS(RAW_매출A!$J$2:$J$7000,RAW_매출A!$B$2:$B$7000,$A83,RAW_매출A!$A$2:$A$7000,EDATE($E83,AR$1-1))/(INDEX(요약_월별시즈널리티!$F$7:$F$18,MONTH(EDATE($E83,AR$1-1)))/100))),"")</f>
        <v>7573715.6776559241</v>
      </c>
      <c r="AS83" t="str" cm="1">
        <f t="array" ref="AS83">IFERROR(IF($A83="","",IF(SUMIFS(RAW_매출A!$J$2:$J$7000,RAW_매출A!$B$2:$B$7000,$A83,RAW_매출A!$A$2:$A$7000,EDATE($E83,AS$1-1))=0,"",SUMIFS(RAW_매출A!$J$2:$J$7000,RAW_매출A!$B$2:$B$7000,$A83,RAW_매출A!$A$2:$A$7000,EDATE($E83,AS$1-1))/(INDEX(요약_월별시즈널리티!$F$7:$F$18,MONTH(EDATE($E83,AS$1-1)))/100))),"")</f>
        <v/>
      </c>
      <c r="AT83" t="str" cm="1">
        <f t="array" ref="AT83">IFERROR(IF($A83="","",IF(SUMIFS(RAW_매출A!$J$2:$J$7000,RAW_매출A!$B$2:$B$7000,$A83,RAW_매출A!$A$2:$A$7000,EDATE($E83,AT$1-1))=0,"",SUMIFS(RAW_매출A!$J$2:$J$7000,RAW_매출A!$B$2:$B$7000,$A83,RAW_매출A!$A$2:$A$7000,EDATE($E83,AT$1-1))/(INDEX(요약_월별시즈널리티!$F$7:$F$18,MONTH(EDATE($E83,AT$1-1)))/100))),"")</f>
        <v/>
      </c>
      <c r="AU83" t="str" cm="1">
        <f t="array" ref="AU83">IFERROR(IF($A83="","",IF(SUMIFS(RAW_매출A!$J$2:$J$7000,RAW_매출A!$B$2:$B$7000,$A83,RAW_매출A!$A$2:$A$7000,EDATE($E83,AU$1-1))=0,"",SUMIFS(RAW_매출A!$J$2:$J$7000,RAW_매출A!$B$2:$B$7000,$A83,RAW_매출A!$A$2:$A$7000,EDATE($E83,AU$1-1))/(INDEX(요약_월별시즈널리티!$F$7:$F$18,MONTH(EDATE($E83,AU$1-1)))/100))),"")</f>
        <v/>
      </c>
      <c r="AV83" t="str" cm="1">
        <f t="array" ref="AV83">IFERROR(IF($A83="","",IF(SUMIFS(RAW_매출A!$J$2:$J$7000,RAW_매출A!$B$2:$B$7000,$A83,RAW_매출A!$A$2:$A$7000,EDATE($E83,AV$1-1))=0,"",SUMIFS(RAW_매출A!$J$2:$J$7000,RAW_매출A!$B$2:$B$7000,$A83,RAW_매출A!$A$2:$A$7000,EDATE($E83,AV$1-1))/(INDEX(요약_월별시즈널리티!$F$7:$F$18,MONTH(EDATE($E83,AV$1-1)))/100))),"")</f>
        <v/>
      </c>
      <c r="AW83" t="str" cm="1">
        <f t="array" ref="AW83">IFERROR(IF($A83="","",IF(SUMIFS(RAW_매출A!$J$2:$J$7000,RAW_매출A!$B$2:$B$7000,$A83,RAW_매출A!$A$2:$A$7000,EDATE($E83,AW$1-1))=0,"",SUMIFS(RAW_매출A!$J$2:$J$7000,RAW_매출A!$B$2:$B$7000,$A83,RAW_매출A!$A$2:$A$7000,EDATE($E83,AW$1-1))/(INDEX(요약_월별시즈널리티!$F$7:$F$18,MONTH(EDATE($E83,AW$1-1)))/100))),"")</f>
        <v/>
      </c>
      <c r="AX83" t="str" cm="1">
        <f t="array" ref="AX83">IFERROR(IF($A83="","",IF(SUMIFS(RAW_매출A!$J$2:$J$7000,RAW_매출A!$B$2:$B$7000,$A83,RAW_매출A!$A$2:$A$7000,EDATE($E83,AX$1-1))=0,"",SUMIFS(RAW_매출A!$J$2:$J$7000,RAW_매출A!$B$2:$B$7000,$A83,RAW_매출A!$A$2:$A$7000,EDATE($E83,AX$1-1))/(INDEX(요약_월별시즈널리티!$F$7:$F$18,MONTH(EDATE($E83,AX$1-1)))/100))),"")</f>
        <v/>
      </c>
      <c r="AY83" t="str" cm="1">
        <f t="array" ref="AY83">IFERROR(IF($A83="","",IF(SUMIFS(RAW_매출A!$J$2:$J$7000,RAW_매출A!$B$2:$B$7000,$A83,RAW_매출A!$A$2:$A$7000,EDATE($E83,AY$1-1))=0,"",SUMIFS(RAW_매출A!$J$2:$J$7000,RAW_매출A!$B$2:$B$7000,$A83,RAW_매출A!$A$2:$A$7000,EDATE($E83,AY$1-1))/(INDEX(요약_월별시즈널리티!$F$7:$F$18,MONTH(EDATE($E83,AY$1-1)))/100))),"")</f>
        <v/>
      </c>
      <c r="AZ83" t="str" cm="1">
        <f t="array" ref="AZ83">IFERROR(IF($A83="","",IF(SUMIFS(RAW_매출A!$J$2:$J$7000,RAW_매출A!$B$2:$B$7000,$A83,RAW_매출A!$A$2:$A$7000,EDATE($E83,AZ$1-1))=0,"",SUMIFS(RAW_매출A!$J$2:$J$7000,RAW_매출A!$B$2:$B$7000,$A83,RAW_매출A!$A$2:$A$7000,EDATE($E83,AZ$1-1))/(INDEX(요약_월별시즈널리티!$F$7:$F$18,MONTH(EDATE($E83,AZ$1-1)))/100))),"")</f>
        <v/>
      </c>
      <c r="BA83" t="str" cm="1">
        <f t="array" ref="BA83">IFERROR(IF($A83="","",IF(SUMIFS(RAW_매출A!$J$2:$J$7000,RAW_매출A!$B$2:$B$7000,$A83,RAW_매출A!$A$2:$A$7000,EDATE($E83,BA$1-1))=0,"",SUMIFS(RAW_매출A!$J$2:$J$7000,RAW_매출A!$B$2:$B$7000,$A83,RAW_매출A!$A$2:$A$7000,EDATE($E83,BA$1-1))/(INDEX(요약_월별시즈널리티!$F$7:$F$18,MONTH(EDATE($E83,BA$1-1)))/100))),"")</f>
        <v/>
      </c>
      <c r="BB83" t="str" cm="1">
        <f t="array" ref="BB83">IFERROR(IF($A83="","",IF(SUMIFS(RAW_매출A!$J$2:$J$7000,RAW_매출A!$B$2:$B$7000,$A83,RAW_매출A!$A$2:$A$7000,EDATE($E83,BB$1-1))=0,"",SUMIFS(RAW_매출A!$J$2:$J$7000,RAW_매출A!$B$2:$B$7000,$A83,RAW_매출A!$A$2:$A$7000,EDATE($E83,BB$1-1))/(INDEX(요약_월별시즈널리티!$F$7:$F$18,MONTH(EDATE($E83,BB$1-1)))/100))),"")</f>
        <v/>
      </c>
      <c r="BC83" t="str" cm="1">
        <f t="array" ref="BC83">IFERROR(IF($A83="","",IF(SUMIFS(RAW_매출A!$J$2:$J$7000,RAW_매출A!$B$2:$B$7000,$A83,RAW_매출A!$A$2:$A$7000,EDATE($E83,BC$1-1))=0,"",SUMIFS(RAW_매출A!$J$2:$J$7000,RAW_매출A!$B$2:$B$7000,$A83,RAW_매출A!$A$2:$A$7000,EDATE($E83,BC$1-1))/(INDEX(요약_월별시즈널리티!$F$7:$F$18,MONTH(EDATE($E83,BC$1-1)))/100))),"")</f>
        <v/>
      </c>
      <c r="BD83" t="str" cm="1">
        <f t="array" ref="BD83">IFERROR(IF($A83="","",IF(SUMIFS(RAW_매출A!$J$2:$J$7000,RAW_매출A!$B$2:$B$7000,$A83,RAW_매출A!$A$2:$A$7000,EDATE($E83,BD$1-1))=0,"",SUMIFS(RAW_매출A!$J$2:$J$7000,RAW_매출A!$B$2:$B$7000,$A83,RAW_매출A!$A$2:$A$7000,EDATE($E83,BD$1-1))/(INDEX(요약_월별시즈널리티!$F$7:$F$18,MONTH(EDATE($E83,BD$1-1)))/100))),"")</f>
        <v/>
      </c>
      <c r="BE83" t="str" cm="1">
        <f t="array" ref="BE83">IFERROR(IF($A83="","",IF(SUMIFS(RAW_매출A!$J$2:$J$7000,RAW_매출A!$B$2:$B$7000,$A83,RAW_매출A!$A$2:$A$7000,EDATE($E83,BE$1-1))=0,"",SUMIFS(RAW_매출A!$J$2:$J$7000,RAW_매출A!$B$2:$B$7000,$A83,RAW_매출A!$A$2:$A$7000,EDATE($E83,BE$1-1))/(INDEX(요약_월별시즈널리티!$F$7:$F$18,MONTH(EDATE($E83,BE$1-1)))/100))),"")</f>
        <v/>
      </c>
      <c r="BF83" t="str" cm="1">
        <f t="array" ref="BF83">IFERROR(IF($A83="","",IF(SUMIFS(RAW_매출A!$J$2:$J$7000,RAW_매출A!$B$2:$B$7000,$A83,RAW_매출A!$A$2:$A$7000,EDATE($E83,BF$1-1))=0,"",SUMIFS(RAW_매출A!$J$2:$J$7000,RAW_매출A!$B$2:$B$7000,$A83,RAW_매출A!$A$2:$A$7000,EDATE($E83,BF$1-1))/(INDEX(요약_월별시즈널리티!$F$7:$F$18,MONTH(EDATE($E83,BF$1-1)))/100))),"")</f>
        <v/>
      </c>
      <c r="BG83" t="str" cm="1">
        <f t="array" ref="BG83">IFERROR(IF($A83="","",IF(SUMIFS(RAW_매출A!$J$2:$J$7000,RAW_매출A!$B$2:$B$7000,$A83,RAW_매출A!$A$2:$A$7000,EDATE($E83,BG$1-1))=0,"",SUMIFS(RAW_매출A!$J$2:$J$7000,RAW_매출A!$B$2:$B$7000,$A83,RAW_매출A!$A$2:$A$7000,EDATE($E83,BG$1-1))/(INDEX(요약_월별시즈널리티!$F$7:$F$18,MONTH(EDATE($E83,BG$1-1)))/100))),"")</f>
        <v/>
      </c>
      <c r="BH83" t="str" cm="1">
        <f t="array" ref="BH83">IFERROR(IF($A83="","",IF(SUMIFS(RAW_매출A!$J$2:$J$7000,RAW_매출A!$B$2:$B$7000,$A83,RAW_매출A!$A$2:$A$7000,EDATE($E83,BH$1-1))=0,"",SUMIFS(RAW_매출A!$J$2:$J$7000,RAW_매출A!$B$2:$B$7000,$A83,RAW_매출A!$A$2:$A$7000,EDATE($E83,BH$1-1))/(INDEX(요약_월별시즈널리티!$F$7:$F$18,MONTH(EDATE($E83,BH$1-1)))/100))),"")</f>
        <v/>
      </c>
      <c r="BI83" t="str" cm="1">
        <f t="array" ref="BI83">IFERROR(IF($A83="","",IF(SUMIFS(RAW_매출A!$J$2:$J$7000,RAW_매출A!$B$2:$B$7000,$A83,RAW_매출A!$A$2:$A$7000,EDATE($E83,BI$1-1))=0,"",SUMIFS(RAW_매출A!$J$2:$J$7000,RAW_매출A!$B$2:$B$7000,$A83,RAW_매출A!$A$2:$A$7000,EDATE($E83,BI$1-1))/(INDEX(요약_월별시즈널리티!$F$7:$F$18,MONTH(EDATE($E83,BI$1-1)))/100))),"")</f>
        <v/>
      </c>
      <c r="BJ83" t="str" cm="1">
        <f t="array" ref="BJ83">IFERROR(IF($A83="","",IF(SUMIFS(RAW_매출A!$J$2:$J$7000,RAW_매출A!$B$2:$B$7000,$A83,RAW_매출A!$A$2:$A$7000,EDATE($E83,BJ$1-1))=0,"",SUMIFS(RAW_매출A!$J$2:$J$7000,RAW_매출A!$B$2:$B$7000,$A83,RAW_매출A!$A$2:$A$7000,EDATE($E83,BJ$1-1))/(INDEX(요약_월별시즈널리티!$F$7:$F$18,MONTH(EDATE($E83,BJ$1-1)))/100))),"")</f>
        <v/>
      </c>
      <c r="BK83" t="str" cm="1">
        <f t="array" ref="BK83">IFERROR(IF($A83="","",IF(SUMIFS(RAW_매출A!$J$2:$J$7000,RAW_매출A!$B$2:$B$7000,$A83,RAW_매출A!$A$2:$A$7000,EDATE($E83,BK$1-1))=0,"",SUMIFS(RAW_매출A!$J$2:$J$7000,RAW_매출A!$B$2:$B$7000,$A83,RAW_매출A!$A$2:$A$7000,EDATE($E83,BK$1-1))/(INDEX(요약_월별시즈널리티!$F$7:$F$18,MONTH(EDATE($E83,BK$1-1)))/100))),"")</f>
        <v/>
      </c>
      <c r="BL83" t="str" cm="1">
        <f t="array" ref="BL83">IFERROR(IF($A83="","",IF(SUMIFS(RAW_매출A!$J$2:$J$7000,RAW_매출A!$B$2:$B$7000,$A83,RAW_매출A!$A$2:$A$7000,EDATE($E83,BL$1-1))=0,"",SUMIFS(RAW_매출A!$J$2:$J$7000,RAW_매출A!$B$2:$B$7000,$A83,RAW_매출A!$A$2:$A$7000,EDATE($E83,BL$1-1))/(INDEX(요약_월별시즈널리티!$F$7:$F$18,MONTH(EDATE($E83,BL$1-1)))/100))),"")</f>
        <v/>
      </c>
      <c r="BM83" t="str" cm="1">
        <f t="array" ref="BM83">IFERROR(IF($A83="","",IF(SUMIFS(RAW_매출A!$J$2:$J$7000,RAW_매출A!$B$2:$B$7000,$A83,RAW_매출A!$A$2:$A$7000,EDATE($E83,BM$1-1))=0,"",SUMIFS(RAW_매출A!$J$2:$J$7000,RAW_매출A!$B$2:$B$7000,$A83,RAW_매출A!$A$2:$A$7000,EDATE($E83,BM$1-1))/(INDEX(요약_월별시즈널리티!$F$7:$F$18,MONTH(EDATE($E83,BM$1-1)))/100))),"")</f>
        <v/>
      </c>
      <c r="BN83" t="str" cm="1">
        <f t="array" ref="BN83">IFERROR(IF($A83="","",IF(SUMIFS(RAW_매출A!$J$2:$J$7000,RAW_매출A!$B$2:$B$7000,$A83,RAW_매출A!$A$2:$A$7000,EDATE($E83,BN$1-1))=0,"",SUMIFS(RAW_매출A!$J$2:$J$7000,RAW_매출A!$B$2:$B$7000,$A83,RAW_매출A!$A$2:$A$7000,EDATE($E83,BN$1-1))/(INDEX(요약_월별시즈널리티!$F$7:$F$18,MONTH(EDATE($E83,BN$1-1)))/100))),"")</f>
        <v/>
      </c>
    </row>
    <row r="84" spans="1:66" x14ac:dyDescent="0.3">
      <c r="A84" t="str">
        <f>세팅!A85</f>
        <v>(1073) #고대후문점</v>
      </c>
      <c r="B84" t="str">
        <f>세팅!B85</f>
        <v>150-0</v>
      </c>
      <c r="C84">
        <f t="shared" si="3"/>
        <v>0</v>
      </c>
      <c r="D84" t="str">
        <f t="shared" si="4"/>
        <v>0</v>
      </c>
      <c r="E84" s="1">
        <f>세팅!D85</f>
        <v>45047</v>
      </c>
      <c r="F84">
        <f t="shared" si="5"/>
        <v>7861525.2935143588</v>
      </c>
      <c r="G84" cm="1">
        <f t="array" ref="G84">IFERROR(IF($A84="","",IF(SUMIFS(RAW_매출A!$J$2:$J$7000,RAW_매출A!$B$2:$B$7000,$A84,RAW_매출A!$A$2:$A$7000,EDATE($E84,G$1-1))=0,"",SUMIFS(RAW_매출A!$J$2:$J$7000,RAW_매출A!$B$2:$B$7000,$A84,RAW_매출A!$A$2:$A$7000,EDATE($E84,G$1-1))/(INDEX(요약_월별시즈널리티!$F$7:$F$18,MONTH(EDATE($E84,G$1-1)))/100))),"")</f>
        <v>4800404.1154219368</v>
      </c>
      <c r="H84" cm="1">
        <f t="array" ref="H84">IFERROR(IF($A84="","",IF(SUMIFS(RAW_매출A!$J$2:$J$7000,RAW_매출A!$B$2:$B$7000,$A84,RAW_매출A!$A$2:$A$7000,EDATE($E84,H$1-1))=0,"",SUMIFS(RAW_매출A!$J$2:$J$7000,RAW_매출A!$B$2:$B$7000,$A84,RAW_매출A!$A$2:$A$7000,EDATE($E84,H$1-1))/(INDEX(요약_월별시즈널리티!$F$7:$F$18,MONTH(EDATE($E84,H$1-1)))/100))),"")</f>
        <v>5309341.4269350506</v>
      </c>
      <c r="I84" cm="1">
        <f t="array" ref="I84">IFERROR(IF($A84="","",IF(SUMIFS(RAW_매출A!$J$2:$J$7000,RAW_매출A!$B$2:$B$7000,$A84,RAW_매출A!$A$2:$A$7000,EDATE($E84,I$1-1))=0,"",SUMIFS(RAW_매출A!$J$2:$J$7000,RAW_매출A!$B$2:$B$7000,$A84,RAW_매출A!$A$2:$A$7000,EDATE($E84,I$1-1))/(INDEX(요약_월별시즈널리티!$F$7:$F$18,MONTH(EDATE($E84,I$1-1)))/100))),"")</f>
        <v>7873143.2365525095</v>
      </c>
      <c r="J84" s="28" cm="1">
        <f t="array" ref="J84">IFERROR(IF($A84="","",IF(SUMIFS(RAW_매출A!$J$2:$J$7000,RAW_매출A!$B$2:$B$7000,$A84,RAW_매출A!$A$2:$A$7000,EDATE($E84,J$1-1))=0,"",SUMIFS(RAW_매출A!$J$2:$J$7000,RAW_매출A!$B$2:$B$7000,$A84,RAW_매출A!$A$2:$A$7000,EDATE($E84,J$1-1))/(INDEX(요약_월별시즈널리티!$F$7:$F$18,MONTH(EDATE($E84,J$1-1)))/100))),"")</f>
        <v>7314404.5088503994</v>
      </c>
      <c r="K84" s="28" cm="1">
        <f t="array" ref="K84">IFERROR(IF($A84="","",IF(SUMIFS(RAW_매출A!$J$2:$J$7000,RAW_매출A!$B$2:$B$7000,$A84,RAW_매출A!$A$2:$A$7000,EDATE($E84,K$1-1))=0,"",SUMIFS(RAW_매출A!$J$2:$J$7000,RAW_매출A!$B$2:$B$7000,$A84,RAW_매출A!$A$2:$A$7000,EDATE($E84,K$1-1))/(INDEX(요약_월별시즈널리티!$F$7:$F$18,MONTH(EDATE($E84,K$1-1)))/100))),"")</f>
        <v>8197369.6281986618</v>
      </c>
      <c r="L84" s="28" cm="1">
        <f t="array" ref="L84">IFERROR(IF($A84="","",IF(SUMIFS(RAW_매출A!$J$2:$J$7000,RAW_매출A!$B$2:$B$7000,$A84,RAW_매출A!$A$2:$A$7000,EDATE($E84,L$1-1))=0,"",SUMIFS(RAW_매출A!$J$2:$J$7000,RAW_매출A!$B$2:$B$7000,$A84,RAW_매출A!$A$2:$A$7000,EDATE($E84,L$1-1))/(INDEX(요약_월별시즈널리티!$F$7:$F$18,MONTH(EDATE($E84,L$1-1)))/100))),"")</f>
        <v>7406490.1886848351</v>
      </c>
      <c r="M84" s="28" cm="1">
        <f t="array" ref="M84">IFERROR(IF($A84="","",IF(SUMIFS(RAW_매출A!$J$2:$J$7000,RAW_매출A!$B$2:$B$7000,$A84,RAW_매출A!$A$2:$A$7000,EDATE($E84,M$1-1))=0,"",SUMIFS(RAW_매출A!$J$2:$J$7000,RAW_매출A!$B$2:$B$7000,$A84,RAW_매출A!$A$2:$A$7000,EDATE($E84,M$1-1))/(INDEX(요약_월별시즈널리티!$F$7:$F$18,MONTH(EDATE($E84,M$1-1)))/100))),"")</f>
        <v>8063391.7788976682</v>
      </c>
      <c r="N84" s="28" cm="1">
        <f t="array" ref="N84">IFERROR(IF($A84="","",IF(SUMIFS(RAW_매출A!$J$2:$J$7000,RAW_매출A!$B$2:$B$7000,$A84,RAW_매출A!$A$2:$A$7000,EDATE($E84,N$1-1))=0,"",SUMIFS(RAW_매출A!$J$2:$J$7000,RAW_매출A!$B$2:$B$7000,$A84,RAW_매출A!$A$2:$A$7000,EDATE($E84,N$1-1))/(INDEX(요약_월별시즈널리티!$F$7:$F$18,MONTH(EDATE($E84,N$1-1)))/100))),"")</f>
        <v>7865784.5212073419</v>
      </c>
      <c r="O84" s="28" cm="1">
        <f t="array" ref="O84">IFERROR(IF($A84="","",IF(SUMIFS(RAW_매출A!$J$2:$J$7000,RAW_매출A!$B$2:$B$7000,$A84,RAW_매출A!$A$2:$A$7000,EDATE($E84,O$1-1))=0,"",SUMIFS(RAW_매출A!$J$2:$J$7000,RAW_매출A!$B$2:$B$7000,$A84,RAW_매출A!$A$2:$A$7000,EDATE($E84,O$1-1))/(INDEX(요약_월별시즈널리티!$F$7:$F$18,MONTH(EDATE($E84,O$1-1)))/100))),"")</f>
        <v>8321711.1352472482</v>
      </c>
      <c r="P84" cm="1">
        <f t="array" ref="P84">IFERROR(IF($A84="","",IF(SUMIFS(RAW_매출A!$J$2:$J$7000,RAW_매출A!$B$2:$B$7000,$A84,RAW_매출A!$A$2:$A$7000,EDATE($E84,P$1-1))=0,"",SUMIFS(RAW_매출A!$J$2:$J$7000,RAW_매출A!$B$2:$B$7000,$A84,RAW_매출A!$A$2:$A$7000,EDATE($E84,P$1-1))/(INDEX(요약_월별시즈널리티!$F$7:$F$18,MONTH(EDATE($E84,P$1-1)))/100))),"")</f>
        <v>8568976.7850706149</v>
      </c>
      <c r="Q84" cm="1">
        <f t="array" ref="Q84">IFERROR(IF($A84="","",IF(SUMIFS(RAW_매출A!$J$2:$J$7000,RAW_매출A!$B$2:$B$7000,$A84,RAW_매출A!$A$2:$A$7000,EDATE($E84,Q$1-1))=0,"",SUMIFS(RAW_매출A!$J$2:$J$7000,RAW_매출A!$B$2:$B$7000,$A84,RAW_매출A!$A$2:$A$7000,EDATE($E84,Q$1-1))/(INDEX(요약_월별시즈널리티!$F$7:$F$18,MONTH(EDATE($E84,Q$1-1)))/100))),"")</f>
        <v>9863252.1666765194</v>
      </c>
      <c r="R84" cm="1">
        <f t="array" ref="R84">IFERROR(IF($A84="","",IF(SUMIFS(RAW_매출A!$J$2:$J$7000,RAW_매출A!$B$2:$B$7000,$A84,RAW_매출A!$A$2:$A$7000,EDATE($E84,R$1-1))=0,"",SUMIFS(RAW_매출A!$J$2:$J$7000,RAW_매출A!$B$2:$B$7000,$A84,RAW_매출A!$A$2:$A$7000,EDATE($E84,R$1-1))/(INDEX(요약_월별시즈널리티!$F$7:$F$18,MONTH(EDATE($E84,R$1-1)))/100))),"")</f>
        <v>9807822.1198227517</v>
      </c>
      <c r="S84" cm="1">
        <f t="array" ref="S84">IFERROR(IF($A84="","",IF(SUMIFS(RAW_매출A!$J$2:$J$7000,RAW_매출A!$B$2:$B$7000,$A84,RAW_매출A!$A$2:$A$7000,EDATE($E84,S$1-1))=0,"",SUMIFS(RAW_매출A!$J$2:$J$7000,RAW_매출A!$B$2:$B$7000,$A84,RAW_매출A!$A$2:$A$7000,EDATE($E84,S$1-1))/(INDEX(요약_월별시즈널리티!$F$7:$F$18,MONTH(EDATE($E84,S$1-1)))/100))),"")</f>
        <v>9951307.0888731647</v>
      </c>
      <c r="T84" cm="1">
        <f t="array" ref="T84">IFERROR(IF($A84="","",IF(SUMIFS(RAW_매출A!$J$2:$J$7000,RAW_매출A!$B$2:$B$7000,$A84,RAW_매출A!$A$2:$A$7000,EDATE($E84,T$1-1))=0,"",SUMIFS(RAW_매출A!$J$2:$J$7000,RAW_매출A!$B$2:$B$7000,$A84,RAW_매출A!$A$2:$A$7000,EDATE($E84,T$1-1))/(INDEX(요약_월별시즈널리티!$F$7:$F$18,MONTH(EDATE($E84,T$1-1)))/100))),"")</f>
        <v>9612764.5366498921</v>
      </c>
      <c r="U84" cm="1">
        <f t="array" ref="U84">IFERROR(IF($A84="","",IF(SUMIFS(RAW_매출A!$J$2:$J$7000,RAW_매출A!$B$2:$B$7000,$A84,RAW_매출A!$A$2:$A$7000,EDATE($E84,U$1-1))=0,"",SUMIFS(RAW_매출A!$J$2:$J$7000,RAW_매출A!$B$2:$B$7000,$A84,RAW_매출A!$A$2:$A$7000,EDATE($E84,U$1-1))/(INDEX(요약_월별시즈널리티!$F$7:$F$18,MONTH(EDATE($E84,U$1-1)))/100))),"")</f>
        <v>9660814.3728739396</v>
      </c>
      <c r="V84" cm="1">
        <f t="array" ref="V84">IFERROR(IF($A84="","",IF(SUMIFS(RAW_매출A!$J$2:$J$7000,RAW_매출A!$B$2:$B$7000,$A84,RAW_매출A!$A$2:$A$7000,EDATE($E84,V$1-1))=0,"",SUMIFS(RAW_매출A!$J$2:$J$7000,RAW_매출A!$B$2:$B$7000,$A84,RAW_매출A!$A$2:$A$7000,EDATE($E84,V$1-1))/(INDEX(요약_월별시즈널리티!$F$7:$F$18,MONTH(EDATE($E84,V$1-1)))/100))),"")</f>
        <v>10169031.180651886</v>
      </c>
      <c r="W84" cm="1">
        <f t="array" ref="W84">IFERROR(IF($A84="","",IF(SUMIFS(RAW_매출A!$J$2:$J$7000,RAW_매출A!$B$2:$B$7000,$A84,RAW_매출A!$A$2:$A$7000,EDATE($E84,W$1-1))=0,"",SUMIFS(RAW_매출A!$J$2:$J$7000,RAW_매출A!$B$2:$B$7000,$A84,RAW_매출A!$A$2:$A$7000,EDATE($E84,W$1-1))/(INDEX(요약_월별시즈널리티!$F$7:$F$18,MONTH(EDATE($E84,W$1-1)))/100))),"")</f>
        <v>10713959.607141357</v>
      </c>
      <c r="X84" cm="1">
        <f t="array" ref="X84">IFERROR(IF($A84="","",IF(SUMIFS(RAW_매출A!$J$2:$J$7000,RAW_매출A!$B$2:$B$7000,$A84,RAW_매출A!$A$2:$A$7000,EDATE($E84,X$1-1))=0,"",SUMIFS(RAW_매출A!$J$2:$J$7000,RAW_매출A!$B$2:$B$7000,$A84,RAW_매출A!$A$2:$A$7000,EDATE($E84,X$1-1))/(INDEX(요약_월별시즈널리티!$F$7:$F$18,MONTH(EDATE($E84,X$1-1)))/100))),"")</f>
        <v>9387534.9124230221</v>
      </c>
      <c r="Y84" cm="1">
        <f t="array" ref="Y84">IFERROR(IF($A84="","",IF(SUMIFS(RAW_매출A!$J$2:$J$7000,RAW_매출A!$B$2:$B$7000,$A84,RAW_매출A!$A$2:$A$7000,EDATE($E84,Y$1-1))=0,"",SUMIFS(RAW_매출A!$J$2:$J$7000,RAW_매출A!$B$2:$B$7000,$A84,RAW_매출A!$A$2:$A$7000,EDATE($E84,Y$1-1))/(INDEX(요약_월별시즈널리티!$F$7:$F$18,MONTH(EDATE($E84,Y$1-1)))/100))),"")</f>
        <v>9197693.4490929283</v>
      </c>
      <c r="Z84" cm="1">
        <f t="array" ref="Z84">IFERROR(IF($A84="","",IF(SUMIFS(RAW_매출A!$J$2:$J$7000,RAW_매출A!$B$2:$B$7000,$A84,RAW_매출A!$A$2:$A$7000,EDATE($E84,Z$1-1))=0,"",SUMIFS(RAW_매출A!$J$2:$J$7000,RAW_매출A!$B$2:$B$7000,$A84,RAW_매출A!$A$2:$A$7000,EDATE($E84,Z$1-1))/(INDEX(요약_월별시즈널리티!$F$7:$F$18,MONTH(EDATE($E84,Z$1-1)))/100))),"")</f>
        <v>8747632.7357754782</v>
      </c>
      <c r="AA84" cm="1">
        <f t="array" ref="AA84">IFERROR(IF($A84="","",IF(SUMIFS(RAW_매출A!$J$2:$J$7000,RAW_매출A!$B$2:$B$7000,$A84,RAW_매출A!$A$2:$A$7000,EDATE($E84,AA$1-1))=0,"",SUMIFS(RAW_매출A!$J$2:$J$7000,RAW_매출A!$B$2:$B$7000,$A84,RAW_매출A!$A$2:$A$7000,EDATE($E84,AA$1-1))/(INDEX(요약_월별시즈널리티!$F$7:$F$18,MONTH(EDATE($E84,AA$1-1)))/100))),"")</f>
        <v>7645200.251369779</v>
      </c>
      <c r="AB84" cm="1">
        <f t="array" ref="AB84">IFERROR(IF($A84="","",IF(SUMIFS(RAW_매출A!$J$2:$J$7000,RAW_매출A!$B$2:$B$7000,$A84,RAW_매출A!$A$2:$A$7000,EDATE($E84,AB$1-1))=0,"",SUMIFS(RAW_매출A!$J$2:$J$7000,RAW_매출A!$B$2:$B$7000,$A84,RAW_매출A!$A$2:$A$7000,EDATE($E84,AB$1-1))/(INDEX(요약_월별시즈널리티!$F$7:$F$18,MONTH(EDATE($E84,AB$1-1)))/100))),"")</f>
        <v>9442626.5960791577</v>
      </c>
      <c r="AC84" cm="1">
        <f t="array" ref="AC84">IFERROR(IF($A84="","",IF(SUMIFS(RAW_매출A!$J$2:$J$7000,RAW_매출A!$B$2:$B$7000,$A84,RAW_매출A!$A$2:$A$7000,EDATE($E84,AC$1-1))=0,"",SUMIFS(RAW_매출A!$J$2:$J$7000,RAW_매출A!$B$2:$B$7000,$A84,RAW_매출A!$A$2:$A$7000,EDATE($E84,AC$1-1))/(INDEX(요약_월별시즈널리티!$F$7:$F$18,MONTH(EDATE($E84,AC$1-1)))/100))),"")</f>
        <v>9920686.6430714298</v>
      </c>
      <c r="AD84" cm="1">
        <f t="array" ref="AD84">IFERROR(IF($A84="","",IF(SUMIFS(RAW_매출A!$J$2:$J$7000,RAW_매출A!$B$2:$B$7000,$A84,RAW_매출A!$A$2:$A$7000,EDATE($E84,AD$1-1))=0,"",SUMIFS(RAW_매출A!$J$2:$J$7000,RAW_매출A!$B$2:$B$7000,$A84,RAW_매출A!$A$2:$A$7000,EDATE($E84,AD$1-1))/(INDEX(요약_월별시즈널리티!$F$7:$F$18,MONTH(EDATE($E84,AD$1-1)))/100))),"")</f>
        <v>9753345.3878485542</v>
      </c>
      <c r="AE84" cm="1">
        <f t="array" ref="AE84">IFERROR(IF($A84="","",IF(SUMIFS(RAW_매출A!$J$2:$J$7000,RAW_매출A!$B$2:$B$7000,$A84,RAW_매출A!$A$2:$A$7000,EDATE($E84,AE$1-1))=0,"",SUMIFS(RAW_매출A!$J$2:$J$7000,RAW_매출A!$B$2:$B$7000,$A84,RAW_매출A!$A$2:$A$7000,EDATE($E84,AE$1-1))/(INDEX(요약_월별시즈널리티!$F$7:$F$18,MONTH(EDATE($E84,AE$1-1)))/100))),"")</f>
        <v>11515459.610922595</v>
      </c>
      <c r="AF84" cm="1">
        <f t="array" ref="AF84">IFERROR(IF($A84="","",IF(SUMIFS(RAW_매출A!$J$2:$J$7000,RAW_매출A!$B$2:$B$7000,$A84,RAW_매출A!$A$2:$A$7000,EDATE($E84,AF$1-1))=0,"",SUMIFS(RAW_매출A!$J$2:$J$7000,RAW_매출A!$B$2:$B$7000,$A84,RAW_매출A!$A$2:$A$7000,EDATE($E84,AF$1-1))/(INDEX(요약_월별시즈널리티!$F$7:$F$18,MONTH(EDATE($E84,AF$1-1)))/100))),"")</f>
        <v>11731543.170479869</v>
      </c>
      <c r="AG84" cm="1">
        <f t="array" ref="AG84">IFERROR(IF($A84="","",IF(SUMIFS(RAW_매출A!$J$2:$J$7000,RAW_매출A!$B$2:$B$7000,$A84,RAW_매출A!$A$2:$A$7000,EDATE($E84,AG$1-1))=0,"",SUMIFS(RAW_매출A!$J$2:$J$7000,RAW_매출A!$B$2:$B$7000,$A84,RAW_매출A!$A$2:$A$7000,EDATE($E84,AG$1-1))/(INDEX(요약_월별시즈널리티!$F$7:$F$18,MONTH(EDATE($E84,AG$1-1)))/100))),"")</f>
        <v>9862068.402558405</v>
      </c>
      <c r="AH84" cm="1">
        <f t="array" ref="AH84">IFERROR(IF($A84="","",IF(SUMIFS(RAW_매출A!$J$2:$J$7000,RAW_매출A!$B$2:$B$7000,$A84,RAW_매출A!$A$2:$A$7000,EDATE($E84,AH$1-1))=0,"",SUMIFS(RAW_매출A!$J$2:$J$7000,RAW_매출A!$B$2:$B$7000,$A84,RAW_매출A!$A$2:$A$7000,EDATE($E84,AH$1-1))/(INDEX(요약_월별시즈널리티!$F$7:$F$18,MONTH(EDATE($E84,AH$1-1)))/100))),"")</f>
        <v>11106066.763631891</v>
      </c>
      <c r="AI84" cm="1">
        <f t="array" ref="AI84">IFERROR(IF($A84="","",IF(SUMIFS(RAW_매출A!$J$2:$J$7000,RAW_매출A!$B$2:$B$7000,$A84,RAW_매출A!$A$2:$A$7000,EDATE($E84,AI$1-1))=0,"",SUMIFS(RAW_매출A!$J$2:$J$7000,RAW_매출A!$B$2:$B$7000,$A84,RAW_매출A!$A$2:$A$7000,EDATE($E84,AI$1-1))/(INDEX(요약_월별시즈널리티!$F$7:$F$18,MONTH(EDATE($E84,AI$1-1)))/100))),"")</f>
        <v>12000050.246536892</v>
      </c>
      <c r="AJ84" cm="1">
        <f t="array" ref="AJ84">IFERROR(IF($A84="","",IF(SUMIFS(RAW_매출A!$J$2:$J$7000,RAW_매출A!$B$2:$B$7000,$A84,RAW_매출A!$A$2:$A$7000,EDATE($E84,AJ$1-1))=0,"",SUMIFS(RAW_매출A!$J$2:$J$7000,RAW_매출A!$B$2:$B$7000,$A84,RAW_매출A!$A$2:$A$7000,EDATE($E84,AJ$1-1))/(INDEX(요약_월별시즈널리티!$F$7:$F$18,MONTH(EDATE($E84,AJ$1-1)))/100))),"")</f>
        <v>10780385.884004394</v>
      </c>
      <c r="AK84" cm="1">
        <f t="array" ref="AK84">IFERROR(IF($A84="","",IF(SUMIFS(RAW_매출A!$J$2:$J$7000,RAW_매출A!$B$2:$B$7000,$A84,RAW_매출A!$A$2:$A$7000,EDATE($E84,AK$1-1))=0,"",SUMIFS(RAW_매출A!$J$2:$J$7000,RAW_매출A!$B$2:$B$7000,$A84,RAW_매출A!$A$2:$A$7000,EDATE($E84,AK$1-1))/(INDEX(요약_월별시즈널리티!$F$7:$F$18,MONTH(EDATE($E84,AK$1-1)))/100))),"")</f>
        <v>10629749.908026516</v>
      </c>
      <c r="AL84" cm="1">
        <f t="array" ref="AL84">IFERROR(IF($A84="","",IF(SUMIFS(RAW_매출A!$J$2:$J$7000,RAW_매출A!$B$2:$B$7000,$A84,RAW_매출A!$A$2:$A$7000,EDATE($E84,AL$1-1))=0,"",SUMIFS(RAW_매출A!$J$2:$J$7000,RAW_매출A!$B$2:$B$7000,$A84,RAW_매출A!$A$2:$A$7000,EDATE($E84,AL$1-1))/(INDEX(요약_월별시즈널리티!$F$7:$F$18,MONTH(EDATE($E84,AL$1-1)))/100))),"")</f>
        <v>10487309.463315465</v>
      </c>
      <c r="AM84" cm="1">
        <f t="array" ref="AM84">IFERROR(IF($A84="","",IF(SUMIFS(RAW_매출A!$J$2:$J$7000,RAW_매출A!$B$2:$B$7000,$A84,RAW_매출A!$A$2:$A$7000,EDATE($E84,AM$1-1))=0,"",SUMIFS(RAW_매출A!$J$2:$J$7000,RAW_매출A!$B$2:$B$7000,$A84,RAW_매출A!$A$2:$A$7000,EDATE($E84,AM$1-1))/(INDEX(요약_월별시즈널리티!$F$7:$F$18,MONTH(EDATE($E84,AM$1-1)))/100))),"")</f>
        <v>9557892.7074787337</v>
      </c>
      <c r="AN84" cm="1">
        <f t="array" ref="AN84">IFERROR(IF($A84="","",IF(SUMIFS(RAW_매출A!$J$2:$J$7000,RAW_매출A!$B$2:$B$7000,$A84,RAW_매출A!$A$2:$A$7000,EDATE($E84,AN$1-1))=0,"",SUMIFS(RAW_매출A!$J$2:$J$7000,RAW_매출A!$B$2:$B$7000,$A84,RAW_매출A!$A$2:$A$7000,EDATE($E84,AN$1-1))/(INDEX(요약_월별시즈널리티!$F$7:$F$18,MONTH(EDATE($E84,AN$1-1)))/100))),"")</f>
        <v>9921118.2787400875</v>
      </c>
      <c r="AO84" cm="1">
        <f t="array" ref="AO84">IFERROR(IF($A84="","",IF(SUMIFS(RAW_매출A!$J$2:$J$7000,RAW_매출A!$B$2:$B$7000,$A84,RAW_매출A!$A$2:$A$7000,EDATE($E84,AO$1-1))=0,"",SUMIFS(RAW_매출A!$J$2:$J$7000,RAW_매출A!$B$2:$B$7000,$A84,RAW_매출A!$A$2:$A$7000,EDATE($E84,AO$1-1))/(INDEX(요약_월별시즈널리티!$F$7:$F$18,MONTH(EDATE($E84,AO$1-1)))/100))),"")</f>
        <v>11076981.273649426</v>
      </c>
      <c r="AP84" cm="1">
        <f t="array" ref="AP84">IFERROR(IF($A84="","",IF(SUMIFS(RAW_매출A!$J$2:$J$7000,RAW_매출A!$B$2:$B$7000,$A84,RAW_매출A!$A$2:$A$7000,EDATE($E84,AP$1-1))=0,"",SUMIFS(RAW_매출A!$J$2:$J$7000,RAW_매출A!$B$2:$B$7000,$A84,RAW_매출A!$A$2:$A$7000,EDATE($E84,AP$1-1))/(INDEX(요약_월별시즈널리티!$F$7:$F$18,MONTH(EDATE($E84,AP$1-1)))/100))),"")</f>
        <v>11564362.528804779</v>
      </c>
      <c r="AQ84" cm="1">
        <f t="array" ref="AQ84">IFERROR(IF($A84="","",IF(SUMIFS(RAW_매출A!$J$2:$J$7000,RAW_매출A!$B$2:$B$7000,$A84,RAW_매출A!$A$2:$A$7000,EDATE($E84,AQ$1-1))=0,"",SUMIFS(RAW_매출A!$J$2:$J$7000,RAW_매출A!$B$2:$B$7000,$A84,RAW_매출A!$A$2:$A$7000,EDATE($E84,AQ$1-1))/(INDEX(요약_월별시즈널리티!$F$7:$F$18,MONTH(EDATE($E84,AQ$1-1)))/100))),"")</f>
        <v>12677977.701926518</v>
      </c>
      <c r="AR84" cm="1">
        <f t="array" ref="AR84">IFERROR(IF($A84="","",IF(SUMIFS(RAW_매출A!$J$2:$J$7000,RAW_매출A!$B$2:$B$7000,$A84,RAW_매출A!$A$2:$A$7000,EDATE($E84,AR$1-1))=0,"",SUMIFS(RAW_매출A!$J$2:$J$7000,RAW_매출A!$B$2:$B$7000,$A84,RAW_매출A!$A$2:$A$7000,EDATE($E84,AR$1-1))/(INDEX(요약_월별시즈널리티!$F$7:$F$18,MONTH(EDATE($E84,AR$1-1)))/100))),"")</f>
        <v>10812145.522889512</v>
      </c>
      <c r="AS84" t="str" cm="1">
        <f t="array" ref="AS84">IFERROR(IF($A84="","",IF(SUMIFS(RAW_매출A!$J$2:$J$7000,RAW_매출A!$B$2:$B$7000,$A84,RAW_매출A!$A$2:$A$7000,EDATE($E84,AS$1-1))=0,"",SUMIFS(RAW_매출A!$J$2:$J$7000,RAW_매출A!$B$2:$B$7000,$A84,RAW_매출A!$A$2:$A$7000,EDATE($E84,AS$1-1))/(INDEX(요약_월별시즈널리티!$F$7:$F$18,MONTH(EDATE($E84,AS$1-1)))/100))),"")</f>
        <v/>
      </c>
      <c r="AT84" t="str" cm="1">
        <f t="array" ref="AT84">IFERROR(IF($A84="","",IF(SUMIFS(RAW_매출A!$J$2:$J$7000,RAW_매출A!$B$2:$B$7000,$A84,RAW_매출A!$A$2:$A$7000,EDATE($E84,AT$1-1))=0,"",SUMIFS(RAW_매출A!$J$2:$J$7000,RAW_매출A!$B$2:$B$7000,$A84,RAW_매출A!$A$2:$A$7000,EDATE($E84,AT$1-1))/(INDEX(요약_월별시즈널리티!$F$7:$F$18,MONTH(EDATE($E84,AT$1-1)))/100))),"")</f>
        <v/>
      </c>
      <c r="AU84" t="str" cm="1">
        <f t="array" ref="AU84">IFERROR(IF($A84="","",IF(SUMIFS(RAW_매출A!$J$2:$J$7000,RAW_매출A!$B$2:$B$7000,$A84,RAW_매출A!$A$2:$A$7000,EDATE($E84,AU$1-1))=0,"",SUMIFS(RAW_매출A!$J$2:$J$7000,RAW_매출A!$B$2:$B$7000,$A84,RAW_매출A!$A$2:$A$7000,EDATE($E84,AU$1-1))/(INDEX(요약_월별시즈널리티!$F$7:$F$18,MONTH(EDATE($E84,AU$1-1)))/100))),"")</f>
        <v/>
      </c>
      <c r="AV84" t="str" cm="1">
        <f t="array" ref="AV84">IFERROR(IF($A84="","",IF(SUMIFS(RAW_매출A!$J$2:$J$7000,RAW_매출A!$B$2:$B$7000,$A84,RAW_매출A!$A$2:$A$7000,EDATE($E84,AV$1-1))=0,"",SUMIFS(RAW_매출A!$J$2:$J$7000,RAW_매출A!$B$2:$B$7000,$A84,RAW_매출A!$A$2:$A$7000,EDATE($E84,AV$1-1))/(INDEX(요약_월별시즈널리티!$F$7:$F$18,MONTH(EDATE($E84,AV$1-1)))/100))),"")</f>
        <v/>
      </c>
      <c r="AW84" t="str" cm="1">
        <f t="array" ref="AW84">IFERROR(IF($A84="","",IF(SUMIFS(RAW_매출A!$J$2:$J$7000,RAW_매출A!$B$2:$B$7000,$A84,RAW_매출A!$A$2:$A$7000,EDATE($E84,AW$1-1))=0,"",SUMIFS(RAW_매출A!$J$2:$J$7000,RAW_매출A!$B$2:$B$7000,$A84,RAW_매출A!$A$2:$A$7000,EDATE($E84,AW$1-1))/(INDEX(요약_월별시즈널리티!$F$7:$F$18,MONTH(EDATE($E84,AW$1-1)))/100))),"")</f>
        <v/>
      </c>
      <c r="AX84" t="str" cm="1">
        <f t="array" ref="AX84">IFERROR(IF($A84="","",IF(SUMIFS(RAW_매출A!$J$2:$J$7000,RAW_매출A!$B$2:$B$7000,$A84,RAW_매출A!$A$2:$A$7000,EDATE($E84,AX$1-1))=0,"",SUMIFS(RAW_매출A!$J$2:$J$7000,RAW_매출A!$B$2:$B$7000,$A84,RAW_매출A!$A$2:$A$7000,EDATE($E84,AX$1-1))/(INDEX(요약_월별시즈널리티!$F$7:$F$18,MONTH(EDATE($E84,AX$1-1)))/100))),"")</f>
        <v/>
      </c>
      <c r="AY84" t="str" cm="1">
        <f t="array" ref="AY84">IFERROR(IF($A84="","",IF(SUMIFS(RAW_매출A!$J$2:$J$7000,RAW_매출A!$B$2:$B$7000,$A84,RAW_매출A!$A$2:$A$7000,EDATE($E84,AY$1-1))=0,"",SUMIFS(RAW_매출A!$J$2:$J$7000,RAW_매출A!$B$2:$B$7000,$A84,RAW_매출A!$A$2:$A$7000,EDATE($E84,AY$1-1))/(INDEX(요약_월별시즈널리티!$F$7:$F$18,MONTH(EDATE($E84,AY$1-1)))/100))),"")</f>
        <v/>
      </c>
      <c r="AZ84" t="str" cm="1">
        <f t="array" ref="AZ84">IFERROR(IF($A84="","",IF(SUMIFS(RAW_매출A!$J$2:$J$7000,RAW_매출A!$B$2:$B$7000,$A84,RAW_매출A!$A$2:$A$7000,EDATE($E84,AZ$1-1))=0,"",SUMIFS(RAW_매출A!$J$2:$J$7000,RAW_매출A!$B$2:$B$7000,$A84,RAW_매출A!$A$2:$A$7000,EDATE($E84,AZ$1-1))/(INDEX(요약_월별시즈널리티!$F$7:$F$18,MONTH(EDATE($E84,AZ$1-1)))/100))),"")</f>
        <v/>
      </c>
      <c r="BA84" t="str" cm="1">
        <f t="array" ref="BA84">IFERROR(IF($A84="","",IF(SUMIFS(RAW_매출A!$J$2:$J$7000,RAW_매출A!$B$2:$B$7000,$A84,RAW_매출A!$A$2:$A$7000,EDATE($E84,BA$1-1))=0,"",SUMIFS(RAW_매출A!$J$2:$J$7000,RAW_매출A!$B$2:$B$7000,$A84,RAW_매출A!$A$2:$A$7000,EDATE($E84,BA$1-1))/(INDEX(요약_월별시즈널리티!$F$7:$F$18,MONTH(EDATE($E84,BA$1-1)))/100))),"")</f>
        <v/>
      </c>
      <c r="BB84" t="str" cm="1">
        <f t="array" ref="BB84">IFERROR(IF($A84="","",IF(SUMIFS(RAW_매출A!$J$2:$J$7000,RAW_매출A!$B$2:$B$7000,$A84,RAW_매출A!$A$2:$A$7000,EDATE($E84,BB$1-1))=0,"",SUMIFS(RAW_매출A!$J$2:$J$7000,RAW_매출A!$B$2:$B$7000,$A84,RAW_매출A!$A$2:$A$7000,EDATE($E84,BB$1-1))/(INDEX(요약_월별시즈널리티!$F$7:$F$18,MONTH(EDATE($E84,BB$1-1)))/100))),"")</f>
        <v/>
      </c>
      <c r="BC84" t="str" cm="1">
        <f t="array" ref="BC84">IFERROR(IF($A84="","",IF(SUMIFS(RAW_매출A!$J$2:$J$7000,RAW_매출A!$B$2:$B$7000,$A84,RAW_매출A!$A$2:$A$7000,EDATE($E84,BC$1-1))=0,"",SUMIFS(RAW_매출A!$J$2:$J$7000,RAW_매출A!$B$2:$B$7000,$A84,RAW_매출A!$A$2:$A$7000,EDATE($E84,BC$1-1))/(INDEX(요약_월별시즈널리티!$F$7:$F$18,MONTH(EDATE($E84,BC$1-1)))/100))),"")</f>
        <v/>
      </c>
      <c r="BD84" t="str" cm="1">
        <f t="array" ref="BD84">IFERROR(IF($A84="","",IF(SUMIFS(RAW_매출A!$J$2:$J$7000,RAW_매출A!$B$2:$B$7000,$A84,RAW_매출A!$A$2:$A$7000,EDATE($E84,BD$1-1))=0,"",SUMIFS(RAW_매출A!$J$2:$J$7000,RAW_매출A!$B$2:$B$7000,$A84,RAW_매출A!$A$2:$A$7000,EDATE($E84,BD$1-1))/(INDEX(요약_월별시즈널리티!$F$7:$F$18,MONTH(EDATE($E84,BD$1-1)))/100))),"")</f>
        <v/>
      </c>
      <c r="BE84" t="str" cm="1">
        <f t="array" ref="BE84">IFERROR(IF($A84="","",IF(SUMIFS(RAW_매출A!$J$2:$J$7000,RAW_매출A!$B$2:$B$7000,$A84,RAW_매출A!$A$2:$A$7000,EDATE($E84,BE$1-1))=0,"",SUMIFS(RAW_매출A!$J$2:$J$7000,RAW_매출A!$B$2:$B$7000,$A84,RAW_매출A!$A$2:$A$7000,EDATE($E84,BE$1-1))/(INDEX(요약_월별시즈널리티!$F$7:$F$18,MONTH(EDATE($E84,BE$1-1)))/100))),"")</f>
        <v/>
      </c>
      <c r="BF84" t="str" cm="1">
        <f t="array" ref="BF84">IFERROR(IF($A84="","",IF(SUMIFS(RAW_매출A!$J$2:$J$7000,RAW_매출A!$B$2:$B$7000,$A84,RAW_매출A!$A$2:$A$7000,EDATE($E84,BF$1-1))=0,"",SUMIFS(RAW_매출A!$J$2:$J$7000,RAW_매출A!$B$2:$B$7000,$A84,RAW_매출A!$A$2:$A$7000,EDATE($E84,BF$1-1))/(INDEX(요약_월별시즈널리티!$F$7:$F$18,MONTH(EDATE($E84,BF$1-1)))/100))),"")</f>
        <v/>
      </c>
      <c r="BG84" t="str" cm="1">
        <f t="array" ref="BG84">IFERROR(IF($A84="","",IF(SUMIFS(RAW_매출A!$J$2:$J$7000,RAW_매출A!$B$2:$B$7000,$A84,RAW_매출A!$A$2:$A$7000,EDATE($E84,BG$1-1))=0,"",SUMIFS(RAW_매출A!$J$2:$J$7000,RAW_매출A!$B$2:$B$7000,$A84,RAW_매출A!$A$2:$A$7000,EDATE($E84,BG$1-1))/(INDEX(요약_월별시즈널리티!$F$7:$F$18,MONTH(EDATE($E84,BG$1-1)))/100))),"")</f>
        <v/>
      </c>
      <c r="BH84" t="str" cm="1">
        <f t="array" ref="BH84">IFERROR(IF($A84="","",IF(SUMIFS(RAW_매출A!$J$2:$J$7000,RAW_매출A!$B$2:$B$7000,$A84,RAW_매출A!$A$2:$A$7000,EDATE($E84,BH$1-1))=0,"",SUMIFS(RAW_매출A!$J$2:$J$7000,RAW_매출A!$B$2:$B$7000,$A84,RAW_매출A!$A$2:$A$7000,EDATE($E84,BH$1-1))/(INDEX(요약_월별시즈널리티!$F$7:$F$18,MONTH(EDATE($E84,BH$1-1)))/100))),"")</f>
        <v/>
      </c>
      <c r="BI84" t="str" cm="1">
        <f t="array" ref="BI84">IFERROR(IF($A84="","",IF(SUMIFS(RAW_매출A!$J$2:$J$7000,RAW_매출A!$B$2:$B$7000,$A84,RAW_매출A!$A$2:$A$7000,EDATE($E84,BI$1-1))=0,"",SUMIFS(RAW_매출A!$J$2:$J$7000,RAW_매출A!$B$2:$B$7000,$A84,RAW_매출A!$A$2:$A$7000,EDATE($E84,BI$1-1))/(INDEX(요약_월별시즈널리티!$F$7:$F$18,MONTH(EDATE($E84,BI$1-1)))/100))),"")</f>
        <v/>
      </c>
      <c r="BJ84" t="str" cm="1">
        <f t="array" ref="BJ84">IFERROR(IF($A84="","",IF(SUMIFS(RAW_매출A!$J$2:$J$7000,RAW_매출A!$B$2:$B$7000,$A84,RAW_매출A!$A$2:$A$7000,EDATE($E84,BJ$1-1))=0,"",SUMIFS(RAW_매출A!$J$2:$J$7000,RAW_매출A!$B$2:$B$7000,$A84,RAW_매출A!$A$2:$A$7000,EDATE($E84,BJ$1-1))/(INDEX(요약_월별시즈널리티!$F$7:$F$18,MONTH(EDATE($E84,BJ$1-1)))/100))),"")</f>
        <v/>
      </c>
      <c r="BK84" t="str" cm="1">
        <f t="array" ref="BK84">IFERROR(IF($A84="","",IF(SUMIFS(RAW_매출A!$J$2:$J$7000,RAW_매출A!$B$2:$B$7000,$A84,RAW_매출A!$A$2:$A$7000,EDATE($E84,BK$1-1))=0,"",SUMIFS(RAW_매출A!$J$2:$J$7000,RAW_매출A!$B$2:$B$7000,$A84,RAW_매출A!$A$2:$A$7000,EDATE($E84,BK$1-1))/(INDEX(요약_월별시즈널리티!$F$7:$F$18,MONTH(EDATE($E84,BK$1-1)))/100))),"")</f>
        <v/>
      </c>
      <c r="BL84" t="str" cm="1">
        <f t="array" ref="BL84">IFERROR(IF($A84="","",IF(SUMIFS(RAW_매출A!$J$2:$J$7000,RAW_매출A!$B$2:$B$7000,$A84,RAW_매출A!$A$2:$A$7000,EDATE($E84,BL$1-1))=0,"",SUMIFS(RAW_매출A!$J$2:$J$7000,RAW_매출A!$B$2:$B$7000,$A84,RAW_매출A!$A$2:$A$7000,EDATE($E84,BL$1-1))/(INDEX(요약_월별시즈널리티!$F$7:$F$18,MONTH(EDATE($E84,BL$1-1)))/100))),"")</f>
        <v/>
      </c>
      <c r="BM84" t="str" cm="1">
        <f t="array" ref="BM84">IFERROR(IF($A84="","",IF(SUMIFS(RAW_매출A!$J$2:$J$7000,RAW_매출A!$B$2:$B$7000,$A84,RAW_매출A!$A$2:$A$7000,EDATE($E84,BM$1-1))=0,"",SUMIFS(RAW_매출A!$J$2:$J$7000,RAW_매출A!$B$2:$B$7000,$A84,RAW_매출A!$A$2:$A$7000,EDATE($E84,BM$1-1))/(INDEX(요약_월별시즈널리티!$F$7:$F$18,MONTH(EDATE($E84,BM$1-1)))/100))),"")</f>
        <v/>
      </c>
      <c r="BN84" t="str" cm="1">
        <f t="array" ref="BN84">IFERROR(IF($A84="","",IF(SUMIFS(RAW_매출A!$J$2:$J$7000,RAW_매출A!$B$2:$B$7000,$A84,RAW_매출A!$A$2:$A$7000,EDATE($E84,BN$1-1))=0,"",SUMIFS(RAW_매출A!$J$2:$J$7000,RAW_매출A!$B$2:$B$7000,$A84,RAW_매출A!$A$2:$A$7000,EDATE($E84,BN$1-1))/(INDEX(요약_월별시즈널리티!$F$7:$F$18,MONTH(EDATE($E84,BN$1-1)))/100))),"")</f>
        <v/>
      </c>
    </row>
    <row r="85" spans="1:66" x14ac:dyDescent="0.3">
      <c r="A85" t="str">
        <f>세팅!A86</f>
        <v>(1074) #평택용이파크점</v>
      </c>
      <c r="B85" t="str">
        <f>세팅!B86</f>
        <v>150-1</v>
      </c>
      <c r="C85">
        <f t="shared" si="3"/>
        <v>1</v>
      </c>
      <c r="D85" t="str">
        <f t="shared" si="4"/>
        <v>1</v>
      </c>
      <c r="E85" s="1">
        <f>세팅!D86</f>
        <v>45078</v>
      </c>
      <c r="F85">
        <f t="shared" si="5"/>
        <v>2023386.6822014551</v>
      </c>
      <c r="G85" cm="1">
        <f t="array" ref="G85">IFERROR(IF($A85="","",IF(SUMIFS(RAW_매출A!$J$2:$J$7000,RAW_매출A!$B$2:$B$7000,$A85,RAW_매출A!$A$2:$A$7000,EDATE($E85,G$1-1))=0,"",SUMIFS(RAW_매출A!$J$2:$J$7000,RAW_매출A!$B$2:$B$7000,$A85,RAW_매출A!$A$2:$A$7000,EDATE($E85,G$1-1))/(INDEX(요약_월별시즈널리티!$F$7:$F$18,MONTH(EDATE($E85,G$1-1)))/100))),"")</f>
        <v>1120487.911908295</v>
      </c>
      <c r="H85" cm="1">
        <f t="array" ref="H85">IFERROR(IF($A85="","",IF(SUMIFS(RAW_매출A!$J$2:$J$7000,RAW_매출A!$B$2:$B$7000,$A85,RAW_매출A!$A$2:$A$7000,EDATE($E85,H$1-1))=0,"",SUMIFS(RAW_매출A!$J$2:$J$7000,RAW_매출A!$B$2:$B$7000,$A85,RAW_매출A!$A$2:$A$7000,EDATE($E85,H$1-1))/(INDEX(요약_월별시즈널리티!$F$7:$F$18,MONTH(EDATE($E85,H$1-1)))/100))),"")</f>
        <v>1407641.395263013</v>
      </c>
      <c r="I85" cm="1">
        <f t="array" ref="I85">IFERROR(IF($A85="","",IF(SUMIFS(RAW_매출A!$J$2:$J$7000,RAW_매출A!$B$2:$B$7000,$A85,RAW_매출A!$A$2:$A$7000,EDATE($E85,I$1-1))=0,"",SUMIFS(RAW_매출A!$J$2:$J$7000,RAW_매출A!$B$2:$B$7000,$A85,RAW_매출A!$A$2:$A$7000,EDATE($E85,I$1-1))/(INDEX(요약_월별시즈널리티!$F$7:$F$18,MONTH(EDATE($E85,I$1-1)))/100))),"")</f>
        <v>1267575.3258571799</v>
      </c>
      <c r="J85" s="28" cm="1">
        <f t="array" ref="J85">IFERROR(IF($A85="","",IF(SUMIFS(RAW_매출A!$J$2:$J$7000,RAW_매출A!$B$2:$B$7000,$A85,RAW_매출A!$A$2:$A$7000,EDATE($E85,J$1-1))=0,"",SUMIFS(RAW_매출A!$J$2:$J$7000,RAW_매출A!$B$2:$B$7000,$A85,RAW_매출A!$A$2:$A$7000,EDATE($E85,J$1-1))/(INDEX(요약_월별시즈널리티!$F$7:$F$18,MONTH(EDATE($E85,J$1-1)))/100))),"")</f>
        <v>1316273.3393850767</v>
      </c>
      <c r="K85" s="28" cm="1">
        <f t="array" ref="K85">IFERROR(IF($A85="","",IF(SUMIFS(RAW_매출A!$J$2:$J$7000,RAW_매출A!$B$2:$B$7000,$A85,RAW_매출A!$A$2:$A$7000,EDATE($E85,K$1-1))=0,"",SUMIFS(RAW_매출A!$J$2:$J$7000,RAW_매출A!$B$2:$B$7000,$A85,RAW_매출A!$A$2:$A$7000,EDATE($E85,K$1-1))/(INDEX(요약_월별시즈널리티!$F$7:$F$18,MONTH(EDATE($E85,K$1-1)))/100))),"")</f>
        <v>1737486.5566270128</v>
      </c>
      <c r="L85" s="28" cm="1">
        <f t="array" ref="L85">IFERROR(IF($A85="","",IF(SUMIFS(RAW_매출A!$J$2:$J$7000,RAW_매출A!$B$2:$B$7000,$A85,RAW_매출A!$A$2:$A$7000,EDATE($E85,L$1-1))=0,"",SUMIFS(RAW_매출A!$J$2:$J$7000,RAW_매출A!$B$2:$B$7000,$A85,RAW_매출A!$A$2:$A$7000,EDATE($E85,L$1-1))/(INDEX(요약_월별시즈널리티!$F$7:$F$18,MONTH(EDATE($E85,L$1-1)))/100))),"")</f>
        <v>1718602.2206248981</v>
      </c>
      <c r="M85" s="28" cm="1">
        <f t="array" ref="M85">IFERROR(IF($A85="","",IF(SUMIFS(RAW_매출A!$J$2:$J$7000,RAW_매출A!$B$2:$B$7000,$A85,RAW_매출A!$A$2:$A$7000,EDATE($E85,M$1-1))=0,"",SUMIFS(RAW_매출A!$J$2:$J$7000,RAW_매출A!$B$2:$B$7000,$A85,RAW_매출A!$A$2:$A$7000,EDATE($E85,M$1-1))/(INDEX(요약_월별시즈널리티!$F$7:$F$18,MONTH(EDATE($E85,M$1-1)))/100))),"")</f>
        <v>2103078.7479437068</v>
      </c>
      <c r="N85" s="28" cm="1">
        <f t="array" ref="N85">IFERROR(IF($A85="","",IF(SUMIFS(RAW_매출A!$J$2:$J$7000,RAW_매출A!$B$2:$B$7000,$A85,RAW_매출A!$A$2:$A$7000,EDATE($E85,N$1-1))=0,"",SUMIFS(RAW_매출A!$J$2:$J$7000,RAW_매출A!$B$2:$B$7000,$A85,RAW_매출A!$A$2:$A$7000,EDATE($E85,N$1-1))/(INDEX(요약_월별시즈널리티!$F$7:$F$18,MONTH(EDATE($E85,N$1-1)))/100))),"")</f>
        <v>2408593.1806595074</v>
      </c>
      <c r="O85" s="28" cm="1">
        <f t="array" ref="O85">IFERROR(IF($A85="","",IF(SUMIFS(RAW_매출A!$J$2:$J$7000,RAW_매출A!$B$2:$B$7000,$A85,RAW_매출A!$A$2:$A$7000,EDATE($E85,O$1-1))=0,"",SUMIFS(RAW_매출A!$J$2:$J$7000,RAW_매출A!$B$2:$B$7000,$A85,RAW_매출A!$A$2:$A$7000,EDATE($E85,O$1-1))/(INDEX(요약_월별시즈널리티!$F$7:$F$18,MONTH(EDATE($E85,O$1-1)))/100))),"")</f>
        <v>2856286.0479685301</v>
      </c>
      <c r="P85" cm="1">
        <f t="array" ref="P85">IFERROR(IF($A85="","",IF(SUMIFS(RAW_매출A!$J$2:$J$7000,RAW_매출A!$B$2:$B$7000,$A85,RAW_매출A!$A$2:$A$7000,EDATE($E85,P$1-1))=0,"",SUMIFS(RAW_매출A!$J$2:$J$7000,RAW_매출A!$B$2:$B$7000,$A85,RAW_매출A!$A$2:$A$7000,EDATE($E85,P$1-1))/(INDEX(요약_월별시즈널리티!$F$7:$F$18,MONTH(EDATE($E85,P$1-1)))/100))),"")</f>
        <v>2787182.6580210878</v>
      </c>
      <c r="Q85" cm="1">
        <f t="array" ref="Q85">IFERROR(IF($A85="","",IF(SUMIFS(RAW_매출A!$J$2:$J$7000,RAW_매출A!$B$2:$B$7000,$A85,RAW_매출A!$A$2:$A$7000,EDATE($E85,Q$1-1))=0,"",SUMIFS(RAW_매출A!$J$2:$J$7000,RAW_매출A!$B$2:$B$7000,$A85,RAW_매출A!$A$2:$A$7000,EDATE($E85,Q$1-1))/(INDEX(요약_월별시즈널리티!$F$7:$F$18,MONTH(EDATE($E85,Q$1-1)))/100))),"")</f>
        <v>2705805.4947276032</v>
      </c>
      <c r="R85" cm="1">
        <f t="array" ref="R85">IFERROR(IF($A85="","",IF(SUMIFS(RAW_매출A!$J$2:$J$7000,RAW_매출A!$B$2:$B$7000,$A85,RAW_매출A!$A$2:$A$7000,EDATE($E85,R$1-1))=0,"",SUMIFS(RAW_매출A!$J$2:$J$7000,RAW_매출A!$B$2:$B$7000,$A85,RAW_매출A!$A$2:$A$7000,EDATE($E85,R$1-1))/(INDEX(요약_월별시즈널리티!$F$7:$F$18,MONTH(EDATE($E85,R$1-1)))/100))),"")</f>
        <v>2355482.1579239597</v>
      </c>
      <c r="S85" cm="1">
        <f t="array" ref="S85">IFERROR(IF($A85="","",IF(SUMIFS(RAW_매출A!$J$2:$J$7000,RAW_매출A!$B$2:$B$7000,$A85,RAW_매출A!$A$2:$A$7000,EDATE($E85,S$1-1))=0,"",SUMIFS(RAW_매출A!$J$2:$J$7000,RAW_매출A!$B$2:$B$7000,$A85,RAW_매출A!$A$2:$A$7000,EDATE($E85,S$1-1))/(INDEX(요약_월별시즈널리티!$F$7:$F$18,MONTH(EDATE($E85,S$1-1)))/100))),"")</f>
        <v>2136553.6550167245</v>
      </c>
      <c r="T85" cm="1">
        <f t="array" ref="T85">IFERROR(IF($A85="","",IF(SUMIFS(RAW_매출A!$J$2:$J$7000,RAW_매출A!$B$2:$B$7000,$A85,RAW_매출A!$A$2:$A$7000,EDATE($E85,T$1-1))=0,"",SUMIFS(RAW_매출A!$J$2:$J$7000,RAW_매출A!$B$2:$B$7000,$A85,RAW_매출A!$A$2:$A$7000,EDATE($E85,T$1-1))/(INDEX(요약_월별시즈널리티!$F$7:$F$18,MONTH(EDATE($E85,T$1-1)))/100))),"")</f>
        <v>2268179.8200020171</v>
      </c>
      <c r="U85" cm="1">
        <f t="array" ref="U85">IFERROR(IF($A85="","",IF(SUMIFS(RAW_매출A!$J$2:$J$7000,RAW_매출A!$B$2:$B$7000,$A85,RAW_매출A!$A$2:$A$7000,EDATE($E85,U$1-1))=0,"",SUMIFS(RAW_매출A!$J$2:$J$7000,RAW_매출A!$B$2:$B$7000,$A85,RAW_매출A!$A$2:$A$7000,EDATE($E85,U$1-1))/(INDEX(요약_월별시즈널리티!$F$7:$F$18,MONTH(EDATE($E85,U$1-1)))/100))),"")</f>
        <v>2101960.3364494457</v>
      </c>
      <c r="V85" cm="1">
        <f t="array" ref="V85">IFERROR(IF($A85="","",IF(SUMIFS(RAW_매출A!$J$2:$J$7000,RAW_매출A!$B$2:$B$7000,$A85,RAW_매출A!$A$2:$A$7000,EDATE($E85,V$1-1))=0,"",SUMIFS(RAW_매출A!$J$2:$J$7000,RAW_매출A!$B$2:$B$7000,$A85,RAW_매출A!$A$2:$A$7000,EDATE($E85,V$1-1))/(INDEX(요약_월별시즈널리티!$F$7:$F$18,MONTH(EDATE($E85,V$1-1)))/100))),"")</f>
        <v>2267497.8089429694</v>
      </c>
      <c r="W85" cm="1">
        <f t="array" ref="W85">IFERROR(IF($A85="","",IF(SUMIFS(RAW_매출A!$J$2:$J$7000,RAW_매출A!$B$2:$B$7000,$A85,RAW_매출A!$A$2:$A$7000,EDATE($E85,W$1-1))=0,"",SUMIFS(RAW_매출A!$J$2:$J$7000,RAW_매출A!$B$2:$B$7000,$A85,RAW_매출A!$A$2:$A$7000,EDATE($E85,W$1-1))/(INDEX(요약_월별시즈널리티!$F$7:$F$18,MONTH(EDATE($E85,W$1-1)))/100))),"")</f>
        <v>2075313.8630082912</v>
      </c>
      <c r="X85" cm="1">
        <f t="array" ref="X85">IFERROR(IF($A85="","",IF(SUMIFS(RAW_매출A!$J$2:$J$7000,RAW_매출A!$B$2:$B$7000,$A85,RAW_매출A!$A$2:$A$7000,EDATE($E85,X$1-1))=0,"",SUMIFS(RAW_매출A!$J$2:$J$7000,RAW_매출A!$B$2:$B$7000,$A85,RAW_매출A!$A$2:$A$7000,EDATE($E85,X$1-1))/(INDEX(요약_월별시즈널리티!$F$7:$F$18,MONTH(EDATE($E85,X$1-1)))/100))),"")</f>
        <v>2524480.3588417801</v>
      </c>
      <c r="Y85" cm="1">
        <f t="array" ref="Y85">IFERROR(IF($A85="","",IF(SUMIFS(RAW_매출A!$J$2:$J$7000,RAW_매출A!$B$2:$B$7000,$A85,RAW_매출A!$A$2:$A$7000,EDATE($E85,Y$1-1))=0,"",SUMIFS(RAW_매출A!$J$2:$J$7000,RAW_매출A!$B$2:$B$7000,$A85,RAW_매출A!$A$2:$A$7000,EDATE($E85,Y$1-1))/(INDEX(요약_월별시즈널리티!$F$7:$F$18,MONTH(EDATE($E85,Y$1-1)))/100))),"")</f>
        <v>2400228.1989968391</v>
      </c>
      <c r="Z85" cm="1">
        <f t="array" ref="Z85">IFERROR(IF($A85="","",IF(SUMIFS(RAW_매출A!$J$2:$J$7000,RAW_매출A!$B$2:$B$7000,$A85,RAW_매출A!$A$2:$A$7000,EDATE($E85,Z$1-1))=0,"",SUMIFS(RAW_매출A!$J$2:$J$7000,RAW_매출A!$B$2:$B$7000,$A85,RAW_매출A!$A$2:$A$7000,EDATE($E85,Z$1-1))/(INDEX(요약_월별시즈널리티!$F$7:$F$18,MONTH(EDATE($E85,Z$1-1)))/100))),"")</f>
        <v>2739307.1789890984</v>
      </c>
      <c r="AA85" cm="1">
        <f t="array" ref="AA85">IFERROR(IF($A85="","",IF(SUMIFS(RAW_매출A!$J$2:$J$7000,RAW_매출A!$B$2:$B$7000,$A85,RAW_매출A!$A$2:$A$7000,EDATE($E85,AA$1-1))=0,"",SUMIFS(RAW_매출A!$J$2:$J$7000,RAW_매출A!$B$2:$B$7000,$A85,RAW_매출A!$A$2:$A$7000,EDATE($E85,AA$1-1))/(INDEX(요약_월별시즈널리티!$F$7:$F$18,MONTH(EDATE($E85,AA$1-1)))/100))),"")</f>
        <v>2297189.557789851</v>
      </c>
      <c r="AB85" cm="1">
        <f t="array" ref="AB85">IFERROR(IF($A85="","",IF(SUMIFS(RAW_매출A!$J$2:$J$7000,RAW_매출A!$B$2:$B$7000,$A85,RAW_매출A!$A$2:$A$7000,EDATE($E85,AB$1-1))=0,"",SUMIFS(RAW_매출A!$J$2:$J$7000,RAW_매출A!$B$2:$B$7000,$A85,RAW_매출A!$A$2:$A$7000,EDATE($E85,AB$1-1))/(INDEX(요약_월별시즈널리티!$F$7:$F$18,MONTH(EDATE($E85,AB$1-1)))/100))),"")</f>
        <v>2421077.7489100047</v>
      </c>
      <c r="AC85" cm="1">
        <f t="array" ref="AC85">IFERROR(IF($A85="","",IF(SUMIFS(RAW_매출A!$J$2:$J$7000,RAW_매출A!$B$2:$B$7000,$A85,RAW_매출A!$A$2:$A$7000,EDATE($E85,AC$1-1))=0,"",SUMIFS(RAW_매출A!$J$2:$J$7000,RAW_매출A!$B$2:$B$7000,$A85,RAW_매출A!$A$2:$A$7000,EDATE($E85,AC$1-1))/(INDEX(요약_월별시즈널리티!$F$7:$F$18,MONTH(EDATE($E85,AC$1-1)))/100))),"")</f>
        <v>2368136.8031964516</v>
      </c>
      <c r="AD85" cm="1">
        <f t="array" ref="AD85">IFERROR(IF($A85="","",IF(SUMIFS(RAW_매출A!$J$2:$J$7000,RAW_매출A!$B$2:$B$7000,$A85,RAW_매출A!$A$2:$A$7000,EDATE($E85,AD$1-1))=0,"",SUMIFS(RAW_매출A!$J$2:$J$7000,RAW_매출A!$B$2:$B$7000,$A85,RAW_매출A!$A$2:$A$7000,EDATE($E85,AD$1-1))/(INDEX(요약_월별시즈널리티!$F$7:$F$18,MONTH(EDATE($E85,AD$1-1)))/100))),"")</f>
        <v>2125808.6488310881</v>
      </c>
      <c r="AE85" cm="1">
        <f t="array" ref="AE85">IFERROR(IF($A85="","",IF(SUMIFS(RAW_매출A!$J$2:$J$7000,RAW_매출A!$B$2:$B$7000,$A85,RAW_매출A!$A$2:$A$7000,EDATE($E85,AE$1-1))=0,"",SUMIFS(RAW_매출A!$J$2:$J$7000,RAW_매출A!$B$2:$B$7000,$A85,RAW_매출A!$A$2:$A$7000,EDATE($E85,AE$1-1))/(INDEX(요약_월별시즈널리티!$F$7:$F$18,MONTH(EDATE($E85,AE$1-1)))/100))),"")</f>
        <v>2772572.5165608982</v>
      </c>
      <c r="AF85" cm="1">
        <f t="array" ref="AF85">IFERROR(IF($A85="","",IF(SUMIFS(RAW_매출A!$J$2:$J$7000,RAW_매출A!$B$2:$B$7000,$A85,RAW_매출A!$A$2:$A$7000,EDATE($E85,AF$1-1))=0,"",SUMIFS(RAW_매출A!$J$2:$J$7000,RAW_매출A!$B$2:$B$7000,$A85,RAW_매출A!$A$2:$A$7000,EDATE($E85,AF$1-1))/(INDEX(요약_월별시즈널리티!$F$7:$F$18,MONTH(EDATE($E85,AF$1-1)))/100))),"")</f>
        <v>1946767.5719964243</v>
      </c>
      <c r="AG85" cm="1">
        <f t="array" ref="AG85">IFERROR(IF($A85="","",IF(SUMIFS(RAW_매출A!$J$2:$J$7000,RAW_매출A!$B$2:$B$7000,$A85,RAW_매출A!$A$2:$A$7000,EDATE($E85,AG$1-1))=0,"",SUMIFS(RAW_매출A!$J$2:$J$7000,RAW_매출A!$B$2:$B$7000,$A85,RAW_매출A!$A$2:$A$7000,EDATE($E85,AG$1-1))/(INDEX(요약_월별시즈널리티!$F$7:$F$18,MONTH(EDATE($E85,AG$1-1)))/100))),"")</f>
        <v>2308437.4305028729</v>
      </c>
      <c r="AH85" cm="1">
        <f t="array" ref="AH85">IFERROR(IF($A85="","",IF(SUMIFS(RAW_매출A!$J$2:$J$7000,RAW_매출A!$B$2:$B$7000,$A85,RAW_매출A!$A$2:$A$7000,EDATE($E85,AH$1-1))=0,"",SUMIFS(RAW_매출A!$J$2:$J$7000,RAW_매출A!$B$2:$B$7000,$A85,RAW_매출A!$A$2:$A$7000,EDATE($E85,AH$1-1))/(INDEX(요약_월별시즈널리티!$F$7:$F$18,MONTH(EDATE($E85,AH$1-1)))/100))),"")</f>
        <v>2030440.7658417872</v>
      </c>
      <c r="AI85" cm="1">
        <f t="array" ref="AI85">IFERROR(IF($A85="","",IF(SUMIFS(RAW_매출A!$J$2:$J$7000,RAW_매출A!$B$2:$B$7000,$A85,RAW_매출A!$A$2:$A$7000,EDATE($E85,AI$1-1))=0,"",SUMIFS(RAW_매출A!$J$2:$J$7000,RAW_매출A!$B$2:$B$7000,$A85,RAW_매출A!$A$2:$A$7000,EDATE($E85,AI$1-1))/(INDEX(요약_월별시즈널리티!$F$7:$F$18,MONTH(EDATE($E85,AI$1-1)))/100))),"")</f>
        <v>2797060.608837849</v>
      </c>
      <c r="AJ85" cm="1">
        <f t="array" ref="AJ85">IFERROR(IF($A85="","",IF(SUMIFS(RAW_매출A!$J$2:$J$7000,RAW_매출A!$B$2:$B$7000,$A85,RAW_매출A!$A$2:$A$7000,EDATE($E85,AJ$1-1))=0,"",SUMIFS(RAW_매출A!$J$2:$J$7000,RAW_매출A!$B$2:$B$7000,$A85,RAW_매출A!$A$2:$A$7000,EDATE($E85,AJ$1-1))/(INDEX(요약_월별시즈널리티!$F$7:$F$18,MONTH(EDATE($E85,AJ$1-1)))/100))),"")</f>
        <v>2451002.1609757082</v>
      </c>
      <c r="AK85" cm="1">
        <f t="array" ref="AK85">IFERROR(IF($A85="","",IF(SUMIFS(RAW_매출A!$J$2:$J$7000,RAW_매출A!$B$2:$B$7000,$A85,RAW_매출A!$A$2:$A$7000,EDATE($E85,AK$1-1))=0,"",SUMIFS(RAW_매출A!$J$2:$J$7000,RAW_매출A!$B$2:$B$7000,$A85,RAW_매출A!$A$2:$A$7000,EDATE($E85,AK$1-1))/(INDEX(요약_월별시즈널리티!$F$7:$F$18,MONTH(EDATE($E85,AK$1-1)))/100))),"")</f>
        <v>2752297.7977368804</v>
      </c>
      <c r="AL85" cm="1">
        <f t="array" ref="AL85">IFERROR(IF($A85="","",IF(SUMIFS(RAW_매출A!$J$2:$J$7000,RAW_매출A!$B$2:$B$7000,$A85,RAW_매출A!$A$2:$A$7000,EDATE($E85,AL$1-1))=0,"",SUMIFS(RAW_매출A!$J$2:$J$7000,RAW_매출A!$B$2:$B$7000,$A85,RAW_매출A!$A$2:$A$7000,EDATE($E85,AL$1-1))/(INDEX(요약_월별시즈널리티!$F$7:$F$18,MONTH(EDATE($E85,AL$1-1)))/100))),"")</f>
        <v>2825926.6733199013</v>
      </c>
      <c r="AM85" cm="1">
        <f t="array" ref="AM85">IFERROR(IF($A85="","",IF(SUMIFS(RAW_매출A!$J$2:$J$7000,RAW_매출A!$B$2:$B$7000,$A85,RAW_매출A!$A$2:$A$7000,EDATE($E85,AM$1-1))=0,"",SUMIFS(RAW_매출A!$J$2:$J$7000,RAW_매출A!$B$2:$B$7000,$A85,RAW_매출A!$A$2:$A$7000,EDATE($E85,AM$1-1))/(INDEX(요약_월별시즈널리티!$F$7:$F$18,MONTH(EDATE($E85,AM$1-1)))/100))),"")</f>
        <v>2762737.4893465913</v>
      </c>
      <c r="AN85" cm="1">
        <f t="array" ref="AN85">IFERROR(IF($A85="","",IF(SUMIFS(RAW_매출A!$J$2:$J$7000,RAW_매출A!$B$2:$B$7000,$A85,RAW_매출A!$A$2:$A$7000,EDATE($E85,AN$1-1))=0,"",SUMIFS(RAW_매출A!$J$2:$J$7000,RAW_매출A!$B$2:$B$7000,$A85,RAW_매출A!$A$2:$A$7000,EDATE($E85,AN$1-1))/(INDEX(요약_월별시즈널리티!$F$7:$F$18,MONTH(EDATE($E85,AN$1-1)))/100))),"")</f>
        <v>2727494.4367183675</v>
      </c>
      <c r="AO85" cm="1">
        <f t="array" ref="AO85">IFERROR(IF($A85="","",IF(SUMIFS(RAW_매출A!$J$2:$J$7000,RAW_매출A!$B$2:$B$7000,$A85,RAW_매출A!$A$2:$A$7000,EDATE($E85,AO$1-1))=0,"",SUMIFS(RAW_매출A!$J$2:$J$7000,RAW_매출A!$B$2:$B$7000,$A85,RAW_매출A!$A$2:$A$7000,EDATE($E85,AO$1-1))/(INDEX(요약_월별시즈널리티!$F$7:$F$18,MONTH(EDATE($E85,AO$1-1)))/100))),"")</f>
        <v>3237826.6892407015</v>
      </c>
      <c r="AP85" cm="1">
        <f t="array" ref="AP85">IFERROR(IF($A85="","",IF(SUMIFS(RAW_매출A!$J$2:$J$7000,RAW_매출A!$B$2:$B$7000,$A85,RAW_매출A!$A$2:$A$7000,EDATE($E85,AP$1-1))=0,"",SUMIFS(RAW_매출A!$J$2:$J$7000,RAW_매출A!$B$2:$B$7000,$A85,RAW_매출A!$A$2:$A$7000,EDATE($E85,AP$1-1))/(INDEX(요약_월별시즈널리티!$F$7:$F$18,MONTH(EDATE($E85,AP$1-1)))/100))),"")</f>
        <v>3951997.7653455664</v>
      </c>
      <c r="AQ85" cm="1">
        <f t="array" ref="AQ85">IFERROR(IF($A85="","",IF(SUMIFS(RAW_매출A!$J$2:$J$7000,RAW_매출A!$B$2:$B$7000,$A85,RAW_매출A!$A$2:$A$7000,EDATE($E85,AQ$1-1))=0,"",SUMIFS(RAW_매출A!$J$2:$J$7000,RAW_매출A!$B$2:$B$7000,$A85,RAW_매출A!$A$2:$A$7000,EDATE($E85,AQ$1-1))/(INDEX(요약_월별시즈널리티!$F$7:$F$18,MONTH(EDATE($E85,AQ$1-1)))/100))),"")</f>
        <v>3169976.0690595577</v>
      </c>
      <c r="AR85" t="str" cm="1">
        <f t="array" ref="AR85">IFERROR(IF($A85="","",IF(SUMIFS(RAW_매출A!$J$2:$J$7000,RAW_매출A!$B$2:$B$7000,$A85,RAW_매출A!$A$2:$A$7000,EDATE($E85,AR$1-1))=0,"",SUMIFS(RAW_매출A!$J$2:$J$7000,RAW_매출A!$B$2:$B$7000,$A85,RAW_매출A!$A$2:$A$7000,EDATE($E85,AR$1-1))/(INDEX(요약_월별시즈널리티!$F$7:$F$18,MONTH(EDATE($E85,AR$1-1)))/100))),"")</f>
        <v/>
      </c>
      <c r="AS85" t="str" cm="1">
        <f t="array" ref="AS85">IFERROR(IF($A85="","",IF(SUMIFS(RAW_매출A!$J$2:$J$7000,RAW_매출A!$B$2:$B$7000,$A85,RAW_매출A!$A$2:$A$7000,EDATE($E85,AS$1-1))=0,"",SUMIFS(RAW_매출A!$J$2:$J$7000,RAW_매출A!$B$2:$B$7000,$A85,RAW_매출A!$A$2:$A$7000,EDATE($E85,AS$1-1))/(INDEX(요약_월별시즈널리티!$F$7:$F$18,MONTH(EDATE($E85,AS$1-1)))/100))),"")</f>
        <v/>
      </c>
      <c r="AT85" t="str" cm="1">
        <f t="array" ref="AT85">IFERROR(IF($A85="","",IF(SUMIFS(RAW_매출A!$J$2:$J$7000,RAW_매출A!$B$2:$B$7000,$A85,RAW_매출A!$A$2:$A$7000,EDATE($E85,AT$1-1))=0,"",SUMIFS(RAW_매출A!$J$2:$J$7000,RAW_매출A!$B$2:$B$7000,$A85,RAW_매출A!$A$2:$A$7000,EDATE($E85,AT$1-1))/(INDEX(요약_월별시즈널리티!$F$7:$F$18,MONTH(EDATE($E85,AT$1-1)))/100))),"")</f>
        <v/>
      </c>
      <c r="AU85" t="str" cm="1">
        <f t="array" ref="AU85">IFERROR(IF($A85="","",IF(SUMIFS(RAW_매출A!$J$2:$J$7000,RAW_매출A!$B$2:$B$7000,$A85,RAW_매출A!$A$2:$A$7000,EDATE($E85,AU$1-1))=0,"",SUMIFS(RAW_매출A!$J$2:$J$7000,RAW_매출A!$B$2:$B$7000,$A85,RAW_매출A!$A$2:$A$7000,EDATE($E85,AU$1-1))/(INDEX(요약_월별시즈널리티!$F$7:$F$18,MONTH(EDATE($E85,AU$1-1)))/100))),"")</f>
        <v/>
      </c>
      <c r="AV85" t="str" cm="1">
        <f t="array" ref="AV85">IFERROR(IF($A85="","",IF(SUMIFS(RAW_매출A!$J$2:$J$7000,RAW_매출A!$B$2:$B$7000,$A85,RAW_매출A!$A$2:$A$7000,EDATE($E85,AV$1-1))=0,"",SUMIFS(RAW_매출A!$J$2:$J$7000,RAW_매출A!$B$2:$B$7000,$A85,RAW_매출A!$A$2:$A$7000,EDATE($E85,AV$1-1))/(INDEX(요약_월별시즈널리티!$F$7:$F$18,MONTH(EDATE($E85,AV$1-1)))/100))),"")</f>
        <v/>
      </c>
      <c r="AW85" t="str" cm="1">
        <f t="array" ref="AW85">IFERROR(IF($A85="","",IF(SUMIFS(RAW_매출A!$J$2:$J$7000,RAW_매출A!$B$2:$B$7000,$A85,RAW_매출A!$A$2:$A$7000,EDATE($E85,AW$1-1))=0,"",SUMIFS(RAW_매출A!$J$2:$J$7000,RAW_매출A!$B$2:$B$7000,$A85,RAW_매출A!$A$2:$A$7000,EDATE($E85,AW$1-1))/(INDEX(요약_월별시즈널리티!$F$7:$F$18,MONTH(EDATE($E85,AW$1-1)))/100))),"")</f>
        <v/>
      </c>
      <c r="AX85" t="str" cm="1">
        <f t="array" ref="AX85">IFERROR(IF($A85="","",IF(SUMIFS(RAW_매출A!$J$2:$J$7000,RAW_매출A!$B$2:$B$7000,$A85,RAW_매출A!$A$2:$A$7000,EDATE($E85,AX$1-1))=0,"",SUMIFS(RAW_매출A!$J$2:$J$7000,RAW_매출A!$B$2:$B$7000,$A85,RAW_매출A!$A$2:$A$7000,EDATE($E85,AX$1-1))/(INDEX(요약_월별시즈널리티!$F$7:$F$18,MONTH(EDATE($E85,AX$1-1)))/100))),"")</f>
        <v/>
      </c>
      <c r="AY85" t="str" cm="1">
        <f t="array" ref="AY85">IFERROR(IF($A85="","",IF(SUMIFS(RAW_매출A!$J$2:$J$7000,RAW_매출A!$B$2:$B$7000,$A85,RAW_매출A!$A$2:$A$7000,EDATE($E85,AY$1-1))=0,"",SUMIFS(RAW_매출A!$J$2:$J$7000,RAW_매출A!$B$2:$B$7000,$A85,RAW_매출A!$A$2:$A$7000,EDATE($E85,AY$1-1))/(INDEX(요약_월별시즈널리티!$F$7:$F$18,MONTH(EDATE($E85,AY$1-1)))/100))),"")</f>
        <v/>
      </c>
      <c r="AZ85" t="str" cm="1">
        <f t="array" ref="AZ85">IFERROR(IF($A85="","",IF(SUMIFS(RAW_매출A!$J$2:$J$7000,RAW_매출A!$B$2:$B$7000,$A85,RAW_매출A!$A$2:$A$7000,EDATE($E85,AZ$1-1))=0,"",SUMIFS(RAW_매출A!$J$2:$J$7000,RAW_매출A!$B$2:$B$7000,$A85,RAW_매출A!$A$2:$A$7000,EDATE($E85,AZ$1-1))/(INDEX(요약_월별시즈널리티!$F$7:$F$18,MONTH(EDATE($E85,AZ$1-1)))/100))),"")</f>
        <v/>
      </c>
      <c r="BA85" t="str" cm="1">
        <f t="array" ref="BA85">IFERROR(IF($A85="","",IF(SUMIFS(RAW_매출A!$J$2:$J$7000,RAW_매출A!$B$2:$B$7000,$A85,RAW_매출A!$A$2:$A$7000,EDATE($E85,BA$1-1))=0,"",SUMIFS(RAW_매출A!$J$2:$J$7000,RAW_매출A!$B$2:$B$7000,$A85,RAW_매출A!$A$2:$A$7000,EDATE($E85,BA$1-1))/(INDEX(요약_월별시즈널리티!$F$7:$F$18,MONTH(EDATE($E85,BA$1-1)))/100))),"")</f>
        <v/>
      </c>
      <c r="BB85" t="str" cm="1">
        <f t="array" ref="BB85">IFERROR(IF($A85="","",IF(SUMIFS(RAW_매출A!$J$2:$J$7000,RAW_매출A!$B$2:$B$7000,$A85,RAW_매출A!$A$2:$A$7000,EDATE($E85,BB$1-1))=0,"",SUMIFS(RAW_매출A!$J$2:$J$7000,RAW_매출A!$B$2:$B$7000,$A85,RAW_매출A!$A$2:$A$7000,EDATE($E85,BB$1-1))/(INDEX(요약_월별시즈널리티!$F$7:$F$18,MONTH(EDATE($E85,BB$1-1)))/100))),"")</f>
        <v/>
      </c>
      <c r="BC85" t="str" cm="1">
        <f t="array" ref="BC85">IFERROR(IF($A85="","",IF(SUMIFS(RAW_매출A!$J$2:$J$7000,RAW_매출A!$B$2:$B$7000,$A85,RAW_매출A!$A$2:$A$7000,EDATE($E85,BC$1-1))=0,"",SUMIFS(RAW_매출A!$J$2:$J$7000,RAW_매출A!$B$2:$B$7000,$A85,RAW_매출A!$A$2:$A$7000,EDATE($E85,BC$1-1))/(INDEX(요약_월별시즈널리티!$F$7:$F$18,MONTH(EDATE($E85,BC$1-1)))/100))),"")</f>
        <v/>
      </c>
      <c r="BD85" t="str" cm="1">
        <f t="array" ref="BD85">IFERROR(IF($A85="","",IF(SUMIFS(RAW_매출A!$J$2:$J$7000,RAW_매출A!$B$2:$B$7000,$A85,RAW_매출A!$A$2:$A$7000,EDATE($E85,BD$1-1))=0,"",SUMIFS(RAW_매출A!$J$2:$J$7000,RAW_매출A!$B$2:$B$7000,$A85,RAW_매출A!$A$2:$A$7000,EDATE($E85,BD$1-1))/(INDEX(요약_월별시즈널리티!$F$7:$F$18,MONTH(EDATE($E85,BD$1-1)))/100))),"")</f>
        <v/>
      </c>
      <c r="BE85" t="str" cm="1">
        <f t="array" ref="BE85">IFERROR(IF($A85="","",IF(SUMIFS(RAW_매출A!$J$2:$J$7000,RAW_매출A!$B$2:$B$7000,$A85,RAW_매출A!$A$2:$A$7000,EDATE($E85,BE$1-1))=0,"",SUMIFS(RAW_매출A!$J$2:$J$7000,RAW_매출A!$B$2:$B$7000,$A85,RAW_매출A!$A$2:$A$7000,EDATE($E85,BE$1-1))/(INDEX(요약_월별시즈널리티!$F$7:$F$18,MONTH(EDATE($E85,BE$1-1)))/100))),"")</f>
        <v/>
      </c>
      <c r="BF85" t="str" cm="1">
        <f t="array" ref="BF85">IFERROR(IF($A85="","",IF(SUMIFS(RAW_매출A!$J$2:$J$7000,RAW_매출A!$B$2:$B$7000,$A85,RAW_매출A!$A$2:$A$7000,EDATE($E85,BF$1-1))=0,"",SUMIFS(RAW_매출A!$J$2:$J$7000,RAW_매출A!$B$2:$B$7000,$A85,RAW_매출A!$A$2:$A$7000,EDATE($E85,BF$1-1))/(INDEX(요약_월별시즈널리티!$F$7:$F$18,MONTH(EDATE($E85,BF$1-1)))/100))),"")</f>
        <v/>
      </c>
      <c r="BG85" t="str" cm="1">
        <f t="array" ref="BG85">IFERROR(IF($A85="","",IF(SUMIFS(RAW_매출A!$J$2:$J$7000,RAW_매출A!$B$2:$B$7000,$A85,RAW_매출A!$A$2:$A$7000,EDATE($E85,BG$1-1))=0,"",SUMIFS(RAW_매출A!$J$2:$J$7000,RAW_매출A!$B$2:$B$7000,$A85,RAW_매출A!$A$2:$A$7000,EDATE($E85,BG$1-1))/(INDEX(요약_월별시즈널리티!$F$7:$F$18,MONTH(EDATE($E85,BG$1-1)))/100))),"")</f>
        <v/>
      </c>
      <c r="BH85" t="str" cm="1">
        <f t="array" ref="BH85">IFERROR(IF($A85="","",IF(SUMIFS(RAW_매출A!$J$2:$J$7000,RAW_매출A!$B$2:$B$7000,$A85,RAW_매출A!$A$2:$A$7000,EDATE($E85,BH$1-1))=0,"",SUMIFS(RAW_매출A!$J$2:$J$7000,RAW_매출A!$B$2:$B$7000,$A85,RAW_매출A!$A$2:$A$7000,EDATE($E85,BH$1-1))/(INDEX(요약_월별시즈널리티!$F$7:$F$18,MONTH(EDATE($E85,BH$1-1)))/100))),"")</f>
        <v/>
      </c>
      <c r="BI85" t="str" cm="1">
        <f t="array" ref="BI85">IFERROR(IF($A85="","",IF(SUMIFS(RAW_매출A!$J$2:$J$7000,RAW_매출A!$B$2:$B$7000,$A85,RAW_매출A!$A$2:$A$7000,EDATE($E85,BI$1-1))=0,"",SUMIFS(RAW_매출A!$J$2:$J$7000,RAW_매출A!$B$2:$B$7000,$A85,RAW_매출A!$A$2:$A$7000,EDATE($E85,BI$1-1))/(INDEX(요약_월별시즈널리티!$F$7:$F$18,MONTH(EDATE($E85,BI$1-1)))/100))),"")</f>
        <v/>
      </c>
      <c r="BJ85" t="str" cm="1">
        <f t="array" ref="BJ85">IFERROR(IF($A85="","",IF(SUMIFS(RAW_매출A!$J$2:$J$7000,RAW_매출A!$B$2:$B$7000,$A85,RAW_매출A!$A$2:$A$7000,EDATE($E85,BJ$1-1))=0,"",SUMIFS(RAW_매출A!$J$2:$J$7000,RAW_매출A!$B$2:$B$7000,$A85,RAW_매출A!$A$2:$A$7000,EDATE($E85,BJ$1-1))/(INDEX(요약_월별시즈널리티!$F$7:$F$18,MONTH(EDATE($E85,BJ$1-1)))/100))),"")</f>
        <v/>
      </c>
      <c r="BK85" t="str" cm="1">
        <f t="array" ref="BK85">IFERROR(IF($A85="","",IF(SUMIFS(RAW_매출A!$J$2:$J$7000,RAW_매출A!$B$2:$B$7000,$A85,RAW_매출A!$A$2:$A$7000,EDATE($E85,BK$1-1))=0,"",SUMIFS(RAW_매출A!$J$2:$J$7000,RAW_매출A!$B$2:$B$7000,$A85,RAW_매출A!$A$2:$A$7000,EDATE($E85,BK$1-1))/(INDEX(요약_월별시즈널리티!$F$7:$F$18,MONTH(EDATE($E85,BK$1-1)))/100))),"")</f>
        <v/>
      </c>
      <c r="BL85" t="str" cm="1">
        <f t="array" ref="BL85">IFERROR(IF($A85="","",IF(SUMIFS(RAW_매출A!$J$2:$J$7000,RAW_매출A!$B$2:$B$7000,$A85,RAW_매출A!$A$2:$A$7000,EDATE($E85,BL$1-1))=0,"",SUMIFS(RAW_매출A!$J$2:$J$7000,RAW_매출A!$B$2:$B$7000,$A85,RAW_매출A!$A$2:$A$7000,EDATE($E85,BL$1-1))/(INDEX(요약_월별시즈널리티!$F$7:$F$18,MONTH(EDATE($E85,BL$1-1)))/100))),"")</f>
        <v/>
      </c>
      <c r="BM85" t="str" cm="1">
        <f t="array" ref="BM85">IFERROR(IF($A85="","",IF(SUMIFS(RAW_매출A!$J$2:$J$7000,RAW_매출A!$B$2:$B$7000,$A85,RAW_매출A!$A$2:$A$7000,EDATE($E85,BM$1-1))=0,"",SUMIFS(RAW_매출A!$J$2:$J$7000,RAW_매출A!$B$2:$B$7000,$A85,RAW_매출A!$A$2:$A$7000,EDATE($E85,BM$1-1))/(INDEX(요약_월별시즈널리티!$F$7:$F$18,MONTH(EDATE($E85,BM$1-1)))/100))),"")</f>
        <v/>
      </c>
      <c r="BN85" t="str" cm="1">
        <f t="array" ref="BN85">IFERROR(IF($A85="","",IF(SUMIFS(RAW_매출A!$J$2:$J$7000,RAW_매출A!$B$2:$B$7000,$A85,RAW_매출A!$A$2:$A$7000,EDATE($E85,BN$1-1))=0,"",SUMIFS(RAW_매출A!$J$2:$J$7000,RAW_매출A!$B$2:$B$7000,$A85,RAW_매출A!$A$2:$A$7000,EDATE($E85,BN$1-1))/(INDEX(요약_월별시즈널리티!$F$7:$F$18,MONTH(EDATE($E85,BN$1-1)))/100))),"")</f>
        <v/>
      </c>
    </row>
    <row r="86" spans="1:66" x14ac:dyDescent="0.3">
      <c r="A86" t="str">
        <f>세팅!A87</f>
        <v>(1075) #연대동문점</v>
      </c>
      <c r="B86" t="str">
        <f>세팅!B87</f>
        <v>150-1</v>
      </c>
      <c r="C86">
        <f t="shared" si="3"/>
        <v>1</v>
      </c>
      <c r="D86" t="str">
        <f t="shared" si="4"/>
        <v>1</v>
      </c>
      <c r="E86" s="1">
        <f>세팅!D87</f>
        <v>45078</v>
      </c>
      <c r="F86">
        <f t="shared" si="5"/>
        <v>5597984.1778595662</v>
      </c>
      <c r="G86" cm="1">
        <f t="array" ref="G86">IFERROR(IF($A86="","",IF(SUMIFS(RAW_매출A!$J$2:$J$7000,RAW_매출A!$B$2:$B$7000,$A86,RAW_매출A!$A$2:$A$7000,EDATE($E86,G$1-1))=0,"",SUMIFS(RAW_매출A!$J$2:$J$7000,RAW_매출A!$B$2:$B$7000,$A86,RAW_매출A!$A$2:$A$7000,EDATE($E86,G$1-1))/(INDEX(요약_월별시즈널리티!$F$7:$F$18,MONTH(EDATE($E86,G$1-1)))/100))),"")</f>
        <v>4022379.3018212677</v>
      </c>
      <c r="H86" cm="1">
        <f t="array" ref="H86">IFERROR(IF($A86="","",IF(SUMIFS(RAW_매출A!$J$2:$J$7000,RAW_매출A!$B$2:$B$7000,$A86,RAW_매출A!$A$2:$A$7000,EDATE($E86,H$1-1))=0,"",SUMIFS(RAW_매출A!$J$2:$J$7000,RAW_매출A!$B$2:$B$7000,$A86,RAW_매출A!$A$2:$A$7000,EDATE($E86,H$1-1))/(INDEX(요약_월별시즈널리티!$F$7:$F$18,MONTH(EDATE($E86,H$1-1)))/100))),"")</f>
        <v>4723522.9261661852</v>
      </c>
      <c r="I86" cm="1">
        <f t="array" ref="I86">IFERROR(IF($A86="","",IF(SUMIFS(RAW_매출A!$J$2:$J$7000,RAW_매출A!$B$2:$B$7000,$A86,RAW_매출A!$A$2:$A$7000,EDATE($E86,I$1-1))=0,"",SUMIFS(RAW_매출A!$J$2:$J$7000,RAW_매출A!$B$2:$B$7000,$A86,RAW_매출A!$A$2:$A$7000,EDATE($E86,I$1-1))/(INDEX(요약_월별시즈널리티!$F$7:$F$18,MONTH(EDATE($E86,I$1-1)))/100))),"")</f>
        <v>5120602.5337930406</v>
      </c>
      <c r="J86" s="28" cm="1">
        <f t="array" ref="J86">IFERROR(IF($A86="","",IF(SUMIFS(RAW_매출A!$J$2:$J$7000,RAW_매출A!$B$2:$B$7000,$A86,RAW_매출A!$A$2:$A$7000,EDATE($E86,J$1-1))=0,"",SUMIFS(RAW_매출A!$J$2:$J$7000,RAW_매출A!$B$2:$B$7000,$A86,RAW_매출A!$A$2:$A$7000,EDATE($E86,J$1-1))/(INDEX(요약_월별시즈널리티!$F$7:$F$18,MONTH(EDATE($E86,J$1-1)))/100))),"")</f>
        <v>5355881.1612811843</v>
      </c>
      <c r="K86" s="28" cm="1">
        <f t="array" ref="K86">IFERROR(IF($A86="","",IF(SUMIFS(RAW_매출A!$J$2:$J$7000,RAW_매출A!$B$2:$B$7000,$A86,RAW_매출A!$A$2:$A$7000,EDATE($E86,K$1-1))=0,"",SUMIFS(RAW_매출A!$J$2:$J$7000,RAW_매출A!$B$2:$B$7000,$A86,RAW_매출A!$A$2:$A$7000,EDATE($E86,K$1-1))/(INDEX(요약_월별시즈널리티!$F$7:$F$18,MONTH(EDATE($E86,K$1-1)))/100))),"")</f>
        <v>5617911.2638345286</v>
      </c>
      <c r="L86" s="28" cm="1">
        <f t="array" ref="L86">IFERROR(IF($A86="","",IF(SUMIFS(RAW_매출A!$J$2:$J$7000,RAW_매출A!$B$2:$B$7000,$A86,RAW_매출A!$A$2:$A$7000,EDATE($E86,L$1-1))=0,"",SUMIFS(RAW_매출A!$J$2:$J$7000,RAW_매출A!$B$2:$B$7000,$A86,RAW_매출A!$A$2:$A$7000,EDATE($E86,L$1-1))/(INDEX(요약_월별시즈널리티!$F$7:$F$18,MONTH(EDATE($E86,L$1-1)))/100))),"")</f>
        <v>5195340.8138245968</v>
      </c>
      <c r="M86" s="28" cm="1">
        <f t="array" ref="M86">IFERROR(IF($A86="","",IF(SUMIFS(RAW_매출A!$J$2:$J$7000,RAW_매출A!$B$2:$B$7000,$A86,RAW_매출A!$A$2:$A$7000,EDATE($E86,M$1-1))=0,"",SUMIFS(RAW_매출A!$J$2:$J$7000,RAW_매출A!$B$2:$B$7000,$A86,RAW_매출A!$A$2:$A$7000,EDATE($E86,M$1-1))/(INDEX(요약_월별시즈널리티!$F$7:$F$18,MONTH(EDATE($E86,M$1-1)))/100))),"")</f>
        <v>5704804.937385085</v>
      </c>
      <c r="N86" s="28" cm="1">
        <f t="array" ref="N86">IFERROR(IF($A86="","",IF(SUMIFS(RAW_매출A!$J$2:$J$7000,RAW_매출A!$B$2:$B$7000,$A86,RAW_매출A!$A$2:$A$7000,EDATE($E86,N$1-1))=0,"",SUMIFS(RAW_매출A!$J$2:$J$7000,RAW_매출A!$B$2:$B$7000,$A86,RAW_매출A!$A$2:$A$7000,EDATE($E86,N$1-1))/(INDEX(요약_월별시즈널리티!$F$7:$F$18,MONTH(EDATE($E86,N$1-1)))/100))),"")</f>
        <v>5563003.8260123413</v>
      </c>
      <c r="O86" s="28" cm="1">
        <f t="array" ref="O86">IFERROR(IF($A86="","",IF(SUMIFS(RAW_매출A!$J$2:$J$7000,RAW_매출A!$B$2:$B$7000,$A86,RAW_매출A!$A$2:$A$7000,EDATE($E86,O$1-1))=0,"",SUMIFS(RAW_매출A!$J$2:$J$7000,RAW_매출A!$B$2:$B$7000,$A86,RAW_매출A!$A$2:$A$7000,EDATE($E86,O$1-1))/(INDEX(요약_월별시즈널리티!$F$7:$F$18,MONTH(EDATE($E86,O$1-1)))/100))),"")</f>
        <v>6150963.0648196572</v>
      </c>
      <c r="P86" cm="1">
        <f t="array" ref="P86">IFERROR(IF($A86="","",IF(SUMIFS(RAW_매출A!$J$2:$J$7000,RAW_매출A!$B$2:$B$7000,$A86,RAW_매출A!$A$2:$A$7000,EDATE($E86,P$1-1))=0,"",SUMIFS(RAW_매출A!$J$2:$J$7000,RAW_매출A!$B$2:$B$7000,$A86,RAW_매출A!$A$2:$A$7000,EDATE($E86,P$1-1))/(INDEX(요약_월별시즈널리티!$F$7:$F$18,MONTH(EDATE($E86,P$1-1)))/100))),"")</f>
        <v>6542662.631661878</v>
      </c>
      <c r="Q86" cm="1">
        <f t="array" ref="Q86">IFERROR(IF($A86="","",IF(SUMIFS(RAW_매출A!$J$2:$J$7000,RAW_매출A!$B$2:$B$7000,$A86,RAW_매출A!$A$2:$A$7000,EDATE($E86,Q$1-1))=0,"",SUMIFS(RAW_매출A!$J$2:$J$7000,RAW_매출A!$B$2:$B$7000,$A86,RAW_매출A!$A$2:$A$7000,EDATE($E86,Q$1-1))/(INDEX(요약_월별시즈널리티!$F$7:$F$18,MONTH(EDATE($E86,Q$1-1)))/100))),"")</f>
        <v>4693299.4752350179</v>
      </c>
      <c r="R86" cm="1">
        <f t="array" ref="R86">IFERROR(IF($A86="","",IF(SUMIFS(RAW_매출A!$J$2:$J$7000,RAW_매출A!$B$2:$B$7000,$A86,RAW_매출A!$A$2:$A$7000,EDATE($E86,R$1-1))=0,"",SUMIFS(RAW_매출A!$J$2:$J$7000,RAW_매출A!$B$2:$B$7000,$A86,RAW_매출A!$A$2:$A$7000,EDATE($E86,R$1-1))/(INDEX(요약_월별시즈널리티!$F$7:$F$18,MONTH(EDATE($E86,R$1-1)))/100))),"")</f>
        <v>4969489.3731904747</v>
      </c>
      <c r="S86" cm="1">
        <f t="array" ref="S86">IFERROR(IF($A86="","",IF(SUMIFS(RAW_매출A!$J$2:$J$7000,RAW_매출A!$B$2:$B$7000,$A86,RAW_매출A!$A$2:$A$7000,EDATE($E86,S$1-1))=0,"",SUMIFS(RAW_매출A!$J$2:$J$7000,RAW_매출A!$B$2:$B$7000,$A86,RAW_매출A!$A$2:$A$7000,EDATE($E86,S$1-1))/(INDEX(요약_월별시즈널리티!$F$7:$F$18,MONTH(EDATE($E86,S$1-1)))/100))),"")</f>
        <v>4499035.9044497795</v>
      </c>
      <c r="T86" cm="1">
        <f t="array" ref="T86">IFERROR(IF($A86="","",IF(SUMIFS(RAW_매출A!$J$2:$J$7000,RAW_매출A!$B$2:$B$7000,$A86,RAW_매출A!$A$2:$A$7000,EDATE($E86,T$1-1))=0,"",SUMIFS(RAW_매출A!$J$2:$J$7000,RAW_매출A!$B$2:$B$7000,$A86,RAW_매출A!$A$2:$A$7000,EDATE($E86,T$1-1))/(INDEX(요약_월별시즈널리티!$F$7:$F$18,MONTH(EDATE($E86,T$1-1)))/100))),"")</f>
        <v>4877250.5497330148</v>
      </c>
      <c r="U86" cm="1">
        <f t="array" ref="U86">IFERROR(IF($A86="","",IF(SUMIFS(RAW_매출A!$J$2:$J$7000,RAW_매출A!$B$2:$B$7000,$A86,RAW_매출A!$A$2:$A$7000,EDATE($E86,U$1-1))=0,"",SUMIFS(RAW_매출A!$J$2:$J$7000,RAW_매출A!$B$2:$B$7000,$A86,RAW_매출A!$A$2:$A$7000,EDATE($E86,U$1-1))/(INDEX(요약_월별시즈널리티!$F$7:$F$18,MONTH(EDATE($E86,U$1-1)))/100))),"")</f>
        <v>5191218.2879339512</v>
      </c>
      <c r="V86" cm="1">
        <f t="array" ref="V86">IFERROR(IF($A86="","",IF(SUMIFS(RAW_매출A!$J$2:$J$7000,RAW_매출A!$B$2:$B$7000,$A86,RAW_매출A!$A$2:$A$7000,EDATE($E86,V$1-1))=0,"",SUMIFS(RAW_매출A!$J$2:$J$7000,RAW_매출A!$B$2:$B$7000,$A86,RAW_매출A!$A$2:$A$7000,EDATE($E86,V$1-1))/(INDEX(요약_월별시즈널리티!$F$7:$F$18,MONTH(EDATE($E86,V$1-1)))/100))),"")</f>
        <v>4675132.4357394334</v>
      </c>
      <c r="W86" cm="1">
        <f t="array" ref="W86">IFERROR(IF($A86="","",IF(SUMIFS(RAW_매출A!$J$2:$J$7000,RAW_매출A!$B$2:$B$7000,$A86,RAW_매출A!$A$2:$A$7000,EDATE($E86,W$1-1))=0,"",SUMIFS(RAW_매출A!$J$2:$J$7000,RAW_매출A!$B$2:$B$7000,$A86,RAW_매출A!$A$2:$A$7000,EDATE($E86,W$1-1))/(INDEX(요약_월별시즈널리티!$F$7:$F$18,MONTH(EDATE($E86,W$1-1)))/100))),"")</f>
        <v>4713413.7088757679</v>
      </c>
      <c r="X86" cm="1">
        <f t="array" ref="X86">IFERROR(IF($A86="","",IF(SUMIFS(RAW_매출A!$J$2:$J$7000,RAW_매출A!$B$2:$B$7000,$A86,RAW_매출A!$A$2:$A$7000,EDATE($E86,X$1-1))=0,"",SUMIFS(RAW_매출A!$J$2:$J$7000,RAW_매출A!$B$2:$B$7000,$A86,RAW_매출A!$A$2:$A$7000,EDATE($E86,X$1-1))/(INDEX(요약_월별시즈널리티!$F$7:$F$18,MONTH(EDATE($E86,X$1-1)))/100))),"")</f>
        <v>4626004.8427773556</v>
      </c>
      <c r="Y86" cm="1">
        <f t="array" ref="Y86">IFERROR(IF($A86="","",IF(SUMIFS(RAW_매출A!$J$2:$J$7000,RAW_매출A!$B$2:$B$7000,$A86,RAW_매출A!$A$2:$A$7000,EDATE($E86,Y$1-1))=0,"",SUMIFS(RAW_매출A!$J$2:$J$7000,RAW_매출A!$B$2:$B$7000,$A86,RAW_매출A!$A$2:$A$7000,EDATE($E86,Y$1-1))/(INDEX(요약_월별시즈널리티!$F$7:$F$18,MONTH(EDATE($E86,Y$1-1)))/100))),"")</f>
        <v>4396650.5684987102</v>
      </c>
      <c r="Z86" cm="1">
        <f t="array" ref="Z86">IFERROR(IF($A86="","",IF(SUMIFS(RAW_매출A!$J$2:$J$7000,RAW_매출A!$B$2:$B$7000,$A86,RAW_매출A!$A$2:$A$7000,EDATE($E86,Z$1-1))=0,"",SUMIFS(RAW_매출A!$J$2:$J$7000,RAW_매출A!$B$2:$B$7000,$A86,RAW_매출A!$A$2:$A$7000,EDATE($E86,Z$1-1))/(INDEX(요약_월별시즈널리티!$F$7:$F$18,MONTH(EDATE($E86,Z$1-1)))/100))),"")</f>
        <v>4207103.8962390563</v>
      </c>
      <c r="AA86" cm="1">
        <f t="array" ref="AA86">IFERROR(IF($A86="","",IF(SUMIFS(RAW_매출A!$J$2:$J$7000,RAW_매출A!$B$2:$B$7000,$A86,RAW_매출A!$A$2:$A$7000,EDATE($E86,AA$1-1))=0,"",SUMIFS(RAW_매출A!$J$2:$J$7000,RAW_매출A!$B$2:$B$7000,$A86,RAW_매출A!$A$2:$A$7000,EDATE($E86,AA$1-1))/(INDEX(요약_월별시즈널리티!$F$7:$F$18,MONTH(EDATE($E86,AA$1-1)))/100))),"")</f>
        <v>4820200.7090876279</v>
      </c>
      <c r="AB86" cm="1">
        <f t="array" ref="AB86">IFERROR(IF($A86="","",IF(SUMIFS(RAW_매출A!$J$2:$J$7000,RAW_매출A!$B$2:$B$7000,$A86,RAW_매출A!$A$2:$A$7000,EDATE($E86,AB$1-1))=0,"",SUMIFS(RAW_매출A!$J$2:$J$7000,RAW_매출A!$B$2:$B$7000,$A86,RAW_매출A!$A$2:$A$7000,EDATE($E86,AB$1-1))/(INDEX(요약_월별시즈널리티!$F$7:$F$18,MONTH(EDATE($E86,AB$1-1)))/100))),"")</f>
        <v>5159542.4690609062</v>
      </c>
      <c r="AC86" cm="1">
        <f t="array" ref="AC86">IFERROR(IF($A86="","",IF(SUMIFS(RAW_매출A!$J$2:$J$7000,RAW_매출A!$B$2:$B$7000,$A86,RAW_매출A!$A$2:$A$7000,EDATE($E86,AC$1-1))=0,"",SUMIFS(RAW_매출A!$J$2:$J$7000,RAW_매출A!$B$2:$B$7000,$A86,RAW_매출A!$A$2:$A$7000,EDATE($E86,AC$1-1))/(INDEX(요약_월별시즈널리티!$F$7:$F$18,MONTH(EDATE($E86,AC$1-1)))/100))),"")</f>
        <v>4450843.3028933164</v>
      </c>
      <c r="AD86" cm="1">
        <f t="array" ref="AD86">IFERROR(IF($A86="","",IF(SUMIFS(RAW_매출A!$J$2:$J$7000,RAW_매출A!$B$2:$B$7000,$A86,RAW_매출A!$A$2:$A$7000,EDATE($E86,AD$1-1))=0,"",SUMIFS(RAW_매출A!$J$2:$J$7000,RAW_매출A!$B$2:$B$7000,$A86,RAW_매출A!$A$2:$A$7000,EDATE($E86,AD$1-1))/(INDEX(요약_월별시즈널리티!$F$7:$F$18,MONTH(EDATE($E86,AD$1-1)))/100))),"")</f>
        <v>4950014.5781219387</v>
      </c>
      <c r="AE86" cm="1">
        <f t="array" ref="AE86">IFERROR(IF($A86="","",IF(SUMIFS(RAW_매출A!$J$2:$J$7000,RAW_매출A!$B$2:$B$7000,$A86,RAW_매출A!$A$2:$A$7000,EDATE($E86,AE$1-1))=0,"",SUMIFS(RAW_매출A!$J$2:$J$7000,RAW_매출A!$B$2:$B$7000,$A86,RAW_매출A!$A$2:$A$7000,EDATE($E86,AE$1-1))/(INDEX(요약_월별시즈널리티!$F$7:$F$18,MONTH(EDATE($E86,AE$1-1)))/100))),"")</f>
        <v>4873498.2965990417</v>
      </c>
      <c r="AF86" cm="1">
        <f t="array" ref="AF86">IFERROR(IF($A86="","",IF(SUMIFS(RAW_매출A!$J$2:$J$7000,RAW_매출A!$B$2:$B$7000,$A86,RAW_매출A!$A$2:$A$7000,EDATE($E86,AF$1-1))=0,"",SUMIFS(RAW_매출A!$J$2:$J$7000,RAW_매출A!$B$2:$B$7000,$A86,RAW_매출A!$A$2:$A$7000,EDATE($E86,AF$1-1))/(INDEX(요약_월별시즈널리티!$F$7:$F$18,MONTH(EDATE($E86,AF$1-1)))/100))),"")</f>
        <v>4722042.2039655354</v>
      </c>
      <c r="AG86" cm="1">
        <f t="array" ref="AG86">IFERROR(IF($A86="","",IF(SUMIFS(RAW_매출A!$J$2:$J$7000,RAW_매출A!$B$2:$B$7000,$A86,RAW_매출A!$A$2:$A$7000,EDATE($E86,AG$1-1))=0,"",SUMIFS(RAW_매출A!$J$2:$J$7000,RAW_매출A!$B$2:$B$7000,$A86,RAW_매출A!$A$2:$A$7000,EDATE($E86,AG$1-1))/(INDEX(요약_월별시즈널리티!$F$7:$F$18,MONTH(EDATE($E86,AG$1-1)))/100))),"")</f>
        <v>5135086.3090664614</v>
      </c>
      <c r="AH86" cm="1">
        <f t="array" ref="AH86">IFERROR(IF($A86="","",IF(SUMIFS(RAW_매출A!$J$2:$J$7000,RAW_매출A!$B$2:$B$7000,$A86,RAW_매출A!$A$2:$A$7000,EDATE($E86,AH$1-1))=0,"",SUMIFS(RAW_매출A!$J$2:$J$7000,RAW_매출A!$B$2:$B$7000,$A86,RAW_매출A!$A$2:$A$7000,EDATE($E86,AH$1-1))/(INDEX(요약_월별시즈널리티!$F$7:$F$18,MONTH(EDATE($E86,AH$1-1)))/100))),"")</f>
        <v>5332999.4386881869</v>
      </c>
      <c r="AI86" cm="1">
        <f t="array" ref="AI86">IFERROR(IF($A86="","",IF(SUMIFS(RAW_매출A!$J$2:$J$7000,RAW_매출A!$B$2:$B$7000,$A86,RAW_매출A!$A$2:$A$7000,EDATE($E86,AI$1-1))=0,"",SUMIFS(RAW_매출A!$J$2:$J$7000,RAW_매출A!$B$2:$B$7000,$A86,RAW_매출A!$A$2:$A$7000,EDATE($E86,AI$1-1))/(INDEX(요약_월별시즈널리티!$F$7:$F$18,MONTH(EDATE($E86,AI$1-1)))/100))),"")</f>
        <v>4589489.1957029477</v>
      </c>
      <c r="AJ86" cm="1">
        <f t="array" ref="AJ86">IFERROR(IF($A86="","",IF(SUMIFS(RAW_매출A!$J$2:$J$7000,RAW_매출A!$B$2:$B$7000,$A86,RAW_매출A!$A$2:$A$7000,EDATE($E86,AJ$1-1))=0,"",SUMIFS(RAW_매출A!$J$2:$J$7000,RAW_매출A!$B$2:$B$7000,$A86,RAW_매출A!$A$2:$A$7000,EDATE($E86,AJ$1-1))/(INDEX(요약_월별시즈널리티!$F$7:$F$18,MONTH(EDATE($E86,AJ$1-1)))/100))),"")</f>
        <v>4714197.8902030112</v>
      </c>
      <c r="AK86" cm="1">
        <f t="array" ref="AK86">IFERROR(IF($A86="","",IF(SUMIFS(RAW_매출A!$J$2:$J$7000,RAW_매출A!$B$2:$B$7000,$A86,RAW_매출A!$A$2:$A$7000,EDATE($E86,AK$1-1))=0,"",SUMIFS(RAW_매출A!$J$2:$J$7000,RAW_매출A!$B$2:$B$7000,$A86,RAW_매출A!$A$2:$A$7000,EDATE($E86,AK$1-1))/(INDEX(요약_월별시즈널리티!$F$7:$F$18,MONTH(EDATE($E86,AK$1-1)))/100))),"")</f>
        <v>4135356.4737768541</v>
      </c>
      <c r="AL86" cm="1">
        <f t="array" ref="AL86">IFERROR(IF($A86="","",IF(SUMIFS(RAW_매출A!$J$2:$J$7000,RAW_매출A!$B$2:$B$7000,$A86,RAW_매출A!$A$2:$A$7000,EDATE($E86,AL$1-1))=0,"",SUMIFS(RAW_매출A!$J$2:$J$7000,RAW_매출A!$B$2:$B$7000,$A86,RAW_매출A!$A$2:$A$7000,EDATE($E86,AL$1-1))/(INDEX(요약_월별시즈널리티!$F$7:$F$18,MONTH(EDATE($E86,AL$1-1)))/100))),"")</f>
        <v>4180475.4048937336</v>
      </c>
      <c r="AM86" cm="1">
        <f t="array" ref="AM86">IFERROR(IF($A86="","",IF(SUMIFS(RAW_매출A!$J$2:$J$7000,RAW_매출A!$B$2:$B$7000,$A86,RAW_매출A!$A$2:$A$7000,EDATE($E86,AM$1-1))=0,"",SUMIFS(RAW_매출A!$J$2:$J$7000,RAW_매출A!$B$2:$B$7000,$A86,RAW_매출A!$A$2:$A$7000,EDATE($E86,AM$1-1))/(INDEX(요약_월별시즈널리티!$F$7:$F$18,MONTH(EDATE($E86,AM$1-1)))/100))),"")</f>
        <v>4863658.9678361584</v>
      </c>
      <c r="AN86" cm="1">
        <f t="array" ref="AN86">IFERROR(IF($A86="","",IF(SUMIFS(RAW_매출A!$J$2:$J$7000,RAW_매출A!$B$2:$B$7000,$A86,RAW_매출A!$A$2:$A$7000,EDATE($E86,AN$1-1))=0,"",SUMIFS(RAW_매출A!$J$2:$J$7000,RAW_매출A!$B$2:$B$7000,$A86,RAW_매출A!$A$2:$A$7000,EDATE($E86,AN$1-1))/(INDEX(요약_월별시즈널리티!$F$7:$F$18,MONTH(EDATE($E86,AN$1-1)))/100))),"")</f>
        <v>4986909.7255517449</v>
      </c>
      <c r="AO86" cm="1">
        <f t="array" ref="AO86">IFERROR(IF($A86="","",IF(SUMIFS(RAW_매출A!$J$2:$J$7000,RAW_매출A!$B$2:$B$7000,$A86,RAW_매출A!$A$2:$A$7000,EDATE($E86,AO$1-1))=0,"",SUMIFS(RAW_매출A!$J$2:$J$7000,RAW_매출A!$B$2:$B$7000,$A86,RAW_매출A!$A$2:$A$7000,EDATE($E86,AO$1-1))/(INDEX(요약_월별시즈널리티!$F$7:$F$18,MONTH(EDATE($E86,AO$1-1)))/100))),"")</f>
        <v>4754843.5709540155</v>
      </c>
      <c r="AP86" cm="1">
        <f t="array" ref="AP86">IFERROR(IF($A86="","",IF(SUMIFS(RAW_매출A!$J$2:$J$7000,RAW_매출A!$B$2:$B$7000,$A86,RAW_매출A!$A$2:$A$7000,EDATE($E86,AP$1-1))=0,"",SUMIFS(RAW_매출A!$J$2:$J$7000,RAW_매출A!$B$2:$B$7000,$A86,RAW_매출A!$A$2:$A$7000,EDATE($E86,AP$1-1))/(INDEX(요약_월별시즈널리티!$F$7:$F$18,MONTH(EDATE($E86,AP$1-1)))/100))),"")</f>
        <v>5645650.0820880635</v>
      </c>
      <c r="AQ86" cm="1">
        <f t="array" ref="AQ86">IFERROR(IF($A86="","",IF(SUMIFS(RAW_매출A!$J$2:$J$7000,RAW_매출A!$B$2:$B$7000,$A86,RAW_매출A!$A$2:$A$7000,EDATE($E86,AQ$1-1))=0,"",SUMIFS(RAW_매출A!$J$2:$J$7000,RAW_매출A!$B$2:$B$7000,$A86,RAW_매출A!$A$2:$A$7000,EDATE($E86,AQ$1-1))/(INDEX(요약_월별시즈널리티!$F$7:$F$18,MONTH(EDATE($E86,AQ$1-1)))/100))),"")</f>
        <v>4730558.7173567396</v>
      </c>
      <c r="AR86" t="str" cm="1">
        <f t="array" ref="AR86">IFERROR(IF($A86="","",IF(SUMIFS(RAW_매출A!$J$2:$J$7000,RAW_매출A!$B$2:$B$7000,$A86,RAW_매출A!$A$2:$A$7000,EDATE($E86,AR$1-1))=0,"",SUMIFS(RAW_매출A!$J$2:$J$7000,RAW_매출A!$B$2:$B$7000,$A86,RAW_매출A!$A$2:$A$7000,EDATE($E86,AR$1-1))/(INDEX(요약_월별시즈널리티!$F$7:$F$18,MONTH(EDATE($E86,AR$1-1)))/100))),"")</f>
        <v/>
      </c>
      <c r="AS86" t="str" cm="1">
        <f t="array" ref="AS86">IFERROR(IF($A86="","",IF(SUMIFS(RAW_매출A!$J$2:$J$7000,RAW_매출A!$B$2:$B$7000,$A86,RAW_매출A!$A$2:$A$7000,EDATE($E86,AS$1-1))=0,"",SUMIFS(RAW_매출A!$J$2:$J$7000,RAW_매출A!$B$2:$B$7000,$A86,RAW_매출A!$A$2:$A$7000,EDATE($E86,AS$1-1))/(INDEX(요약_월별시즈널리티!$F$7:$F$18,MONTH(EDATE($E86,AS$1-1)))/100))),"")</f>
        <v/>
      </c>
      <c r="AT86" t="str" cm="1">
        <f t="array" ref="AT86">IFERROR(IF($A86="","",IF(SUMIFS(RAW_매출A!$J$2:$J$7000,RAW_매출A!$B$2:$B$7000,$A86,RAW_매출A!$A$2:$A$7000,EDATE($E86,AT$1-1))=0,"",SUMIFS(RAW_매출A!$J$2:$J$7000,RAW_매출A!$B$2:$B$7000,$A86,RAW_매출A!$A$2:$A$7000,EDATE($E86,AT$1-1))/(INDEX(요약_월별시즈널리티!$F$7:$F$18,MONTH(EDATE($E86,AT$1-1)))/100))),"")</f>
        <v/>
      </c>
      <c r="AU86" t="str" cm="1">
        <f t="array" ref="AU86">IFERROR(IF($A86="","",IF(SUMIFS(RAW_매출A!$J$2:$J$7000,RAW_매출A!$B$2:$B$7000,$A86,RAW_매출A!$A$2:$A$7000,EDATE($E86,AU$1-1))=0,"",SUMIFS(RAW_매출A!$J$2:$J$7000,RAW_매출A!$B$2:$B$7000,$A86,RAW_매출A!$A$2:$A$7000,EDATE($E86,AU$1-1))/(INDEX(요약_월별시즈널리티!$F$7:$F$18,MONTH(EDATE($E86,AU$1-1)))/100))),"")</f>
        <v/>
      </c>
      <c r="AV86" t="str" cm="1">
        <f t="array" ref="AV86">IFERROR(IF($A86="","",IF(SUMIFS(RAW_매출A!$J$2:$J$7000,RAW_매출A!$B$2:$B$7000,$A86,RAW_매출A!$A$2:$A$7000,EDATE($E86,AV$1-1))=0,"",SUMIFS(RAW_매출A!$J$2:$J$7000,RAW_매출A!$B$2:$B$7000,$A86,RAW_매출A!$A$2:$A$7000,EDATE($E86,AV$1-1))/(INDEX(요약_월별시즈널리티!$F$7:$F$18,MONTH(EDATE($E86,AV$1-1)))/100))),"")</f>
        <v/>
      </c>
      <c r="AW86" t="str" cm="1">
        <f t="array" ref="AW86">IFERROR(IF($A86="","",IF(SUMIFS(RAW_매출A!$J$2:$J$7000,RAW_매출A!$B$2:$B$7000,$A86,RAW_매출A!$A$2:$A$7000,EDATE($E86,AW$1-1))=0,"",SUMIFS(RAW_매출A!$J$2:$J$7000,RAW_매출A!$B$2:$B$7000,$A86,RAW_매출A!$A$2:$A$7000,EDATE($E86,AW$1-1))/(INDEX(요약_월별시즈널리티!$F$7:$F$18,MONTH(EDATE($E86,AW$1-1)))/100))),"")</f>
        <v/>
      </c>
      <c r="AX86" t="str" cm="1">
        <f t="array" ref="AX86">IFERROR(IF($A86="","",IF(SUMIFS(RAW_매출A!$J$2:$J$7000,RAW_매출A!$B$2:$B$7000,$A86,RAW_매출A!$A$2:$A$7000,EDATE($E86,AX$1-1))=0,"",SUMIFS(RAW_매출A!$J$2:$J$7000,RAW_매출A!$B$2:$B$7000,$A86,RAW_매출A!$A$2:$A$7000,EDATE($E86,AX$1-1))/(INDEX(요약_월별시즈널리티!$F$7:$F$18,MONTH(EDATE($E86,AX$1-1)))/100))),"")</f>
        <v/>
      </c>
      <c r="AY86" t="str" cm="1">
        <f t="array" ref="AY86">IFERROR(IF($A86="","",IF(SUMIFS(RAW_매출A!$J$2:$J$7000,RAW_매출A!$B$2:$B$7000,$A86,RAW_매출A!$A$2:$A$7000,EDATE($E86,AY$1-1))=0,"",SUMIFS(RAW_매출A!$J$2:$J$7000,RAW_매출A!$B$2:$B$7000,$A86,RAW_매출A!$A$2:$A$7000,EDATE($E86,AY$1-1))/(INDEX(요약_월별시즈널리티!$F$7:$F$18,MONTH(EDATE($E86,AY$1-1)))/100))),"")</f>
        <v/>
      </c>
      <c r="AZ86" t="str" cm="1">
        <f t="array" ref="AZ86">IFERROR(IF($A86="","",IF(SUMIFS(RAW_매출A!$J$2:$J$7000,RAW_매출A!$B$2:$B$7000,$A86,RAW_매출A!$A$2:$A$7000,EDATE($E86,AZ$1-1))=0,"",SUMIFS(RAW_매출A!$J$2:$J$7000,RAW_매출A!$B$2:$B$7000,$A86,RAW_매출A!$A$2:$A$7000,EDATE($E86,AZ$1-1))/(INDEX(요약_월별시즈널리티!$F$7:$F$18,MONTH(EDATE($E86,AZ$1-1)))/100))),"")</f>
        <v/>
      </c>
      <c r="BA86" t="str" cm="1">
        <f t="array" ref="BA86">IFERROR(IF($A86="","",IF(SUMIFS(RAW_매출A!$J$2:$J$7000,RAW_매출A!$B$2:$B$7000,$A86,RAW_매출A!$A$2:$A$7000,EDATE($E86,BA$1-1))=0,"",SUMIFS(RAW_매출A!$J$2:$J$7000,RAW_매출A!$B$2:$B$7000,$A86,RAW_매출A!$A$2:$A$7000,EDATE($E86,BA$1-1))/(INDEX(요약_월별시즈널리티!$F$7:$F$18,MONTH(EDATE($E86,BA$1-1)))/100))),"")</f>
        <v/>
      </c>
      <c r="BB86" t="str" cm="1">
        <f t="array" ref="BB86">IFERROR(IF($A86="","",IF(SUMIFS(RAW_매출A!$J$2:$J$7000,RAW_매출A!$B$2:$B$7000,$A86,RAW_매출A!$A$2:$A$7000,EDATE($E86,BB$1-1))=0,"",SUMIFS(RAW_매출A!$J$2:$J$7000,RAW_매출A!$B$2:$B$7000,$A86,RAW_매출A!$A$2:$A$7000,EDATE($E86,BB$1-1))/(INDEX(요약_월별시즈널리티!$F$7:$F$18,MONTH(EDATE($E86,BB$1-1)))/100))),"")</f>
        <v/>
      </c>
      <c r="BC86" t="str" cm="1">
        <f t="array" ref="BC86">IFERROR(IF($A86="","",IF(SUMIFS(RAW_매출A!$J$2:$J$7000,RAW_매출A!$B$2:$B$7000,$A86,RAW_매출A!$A$2:$A$7000,EDATE($E86,BC$1-1))=0,"",SUMIFS(RAW_매출A!$J$2:$J$7000,RAW_매출A!$B$2:$B$7000,$A86,RAW_매출A!$A$2:$A$7000,EDATE($E86,BC$1-1))/(INDEX(요약_월별시즈널리티!$F$7:$F$18,MONTH(EDATE($E86,BC$1-1)))/100))),"")</f>
        <v/>
      </c>
      <c r="BD86" t="str" cm="1">
        <f t="array" ref="BD86">IFERROR(IF($A86="","",IF(SUMIFS(RAW_매출A!$J$2:$J$7000,RAW_매출A!$B$2:$B$7000,$A86,RAW_매출A!$A$2:$A$7000,EDATE($E86,BD$1-1))=0,"",SUMIFS(RAW_매출A!$J$2:$J$7000,RAW_매출A!$B$2:$B$7000,$A86,RAW_매출A!$A$2:$A$7000,EDATE($E86,BD$1-1))/(INDEX(요약_월별시즈널리티!$F$7:$F$18,MONTH(EDATE($E86,BD$1-1)))/100))),"")</f>
        <v/>
      </c>
      <c r="BE86" t="str" cm="1">
        <f t="array" ref="BE86">IFERROR(IF($A86="","",IF(SUMIFS(RAW_매출A!$J$2:$J$7000,RAW_매출A!$B$2:$B$7000,$A86,RAW_매출A!$A$2:$A$7000,EDATE($E86,BE$1-1))=0,"",SUMIFS(RAW_매출A!$J$2:$J$7000,RAW_매출A!$B$2:$B$7000,$A86,RAW_매출A!$A$2:$A$7000,EDATE($E86,BE$1-1))/(INDEX(요약_월별시즈널리티!$F$7:$F$18,MONTH(EDATE($E86,BE$1-1)))/100))),"")</f>
        <v/>
      </c>
      <c r="BF86" t="str" cm="1">
        <f t="array" ref="BF86">IFERROR(IF($A86="","",IF(SUMIFS(RAW_매출A!$J$2:$J$7000,RAW_매출A!$B$2:$B$7000,$A86,RAW_매출A!$A$2:$A$7000,EDATE($E86,BF$1-1))=0,"",SUMIFS(RAW_매출A!$J$2:$J$7000,RAW_매출A!$B$2:$B$7000,$A86,RAW_매출A!$A$2:$A$7000,EDATE($E86,BF$1-1))/(INDEX(요약_월별시즈널리티!$F$7:$F$18,MONTH(EDATE($E86,BF$1-1)))/100))),"")</f>
        <v/>
      </c>
      <c r="BG86" t="str" cm="1">
        <f t="array" ref="BG86">IFERROR(IF($A86="","",IF(SUMIFS(RAW_매출A!$J$2:$J$7000,RAW_매출A!$B$2:$B$7000,$A86,RAW_매출A!$A$2:$A$7000,EDATE($E86,BG$1-1))=0,"",SUMIFS(RAW_매출A!$J$2:$J$7000,RAW_매출A!$B$2:$B$7000,$A86,RAW_매출A!$A$2:$A$7000,EDATE($E86,BG$1-1))/(INDEX(요약_월별시즈널리티!$F$7:$F$18,MONTH(EDATE($E86,BG$1-1)))/100))),"")</f>
        <v/>
      </c>
      <c r="BH86" t="str" cm="1">
        <f t="array" ref="BH86">IFERROR(IF($A86="","",IF(SUMIFS(RAW_매출A!$J$2:$J$7000,RAW_매출A!$B$2:$B$7000,$A86,RAW_매출A!$A$2:$A$7000,EDATE($E86,BH$1-1))=0,"",SUMIFS(RAW_매출A!$J$2:$J$7000,RAW_매출A!$B$2:$B$7000,$A86,RAW_매출A!$A$2:$A$7000,EDATE($E86,BH$1-1))/(INDEX(요약_월별시즈널리티!$F$7:$F$18,MONTH(EDATE($E86,BH$1-1)))/100))),"")</f>
        <v/>
      </c>
      <c r="BI86" t="str" cm="1">
        <f t="array" ref="BI86">IFERROR(IF($A86="","",IF(SUMIFS(RAW_매출A!$J$2:$J$7000,RAW_매출A!$B$2:$B$7000,$A86,RAW_매출A!$A$2:$A$7000,EDATE($E86,BI$1-1))=0,"",SUMIFS(RAW_매출A!$J$2:$J$7000,RAW_매출A!$B$2:$B$7000,$A86,RAW_매출A!$A$2:$A$7000,EDATE($E86,BI$1-1))/(INDEX(요약_월별시즈널리티!$F$7:$F$18,MONTH(EDATE($E86,BI$1-1)))/100))),"")</f>
        <v/>
      </c>
      <c r="BJ86" t="str" cm="1">
        <f t="array" ref="BJ86">IFERROR(IF($A86="","",IF(SUMIFS(RAW_매출A!$J$2:$J$7000,RAW_매출A!$B$2:$B$7000,$A86,RAW_매출A!$A$2:$A$7000,EDATE($E86,BJ$1-1))=0,"",SUMIFS(RAW_매출A!$J$2:$J$7000,RAW_매출A!$B$2:$B$7000,$A86,RAW_매출A!$A$2:$A$7000,EDATE($E86,BJ$1-1))/(INDEX(요약_월별시즈널리티!$F$7:$F$18,MONTH(EDATE($E86,BJ$1-1)))/100))),"")</f>
        <v/>
      </c>
      <c r="BK86" t="str" cm="1">
        <f t="array" ref="BK86">IFERROR(IF($A86="","",IF(SUMIFS(RAW_매출A!$J$2:$J$7000,RAW_매출A!$B$2:$B$7000,$A86,RAW_매출A!$A$2:$A$7000,EDATE($E86,BK$1-1))=0,"",SUMIFS(RAW_매출A!$J$2:$J$7000,RAW_매출A!$B$2:$B$7000,$A86,RAW_매출A!$A$2:$A$7000,EDATE($E86,BK$1-1))/(INDEX(요약_월별시즈널리티!$F$7:$F$18,MONTH(EDATE($E86,BK$1-1)))/100))),"")</f>
        <v/>
      </c>
      <c r="BL86" t="str" cm="1">
        <f t="array" ref="BL86">IFERROR(IF($A86="","",IF(SUMIFS(RAW_매출A!$J$2:$J$7000,RAW_매출A!$B$2:$B$7000,$A86,RAW_매출A!$A$2:$A$7000,EDATE($E86,BL$1-1))=0,"",SUMIFS(RAW_매출A!$J$2:$J$7000,RAW_매출A!$B$2:$B$7000,$A86,RAW_매출A!$A$2:$A$7000,EDATE($E86,BL$1-1))/(INDEX(요약_월별시즈널리티!$F$7:$F$18,MONTH(EDATE($E86,BL$1-1)))/100))),"")</f>
        <v/>
      </c>
      <c r="BM86" t="str" cm="1">
        <f t="array" ref="BM86">IFERROR(IF($A86="","",IF(SUMIFS(RAW_매출A!$J$2:$J$7000,RAW_매출A!$B$2:$B$7000,$A86,RAW_매출A!$A$2:$A$7000,EDATE($E86,BM$1-1))=0,"",SUMIFS(RAW_매출A!$J$2:$J$7000,RAW_매출A!$B$2:$B$7000,$A86,RAW_매출A!$A$2:$A$7000,EDATE($E86,BM$1-1))/(INDEX(요약_월별시즈널리티!$F$7:$F$18,MONTH(EDATE($E86,BM$1-1)))/100))),"")</f>
        <v/>
      </c>
      <c r="BN86" t="str" cm="1">
        <f t="array" ref="BN86">IFERROR(IF($A86="","",IF(SUMIFS(RAW_매출A!$J$2:$J$7000,RAW_매출A!$B$2:$B$7000,$A86,RAW_매출A!$A$2:$A$7000,EDATE($E86,BN$1-1))=0,"",SUMIFS(RAW_매출A!$J$2:$J$7000,RAW_매출A!$B$2:$B$7000,$A86,RAW_매출A!$A$2:$A$7000,EDATE($E86,BN$1-1))/(INDEX(요약_월별시즈널리티!$F$7:$F$18,MONTH(EDATE($E86,BN$1-1)))/100))),"")</f>
        <v/>
      </c>
    </row>
    <row r="87" spans="1:66" x14ac:dyDescent="0.3">
      <c r="A87" t="str">
        <f>세팅!A88</f>
        <v>(1076) #수원매탄스쿨점</v>
      </c>
      <c r="B87" t="str">
        <f>세팅!B88</f>
        <v>150-0</v>
      </c>
      <c r="C87">
        <f t="shared" si="3"/>
        <v>0</v>
      </c>
      <c r="D87" t="str">
        <f t="shared" si="4"/>
        <v>0</v>
      </c>
      <c r="E87" s="1">
        <f>세팅!D88</f>
        <v>45108</v>
      </c>
      <c r="F87">
        <f t="shared" si="5"/>
        <v>4931492.0909507526</v>
      </c>
      <c r="G87" cm="1">
        <f t="array" ref="G87">IFERROR(IF($A87="","",IF(SUMIFS(RAW_매출A!$J$2:$J$7000,RAW_매출A!$B$2:$B$7000,$A87,RAW_매출A!$A$2:$A$7000,EDATE($E87,G$1-1))=0,"",SUMIFS(RAW_매출A!$J$2:$J$7000,RAW_매출A!$B$2:$B$7000,$A87,RAW_매출A!$A$2:$A$7000,EDATE($E87,G$1-1))/(INDEX(요약_월별시즈널리티!$F$7:$F$18,MONTH(EDATE($E87,G$1-1)))/100))),"")</f>
        <v>3281805.8141953116</v>
      </c>
      <c r="H87" cm="1">
        <f t="array" ref="H87">IFERROR(IF($A87="","",IF(SUMIFS(RAW_매출A!$J$2:$J$7000,RAW_매출A!$B$2:$B$7000,$A87,RAW_매출A!$A$2:$A$7000,EDATE($E87,H$1-1))=0,"",SUMIFS(RAW_매출A!$J$2:$J$7000,RAW_매출A!$B$2:$B$7000,$A87,RAW_매출A!$A$2:$A$7000,EDATE($E87,H$1-1))/(INDEX(요약_월별시즈널리티!$F$7:$F$18,MONTH(EDATE($E87,H$1-1)))/100))),"")</f>
        <v>3702976.080069412</v>
      </c>
      <c r="I87" cm="1">
        <f t="array" ref="I87">IFERROR(IF($A87="","",IF(SUMIFS(RAW_매출A!$J$2:$J$7000,RAW_매출A!$B$2:$B$7000,$A87,RAW_매출A!$A$2:$A$7000,EDATE($E87,I$1-1))=0,"",SUMIFS(RAW_매출A!$J$2:$J$7000,RAW_매출A!$B$2:$B$7000,$A87,RAW_매출A!$A$2:$A$7000,EDATE($E87,I$1-1))/(INDEX(요약_월별시즈널리티!$F$7:$F$18,MONTH(EDATE($E87,I$1-1)))/100))),"")</f>
        <v>4406554.3465869622</v>
      </c>
      <c r="J87" s="28" cm="1">
        <f t="array" ref="J87">IFERROR(IF($A87="","",IF(SUMIFS(RAW_매출A!$J$2:$J$7000,RAW_매출A!$B$2:$B$7000,$A87,RAW_매출A!$A$2:$A$7000,EDATE($E87,J$1-1))=0,"",SUMIFS(RAW_매출A!$J$2:$J$7000,RAW_매출A!$B$2:$B$7000,$A87,RAW_매출A!$A$2:$A$7000,EDATE($E87,J$1-1))/(INDEX(요약_월별시즈널리티!$F$7:$F$18,MONTH(EDATE($E87,J$1-1)))/100))),"")</f>
        <v>3917571.7829187964</v>
      </c>
      <c r="K87" s="28" cm="1">
        <f t="array" ref="K87">IFERROR(IF($A87="","",IF(SUMIFS(RAW_매출A!$J$2:$J$7000,RAW_매출A!$B$2:$B$7000,$A87,RAW_매출A!$A$2:$A$7000,EDATE($E87,K$1-1))=0,"",SUMIFS(RAW_매출A!$J$2:$J$7000,RAW_매출A!$B$2:$B$7000,$A87,RAW_매출A!$A$2:$A$7000,EDATE($E87,K$1-1))/(INDEX(요약_월별시즈널리티!$F$7:$F$18,MONTH(EDATE($E87,K$1-1)))/100))),"")</f>
        <v>4402448.6263939803</v>
      </c>
      <c r="L87" s="28" cm="1">
        <f t="array" ref="L87">IFERROR(IF($A87="","",IF(SUMIFS(RAW_매출A!$J$2:$J$7000,RAW_매출A!$B$2:$B$7000,$A87,RAW_매출A!$A$2:$A$7000,EDATE($E87,L$1-1))=0,"",SUMIFS(RAW_매출A!$J$2:$J$7000,RAW_매출A!$B$2:$B$7000,$A87,RAW_매출A!$A$2:$A$7000,EDATE($E87,L$1-1))/(INDEX(요약_월별시즈널리티!$F$7:$F$18,MONTH(EDATE($E87,L$1-1)))/100))),"")</f>
        <v>4805866.1535103275</v>
      </c>
      <c r="M87" s="28" cm="1">
        <f t="array" ref="M87">IFERROR(IF($A87="","",IF(SUMIFS(RAW_매출A!$J$2:$J$7000,RAW_매출A!$B$2:$B$7000,$A87,RAW_매출A!$A$2:$A$7000,EDATE($E87,M$1-1))=0,"",SUMIFS(RAW_매출A!$J$2:$J$7000,RAW_매출A!$B$2:$B$7000,$A87,RAW_매출A!$A$2:$A$7000,EDATE($E87,M$1-1))/(INDEX(요약_월별시즈널리티!$F$7:$F$18,MONTH(EDATE($E87,M$1-1)))/100))),"")</f>
        <v>5291445.9439758863</v>
      </c>
      <c r="N87" s="28" cm="1">
        <f t="array" ref="N87">IFERROR(IF($A87="","",IF(SUMIFS(RAW_매출A!$J$2:$J$7000,RAW_매출A!$B$2:$B$7000,$A87,RAW_매출A!$A$2:$A$7000,EDATE($E87,N$1-1))=0,"",SUMIFS(RAW_매출A!$J$2:$J$7000,RAW_매출A!$B$2:$B$7000,$A87,RAW_매출A!$A$2:$A$7000,EDATE($E87,N$1-1))/(INDEX(요약_월별시즈널리티!$F$7:$F$18,MONTH(EDATE($E87,N$1-1)))/100))),"")</f>
        <v>5856661.7908595018</v>
      </c>
      <c r="O87" s="28" cm="1">
        <f t="array" ref="O87">IFERROR(IF($A87="","",IF(SUMIFS(RAW_매출A!$J$2:$J$7000,RAW_매출A!$B$2:$B$7000,$A87,RAW_매출A!$A$2:$A$7000,EDATE($E87,O$1-1))=0,"",SUMIFS(RAW_매출A!$J$2:$J$7000,RAW_매출A!$B$2:$B$7000,$A87,RAW_매출A!$A$2:$A$7000,EDATE($E87,O$1-1))/(INDEX(요약_월별시즈널리티!$F$7:$F$18,MONTH(EDATE($E87,O$1-1)))/100))),"")</f>
        <v>5314958.2480460247</v>
      </c>
      <c r="P87" cm="1">
        <f t="array" ref="P87">IFERROR(IF($A87="","",IF(SUMIFS(RAW_매출A!$J$2:$J$7000,RAW_매출A!$B$2:$B$7000,$A87,RAW_매출A!$A$2:$A$7000,EDATE($E87,P$1-1))=0,"",SUMIFS(RAW_매출A!$J$2:$J$7000,RAW_매출A!$B$2:$B$7000,$A87,RAW_매출A!$A$2:$A$7000,EDATE($E87,P$1-1))/(INDEX(요약_월별시즈널리티!$F$7:$F$18,MONTH(EDATE($E87,P$1-1)))/100))),"")</f>
        <v>5135051.1600986505</v>
      </c>
      <c r="Q87" cm="1">
        <f t="array" ref="Q87">IFERROR(IF($A87="","",IF(SUMIFS(RAW_매출A!$J$2:$J$7000,RAW_매출A!$B$2:$B$7000,$A87,RAW_매출A!$A$2:$A$7000,EDATE($E87,Q$1-1))=0,"",SUMIFS(RAW_매출A!$J$2:$J$7000,RAW_매출A!$B$2:$B$7000,$A87,RAW_매출A!$A$2:$A$7000,EDATE($E87,Q$1-1))/(INDEX(요약_월별시즈널리티!$F$7:$F$18,MONTH(EDATE($E87,Q$1-1)))/100))),"")</f>
        <v>5117344.0673292289</v>
      </c>
      <c r="R87" cm="1">
        <f t="array" ref="R87">IFERROR(IF($A87="","",IF(SUMIFS(RAW_매출A!$J$2:$J$7000,RAW_매출A!$B$2:$B$7000,$A87,RAW_매출A!$A$2:$A$7000,EDATE($E87,R$1-1))=0,"",SUMIFS(RAW_매출A!$J$2:$J$7000,RAW_매출A!$B$2:$B$7000,$A87,RAW_매출A!$A$2:$A$7000,EDATE($E87,R$1-1))/(INDEX(요약_월별시즈널리티!$F$7:$F$18,MONTH(EDATE($E87,R$1-1)))/100))),"")</f>
        <v>5524032.9389919443</v>
      </c>
      <c r="S87" cm="1">
        <f t="array" ref="S87">IFERROR(IF($A87="","",IF(SUMIFS(RAW_매출A!$J$2:$J$7000,RAW_매출A!$B$2:$B$7000,$A87,RAW_매출A!$A$2:$A$7000,EDATE($E87,S$1-1))=0,"",SUMIFS(RAW_매출A!$J$2:$J$7000,RAW_매출A!$B$2:$B$7000,$A87,RAW_매출A!$A$2:$A$7000,EDATE($E87,S$1-1))/(INDEX(요약_월별시즈널리티!$F$7:$F$18,MONTH(EDATE($E87,S$1-1)))/100))),"")</f>
        <v>6193736.7757147271</v>
      </c>
      <c r="T87" cm="1">
        <f t="array" ref="T87">IFERROR(IF($A87="","",IF(SUMIFS(RAW_매출A!$J$2:$J$7000,RAW_매출A!$B$2:$B$7000,$A87,RAW_매출A!$A$2:$A$7000,EDATE($E87,T$1-1))=0,"",SUMIFS(RAW_매출A!$J$2:$J$7000,RAW_매출A!$B$2:$B$7000,$A87,RAW_매출A!$A$2:$A$7000,EDATE($E87,T$1-1))/(INDEX(요약_월별시즈널리티!$F$7:$F$18,MONTH(EDATE($E87,T$1-1)))/100))),"")</f>
        <v>5667820.730709862</v>
      </c>
      <c r="U87" cm="1">
        <f t="array" ref="U87">IFERROR(IF($A87="","",IF(SUMIFS(RAW_매출A!$J$2:$J$7000,RAW_매출A!$B$2:$B$7000,$A87,RAW_매출A!$A$2:$A$7000,EDATE($E87,U$1-1))=0,"",SUMIFS(RAW_매출A!$J$2:$J$7000,RAW_매출A!$B$2:$B$7000,$A87,RAW_매출A!$A$2:$A$7000,EDATE($E87,U$1-1))/(INDEX(요약_월별시즈널리티!$F$7:$F$18,MONTH(EDATE($E87,U$1-1)))/100))),"")</f>
        <v>5631810.1661160849</v>
      </c>
      <c r="V87" cm="1">
        <f t="array" ref="V87">IFERROR(IF($A87="","",IF(SUMIFS(RAW_매출A!$J$2:$J$7000,RAW_매출A!$B$2:$B$7000,$A87,RAW_매출A!$A$2:$A$7000,EDATE($E87,V$1-1))=0,"",SUMIFS(RAW_매출A!$J$2:$J$7000,RAW_매출A!$B$2:$B$7000,$A87,RAW_매출A!$A$2:$A$7000,EDATE($E87,V$1-1))/(INDEX(요약_월별시즈널리티!$F$7:$F$18,MONTH(EDATE($E87,V$1-1)))/100))),"")</f>
        <v>6299500.411747979</v>
      </c>
      <c r="W87" cm="1">
        <f t="array" ref="W87">IFERROR(IF($A87="","",IF(SUMIFS(RAW_매출A!$J$2:$J$7000,RAW_매출A!$B$2:$B$7000,$A87,RAW_매출A!$A$2:$A$7000,EDATE($E87,W$1-1))=0,"",SUMIFS(RAW_매출A!$J$2:$J$7000,RAW_매출A!$B$2:$B$7000,$A87,RAW_매출A!$A$2:$A$7000,EDATE($E87,W$1-1))/(INDEX(요약_월별시즈널리티!$F$7:$F$18,MONTH(EDATE($E87,W$1-1)))/100))),"")</f>
        <v>6649459.9421043778</v>
      </c>
      <c r="X87" cm="1">
        <f t="array" ref="X87">IFERROR(IF($A87="","",IF(SUMIFS(RAW_매출A!$J$2:$J$7000,RAW_매출A!$B$2:$B$7000,$A87,RAW_매출A!$A$2:$A$7000,EDATE($E87,X$1-1))=0,"",SUMIFS(RAW_매출A!$J$2:$J$7000,RAW_매출A!$B$2:$B$7000,$A87,RAW_매출A!$A$2:$A$7000,EDATE($E87,X$1-1))/(INDEX(요약_월별시즈널리티!$F$7:$F$18,MONTH(EDATE($E87,X$1-1)))/100))),"")</f>
        <v>6352669.1289093308</v>
      </c>
      <c r="Y87" cm="1">
        <f t="array" ref="Y87">IFERROR(IF($A87="","",IF(SUMIFS(RAW_매출A!$J$2:$J$7000,RAW_매출A!$B$2:$B$7000,$A87,RAW_매출A!$A$2:$A$7000,EDATE($E87,Y$1-1))=0,"",SUMIFS(RAW_매출A!$J$2:$J$7000,RAW_매출A!$B$2:$B$7000,$A87,RAW_매출A!$A$2:$A$7000,EDATE($E87,Y$1-1))/(INDEX(요약_월별시즈널리티!$F$7:$F$18,MONTH(EDATE($E87,Y$1-1)))/100))),"")</f>
        <v>7214486.6009294335</v>
      </c>
      <c r="Z87" cm="1">
        <f t="array" ref="Z87">IFERROR(IF($A87="","",IF(SUMIFS(RAW_매출A!$J$2:$J$7000,RAW_매출A!$B$2:$B$7000,$A87,RAW_매출A!$A$2:$A$7000,EDATE($E87,Z$1-1))=0,"",SUMIFS(RAW_매출A!$J$2:$J$7000,RAW_매출A!$B$2:$B$7000,$A87,RAW_매출A!$A$2:$A$7000,EDATE($E87,Z$1-1))/(INDEX(요약_월별시즈널리티!$F$7:$F$18,MONTH(EDATE($E87,Z$1-1)))/100))),"")</f>
        <v>7356381.0297031403</v>
      </c>
      <c r="AA87" cm="1">
        <f t="array" ref="AA87">IFERROR(IF($A87="","",IF(SUMIFS(RAW_매출A!$J$2:$J$7000,RAW_매출A!$B$2:$B$7000,$A87,RAW_매출A!$A$2:$A$7000,EDATE($E87,AA$1-1))=0,"",SUMIFS(RAW_매출A!$J$2:$J$7000,RAW_매출A!$B$2:$B$7000,$A87,RAW_매출A!$A$2:$A$7000,EDATE($E87,AA$1-1))/(INDEX(요약_월별시즈널리티!$F$7:$F$18,MONTH(EDATE($E87,AA$1-1)))/100))),"")</f>
        <v>7482371.3474921053</v>
      </c>
      <c r="AB87" cm="1">
        <f t="array" ref="AB87">IFERROR(IF($A87="","",IF(SUMIFS(RAW_매출A!$J$2:$J$7000,RAW_매출A!$B$2:$B$7000,$A87,RAW_매출A!$A$2:$A$7000,EDATE($E87,AB$1-1))=0,"",SUMIFS(RAW_매출A!$J$2:$J$7000,RAW_매출A!$B$2:$B$7000,$A87,RAW_매출A!$A$2:$A$7000,EDATE($E87,AB$1-1))/(INDEX(요약_월별시즈널리티!$F$7:$F$18,MONTH(EDATE($E87,AB$1-1)))/100))),"")</f>
        <v>6240596.1763945194</v>
      </c>
      <c r="AC87" cm="1">
        <f t="array" ref="AC87">IFERROR(IF($A87="","",IF(SUMIFS(RAW_매출A!$J$2:$J$7000,RAW_매출A!$B$2:$B$7000,$A87,RAW_매출A!$A$2:$A$7000,EDATE($E87,AC$1-1))=0,"",SUMIFS(RAW_매출A!$J$2:$J$7000,RAW_매출A!$B$2:$B$7000,$A87,RAW_매출A!$A$2:$A$7000,EDATE($E87,AC$1-1))/(INDEX(요약_월별시즈널리티!$F$7:$F$18,MONTH(EDATE($E87,AC$1-1)))/100))),"")</f>
        <v>6802464.2979281507</v>
      </c>
      <c r="AD87" cm="1">
        <f t="array" ref="AD87">IFERROR(IF($A87="","",IF(SUMIFS(RAW_매출A!$J$2:$J$7000,RAW_매출A!$B$2:$B$7000,$A87,RAW_매출A!$A$2:$A$7000,EDATE($E87,AD$1-1))=0,"",SUMIFS(RAW_매출A!$J$2:$J$7000,RAW_매출A!$B$2:$B$7000,$A87,RAW_매출A!$A$2:$A$7000,EDATE($E87,AD$1-1))/(INDEX(요약_월별시즈널리티!$F$7:$F$18,MONTH(EDATE($E87,AD$1-1)))/100))),"")</f>
        <v>6933892.7475381223</v>
      </c>
      <c r="AE87" cm="1">
        <f t="array" ref="AE87">IFERROR(IF($A87="","",IF(SUMIFS(RAW_매출A!$J$2:$J$7000,RAW_매출A!$B$2:$B$7000,$A87,RAW_매출A!$A$2:$A$7000,EDATE($E87,AE$1-1))=0,"",SUMIFS(RAW_매출A!$J$2:$J$7000,RAW_매출A!$B$2:$B$7000,$A87,RAW_매출A!$A$2:$A$7000,EDATE($E87,AE$1-1))/(INDEX(요약_월별시즈널리티!$F$7:$F$18,MONTH(EDATE($E87,AE$1-1)))/100))),"")</f>
        <v>6028325.7763324464</v>
      </c>
      <c r="AF87" cm="1">
        <f t="array" ref="AF87">IFERROR(IF($A87="","",IF(SUMIFS(RAW_매출A!$J$2:$J$7000,RAW_매출A!$B$2:$B$7000,$A87,RAW_매출A!$A$2:$A$7000,EDATE($E87,AF$1-1))=0,"",SUMIFS(RAW_매출A!$J$2:$J$7000,RAW_매출A!$B$2:$B$7000,$A87,RAW_매출A!$A$2:$A$7000,EDATE($E87,AF$1-1))/(INDEX(요약_월별시즈널리티!$F$7:$F$18,MONTH(EDATE($E87,AF$1-1)))/100))),"")</f>
        <v>4671066.5235646181</v>
      </c>
      <c r="AG87" cm="1">
        <f t="array" ref="AG87">IFERROR(IF($A87="","",IF(SUMIFS(RAW_매출A!$J$2:$J$7000,RAW_매출A!$B$2:$B$7000,$A87,RAW_매출A!$A$2:$A$7000,EDATE($E87,AG$1-1))=0,"",SUMIFS(RAW_매출A!$J$2:$J$7000,RAW_매출A!$B$2:$B$7000,$A87,RAW_매출A!$A$2:$A$7000,EDATE($E87,AG$1-1))/(INDEX(요약_월별시즈널리티!$F$7:$F$18,MONTH(EDATE($E87,AG$1-1)))/100))),"")</f>
        <v>3446610.6523133614</v>
      </c>
      <c r="AH87" cm="1">
        <f t="array" ref="AH87">IFERROR(IF($A87="","",IF(SUMIFS(RAW_매출A!$J$2:$J$7000,RAW_매출A!$B$2:$B$7000,$A87,RAW_매출A!$A$2:$A$7000,EDATE($E87,AH$1-1))=0,"",SUMIFS(RAW_매출A!$J$2:$J$7000,RAW_매출A!$B$2:$B$7000,$A87,RAW_매출A!$A$2:$A$7000,EDATE($E87,AH$1-1))/(INDEX(요약_월별시즈널리티!$F$7:$F$18,MONTH(EDATE($E87,AH$1-1)))/100))),"")</f>
        <v>3479039.0484157167</v>
      </c>
      <c r="AI87" cm="1">
        <f t="array" ref="AI87">IFERROR(IF($A87="","",IF(SUMIFS(RAW_매출A!$J$2:$J$7000,RAW_매출A!$B$2:$B$7000,$A87,RAW_매출A!$A$2:$A$7000,EDATE($E87,AI$1-1))=0,"",SUMIFS(RAW_매출A!$J$2:$J$7000,RAW_매출A!$B$2:$B$7000,$A87,RAW_매출A!$A$2:$A$7000,EDATE($E87,AI$1-1))/(INDEX(요약_월별시즈널리티!$F$7:$F$18,MONTH(EDATE($E87,AI$1-1)))/100))),"")</f>
        <v>3466787.8202599273</v>
      </c>
      <c r="AJ87" cm="1">
        <f t="array" ref="AJ87">IFERROR(IF($A87="","",IF(SUMIFS(RAW_매출A!$J$2:$J$7000,RAW_매출A!$B$2:$B$7000,$A87,RAW_매출A!$A$2:$A$7000,EDATE($E87,AJ$1-1))=0,"",SUMIFS(RAW_매출A!$J$2:$J$7000,RAW_매출A!$B$2:$B$7000,$A87,RAW_매출A!$A$2:$A$7000,EDATE($E87,AJ$1-1))/(INDEX(요약_월별시즈널리티!$F$7:$F$18,MONTH(EDATE($E87,AJ$1-1)))/100))),"")</f>
        <v>3189133.1363165043</v>
      </c>
      <c r="AK87" cm="1">
        <f t="array" ref="AK87">IFERROR(IF($A87="","",IF(SUMIFS(RAW_매출A!$J$2:$J$7000,RAW_매출A!$B$2:$B$7000,$A87,RAW_매출A!$A$2:$A$7000,EDATE($E87,AK$1-1))=0,"",SUMIFS(RAW_매출A!$J$2:$J$7000,RAW_매출A!$B$2:$B$7000,$A87,RAW_매출A!$A$2:$A$7000,EDATE($E87,AK$1-1))/(INDEX(요약_월별시즈널리티!$F$7:$F$18,MONTH(EDATE($E87,AK$1-1)))/100))),"")</f>
        <v>4571762.6298232041</v>
      </c>
      <c r="AL87" cm="1">
        <f t="array" ref="AL87">IFERROR(IF($A87="","",IF(SUMIFS(RAW_매출A!$J$2:$J$7000,RAW_매출A!$B$2:$B$7000,$A87,RAW_매출A!$A$2:$A$7000,EDATE($E87,AL$1-1))=0,"",SUMIFS(RAW_매출A!$J$2:$J$7000,RAW_매출A!$B$2:$B$7000,$A87,RAW_매출A!$A$2:$A$7000,EDATE($E87,AL$1-1))/(INDEX(요약_월별시즈널리티!$F$7:$F$18,MONTH(EDATE($E87,AL$1-1)))/100))),"")</f>
        <v>4189338.1781855356</v>
      </c>
      <c r="AM87" cm="1">
        <f t="array" ref="AM87">IFERROR(IF($A87="","",IF(SUMIFS(RAW_매출A!$J$2:$J$7000,RAW_매출A!$B$2:$B$7000,$A87,RAW_매출A!$A$2:$A$7000,EDATE($E87,AM$1-1))=0,"",SUMIFS(RAW_매출A!$J$2:$J$7000,RAW_매출A!$B$2:$B$7000,$A87,RAW_매출A!$A$2:$A$7000,EDATE($E87,AM$1-1))/(INDEX(요약_월별시즈널리티!$F$7:$F$18,MONTH(EDATE($E87,AM$1-1)))/100))),"")</f>
        <v>4074287.1129057868</v>
      </c>
      <c r="AN87" cm="1">
        <f t="array" ref="AN87">IFERROR(IF($A87="","",IF(SUMIFS(RAW_매출A!$J$2:$J$7000,RAW_매출A!$B$2:$B$7000,$A87,RAW_매출A!$A$2:$A$7000,EDATE($E87,AN$1-1))=0,"",SUMIFS(RAW_매출A!$J$2:$J$7000,RAW_매출A!$B$2:$B$7000,$A87,RAW_매출A!$A$2:$A$7000,EDATE($E87,AN$1-1))/(INDEX(요약_월별시즈널리티!$F$7:$F$18,MONTH(EDATE($E87,AN$1-1)))/100))),"")</f>
        <v>4239848.2981897481</v>
      </c>
      <c r="AO87" cm="1">
        <f t="array" ref="AO87">IFERROR(IF($A87="","",IF(SUMIFS(RAW_매출A!$J$2:$J$7000,RAW_매출A!$B$2:$B$7000,$A87,RAW_매출A!$A$2:$A$7000,EDATE($E87,AO$1-1))=0,"",SUMIFS(RAW_매출A!$J$2:$J$7000,RAW_매출A!$B$2:$B$7000,$A87,RAW_매출A!$A$2:$A$7000,EDATE($E87,AO$1-1))/(INDEX(요약_월별시즈널리티!$F$7:$F$18,MONTH(EDATE($E87,AO$1-1)))/100))),"")</f>
        <v>3817278.1181731154</v>
      </c>
      <c r="AP87" cm="1">
        <f t="array" ref="AP87">IFERROR(IF($A87="","",IF(SUMIFS(RAW_매출A!$J$2:$J$7000,RAW_매출A!$B$2:$B$7000,$A87,RAW_매출A!$A$2:$A$7000,EDATE($E87,AP$1-1))=0,"",SUMIFS(RAW_매출A!$J$2:$J$7000,RAW_매출A!$B$2:$B$7000,$A87,RAW_매출A!$A$2:$A$7000,EDATE($E87,AP$1-1))/(INDEX(요약_월별시즈널리티!$F$7:$F$18,MONTH(EDATE($E87,AP$1-1)))/100))),"")</f>
        <v>3377448.6069946308</v>
      </c>
      <c r="AQ87" t="str" cm="1">
        <f t="array" ref="AQ87">IFERROR(IF($A87="","",IF(SUMIFS(RAW_매출A!$J$2:$J$7000,RAW_매출A!$B$2:$B$7000,$A87,RAW_매출A!$A$2:$A$7000,EDATE($E87,AQ$1-1))=0,"",SUMIFS(RAW_매출A!$J$2:$J$7000,RAW_매출A!$B$2:$B$7000,$A87,RAW_매출A!$A$2:$A$7000,EDATE($E87,AQ$1-1))/(INDEX(요약_월별시즈널리티!$F$7:$F$18,MONTH(EDATE($E87,AQ$1-1)))/100))),"")</f>
        <v/>
      </c>
      <c r="AR87" t="str" cm="1">
        <f t="array" ref="AR87">IFERROR(IF($A87="","",IF(SUMIFS(RAW_매출A!$J$2:$J$7000,RAW_매출A!$B$2:$B$7000,$A87,RAW_매출A!$A$2:$A$7000,EDATE($E87,AR$1-1))=0,"",SUMIFS(RAW_매출A!$J$2:$J$7000,RAW_매출A!$B$2:$B$7000,$A87,RAW_매출A!$A$2:$A$7000,EDATE($E87,AR$1-1))/(INDEX(요약_월별시즈널리티!$F$7:$F$18,MONTH(EDATE($E87,AR$1-1)))/100))),"")</f>
        <v/>
      </c>
      <c r="AS87" t="str" cm="1">
        <f t="array" ref="AS87">IFERROR(IF($A87="","",IF(SUMIFS(RAW_매출A!$J$2:$J$7000,RAW_매출A!$B$2:$B$7000,$A87,RAW_매출A!$A$2:$A$7000,EDATE($E87,AS$1-1))=0,"",SUMIFS(RAW_매출A!$J$2:$J$7000,RAW_매출A!$B$2:$B$7000,$A87,RAW_매출A!$A$2:$A$7000,EDATE($E87,AS$1-1))/(INDEX(요약_월별시즈널리티!$F$7:$F$18,MONTH(EDATE($E87,AS$1-1)))/100))),"")</f>
        <v/>
      </c>
      <c r="AT87" t="str" cm="1">
        <f t="array" ref="AT87">IFERROR(IF($A87="","",IF(SUMIFS(RAW_매출A!$J$2:$J$7000,RAW_매출A!$B$2:$B$7000,$A87,RAW_매출A!$A$2:$A$7000,EDATE($E87,AT$1-1))=0,"",SUMIFS(RAW_매출A!$J$2:$J$7000,RAW_매출A!$B$2:$B$7000,$A87,RAW_매출A!$A$2:$A$7000,EDATE($E87,AT$1-1))/(INDEX(요약_월별시즈널리티!$F$7:$F$18,MONTH(EDATE($E87,AT$1-1)))/100))),"")</f>
        <v/>
      </c>
      <c r="AU87" t="str" cm="1">
        <f t="array" ref="AU87">IFERROR(IF($A87="","",IF(SUMIFS(RAW_매출A!$J$2:$J$7000,RAW_매출A!$B$2:$B$7000,$A87,RAW_매출A!$A$2:$A$7000,EDATE($E87,AU$1-1))=0,"",SUMIFS(RAW_매출A!$J$2:$J$7000,RAW_매출A!$B$2:$B$7000,$A87,RAW_매출A!$A$2:$A$7000,EDATE($E87,AU$1-1))/(INDEX(요약_월별시즈널리티!$F$7:$F$18,MONTH(EDATE($E87,AU$1-1)))/100))),"")</f>
        <v/>
      </c>
      <c r="AV87" t="str" cm="1">
        <f t="array" ref="AV87">IFERROR(IF($A87="","",IF(SUMIFS(RAW_매출A!$J$2:$J$7000,RAW_매출A!$B$2:$B$7000,$A87,RAW_매출A!$A$2:$A$7000,EDATE($E87,AV$1-1))=0,"",SUMIFS(RAW_매출A!$J$2:$J$7000,RAW_매출A!$B$2:$B$7000,$A87,RAW_매출A!$A$2:$A$7000,EDATE($E87,AV$1-1))/(INDEX(요약_월별시즈널리티!$F$7:$F$18,MONTH(EDATE($E87,AV$1-1)))/100))),"")</f>
        <v/>
      </c>
      <c r="AW87" t="str" cm="1">
        <f t="array" ref="AW87">IFERROR(IF($A87="","",IF(SUMIFS(RAW_매출A!$J$2:$J$7000,RAW_매출A!$B$2:$B$7000,$A87,RAW_매출A!$A$2:$A$7000,EDATE($E87,AW$1-1))=0,"",SUMIFS(RAW_매출A!$J$2:$J$7000,RAW_매출A!$B$2:$B$7000,$A87,RAW_매출A!$A$2:$A$7000,EDATE($E87,AW$1-1))/(INDEX(요약_월별시즈널리티!$F$7:$F$18,MONTH(EDATE($E87,AW$1-1)))/100))),"")</f>
        <v/>
      </c>
      <c r="AX87" t="str" cm="1">
        <f t="array" ref="AX87">IFERROR(IF($A87="","",IF(SUMIFS(RAW_매출A!$J$2:$J$7000,RAW_매출A!$B$2:$B$7000,$A87,RAW_매출A!$A$2:$A$7000,EDATE($E87,AX$1-1))=0,"",SUMIFS(RAW_매출A!$J$2:$J$7000,RAW_매출A!$B$2:$B$7000,$A87,RAW_매출A!$A$2:$A$7000,EDATE($E87,AX$1-1))/(INDEX(요약_월별시즈널리티!$F$7:$F$18,MONTH(EDATE($E87,AX$1-1)))/100))),"")</f>
        <v/>
      </c>
      <c r="AY87" t="str" cm="1">
        <f t="array" ref="AY87">IFERROR(IF($A87="","",IF(SUMIFS(RAW_매출A!$J$2:$J$7000,RAW_매출A!$B$2:$B$7000,$A87,RAW_매출A!$A$2:$A$7000,EDATE($E87,AY$1-1))=0,"",SUMIFS(RAW_매출A!$J$2:$J$7000,RAW_매출A!$B$2:$B$7000,$A87,RAW_매출A!$A$2:$A$7000,EDATE($E87,AY$1-1))/(INDEX(요약_월별시즈널리티!$F$7:$F$18,MONTH(EDATE($E87,AY$1-1)))/100))),"")</f>
        <v/>
      </c>
      <c r="AZ87" t="str" cm="1">
        <f t="array" ref="AZ87">IFERROR(IF($A87="","",IF(SUMIFS(RAW_매출A!$J$2:$J$7000,RAW_매출A!$B$2:$B$7000,$A87,RAW_매출A!$A$2:$A$7000,EDATE($E87,AZ$1-1))=0,"",SUMIFS(RAW_매출A!$J$2:$J$7000,RAW_매출A!$B$2:$B$7000,$A87,RAW_매출A!$A$2:$A$7000,EDATE($E87,AZ$1-1))/(INDEX(요약_월별시즈널리티!$F$7:$F$18,MONTH(EDATE($E87,AZ$1-1)))/100))),"")</f>
        <v/>
      </c>
      <c r="BA87" t="str" cm="1">
        <f t="array" ref="BA87">IFERROR(IF($A87="","",IF(SUMIFS(RAW_매출A!$J$2:$J$7000,RAW_매출A!$B$2:$B$7000,$A87,RAW_매출A!$A$2:$A$7000,EDATE($E87,BA$1-1))=0,"",SUMIFS(RAW_매출A!$J$2:$J$7000,RAW_매출A!$B$2:$B$7000,$A87,RAW_매출A!$A$2:$A$7000,EDATE($E87,BA$1-1))/(INDEX(요약_월별시즈널리티!$F$7:$F$18,MONTH(EDATE($E87,BA$1-1)))/100))),"")</f>
        <v/>
      </c>
      <c r="BB87" t="str" cm="1">
        <f t="array" ref="BB87">IFERROR(IF($A87="","",IF(SUMIFS(RAW_매출A!$J$2:$J$7000,RAW_매출A!$B$2:$B$7000,$A87,RAW_매출A!$A$2:$A$7000,EDATE($E87,BB$1-1))=0,"",SUMIFS(RAW_매출A!$J$2:$J$7000,RAW_매출A!$B$2:$B$7000,$A87,RAW_매출A!$A$2:$A$7000,EDATE($E87,BB$1-1))/(INDEX(요약_월별시즈널리티!$F$7:$F$18,MONTH(EDATE($E87,BB$1-1)))/100))),"")</f>
        <v/>
      </c>
      <c r="BC87" t="str" cm="1">
        <f t="array" ref="BC87">IFERROR(IF($A87="","",IF(SUMIFS(RAW_매출A!$J$2:$J$7000,RAW_매출A!$B$2:$B$7000,$A87,RAW_매출A!$A$2:$A$7000,EDATE($E87,BC$1-1))=0,"",SUMIFS(RAW_매출A!$J$2:$J$7000,RAW_매출A!$B$2:$B$7000,$A87,RAW_매출A!$A$2:$A$7000,EDATE($E87,BC$1-1))/(INDEX(요약_월별시즈널리티!$F$7:$F$18,MONTH(EDATE($E87,BC$1-1)))/100))),"")</f>
        <v/>
      </c>
      <c r="BD87" t="str" cm="1">
        <f t="array" ref="BD87">IFERROR(IF($A87="","",IF(SUMIFS(RAW_매출A!$J$2:$J$7000,RAW_매출A!$B$2:$B$7000,$A87,RAW_매출A!$A$2:$A$7000,EDATE($E87,BD$1-1))=0,"",SUMIFS(RAW_매출A!$J$2:$J$7000,RAW_매출A!$B$2:$B$7000,$A87,RAW_매출A!$A$2:$A$7000,EDATE($E87,BD$1-1))/(INDEX(요약_월별시즈널리티!$F$7:$F$18,MONTH(EDATE($E87,BD$1-1)))/100))),"")</f>
        <v/>
      </c>
      <c r="BE87" t="str" cm="1">
        <f t="array" ref="BE87">IFERROR(IF($A87="","",IF(SUMIFS(RAW_매출A!$J$2:$J$7000,RAW_매출A!$B$2:$B$7000,$A87,RAW_매출A!$A$2:$A$7000,EDATE($E87,BE$1-1))=0,"",SUMIFS(RAW_매출A!$J$2:$J$7000,RAW_매출A!$B$2:$B$7000,$A87,RAW_매출A!$A$2:$A$7000,EDATE($E87,BE$1-1))/(INDEX(요약_월별시즈널리티!$F$7:$F$18,MONTH(EDATE($E87,BE$1-1)))/100))),"")</f>
        <v/>
      </c>
      <c r="BF87" t="str" cm="1">
        <f t="array" ref="BF87">IFERROR(IF($A87="","",IF(SUMIFS(RAW_매출A!$J$2:$J$7000,RAW_매출A!$B$2:$B$7000,$A87,RAW_매출A!$A$2:$A$7000,EDATE($E87,BF$1-1))=0,"",SUMIFS(RAW_매출A!$J$2:$J$7000,RAW_매출A!$B$2:$B$7000,$A87,RAW_매출A!$A$2:$A$7000,EDATE($E87,BF$1-1))/(INDEX(요약_월별시즈널리티!$F$7:$F$18,MONTH(EDATE($E87,BF$1-1)))/100))),"")</f>
        <v/>
      </c>
      <c r="BG87" t="str" cm="1">
        <f t="array" ref="BG87">IFERROR(IF($A87="","",IF(SUMIFS(RAW_매출A!$J$2:$J$7000,RAW_매출A!$B$2:$B$7000,$A87,RAW_매출A!$A$2:$A$7000,EDATE($E87,BG$1-1))=0,"",SUMIFS(RAW_매출A!$J$2:$J$7000,RAW_매출A!$B$2:$B$7000,$A87,RAW_매출A!$A$2:$A$7000,EDATE($E87,BG$1-1))/(INDEX(요약_월별시즈널리티!$F$7:$F$18,MONTH(EDATE($E87,BG$1-1)))/100))),"")</f>
        <v/>
      </c>
      <c r="BH87" t="str" cm="1">
        <f t="array" ref="BH87">IFERROR(IF($A87="","",IF(SUMIFS(RAW_매출A!$J$2:$J$7000,RAW_매출A!$B$2:$B$7000,$A87,RAW_매출A!$A$2:$A$7000,EDATE($E87,BH$1-1))=0,"",SUMIFS(RAW_매출A!$J$2:$J$7000,RAW_매출A!$B$2:$B$7000,$A87,RAW_매출A!$A$2:$A$7000,EDATE($E87,BH$1-1))/(INDEX(요약_월별시즈널리티!$F$7:$F$18,MONTH(EDATE($E87,BH$1-1)))/100))),"")</f>
        <v/>
      </c>
      <c r="BI87" t="str" cm="1">
        <f t="array" ref="BI87">IFERROR(IF($A87="","",IF(SUMIFS(RAW_매출A!$J$2:$J$7000,RAW_매출A!$B$2:$B$7000,$A87,RAW_매출A!$A$2:$A$7000,EDATE($E87,BI$1-1))=0,"",SUMIFS(RAW_매출A!$J$2:$J$7000,RAW_매출A!$B$2:$B$7000,$A87,RAW_매출A!$A$2:$A$7000,EDATE($E87,BI$1-1))/(INDEX(요약_월별시즈널리티!$F$7:$F$18,MONTH(EDATE($E87,BI$1-1)))/100))),"")</f>
        <v/>
      </c>
      <c r="BJ87" t="str" cm="1">
        <f t="array" ref="BJ87">IFERROR(IF($A87="","",IF(SUMIFS(RAW_매출A!$J$2:$J$7000,RAW_매출A!$B$2:$B$7000,$A87,RAW_매출A!$A$2:$A$7000,EDATE($E87,BJ$1-1))=0,"",SUMIFS(RAW_매출A!$J$2:$J$7000,RAW_매출A!$B$2:$B$7000,$A87,RAW_매출A!$A$2:$A$7000,EDATE($E87,BJ$1-1))/(INDEX(요약_월별시즈널리티!$F$7:$F$18,MONTH(EDATE($E87,BJ$1-1)))/100))),"")</f>
        <v/>
      </c>
      <c r="BK87" t="str" cm="1">
        <f t="array" ref="BK87">IFERROR(IF($A87="","",IF(SUMIFS(RAW_매출A!$J$2:$J$7000,RAW_매출A!$B$2:$B$7000,$A87,RAW_매출A!$A$2:$A$7000,EDATE($E87,BK$1-1))=0,"",SUMIFS(RAW_매출A!$J$2:$J$7000,RAW_매출A!$B$2:$B$7000,$A87,RAW_매출A!$A$2:$A$7000,EDATE($E87,BK$1-1))/(INDEX(요약_월별시즈널리티!$F$7:$F$18,MONTH(EDATE($E87,BK$1-1)))/100))),"")</f>
        <v/>
      </c>
      <c r="BL87" t="str" cm="1">
        <f t="array" ref="BL87">IFERROR(IF($A87="","",IF(SUMIFS(RAW_매출A!$J$2:$J$7000,RAW_매출A!$B$2:$B$7000,$A87,RAW_매출A!$A$2:$A$7000,EDATE($E87,BL$1-1))=0,"",SUMIFS(RAW_매출A!$J$2:$J$7000,RAW_매출A!$B$2:$B$7000,$A87,RAW_매출A!$A$2:$A$7000,EDATE($E87,BL$1-1))/(INDEX(요약_월별시즈널리티!$F$7:$F$18,MONTH(EDATE($E87,BL$1-1)))/100))),"")</f>
        <v/>
      </c>
      <c r="BM87" t="str" cm="1">
        <f t="array" ref="BM87">IFERROR(IF($A87="","",IF(SUMIFS(RAW_매출A!$J$2:$J$7000,RAW_매출A!$B$2:$B$7000,$A87,RAW_매출A!$A$2:$A$7000,EDATE($E87,BM$1-1))=0,"",SUMIFS(RAW_매출A!$J$2:$J$7000,RAW_매출A!$B$2:$B$7000,$A87,RAW_매출A!$A$2:$A$7000,EDATE($E87,BM$1-1))/(INDEX(요약_월별시즈널리티!$F$7:$F$18,MONTH(EDATE($E87,BM$1-1)))/100))),"")</f>
        <v/>
      </c>
      <c r="BN87" t="str" cm="1">
        <f t="array" ref="BN87">IFERROR(IF($A87="","",IF(SUMIFS(RAW_매출A!$J$2:$J$7000,RAW_매출A!$B$2:$B$7000,$A87,RAW_매출A!$A$2:$A$7000,EDATE($E87,BN$1-1))=0,"",SUMIFS(RAW_매출A!$J$2:$J$7000,RAW_매출A!$B$2:$B$7000,$A87,RAW_매출A!$A$2:$A$7000,EDATE($E87,BN$1-1))/(INDEX(요약_월별시즈널리티!$F$7:$F$18,MONTH(EDATE($E87,BN$1-1)))/100))),"")</f>
        <v/>
      </c>
    </row>
    <row r="88" spans="1:66" x14ac:dyDescent="0.3">
      <c r="A88" t="str">
        <f>세팅!A89</f>
        <v>(1077) #양청송대공원점</v>
      </c>
      <c r="B88" t="str">
        <f>세팅!B89</f>
        <v>150-0</v>
      </c>
      <c r="C88">
        <f t="shared" si="3"/>
        <v>0</v>
      </c>
      <c r="D88" t="str">
        <f t="shared" si="4"/>
        <v>0</v>
      </c>
      <c r="E88" s="1">
        <f>세팅!D89</f>
        <v>45139</v>
      </c>
      <c r="F88">
        <f t="shared" si="5"/>
        <v>3846482.8446483524</v>
      </c>
      <c r="G88" cm="1">
        <f t="array" ref="G88">IFERROR(IF($A88="","",IF(SUMIFS(RAW_매출A!$J$2:$J$7000,RAW_매출A!$B$2:$B$7000,$A88,RAW_매출A!$A$2:$A$7000,EDATE($E88,G$1-1))=0,"",SUMIFS(RAW_매출A!$J$2:$J$7000,RAW_매출A!$B$2:$B$7000,$A88,RAW_매출A!$A$2:$A$7000,EDATE($E88,G$1-1))/(INDEX(요약_월별시즈널리티!$F$7:$F$18,MONTH(EDATE($E88,G$1-1)))/100))),"")</f>
        <v>1928302.0268281463</v>
      </c>
      <c r="H88" cm="1">
        <f t="array" ref="H88">IFERROR(IF($A88="","",IF(SUMIFS(RAW_매출A!$J$2:$J$7000,RAW_매출A!$B$2:$B$7000,$A88,RAW_매출A!$A$2:$A$7000,EDATE($E88,H$1-1))=0,"",SUMIFS(RAW_매출A!$J$2:$J$7000,RAW_매출A!$B$2:$B$7000,$A88,RAW_매출A!$A$2:$A$7000,EDATE($E88,H$1-1))/(INDEX(요약_월별시즈널리티!$F$7:$F$18,MONTH(EDATE($E88,H$1-1)))/100))),"")</f>
        <v>2001286.7945414986</v>
      </c>
      <c r="I88" cm="1">
        <f t="array" ref="I88">IFERROR(IF($A88="","",IF(SUMIFS(RAW_매출A!$J$2:$J$7000,RAW_매출A!$B$2:$B$7000,$A88,RAW_매출A!$A$2:$A$7000,EDATE($E88,I$1-1))=0,"",SUMIFS(RAW_매출A!$J$2:$J$7000,RAW_매출A!$B$2:$B$7000,$A88,RAW_매출A!$A$2:$A$7000,EDATE($E88,I$1-1))/(INDEX(요약_월별시즈널리티!$F$7:$F$18,MONTH(EDATE($E88,I$1-1)))/100))),"")</f>
        <v>2705628.9732550536</v>
      </c>
      <c r="J88" s="28" cm="1">
        <f t="array" ref="J88">IFERROR(IF($A88="","",IF(SUMIFS(RAW_매출A!$J$2:$J$7000,RAW_매출A!$B$2:$B$7000,$A88,RAW_매출A!$A$2:$A$7000,EDATE($E88,J$1-1))=0,"",SUMIFS(RAW_매출A!$J$2:$J$7000,RAW_매출A!$B$2:$B$7000,$A88,RAW_매출A!$A$2:$A$7000,EDATE($E88,J$1-1))/(INDEX(요약_월별시즈널리티!$F$7:$F$18,MONTH(EDATE($E88,J$1-1)))/100))),"")</f>
        <v>3199423.2299592774</v>
      </c>
      <c r="K88" s="28" cm="1">
        <f t="array" ref="K88">IFERROR(IF($A88="","",IF(SUMIFS(RAW_매출A!$J$2:$J$7000,RAW_매출A!$B$2:$B$7000,$A88,RAW_매출A!$A$2:$A$7000,EDATE($E88,K$1-1))=0,"",SUMIFS(RAW_매출A!$J$2:$J$7000,RAW_매출A!$B$2:$B$7000,$A88,RAW_매출A!$A$2:$A$7000,EDATE($E88,K$1-1))/(INDEX(요약_월별시즈널리티!$F$7:$F$18,MONTH(EDATE($E88,K$1-1)))/100))),"")</f>
        <v>3387755.3585413699</v>
      </c>
      <c r="L88" s="28" cm="1">
        <f t="array" ref="L88">IFERROR(IF($A88="","",IF(SUMIFS(RAW_매출A!$J$2:$J$7000,RAW_매출A!$B$2:$B$7000,$A88,RAW_매출A!$A$2:$A$7000,EDATE($E88,L$1-1))=0,"",SUMIFS(RAW_매출A!$J$2:$J$7000,RAW_매출A!$B$2:$B$7000,$A88,RAW_매출A!$A$2:$A$7000,EDATE($E88,L$1-1))/(INDEX(요약_월별시즈널리티!$F$7:$F$18,MONTH(EDATE($E88,L$1-1)))/100))),"")</f>
        <v>4216199.7670451319</v>
      </c>
      <c r="M88" s="28" cm="1">
        <f t="array" ref="M88">IFERROR(IF($A88="","",IF(SUMIFS(RAW_매출A!$J$2:$J$7000,RAW_매출A!$B$2:$B$7000,$A88,RAW_매출A!$A$2:$A$7000,EDATE($E88,M$1-1))=0,"",SUMIFS(RAW_매출A!$J$2:$J$7000,RAW_매출A!$B$2:$B$7000,$A88,RAW_매출A!$A$2:$A$7000,EDATE($E88,M$1-1))/(INDEX(요약_월별시즈널리티!$F$7:$F$18,MONTH(EDATE($E88,M$1-1)))/100))),"")</f>
        <v>4323414.5587798962</v>
      </c>
      <c r="N88" s="28" cm="1">
        <f t="array" ref="N88">IFERROR(IF($A88="","",IF(SUMIFS(RAW_매출A!$J$2:$J$7000,RAW_매출A!$B$2:$B$7000,$A88,RAW_매출A!$A$2:$A$7000,EDATE($E88,N$1-1))=0,"",SUMIFS(RAW_매출A!$J$2:$J$7000,RAW_매출A!$B$2:$B$7000,$A88,RAW_매출A!$A$2:$A$7000,EDATE($E88,N$1-1))/(INDEX(요약_월별시즈널리티!$F$7:$F$18,MONTH(EDATE($E88,N$1-1)))/100))),"")</f>
        <v>4159126.715736757</v>
      </c>
      <c r="O88" s="28" cm="1">
        <f t="array" ref="O88">IFERROR(IF($A88="","",IF(SUMIFS(RAW_매출A!$J$2:$J$7000,RAW_매출A!$B$2:$B$7000,$A88,RAW_매출A!$A$2:$A$7000,EDATE($E88,O$1-1))=0,"",SUMIFS(RAW_매출A!$J$2:$J$7000,RAW_매출A!$B$2:$B$7000,$A88,RAW_매출A!$A$2:$A$7000,EDATE($E88,O$1-1))/(INDEX(요약_월별시즈널리티!$F$7:$F$18,MONTH(EDATE($E88,O$1-1)))/100))),"")</f>
        <v>3792977.4378276845</v>
      </c>
      <c r="P88" cm="1">
        <f t="array" ref="P88">IFERROR(IF($A88="","",IF(SUMIFS(RAW_매출A!$J$2:$J$7000,RAW_매출A!$B$2:$B$7000,$A88,RAW_매출A!$A$2:$A$7000,EDATE($E88,P$1-1))=0,"",SUMIFS(RAW_매출A!$J$2:$J$7000,RAW_매출A!$B$2:$B$7000,$A88,RAW_매출A!$A$2:$A$7000,EDATE($E88,P$1-1))/(INDEX(요약_월별시즈널리티!$F$7:$F$18,MONTH(EDATE($E88,P$1-1)))/100))),"")</f>
        <v>3513492.1945138704</v>
      </c>
      <c r="Q88" cm="1">
        <f t="array" ref="Q88">IFERROR(IF($A88="","",IF(SUMIFS(RAW_매출A!$J$2:$J$7000,RAW_매출A!$B$2:$B$7000,$A88,RAW_매출A!$A$2:$A$7000,EDATE($E88,Q$1-1))=0,"",SUMIFS(RAW_매출A!$J$2:$J$7000,RAW_매출A!$B$2:$B$7000,$A88,RAW_매출A!$A$2:$A$7000,EDATE($E88,Q$1-1))/(INDEX(요약_월별시즈널리티!$F$7:$F$18,MONTH(EDATE($E88,Q$1-1)))/100))),"")</f>
        <v>3505444.3260602257</v>
      </c>
      <c r="R88" cm="1">
        <f t="array" ref="R88">IFERROR(IF($A88="","",IF(SUMIFS(RAW_매출A!$J$2:$J$7000,RAW_매출A!$B$2:$B$7000,$A88,RAW_매출A!$A$2:$A$7000,EDATE($E88,R$1-1))=0,"",SUMIFS(RAW_매출A!$J$2:$J$7000,RAW_매출A!$B$2:$B$7000,$A88,RAW_매출A!$A$2:$A$7000,EDATE($E88,R$1-1))/(INDEX(요약_월별시즈널리티!$F$7:$F$18,MONTH(EDATE($E88,R$1-1)))/100))),"")</f>
        <v>3656906.1832825341</v>
      </c>
      <c r="S88" cm="1">
        <f t="array" ref="S88">IFERROR(IF($A88="","",IF(SUMIFS(RAW_매출A!$J$2:$J$7000,RAW_매출A!$B$2:$B$7000,$A88,RAW_매출A!$A$2:$A$7000,EDATE($E88,S$1-1))=0,"",SUMIFS(RAW_매출A!$J$2:$J$7000,RAW_매출A!$B$2:$B$7000,$A88,RAW_매출A!$A$2:$A$7000,EDATE($E88,S$1-1))/(INDEX(요약_월별시즈널리티!$F$7:$F$18,MONTH(EDATE($E88,S$1-1)))/100))),"")</f>
        <v>3608517.9543180601</v>
      </c>
      <c r="T88" cm="1">
        <f t="array" ref="T88">IFERROR(IF($A88="","",IF(SUMIFS(RAW_매출A!$J$2:$J$7000,RAW_매출A!$B$2:$B$7000,$A88,RAW_매출A!$A$2:$A$7000,EDATE($E88,T$1-1))=0,"",SUMIFS(RAW_매출A!$J$2:$J$7000,RAW_매출A!$B$2:$B$7000,$A88,RAW_매출A!$A$2:$A$7000,EDATE($E88,T$1-1))/(INDEX(요약_월별시즈널리티!$F$7:$F$18,MONTH(EDATE($E88,T$1-1)))/100))),"")</f>
        <v>3533053.8251821515</v>
      </c>
      <c r="U88" cm="1">
        <f t="array" ref="U88">IFERROR(IF($A88="","",IF(SUMIFS(RAW_매출A!$J$2:$J$7000,RAW_매출A!$B$2:$B$7000,$A88,RAW_매출A!$A$2:$A$7000,EDATE($E88,U$1-1))=0,"",SUMIFS(RAW_매출A!$J$2:$J$7000,RAW_매출A!$B$2:$B$7000,$A88,RAW_매출A!$A$2:$A$7000,EDATE($E88,U$1-1))/(INDEX(요약_월별시즈널리티!$F$7:$F$18,MONTH(EDATE($E88,U$1-1)))/100))),"")</f>
        <v>3282654.3801060342</v>
      </c>
      <c r="V88" cm="1">
        <f t="array" ref="V88">IFERROR(IF($A88="","",IF(SUMIFS(RAW_매출A!$J$2:$J$7000,RAW_매출A!$B$2:$B$7000,$A88,RAW_매출A!$A$2:$A$7000,EDATE($E88,V$1-1))=0,"",SUMIFS(RAW_매출A!$J$2:$J$7000,RAW_매출A!$B$2:$B$7000,$A88,RAW_매출A!$A$2:$A$7000,EDATE($E88,V$1-1))/(INDEX(요약_월별시즈널리티!$F$7:$F$18,MONTH(EDATE($E88,V$1-1)))/100))),"")</f>
        <v>3405940.1884322716</v>
      </c>
      <c r="W88" cm="1">
        <f t="array" ref="W88">IFERROR(IF($A88="","",IF(SUMIFS(RAW_매출A!$J$2:$J$7000,RAW_매출A!$B$2:$B$7000,$A88,RAW_매출A!$A$2:$A$7000,EDATE($E88,W$1-1))=0,"",SUMIFS(RAW_매출A!$J$2:$J$7000,RAW_매출A!$B$2:$B$7000,$A88,RAW_매출A!$A$2:$A$7000,EDATE($E88,W$1-1))/(INDEX(요약_월별시즈널리티!$F$7:$F$18,MONTH(EDATE($E88,W$1-1)))/100))),"")</f>
        <v>3677801.4812416933</v>
      </c>
      <c r="X88" cm="1">
        <f t="array" ref="X88">IFERROR(IF($A88="","",IF(SUMIFS(RAW_매출A!$J$2:$J$7000,RAW_매출A!$B$2:$B$7000,$A88,RAW_매출A!$A$2:$A$7000,EDATE($E88,X$1-1))=0,"",SUMIFS(RAW_매출A!$J$2:$J$7000,RAW_매출A!$B$2:$B$7000,$A88,RAW_매출A!$A$2:$A$7000,EDATE($E88,X$1-1))/(INDEX(요약_월별시즈널리티!$F$7:$F$18,MONTH(EDATE($E88,X$1-1)))/100))),"")</f>
        <v>4785438.696307472</v>
      </c>
      <c r="Y88" cm="1">
        <f t="array" ref="Y88">IFERROR(IF($A88="","",IF(SUMIFS(RAW_매출A!$J$2:$J$7000,RAW_매출A!$B$2:$B$7000,$A88,RAW_매출A!$A$2:$A$7000,EDATE($E88,Y$1-1))=0,"",SUMIFS(RAW_매출A!$J$2:$J$7000,RAW_매출A!$B$2:$B$7000,$A88,RAW_매출A!$A$2:$A$7000,EDATE($E88,Y$1-1))/(INDEX(요약_월별시즈널리티!$F$7:$F$18,MONTH(EDATE($E88,Y$1-1)))/100))),"")</f>
        <v>4368877.8532173438</v>
      </c>
      <c r="Z88" cm="1">
        <f t="array" ref="Z88">IFERROR(IF($A88="","",IF(SUMIFS(RAW_매출A!$J$2:$J$7000,RAW_매출A!$B$2:$B$7000,$A88,RAW_매출A!$A$2:$A$7000,EDATE($E88,Z$1-1))=0,"",SUMIFS(RAW_매출A!$J$2:$J$7000,RAW_매출A!$B$2:$B$7000,$A88,RAW_매출A!$A$2:$A$7000,EDATE($E88,Z$1-1))/(INDEX(요약_월별시즈널리티!$F$7:$F$18,MONTH(EDATE($E88,Z$1-1)))/100))),"")</f>
        <v>4997458.075006105</v>
      </c>
      <c r="AA88" cm="1">
        <f t="array" ref="AA88">IFERROR(IF($A88="","",IF(SUMIFS(RAW_매출A!$J$2:$J$7000,RAW_매출A!$B$2:$B$7000,$A88,RAW_매출A!$A$2:$A$7000,EDATE($E88,AA$1-1))=0,"",SUMIFS(RAW_매출A!$J$2:$J$7000,RAW_매출A!$B$2:$B$7000,$A88,RAW_매출A!$A$2:$A$7000,EDATE($E88,AA$1-1))/(INDEX(요약_월별시즈널리티!$F$7:$F$18,MONTH(EDATE($E88,AA$1-1)))/100))),"")</f>
        <v>4092521.7434099913</v>
      </c>
      <c r="AB88" cm="1">
        <f t="array" ref="AB88">IFERROR(IF($A88="","",IF(SUMIFS(RAW_매출A!$J$2:$J$7000,RAW_매출A!$B$2:$B$7000,$A88,RAW_매출A!$A$2:$A$7000,EDATE($E88,AB$1-1))=0,"",SUMIFS(RAW_매출A!$J$2:$J$7000,RAW_매출A!$B$2:$B$7000,$A88,RAW_매출A!$A$2:$A$7000,EDATE($E88,AB$1-1))/(INDEX(요약_월별시즈널리티!$F$7:$F$18,MONTH(EDATE($E88,AB$1-1)))/100))),"")</f>
        <v>4663957.1716108536</v>
      </c>
      <c r="AC88" cm="1">
        <f t="array" ref="AC88">IFERROR(IF($A88="","",IF(SUMIFS(RAW_매출A!$J$2:$J$7000,RAW_매출A!$B$2:$B$7000,$A88,RAW_매출A!$A$2:$A$7000,EDATE($E88,AC$1-1))=0,"",SUMIFS(RAW_매출A!$J$2:$J$7000,RAW_매출A!$B$2:$B$7000,$A88,RAW_매출A!$A$2:$A$7000,EDATE($E88,AC$1-1))/(INDEX(요약_월별시즈널리티!$F$7:$F$18,MONTH(EDATE($E88,AC$1-1)))/100))),"")</f>
        <v>4265275.4041465679</v>
      </c>
      <c r="AD88" cm="1">
        <f t="array" ref="AD88">IFERROR(IF($A88="","",IF(SUMIFS(RAW_매출A!$J$2:$J$7000,RAW_매출A!$B$2:$B$7000,$A88,RAW_매출A!$A$2:$A$7000,EDATE($E88,AD$1-1))=0,"",SUMIFS(RAW_매출A!$J$2:$J$7000,RAW_매출A!$B$2:$B$7000,$A88,RAW_매출A!$A$2:$A$7000,EDATE($E88,AD$1-1))/(INDEX(요약_월별시즈널리티!$F$7:$F$18,MONTH(EDATE($E88,AD$1-1)))/100))),"")</f>
        <v>4144321.7195506673</v>
      </c>
      <c r="AE88" cm="1">
        <f t="array" ref="AE88">IFERROR(IF($A88="","",IF(SUMIFS(RAW_매출A!$J$2:$J$7000,RAW_매출A!$B$2:$B$7000,$A88,RAW_매출A!$A$2:$A$7000,EDATE($E88,AE$1-1))=0,"",SUMIFS(RAW_매출A!$J$2:$J$7000,RAW_매출A!$B$2:$B$7000,$A88,RAW_매출A!$A$2:$A$7000,EDATE($E88,AE$1-1))/(INDEX(요약_월별시즈널리티!$F$7:$F$18,MONTH(EDATE($E88,AE$1-1)))/100))),"")</f>
        <v>3779285.3886310654</v>
      </c>
      <c r="AF88" cm="1">
        <f t="array" ref="AF88">IFERROR(IF($A88="","",IF(SUMIFS(RAW_매출A!$J$2:$J$7000,RAW_매출A!$B$2:$B$7000,$A88,RAW_매출A!$A$2:$A$7000,EDATE($E88,AF$1-1))=0,"",SUMIFS(RAW_매출A!$J$2:$J$7000,RAW_매출A!$B$2:$B$7000,$A88,RAW_매출A!$A$2:$A$7000,EDATE($E88,AF$1-1))/(INDEX(요약_월별시즈널리티!$F$7:$F$18,MONTH(EDATE($E88,AF$1-1)))/100))),"")</f>
        <v>4147085.0007801116</v>
      </c>
      <c r="AG88" cm="1">
        <f t="array" ref="AG88">IFERROR(IF($A88="","",IF(SUMIFS(RAW_매출A!$J$2:$J$7000,RAW_매출A!$B$2:$B$7000,$A88,RAW_매출A!$A$2:$A$7000,EDATE($E88,AG$1-1))=0,"",SUMIFS(RAW_매출A!$J$2:$J$7000,RAW_매출A!$B$2:$B$7000,$A88,RAW_매출A!$A$2:$A$7000,EDATE($E88,AG$1-1))/(INDEX(요약_월별시즈널리티!$F$7:$F$18,MONTH(EDATE($E88,AG$1-1)))/100))),"")</f>
        <v>4143949.2112403577</v>
      </c>
      <c r="AH88" cm="1">
        <f t="array" ref="AH88">IFERROR(IF($A88="","",IF(SUMIFS(RAW_매출A!$J$2:$J$7000,RAW_매출A!$B$2:$B$7000,$A88,RAW_매출A!$A$2:$A$7000,EDATE($E88,AH$1-1))=0,"",SUMIFS(RAW_매출A!$J$2:$J$7000,RAW_매출A!$B$2:$B$7000,$A88,RAW_매출A!$A$2:$A$7000,EDATE($E88,AH$1-1))/(INDEX(요약_월별시즈널리티!$F$7:$F$18,MONTH(EDATE($E88,AH$1-1)))/100))),"")</f>
        <v>4897230.6403384181</v>
      </c>
      <c r="AI88" cm="1">
        <f t="array" ref="AI88">IFERROR(IF($A88="","",IF(SUMIFS(RAW_매출A!$J$2:$J$7000,RAW_매출A!$B$2:$B$7000,$A88,RAW_매출A!$A$2:$A$7000,EDATE($E88,AI$1-1))=0,"",SUMIFS(RAW_매출A!$J$2:$J$7000,RAW_매출A!$B$2:$B$7000,$A88,RAW_매출A!$A$2:$A$7000,EDATE($E88,AI$1-1))/(INDEX(요약_월별시즈널리티!$F$7:$F$18,MONTH(EDATE($E88,AI$1-1)))/100))),"")</f>
        <v>4250693.6226988938</v>
      </c>
      <c r="AJ88" cm="1">
        <f t="array" ref="AJ88">IFERROR(IF($A88="","",IF(SUMIFS(RAW_매출A!$J$2:$J$7000,RAW_매출A!$B$2:$B$7000,$A88,RAW_매출A!$A$2:$A$7000,EDATE($E88,AJ$1-1))=0,"",SUMIFS(RAW_매출A!$J$2:$J$7000,RAW_매출A!$B$2:$B$7000,$A88,RAW_매출A!$A$2:$A$7000,EDATE($E88,AJ$1-1))/(INDEX(요약_월별시즈널리티!$F$7:$F$18,MONTH(EDATE($E88,AJ$1-1)))/100))),"")</f>
        <v>4999729.9424597826</v>
      </c>
      <c r="AK88" cm="1">
        <f t="array" ref="AK88">IFERROR(IF($A88="","",IF(SUMIFS(RAW_매출A!$J$2:$J$7000,RAW_매출A!$B$2:$B$7000,$A88,RAW_매출A!$A$2:$A$7000,EDATE($E88,AK$1-1))=0,"",SUMIFS(RAW_매출A!$J$2:$J$7000,RAW_매출A!$B$2:$B$7000,$A88,RAW_매출A!$A$2:$A$7000,EDATE($E88,AK$1-1))/(INDEX(요약_월별시즈널리티!$F$7:$F$18,MONTH(EDATE($E88,AK$1-1)))/100))),"")</f>
        <v>5150723.1307298094</v>
      </c>
      <c r="AL88" cm="1">
        <f t="array" ref="AL88">IFERROR(IF($A88="","",IF(SUMIFS(RAW_매출A!$J$2:$J$7000,RAW_매출A!$B$2:$B$7000,$A88,RAW_매출A!$A$2:$A$7000,EDATE($E88,AL$1-1))=0,"",SUMIFS(RAW_매출A!$J$2:$J$7000,RAW_매출A!$B$2:$B$7000,$A88,RAW_매출A!$A$2:$A$7000,EDATE($E88,AL$1-1))/(INDEX(요약_월별시즈널리티!$F$7:$F$18,MONTH(EDATE($E88,AL$1-1)))/100))),"")</f>
        <v>4392981.0503717605</v>
      </c>
      <c r="AM88" cm="1">
        <f t="array" ref="AM88">IFERROR(IF($A88="","",IF(SUMIFS(RAW_매출A!$J$2:$J$7000,RAW_매출A!$B$2:$B$7000,$A88,RAW_매출A!$A$2:$A$7000,EDATE($E88,AM$1-1))=0,"",SUMIFS(RAW_매출A!$J$2:$J$7000,RAW_매출A!$B$2:$B$7000,$A88,RAW_매출A!$A$2:$A$7000,EDATE($E88,AM$1-1))/(INDEX(요약_월별시즈널리티!$F$7:$F$18,MONTH(EDATE($E88,AM$1-1)))/100))),"")</f>
        <v>4371578.9842951344</v>
      </c>
      <c r="AN88" cm="1">
        <f t="array" ref="AN88">IFERROR(IF($A88="","",IF(SUMIFS(RAW_매출A!$J$2:$J$7000,RAW_매출A!$B$2:$B$7000,$A88,RAW_매출A!$A$2:$A$7000,EDATE($E88,AN$1-1))=0,"",SUMIFS(RAW_매출A!$J$2:$J$7000,RAW_매출A!$B$2:$B$7000,$A88,RAW_매출A!$A$2:$A$7000,EDATE($E88,AN$1-1))/(INDEX(요약_월별시즈널리티!$F$7:$F$18,MONTH(EDATE($E88,AN$1-1)))/100))),"")</f>
        <v>4200329.8743920159</v>
      </c>
      <c r="AO88" cm="1">
        <f t="array" ref="AO88">IFERROR(IF($A88="","",IF(SUMIFS(RAW_매출A!$J$2:$J$7000,RAW_매출A!$B$2:$B$7000,$A88,RAW_매출A!$A$2:$A$7000,EDATE($E88,AO$1-1))=0,"",SUMIFS(RAW_매출A!$J$2:$J$7000,RAW_매출A!$B$2:$B$7000,$A88,RAW_매출A!$A$2:$A$7000,EDATE($E88,AO$1-1))/(INDEX(요약_월별시즈널리티!$F$7:$F$18,MONTH(EDATE($E88,AO$1-1)))/100))),"")</f>
        <v>3194697.6502503208</v>
      </c>
      <c r="AP88" t="str" cm="1">
        <f t="array" ref="AP88">IFERROR(IF($A88="","",IF(SUMIFS(RAW_매출A!$J$2:$J$7000,RAW_매출A!$B$2:$B$7000,$A88,RAW_매출A!$A$2:$A$7000,EDATE($E88,AP$1-1))=0,"",SUMIFS(RAW_매출A!$J$2:$J$7000,RAW_매출A!$B$2:$B$7000,$A88,RAW_매출A!$A$2:$A$7000,EDATE($E88,AP$1-1))/(INDEX(요약_월별시즈널리티!$F$7:$F$18,MONTH(EDATE($E88,AP$1-1)))/100))),"")</f>
        <v/>
      </c>
      <c r="AQ88" t="str" cm="1">
        <f t="array" ref="AQ88">IFERROR(IF($A88="","",IF(SUMIFS(RAW_매출A!$J$2:$J$7000,RAW_매출A!$B$2:$B$7000,$A88,RAW_매출A!$A$2:$A$7000,EDATE($E88,AQ$1-1))=0,"",SUMIFS(RAW_매출A!$J$2:$J$7000,RAW_매출A!$B$2:$B$7000,$A88,RAW_매출A!$A$2:$A$7000,EDATE($E88,AQ$1-1))/(INDEX(요약_월별시즈널리티!$F$7:$F$18,MONTH(EDATE($E88,AQ$1-1)))/100))),"")</f>
        <v/>
      </c>
      <c r="AR88" t="str" cm="1">
        <f t="array" ref="AR88">IFERROR(IF($A88="","",IF(SUMIFS(RAW_매출A!$J$2:$J$7000,RAW_매출A!$B$2:$B$7000,$A88,RAW_매출A!$A$2:$A$7000,EDATE($E88,AR$1-1))=0,"",SUMIFS(RAW_매출A!$J$2:$J$7000,RAW_매출A!$B$2:$B$7000,$A88,RAW_매출A!$A$2:$A$7000,EDATE($E88,AR$1-1))/(INDEX(요약_월별시즈널리티!$F$7:$F$18,MONTH(EDATE($E88,AR$1-1)))/100))),"")</f>
        <v/>
      </c>
      <c r="AS88" t="str" cm="1">
        <f t="array" ref="AS88">IFERROR(IF($A88="","",IF(SUMIFS(RAW_매출A!$J$2:$J$7000,RAW_매출A!$B$2:$B$7000,$A88,RAW_매출A!$A$2:$A$7000,EDATE($E88,AS$1-1))=0,"",SUMIFS(RAW_매출A!$J$2:$J$7000,RAW_매출A!$B$2:$B$7000,$A88,RAW_매출A!$A$2:$A$7000,EDATE($E88,AS$1-1))/(INDEX(요약_월별시즈널리티!$F$7:$F$18,MONTH(EDATE($E88,AS$1-1)))/100))),"")</f>
        <v/>
      </c>
      <c r="AT88" t="str" cm="1">
        <f t="array" ref="AT88">IFERROR(IF($A88="","",IF(SUMIFS(RAW_매출A!$J$2:$J$7000,RAW_매출A!$B$2:$B$7000,$A88,RAW_매출A!$A$2:$A$7000,EDATE($E88,AT$1-1))=0,"",SUMIFS(RAW_매출A!$J$2:$J$7000,RAW_매출A!$B$2:$B$7000,$A88,RAW_매출A!$A$2:$A$7000,EDATE($E88,AT$1-1))/(INDEX(요약_월별시즈널리티!$F$7:$F$18,MONTH(EDATE($E88,AT$1-1)))/100))),"")</f>
        <v/>
      </c>
      <c r="AU88" t="str" cm="1">
        <f t="array" ref="AU88">IFERROR(IF($A88="","",IF(SUMIFS(RAW_매출A!$J$2:$J$7000,RAW_매출A!$B$2:$B$7000,$A88,RAW_매출A!$A$2:$A$7000,EDATE($E88,AU$1-1))=0,"",SUMIFS(RAW_매출A!$J$2:$J$7000,RAW_매출A!$B$2:$B$7000,$A88,RAW_매출A!$A$2:$A$7000,EDATE($E88,AU$1-1))/(INDEX(요약_월별시즈널리티!$F$7:$F$18,MONTH(EDATE($E88,AU$1-1)))/100))),"")</f>
        <v/>
      </c>
      <c r="AV88" t="str" cm="1">
        <f t="array" ref="AV88">IFERROR(IF($A88="","",IF(SUMIFS(RAW_매출A!$J$2:$J$7000,RAW_매출A!$B$2:$B$7000,$A88,RAW_매출A!$A$2:$A$7000,EDATE($E88,AV$1-1))=0,"",SUMIFS(RAW_매출A!$J$2:$J$7000,RAW_매출A!$B$2:$B$7000,$A88,RAW_매출A!$A$2:$A$7000,EDATE($E88,AV$1-1))/(INDEX(요약_월별시즈널리티!$F$7:$F$18,MONTH(EDATE($E88,AV$1-1)))/100))),"")</f>
        <v/>
      </c>
      <c r="AW88" t="str" cm="1">
        <f t="array" ref="AW88">IFERROR(IF($A88="","",IF(SUMIFS(RAW_매출A!$J$2:$J$7000,RAW_매출A!$B$2:$B$7000,$A88,RAW_매출A!$A$2:$A$7000,EDATE($E88,AW$1-1))=0,"",SUMIFS(RAW_매출A!$J$2:$J$7000,RAW_매출A!$B$2:$B$7000,$A88,RAW_매출A!$A$2:$A$7000,EDATE($E88,AW$1-1))/(INDEX(요약_월별시즈널리티!$F$7:$F$18,MONTH(EDATE($E88,AW$1-1)))/100))),"")</f>
        <v/>
      </c>
      <c r="AX88" t="str" cm="1">
        <f t="array" ref="AX88">IFERROR(IF($A88="","",IF(SUMIFS(RAW_매출A!$J$2:$J$7000,RAW_매출A!$B$2:$B$7000,$A88,RAW_매출A!$A$2:$A$7000,EDATE($E88,AX$1-1))=0,"",SUMIFS(RAW_매출A!$J$2:$J$7000,RAW_매출A!$B$2:$B$7000,$A88,RAW_매출A!$A$2:$A$7000,EDATE($E88,AX$1-1))/(INDEX(요약_월별시즈널리티!$F$7:$F$18,MONTH(EDATE($E88,AX$1-1)))/100))),"")</f>
        <v/>
      </c>
      <c r="AY88" t="str" cm="1">
        <f t="array" ref="AY88">IFERROR(IF($A88="","",IF(SUMIFS(RAW_매출A!$J$2:$J$7000,RAW_매출A!$B$2:$B$7000,$A88,RAW_매출A!$A$2:$A$7000,EDATE($E88,AY$1-1))=0,"",SUMIFS(RAW_매출A!$J$2:$J$7000,RAW_매출A!$B$2:$B$7000,$A88,RAW_매출A!$A$2:$A$7000,EDATE($E88,AY$1-1))/(INDEX(요약_월별시즈널리티!$F$7:$F$18,MONTH(EDATE($E88,AY$1-1)))/100))),"")</f>
        <v/>
      </c>
      <c r="AZ88" t="str" cm="1">
        <f t="array" ref="AZ88">IFERROR(IF($A88="","",IF(SUMIFS(RAW_매출A!$J$2:$J$7000,RAW_매출A!$B$2:$B$7000,$A88,RAW_매출A!$A$2:$A$7000,EDATE($E88,AZ$1-1))=0,"",SUMIFS(RAW_매출A!$J$2:$J$7000,RAW_매출A!$B$2:$B$7000,$A88,RAW_매출A!$A$2:$A$7000,EDATE($E88,AZ$1-1))/(INDEX(요약_월별시즈널리티!$F$7:$F$18,MONTH(EDATE($E88,AZ$1-1)))/100))),"")</f>
        <v/>
      </c>
      <c r="BA88" t="str" cm="1">
        <f t="array" ref="BA88">IFERROR(IF($A88="","",IF(SUMIFS(RAW_매출A!$J$2:$J$7000,RAW_매출A!$B$2:$B$7000,$A88,RAW_매출A!$A$2:$A$7000,EDATE($E88,BA$1-1))=0,"",SUMIFS(RAW_매출A!$J$2:$J$7000,RAW_매출A!$B$2:$B$7000,$A88,RAW_매출A!$A$2:$A$7000,EDATE($E88,BA$1-1))/(INDEX(요약_월별시즈널리티!$F$7:$F$18,MONTH(EDATE($E88,BA$1-1)))/100))),"")</f>
        <v/>
      </c>
      <c r="BB88" t="str" cm="1">
        <f t="array" ref="BB88">IFERROR(IF($A88="","",IF(SUMIFS(RAW_매출A!$J$2:$J$7000,RAW_매출A!$B$2:$B$7000,$A88,RAW_매출A!$A$2:$A$7000,EDATE($E88,BB$1-1))=0,"",SUMIFS(RAW_매출A!$J$2:$J$7000,RAW_매출A!$B$2:$B$7000,$A88,RAW_매출A!$A$2:$A$7000,EDATE($E88,BB$1-1))/(INDEX(요약_월별시즈널리티!$F$7:$F$18,MONTH(EDATE($E88,BB$1-1)))/100))),"")</f>
        <v/>
      </c>
      <c r="BC88" t="str" cm="1">
        <f t="array" ref="BC88">IFERROR(IF($A88="","",IF(SUMIFS(RAW_매출A!$J$2:$J$7000,RAW_매출A!$B$2:$B$7000,$A88,RAW_매출A!$A$2:$A$7000,EDATE($E88,BC$1-1))=0,"",SUMIFS(RAW_매출A!$J$2:$J$7000,RAW_매출A!$B$2:$B$7000,$A88,RAW_매출A!$A$2:$A$7000,EDATE($E88,BC$1-1))/(INDEX(요약_월별시즈널리티!$F$7:$F$18,MONTH(EDATE($E88,BC$1-1)))/100))),"")</f>
        <v/>
      </c>
      <c r="BD88" t="str" cm="1">
        <f t="array" ref="BD88">IFERROR(IF($A88="","",IF(SUMIFS(RAW_매출A!$J$2:$J$7000,RAW_매출A!$B$2:$B$7000,$A88,RAW_매출A!$A$2:$A$7000,EDATE($E88,BD$1-1))=0,"",SUMIFS(RAW_매출A!$J$2:$J$7000,RAW_매출A!$B$2:$B$7000,$A88,RAW_매출A!$A$2:$A$7000,EDATE($E88,BD$1-1))/(INDEX(요약_월별시즈널리티!$F$7:$F$18,MONTH(EDATE($E88,BD$1-1)))/100))),"")</f>
        <v/>
      </c>
      <c r="BE88" t="str" cm="1">
        <f t="array" ref="BE88">IFERROR(IF($A88="","",IF(SUMIFS(RAW_매출A!$J$2:$J$7000,RAW_매출A!$B$2:$B$7000,$A88,RAW_매출A!$A$2:$A$7000,EDATE($E88,BE$1-1))=0,"",SUMIFS(RAW_매출A!$J$2:$J$7000,RAW_매출A!$B$2:$B$7000,$A88,RAW_매출A!$A$2:$A$7000,EDATE($E88,BE$1-1))/(INDEX(요약_월별시즈널리티!$F$7:$F$18,MONTH(EDATE($E88,BE$1-1)))/100))),"")</f>
        <v/>
      </c>
      <c r="BF88" t="str" cm="1">
        <f t="array" ref="BF88">IFERROR(IF($A88="","",IF(SUMIFS(RAW_매출A!$J$2:$J$7000,RAW_매출A!$B$2:$B$7000,$A88,RAW_매출A!$A$2:$A$7000,EDATE($E88,BF$1-1))=0,"",SUMIFS(RAW_매출A!$J$2:$J$7000,RAW_매출A!$B$2:$B$7000,$A88,RAW_매출A!$A$2:$A$7000,EDATE($E88,BF$1-1))/(INDEX(요약_월별시즈널리티!$F$7:$F$18,MONTH(EDATE($E88,BF$1-1)))/100))),"")</f>
        <v/>
      </c>
      <c r="BG88" t="str" cm="1">
        <f t="array" ref="BG88">IFERROR(IF($A88="","",IF(SUMIFS(RAW_매출A!$J$2:$J$7000,RAW_매출A!$B$2:$B$7000,$A88,RAW_매출A!$A$2:$A$7000,EDATE($E88,BG$1-1))=0,"",SUMIFS(RAW_매출A!$J$2:$J$7000,RAW_매출A!$B$2:$B$7000,$A88,RAW_매출A!$A$2:$A$7000,EDATE($E88,BG$1-1))/(INDEX(요약_월별시즈널리티!$F$7:$F$18,MONTH(EDATE($E88,BG$1-1)))/100))),"")</f>
        <v/>
      </c>
      <c r="BH88" t="str" cm="1">
        <f t="array" ref="BH88">IFERROR(IF($A88="","",IF(SUMIFS(RAW_매출A!$J$2:$J$7000,RAW_매출A!$B$2:$B$7000,$A88,RAW_매출A!$A$2:$A$7000,EDATE($E88,BH$1-1))=0,"",SUMIFS(RAW_매출A!$J$2:$J$7000,RAW_매출A!$B$2:$B$7000,$A88,RAW_매출A!$A$2:$A$7000,EDATE($E88,BH$1-1))/(INDEX(요약_월별시즈널리티!$F$7:$F$18,MONTH(EDATE($E88,BH$1-1)))/100))),"")</f>
        <v/>
      </c>
      <c r="BI88" t="str" cm="1">
        <f t="array" ref="BI88">IFERROR(IF($A88="","",IF(SUMIFS(RAW_매출A!$J$2:$J$7000,RAW_매출A!$B$2:$B$7000,$A88,RAW_매출A!$A$2:$A$7000,EDATE($E88,BI$1-1))=0,"",SUMIFS(RAW_매출A!$J$2:$J$7000,RAW_매출A!$B$2:$B$7000,$A88,RAW_매출A!$A$2:$A$7000,EDATE($E88,BI$1-1))/(INDEX(요약_월별시즈널리티!$F$7:$F$18,MONTH(EDATE($E88,BI$1-1)))/100))),"")</f>
        <v/>
      </c>
      <c r="BJ88" t="str" cm="1">
        <f t="array" ref="BJ88">IFERROR(IF($A88="","",IF(SUMIFS(RAW_매출A!$J$2:$J$7000,RAW_매출A!$B$2:$B$7000,$A88,RAW_매출A!$A$2:$A$7000,EDATE($E88,BJ$1-1))=0,"",SUMIFS(RAW_매출A!$J$2:$J$7000,RAW_매출A!$B$2:$B$7000,$A88,RAW_매출A!$A$2:$A$7000,EDATE($E88,BJ$1-1))/(INDEX(요약_월별시즈널리티!$F$7:$F$18,MONTH(EDATE($E88,BJ$1-1)))/100))),"")</f>
        <v/>
      </c>
      <c r="BK88" t="str" cm="1">
        <f t="array" ref="BK88">IFERROR(IF($A88="","",IF(SUMIFS(RAW_매출A!$J$2:$J$7000,RAW_매출A!$B$2:$B$7000,$A88,RAW_매출A!$A$2:$A$7000,EDATE($E88,BK$1-1))=0,"",SUMIFS(RAW_매출A!$J$2:$J$7000,RAW_매출A!$B$2:$B$7000,$A88,RAW_매출A!$A$2:$A$7000,EDATE($E88,BK$1-1))/(INDEX(요약_월별시즈널리티!$F$7:$F$18,MONTH(EDATE($E88,BK$1-1)))/100))),"")</f>
        <v/>
      </c>
      <c r="BL88" t="str" cm="1">
        <f t="array" ref="BL88">IFERROR(IF($A88="","",IF(SUMIFS(RAW_매출A!$J$2:$J$7000,RAW_매출A!$B$2:$B$7000,$A88,RAW_매출A!$A$2:$A$7000,EDATE($E88,BL$1-1))=0,"",SUMIFS(RAW_매출A!$J$2:$J$7000,RAW_매출A!$B$2:$B$7000,$A88,RAW_매출A!$A$2:$A$7000,EDATE($E88,BL$1-1))/(INDEX(요약_월별시즈널리티!$F$7:$F$18,MONTH(EDATE($E88,BL$1-1)))/100))),"")</f>
        <v/>
      </c>
      <c r="BM88" t="str" cm="1">
        <f t="array" ref="BM88">IFERROR(IF($A88="","",IF(SUMIFS(RAW_매출A!$J$2:$J$7000,RAW_매출A!$B$2:$B$7000,$A88,RAW_매출A!$A$2:$A$7000,EDATE($E88,BM$1-1))=0,"",SUMIFS(RAW_매출A!$J$2:$J$7000,RAW_매출A!$B$2:$B$7000,$A88,RAW_매출A!$A$2:$A$7000,EDATE($E88,BM$1-1))/(INDEX(요약_월별시즈널리티!$F$7:$F$18,MONTH(EDATE($E88,BM$1-1)))/100))),"")</f>
        <v/>
      </c>
      <c r="BN88" t="str" cm="1">
        <f t="array" ref="BN88">IFERROR(IF($A88="","",IF(SUMIFS(RAW_매출A!$J$2:$J$7000,RAW_매출A!$B$2:$B$7000,$A88,RAW_매출A!$A$2:$A$7000,EDATE($E88,BN$1-1))=0,"",SUMIFS(RAW_매출A!$J$2:$J$7000,RAW_매출A!$B$2:$B$7000,$A88,RAW_매출A!$A$2:$A$7000,EDATE($E88,BN$1-1))/(INDEX(요약_월별시즈널리티!$F$7:$F$18,MONTH(EDATE($E88,BN$1-1)))/100))),"")</f>
        <v/>
      </c>
    </row>
    <row r="89" spans="1:66" x14ac:dyDescent="0.3">
      <c r="A89" t="str">
        <f>세팅!A90</f>
        <v>(1078) #오창양청파크점</v>
      </c>
      <c r="B89" t="str">
        <f>세팅!B90</f>
        <v>150-0</v>
      </c>
      <c r="C89">
        <f t="shared" si="3"/>
        <v>0</v>
      </c>
      <c r="D89" t="str">
        <f t="shared" si="4"/>
        <v>0</v>
      </c>
      <c r="E89" s="1">
        <f>세팅!D90</f>
        <v>45139</v>
      </c>
      <c r="F89">
        <f t="shared" si="5"/>
        <v>3682675.2687873594</v>
      </c>
      <c r="G89" cm="1">
        <f t="array" ref="G89">IFERROR(IF($A89="","",IF(SUMIFS(RAW_매출A!$J$2:$J$7000,RAW_매출A!$B$2:$B$7000,$A89,RAW_매출A!$A$2:$A$7000,EDATE($E89,G$1-1))=0,"",SUMIFS(RAW_매출A!$J$2:$J$7000,RAW_매출A!$B$2:$B$7000,$A89,RAW_매출A!$A$2:$A$7000,EDATE($E89,G$1-1))/(INDEX(요약_월별시즈널리티!$F$7:$F$18,MONTH(EDATE($E89,G$1-1)))/100))),"")</f>
        <v>1401672.7418527706</v>
      </c>
      <c r="H89" cm="1">
        <f t="array" ref="H89">IFERROR(IF($A89="","",IF(SUMIFS(RAW_매출A!$J$2:$J$7000,RAW_매출A!$B$2:$B$7000,$A89,RAW_매출A!$A$2:$A$7000,EDATE($E89,H$1-1))=0,"",SUMIFS(RAW_매출A!$J$2:$J$7000,RAW_매출A!$B$2:$B$7000,$A89,RAW_매출A!$A$2:$A$7000,EDATE($E89,H$1-1))/(INDEX(요약_월별시즈널리티!$F$7:$F$18,MONTH(EDATE($E89,H$1-1)))/100))),"")</f>
        <v>2014690.2304733202</v>
      </c>
      <c r="I89" cm="1">
        <f t="array" ref="I89">IFERROR(IF($A89="","",IF(SUMIFS(RAW_매출A!$J$2:$J$7000,RAW_매출A!$B$2:$B$7000,$A89,RAW_매출A!$A$2:$A$7000,EDATE($E89,I$1-1))=0,"",SUMIFS(RAW_매출A!$J$2:$J$7000,RAW_매출A!$B$2:$B$7000,$A89,RAW_매출A!$A$2:$A$7000,EDATE($E89,I$1-1))/(INDEX(요약_월별시즈널리티!$F$7:$F$18,MONTH(EDATE($E89,I$1-1)))/100))),"")</f>
        <v>2536364.9575664392</v>
      </c>
      <c r="J89" s="28" cm="1">
        <f t="array" ref="J89">IFERROR(IF($A89="","",IF(SUMIFS(RAW_매출A!$J$2:$J$7000,RAW_매출A!$B$2:$B$7000,$A89,RAW_매출A!$A$2:$A$7000,EDATE($E89,J$1-1))=0,"",SUMIFS(RAW_매출A!$J$2:$J$7000,RAW_매출A!$B$2:$B$7000,$A89,RAW_매출A!$A$2:$A$7000,EDATE($E89,J$1-1))/(INDEX(요약_월별시즈널리티!$F$7:$F$18,MONTH(EDATE($E89,J$1-1)))/100))),"")</f>
        <v>3030855.5995606426</v>
      </c>
      <c r="K89" s="28" cm="1">
        <f t="array" ref="K89">IFERROR(IF($A89="","",IF(SUMIFS(RAW_매출A!$J$2:$J$7000,RAW_매출A!$B$2:$B$7000,$A89,RAW_매출A!$A$2:$A$7000,EDATE($E89,K$1-1))=0,"",SUMIFS(RAW_매출A!$J$2:$J$7000,RAW_매출A!$B$2:$B$7000,$A89,RAW_매출A!$A$2:$A$7000,EDATE($E89,K$1-1))/(INDEX(요약_월별시즈널리티!$F$7:$F$18,MONTH(EDATE($E89,K$1-1)))/100))),"")</f>
        <v>3071337.8873922662</v>
      </c>
      <c r="L89" s="28" cm="1">
        <f t="array" ref="L89">IFERROR(IF($A89="","",IF(SUMIFS(RAW_매출A!$J$2:$J$7000,RAW_매출A!$B$2:$B$7000,$A89,RAW_매출A!$A$2:$A$7000,EDATE($E89,L$1-1))=0,"",SUMIFS(RAW_매출A!$J$2:$J$7000,RAW_매출A!$B$2:$B$7000,$A89,RAW_매출A!$A$2:$A$7000,EDATE($E89,L$1-1))/(INDEX(요약_월별시즈널리티!$F$7:$F$18,MONTH(EDATE($E89,L$1-1)))/100))),"")</f>
        <v>4245267.0063601984</v>
      </c>
      <c r="M89" s="28" cm="1">
        <f t="array" ref="M89">IFERROR(IF($A89="","",IF(SUMIFS(RAW_매출A!$J$2:$J$7000,RAW_매출A!$B$2:$B$7000,$A89,RAW_매출A!$A$2:$A$7000,EDATE($E89,M$1-1))=0,"",SUMIFS(RAW_매출A!$J$2:$J$7000,RAW_매출A!$B$2:$B$7000,$A89,RAW_매출A!$A$2:$A$7000,EDATE($E89,M$1-1))/(INDEX(요약_월별시즈널리티!$F$7:$F$18,MONTH(EDATE($E89,M$1-1)))/100))),"")</f>
        <v>4010142.5625322992</v>
      </c>
      <c r="N89" s="28" cm="1">
        <f t="array" ref="N89">IFERROR(IF($A89="","",IF(SUMIFS(RAW_매출A!$J$2:$J$7000,RAW_매출A!$B$2:$B$7000,$A89,RAW_매출A!$A$2:$A$7000,EDATE($E89,N$1-1))=0,"",SUMIFS(RAW_매출A!$J$2:$J$7000,RAW_매출A!$B$2:$B$7000,$A89,RAW_매출A!$A$2:$A$7000,EDATE($E89,N$1-1))/(INDEX(요약_월별시즈널리티!$F$7:$F$18,MONTH(EDATE($E89,N$1-1)))/100))),"")</f>
        <v>4111108.5708059822</v>
      </c>
      <c r="O89" s="28" cm="1">
        <f t="array" ref="O89">IFERROR(IF($A89="","",IF(SUMIFS(RAW_매출A!$J$2:$J$7000,RAW_매출A!$B$2:$B$7000,$A89,RAW_매출A!$A$2:$A$7000,EDATE($E89,O$1-1))=0,"",SUMIFS(RAW_매출A!$J$2:$J$7000,RAW_매출A!$B$2:$B$7000,$A89,RAW_매출A!$A$2:$A$7000,EDATE($E89,O$1-1))/(INDEX(요약_월별시즈널리티!$F$7:$F$18,MONTH(EDATE($E89,O$1-1)))/100))),"")</f>
        <v>3627339.9860727689</v>
      </c>
      <c r="P89" cm="1">
        <f t="array" ref="P89">IFERROR(IF($A89="","",IF(SUMIFS(RAW_매출A!$J$2:$J$7000,RAW_매출A!$B$2:$B$7000,$A89,RAW_매출A!$A$2:$A$7000,EDATE($E89,P$1-1))=0,"",SUMIFS(RAW_매출A!$J$2:$J$7000,RAW_매출A!$B$2:$B$7000,$A89,RAW_매출A!$A$2:$A$7000,EDATE($E89,P$1-1))/(INDEX(요약_월별시즈널리티!$F$7:$F$18,MONTH(EDATE($E89,P$1-1)))/100))),"")</f>
        <v>3624845.8838604265</v>
      </c>
      <c r="Q89" cm="1">
        <f t="array" ref="Q89">IFERROR(IF($A89="","",IF(SUMIFS(RAW_매출A!$J$2:$J$7000,RAW_매출A!$B$2:$B$7000,$A89,RAW_매출A!$A$2:$A$7000,EDATE($E89,Q$1-1))=0,"",SUMIFS(RAW_매출A!$J$2:$J$7000,RAW_매출A!$B$2:$B$7000,$A89,RAW_매출A!$A$2:$A$7000,EDATE($E89,Q$1-1))/(INDEX(요약_월별시즈널리티!$F$7:$F$18,MONTH(EDATE($E89,Q$1-1)))/100))),"")</f>
        <v>3505882.1344638402</v>
      </c>
      <c r="R89" cm="1">
        <f t="array" ref="R89">IFERROR(IF($A89="","",IF(SUMIFS(RAW_매출A!$J$2:$J$7000,RAW_매출A!$B$2:$B$7000,$A89,RAW_매출A!$A$2:$A$7000,EDATE($E89,R$1-1))=0,"",SUMIFS(RAW_매출A!$J$2:$J$7000,RAW_매출A!$B$2:$B$7000,$A89,RAW_매출A!$A$2:$A$7000,EDATE($E89,R$1-1))/(INDEX(요약_월별시즈널리티!$F$7:$F$18,MONTH(EDATE($E89,R$1-1)))/100))),"")</f>
        <v>3131354.8855628232</v>
      </c>
      <c r="S89" cm="1">
        <f t="array" ref="S89">IFERROR(IF($A89="","",IF(SUMIFS(RAW_매출A!$J$2:$J$7000,RAW_매출A!$B$2:$B$7000,$A89,RAW_매출A!$A$2:$A$7000,EDATE($E89,S$1-1))=0,"",SUMIFS(RAW_매출A!$J$2:$J$7000,RAW_매출A!$B$2:$B$7000,$A89,RAW_매출A!$A$2:$A$7000,EDATE($E89,S$1-1))/(INDEX(요약_월별시즈널리티!$F$7:$F$18,MONTH(EDATE($E89,S$1-1)))/100))),"")</f>
        <v>3660700.7035271013</v>
      </c>
      <c r="T89" cm="1">
        <f t="array" ref="T89">IFERROR(IF($A89="","",IF(SUMIFS(RAW_매출A!$J$2:$J$7000,RAW_매출A!$B$2:$B$7000,$A89,RAW_매출A!$A$2:$A$7000,EDATE($E89,T$1-1))=0,"",SUMIFS(RAW_매출A!$J$2:$J$7000,RAW_매출A!$B$2:$B$7000,$A89,RAW_매출A!$A$2:$A$7000,EDATE($E89,T$1-1))/(INDEX(요약_월별시즈널리티!$F$7:$F$18,MONTH(EDATE($E89,T$1-1)))/100))),"")</f>
        <v>3332481.6937493333</v>
      </c>
      <c r="U89" cm="1">
        <f t="array" ref="U89">IFERROR(IF($A89="","",IF(SUMIFS(RAW_매출A!$J$2:$J$7000,RAW_매출A!$B$2:$B$7000,$A89,RAW_매출A!$A$2:$A$7000,EDATE($E89,U$1-1))=0,"",SUMIFS(RAW_매출A!$J$2:$J$7000,RAW_매출A!$B$2:$B$7000,$A89,RAW_매출A!$A$2:$A$7000,EDATE($E89,U$1-1))/(INDEX(요약_월별시즈널리티!$F$7:$F$18,MONTH(EDATE($E89,U$1-1)))/100))),"")</f>
        <v>3423283.8311452921</v>
      </c>
      <c r="V89" cm="1">
        <f t="array" ref="V89">IFERROR(IF($A89="","",IF(SUMIFS(RAW_매출A!$J$2:$J$7000,RAW_매출A!$B$2:$B$7000,$A89,RAW_매출A!$A$2:$A$7000,EDATE($E89,V$1-1))=0,"",SUMIFS(RAW_매출A!$J$2:$J$7000,RAW_매출A!$B$2:$B$7000,$A89,RAW_매출A!$A$2:$A$7000,EDATE($E89,V$1-1))/(INDEX(요약_월별시즈널리티!$F$7:$F$18,MONTH(EDATE($E89,V$1-1)))/100))),"")</f>
        <v>4235388.9799254071</v>
      </c>
      <c r="W89" cm="1">
        <f t="array" ref="W89">IFERROR(IF($A89="","",IF(SUMIFS(RAW_매출A!$J$2:$J$7000,RAW_매출A!$B$2:$B$7000,$A89,RAW_매출A!$A$2:$A$7000,EDATE($E89,W$1-1))=0,"",SUMIFS(RAW_매출A!$J$2:$J$7000,RAW_매출A!$B$2:$B$7000,$A89,RAW_매출A!$A$2:$A$7000,EDATE($E89,W$1-1))/(INDEX(요약_월별시즈널리티!$F$7:$F$18,MONTH(EDATE($E89,W$1-1)))/100))),"")</f>
        <v>4612963.3686921513</v>
      </c>
      <c r="X89" cm="1">
        <f t="array" ref="X89">IFERROR(IF($A89="","",IF(SUMIFS(RAW_매출A!$J$2:$J$7000,RAW_매출A!$B$2:$B$7000,$A89,RAW_매출A!$A$2:$A$7000,EDATE($E89,X$1-1))=0,"",SUMIFS(RAW_매출A!$J$2:$J$7000,RAW_매출A!$B$2:$B$7000,$A89,RAW_매출A!$A$2:$A$7000,EDATE($E89,X$1-1))/(INDEX(요약_월별시즈널리티!$F$7:$F$18,MONTH(EDATE($E89,X$1-1)))/100))),"")</f>
        <v>4854437.6872893069</v>
      </c>
      <c r="Y89" cm="1">
        <f t="array" ref="Y89">IFERROR(IF($A89="","",IF(SUMIFS(RAW_매출A!$J$2:$J$7000,RAW_매출A!$B$2:$B$7000,$A89,RAW_매출A!$A$2:$A$7000,EDATE($E89,Y$1-1))=0,"",SUMIFS(RAW_매출A!$J$2:$J$7000,RAW_매출A!$B$2:$B$7000,$A89,RAW_매출A!$A$2:$A$7000,EDATE($E89,Y$1-1))/(INDEX(요약_월별시즈널리티!$F$7:$F$18,MONTH(EDATE($E89,Y$1-1)))/100))),"")</f>
        <v>4246119.8397663347</v>
      </c>
      <c r="Z89" cm="1">
        <f t="array" ref="Z89">IFERROR(IF($A89="","",IF(SUMIFS(RAW_매출A!$J$2:$J$7000,RAW_매출A!$B$2:$B$7000,$A89,RAW_매출A!$A$2:$A$7000,EDATE($E89,Z$1-1))=0,"",SUMIFS(RAW_매출A!$J$2:$J$7000,RAW_매출A!$B$2:$B$7000,$A89,RAW_매출A!$A$2:$A$7000,EDATE($E89,Z$1-1))/(INDEX(요약_월별시즈널리티!$F$7:$F$18,MONTH(EDATE($E89,Z$1-1)))/100))),"")</f>
        <v>4871793.7870186018</v>
      </c>
      <c r="AA89" cm="1">
        <f t="array" ref="AA89">IFERROR(IF($A89="","",IF(SUMIFS(RAW_매출A!$J$2:$J$7000,RAW_매출A!$B$2:$B$7000,$A89,RAW_매출A!$A$2:$A$7000,EDATE($E89,AA$1-1))=0,"",SUMIFS(RAW_매출A!$J$2:$J$7000,RAW_매출A!$B$2:$B$7000,$A89,RAW_매출A!$A$2:$A$7000,EDATE($E89,AA$1-1))/(INDEX(요약_월별시즈널리티!$F$7:$F$18,MONTH(EDATE($E89,AA$1-1)))/100))),"")</f>
        <v>4311268.0502852742</v>
      </c>
      <c r="AB89" cm="1">
        <f t="array" ref="AB89">IFERROR(IF($A89="","",IF(SUMIFS(RAW_매출A!$J$2:$J$7000,RAW_매출A!$B$2:$B$7000,$A89,RAW_매출A!$A$2:$A$7000,EDATE($E89,AB$1-1))=0,"",SUMIFS(RAW_매출A!$J$2:$J$7000,RAW_매출A!$B$2:$B$7000,$A89,RAW_매출A!$A$2:$A$7000,EDATE($E89,AB$1-1))/(INDEX(요약_월별시즈널리티!$F$7:$F$18,MONTH(EDATE($E89,AB$1-1)))/100))),"")</f>
        <v>4086461.1652144841</v>
      </c>
      <c r="AC89" cm="1">
        <f t="array" ref="AC89">IFERROR(IF($A89="","",IF(SUMIFS(RAW_매출A!$J$2:$J$7000,RAW_매출A!$B$2:$B$7000,$A89,RAW_매출A!$A$2:$A$7000,EDATE($E89,AC$1-1))=0,"",SUMIFS(RAW_매출A!$J$2:$J$7000,RAW_매출A!$B$2:$B$7000,$A89,RAW_매출A!$A$2:$A$7000,EDATE($E89,AC$1-1))/(INDEX(요약_월별시즈널리티!$F$7:$F$18,MONTH(EDATE($E89,AC$1-1)))/100))),"")</f>
        <v>4055283.0356218028</v>
      </c>
      <c r="AD89" cm="1">
        <f t="array" ref="AD89">IFERROR(IF($A89="","",IF(SUMIFS(RAW_매출A!$J$2:$J$7000,RAW_매출A!$B$2:$B$7000,$A89,RAW_매출A!$A$2:$A$7000,EDATE($E89,AD$1-1))=0,"",SUMIFS(RAW_매출A!$J$2:$J$7000,RAW_매출A!$B$2:$B$7000,$A89,RAW_매출A!$A$2:$A$7000,EDATE($E89,AD$1-1))/(INDEX(요약_월별시즈널리티!$F$7:$F$18,MONTH(EDATE($E89,AD$1-1)))/100))),"")</f>
        <v>3354552.2629562747</v>
      </c>
      <c r="AE89" cm="1">
        <f t="array" ref="AE89">IFERROR(IF($A89="","",IF(SUMIFS(RAW_매출A!$J$2:$J$7000,RAW_매출A!$B$2:$B$7000,$A89,RAW_매출A!$A$2:$A$7000,EDATE($E89,AE$1-1))=0,"",SUMIFS(RAW_매출A!$J$2:$J$7000,RAW_매출A!$B$2:$B$7000,$A89,RAW_매출A!$A$2:$A$7000,EDATE($E89,AE$1-1))/(INDEX(요약_월별시즈널리티!$F$7:$F$18,MONTH(EDATE($E89,AE$1-1)))/100))),"")</f>
        <v>3538588.1705892868</v>
      </c>
      <c r="AF89" cm="1">
        <f t="array" ref="AF89">IFERROR(IF($A89="","",IF(SUMIFS(RAW_매출A!$J$2:$J$7000,RAW_매출A!$B$2:$B$7000,$A89,RAW_매출A!$A$2:$A$7000,EDATE($E89,AF$1-1))=0,"",SUMIFS(RAW_매출A!$J$2:$J$7000,RAW_매출A!$B$2:$B$7000,$A89,RAW_매출A!$A$2:$A$7000,EDATE($E89,AF$1-1))/(INDEX(요약_월별시즈널리티!$F$7:$F$18,MONTH(EDATE($E89,AF$1-1)))/100))),"")</f>
        <v>3580684.9622602868</v>
      </c>
      <c r="AG89" cm="1">
        <f t="array" ref="AG89">IFERROR(IF($A89="","",IF(SUMIFS(RAW_매출A!$J$2:$J$7000,RAW_매출A!$B$2:$B$7000,$A89,RAW_매출A!$A$2:$A$7000,EDATE($E89,AG$1-1))=0,"",SUMIFS(RAW_매출A!$J$2:$J$7000,RAW_매출A!$B$2:$B$7000,$A89,RAW_매출A!$A$2:$A$7000,EDATE($E89,AG$1-1))/(INDEX(요약_월별시즈널리티!$F$7:$F$18,MONTH(EDATE($E89,AG$1-1)))/100))),"")</f>
        <v>4344486.3239704901</v>
      </c>
      <c r="AH89" cm="1">
        <f t="array" ref="AH89">IFERROR(IF($A89="","",IF(SUMIFS(RAW_매출A!$J$2:$J$7000,RAW_매출A!$B$2:$B$7000,$A89,RAW_매출A!$A$2:$A$7000,EDATE($E89,AH$1-1))=0,"",SUMIFS(RAW_매출A!$J$2:$J$7000,RAW_매출A!$B$2:$B$7000,$A89,RAW_매출A!$A$2:$A$7000,EDATE($E89,AH$1-1))/(INDEX(요약_월별시즈널리티!$F$7:$F$18,MONTH(EDATE($E89,AH$1-1)))/100))),"")</f>
        <v>4267133.4824021868</v>
      </c>
      <c r="AI89" cm="1">
        <f t="array" ref="AI89">IFERROR(IF($A89="","",IF(SUMIFS(RAW_매출A!$J$2:$J$7000,RAW_매출A!$B$2:$B$7000,$A89,RAW_매출A!$A$2:$A$7000,EDATE($E89,AI$1-1))=0,"",SUMIFS(RAW_매출A!$J$2:$J$7000,RAW_매출A!$B$2:$B$7000,$A89,RAW_매출A!$A$2:$A$7000,EDATE($E89,AI$1-1))/(INDEX(요약_월별시즈널리티!$F$7:$F$18,MONTH(EDATE($E89,AI$1-1)))/100))),"")</f>
        <v>4084075.088297924</v>
      </c>
      <c r="AJ89" cm="1">
        <f t="array" ref="AJ89">IFERROR(IF($A89="","",IF(SUMIFS(RAW_매출A!$J$2:$J$7000,RAW_매출A!$B$2:$B$7000,$A89,RAW_매출A!$A$2:$A$7000,EDATE($E89,AJ$1-1))=0,"",SUMIFS(RAW_매출A!$J$2:$J$7000,RAW_매출A!$B$2:$B$7000,$A89,RAW_매출A!$A$2:$A$7000,EDATE($E89,AJ$1-1))/(INDEX(요약_월별시즈널리티!$F$7:$F$18,MONTH(EDATE($E89,AJ$1-1)))/100))),"")</f>
        <v>5127324.7968227854</v>
      </c>
      <c r="AK89" cm="1">
        <f t="array" ref="AK89">IFERROR(IF($A89="","",IF(SUMIFS(RAW_매출A!$J$2:$J$7000,RAW_매출A!$B$2:$B$7000,$A89,RAW_매출A!$A$2:$A$7000,EDATE($E89,AK$1-1))=0,"",SUMIFS(RAW_매출A!$J$2:$J$7000,RAW_매출A!$B$2:$B$7000,$A89,RAW_매출A!$A$2:$A$7000,EDATE($E89,AK$1-1))/(INDEX(요약_월별시즈널리티!$F$7:$F$18,MONTH(EDATE($E89,AK$1-1)))/100))),"")</f>
        <v>5005957.1811667271</v>
      </c>
      <c r="AL89" cm="1">
        <f t="array" ref="AL89">IFERROR(IF($A89="","",IF(SUMIFS(RAW_매출A!$J$2:$J$7000,RAW_매출A!$B$2:$B$7000,$A89,RAW_매출A!$A$2:$A$7000,EDATE($E89,AL$1-1))=0,"",SUMIFS(RAW_매출A!$J$2:$J$7000,RAW_매출A!$B$2:$B$7000,$A89,RAW_매출A!$A$2:$A$7000,EDATE($E89,AL$1-1))/(INDEX(요약_월별시즈널리티!$F$7:$F$18,MONTH(EDATE($E89,AL$1-1)))/100))),"")</f>
        <v>4571798.7285366002</v>
      </c>
      <c r="AM89" cm="1">
        <f t="array" ref="AM89">IFERROR(IF($A89="","",IF(SUMIFS(RAW_매출A!$J$2:$J$7000,RAW_매출A!$B$2:$B$7000,$A89,RAW_매출A!$A$2:$A$7000,EDATE($E89,AM$1-1))=0,"",SUMIFS(RAW_매출A!$J$2:$J$7000,RAW_매출A!$B$2:$B$7000,$A89,RAW_매출A!$A$2:$A$7000,EDATE($E89,AM$1-1))/(INDEX(요약_월별시즈널리티!$F$7:$F$18,MONTH(EDATE($E89,AM$1-1)))/100))),"")</f>
        <v>4750750.3030959573</v>
      </c>
      <c r="AN89" cm="1">
        <f t="array" ref="AN89">IFERROR(IF($A89="","",IF(SUMIFS(RAW_매출A!$J$2:$J$7000,RAW_매출A!$B$2:$B$7000,$A89,RAW_매출A!$A$2:$A$7000,EDATE($E89,AN$1-1))=0,"",SUMIFS(RAW_매출A!$J$2:$J$7000,RAW_매출A!$B$2:$B$7000,$A89,RAW_매출A!$A$2:$A$7000,EDATE($E89,AN$1-1))/(INDEX(요약_월별시즈널리티!$F$7:$F$18,MONTH(EDATE($E89,AN$1-1)))/100))),"")</f>
        <v>4518408.7032038998</v>
      </c>
      <c r="AO89" cm="1">
        <f t="array" ref="AO89">IFERROR(IF($A89="","",IF(SUMIFS(RAW_매출A!$J$2:$J$7000,RAW_매출A!$B$2:$B$7000,$A89,RAW_매출A!$A$2:$A$7000,EDATE($E89,AO$1-1))=0,"",SUMIFS(RAW_매출A!$J$2:$J$7000,RAW_매출A!$B$2:$B$7000,$A89,RAW_매출A!$A$2:$A$7000,EDATE($E89,AO$1-1))/(INDEX(요약_월별시즈널리티!$F$7:$F$18,MONTH(EDATE($E89,AO$1-1)))/100))),"")</f>
        <v>3332986.7313386737</v>
      </c>
      <c r="AP89" t="str" cm="1">
        <f t="array" ref="AP89">IFERROR(IF($A89="","",IF(SUMIFS(RAW_매출A!$J$2:$J$7000,RAW_매출A!$B$2:$B$7000,$A89,RAW_매출A!$A$2:$A$7000,EDATE($E89,AP$1-1))=0,"",SUMIFS(RAW_매출A!$J$2:$J$7000,RAW_매출A!$B$2:$B$7000,$A89,RAW_매출A!$A$2:$A$7000,EDATE($E89,AP$1-1))/(INDEX(요약_월별시즈널리티!$F$7:$F$18,MONTH(EDATE($E89,AP$1-1)))/100))),"")</f>
        <v/>
      </c>
      <c r="AQ89" t="str" cm="1">
        <f t="array" ref="AQ89">IFERROR(IF($A89="","",IF(SUMIFS(RAW_매출A!$J$2:$J$7000,RAW_매출A!$B$2:$B$7000,$A89,RAW_매출A!$A$2:$A$7000,EDATE($E89,AQ$1-1))=0,"",SUMIFS(RAW_매출A!$J$2:$J$7000,RAW_매출A!$B$2:$B$7000,$A89,RAW_매출A!$A$2:$A$7000,EDATE($E89,AQ$1-1))/(INDEX(요약_월별시즈널리티!$F$7:$F$18,MONTH(EDATE($E89,AQ$1-1)))/100))),"")</f>
        <v/>
      </c>
      <c r="AR89" t="str" cm="1">
        <f t="array" ref="AR89">IFERROR(IF($A89="","",IF(SUMIFS(RAW_매출A!$J$2:$J$7000,RAW_매출A!$B$2:$B$7000,$A89,RAW_매출A!$A$2:$A$7000,EDATE($E89,AR$1-1))=0,"",SUMIFS(RAW_매출A!$J$2:$J$7000,RAW_매출A!$B$2:$B$7000,$A89,RAW_매출A!$A$2:$A$7000,EDATE($E89,AR$1-1))/(INDEX(요약_월별시즈널리티!$F$7:$F$18,MONTH(EDATE($E89,AR$1-1)))/100))),"")</f>
        <v/>
      </c>
      <c r="AS89" t="str" cm="1">
        <f t="array" ref="AS89">IFERROR(IF($A89="","",IF(SUMIFS(RAW_매출A!$J$2:$J$7000,RAW_매출A!$B$2:$B$7000,$A89,RAW_매출A!$A$2:$A$7000,EDATE($E89,AS$1-1))=0,"",SUMIFS(RAW_매출A!$J$2:$J$7000,RAW_매출A!$B$2:$B$7000,$A89,RAW_매출A!$A$2:$A$7000,EDATE($E89,AS$1-1))/(INDEX(요약_월별시즈널리티!$F$7:$F$18,MONTH(EDATE($E89,AS$1-1)))/100))),"")</f>
        <v/>
      </c>
      <c r="AT89" t="str" cm="1">
        <f t="array" ref="AT89">IFERROR(IF($A89="","",IF(SUMIFS(RAW_매출A!$J$2:$J$7000,RAW_매출A!$B$2:$B$7000,$A89,RAW_매출A!$A$2:$A$7000,EDATE($E89,AT$1-1))=0,"",SUMIFS(RAW_매출A!$J$2:$J$7000,RAW_매출A!$B$2:$B$7000,$A89,RAW_매출A!$A$2:$A$7000,EDATE($E89,AT$1-1))/(INDEX(요약_월별시즈널리티!$F$7:$F$18,MONTH(EDATE($E89,AT$1-1)))/100))),"")</f>
        <v/>
      </c>
      <c r="AU89" t="str" cm="1">
        <f t="array" ref="AU89">IFERROR(IF($A89="","",IF(SUMIFS(RAW_매출A!$J$2:$J$7000,RAW_매출A!$B$2:$B$7000,$A89,RAW_매출A!$A$2:$A$7000,EDATE($E89,AU$1-1))=0,"",SUMIFS(RAW_매출A!$J$2:$J$7000,RAW_매출A!$B$2:$B$7000,$A89,RAW_매출A!$A$2:$A$7000,EDATE($E89,AU$1-1))/(INDEX(요약_월별시즈널리티!$F$7:$F$18,MONTH(EDATE($E89,AU$1-1)))/100))),"")</f>
        <v/>
      </c>
      <c r="AV89" t="str" cm="1">
        <f t="array" ref="AV89">IFERROR(IF($A89="","",IF(SUMIFS(RAW_매출A!$J$2:$J$7000,RAW_매출A!$B$2:$B$7000,$A89,RAW_매출A!$A$2:$A$7000,EDATE($E89,AV$1-1))=0,"",SUMIFS(RAW_매출A!$J$2:$J$7000,RAW_매출A!$B$2:$B$7000,$A89,RAW_매출A!$A$2:$A$7000,EDATE($E89,AV$1-1))/(INDEX(요약_월별시즈널리티!$F$7:$F$18,MONTH(EDATE($E89,AV$1-1)))/100))),"")</f>
        <v/>
      </c>
      <c r="AW89" t="str" cm="1">
        <f t="array" ref="AW89">IFERROR(IF($A89="","",IF(SUMIFS(RAW_매출A!$J$2:$J$7000,RAW_매출A!$B$2:$B$7000,$A89,RAW_매출A!$A$2:$A$7000,EDATE($E89,AW$1-1))=0,"",SUMIFS(RAW_매출A!$J$2:$J$7000,RAW_매출A!$B$2:$B$7000,$A89,RAW_매출A!$A$2:$A$7000,EDATE($E89,AW$1-1))/(INDEX(요약_월별시즈널리티!$F$7:$F$18,MONTH(EDATE($E89,AW$1-1)))/100))),"")</f>
        <v/>
      </c>
      <c r="AX89" t="str" cm="1">
        <f t="array" ref="AX89">IFERROR(IF($A89="","",IF(SUMIFS(RAW_매출A!$J$2:$J$7000,RAW_매출A!$B$2:$B$7000,$A89,RAW_매출A!$A$2:$A$7000,EDATE($E89,AX$1-1))=0,"",SUMIFS(RAW_매출A!$J$2:$J$7000,RAW_매출A!$B$2:$B$7000,$A89,RAW_매출A!$A$2:$A$7000,EDATE($E89,AX$1-1))/(INDEX(요약_월별시즈널리티!$F$7:$F$18,MONTH(EDATE($E89,AX$1-1)))/100))),"")</f>
        <v/>
      </c>
      <c r="AY89" t="str" cm="1">
        <f t="array" ref="AY89">IFERROR(IF($A89="","",IF(SUMIFS(RAW_매출A!$J$2:$J$7000,RAW_매출A!$B$2:$B$7000,$A89,RAW_매출A!$A$2:$A$7000,EDATE($E89,AY$1-1))=0,"",SUMIFS(RAW_매출A!$J$2:$J$7000,RAW_매출A!$B$2:$B$7000,$A89,RAW_매출A!$A$2:$A$7000,EDATE($E89,AY$1-1))/(INDEX(요약_월별시즈널리티!$F$7:$F$18,MONTH(EDATE($E89,AY$1-1)))/100))),"")</f>
        <v/>
      </c>
      <c r="AZ89" t="str" cm="1">
        <f t="array" ref="AZ89">IFERROR(IF($A89="","",IF(SUMIFS(RAW_매출A!$J$2:$J$7000,RAW_매출A!$B$2:$B$7000,$A89,RAW_매출A!$A$2:$A$7000,EDATE($E89,AZ$1-1))=0,"",SUMIFS(RAW_매출A!$J$2:$J$7000,RAW_매출A!$B$2:$B$7000,$A89,RAW_매출A!$A$2:$A$7000,EDATE($E89,AZ$1-1))/(INDEX(요약_월별시즈널리티!$F$7:$F$18,MONTH(EDATE($E89,AZ$1-1)))/100))),"")</f>
        <v/>
      </c>
      <c r="BA89" t="str" cm="1">
        <f t="array" ref="BA89">IFERROR(IF($A89="","",IF(SUMIFS(RAW_매출A!$J$2:$J$7000,RAW_매출A!$B$2:$B$7000,$A89,RAW_매출A!$A$2:$A$7000,EDATE($E89,BA$1-1))=0,"",SUMIFS(RAW_매출A!$J$2:$J$7000,RAW_매출A!$B$2:$B$7000,$A89,RAW_매출A!$A$2:$A$7000,EDATE($E89,BA$1-1))/(INDEX(요약_월별시즈널리티!$F$7:$F$18,MONTH(EDATE($E89,BA$1-1)))/100))),"")</f>
        <v/>
      </c>
      <c r="BB89" t="str" cm="1">
        <f t="array" ref="BB89">IFERROR(IF($A89="","",IF(SUMIFS(RAW_매출A!$J$2:$J$7000,RAW_매출A!$B$2:$B$7000,$A89,RAW_매출A!$A$2:$A$7000,EDATE($E89,BB$1-1))=0,"",SUMIFS(RAW_매출A!$J$2:$J$7000,RAW_매출A!$B$2:$B$7000,$A89,RAW_매출A!$A$2:$A$7000,EDATE($E89,BB$1-1))/(INDEX(요약_월별시즈널리티!$F$7:$F$18,MONTH(EDATE($E89,BB$1-1)))/100))),"")</f>
        <v/>
      </c>
      <c r="BC89" t="str" cm="1">
        <f t="array" ref="BC89">IFERROR(IF($A89="","",IF(SUMIFS(RAW_매출A!$J$2:$J$7000,RAW_매출A!$B$2:$B$7000,$A89,RAW_매출A!$A$2:$A$7000,EDATE($E89,BC$1-1))=0,"",SUMIFS(RAW_매출A!$J$2:$J$7000,RAW_매출A!$B$2:$B$7000,$A89,RAW_매출A!$A$2:$A$7000,EDATE($E89,BC$1-1))/(INDEX(요약_월별시즈널리티!$F$7:$F$18,MONTH(EDATE($E89,BC$1-1)))/100))),"")</f>
        <v/>
      </c>
      <c r="BD89" t="str" cm="1">
        <f t="array" ref="BD89">IFERROR(IF($A89="","",IF(SUMIFS(RAW_매출A!$J$2:$J$7000,RAW_매출A!$B$2:$B$7000,$A89,RAW_매출A!$A$2:$A$7000,EDATE($E89,BD$1-1))=0,"",SUMIFS(RAW_매출A!$J$2:$J$7000,RAW_매출A!$B$2:$B$7000,$A89,RAW_매출A!$A$2:$A$7000,EDATE($E89,BD$1-1))/(INDEX(요약_월별시즈널리티!$F$7:$F$18,MONTH(EDATE($E89,BD$1-1)))/100))),"")</f>
        <v/>
      </c>
      <c r="BE89" t="str" cm="1">
        <f t="array" ref="BE89">IFERROR(IF($A89="","",IF(SUMIFS(RAW_매출A!$J$2:$J$7000,RAW_매출A!$B$2:$B$7000,$A89,RAW_매출A!$A$2:$A$7000,EDATE($E89,BE$1-1))=0,"",SUMIFS(RAW_매출A!$J$2:$J$7000,RAW_매출A!$B$2:$B$7000,$A89,RAW_매출A!$A$2:$A$7000,EDATE($E89,BE$1-1))/(INDEX(요약_월별시즈널리티!$F$7:$F$18,MONTH(EDATE($E89,BE$1-1)))/100))),"")</f>
        <v/>
      </c>
      <c r="BF89" t="str" cm="1">
        <f t="array" ref="BF89">IFERROR(IF($A89="","",IF(SUMIFS(RAW_매출A!$J$2:$J$7000,RAW_매출A!$B$2:$B$7000,$A89,RAW_매출A!$A$2:$A$7000,EDATE($E89,BF$1-1))=0,"",SUMIFS(RAW_매출A!$J$2:$J$7000,RAW_매출A!$B$2:$B$7000,$A89,RAW_매출A!$A$2:$A$7000,EDATE($E89,BF$1-1))/(INDEX(요약_월별시즈널리티!$F$7:$F$18,MONTH(EDATE($E89,BF$1-1)))/100))),"")</f>
        <v/>
      </c>
      <c r="BG89" t="str" cm="1">
        <f t="array" ref="BG89">IFERROR(IF($A89="","",IF(SUMIFS(RAW_매출A!$J$2:$J$7000,RAW_매출A!$B$2:$B$7000,$A89,RAW_매출A!$A$2:$A$7000,EDATE($E89,BG$1-1))=0,"",SUMIFS(RAW_매출A!$J$2:$J$7000,RAW_매출A!$B$2:$B$7000,$A89,RAW_매출A!$A$2:$A$7000,EDATE($E89,BG$1-1))/(INDEX(요약_월별시즈널리티!$F$7:$F$18,MONTH(EDATE($E89,BG$1-1)))/100))),"")</f>
        <v/>
      </c>
      <c r="BH89" t="str" cm="1">
        <f t="array" ref="BH89">IFERROR(IF($A89="","",IF(SUMIFS(RAW_매출A!$J$2:$J$7000,RAW_매출A!$B$2:$B$7000,$A89,RAW_매출A!$A$2:$A$7000,EDATE($E89,BH$1-1))=0,"",SUMIFS(RAW_매출A!$J$2:$J$7000,RAW_매출A!$B$2:$B$7000,$A89,RAW_매출A!$A$2:$A$7000,EDATE($E89,BH$1-1))/(INDEX(요약_월별시즈널리티!$F$7:$F$18,MONTH(EDATE($E89,BH$1-1)))/100))),"")</f>
        <v/>
      </c>
      <c r="BI89" t="str" cm="1">
        <f t="array" ref="BI89">IFERROR(IF($A89="","",IF(SUMIFS(RAW_매출A!$J$2:$J$7000,RAW_매출A!$B$2:$B$7000,$A89,RAW_매출A!$A$2:$A$7000,EDATE($E89,BI$1-1))=0,"",SUMIFS(RAW_매출A!$J$2:$J$7000,RAW_매출A!$B$2:$B$7000,$A89,RAW_매출A!$A$2:$A$7000,EDATE($E89,BI$1-1))/(INDEX(요약_월별시즈널리티!$F$7:$F$18,MONTH(EDATE($E89,BI$1-1)))/100))),"")</f>
        <v/>
      </c>
      <c r="BJ89" t="str" cm="1">
        <f t="array" ref="BJ89">IFERROR(IF($A89="","",IF(SUMIFS(RAW_매출A!$J$2:$J$7000,RAW_매출A!$B$2:$B$7000,$A89,RAW_매출A!$A$2:$A$7000,EDATE($E89,BJ$1-1))=0,"",SUMIFS(RAW_매출A!$J$2:$J$7000,RAW_매출A!$B$2:$B$7000,$A89,RAW_매출A!$A$2:$A$7000,EDATE($E89,BJ$1-1))/(INDEX(요약_월별시즈널리티!$F$7:$F$18,MONTH(EDATE($E89,BJ$1-1)))/100))),"")</f>
        <v/>
      </c>
      <c r="BK89" t="str" cm="1">
        <f t="array" ref="BK89">IFERROR(IF($A89="","",IF(SUMIFS(RAW_매출A!$J$2:$J$7000,RAW_매출A!$B$2:$B$7000,$A89,RAW_매출A!$A$2:$A$7000,EDATE($E89,BK$1-1))=0,"",SUMIFS(RAW_매출A!$J$2:$J$7000,RAW_매출A!$B$2:$B$7000,$A89,RAW_매출A!$A$2:$A$7000,EDATE($E89,BK$1-1))/(INDEX(요약_월별시즈널리티!$F$7:$F$18,MONTH(EDATE($E89,BK$1-1)))/100))),"")</f>
        <v/>
      </c>
      <c r="BL89" t="str" cm="1">
        <f t="array" ref="BL89">IFERROR(IF($A89="","",IF(SUMIFS(RAW_매출A!$J$2:$J$7000,RAW_매출A!$B$2:$B$7000,$A89,RAW_매출A!$A$2:$A$7000,EDATE($E89,BL$1-1))=0,"",SUMIFS(RAW_매출A!$J$2:$J$7000,RAW_매출A!$B$2:$B$7000,$A89,RAW_매출A!$A$2:$A$7000,EDATE($E89,BL$1-1))/(INDEX(요약_월별시즈널리티!$F$7:$F$18,MONTH(EDATE($E89,BL$1-1)))/100))),"")</f>
        <v/>
      </c>
      <c r="BM89" t="str" cm="1">
        <f t="array" ref="BM89">IFERROR(IF($A89="","",IF(SUMIFS(RAW_매출A!$J$2:$J$7000,RAW_매출A!$B$2:$B$7000,$A89,RAW_매출A!$A$2:$A$7000,EDATE($E89,BM$1-1))=0,"",SUMIFS(RAW_매출A!$J$2:$J$7000,RAW_매출A!$B$2:$B$7000,$A89,RAW_매출A!$A$2:$A$7000,EDATE($E89,BM$1-1))/(INDEX(요약_월별시즈널리티!$F$7:$F$18,MONTH(EDATE($E89,BM$1-1)))/100))),"")</f>
        <v/>
      </c>
      <c r="BN89" t="str" cm="1">
        <f t="array" ref="BN89">IFERROR(IF($A89="","",IF(SUMIFS(RAW_매출A!$J$2:$J$7000,RAW_매출A!$B$2:$B$7000,$A89,RAW_매출A!$A$2:$A$7000,EDATE($E89,BN$1-1))=0,"",SUMIFS(RAW_매출A!$J$2:$J$7000,RAW_매출A!$B$2:$B$7000,$A89,RAW_매출A!$A$2:$A$7000,EDATE($E89,BN$1-1))/(INDEX(요약_월별시즈널리티!$F$7:$F$18,MONTH(EDATE($E89,BN$1-1)))/100))),"")</f>
        <v/>
      </c>
    </row>
    <row r="90" spans="1:66" x14ac:dyDescent="0.3">
      <c r="A90" t="str">
        <f>세팅!A91</f>
        <v>(1079) #충북대정문점</v>
      </c>
      <c r="B90" t="str">
        <f>세팅!B91</f>
        <v>150-0</v>
      </c>
      <c r="C90">
        <f t="shared" si="3"/>
        <v>0</v>
      </c>
      <c r="D90" t="str">
        <f t="shared" si="4"/>
        <v>0</v>
      </c>
      <c r="E90" s="1">
        <f>세팅!D91</f>
        <v>45139</v>
      </c>
      <c r="F90">
        <f t="shared" si="5"/>
        <v>3443263.8078798386</v>
      </c>
      <c r="G90" cm="1">
        <f t="array" ref="G90">IFERROR(IF($A90="","",IF(SUMIFS(RAW_매출A!$J$2:$J$7000,RAW_매출A!$B$2:$B$7000,$A90,RAW_매출A!$A$2:$A$7000,EDATE($E90,G$1-1))=0,"",SUMIFS(RAW_매출A!$J$2:$J$7000,RAW_매출A!$B$2:$B$7000,$A90,RAW_매출A!$A$2:$A$7000,EDATE($E90,G$1-1))/(INDEX(요약_월별시즈널리티!$F$7:$F$18,MONTH(EDATE($E90,G$1-1)))/100))),"")</f>
        <v>1991195.7140438508</v>
      </c>
      <c r="H90" cm="1">
        <f t="array" ref="H90">IFERROR(IF($A90="","",IF(SUMIFS(RAW_매출A!$J$2:$J$7000,RAW_매출A!$B$2:$B$7000,$A90,RAW_매출A!$A$2:$A$7000,EDATE($E90,H$1-1))=0,"",SUMIFS(RAW_매출A!$J$2:$J$7000,RAW_매출A!$B$2:$B$7000,$A90,RAW_매출A!$A$2:$A$7000,EDATE($E90,H$1-1))/(INDEX(요약_월별시즈널리티!$F$7:$F$18,MONTH(EDATE($E90,H$1-1)))/100))),"")</f>
        <v>2879571.403734195</v>
      </c>
      <c r="I90" cm="1">
        <f t="array" ref="I90">IFERROR(IF($A90="","",IF(SUMIFS(RAW_매출A!$J$2:$J$7000,RAW_매출A!$B$2:$B$7000,$A90,RAW_매출A!$A$2:$A$7000,EDATE($E90,I$1-1))=0,"",SUMIFS(RAW_매출A!$J$2:$J$7000,RAW_매출A!$B$2:$B$7000,$A90,RAW_매출A!$A$2:$A$7000,EDATE($E90,I$1-1))/(INDEX(요약_월별시즈널리티!$F$7:$F$18,MONTH(EDATE($E90,I$1-1)))/100))),"")</f>
        <v>2871674.8445178191</v>
      </c>
      <c r="J90" s="28" cm="1">
        <f t="array" ref="J90">IFERROR(IF($A90="","",IF(SUMIFS(RAW_매출A!$J$2:$J$7000,RAW_매출A!$B$2:$B$7000,$A90,RAW_매출A!$A$2:$A$7000,EDATE($E90,J$1-1))=0,"",SUMIFS(RAW_매출A!$J$2:$J$7000,RAW_매출A!$B$2:$B$7000,$A90,RAW_매출A!$A$2:$A$7000,EDATE($E90,J$1-1))/(INDEX(요약_월별시즈널리티!$F$7:$F$18,MONTH(EDATE($E90,J$1-1)))/100))),"")</f>
        <v>2854123.7249546661</v>
      </c>
      <c r="K90" s="28" cm="1">
        <f t="array" ref="K90">IFERROR(IF($A90="","",IF(SUMIFS(RAW_매출A!$J$2:$J$7000,RAW_매출A!$B$2:$B$7000,$A90,RAW_매출A!$A$2:$A$7000,EDATE($E90,K$1-1))=0,"",SUMIFS(RAW_매출A!$J$2:$J$7000,RAW_매출A!$B$2:$B$7000,$A90,RAW_매출A!$A$2:$A$7000,EDATE($E90,K$1-1))/(INDEX(요약_월별시즈널리티!$F$7:$F$18,MONTH(EDATE($E90,K$1-1)))/100))),"")</f>
        <v>3165819.8965318766</v>
      </c>
      <c r="L90" s="28" cm="1">
        <f t="array" ref="L90">IFERROR(IF($A90="","",IF(SUMIFS(RAW_매출A!$J$2:$J$7000,RAW_매출A!$B$2:$B$7000,$A90,RAW_매출A!$A$2:$A$7000,EDATE($E90,L$1-1))=0,"",SUMIFS(RAW_매출A!$J$2:$J$7000,RAW_매출A!$B$2:$B$7000,$A90,RAW_매출A!$A$2:$A$7000,EDATE($E90,L$1-1))/(INDEX(요약_월별시즈널리티!$F$7:$F$18,MONTH(EDATE($E90,L$1-1)))/100))),"")</f>
        <v>3463494.487139958</v>
      </c>
      <c r="M90" s="28" cm="1">
        <f t="array" ref="M90">IFERROR(IF($A90="","",IF(SUMIFS(RAW_매출A!$J$2:$J$7000,RAW_매출A!$B$2:$B$7000,$A90,RAW_매출A!$A$2:$A$7000,EDATE($E90,M$1-1))=0,"",SUMIFS(RAW_매출A!$J$2:$J$7000,RAW_매출A!$B$2:$B$7000,$A90,RAW_매출A!$A$2:$A$7000,EDATE($E90,M$1-1))/(INDEX(요약_월별시즈널리티!$F$7:$F$18,MONTH(EDATE($E90,M$1-1)))/100))),"")</f>
        <v>3618567.3973684306</v>
      </c>
      <c r="N90" s="28" cm="1">
        <f t="array" ref="N90">IFERROR(IF($A90="","",IF(SUMIFS(RAW_매출A!$J$2:$J$7000,RAW_매출A!$B$2:$B$7000,$A90,RAW_매출A!$A$2:$A$7000,EDATE($E90,N$1-1))=0,"",SUMIFS(RAW_매출A!$J$2:$J$7000,RAW_매출A!$B$2:$B$7000,$A90,RAW_매출A!$A$2:$A$7000,EDATE($E90,N$1-1))/(INDEX(요약_월별시즈널리티!$F$7:$F$18,MONTH(EDATE($E90,N$1-1)))/100))),"")</f>
        <v>3582672.2818967761</v>
      </c>
      <c r="O90" s="28" cm="1">
        <f t="array" ref="O90">IFERROR(IF($A90="","",IF(SUMIFS(RAW_매출A!$J$2:$J$7000,RAW_매출A!$B$2:$B$7000,$A90,RAW_매출A!$A$2:$A$7000,EDATE($E90,O$1-1))=0,"",SUMIFS(RAW_매출A!$J$2:$J$7000,RAW_매출A!$B$2:$B$7000,$A90,RAW_매출A!$A$2:$A$7000,EDATE($E90,O$1-1))/(INDEX(요약_월별시즈널리티!$F$7:$F$18,MONTH(EDATE($E90,O$1-1)))/100))),"")</f>
        <v>3974905.0593873253</v>
      </c>
      <c r="P90" cm="1">
        <f t="array" ref="P90">IFERROR(IF($A90="","",IF(SUMIFS(RAW_매출A!$J$2:$J$7000,RAW_매출A!$B$2:$B$7000,$A90,RAW_매출A!$A$2:$A$7000,EDATE($E90,P$1-1))=0,"",SUMIFS(RAW_매출A!$J$2:$J$7000,RAW_매출A!$B$2:$B$7000,$A90,RAW_매출A!$A$2:$A$7000,EDATE($E90,P$1-1))/(INDEX(요약_월별시즈널리티!$F$7:$F$18,MONTH(EDATE($E90,P$1-1)))/100))),"")</f>
        <v>3776942.8944687885</v>
      </c>
      <c r="Q90" cm="1">
        <f t="array" ref="Q90">IFERROR(IF($A90="","",IF(SUMIFS(RAW_매출A!$J$2:$J$7000,RAW_매출A!$B$2:$B$7000,$A90,RAW_매출A!$A$2:$A$7000,EDATE($E90,Q$1-1))=0,"",SUMIFS(RAW_매출A!$J$2:$J$7000,RAW_매출A!$B$2:$B$7000,$A90,RAW_매출A!$A$2:$A$7000,EDATE($E90,Q$1-1))/(INDEX(요약_월별시즈널리티!$F$7:$F$18,MONTH(EDATE($E90,Q$1-1)))/100))),"")</f>
        <v>3594124.8504812429</v>
      </c>
      <c r="R90" cm="1">
        <f t="array" ref="R90">IFERROR(IF($A90="","",IF(SUMIFS(RAW_매출A!$J$2:$J$7000,RAW_매출A!$B$2:$B$7000,$A90,RAW_매출A!$A$2:$A$7000,EDATE($E90,R$1-1))=0,"",SUMIFS(RAW_매출A!$J$2:$J$7000,RAW_매출A!$B$2:$B$7000,$A90,RAW_매출A!$A$2:$A$7000,EDATE($E90,R$1-1))/(INDEX(요약_월별시즈널리티!$F$7:$F$18,MONTH(EDATE($E90,R$1-1)))/100))),"")</f>
        <v>3617996.6250680364</v>
      </c>
      <c r="S90" cm="1">
        <f t="array" ref="S90">IFERROR(IF($A90="","",IF(SUMIFS(RAW_매출A!$J$2:$J$7000,RAW_매출A!$B$2:$B$7000,$A90,RAW_매출A!$A$2:$A$7000,EDATE($E90,S$1-1))=0,"",SUMIFS(RAW_매출A!$J$2:$J$7000,RAW_매출A!$B$2:$B$7000,$A90,RAW_매출A!$A$2:$A$7000,EDATE($E90,S$1-1))/(INDEX(요약_월별시즈널리티!$F$7:$F$18,MONTH(EDATE($E90,S$1-1)))/100))),"")</f>
        <v>3992867.1762387748</v>
      </c>
      <c r="T90" cm="1">
        <f t="array" ref="T90">IFERROR(IF($A90="","",IF(SUMIFS(RAW_매출A!$J$2:$J$7000,RAW_매출A!$B$2:$B$7000,$A90,RAW_매출A!$A$2:$A$7000,EDATE($E90,T$1-1))=0,"",SUMIFS(RAW_매출A!$J$2:$J$7000,RAW_매출A!$B$2:$B$7000,$A90,RAW_매출A!$A$2:$A$7000,EDATE($E90,T$1-1))/(INDEX(요약_월별시즈널리티!$F$7:$F$18,MONTH(EDATE($E90,T$1-1)))/100))),"")</f>
        <v>3752922.1102813478</v>
      </c>
      <c r="U90" cm="1">
        <f t="array" ref="U90">IFERROR(IF($A90="","",IF(SUMIFS(RAW_매출A!$J$2:$J$7000,RAW_매출A!$B$2:$B$7000,$A90,RAW_매출A!$A$2:$A$7000,EDATE($E90,U$1-1))=0,"",SUMIFS(RAW_매출A!$J$2:$J$7000,RAW_매출A!$B$2:$B$7000,$A90,RAW_매출A!$A$2:$A$7000,EDATE($E90,U$1-1))/(INDEX(요약_월별시즈널리티!$F$7:$F$18,MONTH(EDATE($E90,U$1-1)))/100))),"")</f>
        <v>4169253.1694274782</v>
      </c>
      <c r="V90" cm="1">
        <f t="array" ref="V90">IFERROR(IF($A90="","",IF(SUMIFS(RAW_매출A!$J$2:$J$7000,RAW_매출A!$B$2:$B$7000,$A90,RAW_매출A!$A$2:$A$7000,EDATE($E90,V$1-1))=0,"",SUMIFS(RAW_매출A!$J$2:$J$7000,RAW_매출A!$B$2:$B$7000,$A90,RAW_매출A!$A$2:$A$7000,EDATE($E90,V$1-1))/(INDEX(요약_월별시즈널리티!$F$7:$F$18,MONTH(EDATE($E90,V$1-1)))/100))),"")</f>
        <v>4022427.0710252058</v>
      </c>
      <c r="W90" cm="1">
        <f t="array" ref="W90">IFERROR(IF($A90="","",IF(SUMIFS(RAW_매출A!$J$2:$J$7000,RAW_매출A!$B$2:$B$7000,$A90,RAW_매출A!$A$2:$A$7000,EDATE($E90,W$1-1))=0,"",SUMIFS(RAW_매출A!$J$2:$J$7000,RAW_매출A!$B$2:$B$7000,$A90,RAW_매출A!$A$2:$A$7000,EDATE($E90,W$1-1))/(INDEX(요약_월별시즈널리티!$F$7:$F$18,MONTH(EDATE($E90,W$1-1)))/100))),"")</f>
        <v>5015269.176532235</v>
      </c>
      <c r="X90" cm="1">
        <f t="array" ref="X90">IFERROR(IF($A90="","",IF(SUMIFS(RAW_매출A!$J$2:$J$7000,RAW_매출A!$B$2:$B$7000,$A90,RAW_매출A!$A$2:$A$7000,EDATE($E90,X$1-1))=0,"",SUMIFS(RAW_매출A!$J$2:$J$7000,RAW_매출A!$B$2:$B$7000,$A90,RAW_매출A!$A$2:$A$7000,EDATE($E90,X$1-1))/(INDEX(요약_월별시즈널리티!$F$7:$F$18,MONTH(EDATE($E90,X$1-1)))/100))),"")</f>
        <v>4837706.9973887606</v>
      </c>
      <c r="Y90" cm="1">
        <f t="array" ref="Y90">IFERROR(IF($A90="","",IF(SUMIFS(RAW_매출A!$J$2:$J$7000,RAW_매출A!$B$2:$B$7000,$A90,RAW_매출A!$A$2:$A$7000,EDATE($E90,Y$1-1))=0,"",SUMIFS(RAW_매출A!$J$2:$J$7000,RAW_매출A!$B$2:$B$7000,$A90,RAW_매출A!$A$2:$A$7000,EDATE($E90,Y$1-1))/(INDEX(요약_월별시즈널리티!$F$7:$F$18,MONTH(EDATE($E90,Y$1-1)))/100))),"")</f>
        <v>4523794.7408599351</v>
      </c>
      <c r="Z90" cm="1">
        <f t="array" ref="Z90">IFERROR(IF($A90="","",IF(SUMIFS(RAW_매출A!$J$2:$J$7000,RAW_매출A!$B$2:$B$7000,$A90,RAW_매출A!$A$2:$A$7000,EDATE($E90,Z$1-1))=0,"",SUMIFS(RAW_매출A!$J$2:$J$7000,RAW_매출A!$B$2:$B$7000,$A90,RAW_매출A!$A$2:$A$7000,EDATE($E90,Z$1-1))/(INDEX(요약_월별시즈널리티!$F$7:$F$18,MONTH(EDATE($E90,Z$1-1)))/100))),"")</f>
        <v>5499024.3732564487</v>
      </c>
      <c r="AA90" cm="1">
        <f t="array" ref="AA90">IFERROR(IF($A90="","",IF(SUMIFS(RAW_매출A!$J$2:$J$7000,RAW_매출A!$B$2:$B$7000,$A90,RAW_매출A!$A$2:$A$7000,EDATE($E90,AA$1-1))=0,"",SUMIFS(RAW_매출A!$J$2:$J$7000,RAW_매출A!$B$2:$B$7000,$A90,RAW_매출A!$A$2:$A$7000,EDATE($E90,AA$1-1))/(INDEX(요약_월별시즈널리티!$F$7:$F$18,MONTH(EDATE($E90,AA$1-1)))/100))),"")</f>
        <v>4795227.0262523703</v>
      </c>
      <c r="AB90" cm="1">
        <f t="array" ref="AB90">IFERROR(IF($A90="","",IF(SUMIFS(RAW_매출A!$J$2:$J$7000,RAW_매출A!$B$2:$B$7000,$A90,RAW_매출A!$A$2:$A$7000,EDATE($E90,AB$1-1))=0,"",SUMIFS(RAW_매출A!$J$2:$J$7000,RAW_매출A!$B$2:$B$7000,$A90,RAW_매출A!$A$2:$A$7000,EDATE($E90,AB$1-1))/(INDEX(요약_월별시즈널리티!$F$7:$F$18,MONTH(EDATE($E90,AB$1-1)))/100))),"")</f>
        <v>5275106.9905379396</v>
      </c>
      <c r="AC90" cm="1">
        <f t="array" ref="AC90">IFERROR(IF($A90="","",IF(SUMIFS(RAW_매출A!$J$2:$J$7000,RAW_매출A!$B$2:$B$7000,$A90,RAW_매출A!$A$2:$A$7000,EDATE($E90,AC$1-1))=0,"",SUMIFS(RAW_매출A!$J$2:$J$7000,RAW_매출A!$B$2:$B$7000,$A90,RAW_매출A!$A$2:$A$7000,EDATE($E90,AC$1-1))/(INDEX(요약_월별시즈널리티!$F$7:$F$18,MONTH(EDATE($E90,AC$1-1)))/100))),"")</f>
        <v>5138985.3125508474</v>
      </c>
      <c r="AD90" cm="1">
        <f t="array" ref="AD90">IFERROR(IF($A90="","",IF(SUMIFS(RAW_매출A!$J$2:$J$7000,RAW_매출A!$B$2:$B$7000,$A90,RAW_매출A!$A$2:$A$7000,EDATE($E90,AD$1-1))=0,"",SUMIFS(RAW_매출A!$J$2:$J$7000,RAW_매출A!$B$2:$B$7000,$A90,RAW_매출A!$A$2:$A$7000,EDATE($E90,AD$1-1))/(INDEX(요약_월별시즈널리티!$F$7:$F$18,MONTH(EDATE($E90,AD$1-1)))/100))),"")</f>
        <v>5099559.4938060762</v>
      </c>
      <c r="AE90" cm="1">
        <f t="array" ref="AE90">IFERROR(IF($A90="","",IF(SUMIFS(RAW_매출A!$J$2:$J$7000,RAW_매출A!$B$2:$B$7000,$A90,RAW_매출A!$A$2:$A$7000,EDATE($E90,AE$1-1))=0,"",SUMIFS(RAW_매출A!$J$2:$J$7000,RAW_매출A!$B$2:$B$7000,$A90,RAW_매출A!$A$2:$A$7000,EDATE($E90,AE$1-1))/(INDEX(요약_월별시즈널리티!$F$7:$F$18,MONTH(EDATE($E90,AE$1-1)))/100))),"")</f>
        <v>5566679.2932288256</v>
      </c>
      <c r="AF90" cm="1">
        <f t="array" ref="AF90">IFERROR(IF($A90="","",IF(SUMIFS(RAW_매출A!$J$2:$J$7000,RAW_매출A!$B$2:$B$7000,$A90,RAW_매출A!$A$2:$A$7000,EDATE($E90,AF$1-1))=0,"",SUMIFS(RAW_매출A!$J$2:$J$7000,RAW_매출A!$B$2:$B$7000,$A90,RAW_매출A!$A$2:$A$7000,EDATE($E90,AF$1-1))/(INDEX(요약_월별시즈널리티!$F$7:$F$18,MONTH(EDATE($E90,AF$1-1)))/100))),"")</f>
        <v>5664799.3977724239</v>
      </c>
      <c r="AG90" cm="1">
        <f t="array" ref="AG90">IFERROR(IF($A90="","",IF(SUMIFS(RAW_매출A!$J$2:$J$7000,RAW_매출A!$B$2:$B$7000,$A90,RAW_매출A!$A$2:$A$7000,EDATE($E90,AG$1-1))=0,"",SUMIFS(RAW_매출A!$J$2:$J$7000,RAW_매출A!$B$2:$B$7000,$A90,RAW_매출A!$A$2:$A$7000,EDATE($E90,AG$1-1))/(INDEX(요약_월별시즈널리티!$F$7:$F$18,MONTH(EDATE($E90,AG$1-1)))/100))),"")</f>
        <v>4938233.9705396602</v>
      </c>
      <c r="AH90" cm="1">
        <f t="array" ref="AH90">IFERROR(IF($A90="","",IF(SUMIFS(RAW_매출A!$J$2:$J$7000,RAW_매출A!$B$2:$B$7000,$A90,RAW_매출A!$A$2:$A$7000,EDATE($E90,AH$1-1))=0,"",SUMIFS(RAW_매출A!$J$2:$J$7000,RAW_매출A!$B$2:$B$7000,$A90,RAW_매출A!$A$2:$A$7000,EDATE($E90,AH$1-1))/(INDEX(요약_월별시즈널리티!$F$7:$F$18,MONTH(EDATE($E90,AH$1-1)))/100))),"")</f>
        <v>5818003.7070355546</v>
      </c>
      <c r="AI90" cm="1">
        <f t="array" ref="AI90">IFERROR(IF($A90="","",IF(SUMIFS(RAW_매출A!$J$2:$J$7000,RAW_매출A!$B$2:$B$7000,$A90,RAW_매출A!$A$2:$A$7000,EDATE($E90,AI$1-1))=0,"",SUMIFS(RAW_매출A!$J$2:$J$7000,RAW_매출A!$B$2:$B$7000,$A90,RAW_매출A!$A$2:$A$7000,EDATE($E90,AI$1-1))/(INDEX(요약_월별시즈널리티!$F$7:$F$18,MONTH(EDATE($E90,AI$1-1)))/100))),"")</f>
        <v>5893575.4044830296</v>
      </c>
      <c r="AJ90" cm="1">
        <f t="array" ref="AJ90">IFERROR(IF($A90="","",IF(SUMIFS(RAW_매출A!$J$2:$J$7000,RAW_매출A!$B$2:$B$7000,$A90,RAW_매출A!$A$2:$A$7000,EDATE($E90,AJ$1-1))=0,"",SUMIFS(RAW_매출A!$J$2:$J$7000,RAW_매출A!$B$2:$B$7000,$A90,RAW_매출A!$A$2:$A$7000,EDATE($E90,AJ$1-1))/(INDEX(요약_월별시즈널리티!$F$7:$F$18,MONTH(EDATE($E90,AJ$1-1)))/100))),"")</f>
        <v>5830288.4064261355</v>
      </c>
      <c r="AK90" cm="1">
        <f t="array" ref="AK90">IFERROR(IF($A90="","",IF(SUMIFS(RAW_매출A!$J$2:$J$7000,RAW_매출A!$B$2:$B$7000,$A90,RAW_매출A!$A$2:$A$7000,EDATE($E90,AK$1-1))=0,"",SUMIFS(RAW_매출A!$J$2:$J$7000,RAW_매출A!$B$2:$B$7000,$A90,RAW_매출A!$A$2:$A$7000,EDATE($E90,AK$1-1))/(INDEX(요약_월별시즈널리티!$F$7:$F$18,MONTH(EDATE($E90,AK$1-1)))/100))),"")</f>
        <v>6251725.006275095</v>
      </c>
      <c r="AL90" cm="1">
        <f t="array" ref="AL90">IFERROR(IF($A90="","",IF(SUMIFS(RAW_매출A!$J$2:$J$7000,RAW_매출A!$B$2:$B$7000,$A90,RAW_매출A!$A$2:$A$7000,EDATE($E90,AL$1-1))=0,"",SUMIFS(RAW_매출A!$J$2:$J$7000,RAW_매출A!$B$2:$B$7000,$A90,RAW_매출A!$A$2:$A$7000,EDATE($E90,AL$1-1))/(INDEX(요약_월별시즈널리티!$F$7:$F$18,MONTH(EDATE($E90,AL$1-1)))/100))),"")</f>
        <v>5748716.6686819503</v>
      </c>
      <c r="AM90" cm="1">
        <f t="array" ref="AM90">IFERROR(IF($A90="","",IF(SUMIFS(RAW_매출A!$J$2:$J$7000,RAW_매출A!$B$2:$B$7000,$A90,RAW_매출A!$A$2:$A$7000,EDATE($E90,AM$1-1))=0,"",SUMIFS(RAW_매출A!$J$2:$J$7000,RAW_매출A!$B$2:$B$7000,$A90,RAW_매출A!$A$2:$A$7000,EDATE($E90,AM$1-1))/(INDEX(요약_월별시즈널리티!$F$7:$F$18,MONTH(EDATE($E90,AM$1-1)))/100))),"")</f>
        <v>4938574.3029118888</v>
      </c>
      <c r="AN90" cm="1">
        <f t="array" ref="AN90">IFERROR(IF($A90="","",IF(SUMIFS(RAW_매출A!$J$2:$J$7000,RAW_매출A!$B$2:$B$7000,$A90,RAW_매출A!$A$2:$A$7000,EDATE($E90,AN$1-1))=0,"",SUMIFS(RAW_매출A!$J$2:$J$7000,RAW_매출A!$B$2:$B$7000,$A90,RAW_매출A!$A$2:$A$7000,EDATE($E90,AN$1-1))/(INDEX(요약_월별시즈널리티!$F$7:$F$18,MONTH(EDATE($E90,AN$1-1)))/100))),"")</f>
        <v>5122336.1444276934</v>
      </c>
      <c r="AO90" cm="1">
        <f t="array" ref="AO90">IFERROR(IF($A90="","",IF(SUMIFS(RAW_매출A!$J$2:$J$7000,RAW_매출A!$B$2:$B$7000,$A90,RAW_매출A!$A$2:$A$7000,EDATE($E90,AO$1-1))=0,"",SUMIFS(RAW_매출A!$J$2:$J$7000,RAW_매출A!$B$2:$B$7000,$A90,RAW_매출A!$A$2:$A$7000,EDATE($E90,AO$1-1))/(INDEX(요약_월별시즈널리티!$F$7:$F$18,MONTH(EDATE($E90,AO$1-1)))/100))),"")</f>
        <v>4362332.6626900751</v>
      </c>
      <c r="AP90" t="str" cm="1">
        <f t="array" ref="AP90">IFERROR(IF($A90="","",IF(SUMIFS(RAW_매출A!$J$2:$J$7000,RAW_매출A!$B$2:$B$7000,$A90,RAW_매출A!$A$2:$A$7000,EDATE($E90,AP$1-1))=0,"",SUMIFS(RAW_매출A!$J$2:$J$7000,RAW_매출A!$B$2:$B$7000,$A90,RAW_매출A!$A$2:$A$7000,EDATE($E90,AP$1-1))/(INDEX(요약_월별시즈널리티!$F$7:$F$18,MONTH(EDATE($E90,AP$1-1)))/100))),"")</f>
        <v/>
      </c>
      <c r="AQ90" t="str" cm="1">
        <f t="array" ref="AQ90">IFERROR(IF($A90="","",IF(SUMIFS(RAW_매출A!$J$2:$J$7000,RAW_매출A!$B$2:$B$7000,$A90,RAW_매출A!$A$2:$A$7000,EDATE($E90,AQ$1-1))=0,"",SUMIFS(RAW_매출A!$J$2:$J$7000,RAW_매출A!$B$2:$B$7000,$A90,RAW_매출A!$A$2:$A$7000,EDATE($E90,AQ$1-1))/(INDEX(요약_월별시즈널리티!$F$7:$F$18,MONTH(EDATE($E90,AQ$1-1)))/100))),"")</f>
        <v/>
      </c>
      <c r="AR90" t="str" cm="1">
        <f t="array" ref="AR90">IFERROR(IF($A90="","",IF(SUMIFS(RAW_매출A!$J$2:$J$7000,RAW_매출A!$B$2:$B$7000,$A90,RAW_매출A!$A$2:$A$7000,EDATE($E90,AR$1-1))=0,"",SUMIFS(RAW_매출A!$J$2:$J$7000,RAW_매출A!$B$2:$B$7000,$A90,RAW_매출A!$A$2:$A$7000,EDATE($E90,AR$1-1))/(INDEX(요약_월별시즈널리티!$F$7:$F$18,MONTH(EDATE($E90,AR$1-1)))/100))),"")</f>
        <v/>
      </c>
      <c r="AS90" t="str" cm="1">
        <f t="array" ref="AS90">IFERROR(IF($A90="","",IF(SUMIFS(RAW_매출A!$J$2:$J$7000,RAW_매출A!$B$2:$B$7000,$A90,RAW_매출A!$A$2:$A$7000,EDATE($E90,AS$1-1))=0,"",SUMIFS(RAW_매출A!$J$2:$J$7000,RAW_매출A!$B$2:$B$7000,$A90,RAW_매출A!$A$2:$A$7000,EDATE($E90,AS$1-1))/(INDEX(요약_월별시즈널리티!$F$7:$F$18,MONTH(EDATE($E90,AS$1-1)))/100))),"")</f>
        <v/>
      </c>
      <c r="AT90" t="str" cm="1">
        <f t="array" ref="AT90">IFERROR(IF($A90="","",IF(SUMIFS(RAW_매출A!$J$2:$J$7000,RAW_매출A!$B$2:$B$7000,$A90,RAW_매출A!$A$2:$A$7000,EDATE($E90,AT$1-1))=0,"",SUMIFS(RAW_매출A!$J$2:$J$7000,RAW_매출A!$B$2:$B$7000,$A90,RAW_매출A!$A$2:$A$7000,EDATE($E90,AT$1-1))/(INDEX(요약_월별시즈널리티!$F$7:$F$18,MONTH(EDATE($E90,AT$1-1)))/100))),"")</f>
        <v/>
      </c>
      <c r="AU90" t="str" cm="1">
        <f t="array" ref="AU90">IFERROR(IF($A90="","",IF(SUMIFS(RAW_매출A!$J$2:$J$7000,RAW_매출A!$B$2:$B$7000,$A90,RAW_매출A!$A$2:$A$7000,EDATE($E90,AU$1-1))=0,"",SUMIFS(RAW_매출A!$J$2:$J$7000,RAW_매출A!$B$2:$B$7000,$A90,RAW_매출A!$A$2:$A$7000,EDATE($E90,AU$1-1))/(INDEX(요약_월별시즈널리티!$F$7:$F$18,MONTH(EDATE($E90,AU$1-1)))/100))),"")</f>
        <v/>
      </c>
      <c r="AV90" t="str" cm="1">
        <f t="array" ref="AV90">IFERROR(IF($A90="","",IF(SUMIFS(RAW_매출A!$J$2:$J$7000,RAW_매출A!$B$2:$B$7000,$A90,RAW_매출A!$A$2:$A$7000,EDATE($E90,AV$1-1))=0,"",SUMIFS(RAW_매출A!$J$2:$J$7000,RAW_매출A!$B$2:$B$7000,$A90,RAW_매출A!$A$2:$A$7000,EDATE($E90,AV$1-1))/(INDEX(요약_월별시즈널리티!$F$7:$F$18,MONTH(EDATE($E90,AV$1-1)))/100))),"")</f>
        <v/>
      </c>
      <c r="AW90" t="str" cm="1">
        <f t="array" ref="AW90">IFERROR(IF($A90="","",IF(SUMIFS(RAW_매출A!$J$2:$J$7000,RAW_매출A!$B$2:$B$7000,$A90,RAW_매출A!$A$2:$A$7000,EDATE($E90,AW$1-1))=0,"",SUMIFS(RAW_매출A!$J$2:$J$7000,RAW_매출A!$B$2:$B$7000,$A90,RAW_매출A!$A$2:$A$7000,EDATE($E90,AW$1-1))/(INDEX(요약_월별시즈널리티!$F$7:$F$18,MONTH(EDATE($E90,AW$1-1)))/100))),"")</f>
        <v/>
      </c>
      <c r="AX90" t="str" cm="1">
        <f t="array" ref="AX90">IFERROR(IF($A90="","",IF(SUMIFS(RAW_매출A!$J$2:$J$7000,RAW_매출A!$B$2:$B$7000,$A90,RAW_매출A!$A$2:$A$7000,EDATE($E90,AX$1-1))=0,"",SUMIFS(RAW_매출A!$J$2:$J$7000,RAW_매출A!$B$2:$B$7000,$A90,RAW_매출A!$A$2:$A$7000,EDATE($E90,AX$1-1))/(INDEX(요약_월별시즈널리티!$F$7:$F$18,MONTH(EDATE($E90,AX$1-1)))/100))),"")</f>
        <v/>
      </c>
      <c r="AY90" t="str" cm="1">
        <f t="array" ref="AY90">IFERROR(IF($A90="","",IF(SUMIFS(RAW_매출A!$J$2:$J$7000,RAW_매출A!$B$2:$B$7000,$A90,RAW_매출A!$A$2:$A$7000,EDATE($E90,AY$1-1))=0,"",SUMIFS(RAW_매출A!$J$2:$J$7000,RAW_매출A!$B$2:$B$7000,$A90,RAW_매출A!$A$2:$A$7000,EDATE($E90,AY$1-1))/(INDEX(요약_월별시즈널리티!$F$7:$F$18,MONTH(EDATE($E90,AY$1-1)))/100))),"")</f>
        <v/>
      </c>
      <c r="AZ90" t="str" cm="1">
        <f t="array" ref="AZ90">IFERROR(IF($A90="","",IF(SUMIFS(RAW_매출A!$J$2:$J$7000,RAW_매출A!$B$2:$B$7000,$A90,RAW_매출A!$A$2:$A$7000,EDATE($E90,AZ$1-1))=0,"",SUMIFS(RAW_매출A!$J$2:$J$7000,RAW_매출A!$B$2:$B$7000,$A90,RAW_매출A!$A$2:$A$7000,EDATE($E90,AZ$1-1))/(INDEX(요약_월별시즈널리티!$F$7:$F$18,MONTH(EDATE($E90,AZ$1-1)))/100))),"")</f>
        <v/>
      </c>
      <c r="BA90" t="str" cm="1">
        <f t="array" ref="BA90">IFERROR(IF($A90="","",IF(SUMIFS(RAW_매출A!$J$2:$J$7000,RAW_매출A!$B$2:$B$7000,$A90,RAW_매출A!$A$2:$A$7000,EDATE($E90,BA$1-1))=0,"",SUMIFS(RAW_매출A!$J$2:$J$7000,RAW_매출A!$B$2:$B$7000,$A90,RAW_매출A!$A$2:$A$7000,EDATE($E90,BA$1-1))/(INDEX(요약_월별시즈널리티!$F$7:$F$18,MONTH(EDATE($E90,BA$1-1)))/100))),"")</f>
        <v/>
      </c>
      <c r="BB90" t="str" cm="1">
        <f t="array" ref="BB90">IFERROR(IF($A90="","",IF(SUMIFS(RAW_매출A!$J$2:$J$7000,RAW_매출A!$B$2:$B$7000,$A90,RAW_매출A!$A$2:$A$7000,EDATE($E90,BB$1-1))=0,"",SUMIFS(RAW_매출A!$J$2:$J$7000,RAW_매출A!$B$2:$B$7000,$A90,RAW_매출A!$A$2:$A$7000,EDATE($E90,BB$1-1))/(INDEX(요약_월별시즈널리티!$F$7:$F$18,MONTH(EDATE($E90,BB$1-1)))/100))),"")</f>
        <v/>
      </c>
      <c r="BC90" t="str" cm="1">
        <f t="array" ref="BC90">IFERROR(IF($A90="","",IF(SUMIFS(RAW_매출A!$J$2:$J$7000,RAW_매출A!$B$2:$B$7000,$A90,RAW_매출A!$A$2:$A$7000,EDATE($E90,BC$1-1))=0,"",SUMIFS(RAW_매출A!$J$2:$J$7000,RAW_매출A!$B$2:$B$7000,$A90,RAW_매출A!$A$2:$A$7000,EDATE($E90,BC$1-1))/(INDEX(요약_월별시즈널리티!$F$7:$F$18,MONTH(EDATE($E90,BC$1-1)))/100))),"")</f>
        <v/>
      </c>
      <c r="BD90" t="str" cm="1">
        <f t="array" ref="BD90">IFERROR(IF($A90="","",IF(SUMIFS(RAW_매출A!$J$2:$J$7000,RAW_매출A!$B$2:$B$7000,$A90,RAW_매출A!$A$2:$A$7000,EDATE($E90,BD$1-1))=0,"",SUMIFS(RAW_매출A!$J$2:$J$7000,RAW_매출A!$B$2:$B$7000,$A90,RAW_매출A!$A$2:$A$7000,EDATE($E90,BD$1-1))/(INDEX(요약_월별시즈널리티!$F$7:$F$18,MONTH(EDATE($E90,BD$1-1)))/100))),"")</f>
        <v/>
      </c>
      <c r="BE90" t="str" cm="1">
        <f t="array" ref="BE90">IFERROR(IF($A90="","",IF(SUMIFS(RAW_매출A!$J$2:$J$7000,RAW_매출A!$B$2:$B$7000,$A90,RAW_매출A!$A$2:$A$7000,EDATE($E90,BE$1-1))=0,"",SUMIFS(RAW_매출A!$J$2:$J$7000,RAW_매출A!$B$2:$B$7000,$A90,RAW_매출A!$A$2:$A$7000,EDATE($E90,BE$1-1))/(INDEX(요약_월별시즈널리티!$F$7:$F$18,MONTH(EDATE($E90,BE$1-1)))/100))),"")</f>
        <v/>
      </c>
      <c r="BF90" t="str" cm="1">
        <f t="array" ref="BF90">IFERROR(IF($A90="","",IF(SUMIFS(RAW_매출A!$J$2:$J$7000,RAW_매출A!$B$2:$B$7000,$A90,RAW_매출A!$A$2:$A$7000,EDATE($E90,BF$1-1))=0,"",SUMIFS(RAW_매출A!$J$2:$J$7000,RAW_매출A!$B$2:$B$7000,$A90,RAW_매출A!$A$2:$A$7000,EDATE($E90,BF$1-1))/(INDEX(요약_월별시즈널리티!$F$7:$F$18,MONTH(EDATE($E90,BF$1-1)))/100))),"")</f>
        <v/>
      </c>
      <c r="BG90" t="str" cm="1">
        <f t="array" ref="BG90">IFERROR(IF($A90="","",IF(SUMIFS(RAW_매출A!$J$2:$J$7000,RAW_매출A!$B$2:$B$7000,$A90,RAW_매출A!$A$2:$A$7000,EDATE($E90,BG$1-1))=0,"",SUMIFS(RAW_매출A!$J$2:$J$7000,RAW_매출A!$B$2:$B$7000,$A90,RAW_매출A!$A$2:$A$7000,EDATE($E90,BG$1-1))/(INDEX(요약_월별시즈널리티!$F$7:$F$18,MONTH(EDATE($E90,BG$1-1)))/100))),"")</f>
        <v/>
      </c>
      <c r="BH90" t="str" cm="1">
        <f t="array" ref="BH90">IFERROR(IF($A90="","",IF(SUMIFS(RAW_매출A!$J$2:$J$7000,RAW_매출A!$B$2:$B$7000,$A90,RAW_매출A!$A$2:$A$7000,EDATE($E90,BH$1-1))=0,"",SUMIFS(RAW_매출A!$J$2:$J$7000,RAW_매출A!$B$2:$B$7000,$A90,RAW_매출A!$A$2:$A$7000,EDATE($E90,BH$1-1))/(INDEX(요약_월별시즈널리티!$F$7:$F$18,MONTH(EDATE($E90,BH$1-1)))/100))),"")</f>
        <v/>
      </c>
      <c r="BI90" t="str" cm="1">
        <f t="array" ref="BI90">IFERROR(IF($A90="","",IF(SUMIFS(RAW_매출A!$J$2:$J$7000,RAW_매출A!$B$2:$B$7000,$A90,RAW_매출A!$A$2:$A$7000,EDATE($E90,BI$1-1))=0,"",SUMIFS(RAW_매출A!$J$2:$J$7000,RAW_매출A!$B$2:$B$7000,$A90,RAW_매출A!$A$2:$A$7000,EDATE($E90,BI$1-1))/(INDEX(요약_월별시즈널리티!$F$7:$F$18,MONTH(EDATE($E90,BI$1-1)))/100))),"")</f>
        <v/>
      </c>
      <c r="BJ90" t="str" cm="1">
        <f t="array" ref="BJ90">IFERROR(IF($A90="","",IF(SUMIFS(RAW_매출A!$J$2:$J$7000,RAW_매출A!$B$2:$B$7000,$A90,RAW_매출A!$A$2:$A$7000,EDATE($E90,BJ$1-1))=0,"",SUMIFS(RAW_매출A!$J$2:$J$7000,RAW_매출A!$B$2:$B$7000,$A90,RAW_매출A!$A$2:$A$7000,EDATE($E90,BJ$1-1))/(INDEX(요약_월별시즈널리티!$F$7:$F$18,MONTH(EDATE($E90,BJ$1-1)))/100))),"")</f>
        <v/>
      </c>
      <c r="BK90" t="str" cm="1">
        <f t="array" ref="BK90">IFERROR(IF($A90="","",IF(SUMIFS(RAW_매출A!$J$2:$J$7000,RAW_매출A!$B$2:$B$7000,$A90,RAW_매출A!$A$2:$A$7000,EDATE($E90,BK$1-1))=0,"",SUMIFS(RAW_매출A!$J$2:$J$7000,RAW_매출A!$B$2:$B$7000,$A90,RAW_매출A!$A$2:$A$7000,EDATE($E90,BK$1-1))/(INDEX(요약_월별시즈널리티!$F$7:$F$18,MONTH(EDATE($E90,BK$1-1)))/100))),"")</f>
        <v/>
      </c>
      <c r="BL90" t="str" cm="1">
        <f t="array" ref="BL90">IFERROR(IF($A90="","",IF(SUMIFS(RAW_매출A!$J$2:$J$7000,RAW_매출A!$B$2:$B$7000,$A90,RAW_매출A!$A$2:$A$7000,EDATE($E90,BL$1-1))=0,"",SUMIFS(RAW_매출A!$J$2:$J$7000,RAW_매출A!$B$2:$B$7000,$A90,RAW_매출A!$A$2:$A$7000,EDATE($E90,BL$1-1))/(INDEX(요약_월별시즈널리티!$F$7:$F$18,MONTH(EDATE($E90,BL$1-1)))/100))),"")</f>
        <v/>
      </c>
      <c r="BM90" t="str" cm="1">
        <f t="array" ref="BM90">IFERROR(IF($A90="","",IF(SUMIFS(RAW_매출A!$J$2:$J$7000,RAW_매출A!$B$2:$B$7000,$A90,RAW_매출A!$A$2:$A$7000,EDATE($E90,BM$1-1))=0,"",SUMIFS(RAW_매출A!$J$2:$J$7000,RAW_매출A!$B$2:$B$7000,$A90,RAW_매출A!$A$2:$A$7000,EDATE($E90,BM$1-1))/(INDEX(요약_월별시즈널리티!$F$7:$F$18,MONTH(EDATE($E90,BM$1-1)))/100))),"")</f>
        <v/>
      </c>
      <c r="BN90" t="str" cm="1">
        <f t="array" ref="BN90">IFERROR(IF($A90="","",IF(SUMIFS(RAW_매출A!$J$2:$J$7000,RAW_매출A!$B$2:$B$7000,$A90,RAW_매출A!$A$2:$A$7000,EDATE($E90,BN$1-1))=0,"",SUMIFS(RAW_매출A!$J$2:$J$7000,RAW_매출A!$B$2:$B$7000,$A90,RAW_매출A!$A$2:$A$7000,EDATE($E90,BN$1-1))/(INDEX(요약_월별시즈널리티!$F$7:$F$18,MONTH(EDATE($E90,BN$1-1)))/100))),"")</f>
        <v/>
      </c>
    </row>
    <row r="91" spans="1:66" x14ac:dyDescent="0.3">
      <c r="A91" t="str">
        <f>세팅!A92</f>
        <v>(1080) #오산대호스쿨점</v>
      </c>
      <c r="B91" t="str">
        <f>세팅!B92</f>
        <v>150-1</v>
      </c>
      <c r="C91">
        <f t="shared" si="3"/>
        <v>1</v>
      </c>
      <c r="D91" t="str">
        <f t="shared" si="4"/>
        <v>1</v>
      </c>
      <c r="E91" s="1">
        <f>세팅!D92</f>
        <v>45139</v>
      </c>
      <c r="F91">
        <f t="shared" si="5"/>
        <v>3244020.269021315</v>
      </c>
      <c r="G91" cm="1">
        <f t="array" ref="G91">IFERROR(IF($A91="","",IF(SUMIFS(RAW_매출A!$J$2:$J$7000,RAW_매출A!$B$2:$B$7000,$A91,RAW_매출A!$A$2:$A$7000,EDATE($E91,G$1-1))=0,"",SUMIFS(RAW_매출A!$J$2:$J$7000,RAW_매출A!$B$2:$B$7000,$A91,RAW_매출A!$A$2:$A$7000,EDATE($E91,G$1-1))/(INDEX(요약_월별시즈널리티!$F$7:$F$18,MONTH(EDATE($E91,G$1-1)))/100))),"")</f>
        <v>1124031.1173287225</v>
      </c>
      <c r="H91" cm="1">
        <f t="array" ref="H91">IFERROR(IF($A91="","",IF(SUMIFS(RAW_매출A!$J$2:$J$7000,RAW_매출A!$B$2:$B$7000,$A91,RAW_매출A!$A$2:$A$7000,EDATE($E91,H$1-1))=0,"",SUMIFS(RAW_매출A!$J$2:$J$7000,RAW_매출A!$B$2:$B$7000,$A91,RAW_매출A!$A$2:$A$7000,EDATE($E91,H$1-1))/(INDEX(요약_월별시즈널리티!$F$7:$F$18,MONTH(EDATE($E91,H$1-1)))/100))),"")</f>
        <v>1530388.7339501975</v>
      </c>
      <c r="I91" cm="1">
        <f t="array" ref="I91">IFERROR(IF($A91="","",IF(SUMIFS(RAW_매출A!$J$2:$J$7000,RAW_매출A!$B$2:$B$7000,$A91,RAW_매출A!$A$2:$A$7000,EDATE($E91,I$1-1))=0,"",SUMIFS(RAW_매출A!$J$2:$J$7000,RAW_매출A!$B$2:$B$7000,$A91,RAW_매출A!$A$2:$A$7000,EDATE($E91,I$1-1))/(INDEX(요약_월별시즈널리티!$F$7:$F$18,MONTH(EDATE($E91,I$1-1)))/100))),"")</f>
        <v>1935999.352702176</v>
      </c>
      <c r="J91" s="28" cm="1">
        <f t="array" ref="J91">IFERROR(IF($A91="","",IF(SUMIFS(RAW_매출A!$J$2:$J$7000,RAW_매출A!$B$2:$B$7000,$A91,RAW_매출A!$A$2:$A$7000,EDATE($E91,J$1-1))=0,"",SUMIFS(RAW_매출A!$J$2:$J$7000,RAW_매출A!$B$2:$B$7000,$A91,RAW_매출A!$A$2:$A$7000,EDATE($E91,J$1-1))/(INDEX(요약_월별시즈널리티!$F$7:$F$18,MONTH(EDATE($E91,J$1-1)))/100))),"")</f>
        <v>2447832.5132246227</v>
      </c>
      <c r="K91" s="28" cm="1">
        <f t="array" ref="K91">IFERROR(IF($A91="","",IF(SUMIFS(RAW_매출A!$J$2:$J$7000,RAW_매출A!$B$2:$B$7000,$A91,RAW_매출A!$A$2:$A$7000,EDATE($E91,K$1-1))=0,"",SUMIFS(RAW_매출A!$J$2:$J$7000,RAW_매출A!$B$2:$B$7000,$A91,RAW_매출A!$A$2:$A$7000,EDATE($E91,K$1-1))/(INDEX(요약_월별시즈널리티!$F$7:$F$18,MONTH(EDATE($E91,K$1-1)))/100))),"")</f>
        <v>3331238.4136089389</v>
      </c>
      <c r="L91" s="28" cm="1">
        <f t="array" ref="L91">IFERROR(IF($A91="","",IF(SUMIFS(RAW_매출A!$J$2:$J$7000,RAW_매출A!$B$2:$B$7000,$A91,RAW_매출A!$A$2:$A$7000,EDATE($E91,L$1-1))=0,"",SUMIFS(RAW_매출A!$J$2:$J$7000,RAW_매출A!$B$2:$B$7000,$A91,RAW_매출A!$A$2:$A$7000,EDATE($E91,L$1-1))/(INDEX(요약_월별시즈널리티!$F$7:$F$18,MONTH(EDATE($E91,L$1-1)))/100))),"")</f>
        <v>3185993.5300961514</v>
      </c>
      <c r="M91" s="28" cm="1">
        <f t="array" ref="M91">IFERROR(IF($A91="","",IF(SUMIFS(RAW_매출A!$J$2:$J$7000,RAW_매출A!$B$2:$B$7000,$A91,RAW_매출A!$A$2:$A$7000,EDATE($E91,M$1-1))=0,"",SUMIFS(RAW_매출A!$J$2:$J$7000,RAW_매출A!$B$2:$B$7000,$A91,RAW_매출A!$A$2:$A$7000,EDATE($E91,M$1-1))/(INDEX(요약_월별시즈널리티!$F$7:$F$18,MONTH(EDATE($E91,M$1-1)))/100))),"")</f>
        <v>3816532.0453285673</v>
      </c>
      <c r="N91" s="28" cm="1">
        <f t="array" ref="N91">IFERROR(IF($A91="","",IF(SUMIFS(RAW_매출A!$J$2:$J$7000,RAW_매출A!$B$2:$B$7000,$A91,RAW_매출A!$A$2:$A$7000,EDATE($E91,N$1-1))=0,"",SUMIFS(RAW_매출A!$J$2:$J$7000,RAW_매출A!$B$2:$B$7000,$A91,RAW_매출A!$A$2:$A$7000,EDATE($E91,N$1-1))/(INDEX(요약_월별시즈널리티!$F$7:$F$18,MONTH(EDATE($E91,N$1-1)))/100))),"")</f>
        <v>3239454.7183334948</v>
      </c>
      <c r="O91" s="28" cm="1">
        <f t="array" ref="O91">IFERROR(IF($A91="","",IF(SUMIFS(RAW_매출A!$J$2:$J$7000,RAW_매출A!$B$2:$B$7000,$A91,RAW_매출A!$A$2:$A$7000,EDATE($E91,O$1-1))=0,"",SUMIFS(RAW_매출A!$J$2:$J$7000,RAW_매출A!$B$2:$B$7000,$A91,RAW_매출A!$A$2:$A$7000,EDATE($E91,O$1-1))/(INDEX(요약_월별시즈널리티!$F$7:$F$18,MONTH(EDATE($E91,O$1-1)))/100))),"")</f>
        <v>3443070.3935361132</v>
      </c>
      <c r="P91" cm="1">
        <f t="array" ref="P91">IFERROR(IF($A91="","",IF(SUMIFS(RAW_매출A!$J$2:$J$7000,RAW_매출A!$B$2:$B$7000,$A91,RAW_매출A!$A$2:$A$7000,EDATE($E91,P$1-1))=0,"",SUMIFS(RAW_매출A!$J$2:$J$7000,RAW_매출A!$B$2:$B$7000,$A91,RAW_매출A!$A$2:$A$7000,EDATE($E91,P$1-1))/(INDEX(요약_월별시즈널리티!$F$7:$F$18,MONTH(EDATE($E91,P$1-1)))/100))),"")</f>
        <v>2873822.999767608</v>
      </c>
      <c r="Q91" cm="1">
        <f t="array" ref="Q91">IFERROR(IF($A91="","",IF(SUMIFS(RAW_매출A!$J$2:$J$7000,RAW_매출A!$B$2:$B$7000,$A91,RAW_매출A!$A$2:$A$7000,EDATE($E91,Q$1-1))=0,"",SUMIFS(RAW_매출A!$J$2:$J$7000,RAW_매출A!$B$2:$B$7000,$A91,RAW_매출A!$A$2:$A$7000,EDATE($E91,Q$1-1))/(INDEX(요약_월별시즈널리티!$F$7:$F$18,MONTH(EDATE($E91,Q$1-1)))/100))),"")</f>
        <v>2777981.8826144459</v>
      </c>
      <c r="R91" cm="1">
        <f t="array" ref="R91">IFERROR(IF($A91="","",IF(SUMIFS(RAW_매출A!$J$2:$J$7000,RAW_매출A!$B$2:$B$7000,$A91,RAW_매출A!$A$2:$A$7000,EDATE($E91,R$1-1))=0,"",SUMIFS(RAW_매출A!$J$2:$J$7000,RAW_매출A!$B$2:$B$7000,$A91,RAW_매출A!$A$2:$A$7000,EDATE($E91,R$1-1))/(INDEX(요약_월별시즈널리티!$F$7:$F$18,MONTH(EDATE($E91,R$1-1)))/100))),"")</f>
        <v>2958416.0855733673</v>
      </c>
      <c r="S91" cm="1">
        <f t="array" ref="S91">IFERROR(IF($A91="","",IF(SUMIFS(RAW_매출A!$J$2:$J$7000,RAW_매출A!$B$2:$B$7000,$A91,RAW_매출A!$A$2:$A$7000,EDATE($E91,S$1-1))=0,"",SUMIFS(RAW_매출A!$J$2:$J$7000,RAW_매출A!$B$2:$B$7000,$A91,RAW_매출A!$A$2:$A$7000,EDATE($E91,S$1-1))/(INDEX(요약_월별시즈널리티!$F$7:$F$18,MONTH(EDATE($E91,S$1-1)))/100))),"")</f>
        <v>2833420.386489118</v>
      </c>
      <c r="T91" cm="1">
        <f t="array" ref="T91">IFERROR(IF($A91="","",IF(SUMIFS(RAW_매출A!$J$2:$J$7000,RAW_매출A!$B$2:$B$7000,$A91,RAW_매출A!$A$2:$A$7000,EDATE($E91,T$1-1))=0,"",SUMIFS(RAW_매출A!$J$2:$J$7000,RAW_매출A!$B$2:$B$7000,$A91,RAW_매출A!$A$2:$A$7000,EDATE($E91,T$1-1))/(INDEX(요약_월별시즈널리티!$F$7:$F$18,MONTH(EDATE($E91,T$1-1)))/100))),"")</f>
        <v>2948865.7692297082</v>
      </c>
      <c r="U91" cm="1">
        <f t="array" ref="U91">IFERROR(IF($A91="","",IF(SUMIFS(RAW_매출A!$J$2:$J$7000,RAW_매출A!$B$2:$B$7000,$A91,RAW_매출A!$A$2:$A$7000,EDATE($E91,U$1-1))=0,"",SUMIFS(RAW_매출A!$J$2:$J$7000,RAW_매출A!$B$2:$B$7000,$A91,RAW_매출A!$A$2:$A$7000,EDATE($E91,U$1-1))/(INDEX(요약_월별시즈널리티!$F$7:$F$18,MONTH(EDATE($E91,U$1-1)))/100))),"")</f>
        <v>3225956.2119151331</v>
      </c>
      <c r="V91" cm="1">
        <f t="array" ref="V91">IFERROR(IF($A91="","",IF(SUMIFS(RAW_매출A!$J$2:$J$7000,RAW_매출A!$B$2:$B$7000,$A91,RAW_매출A!$A$2:$A$7000,EDATE($E91,V$1-1))=0,"",SUMIFS(RAW_매출A!$J$2:$J$7000,RAW_매출A!$B$2:$B$7000,$A91,RAW_매출A!$A$2:$A$7000,EDATE($E91,V$1-1))/(INDEX(요약_월별시즈널리티!$F$7:$F$18,MONTH(EDATE($E91,V$1-1)))/100))),"")</f>
        <v>3583699.7973090545</v>
      </c>
      <c r="W91" cm="1">
        <f t="array" ref="W91">IFERROR(IF($A91="","",IF(SUMIFS(RAW_매출A!$J$2:$J$7000,RAW_매출A!$B$2:$B$7000,$A91,RAW_매출A!$A$2:$A$7000,EDATE($E91,W$1-1))=0,"",SUMIFS(RAW_매출A!$J$2:$J$7000,RAW_매출A!$B$2:$B$7000,$A91,RAW_매출A!$A$2:$A$7000,EDATE($E91,W$1-1))/(INDEX(요약_월별시즈널리티!$F$7:$F$18,MONTH(EDATE($E91,W$1-1)))/100))),"")</f>
        <v>3441156.1294552661</v>
      </c>
      <c r="X91" cm="1">
        <f t="array" ref="X91">IFERROR(IF($A91="","",IF(SUMIFS(RAW_매출A!$J$2:$J$7000,RAW_매출A!$B$2:$B$7000,$A91,RAW_매출A!$A$2:$A$7000,EDATE($E91,X$1-1))=0,"",SUMIFS(RAW_매출A!$J$2:$J$7000,RAW_매출A!$B$2:$B$7000,$A91,RAW_매출A!$A$2:$A$7000,EDATE($E91,X$1-1))/(INDEX(요약_월별시즈널리티!$F$7:$F$18,MONTH(EDATE($E91,X$1-1)))/100))),"")</f>
        <v>4154538.9906749604</v>
      </c>
      <c r="Y91" cm="1">
        <f t="array" ref="Y91">IFERROR(IF($A91="","",IF(SUMIFS(RAW_매출A!$J$2:$J$7000,RAW_매출A!$B$2:$B$7000,$A91,RAW_매출A!$A$2:$A$7000,EDATE($E91,Y$1-1))=0,"",SUMIFS(RAW_매출A!$J$2:$J$7000,RAW_매출A!$B$2:$B$7000,$A91,RAW_매출A!$A$2:$A$7000,EDATE($E91,Y$1-1))/(INDEX(요약_월별시즈널리티!$F$7:$F$18,MONTH(EDATE($E91,Y$1-1)))/100))),"")</f>
        <v>3492072.1872191452</v>
      </c>
      <c r="Z91" cm="1">
        <f t="array" ref="Z91">IFERROR(IF($A91="","",IF(SUMIFS(RAW_매출A!$J$2:$J$7000,RAW_매출A!$B$2:$B$7000,$A91,RAW_매출A!$A$2:$A$7000,EDATE($E91,Z$1-1))=0,"",SUMIFS(RAW_매출A!$J$2:$J$7000,RAW_매출A!$B$2:$B$7000,$A91,RAW_매출A!$A$2:$A$7000,EDATE($E91,Z$1-1))/(INDEX(요약_월별시즈널리티!$F$7:$F$18,MONTH(EDATE($E91,Z$1-1)))/100))),"")</f>
        <v>3354529.4925760846</v>
      </c>
      <c r="AA91" cm="1">
        <f t="array" ref="AA91">IFERROR(IF($A91="","",IF(SUMIFS(RAW_매출A!$J$2:$J$7000,RAW_매출A!$B$2:$B$7000,$A91,RAW_매출A!$A$2:$A$7000,EDATE($E91,AA$1-1))=0,"",SUMIFS(RAW_매출A!$J$2:$J$7000,RAW_매출A!$B$2:$B$7000,$A91,RAW_매출A!$A$2:$A$7000,EDATE($E91,AA$1-1))/(INDEX(요약_월별시즈널리티!$F$7:$F$18,MONTH(EDATE($E91,AA$1-1)))/100))),"")</f>
        <v>3433743.960441805</v>
      </c>
      <c r="AB91" cm="1">
        <f t="array" ref="AB91">IFERROR(IF($A91="","",IF(SUMIFS(RAW_매출A!$J$2:$J$7000,RAW_매출A!$B$2:$B$7000,$A91,RAW_매출A!$A$2:$A$7000,EDATE($E91,AB$1-1))=0,"",SUMIFS(RAW_매출A!$J$2:$J$7000,RAW_매출A!$B$2:$B$7000,$A91,RAW_매출A!$A$2:$A$7000,EDATE($E91,AB$1-1))/(INDEX(요약_월별시즈널리티!$F$7:$F$18,MONTH(EDATE($E91,AB$1-1)))/100))),"")</f>
        <v>3395096.4496405823</v>
      </c>
      <c r="AC91" cm="1">
        <f t="array" ref="AC91">IFERROR(IF($A91="","",IF(SUMIFS(RAW_매출A!$J$2:$J$7000,RAW_매출A!$B$2:$B$7000,$A91,RAW_매출A!$A$2:$A$7000,EDATE($E91,AC$1-1))=0,"",SUMIFS(RAW_매출A!$J$2:$J$7000,RAW_매출A!$B$2:$B$7000,$A91,RAW_매출A!$A$2:$A$7000,EDATE($E91,AC$1-1))/(INDEX(요약_월별시즈널리티!$F$7:$F$18,MONTH(EDATE($E91,AC$1-1)))/100))),"")</f>
        <v>3260553.7632295708</v>
      </c>
      <c r="AD91" cm="1">
        <f t="array" ref="AD91">IFERROR(IF($A91="","",IF(SUMIFS(RAW_매출A!$J$2:$J$7000,RAW_매출A!$B$2:$B$7000,$A91,RAW_매출A!$A$2:$A$7000,EDATE($E91,AD$1-1))=0,"",SUMIFS(RAW_매출A!$J$2:$J$7000,RAW_매출A!$B$2:$B$7000,$A91,RAW_매출A!$A$2:$A$7000,EDATE($E91,AD$1-1))/(INDEX(요약_월별시즈널리티!$F$7:$F$18,MONTH(EDATE($E91,AD$1-1)))/100))),"")</f>
        <v>2957651.8418569029</v>
      </c>
      <c r="AE91" cm="1">
        <f t="array" ref="AE91">IFERROR(IF($A91="","",IF(SUMIFS(RAW_매출A!$J$2:$J$7000,RAW_매출A!$B$2:$B$7000,$A91,RAW_매출A!$A$2:$A$7000,EDATE($E91,AE$1-1))=0,"",SUMIFS(RAW_매출A!$J$2:$J$7000,RAW_매출A!$B$2:$B$7000,$A91,RAW_매출A!$A$2:$A$7000,EDATE($E91,AE$1-1))/(INDEX(요약_월별시즈널리티!$F$7:$F$18,MONTH(EDATE($E91,AE$1-1)))/100))),"")</f>
        <v>2671462.7721834234</v>
      </c>
      <c r="AF91" cm="1">
        <f t="array" ref="AF91">IFERROR(IF($A91="","",IF(SUMIFS(RAW_매출A!$J$2:$J$7000,RAW_매출A!$B$2:$B$7000,$A91,RAW_매출A!$A$2:$A$7000,EDATE($E91,AF$1-1))=0,"",SUMIFS(RAW_매출A!$J$2:$J$7000,RAW_매출A!$B$2:$B$7000,$A91,RAW_매출A!$A$2:$A$7000,EDATE($E91,AF$1-1))/(INDEX(요약_월별시즈널리티!$F$7:$F$18,MONTH(EDATE($E91,AF$1-1)))/100))),"")</f>
        <v>2821463.2142771622</v>
      </c>
      <c r="AG91" cm="1">
        <f t="array" ref="AG91">IFERROR(IF($A91="","",IF(SUMIFS(RAW_매출A!$J$2:$J$7000,RAW_매출A!$B$2:$B$7000,$A91,RAW_매출A!$A$2:$A$7000,EDATE($E91,AG$1-1))=0,"",SUMIFS(RAW_매출A!$J$2:$J$7000,RAW_매출A!$B$2:$B$7000,$A91,RAW_매출A!$A$2:$A$7000,EDATE($E91,AG$1-1))/(INDEX(요약_월별시즈널리티!$F$7:$F$18,MONTH(EDATE($E91,AG$1-1)))/100))),"")</f>
        <v>3505000.4769694083</v>
      </c>
      <c r="AH91" cm="1">
        <f t="array" ref="AH91">IFERROR(IF($A91="","",IF(SUMIFS(RAW_매출A!$J$2:$J$7000,RAW_매출A!$B$2:$B$7000,$A91,RAW_매출A!$A$2:$A$7000,EDATE($E91,AH$1-1))=0,"",SUMIFS(RAW_매출A!$J$2:$J$7000,RAW_매출A!$B$2:$B$7000,$A91,RAW_매출A!$A$2:$A$7000,EDATE($E91,AH$1-1))/(INDEX(요약_월별시즈널리티!$F$7:$F$18,MONTH(EDATE($E91,AH$1-1)))/100))),"")</f>
        <v>3568658.3779811766</v>
      </c>
      <c r="AI91" cm="1">
        <f t="array" ref="AI91">IFERROR(IF($A91="","",IF(SUMIFS(RAW_매출A!$J$2:$J$7000,RAW_매출A!$B$2:$B$7000,$A91,RAW_매출A!$A$2:$A$7000,EDATE($E91,AI$1-1))=0,"",SUMIFS(RAW_매출A!$J$2:$J$7000,RAW_매출A!$B$2:$B$7000,$A91,RAW_매출A!$A$2:$A$7000,EDATE($E91,AI$1-1))/(INDEX(요약_월별시즈널리티!$F$7:$F$18,MONTH(EDATE($E91,AI$1-1)))/100))),"")</f>
        <v>3072015.3165267301</v>
      </c>
      <c r="AJ91" cm="1">
        <f t="array" ref="AJ91">IFERROR(IF($A91="","",IF(SUMIFS(RAW_매출A!$J$2:$J$7000,RAW_매출A!$B$2:$B$7000,$A91,RAW_매출A!$A$2:$A$7000,EDATE($E91,AJ$1-1))=0,"",SUMIFS(RAW_매출A!$J$2:$J$7000,RAW_매출A!$B$2:$B$7000,$A91,RAW_매출A!$A$2:$A$7000,EDATE($E91,AJ$1-1))/(INDEX(요약_월별시즈널리티!$F$7:$F$18,MONTH(EDATE($E91,AJ$1-1)))/100))),"")</f>
        <v>3664043.0589222205</v>
      </c>
      <c r="AK91" cm="1">
        <f t="array" ref="AK91">IFERROR(IF($A91="","",IF(SUMIFS(RAW_매출A!$J$2:$J$7000,RAW_매출A!$B$2:$B$7000,$A91,RAW_매출A!$A$2:$A$7000,EDATE($E91,AK$1-1))=0,"",SUMIFS(RAW_매출A!$J$2:$J$7000,RAW_매출A!$B$2:$B$7000,$A91,RAW_매출A!$A$2:$A$7000,EDATE($E91,AK$1-1))/(INDEX(요약_월별시즈널리티!$F$7:$F$18,MONTH(EDATE($E91,AK$1-1)))/100))),"")</f>
        <v>3708900.7804182018</v>
      </c>
      <c r="AL91" cm="1">
        <f t="array" ref="AL91">IFERROR(IF($A91="","",IF(SUMIFS(RAW_매출A!$J$2:$J$7000,RAW_매출A!$B$2:$B$7000,$A91,RAW_매출A!$A$2:$A$7000,EDATE($E91,AL$1-1))=0,"",SUMIFS(RAW_매출A!$J$2:$J$7000,RAW_매출A!$B$2:$B$7000,$A91,RAW_매출A!$A$2:$A$7000,EDATE($E91,AL$1-1))/(INDEX(요약_월별시즈널리티!$F$7:$F$18,MONTH(EDATE($E91,AL$1-1)))/100))),"")</f>
        <v>3602225.3199097365</v>
      </c>
      <c r="AM91" cm="1">
        <f t="array" ref="AM91">IFERROR(IF($A91="","",IF(SUMIFS(RAW_매출A!$J$2:$J$7000,RAW_매출A!$B$2:$B$7000,$A91,RAW_매출A!$A$2:$A$7000,EDATE($E91,AM$1-1))=0,"",SUMIFS(RAW_매출A!$J$2:$J$7000,RAW_매출A!$B$2:$B$7000,$A91,RAW_매출A!$A$2:$A$7000,EDATE($E91,AM$1-1))/(INDEX(요약_월별시즈널리티!$F$7:$F$18,MONTH(EDATE($E91,AM$1-1)))/100))),"")</f>
        <v>3897661.4679595763</v>
      </c>
      <c r="AN91" cm="1">
        <f t="array" ref="AN91">IFERROR(IF($A91="","",IF(SUMIFS(RAW_매출A!$J$2:$J$7000,RAW_매출A!$B$2:$B$7000,$A91,RAW_매출A!$A$2:$A$7000,EDATE($E91,AN$1-1))=0,"",SUMIFS(RAW_매출A!$J$2:$J$7000,RAW_매출A!$B$2:$B$7000,$A91,RAW_매출A!$A$2:$A$7000,EDATE($E91,AN$1-1))/(INDEX(요약_월별시즈널리티!$F$7:$F$18,MONTH(EDATE($E91,AN$1-1)))/100))),"")</f>
        <v>3668540.7944333018</v>
      </c>
      <c r="AO91" cm="1">
        <f t="array" ref="AO91">IFERROR(IF($A91="","",IF(SUMIFS(RAW_매출A!$J$2:$J$7000,RAW_매출A!$B$2:$B$7000,$A91,RAW_매출A!$A$2:$A$7000,EDATE($E91,AO$1-1))=0,"",SUMIFS(RAW_매출A!$J$2:$J$7000,RAW_매출A!$B$2:$B$7000,$A91,RAW_매출A!$A$2:$A$7000,EDATE($E91,AO$1-1))/(INDEX(요약_월별시즈널리티!$F$7:$F$18,MONTH(EDATE($E91,AO$1-1)))/100))),"")</f>
        <v>3046883.8041144446</v>
      </c>
      <c r="AP91" t="str" cm="1">
        <f t="array" ref="AP91">IFERROR(IF($A91="","",IF(SUMIFS(RAW_매출A!$J$2:$J$7000,RAW_매출A!$B$2:$B$7000,$A91,RAW_매출A!$A$2:$A$7000,EDATE($E91,AP$1-1))=0,"",SUMIFS(RAW_매출A!$J$2:$J$7000,RAW_매출A!$B$2:$B$7000,$A91,RAW_매출A!$A$2:$A$7000,EDATE($E91,AP$1-1))/(INDEX(요약_월별시즈널리티!$F$7:$F$18,MONTH(EDATE($E91,AP$1-1)))/100))),"")</f>
        <v/>
      </c>
      <c r="AQ91" t="str" cm="1">
        <f t="array" ref="AQ91">IFERROR(IF($A91="","",IF(SUMIFS(RAW_매출A!$J$2:$J$7000,RAW_매출A!$B$2:$B$7000,$A91,RAW_매출A!$A$2:$A$7000,EDATE($E91,AQ$1-1))=0,"",SUMIFS(RAW_매출A!$J$2:$J$7000,RAW_매출A!$B$2:$B$7000,$A91,RAW_매출A!$A$2:$A$7000,EDATE($E91,AQ$1-1))/(INDEX(요약_월별시즈널리티!$F$7:$F$18,MONTH(EDATE($E91,AQ$1-1)))/100))),"")</f>
        <v/>
      </c>
      <c r="AR91" t="str" cm="1">
        <f t="array" ref="AR91">IFERROR(IF($A91="","",IF(SUMIFS(RAW_매출A!$J$2:$J$7000,RAW_매출A!$B$2:$B$7000,$A91,RAW_매출A!$A$2:$A$7000,EDATE($E91,AR$1-1))=0,"",SUMIFS(RAW_매출A!$J$2:$J$7000,RAW_매출A!$B$2:$B$7000,$A91,RAW_매출A!$A$2:$A$7000,EDATE($E91,AR$1-1))/(INDEX(요약_월별시즈널리티!$F$7:$F$18,MONTH(EDATE($E91,AR$1-1)))/100))),"")</f>
        <v/>
      </c>
      <c r="AS91" t="str" cm="1">
        <f t="array" ref="AS91">IFERROR(IF($A91="","",IF(SUMIFS(RAW_매출A!$J$2:$J$7000,RAW_매출A!$B$2:$B$7000,$A91,RAW_매출A!$A$2:$A$7000,EDATE($E91,AS$1-1))=0,"",SUMIFS(RAW_매출A!$J$2:$J$7000,RAW_매출A!$B$2:$B$7000,$A91,RAW_매출A!$A$2:$A$7000,EDATE($E91,AS$1-1))/(INDEX(요약_월별시즈널리티!$F$7:$F$18,MONTH(EDATE($E91,AS$1-1)))/100))),"")</f>
        <v/>
      </c>
      <c r="AT91" t="str" cm="1">
        <f t="array" ref="AT91">IFERROR(IF($A91="","",IF(SUMIFS(RAW_매출A!$J$2:$J$7000,RAW_매출A!$B$2:$B$7000,$A91,RAW_매출A!$A$2:$A$7000,EDATE($E91,AT$1-1))=0,"",SUMIFS(RAW_매출A!$J$2:$J$7000,RAW_매출A!$B$2:$B$7000,$A91,RAW_매출A!$A$2:$A$7000,EDATE($E91,AT$1-1))/(INDEX(요약_월별시즈널리티!$F$7:$F$18,MONTH(EDATE($E91,AT$1-1)))/100))),"")</f>
        <v/>
      </c>
      <c r="AU91" t="str" cm="1">
        <f t="array" ref="AU91">IFERROR(IF($A91="","",IF(SUMIFS(RAW_매출A!$J$2:$J$7000,RAW_매출A!$B$2:$B$7000,$A91,RAW_매출A!$A$2:$A$7000,EDATE($E91,AU$1-1))=0,"",SUMIFS(RAW_매출A!$J$2:$J$7000,RAW_매출A!$B$2:$B$7000,$A91,RAW_매출A!$A$2:$A$7000,EDATE($E91,AU$1-1))/(INDEX(요약_월별시즈널리티!$F$7:$F$18,MONTH(EDATE($E91,AU$1-1)))/100))),"")</f>
        <v/>
      </c>
      <c r="AV91" t="str" cm="1">
        <f t="array" ref="AV91">IFERROR(IF($A91="","",IF(SUMIFS(RAW_매출A!$J$2:$J$7000,RAW_매출A!$B$2:$B$7000,$A91,RAW_매출A!$A$2:$A$7000,EDATE($E91,AV$1-1))=0,"",SUMIFS(RAW_매출A!$J$2:$J$7000,RAW_매출A!$B$2:$B$7000,$A91,RAW_매출A!$A$2:$A$7000,EDATE($E91,AV$1-1))/(INDEX(요약_월별시즈널리티!$F$7:$F$18,MONTH(EDATE($E91,AV$1-1)))/100))),"")</f>
        <v/>
      </c>
      <c r="AW91" t="str" cm="1">
        <f t="array" ref="AW91">IFERROR(IF($A91="","",IF(SUMIFS(RAW_매출A!$J$2:$J$7000,RAW_매출A!$B$2:$B$7000,$A91,RAW_매출A!$A$2:$A$7000,EDATE($E91,AW$1-1))=0,"",SUMIFS(RAW_매출A!$J$2:$J$7000,RAW_매출A!$B$2:$B$7000,$A91,RAW_매출A!$A$2:$A$7000,EDATE($E91,AW$1-1))/(INDEX(요약_월별시즈널리티!$F$7:$F$18,MONTH(EDATE($E91,AW$1-1)))/100))),"")</f>
        <v/>
      </c>
      <c r="AX91" t="str" cm="1">
        <f t="array" ref="AX91">IFERROR(IF($A91="","",IF(SUMIFS(RAW_매출A!$J$2:$J$7000,RAW_매출A!$B$2:$B$7000,$A91,RAW_매출A!$A$2:$A$7000,EDATE($E91,AX$1-1))=0,"",SUMIFS(RAW_매출A!$J$2:$J$7000,RAW_매출A!$B$2:$B$7000,$A91,RAW_매출A!$A$2:$A$7000,EDATE($E91,AX$1-1))/(INDEX(요약_월별시즈널리티!$F$7:$F$18,MONTH(EDATE($E91,AX$1-1)))/100))),"")</f>
        <v/>
      </c>
      <c r="AY91" t="str" cm="1">
        <f t="array" ref="AY91">IFERROR(IF($A91="","",IF(SUMIFS(RAW_매출A!$J$2:$J$7000,RAW_매출A!$B$2:$B$7000,$A91,RAW_매출A!$A$2:$A$7000,EDATE($E91,AY$1-1))=0,"",SUMIFS(RAW_매출A!$J$2:$J$7000,RAW_매출A!$B$2:$B$7000,$A91,RAW_매출A!$A$2:$A$7000,EDATE($E91,AY$1-1))/(INDEX(요약_월별시즈널리티!$F$7:$F$18,MONTH(EDATE($E91,AY$1-1)))/100))),"")</f>
        <v/>
      </c>
      <c r="AZ91" t="str" cm="1">
        <f t="array" ref="AZ91">IFERROR(IF($A91="","",IF(SUMIFS(RAW_매출A!$J$2:$J$7000,RAW_매출A!$B$2:$B$7000,$A91,RAW_매출A!$A$2:$A$7000,EDATE($E91,AZ$1-1))=0,"",SUMIFS(RAW_매출A!$J$2:$J$7000,RAW_매출A!$B$2:$B$7000,$A91,RAW_매출A!$A$2:$A$7000,EDATE($E91,AZ$1-1))/(INDEX(요약_월별시즈널리티!$F$7:$F$18,MONTH(EDATE($E91,AZ$1-1)))/100))),"")</f>
        <v/>
      </c>
      <c r="BA91" t="str" cm="1">
        <f t="array" ref="BA91">IFERROR(IF($A91="","",IF(SUMIFS(RAW_매출A!$J$2:$J$7000,RAW_매출A!$B$2:$B$7000,$A91,RAW_매출A!$A$2:$A$7000,EDATE($E91,BA$1-1))=0,"",SUMIFS(RAW_매출A!$J$2:$J$7000,RAW_매출A!$B$2:$B$7000,$A91,RAW_매출A!$A$2:$A$7000,EDATE($E91,BA$1-1))/(INDEX(요약_월별시즈널리티!$F$7:$F$18,MONTH(EDATE($E91,BA$1-1)))/100))),"")</f>
        <v/>
      </c>
      <c r="BB91" t="str" cm="1">
        <f t="array" ref="BB91">IFERROR(IF($A91="","",IF(SUMIFS(RAW_매출A!$J$2:$J$7000,RAW_매출A!$B$2:$B$7000,$A91,RAW_매출A!$A$2:$A$7000,EDATE($E91,BB$1-1))=0,"",SUMIFS(RAW_매출A!$J$2:$J$7000,RAW_매출A!$B$2:$B$7000,$A91,RAW_매출A!$A$2:$A$7000,EDATE($E91,BB$1-1))/(INDEX(요약_월별시즈널리티!$F$7:$F$18,MONTH(EDATE($E91,BB$1-1)))/100))),"")</f>
        <v/>
      </c>
      <c r="BC91" t="str" cm="1">
        <f t="array" ref="BC91">IFERROR(IF($A91="","",IF(SUMIFS(RAW_매출A!$J$2:$J$7000,RAW_매출A!$B$2:$B$7000,$A91,RAW_매출A!$A$2:$A$7000,EDATE($E91,BC$1-1))=0,"",SUMIFS(RAW_매출A!$J$2:$J$7000,RAW_매출A!$B$2:$B$7000,$A91,RAW_매출A!$A$2:$A$7000,EDATE($E91,BC$1-1))/(INDEX(요약_월별시즈널리티!$F$7:$F$18,MONTH(EDATE($E91,BC$1-1)))/100))),"")</f>
        <v/>
      </c>
      <c r="BD91" t="str" cm="1">
        <f t="array" ref="BD91">IFERROR(IF($A91="","",IF(SUMIFS(RAW_매출A!$J$2:$J$7000,RAW_매출A!$B$2:$B$7000,$A91,RAW_매출A!$A$2:$A$7000,EDATE($E91,BD$1-1))=0,"",SUMIFS(RAW_매출A!$J$2:$J$7000,RAW_매출A!$B$2:$B$7000,$A91,RAW_매출A!$A$2:$A$7000,EDATE($E91,BD$1-1))/(INDEX(요약_월별시즈널리티!$F$7:$F$18,MONTH(EDATE($E91,BD$1-1)))/100))),"")</f>
        <v/>
      </c>
      <c r="BE91" t="str" cm="1">
        <f t="array" ref="BE91">IFERROR(IF($A91="","",IF(SUMIFS(RAW_매출A!$J$2:$J$7000,RAW_매출A!$B$2:$B$7000,$A91,RAW_매출A!$A$2:$A$7000,EDATE($E91,BE$1-1))=0,"",SUMIFS(RAW_매출A!$J$2:$J$7000,RAW_매출A!$B$2:$B$7000,$A91,RAW_매출A!$A$2:$A$7000,EDATE($E91,BE$1-1))/(INDEX(요약_월별시즈널리티!$F$7:$F$18,MONTH(EDATE($E91,BE$1-1)))/100))),"")</f>
        <v/>
      </c>
      <c r="BF91" t="str" cm="1">
        <f t="array" ref="BF91">IFERROR(IF($A91="","",IF(SUMIFS(RAW_매출A!$J$2:$J$7000,RAW_매출A!$B$2:$B$7000,$A91,RAW_매출A!$A$2:$A$7000,EDATE($E91,BF$1-1))=0,"",SUMIFS(RAW_매출A!$J$2:$J$7000,RAW_매출A!$B$2:$B$7000,$A91,RAW_매출A!$A$2:$A$7000,EDATE($E91,BF$1-1))/(INDEX(요약_월별시즈널리티!$F$7:$F$18,MONTH(EDATE($E91,BF$1-1)))/100))),"")</f>
        <v/>
      </c>
      <c r="BG91" t="str" cm="1">
        <f t="array" ref="BG91">IFERROR(IF($A91="","",IF(SUMIFS(RAW_매출A!$J$2:$J$7000,RAW_매출A!$B$2:$B$7000,$A91,RAW_매출A!$A$2:$A$7000,EDATE($E91,BG$1-1))=0,"",SUMIFS(RAW_매출A!$J$2:$J$7000,RAW_매출A!$B$2:$B$7000,$A91,RAW_매출A!$A$2:$A$7000,EDATE($E91,BG$1-1))/(INDEX(요약_월별시즈널리티!$F$7:$F$18,MONTH(EDATE($E91,BG$1-1)))/100))),"")</f>
        <v/>
      </c>
      <c r="BH91" t="str" cm="1">
        <f t="array" ref="BH91">IFERROR(IF($A91="","",IF(SUMIFS(RAW_매출A!$J$2:$J$7000,RAW_매출A!$B$2:$B$7000,$A91,RAW_매출A!$A$2:$A$7000,EDATE($E91,BH$1-1))=0,"",SUMIFS(RAW_매출A!$J$2:$J$7000,RAW_매출A!$B$2:$B$7000,$A91,RAW_매출A!$A$2:$A$7000,EDATE($E91,BH$1-1))/(INDEX(요약_월별시즈널리티!$F$7:$F$18,MONTH(EDATE($E91,BH$1-1)))/100))),"")</f>
        <v/>
      </c>
      <c r="BI91" t="str" cm="1">
        <f t="array" ref="BI91">IFERROR(IF($A91="","",IF(SUMIFS(RAW_매출A!$J$2:$J$7000,RAW_매출A!$B$2:$B$7000,$A91,RAW_매출A!$A$2:$A$7000,EDATE($E91,BI$1-1))=0,"",SUMIFS(RAW_매출A!$J$2:$J$7000,RAW_매출A!$B$2:$B$7000,$A91,RAW_매출A!$A$2:$A$7000,EDATE($E91,BI$1-1))/(INDEX(요약_월별시즈널리티!$F$7:$F$18,MONTH(EDATE($E91,BI$1-1)))/100))),"")</f>
        <v/>
      </c>
      <c r="BJ91" t="str" cm="1">
        <f t="array" ref="BJ91">IFERROR(IF($A91="","",IF(SUMIFS(RAW_매출A!$J$2:$J$7000,RAW_매출A!$B$2:$B$7000,$A91,RAW_매출A!$A$2:$A$7000,EDATE($E91,BJ$1-1))=0,"",SUMIFS(RAW_매출A!$J$2:$J$7000,RAW_매출A!$B$2:$B$7000,$A91,RAW_매출A!$A$2:$A$7000,EDATE($E91,BJ$1-1))/(INDEX(요약_월별시즈널리티!$F$7:$F$18,MONTH(EDATE($E91,BJ$1-1)))/100))),"")</f>
        <v/>
      </c>
      <c r="BK91" t="str" cm="1">
        <f t="array" ref="BK91">IFERROR(IF($A91="","",IF(SUMIFS(RAW_매출A!$J$2:$J$7000,RAW_매출A!$B$2:$B$7000,$A91,RAW_매출A!$A$2:$A$7000,EDATE($E91,BK$1-1))=0,"",SUMIFS(RAW_매출A!$J$2:$J$7000,RAW_매출A!$B$2:$B$7000,$A91,RAW_매출A!$A$2:$A$7000,EDATE($E91,BK$1-1))/(INDEX(요약_월별시즈널리티!$F$7:$F$18,MONTH(EDATE($E91,BK$1-1)))/100))),"")</f>
        <v/>
      </c>
      <c r="BL91" t="str" cm="1">
        <f t="array" ref="BL91">IFERROR(IF($A91="","",IF(SUMIFS(RAW_매출A!$J$2:$J$7000,RAW_매출A!$B$2:$B$7000,$A91,RAW_매출A!$A$2:$A$7000,EDATE($E91,BL$1-1))=0,"",SUMIFS(RAW_매출A!$J$2:$J$7000,RAW_매출A!$B$2:$B$7000,$A91,RAW_매출A!$A$2:$A$7000,EDATE($E91,BL$1-1))/(INDEX(요약_월별시즈널리티!$F$7:$F$18,MONTH(EDATE($E91,BL$1-1)))/100))),"")</f>
        <v/>
      </c>
      <c r="BM91" t="str" cm="1">
        <f t="array" ref="BM91">IFERROR(IF($A91="","",IF(SUMIFS(RAW_매출A!$J$2:$J$7000,RAW_매출A!$B$2:$B$7000,$A91,RAW_매출A!$A$2:$A$7000,EDATE($E91,BM$1-1))=0,"",SUMIFS(RAW_매출A!$J$2:$J$7000,RAW_매출A!$B$2:$B$7000,$A91,RAW_매출A!$A$2:$A$7000,EDATE($E91,BM$1-1))/(INDEX(요약_월별시즈널리티!$F$7:$F$18,MONTH(EDATE($E91,BM$1-1)))/100))),"")</f>
        <v/>
      </c>
      <c r="BN91" t="str" cm="1">
        <f t="array" ref="BN91">IFERROR(IF($A91="","",IF(SUMIFS(RAW_매출A!$J$2:$J$7000,RAW_매출A!$B$2:$B$7000,$A91,RAW_매출A!$A$2:$A$7000,EDATE($E91,BN$1-1))=0,"",SUMIFS(RAW_매출A!$J$2:$J$7000,RAW_매출A!$B$2:$B$7000,$A91,RAW_매출A!$A$2:$A$7000,EDATE($E91,BN$1-1))/(INDEX(요약_월별시즈널리티!$F$7:$F$18,MONTH(EDATE($E91,BN$1-1)))/100))),"")</f>
        <v/>
      </c>
    </row>
    <row r="92" spans="1:66" x14ac:dyDescent="0.3">
      <c r="A92" t="str">
        <f>세팅!A93</f>
        <v>(1081) #등마루증미역점</v>
      </c>
      <c r="B92" t="str">
        <f>세팅!B93</f>
        <v>150-2</v>
      </c>
      <c r="C92">
        <f t="shared" si="3"/>
        <v>2</v>
      </c>
      <c r="D92" t="str">
        <f t="shared" si="4"/>
        <v>2</v>
      </c>
      <c r="E92" s="1">
        <f>세팅!D93</f>
        <v>45139</v>
      </c>
      <c r="F92">
        <f t="shared" si="5"/>
        <v>5148392.7569518713</v>
      </c>
      <c r="G92" cm="1">
        <f t="array" ref="G92">IFERROR(IF($A92="","",IF(SUMIFS(RAW_매출A!$J$2:$J$7000,RAW_매출A!$B$2:$B$7000,$A92,RAW_매출A!$A$2:$A$7000,EDATE($E92,G$1-1))=0,"",SUMIFS(RAW_매출A!$J$2:$J$7000,RAW_매출A!$B$2:$B$7000,$A92,RAW_매출A!$A$2:$A$7000,EDATE($E92,G$1-1))/(INDEX(요약_월별시즈널리티!$F$7:$F$18,MONTH(EDATE($E92,G$1-1)))/100))),"")</f>
        <v>2981629.1938201115</v>
      </c>
      <c r="H92" cm="1">
        <f t="array" ref="H92">IFERROR(IF($A92="","",IF(SUMIFS(RAW_매출A!$J$2:$J$7000,RAW_매출A!$B$2:$B$7000,$A92,RAW_매출A!$A$2:$A$7000,EDATE($E92,H$1-1))=0,"",SUMIFS(RAW_매출A!$J$2:$J$7000,RAW_매출A!$B$2:$B$7000,$A92,RAW_매출A!$A$2:$A$7000,EDATE($E92,H$1-1))/(INDEX(요약_월별시즈널리티!$F$7:$F$18,MONTH(EDATE($E92,H$1-1)))/100))),"")</f>
        <v>3971112.4689747719</v>
      </c>
      <c r="I92" cm="1">
        <f t="array" ref="I92">IFERROR(IF($A92="","",IF(SUMIFS(RAW_매출A!$J$2:$J$7000,RAW_매출A!$B$2:$B$7000,$A92,RAW_매출A!$A$2:$A$7000,EDATE($E92,I$1-1))=0,"",SUMIFS(RAW_매출A!$J$2:$J$7000,RAW_매출A!$B$2:$B$7000,$A92,RAW_매출A!$A$2:$A$7000,EDATE($E92,I$1-1))/(INDEX(요약_월별시즈널리티!$F$7:$F$18,MONTH(EDATE($E92,I$1-1)))/100))),"")</f>
        <v>3964719.3289426616</v>
      </c>
      <c r="J92" s="28" cm="1">
        <f t="array" ref="J92">IFERROR(IF($A92="","",IF(SUMIFS(RAW_매출A!$J$2:$J$7000,RAW_매출A!$B$2:$B$7000,$A92,RAW_매출A!$A$2:$A$7000,EDATE($E92,J$1-1))=0,"",SUMIFS(RAW_매출A!$J$2:$J$7000,RAW_매출A!$B$2:$B$7000,$A92,RAW_매출A!$A$2:$A$7000,EDATE($E92,J$1-1))/(INDEX(요약_월별시즈널리티!$F$7:$F$18,MONTH(EDATE($E92,J$1-1)))/100))),"")</f>
        <v>4306878.9442021614</v>
      </c>
      <c r="K92" s="28" cm="1">
        <f t="array" ref="K92">IFERROR(IF($A92="","",IF(SUMIFS(RAW_매출A!$J$2:$J$7000,RAW_매출A!$B$2:$B$7000,$A92,RAW_매출A!$A$2:$A$7000,EDATE($E92,K$1-1))=0,"",SUMIFS(RAW_매출A!$J$2:$J$7000,RAW_매출A!$B$2:$B$7000,$A92,RAW_매출A!$A$2:$A$7000,EDATE($E92,K$1-1))/(INDEX(요약_월별시즈널리티!$F$7:$F$18,MONTH(EDATE($E92,K$1-1)))/100))),"")</f>
        <v>4391976.3074709075</v>
      </c>
      <c r="L92" s="28" cm="1">
        <f t="array" ref="L92">IFERROR(IF($A92="","",IF(SUMIFS(RAW_매출A!$J$2:$J$7000,RAW_매출A!$B$2:$B$7000,$A92,RAW_매출A!$A$2:$A$7000,EDATE($E92,L$1-1))=0,"",SUMIFS(RAW_매출A!$J$2:$J$7000,RAW_매출A!$B$2:$B$7000,$A92,RAW_매출A!$A$2:$A$7000,EDATE($E92,L$1-1))/(INDEX(요약_월별시즈널리티!$F$7:$F$18,MONTH(EDATE($E92,L$1-1)))/100))),"")</f>
        <v>4543903.779141794</v>
      </c>
      <c r="M92" s="28" cm="1">
        <f t="array" ref="M92">IFERROR(IF($A92="","",IF(SUMIFS(RAW_매출A!$J$2:$J$7000,RAW_매출A!$B$2:$B$7000,$A92,RAW_매출A!$A$2:$A$7000,EDATE($E92,M$1-1))=0,"",SUMIFS(RAW_매출A!$J$2:$J$7000,RAW_매출A!$B$2:$B$7000,$A92,RAW_매출A!$A$2:$A$7000,EDATE($E92,M$1-1))/(INDEX(요약_월별시즈널리티!$F$7:$F$18,MONTH(EDATE($E92,M$1-1)))/100))),"")</f>
        <v>6257135.0434002196</v>
      </c>
      <c r="N92" s="28" cm="1">
        <f t="array" ref="N92">IFERROR(IF($A92="","",IF(SUMIFS(RAW_매출A!$J$2:$J$7000,RAW_매출A!$B$2:$B$7000,$A92,RAW_매출A!$A$2:$A$7000,EDATE($E92,N$1-1))=0,"",SUMIFS(RAW_매출A!$J$2:$J$7000,RAW_매출A!$B$2:$B$7000,$A92,RAW_매출A!$A$2:$A$7000,EDATE($E92,N$1-1))/(INDEX(요약_월별시즈널리티!$F$7:$F$18,MONTH(EDATE($E92,N$1-1)))/100))),"")</f>
        <v>6199836.1288588559</v>
      </c>
      <c r="O92" s="28" cm="1">
        <f t="array" ref="O92">IFERROR(IF($A92="","",IF(SUMIFS(RAW_매출A!$J$2:$J$7000,RAW_매출A!$B$2:$B$7000,$A92,RAW_매출A!$A$2:$A$7000,EDATE($E92,O$1-1))=0,"",SUMIFS(RAW_매출A!$J$2:$J$7000,RAW_매출A!$B$2:$B$7000,$A92,RAW_매출A!$A$2:$A$7000,EDATE($E92,O$1-1))/(INDEX(요약_월별시즈널리티!$F$7:$F$18,MONTH(EDATE($E92,O$1-1)))/100))),"")</f>
        <v>5190626.3386372896</v>
      </c>
      <c r="P92" cm="1">
        <f t="array" ref="P92">IFERROR(IF($A92="","",IF(SUMIFS(RAW_매출A!$J$2:$J$7000,RAW_매출A!$B$2:$B$7000,$A92,RAW_매출A!$A$2:$A$7000,EDATE($E92,P$1-1))=0,"",SUMIFS(RAW_매출A!$J$2:$J$7000,RAW_매출A!$B$2:$B$7000,$A92,RAW_매출A!$A$2:$A$7000,EDATE($E92,P$1-1))/(INDEX(요약_월별시즈널리티!$F$7:$F$18,MONTH(EDATE($E92,P$1-1)))/100))),"")</f>
        <v>4837180.3487994112</v>
      </c>
      <c r="Q92" cm="1">
        <f t="array" ref="Q92">IFERROR(IF($A92="","",IF(SUMIFS(RAW_매출A!$J$2:$J$7000,RAW_매출A!$B$2:$B$7000,$A92,RAW_매출A!$A$2:$A$7000,EDATE($E92,Q$1-1))=0,"",SUMIFS(RAW_매출A!$J$2:$J$7000,RAW_매출A!$B$2:$B$7000,$A92,RAW_매출A!$A$2:$A$7000,EDATE($E92,Q$1-1))/(INDEX(요약_월별시즈널리티!$F$7:$F$18,MONTH(EDATE($E92,Q$1-1)))/100))),"")</f>
        <v>4876222.4377770871</v>
      </c>
      <c r="R92" cm="1">
        <f t="array" ref="R92">IFERROR(IF($A92="","",IF(SUMIFS(RAW_매출A!$J$2:$J$7000,RAW_매출A!$B$2:$B$7000,$A92,RAW_매출A!$A$2:$A$7000,EDATE($E92,R$1-1))=0,"",SUMIFS(RAW_매출A!$J$2:$J$7000,RAW_매출A!$B$2:$B$7000,$A92,RAW_매출A!$A$2:$A$7000,EDATE($E92,R$1-1))/(INDEX(요약_월별시즈널리티!$F$7:$F$18,MONTH(EDATE($E92,R$1-1)))/100))),"")</f>
        <v>4584229.9557940774</v>
      </c>
      <c r="S92" cm="1">
        <f t="array" ref="S92">IFERROR(IF($A92="","",IF(SUMIFS(RAW_매출A!$J$2:$J$7000,RAW_매출A!$B$2:$B$7000,$A92,RAW_매출A!$A$2:$A$7000,EDATE($E92,S$1-1))=0,"",SUMIFS(RAW_매출A!$J$2:$J$7000,RAW_매출A!$B$2:$B$7000,$A92,RAW_매출A!$A$2:$A$7000,EDATE($E92,S$1-1))/(INDEX(요약_월별시즈널리티!$F$7:$F$18,MONTH(EDATE($E92,S$1-1)))/100))),"")</f>
        <v>4757684.9874629686</v>
      </c>
      <c r="T92" cm="1">
        <f t="array" ref="T92">IFERROR(IF($A92="","",IF(SUMIFS(RAW_매출A!$J$2:$J$7000,RAW_매출A!$B$2:$B$7000,$A92,RAW_매출A!$A$2:$A$7000,EDATE($E92,T$1-1))=0,"",SUMIFS(RAW_매출A!$J$2:$J$7000,RAW_매출A!$B$2:$B$7000,$A92,RAW_매출A!$A$2:$A$7000,EDATE($E92,T$1-1))/(INDEX(요약_월별시즈널리티!$F$7:$F$18,MONTH(EDATE($E92,T$1-1)))/100))),"")</f>
        <v>4362768.4575220551</v>
      </c>
      <c r="U92" cm="1">
        <f t="array" ref="U92">IFERROR(IF($A92="","",IF(SUMIFS(RAW_매출A!$J$2:$J$7000,RAW_매출A!$B$2:$B$7000,$A92,RAW_매출A!$A$2:$A$7000,EDATE($E92,U$1-1))=0,"",SUMIFS(RAW_매출A!$J$2:$J$7000,RAW_매출A!$B$2:$B$7000,$A92,RAW_매출A!$A$2:$A$7000,EDATE($E92,U$1-1))/(INDEX(요약_월별시즈널리티!$F$7:$F$18,MONTH(EDATE($E92,U$1-1)))/100))),"")</f>
        <v>4536761.8024891019</v>
      </c>
      <c r="V92" cm="1">
        <f t="array" ref="V92">IFERROR(IF($A92="","",IF(SUMIFS(RAW_매출A!$J$2:$J$7000,RAW_매출A!$B$2:$B$7000,$A92,RAW_매출A!$A$2:$A$7000,EDATE($E92,V$1-1))=0,"",SUMIFS(RAW_매출A!$J$2:$J$7000,RAW_매출A!$B$2:$B$7000,$A92,RAW_매출A!$A$2:$A$7000,EDATE($E92,V$1-1))/(INDEX(요약_월별시즈널리티!$F$7:$F$18,MONTH(EDATE($E92,V$1-1)))/100))),"")</f>
        <v>4532999.6937659597</v>
      </c>
      <c r="W92" cm="1">
        <f t="array" ref="W92">IFERROR(IF($A92="","",IF(SUMIFS(RAW_매출A!$J$2:$J$7000,RAW_매출A!$B$2:$B$7000,$A92,RAW_매출A!$A$2:$A$7000,EDATE($E92,W$1-1))=0,"",SUMIFS(RAW_매출A!$J$2:$J$7000,RAW_매출A!$B$2:$B$7000,$A92,RAW_매출A!$A$2:$A$7000,EDATE($E92,W$1-1))/(INDEX(요약_월별시즈널리티!$F$7:$F$18,MONTH(EDATE($E92,W$1-1)))/100))),"")</f>
        <v>4358569.3735827655</v>
      </c>
      <c r="X92" cm="1">
        <f t="array" ref="X92">IFERROR(IF($A92="","",IF(SUMIFS(RAW_매출A!$J$2:$J$7000,RAW_매출A!$B$2:$B$7000,$A92,RAW_매출A!$A$2:$A$7000,EDATE($E92,X$1-1))=0,"",SUMIFS(RAW_매출A!$J$2:$J$7000,RAW_매출A!$B$2:$B$7000,$A92,RAW_매출A!$A$2:$A$7000,EDATE($E92,X$1-1))/(INDEX(요약_월별시즈널리티!$F$7:$F$18,MONTH(EDATE($E92,X$1-1)))/100))),"")</f>
        <v>4602763.2909521228</v>
      </c>
      <c r="Y92" cm="1">
        <f t="array" ref="Y92">IFERROR(IF($A92="","",IF(SUMIFS(RAW_매출A!$J$2:$J$7000,RAW_매출A!$B$2:$B$7000,$A92,RAW_매출A!$A$2:$A$7000,EDATE($E92,Y$1-1))=0,"",SUMIFS(RAW_매출A!$J$2:$J$7000,RAW_매출A!$B$2:$B$7000,$A92,RAW_매출A!$A$2:$A$7000,EDATE($E92,Y$1-1))/(INDEX(요약_월별시즈널리티!$F$7:$F$18,MONTH(EDATE($E92,Y$1-1)))/100))),"")</f>
        <v>5314388.6178813186</v>
      </c>
      <c r="Z92" cm="1">
        <f t="array" ref="Z92">IFERROR(IF($A92="","",IF(SUMIFS(RAW_매출A!$J$2:$J$7000,RAW_매출A!$B$2:$B$7000,$A92,RAW_매출A!$A$2:$A$7000,EDATE($E92,Z$1-1))=0,"",SUMIFS(RAW_매출A!$J$2:$J$7000,RAW_매출A!$B$2:$B$7000,$A92,RAW_매출A!$A$2:$A$7000,EDATE($E92,Z$1-1))/(INDEX(요약_월별시즈널리티!$F$7:$F$18,MONTH(EDATE($E92,Z$1-1)))/100))),"")</f>
        <v>5519997.5792935081</v>
      </c>
      <c r="AA92" cm="1">
        <f t="array" ref="AA92">IFERROR(IF($A92="","",IF(SUMIFS(RAW_매출A!$J$2:$J$7000,RAW_매출A!$B$2:$B$7000,$A92,RAW_매출A!$A$2:$A$7000,EDATE($E92,AA$1-1))=0,"",SUMIFS(RAW_매출A!$J$2:$J$7000,RAW_매출A!$B$2:$B$7000,$A92,RAW_매출A!$A$2:$A$7000,EDATE($E92,AA$1-1))/(INDEX(요약_월별시즈널리티!$F$7:$F$18,MONTH(EDATE($E92,AA$1-1)))/100))),"")</f>
        <v>5396346.7272908548</v>
      </c>
      <c r="AB92" cm="1">
        <f t="array" ref="AB92">IFERROR(IF($A92="","",IF(SUMIFS(RAW_매출A!$J$2:$J$7000,RAW_매출A!$B$2:$B$7000,$A92,RAW_매출A!$A$2:$A$7000,EDATE($E92,AB$1-1))=0,"",SUMIFS(RAW_매출A!$J$2:$J$7000,RAW_매출A!$B$2:$B$7000,$A92,RAW_매출A!$A$2:$A$7000,EDATE($E92,AB$1-1))/(INDEX(요약_월별시즈널리티!$F$7:$F$18,MONTH(EDATE($E92,AB$1-1)))/100))),"")</f>
        <v>5850268.2992798937</v>
      </c>
      <c r="AC92" cm="1">
        <f t="array" ref="AC92">IFERROR(IF($A92="","",IF(SUMIFS(RAW_매출A!$J$2:$J$7000,RAW_매출A!$B$2:$B$7000,$A92,RAW_매출A!$A$2:$A$7000,EDATE($E92,AC$1-1))=0,"",SUMIFS(RAW_매출A!$J$2:$J$7000,RAW_매출A!$B$2:$B$7000,$A92,RAW_매출A!$A$2:$A$7000,EDATE($E92,AC$1-1))/(INDEX(요약_월별시즈널리티!$F$7:$F$18,MONTH(EDATE($E92,AC$1-1)))/100))),"")</f>
        <v>5264354.1811947562</v>
      </c>
      <c r="AD92" cm="1">
        <f t="array" ref="AD92">IFERROR(IF($A92="","",IF(SUMIFS(RAW_매출A!$J$2:$J$7000,RAW_매출A!$B$2:$B$7000,$A92,RAW_매출A!$A$2:$A$7000,EDATE($E92,AD$1-1))=0,"",SUMIFS(RAW_매출A!$J$2:$J$7000,RAW_매출A!$B$2:$B$7000,$A92,RAW_매출A!$A$2:$A$7000,EDATE($E92,AD$1-1))/(INDEX(요약_월별시즈널리티!$F$7:$F$18,MONTH(EDATE($E92,AD$1-1)))/100))),"")</f>
        <v>4718354.7280335939</v>
      </c>
      <c r="AE92" cm="1">
        <f t="array" ref="AE92">IFERROR(IF($A92="","",IF(SUMIFS(RAW_매출A!$J$2:$J$7000,RAW_매출A!$B$2:$B$7000,$A92,RAW_매출A!$A$2:$A$7000,EDATE($E92,AE$1-1))=0,"",SUMIFS(RAW_매출A!$J$2:$J$7000,RAW_매출A!$B$2:$B$7000,$A92,RAW_매출A!$A$2:$A$7000,EDATE($E92,AE$1-1))/(INDEX(요약_월별시즈널리티!$F$7:$F$18,MONTH(EDATE($E92,AE$1-1)))/100))),"")</f>
        <v>5040647.782469742</v>
      </c>
      <c r="AF92" cm="1">
        <f t="array" ref="AF92">IFERROR(IF($A92="","",IF(SUMIFS(RAW_매출A!$J$2:$J$7000,RAW_매출A!$B$2:$B$7000,$A92,RAW_매출A!$A$2:$A$7000,EDATE($E92,AF$1-1))=0,"",SUMIFS(RAW_매출A!$J$2:$J$7000,RAW_매출A!$B$2:$B$7000,$A92,RAW_매출A!$A$2:$A$7000,EDATE($E92,AF$1-1))/(INDEX(요약_월별시즈널리티!$F$7:$F$18,MONTH(EDATE($E92,AF$1-1)))/100))),"")</f>
        <v>5002677.6528661773</v>
      </c>
      <c r="AG92" cm="1">
        <f t="array" ref="AG92">IFERROR(IF($A92="","",IF(SUMIFS(RAW_매출A!$J$2:$J$7000,RAW_매출A!$B$2:$B$7000,$A92,RAW_매출A!$A$2:$A$7000,EDATE($E92,AG$1-1))=0,"",SUMIFS(RAW_매출A!$J$2:$J$7000,RAW_매출A!$B$2:$B$7000,$A92,RAW_매출A!$A$2:$A$7000,EDATE($E92,AG$1-1))/(INDEX(요약_월별시즈널리티!$F$7:$F$18,MONTH(EDATE($E92,AG$1-1)))/100))),"")</f>
        <v>5341453.6256171586</v>
      </c>
      <c r="AH92" cm="1">
        <f t="array" ref="AH92">IFERROR(IF($A92="","",IF(SUMIFS(RAW_매출A!$J$2:$J$7000,RAW_매출A!$B$2:$B$7000,$A92,RAW_매출A!$A$2:$A$7000,EDATE($E92,AH$1-1))=0,"",SUMIFS(RAW_매출A!$J$2:$J$7000,RAW_매출A!$B$2:$B$7000,$A92,RAW_매출A!$A$2:$A$7000,EDATE($E92,AH$1-1))/(INDEX(요약_월별시즈널리티!$F$7:$F$18,MONTH(EDATE($E92,AH$1-1)))/100))),"")</f>
        <v>5413643.0989357177</v>
      </c>
      <c r="AI92" cm="1">
        <f t="array" ref="AI92">IFERROR(IF($A92="","",IF(SUMIFS(RAW_매출A!$J$2:$J$7000,RAW_매출A!$B$2:$B$7000,$A92,RAW_매출A!$A$2:$A$7000,EDATE($E92,AI$1-1))=0,"",SUMIFS(RAW_매출A!$J$2:$J$7000,RAW_매출A!$B$2:$B$7000,$A92,RAW_매출A!$A$2:$A$7000,EDATE($E92,AI$1-1))/(INDEX(요약_월별시즈널리티!$F$7:$F$18,MONTH(EDATE($E92,AI$1-1)))/100))),"")</f>
        <v>5263769.538171784</v>
      </c>
      <c r="AJ92" cm="1">
        <f t="array" ref="AJ92">IFERROR(IF($A92="","",IF(SUMIFS(RAW_매출A!$J$2:$J$7000,RAW_매출A!$B$2:$B$7000,$A92,RAW_매출A!$A$2:$A$7000,EDATE($E92,AJ$1-1))=0,"",SUMIFS(RAW_매출A!$J$2:$J$7000,RAW_매출A!$B$2:$B$7000,$A92,RAW_매출A!$A$2:$A$7000,EDATE($E92,AJ$1-1))/(INDEX(요약_월별시즈널리티!$F$7:$F$18,MONTH(EDATE($E92,AJ$1-1)))/100))),"")</f>
        <v>5933671.546711131</v>
      </c>
      <c r="AK92" cm="1">
        <f t="array" ref="AK92">IFERROR(IF($A92="","",IF(SUMIFS(RAW_매출A!$J$2:$J$7000,RAW_매출A!$B$2:$B$7000,$A92,RAW_매출A!$A$2:$A$7000,EDATE($E92,AK$1-1))=0,"",SUMIFS(RAW_매출A!$J$2:$J$7000,RAW_매출A!$B$2:$B$7000,$A92,RAW_매출A!$A$2:$A$7000,EDATE($E92,AK$1-1))/(INDEX(요약_월별시즈널리티!$F$7:$F$18,MONTH(EDATE($E92,AK$1-1)))/100))),"")</f>
        <v>6233964.4238709044</v>
      </c>
      <c r="AL92" cm="1">
        <f t="array" ref="AL92">IFERROR(IF($A92="","",IF(SUMIFS(RAW_매출A!$J$2:$J$7000,RAW_매출A!$B$2:$B$7000,$A92,RAW_매출A!$A$2:$A$7000,EDATE($E92,AL$1-1))=0,"",SUMIFS(RAW_매출A!$J$2:$J$7000,RAW_매출A!$B$2:$B$7000,$A92,RAW_매출A!$A$2:$A$7000,EDATE($E92,AL$1-1))/(INDEX(요약_월별시즈널리티!$F$7:$F$18,MONTH(EDATE($E92,AL$1-1)))/100))),"")</f>
        <v>6593088.8875900386</v>
      </c>
      <c r="AM92" cm="1">
        <f t="array" ref="AM92">IFERROR(IF($A92="","",IF(SUMIFS(RAW_매출A!$J$2:$J$7000,RAW_매출A!$B$2:$B$7000,$A92,RAW_매출A!$A$2:$A$7000,EDATE($E92,AM$1-1))=0,"",SUMIFS(RAW_매출A!$J$2:$J$7000,RAW_매출A!$B$2:$B$7000,$A92,RAW_매출A!$A$2:$A$7000,EDATE($E92,AM$1-1))/(INDEX(요약_월별시즈널리티!$F$7:$F$18,MONTH(EDATE($E92,AM$1-1)))/100))),"")</f>
        <v>6209860.3979970543</v>
      </c>
      <c r="AN92" cm="1">
        <f t="array" ref="AN92">IFERROR(IF($A92="","",IF(SUMIFS(RAW_매출A!$J$2:$J$7000,RAW_매출A!$B$2:$B$7000,$A92,RAW_매출A!$A$2:$A$7000,EDATE($E92,AN$1-1))=0,"",SUMIFS(RAW_매출A!$J$2:$J$7000,RAW_매출A!$B$2:$B$7000,$A92,RAW_매출A!$A$2:$A$7000,EDATE($E92,AN$1-1))/(INDEX(요약_월별시즈널리티!$F$7:$F$18,MONTH(EDATE($E92,AN$1-1)))/100))),"")</f>
        <v>6396691.9474626249</v>
      </c>
      <c r="AO92" cm="1">
        <f t="array" ref="AO92">IFERROR(IF($A92="","",IF(SUMIFS(RAW_매출A!$J$2:$J$7000,RAW_매출A!$B$2:$B$7000,$A92,RAW_매출A!$A$2:$A$7000,EDATE($E92,AO$1-1))=0,"",SUMIFS(RAW_매출A!$J$2:$J$7000,RAW_매출A!$B$2:$B$7000,$A92,RAW_매출A!$A$2:$A$7000,EDATE($E92,AO$1-1))/(INDEX(요약_월별시즈널리티!$F$7:$F$18,MONTH(EDATE($E92,AO$1-1)))/100))),"")</f>
        <v>5674123.3888266152</v>
      </c>
      <c r="AP92" t="str" cm="1">
        <f t="array" ref="AP92">IFERROR(IF($A92="","",IF(SUMIFS(RAW_매출A!$J$2:$J$7000,RAW_매출A!$B$2:$B$7000,$A92,RAW_매출A!$A$2:$A$7000,EDATE($E92,AP$1-1))=0,"",SUMIFS(RAW_매출A!$J$2:$J$7000,RAW_매출A!$B$2:$B$7000,$A92,RAW_매출A!$A$2:$A$7000,EDATE($E92,AP$1-1))/(INDEX(요약_월별시즈널리티!$F$7:$F$18,MONTH(EDATE($E92,AP$1-1)))/100))),"")</f>
        <v/>
      </c>
      <c r="AQ92" t="str" cm="1">
        <f t="array" ref="AQ92">IFERROR(IF($A92="","",IF(SUMIFS(RAW_매출A!$J$2:$J$7000,RAW_매출A!$B$2:$B$7000,$A92,RAW_매출A!$A$2:$A$7000,EDATE($E92,AQ$1-1))=0,"",SUMIFS(RAW_매출A!$J$2:$J$7000,RAW_매출A!$B$2:$B$7000,$A92,RAW_매출A!$A$2:$A$7000,EDATE($E92,AQ$1-1))/(INDEX(요약_월별시즈널리티!$F$7:$F$18,MONTH(EDATE($E92,AQ$1-1)))/100))),"")</f>
        <v/>
      </c>
      <c r="AR92" t="str" cm="1">
        <f t="array" ref="AR92">IFERROR(IF($A92="","",IF(SUMIFS(RAW_매출A!$J$2:$J$7000,RAW_매출A!$B$2:$B$7000,$A92,RAW_매출A!$A$2:$A$7000,EDATE($E92,AR$1-1))=0,"",SUMIFS(RAW_매출A!$J$2:$J$7000,RAW_매출A!$B$2:$B$7000,$A92,RAW_매출A!$A$2:$A$7000,EDATE($E92,AR$1-1))/(INDEX(요약_월별시즈널리티!$F$7:$F$18,MONTH(EDATE($E92,AR$1-1)))/100))),"")</f>
        <v/>
      </c>
      <c r="AS92" t="str" cm="1">
        <f t="array" ref="AS92">IFERROR(IF($A92="","",IF(SUMIFS(RAW_매출A!$J$2:$J$7000,RAW_매출A!$B$2:$B$7000,$A92,RAW_매출A!$A$2:$A$7000,EDATE($E92,AS$1-1))=0,"",SUMIFS(RAW_매출A!$J$2:$J$7000,RAW_매출A!$B$2:$B$7000,$A92,RAW_매출A!$A$2:$A$7000,EDATE($E92,AS$1-1))/(INDEX(요약_월별시즈널리티!$F$7:$F$18,MONTH(EDATE($E92,AS$1-1)))/100))),"")</f>
        <v/>
      </c>
      <c r="AT92" t="str" cm="1">
        <f t="array" ref="AT92">IFERROR(IF($A92="","",IF(SUMIFS(RAW_매출A!$J$2:$J$7000,RAW_매출A!$B$2:$B$7000,$A92,RAW_매출A!$A$2:$A$7000,EDATE($E92,AT$1-1))=0,"",SUMIFS(RAW_매출A!$J$2:$J$7000,RAW_매출A!$B$2:$B$7000,$A92,RAW_매출A!$A$2:$A$7000,EDATE($E92,AT$1-1))/(INDEX(요약_월별시즈널리티!$F$7:$F$18,MONTH(EDATE($E92,AT$1-1)))/100))),"")</f>
        <v/>
      </c>
      <c r="AU92" t="str" cm="1">
        <f t="array" ref="AU92">IFERROR(IF($A92="","",IF(SUMIFS(RAW_매출A!$J$2:$J$7000,RAW_매출A!$B$2:$B$7000,$A92,RAW_매출A!$A$2:$A$7000,EDATE($E92,AU$1-1))=0,"",SUMIFS(RAW_매출A!$J$2:$J$7000,RAW_매출A!$B$2:$B$7000,$A92,RAW_매출A!$A$2:$A$7000,EDATE($E92,AU$1-1))/(INDEX(요약_월별시즈널리티!$F$7:$F$18,MONTH(EDATE($E92,AU$1-1)))/100))),"")</f>
        <v/>
      </c>
      <c r="AV92" t="str" cm="1">
        <f t="array" ref="AV92">IFERROR(IF($A92="","",IF(SUMIFS(RAW_매출A!$J$2:$J$7000,RAW_매출A!$B$2:$B$7000,$A92,RAW_매출A!$A$2:$A$7000,EDATE($E92,AV$1-1))=0,"",SUMIFS(RAW_매출A!$J$2:$J$7000,RAW_매출A!$B$2:$B$7000,$A92,RAW_매출A!$A$2:$A$7000,EDATE($E92,AV$1-1))/(INDEX(요약_월별시즈널리티!$F$7:$F$18,MONTH(EDATE($E92,AV$1-1)))/100))),"")</f>
        <v/>
      </c>
      <c r="AW92" t="str" cm="1">
        <f t="array" ref="AW92">IFERROR(IF($A92="","",IF(SUMIFS(RAW_매출A!$J$2:$J$7000,RAW_매출A!$B$2:$B$7000,$A92,RAW_매출A!$A$2:$A$7000,EDATE($E92,AW$1-1))=0,"",SUMIFS(RAW_매출A!$J$2:$J$7000,RAW_매출A!$B$2:$B$7000,$A92,RAW_매출A!$A$2:$A$7000,EDATE($E92,AW$1-1))/(INDEX(요약_월별시즈널리티!$F$7:$F$18,MONTH(EDATE($E92,AW$1-1)))/100))),"")</f>
        <v/>
      </c>
      <c r="AX92" t="str" cm="1">
        <f t="array" ref="AX92">IFERROR(IF($A92="","",IF(SUMIFS(RAW_매출A!$J$2:$J$7000,RAW_매출A!$B$2:$B$7000,$A92,RAW_매출A!$A$2:$A$7000,EDATE($E92,AX$1-1))=0,"",SUMIFS(RAW_매출A!$J$2:$J$7000,RAW_매출A!$B$2:$B$7000,$A92,RAW_매출A!$A$2:$A$7000,EDATE($E92,AX$1-1))/(INDEX(요약_월별시즈널리티!$F$7:$F$18,MONTH(EDATE($E92,AX$1-1)))/100))),"")</f>
        <v/>
      </c>
      <c r="AY92" t="str" cm="1">
        <f t="array" ref="AY92">IFERROR(IF($A92="","",IF(SUMIFS(RAW_매출A!$J$2:$J$7000,RAW_매출A!$B$2:$B$7000,$A92,RAW_매출A!$A$2:$A$7000,EDATE($E92,AY$1-1))=0,"",SUMIFS(RAW_매출A!$J$2:$J$7000,RAW_매출A!$B$2:$B$7000,$A92,RAW_매출A!$A$2:$A$7000,EDATE($E92,AY$1-1))/(INDEX(요약_월별시즈널리티!$F$7:$F$18,MONTH(EDATE($E92,AY$1-1)))/100))),"")</f>
        <v/>
      </c>
      <c r="AZ92" t="str" cm="1">
        <f t="array" ref="AZ92">IFERROR(IF($A92="","",IF(SUMIFS(RAW_매출A!$J$2:$J$7000,RAW_매출A!$B$2:$B$7000,$A92,RAW_매출A!$A$2:$A$7000,EDATE($E92,AZ$1-1))=0,"",SUMIFS(RAW_매출A!$J$2:$J$7000,RAW_매출A!$B$2:$B$7000,$A92,RAW_매출A!$A$2:$A$7000,EDATE($E92,AZ$1-1))/(INDEX(요약_월별시즈널리티!$F$7:$F$18,MONTH(EDATE($E92,AZ$1-1)))/100))),"")</f>
        <v/>
      </c>
      <c r="BA92" t="str" cm="1">
        <f t="array" ref="BA92">IFERROR(IF($A92="","",IF(SUMIFS(RAW_매출A!$J$2:$J$7000,RAW_매출A!$B$2:$B$7000,$A92,RAW_매출A!$A$2:$A$7000,EDATE($E92,BA$1-1))=0,"",SUMIFS(RAW_매출A!$J$2:$J$7000,RAW_매출A!$B$2:$B$7000,$A92,RAW_매출A!$A$2:$A$7000,EDATE($E92,BA$1-1))/(INDEX(요약_월별시즈널리티!$F$7:$F$18,MONTH(EDATE($E92,BA$1-1)))/100))),"")</f>
        <v/>
      </c>
      <c r="BB92" t="str" cm="1">
        <f t="array" ref="BB92">IFERROR(IF($A92="","",IF(SUMIFS(RAW_매출A!$J$2:$J$7000,RAW_매출A!$B$2:$B$7000,$A92,RAW_매출A!$A$2:$A$7000,EDATE($E92,BB$1-1))=0,"",SUMIFS(RAW_매출A!$J$2:$J$7000,RAW_매출A!$B$2:$B$7000,$A92,RAW_매출A!$A$2:$A$7000,EDATE($E92,BB$1-1))/(INDEX(요약_월별시즈널리티!$F$7:$F$18,MONTH(EDATE($E92,BB$1-1)))/100))),"")</f>
        <v/>
      </c>
      <c r="BC92" t="str" cm="1">
        <f t="array" ref="BC92">IFERROR(IF($A92="","",IF(SUMIFS(RAW_매출A!$J$2:$J$7000,RAW_매출A!$B$2:$B$7000,$A92,RAW_매출A!$A$2:$A$7000,EDATE($E92,BC$1-1))=0,"",SUMIFS(RAW_매출A!$J$2:$J$7000,RAW_매출A!$B$2:$B$7000,$A92,RAW_매출A!$A$2:$A$7000,EDATE($E92,BC$1-1))/(INDEX(요약_월별시즈널리티!$F$7:$F$18,MONTH(EDATE($E92,BC$1-1)))/100))),"")</f>
        <v/>
      </c>
      <c r="BD92" t="str" cm="1">
        <f t="array" ref="BD92">IFERROR(IF($A92="","",IF(SUMIFS(RAW_매출A!$J$2:$J$7000,RAW_매출A!$B$2:$B$7000,$A92,RAW_매출A!$A$2:$A$7000,EDATE($E92,BD$1-1))=0,"",SUMIFS(RAW_매출A!$J$2:$J$7000,RAW_매출A!$B$2:$B$7000,$A92,RAW_매출A!$A$2:$A$7000,EDATE($E92,BD$1-1))/(INDEX(요약_월별시즈널리티!$F$7:$F$18,MONTH(EDATE($E92,BD$1-1)))/100))),"")</f>
        <v/>
      </c>
      <c r="BE92" t="str" cm="1">
        <f t="array" ref="BE92">IFERROR(IF($A92="","",IF(SUMIFS(RAW_매출A!$J$2:$J$7000,RAW_매출A!$B$2:$B$7000,$A92,RAW_매출A!$A$2:$A$7000,EDATE($E92,BE$1-1))=0,"",SUMIFS(RAW_매출A!$J$2:$J$7000,RAW_매출A!$B$2:$B$7000,$A92,RAW_매출A!$A$2:$A$7000,EDATE($E92,BE$1-1))/(INDEX(요약_월별시즈널리티!$F$7:$F$18,MONTH(EDATE($E92,BE$1-1)))/100))),"")</f>
        <v/>
      </c>
      <c r="BF92" t="str" cm="1">
        <f t="array" ref="BF92">IFERROR(IF($A92="","",IF(SUMIFS(RAW_매출A!$J$2:$J$7000,RAW_매출A!$B$2:$B$7000,$A92,RAW_매출A!$A$2:$A$7000,EDATE($E92,BF$1-1))=0,"",SUMIFS(RAW_매출A!$J$2:$J$7000,RAW_매출A!$B$2:$B$7000,$A92,RAW_매출A!$A$2:$A$7000,EDATE($E92,BF$1-1))/(INDEX(요약_월별시즈널리티!$F$7:$F$18,MONTH(EDATE($E92,BF$1-1)))/100))),"")</f>
        <v/>
      </c>
      <c r="BG92" t="str" cm="1">
        <f t="array" ref="BG92">IFERROR(IF($A92="","",IF(SUMIFS(RAW_매출A!$J$2:$J$7000,RAW_매출A!$B$2:$B$7000,$A92,RAW_매출A!$A$2:$A$7000,EDATE($E92,BG$1-1))=0,"",SUMIFS(RAW_매출A!$J$2:$J$7000,RAW_매출A!$B$2:$B$7000,$A92,RAW_매출A!$A$2:$A$7000,EDATE($E92,BG$1-1))/(INDEX(요약_월별시즈널리티!$F$7:$F$18,MONTH(EDATE($E92,BG$1-1)))/100))),"")</f>
        <v/>
      </c>
      <c r="BH92" t="str" cm="1">
        <f t="array" ref="BH92">IFERROR(IF($A92="","",IF(SUMIFS(RAW_매출A!$J$2:$J$7000,RAW_매출A!$B$2:$B$7000,$A92,RAW_매출A!$A$2:$A$7000,EDATE($E92,BH$1-1))=0,"",SUMIFS(RAW_매출A!$J$2:$J$7000,RAW_매출A!$B$2:$B$7000,$A92,RAW_매출A!$A$2:$A$7000,EDATE($E92,BH$1-1))/(INDEX(요약_월별시즈널리티!$F$7:$F$18,MONTH(EDATE($E92,BH$1-1)))/100))),"")</f>
        <v/>
      </c>
      <c r="BI92" t="str" cm="1">
        <f t="array" ref="BI92">IFERROR(IF($A92="","",IF(SUMIFS(RAW_매출A!$J$2:$J$7000,RAW_매출A!$B$2:$B$7000,$A92,RAW_매출A!$A$2:$A$7000,EDATE($E92,BI$1-1))=0,"",SUMIFS(RAW_매출A!$J$2:$J$7000,RAW_매출A!$B$2:$B$7000,$A92,RAW_매출A!$A$2:$A$7000,EDATE($E92,BI$1-1))/(INDEX(요약_월별시즈널리티!$F$7:$F$18,MONTH(EDATE($E92,BI$1-1)))/100))),"")</f>
        <v/>
      </c>
      <c r="BJ92" t="str" cm="1">
        <f t="array" ref="BJ92">IFERROR(IF($A92="","",IF(SUMIFS(RAW_매출A!$J$2:$J$7000,RAW_매출A!$B$2:$B$7000,$A92,RAW_매출A!$A$2:$A$7000,EDATE($E92,BJ$1-1))=0,"",SUMIFS(RAW_매출A!$J$2:$J$7000,RAW_매출A!$B$2:$B$7000,$A92,RAW_매출A!$A$2:$A$7000,EDATE($E92,BJ$1-1))/(INDEX(요약_월별시즈널리티!$F$7:$F$18,MONTH(EDATE($E92,BJ$1-1)))/100))),"")</f>
        <v/>
      </c>
      <c r="BK92" t="str" cm="1">
        <f t="array" ref="BK92">IFERROR(IF($A92="","",IF(SUMIFS(RAW_매출A!$J$2:$J$7000,RAW_매출A!$B$2:$B$7000,$A92,RAW_매출A!$A$2:$A$7000,EDATE($E92,BK$1-1))=0,"",SUMIFS(RAW_매출A!$J$2:$J$7000,RAW_매출A!$B$2:$B$7000,$A92,RAW_매출A!$A$2:$A$7000,EDATE($E92,BK$1-1))/(INDEX(요약_월별시즈널리티!$F$7:$F$18,MONTH(EDATE($E92,BK$1-1)))/100))),"")</f>
        <v/>
      </c>
      <c r="BL92" t="str" cm="1">
        <f t="array" ref="BL92">IFERROR(IF($A92="","",IF(SUMIFS(RAW_매출A!$J$2:$J$7000,RAW_매출A!$B$2:$B$7000,$A92,RAW_매출A!$A$2:$A$7000,EDATE($E92,BL$1-1))=0,"",SUMIFS(RAW_매출A!$J$2:$J$7000,RAW_매출A!$B$2:$B$7000,$A92,RAW_매출A!$A$2:$A$7000,EDATE($E92,BL$1-1))/(INDEX(요약_월별시즈널리티!$F$7:$F$18,MONTH(EDATE($E92,BL$1-1)))/100))),"")</f>
        <v/>
      </c>
      <c r="BM92" t="str" cm="1">
        <f t="array" ref="BM92">IFERROR(IF($A92="","",IF(SUMIFS(RAW_매출A!$J$2:$J$7000,RAW_매출A!$B$2:$B$7000,$A92,RAW_매출A!$A$2:$A$7000,EDATE($E92,BM$1-1))=0,"",SUMIFS(RAW_매출A!$J$2:$J$7000,RAW_매출A!$B$2:$B$7000,$A92,RAW_매출A!$A$2:$A$7000,EDATE($E92,BM$1-1))/(INDEX(요약_월별시즈널리티!$F$7:$F$18,MONTH(EDATE($E92,BM$1-1)))/100))),"")</f>
        <v/>
      </c>
      <c r="BN92" t="str" cm="1">
        <f t="array" ref="BN92">IFERROR(IF($A92="","",IF(SUMIFS(RAW_매출A!$J$2:$J$7000,RAW_매출A!$B$2:$B$7000,$A92,RAW_매출A!$A$2:$A$7000,EDATE($E92,BN$1-1))=0,"",SUMIFS(RAW_매출A!$J$2:$J$7000,RAW_매출A!$B$2:$B$7000,$A92,RAW_매출A!$A$2:$A$7000,EDATE($E92,BN$1-1))/(INDEX(요약_월별시즈널리티!$F$7:$F$18,MONTH(EDATE($E92,BN$1-1)))/100))),"")</f>
        <v/>
      </c>
    </row>
    <row r="93" spans="1:66" x14ac:dyDescent="0.3">
      <c r="A93" t="str">
        <f>세팅!A94</f>
        <v>(1082) #천천푸르지오서문점</v>
      </c>
      <c r="B93" t="str">
        <f>세팅!B94</f>
        <v>150-0</v>
      </c>
      <c r="C93">
        <f t="shared" si="3"/>
        <v>0</v>
      </c>
      <c r="D93" t="str">
        <f t="shared" si="4"/>
        <v>0</v>
      </c>
      <c r="E93" s="1">
        <f>세팅!D94</f>
        <v>45139</v>
      </c>
      <c r="F93">
        <f t="shared" si="5"/>
        <v>4415512.0873667998</v>
      </c>
      <c r="G93" cm="1">
        <f t="array" ref="G93">IFERROR(IF($A93="","",IF(SUMIFS(RAW_매출A!$J$2:$J$7000,RAW_매출A!$B$2:$B$7000,$A93,RAW_매출A!$A$2:$A$7000,EDATE($E93,G$1-1))=0,"",SUMIFS(RAW_매출A!$J$2:$J$7000,RAW_매출A!$B$2:$B$7000,$A93,RAW_매출A!$A$2:$A$7000,EDATE($E93,G$1-1))/(INDEX(요약_월별시즈널리티!$F$7:$F$18,MONTH(EDATE($E93,G$1-1)))/100))),"")</f>
        <v>2491640.5284302016</v>
      </c>
      <c r="H93" cm="1">
        <f t="array" ref="H93">IFERROR(IF($A93="","",IF(SUMIFS(RAW_매출A!$J$2:$J$7000,RAW_매출A!$B$2:$B$7000,$A93,RAW_매출A!$A$2:$A$7000,EDATE($E93,H$1-1))=0,"",SUMIFS(RAW_매출A!$J$2:$J$7000,RAW_매출A!$B$2:$B$7000,$A93,RAW_매출A!$A$2:$A$7000,EDATE($E93,H$1-1))/(INDEX(요약_월별시즈널리티!$F$7:$F$18,MONTH(EDATE($E93,H$1-1)))/100))),"")</f>
        <v>2531671.3412802885</v>
      </c>
      <c r="I93" cm="1">
        <f t="array" ref="I93">IFERROR(IF($A93="","",IF(SUMIFS(RAW_매출A!$J$2:$J$7000,RAW_매출A!$B$2:$B$7000,$A93,RAW_매출A!$A$2:$A$7000,EDATE($E93,I$1-1))=0,"",SUMIFS(RAW_매출A!$J$2:$J$7000,RAW_매출A!$B$2:$B$7000,$A93,RAW_매출A!$A$2:$A$7000,EDATE($E93,I$1-1))/(INDEX(요약_월별시즈널리티!$F$7:$F$18,MONTH(EDATE($E93,I$1-1)))/100))),"")</f>
        <v>3270049.9811047921</v>
      </c>
      <c r="J93" s="28" cm="1">
        <f t="array" ref="J93">IFERROR(IF($A93="","",IF(SUMIFS(RAW_매출A!$J$2:$J$7000,RAW_매출A!$B$2:$B$7000,$A93,RAW_매출A!$A$2:$A$7000,EDATE($E93,J$1-1))=0,"",SUMIFS(RAW_매출A!$J$2:$J$7000,RAW_매출A!$B$2:$B$7000,$A93,RAW_매출A!$A$2:$A$7000,EDATE($E93,J$1-1))/(INDEX(요약_월별시즈널리티!$F$7:$F$18,MONTH(EDATE($E93,J$1-1)))/100))),"")</f>
        <v>3538479.4893935691</v>
      </c>
      <c r="K93" s="28" cm="1">
        <f t="array" ref="K93">IFERROR(IF($A93="","",IF(SUMIFS(RAW_매출A!$J$2:$J$7000,RAW_매출A!$B$2:$B$7000,$A93,RAW_매출A!$A$2:$A$7000,EDATE($E93,K$1-1))=0,"",SUMIFS(RAW_매출A!$J$2:$J$7000,RAW_매출A!$B$2:$B$7000,$A93,RAW_매출A!$A$2:$A$7000,EDATE($E93,K$1-1))/(INDEX(요약_월별시즈널리티!$F$7:$F$18,MONTH(EDATE($E93,K$1-1)))/100))),"")</f>
        <v>3896669.1570279705</v>
      </c>
      <c r="L93" s="28" cm="1">
        <f t="array" ref="L93">IFERROR(IF($A93="","",IF(SUMIFS(RAW_매출A!$J$2:$J$7000,RAW_매출A!$B$2:$B$7000,$A93,RAW_매출A!$A$2:$A$7000,EDATE($E93,L$1-1))=0,"",SUMIFS(RAW_매출A!$J$2:$J$7000,RAW_매출A!$B$2:$B$7000,$A93,RAW_매출A!$A$2:$A$7000,EDATE($E93,L$1-1))/(INDEX(요약_월별시즈널리티!$F$7:$F$18,MONTH(EDATE($E93,L$1-1)))/100))),"")</f>
        <v>4167073.2764113522</v>
      </c>
      <c r="M93" s="28" cm="1">
        <f t="array" ref="M93">IFERROR(IF($A93="","",IF(SUMIFS(RAW_매출A!$J$2:$J$7000,RAW_매출A!$B$2:$B$7000,$A93,RAW_매출A!$A$2:$A$7000,EDATE($E93,M$1-1))=0,"",SUMIFS(RAW_매출A!$J$2:$J$7000,RAW_매출A!$B$2:$B$7000,$A93,RAW_매출A!$A$2:$A$7000,EDATE($E93,M$1-1))/(INDEX(요약_월별시즈널리티!$F$7:$F$18,MONTH(EDATE($E93,M$1-1)))/100))),"")</f>
        <v>4924059.1849502092</v>
      </c>
      <c r="N93" s="28" cm="1">
        <f t="array" ref="N93">IFERROR(IF($A93="","",IF(SUMIFS(RAW_매출A!$J$2:$J$7000,RAW_매출A!$B$2:$B$7000,$A93,RAW_매출A!$A$2:$A$7000,EDATE($E93,N$1-1))=0,"",SUMIFS(RAW_매출A!$J$2:$J$7000,RAW_매출A!$B$2:$B$7000,$A93,RAW_매출A!$A$2:$A$7000,EDATE($E93,N$1-1))/(INDEX(요약_월별시즈널리티!$F$7:$F$18,MONTH(EDATE($E93,N$1-1)))/100))),"")</f>
        <v>4735066.5959448181</v>
      </c>
      <c r="O93" s="28" cm="1">
        <f t="array" ref="O93">IFERROR(IF($A93="","",IF(SUMIFS(RAW_매출A!$J$2:$J$7000,RAW_매출A!$B$2:$B$7000,$A93,RAW_매출A!$A$2:$A$7000,EDATE($E93,O$1-1))=0,"",SUMIFS(RAW_매출A!$J$2:$J$7000,RAW_매출A!$B$2:$B$7000,$A93,RAW_매출A!$A$2:$A$7000,EDATE($E93,O$1-1))/(INDEX(요약_월별시즈널리티!$F$7:$F$18,MONTH(EDATE($E93,O$1-1)))/100))),"")</f>
        <v>5231724.8204728756</v>
      </c>
      <c r="P93" cm="1">
        <f t="array" ref="P93">IFERROR(IF($A93="","",IF(SUMIFS(RAW_매출A!$J$2:$J$7000,RAW_매출A!$B$2:$B$7000,$A93,RAW_매출A!$A$2:$A$7000,EDATE($E93,P$1-1))=0,"",SUMIFS(RAW_매출A!$J$2:$J$7000,RAW_매출A!$B$2:$B$7000,$A93,RAW_매출A!$A$2:$A$7000,EDATE($E93,P$1-1))/(INDEX(요약_월별시즈널리티!$F$7:$F$18,MONTH(EDATE($E93,P$1-1)))/100))),"")</f>
        <v>5039947.8910212796</v>
      </c>
      <c r="Q93" cm="1">
        <f t="array" ref="Q93">IFERROR(IF($A93="","",IF(SUMIFS(RAW_매출A!$J$2:$J$7000,RAW_매출A!$B$2:$B$7000,$A93,RAW_매출A!$A$2:$A$7000,EDATE($E93,Q$1-1))=0,"",SUMIFS(RAW_매출A!$J$2:$J$7000,RAW_매출A!$B$2:$B$7000,$A93,RAW_매출A!$A$2:$A$7000,EDATE($E93,Q$1-1))/(INDEX(요약_월별시즈널리티!$F$7:$F$18,MONTH(EDATE($E93,Q$1-1)))/100))),"")</f>
        <v>5201582.1851920793</v>
      </c>
      <c r="R93" cm="1">
        <f t="array" ref="R93">IFERROR(IF($A93="","",IF(SUMIFS(RAW_매출A!$J$2:$J$7000,RAW_매출A!$B$2:$B$7000,$A93,RAW_매출A!$A$2:$A$7000,EDATE($E93,R$1-1))=0,"",SUMIFS(RAW_매출A!$J$2:$J$7000,RAW_매출A!$B$2:$B$7000,$A93,RAW_매출A!$A$2:$A$7000,EDATE($E93,R$1-1))/(INDEX(요약_월별시즈널리티!$F$7:$F$18,MONTH(EDATE($E93,R$1-1)))/100))),"")</f>
        <v>5001430.6006120369</v>
      </c>
      <c r="S93" cm="1">
        <f t="array" ref="S93">IFERROR(IF($A93="","",IF(SUMIFS(RAW_매출A!$J$2:$J$7000,RAW_매출A!$B$2:$B$7000,$A93,RAW_매출A!$A$2:$A$7000,EDATE($E93,S$1-1))=0,"",SUMIFS(RAW_매출A!$J$2:$J$7000,RAW_매출A!$B$2:$B$7000,$A93,RAW_매출A!$A$2:$A$7000,EDATE($E93,S$1-1))/(INDEX(요약_월별시즈널리티!$F$7:$F$18,MONTH(EDATE($E93,S$1-1)))/100))),"")</f>
        <v>5101267.9677480757</v>
      </c>
      <c r="T93" cm="1">
        <f t="array" ref="T93">IFERROR(IF($A93="","",IF(SUMIFS(RAW_매출A!$J$2:$J$7000,RAW_매출A!$B$2:$B$7000,$A93,RAW_매출A!$A$2:$A$7000,EDATE($E93,T$1-1))=0,"",SUMIFS(RAW_매출A!$J$2:$J$7000,RAW_매출A!$B$2:$B$7000,$A93,RAW_매출A!$A$2:$A$7000,EDATE($E93,T$1-1))/(INDEX(요약_월별시즈널리티!$F$7:$F$18,MONTH(EDATE($E93,T$1-1)))/100))),"")</f>
        <v>4858356.0066554295</v>
      </c>
      <c r="U93" cm="1">
        <f t="array" ref="U93">IFERROR(IF($A93="","",IF(SUMIFS(RAW_매출A!$J$2:$J$7000,RAW_매출A!$B$2:$B$7000,$A93,RAW_매출A!$A$2:$A$7000,EDATE($E93,U$1-1))=0,"",SUMIFS(RAW_매출A!$J$2:$J$7000,RAW_매출A!$B$2:$B$7000,$A93,RAW_매출A!$A$2:$A$7000,EDATE($E93,U$1-1))/(INDEX(요약_월별시즈널리티!$F$7:$F$18,MONTH(EDATE($E93,U$1-1)))/100))),"")</f>
        <v>4935119.6372243222</v>
      </c>
      <c r="V93" cm="1">
        <f t="array" ref="V93">IFERROR(IF($A93="","",IF(SUMIFS(RAW_매출A!$J$2:$J$7000,RAW_매출A!$B$2:$B$7000,$A93,RAW_매출A!$A$2:$A$7000,EDATE($E93,V$1-1))=0,"",SUMIFS(RAW_매출A!$J$2:$J$7000,RAW_매출A!$B$2:$B$7000,$A93,RAW_매출A!$A$2:$A$7000,EDATE($E93,V$1-1))/(INDEX(요약_월별시즈널리티!$F$7:$F$18,MONTH(EDATE($E93,V$1-1)))/100))),"")</f>
        <v>5240801.2465697099</v>
      </c>
      <c r="W93" cm="1">
        <f t="array" ref="W93">IFERROR(IF($A93="","",IF(SUMIFS(RAW_매출A!$J$2:$J$7000,RAW_매출A!$B$2:$B$7000,$A93,RAW_매출A!$A$2:$A$7000,EDATE($E93,W$1-1))=0,"",SUMIFS(RAW_매출A!$J$2:$J$7000,RAW_매출A!$B$2:$B$7000,$A93,RAW_매출A!$A$2:$A$7000,EDATE($E93,W$1-1))/(INDEX(요약_월별시즈널리티!$F$7:$F$18,MONTH(EDATE($E93,W$1-1)))/100))),"")</f>
        <v>5320721.9732620846</v>
      </c>
      <c r="X93" cm="1">
        <f t="array" ref="X93">IFERROR(IF($A93="","",IF(SUMIFS(RAW_매출A!$J$2:$J$7000,RAW_매출A!$B$2:$B$7000,$A93,RAW_매출A!$A$2:$A$7000,EDATE($E93,X$1-1))=0,"",SUMIFS(RAW_매출A!$J$2:$J$7000,RAW_매출A!$B$2:$B$7000,$A93,RAW_매출A!$A$2:$A$7000,EDATE($E93,X$1-1))/(INDEX(요약_월별시즈널리티!$F$7:$F$18,MONTH(EDATE($E93,X$1-1)))/100))),"")</f>
        <v>6223267.3754427265</v>
      </c>
      <c r="Y93" cm="1">
        <f t="array" ref="Y93">IFERROR(IF($A93="","",IF(SUMIFS(RAW_매출A!$J$2:$J$7000,RAW_매출A!$B$2:$B$7000,$A93,RAW_매출A!$A$2:$A$7000,EDATE($E93,Y$1-1))=0,"",SUMIFS(RAW_매출A!$J$2:$J$7000,RAW_매출A!$B$2:$B$7000,$A93,RAW_매출A!$A$2:$A$7000,EDATE($E93,Y$1-1))/(INDEX(요약_월별시즈널리티!$F$7:$F$18,MONTH(EDATE($E93,Y$1-1)))/100))),"")</f>
        <v>5922507.6374481851</v>
      </c>
      <c r="Z93" cm="1">
        <f t="array" ref="Z93">IFERROR(IF($A93="","",IF(SUMIFS(RAW_매출A!$J$2:$J$7000,RAW_매출A!$B$2:$B$7000,$A93,RAW_매출A!$A$2:$A$7000,EDATE($E93,Z$1-1))=0,"",SUMIFS(RAW_매출A!$J$2:$J$7000,RAW_매출A!$B$2:$B$7000,$A93,RAW_매출A!$A$2:$A$7000,EDATE($E93,Z$1-1))/(INDEX(요약_월별시즈널리티!$F$7:$F$18,MONTH(EDATE($E93,Z$1-1)))/100))),"")</f>
        <v>6078452.9270889275</v>
      </c>
      <c r="AA93" cm="1">
        <f t="array" ref="AA93">IFERROR(IF($A93="","",IF(SUMIFS(RAW_매출A!$J$2:$J$7000,RAW_매출A!$B$2:$B$7000,$A93,RAW_매출A!$A$2:$A$7000,EDATE($E93,AA$1-1))=0,"",SUMIFS(RAW_매출A!$J$2:$J$7000,RAW_매출A!$B$2:$B$7000,$A93,RAW_매출A!$A$2:$A$7000,EDATE($E93,AA$1-1))/(INDEX(요약_월별시즈널리티!$F$7:$F$18,MONTH(EDATE($E93,AA$1-1)))/100))),"")</f>
        <v>5581890.9323503999</v>
      </c>
      <c r="AB93" cm="1">
        <f t="array" ref="AB93">IFERROR(IF($A93="","",IF(SUMIFS(RAW_매출A!$J$2:$J$7000,RAW_매출A!$B$2:$B$7000,$A93,RAW_매출A!$A$2:$A$7000,EDATE($E93,AB$1-1))=0,"",SUMIFS(RAW_매출A!$J$2:$J$7000,RAW_매출A!$B$2:$B$7000,$A93,RAW_매출A!$A$2:$A$7000,EDATE($E93,AB$1-1))/(INDEX(요약_월별시즈널리티!$F$7:$F$18,MONTH(EDATE($E93,AB$1-1)))/100))),"")</f>
        <v>6557102.7594745141</v>
      </c>
      <c r="AC93" cm="1">
        <f t="array" ref="AC93">IFERROR(IF($A93="","",IF(SUMIFS(RAW_매출A!$J$2:$J$7000,RAW_매출A!$B$2:$B$7000,$A93,RAW_매출A!$A$2:$A$7000,EDATE($E93,AC$1-1))=0,"",SUMIFS(RAW_매출A!$J$2:$J$7000,RAW_매출A!$B$2:$B$7000,$A93,RAW_매출A!$A$2:$A$7000,EDATE($E93,AC$1-1))/(INDEX(요약_월별시즈널리티!$F$7:$F$18,MONTH(EDATE($E93,AC$1-1)))/100))),"")</f>
        <v>6318947.063821258</v>
      </c>
      <c r="AD93" cm="1">
        <f t="array" ref="AD93">IFERROR(IF($A93="","",IF(SUMIFS(RAW_매출A!$J$2:$J$7000,RAW_매출A!$B$2:$B$7000,$A93,RAW_매출A!$A$2:$A$7000,EDATE($E93,AD$1-1))=0,"",SUMIFS(RAW_매출A!$J$2:$J$7000,RAW_매출A!$B$2:$B$7000,$A93,RAW_매출A!$A$2:$A$7000,EDATE($E93,AD$1-1))/(INDEX(요약_월별시즈널리티!$F$7:$F$18,MONTH(EDATE($E93,AD$1-1)))/100))),"")</f>
        <v>6213941.4689687565</v>
      </c>
      <c r="AE93" cm="1">
        <f t="array" ref="AE93">IFERROR(IF($A93="","",IF(SUMIFS(RAW_매출A!$J$2:$J$7000,RAW_매출A!$B$2:$B$7000,$A93,RAW_매출A!$A$2:$A$7000,EDATE($E93,AE$1-1))=0,"",SUMIFS(RAW_매출A!$J$2:$J$7000,RAW_매출A!$B$2:$B$7000,$A93,RAW_매출A!$A$2:$A$7000,EDATE($E93,AE$1-1))/(INDEX(요약_월별시즈널리티!$F$7:$F$18,MONTH(EDATE($E93,AE$1-1)))/100))),"")</f>
        <v>6073474.2337161079</v>
      </c>
      <c r="AF93" cm="1">
        <f t="array" ref="AF93">IFERROR(IF($A93="","",IF(SUMIFS(RAW_매출A!$J$2:$J$7000,RAW_매출A!$B$2:$B$7000,$A93,RAW_매출A!$A$2:$A$7000,EDATE($E93,AF$1-1))=0,"",SUMIFS(RAW_매출A!$J$2:$J$7000,RAW_매출A!$B$2:$B$7000,$A93,RAW_매출A!$A$2:$A$7000,EDATE($E93,AF$1-1))/(INDEX(요약_월별시즈널리티!$F$7:$F$18,MONTH(EDATE($E93,AF$1-1)))/100))),"")</f>
        <v>5586506.1531602405</v>
      </c>
      <c r="AG93" cm="1">
        <f t="array" ref="AG93">IFERROR(IF($A93="","",IF(SUMIFS(RAW_매출A!$J$2:$J$7000,RAW_매출A!$B$2:$B$7000,$A93,RAW_매출A!$A$2:$A$7000,EDATE($E93,AG$1-1))=0,"",SUMIFS(RAW_매출A!$J$2:$J$7000,RAW_매출A!$B$2:$B$7000,$A93,RAW_매출A!$A$2:$A$7000,EDATE($E93,AG$1-1))/(INDEX(요약_월별시즈널리티!$F$7:$F$18,MONTH(EDATE($E93,AG$1-1)))/100))),"")</f>
        <v>5912111.9510234483</v>
      </c>
      <c r="AH93" cm="1">
        <f t="array" ref="AH93">IFERROR(IF($A93="","",IF(SUMIFS(RAW_매출A!$J$2:$J$7000,RAW_매출A!$B$2:$B$7000,$A93,RAW_매출A!$A$2:$A$7000,EDATE($E93,AH$1-1))=0,"",SUMIFS(RAW_매출A!$J$2:$J$7000,RAW_매출A!$B$2:$B$7000,$A93,RAW_매출A!$A$2:$A$7000,EDATE($E93,AH$1-1))/(INDEX(요약_월별시즈널리티!$F$7:$F$18,MONTH(EDATE($E93,AH$1-1)))/100))),"")</f>
        <v>5861629.5860823123</v>
      </c>
      <c r="AI93" cm="1">
        <f t="array" ref="AI93">IFERROR(IF($A93="","",IF(SUMIFS(RAW_매출A!$J$2:$J$7000,RAW_매출A!$B$2:$B$7000,$A93,RAW_매출A!$A$2:$A$7000,EDATE($E93,AI$1-1))=0,"",SUMIFS(RAW_매출A!$J$2:$J$7000,RAW_매출A!$B$2:$B$7000,$A93,RAW_매출A!$A$2:$A$7000,EDATE($E93,AI$1-1))/(INDEX(요약_월별시즈널리티!$F$7:$F$18,MONTH(EDATE($E93,AI$1-1)))/100))),"")</f>
        <v>5955356.9415461533</v>
      </c>
      <c r="AJ93" cm="1">
        <f t="array" ref="AJ93">IFERROR(IF($A93="","",IF(SUMIFS(RAW_매출A!$J$2:$J$7000,RAW_매출A!$B$2:$B$7000,$A93,RAW_매출A!$A$2:$A$7000,EDATE($E93,AJ$1-1))=0,"",SUMIFS(RAW_매출A!$J$2:$J$7000,RAW_매출A!$B$2:$B$7000,$A93,RAW_매출A!$A$2:$A$7000,EDATE($E93,AJ$1-1))/(INDEX(요약_월별시즈널리티!$F$7:$F$18,MONTH(EDATE($E93,AJ$1-1)))/100))),"")</f>
        <v>7020298.5475006951</v>
      </c>
      <c r="AK93" cm="1">
        <f t="array" ref="AK93">IFERROR(IF($A93="","",IF(SUMIFS(RAW_매출A!$J$2:$J$7000,RAW_매출A!$B$2:$B$7000,$A93,RAW_매출A!$A$2:$A$7000,EDATE($E93,AK$1-1))=0,"",SUMIFS(RAW_매출A!$J$2:$J$7000,RAW_매출A!$B$2:$B$7000,$A93,RAW_매출A!$A$2:$A$7000,EDATE($E93,AK$1-1))/(INDEX(요약_월별시즈널리티!$F$7:$F$18,MONTH(EDATE($E93,AK$1-1)))/100))),"")</f>
        <v>6123829.8303785194</v>
      </c>
      <c r="AL93" cm="1">
        <f t="array" ref="AL93">IFERROR(IF($A93="","",IF(SUMIFS(RAW_매출A!$J$2:$J$7000,RAW_매출A!$B$2:$B$7000,$A93,RAW_매출A!$A$2:$A$7000,EDATE($E93,AL$1-1))=0,"",SUMIFS(RAW_매출A!$J$2:$J$7000,RAW_매출A!$B$2:$B$7000,$A93,RAW_매출A!$A$2:$A$7000,EDATE($E93,AL$1-1))/(INDEX(요약_월별시즈널리티!$F$7:$F$18,MONTH(EDATE($E93,AL$1-1)))/100))),"")</f>
        <v>6176382.7743159421</v>
      </c>
      <c r="AM93" cm="1">
        <f t="array" ref="AM93">IFERROR(IF($A93="","",IF(SUMIFS(RAW_매출A!$J$2:$J$7000,RAW_매출A!$B$2:$B$7000,$A93,RAW_매출A!$A$2:$A$7000,EDATE($E93,AM$1-1))=0,"",SUMIFS(RAW_매출A!$J$2:$J$7000,RAW_매출A!$B$2:$B$7000,$A93,RAW_매출A!$A$2:$A$7000,EDATE($E93,AM$1-1))/(INDEX(요약_월별시즈널리티!$F$7:$F$18,MONTH(EDATE($E93,AM$1-1)))/100))),"")</f>
        <v>6398036.7297298815</v>
      </c>
      <c r="AN93" cm="1">
        <f t="array" ref="AN93">IFERROR(IF($A93="","",IF(SUMIFS(RAW_매출A!$J$2:$J$7000,RAW_매출A!$B$2:$B$7000,$A93,RAW_매출A!$A$2:$A$7000,EDATE($E93,AN$1-1))=0,"",SUMIFS(RAW_매출A!$J$2:$J$7000,RAW_매출A!$B$2:$B$7000,$A93,RAW_매출A!$A$2:$A$7000,EDATE($E93,AN$1-1))/(INDEX(요약_월별시즈널리티!$F$7:$F$18,MONTH(EDATE($E93,AN$1-1)))/100))),"")</f>
        <v>6990388.4778268272</v>
      </c>
      <c r="AO93" cm="1">
        <f t="array" ref="AO93">IFERROR(IF($A93="","",IF(SUMIFS(RAW_매출A!$J$2:$J$7000,RAW_매출A!$B$2:$B$7000,$A93,RAW_매출A!$A$2:$A$7000,EDATE($E93,AO$1-1))=0,"",SUMIFS(RAW_매출A!$J$2:$J$7000,RAW_매출A!$B$2:$B$7000,$A93,RAW_매출A!$A$2:$A$7000,EDATE($E93,AO$1-1))/(INDEX(요약_월별시즈널리티!$F$7:$F$18,MONTH(EDATE($E93,AO$1-1)))/100))),"")</f>
        <v>5563844.3164939517</v>
      </c>
      <c r="AP93" t="str" cm="1">
        <f t="array" ref="AP93">IFERROR(IF($A93="","",IF(SUMIFS(RAW_매출A!$J$2:$J$7000,RAW_매출A!$B$2:$B$7000,$A93,RAW_매출A!$A$2:$A$7000,EDATE($E93,AP$1-1))=0,"",SUMIFS(RAW_매출A!$J$2:$J$7000,RAW_매출A!$B$2:$B$7000,$A93,RAW_매출A!$A$2:$A$7000,EDATE($E93,AP$1-1))/(INDEX(요약_월별시즈널리티!$F$7:$F$18,MONTH(EDATE($E93,AP$1-1)))/100))),"")</f>
        <v/>
      </c>
      <c r="AQ93" t="str" cm="1">
        <f t="array" ref="AQ93">IFERROR(IF($A93="","",IF(SUMIFS(RAW_매출A!$J$2:$J$7000,RAW_매출A!$B$2:$B$7000,$A93,RAW_매출A!$A$2:$A$7000,EDATE($E93,AQ$1-1))=0,"",SUMIFS(RAW_매출A!$J$2:$J$7000,RAW_매출A!$B$2:$B$7000,$A93,RAW_매출A!$A$2:$A$7000,EDATE($E93,AQ$1-1))/(INDEX(요약_월별시즈널리티!$F$7:$F$18,MONTH(EDATE($E93,AQ$1-1)))/100))),"")</f>
        <v/>
      </c>
      <c r="AR93" t="str" cm="1">
        <f t="array" ref="AR93">IFERROR(IF($A93="","",IF(SUMIFS(RAW_매출A!$J$2:$J$7000,RAW_매출A!$B$2:$B$7000,$A93,RAW_매출A!$A$2:$A$7000,EDATE($E93,AR$1-1))=0,"",SUMIFS(RAW_매출A!$J$2:$J$7000,RAW_매출A!$B$2:$B$7000,$A93,RAW_매출A!$A$2:$A$7000,EDATE($E93,AR$1-1))/(INDEX(요약_월별시즈널리티!$F$7:$F$18,MONTH(EDATE($E93,AR$1-1)))/100))),"")</f>
        <v/>
      </c>
      <c r="AS93" t="str" cm="1">
        <f t="array" ref="AS93">IFERROR(IF($A93="","",IF(SUMIFS(RAW_매출A!$J$2:$J$7000,RAW_매출A!$B$2:$B$7000,$A93,RAW_매출A!$A$2:$A$7000,EDATE($E93,AS$1-1))=0,"",SUMIFS(RAW_매출A!$J$2:$J$7000,RAW_매출A!$B$2:$B$7000,$A93,RAW_매출A!$A$2:$A$7000,EDATE($E93,AS$1-1))/(INDEX(요약_월별시즈널리티!$F$7:$F$18,MONTH(EDATE($E93,AS$1-1)))/100))),"")</f>
        <v/>
      </c>
      <c r="AT93" t="str" cm="1">
        <f t="array" ref="AT93">IFERROR(IF($A93="","",IF(SUMIFS(RAW_매출A!$J$2:$J$7000,RAW_매출A!$B$2:$B$7000,$A93,RAW_매출A!$A$2:$A$7000,EDATE($E93,AT$1-1))=0,"",SUMIFS(RAW_매출A!$J$2:$J$7000,RAW_매출A!$B$2:$B$7000,$A93,RAW_매출A!$A$2:$A$7000,EDATE($E93,AT$1-1))/(INDEX(요약_월별시즈널리티!$F$7:$F$18,MONTH(EDATE($E93,AT$1-1)))/100))),"")</f>
        <v/>
      </c>
      <c r="AU93" t="str" cm="1">
        <f t="array" ref="AU93">IFERROR(IF($A93="","",IF(SUMIFS(RAW_매출A!$J$2:$J$7000,RAW_매출A!$B$2:$B$7000,$A93,RAW_매출A!$A$2:$A$7000,EDATE($E93,AU$1-1))=0,"",SUMIFS(RAW_매출A!$J$2:$J$7000,RAW_매출A!$B$2:$B$7000,$A93,RAW_매출A!$A$2:$A$7000,EDATE($E93,AU$1-1))/(INDEX(요약_월별시즈널리티!$F$7:$F$18,MONTH(EDATE($E93,AU$1-1)))/100))),"")</f>
        <v/>
      </c>
      <c r="AV93" t="str" cm="1">
        <f t="array" ref="AV93">IFERROR(IF($A93="","",IF(SUMIFS(RAW_매출A!$J$2:$J$7000,RAW_매출A!$B$2:$B$7000,$A93,RAW_매출A!$A$2:$A$7000,EDATE($E93,AV$1-1))=0,"",SUMIFS(RAW_매출A!$J$2:$J$7000,RAW_매출A!$B$2:$B$7000,$A93,RAW_매출A!$A$2:$A$7000,EDATE($E93,AV$1-1))/(INDEX(요약_월별시즈널리티!$F$7:$F$18,MONTH(EDATE($E93,AV$1-1)))/100))),"")</f>
        <v/>
      </c>
      <c r="AW93" t="str" cm="1">
        <f t="array" ref="AW93">IFERROR(IF($A93="","",IF(SUMIFS(RAW_매출A!$J$2:$J$7000,RAW_매출A!$B$2:$B$7000,$A93,RAW_매출A!$A$2:$A$7000,EDATE($E93,AW$1-1))=0,"",SUMIFS(RAW_매출A!$J$2:$J$7000,RAW_매출A!$B$2:$B$7000,$A93,RAW_매출A!$A$2:$A$7000,EDATE($E93,AW$1-1))/(INDEX(요약_월별시즈널리티!$F$7:$F$18,MONTH(EDATE($E93,AW$1-1)))/100))),"")</f>
        <v/>
      </c>
      <c r="AX93" t="str" cm="1">
        <f t="array" ref="AX93">IFERROR(IF($A93="","",IF(SUMIFS(RAW_매출A!$J$2:$J$7000,RAW_매출A!$B$2:$B$7000,$A93,RAW_매출A!$A$2:$A$7000,EDATE($E93,AX$1-1))=0,"",SUMIFS(RAW_매출A!$J$2:$J$7000,RAW_매출A!$B$2:$B$7000,$A93,RAW_매출A!$A$2:$A$7000,EDATE($E93,AX$1-1))/(INDEX(요약_월별시즈널리티!$F$7:$F$18,MONTH(EDATE($E93,AX$1-1)))/100))),"")</f>
        <v/>
      </c>
      <c r="AY93" t="str" cm="1">
        <f t="array" ref="AY93">IFERROR(IF($A93="","",IF(SUMIFS(RAW_매출A!$J$2:$J$7000,RAW_매출A!$B$2:$B$7000,$A93,RAW_매출A!$A$2:$A$7000,EDATE($E93,AY$1-1))=0,"",SUMIFS(RAW_매출A!$J$2:$J$7000,RAW_매출A!$B$2:$B$7000,$A93,RAW_매출A!$A$2:$A$7000,EDATE($E93,AY$1-1))/(INDEX(요약_월별시즈널리티!$F$7:$F$18,MONTH(EDATE($E93,AY$1-1)))/100))),"")</f>
        <v/>
      </c>
      <c r="AZ93" t="str" cm="1">
        <f t="array" ref="AZ93">IFERROR(IF($A93="","",IF(SUMIFS(RAW_매출A!$J$2:$J$7000,RAW_매출A!$B$2:$B$7000,$A93,RAW_매출A!$A$2:$A$7000,EDATE($E93,AZ$1-1))=0,"",SUMIFS(RAW_매출A!$J$2:$J$7000,RAW_매출A!$B$2:$B$7000,$A93,RAW_매출A!$A$2:$A$7000,EDATE($E93,AZ$1-1))/(INDEX(요약_월별시즈널리티!$F$7:$F$18,MONTH(EDATE($E93,AZ$1-1)))/100))),"")</f>
        <v/>
      </c>
      <c r="BA93" t="str" cm="1">
        <f t="array" ref="BA93">IFERROR(IF($A93="","",IF(SUMIFS(RAW_매출A!$J$2:$J$7000,RAW_매출A!$B$2:$B$7000,$A93,RAW_매출A!$A$2:$A$7000,EDATE($E93,BA$1-1))=0,"",SUMIFS(RAW_매출A!$J$2:$J$7000,RAW_매출A!$B$2:$B$7000,$A93,RAW_매출A!$A$2:$A$7000,EDATE($E93,BA$1-1))/(INDEX(요약_월별시즈널리티!$F$7:$F$18,MONTH(EDATE($E93,BA$1-1)))/100))),"")</f>
        <v/>
      </c>
      <c r="BB93" t="str" cm="1">
        <f t="array" ref="BB93">IFERROR(IF($A93="","",IF(SUMIFS(RAW_매출A!$J$2:$J$7000,RAW_매출A!$B$2:$B$7000,$A93,RAW_매출A!$A$2:$A$7000,EDATE($E93,BB$1-1))=0,"",SUMIFS(RAW_매출A!$J$2:$J$7000,RAW_매출A!$B$2:$B$7000,$A93,RAW_매출A!$A$2:$A$7000,EDATE($E93,BB$1-1))/(INDEX(요약_월별시즈널리티!$F$7:$F$18,MONTH(EDATE($E93,BB$1-1)))/100))),"")</f>
        <v/>
      </c>
      <c r="BC93" t="str" cm="1">
        <f t="array" ref="BC93">IFERROR(IF($A93="","",IF(SUMIFS(RAW_매출A!$J$2:$J$7000,RAW_매출A!$B$2:$B$7000,$A93,RAW_매출A!$A$2:$A$7000,EDATE($E93,BC$1-1))=0,"",SUMIFS(RAW_매출A!$J$2:$J$7000,RAW_매출A!$B$2:$B$7000,$A93,RAW_매출A!$A$2:$A$7000,EDATE($E93,BC$1-1))/(INDEX(요약_월별시즈널리티!$F$7:$F$18,MONTH(EDATE($E93,BC$1-1)))/100))),"")</f>
        <v/>
      </c>
      <c r="BD93" t="str" cm="1">
        <f t="array" ref="BD93">IFERROR(IF($A93="","",IF(SUMIFS(RAW_매출A!$J$2:$J$7000,RAW_매출A!$B$2:$B$7000,$A93,RAW_매출A!$A$2:$A$7000,EDATE($E93,BD$1-1))=0,"",SUMIFS(RAW_매출A!$J$2:$J$7000,RAW_매출A!$B$2:$B$7000,$A93,RAW_매출A!$A$2:$A$7000,EDATE($E93,BD$1-1))/(INDEX(요약_월별시즈널리티!$F$7:$F$18,MONTH(EDATE($E93,BD$1-1)))/100))),"")</f>
        <v/>
      </c>
      <c r="BE93" t="str" cm="1">
        <f t="array" ref="BE93">IFERROR(IF($A93="","",IF(SUMIFS(RAW_매출A!$J$2:$J$7000,RAW_매출A!$B$2:$B$7000,$A93,RAW_매출A!$A$2:$A$7000,EDATE($E93,BE$1-1))=0,"",SUMIFS(RAW_매출A!$J$2:$J$7000,RAW_매출A!$B$2:$B$7000,$A93,RAW_매출A!$A$2:$A$7000,EDATE($E93,BE$1-1))/(INDEX(요약_월별시즈널리티!$F$7:$F$18,MONTH(EDATE($E93,BE$1-1)))/100))),"")</f>
        <v/>
      </c>
      <c r="BF93" t="str" cm="1">
        <f t="array" ref="BF93">IFERROR(IF($A93="","",IF(SUMIFS(RAW_매출A!$J$2:$J$7000,RAW_매출A!$B$2:$B$7000,$A93,RAW_매출A!$A$2:$A$7000,EDATE($E93,BF$1-1))=0,"",SUMIFS(RAW_매출A!$J$2:$J$7000,RAW_매출A!$B$2:$B$7000,$A93,RAW_매출A!$A$2:$A$7000,EDATE($E93,BF$1-1))/(INDEX(요약_월별시즈널리티!$F$7:$F$18,MONTH(EDATE($E93,BF$1-1)))/100))),"")</f>
        <v/>
      </c>
      <c r="BG93" t="str" cm="1">
        <f t="array" ref="BG93">IFERROR(IF($A93="","",IF(SUMIFS(RAW_매출A!$J$2:$J$7000,RAW_매출A!$B$2:$B$7000,$A93,RAW_매출A!$A$2:$A$7000,EDATE($E93,BG$1-1))=0,"",SUMIFS(RAW_매출A!$J$2:$J$7000,RAW_매출A!$B$2:$B$7000,$A93,RAW_매출A!$A$2:$A$7000,EDATE($E93,BG$1-1))/(INDEX(요약_월별시즈널리티!$F$7:$F$18,MONTH(EDATE($E93,BG$1-1)))/100))),"")</f>
        <v/>
      </c>
      <c r="BH93" t="str" cm="1">
        <f t="array" ref="BH93">IFERROR(IF($A93="","",IF(SUMIFS(RAW_매출A!$J$2:$J$7000,RAW_매출A!$B$2:$B$7000,$A93,RAW_매출A!$A$2:$A$7000,EDATE($E93,BH$1-1))=0,"",SUMIFS(RAW_매출A!$J$2:$J$7000,RAW_매출A!$B$2:$B$7000,$A93,RAW_매출A!$A$2:$A$7000,EDATE($E93,BH$1-1))/(INDEX(요약_월별시즈널리티!$F$7:$F$18,MONTH(EDATE($E93,BH$1-1)))/100))),"")</f>
        <v/>
      </c>
      <c r="BI93" t="str" cm="1">
        <f t="array" ref="BI93">IFERROR(IF($A93="","",IF(SUMIFS(RAW_매출A!$J$2:$J$7000,RAW_매출A!$B$2:$B$7000,$A93,RAW_매출A!$A$2:$A$7000,EDATE($E93,BI$1-1))=0,"",SUMIFS(RAW_매출A!$J$2:$J$7000,RAW_매출A!$B$2:$B$7000,$A93,RAW_매출A!$A$2:$A$7000,EDATE($E93,BI$1-1))/(INDEX(요약_월별시즈널리티!$F$7:$F$18,MONTH(EDATE($E93,BI$1-1)))/100))),"")</f>
        <v/>
      </c>
      <c r="BJ93" t="str" cm="1">
        <f t="array" ref="BJ93">IFERROR(IF($A93="","",IF(SUMIFS(RAW_매출A!$J$2:$J$7000,RAW_매출A!$B$2:$B$7000,$A93,RAW_매출A!$A$2:$A$7000,EDATE($E93,BJ$1-1))=0,"",SUMIFS(RAW_매출A!$J$2:$J$7000,RAW_매출A!$B$2:$B$7000,$A93,RAW_매출A!$A$2:$A$7000,EDATE($E93,BJ$1-1))/(INDEX(요약_월별시즈널리티!$F$7:$F$18,MONTH(EDATE($E93,BJ$1-1)))/100))),"")</f>
        <v/>
      </c>
      <c r="BK93" t="str" cm="1">
        <f t="array" ref="BK93">IFERROR(IF($A93="","",IF(SUMIFS(RAW_매출A!$J$2:$J$7000,RAW_매출A!$B$2:$B$7000,$A93,RAW_매출A!$A$2:$A$7000,EDATE($E93,BK$1-1))=0,"",SUMIFS(RAW_매출A!$J$2:$J$7000,RAW_매출A!$B$2:$B$7000,$A93,RAW_매출A!$A$2:$A$7000,EDATE($E93,BK$1-1))/(INDEX(요약_월별시즈널리티!$F$7:$F$18,MONTH(EDATE($E93,BK$1-1)))/100))),"")</f>
        <v/>
      </c>
      <c r="BL93" t="str" cm="1">
        <f t="array" ref="BL93">IFERROR(IF($A93="","",IF(SUMIFS(RAW_매출A!$J$2:$J$7000,RAW_매출A!$B$2:$B$7000,$A93,RAW_매출A!$A$2:$A$7000,EDATE($E93,BL$1-1))=0,"",SUMIFS(RAW_매출A!$J$2:$J$7000,RAW_매출A!$B$2:$B$7000,$A93,RAW_매출A!$A$2:$A$7000,EDATE($E93,BL$1-1))/(INDEX(요약_월별시즈널리티!$F$7:$F$18,MONTH(EDATE($E93,BL$1-1)))/100))),"")</f>
        <v/>
      </c>
      <c r="BM93" t="str" cm="1">
        <f t="array" ref="BM93">IFERROR(IF($A93="","",IF(SUMIFS(RAW_매출A!$J$2:$J$7000,RAW_매출A!$B$2:$B$7000,$A93,RAW_매출A!$A$2:$A$7000,EDATE($E93,BM$1-1))=0,"",SUMIFS(RAW_매출A!$J$2:$J$7000,RAW_매출A!$B$2:$B$7000,$A93,RAW_매출A!$A$2:$A$7000,EDATE($E93,BM$1-1))/(INDEX(요약_월별시즈널리티!$F$7:$F$18,MONTH(EDATE($E93,BM$1-1)))/100))),"")</f>
        <v/>
      </c>
      <c r="BN93" t="str" cm="1">
        <f t="array" ref="BN93">IFERROR(IF($A93="","",IF(SUMIFS(RAW_매출A!$J$2:$J$7000,RAW_매출A!$B$2:$B$7000,$A93,RAW_매출A!$A$2:$A$7000,EDATE($E93,BN$1-1))=0,"",SUMIFS(RAW_매출A!$J$2:$J$7000,RAW_매출A!$B$2:$B$7000,$A93,RAW_매출A!$A$2:$A$7000,EDATE($E93,BN$1-1))/(INDEX(요약_월별시즈널리티!$F$7:$F$18,MONTH(EDATE($E93,BN$1-1)))/100))),"")</f>
        <v/>
      </c>
    </row>
    <row r="94" spans="1:66" x14ac:dyDescent="0.3">
      <c r="A94" t="str">
        <f>세팅!A95</f>
        <v>(1083) #신촌창천스쿨점</v>
      </c>
      <c r="B94" t="str">
        <f>세팅!B95</f>
        <v>150-0</v>
      </c>
      <c r="C94">
        <f t="shared" si="3"/>
        <v>0</v>
      </c>
      <c r="D94" t="str">
        <f t="shared" si="4"/>
        <v>0</v>
      </c>
      <c r="E94" s="1">
        <f>세팅!D95</f>
        <v>45170</v>
      </c>
      <c r="F94">
        <f t="shared" si="5"/>
        <v>4187461.4122451381</v>
      </c>
      <c r="G94" cm="1">
        <f t="array" ref="G94">IFERROR(IF($A94="","",IF(SUMIFS(RAW_매출A!$J$2:$J$7000,RAW_매출A!$B$2:$B$7000,$A94,RAW_매출A!$A$2:$A$7000,EDATE($E94,G$1-1))=0,"",SUMIFS(RAW_매출A!$J$2:$J$7000,RAW_매출A!$B$2:$B$7000,$A94,RAW_매출A!$A$2:$A$7000,EDATE($E94,G$1-1))/(INDEX(요약_월별시즈널리티!$F$7:$F$18,MONTH(EDATE($E94,G$1-1)))/100))),"")</f>
        <v>2495825.6396712661</v>
      </c>
      <c r="H94" cm="1">
        <f t="array" ref="H94">IFERROR(IF($A94="","",IF(SUMIFS(RAW_매출A!$J$2:$J$7000,RAW_매출A!$B$2:$B$7000,$A94,RAW_매출A!$A$2:$A$7000,EDATE($E94,H$1-1))=0,"",SUMIFS(RAW_매출A!$J$2:$J$7000,RAW_매출A!$B$2:$B$7000,$A94,RAW_매출A!$A$2:$A$7000,EDATE($E94,H$1-1))/(INDEX(요약_월별시즈널리티!$F$7:$F$18,MONTH(EDATE($E94,H$1-1)))/100))),"")</f>
        <v>3009683.0650166678</v>
      </c>
      <c r="I94" cm="1">
        <f t="array" ref="I94">IFERROR(IF($A94="","",IF(SUMIFS(RAW_매출A!$J$2:$J$7000,RAW_매출A!$B$2:$B$7000,$A94,RAW_매출A!$A$2:$A$7000,EDATE($E94,I$1-1))=0,"",SUMIFS(RAW_매출A!$J$2:$J$7000,RAW_매출A!$B$2:$B$7000,$A94,RAW_매출A!$A$2:$A$7000,EDATE($E94,I$1-1))/(INDEX(요약_월별시즈널리티!$F$7:$F$18,MONTH(EDATE($E94,I$1-1)))/100))),"")</f>
        <v>3708968.1184292254</v>
      </c>
      <c r="J94" s="28" cm="1">
        <f t="array" ref="J94">IFERROR(IF($A94="","",IF(SUMIFS(RAW_매출A!$J$2:$J$7000,RAW_매출A!$B$2:$B$7000,$A94,RAW_매출A!$A$2:$A$7000,EDATE($E94,J$1-1))=0,"",SUMIFS(RAW_매출A!$J$2:$J$7000,RAW_매출A!$B$2:$B$7000,$A94,RAW_매출A!$A$2:$A$7000,EDATE($E94,J$1-1))/(INDEX(요약_월별시즈널리티!$F$7:$F$18,MONTH(EDATE($E94,J$1-1)))/100))),"")</f>
        <v>3805119.4482846837</v>
      </c>
      <c r="K94" s="28" cm="1">
        <f t="array" ref="K94">IFERROR(IF($A94="","",IF(SUMIFS(RAW_매출A!$J$2:$J$7000,RAW_매출A!$B$2:$B$7000,$A94,RAW_매출A!$A$2:$A$7000,EDATE($E94,K$1-1))=0,"",SUMIFS(RAW_매출A!$J$2:$J$7000,RAW_매출A!$B$2:$B$7000,$A94,RAW_매출A!$A$2:$A$7000,EDATE($E94,K$1-1))/(INDEX(요약_월별시즈널리티!$F$7:$F$18,MONTH(EDATE($E94,K$1-1)))/100))),"")</f>
        <v>4316891.496282435</v>
      </c>
      <c r="L94" s="28" cm="1">
        <f t="array" ref="L94">IFERROR(IF($A94="","",IF(SUMIFS(RAW_매출A!$J$2:$J$7000,RAW_매출A!$B$2:$B$7000,$A94,RAW_매출A!$A$2:$A$7000,EDATE($E94,L$1-1))=0,"",SUMIFS(RAW_매출A!$J$2:$J$7000,RAW_매출A!$B$2:$B$7000,$A94,RAW_매출A!$A$2:$A$7000,EDATE($E94,L$1-1))/(INDEX(요약_월별시즈널리티!$F$7:$F$18,MONTH(EDATE($E94,L$1-1)))/100))),"")</f>
        <v>4660308.010983902</v>
      </c>
      <c r="M94" s="28" cm="1">
        <f t="array" ref="M94">IFERROR(IF($A94="","",IF(SUMIFS(RAW_매출A!$J$2:$J$7000,RAW_매출A!$B$2:$B$7000,$A94,RAW_매출A!$A$2:$A$7000,EDATE($E94,M$1-1))=0,"",SUMIFS(RAW_매출A!$J$2:$J$7000,RAW_매출A!$B$2:$B$7000,$A94,RAW_매출A!$A$2:$A$7000,EDATE($E94,M$1-1))/(INDEX(요약_월별시즈널리티!$F$7:$F$18,MONTH(EDATE($E94,M$1-1)))/100))),"")</f>
        <v>4544589.1324806707</v>
      </c>
      <c r="N94" s="28" cm="1">
        <f t="array" ref="N94">IFERROR(IF($A94="","",IF(SUMIFS(RAW_매출A!$J$2:$J$7000,RAW_매출A!$B$2:$B$7000,$A94,RAW_매출A!$A$2:$A$7000,EDATE($E94,N$1-1))=0,"",SUMIFS(RAW_매출A!$J$2:$J$7000,RAW_매출A!$B$2:$B$7000,$A94,RAW_매출A!$A$2:$A$7000,EDATE($E94,N$1-1))/(INDEX(요약_월별시즈널리티!$F$7:$F$18,MONTH(EDATE($E94,N$1-1)))/100))),"")</f>
        <v>4173526.9961857782</v>
      </c>
      <c r="O94" s="28" cm="1">
        <f t="array" ref="O94">IFERROR(IF($A94="","",IF(SUMIFS(RAW_매출A!$J$2:$J$7000,RAW_매출A!$B$2:$B$7000,$A94,RAW_매출A!$A$2:$A$7000,EDATE($E94,O$1-1))=0,"",SUMIFS(RAW_매출A!$J$2:$J$7000,RAW_매출A!$B$2:$B$7000,$A94,RAW_매출A!$A$2:$A$7000,EDATE($E94,O$1-1))/(INDEX(요약_월별시즈널리티!$F$7:$F$18,MONTH(EDATE($E94,O$1-1)))/100))),"")</f>
        <v>3624333.3892533598</v>
      </c>
      <c r="P94" cm="1">
        <f t="array" ref="P94">IFERROR(IF($A94="","",IF(SUMIFS(RAW_매출A!$J$2:$J$7000,RAW_매출A!$B$2:$B$7000,$A94,RAW_매출A!$A$2:$A$7000,EDATE($E94,P$1-1))=0,"",SUMIFS(RAW_매출A!$J$2:$J$7000,RAW_매출A!$B$2:$B$7000,$A94,RAW_매출A!$A$2:$A$7000,EDATE($E94,P$1-1))/(INDEX(요약_월별시즈널리티!$F$7:$F$18,MONTH(EDATE($E94,P$1-1)))/100))),"")</f>
        <v>3809351.4616981093</v>
      </c>
      <c r="Q94" cm="1">
        <f t="array" ref="Q94">IFERROR(IF($A94="","",IF(SUMIFS(RAW_매출A!$J$2:$J$7000,RAW_매출A!$B$2:$B$7000,$A94,RAW_매출A!$A$2:$A$7000,EDATE($E94,Q$1-1))=0,"",SUMIFS(RAW_매출A!$J$2:$J$7000,RAW_매출A!$B$2:$B$7000,$A94,RAW_매출A!$A$2:$A$7000,EDATE($E94,Q$1-1))/(INDEX(요약_월별시즈널리티!$F$7:$F$18,MONTH(EDATE($E94,Q$1-1)))/100))),"")</f>
        <v>4178617.1563270111</v>
      </c>
      <c r="R94" cm="1">
        <f t="array" ref="R94">IFERROR(IF($A94="","",IF(SUMIFS(RAW_매출A!$J$2:$J$7000,RAW_매출A!$B$2:$B$7000,$A94,RAW_매출A!$A$2:$A$7000,EDATE($E94,R$1-1))=0,"",SUMIFS(RAW_매출A!$J$2:$J$7000,RAW_매출A!$B$2:$B$7000,$A94,RAW_매출A!$A$2:$A$7000,EDATE($E94,R$1-1))/(INDEX(요약_월별시즈널리티!$F$7:$F$18,MONTH(EDATE($E94,R$1-1)))/100))),"")</f>
        <v>4210329.5964637203</v>
      </c>
      <c r="S94" cm="1">
        <f t="array" ref="S94">IFERROR(IF($A94="","",IF(SUMIFS(RAW_매출A!$J$2:$J$7000,RAW_매출A!$B$2:$B$7000,$A94,RAW_매출A!$A$2:$A$7000,EDATE($E94,S$1-1))=0,"",SUMIFS(RAW_매출A!$J$2:$J$7000,RAW_매출A!$B$2:$B$7000,$A94,RAW_매출A!$A$2:$A$7000,EDATE($E94,S$1-1))/(INDEX(요약_월별시즈널리티!$F$7:$F$18,MONTH(EDATE($E94,S$1-1)))/100))),"")</f>
        <v>4892553.7448302116</v>
      </c>
      <c r="T94" cm="1">
        <f t="array" ref="T94">IFERROR(IF($A94="","",IF(SUMIFS(RAW_매출A!$J$2:$J$7000,RAW_매출A!$B$2:$B$7000,$A94,RAW_매출A!$A$2:$A$7000,EDATE($E94,T$1-1))=0,"",SUMIFS(RAW_매출A!$J$2:$J$7000,RAW_매출A!$B$2:$B$7000,$A94,RAW_매출A!$A$2:$A$7000,EDATE($E94,T$1-1))/(INDEX(요약_월별시즈널리티!$F$7:$F$18,MONTH(EDATE($E94,T$1-1)))/100))),"")</f>
        <v>4189721.2600499489</v>
      </c>
      <c r="U94" cm="1">
        <f t="array" ref="U94">IFERROR(IF($A94="","",IF(SUMIFS(RAW_매출A!$J$2:$J$7000,RAW_매출A!$B$2:$B$7000,$A94,RAW_매출A!$A$2:$A$7000,EDATE($E94,U$1-1))=0,"",SUMIFS(RAW_매출A!$J$2:$J$7000,RAW_매출A!$B$2:$B$7000,$A94,RAW_매출A!$A$2:$A$7000,EDATE($E94,U$1-1))/(INDEX(요약_월별시즈널리티!$F$7:$F$18,MONTH(EDATE($E94,U$1-1)))/100))),"")</f>
        <v>4543699.6561741699</v>
      </c>
      <c r="V94" cm="1">
        <f t="array" ref="V94">IFERROR(IF($A94="","",IF(SUMIFS(RAW_매출A!$J$2:$J$7000,RAW_매출A!$B$2:$B$7000,$A94,RAW_매출A!$A$2:$A$7000,EDATE($E94,V$1-1))=0,"",SUMIFS(RAW_매출A!$J$2:$J$7000,RAW_매출A!$B$2:$B$7000,$A94,RAW_매출A!$A$2:$A$7000,EDATE($E94,V$1-1))/(INDEX(요약_월별시즈널리티!$F$7:$F$18,MONTH(EDATE($E94,V$1-1)))/100))),"")</f>
        <v>4357437.0991723035</v>
      </c>
      <c r="W94" cm="1">
        <f t="array" ref="W94">IFERROR(IF($A94="","",IF(SUMIFS(RAW_매출A!$J$2:$J$7000,RAW_매출A!$B$2:$B$7000,$A94,RAW_매출A!$A$2:$A$7000,EDATE($E94,W$1-1))=0,"",SUMIFS(RAW_매출A!$J$2:$J$7000,RAW_매출A!$B$2:$B$7000,$A94,RAW_매출A!$A$2:$A$7000,EDATE($E94,W$1-1))/(INDEX(요약_월별시즈널리티!$F$7:$F$18,MONTH(EDATE($E94,W$1-1)))/100))),"")</f>
        <v>4472916.4395900313</v>
      </c>
      <c r="X94" cm="1">
        <f t="array" ref="X94">IFERROR(IF($A94="","",IF(SUMIFS(RAW_매출A!$J$2:$J$7000,RAW_매출A!$B$2:$B$7000,$A94,RAW_매출A!$A$2:$A$7000,EDATE($E94,X$1-1))=0,"",SUMIFS(RAW_매출A!$J$2:$J$7000,RAW_매출A!$B$2:$B$7000,$A94,RAW_매출A!$A$2:$A$7000,EDATE($E94,X$1-1))/(INDEX(요약_월별시즈널리티!$F$7:$F$18,MONTH(EDATE($E94,X$1-1)))/100))),"")</f>
        <v>4126078.7089943904</v>
      </c>
      <c r="Y94" cm="1">
        <f t="array" ref="Y94">IFERROR(IF($A94="","",IF(SUMIFS(RAW_매출A!$J$2:$J$7000,RAW_매출A!$B$2:$B$7000,$A94,RAW_매출A!$A$2:$A$7000,EDATE($E94,Y$1-1))=0,"",SUMIFS(RAW_매출A!$J$2:$J$7000,RAW_매출A!$B$2:$B$7000,$A94,RAW_매출A!$A$2:$A$7000,EDATE($E94,Y$1-1))/(INDEX(요약_월별시즈널리티!$F$7:$F$18,MONTH(EDATE($E94,Y$1-1)))/100))),"")</f>
        <v>3867590.9189635213</v>
      </c>
      <c r="Z94" cm="1">
        <f t="array" ref="Z94">IFERROR(IF($A94="","",IF(SUMIFS(RAW_매출A!$J$2:$J$7000,RAW_매출A!$B$2:$B$7000,$A94,RAW_매출A!$A$2:$A$7000,EDATE($E94,Z$1-1))=0,"",SUMIFS(RAW_매출A!$J$2:$J$7000,RAW_매출A!$B$2:$B$7000,$A94,RAW_매출A!$A$2:$A$7000,EDATE($E94,Z$1-1))/(INDEX(요약_월별시즈널리티!$F$7:$F$18,MONTH(EDATE($E94,Z$1-1)))/100))),"")</f>
        <v>4902356.6543956585</v>
      </c>
      <c r="AA94" cm="1">
        <f t="array" ref="AA94">IFERROR(IF($A94="","",IF(SUMIFS(RAW_매출A!$J$2:$J$7000,RAW_매출A!$B$2:$B$7000,$A94,RAW_매출A!$A$2:$A$7000,EDATE($E94,AA$1-1))=0,"",SUMIFS(RAW_매출A!$J$2:$J$7000,RAW_매출A!$B$2:$B$7000,$A94,RAW_매출A!$A$2:$A$7000,EDATE($E94,AA$1-1))/(INDEX(요약_월별시즈널리티!$F$7:$F$18,MONTH(EDATE($E94,AA$1-1)))/100))),"")</f>
        <v>5100631.0487543298</v>
      </c>
      <c r="AB94" cm="1">
        <f t="array" ref="AB94">IFERROR(IF($A94="","",IF(SUMIFS(RAW_매출A!$J$2:$J$7000,RAW_매출A!$B$2:$B$7000,$A94,RAW_매출A!$A$2:$A$7000,EDATE($E94,AB$1-1))=0,"",SUMIFS(RAW_매출A!$J$2:$J$7000,RAW_매출A!$B$2:$B$7000,$A94,RAW_매출A!$A$2:$A$7000,EDATE($E94,AB$1-1))/(INDEX(요약_월별시즈널리티!$F$7:$F$18,MONTH(EDATE($E94,AB$1-1)))/100))),"")</f>
        <v>4912443.7863694569</v>
      </c>
      <c r="AC94" cm="1">
        <f t="array" ref="AC94">IFERROR(IF($A94="","",IF(SUMIFS(RAW_매출A!$J$2:$J$7000,RAW_매출A!$B$2:$B$7000,$A94,RAW_매출A!$A$2:$A$7000,EDATE($E94,AC$1-1))=0,"",SUMIFS(RAW_매출A!$J$2:$J$7000,RAW_매출A!$B$2:$B$7000,$A94,RAW_매출A!$A$2:$A$7000,EDATE($E94,AC$1-1))/(INDEX(요약_월별시즈널리티!$F$7:$F$18,MONTH(EDATE($E94,AC$1-1)))/100))),"")</f>
        <v>4098486.2026557103</v>
      </c>
      <c r="AD94" cm="1">
        <f t="array" ref="AD94">IFERROR(IF($A94="","",IF(SUMIFS(RAW_매출A!$J$2:$J$7000,RAW_매출A!$B$2:$B$7000,$A94,RAW_매출A!$A$2:$A$7000,EDATE($E94,AD$1-1))=0,"",SUMIFS(RAW_매출A!$J$2:$J$7000,RAW_매출A!$B$2:$B$7000,$A94,RAW_매출A!$A$2:$A$7000,EDATE($E94,AD$1-1))/(INDEX(요약_월별시즈널리티!$F$7:$F$18,MONTH(EDATE($E94,AD$1-1)))/100))),"")</f>
        <v>3982636.4175206078</v>
      </c>
      <c r="AE94" cm="1">
        <f t="array" ref="AE94">IFERROR(IF($A94="","",IF(SUMIFS(RAW_매출A!$J$2:$J$7000,RAW_매출A!$B$2:$B$7000,$A94,RAW_매출A!$A$2:$A$7000,EDATE($E94,AE$1-1))=0,"",SUMIFS(RAW_매출A!$J$2:$J$7000,RAW_매출A!$B$2:$B$7000,$A94,RAW_매출A!$A$2:$A$7000,EDATE($E94,AE$1-1))/(INDEX(요약_월별시즈널리티!$F$7:$F$18,MONTH(EDATE($E94,AE$1-1)))/100))),"")</f>
        <v>3836618.6774264039</v>
      </c>
      <c r="AF94" cm="1">
        <f t="array" ref="AF94">IFERROR(IF($A94="","",IF(SUMIFS(RAW_매출A!$J$2:$J$7000,RAW_매출A!$B$2:$B$7000,$A94,RAW_매출A!$A$2:$A$7000,EDATE($E94,AF$1-1))=0,"",SUMIFS(RAW_매출A!$J$2:$J$7000,RAW_매출A!$B$2:$B$7000,$A94,RAW_매출A!$A$2:$A$7000,EDATE($E94,AF$1-1))/(INDEX(요약_월별시즈널리티!$F$7:$F$18,MONTH(EDATE($E94,AF$1-1)))/100))),"")</f>
        <v>4192930.7535499223</v>
      </c>
      <c r="AG94" cm="1">
        <f t="array" ref="AG94">IFERROR(IF($A94="","",IF(SUMIFS(RAW_매출A!$J$2:$J$7000,RAW_매출A!$B$2:$B$7000,$A94,RAW_매출A!$A$2:$A$7000,EDATE($E94,AG$1-1))=0,"",SUMIFS(RAW_매출A!$J$2:$J$7000,RAW_매출A!$B$2:$B$7000,$A94,RAW_매출A!$A$2:$A$7000,EDATE($E94,AG$1-1))/(INDEX(요약_월별시즈널리티!$F$7:$F$18,MONTH(EDATE($E94,AG$1-1)))/100))),"")</f>
        <v>4170334.3610826745</v>
      </c>
      <c r="AH94" cm="1">
        <f t="array" ref="AH94">IFERROR(IF($A94="","",IF(SUMIFS(RAW_매출A!$J$2:$J$7000,RAW_매출A!$B$2:$B$7000,$A94,RAW_매출A!$A$2:$A$7000,EDATE($E94,AH$1-1))=0,"",SUMIFS(RAW_매출A!$J$2:$J$7000,RAW_매출A!$B$2:$B$7000,$A94,RAW_매출A!$A$2:$A$7000,EDATE($E94,AH$1-1))/(INDEX(요약_월별시즈널리티!$F$7:$F$18,MONTH(EDATE($E94,AH$1-1)))/100))),"")</f>
        <v>3930308.3523336439</v>
      </c>
      <c r="AI94" cm="1">
        <f t="array" ref="AI94">IFERROR(IF($A94="","",IF(SUMIFS(RAW_매출A!$J$2:$J$7000,RAW_매출A!$B$2:$B$7000,$A94,RAW_매출A!$A$2:$A$7000,EDATE($E94,AI$1-1))=0,"",SUMIFS(RAW_매출A!$J$2:$J$7000,RAW_매출A!$B$2:$B$7000,$A94,RAW_매출A!$A$2:$A$7000,EDATE($E94,AI$1-1))/(INDEX(요약_월별시즈널리티!$F$7:$F$18,MONTH(EDATE($E94,AI$1-1)))/100))),"")</f>
        <v>4526085.5394709557</v>
      </c>
      <c r="AJ94" cm="1">
        <f t="array" ref="AJ94">IFERROR(IF($A94="","",IF(SUMIFS(RAW_매출A!$J$2:$J$7000,RAW_매출A!$B$2:$B$7000,$A94,RAW_매출A!$A$2:$A$7000,EDATE($E94,AJ$1-1))=0,"",SUMIFS(RAW_매출A!$J$2:$J$7000,RAW_매출A!$B$2:$B$7000,$A94,RAW_매출A!$A$2:$A$7000,EDATE($E94,AJ$1-1))/(INDEX(요약_월별시즈널리티!$F$7:$F$18,MONTH(EDATE($E94,AJ$1-1)))/100))),"")</f>
        <v>4211939.3201227318</v>
      </c>
      <c r="AK94" cm="1">
        <f t="array" ref="AK94">IFERROR(IF($A94="","",IF(SUMIFS(RAW_매출A!$J$2:$J$7000,RAW_매출A!$B$2:$B$7000,$A94,RAW_매출A!$A$2:$A$7000,EDATE($E94,AK$1-1))=0,"",SUMIFS(RAW_매출A!$J$2:$J$7000,RAW_매출A!$B$2:$B$7000,$A94,RAW_매출A!$A$2:$A$7000,EDATE($E94,AK$1-1))/(INDEX(요약_월별시즈널리티!$F$7:$F$18,MONTH(EDATE($E94,AK$1-1)))/100))),"")</f>
        <v>4431263.8405866092</v>
      </c>
      <c r="AL94" cm="1">
        <f t="array" ref="AL94">IFERROR(IF($A94="","",IF(SUMIFS(RAW_매출A!$J$2:$J$7000,RAW_매출A!$B$2:$B$7000,$A94,RAW_매출A!$A$2:$A$7000,EDATE($E94,AL$1-1))=0,"",SUMIFS(RAW_매출A!$J$2:$J$7000,RAW_매출A!$B$2:$B$7000,$A94,RAW_매출A!$A$2:$A$7000,EDATE($E94,AL$1-1))/(INDEX(요약_월별시즈널리티!$F$7:$F$18,MONTH(EDATE($E94,AL$1-1)))/100))),"")</f>
        <v>4006335.1389151444</v>
      </c>
      <c r="AM94" cm="1">
        <f t="array" ref="AM94">IFERROR(IF($A94="","",IF(SUMIFS(RAW_매출A!$J$2:$J$7000,RAW_매출A!$B$2:$B$7000,$A94,RAW_매출A!$A$2:$A$7000,EDATE($E94,AM$1-1))=0,"",SUMIFS(RAW_매출A!$J$2:$J$7000,RAW_매출A!$B$2:$B$7000,$A94,RAW_매출A!$A$2:$A$7000,EDATE($E94,AM$1-1))/(INDEX(요약_월별시즈널리티!$F$7:$F$18,MONTH(EDATE($E94,AM$1-1)))/100))),"")</f>
        <v>4310800.9341375129</v>
      </c>
      <c r="AN94" cm="1">
        <f t="array" ref="AN94">IFERROR(IF($A94="","",IF(SUMIFS(RAW_매출A!$J$2:$J$7000,RAW_매출A!$B$2:$B$7000,$A94,RAW_매출A!$A$2:$A$7000,EDATE($E94,AN$1-1))=0,"",SUMIFS(RAW_매출A!$J$2:$J$7000,RAW_매출A!$B$2:$B$7000,$A94,RAW_매출A!$A$2:$A$7000,EDATE($E94,AN$1-1))/(INDEX(요약_월별시즈널리티!$F$7:$F$18,MONTH(EDATE($E94,AN$1-1)))/100))),"")</f>
        <v>3651166.4209343884</v>
      </c>
      <c r="AO94" t="str" cm="1">
        <f t="array" ref="AO94">IFERROR(IF($A94="","",IF(SUMIFS(RAW_매출A!$J$2:$J$7000,RAW_매출A!$B$2:$B$7000,$A94,RAW_매출A!$A$2:$A$7000,EDATE($E94,AO$1-1))=0,"",SUMIFS(RAW_매출A!$J$2:$J$7000,RAW_매출A!$B$2:$B$7000,$A94,RAW_매출A!$A$2:$A$7000,EDATE($E94,AO$1-1))/(INDEX(요약_월별시즈널리티!$F$7:$F$18,MONTH(EDATE($E94,AO$1-1)))/100))),"")</f>
        <v/>
      </c>
      <c r="AP94" t="str" cm="1">
        <f t="array" ref="AP94">IFERROR(IF($A94="","",IF(SUMIFS(RAW_매출A!$J$2:$J$7000,RAW_매출A!$B$2:$B$7000,$A94,RAW_매출A!$A$2:$A$7000,EDATE($E94,AP$1-1))=0,"",SUMIFS(RAW_매출A!$J$2:$J$7000,RAW_매출A!$B$2:$B$7000,$A94,RAW_매출A!$A$2:$A$7000,EDATE($E94,AP$1-1))/(INDEX(요약_월별시즈널리티!$F$7:$F$18,MONTH(EDATE($E94,AP$1-1)))/100))),"")</f>
        <v/>
      </c>
      <c r="AQ94" t="str" cm="1">
        <f t="array" ref="AQ94">IFERROR(IF($A94="","",IF(SUMIFS(RAW_매출A!$J$2:$J$7000,RAW_매출A!$B$2:$B$7000,$A94,RAW_매출A!$A$2:$A$7000,EDATE($E94,AQ$1-1))=0,"",SUMIFS(RAW_매출A!$J$2:$J$7000,RAW_매출A!$B$2:$B$7000,$A94,RAW_매출A!$A$2:$A$7000,EDATE($E94,AQ$1-1))/(INDEX(요약_월별시즈널리티!$F$7:$F$18,MONTH(EDATE($E94,AQ$1-1)))/100))),"")</f>
        <v/>
      </c>
      <c r="AR94" t="str" cm="1">
        <f t="array" ref="AR94">IFERROR(IF($A94="","",IF(SUMIFS(RAW_매출A!$J$2:$J$7000,RAW_매출A!$B$2:$B$7000,$A94,RAW_매출A!$A$2:$A$7000,EDATE($E94,AR$1-1))=0,"",SUMIFS(RAW_매출A!$J$2:$J$7000,RAW_매출A!$B$2:$B$7000,$A94,RAW_매출A!$A$2:$A$7000,EDATE($E94,AR$1-1))/(INDEX(요약_월별시즈널리티!$F$7:$F$18,MONTH(EDATE($E94,AR$1-1)))/100))),"")</f>
        <v/>
      </c>
      <c r="AS94" t="str" cm="1">
        <f t="array" ref="AS94">IFERROR(IF($A94="","",IF(SUMIFS(RAW_매출A!$J$2:$J$7000,RAW_매출A!$B$2:$B$7000,$A94,RAW_매출A!$A$2:$A$7000,EDATE($E94,AS$1-1))=0,"",SUMIFS(RAW_매출A!$J$2:$J$7000,RAW_매출A!$B$2:$B$7000,$A94,RAW_매출A!$A$2:$A$7000,EDATE($E94,AS$1-1))/(INDEX(요약_월별시즈널리티!$F$7:$F$18,MONTH(EDATE($E94,AS$1-1)))/100))),"")</f>
        <v/>
      </c>
      <c r="AT94" t="str" cm="1">
        <f t="array" ref="AT94">IFERROR(IF($A94="","",IF(SUMIFS(RAW_매출A!$J$2:$J$7000,RAW_매출A!$B$2:$B$7000,$A94,RAW_매출A!$A$2:$A$7000,EDATE($E94,AT$1-1))=0,"",SUMIFS(RAW_매출A!$J$2:$J$7000,RAW_매출A!$B$2:$B$7000,$A94,RAW_매출A!$A$2:$A$7000,EDATE($E94,AT$1-1))/(INDEX(요약_월별시즈널리티!$F$7:$F$18,MONTH(EDATE($E94,AT$1-1)))/100))),"")</f>
        <v/>
      </c>
      <c r="AU94" t="str" cm="1">
        <f t="array" ref="AU94">IFERROR(IF($A94="","",IF(SUMIFS(RAW_매출A!$J$2:$J$7000,RAW_매출A!$B$2:$B$7000,$A94,RAW_매출A!$A$2:$A$7000,EDATE($E94,AU$1-1))=0,"",SUMIFS(RAW_매출A!$J$2:$J$7000,RAW_매출A!$B$2:$B$7000,$A94,RAW_매출A!$A$2:$A$7000,EDATE($E94,AU$1-1))/(INDEX(요약_월별시즈널리티!$F$7:$F$18,MONTH(EDATE($E94,AU$1-1)))/100))),"")</f>
        <v/>
      </c>
      <c r="AV94" t="str" cm="1">
        <f t="array" ref="AV94">IFERROR(IF($A94="","",IF(SUMIFS(RAW_매출A!$J$2:$J$7000,RAW_매출A!$B$2:$B$7000,$A94,RAW_매출A!$A$2:$A$7000,EDATE($E94,AV$1-1))=0,"",SUMIFS(RAW_매출A!$J$2:$J$7000,RAW_매출A!$B$2:$B$7000,$A94,RAW_매출A!$A$2:$A$7000,EDATE($E94,AV$1-1))/(INDEX(요약_월별시즈널리티!$F$7:$F$18,MONTH(EDATE($E94,AV$1-1)))/100))),"")</f>
        <v/>
      </c>
      <c r="AW94" t="str" cm="1">
        <f t="array" ref="AW94">IFERROR(IF($A94="","",IF(SUMIFS(RAW_매출A!$J$2:$J$7000,RAW_매출A!$B$2:$B$7000,$A94,RAW_매출A!$A$2:$A$7000,EDATE($E94,AW$1-1))=0,"",SUMIFS(RAW_매출A!$J$2:$J$7000,RAW_매출A!$B$2:$B$7000,$A94,RAW_매출A!$A$2:$A$7000,EDATE($E94,AW$1-1))/(INDEX(요약_월별시즈널리티!$F$7:$F$18,MONTH(EDATE($E94,AW$1-1)))/100))),"")</f>
        <v/>
      </c>
      <c r="AX94" t="str" cm="1">
        <f t="array" ref="AX94">IFERROR(IF($A94="","",IF(SUMIFS(RAW_매출A!$J$2:$J$7000,RAW_매출A!$B$2:$B$7000,$A94,RAW_매출A!$A$2:$A$7000,EDATE($E94,AX$1-1))=0,"",SUMIFS(RAW_매출A!$J$2:$J$7000,RAW_매출A!$B$2:$B$7000,$A94,RAW_매출A!$A$2:$A$7000,EDATE($E94,AX$1-1))/(INDEX(요약_월별시즈널리티!$F$7:$F$18,MONTH(EDATE($E94,AX$1-1)))/100))),"")</f>
        <v/>
      </c>
      <c r="AY94" t="str" cm="1">
        <f t="array" ref="AY94">IFERROR(IF($A94="","",IF(SUMIFS(RAW_매출A!$J$2:$J$7000,RAW_매출A!$B$2:$B$7000,$A94,RAW_매출A!$A$2:$A$7000,EDATE($E94,AY$1-1))=0,"",SUMIFS(RAW_매출A!$J$2:$J$7000,RAW_매출A!$B$2:$B$7000,$A94,RAW_매출A!$A$2:$A$7000,EDATE($E94,AY$1-1))/(INDEX(요약_월별시즈널리티!$F$7:$F$18,MONTH(EDATE($E94,AY$1-1)))/100))),"")</f>
        <v/>
      </c>
      <c r="AZ94" t="str" cm="1">
        <f t="array" ref="AZ94">IFERROR(IF($A94="","",IF(SUMIFS(RAW_매출A!$J$2:$J$7000,RAW_매출A!$B$2:$B$7000,$A94,RAW_매출A!$A$2:$A$7000,EDATE($E94,AZ$1-1))=0,"",SUMIFS(RAW_매출A!$J$2:$J$7000,RAW_매출A!$B$2:$B$7000,$A94,RAW_매출A!$A$2:$A$7000,EDATE($E94,AZ$1-1))/(INDEX(요약_월별시즈널리티!$F$7:$F$18,MONTH(EDATE($E94,AZ$1-1)))/100))),"")</f>
        <v/>
      </c>
      <c r="BA94" t="str" cm="1">
        <f t="array" ref="BA94">IFERROR(IF($A94="","",IF(SUMIFS(RAW_매출A!$J$2:$J$7000,RAW_매출A!$B$2:$B$7000,$A94,RAW_매출A!$A$2:$A$7000,EDATE($E94,BA$1-1))=0,"",SUMIFS(RAW_매출A!$J$2:$J$7000,RAW_매출A!$B$2:$B$7000,$A94,RAW_매출A!$A$2:$A$7000,EDATE($E94,BA$1-1))/(INDEX(요약_월별시즈널리티!$F$7:$F$18,MONTH(EDATE($E94,BA$1-1)))/100))),"")</f>
        <v/>
      </c>
      <c r="BB94" t="str" cm="1">
        <f t="array" ref="BB94">IFERROR(IF($A94="","",IF(SUMIFS(RAW_매출A!$J$2:$J$7000,RAW_매출A!$B$2:$B$7000,$A94,RAW_매출A!$A$2:$A$7000,EDATE($E94,BB$1-1))=0,"",SUMIFS(RAW_매출A!$J$2:$J$7000,RAW_매출A!$B$2:$B$7000,$A94,RAW_매출A!$A$2:$A$7000,EDATE($E94,BB$1-1))/(INDEX(요약_월별시즈널리티!$F$7:$F$18,MONTH(EDATE($E94,BB$1-1)))/100))),"")</f>
        <v/>
      </c>
      <c r="BC94" t="str" cm="1">
        <f t="array" ref="BC94">IFERROR(IF($A94="","",IF(SUMIFS(RAW_매출A!$J$2:$J$7000,RAW_매출A!$B$2:$B$7000,$A94,RAW_매출A!$A$2:$A$7000,EDATE($E94,BC$1-1))=0,"",SUMIFS(RAW_매출A!$J$2:$J$7000,RAW_매출A!$B$2:$B$7000,$A94,RAW_매출A!$A$2:$A$7000,EDATE($E94,BC$1-1))/(INDEX(요약_월별시즈널리티!$F$7:$F$18,MONTH(EDATE($E94,BC$1-1)))/100))),"")</f>
        <v/>
      </c>
      <c r="BD94" t="str" cm="1">
        <f t="array" ref="BD94">IFERROR(IF($A94="","",IF(SUMIFS(RAW_매출A!$J$2:$J$7000,RAW_매출A!$B$2:$B$7000,$A94,RAW_매출A!$A$2:$A$7000,EDATE($E94,BD$1-1))=0,"",SUMIFS(RAW_매출A!$J$2:$J$7000,RAW_매출A!$B$2:$B$7000,$A94,RAW_매출A!$A$2:$A$7000,EDATE($E94,BD$1-1))/(INDEX(요약_월별시즈널리티!$F$7:$F$18,MONTH(EDATE($E94,BD$1-1)))/100))),"")</f>
        <v/>
      </c>
      <c r="BE94" t="str" cm="1">
        <f t="array" ref="BE94">IFERROR(IF($A94="","",IF(SUMIFS(RAW_매출A!$J$2:$J$7000,RAW_매출A!$B$2:$B$7000,$A94,RAW_매출A!$A$2:$A$7000,EDATE($E94,BE$1-1))=0,"",SUMIFS(RAW_매출A!$J$2:$J$7000,RAW_매출A!$B$2:$B$7000,$A94,RAW_매출A!$A$2:$A$7000,EDATE($E94,BE$1-1))/(INDEX(요약_월별시즈널리티!$F$7:$F$18,MONTH(EDATE($E94,BE$1-1)))/100))),"")</f>
        <v/>
      </c>
      <c r="BF94" t="str" cm="1">
        <f t="array" ref="BF94">IFERROR(IF($A94="","",IF(SUMIFS(RAW_매출A!$J$2:$J$7000,RAW_매출A!$B$2:$B$7000,$A94,RAW_매출A!$A$2:$A$7000,EDATE($E94,BF$1-1))=0,"",SUMIFS(RAW_매출A!$J$2:$J$7000,RAW_매출A!$B$2:$B$7000,$A94,RAW_매출A!$A$2:$A$7000,EDATE($E94,BF$1-1))/(INDEX(요약_월별시즈널리티!$F$7:$F$18,MONTH(EDATE($E94,BF$1-1)))/100))),"")</f>
        <v/>
      </c>
      <c r="BG94" t="str" cm="1">
        <f t="array" ref="BG94">IFERROR(IF($A94="","",IF(SUMIFS(RAW_매출A!$J$2:$J$7000,RAW_매출A!$B$2:$B$7000,$A94,RAW_매출A!$A$2:$A$7000,EDATE($E94,BG$1-1))=0,"",SUMIFS(RAW_매출A!$J$2:$J$7000,RAW_매출A!$B$2:$B$7000,$A94,RAW_매출A!$A$2:$A$7000,EDATE($E94,BG$1-1))/(INDEX(요약_월별시즈널리티!$F$7:$F$18,MONTH(EDATE($E94,BG$1-1)))/100))),"")</f>
        <v/>
      </c>
      <c r="BH94" t="str" cm="1">
        <f t="array" ref="BH94">IFERROR(IF($A94="","",IF(SUMIFS(RAW_매출A!$J$2:$J$7000,RAW_매출A!$B$2:$B$7000,$A94,RAW_매출A!$A$2:$A$7000,EDATE($E94,BH$1-1))=0,"",SUMIFS(RAW_매출A!$J$2:$J$7000,RAW_매출A!$B$2:$B$7000,$A94,RAW_매출A!$A$2:$A$7000,EDATE($E94,BH$1-1))/(INDEX(요약_월별시즈널리티!$F$7:$F$18,MONTH(EDATE($E94,BH$1-1)))/100))),"")</f>
        <v/>
      </c>
      <c r="BI94" t="str" cm="1">
        <f t="array" ref="BI94">IFERROR(IF($A94="","",IF(SUMIFS(RAW_매출A!$J$2:$J$7000,RAW_매출A!$B$2:$B$7000,$A94,RAW_매출A!$A$2:$A$7000,EDATE($E94,BI$1-1))=0,"",SUMIFS(RAW_매출A!$J$2:$J$7000,RAW_매출A!$B$2:$B$7000,$A94,RAW_매출A!$A$2:$A$7000,EDATE($E94,BI$1-1))/(INDEX(요약_월별시즈널리티!$F$7:$F$18,MONTH(EDATE($E94,BI$1-1)))/100))),"")</f>
        <v/>
      </c>
      <c r="BJ94" t="str" cm="1">
        <f t="array" ref="BJ94">IFERROR(IF($A94="","",IF(SUMIFS(RAW_매출A!$J$2:$J$7000,RAW_매출A!$B$2:$B$7000,$A94,RAW_매출A!$A$2:$A$7000,EDATE($E94,BJ$1-1))=0,"",SUMIFS(RAW_매출A!$J$2:$J$7000,RAW_매출A!$B$2:$B$7000,$A94,RAW_매출A!$A$2:$A$7000,EDATE($E94,BJ$1-1))/(INDEX(요약_월별시즈널리티!$F$7:$F$18,MONTH(EDATE($E94,BJ$1-1)))/100))),"")</f>
        <v/>
      </c>
      <c r="BK94" t="str" cm="1">
        <f t="array" ref="BK94">IFERROR(IF($A94="","",IF(SUMIFS(RAW_매출A!$J$2:$J$7000,RAW_매출A!$B$2:$B$7000,$A94,RAW_매출A!$A$2:$A$7000,EDATE($E94,BK$1-1))=0,"",SUMIFS(RAW_매출A!$J$2:$J$7000,RAW_매출A!$B$2:$B$7000,$A94,RAW_매출A!$A$2:$A$7000,EDATE($E94,BK$1-1))/(INDEX(요약_월별시즈널리티!$F$7:$F$18,MONTH(EDATE($E94,BK$1-1)))/100))),"")</f>
        <v/>
      </c>
      <c r="BL94" t="str" cm="1">
        <f t="array" ref="BL94">IFERROR(IF($A94="","",IF(SUMIFS(RAW_매출A!$J$2:$J$7000,RAW_매출A!$B$2:$B$7000,$A94,RAW_매출A!$A$2:$A$7000,EDATE($E94,BL$1-1))=0,"",SUMIFS(RAW_매출A!$J$2:$J$7000,RAW_매출A!$B$2:$B$7000,$A94,RAW_매출A!$A$2:$A$7000,EDATE($E94,BL$1-1))/(INDEX(요약_월별시즈널리티!$F$7:$F$18,MONTH(EDATE($E94,BL$1-1)))/100))),"")</f>
        <v/>
      </c>
      <c r="BM94" t="str" cm="1">
        <f t="array" ref="BM94">IFERROR(IF($A94="","",IF(SUMIFS(RAW_매출A!$J$2:$J$7000,RAW_매출A!$B$2:$B$7000,$A94,RAW_매출A!$A$2:$A$7000,EDATE($E94,BM$1-1))=0,"",SUMIFS(RAW_매출A!$J$2:$J$7000,RAW_매출A!$B$2:$B$7000,$A94,RAW_매출A!$A$2:$A$7000,EDATE($E94,BM$1-1))/(INDEX(요약_월별시즈널리티!$F$7:$F$18,MONTH(EDATE($E94,BM$1-1)))/100))),"")</f>
        <v/>
      </c>
      <c r="BN94" t="str" cm="1">
        <f t="array" ref="BN94">IFERROR(IF($A94="","",IF(SUMIFS(RAW_매출A!$J$2:$J$7000,RAW_매출A!$B$2:$B$7000,$A94,RAW_매출A!$A$2:$A$7000,EDATE($E94,BN$1-1))=0,"",SUMIFS(RAW_매출A!$J$2:$J$7000,RAW_매출A!$B$2:$B$7000,$A94,RAW_매출A!$A$2:$A$7000,EDATE($E94,BN$1-1))/(INDEX(요약_월별시즈널리티!$F$7:$F$18,MONTH(EDATE($E94,BN$1-1)))/100))),"")</f>
        <v/>
      </c>
    </row>
    <row r="95" spans="1:66" x14ac:dyDescent="0.3">
      <c r="A95" t="str">
        <f>세팅!A96</f>
        <v>(1084) #신대방삼거리점</v>
      </c>
      <c r="B95" t="str">
        <f>세팅!B96</f>
        <v>150-2</v>
      </c>
      <c r="C95">
        <f t="shared" si="3"/>
        <v>2</v>
      </c>
      <c r="D95" t="str">
        <f t="shared" si="4"/>
        <v>2</v>
      </c>
      <c r="E95" s="1">
        <f>세팅!D96</f>
        <v>45170</v>
      </c>
      <c r="F95">
        <f t="shared" si="5"/>
        <v>7430629.1096281968</v>
      </c>
      <c r="G95" cm="1">
        <f t="array" ref="G95">IFERROR(IF($A95="","",IF(SUMIFS(RAW_매출A!$J$2:$J$7000,RAW_매출A!$B$2:$B$7000,$A95,RAW_매출A!$A$2:$A$7000,EDATE($E95,G$1-1))=0,"",SUMIFS(RAW_매출A!$J$2:$J$7000,RAW_매출A!$B$2:$B$7000,$A95,RAW_매출A!$A$2:$A$7000,EDATE($E95,G$1-1))/(INDEX(요약_월별시즈널리티!$F$7:$F$18,MONTH(EDATE($E95,G$1-1)))/100))),"")</f>
        <v>4019572.5815986162</v>
      </c>
      <c r="H95" cm="1">
        <f t="array" ref="H95">IFERROR(IF($A95="","",IF(SUMIFS(RAW_매출A!$J$2:$J$7000,RAW_매출A!$B$2:$B$7000,$A95,RAW_매출A!$A$2:$A$7000,EDATE($E95,H$1-1))=0,"",SUMIFS(RAW_매출A!$J$2:$J$7000,RAW_매출A!$B$2:$B$7000,$A95,RAW_매출A!$A$2:$A$7000,EDATE($E95,H$1-1))/(INDEX(요약_월별시즈널리티!$F$7:$F$18,MONTH(EDATE($E95,H$1-1)))/100))),"")</f>
        <v>5321911.1840634132</v>
      </c>
      <c r="I95" cm="1">
        <f t="array" ref="I95">IFERROR(IF($A95="","",IF(SUMIFS(RAW_매출A!$J$2:$J$7000,RAW_매출A!$B$2:$B$7000,$A95,RAW_매출A!$A$2:$A$7000,EDATE($E95,I$1-1))=0,"",SUMIFS(RAW_매출A!$J$2:$J$7000,RAW_매출A!$B$2:$B$7000,$A95,RAW_매출A!$A$2:$A$7000,EDATE($E95,I$1-1))/(INDEX(요약_월별시즈널리티!$F$7:$F$18,MONTH(EDATE($E95,I$1-1)))/100))),"")</f>
        <v>5089685.8887884151</v>
      </c>
      <c r="J95" s="28" cm="1">
        <f t="array" ref="J95">IFERROR(IF($A95="","",IF(SUMIFS(RAW_매출A!$J$2:$J$7000,RAW_매출A!$B$2:$B$7000,$A95,RAW_매출A!$A$2:$A$7000,EDATE($E95,J$1-1))=0,"",SUMIFS(RAW_매출A!$J$2:$J$7000,RAW_매출A!$B$2:$B$7000,$A95,RAW_매출A!$A$2:$A$7000,EDATE($E95,J$1-1))/(INDEX(요약_월별시즈널리티!$F$7:$F$18,MONTH(EDATE($E95,J$1-1)))/100))),"")</f>
        <v>6242993.3520395979</v>
      </c>
      <c r="K95" s="28" cm="1">
        <f t="array" ref="K95">IFERROR(IF($A95="","",IF(SUMIFS(RAW_매출A!$J$2:$J$7000,RAW_매출A!$B$2:$B$7000,$A95,RAW_매출A!$A$2:$A$7000,EDATE($E95,K$1-1))=0,"",SUMIFS(RAW_매출A!$J$2:$J$7000,RAW_매출A!$B$2:$B$7000,$A95,RAW_매출A!$A$2:$A$7000,EDATE($E95,K$1-1))/(INDEX(요약_월별시즈널리티!$F$7:$F$18,MONTH(EDATE($E95,K$1-1)))/100))),"")</f>
        <v>6413797.3069168478</v>
      </c>
      <c r="L95" s="28" cm="1">
        <f t="array" ref="L95">IFERROR(IF($A95="","",IF(SUMIFS(RAW_매출A!$J$2:$J$7000,RAW_매출A!$B$2:$B$7000,$A95,RAW_매출A!$A$2:$A$7000,EDATE($E95,L$1-1))=0,"",SUMIFS(RAW_매출A!$J$2:$J$7000,RAW_매출A!$B$2:$B$7000,$A95,RAW_매출A!$A$2:$A$7000,EDATE($E95,L$1-1))/(INDEX(요약_월별시즈널리티!$F$7:$F$18,MONTH(EDATE($E95,L$1-1)))/100))),"")</f>
        <v>7253127.6237821849</v>
      </c>
      <c r="M95" s="28" cm="1">
        <f t="array" ref="M95">IFERROR(IF($A95="","",IF(SUMIFS(RAW_매출A!$J$2:$J$7000,RAW_매출A!$B$2:$B$7000,$A95,RAW_매출A!$A$2:$A$7000,EDATE($E95,M$1-1))=0,"",SUMIFS(RAW_매출A!$J$2:$J$7000,RAW_매출A!$B$2:$B$7000,$A95,RAW_매출A!$A$2:$A$7000,EDATE($E95,M$1-1))/(INDEX(요약_월별시즈널리티!$F$7:$F$18,MONTH(EDATE($E95,M$1-1)))/100))),"")</f>
        <v>8468523.6741394326</v>
      </c>
      <c r="N95" s="28" cm="1">
        <f t="array" ref="N95">IFERROR(IF($A95="","",IF(SUMIFS(RAW_매출A!$J$2:$J$7000,RAW_매출A!$B$2:$B$7000,$A95,RAW_매출A!$A$2:$A$7000,EDATE($E95,N$1-1))=0,"",SUMIFS(RAW_매출A!$J$2:$J$7000,RAW_매출A!$B$2:$B$7000,$A95,RAW_매출A!$A$2:$A$7000,EDATE($E95,N$1-1))/(INDEX(요약_월별시즈널리티!$F$7:$F$18,MONTH(EDATE($E95,N$1-1)))/100))),"")</f>
        <v>8498971.2247743998</v>
      </c>
      <c r="O95" s="28" cm="1">
        <f t="array" ref="O95">IFERROR(IF($A95="","",IF(SUMIFS(RAW_매출A!$J$2:$J$7000,RAW_매출A!$B$2:$B$7000,$A95,RAW_매출A!$A$2:$A$7000,EDATE($E95,O$1-1))=0,"",SUMIFS(RAW_매출A!$J$2:$J$7000,RAW_매출A!$B$2:$B$7000,$A95,RAW_매출A!$A$2:$A$7000,EDATE($E95,O$1-1))/(INDEX(요약_월별시즈널리티!$F$7:$F$18,MONTH(EDATE($E95,O$1-1)))/100))),"")</f>
        <v>7706361.4761167169</v>
      </c>
      <c r="P95" cm="1">
        <f t="array" ref="P95">IFERROR(IF($A95="","",IF(SUMIFS(RAW_매출A!$J$2:$J$7000,RAW_매출A!$B$2:$B$7000,$A95,RAW_매출A!$A$2:$A$7000,EDATE($E95,P$1-1))=0,"",SUMIFS(RAW_매출A!$J$2:$J$7000,RAW_매출A!$B$2:$B$7000,$A95,RAW_매출A!$A$2:$A$7000,EDATE($E95,P$1-1))/(INDEX(요약_월별시즈널리티!$F$7:$F$18,MONTH(EDATE($E95,P$1-1)))/100))),"")</f>
        <v>8574720.811680017</v>
      </c>
      <c r="Q95" cm="1">
        <f t="array" ref="Q95">IFERROR(IF($A95="","",IF(SUMIFS(RAW_매출A!$J$2:$J$7000,RAW_매출A!$B$2:$B$7000,$A95,RAW_매출A!$A$2:$A$7000,EDATE($E95,Q$1-1))=0,"",SUMIFS(RAW_매출A!$J$2:$J$7000,RAW_매출A!$B$2:$B$7000,$A95,RAW_매출A!$A$2:$A$7000,EDATE($E95,Q$1-1))/(INDEX(요약_월별시즈널리티!$F$7:$F$18,MONTH(EDATE($E95,Q$1-1)))/100))),"")</f>
        <v>8239502.5681326687</v>
      </c>
      <c r="R95" cm="1">
        <f t="array" ref="R95">IFERROR(IF($A95="","",IF(SUMIFS(RAW_매출A!$J$2:$J$7000,RAW_매출A!$B$2:$B$7000,$A95,RAW_매출A!$A$2:$A$7000,EDATE($E95,R$1-1))=0,"",SUMIFS(RAW_매출A!$J$2:$J$7000,RAW_매출A!$B$2:$B$7000,$A95,RAW_매출A!$A$2:$A$7000,EDATE($E95,R$1-1))/(INDEX(요약_월별시즈널리티!$F$7:$F$18,MONTH(EDATE($E95,R$1-1)))/100))),"")</f>
        <v>8612358.5243879594</v>
      </c>
      <c r="S95" cm="1">
        <f t="array" ref="S95">IFERROR(IF($A95="","",IF(SUMIFS(RAW_매출A!$J$2:$J$7000,RAW_매출A!$B$2:$B$7000,$A95,RAW_매출A!$A$2:$A$7000,EDATE($E95,S$1-1))=0,"",SUMIFS(RAW_매출A!$J$2:$J$7000,RAW_매출A!$B$2:$B$7000,$A95,RAW_매출A!$A$2:$A$7000,EDATE($E95,S$1-1))/(INDEX(요약_월별시즈널리티!$F$7:$F$18,MONTH(EDATE($E95,S$1-1)))/100))),"")</f>
        <v>8612856.1667707786</v>
      </c>
      <c r="T95" cm="1">
        <f t="array" ref="T95">IFERROR(IF($A95="","",IF(SUMIFS(RAW_매출A!$J$2:$J$7000,RAW_매출A!$B$2:$B$7000,$A95,RAW_매출A!$A$2:$A$7000,EDATE($E95,T$1-1))=0,"",SUMIFS(RAW_매출A!$J$2:$J$7000,RAW_매출A!$B$2:$B$7000,$A95,RAW_매출A!$A$2:$A$7000,EDATE($E95,T$1-1))/(INDEX(요약_월별시즈널리티!$F$7:$F$18,MONTH(EDATE($E95,T$1-1)))/100))),"")</f>
        <v>8544952.033958355</v>
      </c>
      <c r="U95" cm="1">
        <f t="array" ref="U95">IFERROR(IF($A95="","",IF(SUMIFS(RAW_매출A!$J$2:$J$7000,RAW_매출A!$B$2:$B$7000,$A95,RAW_매출A!$A$2:$A$7000,EDATE($E95,U$1-1))=0,"",SUMIFS(RAW_매출A!$J$2:$J$7000,RAW_매출A!$B$2:$B$7000,$A95,RAW_매출A!$A$2:$A$7000,EDATE($E95,U$1-1))/(INDEX(요약_월별시즈널리티!$F$7:$F$18,MONTH(EDATE($E95,U$1-1)))/100))),"")</f>
        <v>8269899.1323774783</v>
      </c>
      <c r="V95" cm="1">
        <f t="array" ref="V95">IFERROR(IF($A95="","",IF(SUMIFS(RAW_매출A!$J$2:$J$7000,RAW_매출A!$B$2:$B$7000,$A95,RAW_매출A!$A$2:$A$7000,EDATE($E95,V$1-1))=0,"",SUMIFS(RAW_매출A!$J$2:$J$7000,RAW_매출A!$B$2:$B$7000,$A95,RAW_매출A!$A$2:$A$7000,EDATE($E95,V$1-1))/(INDEX(요약_월별시즈널리티!$F$7:$F$18,MONTH(EDATE($E95,V$1-1)))/100))),"")</f>
        <v>8563188.1375790387</v>
      </c>
      <c r="W95" cm="1">
        <f t="array" ref="W95">IFERROR(IF($A95="","",IF(SUMIFS(RAW_매출A!$J$2:$J$7000,RAW_매출A!$B$2:$B$7000,$A95,RAW_매출A!$A$2:$A$7000,EDATE($E95,W$1-1))=0,"",SUMIFS(RAW_매출A!$J$2:$J$7000,RAW_매출A!$B$2:$B$7000,$A95,RAW_매출A!$A$2:$A$7000,EDATE($E95,W$1-1))/(INDEX(요약_월별시즈널리티!$F$7:$F$18,MONTH(EDATE($E95,W$1-1)))/100))),"")</f>
        <v>9626353.4162510317</v>
      </c>
      <c r="X95" cm="1">
        <f t="array" ref="X95">IFERROR(IF($A95="","",IF(SUMIFS(RAW_매출A!$J$2:$J$7000,RAW_매출A!$B$2:$B$7000,$A95,RAW_매출A!$A$2:$A$7000,EDATE($E95,X$1-1))=0,"",SUMIFS(RAW_매출A!$J$2:$J$7000,RAW_매출A!$B$2:$B$7000,$A95,RAW_매출A!$A$2:$A$7000,EDATE($E95,X$1-1))/(INDEX(요약_월별시즈널리티!$F$7:$F$18,MONTH(EDATE($E95,X$1-1)))/100))),"")</f>
        <v>8855376.5574401282</v>
      </c>
      <c r="Y95" cm="1">
        <f t="array" ref="Y95">IFERROR(IF($A95="","",IF(SUMIFS(RAW_매출A!$J$2:$J$7000,RAW_매출A!$B$2:$B$7000,$A95,RAW_매출A!$A$2:$A$7000,EDATE($E95,Y$1-1))=0,"",SUMIFS(RAW_매출A!$J$2:$J$7000,RAW_매출A!$B$2:$B$7000,$A95,RAW_매출A!$A$2:$A$7000,EDATE($E95,Y$1-1))/(INDEX(요약_월별시즈널리티!$F$7:$F$18,MONTH(EDATE($E95,Y$1-1)))/100))),"")</f>
        <v>9869653.2138576042</v>
      </c>
      <c r="Z95" cm="1">
        <f t="array" ref="Z95">IFERROR(IF($A95="","",IF(SUMIFS(RAW_매출A!$J$2:$J$7000,RAW_매출A!$B$2:$B$7000,$A95,RAW_매출A!$A$2:$A$7000,EDATE($E95,Z$1-1))=0,"",SUMIFS(RAW_매출A!$J$2:$J$7000,RAW_매출A!$B$2:$B$7000,$A95,RAW_매출A!$A$2:$A$7000,EDATE($E95,Z$1-1))/(INDEX(요약_월별시즈널리티!$F$7:$F$18,MONTH(EDATE($E95,Z$1-1)))/100))),"")</f>
        <v>8548194.0661054719</v>
      </c>
      <c r="AA95" cm="1">
        <f t="array" ref="AA95">IFERROR(IF($A95="","",IF(SUMIFS(RAW_매출A!$J$2:$J$7000,RAW_매출A!$B$2:$B$7000,$A95,RAW_매출A!$A$2:$A$7000,EDATE($E95,AA$1-1))=0,"",SUMIFS(RAW_매출A!$J$2:$J$7000,RAW_매출A!$B$2:$B$7000,$A95,RAW_매출A!$A$2:$A$7000,EDATE($E95,AA$1-1))/(INDEX(요약_월별시즈널리티!$F$7:$F$18,MONTH(EDATE($E95,AA$1-1)))/100))),"")</f>
        <v>9850905.5990924425</v>
      </c>
      <c r="AB95" cm="1">
        <f t="array" ref="AB95">IFERROR(IF($A95="","",IF(SUMIFS(RAW_매출A!$J$2:$J$7000,RAW_매출A!$B$2:$B$7000,$A95,RAW_매출A!$A$2:$A$7000,EDATE($E95,AB$1-1))=0,"",SUMIFS(RAW_매출A!$J$2:$J$7000,RAW_매출A!$B$2:$B$7000,$A95,RAW_매출A!$A$2:$A$7000,EDATE($E95,AB$1-1))/(INDEX(요약_월별시즈널리티!$F$7:$F$18,MONTH(EDATE($E95,AB$1-1)))/100))),"")</f>
        <v>9517079.0777710434</v>
      </c>
      <c r="AC95" cm="1">
        <f t="array" ref="AC95">IFERROR(IF($A95="","",IF(SUMIFS(RAW_매출A!$J$2:$J$7000,RAW_매출A!$B$2:$B$7000,$A95,RAW_매출A!$A$2:$A$7000,EDATE($E95,AC$1-1))=0,"",SUMIFS(RAW_매출A!$J$2:$J$7000,RAW_매출A!$B$2:$B$7000,$A95,RAW_매출A!$A$2:$A$7000,EDATE($E95,AC$1-1))/(INDEX(요약_월별시즈널리티!$F$7:$F$18,MONTH(EDATE($E95,AC$1-1)))/100))),"")</f>
        <v>8361112.8495150795</v>
      </c>
      <c r="AD95" cm="1">
        <f t="array" ref="AD95">IFERROR(IF($A95="","",IF(SUMIFS(RAW_매출A!$J$2:$J$7000,RAW_매출A!$B$2:$B$7000,$A95,RAW_매출A!$A$2:$A$7000,EDATE($E95,AD$1-1))=0,"",SUMIFS(RAW_매출A!$J$2:$J$7000,RAW_매출A!$B$2:$B$7000,$A95,RAW_매출A!$A$2:$A$7000,EDATE($E95,AD$1-1))/(INDEX(요약_월별시즈널리티!$F$7:$F$18,MONTH(EDATE($E95,AD$1-1)))/100))),"")</f>
        <v>8584037.7459439915</v>
      </c>
      <c r="AE95" cm="1">
        <f t="array" ref="AE95">IFERROR(IF($A95="","",IF(SUMIFS(RAW_매출A!$J$2:$J$7000,RAW_매출A!$B$2:$B$7000,$A95,RAW_매출A!$A$2:$A$7000,EDATE($E95,AE$1-1))=0,"",SUMIFS(RAW_매출A!$J$2:$J$7000,RAW_매출A!$B$2:$B$7000,$A95,RAW_매출A!$A$2:$A$7000,EDATE($E95,AE$1-1))/(INDEX(요약_월별시즈널리티!$F$7:$F$18,MONTH(EDATE($E95,AE$1-1)))/100))),"")</f>
        <v>8383839.1876972532</v>
      </c>
      <c r="AF95" cm="1">
        <f t="array" ref="AF95">IFERROR(IF($A95="","",IF(SUMIFS(RAW_매출A!$J$2:$J$7000,RAW_매출A!$B$2:$B$7000,$A95,RAW_매출A!$A$2:$A$7000,EDATE($E95,AF$1-1))=0,"",SUMIFS(RAW_매출A!$J$2:$J$7000,RAW_매출A!$B$2:$B$7000,$A95,RAW_매출A!$A$2:$A$7000,EDATE($E95,AF$1-1))/(INDEX(요약_월별시즈널리티!$F$7:$F$18,MONTH(EDATE($E95,AF$1-1)))/100))),"")</f>
        <v>9668534.2867252603</v>
      </c>
      <c r="AG95" cm="1">
        <f t="array" ref="AG95">IFERROR(IF($A95="","",IF(SUMIFS(RAW_매출A!$J$2:$J$7000,RAW_매출A!$B$2:$B$7000,$A95,RAW_매출A!$A$2:$A$7000,EDATE($E95,AG$1-1))=0,"",SUMIFS(RAW_매출A!$J$2:$J$7000,RAW_매출A!$B$2:$B$7000,$A95,RAW_매출A!$A$2:$A$7000,EDATE($E95,AG$1-1))/(INDEX(요약_월별시즈널리티!$F$7:$F$18,MONTH(EDATE($E95,AG$1-1)))/100))),"")</f>
        <v>8781461.0694162976</v>
      </c>
      <c r="AH95" cm="1">
        <f t="array" ref="AH95">IFERROR(IF($A95="","",IF(SUMIFS(RAW_매출A!$J$2:$J$7000,RAW_매출A!$B$2:$B$7000,$A95,RAW_매출A!$A$2:$A$7000,EDATE($E95,AH$1-1))=0,"",SUMIFS(RAW_매출A!$J$2:$J$7000,RAW_매출A!$B$2:$B$7000,$A95,RAW_매출A!$A$2:$A$7000,EDATE($E95,AH$1-1))/(INDEX(요약_월별시즈널리티!$F$7:$F$18,MONTH(EDATE($E95,AH$1-1)))/100))),"")</f>
        <v>8841030.8582999445</v>
      </c>
      <c r="AI95" cm="1">
        <f t="array" ref="AI95">IFERROR(IF($A95="","",IF(SUMIFS(RAW_매출A!$J$2:$J$7000,RAW_매출A!$B$2:$B$7000,$A95,RAW_매출A!$A$2:$A$7000,EDATE($E95,AI$1-1))=0,"",SUMIFS(RAW_매출A!$J$2:$J$7000,RAW_매출A!$B$2:$B$7000,$A95,RAW_매출A!$A$2:$A$7000,EDATE($E95,AI$1-1))/(INDEX(요약_월별시즈널리티!$F$7:$F$18,MONTH(EDATE($E95,AI$1-1)))/100))),"")</f>
        <v>9704898.6774387602</v>
      </c>
      <c r="AJ95" cm="1">
        <f t="array" ref="AJ95">IFERROR(IF($A95="","",IF(SUMIFS(RAW_매출A!$J$2:$J$7000,RAW_매출A!$B$2:$B$7000,$A95,RAW_매출A!$A$2:$A$7000,EDATE($E95,AJ$1-1))=0,"",SUMIFS(RAW_매출A!$J$2:$J$7000,RAW_매출A!$B$2:$B$7000,$A95,RAW_매출A!$A$2:$A$7000,EDATE($E95,AJ$1-1))/(INDEX(요약_월별시즈널리티!$F$7:$F$18,MONTH(EDATE($E95,AJ$1-1)))/100))),"")</f>
        <v>10286900.854627596</v>
      </c>
      <c r="AK95" cm="1">
        <f t="array" ref="AK95">IFERROR(IF($A95="","",IF(SUMIFS(RAW_매출A!$J$2:$J$7000,RAW_매출A!$B$2:$B$7000,$A95,RAW_매출A!$A$2:$A$7000,EDATE($E95,AK$1-1))=0,"",SUMIFS(RAW_매출A!$J$2:$J$7000,RAW_매출A!$B$2:$B$7000,$A95,RAW_매출A!$A$2:$A$7000,EDATE($E95,AK$1-1))/(INDEX(요약_월별시즈널리티!$F$7:$F$18,MONTH(EDATE($E95,AK$1-1)))/100))),"")</f>
        <v>9790823.5974474605</v>
      </c>
      <c r="AL95" cm="1">
        <f t="array" ref="AL95">IFERROR(IF($A95="","",IF(SUMIFS(RAW_매출A!$J$2:$J$7000,RAW_매출A!$B$2:$B$7000,$A95,RAW_매출A!$A$2:$A$7000,EDATE($E95,AL$1-1))=0,"",SUMIFS(RAW_매출A!$J$2:$J$7000,RAW_매출A!$B$2:$B$7000,$A95,RAW_매출A!$A$2:$A$7000,EDATE($E95,AL$1-1))/(INDEX(요약_월별시즈널리티!$F$7:$F$18,MONTH(EDATE($E95,AL$1-1)))/100))),"")</f>
        <v>9339904.6087778658</v>
      </c>
      <c r="AM95" cm="1">
        <f t="array" ref="AM95">IFERROR(IF($A95="","",IF(SUMIFS(RAW_매출A!$J$2:$J$7000,RAW_매출A!$B$2:$B$7000,$A95,RAW_매출A!$A$2:$A$7000,EDATE($E95,AM$1-1))=0,"",SUMIFS(RAW_매출A!$J$2:$J$7000,RAW_매출A!$B$2:$B$7000,$A95,RAW_매출A!$A$2:$A$7000,EDATE($E95,AM$1-1))/(INDEX(요약_월별시즈널리티!$F$7:$F$18,MONTH(EDATE($E95,AM$1-1)))/100))),"")</f>
        <v>9781908.6399558652</v>
      </c>
      <c r="AN95" cm="1">
        <f t="array" ref="AN95">IFERROR(IF($A95="","",IF(SUMIFS(RAW_매출A!$J$2:$J$7000,RAW_매출A!$B$2:$B$7000,$A95,RAW_매출A!$A$2:$A$7000,EDATE($E95,AN$1-1))=0,"",SUMIFS(RAW_매출A!$J$2:$J$7000,RAW_매출A!$B$2:$B$7000,$A95,RAW_매출A!$A$2:$A$7000,EDATE($E95,AN$1-1))/(INDEX(요약_월별시즈널리티!$F$7:$F$18,MONTH(EDATE($E95,AN$1-1)))/100))),"")</f>
        <v>9096296.5565193705</v>
      </c>
      <c r="AO95" t="str" cm="1">
        <f t="array" ref="AO95">IFERROR(IF($A95="","",IF(SUMIFS(RAW_매출A!$J$2:$J$7000,RAW_매출A!$B$2:$B$7000,$A95,RAW_매출A!$A$2:$A$7000,EDATE($E95,AO$1-1))=0,"",SUMIFS(RAW_매출A!$J$2:$J$7000,RAW_매출A!$B$2:$B$7000,$A95,RAW_매출A!$A$2:$A$7000,EDATE($E95,AO$1-1))/(INDEX(요약_월별시즈널리티!$F$7:$F$18,MONTH(EDATE($E95,AO$1-1)))/100))),"")</f>
        <v/>
      </c>
      <c r="AP95" t="str" cm="1">
        <f t="array" ref="AP95">IFERROR(IF($A95="","",IF(SUMIFS(RAW_매출A!$J$2:$J$7000,RAW_매출A!$B$2:$B$7000,$A95,RAW_매출A!$A$2:$A$7000,EDATE($E95,AP$1-1))=0,"",SUMIFS(RAW_매출A!$J$2:$J$7000,RAW_매출A!$B$2:$B$7000,$A95,RAW_매출A!$A$2:$A$7000,EDATE($E95,AP$1-1))/(INDEX(요약_월별시즈널리티!$F$7:$F$18,MONTH(EDATE($E95,AP$1-1)))/100))),"")</f>
        <v/>
      </c>
      <c r="AQ95" t="str" cm="1">
        <f t="array" ref="AQ95">IFERROR(IF($A95="","",IF(SUMIFS(RAW_매출A!$J$2:$J$7000,RAW_매출A!$B$2:$B$7000,$A95,RAW_매출A!$A$2:$A$7000,EDATE($E95,AQ$1-1))=0,"",SUMIFS(RAW_매출A!$J$2:$J$7000,RAW_매출A!$B$2:$B$7000,$A95,RAW_매출A!$A$2:$A$7000,EDATE($E95,AQ$1-1))/(INDEX(요약_월별시즈널리티!$F$7:$F$18,MONTH(EDATE($E95,AQ$1-1)))/100))),"")</f>
        <v/>
      </c>
      <c r="AR95" t="str" cm="1">
        <f t="array" ref="AR95">IFERROR(IF($A95="","",IF(SUMIFS(RAW_매출A!$J$2:$J$7000,RAW_매출A!$B$2:$B$7000,$A95,RAW_매출A!$A$2:$A$7000,EDATE($E95,AR$1-1))=0,"",SUMIFS(RAW_매출A!$J$2:$J$7000,RAW_매출A!$B$2:$B$7000,$A95,RAW_매출A!$A$2:$A$7000,EDATE($E95,AR$1-1))/(INDEX(요약_월별시즈널리티!$F$7:$F$18,MONTH(EDATE($E95,AR$1-1)))/100))),"")</f>
        <v/>
      </c>
      <c r="AS95" t="str" cm="1">
        <f t="array" ref="AS95">IFERROR(IF($A95="","",IF(SUMIFS(RAW_매출A!$J$2:$J$7000,RAW_매출A!$B$2:$B$7000,$A95,RAW_매출A!$A$2:$A$7000,EDATE($E95,AS$1-1))=0,"",SUMIFS(RAW_매출A!$J$2:$J$7000,RAW_매출A!$B$2:$B$7000,$A95,RAW_매출A!$A$2:$A$7000,EDATE($E95,AS$1-1))/(INDEX(요약_월별시즈널리티!$F$7:$F$18,MONTH(EDATE($E95,AS$1-1)))/100))),"")</f>
        <v/>
      </c>
      <c r="AT95" t="str" cm="1">
        <f t="array" ref="AT95">IFERROR(IF($A95="","",IF(SUMIFS(RAW_매출A!$J$2:$J$7000,RAW_매출A!$B$2:$B$7000,$A95,RAW_매출A!$A$2:$A$7000,EDATE($E95,AT$1-1))=0,"",SUMIFS(RAW_매출A!$J$2:$J$7000,RAW_매출A!$B$2:$B$7000,$A95,RAW_매출A!$A$2:$A$7000,EDATE($E95,AT$1-1))/(INDEX(요약_월별시즈널리티!$F$7:$F$18,MONTH(EDATE($E95,AT$1-1)))/100))),"")</f>
        <v/>
      </c>
      <c r="AU95" t="str" cm="1">
        <f t="array" ref="AU95">IFERROR(IF($A95="","",IF(SUMIFS(RAW_매출A!$J$2:$J$7000,RAW_매출A!$B$2:$B$7000,$A95,RAW_매출A!$A$2:$A$7000,EDATE($E95,AU$1-1))=0,"",SUMIFS(RAW_매출A!$J$2:$J$7000,RAW_매출A!$B$2:$B$7000,$A95,RAW_매출A!$A$2:$A$7000,EDATE($E95,AU$1-1))/(INDEX(요약_월별시즈널리티!$F$7:$F$18,MONTH(EDATE($E95,AU$1-1)))/100))),"")</f>
        <v/>
      </c>
      <c r="AV95" t="str" cm="1">
        <f t="array" ref="AV95">IFERROR(IF($A95="","",IF(SUMIFS(RAW_매출A!$J$2:$J$7000,RAW_매출A!$B$2:$B$7000,$A95,RAW_매출A!$A$2:$A$7000,EDATE($E95,AV$1-1))=0,"",SUMIFS(RAW_매출A!$J$2:$J$7000,RAW_매출A!$B$2:$B$7000,$A95,RAW_매출A!$A$2:$A$7000,EDATE($E95,AV$1-1))/(INDEX(요약_월별시즈널리티!$F$7:$F$18,MONTH(EDATE($E95,AV$1-1)))/100))),"")</f>
        <v/>
      </c>
      <c r="AW95" t="str" cm="1">
        <f t="array" ref="AW95">IFERROR(IF($A95="","",IF(SUMIFS(RAW_매출A!$J$2:$J$7000,RAW_매출A!$B$2:$B$7000,$A95,RAW_매출A!$A$2:$A$7000,EDATE($E95,AW$1-1))=0,"",SUMIFS(RAW_매출A!$J$2:$J$7000,RAW_매출A!$B$2:$B$7000,$A95,RAW_매출A!$A$2:$A$7000,EDATE($E95,AW$1-1))/(INDEX(요약_월별시즈널리티!$F$7:$F$18,MONTH(EDATE($E95,AW$1-1)))/100))),"")</f>
        <v/>
      </c>
      <c r="AX95" t="str" cm="1">
        <f t="array" ref="AX95">IFERROR(IF($A95="","",IF(SUMIFS(RAW_매출A!$J$2:$J$7000,RAW_매출A!$B$2:$B$7000,$A95,RAW_매출A!$A$2:$A$7000,EDATE($E95,AX$1-1))=0,"",SUMIFS(RAW_매출A!$J$2:$J$7000,RAW_매출A!$B$2:$B$7000,$A95,RAW_매출A!$A$2:$A$7000,EDATE($E95,AX$1-1))/(INDEX(요약_월별시즈널리티!$F$7:$F$18,MONTH(EDATE($E95,AX$1-1)))/100))),"")</f>
        <v/>
      </c>
      <c r="AY95" t="str" cm="1">
        <f t="array" ref="AY95">IFERROR(IF($A95="","",IF(SUMIFS(RAW_매출A!$J$2:$J$7000,RAW_매출A!$B$2:$B$7000,$A95,RAW_매출A!$A$2:$A$7000,EDATE($E95,AY$1-1))=0,"",SUMIFS(RAW_매출A!$J$2:$J$7000,RAW_매출A!$B$2:$B$7000,$A95,RAW_매출A!$A$2:$A$7000,EDATE($E95,AY$1-1))/(INDEX(요약_월별시즈널리티!$F$7:$F$18,MONTH(EDATE($E95,AY$1-1)))/100))),"")</f>
        <v/>
      </c>
      <c r="AZ95" t="str" cm="1">
        <f t="array" ref="AZ95">IFERROR(IF($A95="","",IF(SUMIFS(RAW_매출A!$J$2:$J$7000,RAW_매출A!$B$2:$B$7000,$A95,RAW_매출A!$A$2:$A$7000,EDATE($E95,AZ$1-1))=0,"",SUMIFS(RAW_매출A!$J$2:$J$7000,RAW_매출A!$B$2:$B$7000,$A95,RAW_매출A!$A$2:$A$7000,EDATE($E95,AZ$1-1))/(INDEX(요약_월별시즈널리티!$F$7:$F$18,MONTH(EDATE($E95,AZ$1-1)))/100))),"")</f>
        <v/>
      </c>
      <c r="BA95" t="str" cm="1">
        <f t="array" ref="BA95">IFERROR(IF($A95="","",IF(SUMIFS(RAW_매출A!$J$2:$J$7000,RAW_매출A!$B$2:$B$7000,$A95,RAW_매출A!$A$2:$A$7000,EDATE($E95,BA$1-1))=0,"",SUMIFS(RAW_매출A!$J$2:$J$7000,RAW_매출A!$B$2:$B$7000,$A95,RAW_매출A!$A$2:$A$7000,EDATE($E95,BA$1-1))/(INDEX(요약_월별시즈널리티!$F$7:$F$18,MONTH(EDATE($E95,BA$1-1)))/100))),"")</f>
        <v/>
      </c>
      <c r="BB95" t="str" cm="1">
        <f t="array" ref="BB95">IFERROR(IF($A95="","",IF(SUMIFS(RAW_매출A!$J$2:$J$7000,RAW_매출A!$B$2:$B$7000,$A95,RAW_매출A!$A$2:$A$7000,EDATE($E95,BB$1-1))=0,"",SUMIFS(RAW_매출A!$J$2:$J$7000,RAW_매출A!$B$2:$B$7000,$A95,RAW_매출A!$A$2:$A$7000,EDATE($E95,BB$1-1))/(INDEX(요약_월별시즈널리티!$F$7:$F$18,MONTH(EDATE($E95,BB$1-1)))/100))),"")</f>
        <v/>
      </c>
      <c r="BC95" t="str" cm="1">
        <f t="array" ref="BC95">IFERROR(IF($A95="","",IF(SUMIFS(RAW_매출A!$J$2:$J$7000,RAW_매출A!$B$2:$B$7000,$A95,RAW_매출A!$A$2:$A$7000,EDATE($E95,BC$1-1))=0,"",SUMIFS(RAW_매출A!$J$2:$J$7000,RAW_매출A!$B$2:$B$7000,$A95,RAW_매출A!$A$2:$A$7000,EDATE($E95,BC$1-1))/(INDEX(요약_월별시즈널리티!$F$7:$F$18,MONTH(EDATE($E95,BC$1-1)))/100))),"")</f>
        <v/>
      </c>
      <c r="BD95" t="str" cm="1">
        <f t="array" ref="BD95">IFERROR(IF($A95="","",IF(SUMIFS(RAW_매출A!$J$2:$J$7000,RAW_매출A!$B$2:$B$7000,$A95,RAW_매출A!$A$2:$A$7000,EDATE($E95,BD$1-1))=0,"",SUMIFS(RAW_매출A!$J$2:$J$7000,RAW_매출A!$B$2:$B$7000,$A95,RAW_매출A!$A$2:$A$7000,EDATE($E95,BD$1-1))/(INDEX(요약_월별시즈널리티!$F$7:$F$18,MONTH(EDATE($E95,BD$1-1)))/100))),"")</f>
        <v/>
      </c>
      <c r="BE95" t="str" cm="1">
        <f t="array" ref="BE95">IFERROR(IF($A95="","",IF(SUMIFS(RAW_매출A!$J$2:$J$7000,RAW_매출A!$B$2:$B$7000,$A95,RAW_매출A!$A$2:$A$7000,EDATE($E95,BE$1-1))=0,"",SUMIFS(RAW_매출A!$J$2:$J$7000,RAW_매출A!$B$2:$B$7000,$A95,RAW_매출A!$A$2:$A$7000,EDATE($E95,BE$1-1))/(INDEX(요약_월별시즈널리티!$F$7:$F$18,MONTH(EDATE($E95,BE$1-1)))/100))),"")</f>
        <v/>
      </c>
      <c r="BF95" t="str" cm="1">
        <f t="array" ref="BF95">IFERROR(IF($A95="","",IF(SUMIFS(RAW_매출A!$J$2:$J$7000,RAW_매출A!$B$2:$B$7000,$A95,RAW_매출A!$A$2:$A$7000,EDATE($E95,BF$1-1))=0,"",SUMIFS(RAW_매출A!$J$2:$J$7000,RAW_매출A!$B$2:$B$7000,$A95,RAW_매출A!$A$2:$A$7000,EDATE($E95,BF$1-1))/(INDEX(요약_월별시즈널리티!$F$7:$F$18,MONTH(EDATE($E95,BF$1-1)))/100))),"")</f>
        <v/>
      </c>
      <c r="BG95" t="str" cm="1">
        <f t="array" ref="BG95">IFERROR(IF($A95="","",IF(SUMIFS(RAW_매출A!$J$2:$J$7000,RAW_매출A!$B$2:$B$7000,$A95,RAW_매출A!$A$2:$A$7000,EDATE($E95,BG$1-1))=0,"",SUMIFS(RAW_매출A!$J$2:$J$7000,RAW_매출A!$B$2:$B$7000,$A95,RAW_매출A!$A$2:$A$7000,EDATE($E95,BG$1-1))/(INDEX(요약_월별시즈널리티!$F$7:$F$18,MONTH(EDATE($E95,BG$1-1)))/100))),"")</f>
        <v/>
      </c>
      <c r="BH95" t="str" cm="1">
        <f t="array" ref="BH95">IFERROR(IF($A95="","",IF(SUMIFS(RAW_매출A!$J$2:$J$7000,RAW_매출A!$B$2:$B$7000,$A95,RAW_매출A!$A$2:$A$7000,EDATE($E95,BH$1-1))=0,"",SUMIFS(RAW_매출A!$J$2:$J$7000,RAW_매출A!$B$2:$B$7000,$A95,RAW_매출A!$A$2:$A$7000,EDATE($E95,BH$1-1))/(INDEX(요약_월별시즈널리티!$F$7:$F$18,MONTH(EDATE($E95,BH$1-1)))/100))),"")</f>
        <v/>
      </c>
      <c r="BI95" t="str" cm="1">
        <f t="array" ref="BI95">IFERROR(IF($A95="","",IF(SUMIFS(RAW_매출A!$J$2:$J$7000,RAW_매출A!$B$2:$B$7000,$A95,RAW_매출A!$A$2:$A$7000,EDATE($E95,BI$1-1))=0,"",SUMIFS(RAW_매출A!$J$2:$J$7000,RAW_매출A!$B$2:$B$7000,$A95,RAW_매출A!$A$2:$A$7000,EDATE($E95,BI$1-1))/(INDEX(요약_월별시즈널리티!$F$7:$F$18,MONTH(EDATE($E95,BI$1-1)))/100))),"")</f>
        <v/>
      </c>
      <c r="BJ95" t="str" cm="1">
        <f t="array" ref="BJ95">IFERROR(IF($A95="","",IF(SUMIFS(RAW_매출A!$J$2:$J$7000,RAW_매출A!$B$2:$B$7000,$A95,RAW_매출A!$A$2:$A$7000,EDATE($E95,BJ$1-1))=0,"",SUMIFS(RAW_매출A!$J$2:$J$7000,RAW_매출A!$B$2:$B$7000,$A95,RAW_매출A!$A$2:$A$7000,EDATE($E95,BJ$1-1))/(INDEX(요약_월별시즈널리티!$F$7:$F$18,MONTH(EDATE($E95,BJ$1-1)))/100))),"")</f>
        <v/>
      </c>
      <c r="BK95" t="str" cm="1">
        <f t="array" ref="BK95">IFERROR(IF($A95="","",IF(SUMIFS(RAW_매출A!$J$2:$J$7000,RAW_매출A!$B$2:$B$7000,$A95,RAW_매출A!$A$2:$A$7000,EDATE($E95,BK$1-1))=0,"",SUMIFS(RAW_매출A!$J$2:$J$7000,RAW_매출A!$B$2:$B$7000,$A95,RAW_매출A!$A$2:$A$7000,EDATE($E95,BK$1-1))/(INDEX(요약_월별시즈널리티!$F$7:$F$18,MONTH(EDATE($E95,BK$1-1)))/100))),"")</f>
        <v/>
      </c>
      <c r="BL95" t="str" cm="1">
        <f t="array" ref="BL95">IFERROR(IF($A95="","",IF(SUMIFS(RAW_매출A!$J$2:$J$7000,RAW_매출A!$B$2:$B$7000,$A95,RAW_매출A!$A$2:$A$7000,EDATE($E95,BL$1-1))=0,"",SUMIFS(RAW_매출A!$J$2:$J$7000,RAW_매출A!$B$2:$B$7000,$A95,RAW_매출A!$A$2:$A$7000,EDATE($E95,BL$1-1))/(INDEX(요약_월별시즈널리티!$F$7:$F$18,MONTH(EDATE($E95,BL$1-1)))/100))),"")</f>
        <v/>
      </c>
      <c r="BM95" t="str" cm="1">
        <f t="array" ref="BM95">IFERROR(IF($A95="","",IF(SUMIFS(RAW_매출A!$J$2:$J$7000,RAW_매출A!$B$2:$B$7000,$A95,RAW_매출A!$A$2:$A$7000,EDATE($E95,BM$1-1))=0,"",SUMIFS(RAW_매출A!$J$2:$J$7000,RAW_매출A!$B$2:$B$7000,$A95,RAW_매출A!$A$2:$A$7000,EDATE($E95,BM$1-1))/(INDEX(요약_월별시즈널리티!$F$7:$F$18,MONTH(EDATE($E95,BM$1-1)))/100))),"")</f>
        <v/>
      </c>
      <c r="BN95" t="str" cm="1">
        <f t="array" ref="BN95">IFERROR(IF($A95="","",IF(SUMIFS(RAW_매출A!$J$2:$J$7000,RAW_매출A!$B$2:$B$7000,$A95,RAW_매출A!$A$2:$A$7000,EDATE($E95,BN$1-1))=0,"",SUMIFS(RAW_매출A!$J$2:$J$7000,RAW_매출A!$B$2:$B$7000,$A95,RAW_매출A!$A$2:$A$7000,EDATE($E95,BN$1-1))/(INDEX(요약_월별시즈널리티!$F$7:$F$18,MONTH(EDATE($E95,BN$1-1)))/100))),"")</f>
        <v/>
      </c>
    </row>
    <row r="96" spans="1:66" x14ac:dyDescent="0.3">
      <c r="A96" t="str">
        <f>세팅!A97</f>
        <v>(1085) #신설동오거리점</v>
      </c>
      <c r="B96" t="str">
        <f>세팅!B97</f>
        <v>150-3</v>
      </c>
      <c r="C96">
        <f t="shared" si="3"/>
        <v>3</v>
      </c>
      <c r="D96" t="str">
        <f t="shared" si="4"/>
        <v>3+</v>
      </c>
      <c r="E96" s="1">
        <f>세팅!D97</f>
        <v>45170</v>
      </c>
      <c r="F96">
        <f t="shared" si="5"/>
        <v>7805781.2636160767</v>
      </c>
      <c r="G96" cm="1">
        <f t="array" ref="G96">IFERROR(IF($A96="","",IF(SUMIFS(RAW_매출A!$J$2:$J$7000,RAW_매출A!$B$2:$B$7000,$A96,RAW_매출A!$A$2:$A$7000,EDATE($E96,G$1-1))=0,"",SUMIFS(RAW_매출A!$J$2:$J$7000,RAW_매출A!$B$2:$B$7000,$A96,RAW_매출A!$A$2:$A$7000,EDATE($E96,G$1-1))/(INDEX(요약_월별시즈널리티!$F$7:$F$18,MONTH(EDATE($E96,G$1-1)))/100))),"")</f>
        <v>6043711.1357615814</v>
      </c>
      <c r="H96" cm="1">
        <f t="array" ref="H96">IFERROR(IF($A96="","",IF(SUMIFS(RAW_매출A!$J$2:$J$7000,RAW_매출A!$B$2:$B$7000,$A96,RAW_매출A!$A$2:$A$7000,EDATE($E96,H$1-1))=0,"",SUMIFS(RAW_매출A!$J$2:$J$7000,RAW_매출A!$B$2:$B$7000,$A96,RAW_매출A!$A$2:$A$7000,EDATE($E96,H$1-1))/(INDEX(요약_월별시즈널리티!$F$7:$F$18,MONTH(EDATE($E96,H$1-1)))/100))),"")</f>
        <v>6307329.4996657036</v>
      </c>
      <c r="I96" cm="1">
        <f t="array" ref="I96">IFERROR(IF($A96="","",IF(SUMIFS(RAW_매출A!$J$2:$J$7000,RAW_매출A!$B$2:$B$7000,$A96,RAW_매출A!$A$2:$A$7000,EDATE($E96,I$1-1))=0,"",SUMIFS(RAW_매출A!$J$2:$J$7000,RAW_매출A!$B$2:$B$7000,$A96,RAW_매출A!$A$2:$A$7000,EDATE($E96,I$1-1))/(INDEX(요약_월별시즈널리티!$F$7:$F$18,MONTH(EDATE($E96,I$1-1)))/100))),"")</f>
        <v>6921358.0891883979</v>
      </c>
      <c r="J96" s="28" cm="1">
        <f t="array" ref="J96">IFERROR(IF($A96="","",IF(SUMIFS(RAW_매출A!$J$2:$J$7000,RAW_매출A!$B$2:$B$7000,$A96,RAW_매출A!$A$2:$A$7000,EDATE($E96,J$1-1))=0,"",SUMIFS(RAW_매출A!$J$2:$J$7000,RAW_매출A!$B$2:$B$7000,$A96,RAW_매출A!$A$2:$A$7000,EDATE($E96,J$1-1))/(INDEX(요약_월별시즈널리티!$F$7:$F$18,MONTH(EDATE($E96,J$1-1)))/100))),"")</f>
        <v>6342188.3324432652</v>
      </c>
      <c r="K96" s="28" cm="1">
        <f t="array" ref="K96">IFERROR(IF($A96="","",IF(SUMIFS(RAW_매출A!$J$2:$J$7000,RAW_매출A!$B$2:$B$7000,$A96,RAW_매출A!$A$2:$A$7000,EDATE($E96,K$1-1))=0,"",SUMIFS(RAW_매출A!$J$2:$J$7000,RAW_매출A!$B$2:$B$7000,$A96,RAW_매출A!$A$2:$A$7000,EDATE($E96,K$1-1))/(INDEX(요약_월별시즈널리티!$F$7:$F$18,MONTH(EDATE($E96,K$1-1)))/100))),"")</f>
        <v>7409070.1270019151</v>
      </c>
      <c r="L96" s="28" cm="1">
        <f t="array" ref="L96">IFERROR(IF($A96="","",IF(SUMIFS(RAW_매출A!$J$2:$J$7000,RAW_매출A!$B$2:$B$7000,$A96,RAW_매출A!$A$2:$A$7000,EDATE($E96,L$1-1))=0,"",SUMIFS(RAW_매출A!$J$2:$J$7000,RAW_매출A!$B$2:$B$7000,$A96,RAW_매출A!$A$2:$A$7000,EDATE($E96,L$1-1))/(INDEX(요약_월별시즈널리티!$F$7:$F$18,MONTH(EDATE($E96,L$1-1)))/100))),"")</f>
        <v>7982770.7886838028</v>
      </c>
      <c r="M96" s="28" cm="1">
        <f t="array" ref="M96">IFERROR(IF($A96="","",IF(SUMIFS(RAW_매출A!$J$2:$J$7000,RAW_매출A!$B$2:$B$7000,$A96,RAW_매출A!$A$2:$A$7000,EDATE($E96,M$1-1))=0,"",SUMIFS(RAW_매출A!$J$2:$J$7000,RAW_매출A!$B$2:$B$7000,$A96,RAW_매출A!$A$2:$A$7000,EDATE($E96,M$1-1))/(INDEX(요약_월별시즈널리티!$F$7:$F$18,MONTH(EDATE($E96,M$1-1)))/100))),"")</f>
        <v>8022405.6752647888</v>
      </c>
      <c r="N96" s="28" cm="1">
        <f t="array" ref="N96">IFERROR(IF($A96="","",IF(SUMIFS(RAW_매출A!$J$2:$J$7000,RAW_매출A!$B$2:$B$7000,$A96,RAW_매출A!$A$2:$A$7000,EDATE($E96,N$1-1))=0,"",SUMIFS(RAW_매출A!$J$2:$J$7000,RAW_매출A!$B$2:$B$7000,$A96,RAW_매출A!$A$2:$A$7000,EDATE($E96,N$1-1))/(INDEX(요약_월별시즈널리티!$F$7:$F$18,MONTH(EDATE($E96,N$1-1)))/100))),"")</f>
        <v>8789126.9210417699</v>
      </c>
      <c r="O96" s="28" cm="1">
        <f t="array" ref="O96">IFERROR(IF($A96="","",IF(SUMIFS(RAW_매출A!$J$2:$J$7000,RAW_매출A!$B$2:$B$7000,$A96,RAW_매출A!$A$2:$A$7000,EDATE($E96,O$1-1))=0,"",SUMIFS(RAW_매출A!$J$2:$J$7000,RAW_매출A!$B$2:$B$7000,$A96,RAW_매출A!$A$2:$A$7000,EDATE($E96,O$1-1))/(INDEX(요약_월별시즈널리티!$F$7:$F$18,MONTH(EDATE($E96,O$1-1)))/100))),"")</f>
        <v>8289125.7372609153</v>
      </c>
      <c r="P96" cm="1">
        <f t="array" ref="P96">IFERROR(IF($A96="","",IF(SUMIFS(RAW_매출A!$J$2:$J$7000,RAW_매출A!$B$2:$B$7000,$A96,RAW_매출A!$A$2:$A$7000,EDATE($E96,P$1-1))=0,"",SUMIFS(RAW_매출A!$J$2:$J$7000,RAW_매출A!$B$2:$B$7000,$A96,RAW_매출A!$A$2:$A$7000,EDATE($E96,P$1-1))/(INDEX(요약_월별시즈널리티!$F$7:$F$18,MONTH(EDATE($E96,P$1-1)))/100))),"")</f>
        <v>8521697.3494644873</v>
      </c>
      <c r="Q96" cm="1">
        <f t="array" ref="Q96">IFERROR(IF($A96="","",IF(SUMIFS(RAW_매출A!$J$2:$J$7000,RAW_매출A!$B$2:$B$7000,$A96,RAW_매출A!$A$2:$A$7000,EDATE($E96,Q$1-1))=0,"",SUMIFS(RAW_매출A!$J$2:$J$7000,RAW_매출A!$B$2:$B$7000,$A96,RAW_매출A!$A$2:$A$7000,EDATE($E96,Q$1-1))/(INDEX(요약_월별시즈널리티!$F$7:$F$18,MONTH(EDATE($E96,Q$1-1)))/100))),"")</f>
        <v>8752023.5104866605</v>
      </c>
      <c r="R96" cm="1">
        <f t="array" ref="R96">IFERROR(IF($A96="","",IF(SUMIFS(RAW_매출A!$J$2:$J$7000,RAW_매출A!$B$2:$B$7000,$A96,RAW_매출A!$A$2:$A$7000,EDATE($E96,R$1-1))=0,"",SUMIFS(RAW_매출A!$J$2:$J$7000,RAW_매출A!$B$2:$B$7000,$A96,RAW_매출A!$A$2:$A$7000,EDATE($E96,R$1-1))/(INDEX(요약_월별시즈널리티!$F$7:$F$18,MONTH(EDATE($E96,R$1-1)))/100))),"")</f>
        <v>8629008.0062482711</v>
      </c>
      <c r="S96" cm="1">
        <f t="array" ref="S96">IFERROR(IF($A96="","",IF(SUMIFS(RAW_매출A!$J$2:$J$7000,RAW_매출A!$B$2:$B$7000,$A96,RAW_매출A!$A$2:$A$7000,EDATE($E96,S$1-1))=0,"",SUMIFS(RAW_매출A!$J$2:$J$7000,RAW_매출A!$B$2:$B$7000,$A96,RAW_매출A!$A$2:$A$7000,EDATE($E96,S$1-1))/(INDEX(요약_월별시즈널리티!$F$7:$F$18,MONTH(EDATE($E96,S$1-1)))/100))),"")</f>
        <v>5903694.169794213</v>
      </c>
      <c r="T96" cm="1">
        <f t="array" ref="T96">IFERROR(IF($A96="","",IF(SUMIFS(RAW_매출A!$J$2:$J$7000,RAW_매출A!$B$2:$B$7000,$A96,RAW_매출A!$A$2:$A$7000,EDATE($E96,T$1-1))=0,"",SUMIFS(RAW_매출A!$J$2:$J$7000,RAW_매출A!$B$2:$B$7000,$A96,RAW_매출A!$A$2:$A$7000,EDATE($E96,T$1-1))/(INDEX(요약_월별시즈널리티!$F$7:$F$18,MONTH(EDATE($E96,T$1-1)))/100))),"")</f>
        <v>6251980.8759114482</v>
      </c>
      <c r="U96" cm="1">
        <f t="array" ref="U96">IFERROR(IF($A96="","",IF(SUMIFS(RAW_매출A!$J$2:$J$7000,RAW_매출A!$B$2:$B$7000,$A96,RAW_매출A!$A$2:$A$7000,EDATE($E96,U$1-1))=0,"",SUMIFS(RAW_매출A!$J$2:$J$7000,RAW_매출A!$B$2:$B$7000,$A96,RAW_매출A!$A$2:$A$7000,EDATE($E96,U$1-1))/(INDEX(요약_월별시즈널리티!$F$7:$F$18,MONTH(EDATE($E96,U$1-1)))/100))),"")</f>
        <v>6022993.4715921171</v>
      </c>
      <c r="V96" cm="1">
        <f t="array" ref="V96">IFERROR(IF($A96="","",IF(SUMIFS(RAW_매출A!$J$2:$J$7000,RAW_매출A!$B$2:$B$7000,$A96,RAW_매출A!$A$2:$A$7000,EDATE($E96,V$1-1))=0,"",SUMIFS(RAW_매출A!$J$2:$J$7000,RAW_매출A!$B$2:$B$7000,$A96,RAW_매출A!$A$2:$A$7000,EDATE($E96,V$1-1))/(INDEX(요약_월별시즈널리티!$F$7:$F$18,MONTH(EDATE($E96,V$1-1)))/100))),"")</f>
        <v>5961279.6076931823</v>
      </c>
      <c r="W96" cm="1">
        <f t="array" ref="W96">IFERROR(IF($A96="","",IF(SUMIFS(RAW_매출A!$J$2:$J$7000,RAW_매출A!$B$2:$B$7000,$A96,RAW_매출A!$A$2:$A$7000,EDATE($E96,W$1-1))=0,"",SUMIFS(RAW_매출A!$J$2:$J$7000,RAW_매출A!$B$2:$B$7000,$A96,RAW_매출A!$A$2:$A$7000,EDATE($E96,W$1-1))/(INDEX(요약_월별시즈널리티!$F$7:$F$18,MONTH(EDATE($E96,W$1-1)))/100))),"")</f>
        <v>6133264.3929376826</v>
      </c>
      <c r="X96" cm="1">
        <f t="array" ref="X96">IFERROR(IF($A96="","",IF(SUMIFS(RAW_매출A!$J$2:$J$7000,RAW_매출A!$B$2:$B$7000,$A96,RAW_매출A!$A$2:$A$7000,EDATE($E96,X$1-1))=0,"",SUMIFS(RAW_매출A!$J$2:$J$7000,RAW_매출A!$B$2:$B$7000,$A96,RAW_매출A!$A$2:$A$7000,EDATE($E96,X$1-1))/(INDEX(요약_월별시즈널리티!$F$7:$F$18,MONTH(EDATE($E96,X$1-1)))/100))),"")</f>
        <v>6233786.4621233679</v>
      </c>
      <c r="Y96" cm="1">
        <f t="array" ref="Y96">IFERROR(IF($A96="","",IF(SUMIFS(RAW_매출A!$J$2:$J$7000,RAW_매출A!$B$2:$B$7000,$A96,RAW_매출A!$A$2:$A$7000,EDATE($E96,Y$1-1))=0,"",SUMIFS(RAW_매출A!$J$2:$J$7000,RAW_매출A!$B$2:$B$7000,$A96,RAW_매출A!$A$2:$A$7000,EDATE($E96,Y$1-1))/(INDEX(요약_월별시즈널리티!$F$7:$F$18,MONTH(EDATE($E96,Y$1-1)))/100))),"")</f>
        <v>6669222.2429689225</v>
      </c>
      <c r="Z96" cm="1">
        <f t="array" ref="Z96">IFERROR(IF($A96="","",IF(SUMIFS(RAW_매출A!$J$2:$J$7000,RAW_매출A!$B$2:$B$7000,$A96,RAW_매출A!$A$2:$A$7000,EDATE($E96,Z$1-1))=0,"",SUMIFS(RAW_매출A!$J$2:$J$7000,RAW_매출A!$B$2:$B$7000,$A96,RAW_매출A!$A$2:$A$7000,EDATE($E96,Z$1-1))/(INDEX(요약_월별시즈널리티!$F$7:$F$18,MONTH(EDATE($E96,Z$1-1)))/100))),"")</f>
        <v>6903125.2580073057</v>
      </c>
      <c r="AA96" cm="1">
        <f t="array" ref="AA96">IFERROR(IF($A96="","",IF(SUMIFS(RAW_매출A!$J$2:$J$7000,RAW_매출A!$B$2:$B$7000,$A96,RAW_매출A!$A$2:$A$7000,EDATE($E96,AA$1-1))=0,"",SUMIFS(RAW_매출A!$J$2:$J$7000,RAW_매출A!$B$2:$B$7000,$A96,RAW_매출A!$A$2:$A$7000,EDATE($E96,AA$1-1))/(INDEX(요약_월별시즈널리티!$F$7:$F$18,MONTH(EDATE($E96,AA$1-1)))/100))),"")</f>
        <v>6913675.6276616333</v>
      </c>
      <c r="AB96" cm="1">
        <f t="array" ref="AB96">IFERROR(IF($A96="","",IF(SUMIFS(RAW_매출A!$J$2:$J$7000,RAW_매출A!$B$2:$B$7000,$A96,RAW_매출A!$A$2:$A$7000,EDATE($E96,AB$1-1))=0,"",SUMIFS(RAW_매출A!$J$2:$J$7000,RAW_매출A!$B$2:$B$7000,$A96,RAW_매출A!$A$2:$A$7000,EDATE($E96,AB$1-1))/(INDEX(요약_월별시즈널리티!$F$7:$F$18,MONTH(EDATE($E96,AB$1-1)))/100))),"")</f>
        <v>6528949.1614216585</v>
      </c>
      <c r="AC96" cm="1">
        <f t="array" ref="AC96">IFERROR(IF($A96="","",IF(SUMIFS(RAW_매출A!$J$2:$J$7000,RAW_매출A!$B$2:$B$7000,$A96,RAW_매출A!$A$2:$A$7000,EDATE($E96,AC$1-1))=0,"",SUMIFS(RAW_매출A!$J$2:$J$7000,RAW_매출A!$B$2:$B$7000,$A96,RAW_매출A!$A$2:$A$7000,EDATE($E96,AC$1-1))/(INDEX(요약_월별시즈널리티!$F$7:$F$18,MONTH(EDATE($E96,AC$1-1)))/100))),"")</f>
        <v>6073349.2842786601</v>
      </c>
      <c r="AD96" cm="1">
        <f t="array" ref="AD96">IFERROR(IF($A96="","",IF(SUMIFS(RAW_매출A!$J$2:$J$7000,RAW_매출A!$B$2:$B$7000,$A96,RAW_매출A!$A$2:$A$7000,EDATE($E96,AD$1-1))=0,"",SUMIFS(RAW_매출A!$J$2:$J$7000,RAW_매출A!$B$2:$B$7000,$A96,RAW_매출A!$A$2:$A$7000,EDATE($E96,AD$1-1))/(INDEX(요약_월별시즈널리티!$F$7:$F$18,MONTH(EDATE($E96,AD$1-1)))/100))),"")</f>
        <v>6810294.6525477702</v>
      </c>
      <c r="AE96" cm="1">
        <f t="array" ref="AE96">IFERROR(IF($A96="","",IF(SUMIFS(RAW_매출A!$J$2:$J$7000,RAW_매출A!$B$2:$B$7000,$A96,RAW_매출A!$A$2:$A$7000,EDATE($E96,AE$1-1))=0,"",SUMIFS(RAW_매출A!$J$2:$J$7000,RAW_매출A!$B$2:$B$7000,$A96,RAW_매출A!$A$2:$A$7000,EDATE($E96,AE$1-1))/(INDEX(요약_월별시즈널리티!$F$7:$F$18,MONTH(EDATE($E96,AE$1-1)))/100))),"")</f>
        <v>8005406.8572526025</v>
      </c>
      <c r="AF96" cm="1">
        <f t="array" ref="AF96">IFERROR(IF($A96="","",IF(SUMIFS(RAW_매출A!$J$2:$J$7000,RAW_매출A!$B$2:$B$7000,$A96,RAW_매출A!$A$2:$A$7000,EDATE($E96,AF$1-1))=0,"",SUMIFS(RAW_매출A!$J$2:$J$7000,RAW_매출A!$B$2:$B$7000,$A96,RAW_매출A!$A$2:$A$7000,EDATE($E96,AF$1-1))/(INDEX(요약_월별시즈널리티!$F$7:$F$18,MONTH(EDATE($E96,AF$1-1)))/100))),"")</f>
        <v>7670983.5964157814</v>
      </c>
      <c r="AG96" cm="1">
        <f t="array" ref="AG96">IFERROR(IF($A96="","",IF(SUMIFS(RAW_매출A!$J$2:$J$7000,RAW_매출A!$B$2:$B$7000,$A96,RAW_매출A!$A$2:$A$7000,EDATE($E96,AG$1-1))=0,"",SUMIFS(RAW_매출A!$J$2:$J$7000,RAW_매출A!$B$2:$B$7000,$A96,RAW_매출A!$A$2:$A$7000,EDATE($E96,AG$1-1))/(INDEX(요약_월별시즈널리티!$F$7:$F$18,MONTH(EDATE($E96,AG$1-1)))/100))),"")</f>
        <v>6991618.6143374583</v>
      </c>
      <c r="AH96" cm="1">
        <f t="array" ref="AH96">IFERROR(IF($A96="","",IF(SUMIFS(RAW_매출A!$J$2:$J$7000,RAW_매출A!$B$2:$B$7000,$A96,RAW_매출A!$A$2:$A$7000,EDATE($E96,AH$1-1))=0,"",SUMIFS(RAW_매출A!$J$2:$J$7000,RAW_매출A!$B$2:$B$7000,$A96,RAW_매출A!$A$2:$A$7000,EDATE($E96,AH$1-1))/(INDEX(요약_월별시즈널리티!$F$7:$F$18,MONTH(EDATE($E96,AH$1-1)))/100))),"")</f>
        <v>6753794.2745436337</v>
      </c>
      <c r="AI96" cm="1">
        <f t="array" ref="AI96">IFERROR(IF($A96="","",IF(SUMIFS(RAW_매출A!$J$2:$J$7000,RAW_매출A!$B$2:$B$7000,$A96,RAW_매출A!$A$2:$A$7000,EDATE($E96,AI$1-1))=0,"",SUMIFS(RAW_매출A!$J$2:$J$7000,RAW_매출A!$B$2:$B$7000,$A96,RAW_매출A!$A$2:$A$7000,EDATE($E96,AI$1-1))/(INDEX(요약_월별시즈널리티!$F$7:$F$18,MONTH(EDATE($E96,AI$1-1)))/100))),"")</f>
        <v>6555881.8395325243</v>
      </c>
      <c r="AJ96" cm="1">
        <f t="array" ref="AJ96">IFERROR(IF($A96="","",IF(SUMIFS(RAW_매출A!$J$2:$J$7000,RAW_매출A!$B$2:$B$7000,$A96,RAW_매출A!$A$2:$A$7000,EDATE($E96,AJ$1-1))=0,"",SUMIFS(RAW_매출A!$J$2:$J$7000,RAW_매출A!$B$2:$B$7000,$A96,RAW_매출A!$A$2:$A$7000,EDATE($E96,AJ$1-1))/(INDEX(요약_월별시즈널리티!$F$7:$F$18,MONTH(EDATE($E96,AJ$1-1)))/100))),"")</f>
        <v>6663979.3265027609</v>
      </c>
      <c r="AK96" cm="1">
        <f t="array" ref="AK96">IFERROR(IF($A96="","",IF(SUMIFS(RAW_매출A!$J$2:$J$7000,RAW_매출A!$B$2:$B$7000,$A96,RAW_매출A!$A$2:$A$7000,EDATE($E96,AK$1-1))=0,"",SUMIFS(RAW_매출A!$J$2:$J$7000,RAW_매출A!$B$2:$B$7000,$A96,RAW_매출A!$A$2:$A$7000,EDATE($E96,AK$1-1))/(INDEX(요약_월별시즈널리티!$F$7:$F$18,MONTH(EDATE($E96,AK$1-1)))/100))),"")</f>
        <v>7306980.596515853</v>
      </c>
      <c r="AL96" cm="1">
        <f t="array" ref="AL96">IFERROR(IF($A96="","",IF(SUMIFS(RAW_매출A!$J$2:$J$7000,RAW_매출A!$B$2:$B$7000,$A96,RAW_매출A!$A$2:$A$7000,EDATE($E96,AL$1-1))=0,"",SUMIFS(RAW_매출A!$J$2:$J$7000,RAW_매출A!$B$2:$B$7000,$A96,RAW_매출A!$A$2:$A$7000,EDATE($E96,AL$1-1))/(INDEX(요약_월별시즈널리티!$F$7:$F$18,MONTH(EDATE($E96,AL$1-1)))/100))),"")</f>
        <v>7679986.046652873</v>
      </c>
      <c r="AM96" cm="1">
        <f t="array" ref="AM96">IFERROR(IF($A96="","",IF(SUMIFS(RAW_매출A!$J$2:$J$7000,RAW_매출A!$B$2:$B$7000,$A96,RAW_매출A!$A$2:$A$7000,EDATE($E96,AM$1-1))=0,"",SUMIFS(RAW_매출A!$J$2:$J$7000,RAW_매출A!$B$2:$B$7000,$A96,RAW_매출A!$A$2:$A$7000,EDATE($E96,AM$1-1))/(INDEX(요약_월별시즈널리티!$F$7:$F$18,MONTH(EDATE($E96,AM$1-1)))/100))),"")</f>
        <v>7737301.9144222401</v>
      </c>
      <c r="AN96" cm="1">
        <f t="array" ref="AN96">IFERROR(IF($A96="","",IF(SUMIFS(RAW_매출A!$J$2:$J$7000,RAW_매출A!$B$2:$B$7000,$A96,RAW_매출A!$A$2:$A$7000,EDATE($E96,AN$1-1))=0,"",SUMIFS(RAW_매출A!$J$2:$J$7000,RAW_매출A!$B$2:$B$7000,$A96,RAW_매출A!$A$2:$A$7000,EDATE($E96,AN$1-1))/(INDEX(요약_월별시즈널리티!$F$7:$F$18,MONTH(EDATE($E96,AN$1-1)))/100))),"")</f>
        <v>6864456.3347248696</v>
      </c>
      <c r="AO96" t="str" cm="1">
        <f t="array" ref="AO96">IFERROR(IF($A96="","",IF(SUMIFS(RAW_매출A!$J$2:$J$7000,RAW_매출A!$B$2:$B$7000,$A96,RAW_매출A!$A$2:$A$7000,EDATE($E96,AO$1-1))=0,"",SUMIFS(RAW_매출A!$J$2:$J$7000,RAW_매출A!$B$2:$B$7000,$A96,RAW_매출A!$A$2:$A$7000,EDATE($E96,AO$1-1))/(INDEX(요약_월별시즈널리티!$F$7:$F$18,MONTH(EDATE($E96,AO$1-1)))/100))),"")</f>
        <v/>
      </c>
      <c r="AP96" t="str" cm="1">
        <f t="array" ref="AP96">IFERROR(IF($A96="","",IF(SUMIFS(RAW_매출A!$J$2:$J$7000,RAW_매출A!$B$2:$B$7000,$A96,RAW_매출A!$A$2:$A$7000,EDATE($E96,AP$1-1))=0,"",SUMIFS(RAW_매출A!$J$2:$J$7000,RAW_매출A!$B$2:$B$7000,$A96,RAW_매출A!$A$2:$A$7000,EDATE($E96,AP$1-1))/(INDEX(요약_월별시즈널리티!$F$7:$F$18,MONTH(EDATE($E96,AP$1-1)))/100))),"")</f>
        <v/>
      </c>
      <c r="AQ96" t="str" cm="1">
        <f t="array" ref="AQ96">IFERROR(IF($A96="","",IF(SUMIFS(RAW_매출A!$J$2:$J$7000,RAW_매출A!$B$2:$B$7000,$A96,RAW_매출A!$A$2:$A$7000,EDATE($E96,AQ$1-1))=0,"",SUMIFS(RAW_매출A!$J$2:$J$7000,RAW_매출A!$B$2:$B$7000,$A96,RAW_매출A!$A$2:$A$7000,EDATE($E96,AQ$1-1))/(INDEX(요약_월별시즈널리티!$F$7:$F$18,MONTH(EDATE($E96,AQ$1-1)))/100))),"")</f>
        <v/>
      </c>
      <c r="AR96" t="str" cm="1">
        <f t="array" ref="AR96">IFERROR(IF($A96="","",IF(SUMIFS(RAW_매출A!$J$2:$J$7000,RAW_매출A!$B$2:$B$7000,$A96,RAW_매출A!$A$2:$A$7000,EDATE($E96,AR$1-1))=0,"",SUMIFS(RAW_매출A!$J$2:$J$7000,RAW_매출A!$B$2:$B$7000,$A96,RAW_매출A!$A$2:$A$7000,EDATE($E96,AR$1-1))/(INDEX(요약_월별시즈널리티!$F$7:$F$18,MONTH(EDATE($E96,AR$1-1)))/100))),"")</f>
        <v/>
      </c>
      <c r="AS96" t="str" cm="1">
        <f t="array" ref="AS96">IFERROR(IF($A96="","",IF(SUMIFS(RAW_매출A!$J$2:$J$7000,RAW_매출A!$B$2:$B$7000,$A96,RAW_매출A!$A$2:$A$7000,EDATE($E96,AS$1-1))=0,"",SUMIFS(RAW_매출A!$J$2:$J$7000,RAW_매출A!$B$2:$B$7000,$A96,RAW_매출A!$A$2:$A$7000,EDATE($E96,AS$1-1))/(INDEX(요약_월별시즈널리티!$F$7:$F$18,MONTH(EDATE($E96,AS$1-1)))/100))),"")</f>
        <v/>
      </c>
      <c r="AT96" t="str" cm="1">
        <f t="array" ref="AT96">IFERROR(IF($A96="","",IF(SUMIFS(RAW_매출A!$J$2:$J$7000,RAW_매출A!$B$2:$B$7000,$A96,RAW_매출A!$A$2:$A$7000,EDATE($E96,AT$1-1))=0,"",SUMIFS(RAW_매출A!$J$2:$J$7000,RAW_매출A!$B$2:$B$7000,$A96,RAW_매출A!$A$2:$A$7000,EDATE($E96,AT$1-1))/(INDEX(요약_월별시즈널리티!$F$7:$F$18,MONTH(EDATE($E96,AT$1-1)))/100))),"")</f>
        <v/>
      </c>
      <c r="AU96" t="str" cm="1">
        <f t="array" ref="AU96">IFERROR(IF($A96="","",IF(SUMIFS(RAW_매출A!$J$2:$J$7000,RAW_매출A!$B$2:$B$7000,$A96,RAW_매출A!$A$2:$A$7000,EDATE($E96,AU$1-1))=0,"",SUMIFS(RAW_매출A!$J$2:$J$7000,RAW_매출A!$B$2:$B$7000,$A96,RAW_매출A!$A$2:$A$7000,EDATE($E96,AU$1-1))/(INDEX(요약_월별시즈널리티!$F$7:$F$18,MONTH(EDATE($E96,AU$1-1)))/100))),"")</f>
        <v/>
      </c>
      <c r="AV96" t="str" cm="1">
        <f t="array" ref="AV96">IFERROR(IF($A96="","",IF(SUMIFS(RAW_매출A!$J$2:$J$7000,RAW_매출A!$B$2:$B$7000,$A96,RAW_매출A!$A$2:$A$7000,EDATE($E96,AV$1-1))=0,"",SUMIFS(RAW_매출A!$J$2:$J$7000,RAW_매출A!$B$2:$B$7000,$A96,RAW_매출A!$A$2:$A$7000,EDATE($E96,AV$1-1))/(INDEX(요약_월별시즈널리티!$F$7:$F$18,MONTH(EDATE($E96,AV$1-1)))/100))),"")</f>
        <v/>
      </c>
      <c r="AW96" t="str" cm="1">
        <f t="array" ref="AW96">IFERROR(IF($A96="","",IF(SUMIFS(RAW_매출A!$J$2:$J$7000,RAW_매출A!$B$2:$B$7000,$A96,RAW_매출A!$A$2:$A$7000,EDATE($E96,AW$1-1))=0,"",SUMIFS(RAW_매출A!$J$2:$J$7000,RAW_매출A!$B$2:$B$7000,$A96,RAW_매출A!$A$2:$A$7000,EDATE($E96,AW$1-1))/(INDEX(요약_월별시즈널리티!$F$7:$F$18,MONTH(EDATE($E96,AW$1-1)))/100))),"")</f>
        <v/>
      </c>
      <c r="AX96" t="str" cm="1">
        <f t="array" ref="AX96">IFERROR(IF($A96="","",IF(SUMIFS(RAW_매출A!$J$2:$J$7000,RAW_매출A!$B$2:$B$7000,$A96,RAW_매출A!$A$2:$A$7000,EDATE($E96,AX$1-1))=0,"",SUMIFS(RAW_매출A!$J$2:$J$7000,RAW_매출A!$B$2:$B$7000,$A96,RAW_매출A!$A$2:$A$7000,EDATE($E96,AX$1-1))/(INDEX(요약_월별시즈널리티!$F$7:$F$18,MONTH(EDATE($E96,AX$1-1)))/100))),"")</f>
        <v/>
      </c>
      <c r="AY96" t="str" cm="1">
        <f t="array" ref="AY96">IFERROR(IF($A96="","",IF(SUMIFS(RAW_매출A!$J$2:$J$7000,RAW_매출A!$B$2:$B$7000,$A96,RAW_매출A!$A$2:$A$7000,EDATE($E96,AY$1-1))=0,"",SUMIFS(RAW_매출A!$J$2:$J$7000,RAW_매출A!$B$2:$B$7000,$A96,RAW_매출A!$A$2:$A$7000,EDATE($E96,AY$1-1))/(INDEX(요약_월별시즈널리티!$F$7:$F$18,MONTH(EDATE($E96,AY$1-1)))/100))),"")</f>
        <v/>
      </c>
      <c r="AZ96" t="str" cm="1">
        <f t="array" ref="AZ96">IFERROR(IF($A96="","",IF(SUMIFS(RAW_매출A!$J$2:$J$7000,RAW_매출A!$B$2:$B$7000,$A96,RAW_매출A!$A$2:$A$7000,EDATE($E96,AZ$1-1))=0,"",SUMIFS(RAW_매출A!$J$2:$J$7000,RAW_매출A!$B$2:$B$7000,$A96,RAW_매출A!$A$2:$A$7000,EDATE($E96,AZ$1-1))/(INDEX(요약_월별시즈널리티!$F$7:$F$18,MONTH(EDATE($E96,AZ$1-1)))/100))),"")</f>
        <v/>
      </c>
      <c r="BA96" t="str" cm="1">
        <f t="array" ref="BA96">IFERROR(IF($A96="","",IF(SUMIFS(RAW_매출A!$J$2:$J$7000,RAW_매출A!$B$2:$B$7000,$A96,RAW_매출A!$A$2:$A$7000,EDATE($E96,BA$1-1))=0,"",SUMIFS(RAW_매출A!$J$2:$J$7000,RAW_매출A!$B$2:$B$7000,$A96,RAW_매출A!$A$2:$A$7000,EDATE($E96,BA$1-1))/(INDEX(요약_월별시즈널리티!$F$7:$F$18,MONTH(EDATE($E96,BA$1-1)))/100))),"")</f>
        <v/>
      </c>
      <c r="BB96" t="str" cm="1">
        <f t="array" ref="BB96">IFERROR(IF($A96="","",IF(SUMIFS(RAW_매출A!$J$2:$J$7000,RAW_매출A!$B$2:$B$7000,$A96,RAW_매출A!$A$2:$A$7000,EDATE($E96,BB$1-1))=0,"",SUMIFS(RAW_매출A!$J$2:$J$7000,RAW_매출A!$B$2:$B$7000,$A96,RAW_매출A!$A$2:$A$7000,EDATE($E96,BB$1-1))/(INDEX(요약_월별시즈널리티!$F$7:$F$18,MONTH(EDATE($E96,BB$1-1)))/100))),"")</f>
        <v/>
      </c>
      <c r="BC96" t="str" cm="1">
        <f t="array" ref="BC96">IFERROR(IF($A96="","",IF(SUMIFS(RAW_매출A!$J$2:$J$7000,RAW_매출A!$B$2:$B$7000,$A96,RAW_매출A!$A$2:$A$7000,EDATE($E96,BC$1-1))=0,"",SUMIFS(RAW_매출A!$J$2:$J$7000,RAW_매출A!$B$2:$B$7000,$A96,RAW_매출A!$A$2:$A$7000,EDATE($E96,BC$1-1))/(INDEX(요약_월별시즈널리티!$F$7:$F$18,MONTH(EDATE($E96,BC$1-1)))/100))),"")</f>
        <v/>
      </c>
      <c r="BD96" t="str" cm="1">
        <f t="array" ref="BD96">IFERROR(IF($A96="","",IF(SUMIFS(RAW_매출A!$J$2:$J$7000,RAW_매출A!$B$2:$B$7000,$A96,RAW_매출A!$A$2:$A$7000,EDATE($E96,BD$1-1))=0,"",SUMIFS(RAW_매출A!$J$2:$J$7000,RAW_매출A!$B$2:$B$7000,$A96,RAW_매출A!$A$2:$A$7000,EDATE($E96,BD$1-1))/(INDEX(요약_월별시즈널리티!$F$7:$F$18,MONTH(EDATE($E96,BD$1-1)))/100))),"")</f>
        <v/>
      </c>
      <c r="BE96" t="str" cm="1">
        <f t="array" ref="BE96">IFERROR(IF($A96="","",IF(SUMIFS(RAW_매출A!$J$2:$J$7000,RAW_매출A!$B$2:$B$7000,$A96,RAW_매출A!$A$2:$A$7000,EDATE($E96,BE$1-1))=0,"",SUMIFS(RAW_매출A!$J$2:$J$7000,RAW_매출A!$B$2:$B$7000,$A96,RAW_매출A!$A$2:$A$7000,EDATE($E96,BE$1-1))/(INDEX(요약_월별시즈널리티!$F$7:$F$18,MONTH(EDATE($E96,BE$1-1)))/100))),"")</f>
        <v/>
      </c>
      <c r="BF96" t="str" cm="1">
        <f t="array" ref="BF96">IFERROR(IF($A96="","",IF(SUMIFS(RAW_매출A!$J$2:$J$7000,RAW_매출A!$B$2:$B$7000,$A96,RAW_매출A!$A$2:$A$7000,EDATE($E96,BF$1-1))=0,"",SUMIFS(RAW_매출A!$J$2:$J$7000,RAW_매출A!$B$2:$B$7000,$A96,RAW_매출A!$A$2:$A$7000,EDATE($E96,BF$1-1))/(INDEX(요약_월별시즈널리티!$F$7:$F$18,MONTH(EDATE($E96,BF$1-1)))/100))),"")</f>
        <v/>
      </c>
      <c r="BG96" t="str" cm="1">
        <f t="array" ref="BG96">IFERROR(IF($A96="","",IF(SUMIFS(RAW_매출A!$J$2:$J$7000,RAW_매출A!$B$2:$B$7000,$A96,RAW_매출A!$A$2:$A$7000,EDATE($E96,BG$1-1))=0,"",SUMIFS(RAW_매출A!$J$2:$J$7000,RAW_매출A!$B$2:$B$7000,$A96,RAW_매출A!$A$2:$A$7000,EDATE($E96,BG$1-1))/(INDEX(요약_월별시즈널리티!$F$7:$F$18,MONTH(EDATE($E96,BG$1-1)))/100))),"")</f>
        <v/>
      </c>
      <c r="BH96" t="str" cm="1">
        <f t="array" ref="BH96">IFERROR(IF($A96="","",IF(SUMIFS(RAW_매출A!$J$2:$J$7000,RAW_매출A!$B$2:$B$7000,$A96,RAW_매출A!$A$2:$A$7000,EDATE($E96,BH$1-1))=0,"",SUMIFS(RAW_매출A!$J$2:$J$7000,RAW_매출A!$B$2:$B$7000,$A96,RAW_매출A!$A$2:$A$7000,EDATE($E96,BH$1-1))/(INDEX(요약_월별시즈널리티!$F$7:$F$18,MONTH(EDATE($E96,BH$1-1)))/100))),"")</f>
        <v/>
      </c>
      <c r="BI96" t="str" cm="1">
        <f t="array" ref="BI96">IFERROR(IF($A96="","",IF(SUMIFS(RAW_매출A!$J$2:$J$7000,RAW_매출A!$B$2:$B$7000,$A96,RAW_매출A!$A$2:$A$7000,EDATE($E96,BI$1-1))=0,"",SUMIFS(RAW_매출A!$J$2:$J$7000,RAW_매출A!$B$2:$B$7000,$A96,RAW_매출A!$A$2:$A$7000,EDATE($E96,BI$1-1))/(INDEX(요약_월별시즈널리티!$F$7:$F$18,MONTH(EDATE($E96,BI$1-1)))/100))),"")</f>
        <v/>
      </c>
      <c r="BJ96" t="str" cm="1">
        <f t="array" ref="BJ96">IFERROR(IF($A96="","",IF(SUMIFS(RAW_매출A!$J$2:$J$7000,RAW_매출A!$B$2:$B$7000,$A96,RAW_매출A!$A$2:$A$7000,EDATE($E96,BJ$1-1))=0,"",SUMIFS(RAW_매출A!$J$2:$J$7000,RAW_매출A!$B$2:$B$7000,$A96,RAW_매출A!$A$2:$A$7000,EDATE($E96,BJ$1-1))/(INDEX(요약_월별시즈널리티!$F$7:$F$18,MONTH(EDATE($E96,BJ$1-1)))/100))),"")</f>
        <v/>
      </c>
      <c r="BK96" t="str" cm="1">
        <f t="array" ref="BK96">IFERROR(IF($A96="","",IF(SUMIFS(RAW_매출A!$J$2:$J$7000,RAW_매출A!$B$2:$B$7000,$A96,RAW_매출A!$A$2:$A$7000,EDATE($E96,BK$1-1))=0,"",SUMIFS(RAW_매출A!$J$2:$J$7000,RAW_매출A!$B$2:$B$7000,$A96,RAW_매출A!$A$2:$A$7000,EDATE($E96,BK$1-1))/(INDEX(요약_월별시즈널리티!$F$7:$F$18,MONTH(EDATE($E96,BK$1-1)))/100))),"")</f>
        <v/>
      </c>
      <c r="BL96" t="str" cm="1">
        <f t="array" ref="BL96">IFERROR(IF($A96="","",IF(SUMIFS(RAW_매출A!$J$2:$J$7000,RAW_매출A!$B$2:$B$7000,$A96,RAW_매출A!$A$2:$A$7000,EDATE($E96,BL$1-1))=0,"",SUMIFS(RAW_매출A!$J$2:$J$7000,RAW_매출A!$B$2:$B$7000,$A96,RAW_매출A!$A$2:$A$7000,EDATE($E96,BL$1-1))/(INDEX(요약_월별시즈널리티!$F$7:$F$18,MONTH(EDATE($E96,BL$1-1)))/100))),"")</f>
        <v/>
      </c>
      <c r="BM96" t="str" cm="1">
        <f t="array" ref="BM96">IFERROR(IF($A96="","",IF(SUMIFS(RAW_매출A!$J$2:$J$7000,RAW_매출A!$B$2:$B$7000,$A96,RAW_매출A!$A$2:$A$7000,EDATE($E96,BM$1-1))=0,"",SUMIFS(RAW_매출A!$J$2:$J$7000,RAW_매출A!$B$2:$B$7000,$A96,RAW_매출A!$A$2:$A$7000,EDATE($E96,BM$1-1))/(INDEX(요약_월별시즈널리티!$F$7:$F$18,MONTH(EDATE($E96,BM$1-1)))/100))),"")</f>
        <v/>
      </c>
      <c r="BN96" t="str" cm="1">
        <f t="array" ref="BN96">IFERROR(IF($A96="","",IF(SUMIFS(RAW_매출A!$J$2:$J$7000,RAW_매출A!$B$2:$B$7000,$A96,RAW_매출A!$A$2:$A$7000,EDATE($E96,BN$1-1))=0,"",SUMIFS(RAW_매출A!$J$2:$J$7000,RAW_매출A!$B$2:$B$7000,$A96,RAW_매출A!$A$2:$A$7000,EDATE($E96,BN$1-1))/(INDEX(요약_월별시즈널리티!$F$7:$F$18,MONTH(EDATE($E96,BN$1-1)))/100))),"")</f>
        <v/>
      </c>
    </row>
    <row r="97" spans="1:66" x14ac:dyDescent="0.3">
      <c r="A97" t="str">
        <f>세팅!A98</f>
        <v>(1086) #궁동로데오점</v>
      </c>
      <c r="B97" t="str">
        <f>세팅!B98</f>
        <v>150-2</v>
      </c>
      <c r="C97">
        <f t="shared" si="3"/>
        <v>2</v>
      </c>
      <c r="D97" t="str">
        <f t="shared" si="4"/>
        <v>2</v>
      </c>
      <c r="E97" s="1">
        <f>세팅!D98</f>
        <v>45200</v>
      </c>
      <c r="F97">
        <f t="shared" si="5"/>
        <v>6733728.6059679082</v>
      </c>
      <c r="G97" cm="1">
        <f t="array" ref="G97">IFERROR(IF($A97="","",IF(SUMIFS(RAW_매출A!$J$2:$J$7000,RAW_매출A!$B$2:$B$7000,$A97,RAW_매출A!$A$2:$A$7000,EDATE($E97,G$1-1))=0,"",SUMIFS(RAW_매출A!$J$2:$J$7000,RAW_매출A!$B$2:$B$7000,$A97,RAW_매출A!$A$2:$A$7000,EDATE($E97,G$1-1))/(INDEX(요약_월별시즈널리티!$F$7:$F$18,MONTH(EDATE($E97,G$1-1)))/100))),"")</f>
        <v>5236587.1021490311</v>
      </c>
      <c r="H97" cm="1">
        <f t="array" ref="H97">IFERROR(IF($A97="","",IF(SUMIFS(RAW_매출A!$J$2:$J$7000,RAW_매출A!$B$2:$B$7000,$A97,RAW_매출A!$A$2:$A$7000,EDATE($E97,H$1-1))=0,"",SUMIFS(RAW_매출A!$J$2:$J$7000,RAW_매출A!$B$2:$B$7000,$A97,RAW_매출A!$A$2:$A$7000,EDATE($E97,H$1-1))/(INDEX(요약_월별시즈널리티!$F$7:$F$18,MONTH(EDATE($E97,H$1-1)))/100))),"")</f>
        <v>5681074.9241886633</v>
      </c>
      <c r="I97" cm="1">
        <f t="array" ref="I97">IFERROR(IF($A97="","",IF(SUMIFS(RAW_매출A!$J$2:$J$7000,RAW_매출A!$B$2:$B$7000,$A97,RAW_매출A!$A$2:$A$7000,EDATE($E97,I$1-1))=0,"",SUMIFS(RAW_매출A!$J$2:$J$7000,RAW_매출A!$B$2:$B$7000,$A97,RAW_매출A!$A$2:$A$7000,EDATE($E97,I$1-1))/(INDEX(요약_월별시즈널리티!$F$7:$F$18,MONTH(EDATE($E97,I$1-1)))/100))),"")</f>
        <v>6627269.8673438737</v>
      </c>
      <c r="J97" s="28" cm="1">
        <f t="array" ref="J97">IFERROR(IF($A97="","",IF(SUMIFS(RAW_매출A!$J$2:$J$7000,RAW_매출A!$B$2:$B$7000,$A97,RAW_매출A!$A$2:$A$7000,EDATE($E97,J$1-1))=0,"",SUMIFS(RAW_매출A!$J$2:$J$7000,RAW_매출A!$B$2:$B$7000,$A97,RAW_매출A!$A$2:$A$7000,EDATE($E97,J$1-1))/(INDEX(요약_월별시즈널리티!$F$7:$F$18,MONTH(EDATE($E97,J$1-1)))/100))),"")</f>
        <v>6076074.654512044</v>
      </c>
      <c r="K97" s="28" cm="1">
        <f t="array" ref="K97">IFERROR(IF($A97="","",IF(SUMIFS(RAW_매출A!$J$2:$J$7000,RAW_매출A!$B$2:$B$7000,$A97,RAW_매출A!$A$2:$A$7000,EDATE($E97,K$1-1))=0,"",SUMIFS(RAW_매출A!$J$2:$J$7000,RAW_매출A!$B$2:$B$7000,$A97,RAW_매출A!$A$2:$A$7000,EDATE($E97,K$1-1))/(INDEX(요약_월별시즈널리티!$F$7:$F$18,MONTH(EDATE($E97,K$1-1)))/100))),"")</f>
        <v>7019819.7727612043</v>
      </c>
      <c r="L97" s="28" cm="1">
        <f t="array" ref="L97">IFERROR(IF($A97="","",IF(SUMIFS(RAW_매출A!$J$2:$J$7000,RAW_매출A!$B$2:$B$7000,$A97,RAW_매출A!$A$2:$A$7000,EDATE($E97,L$1-1))=0,"",SUMIFS(RAW_매출A!$J$2:$J$7000,RAW_매출A!$B$2:$B$7000,$A97,RAW_매출A!$A$2:$A$7000,EDATE($E97,L$1-1))/(INDEX(요약_월별시즈널리티!$F$7:$F$18,MONTH(EDATE($E97,L$1-1)))/100))),"")</f>
        <v>6436232.3584355442</v>
      </c>
      <c r="M97" s="28" cm="1">
        <f t="array" ref="M97">IFERROR(IF($A97="","",IF(SUMIFS(RAW_매출A!$J$2:$J$7000,RAW_매출A!$B$2:$B$7000,$A97,RAW_매출A!$A$2:$A$7000,EDATE($E97,M$1-1))=0,"",SUMIFS(RAW_매출A!$J$2:$J$7000,RAW_매출A!$B$2:$B$7000,$A97,RAW_매출A!$A$2:$A$7000,EDATE($E97,M$1-1))/(INDEX(요약_월별시즈널리티!$F$7:$F$18,MONTH(EDATE($E97,M$1-1)))/100))),"")</f>
        <v>7090783.4545682268</v>
      </c>
      <c r="N97" s="28" cm="1">
        <f t="array" ref="N97">IFERROR(IF($A97="","",IF(SUMIFS(RAW_매출A!$J$2:$J$7000,RAW_매출A!$B$2:$B$7000,$A97,RAW_매출A!$A$2:$A$7000,EDATE($E97,N$1-1))=0,"",SUMIFS(RAW_매출A!$J$2:$J$7000,RAW_매출A!$B$2:$B$7000,$A97,RAW_매출A!$A$2:$A$7000,EDATE($E97,N$1-1))/(INDEX(요약_월별시즈널리티!$F$7:$F$18,MONTH(EDATE($E97,N$1-1)))/100))),"")</f>
        <v>6926592.3898878898</v>
      </c>
      <c r="O97" s="28" cm="1">
        <f t="array" ref="O97">IFERROR(IF($A97="","",IF(SUMIFS(RAW_매출A!$J$2:$J$7000,RAW_매출A!$B$2:$B$7000,$A97,RAW_매출A!$A$2:$A$7000,EDATE($E97,O$1-1))=0,"",SUMIFS(RAW_매출A!$J$2:$J$7000,RAW_매출A!$B$2:$B$7000,$A97,RAW_매출A!$A$2:$A$7000,EDATE($E97,O$1-1))/(INDEX(요약_월별시즈널리티!$F$7:$F$18,MONTH(EDATE($E97,O$1-1)))/100))),"")</f>
        <v>6852869.0056425408</v>
      </c>
      <c r="P97" cm="1">
        <f t="array" ref="P97">IFERROR(IF($A97="","",IF(SUMIFS(RAW_매출A!$J$2:$J$7000,RAW_매출A!$B$2:$B$7000,$A97,RAW_매출A!$A$2:$A$7000,EDATE($E97,P$1-1))=0,"",SUMIFS(RAW_매출A!$J$2:$J$7000,RAW_매출A!$B$2:$B$7000,$A97,RAW_매출A!$A$2:$A$7000,EDATE($E97,P$1-1))/(INDEX(요약_월별시즈널리티!$F$7:$F$18,MONTH(EDATE($E97,P$1-1)))/100))),"")</f>
        <v>7096843.5754608028</v>
      </c>
      <c r="Q97" cm="1">
        <f t="array" ref="Q97">IFERROR(IF($A97="","",IF(SUMIFS(RAW_매출A!$J$2:$J$7000,RAW_매출A!$B$2:$B$7000,$A97,RAW_매출A!$A$2:$A$7000,EDATE($E97,Q$1-1))=0,"",SUMIFS(RAW_매출A!$J$2:$J$7000,RAW_매출A!$B$2:$B$7000,$A97,RAW_매출A!$A$2:$A$7000,EDATE($E97,Q$1-1))/(INDEX(요약_월별시즈널리티!$F$7:$F$18,MONTH(EDATE($E97,Q$1-1)))/100))),"")</f>
        <v>7359698.155206115</v>
      </c>
      <c r="R97" cm="1">
        <f t="array" ref="R97">IFERROR(IF($A97="","",IF(SUMIFS(RAW_매출A!$J$2:$J$7000,RAW_매출A!$B$2:$B$7000,$A97,RAW_매출A!$A$2:$A$7000,EDATE($E97,R$1-1))=0,"",SUMIFS(RAW_매출A!$J$2:$J$7000,RAW_매출A!$B$2:$B$7000,$A97,RAW_매출A!$A$2:$A$7000,EDATE($E97,R$1-1))/(INDEX(요약_월별시즈널리티!$F$7:$F$18,MONTH(EDATE($E97,R$1-1)))/100))),"")</f>
        <v>7513434.8400173783</v>
      </c>
      <c r="S97" cm="1">
        <f t="array" ref="S97">IFERROR(IF($A97="","",IF(SUMIFS(RAW_매출A!$J$2:$J$7000,RAW_매출A!$B$2:$B$7000,$A97,RAW_매출A!$A$2:$A$7000,EDATE($E97,S$1-1))=0,"",SUMIFS(RAW_매출A!$J$2:$J$7000,RAW_매출A!$B$2:$B$7000,$A97,RAW_매출A!$A$2:$A$7000,EDATE($E97,S$1-1))/(INDEX(요약_월별시즈널리티!$F$7:$F$18,MONTH(EDATE($E97,S$1-1)))/100))),"")</f>
        <v>6785362.3617183194</v>
      </c>
      <c r="T97" cm="1">
        <f t="array" ref="T97">IFERROR(IF($A97="","",IF(SUMIFS(RAW_매출A!$J$2:$J$7000,RAW_매출A!$B$2:$B$7000,$A97,RAW_매출A!$A$2:$A$7000,EDATE($E97,T$1-1))=0,"",SUMIFS(RAW_매출A!$J$2:$J$7000,RAW_매출A!$B$2:$B$7000,$A97,RAW_매출A!$A$2:$A$7000,EDATE($E97,T$1-1))/(INDEX(요약_월별시즈널리티!$F$7:$F$18,MONTH(EDATE($E97,T$1-1)))/100))),"")</f>
        <v>7478591.7688224036</v>
      </c>
      <c r="U97" cm="1">
        <f t="array" ref="U97">IFERROR(IF($A97="","",IF(SUMIFS(RAW_매출A!$J$2:$J$7000,RAW_매출A!$B$2:$B$7000,$A97,RAW_매출A!$A$2:$A$7000,EDATE($E97,U$1-1))=0,"",SUMIFS(RAW_매출A!$J$2:$J$7000,RAW_매출A!$B$2:$B$7000,$A97,RAW_매출A!$A$2:$A$7000,EDATE($E97,U$1-1))/(INDEX(요약_월별시즈널리티!$F$7:$F$18,MONTH(EDATE($E97,U$1-1)))/100))),"")</f>
        <v>7552783.2284077499</v>
      </c>
      <c r="V97" cm="1">
        <f t="array" ref="V97">IFERROR(IF($A97="","",IF(SUMIFS(RAW_매출A!$J$2:$J$7000,RAW_매출A!$B$2:$B$7000,$A97,RAW_매출A!$A$2:$A$7000,EDATE($E97,V$1-1))=0,"",SUMIFS(RAW_매출A!$J$2:$J$7000,RAW_매출A!$B$2:$B$7000,$A97,RAW_매출A!$A$2:$A$7000,EDATE($E97,V$1-1))/(INDEX(요약_월별시즈널리티!$F$7:$F$18,MONTH(EDATE($E97,V$1-1)))/100))),"")</f>
        <v>6909368.4709309489</v>
      </c>
      <c r="W97" cm="1">
        <f t="array" ref="W97">IFERROR(IF($A97="","",IF(SUMIFS(RAW_매출A!$J$2:$J$7000,RAW_매출A!$B$2:$B$7000,$A97,RAW_매출A!$A$2:$A$7000,EDATE($E97,W$1-1))=0,"",SUMIFS(RAW_매출A!$J$2:$J$7000,RAW_매출A!$B$2:$B$7000,$A97,RAW_매출A!$A$2:$A$7000,EDATE($E97,W$1-1))/(INDEX(요약_월별시즈널리티!$F$7:$F$18,MONTH(EDATE($E97,W$1-1)))/100))),"")</f>
        <v>7009901.371365143</v>
      </c>
      <c r="X97" cm="1">
        <f t="array" ref="X97">IFERROR(IF($A97="","",IF(SUMIFS(RAW_매출A!$J$2:$J$7000,RAW_매출A!$B$2:$B$7000,$A97,RAW_매출A!$A$2:$A$7000,EDATE($E97,X$1-1))=0,"",SUMIFS(RAW_매출A!$J$2:$J$7000,RAW_매출A!$B$2:$B$7000,$A97,RAW_매출A!$A$2:$A$7000,EDATE($E97,X$1-1))/(INDEX(요약_월별시즈널리티!$F$7:$F$18,MONTH(EDATE($E97,X$1-1)))/100))),"")</f>
        <v>7160497.4685808662</v>
      </c>
      <c r="Y97" cm="1">
        <f t="array" ref="Y97">IFERROR(IF($A97="","",IF(SUMIFS(RAW_매출A!$J$2:$J$7000,RAW_매출A!$B$2:$B$7000,$A97,RAW_매출A!$A$2:$A$7000,EDATE($E97,Y$1-1))=0,"",SUMIFS(RAW_매출A!$J$2:$J$7000,RAW_매출A!$B$2:$B$7000,$A97,RAW_매출A!$A$2:$A$7000,EDATE($E97,Y$1-1))/(INDEX(요약_월별시즈널리티!$F$7:$F$18,MONTH(EDATE($E97,Y$1-1)))/100))),"")</f>
        <v>6667622.4596725823</v>
      </c>
      <c r="Z97" cm="1">
        <f t="array" ref="Z97">IFERROR(IF($A97="","",IF(SUMIFS(RAW_매출A!$J$2:$J$7000,RAW_매출A!$B$2:$B$7000,$A97,RAW_매출A!$A$2:$A$7000,EDATE($E97,Z$1-1))=0,"",SUMIFS(RAW_매출A!$J$2:$J$7000,RAW_매출A!$B$2:$B$7000,$A97,RAW_매출A!$A$2:$A$7000,EDATE($E97,Z$1-1))/(INDEX(요약_월별시즈널리티!$F$7:$F$18,MONTH(EDATE($E97,Z$1-1)))/100))),"")</f>
        <v>8108604.2572420919</v>
      </c>
      <c r="AA97" cm="1">
        <f t="array" ref="AA97">IFERROR(IF($A97="","",IF(SUMIFS(RAW_매출A!$J$2:$J$7000,RAW_매출A!$B$2:$B$7000,$A97,RAW_매출A!$A$2:$A$7000,EDATE($E97,AA$1-1))=0,"",SUMIFS(RAW_매출A!$J$2:$J$7000,RAW_매출A!$B$2:$B$7000,$A97,RAW_매출A!$A$2:$A$7000,EDATE($E97,AA$1-1))/(INDEX(요약_월별시즈널리티!$F$7:$F$18,MONTH(EDATE($E97,AA$1-1)))/100))),"")</f>
        <v>7404420.0325160325</v>
      </c>
      <c r="AB97" cm="1">
        <f t="array" ref="AB97">IFERROR(IF($A97="","",IF(SUMIFS(RAW_매출A!$J$2:$J$7000,RAW_매출A!$B$2:$B$7000,$A97,RAW_매출A!$A$2:$A$7000,EDATE($E97,AB$1-1))=0,"",SUMIFS(RAW_매출A!$J$2:$J$7000,RAW_매출A!$B$2:$B$7000,$A97,RAW_매출A!$A$2:$A$7000,EDATE($E97,AB$1-1))/(INDEX(요약_월별시즈널리티!$F$7:$F$18,MONTH(EDATE($E97,AB$1-1)))/100))),"")</f>
        <v>7163237.2483286541</v>
      </c>
      <c r="AC97" cm="1">
        <f t="array" ref="AC97">IFERROR(IF($A97="","",IF(SUMIFS(RAW_매출A!$J$2:$J$7000,RAW_매출A!$B$2:$B$7000,$A97,RAW_매출A!$A$2:$A$7000,EDATE($E97,AC$1-1))=0,"",SUMIFS(RAW_매출A!$J$2:$J$7000,RAW_매출A!$B$2:$B$7000,$A97,RAW_매출A!$A$2:$A$7000,EDATE($E97,AC$1-1))/(INDEX(요약_월별시즈널리티!$F$7:$F$18,MONTH(EDATE($E97,AC$1-1)))/100))),"")</f>
        <v>8096469.5761511959</v>
      </c>
      <c r="AD97" cm="1">
        <f t="array" ref="AD97">IFERROR(IF($A97="","",IF(SUMIFS(RAW_매출A!$J$2:$J$7000,RAW_매출A!$B$2:$B$7000,$A97,RAW_매출A!$A$2:$A$7000,EDATE($E97,AD$1-1))=0,"",SUMIFS(RAW_매출A!$J$2:$J$7000,RAW_매출A!$B$2:$B$7000,$A97,RAW_매출A!$A$2:$A$7000,EDATE($E97,AD$1-1))/(INDEX(요약_월별시즈널리티!$F$7:$F$18,MONTH(EDATE($E97,AD$1-1)))/100))),"")</f>
        <v>7680328.5914486302</v>
      </c>
      <c r="AE97" cm="1">
        <f t="array" ref="AE97">IFERROR(IF($A97="","",IF(SUMIFS(RAW_매출A!$J$2:$J$7000,RAW_매출A!$B$2:$B$7000,$A97,RAW_매출A!$A$2:$A$7000,EDATE($E97,AE$1-1))=0,"",SUMIFS(RAW_매출A!$J$2:$J$7000,RAW_매출A!$B$2:$B$7000,$A97,RAW_매출A!$A$2:$A$7000,EDATE($E97,AE$1-1))/(INDEX(요약_월별시즈널리티!$F$7:$F$18,MONTH(EDATE($E97,AE$1-1)))/100))),"")</f>
        <v>7802685.2919510705</v>
      </c>
      <c r="AF97" cm="1">
        <f t="array" ref="AF97">IFERROR(IF($A97="","",IF(SUMIFS(RAW_매출A!$J$2:$J$7000,RAW_매출A!$B$2:$B$7000,$A97,RAW_매출A!$A$2:$A$7000,EDATE($E97,AF$1-1))=0,"",SUMIFS(RAW_매출A!$J$2:$J$7000,RAW_매출A!$B$2:$B$7000,$A97,RAW_매출A!$A$2:$A$7000,EDATE($E97,AF$1-1))/(INDEX(요약_월별시즈널리티!$F$7:$F$18,MONTH(EDATE($E97,AF$1-1)))/100))),"")</f>
        <v>7909596.6280177291</v>
      </c>
      <c r="AG97" cm="1">
        <f t="array" ref="AG97">IFERROR(IF($A97="","",IF(SUMIFS(RAW_매출A!$J$2:$J$7000,RAW_매출A!$B$2:$B$7000,$A97,RAW_매출A!$A$2:$A$7000,EDATE($E97,AG$1-1))=0,"",SUMIFS(RAW_매출A!$J$2:$J$7000,RAW_매출A!$B$2:$B$7000,$A97,RAW_매출A!$A$2:$A$7000,EDATE($E97,AG$1-1))/(INDEX(요약_월별시즈널리티!$F$7:$F$18,MONTH(EDATE($E97,AG$1-1)))/100))),"")</f>
        <v>6114243.106255169</v>
      </c>
      <c r="AH97" cm="1">
        <f t="array" ref="AH97">IFERROR(IF($A97="","",IF(SUMIFS(RAW_매출A!$J$2:$J$7000,RAW_매출A!$B$2:$B$7000,$A97,RAW_매출A!$A$2:$A$7000,EDATE($E97,AH$1-1))=0,"",SUMIFS(RAW_매출A!$J$2:$J$7000,RAW_매출A!$B$2:$B$7000,$A97,RAW_매출A!$A$2:$A$7000,EDATE($E97,AH$1-1))/(INDEX(요약_월별시즈널리티!$F$7:$F$18,MONTH(EDATE($E97,AH$1-1)))/100))),"")</f>
        <v>7643684.2729021003</v>
      </c>
      <c r="AI97" cm="1">
        <f t="array" ref="AI97">IFERROR(IF($A97="","",IF(SUMIFS(RAW_매출A!$J$2:$J$7000,RAW_매출A!$B$2:$B$7000,$A97,RAW_매출A!$A$2:$A$7000,EDATE($E97,AI$1-1))=0,"",SUMIFS(RAW_매출A!$J$2:$J$7000,RAW_매출A!$B$2:$B$7000,$A97,RAW_매출A!$A$2:$A$7000,EDATE($E97,AI$1-1))/(INDEX(요약_월별시즈널리티!$F$7:$F$18,MONTH(EDATE($E97,AI$1-1)))/100))),"")</f>
        <v>7505501.1100226277</v>
      </c>
      <c r="AJ97" cm="1">
        <f t="array" ref="AJ97">IFERROR(IF($A97="","",IF(SUMIFS(RAW_매출A!$J$2:$J$7000,RAW_매출A!$B$2:$B$7000,$A97,RAW_매출A!$A$2:$A$7000,EDATE($E97,AJ$1-1))=0,"",SUMIFS(RAW_매출A!$J$2:$J$7000,RAW_매출A!$B$2:$B$7000,$A97,RAW_매출A!$A$2:$A$7000,EDATE($E97,AJ$1-1))/(INDEX(요약_월별시즈널리티!$F$7:$F$18,MONTH(EDATE($E97,AJ$1-1)))/100))),"")</f>
        <v>7915008.0412104456</v>
      </c>
      <c r="AK97" cm="1">
        <f t="array" ref="AK97">IFERROR(IF($A97="","",IF(SUMIFS(RAW_매출A!$J$2:$J$7000,RAW_매출A!$B$2:$B$7000,$A97,RAW_매출A!$A$2:$A$7000,EDATE($E97,AK$1-1))=0,"",SUMIFS(RAW_매출A!$J$2:$J$7000,RAW_매출A!$B$2:$B$7000,$A97,RAW_매출A!$A$2:$A$7000,EDATE($E97,AK$1-1))/(INDEX(요약_월별시즈널리티!$F$7:$F$18,MONTH(EDATE($E97,AK$1-1)))/100))),"")</f>
        <v>7615778.7361502796</v>
      </c>
      <c r="AL97" cm="1">
        <f t="array" ref="AL97">IFERROR(IF($A97="","",IF(SUMIFS(RAW_매출A!$J$2:$J$7000,RAW_매출A!$B$2:$B$7000,$A97,RAW_매출A!$A$2:$A$7000,EDATE($E97,AL$1-1))=0,"",SUMIFS(RAW_매출A!$J$2:$J$7000,RAW_매출A!$B$2:$B$7000,$A97,RAW_매출A!$A$2:$A$7000,EDATE($E97,AL$1-1))/(INDEX(요약_월별시즈널리티!$F$7:$F$18,MONTH(EDATE($E97,AL$1-1)))/100))),"")</f>
        <v>8377474.113134698</v>
      </c>
      <c r="AM97" cm="1">
        <f t="array" ref="AM97">IFERROR(IF($A97="","",IF(SUMIFS(RAW_매출A!$J$2:$J$7000,RAW_매출A!$B$2:$B$7000,$A97,RAW_매출A!$A$2:$A$7000,EDATE($E97,AM$1-1))=0,"",SUMIFS(RAW_매출A!$J$2:$J$7000,RAW_매출A!$B$2:$B$7000,$A97,RAW_매출A!$A$2:$A$7000,EDATE($E97,AM$1-1))/(INDEX(요약_월별시즈널리티!$F$7:$F$18,MONTH(EDATE($E97,AM$1-1)))/100))),"")</f>
        <v>7405772.3740294194</v>
      </c>
      <c r="AN97" t="str" cm="1">
        <f t="array" ref="AN97">IFERROR(IF($A97="","",IF(SUMIFS(RAW_매출A!$J$2:$J$7000,RAW_매출A!$B$2:$B$7000,$A97,RAW_매출A!$A$2:$A$7000,EDATE($E97,AN$1-1))=0,"",SUMIFS(RAW_매출A!$J$2:$J$7000,RAW_매출A!$B$2:$B$7000,$A97,RAW_매출A!$A$2:$A$7000,EDATE($E97,AN$1-1))/(INDEX(요약_월별시즈널리티!$F$7:$F$18,MONTH(EDATE($E97,AN$1-1)))/100))),"")</f>
        <v/>
      </c>
      <c r="AO97" t="str" cm="1">
        <f t="array" ref="AO97">IFERROR(IF($A97="","",IF(SUMIFS(RAW_매출A!$J$2:$J$7000,RAW_매출A!$B$2:$B$7000,$A97,RAW_매출A!$A$2:$A$7000,EDATE($E97,AO$1-1))=0,"",SUMIFS(RAW_매출A!$J$2:$J$7000,RAW_매출A!$B$2:$B$7000,$A97,RAW_매출A!$A$2:$A$7000,EDATE($E97,AO$1-1))/(INDEX(요약_월별시즈널리티!$F$7:$F$18,MONTH(EDATE($E97,AO$1-1)))/100))),"")</f>
        <v/>
      </c>
      <c r="AP97" t="str" cm="1">
        <f t="array" ref="AP97">IFERROR(IF($A97="","",IF(SUMIFS(RAW_매출A!$J$2:$J$7000,RAW_매출A!$B$2:$B$7000,$A97,RAW_매출A!$A$2:$A$7000,EDATE($E97,AP$1-1))=0,"",SUMIFS(RAW_매출A!$J$2:$J$7000,RAW_매출A!$B$2:$B$7000,$A97,RAW_매출A!$A$2:$A$7000,EDATE($E97,AP$1-1))/(INDEX(요약_월별시즈널리티!$F$7:$F$18,MONTH(EDATE($E97,AP$1-1)))/100))),"")</f>
        <v/>
      </c>
      <c r="AQ97" t="str" cm="1">
        <f t="array" ref="AQ97">IFERROR(IF($A97="","",IF(SUMIFS(RAW_매출A!$J$2:$J$7000,RAW_매출A!$B$2:$B$7000,$A97,RAW_매출A!$A$2:$A$7000,EDATE($E97,AQ$1-1))=0,"",SUMIFS(RAW_매출A!$J$2:$J$7000,RAW_매출A!$B$2:$B$7000,$A97,RAW_매출A!$A$2:$A$7000,EDATE($E97,AQ$1-1))/(INDEX(요약_월별시즈널리티!$F$7:$F$18,MONTH(EDATE($E97,AQ$1-1)))/100))),"")</f>
        <v/>
      </c>
      <c r="AR97" t="str" cm="1">
        <f t="array" ref="AR97">IFERROR(IF($A97="","",IF(SUMIFS(RAW_매출A!$J$2:$J$7000,RAW_매출A!$B$2:$B$7000,$A97,RAW_매출A!$A$2:$A$7000,EDATE($E97,AR$1-1))=0,"",SUMIFS(RAW_매출A!$J$2:$J$7000,RAW_매출A!$B$2:$B$7000,$A97,RAW_매출A!$A$2:$A$7000,EDATE($E97,AR$1-1))/(INDEX(요약_월별시즈널리티!$F$7:$F$18,MONTH(EDATE($E97,AR$1-1)))/100))),"")</f>
        <v/>
      </c>
      <c r="AS97" t="str" cm="1">
        <f t="array" ref="AS97">IFERROR(IF($A97="","",IF(SUMIFS(RAW_매출A!$J$2:$J$7000,RAW_매출A!$B$2:$B$7000,$A97,RAW_매출A!$A$2:$A$7000,EDATE($E97,AS$1-1))=0,"",SUMIFS(RAW_매출A!$J$2:$J$7000,RAW_매출A!$B$2:$B$7000,$A97,RAW_매출A!$A$2:$A$7000,EDATE($E97,AS$1-1))/(INDEX(요약_월별시즈널리티!$F$7:$F$18,MONTH(EDATE($E97,AS$1-1)))/100))),"")</f>
        <v/>
      </c>
      <c r="AT97" t="str" cm="1">
        <f t="array" ref="AT97">IFERROR(IF($A97="","",IF(SUMIFS(RAW_매출A!$J$2:$J$7000,RAW_매출A!$B$2:$B$7000,$A97,RAW_매출A!$A$2:$A$7000,EDATE($E97,AT$1-1))=0,"",SUMIFS(RAW_매출A!$J$2:$J$7000,RAW_매출A!$B$2:$B$7000,$A97,RAW_매출A!$A$2:$A$7000,EDATE($E97,AT$1-1))/(INDEX(요약_월별시즈널리티!$F$7:$F$18,MONTH(EDATE($E97,AT$1-1)))/100))),"")</f>
        <v/>
      </c>
      <c r="AU97" t="str" cm="1">
        <f t="array" ref="AU97">IFERROR(IF($A97="","",IF(SUMIFS(RAW_매출A!$J$2:$J$7000,RAW_매출A!$B$2:$B$7000,$A97,RAW_매출A!$A$2:$A$7000,EDATE($E97,AU$1-1))=0,"",SUMIFS(RAW_매출A!$J$2:$J$7000,RAW_매출A!$B$2:$B$7000,$A97,RAW_매출A!$A$2:$A$7000,EDATE($E97,AU$1-1))/(INDEX(요약_월별시즈널리티!$F$7:$F$18,MONTH(EDATE($E97,AU$1-1)))/100))),"")</f>
        <v/>
      </c>
      <c r="AV97" t="str" cm="1">
        <f t="array" ref="AV97">IFERROR(IF($A97="","",IF(SUMIFS(RAW_매출A!$J$2:$J$7000,RAW_매출A!$B$2:$B$7000,$A97,RAW_매출A!$A$2:$A$7000,EDATE($E97,AV$1-1))=0,"",SUMIFS(RAW_매출A!$J$2:$J$7000,RAW_매출A!$B$2:$B$7000,$A97,RAW_매출A!$A$2:$A$7000,EDATE($E97,AV$1-1))/(INDEX(요약_월별시즈널리티!$F$7:$F$18,MONTH(EDATE($E97,AV$1-1)))/100))),"")</f>
        <v/>
      </c>
      <c r="AW97" t="str" cm="1">
        <f t="array" ref="AW97">IFERROR(IF($A97="","",IF(SUMIFS(RAW_매출A!$J$2:$J$7000,RAW_매출A!$B$2:$B$7000,$A97,RAW_매출A!$A$2:$A$7000,EDATE($E97,AW$1-1))=0,"",SUMIFS(RAW_매출A!$J$2:$J$7000,RAW_매출A!$B$2:$B$7000,$A97,RAW_매출A!$A$2:$A$7000,EDATE($E97,AW$1-1))/(INDEX(요약_월별시즈널리티!$F$7:$F$18,MONTH(EDATE($E97,AW$1-1)))/100))),"")</f>
        <v/>
      </c>
      <c r="AX97" t="str" cm="1">
        <f t="array" ref="AX97">IFERROR(IF($A97="","",IF(SUMIFS(RAW_매출A!$J$2:$J$7000,RAW_매출A!$B$2:$B$7000,$A97,RAW_매출A!$A$2:$A$7000,EDATE($E97,AX$1-1))=0,"",SUMIFS(RAW_매출A!$J$2:$J$7000,RAW_매출A!$B$2:$B$7000,$A97,RAW_매출A!$A$2:$A$7000,EDATE($E97,AX$1-1))/(INDEX(요약_월별시즈널리티!$F$7:$F$18,MONTH(EDATE($E97,AX$1-1)))/100))),"")</f>
        <v/>
      </c>
      <c r="AY97" t="str" cm="1">
        <f t="array" ref="AY97">IFERROR(IF($A97="","",IF(SUMIFS(RAW_매출A!$J$2:$J$7000,RAW_매출A!$B$2:$B$7000,$A97,RAW_매출A!$A$2:$A$7000,EDATE($E97,AY$1-1))=0,"",SUMIFS(RAW_매출A!$J$2:$J$7000,RAW_매출A!$B$2:$B$7000,$A97,RAW_매출A!$A$2:$A$7000,EDATE($E97,AY$1-1))/(INDEX(요약_월별시즈널리티!$F$7:$F$18,MONTH(EDATE($E97,AY$1-1)))/100))),"")</f>
        <v/>
      </c>
      <c r="AZ97" t="str" cm="1">
        <f t="array" ref="AZ97">IFERROR(IF($A97="","",IF(SUMIFS(RAW_매출A!$J$2:$J$7000,RAW_매출A!$B$2:$B$7000,$A97,RAW_매출A!$A$2:$A$7000,EDATE($E97,AZ$1-1))=0,"",SUMIFS(RAW_매출A!$J$2:$J$7000,RAW_매출A!$B$2:$B$7000,$A97,RAW_매출A!$A$2:$A$7000,EDATE($E97,AZ$1-1))/(INDEX(요약_월별시즈널리티!$F$7:$F$18,MONTH(EDATE($E97,AZ$1-1)))/100))),"")</f>
        <v/>
      </c>
      <c r="BA97" t="str" cm="1">
        <f t="array" ref="BA97">IFERROR(IF($A97="","",IF(SUMIFS(RAW_매출A!$J$2:$J$7000,RAW_매출A!$B$2:$B$7000,$A97,RAW_매출A!$A$2:$A$7000,EDATE($E97,BA$1-1))=0,"",SUMIFS(RAW_매출A!$J$2:$J$7000,RAW_매출A!$B$2:$B$7000,$A97,RAW_매출A!$A$2:$A$7000,EDATE($E97,BA$1-1))/(INDEX(요약_월별시즈널리티!$F$7:$F$18,MONTH(EDATE($E97,BA$1-1)))/100))),"")</f>
        <v/>
      </c>
      <c r="BB97" t="str" cm="1">
        <f t="array" ref="BB97">IFERROR(IF($A97="","",IF(SUMIFS(RAW_매출A!$J$2:$J$7000,RAW_매출A!$B$2:$B$7000,$A97,RAW_매출A!$A$2:$A$7000,EDATE($E97,BB$1-1))=0,"",SUMIFS(RAW_매출A!$J$2:$J$7000,RAW_매출A!$B$2:$B$7000,$A97,RAW_매출A!$A$2:$A$7000,EDATE($E97,BB$1-1))/(INDEX(요약_월별시즈널리티!$F$7:$F$18,MONTH(EDATE($E97,BB$1-1)))/100))),"")</f>
        <v/>
      </c>
      <c r="BC97" t="str" cm="1">
        <f t="array" ref="BC97">IFERROR(IF($A97="","",IF(SUMIFS(RAW_매출A!$J$2:$J$7000,RAW_매출A!$B$2:$B$7000,$A97,RAW_매출A!$A$2:$A$7000,EDATE($E97,BC$1-1))=0,"",SUMIFS(RAW_매출A!$J$2:$J$7000,RAW_매출A!$B$2:$B$7000,$A97,RAW_매출A!$A$2:$A$7000,EDATE($E97,BC$1-1))/(INDEX(요약_월별시즈널리티!$F$7:$F$18,MONTH(EDATE($E97,BC$1-1)))/100))),"")</f>
        <v/>
      </c>
      <c r="BD97" t="str" cm="1">
        <f t="array" ref="BD97">IFERROR(IF($A97="","",IF(SUMIFS(RAW_매출A!$J$2:$J$7000,RAW_매출A!$B$2:$B$7000,$A97,RAW_매출A!$A$2:$A$7000,EDATE($E97,BD$1-1))=0,"",SUMIFS(RAW_매출A!$J$2:$J$7000,RAW_매출A!$B$2:$B$7000,$A97,RAW_매출A!$A$2:$A$7000,EDATE($E97,BD$1-1))/(INDEX(요약_월별시즈널리티!$F$7:$F$18,MONTH(EDATE($E97,BD$1-1)))/100))),"")</f>
        <v/>
      </c>
      <c r="BE97" t="str" cm="1">
        <f t="array" ref="BE97">IFERROR(IF($A97="","",IF(SUMIFS(RAW_매출A!$J$2:$J$7000,RAW_매출A!$B$2:$B$7000,$A97,RAW_매출A!$A$2:$A$7000,EDATE($E97,BE$1-1))=0,"",SUMIFS(RAW_매출A!$J$2:$J$7000,RAW_매출A!$B$2:$B$7000,$A97,RAW_매출A!$A$2:$A$7000,EDATE($E97,BE$1-1))/(INDEX(요약_월별시즈널리티!$F$7:$F$18,MONTH(EDATE($E97,BE$1-1)))/100))),"")</f>
        <v/>
      </c>
      <c r="BF97" t="str" cm="1">
        <f t="array" ref="BF97">IFERROR(IF($A97="","",IF(SUMIFS(RAW_매출A!$J$2:$J$7000,RAW_매출A!$B$2:$B$7000,$A97,RAW_매출A!$A$2:$A$7000,EDATE($E97,BF$1-1))=0,"",SUMIFS(RAW_매출A!$J$2:$J$7000,RAW_매출A!$B$2:$B$7000,$A97,RAW_매출A!$A$2:$A$7000,EDATE($E97,BF$1-1))/(INDEX(요약_월별시즈널리티!$F$7:$F$18,MONTH(EDATE($E97,BF$1-1)))/100))),"")</f>
        <v/>
      </c>
      <c r="BG97" t="str" cm="1">
        <f t="array" ref="BG97">IFERROR(IF($A97="","",IF(SUMIFS(RAW_매출A!$J$2:$J$7000,RAW_매출A!$B$2:$B$7000,$A97,RAW_매출A!$A$2:$A$7000,EDATE($E97,BG$1-1))=0,"",SUMIFS(RAW_매출A!$J$2:$J$7000,RAW_매출A!$B$2:$B$7000,$A97,RAW_매출A!$A$2:$A$7000,EDATE($E97,BG$1-1))/(INDEX(요약_월별시즈널리티!$F$7:$F$18,MONTH(EDATE($E97,BG$1-1)))/100))),"")</f>
        <v/>
      </c>
      <c r="BH97" t="str" cm="1">
        <f t="array" ref="BH97">IFERROR(IF($A97="","",IF(SUMIFS(RAW_매출A!$J$2:$J$7000,RAW_매출A!$B$2:$B$7000,$A97,RAW_매출A!$A$2:$A$7000,EDATE($E97,BH$1-1))=0,"",SUMIFS(RAW_매출A!$J$2:$J$7000,RAW_매출A!$B$2:$B$7000,$A97,RAW_매출A!$A$2:$A$7000,EDATE($E97,BH$1-1))/(INDEX(요약_월별시즈널리티!$F$7:$F$18,MONTH(EDATE($E97,BH$1-1)))/100))),"")</f>
        <v/>
      </c>
      <c r="BI97" t="str" cm="1">
        <f t="array" ref="BI97">IFERROR(IF($A97="","",IF(SUMIFS(RAW_매출A!$J$2:$J$7000,RAW_매출A!$B$2:$B$7000,$A97,RAW_매출A!$A$2:$A$7000,EDATE($E97,BI$1-1))=0,"",SUMIFS(RAW_매출A!$J$2:$J$7000,RAW_매출A!$B$2:$B$7000,$A97,RAW_매출A!$A$2:$A$7000,EDATE($E97,BI$1-1))/(INDEX(요약_월별시즈널리티!$F$7:$F$18,MONTH(EDATE($E97,BI$1-1)))/100))),"")</f>
        <v/>
      </c>
      <c r="BJ97" t="str" cm="1">
        <f t="array" ref="BJ97">IFERROR(IF($A97="","",IF(SUMIFS(RAW_매출A!$J$2:$J$7000,RAW_매출A!$B$2:$B$7000,$A97,RAW_매출A!$A$2:$A$7000,EDATE($E97,BJ$1-1))=0,"",SUMIFS(RAW_매출A!$J$2:$J$7000,RAW_매출A!$B$2:$B$7000,$A97,RAW_매출A!$A$2:$A$7000,EDATE($E97,BJ$1-1))/(INDEX(요약_월별시즈널리티!$F$7:$F$18,MONTH(EDATE($E97,BJ$1-1)))/100))),"")</f>
        <v/>
      </c>
      <c r="BK97" t="str" cm="1">
        <f t="array" ref="BK97">IFERROR(IF($A97="","",IF(SUMIFS(RAW_매출A!$J$2:$J$7000,RAW_매출A!$B$2:$B$7000,$A97,RAW_매출A!$A$2:$A$7000,EDATE($E97,BK$1-1))=0,"",SUMIFS(RAW_매출A!$J$2:$J$7000,RAW_매출A!$B$2:$B$7000,$A97,RAW_매출A!$A$2:$A$7000,EDATE($E97,BK$1-1))/(INDEX(요약_월별시즈널리티!$F$7:$F$18,MONTH(EDATE($E97,BK$1-1)))/100))),"")</f>
        <v/>
      </c>
      <c r="BL97" t="str" cm="1">
        <f t="array" ref="BL97">IFERROR(IF($A97="","",IF(SUMIFS(RAW_매출A!$J$2:$J$7000,RAW_매출A!$B$2:$B$7000,$A97,RAW_매출A!$A$2:$A$7000,EDATE($E97,BL$1-1))=0,"",SUMIFS(RAW_매출A!$J$2:$J$7000,RAW_매출A!$B$2:$B$7000,$A97,RAW_매출A!$A$2:$A$7000,EDATE($E97,BL$1-1))/(INDEX(요약_월별시즈널리티!$F$7:$F$18,MONTH(EDATE($E97,BL$1-1)))/100))),"")</f>
        <v/>
      </c>
      <c r="BM97" t="str" cm="1">
        <f t="array" ref="BM97">IFERROR(IF($A97="","",IF(SUMIFS(RAW_매출A!$J$2:$J$7000,RAW_매출A!$B$2:$B$7000,$A97,RAW_매출A!$A$2:$A$7000,EDATE($E97,BM$1-1))=0,"",SUMIFS(RAW_매출A!$J$2:$J$7000,RAW_매출A!$B$2:$B$7000,$A97,RAW_매출A!$A$2:$A$7000,EDATE($E97,BM$1-1))/(INDEX(요약_월별시즈널리티!$F$7:$F$18,MONTH(EDATE($E97,BM$1-1)))/100))),"")</f>
        <v/>
      </c>
      <c r="BN97" t="str" cm="1">
        <f t="array" ref="BN97">IFERROR(IF($A97="","",IF(SUMIFS(RAW_매출A!$J$2:$J$7000,RAW_매출A!$B$2:$B$7000,$A97,RAW_매출A!$A$2:$A$7000,EDATE($E97,BN$1-1))=0,"",SUMIFS(RAW_매출A!$J$2:$J$7000,RAW_매출A!$B$2:$B$7000,$A97,RAW_매출A!$A$2:$A$7000,EDATE($E97,BN$1-1))/(INDEX(요약_월별시즈널리티!$F$7:$F$18,MONTH(EDATE($E97,BN$1-1)))/100))),"")</f>
        <v/>
      </c>
    </row>
    <row r="98" spans="1:66" x14ac:dyDescent="0.3">
      <c r="A98" t="str">
        <f>세팅!A99</f>
        <v>(1087) #둔산스쿨점</v>
      </c>
      <c r="B98" t="str">
        <f>세팅!B99</f>
        <v>150-0</v>
      </c>
      <c r="C98">
        <f t="shared" si="3"/>
        <v>0</v>
      </c>
      <c r="D98" t="str">
        <f t="shared" si="4"/>
        <v>0</v>
      </c>
      <c r="E98" s="1">
        <f>세팅!D99</f>
        <v>45200</v>
      </c>
      <c r="F98">
        <f t="shared" si="5"/>
        <v>4820888.120237031</v>
      </c>
      <c r="G98" cm="1">
        <f t="array" ref="G98">IFERROR(IF($A98="","",IF(SUMIFS(RAW_매출A!$J$2:$J$7000,RAW_매출A!$B$2:$B$7000,$A98,RAW_매출A!$A$2:$A$7000,EDATE($E98,G$1-1))=0,"",SUMIFS(RAW_매출A!$J$2:$J$7000,RAW_매출A!$B$2:$B$7000,$A98,RAW_매출A!$A$2:$A$7000,EDATE($E98,G$1-1))/(INDEX(요약_월별시즈널리티!$F$7:$F$18,MONTH(EDATE($E98,G$1-1)))/100))),"")</f>
        <v>3215635.657345138</v>
      </c>
      <c r="H98" cm="1">
        <f t="array" ref="H98">IFERROR(IF($A98="","",IF(SUMIFS(RAW_매출A!$J$2:$J$7000,RAW_매출A!$B$2:$B$7000,$A98,RAW_매출A!$A$2:$A$7000,EDATE($E98,H$1-1))=0,"",SUMIFS(RAW_매출A!$J$2:$J$7000,RAW_매출A!$B$2:$B$7000,$A98,RAW_매출A!$A$2:$A$7000,EDATE($E98,H$1-1))/(INDEX(요약_월별시즈널리티!$F$7:$F$18,MONTH(EDATE($E98,H$1-1)))/100))),"")</f>
        <v>3639504.8077145284</v>
      </c>
      <c r="I98" cm="1">
        <f t="array" ref="I98">IFERROR(IF($A98="","",IF(SUMIFS(RAW_매출A!$J$2:$J$7000,RAW_매출A!$B$2:$B$7000,$A98,RAW_매출A!$A$2:$A$7000,EDATE($E98,I$1-1))=0,"",SUMIFS(RAW_매출A!$J$2:$J$7000,RAW_매출A!$B$2:$B$7000,$A98,RAW_매출A!$A$2:$A$7000,EDATE($E98,I$1-1))/(INDEX(요약_월별시즈널리티!$F$7:$F$18,MONTH(EDATE($E98,I$1-1)))/100))),"")</f>
        <v>4727565.0231253449</v>
      </c>
      <c r="J98" s="28" cm="1">
        <f t="array" ref="J98">IFERROR(IF($A98="","",IF(SUMIFS(RAW_매출A!$J$2:$J$7000,RAW_매출A!$B$2:$B$7000,$A98,RAW_매출A!$A$2:$A$7000,EDATE($E98,J$1-1))=0,"",SUMIFS(RAW_매출A!$J$2:$J$7000,RAW_매출A!$B$2:$B$7000,$A98,RAW_매출A!$A$2:$A$7000,EDATE($E98,J$1-1))/(INDEX(요약_월별시즈널리티!$F$7:$F$18,MONTH(EDATE($E98,J$1-1)))/100))),"")</f>
        <v>5101421.3386576576</v>
      </c>
      <c r="K98" s="28" cm="1">
        <f t="array" ref="K98">IFERROR(IF($A98="","",IF(SUMIFS(RAW_매출A!$J$2:$J$7000,RAW_매출A!$B$2:$B$7000,$A98,RAW_매출A!$A$2:$A$7000,EDATE($E98,K$1-1))=0,"",SUMIFS(RAW_매출A!$J$2:$J$7000,RAW_매출A!$B$2:$B$7000,$A98,RAW_매출A!$A$2:$A$7000,EDATE($E98,K$1-1))/(INDEX(요약_월별시즈널리티!$F$7:$F$18,MONTH(EDATE($E98,K$1-1)))/100))),"")</f>
        <v>5600562.9720372856</v>
      </c>
      <c r="L98" s="28" cm="1">
        <f t="array" ref="L98">IFERROR(IF($A98="","",IF(SUMIFS(RAW_매출A!$J$2:$J$7000,RAW_매출A!$B$2:$B$7000,$A98,RAW_매출A!$A$2:$A$7000,EDATE($E98,L$1-1))=0,"",SUMIFS(RAW_매출A!$J$2:$J$7000,RAW_매출A!$B$2:$B$7000,$A98,RAW_매출A!$A$2:$A$7000,EDATE($E98,L$1-1))/(INDEX(요약_월별시즈널리티!$F$7:$F$18,MONTH(EDATE($E98,L$1-1)))/100))),"")</f>
        <v>4464112.9444483826</v>
      </c>
      <c r="M98" s="28" cm="1">
        <f t="array" ref="M98">IFERROR(IF($A98="","",IF(SUMIFS(RAW_매출A!$J$2:$J$7000,RAW_매출A!$B$2:$B$7000,$A98,RAW_매출A!$A$2:$A$7000,EDATE($E98,M$1-1))=0,"",SUMIFS(RAW_매출A!$J$2:$J$7000,RAW_매출A!$B$2:$B$7000,$A98,RAW_매출A!$A$2:$A$7000,EDATE($E98,M$1-1))/(INDEX(요약_월별시즈널리티!$F$7:$F$18,MONTH(EDATE($E98,M$1-1)))/100))),"")</f>
        <v>5120077.0536305662</v>
      </c>
      <c r="N98" s="28" cm="1">
        <f t="array" ref="N98">IFERROR(IF($A98="","",IF(SUMIFS(RAW_매출A!$J$2:$J$7000,RAW_매출A!$B$2:$B$7000,$A98,RAW_매출A!$A$2:$A$7000,EDATE($E98,N$1-1))=0,"",SUMIFS(RAW_매출A!$J$2:$J$7000,RAW_매출A!$B$2:$B$7000,$A98,RAW_매출A!$A$2:$A$7000,EDATE($E98,N$1-1))/(INDEX(요약_월별시즈널리티!$F$7:$F$18,MONTH(EDATE($E98,N$1-1)))/100))),"")</f>
        <v>3993073.2590378784</v>
      </c>
      <c r="O98" s="28" cm="1">
        <f t="array" ref="O98">IFERROR(IF($A98="","",IF(SUMIFS(RAW_매출A!$J$2:$J$7000,RAW_매출A!$B$2:$B$7000,$A98,RAW_매출A!$A$2:$A$7000,EDATE($E98,O$1-1))=0,"",SUMIFS(RAW_매출A!$J$2:$J$7000,RAW_매출A!$B$2:$B$7000,$A98,RAW_매출A!$A$2:$A$7000,EDATE($E98,O$1-1))/(INDEX(요약_월별시즈널리티!$F$7:$F$18,MONTH(EDATE($E98,O$1-1)))/100))),"")</f>
        <v>4646081.1536104213</v>
      </c>
      <c r="P98" cm="1">
        <f t="array" ref="P98">IFERROR(IF($A98="","",IF(SUMIFS(RAW_매출A!$J$2:$J$7000,RAW_매출A!$B$2:$B$7000,$A98,RAW_매출A!$A$2:$A$7000,EDATE($E98,P$1-1))=0,"",SUMIFS(RAW_매출A!$J$2:$J$7000,RAW_매출A!$B$2:$B$7000,$A98,RAW_매출A!$A$2:$A$7000,EDATE($E98,P$1-1))/(INDEX(요약_월별시즈널리티!$F$7:$F$18,MONTH(EDATE($E98,P$1-1)))/100))),"")</f>
        <v>4804857.5636909176</v>
      </c>
      <c r="Q98" cm="1">
        <f t="array" ref="Q98">IFERROR(IF($A98="","",IF(SUMIFS(RAW_매출A!$J$2:$J$7000,RAW_매출A!$B$2:$B$7000,$A98,RAW_매출A!$A$2:$A$7000,EDATE($E98,Q$1-1))=0,"",SUMIFS(RAW_매출A!$J$2:$J$7000,RAW_매출A!$B$2:$B$7000,$A98,RAW_매출A!$A$2:$A$7000,EDATE($E98,Q$1-1))/(INDEX(요약_월별시즈널리티!$F$7:$F$18,MONTH(EDATE($E98,Q$1-1)))/100))),"")</f>
        <v>4629447.718702497</v>
      </c>
      <c r="R98" cm="1">
        <f t="array" ref="R98">IFERROR(IF($A98="","",IF(SUMIFS(RAW_매출A!$J$2:$J$7000,RAW_매출A!$B$2:$B$7000,$A98,RAW_매출A!$A$2:$A$7000,EDATE($E98,R$1-1))=0,"",SUMIFS(RAW_매출A!$J$2:$J$7000,RAW_매출A!$B$2:$B$7000,$A98,RAW_매출A!$A$2:$A$7000,EDATE($E98,R$1-1))/(INDEX(요약_월별시즈널리티!$F$7:$F$18,MONTH(EDATE($E98,R$1-1)))/100))),"")</f>
        <v>4234147.4083938887</v>
      </c>
      <c r="S98" cm="1">
        <f t="array" ref="S98">IFERROR(IF($A98="","",IF(SUMIFS(RAW_매출A!$J$2:$J$7000,RAW_매출A!$B$2:$B$7000,$A98,RAW_매출A!$A$2:$A$7000,EDATE($E98,S$1-1))=0,"",SUMIFS(RAW_매출A!$J$2:$J$7000,RAW_매출A!$B$2:$B$7000,$A98,RAW_매출A!$A$2:$A$7000,EDATE($E98,S$1-1))/(INDEX(요약_월별시즈널리티!$F$7:$F$18,MONTH(EDATE($E98,S$1-1)))/100))),"")</f>
        <v>5152257.8767103814</v>
      </c>
      <c r="T98" cm="1">
        <f t="array" ref="T98">IFERROR(IF($A98="","",IF(SUMIFS(RAW_매출A!$J$2:$J$7000,RAW_매출A!$B$2:$B$7000,$A98,RAW_매출A!$A$2:$A$7000,EDATE($E98,T$1-1))=0,"",SUMIFS(RAW_매출A!$J$2:$J$7000,RAW_매출A!$B$2:$B$7000,$A98,RAW_매출A!$A$2:$A$7000,EDATE($E98,T$1-1))/(INDEX(요약_월별시즈널리티!$F$7:$F$18,MONTH(EDATE($E98,T$1-1)))/100))),"")</f>
        <v>4667844.1930916831</v>
      </c>
      <c r="U98" cm="1">
        <f t="array" ref="U98">IFERROR(IF($A98="","",IF(SUMIFS(RAW_매출A!$J$2:$J$7000,RAW_매출A!$B$2:$B$7000,$A98,RAW_매출A!$A$2:$A$7000,EDATE($E98,U$1-1))=0,"",SUMIFS(RAW_매출A!$J$2:$J$7000,RAW_매출A!$B$2:$B$7000,$A98,RAW_매출A!$A$2:$A$7000,EDATE($E98,U$1-1))/(INDEX(요약_월별시즈널리티!$F$7:$F$18,MONTH(EDATE($E98,U$1-1)))/100))),"")</f>
        <v>4430212.3433318725</v>
      </c>
      <c r="V98" cm="1">
        <f t="array" ref="V98">IFERROR(IF($A98="","",IF(SUMIFS(RAW_매출A!$J$2:$J$7000,RAW_매출A!$B$2:$B$7000,$A98,RAW_매출A!$A$2:$A$7000,EDATE($E98,V$1-1))=0,"",SUMIFS(RAW_매출A!$J$2:$J$7000,RAW_매출A!$B$2:$B$7000,$A98,RAW_매출A!$A$2:$A$7000,EDATE($E98,V$1-1))/(INDEX(요약_월별시즈널리티!$F$7:$F$18,MONTH(EDATE($E98,V$1-1)))/100))),"")</f>
        <v>5657499.8171643475</v>
      </c>
      <c r="W98" cm="1">
        <f t="array" ref="W98">IFERROR(IF($A98="","",IF(SUMIFS(RAW_매출A!$J$2:$J$7000,RAW_매출A!$B$2:$B$7000,$A98,RAW_매출A!$A$2:$A$7000,EDATE($E98,W$1-1))=0,"",SUMIFS(RAW_매출A!$J$2:$J$7000,RAW_매출A!$B$2:$B$7000,$A98,RAW_매출A!$A$2:$A$7000,EDATE($E98,W$1-1))/(INDEX(요약_월별시즈널리티!$F$7:$F$18,MONTH(EDATE($E98,W$1-1)))/100))),"")</f>
        <v>4938046.9783066157</v>
      </c>
      <c r="X98" cm="1">
        <f t="array" ref="X98">IFERROR(IF($A98="","",IF(SUMIFS(RAW_매출A!$J$2:$J$7000,RAW_매출A!$B$2:$B$7000,$A98,RAW_매출A!$A$2:$A$7000,EDATE($E98,X$1-1))=0,"",SUMIFS(RAW_매출A!$J$2:$J$7000,RAW_매출A!$B$2:$B$7000,$A98,RAW_매출A!$A$2:$A$7000,EDATE($E98,X$1-1))/(INDEX(요약_월별시즈널리티!$F$7:$F$18,MONTH(EDATE($E98,X$1-1)))/100))),"")</f>
        <v>5714303.3217791403</v>
      </c>
      <c r="Y98" cm="1">
        <f t="array" ref="Y98">IFERROR(IF($A98="","",IF(SUMIFS(RAW_매출A!$J$2:$J$7000,RAW_매출A!$B$2:$B$7000,$A98,RAW_매출A!$A$2:$A$7000,EDATE($E98,Y$1-1))=0,"",SUMIFS(RAW_매출A!$J$2:$J$7000,RAW_매출A!$B$2:$B$7000,$A98,RAW_매출A!$A$2:$A$7000,EDATE($E98,Y$1-1))/(INDEX(요약_월별시즈널리티!$F$7:$F$18,MONTH(EDATE($E98,Y$1-1)))/100))),"")</f>
        <v>4699672.5378494626</v>
      </c>
      <c r="Z98" cm="1">
        <f t="array" ref="Z98">IFERROR(IF($A98="","",IF(SUMIFS(RAW_매출A!$J$2:$J$7000,RAW_매출A!$B$2:$B$7000,$A98,RAW_매출A!$A$2:$A$7000,EDATE($E98,Z$1-1))=0,"",SUMIFS(RAW_매출A!$J$2:$J$7000,RAW_매출A!$B$2:$B$7000,$A98,RAW_매출A!$A$2:$A$7000,EDATE($E98,Z$1-1))/(INDEX(요약_월별시즈널리티!$F$7:$F$18,MONTH(EDATE($E98,Z$1-1)))/100))),"")</f>
        <v>4936889.0217965068</v>
      </c>
      <c r="AA98" cm="1">
        <f t="array" ref="AA98">IFERROR(IF($A98="","",IF(SUMIFS(RAW_매출A!$J$2:$J$7000,RAW_매출A!$B$2:$B$7000,$A98,RAW_매출A!$A$2:$A$7000,EDATE($E98,AA$1-1))=0,"",SUMIFS(RAW_매출A!$J$2:$J$7000,RAW_매출A!$B$2:$B$7000,$A98,RAW_매출A!$A$2:$A$7000,EDATE($E98,AA$1-1))/(INDEX(요약_월별시즈널리티!$F$7:$F$18,MONTH(EDATE($E98,AA$1-1)))/100))),"")</f>
        <v>5045508.3538413439</v>
      </c>
      <c r="AB98" cm="1">
        <f t="array" ref="AB98">IFERROR(IF($A98="","",IF(SUMIFS(RAW_매출A!$J$2:$J$7000,RAW_매출A!$B$2:$B$7000,$A98,RAW_매출A!$A$2:$A$7000,EDATE($E98,AB$1-1))=0,"",SUMIFS(RAW_매출A!$J$2:$J$7000,RAW_매출A!$B$2:$B$7000,$A98,RAW_매출A!$A$2:$A$7000,EDATE($E98,AB$1-1))/(INDEX(요약_월별시즈널리티!$F$7:$F$18,MONTH(EDATE($E98,AB$1-1)))/100))),"")</f>
        <v>4547794.6366116339</v>
      </c>
      <c r="AC98" cm="1">
        <f t="array" ref="AC98">IFERROR(IF($A98="","",IF(SUMIFS(RAW_매출A!$J$2:$J$7000,RAW_매출A!$B$2:$B$7000,$A98,RAW_매출A!$A$2:$A$7000,EDATE($E98,AC$1-1))=0,"",SUMIFS(RAW_매출A!$J$2:$J$7000,RAW_매출A!$B$2:$B$7000,$A98,RAW_매출A!$A$2:$A$7000,EDATE($E98,AC$1-1))/(INDEX(요약_월별시즈널리티!$F$7:$F$18,MONTH(EDATE($E98,AC$1-1)))/100))),"")</f>
        <v>4977646.2999035586</v>
      </c>
      <c r="AD98" cm="1">
        <f t="array" ref="AD98">IFERROR(IF($A98="","",IF(SUMIFS(RAW_매출A!$J$2:$J$7000,RAW_매출A!$B$2:$B$7000,$A98,RAW_매출A!$A$2:$A$7000,EDATE($E98,AD$1-1))=0,"",SUMIFS(RAW_매출A!$J$2:$J$7000,RAW_매출A!$B$2:$B$7000,$A98,RAW_매출A!$A$2:$A$7000,EDATE($E98,AD$1-1))/(INDEX(요약_월별시즈널리티!$F$7:$F$18,MONTH(EDATE($E98,AD$1-1)))/100))),"")</f>
        <v>4386938.5878909137</v>
      </c>
      <c r="AE98" cm="1">
        <f t="array" ref="AE98">IFERROR(IF($A98="","",IF(SUMIFS(RAW_매출A!$J$2:$J$7000,RAW_매출A!$B$2:$B$7000,$A98,RAW_매출A!$A$2:$A$7000,EDATE($E98,AE$1-1))=0,"",SUMIFS(RAW_매출A!$J$2:$J$7000,RAW_매출A!$B$2:$B$7000,$A98,RAW_매출A!$A$2:$A$7000,EDATE($E98,AE$1-1))/(INDEX(요약_월별시즈널리티!$F$7:$F$18,MONTH(EDATE($E98,AE$1-1)))/100))),"")</f>
        <v>5145397.6924907621</v>
      </c>
      <c r="AF98" cm="1">
        <f t="array" ref="AF98">IFERROR(IF($A98="","",IF(SUMIFS(RAW_매출A!$J$2:$J$7000,RAW_매출A!$B$2:$B$7000,$A98,RAW_매출A!$A$2:$A$7000,EDATE($E98,AF$1-1))=0,"",SUMIFS(RAW_매출A!$J$2:$J$7000,RAW_매출A!$B$2:$B$7000,$A98,RAW_매출A!$A$2:$A$7000,EDATE($E98,AF$1-1))/(INDEX(요약_월별시즈널리티!$F$7:$F$18,MONTH(EDATE($E98,AF$1-1)))/100))),"")</f>
        <v>5158323.1700891927</v>
      </c>
      <c r="AG98" cm="1">
        <f t="array" ref="AG98">IFERROR(IF($A98="","",IF(SUMIFS(RAW_매출A!$J$2:$J$7000,RAW_매출A!$B$2:$B$7000,$A98,RAW_매출A!$A$2:$A$7000,EDATE($E98,AG$1-1))=0,"",SUMIFS(RAW_매출A!$J$2:$J$7000,RAW_매출A!$B$2:$B$7000,$A98,RAW_매출A!$A$2:$A$7000,EDATE($E98,AG$1-1))/(INDEX(요약_월별시즈널리티!$F$7:$F$18,MONTH(EDATE($E98,AG$1-1)))/100))),"")</f>
        <v>4693209.6884489525</v>
      </c>
      <c r="AH98" cm="1">
        <f t="array" ref="AH98">IFERROR(IF($A98="","",IF(SUMIFS(RAW_매출A!$J$2:$J$7000,RAW_매출A!$B$2:$B$7000,$A98,RAW_매출A!$A$2:$A$7000,EDATE($E98,AH$1-1))=0,"",SUMIFS(RAW_매출A!$J$2:$J$7000,RAW_매출A!$B$2:$B$7000,$A98,RAW_매출A!$A$2:$A$7000,EDATE($E98,AH$1-1))/(INDEX(요약_월별시즈널리티!$F$7:$F$18,MONTH(EDATE($E98,AH$1-1)))/100))),"")</f>
        <v>5400607.3790000062</v>
      </c>
      <c r="AI98" cm="1">
        <f t="array" ref="AI98">IFERROR(IF($A98="","",IF(SUMIFS(RAW_매출A!$J$2:$J$7000,RAW_매출A!$B$2:$B$7000,$A98,RAW_매출A!$A$2:$A$7000,EDATE($E98,AI$1-1))=0,"",SUMIFS(RAW_매출A!$J$2:$J$7000,RAW_매출A!$B$2:$B$7000,$A98,RAW_매출A!$A$2:$A$7000,EDATE($E98,AI$1-1))/(INDEX(요약_월별시즈널리티!$F$7:$F$18,MONTH(EDATE($E98,AI$1-1)))/100))),"")</f>
        <v>5335803.3481682688</v>
      </c>
      <c r="AJ98" cm="1">
        <f t="array" ref="AJ98">IFERROR(IF($A98="","",IF(SUMIFS(RAW_매출A!$J$2:$J$7000,RAW_매출A!$B$2:$B$7000,$A98,RAW_매출A!$A$2:$A$7000,EDATE($E98,AJ$1-1))=0,"",SUMIFS(RAW_매출A!$J$2:$J$7000,RAW_매출A!$B$2:$B$7000,$A98,RAW_매출A!$A$2:$A$7000,EDATE($E98,AJ$1-1))/(INDEX(요약_월별시즈널리티!$F$7:$F$18,MONTH(EDATE($E98,AJ$1-1)))/100))),"")</f>
        <v>5096334.7009158535</v>
      </c>
      <c r="AK98" cm="1">
        <f t="array" ref="AK98">IFERROR(IF($A98="","",IF(SUMIFS(RAW_매출A!$J$2:$J$7000,RAW_매출A!$B$2:$B$7000,$A98,RAW_매출A!$A$2:$A$7000,EDATE($E98,AK$1-1))=0,"",SUMIFS(RAW_매출A!$J$2:$J$7000,RAW_매출A!$B$2:$B$7000,$A98,RAW_매출A!$A$2:$A$7000,EDATE($E98,AK$1-1))/(INDEX(요약_월별시즈널리티!$F$7:$F$18,MONTH(EDATE($E98,AK$1-1)))/100))),"")</f>
        <v>5203486.4536039969</v>
      </c>
      <c r="AL98" cm="1">
        <f t="array" ref="AL98">IFERROR(IF($A98="","",IF(SUMIFS(RAW_매출A!$J$2:$J$7000,RAW_매출A!$B$2:$B$7000,$A98,RAW_매출A!$A$2:$A$7000,EDATE($E98,AL$1-1))=0,"",SUMIFS(RAW_매출A!$J$2:$J$7000,RAW_매출A!$B$2:$B$7000,$A98,RAW_매출A!$A$2:$A$7000,EDATE($E98,AL$1-1))/(INDEX(요약_월별시즈널리티!$F$7:$F$18,MONTH(EDATE($E98,AL$1-1)))/100))),"")</f>
        <v>5535596.6105409171</v>
      </c>
      <c r="AM98" cm="1">
        <f t="array" ref="AM98">IFERROR(IF($A98="","",IF(SUMIFS(RAW_매출A!$J$2:$J$7000,RAW_매출A!$B$2:$B$7000,$A98,RAW_매출A!$A$2:$A$7000,EDATE($E98,AM$1-1))=0,"",SUMIFS(RAW_매출A!$J$2:$J$7000,RAW_매출A!$B$2:$B$7000,$A98,RAW_매출A!$A$2:$A$7000,EDATE($E98,AM$1-1))/(INDEX(요약_월별시즈널리티!$F$7:$F$18,MONTH(EDATE($E98,AM$1-1)))/100))),"")</f>
        <v>5120305.4873299645</v>
      </c>
      <c r="AN98" t="str" cm="1">
        <f t="array" ref="AN98">IFERROR(IF($A98="","",IF(SUMIFS(RAW_매출A!$J$2:$J$7000,RAW_매출A!$B$2:$B$7000,$A98,RAW_매출A!$A$2:$A$7000,EDATE($E98,AN$1-1))=0,"",SUMIFS(RAW_매출A!$J$2:$J$7000,RAW_매출A!$B$2:$B$7000,$A98,RAW_매출A!$A$2:$A$7000,EDATE($E98,AN$1-1))/(INDEX(요약_월별시즈널리티!$F$7:$F$18,MONTH(EDATE($E98,AN$1-1)))/100))),"")</f>
        <v/>
      </c>
      <c r="AO98" t="str" cm="1">
        <f t="array" ref="AO98">IFERROR(IF($A98="","",IF(SUMIFS(RAW_매출A!$J$2:$J$7000,RAW_매출A!$B$2:$B$7000,$A98,RAW_매출A!$A$2:$A$7000,EDATE($E98,AO$1-1))=0,"",SUMIFS(RAW_매출A!$J$2:$J$7000,RAW_매출A!$B$2:$B$7000,$A98,RAW_매출A!$A$2:$A$7000,EDATE($E98,AO$1-1))/(INDEX(요약_월별시즈널리티!$F$7:$F$18,MONTH(EDATE($E98,AO$1-1)))/100))),"")</f>
        <v/>
      </c>
      <c r="AP98" t="str" cm="1">
        <f t="array" ref="AP98">IFERROR(IF($A98="","",IF(SUMIFS(RAW_매출A!$J$2:$J$7000,RAW_매출A!$B$2:$B$7000,$A98,RAW_매출A!$A$2:$A$7000,EDATE($E98,AP$1-1))=0,"",SUMIFS(RAW_매출A!$J$2:$J$7000,RAW_매출A!$B$2:$B$7000,$A98,RAW_매출A!$A$2:$A$7000,EDATE($E98,AP$1-1))/(INDEX(요약_월별시즈널리티!$F$7:$F$18,MONTH(EDATE($E98,AP$1-1)))/100))),"")</f>
        <v/>
      </c>
      <c r="AQ98" t="str" cm="1">
        <f t="array" ref="AQ98">IFERROR(IF($A98="","",IF(SUMIFS(RAW_매출A!$J$2:$J$7000,RAW_매출A!$B$2:$B$7000,$A98,RAW_매출A!$A$2:$A$7000,EDATE($E98,AQ$1-1))=0,"",SUMIFS(RAW_매출A!$J$2:$J$7000,RAW_매출A!$B$2:$B$7000,$A98,RAW_매출A!$A$2:$A$7000,EDATE($E98,AQ$1-1))/(INDEX(요약_월별시즈널리티!$F$7:$F$18,MONTH(EDATE($E98,AQ$1-1)))/100))),"")</f>
        <v/>
      </c>
      <c r="AR98" t="str" cm="1">
        <f t="array" ref="AR98">IFERROR(IF($A98="","",IF(SUMIFS(RAW_매출A!$J$2:$J$7000,RAW_매출A!$B$2:$B$7000,$A98,RAW_매출A!$A$2:$A$7000,EDATE($E98,AR$1-1))=0,"",SUMIFS(RAW_매출A!$J$2:$J$7000,RAW_매출A!$B$2:$B$7000,$A98,RAW_매출A!$A$2:$A$7000,EDATE($E98,AR$1-1))/(INDEX(요약_월별시즈널리티!$F$7:$F$18,MONTH(EDATE($E98,AR$1-1)))/100))),"")</f>
        <v/>
      </c>
      <c r="AS98" t="str" cm="1">
        <f t="array" ref="AS98">IFERROR(IF($A98="","",IF(SUMIFS(RAW_매출A!$J$2:$J$7000,RAW_매출A!$B$2:$B$7000,$A98,RAW_매출A!$A$2:$A$7000,EDATE($E98,AS$1-1))=0,"",SUMIFS(RAW_매출A!$J$2:$J$7000,RAW_매출A!$B$2:$B$7000,$A98,RAW_매출A!$A$2:$A$7000,EDATE($E98,AS$1-1))/(INDEX(요약_월별시즈널리티!$F$7:$F$18,MONTH(EDATE($E98,AS$1-1)))/100))),"")</f>
        <v/>
      </c>
      <c r="AT98" t="str" cm="1">
        <f t="array" ref="AT98">IFERROR(IF($A98="","",IF(SUMIFS(RAW_매출A!$J$2:$J$7000,RAW_매출A!$B$2:$B$7000,$A98,RAW_매출A!$A$2:$A$7000,EDATE($E98,AT$1-1))=0,"",SUMIFS(RAW_매출A!$J$2:$J$7000,RAW_매출A!$B$2:$B$7000,$A98,RAW_매출A!$A$2:$A$7000,EDATE($E98,AT$1-1))/(INDEX(요약_월별시즈널리티!$F$7:$F$18,MONTH(EDATE($E98,AT$1-1)))/100))),"")</f>
        <v/>
      </c>
      <c r="AU98" t="str" cm="1">
        <f t="array" ref="AU98">IFERROR(IF($A98="","",IF(SUMIFS(RAW_매출A!$J$2:$J$7000,RAW_매출A!$B$2:$B$7000,$A98,RAW_매출A!$A$2:$A$7000,EDATE($E98,AU$1-1))=0,"",SUMIFS(RAW_매출A!$J$2:$J$7000,RAW_매출A!$B$2:$B$7000,$A98,RAW_매출A!$A$2:$A$7000,EDATE($E98,AU$1-1))/(INDEX(요약_월별시즈널리티!$F$7:$F$18,MONTH(EDATE($E98,AU$1-1)))/100))),"")</f>
        <v/>
      </c>
      <c r="AV98" t="str" cm="1">
        <f t="array" ref="AV98">IFERROR(IF($A98="","",IF(SUMIFS(RAW_매출A!$J$2:$J$7000,RAW_매출A!$B$2:$B$7000,$A98,RAW_매출A!$A$2:$A$7000,EDATE($E98,AV$1-1))=0,"",SUMIFS(RAW_매출A!$J$2:$J$7000,RAW_매출A!$B$2:$B$7000,$A98,RAW_매출A!$A$2:$A$7000,EDATE($E98,AV$1-1))/(INDEX(요약_월별시즈널리티!$F$7:$F$18,MONTH(EDATE($E98,AV$1-1)))/100))),"")</f>
        <v/>
      </c>
      <c r="AW98" t="str" cm="1">
        <f t="array" ref="AW98">IFERROR(IF($A98="","",IF(SUMIFS(RAW_매출A!$J$2:$J$7000,RAW_매출A!$B$2:$B$7000,$A98,RAW_매출A!$A$2:$A$7000,EDATE($E98,AW$1-1))=0,"",SUMIFS(RAW_매출A!$J$2:$J$7000,RAW_매출A!$B$2:$B$7000,$A98,RAW_매출A!$A$2:$A$7000,EDATE($E98,AW$1-1))/(INDEX(요약_월별시즈널리티!$F$7:$F$18,MONTH(EDATE($E98,AW$1-1)))/100))),"")</f>
        <v/>
      </c>
      <c r="AX98" t="str" cm="1">
        <f t="array" ref="AX98">IFERROR(IF($A98="","",IF(SUMIFS(RAW_매출A!$J$2:$J$7000,RAW_매출A!$B$2:$B$7000,$A98,RAW_매출A!$A$2:$A$7000,EDATE($E98,AX$1-1))=0,"",SUMIFS(RAW_매출A!$J$2:$J$7000,RAW_매출A!$B$2:$B$7000,$A98,RAW_매출A!$A$2:$A$7000,EDATE($E98,AX$1-1))/(INDEX(요약_월별시즈널리티!$F$7:$F$18,MONTH(EDATE($E98,AX$1-1)))/100))),"")</f>
        <v/>
      </c>
      <c r="AY98" t="str" cm="1">
        <f t="array" ref="AY98">IFERROR(IF($A98="","",IF(SUMIFS(RAW_매출A!$J$2:$J$7000,RAW_매출A!$B$2:$B$7000,$A98,RAW_매출A!$A$2:$A$7000,EDATE($E98,AY$1-1))=0,"",SUMIFS(RAW_매출A!$J$2:$J$7000,RAW_매출A!$B$2:$B$7000,$A98,RAW_매출A!$A$2:$A$7000,EDATE($E98,AY$1-1))/(INDEX(요약_월별시즈널리티!$F$7:$F$18,MONTH(EDATE($E98,AY$1-1)))/100))),"")</f>
        <v/>
      </c>
      <c r="AZ98" t="str" cm="1">
        <f t="array" ref="AZ98">IFERROR(IF($A98="","",IF(SUMIFS(RAW_매출A!$J$2:$J$7000,RAW_매출A!$B$2:$B$7000,$A98,RAW_매출A!$A$2:$A$7000,EDATE($E98,AZ$1-1))=0,"",SUMIFS(RAW_매출A!$J$2:$J$7000,RAW_매출A!$B$2:$B$7000,$A98,RAW_매출A!$A$2:$A$7000,EDATE($E98,AZ$1-1))/(INDEX(요약_월별시즈널리티!$F$7:$F$18,MONTH(EDATE($E98,AZ$1-1)))/100))),"")</f>
        <v/>
      </c>
      <c r="BA98" t="str" cm="1">
        <f t="array" ref="BA98">IFERROR(IF($A98="","",IF(SUMIFS(RAW_매출A!$J$2:$J$7000,RAW_매출A!$B$2:$B$7000,$A98,RAW_매출A!$A$2:$A$7000,EDATE($E98,BA$1-1))=0,"",SUMIFS(RAW_매출A!$J$2:$J$7000,RAW_매출A!$B$2:$B$7000,$A98,RAW_매출A!$A$2:$A$7000,EDATE($E98,BA$1-1))/(INDEX(요약_월별시즈널리티!$F$7:$F$18,MONTH(EDATE($E98,BA$1-1)))/100))),"")</f>
        <v/>
      </c>
      <c r="BB98" t="str" cm="1">
        <f t="array" ref="BB98">IFERROR(IF($A98="","",IF(SUMIFS(RAW_매출A!$J$2:$J$7000,RAW_매출A!$B$2:$B$7000,$A98,RAW_매출A!$A$2:$A$7000,EDATE($E98,BB$1-1))=0,"",SUMIFS(RAW_매출A!$J$2:$J$7000,RAW_매출A!$B$2:$B$7000,$A98,RAW_매출A!$A$2:$A$7000,EDATE($E98,BB$1-1))/(INDEX(요약_월별시즈널리티!$F$7:$F$18,MONTH(EDATE($E98,BB$1-1)))/100))),"")</f>
        <v/>
      </c>
      <c r="BC98" t="str" cm="1">
        <f t="array" ref="BC98">IFERROR(IF($A98="","",IF(SUMIFS(RAW_매출A!$J$2:$J$7000,RAW_매출A!$B$2:$B$7000,$A98,RAW_매출A!$A$2:$A$7000,EDATE($E98,BC$1-1))=0,"",SUMIFS(RAW_매출A!$J$2:$J$7000,RAW_매출A!$B$2:$B$7000,$A98,RAW_매출A!$A$2:$A$7000,EDATE($E98,BC$1-1))/(INDEX(요약_월별시즈널리티!$F$7:$F$18,MONTH(EDATE($E98,BC$1-1)))/100))),"")</f>
        <v/>
      </c>
      <c r="BD98" t="str" cm="1">
        <f t="array" ref="BD98">IFERROR(IF($A98="","",IF(SUMIFS(RAW_매출A!$J$2:$J$7000,RAW_매출A!$B$2:$B$7000,$A98,RAW_매출A!$A$2:$A$7000,EDATE($E98,BD$1-1))=0,"",SUMIFS(RAW_매출A!$J$2:$J$7000,RAW_매출A!$B$2:$B$7000,$A98,RAW_매출A!$A$2:$A$7000,EDATE($E98,BD$1-1))/(INDEX(요약_월별시즈널리티!$F$7:$F$18,MONTH(EDATE($E98,BD$1-1)))/100))),"")</f>
        <v/>
      </c>
      <c r="BE98" t="str" cm="1">
        <f t="array" ref="BE98">IFERROR(IF($A98="","",IF(SUMIFS(RAW_매출A!$J$2:$J$7000,RAW_매출A!$B$2:$B$7000,$A98,RAW_매출A!$A$2:$A$7000,EDATE($E98,BE$1-1))=0,"",SUMIFS(RAW_매출A!$J$2:$J$7000,RAW_매출A!$B$2:$B$7000,$A98,RAW_매출A!$A$2:$A$7000,EDATE($E98,BE$1-1))/(INDEX(요약_월별시즈널리티!$F$7:$F$18,MONTH(EDATE($E98,BE$1-1)))/100))),"")</f>
        <v/>
      </c>
      <c r="BF98" t="str" cm="1">
        <f t="array" ref="BF98">IFERROR(IF($A98="","",IF(SUMIFS(RAW_매출A!$J$2:$J$7000,RAW_매출A!$B$2:$B$7000,$A98,RAW_매출A!$A$2:$A$7000,EDATE($E98,BF$1-1))=0,"",SUMIFS(RAW_매출A!$J$2:$J$7000,RAW_매출A!$B$2:$B$7000,$A98,RAW_매출A!$A$2:$A$7000,EDATE($E98,BF$1-1))/(INDEX(요약_월별시즈널리티!$F$7:$F$18,MONTH(EDATE($E98,BF$1-1)))/100))),"")</f>
        <v/>
      </c>
      <c r="BG98" t="str" cm="1">
        <f t="array" ref="BG98">IFERROR(IF($A98="","",IF(SUMIFS(RAW_매출A!$J$2:$J$7000,RAW_매출A!$B$2:$B$7000,$A98,RAW_매출A!$A$2:$A$7000,EDATE($E98,BG$1-1))=0,"",SUMIFS(RAW_매출A!$J$2:$J$7000,RAW_매출A!$B$2:$B$7000,$A98,RAW_매출A!$A$2:$A$7000,EDATE($E98,BG$1-1))/(INDEX(요약_월별시즈널리티!$F$7:$F$18,MONTH(EDATE($E98,BG$1-1)))/100))),"")</f>
        <v/>
      </c>
      <c r="BH98" t="str" cm="1">
        <f t="array" ref="BH98">IFERROR(IF($A98="","",IF(SUMIFS(RAW_매출A!$J$2:$J$7000,RAW_매출A!$B$2:$B$7000,$A98,RAW_매출A!$A$2:$A$7000,EDATE($E98,BH$1-1))=0,"",SUMIFS(RAW_매출A!$J$2:$J$7000,RAW_매출A!$B$2:$B$7000,$A98,RAW_매출A!$A$2:$A$7000,EDATE($E98,BH$1-1))/(INDEX(요약_월별시즈널리티!$F$7:$F$18,MONTH(EDATE($E98,BH$1-1)))/100))),"")</f>
        <v/>
      </c>
      <c r="BI98" t="str" cm="1">
        <f t="array" ref="BI98">IFERROR(IF($A98="","",IF(SUMIFS(RAW_매출A!$J$2:$J$7000,RAW_매출A!$B$2:$B$7000,$A98,RAW_매출A!$A$2:$A$7000,EDATE($E98,BI$1-1))=0,"",SUMIFS(RAW_매출A!$J$2:$J$7000,RAW_매출A!$B$2:$B$7000,$A98,RAW_매출A!$A$2:$A$7000,EDATE($E98,BI$1-1))/(INDEX(요약_월별시즈널리티!$F$7:$F$18,MONTH(EDATE($E98,BI$1-1)))/100))),"")</f>
        <v/>
      </c>
      <c r="BJ98" t="str" cm="1">
        <f t="array" ref="BJ98">IFERROR(IF($A98="","",IF(SUMIFS(RAW_매출A!$J$2:$J$7000,RAW_매출A!$B$2:$B$7000,$A98,RAW_매출A!$A$2:$A$7000,EDATE($E98,BJ$1-1))=0,"",SUMIFS(RAW_매출A!$J$2:$J$7000,RAW_매출A!$B$2:$B$7000,$A98,RAW_매출A!$A$2:$A$7000,EDATE($E98,BJ$1-1))/(INDEX(요약_월별시즈널리티!$F$7:$F$18,MONTH(EDATE($E98,BJ$1-1)))/100))),"")</f>
        <v/>
      </c>
      <c r="BK98" t="str" cm="1">
        <f t="array" ref="BK98">IFERROR(IF($A98="","",IF(SUMIFS(RAW_매출A!$J$2:$J$7000,RAW_매출A!$B$2:$B$7000,$A98,RAW_매출A!$A$2:$A$7000,EDATE($E98,BK$1-1))=0,"",SUMIFS(RAW_매출A!$J$2:$J$7000,RAW_매출A!$B$2:$B$7000,$A98,RAW_매출A!$A$2:$A$7000,EDATE($E98,BK$1-1))/(INDEX(요약_월별시즈널리티!$F$7:$F$18,MONTH(EDATE($E98,BK$1-1)))/100))),"")</f>
        <v/>
      </c>
      <c r="BL98" t="str" cm="1">
        <f t="array" ref="BL98">IFERROR(IF($A98="","",IF(SUMIFS(RAW_매출A!$J$2:$J$7000,RAW_매출A!$B$2:$B$7000,$A98,RAW_매출A!$A$2:$A$7000,EDATE($E98,BL$1-1))=0,"",SUMIFS(RAW_매출A!$J$2:$J$7000,RAW_매출A!$B$2:$B$7000,$A98,RAW_매출A!$A$2:$A$7000,EDATE($E98,BL$1-1))/(INDEX(요약_월별시즈널리티!$F$7:$F$18,MONTH(EDATE($E98,BL$1-1)))/100))),"")</f>
        <v/>
      </c>
      <c r="BM98" t="str" cm="1">
        <f t="array" ref="BM98">IFERROR(IF($A98="","",IF(SUMIFS(RAW_매출A!$J$2:$J$7000,RAW_매출A!$B$2:$B$7000,$A98,RAW_매출A!$A$2:$A$7000,EDATE($E98,BM$1-1))=0,"",SUMIFS(RAW_매출A!$J$2:$J$7000,RAW_매출A!$B$2:$B$7000,$A98,RAW_매출A!$A$2:$A$7000,EDATE($E98,BM$1-1))/(INDEX(요약_월별시즈널리티!$F$7:$F$18,MONTH(EDATE($E98,BM$1-1)))/100))),"")</f>
        <v/>
      </c>
      <c r="BN98" t="str" cm="1">
        <f t="array" ref="BN98">IFERROR(IF($A98="","",IF(SUMIFS(RAW_매출A!$J$2:$J$7000,RAW_매출A!$B$2:$B$7000,$A98,RAW_매출A!$A$2:$A$7000,EDATE($E98,BN$1-1))=0,"",SUMIFS(RAW_매출A!$J$2:$J$7000,RAW_매출A!$B$2:$B$7000,$A98,RAW_매출A!$A$2:$A$7000,EDATE($E98,BN$1-1))/(INDEX(요약_월별시즈널리티!$F$7:$F$18,MONTH(EDATE($E98,BN$1-1)))/100))),"")</f>
        <v/>
      </c>
    </row>
    <row r="99" spans="1:66" x14ac:dyDescent="0.3">
      <c r="A99" t="str">
        <f>세팅!A100</f>
        <v>(1088) #유성온천점</v>
      </c>
      <c r="B99" t="str">
        <f>세팅!B100</f>
        <v>150-1</v>
      </c>
      <c r="C99">
        <f t="shared" si="3"/>
        <v>1</v>
      </c>
      <c r="D99" t="str">
        <f t="shared" si="4"/>
        <v>1</v>
      </c>
      <c r="E99" s="1">
        <f>세팅!D100</f>
        <v>45200</v>
      </c>
      <c r="F99">
        <f t="shared" si="5"/>
        <v>3368299.1734960084</v>
      </c>
      <c r="G99" cm="1">
        <f t="array" ref="G99">IFERROR(IF($A99="","",IF(SUMIFS(RAW_매출A!$J$2:$J$7000,RAW_매출A!$B$2:$B$7000,$A99,RAW_매출A!$A$2:$A$7000,EDATE($E99,G$1-1))=0,"",SUMIFS(RAW_매출A!$J$2:$J$7000,RAW_매출A!$B$2:$B$7000,$A99,RAW_매출A!$A$2:$A$7000,EDATE($E99,G$1-1))/(INDEX(요약_월별시즈널리티!$F$7:$F$18,MONTH(EDATE($E99,G$1-1)))/100))),"")</f>
        <v>1979997.9617071997</v>
      </c>
      <c r="H99" cm="1">
        <f t="array" ref="H99">IFERROR(IF($A99="","",IF(SUMIFS(RAW_매출A!$J$2:$J$7000,RAW_매출A!$B$2:$B$7000,$A99,RAW_매출A!$A$2:$A$7000,EDATE($E99,H$1-1))=0,"",SUMIFS(RAW_매출A!$J$2:$J$7000,RAW_매출A!$B$2:$B$7000,$A99,RAW_매출A!$A$2:$A$7000,EDATE($E99,H$1-1))/(INDEX(요약_월별시즈널리티!$F$7:$F$18,MONTH(EDATE($E99,H$1-1)))/100))),"")</f>
        <v>2295324.4314314872</v>
      </c>
      <c r="I99" cm="1">
        <f t="array" ref="I99">IFERROR(IF($A99="","",IF(SUMIFS(RAW_매출A!$J$2:$J$7000,RAW_매출A!$B$2:$B$7000,$A99,RAW_매출A!$A$2:$A$7000,EDATE($E99,I$1-1))=0,"",SUMIFS(RAW_매출A!$J$2:$J$7000,RAW_매출A!$B$2:$B$7000,$A99,RAW_매출A!$A$2:$A$7000,EDATE($E99,I$1-1))/(INDEX(요약_월별시즈널리티!$F$7:$F$18,MONTH(EDATE($E99,I$1-1)))/100))),"")</f>
        <v>2858750.947438377</v>
      </c>
      <c r="J99" s="28" cm="1">
        <f t="array" ref="J99">IFERROR(IF($A99="","",IF(SUMIFS(RAW_매출A!$J$2:$J$7000,RAW_매출A!$B$2:$B$7000,$A99,RAW_매출A!$A$2:$A$7000,EDATE($E99,J$1-1))=0,"",SUMIFS(RAW_매출A!$J$2:$J$7000,RAW_매출A!$B$2:$B$7000,$A99,RAW_매출A!$A$2:$A$7000,EDATE($E99,J$1-1))/(INDEX(요약_월별시즈널리티!$F$7:$F$18,MONTH(EDATE($E99,J$1-1)))/100))),"")</f>
        <v>2513997.6255680751</v>
      </c>
      <c r="K99" s="28" cm="1">
        <f t="array" ref="K99">IFERROR(IF($A99="","",IF(SUMIFS(RAW_매출A!$J$2:$J$7000,RAW_매출A!$B$2:$B$7000,$A99,RAW_매출A!$A$2:$A$7000,EDATE($E99,K$1-1))=0,"",SUMIFS(RAW_매출A!$J$2:$J$7000,RAW_매출A!$B$2:$B$7000,$A99,RAW_매출A!$A$2:$A$7000,EDATE($E99,K$1-1))/(INDEX(요약_월별시즈널리티!$F$7:$F$18,MONTH(EDATE($E99,K$1-1)))/100))),"")</f>
        <v>3319876.4003023636</v>
      </c>
      <c r="L99" s="28" cm="1">
        <f t="array" ref="L99">IFERROR(IF($A99="","",IF(SUMIFS(RAW_매출A!$J$2:$J$7000,RAW_매출A!$B$2:$B$7000,$A99,RAW_매출A!$A$2:$A$7000,EDATE($E99,L$1-1))=0,"",SUMIFS(RAW_매출A!$J$2:$J$7000,RAW_매출A!$B$2:$B$7000,$A99,RAW_매출A!$A$2:$A$7000,EDATE($E99,L$1-1))/(INDEX(요약_월별시즈널리티!$F$7:$F$18,MONTH(EDATE($E99,L$1-1)))/100))),"")</f>
        <v>3432021.2695432375</v>
      </c>
      <c r="M99" s="28" cm="1">
        <f t="array" ref="M99">IFERROR(IF($A99="","",IF(SUMIFS(RAW_매출A!$J$2:$J$7000,RAW_매출A!$B$2:$B$7000,$A99,RAW_매출A!$A$2:$A$7000,EDATE($E99,M$1-1))=0,"",SUMIFS(RAW_매출A!$J$2:$J$7000,RAW_매출A!$B$2:$B$7000,$A99,RAW_매출A!$A$2:$A$7000,EDATE($E99,M$1-1))/(INDEX(요약_월별시즈널리티!$F$7:$F$18,MONTH(EDATE($E99,M$1-1)))/100))),"")</f>
        <v>3924511.2325677462</v>
      </c>
      <c r="N99" s="28" cm="1">
        <f t="array" ref="N99">IFERROR(IF($A99="","",IF(SUMIFS(RAW_매출A!$J$2:$J$7000,RAW_매출A!$B$2:$B$7000,$A99,RAW_매출A!$A$2:$A$7000,EDATE($E99,N$1-1))=0,"",SUMIFS(RAW_매출A!$J$2:$J$7000,RAW_매출A!$B$2:$B$7000,$A99,RAW_매출A!$A$2:$A$7000,EDATE($E99,N$1-1))/(INDEX(요약_월별시즈널리티!$F$7:$F$18,MONTH(EDATE($E99,N$1-1)))/100))),"")</f>
        <v>3423084.3495709491</v>
      </c>
      <c r="O99" s="28" cm="1">
        <f t="array" ref="O99">IFERROR(IF($A99="","",IF(SUMIFS(RAW_매출A!$J$2:$J$7000,RAW_매출A!$B$2:$B$7000,$A99,RAW_매출A!$A$2:$A$7000,EDATE($E99,O$1-1))=0,"",SUMIFS(RAW_매출A!$J$2:$J$7000,RAW_매출A!$B$2:$B$7000,$A99,RAW_매출A!$A$2:$A$7000,EDATE($E99,O$1-1))/(INDEX(요약_월별시즈널리티!$F$7:$F$18,MONTH(EDATE($E99,O$1-1)))/100))),"")</f>
        <v>3596304.1634236793</v>
      </c>
      <c r="P99" cm="1">
        <f t="array" ref="P99">IFERROR(IF($A99="","",IF(SUMIFS(RAW_매출A!$J$2:$J$7000,RAW_매출A!$B$2:$B$7000,$A99,RAW_매출A!$A$2:$A$7000,EDATE($E99,P$1-1))=0,"",SUMIFS(RAW_매출A!$J$2:$J$7000,RAW_매출A!$B$2:$B$7000,$A99,RAW_매출A!$A$2:$A$7000,EDATE($E99,P$1-1))/(INDEX(요약_월별시즈널리티!$F$7:$F$18,MONTH(EDATE($E99,P$1-1)))/100))),"")</f>
        <v>3854367.653524044</v>
      </c>
      <c r="Q99" cm="1">
        <f t="array" ref="Q99">IFERROR(IF($A99="","",IF(SUMIFS(RAW_매출A!$J$2:$J$7000,RAW_매출A!$B$2:$B$7000,$A99,RAW_매출A!$A$2:$A$7000,EDATE($E99,Q$1-1))=0,"",SUMIFS(RAW_매출A!$J$2:$J$7000,RAW_매출A!$B$2:$B$7000,$A99,RAW_매출A!$A$2:$A$7000,EDATE($E99,Q$1-1))/(INDEX(요약_월별시즈널리티!$F$7:$F$18,MONTH(EDATE($E99,Q$1-1)))/100))),"")</f>
        <v>3835505.5636944026</v>
      </c>
      <c r="R99" cm="1">
        <f t="array" ref="R99">IFERROR(IF($A99="","",IF(SUMIFS(RAW_매출A!$J$2:$J$7000,RAW_매출A!$B$2:$B$7000,$A99,RAW_매출A!$A$2:$A$7000,EDATE($E99,R$1-1))=0,"",SUMIFS(RAW_매출A!$J$2:$J$7000,RAW_매출A!$B$2:$B$7000,$A99,RAW_매출A!$A$2:$A$7000,EDATE($E99,R$1-1))/(INDEX(요약_월별시즈널리티!$F$7:$F$18,MONTH(EDATE($E99,R$1-1)))/100))),"")</f>
        <v>3929643.7163749784</v>
      </c>
      <c r="S99" cm="1">
        <f t="array" ref="S99">IFERROR(IF($A99="","",IF(SUMIFS(RAW_매출A!$J$2:$J$7000,RAW_매출A!$B$2:$B$7000,$A99,RAW_매출A!$A$2:$A$7000,EDATE($E99,S$1-1))=0,"",SUMIFS(RAW_매출A!$J$2:$J$7000,RAW_매출A!$B$2:$B$7000,$A99,RAW_매출A!$A$2:$A$7000,EDATE($E99,S$1-1))/(INDEX(요약_월별시즈널리티!$F$7:$F$18,MONTH(EDATE($E99,S$1-1)))/100))),"")</f>
        <v>3844557.9685258744</v>
      </c>
      <c r="T99" cm="1">
        <f t="array" ref="T99">IFERROR(IF($A99="","",IF(SUMIFS(RAW_매출A!$J$2:$J$7000,RAW_매출A!$B$2:$B$7000,$A99,RAW_매출A!$A$2:$A$7000,EDATE($E99,T$1-1))=0,"",SUMIFS(RAW_매출A!$J$2:$J$7000,RAW_매출A!$B$2:$B$7000,$A99,RAW_매출A!$A$2:$A$7000,EDATE($E99,T$1-1))/(INDEX(요약_월별시즈널리티!$F$7:$F$18,MONTH(EDATE($E99,T$1-1)))/100))),"")</f>
        <v>3977571.7528507542</v>
      </c>
      <c r="U99" cm="1">
        <f t="array" ref="U99">IFERROR(IF($A99="","",IF(SUMIFS(RAW_매출A!$J$2:$J$7000,RAW_매출A!$B$2:$B$7000,$A99,RAW_매출A!$A$2:$A$7000,EDATE($E99,U$1-1))=0,"",SUMIFS(RAW_매출A!$J$2:$J$7000,RAW_매출A!$B$2:$B$7000,$A99,RAW_매출A!$A$2:$A$7000,EDATE($E99,U$1-1))/(INDEX(요약_월별시즈널리티!$F$7:$F$18,MONTH(EDATE($E99,U$1-1)))/100))),"")</f>
        <v>3467033.9223917937</v>
      </c>
      <c r="V99" cm="1">
        <f t="array" ref="V99">IFERROR(IF($A99="","",IF(SUMIFS(RAW_매출A!$J$2:$J$7000,RAW_매출A!$B$2:$B$7000,$A99,RAW_매출A!$A$2:$A$7000,EDATE($E99,V$1-1))=0,"",SUMIFS(RAW_매출A!$J$2:$J$7000,RAW_매출A!$B$2:$B$7000,$A99,RAW_매출A!$A$2:$A$7000,EDATE($E99,V$1-1))/(INDEX(요약_월별시즈널리티!$F$7:$F$18,MONTH(EDATE($E99,V$1-1)))/100))),"")</f>
        <v>4154495.0492701004</v>
      </c>
      <c r="W99" cm="1">
        <f t="array" ref="W99">IFERROR(IF($A99="","",IF(SUMIFS(RAW_매출A!$J$2:$J$7000,RAW_매출A!$B$2:$B$7000,$A99,RAW_매출A!$A$2:$A$7000,EDATE($E99,W$1-1))=0,"",SUMIFS(RAW_매출A!$J$2:$J$7000,RAW_매출A!$B$2:$B$7000,$A99,RAW_매출A!$A$2:$A$7000,EDATE($E99,W$1-1))/(INDEX(요약_월별시즈널리티!$F$7:$F$18,MONTH(EDATE($E99,W$1-1)))/100))),"")</f>
        <v>4048629.756466297</v>
      </c>
      <c r="X99" cm="1">
        <f t="array" ref="X99">IFERROR(IF($A99="","",IF(SUMIFS(RAW_매출A!$J$2:$J$7000,RAW_매출A!$B$2:$B$7000,$A99,RAW_매출A!$A$2:$A$7000,EDATE($E99,X$1-1))=0,"",SUMIFS(RAW_매출A!$J$2:$J$7000,RAW_매출A!$B$2:$B$7000,$A99,RAW_매출A!$A$2:$A$7000,EDATE($E99,X$1-1))/(INDEX(요약_월별시즈널리티!$F$7:$F$18,MONTH(EDATE($E99,X$1-1)))/100))),"")</f>
        <v>3795965.0534002562</v>
      </c>
      <c r="Y99" cm="1">
        <f t="array" ref="Y99">IFERROR(IF($A99="","",IF(SUMIFS(RAW_매출A!$J$2:$J$7000,RAW_매출A!$B$2:$B$7000,$A99,RAW_매출A!$A$2:$A$7000,EDATE($E99,Y$1-1))=0,"",SUMIFS(RAW_매출A!$J$2:$J$7000,RAW_매출A!$B$2:$B$7000,$A99,RAW_매출A!$A$2:$A$7000,EDATE($E99,Y$1-1))/(INDEX(요약_월별시즈널리티!$F$7:$F$18,MONTH(EDATE($E99,Y$1-1)))/100))),"")</f>
        <v>3576013.5159437591</v>
      </c>
      <c r="Z99" cm="1">
        <f t="array" ref="Z99">IFERROR(IF($A99="","",IF(SUMIFS(RAW_매출A!$J$2:$J$7000,RAW_매출A!$B$2:$B$7000,$A99,RAW_매출A!$A$2:$A$7000,EDATE($E99,Z$1-1))=0,"",SUMIFS(RAW_매출A!$J$2:$J$7000,RAW_매출A!$B$2:$B$7000,$A99,RAW_매출A!$A$2:$A$7000,EDATE($E99,Z$1-1))/(INDEX(요약_월별시즈널리티!$F$7:$F$18,MONTH(EDATE($E99,Z$1-1)))/100))),"")</f>
        <v>4183047.4173648208</v>
      </c>
      <c r="AA99" cm="1">
        <f t="array" ref="AA99">IFERROR(IF($A99="","",IF(SUMIFS(RAW_매출A!$J$2:$J$7000,RAW_매출A!$B$2:$B$7000,$A99,RAW_매출A!$A$2:$A$7000,EDATE($E99,AA$1-1))=0,"",SUMIFS(RAW_매출A!$J$2:$J$7000,RAW_매출A!$B$2:$B$7000,$A99,RAW_매출A!$A$2:$A$7000,EDATE($E99,AA$1-1))/(INDEX(요약_월별시즈널리티!$F$7:$F$18,MONTH(EDATE($E99,AA$1-1)))/100))),"")</f>
        <v>4103626.8124564746</v>
      </c>
      <c r="AB99" cm="1">
        <f t="array" ref="AB99">IFERROR(IF($A99="","",IF(SUMIFS(RAW_매출A!$J$2:$J$7000,RAW_매출A!$B$2:$B$7000,$A99,RAW_매출A!$A$2:$A$7000,EDATE($E99,AB$1-1))=0,"",SUMIFS(RAW_매출A!$J$2:$J$7000,RAW_매출A!$B$2:$B$7000,$A99,RAW_매출A!$A$2:$A$7000,EDATE($E99,AB$1-1))/(INDEX(요약_월별시즈널리티!$F$7:$F$18,MONTH(EDATE($E99,AB$1-1)))/100))),"")</f>
        <v>3932654.869229374</v>
      </c>
      <c r="AC99" cm="1">
        <f t="array" ref="AC99">IFERROR(IF($A99="","",IF(SUMIFS(RAW_매출A!$J$2:$J$7000,RAW_매출A!$B$2:$B$7000,$A99,RAW_매출A!$A$2:$A$7000,EDATE($E99,AC$1-1))=0,"",SUMIFS(RAW_매출A!$J$2:$J$7000,RAW_매출A!$B$2:$B$7000,$A99,RAW_매출A!$A$2:$A$7000,EDATE($E99,AC$1-1))/(INDEX(요약_월별시즈널리티!$F$7:$F$18,MONTH(EDATE($E99,AC$1-1)))/100))),"")</f>
        <v>3849028.98039083</v>
      </c>
      <c r="AD99" cm="1">
        <f t="array" ref="AD99">IFERROR(IF($A99="","",IF(SUMIFS(RAW_매출A!$J$2:$J$7000,RAW_매출A!$B$2:$B$7000,$A99,RAW_매출A!$A$2:$A$7000,EDATE($E99,AD$1-1))=0,"",SUMIFS(RAW_매출A!$J$2:$J$7000,RAW_매출A!$B$2:$B$7000,$A99,RAW_매출A!$A$2:$A$7000,EDATE($E99,AD$1-1))/(INDEX(요약_월별시즈널리티!$F$7:$F$18,MONTH(EDATE($E99,AD$1-1)))/100))),"")</f>
        <v>3923051.8626380167</v>
      </c>
      <c r="AE99" cm="1">
        <f t="array" ref="AE99">IFERROR(IF($A99="","",IF(SUMIFS(RAW_매출A!$J$2:$J$7000,RAW_매출A!$B$2:$B$7000,$A99,RAW_매출A!$A$2:$A$7000,EDATE($E99,AE$1-1))=0,"",SUMIFS(RAW_매출A!$J$2:$J$7000,RAW_매출A!$B$2:$B$7000,$A99,RAW_매출A!$A$2:$A$7000,EDATE($E99,AE$1-1))/(INDEX(요약_월별시즈널리티!$F$7:$F$18,MONTH(EDATE($E99,AE$1-1)))/100))),"")</f>
        <v>3869559.1443073372</v>
      </c>
      <c r="AF99" cm="1">
        <f t="array" ref="AF99">IFERROR(IF($A99="","",IF(SUMIFS(RAW_매출A!$J$2:$J$7000,RAW_매출A!$B$2:$B$7000,$A99,RAW_매출A!$A$2:$A$7000,EDATE($E99,AF$1-1))=0,"",SUMIFS(RAW_매출A!$J$2:$J$7000,RAW_매출A!$B$2:$B$7000,$A99,RAW_매출A!$A$2:$A$7000,EDATE($E99,AF$1-1))/(INDEX(요약_월별시즈널리티!$F$7:$F$18,MONTH(EDATE($E99,AF$1-1)))/100))),"")</f>
        <v>3988617.4950136277</v>
      </c>
      <c r="AG99" cm="1">
        <f t="array" ref="AG99">IFERROR(IF($A99="","",IF(SUMIFS(RAW_매출A!$J$2:$J$7000,RAW_매출A!$B$2:$B$7000,$A99,RAW_매출A!$A$2:$A$7000,EDATE($E99,AG$1-1))=0,"",SUMIFS(RAW_매출A!$J$2:$J$7000,RAW_매출A!$B$2:$B$7000,$A99,RAW_매출A!$A$2:$A$7000,EDATE($E99,AG$1-1))/(INDEX(요약_월별시즈널리티!$F$7:$F$18,MONTH(EDATE($E99,AG$1-1)))/100))),"")</f>
        <v>4102268.8993378161</v>
      </c>
      <c r="AH99" cm="1">
        <f t="array" ref="AH99">IFERROR(IF($A99="","",IF(SUMIFS(RAW_매출A!$J$2:$J$7000,RAW_매출A!$B$2:$B$7000,$A99,RAW_매출A!$A$2:$A$7000,EDATE($E99,AH$1-1))=0,"",SUMIFS(RAW_매출A!$J$2:$J$7000,RAW_매출A!$B$2:$B$7000,$A99,RAW_매출A!$A$2:$A$7000,EDATE($E99,AH$1-1))/(INDEX(요약_월별시즈널리티!$F$7:$F$18,MONTH(EDATE($E99,AH$1-1)))/100))),"")</f>
        <v>4571389.127881892</v>
      </c>
      <c r="AI99" cm="1">
        <f t="array" ref="AI99">IFERROR(IF($A99="","",IF(SUMIFS(RAW_매출A!$J$2:$J$7000,RAW_매출A!$B$2:$B$7000,$A99,RAW_매출A!$A$2:$A$7000,EDATE($E99,AI$1-1))=0,"",SUMIFS(RAW_매출A!$J$2:$J$7000,RAW_매출A!$B$2:$B$7000,$A99,RAW_매출A!$A$2:$A$7000,EDATE($E99,AI$1-1))/(INDEX(요약_월별시즈널리티!$F$7:$F$18,MONTH(EDATE($E99,AI$1-1)))/100))),"")</f>
        <v>4195804.1216793796</v>
      </c>
      <c r="AJ99" cm="1">
        <f t="array" ref="AJ99">IFERROR(IF($A99="","",IF(SUMIFS(RAW_매출A!$J$2:$J$7000,RAW_매출A!$B$2:$B$7000,$A99,RAW_매출A!$A$2:$A$7000,EDATE($E99,AJ$1-1))=0,"",SUMIFS(RAW_매출A!$J$2:$J$7000,RAW_매출A!$B$2:$B$7000,$A99,RAW_매출A!$A$2:$A$7000,EDATE($E99,AJ$1-1))/(INDEX(요약_월별시즈널리티!$F$7:$F$18,MONTH(EDATE($E99,AJ$1-1)))/100))),"")</f>
        <v>4232409.4439948043</v>
      </c>
      <c r="AK99" cm="1">
        <f t="array" ref="AK99">IFERROR(IF($A99="","",IF(SUMIFS(RAW_매출A!$J$2:$J$7000,RAW_매출A!$B$2:$B$7000,$A99,RAW_매출A!$A$2:$A$7000,EDATE($E99,AK$1-1))=0,"",SUMIFS(RAW_매출A!$J$2:$J$7000,RAW_매출A!$B$2:$B$7000,$A99,RAW_매출A!$A$2:$A$7000,EDATE($E99,AK$1-1))/(INDEX(요약_월별시즈널리티!$F$7:$F$18,MONTH(EDATE($E99,AK$1-1)))/100))),"")</f>
        <v>4112542.4864524398</v>
      </c>
      <c r="AL99" cm="1">
        <f t="array" ref="AL99">IFERROR(IF($A99="","",IF(SUMIFS(RAW_매출A!$J$2:$J$7000,RAW_매출A!$B$2:$B$7000,$A99,RAW_매출A!$A$2:$A$7000,EDATE($E99,AL$1-1))=0,"",SUMIFS(RAW_매출A!$J$2:$J$7000,RAW_매출A!$B$2:$B$7000,$A99,RAW_매출A!$A$2:$A$7000,EDATE($E99,AL$1-1))/(INDEX(요약_월별시즈널리티!$F$7:$F$18,MONTH(EDATE($E99,AL$1-1)))/100))),"")</f>
        <v>4213227.655336529</v>
      </c>
      <c r="AM99" cm="1">
        <f t="array" ref="AM99">IFERROR(IF($A99="","",IF(SUMIFS(RAW_매출A!$J$2:$J$7000,RAW_매출A!$B$2:$B$7000,$A99,RAW_매출A!$A$2:$A$7000,EDATE($E99,AM$1-1))=0,"",SUMIFS(RAW_매출A!$J$2:$J$7000,RAW_매출A!$B$2:$B$7000,$A99,RAW_매출A!$A$2:$A$7000,EDATE($E99,AM$1-1))/(INDEX(요약_월별시즈널리티!$F$7:$F$18,MONTH(EDATE($E99,AM$1-1)))/100))),"")</f>
        <v>3671704.4996017241</v>
      </c>
      <c r="AN99" t="str" cm="1">
        <f t="array" ref="AN99">IFERROR(IF($A99="","",IF(SUMIFS(RAW_매출A!$J$2:$J$7000,RAW_매출A!$B$2:$B$7000,$A99,RAW_매출A!$A$2:$A$7000,EDATE($E99,AN$1-1))=0,"",SUMIFS(RAW_매출A!$J$2:$J$7000,RAW_매출A!$B$2:$B$7000,$A99,RAW_매출A!$A$2:$A$7000,EDATE($E99,AN$1-1))/(INDEX(요약_월별시즈널리티!$F$7:$F$18,MONTH(EDATE($E99,AN$1-1)))/100))),"")</f>
        <v/>
      </c>
      <c r="AO99" t="str" cm="1">
        <f t="array" ref="AO99">IFERROR(IF($A99="","",IF(SUMIFS(RAW_매출A!$J$2:$J$7000,RAW_매출A!$B$2:$B$7000,$A99,RAW_매출A!$A$2:$A$7000,EDATE($E99,AO$1-1))=0,"",SUMIFS(RAW_매출A!$J$2:$J$7000,RAW_매출A!$B$2:$B$7000,$A99,RAW_매출A!$A$2:$A$7000,EDATE($E99,AO$1-1))/(INDEX(요약_월별시즈널리티!$F$7:$F$18,MONTH(EDATE($E99,AO$1-1)))/100))),"")</f>
        <v/>
      </c>
      <c r="AP99" t="str" cm="1">
        <f t="array" ref="AP99">IFERROR(IF($A99="","",IF(SUMIFS(RAW_매출A!$J$2:$J$7000,RAW_매출A!$B$2:$B$7000,$A99,RAW_매출A!$A$2:$A$7000,EDATE($E99,AP$1-1))=0,"",SUMIFS(RAW_매출A!$J$2:$J$7000,RAW_매출A!$B$2:$B$7000,$A99,RAW_매출A!$A$2:$A$7000,EDATE($E99,AP$1-1))/(INDEX(요약_월별시즈널리티!$F$7:$F$18,MONTH(EDATE($E99,AP$1-1)))/100))),"")</f>
        <v/>
      </c>
      <c r="AQ99" t="str" cm="1">
        <f t="array" ref="AQ99">IFERROR(IF($A99="","",IF(SUMIFS(RAW_매출A!$J$2:$J$7000,RAW_매출A!$B$2:$B$7000,$A99,RAW_매출A!$A$2:$A$7000,EDATE($E99,AQ$1-1))=0,"",SUMIFS(RAW_매출A!$J$2:$J$7000,RAW_매출A!$B$2:$B$7000,$A99,RAW_매출A!$A$2:$A$7000,EDATE($E99,AQ$1-1))/(INDEX(요약_월별시즈널리티!$F$7:$F$18,MONTH(EDATE($E99,AQ$1-1)))/100))),"")</f>
        <v/>
      </c>
      <c r="AR99" t="str" cm="1">
        <f t="array" ref="AR99">IFERROR(IF($A99="","",IF(SUMIFS(RAW_매출A!$J$2:$J$7000,RAW_매출A!$B$2:$B$7000,$A99,RAW_매출A!$A$2:$A$7000,EDATE($E99,AR$1-1))=0,"",SUMIFS(RAW_매출A!$J$2:$J$7000,RAW_매출A!$B$2:$B$7000,$A99,RAW_매출A!$A$2:$A$7000,EDATE($E99,AR$1-1))/(INDEX(요약_월별시즈널리티!$F$7:$F$18,MONTH(EDATE($E99,AR$1-1)))/100))),"")</f>
        <v/>
      </c>
      <c r="AS99" t="str" cm="1">
        <f t="array" ref="AS99">IFERROR(IF($A99="","",IF(SUMIFS(RAW_매출A!$J$2:$J$7000,RAW_매출A!$B$2:$B$7000,$A99,RAW_매출A!$A$2:$A$7000,EDATE($E99,AS$1-1))=0,"",SUMIFS(RAW_매출A!$J$2:$J$7000,RAW_매출A!$B$2:$B$7000,$A99,RAW_매출A!$A$2:$A$7000,EDATE($E99,AS$1-1))/(INDEX(요약_월별시즈널리티!$F$7:$F$18,MONTH(EDATE($E99,AS$1-1)))/100))),"")</f>
        <v/>
      </c>
      <c r="AT99" t="str" cm="1">
        <f t="array" ref="AT99">IFERROR(IF($A99="","",IF(SUMIFS(RAW_매출A!$J$2:$J$7000,RAW_매출A!$B$2:$B$7000,$A99,RAW_매출A!$A$2:$A$7000,EDATE($E99,AT$1-1))=0,"",SUMIFS(RAW_매출A!$J$2:$J$7000,RAW_매출A!$B$2:$B$7000,$A99,RAW_매출A!$A$2:$A$7000,EDATE($E99,AT$1-1))/(INDEX(요약_월별시즈널리티!$F$7:$F$18,MONTH(EDATE($E99,AT$1-1)))/100))),"")</f>
        <v/>
      </c>
      <c r="AU99" t="str" cm="1">
        <f t="array" ref="AU99">IFERROR(IF($A99="","",IF(SUMIFS(RAW_매출A!$J$2:$J$7000,RAW_매출A!$B$2:$B$7000,$A99,RAW_매출A!$A$2:$A$7000,EDATE($E99,AU$1-1))=0,"",SUMIFS(RAW_매출A!$J$2:$J$7000,RAW_매출A!$B$2:$B$7000,$A99,RAW_매출A!$A$2:$A$7000,EDATE($E99,AU$1-1))/(INDEX(요약_월별시즈널리티!$F$7:$F$18,MONTH(EDATE($E99,AU$1-1)))/100))),"")</f>
        <v/>
      </c>
      <c r="AV99" t="str" cm="1">
        <f t="array" ref="AV99">IFERROR(IF($A99="","",IF(SUMIFS(RAW_매출A!$J$2:$J$7000,RAW_매출A!$B$2:$B$7000,$A99,RAW_매출A!$A$2:$A$7000,EDATE($E99,AV$1-1))=0,"",SUMIFS(RAW_매출A!$J$2:$J$7000,RAW_매출A!$B$2:$B$7000,$A99,RAW_매출A!$A$2:$A$7000,EDATE($E99,AV$1-1))/(INDEX(요약_월별시즈널리티!$F$7:$F$18,MONTH(EDATE($E99,AV$1-1)))/100))),"")</f>
        <v/>
      </c>
      <c r="AW99" t="str" cm="1">
        <f t="array" ref="AW99">IFERROR(IF($A99="","",IF(SUMIFS(RAW_매출A!$J$2:$J$7000,RAW_매출A!$B$2:$B$7000,$A99,RAW_매출A!$A$2:$A$7000,EDATE($E99,AW$1-1))=0,"",SUMIFS(RAW_매출A!$J$2:$J$7000,RAW_매출A!$B$2:$B$7000,$A99,RAW_매출A!$A$2:$A$7000,EDATE($E99,AW$1-1))/(INDEX(요약_월별시즈널리티!$F$7:$F$18,MONTH(EDATE($E99,AW$1-1)))/100))),"")</f>
        <v/>
      </c>
      <c r="AX99" t="str" cm="1">
        <f t="array" ref="AX99">IFERROR(IF($A99="","",IF(SUMIFS(RAW_매출A!$J$2:$J$7000,RAW_매출A!$B$2:$B$7000,$A99,RAW_매출A!$A$2:$A$7000,EDATE($E99,AX$1-1))=0,"",SUMIFS(RAW_매출A!$J$2:$J$7000,RAW_매출A!$B$2:$B$7000,$A99,RAW_매출A!$A$2:$A$7000,EDATE($E99,AX$1-1))/(INDEX(요약_월별시즈널리티!$F$7:$F$18,MONTH(EDATE($E99,AX$1-1)))/100))),"")</f>
        <v/>
      </c>
      <c r="AY99" t="str" cm="1">
        <f t="array" ref="AY99">IFERROR(IF($A99="","",IF(SUMIFS(RAW_매출A!$J$2:$J$7000,RAW_매출A!$B$2:$B$7000,$A99,RAW_매출A!$A$2:$A$7000,EDATE($E99,AY$1-1))=0,"",SUMIFS(RAW_매출A!$J$2:$J$7000,RAW_매출A!$B$2:$B$7000,$A99,RAW_매출A!$A$2:$A$7000,EDATE($E99,AY$1-1))/(INDEX(요약_월별시즈널리티!$F$7:$F$18,MONTH(EDATE($E99,AY$1-1)))/100))),"")</f>
        <v/>
      </c>
      <c r="AZ99" t="str" cm="1">
        <f t="array" ref="AZ99">IFERROR(IF($A99="","",IF(SUMIFS(RAW_매출A!$J$2:$J$7000,RAW_매출A!$B$2:$B$7000,$A99,RAW_매출A!$A$2:$A$7000,EDATE($E99,AZ$1-1))=0,"",SUMIFS(RAW_매출A!$J$2:$J$7000,RAW_매출A!$B$2:$B$7000,$A99,RAW_매출A!$A$2:$A$7000,EDATE($E99,AZ$1-1))/(INDEX(요약_월별시즈널리티!$F$7:$F$18,MONTH(EDATE($E99,AZ$1-1)))/100))),"")</f>
        <v/>
      </c>
      <c r="BA99" t="str" cm="1">
        <f t="array" ref="BA99">IFERROR(IF($A99="","",IF(SUMIFS(RAW_매출A!$J$2:$J$7000,RAW_매출A!$B$2:$B$7000,$A99,RAW_매출A!$A$2:$A$7000,EDATE($E99,BA$1-1))=0,"",SUMIFS(RAW_매출A!$J$2:$J$7000,RAW_매출A!$B$2:$B$7000,$A99,RAW_매출A!$A$2:$A$7000,EDATE($E99,BA$1-1))/(INDEX(요약_월별시즈널리티!$F$7:$F$18,MONTH(EDATE($E99,BA$1-1)))/100))),"")</f>
        <v/>
      </c>
      <c r="BB99" t="str" cm="1">
        <f t="array" ref="BB99">IFERROR(IF($A99="","",IF(SUMIFS(RAW_매출A!$J$2:$J$7000,RAW_매출A!$B$2:$B$7000,$A99,RAW_매출A!$A$2:$A$7000,EDATE($E99,BB$1-1))=0,"",SUMIFS(RAW_매출A!$J$2:$J$7000,RAW_매출A!$B$2:$B$7000,$A99,RAW_매출A!$A$2:$A$7000,EDATE($E99,BB$1-1))/(INDEX(요약_월별시즈널리티!$F$7:$F$18,MONTH(EDATE($E99,BB$1-1)))/100))),"")</f>
        <v/>
      </c>
      <c r="BC99" t="str" cm="1">
        <f t="array" ref="BC99">IFERROR(IF($A99="","",IF(SUMIFS(RAW_매출A!$J$2:$J$7000,RAW_매출A!$B$2:$B$7000,$A99,RAW_매출A!$A$2:$A$7000,EDATE($E99,BC$1-1))=0,"",SUMIFS(RAW_매출A!$J$2:$J$7000,RAW_매출A!$B$2:$B$7000,$A99,RAW_매출A!$A$2:$A$7000,EDATE($E99,BC$1-1))/(INDEX(요약_월별시즈널리티!$F$7:$F$18,MONTH(EDATE($E99,BC$1-1)))/100))),"")</f>
        <v/>
      </c>
      <c r="BD99" t="str" cm="1">
        <f t="array" ref="BD99">IFERROR(IF($A99="","",IF(SUMIFS(RAW_매출A!$J$2:$J$7000,RAW_매출A!$B$2:$B$7000,$A99,RAW_매출A!$A$2:$A$7000,EDATE($E99,BD$1-1))=0,"",SUMIFS(RAW_매출A!$J$2:$J$7000,RAW_매출A!$B$2:$B$7000,$A99,RAW_매출A!$A$2:$A$7000,EDATE($E99,BD$1-1))/(INDEX(요약_월별시즈널리티!$F$7:$F$18,MONTH(EDATE($E99,BD$1-1)))/100))),"")</f>
        <v/>
      </c>
      <c r="BE99" t="str" cm="1">
        <f t="array" ref="BE99">IFERROR(IF($A99="","",IF(SUMIFS(RAW_매출A!$J$2:$J$7000,RAW_매출A!$B$2:$B$7000,$A99,RAW_매출A!$A$2:$A$7000,EDATE($E99,BE$1-1))=0,"",SUMIFS(RAW_매출A!$J$2:$J$7000,RAW_매출A!$B$2:$B$7000,$A99,RAW_매출A!$A$2:$A$7000,EDATE($E99,BE$1-1))/(INDEX(요약_월별시즈널리티!$F$7:$F$18,MONTH(EDATE($E99,BE$1-1)))/100))),"")</f>
        <v/>
      </c>
      <c r="BF99" t="str" cm="1">
        <f t="array" ref="BF99">IFERROR(IF($A99="","",IF(SUMIFS(RAW_매출A!$J$2:$J$7000,RAW_매출A!$B$2:$B$7000,$A99,RAW_매출A!$A$2:$A$7000,EDATE($E99,BF$1-1))=0,"",SUMIFS(RAW_매출A!$J$2:$J$7000,RAW_매출A!$B$2:$B$7000,$A99,RAW_매출A!$A$2:$A$7000,EDATE($E99,BF$1-1))/(INDEX(요약_월별시즈널리티!$F$7:$F$18,MONTH(EDATE($E99,BF$1-1)))/100))),"")</f>
        <v/>
      </c>
      <c r="BG99" t="str" cm="1">
        <f t="array" ref="BG99">IFERROR(IF($A99="","",IF(SUMIFS(RAW_매출A!$J$2:$J$7000,RAW_매출A!$B$2:$B$7000,$A99,RAW_매출A!$A$2:$A$7000,EDATE($E99,BG$1-1))=0,"",SUMIFS(RAW_매출A!$J$2:$J$7000,RAW_매출A!$B$2:$B$7000,$A99,RAW_매출A!$A$2:$A$7000,EDATE($E99,BG$1-1))/(INDEX(요약_월별시즈널리티!$F$7:$F$18,MONTH(EDATE($E99,BG$1-1)))/100))),"")</f>
        <v/>
      </c>
      <c r="BH99" t="str" cm="1">
        <f t="array" ref="BH99">IFERROR(IF($A99="","",IF(SUMIFS(RAW_매출A!$J$2:$J$7000,RAW_매출A!$B$2:$B$7000,$A99,RAW_매출A!$A$2:$A$7000,EDATE($E99,BH$1-1))=0,"",SUMIFS(RAW_매출A!$J$2:$J$7000,RAW_매출A!$B$2:$B$7000,$A99,RAW_매출A!$A$2:$A$7000,EDATE($E99,BH$1-1))/(INDEX(요약_월별시즈널리티!$F$7:$F$18,MONTH(EDATE($E99,BH$1-1)))/100))),"")</f>
        <v/>
      </c>
      <c r="BI99" t="str" cm="1">
        <f t="array" ref="BI99">IFERROR(IF($A99="","",IF(SUMIFS(RAW_매출A!$J$2:$J$7000,RAW_매출A!$B$2:$B$7000,$A99,RAW_매출A!$A$2:$A$7000,EDATE($E99,BI$1-1))=0,"",SUMIFS(RAW_매출A!$J$2:$J$7000,RAW_매출A!$B$2:$B$7000,$A99,RAW_매출A!$A$2:$A$7000,EDATE($E99,BI$1-1))/(INDEX(요약_월별시즈널리티!$F$7:$F$18,MONTH(EDATE($E99,BI$1-1)))/100))),"")</f>
        <v/>
      </c>
      <c r="BJ99" t="str" cm="1">
        <f t="array" ref="BJ99">IFERROR(IF($A99="","",IF(SUMIFS(RAW_매출A!$J$2:$J$7000,RAW_매출A!$B$2:$B$7000,$A99,RAW_매출A!$A$2:$A$7000,EDATE($E99,BJ$1-1))=0,"",SUMIFS(RAW_매출A!$J$2:$J$7000,RAW_매출A!$B$2:$B$7000,$A99,RAW_매출A!$A$2:$A$7000,EDATE($E99,BJ$1-1))/(INDEX(요약_월별시즈널리티!$F$7:$F$18,MONTH(EDATE($E99,BJ$1-1)))/100))),"")</f>
        <v/>
      </c>
      <c r="BK99" t="str" cm="1">
        <f t="array" ref="BK99">IFERROR(IF($A99="","",IF(SUMIFS(RAW_매출A!$J$2:$J$7000,RAW_매출A!$B$2:$B$7000,$A99,RAW_매출A!$A$2:$A$7000,EDATE($E99,BK$1-1))=0,"",SUMIFS(RAW_매출A!$J$2:$J$7000,RAW_매출A!$B$2:$B$7000,$A99,RAW_매출A!$A$2:$A$7000,EDATE($E99,BK$1-1))/(INDEX(요약_월별시즈널리티!$F$7:$F$18,MONTH(EDATE($E99,BK$1-1)))/100))),"")</f>
        <v/>
      </c>
      <c r="BL99" t="str" cm="1">
        <f t="array" ref="BL99">IFERROR(IF($A99="","",IF(SUMIFS(RAW_매출A!$J$2:$J$7000,RAW_매출A!$B$2:$B$7000,$A99,RAW_매출A!$A$2:$A$7000,EDATE($E99,BL$1-1))=0,"",SUMIFS(RAW_매출A!$J$2:$J$7000,RAW_매출A!$B$2:$B$7000,$A99,RAW_매출A!$A$2:$A$7000,EDATE($E99,BL$1-1))/(INDEX(요약_월별시즈널리티!$F$7:$F$18,MONTH(EDATE($E99,BL$1-1)))/100))),"")</f>
        <v/>
      </c>
      <c r="BM99" t="str" cm="1">
        <f t="array" ref="BM99">IFERROR(IF($A99="","",IF(SUMIFS(RAW_매출A!$J$2:$J$7000,RAW_매출A!$B$2:$B$7000,$A99,RAW_매출A!$A$2:$A$7000,EDATE($E99,BM$1-1))=0,"",SUMIFS(RAW_매출A!$J$2:$J$7000,RAW_매출A!$B$2:$B$7000,$A99,RAW_매출A!$A$2:$A$7000,EDATE($E99,BM$1-1))/(INDEX(요약_월별시즈널리티!$F$7:$F$18,MONTH(EDATE($E99,BM$1-1)))/100))),"")</f>
        <v/>
      </c>
      <c r="BN99" t="str" cm="1">
        <f t="array" ref="BN99">IFERROR(IF($A99="","",IF(SUMIFS(RAW_매출A!$J$2:$J$7000,RAW_매출A!$B$2:$B$7000,$A99,RAW_매출A!$A$2:$A$7000,EDATE($E99,BN$1-1))=0,"",SUMIFS(RAW_매출A!$J$2:$J$7000,RAW_매출A!$B$2:$B$7000,$A99,RAW_매출A!$A$2:$A$7000,EDATE($E99,BN$1-1))/(INDEX(요약_월별시즈널리티!$F$7:$F$18,MONTH(EDATE($E99,BN$1-1)))/100))),"")</f>
        <v/>
      </c>
    </row>
    <row r="100" spans="1:66" x14ac:dyDescent="0.3">
      <c r="A100" t="str">
        <f>세팅!A101</f>
        <v>(1089) #경희대정문점</v>
      </c>
      <c r="B100" t="str">
        <f>세팅!B101</f>
        <v>150-1</v>
      </c>
      <c r="C100">
        <f t="shared" si="3"/>
        <v>1</v>
      </c>
      <c r="D100" t="str">
        <f t="shared" si="4"/>
        <v>1</v>
      </c>
      <c r="E100" s="1">
        <f>세팅!D101</f>
        <v>45200</v>
      </c>
      <c r="F100">
        <f t="shared" si="5"/>
        <v>5735143.3365753107</v>
      </c>
      <c r="G100" cm="1">
        <f t="array" ref="G100">IFERROR(IF($A100="","",IF(SUMIFS(RAW_매출A!$J$2:$J$7000,RAW_매출A!$B$2:$B$7000,$A100,RAW_매출A!$A$2:$A$7000,EDATE($E100,G$1-1))=0,"",SUMIFS(RAW_매출A!$J$2:$J$7000,RAW_매출A!$B$2:$B$7000,$A100,RAW_매출A!$A$2:$A$7000,EDATE($E100,G$1-1))/(INDEX(요약_월별시즈널리티!$F$7:$F$18,MONTH(EDATE($E100,G$1-1)))/100))),"")</f>
        <v>4012896.3351457636</v>
      </c>
      <c r="H100" cm="1">
        <f t="array" ref="H100">IFERROR(IF($A100="","",IF(SUMIFS(RAW_매출A!$J$2:$J$7000,RAW_매출A!$B$2:$B$7000,$A100,RAW_매출A!$A$2:$A$7000,EDATE($E100,H$1-1))=0,"",SUMIFS(RAW_매출A!$J$2:$J$7000,RAW_매출A!$B$2:$B$7000,$A100,RAW_매출A!$A$2:$A$7000,EDATE($E100,H$1-1))/(INDEX(요약_월별시즈널리티!$F$7:$F$18,MONTH(EDATE($E100,H$1-1)))/100))),"")</f>
        <v>4615525.7952124029</v>
      </c>
      <c r="I100" cm="1">
        <f t="array" ref="I100">IFERROR(IF($A100="","",IF(SUMIFS(RAW_매출A!$J$2:$J$7000,RAW_매출A!$B$2:$B$7000,$A100,RAW_매출A!$A$2:$A$7000,EDATE($E100,I$1-1))=0,"",SUMIFS(RAW_매출A!$J$2:$J$7000,RAW_매출A!$B$2:$B$7000,$A100,RAW_매출A!$A$2:$A$7000,EDATE($E100,I$1-1))/(INDEX(요약_월별시즈널리티!$F$7:$F$18,MONTH(EDATE($E100,I$1-1)))/100))),"")</f>
        <v>4882328.5476731928</v>
      </c>
      <c r="J100" s="28" cm="1">
        <f t="array" ref="J100">IFERROR(IF($A100="","",IF(SUMIFS(RAW_매출A!$J$2:$J$7000,RAW_매출A!$B$2:$B$7000,$A100,RAW_매출A!$A$2:$A$7000,EDATE($E100,J$1-1))=0,"",SUMIFS(RAW_매출A!$J$2:$J$7000,RAW_매출A!$B$2:$B$7000,$A100,RAW_매출A!$A$2:$A$7000,EDATE($E100,J$1-1))/(INDEX(요약_월별시즈널리티!$F$7:$F$18,MONTH(EDATE($E100,J$1-1)))/100))),"")</f>
        <v>4692942.0390766077</v>
      </c>
      <c r="K100" s="28" cm="1">
        <f t="array" ref="K100">IFERROR(IF($A100="","",IF(SUMIFS(RAW_매출A!$J$2:$J$7000,RAW_매출A!$B$2:$B$7000,$A100,RAW_매출A!$A$2:$A$7000,EDATE($E100,K$1-1))=0,"",SUMIFS(RAW_매출A!$J$2:$J$7000,RAW_매출A!$B$2:$B$7000,$A100,RAW_매출A!$A$2:$A$7000,EDATE($E100,K$1-1))/(INDEX(요약_월별시즈널리티!$F$7:$F$18,MONTH(EDATE($E100,K$1-1)))/100))),"")</f>
        <v>5356648.6008631</v>
      </c>
      <c r="L100" s="28" cm="1">
        <f t="array" ref="L100">IFERROR(IF($A100="","",IF(SUMIFS(RAW_매출A!$J$2:$J$7000,RAW_매출A!$B$2:$B$7000,$A100,RAW_매출A!$A$2:$A$7000,EDATE($E100,L$1-1))=0,"",SUMIFS(RAW_매출A!$J$2:$J$7000,RAW_매출A!$B$2:$B$7000,$A100,RAW_매출A!$A$2:$A$7000,EDATE($E100,L$1-1))/(INDEX(요약_월별시즈널리티!$F$7:$F$18,MONTH(EDATE($E100,L$1-1)))/100))),"")</f>
        <v>5978084.0956466114</v>
      </c>
      <c r="M100" s="28" cm="1">
        <f t="array" ref="M100">IFERROR(IF($A100="","",IF(SUMIFS(RAW_매출A!$J$2:$J$7000,RAW_매출A!$B$2:$B$7000,$A100,RAW_매출A!$A$2:$A$7000,EDATE($E100,M$1-1))=0,"",SUMIFS(RAW_매출A!$J$2:$J$7000,RAW_매출A!$B$2:$B$7000,$A100,RAW_매출A!$A$2:$A$7000,EDATE($E100,M$1-1))/(INDEX(요약_월별시즈널리티!$F$7:$F$18,MONTH(EDATE($E100,M$1-1)))/100))),"")</f>
        <v>6442492.7274794178</v>
      </c>
      <c r="N100" s="28" cm="1">
        <f t="array" ref="N100">IFERROR(IF($A100="","",IF(SUMIFS(RAW_매출A!$J$2:$J$7000,RAW_매출A!$B$2:$B$7000,$A100,RAW_매출A!$A$2:$A$7000,EDATE($E100,N$1-1))=0,"",SUMIFS(RAW_매출A!$J$2:$J$7000,RAW_매출A!$B$2:$B$7000,$A100,RAW_매출A!$A$2:$A$7000,EDATE($E100,N$1-1))/(INDEX(요약_월별시즈널리티!$F$7:$F$18,MONTH(EDATE($E100,N$1-1)))/100))),"")</f>
        <v>5955851.6789765144</v>
      </c>
      <c r="O100" s="28" cm="1">
        <f t="array" ref="O100">IFERROR(IF($A100="","",IF(SUMIFS(RAW_매출A!$J$2:$J$7000,RAW_매출A!$B$2:$B$7000,$A100,RAW_매출A!$A$2:$A$7000,EDATE($E100,O$1-1))=0,"",SUMIFS(RAW_매출A!$J$2:$J$7000,RAW_매출A!$B$2:$B$7000,$A100,RAW_매출A!$A$2:$A$7000,EDATE($E100,O$1-1))/(INDEX(요약_월별시즈널리티!$F$7:$F$18,MONTH(EDATE($E100,O$1-1)))/100))),"")</f>
        <v>5984840.8774096128</v>
      </c>
      <c r="P100" cm="1">
        <f t="array" ref="P100">IFERROR(IF($A100="","",IF(SUMIFS(RAW_매출A!$J$2:$J$7000,RAW_매출A!$B$2:$B$7000,$A100,RAW_매출A!$A$2:$A$7000,EDATE($E100,P$1-1))=0,"",SUMIFS(RAW_매출A!$J$2:$J$7000,RAW_매출A!$B$2:$B$7000,$A100,RAW_매출A!$A$2:$A$7000,EDATE($E100,P$1-1))/(INDEX(요약_월별시즈널리티!$F$7:$F$18,MONTH(EDATE($E100,P$1-1)))/100))),"")</f>
        <v>6668026.4261525832</v>
      </c>
      <c r="Q100" cm="1">
        <f t="array" ref="Q100">IFERROR(IF($A100="","",IF(SUMIFS(RAW_매출A!$J$2:$J$7000,RAW_매출A!$B$2:$B$7000,$A100,RAW_매출A!$A$2:$A$7000,EDATE($E100,Q$1-1))=0,"",SUMIFS(RAW_매출A!$J$2:$J$7000,RAW_매출A!$B$2:$B$7000,$A100,RAW_매출A!$A$2:$A$7000,EDATE($E100,Q$1-1))/(INDEX(요약_월별시즈널리티!$F$7:$F$18,MONTH(EDATE($E100,Q$1-1)))/100))),"")</f>
        <v>6151194.6814113017</v>
      </c>
      <c r="R100" cm="1">
        <f t="array" ref="R100">IFERROR(IF($A100="","",IF(SUMIFS(RAW_매출A!$J$2:$J$7000,RAW_매출A!$B$2:$B$7000,$A100,RAW_매출A!$A$2:$A$7000,EDATE($E100,R$1-1))=0,"",SUMIFS(RAW_매출A!$J$2:$J$7000,RAW_매출A!$B$2:$B$7000,$A100,RAW_매출A!$A$2:$A$7000,EDATE($E100,R$1-1))/(INDEX(요약_월별시즈널리티!$F$7:$F$18,MONTH(EDATE($E100,R$1-1)))/100))),"")</f>
        <v>6959898.9039418064</v>
      </c>
      <c r="S100" cm="1">
        <f t="array" ref="S100">IFERROR(IF($A100="","",IF(SUMIFS(RAW_매출A!$J$2:$J$7000,RAW_매출A!$B$2:$B$7000,$A100,RAW_매출A!$A$2:$A$7000,EDATE($E100,S$1-1))=0,"",SUMIFS(RAW_매출A!$J$2:$J$7000,RAW_매출A!$B$2:$B$7000,$A100,RAW_매출A!$A$2:$A$7000,EDATE($E100,S$1-1))/(INDEX(요약_월별시즈널리티!$F$7:$F$18,MONTH(EDATE($E100,S$1-1)))/100))),"")</f>
        <v>6333775.3800684484</v>
      </c>
      <c r="T100" cm="1">
        <f t="array" ref="T100">IFERROR(IF($A100="","",IF(SUMIFS(RAW_매출A!$J$2:$J$7000,RAW_매출A!$B$2:$B$7000,$A100,RAW_매출A!$A$2:$A$7000,EDATE($E100,T$1-1))=0,"",SUMIFS(RAW_매출A!$J$2:$J$7000,RAW_매출A!$B$2:$B$7000,$A100,RAW_매출A!$A$2:$A$7000,EDATE($E100,T$1-1))/(INDEX(요약_월별시즈널리티!$F$7:$F$18,MONTH(EDATE($E100,T$1-1)))/100))),"")</f>
        <v>6842116.8954112614</v>
      </c>
      <c r="U100" cm="1">
        <f t="array" ref="U100">IFERROR(IF($A100="","",IF(SUMIFS(RAW_매출A!$J$2:$J$7000,RAW_매출A!$B$2:$B$7000,$A100,RAW_매출A!$A$2:$A$7000,EDATE($E100,U$1-1))=0,"",SUMIFS(RAW_매출A!$J$2:$J$7000,RAW_매출A!$B$2:$B$7000,$A100,RAW_매출A!$A$2:$A$7000,EDATE($E100,U$1-1))/(INDEX(요약_월별시즈널리티!$F$7:$F$18,MONTH(EDATE($E100,U$1-1)))/100))),"")</f>
        <v>6837292.2541458625</v>
      </c>
      <c r="V100" cm="1">
        <f t="array" ref="V100">IFERROR(IF($A100="","",IF(SUMIFS(RAW_매출A!$J$2:$J$7000,RAW_매출A!$B$2:$B$7000,$A100,RAW_매출A!$A$2:$A$7000,EDATE($E100,V$1-1))=0,"",SUMIFS(RAW_매출A!$J$2:$J$7000,RAW_매출A!$B$2:$B$7000,$A100,RAW_매출A!$A$2:$A$7000,EDATE($E100,V$1-1))/(INDEX(요약_월별시즈널리티!$F$7:$F$18,MONTH(EDATE($E100,V$1-1)))/100))),"")</f>
        <v>6617685.4254684905</v>
      </c>
      <c r="W100" cm="1">
        <f t="array" ref="W100">IFERROR(IF($A100="","",IF(SUMIFS(RAW_매출A!$J$2:$J$7000,RAW_매출A!$B$2:$B$7000,$A100,RAW_매출A!$A$2:$A$7000,EDATE($E100,W$1-1))=0,"",SUMIFS(RAW_매출A!$J$2:$J$7000,RAW_매출A!$B$2:$B$7000,$A100,RAW_매출A!$A$2:$A$7000,EDATE($E100,W$1-1))/(INDEX(요약_월별시즈널리티!$F$7:$F$18,MONTH(EDATE($E100,W$1-1)))/100))),"")</f>
        <v>6845595.2219225001</v>
      </c>
      <c r="X100" cm="1">
        <f t="array" ref="X100">IFERROR(IF($A100="","",IF(SUMIFS(RAW_매출A!$J$2:$J$7000,RAW_매출A!$B$2:$B$7000,$A100,RAW_매출A!$A$2:$A$7000,EDATE($E100,X$1-1))=0,"",SUMIFS(RAW_매출A!$J$2:$J$7000,RAW_매출A!$B$2:$B$7000,$A100,RAW_매출A!$A$2:$A$7000,EDATE($E100,X$1-1))/(INDEX(요약_월별시즈널리티!$F$7:$F$18,MONTH(EDATE($E100,X$1-1)))/100))),"")</f>
        <v>6772040.3496991778</v>
      </c>
      <c r="Y100" cm="1">
        <f t="array" ref="Y100">IFERROR(IF($A100="","",IF(SUMIFS(RAW_매출A!$J$2:$J$7000,RAW_매출A!$B$2:$B$7000,$A100,RAW_매출A!$A$2:$A$7000,EDATE($E100,Y$1-1))=0,"",SUMIFS(RAW_매출A!$J$2:$J$7000,RAW_매출A!$B$2:$B$7000,$A100,RAW_매출A!$A$2:$A$7000,EDATE($E100,Y$1-1))/(INDEX(요약_월별시즈널리티!$F$7:$F$18,MONTH(EDATE($E100,Y$1-1)))/100))),"")</f>
        <v>6780109.6054933788</v>
      </c>
      <c r="Z100" cm="1">
        <f t="array" ref="Z100">IFERROR(IF($A100="","",IF(SUMIFS(RAW_매출A!$J$2:$J$7000,RAW_매출A!$B$2:$B$7000,$A100,RAW_매출A!$A$2:$A$7000,EDATE($E100,Z$1-1))=0,"",SUMIFS(RAW_매출A!$J$2:$J$7000,RAW_매출A!$B$2:$B$7000,$A100,RAW_매출A!$A$2:$A$7000,EDATE($E100,Z$1-1))/(INDEX(요약_월별시즈널리티!$F$7:$F$18,MONTH(EDATE($E100,Z$1-1)))/100))),"")</f>
        <v>7311684.6338941855</v>
      </c>
      <c r="AA100" cm="1">
        <f t="array" ref="AA100">IFERROR(IF($A100="","",IF(SUMIFS(RAW_매출A!$J$2:$J$7000,RAW_매출A!$B$2:$B$7000,$A100,RAW_매출A!$A$2:$A$7000,EDATE($E100,AA$1-1))=0,"",SUMIFS(RAW_매출A!$J$2:$J$7000,RAW_매출A!$B$2:$B$7000,$A100,RAW_매출A!$A$2:$A$7000,EDATE($E100,AA$1-1))/(INDEX(요약_월별시즈널리티!$F$7:$F$18,MONTH(EDATE($E100,AA$1-1)))/100))),"")</f>
        <v>7423965.7454685085</v>
      </c>
      <c r="AB100" cm="1">
        <f t="array" ref="AB100">IFERROR(IF($A100="","",IF(SUMIFS(RAW_매출A!$J$2:$J$7000,RAW_매출A!$B$2:$B$7000,$A100,RAW_매출A!$A$2:$A$7000,EDATE($E100,AB$1-1))=0,"",SUMIFS(RAW_매출A!$J$2:$J$7000,RAW_매출A!$B$2:$B$7000,$A100,RAW_매출A!$A$2:$A$7000,EDATE($E100,AB$1-1))/(INDEX(요약_월별시즈널리티!$F$7:$F$18,MONTH(EDATE($E100,AB$1-1)))/100))),"")</f>
        <v>6741489.3533977317</v>
      </c>
      <c r="AC100" cm="1">
        <f t="array" ref="AC100">IFERROR(IF($A100="","",IF(SUMIFS(RAW_매출A!$J$2:$J$7000,RAW_매출A!$B$2:$B$7000,$A100,RAW_매출A!$A$2:$A$7000,EDATE($E100,AC$1-1))=0,"",SUMIFS(RAW_매출A!$J$2:$J$7000,RAW_매출A!$B$2:$B$7000,$A100,RAW_매출A!$A$2:$A$7000,EDATE($E100,AC$1-1))/(INDEX(요약_월별시즈널리티!$F$7:$F$18,MONTH(EDATE($E100,AC$1-1)))/100))),"")</f>
        <v>7493442.7864183206</v>
      </c>
      <c r="AD100" cm="1">
        <f t="array" ref="AD100">IFERROR(IF($A100="","",IF(SUMIFS(RAW_매출A!$J$2:$J$7000,RAW_매출A!$B$2:$B$7000,$A100,RAW_매출A!$A$2:$A$7000,EDATE($E100,AD$1-1))=0,"",SUMIFS(RAW_매출A!$J$2:$J$7000,RAW_매출A!$B$2:$B$7000,$A100,RAW_매출A!$A$2:$A$7000,EDATE($E100,AD$1-1))/(INDEX(요약_월별시즈널리티!$F$7:$F$18,MONTH(EDATE($E100,AD$1-1)))/100))),"")</f>
        <v>7219577.990549379</v>
      </c>
      <c r="AE100" cm="1">
        <f t="array" ref="AE100">IFERROR(IF($A100="","",IF(SUMIFS(RAW_매출A!$J$2:$J$7000,RAW_매출A!$B$2:$B$7000,$A100,RAW_매출A!$A$2:$A$7000,EDATE($E100,AE$1-1))=0,"",SUMIFS(RAW_매출A!$J$2:$J$7000,RAW_매출A!$B$2:$B$7000,$A100,RAW_매출A!$A$2:$A$7000,EDATE($E100,AE$1-1))/(INDEX(요약_월별시즈널리티!$F$7:$F$18,MONTH(EDATE($E100,AE$1-1)))/100))),"")</f>
        <v>7755728.0662964759</v>
      </c>
      <c r="AF100" cm="1">
        <f t="array" ref="AF100">IFERROR(IF($A100="","",IF(SUMIFS(RAW_매출A!$J$2:$J$7000,RAW_매출A!$B$2:$B$7000,$A100,RAW_매출A!$A$2:$A$7000,EDATE($E100,AF$1-1))=0,"",SUMIFS(RAW_매출A!$J$2:$J$7000,RAW_매출A!$B$2:$B$7000,$A100,RAW_매출A!$A$2:$A$7000,EDATE($E100,AF$1-1))/(INDEX(요약_월별시즈널리티!$F$7:$F$18,MONTH(EDATE($E100,AF$1-1)))/100))),"")</f>
        <v>7006458.3288084492</v>
      </c>
      <c r="AG100" cm="1">
        <f t="array" ref="AG100">IFERROR(IF($A100="","",IF(SUMIFS(RAW_매출A!$J$2:$J$7000,RAW_매출A!$B$2:$B$7000,$A100,RAW_매출A!$A$2:$A$7000,EDATE($E100,AG$1-1))=0,"",SUMIFS(RAW_매출A!$J$2:$J$7000,RAW_매출A!$B$2:$B$7000,$A100,RAW_매출A!$A$2:$A$7000,EDATE($E100,AG$1-1))/(INDEX(요약_월별시즈널리티!$F$7:$F$18,MONTH(EDATE($E100,AG$1-1)))/100))),"")</f>
        <v>7108070.3567502154</v>
      </c>
      <c r="AH100" cm="1">
        <f t="array" ref="AH100">IFERROR(IF($A100="","",IF(SUMIFS(RAW_매출A!$J$2:$J$7000,RAW_매출A!$B$2:$B$7000,$A100,RAW_매출A!$A$2:$A$7000,EDATE($E100,AH$1-1))=0,"",SUMIFS(RAW_매출A!$J$2:$J$7000,RAW_매출A!$B$2:$B$7000,$A100,RAW_매출A!$A$2:$A$7000,EDATE($E100,AH$1-1))/(INDEX(요약_월별시즈널리티!$F$7:$F$18,MONTH(EDATE($E100,AH$1-1)))/100))),"")</f>
        <v>7190461.6378220823</v>
      </c>
      <c r="AI100" cm="1">
        <f t="array" ref="AI100">IFERROR(IF($A100="","",IF(SUMIFS(RAW_매출A!$J$2:$J$7000,RAW_매출A!$B$2:$B$7000,$A100,RAW_매출A!$A$2:$A$7000,EDATE($E100,AI$1-1))=0,"",SUMIFS(RAW_매출A!$J$2:$J$7000,RAW_매출A!$B$2:$B$7000,$A100,RAW_매출A!$A$2:$A$7000,EDATE($E100,AI$1-1))/(INDEX(요약_월별시즈널리티!$F$7:$F$18,MONTH(EDATE($E100,AI$1-1)))/100))),"")</f>
        <v>7194400.2470949814</v>
      </c>
      <c r="AJ100" cm="1">
        <f t="array" ref="AJ100">IFERROR(IF($A100="","",IF(SUMIFS(RAW_매출A!$J$2:$J$7000,RAW_매출A!$B$2:$B$7000,$A100,RAW_매출A!$A$2:$A$7000,EDATE($E100,AJ$1-1))=0,"",SUMIFS(RAW_매출A!$J$2:$J$7000,RAW_매출A!$B$2:$B$7000,$A100,RAW_매출A!$A$2:$A$7000,EDATE($E100,AJ$1-1))/(INDEX(요약_월별시즈널리티!$F$7:$F$18,MONTH(EDATE($E100,AJ$1-1)))/100))),"")</f>
        <v>8649852.374028042</v>
      </c>
      <c r="AK100" cm="1">
        <f t="array" ref="AK100">IFERROR(IF($A100="","",IF(SUMIFS(RAW_매출A!$J$2:$J$7000,RAW_매출A!$B$2:$B$7000,$A100,RAW_매출A!$A$2:$A$7000,EDATE($E100,AK$1-1))=0,"",SUMIFS(RAW_매출A!$J$2:$J$7000,RAW_매출A!$B$2:$B$7000,$A100,RAW_매출A!$A$2:$A$7000,EDATE($E100,AK$1-1))/(INDEX(요약_월별시즈널리티!$F$7:$F$18,MONTH(EDATE($E100,AK$1-1)))/100))),"")</f>
        <v>6367570.3816218078</v>
      </c>
      <c r="AL100" cm="1">
        <f t="array" ref="AL100">IFERROR(IF($A100="","",IF(SUMIFS(RAW_매출A!$J$2:$J$7000,RAW_매출A!$B$2:$B$7000,$A100,RAW_매출A!$A$2:$A$7000,EDATE($E100,AL$1-1))=0,"",SUMIFS(RAW_매출A!$J$2:$J$7000,RAW_매출A!$B$2:$B$7000,$A100,RAW_매출A!$A$2:$A$7000,EDATE($E100,AL$1-1))/(INDEX(요약_월별시즈널리티!$F$7:$F$18,MONTH(EDATE($E100,AL$1-1)))/100))),"")</f>
        <v>5774770.2511462662</v>
      </c>
      <c r="AM100" cm="1">
        <f t="array" ref="AM100">IFERROR(IF($A100="","",IF(SUMIFS(RAW_매출A!$J$2:$J$7000,RAW_매출A!$B$2:$B$7000,$A100,RAW_매출A!$A$2:$A$7000,EDATE($E100,AM$1-1))=0,"",SUMIFS(RAW_매출A!$J$2:$J$7000,RAW_매출A!$B$2:$B$7000,$A100,RAW_매출A!$A$2:$A$7000,EDATE($E100,AM$1-1))/(INDEX(요약_월별시즈널리티!$F$7:$F$18,MONTH(EDATE($E100,AM$1-1)))/100))),"")</f>
        <v>5127709.3138888665</v>
      </c>
      <c r="AN100" t="str" cm="1">
        <f t="array" ref="AN100">IFERROR(IF($A100="","",IF(SUMIFS(RAW_매출A!$J$2:$J$7000,RAW_매출A!$B$2:$B$7000,$A100,RAW_매출A!$A$2:$A$7000,EDATE($E100,AN$1-1))=0,"",SUMIFS(RAW_매출A!$J$2:$J$7000,RAW_매출A!$B$2:$B$7000,$A100,RAW_매출A!$A$2:$A$7000,EDATE($E100,AN$1-1))/(INDEX(요약_월별시즈널리티!$F$7:$F$18,MONTH(EDATE($E100,AN$1-1)))/100))),"")</f>
        <v/>
      </c>
      <c r="AO100" t="str" cm="1">
        <f t="array" ref="AO100">IFERROR(IF($A100="","",IF(SUMIFS(RAW_매출A!$J$2:$J$7000,RAW_매출A!$B$2:$B$7000,$A100,RAW_매출A!$A$2:$A$7000,EDATE($E100,AO$1-1))=0,"",SUMIFS(RAW_매출A!$J$2:$J$7000,RAW_매출A!$B$2:$B$7000,$A100,RAW_매출A!$A$2:$A$7000,EDATE($E100,AO$1-1))/(INDEX(요약_월별시즈널리티!$F$7:$F$18,MONTH(EDATE($E100,AO$1-1)))/100))),"")</f>
        <v/>
      </c>
      <c r="AP100" t="str" cm="1">
        <f t="array" ref="AP100">IFERROR(IF($A100="","",IF(SUMIFS(RAW_매출A!$J$2:$J$7000,RAW_매출A!$B$2:$B$7000,$A100,RAW_매출A!$A$2:$A$7000,EDATE($E100,AP$1-1))=0,"",SUMIFS(RAW_매출A!$J$2:$J$7000,RAW_매출A!$B$2:$B$7000,$A100,RAW_매출A!$A$2:$A$7000,EDATE($E100,AP$1-1))/(INDEX(요약_월별시즈널리티!$F$7:$F$18,MONTH(EDATE($E100,AP$1-1)))/100))),"")</f>
        <v/>
      </c>
      <c r="AQ100" t="str" cm="1">
        <f t="array" ref="AQ100">IFERROR(IF($A100="","",IF(SUMIFS(RAW_매출A!$J$2:$J$7000,RAW_매출A!$B$2:$B$7000,$A100,RAW_매출A!$A$2:$A$7000,EDATE($E100,AQ$1-1))=0,"",SUMIFS(RAW_매출A!$J$2:$J$7000,RAW_매출A!$B$2:$B$7000,$A100,RAW_매출A!$A$2:$A$7000,EDATE($E100,AQ$1-1))/(INDEX(요약_월별시즈널리티!$F$7:$F$18,MONTH(EDATE($E100,AQ$1-1)))/100))),"")</f>
        <v/>
      </c>
      <c r="AR100" t="str" cm="1">
        <f t="array" ref="AR100">IFERROR(IF($A100="","",IF(SUMIFS(RAW_매출A!$J$2:$J$7000,RAW_매출A!$B$2:$B$7000,$A100,RAW_매출A!$A$2:$A$7000,EDATE($E100,AR$1-1))=0,"",SUMIFS(RAW_매출A!$J$2:$J$7000,RAW_매출A!$B$2:$B$7000,$A100,RAW_매출A!$A$2:$A$7000,EDATE($E100,AR$1-1))/(INDEX(요약_월별시즈널리티!$F$7:$F$18,MONTH(EDATE($E100,AR$1-1)))/100))),"")</f>
        <v/>
      </c>
      <c r="AS100" t="str" cm="1">
        <f t="array" ref="AS100">IFERROR(IF($A100="","",IF(SUMIFS(RAW_매출A!$J$2:$J$7000,RAW_매출A!$B$2:$B$7000,$A100,RAW_매출A!$A$2:$A$7000,EDATE($E100,AS$1-1))=0,"",SUMIFS(RAW_매출A!$J$2:$J$7000,RAW_매출A!$B$2:$B$7000,$A100,RAW_매출A!$A$2:$A$7000,EDATE($E100,AS$1-1))/(INDEX(요약_월별시즈널리티!$F$7:$F$18,MONTH(EDATE($E100,AS$1-1)))/100))),"")</f>
        <v/>
      </c>
      <c r="AT100" t="str" cm="1">
        <f t="array" ref="AT100">IFERROR(IF($A100="","",IF(SUMIFS(RAW_매출A!$J$2:$J$7000,RAW_매출A!$B$2:$B$7000,$A100,RAW_매출A!$A$2:$A$7000,EDATE($E100,AT$1-1))=0,"",SUMIFS(RAW_매출A!$J$2:$J$7000,RAW_매출A!$B$2:$B$7000,$A100,RAW_매출A!$A$2:$A$7000,EDATE($E100,AT$1-1))/(INDEX(요약_월별시즈널리티!$F$7:$F$18,MONTH(EDATE($E100,AT$1-1)))/100))),"")</f>
        <v/>
      </c>
      <c r="AU100" t="str" cm="1">
        <f t="array" ref="AU100">IFERROR(IF($A100="","",IF(SUMIFS(RAW_매출A!$J$2:$J$7000,RAW_매출A!$B$2:$B$7000,$A100,RAW_매출A!$A$2:$A$7000,EDATE($E100,AU$1-1))=0,"",SUMIFS(RAW_매출A!$J$2:$J$7000,RAW_매출A!$B$2:$B$7000,$A100,RAW_매출A!$A$2:$A$7000,EDATE($E100,AU$1-1))/(INDEX(요약_월별시즈널리티!$F$7:$F$18,MONTH(EDATE($E100,AU$1-1)))/100))),"")</f>
        <v/>
      </c>
      <c r="AV100" t="str" cm="1">
        <f t="array" ref="AV100">IFERROR(IF($A100="","",IF(SUMIFS(RAW_매출A!$J$2:$J$7000,RAW_매출A!$B$2:$B$7000,$A100,RAW_매출A!$A$2:$A$7000,EDATE($E100,AV$1-1))=0,"",SUMIFS(RAW_매출A!$J$2:$J$7000,RAW_매출A!$B$2:$B$7000,$A100,RAW_매출A!$A$2:$A$7000,EDATE($E100,AV$1-1))/(INDEX(요약_월별시즈널리티!$F$7:$F$18,MONTH(EDATE($E100,AV$1-1)))/100))),"")</f>
        <v/>
      </c>
      <c r="AW100" t="str" cm="1">
        <f t="array" ref="AW100">IFERROR(IF($A100="","",IF(SUMIFS(RAW_매출A!$J$2:$J$7000,RAW_매출A!$B$2:$B$7000,$A100,RAW_매출A!$A$2:$A$7000,EDATE($E100,AW$1-1))=0,"",SUMIFS(RAW_매출A!$J$2:$J$7000,RAW_매출A!$B$2:$B$7000,$A100,RAW_매출A!$A$2:$A$7000,EDATE($E100,AW$1-1))/(INDEX(요약_월별시즈널리티!$F$7:$F$18,MONTH(EDATE($E100,AW$1-1)))/100))),"")</f>
        <v/>
      </c>
      <c r="AX100" t="str" cm="1">
        <f t="array" ref="AX100">IFERROR(IF($A100="","",IF(SUMIFS(RAW_매출A!$J$2:$J$7000,RAW_매출A!$B$2:$B$7000,$A100,RAW_매출A!$A$2:$A$7000,EDATE($E100,AX$1-1))=0,"",SUMIFS(RAW_매출A!$J$2:$J$7000,RAW_매출A!$B$2:$B$7000,$A100,RAW_매출A!$A$2:$A$7000,EDATE($E100,AX$1-1))/(INDEX(요약_월별시즈널리티!$F$7:$F$18,MONTH(EDATE($E100,AX$1-1)))/100))),"")</f>
        <v/>
      </c>
      <c r="AY100" t="str" cm="1">
        <f t="array" ref="AY100">IFERROR(IF($A100="","",IF(SUMIFS(RAW_매출A!$J$2:$J$7000,RAW_매출A!$B$2:$B$7000,$A100,RAW_매출A!$A$2:$A$7000,EDATE($E100,AY$1-1))=0,"",SUMIFS(RAW_매출A!$J$2:$J$7000,RAW_매출A!$B$2:$B$7000,$A100,RAW_매출A!$A$2:$A$7000,EDATE($E100,AY$1-1))/(INDEX(요약_월별시즈널리티!$F$7:$F$18,MONTH(EDATE($E100,AY$1-1)))/100))),"")</f>
        <v/>
      </c>
      <c r="AZ100" t="str" cm="1">
        <f t="array" ref="AZ100">IFERROR(IF($A100="","",IF(SUMIFS(RAW_매출A!$J$2:$J$7000,RAW_매출A!$B$2:$B$7000,$A100,RAW_매출A!$A$2:$A$7000,EDATE($E100,AZ$1-1))=0,"",SUMIFS(RAW_매출A!$J$2:$J$7000,RAW_매출A!$B$2:$B$7000,$A100,RAW_매출A!$A$2:$A$7000,EDATE($E100,AZ$1-1))/(INDEX(요약_월별시즈널리티!$F$7:$F$18,MONTH(EDATE($E100,AZ$1-1)))/100))),"")</f>
        <v/>
      </c>
      <c r="BA100" t="str" cm="1">
        <f t="array" ref="BA100">IFERROR(IF($A100="","",IF(SUMIFS(RAW_매출A!$J$2:$J$7000,RAW_매출A!$B$2:$B$7000,$A100,RAW_매출A!$A$2:$A$7000,EDATE($E100,BA$1-1))=0,"",SUMIFS(RAW_매출A!$J$2:$J$7000,RAW_매출A!$B$2:$B$7000,$A100,RAW_매출A!$A$2:$A$7000,EDATE($E100,BA$1-1))/(INDEX(요약_월별시즈널리티!$F$7:$F$18,MONTH(EDATE($E100,BA$1-1)))/100))),"")</f>
        <v/>
      </c>
      <c r="BB100" t="str" cm="1">
        <f t="array" ref="BB100">IFERROR(IF($A100="","",IF(SUMIFS(RAW_매출A!$J$2:$J$7000,RAW_매출A!$B$2:$B$7000,$A100,RAW_매출A!$A$2:$A$7000,EDATE($E100,BB$1-1))=0,"",SUMIFS(RAW_매출A!$J$2:$J$7000,RAW_매출A!$B$2:$B$7000,$A100,RAW_매출A!$A$2:$A$7000,EDATE($E100,BB$1-1))/(INDEX(요약_월별시즈널리티!$F$7:$F$18,MONTH(EDATE($E100,BB$1-1)))/100))),"")</f>
        <v/>
      </c>
      <c r="BC100" t="str" cm="1">
        <f t="array" ref="BC100">IFERROR(IF($A100="","",IF(SUMIFS(RAW_매출A!$J$2:$J$7000,RAW_매출A!$B$2:$B$7000,$A100,RAW_매출A!$A$2:$A$7000,EDATE($E100,BC$1-1))=0,"",SUMIFS(RAW_매출A!$J$2:$J$7000,RAW_매출A!$B$2:$B$7000,$A100,RAW_매출A!$A$2:$A$7000,EDATE($E100,BC$1-1))/(INDEX(요약_월별시즈널리티!$F$7:$F$18,MONTH(EDATE($E100,BC$1-1)))/100))),"")</f>
        <v/>
      </c>
      <c r="BD100" t="str" cm="1">
        <f t="array" ref="BD100">IFERROR(IF($A100="","",IF(SUMIFS(RAW_매출A!$J$2:$J$7000,RAW_매출A!$B$2:$B$7000,$A100,RAW_매출A!$A$2:$A$7000,EDATE($E100,BD$1-1))=0,"",SUMIFS(RAW_매출A!$J$2:$J$7000,RAW_매출A!$B$2:$B$7000,$A100,RAW_매출A!$A$2:$A$7000,EDATE($E100,BD$1-1))/(INDEX(요약_월별시즈널리티!$F$7:$F$18,MONTH(EDATE($E100,BD$1-1)))/100))),"")</f>
        <v/>
      </c>
      <c r="BE100" t="str" cm="1">
        <f t="array" ref="BE100">IFERROR(IF($A100="","",IF(SUMIFS(RAW_매출A!$J$2:$J$7000,RAW_매출A!$B$2:$B$7000,$A100,RAW_매출A!$A$2:$A$7000,EDATE($E100,BE$1-1))=0,"",SUMIFS(RAW_매출A!$J$2:$J$7000,RAW_매출A!$B$2:$B$7000,$A100,RAW_매출A!$A$2:$A$7000,EDATE($E100,BE$1-1))/(INDEX(요약_월별시즈널리티!$F$7:$F$18,MONTH(EDATE($E100,BE$1-1)))/100))),"")</f>
        <v/>
      </c>
      <c r="BF100" t="str" cm="1">
        <f t="array" ref="BF100">IFERROR(IF($A100="","",IF(SUMIFS(RAW_매출A!$J$2:$J$7000,RAW_매출A!$B$2:$B$7000,$A100,RAW_매출A!$A$2:$A$7000,EDATE($E100,BF$1-1))=0,"",SUMIFS(RAW_매출A!$J$2:$J$7000,RAW_매출A!$B$2:$B$7000,$A100,RAW_매출A!$A$2:$A$7000,EDATE($E100,BF$1-1))/(INDEX(요약_월별시즈널리티!$F$7:$F$18,MONTH(EDATE($E100,BF$1-1)))/100))),"")</f>
        <v/>
      </c>
      <c r="BG100" t="str" cm="1">
        <f t="array" ref="BG100">IFERROR(IF($A100="","",IF(SUMIFS(RAW_매출A!$J$2:$J$7000,RAW_매출A!$B$2:$B$7000,$A100,RAW_매출A!$A$2:$A$7000,EDATE($E100,BG$1-1))=0,"",SUMIFS(RAW_매출A!$J$2:$J$7000,RAW_매출A!$B$2:$B$7000,$A100,RAW_매출A!$A$2:$A$7000,EDATE($E100,BG$1-1))/(INDEX(요약_월별시즈널리티!$F$7:$F$18,MONTH(EDATE($E100,BG$1-1)))/100))),"")</f>
        <v/>
      </c>
      <c r="BH100" t="str" cm="1">
        <f t="array" ref="BH100">IFERROR(IF($A100="","",IF(SUMIFS(RAW_매출A!$J$2:$J$7000,RAW_매출A!$B$2:$B$7000,$A100,RAW_매출A!$A$2:$A$7000,EDATE($E100,BH$1-1))=0,"",SUMIFS(RAW_매출A!$J$2:$J$7000,RAW_매출A!$B$2:$B$7000,$A100,RAW_매출A!$A$2:$A$7000,EDATE($E100,BH$1-1))/(INDEX(요약_월별시즈널리티!$F$7:$F$18,MONTH(EDATE($E100,BH$1-1)))/100))),"")</f>
        <v/>
      </c>
      <c r="BI100" t="str" cm="1">
        <f t="array" ref="BI100">IFERROR(IF($A100="","",IF(SUMIFS(RAW_매출A!$J$2:$J$7000,RAW_매출A!$B$2:$B$7000,$A100,RAW_매출A!$A$2:$A$7000,EDATE($E100,BI$1-1))=0,"",SUMIFS(RAW_매출A!$J$2:$J$7000,RAW_매출A!$B$2:$B$7000,$A100,RAW_매출A!$A$2:$A$7000,EDATE($E100,BI$1-1))/(INDEX(요약_월별시즈널리티!$F$7:$F$18,MONTH(EDATE($E100,BI$1-1)))/100))),"")</f>
        <v/>
      </c>
      <c r="BJ100" t="str" cm="1">
        <f t="array" ref="BJ100">IFERROR(IF($A100="","",IF(SUMIFS(RAW_매출A!$J$2:$J$7000,RAW_매출A!$B$2:$B$7000,$A100,RAW_매출A!$A$2:$A$7000,EDATE($E100,BJ$1-1))=0,"",SUMIFS(RAW_매출A!$J$2:$J$7000,RAW_매출A!$B$2:$B$7000,$A100,RAW_매출A!$A$2:$A$7000,EDATE($E100,BJ$1-1))/(INDEX(요약_월별시즈널리티!$F$7:$F$18,MONTH(EDATE($E100,BJ$1-1)))/100))),"")</f>
        <v/>
      </c>
      <c r="BK100" t="str" cm="1">
        <f t="array" ref="BK100">IFERROR(IF($A100="","",IF(SUMIFS(RAW_매출A!$J$2:$J$7000,RAW_매출A!$B$2:$B$7000,$A100,RAW_매출A!$A$2:$A$7000,EDATE($E100,BK$1-1))=0,"",SUMIFS(RAW_매출A!$J$2:$J$7000,RAW_매출A!$B$2:$B$7000,$A100,RAW_매출A!$A$2:$A$7000,EDATE($E100,BK$1-1))/(INDEX(요약_월별시즈널리티!$F$7:$F$18,MONTH(EDATE($E100,BK$1-1)))/100))),"")</f>
        <v/>
      </c>
      <c r="BL100" t="str" cm="1">
        <f t="array" ref="BL100">IFERROR(IF($A100="","",IF(SUMIFS(RAW_매출A!$J$2:$J$7000,RAW_매출A!$B$2:$B$7000,$A100,RAW_매출A!$A$2:$A$7000,EDATE($E100,BL$1-1))=0,"",SUMIFS(RAW_매출A!$J$2:$J$7000,RAW_매출A!$B$2:$B$7000,$A100,RAW_매출A!$A$2:$A$7000,EDATE($E100,BL$1-1))/(INDEX(요약_월별시즈널리티!$F$7:$F$18,MONTH(EDATE($E100,BL$1-1)))/100))),"")</f>
        <v/>
      </c>
      <c r="BM100" t="str" cm="1">
        <f t="array" ref="BM100">IFERROR(IF($A100="","",IF(SUMIFS(RAW_매출A!$J$2:$J$7000,RAW_매출A!$B$2:$B$7000,$A100,RAW_매출A!$A$2:$A$7000,EDATE($E100,BM$1-1))=0,"",SUMIFS(RAW_매출A!$J$2:$J$7000,RAW_매출A!$B$2:$B$7000,$A100,RAW_매출A!$A$2:$A$7000,EDATE($E100,BM$1-1))/(INDEX(요약_월별시즈널리티!$F$7:$F$18,MONTH(EDATE($E100,BM$1-1)))/100))),"")</f>
        <v/>
      </c>
      <c r="BN100" t="str" cm="1">
        <f t="array" ref="BN100">IFERROR(IF($A100="","",IF(SUMIFS(RAW_매출A!$J$2:$J$7000,RAW_매출A!$B$2:$B$7000,$A100,RAW_매출A!$A$2:$A$7000,EDATE($E100,BN$1-1))=0,"",SUMIFS(RAW_매출A!$J$2:$J$7000,RAW_매출A!$B$2:$B$7000,$A100,RAW_매출A!$A$2:$A$7000,EDATE($E100,BN$1-1))/(INDEX(요약_월별시즈널리티!$F$7:$F$18,MONTH(EDATE($E100,BN$1-1)))/100))),"")</f>
        <v/>
      </c>
    </row>
    <row r="101" spans="1:66" x14ac:dyDescent="0.3">
      <c r="A101" t="str">
        <f>세팅!A102</f>
        <v>(1090) #중앙대후문점</v>
      </c>
      <c r="B101" t="str">
        <f>세팅!B102</f>
        <v>150-1</v>
      </c>
      <c r="C101">
        <f t="shared" si="3"/>
        <v>1</v>
      </c>
      <c r="D101" t="str">
        <f t="shared" si="4"/>
        <v>1</v>
      </c>
      <c r="E101" s="1">
        <f>세팅!D102</f>
        <v>45200</v>
      </c>
      <c r="F101">
        <f t="shared" si="5"/>
        <v>4995680.2552712569</v>
      </c>
      <c r="G101" cm="1">
        <f t="array" ref="G101">IFERROR(IF($A101="","",IF(SUMIFS(RAW_매출A!$J$2:$J$7000,RAW_매출A!$B$2:$B$7000,$A101,RAW_매출A!$A$2:$A$7000,EDATE($E101,G$1-1))=0,"",SUMIFS(RAW_매출A!$J$2:$J$7000,RAW_매출A!$B$2:$B$7000,$A101,RAW_매출A!$A$2:$A$7000,EDATE($E101,G$1-1))/(INDEX(요약_월별시즈널리티!$F$7:$F$18,MONTH(EDATE($E101,G$1-1)))/100))),"")</f>
        <v>3654289.5048104809</v>
      </c>
      <c r="H101" cm="1">
        <f t="array" ref="H101">IFERROR(IF($A101="","",IF(SUMIFS(RAW_매출A!$J$2:$J$7000,RAW_매출A!$B$2:$B$7000,$A101,RAW_매출A!$A$2:$A$7000,EDATE($E101,H$1-1))=0,"",SUMIFS(RAW_매출A!$J$2:$J$7000,RAW_매출A!$B$2:$B$7000,$A101,RAW_매출A!$A$2:$A$7000,EDATE($E101,H$1-1))/(INDEX(요약_월별시즈널리티!$F$7:$F$18,MONTH(EDATE($E101,H$1-1)))/100))),"")</f>
        <v>4183157.0269847931</v>
      </c>
      <c r="I101" cm="1">
        <f t="array" ref="I101">IFERROR(IF($A101="","",IF(SUMIFS(RAW_매출A!$J$2:$J$7000,RAW_매출A!$B$2:$B$7000,$A101,RAW_매출A!$A$2:$A$7000,EDATE($E101,I$1-1))=0,"",SUMIFS(RAW_매출A!$J$2:$J$7000,RAW_매출A!$B$2:$B$7000,$A101,RAW_매출A!$A$2:$A$7000,EDATE($E101,I$1-1))/(INDEX(요약_월별시즈널리티!$F$7:$F$18,MONTH(EDATE($E101,I$1-1)))/100))),"")</f>
        <v>4142963.0352009791</v>
      </c>
      <c r="J101" s="28" cm="1">
        <f t="array" ref="J101">IFERROR(IF($A101="","",IF(SUMIFS(RAW_매출A!$J$2:$J$7000,RAW_매출A!$B$2:$B$7000,$A101,RAW_매출A!$A$2:$A$7000,EDATE($E101,J$1-1))=0,"",SUMIFS(RAW_매출A!$J$2:$J$7000,RAW_매출A!$B$2:$B$7000,$A101,RAW_매출A!$A$2:$A$7000,EDATE($E101,J$1-1))/(INDEX(요약_월별시즈널리티!$F$7:$F$18,MONTH(EDATE($E101,J$1-1)))/100))),"")</f>
        <v>4630874.8047114797</v>
      </c>
      <c r="K101" s="28" cm="1">
        <f t="array" ref="K101">IFERROR(IF($A101="","",IF(SUMIFS(RAW_매출A!$J$2:$J$7000,RAW_매출A!$B$2:$B$7000,$A101,RAW_매출A!$A$2:$A$7000,EDATE($E101,K$1-1))=0,"",SUMIFS(RAW_매출A!$J$2:$J$7000,RAW_매출A!$B$2:$B$7000,$A101,RAW_매출A!$A$2:$A$7000,EDATE($E101,K$1-1))/(INDEX(요약_월별시즈널리티!$F$7:$F$18,MONTH(EDATE($E101,K$1-1)))/100))),"")</f>
        <v>4796662.3019467369</v>
      </c>
      <c r="L101" s="28" cm="1">
        <f t="array" ref="L101">IFERROR(IF($A101="","",IF(SUMIFS(RAW_매출A!$J$2:$J$7000,RAW_매출A!$B$2:$B$7000,$A101,RAW_매출A!$A$2:$A$7000,EDATE($E101,L$1-1))=0,"",SUMIFS(RAW_매출A!$J$2:$J$7000,RAW_매출A!$B$2:$B$7000,$A101,RAW_매출A!$A$2:$A$7000,EDATE($E101,L$1-1))/(INDEX(요약_월별시즈널리티!$F$7:$F$18,MONTH(EDATE($E101,L$1-1)))/100))),"")</f>
        <v>5346212.2356488453</v>
      </c>
      <c r="M101" s="28" cm="1">
        <f t="array" ref="M101">IFERROR(IF($A101="","",IF(SUMIFS(RAW_매출A!$J$2:$J$7000,RAW_매출A!$B$2:$B$7000,$A101,RAW_매출A!$A$2:$A$7000,EDATE($E101,M$1-1))=0,"",SUMIFS(RAW_매출A!$J$2:$J$7000,RAW_매출A!$B$2:$B$7000,$A101,RAW_매출A!$A$2:$A$7000,EDATE($E101,M$1-1))/(INDEX(요약_월별시즈널리티!$F$7:$F$18,MONTH(EDATE($E101,M$1-1)))/100))),"")</f>
        <v>5231610.8307350557</v>
      </c>
      <c r="N101" s="28" cm="1">
        <f t="array" ref="N101">IFERROR(IF($A101="","",IF(SUMIFS(RAW_매출A!$J$2:$J$7000,RAW_매출A!$B$2:$B$7000,$A101,RAW_매출A!$A$2:$A$7000,EDATE($E101,N$1-1))=0,"",SUMIFS(RAW_매출A!$J$2:$J$7000,RAW_매출A!$B$2:$B$7000,$A101,RAW_매출A!$A$2:$A$7000,EDATE($E101,N$1-1))/(INDEX(요약_월별시즈널리티!$F$7:$F$18,MONTH(EDATE($E101,N$1-1)))/100))),"")</f>
        <v>5118777.1541008409</v>
      </c>
      <c r="O101" s="28" cm="1">
        <f t="array" ref="O101">IFERROR(IF($A101="","",IF(SUMIFS(RAW_매출A!$J$2:$J$7000,RAW_매출A!$B$2:$B$7000,$A101,RAW_매출A!$A$2:$A$7000,EDATE($E101,O$1-1))=0,"",SUMIFS(RAW_매출A!$J$2:$J$7000,RAW_매출A!$B$2:$B$7000,$A101,RAW_매출A!$A$2:$A$7000,EDATE($E101,O$1-1))/(INDEX(요약_월별시즈널리티!$F$7:$F$18,MONTH(EDATE($E101,O$1-1)))/100))),"")</f>
        <v>4849944.2044845838</v>
      </c>
      <c r="P101" cm="1">
        <f t="array" ref="P101">IFERROR(IF($A101="","",IF(SUMIFS(RAW_매출A!$J$2:$J$7000,RAW_매출A!$B$2:$B$7000,$A101,RAW_매출A!$A$2:$A$7000,EDATE($E101,P$1-1))=0,"",SUMIFS(RAW_매출A!$J$2:$J$7000,RAW_매출A!$B$2:$B$7000,$A101,RAW_매출A!$A$2:$A$7000,EDATE($E101,P$1-1))/(INDEX(요약_월별시즈널리티!$F$7:$F$18,MONTH(EDATE($E101,P$1-1)))/100))),"")</f>
        <v>5914768.7131122807</v>
      </c>
      <c r="Q101" cm="1">
        <f t="array" ref="Q101">IFERROR(IF($A101="","",IF(SUMIFS(RAW_매출A!$J$2:$J$7000,RAW_매출A!$B$2:$B$7000,$A101,RAW_매출A!$A$2:$A$7000,EDATE($E101,Q$1-1))=0,"",SUMIFS(RAW_매출A!$J$2:$J$7000,RAW_매출A!$B$2:$B$7000,$A101,RAW_매출A!$A$2:$A$7000,EDATE($E101,Q$1-1))/(INDEX(요약_월별시즈널리티!$F$7:$F$18,MONTH(EDATE($E101,Q$1-1)))/100))),"")</f>
        <v>4916447.939563565</v>
      </c>
      <c r="R101" cm="1">
        <f t="array" ref="R101">IFERROR(IF($A101="","",IF(SUMIFS(RAW_매출A!$J$2:$J$7000,RAW_매출A!$B$2:$B$7000,$A101,RAW_매출A!$A$2:$A$7000,EDATE($E101,R$1-1))=0,"",SUMIFS(RAW_매출A!$J$2:$J$7000,RAW_매출A!$B$2:$B$7000,$A101,RAW_매출A!$A$2:$A$7000,EDATE($E101,R$1-1))/(INDEX(요약_월별시즈널리티!$F$7:$F$18,MONTH(EDATE($E101,R$1-1)))/100))),"")</f>
        <v>4983840.9314299505</v>
      </c>
      <c r="S101" cm="1">
        <f t="array" ref="S101">IFERROR(IF($A101="","",IF(SUMIFS(RAW_매출A!$J$2:$J$7000,RAW_매출A!$B$2:$B$7000,$A101,RAW_매출A!$A$2:$A$7000,EDATE($E101,S$1-1))=0,"",SUMIFS(RAW_매출A!$J$2:$J$7000,RAW_매출A!$B$2:$B$7000,$A101,RAW_매출A!$A$2:$A$7000,EDATE($E101,S$1-1))/(INDEX(요약_월별시즈널리티!$F$7:$F$18,MONTH(EDATE($E101,S$1-1)))/100))),"")</f>
        <v>4956980.5269128196</v>
      </c>
      <c r="T101" cm="1">
        <f t="array" ref="T101">IFERROR(IF($A101="","",IF(SUMIFS(RAW_매출A!$J$2:$J$7000,RAW_매출A!$B$2:$B$7000,$A101,RAW_매출A!$A$2:$A$7000,EDATE($E101,T$1-1))=0,"",SUMIFS(RAW_매출A!$J$2:$J$7000,RAW_매출A!$B$2:$B$7000,$A101,RAW_매출A!$A$2:$A$7000,EDATE($E101,T$1-1))/(INDEX(요약_월별시즈널리티!$F$7:$F$18,MONTH(EDATE($E101,T$1-1)))/100))),"")</f>
        <v>5166525.834269274</v>
      </c>
      <c r="U101" cm="1">
        <f t="array" ref="U101">IFERROR(IF($A101="","",IF(SUMIFS(RAW_매출A!$J$2:$J$7000,RAW_매출A!$B$2:$B$7000,$A101,RAW_매출A!$A$2:$A$7000,EDATE($E101,U$1-1))=0,"",SUMIFS(RAW_매출A!$J$2:$J$7000,RAW_매출A!$B$2:$B$7000,$A101,RAW_매출A!$A$2:$A$7000,EDATE($E101,U$1-1))/(INDEX(요약_월별시즈널리티!$F$7:$F$18,MONTH(EDATE($E101,U$1-1)))/100))),"")</f>
        <v>5118848.0911917919</v>
      </c>
      <c r="V101" cm="1">
        <f t="array" ref="V101">IFERROR(IF($A101="","",IF(SUMIFS(RAW_매출A!$J$2:$J$7000,RAW_매출A!$B$2:$B$7000,$A101,RAW_매출A!$A$2:$A$7000,EDATE($E101,V$1-1))=0,"",SUMIFS(RAW_매출A!$J$2:$J$7000,RAW_매출A!$B$2:$B$7000,$A101,RAW_매출A!$A$2:$A$7000,EDATE($E101,V$1-1))/(INDEX(요약_월별시즈널리티!$F$7:$F$18,MONTH(EDATE($E101,V$1-1)))/100))),"")</f>
        <v>5912755.4379976438</v>
      </c>
      <c r="W101" cm="1">
        <f t="array" ref="W101">IFERROR(IF($A101="","",IF(SUMIFS(RAW_매출A!$J$2:$J$7000,RAW_매출A!$B$2:$B$7000,$A101,RAW_매출A!$A$2:$A$7000,EDATE($E101,W$1-1))=0,"",SUMIFS(RAW_매출A!$J$2:$J$7000,RAW_매출A!$B$2:$B$7000,$A101,RAW_매출A!$A$2:$A$7000,EDATE($E101,W$1-1))/(INDEX(요약_월별시즈널리티!$F$7:$F$18,MONTH(EDATE($E101,W$1-1)))/100))),"")</f>
        <v>6149171.5832277853</v>
      </c>
      <c r="X101" cm="1">
        <f t="array" ref="X101">IFERROR(IF($A101="","",IF(SUMIFS(RAW_매출A!$J$2:$J$7000,RAW_매출A!$B$2:$B$7000,$A101,RAW_매출A!$A$2:$A$7000,EDATE($E101,X$1-1))=0,"",SUMIFS(RAW_매출A!$J$2:$J$7000,RAW_매출A!$B$2:$B$7000,$A101,RAW_매출A!$A$2:$A$7000,EDATE($E101,X$1-1))/(INDEX(요약_월별시즈널리티!$F$7:$F$18,MONTH(EDATE($E101,X$1-1)))/100))),"")</f>
        <v>6700929.0377678331</v>
      </c>
      <c r="Y101" cm="1">
        <f t="array" ref="Y101">IFERROR(IF($A101="","",IF(SUMIFS(RAW_매출A!$J$2:$J$7000,RAW_매출A!$B$2:$B$7000,$A101,RAW_매출A!$A$2:$A$7000,EDATE($E101,Y$1-1))=0,"",SUMIFS(RAW_매출A!$J$2:$J$7000,RAW_매출A!$B$2:$B$7000,$A101,RAW_매출A!$A$2:$A$7000,EDATE($E101,Y$1-1))/(INDEX(요약_월별시즈널리티!$F$7:$F$18,MONTH(EDATE($E101,Y$1-1)))/100))),"")</f>
        <v>5898036.2888405751</v>
      </c>
      <c r="Z101" cm="1">
        <f t="array" ref="Z101">IFERROR(IF($A101="","",IF(SUMIFS(RAW_매출A!$J$2:$J$7000,RAW_매출A!$B$2:$B$7000,$A101,RAW_매출A!$A$2:$A$7000,EDATE($E101,Z$1-1))=0,"",SUMIFS(RAW_매출A!$J$2:$J$7000,RAW_매출A!$B$2:$B$7000,$A101,RAW_매출A!$A$2:$A$7000,EDATE($E101,Z$1-1))/(INDEX(요약_월별시즈널리티!$F$7:$F$18,MONTH(EDATE($E101,Z$1-1)))/100))),"")</f>
        <v>7094823.4899779819</v>
      </c>
      <c r="AA101" cm="1">
        <f t="array" ref="AA101">IFERROR(IF($A101="","",IF(SUMIFS(RAW_매출A!$J$2:$J$7000,RAW_매출A!$B$2:$B$7000,$A101,RAW_매출A!$A$2:$A$7000,EDATE($E101,AA$1-1))=0,"",SUMIFS(RAW_매출A!$J$2:$J$7000,RAW_매출A!$B$2:$B$7000,$A101,RAW_매출A!$A$2:$A$7000,EDATE($E101,AA$1-1))/(INDEX(요약_월별시즈널리티!$F$7:$F$18,MONTH(EDATE($E101,AA$1-1)))/100))),"")</f>
        <v>6381300.7095715925</v>
      </c>
      <c r="AB101" cm="1">
        <f t="array" ref="AB101">IFERROR(IF($A101="","",IF(SUMIFS(RAW_매출A!$J$2:$J$7000,RAW_매출A!$B$2:$B$7000,$A101,RAW_매출A!$A$2:$A$7000,EDATE($E101,AB$1-1))=0,"",SUMIFS(RAW_매출A!$J$2:$J$7000,RAW_매출A!$B$2:$B$7000,$A101,RAW_매출A!$A$2:$A$7000,EDATE($E101,AB$1-1))/(INDEX(요약_월별시즈널리티!$F$7:$F$18,MONTH(EDATE($E101,AB$1-1)))/100))),"")</f>
        <v>6048320.3025644487</v>
      </c>
      <c r="AC101" cm="1">
        <f t="array" ref="AC101">IFERROR(IF($A101="","",IF(SUMIFS(RAW_매출A!$J$2:$J$7000,RAW_매출A!$B$2:$B$7000,$A101,RAW_매출A!$A$2:$A$7000,EDATE($E101,AC$1-1))=0,"",SUMIFS(RAW_매출A!$J$2:$J$7000,RAW_매출A!$B$2:$B$7000,$A101,RAW_매출A!$A$2:$A$7000,EDATE($E101,AC$1-1))/(INDEX(요약_월별시즈널리티!$F$7:$F$18,MONTH(EDATE($E101,AC$1-1)))/100))),"")</f>
        <v>7059223.5155352</v>
      </c>
      <c r="AD101" cm="1">
        <f t="array" ref="AD101">IFERROR(IF($A101="","",IF(SUMIFS(RAW_매출A!$J$2:$J$7000,RAW_매출A!$B$2:$B$7000,$A101,RAW_매출A!$A$2:$A$7000,EDATE($E101,AD$1-1))=0,"",SUMIFS(RAW_매출A!$J$2:$J$7000,RAW_매출A!$B$2:$B$7000,$A101,RAW_매출A!$A$2:$A$7000,EDATE($E101,AD$1-1))/(INDEX(요약_월별시즈널리티!$F$7:$F$18,MONTH(EDATE($E101,AD$1-1)))/100))),"")</f>
        <v>6357343.5464404654</v>
      </c>
      <c r="AE101" cm="1">
        <f t="array" ref="AE101">IFERROR(IF($A101="","",IF(SUMIFS(RAW_매출A!$J$2:$J$7000,RAW_매출A!$B$2:$B$7000,$A101,RAW_매출A!$A$2:$A$7000,EDATE($E101,AE$1-1))=0,"",SUMIFS(RAW_매출A!$J$2:$J$7000,RAW_매출A!$B$2:$B$7000,$A101,RAW_매출A!$A$2:$A$7000,EDATE($E101,AE$1-1))/(INDEX(요약_월별시즈널리티!$F$7:$F$18,MONTH(EDATE($E101,AE$1-1)))/100))),"")</f>
        <v>6547453.2492041318</v>
      </c>
      <c r="AF101" cm="1">
        <f t="array" ref="AF101">IFERROR(IF($A101="","",IF(SUMIFS(RAW_매출A!$J$2:$J$7000,RAW_매출A!$B$2:$B$7000,$A101,RAW_매출A!$A$2:$A$7000,EDATE($E101,AF$1-1))=0,"",SUMIFS(RAW_매출A!$J$2:$J$7000,RAW_매출A!$B$2:$B$7000,$A101,RAW_매출A!$A$2:$A$7000,EDATE($E101,AF$1-1))/(INDEX(요약_월별시즈널리티!$F$7:$F$18,MONTH(EDATE($E101,AF$1-1)))/100))),"")</f>
        <v>6287620.6388350111</v>
      </c>
      <c r="AG101" cm="1">
        <f t="array" ref="AG101">IFERROR(IF($A101="","",IF(SUMIFS(RAW_매출A!$J$2:$J$7000,RAW_매출A!$B$2:$B$7000,$A101,RAW_매출A!$A$2:$A$7000,EDATE($E101,AG$1-1))=0,"",SUMIFS(RAW_매출A!$J$2:$J$7000,RAW_매출A!$B$2:$B$7000,$A101,RAW_매출A!$A$2:$A$7000,EDATE($E101,AG$1-1))/(INDEX(요약_월별시즈널리티!$F$7:$F$18,MONTH(EDATE($E101,AG$1-1)))/100))),"")</f>
        <v>5909601.4422926372</v>
      </c>
      <c r="AH101" cm="1">
        <f t="array" ref="AH101">IFERROR(IF($A101="","",IF(SUMIFS(RAW_매출A!$J$2:$J$7000,RAW_매출A!$B$2:$B$7000,$A101,RAW_매출A!$A$2:$A$7000,EDATE($E101,AH$1-1))=0,"",SUMIFS(RAW_매출A!$J$2:$J$7000,RAW_매출A!$B$2:$B$7000,$A101,RAW_매출A!$A$2:$A$7000,EDATE($E101,AH$1-1))/(INDEX(요약_월별시즈널리티!$F$7:$F$18,MONTH(EDATE($E101,AH$1-1)))/100))),"")</f>
        <v>7032052.8733008169</v>
      </c>
      <c r="AI101" cm="1">
        <f t="array" ref="AI101">IFERROR(IF($A101="","",IF(SUMIFS(RAW_매출A!$J$2:$J$7000,RAW_매출A!$B$2:$B$7000,$A101,RAW_매출A!$A$2:$A$7000,EDATE($E101,AI$1-1))=0,"",SUMIFS(RAW_매출A!$J$2:$J$7000,RAW_매출A!$B$2:$B$7000,$A101,RAW_매출A!$A$2:$A$7000,EDATE($E101,AI$1-1))/(INDEX(요약_월별시즈널리티!$F$7:$F$18,MONTH(EDATE($E101,AI$1-1)))/100))),"")</f>
        <v>7087148.6339126946</v>
      </c>
      <c r="AJ101" cm="1">
        <f t="array" ref="AJ101">IFERROR(IF($A101="","",IF(SUMIFS(RAW_매출A!$J$2:$J$7000,RAW_매출A!$B$2:$B$7000,$A101,RAW_매출A!$A$2:$A$7000,EDATE($E101,AJ$1-1))=0,"",SUMIFS(RAW_매출A!$J$2:$J$7000,RAW_매출A!$B$2:$B$7000,$A101,RAW_매출A!$A$2:$A$7000,EDATE($E101,AJ$1-1))/(INDEX(요약_월별시즈널리티!$F$7:$F$18,MONTH(EDATE($E101,AJ$1-1)))/100))),"")</f>
        <v>7761115.3409758108</v>
      </c>
      <c r="AK101" cm="1">
        <f t="array" ref="AK101">IFERROR(IF($A101="","",IF(SUMIFS(RAW_매출A!$J$2:$J$7000,RAW_매출A!$B$2:$B$7000,$A101,RAW_매출A!$A$2:$A$7000,EDATE($E101,AK$1-1))=0,"",SUMIFS(RAW_매출A!$J$2:$J$7000,RAW_매출A!$B$2:$B$7000,$A101,RAW_매출A!$A$2:$A$7000,EDATE($E101,AK$1-1))/(INDEX(요약_월별시즈널리티!$F$7:$F$18,MONTH(EDATE($E101,AK$1-1)))/100))),"")</f>
        <v>7652752.8620174928</v>
      </c>
      <c r="AL101" cm="1">
        <f t="array" ref="AL101">IFERROR(IF($A101="","",IF(SUMIFS(RAW_매출A!$J$2:$J$7000,RAW_매출A!$B$2:$B$7000,$A101,RAW_매출A!$A$2:$A$7000,EDATE($E101,AL$1-1))=0,"",SUMIFS(RAW_매출A!$J$2:$J$7000,RAW_매출A!$B$2:$B$7000,$A101,RAW_매출A!$A$2:$A$7000,EDATE($E101,AL$1-1))/(INDEX(요약_월별시즈널리티!$F$7:$F$18,MONTH(EDATE($E101,AL$1-1)))/100))),"")</f>
        <v>7640440.4336866271</v>
      </c>
      <c r="AM101" cm="1">
        <f t="array" ref="AM101">IFERROR(IF($A101="","",IF(SUMIFS(RAW_매출A!$J$2:$J$7000,RAW_매출A!$B$2:$B$7000,$A101,RAW_매출A!$A$2:$A$7000,EDATE($E101,AM$1-1))=0,"",SUMIFS(RAW_매출A!$J$2:$J$7000,RAW_매출A!$B$2:$B$7000,$A101,RAW_매출A!$A$2:$A$7000,EDATE($E101,AM$1-1))/(INDEX(요약_월별시즈널리티!$F$7:$F$18,MONTH(EDATE($E101,AM$1-1)))/100))),"")</f>
        <v>6858609.1602677079</v>
      </c>
      <c r="AN101" t="str" cm="1">
        <f t="array" ref="AN101">IFERROR(IF($A101="","",IF(SUMIFS(RAW_매출A!$J$2:$J$7000,RAW_매출A!$B$2:$B$7000,$A101,RAW_매출A!$A$2:$A$7000,EDATE($E101,AN$1-1))=0,"",SUMIFS(RAW_매출A!$J$2:$J$7000,RAW_매출A!$B$2:$B$7000,$A101,RAW_매출A!$A$2:$A$7000,EDATE($E101,AN$1-1))/(INDEX(요약_월별시즈널리티!$F$7:$F$18,MONTH(EDATE($E101,AN$1-1)))/100))),"")</f>
        <v/>
      </c>
      <c r="AO101" t="str" cm="1">
        <f t="array" ref="AO101">IFERROR(IF($A101="","",IF(SUMIFS(RAW_매출A!$J$2:$J$7000,RAW_매출A!$B$2:$B$7000,$A101,RAW_매출A!$A$2:$A$7000,EDATE($E101,AO$1-1))=0,"",SUMIFS(RAW_매출A!$J$2:$J$7000,RAW_매출A!$B$2:$B$7000,$A101,RAW_매출A!$A$2:$A$7000,EDATE($E101,AO$1-1))/(INDEX(요약_월별시즈널리티!$F$7:$F$18,MONTH(EDATE($E101,AO$1-1)))/100))),"")</f>
        <v/>
      </c>
      <c r="AP101" t="str" cm="1">
        <f t="array" ref="AP101">IFERROR(IF($A101="","",IF(SUMIFS(RAW_매출A!$J$2:$J$7000,RAW_매출A!$B$2:$B$7000,$A101,RAW_매출A!$A$2:$A$7000,EDATE($E101,AP$1-1))=0,"",SUMIFS(RAW_매출A!$J$2:$J$7000,RAW_매출A!$B$2:$B$7000,$A101,RAW_매출A!$A$2:$A$7000,EDATE($E101,AP$1-1))/(INDEX(요약_월별시즈널리티!$F$7:$F$18,MONTH(EDATE($E101,AP$1-1)))/100))),"")</f>
        <v/>
      </c>
      <c r="AQ101" t="str" cm="1">
        <f t="array" ref="AQ101">IFERROR(IF($A101="","",IF(SUMIFS(RAW_매출A!$J$2:$J$7000,RAW_매출A!$B$2:$B$7000,$A101,RAW_매출A!$A$2:$A$7000,EDATE($E101,AQ$1-1))=0,"",SUMIFS(RAW_매출A!$J$2:$J$7000,RAW_매출A!$B$2:$B$7000,$A101,RAW_매출A!$A$2:$A$7000,EDATE($E101,AQ$1-1))/(INDEX(요약_월별시즈널리티!$F$7:$F$18,MONTH(EDATE($E101,AQ$1-1)))/100))),"")</f>
        <v/>
      </c>
      <c r="AR101" t="str" cm="1">
        <f t="array" ref="AR101">IFERROR(IF($A101="","",IF(SUMIFS(RAW_매출A!$J$2:$J$7000,RAW_매출A!$B$2:$B$7000,$A101,RAW_매출A!$A$2:$A$7000,EDATE($E101,AR$1-1))=0,"",SUMIFS(RAW_매출A!$J$2:$J$7000,RAW_매출A!$B$2:$B$7000,$A101,RAW_매출A!$A$2:$A$7000,EDATE($E101,AR$1-1))/(INDEX(요약_월별시즈널리티!$F$7:$F$18,MONTH(EDATE($E101,AR$1-1)))/100))),"")</f>
        <v/>
      </c>
      <c r="AS101" t="str" cm="1">
        <f t="array" ref="AS101">IFERROR(IF($A101="","",IF(SUMIFS(RAW_매출A!$J$2:$J$7000,RAW_매출A!$B$2:$B$7000,$A101,RAW_매출A!$A$2:$A$7000,EDATE($E101,AS$1-1))=0,"",SUMIFS(RAW_매출A!$J$2:$J$7000,RAW_매출A!$B$2:$B$7000,$A101,RAW_매출A!$A$2:$A$7000,EDATE($E101,AS$1-1))/(INDEX(요약_월별시즈널리티!$F$7:$F$18,MONTH(EDATE($E101,AS$1-1)))/100))),"")</f>
        <v/>
      </c>
      <c r="AT101" t="str" cm="1">
        <f t="array" ref="AT101">IFERROR(IF($A101="","",IF(SUMIFS(RAW_매출A!$J$2:$J$7000,RAW_매출A!$B$2:$B$7000,$A101,RAW_매출A!$A$2:$A$7000,EDATE($E101,AT$1-1))=0,"",SUMIFS(RAW_매출A!$J$2:$J$7000,RAW_매출A!$B$2:$B$7000,$A101,RAW_매출A!$A$2:$A$7000,EDATE($E101,AT$1-1))/(INDEX(요약_월별시즈널리티!$F$7:$F$18,MONTH(EDATE($E101,AT$1-1)))/100))),"")</f>
        <v/>
      </c>
      <c r="AU101" t="str" cm="1">
        <f t="array" ref="AU101">IFERROR(IF($A101="","",IF(SUMIFS(RAW_매출A!$J$2:$J$7000,RAW_매출A!$B$2:$B$7000,$A101,RAW_매출A!$A$2:$A$7000,EDATE($E101,AU$1-1))=0,"",SUMIFS(RAW_매출A!$J$2:$J$7000,RAW_매출A!$B$2:$B$7000,$A101,RAW_매출A!$A$2:$A$7000,EDATE($E101,AU$1-1))/(INDEX(요약_월별시즈널리티!$F$7:$F$18,MONTH(EDATE($E101,AU$1-1)))/100))),"")</f>
        <v/>
      </c>
      <c r="AV101" t="str" cm="1">
        <f t="array" ref="AV101">IFERROR(IF($A101="","",IF(SUMIFS(RAW_매출A!$J$2:$J$7000,RAW_매출A!$B$2:$B$7000,$A101,RAW_매출A!$A$2:$A$7000,EDATE($E101,AV$1-1))=0,"",SUMIFS(RAW_매출A!$J$2:$J$7000,RAW_매출A!$B$2:$B$7000,$A101,RAW_매출A!$A$2:$A$7000,EDATE($E101,AV$1-1))/(INDEX(요약_월별시즈널리티!$F$7:$F$18,MONTH(EDATE($E101,AV$1-1)))/100))),"")</f>
        <v/>
      </c>
      <c r="AW101" t="str" cm="1">
        <f t="array" ref="AW101">IFERROR(IF($A101="","",IF(SUMIFS(RAW_매출A!$J$2:$J$7000,RAW_매출A!$B$2:$B$7000,$A101,RAW_매출A!$A$2:$A$7000,EDATE($E101,AW$1-1))=0,"",SUMIFS(RAW_매출A!$J$2:$J$7000,RAW_매출A!$B$2:$B$7000,$A101,RAW_매출A!$A$2:$A$7000,EDATE($E101,AW$1-1))/(INDEX(요약_월별시즈널리티!$F$7:$F$18,MONTH(EDATE($E101,AW$1-1)))/100))),"")</f>
        <v/>
      </c>
      <c r="AX101" t="str" cm="1">
        <f t="array" ref="AX101">IFERROR(IF($A101="","",IF(SUMIFS(RAW_매출A!$J$2:$J$7000,RAW_매출A!$B$2:$B$7000,$A101,RAW_매출A!$A$2:$A$7000,EDATE($E101,AX$1-1))=0,"",SUMIFS(RAW_매출A!$J$2:$J$7000,RAW_매출A!$B$2:$B$7000,$A101,RAW_매출A!$A$2:$A$7000,EDATE($E101,AX$1-1))/(INDEX(요약_월별시즈널리티!$F$7:$F$18,MONTH(EDATE($E101,AX$1-1)))/100))),"")</f>
        <v/>
      </c>
      <c r="AY101" t="str" cm="1">
        <f t="array" ref="AY101">IFERROR(IF($A101="","",IF(SUMIFS(RAW_매출A!$J$2:$J$7000,RAW_매출A!$B$2:$B$7000,$A101,RAW_매출A!$A$2:$A$7000,EDATE($E101,AY$1-1))=0,"",SUMIFS(RAW_매출A!$J$2:$J$7000,RAW_매출A!$B$2:$B$7000,$A101,RAW_매출A!$A$2:$A$7000,EDATE($E101,AY$1-1))/(INDEX(요약_월별시즈널리티!$F$7:$F$18,MONTH(EDATE($E101,AY$1-1)))/100))),"")</f>
        <v/>
      </c>
      <c r="AZ101" t="str" cm="1">
        <f t="array" ref="AZ101">IFERROR(IF($A101="","",IF(SUMIFS(RAW_매출A!$J$2:$J$7000,RAW_매출A!$B$2:$B$7000,$A101,RAW_매출A!$A$2:$A$7000,EDATE($E101,AZ$1-1))=0,"",SUMIFS(RAW_매출A!$J$2:$J$7000,RAW_매출A!$B$2:$B$7000,$A101,RAW_매출A!$A$2:$A$7000,EDATE($E101,AZ$1-1))/(INDEX(요약_월별시즈널리티!$F$7:$F$18,MONTH(EDATE($E101,AZ$1-1)))/100))),"")</f>
        <v/>
      </c>
      <c r="BA101" t="str" cm="1">
        <f t="array" ref="BA101">IFERROR(IF($A101="","",IF(SUMIFS(RAW_매출A!$J$2:$J$7000,RAW_매출A!$B$2:$B$7000,$A101,RAW_매출A!$A$2:$A$7000,EDATE($E101,BA$1-1))=0,"",SUMIFS(RAW_매출A!$J$2:$J$7000,RAW_매출A!$B$2:$B$7000,$A101,RAW_매출A!$A$2:$A$7000,EDATE($E101,BA$1-1))/(INDEX(요약_월별시즈널리티!$F$7:$F$18,MONTH(EDATE($E101,BA$1-1)))/100))),"")</f>
        <v/>
      </c>
      <c r="BB101" t="str" cm="1">
        <f t="array" ref="BB101">IFERROR(IF($A101="","",IF(SUMIFS(RAW_매출A!$J$2:$J$7000,RAW_매출A!$B$2:$B$7000,$A101,RAW_매출A!$A$2:$A$7000,EDATE($E101,BB$1-1))=0,"",SUMIFS(RAW_매출A!$J$2:$J$7000,RAW_매출A!$B$2:$B$7000,$A101,RAW_매출A!$A$2:$A$7000,EDATE($E101,BB$1-1))/(INDEX(요약_월별시즈널리티!$F$7:$F$18,MONTH(EDATE($E101,BB$1-1)))/100))),"")</f>
        <v/>
      </c>
      <c r="BC101" t="str" cm="1">
        <f t="array" ref="BC101">IFERROR(IF($A101="","",IF(SUMIFS(RAW_매출A!$J$2:$J$7000,RAW_매출A!$B$2:$B$7000,$A101,RAW_매출A!$A$2:$A$7000,EDATE($E101,BC$1-1))=0,"",SUMIFS(RAW_매출A!$J$2:$J$7000,RAW_매출A!$B$2:$B$7000,$A101,RAW_매출A!$A$2:$A$7000,EDATE($E101,BC$1-1))/(INDEX(요약_월별시즈널리티!$F$7:$F$18,MONTH(EDATE($E101,BC$1-1)))/100))),"")</f>
        <v/>
      </c>
      <c r="BD101" t="str" cm="1">
        <f t="array" ref="BD101">IFERROR(IF($A101="","",IF(SUMIFS(RAW_매출A!$J$2:$J$7000,RAW_매출A!$B$2:$B$7000,$A101,RAW_매출A!$A$2:$A$7000,EDATE($E101,BD$1-1))=0,"",SUMIFS(RAW_매출A!$J$2:$J$7000,RAW_매출A!$B$2:$B$7000,$A101,RAW_매출A!$A$2:$A$7000,EDATE($E101,BD$1-1))/(INDEX(요약_월별시즈널리티!$F$7:$F$18,MONTH(EDATE($E101,BD$1-1)))/100))),"")</f>
        <v/>
      </c>
      <c r="BE101" t="str" cm="1">
        <f t="array" ref="BE101">IFERROR(IF($A101="","",IF(SUMIFS(RAW_매출A!$J$2:$J$7000,RAW_매출A!$B$2:$B$7000,$A101,RAW_매출A!$A$2:$A$7000,EDATE($E101,BE$1-1))=0,"",SUMIFS(RAW_매출A!$J$2:$J$7000,RAW_매출A!$B$2:$B$7000,$A101,RAW_매출A!$A$2:$A$7000,EDATE($E101,BE$1-1))/(INDEX(요약_월별시즈널리티!$F$7:$F$18,MONTH(EDATE($E101,BE$1-1)))/100))),"")</f>
        <v/>
      </c>
      <c r="BF101" t="str" cm="1">
        <f t="array" ref="BF101">IFERROR(IF($A101="","",IF(SUMIFS(RAW_매출A!$J$2:$J$7000,RAW_매출A!$B$2:$B$7000,$A101,RAW_매출A!$A$2:$A$7000,EDATE($E101,BF$1-1))=0,"",SUMIFS(RAW_매출A!$J$2:$J$7000,RAW_매출A!$B$2:$B$7000,$A101,RAW_매출A!$A$2:$A$7000,EDATE($E101,BF$1-1))/(INDEX(요약_월별시즈널리티!$F$7:$F$18,MONTH(EDATE($E101,BF$1-1)))/100))),"")</f>
        <v/>
      </c>
      <c r="BG101" t="str" cm="1">
        <f t="array" ref="BG101">IFERROR(IF($A101="","",IF(SUMIFS(RAW_매출A!$J$2:$J$7000,RAW_매출A!$B$2:$B$7000,$A101,RAW_매출A!$A$2:$A$7000,EDATE($E101,BG$1-1))=0,"",SUMIFS(RAW_매출A!$J$2:$J$7000,RAW_매출A!$B$2:$B$7000,$A101,RAW_매출A!$A$2:$A$7000,EDATE($E101,BG$1-1))/(INDEX(요약_월별시즈널리티!$F$7:$F$18,MONTH(EDATE($E101,BG$1-1)))/100))),"")</f>
        <v/>
      </c>
      <c r="BH101" t="str" cm="1">
        <f t="array" ref="BH101">IFERROR(IF($A101="","",IF(SUMIFS(RAW_매출A!$J$2:$J$7000,RAW_매출A!$B$2:$B$7000,$A101,RAW_매출A!$A$2:$A$7000,EDATE($E101,BH$1-1))=0,"",SUMIFS(RAW_매출A!$J$2:$J$7000,RAW_매출A!$B$2:$B$7000,$A101,RAW_매출A!$A$2:$A$7000,EDATE($E101,BH$1-1))/(INDEX(요약_월별시즈널리티!$F$7:$F$18,MONTH(EDATE($E101,BH$1-1)))/100))),"")</f>
        <v/>
      </c>
      <c r="BI101" t="str" cm="1">
        <f t="array" ref="BI101">IFERROR(IF($A101="","",IF(SUMIFS(RAW_매출A!$J$2:$J$7000,RAW_매출A!$B$2:$B$7000,$A101,RAW_매출A!$A$2:$A$7000,EDATE($E101,BI$1-1))=0,"",SUMIFS(RAW_매출A!$J$2:$J$7000,RAW_매출A!$B$2:$B$7000,$A101,RAW_매출A!$A$2:$A$7000,EDATE($E101,BI$1-1))/(INDEX(요약_월별시즈널리티!$F$7:$F$18,MONTH(EDATE($E101,BI$1-1)))/100))),"")</f>
        <v/>
      </c>
      <c r="BJ101" t="str" cm="1">
        <f t="array" ref="BJ101">IFERROR(IF($A101="","",IF(SUMIFS(RAW_매출A!$J$2:$J$7000,RAW_매출A!$B$2:$B$7000,$A101,RAW_매출A!$A$2:$A$7000,EDATE($E101,BJ$1-1))=0,"",SUMIFS(RAW_매출A!$J$2:$J$7000,RAW_매출A!$B$2:$B$7000,$A101,RAW_매출A!$A$2:$A$7000,EDATE($E101,BJ$1-1))/(INDEX(요약_월별시즈널리티!$F$7:$F$18,MONTH(EDATE($E101,BJ$1-1)))/100))),"")</f>
        <v/>
      </c>
      <c r="BK101" t="str" cm="1">
        <f t="array" ref="BK101">IFERROR(IF($A101="","",IF(SUMIFS(RAW_매출A!$J$2:$J$7000,RAW_매출A!$B$2:$B$7000,$A101,RAW_매출A!$A$2:$A$7000,EDATE($E101,BK$1-1))=0,"",SUMIFS(RAW_매출A!$J$2:$J$7000,RAW_매출A!$B$2:$B$7000,$A101,RAW_매출A!$A$2:$A$7000,EDATE($E101,BK$1-1))/(INDEX(요약_월별시즈널리티!$F$7:$F$18,MONTH(EDATE($E101,BK$1-1)))/100))),"")</f>
        <v/>
      </c>
      <c r="BL101" t="str" cm="1">
        <f t="array" ref="BL101">IFERROR(IF($A101="","",IF(SUMIFS(RAW_매출A!$J$2:$J$7000,RAW_매출A!$B$2:$B$7000,$A101,RAW_매출A!$A$2:$A$7000,EDATE($E101,BL$1-1))=0,"",SUMIFS(RAW_매출A!$J$2:$J$7000,RAW_매출A!$B$2:$B$7000,$A101,RAW_매출A!$A$2:$A$7000,EDATE($E101,BL$1-1))/(INDEX(요약_월별시즈널리티!$F$7:$F$18,MONTH(EDATE($E101,BL$1-1)))/100))),"")</f>
        <v/>
      </c>
      <c r="BM101" t="str" cm="1">
        <f t="array" ref="BM101">IFERROR(IF($A101="","",IF(SUMIFS(RAW_매출A!$J$2:$J$7000,RAW_매출A!$B$2:$B$7000,$A101,RAW_매출A!$A$2:$A$7000,EDATE($E101,BM$1-1))=0,"",SUMIFS(RAW_매출A!$J$2:$J$7000,RAW_매출A!$B$2:$B$7000,$A101,RAW_매출A!$A$2:$A$7000,EDATE($E101,BM$1-1))/(INDEX(요약_월별시즈널리티!$F$7:$F$18,MONTH(EDATE($E101,BM$1-1)))/100))),"")</f>
        <v/>
      </c>
      <c r="BN101" t="str" cm="1">
        <f t="array" ref="BN101">IFERROR(IF($A101="","",IF(SUMIFS(RAW_매출A!$J$2:$J$7000,RAW_매출A!$B$2:$B$7000,$A101,RAW_매출A!$A$2:$A$7000,EDATE($E101,BN$1-1))=0,"",SUMIFS(RAW_매출A!$J$2:$J$7000,RAW_매출A!$B$2:$B$7000,$A101,RAW_매출A!$A$2:$A$7000,EDATE($E101,BN$1-1))/(INDEX(요약_월별시즈널리티!$F$7:$F$18,MONTH(EDATE($E101,BN$1-1)))/100))),"")</f>
        <v/>
      </c>
    </row>
    <row r="102" spans="1:66" x14ac:dyDescent="0.3">
      <c r="A102" t="str">
        <f>세팅!A103</f>
        <v>(1091) #선릉역점</v>
      </c>
      <c r="B102" t="str">
        <f>세팅!B103</f>
        <v>150-2</v>
      </c>
      <c r="C102">
        <f t="shared" si="3"/>
        <v>2</v>
      </c>
      <c r="D102" t="str">
        <f t="shared" si="4"/>
        <v>2</v>
      </c>
      <c r="E102" s="1">
        <f>세팅!D103</f>
        <v>45200</v>
      </c>
      <c r="F102">
        <f t="shared" si="5"/>
        <v>5206693.1922874078</v>
      </c>
      <c r="G102" cm="1">
        <f t="array" ref="G102">IFERROR(IF($A102="","",IF(SUMIFS(RAW_매출A!$J$2:$J$7000,RAW_매출A!$B$2:$B$7000,$A102,RAW_매출A!$A$2:$A$7000,EDATE($E102,G$1-1))=0,"",SUMIFS(RAW_매출A!$J$2:$J$7000,RAW_매출A!$B$2:$B$7000,$A102,RAW_매출A!$A$2:$A$7000,EDATE($E102,G$1-1))/(INDEX(요약_월별시즈널리티!$F$7:$F$18,MONTH(EDATE($E102,G$1-1)))/100))),"")</f>
        <v>2576202.4712251364</v>
      </c>
      <c r="H102" cm="1">
        <f t="array" ref="H102">IFERROR(IF($A102="","",IF(SUMIFS(RAW_매출A!$J$2:$J$7000,RAW_매출A!$B$2:$B$7000,$A102,RAW_매출A!$A$2:$A$7000,EDATE($E102,H$1-1))=0,"",SUMIFS(RAW_매출A!$J$2:$J$7000,RAW_매출A!$B$2:$B$7000,$A102,RAW_매출A!$A$2:$A$7000,EDATE($E102,H$1-1))/(INDEX(요약_월별시즈널리티!$F$7:$F$18,MONTH(EDATE($E102,H$1-1)))/100))),"")</f>
        <v>3373292.8165960917</v>
      </c>
      <c r="I102" cm="1">
        <f t="array" ref="I102">IFERROR(IF($A102="","",IF(SUMIFS(RAW_매출A!$J$2:$J$7000,RAW_매출A!$B$2:$B$7000,$A102,RAW_매출A!$A$2:$A$7000,EDATE($E102,I$1-1))=0,"",SUMIFS(RAW_매출A!$J$2:$J$7000,RAW_매출A!$B$2:$B$7000,$A102,RAW_매출A!$A$2:$A$7000,EDATE($E102,I$1-1))/(INDEX(요약_월별시즈널리티!$F$7:$F$18,MONTH(EDATE($E102,I$1-1)))/100))),"")</f>
        <v>4837327.8980266517</v>
      </c>
      <c r="J102" s="28" cm="1">
        <f t="array" ref="J102">IFERROR(IF($A102="","",IF(SUMIFS(RAW_매출A!$J$2:$J$7000,RAW_매출A!$B$2:$B$7000,$A102,RAW_매출A!$A$2:$A$7000,EDATE($E102,J$1-1))=0,"",SUMIFS(RAW_매출A!$J$2:$J$7000,RAW_매출A!$B$2:$B$7000,$A102,RAW_매출A!$A$2:$A$7000,EDATE($E102,J$1-1))/(INDEX(요약_월별시즈널리티!$F$7:$F$18,MONTH(EDATE($E102,J$1-1)))/100))),"")</f>
        <v>5652325.7167420508</v>
      </c>
      <c r="K102" s="28" cm="1">
        <f t="array" ref="K102">IFERROR(IF($A102="","",IF(SUMIFS(RAW_매출A!$J$2:$J$7000,RAW_매출A!$B$2:$B$7000,$A102,RAW_매출A!$A$2:$A$7000,EDATE($E102,K$1-1))=0,"",SUMIFS(RAW_매출A!$J$2:$J$7000,RAW_매출A!$B$2:$B$7000,$A102,RAW_매출A!$A$2:$A$7000,EDATE($E102,K$1-1))/(INDEX(요약_월별시즈널리티!$F$7:$F$18,MONTH(EDATE($E102,K$1-1)))/100))),"")</f>
        <v>4789615.0167442719</v>
      </c>
      <c r="L102" s="28" cm="1">
        <f t="array" ref="L102">IFERROR(IF($A102="","",IF(SUMIFS(RAW_매출A!$J$2:$J$7000,RAW_매출A!$B$2:$B$7000,$A102,RAW_매출A!$A$2:$A$7000,EDATE($E102,L$1-1))=0,"",SUMIFS(RAW_매출A!$J$2:$J$7000,RAW_매출A!$B$2:$B$7000,$A102,RAW_매출A!$A$2:$A$7000,EDATE($E102,L$1-1))/(INDEX(요약_월별시즈널리티!$F$7:$F$18,MONTH(EDATE($E102,L$1-1)))/100))),"")</f>
        <v>4747004.2402053624</v>
      </c>
      <c r="M102" s="28" cm="1">
        <f t="array" ref="M102">IFERROR(IF($A102="","",IF(SUMIFS(RAW_매출A!$J$2:$J$7000,RAW_매출A!$B$2:$B$7000,$A102,RAW_매출A!$A$2:$A$7000,EDATE($E102,M$1-1))=0,"",SUMIFS(RAW_매출A!$J$2:$J$7000,RAW_매출A!$B$2:$B$7000,$A102,RAW_매출A!$A$2:$A$7000,EDATE($E102,M$1-1))/(INDEX(요약_월별시즈널리티!$F$7:$F$18,MONTH(EDATE($E102,M$1-1)))/100))),"")</f>
        <v>5588647.414992054</v>
      </c>
      <c r="N102" s="28" cm="1">
        <f t="array" ref="N102">IFERROR(IF($A102="","",IF(SUMIFS(RAW_매출A!$J$2:$J$7000,RAW_매출A!$B$2:$B$7000,$A102,RAW_매출A!$A$2:$A$7000,EDATE($E102,N$1-1))=0,"",SUMIFS(RAW_매출A!$J$2:$J$7000,RAW_매출A!$B$2:$B$7000,$A102,RAW_매출A!$A$2:$A$7000,EDATE($E102,N$1-1))/(INDEX(요약_월별시즈널리티!$F$7:$F$18,MONTH(EDATE($E102,N$1-1)))/100))),"")</f>
        <v>5180836.4547602748</v>
      </c>
      <c r="O102" s="28" cm="1">
        <f t="array" ref="O102">IFERROR(IF($A102="","",IF(SUMIFS(RAW_매출A!$J$2:$J$7000,RAW_매출A!$B$2:$B$7000,$A102,RAW_매출A!$A$2:$A$7000,EDATE($E102,O$1-1))=0,"",SUMIFS(RAW_매출A!$J$2:$J$7000,RAW_매출A!$B$2:$B$7000,$A102,RAW_매출A!$A$2:$A$7000,EDATE($E102,O$1-1))/(INDEX(요약_월별시즈널리티!$F$7:$F$18,MONTH(EDATE($E102,O$1-1)))/100))),"")</f>
        <v>5281730.310280432</v>
      </c>
      <c r="P102" cm="1">
        <f t="array" ref="P102">IFERROR(IF($A102="","",IF(SUMIFS(RAW_매출A!$J$2:$J$7000,RAW_매출A!$B$2:$B$7000,$A102,RAW_매출A!$A$2:$A$7000,EDATE($E102,P$1-1))=0,"",SUMIFS(RAW_매출A!$J$2:$J$7000,RAW_매출A!$B$2:$B$7000,$A102,RAW_매출A!$A$2:$A$7000,EDATE($E102,P$1-1))/(INDEX(요약_월별시즈널리티!$F$7:$F$18,MONTH(EDATE($E102,P$1-1)))/100))),"")</f>
        <v>5435024.2731481595</v>
      </c>
      <c r="Q102" cm="1">
        <f t="array" ref="Q102">IFERROR(IF($A102="","",IF(SUMIFS(RAW_매출A!$J$2:$J$7000,RAW_매출A!$B$2:$B$7000,$A102,RAW_매출A!$A$2:$A$7000,EDATE($E102,Q$1-1))=0,"",SUMIFS(RAW_매출A!$J$2:$J$7000,RAW_매출A!$B$2:$B$7000,$A102,RAW_매출A!$A$2:$A$7000,EDATE($E102,Q$1-1))/(INDEX(요약_월별시즈널리티!$F$7:$F$18,MONTH(EDATE($E102,Q$1-1)))/100))),"")</f>
        <v>5441499.4925910244</v>
      </c>
      <c r="R102" cm="1">
        <f t="array" ref="R102">IFERROR(IF($A102="","",IF(SUMIFS(RAW_매출A!$J$2:$J$7000,RAW_매출A!$B$2:$B$7000,$A102,RAW_매출A!$A$2:$A$7000,EDATE($E102,R$1-1))=0,"",SUMIFS(RAW_매출A!$J$2:$J$7000,RAW_매출A!$B$2:$B$7000,$A102,RAW_매출A!$A$2:$A$7000,EDATE($E102,R$1-1))/(INDEX(요약_월별시즈널리티!$F$7:$F$18,MONTH(EDATE($E102,R$1-1)))/100))),"")</f>
        <v>5523973.431573702</v>
      </c>
      <c r="S102" cm="1">
        <f t="array" ref="S102">IFERROR(IF($A102="","",IF(SUMIFS(RAW_매출A!$J$2:$J$7000,RAW_매출A!$B$2:$B$7000,$A102,RAW_매출A!$A$2:$A$7000,EDATE($E102,S$1-1))=0,"",SUMIFS(RAW_매출A!$J$2:$J$7000,RAW_매출A!$B$2:$B$7000,$A102,RAW_매출A!$A$2:$A$7000,EDATE($E102,S$1-1))/(INDEX(요약_월별시즈널리티!$F$7:$F$18,MONTH(EDATE($E102,S$1-1)))/100))),"")</f>
        <v>5296261.1888412554</v>
      </c>
      <c r="T102" cm="1">
        <f t="array" ref="T102">IFERROR(IF($A102="","",IF(SUMIFS(RAW_매출A!$J$2:$J$7000,RAW_매출A!$B$2:$B$7000,$A102,RAW_매출A!$A$2:$A$7000,EDATE($E102,T$1-1))=0,"",SUMIFS(RAW_매출A!$J$2:$J$7000,RAW_매출A!$B$2:$B$7000,$A102,RAW_매출A!$A$2:$A$7000,EDATE($E102,T$1-1))/(INDEX(요약_월별시즈널리티!$F$7:$F$18,MONTH(EDATE($E102,T$1-1)))/100))),"")</f>
        <v>6221346.18585777</v>
      </c>
      <c r="U102" cm="1">
        <f t="array" ref="U102">IFERROR(IF($A102="","",IF(SUMIFS(RAW_매출A!$J$2:$J$7000,RAW_매출A!$B$2:$B$7000,$A102,RAW_매출A!$A$2:$A$7000,EDATE($E102,U$1-1))=0,"",SUMIFS(RAW_매출A!$J$2:$J$7000,RAW_매출A!$B$2:$B$7000,$A102,RAW_매출A!$A$2:$A$7000,EDATE($E102,U$1-1))/(INDEX(요약_월별시즈널리티!$F$7:$F$18,MONTH(EDATE($E102,U$1-1)))/100))),"")</f>
        <v>5588674.2286198158</v>
      </c>
      <c r="V102" cm="1">
        <f t="array" ref="V102">IFERROR(IF($A102="","",IF(SUMIFS(RAW_매출A!$J$2:$J$7000,RAW_매출A!$B$2:$B$7000,$A102,RAW_매출A!$A$2:$A$7000,EDATE($E102,V$1-1))=0,"",SUMIFS(RAW_매출A!$J$2:$J$7000,RAW_매출A!$B$2:$B$7000,$A102,RAW_매출A!$A$2:$A$7000,EDATE($E102,V$1-1))/(INDEX(요약_월별시즈널리티!$F$7:$F$18,MONTH(EDATE($E102,V$1-1)))/100))),"")</f>
        <v>6831053.9021187359</v>
      </c>
      <c r="W102" cm="1">
        <f t="array" ref="W102">IFERROR(IF($A102="","",IF(SUMIFS(RAW_매출A!$J$2:$J$7000,RAW_매출A!$B$2:$B$7000,$A102,RAW_매출A!$A$2:$A$7000,EDATE($E102,W$1-1))=0,"",SUMIFS(RAW_매출A!$J$2:$J$7000,RAW_매출A!$B$2:$B$7000,$A102,RAW_매출A!$A$2:$A$7000,EDATE($E102,W$1-1))/(INDEX(요약_월별시즈널리티!$F$7:$F$18,MONTH(EDATE($E102,W$1-1)))/100))),"")</f>
        <v>6460509.7284854809</v>
      </c>
      <c r="X102" cm="1">
        <f t="array" ref="X102">IFERROR(IF($A102="","",IF(SUMIFS(RAW_매출A!$J$2:$J$7000,RAW_매출A!$B$2:$B$7000,$A102,RAW_매출A!$A$2:$A$7000,EDATE($E102,X$1-1))=0,"",SUMIFS(RAW_매출A!$J$2:$J$7000,RAW_매출A!$B$2:$B$7000,$A102,RAW_매출A!$A$2:$A$7000,EDATE($E102,X$1-1))/(INDEX(요약_월별시즈널리티!$F$7:$F$18,MONTH(EDATE($E102,X$1-1)))/100))),"")</f>
        <v>7054622.9132770058</v>
      </c>
      <c r="Y102" cm="1">
        <f t="array" ref="Y102">IFERROR(IF($A102="","",IF(SUMIFS(RAW_매출A!$J$2:$J$7000,RAW_매출A!$B$2:$B$7000,$A102,RAW_매출A!$A$2:$A$7000,EDATE($E102,Y$1-1))=0,"",SUMIFS(RAW_매출A!$J$2:$J$7000,RAW_매출A!$B$2:$B$7000,$A102,RAW_매출A!$A$2:$A$7000,EDATE($E102,Y$1-1))/(INDEX(요약_월별시즈널리티!$F$7:$F$18,MONTH(EDATE($E102,Y$1-1)))/100))),"")</f>
        <v>5854896.3544276804</v>
      </c>
      <c r="Z102" cm="1">
        <f t="array" ref="Z102">IFERROR(IF($A102="","",IF(SUMIFS(RAW_매출A!$J$2:$J$7000,RAW_매출A!$B$2:$B$7000,$A102,RAW_매출A!$A$2:$A$7000,EDATE($E102,Z$1-1))=0,"",SUMIFS(RAW_매출A!$J$2:$J$7000,RAW_매출A!$B$2:$B$7000,$A102,RAW_매출A!$A$2:$A$7000,EDATE($E102,Z$1-1))/(INDEX(요약_월별시즈널리티!$F$7:$F$18,MONTH(EDATE($E102,Z$1-1)))/100))),"")</f>
        <v>6158562.2773531526</v>
      </c>
      <c r="AA102" cm="1">
        <f t="array" ref="AA102">IFERROR(IF($A102="","",IF(SUMIFS(RAW_매출A!$J$2:$J$7000,RAW_매출A!$B$2:$B$7000,$A102,RAW_매출A!$A$2:$A$7000,EDATE($E102,AA$1-1))=0,"",SUMIFS(RAW_매출A!$J$2:$J$7000,RAW_매출A!$B$2:$B$7000,$A102,RAW_매출A!$A$2:$A$7000,EDATE($E102,AA$1-1))/(INDEX(요약_월별시즈널리티!$F$7:$F$18,MONTH(EDATE($E102,AA$1-1)))/100))),"")</f>
        <v>7027953.4507857794</v>
      </c>
      <c r="AB102" cm="1">
        <f t="array" ref="AB102">IFERROR(IF($A102="","",IF(SUMIFS(RAW_매출A!$J$2:$J$7000,RAW_매출A!$B$2:$B$7000,$A102,RAW_매출A!$A$2:$A$7000,EDATE($E102,AB$1-1))=0,"",SUMIFS(RAW_매출A!$J$2:$J$7000,RAW_매출A!$B$2:$B$7000,$A102,RAW_매출A!$A$2:$A$7000,EDATE($E102,AB$1-1))/(INDEX(요약_월별시즈널리티!$F$7:$F$18,MONTH(EDATE($E102,AB$1-1)))/100))),"")</f>
        <v>6222376.8089892333</v>
      </c>
      <c r="AC102" cm="1">
        <f t="array" ref="AC102">IFERROR(IF($A102="","",IF(SUMIFS(RAW_매출A!$J$2:$J$7000,RAW_매출A!$B$2:$B$7000,$A102,RAW_매출A!$A$2:$A$7000,EDATE($E102,AC$1-1))=0,"",SUMIFS(RAW_매출A!$J$2:$J$7000,RAW_매출A!$B$2:$B$7000,$A102,RAW_매출A!$A$2:$A$7000,EDATE($E102,AC$1-1))/(INDEX(요약_월별시즈널리티!$F$7:$F$18,MONTH(EDATE($E102,AC$1-1)))/100))),"")</f>
        <v>6769910.5944274962</v>
      </c>
      <c r="AD102" cm="1">
        <f t="array" ref="AD102">IFERROR(IF($A102="","",IF(SUMIFS(RAW_매출A!$J$2:$J$7000,RAW_매출A!$B$2:$B$7000,$A102,RAW_매출A!$A$2:$A$7000,EDATE($E102,AD$1-1))=0,"",SUMIFS(RAW_매출A!$J$2:$J$7000,RAW_매출A!$B$2:$B$7000,$A102,RAW_매출A!$A$2:$A$7000,EDATE($E102,AD$1-1))/(INDEX(요약_월별시즈널리티!$F$7:$F$18,MONTH(EDATE($E102,AD$1-1)))/100))),"")</f>
        <v>7622200.4266772429</v>
      </c>
      <c r="AE102" cm="1">
        <f t="array" ref="AE102">IFERROR(IF($A102="","",IF(SUMIFS(RAW_매출A!$J$2:$J$7000,RAW_매출A!$B$2:$B$7000,$A102,RAW_매출A!$A$2:$A$7000,EDATE($E102,AE$1-1))=0,"",SUMIFS(RAW_매출A!$J$2:$J$7000,RAW_매출A!$B$2:$B$7000,$A102,RAW_매출A!$A$2:$A$7000,EDATE($E102,AE$1-1))/(INDEX(요약_월별시즈널리티!$F$7:$F$18,MONTH(EDATE($E102,AE$1-1)))/100))),"")</f>
        <v>7837176.5334184384</v>
      </c>
      <c r="AF102" cm="1">
        <f t="array" ref="AF102">IFERROR(IF($A102="","",IF(SUMIFS(RAW_매출A!$J$2:$J$7000,RAW_매출A!$B$2:$B$7000,$A102,RAW_매출A!$A$2:$A$7000,EDATE($E102,AF$1-1))=0,"",SUMIFS(RAW_매출A!$J$2:$J$7000,RAW_매출A!$B$2:$B$7000,$A102,RAW_매출A!$A$2:$A$7000,EDATE($E102,AF$1-1))/(INDEX(요약_월별시즈널리티!$F$7:$F$18,MONTH(EDATE($E102,AF$1-1)))/100))),"")</f>
        <v>7469582.2852147734</v>
      </c>
      <c r="AG102" cm="1">
        <f t="array" ref="AG102">IFERROR(IF($A102="","",IF(SUMIFS(RAW_매출A!$J$2:$J$7000,RAW_매출A!$B$2:$B$7000,$A102,RAW_매출A!$A$2:$A$7000,EDATE($E102,AG$1-1))=0,"",SUMIFS(RAW_매출A!$J$2:$J$7000,RAW_매출A!$B$2:$B$7000,$A102,RAW_매출A!$A$2:$A$7000,EDATE($E102,AG$1-1))/(INDEX(요약_월별시즈널리티!$F$7:$F$18,MONTH(EDATE($E102,AG$1-1)))/100))),"")</f>
        <v>7194113.5343862157</v>
      </c>
      <c r="AH102" cm="1">
        <f t="array" ref="AH102">IFERROR(IF($A102="","",IF(SUMIFS(RAW_매출A!$J$2:$J$7000,RAW_매출A!$B$2:$B$7000,$A102,RAW_매출A!$A$2:$A$7000,EDATE($E102,AH$1-1))=0,"",SUMIFS(RAW_매출A!$J$2:$J$7000,RAW_매출A!$B$2:$B$7000,$A102,RAW_매출A!$A$2:$A$7000,EDATE($E102,AH$1-1))/(INDEX(요약_월별시즈널리티!$F$7:$F$18,MONTH(EDATE($E102,AH$1-1)))/100))),"")</f>
        <v>7608849.7241991227</v>
      </c>
      <c r="AI102" cm="1">
        <f t="array" ref="AI102">IFERROR(IF($A102="","",IF(SUMIFS(RAW_매출A!$J$2:$J$7000,RAW_매출A!$B$2:$B$7000,$A102,RAW_매출A!$A$2:$A$7000,EDATE($E102,AI$1-1))=0,"",SUMIFS(RAW_매출A!$J$2:$J$7000,RAW_매출A!$B$2:$B$7000,$A102,RAW_매출A!$A$2:$A$7000,EDATE($E102,AI$1-1))/(INDEX(요약_월별시즈널리티!$F$7:$F$18,MONTH(EDATE($E102,AI$1-1)))/100))),"")</f>
        <v>8120975.8818210214</v>
      </c>
      <c r="AJ102" cm="1">
        <f t="array" ref="AJ102">IFERROR(IF($A102="","",IF(SUMIFS(RAW_매출A!$J$2:$J$7000,RAW_매출A!$B$2:$B$7000,$A102,RAW_매출A!$A$2:$A$7000,EDATE($E102,AJ$1-1))=0,"",SUMIFS(RAW_매출A!$J$2:$J$7000,RAW_매출A!$B$2:$B$7000,$A102,RAW_매출A!$A$2:$A$7000,EDATE($E102,AJ$1-1))/(INDEX(요약_월별시즈널리티!$F$7:$F$18,MONTH(EDATE($E102,AJ$1-1)))/100))),"")</f>
        <v>7598670.7593786651</v>
      </c>
      <c r="AK102" cm="1">
        <f t="array" ref="AK102">IFERROR(IF($A102="","",IF(SUMIFS(RAW_매출A!$J$2:$J$7000,RAW_매출A!$B$2:$B$7000,$A102,RAW_매출A!$A$2:$A$7000,EDATE($E102,AK$1-1))=0,"",SUMIFS(RAW_매출A!$J$2:$J$7000,RAW_매출A!$B$2:$B$7000,$A102,RAW_매출A!$A$2:$A$7000,EDATE($E102,AK$1-1))/(INDEX(요약_월별시즈널리티!$F$7:$F$18,MONTH(EDATE($E102,AK$1-1)))/100))),"")</f>
        <v>8499655.1632013172</v>
      </c>
      <c r="AL102" cm="1">
        <f t="array" ref="AL102">IFERROR(IF($A102="","",IF(SUMIFS(RAW_매출A!$J$2:$J$7000,RAW_매출A!$B$2:$B$7000,$A102,RAW_매출A!$A$2:$A$7000,EDATE($E102,AL$1-1))=0,"",SUMIFS(RAW_매출A!$J$2:$J$7000,RAW_매출A!$B$2:$B$7000,$A102,RAW_매출A!$A$2:$A$7000,EDATE($E102,AL$1-1))/(INDEX(요약_월별시즈널리티!$F$7:$F$18,MONTH(EDATE($E102,AL$1-1)))/100))),"")</f>
        <v>8764511.9385196734</v>
      </c>
      <c r="AM102" cm="1">
        <f t="array" ref="AM102">IFERROR(IF($A102="","",IF(SUMIFS(RAW_매출A!$J$2:$J$7000,RAW_매출A!$B$2:$B$7000,$A102,RAW_매출A!$A$2:$A$7000,EDATE($E102,AM$1-1))=0,"",SUMIFS(RAW_매출A!$J$2:$J$7000,RAW_매출A!$B$2:$B$7000,$A102,RAW_매출A!$A$2:$A$7000,EDATE($E102,AM$1-1))/(INDEX(요약_월별시즈널리티!$F$7:$F$18,MONTH(EDATE($E102,AM$1-1)))/100))),"")</f>
        <v>7563733.6460535144</v>
      </c>
      <c r="AN102" t="str" cm="1">
        <f t="array" ref="AN102">IFERROR(IF($A102="","",IF(SUMIFS(RAW_매출A!$J$2:$J$7000,RAW_매출A!$B$2:$B$7000,$A102,RAW_매출A!$A$2:$A$7000,EDATE($E102,AN$1-1))=0,"",SUMIFS(RAW_매출A!$J$2:$J$7000,RAW_매출A!$B$2:$B$7000,$A102,RAW_매출A!$A$2:$A$7000,EDATE($E102,AN$1-1))/(INDEX(요약_월별시즈널리티!$F$7:$F$18,MONTH(EDATE($E102,AN$1-1)))/100))),"")</f>
        <v/>
      </c>
      <c r="AO102" t="str" cm="1">
        <f t="array" ref="AO102">IFERROR(IF($A102="","",IF(SUMIFS(RAW_매출A!$J$2:$J$7000,RAW_매출A!$B$2:$B$7000,$A102,RAW_매출A!$A$2:$A$7000,EDATE($E102,AO$1-1))=0,"",SUMIFS(RAW_매출A!$J$2:$J$7000,RAW_매출A!$B$2:$B$7000,$A102,RAW_매출A!$A$2:$A$7000,EDATE($E102,AO$1-1))/(INDEX(요약_월별시즈널리티!$F$7:$F$18,MONTH(EDATE($E102,AO$1-1)))/100))),"")</f>
        <v/>
      </c>
      <c r="AP102" t="str" cm="1">
        <f t="array" ref="AP102">IFERROR(IF($A102="","",IF(SUMIFS(RAW_매출A!$J$2:$J$7000,RAW_매출A!$B$2:$B$7000,$A102,RAW_매출A!$A$2:$A$7000,EDATE($E102,AP$1-1))=0,"",SUMIFS(RAW_매출A!$J$2:$J$7000,RAW_매출A!$B$2:$B$7000,$A102,RAW_매출A!$A$2:$A$7000,EDATE($E102,AP$1-1))/(INDEX(요약_월별시즈널리티!$F$7:$F$18,MONTH(EDATE($E102,AP$1-1)))/100))),"")</f>
        <v/>
      </c>
      <c r="AQ102" t="str" cm="1">
        <f t="array" ref="AQ102">IFERROR(IF($A102="","",IF(SUMIFS(RAW_매출A!$J$2:$J$7000,RAW_매출A!$B$2:$B$7000,$A102,RAW_매출A!$A$2:$A$7000,EDATE($E102,AQ$1-1))=0,"",SUMIFS(RAW_매출A!$J$2:$J$7000,RAW_매출A!$B$2:$B$7000,$A102,RAW_매출A!$A$2:$A$7000,EDATE($E102,AQ$1-1))/(INDEX(요약_월별시즈널리티!$F$7:$F$18,MONTH(EDATE($E102,AQ$1-1)))/100))),"")</f>
        <v/>
      </c>
      <c r="AR102" t="str" cm="1">
        <f t="array" ref="AR102">IFERROR(IF($A102="","",IF(SUMIFS(RAW_매출A!$J$2:$J$7000,RAW_매출A!$B$2:$B$7000,$A102,RAW_매출A!$A$2:$A$7000,EDATE($E102,AR$1-1))=0,"",SUMIFS(RAW_매출A!$J$2:$J$7000,RAW_매출A!$B$2:$B$7000,$A102,RAW_매출A!$A$2:$A$7000,EDATE($E102,AR$1-1))/(INDEX(요약_월별시즈널리티!$F$7:$F$18,MONTH(EDATE($E102,AR$1-1)))/100))),"")</f>
        <v/>
      </c>
      <c r="AS102" t="str" cm="1">
        <f t="array" ref="AS102">IFERROR(IF($A102="","",IF(SUMIFS(RAW_매출A!$J$2:$J$7000,RAW_매출A!$B$2:$B$7000,$A102,RAW_매출A!$A$2:$A$7000,EDATE($E102,AS$1-1))=0,"",SUMIFS(RAW_매출A!$J$2:$J$7000,RAW_매출A!$B$2:$B$7000,$A102,RAW_매출A!$A$2:$A$7000,EDATE($E102,AS$1-1))/(INDEX(요약_월별시즈널리티!$F$7:$F$18,MONTH(EDATE($E102,AS$1-1)))/100))),"")</f>
        <v/>
      </c>
      <c r="AT102" t="str" cm="1">
        <f t="array" ref="AT102">IFERROR(IF($A102="","",IF(SUMIFS(RAW_매출A!$J$2:$J$7000,RAW_매출A!$B$2:$B$7000,$A102,RAW_매출A!$A$2:$A$7000,EDATE($E102,AT$1-1))=0,"",SUMIFS(RAW_매출A!$J$2:$J$7000,RAW_매출A!$B$2:$B$7000,$A102,RAW_매출A!$A$2:$A$7000,EDATE($E102,AT$1-1))/(INDEX(요약_월별시즈널리티!$F$7:$F$18,MONTH(EDATE($E102,AT$1-1)))/100))),"")</f>
        <v/>
      </c>
      <c r="AU102" t="str" cm="1">
        <f t="array" ref="AU102">IFERROR(IF($A102="","",IF(SUMIFS(RAW_매출A!$J$2:$J$7000,RAW_매출A!$B$2:$B$7000,$A102,RAW_매출A!$A$2:$A$7000,EDATE($E102,AU$1-1))=0,"",SUMIFS(RAW_매출A!$J$2:$J$7000,RAW_매출A!$B$2:$B$7000,$A102,RAW_매출A!$A$2:$A$7000,EDATE($E102,AU$1-1))/(INDEX(요약_월별시즈널리티!$F$7:$F$18,MONTH(EDATE($E102,AU$1-1)))/100))),"")</f>
        <v/>
      </c>
      <c r="AV102" t="str" cm="1">
        <f t="array" ref="AV102">IFERROR(IF($A102="","",IF(SUMIFS(RAW_매출A!$J$2:$J$7000,RAW_매출A!$B$2:$B$7000,$A102,RAW_매출A!$A$2:$A$7000,EDATE($E102,AV$1-1))=0,"",SUMIFS(RAW_매출A!$J$2:$J$7000,RAW_매출A!$B$2:$B$7000,$A102,RAW_매출A!$A$2:$A$7000,EDATE($E102,AV$1-1))/(INDEX(요약_월별시즈널리티!$F$7:$F$18,MONTH(EDATE($E102,AV$1-1)))/100))),"")</f>
        <v/>
      </c>
      <c r="AW102" t="str" cm="1">
        <f t="array" ref="AW102">IFERROR(IF($A102="","",IF(SUMIFS(RAW_매출A!$J$2:$J$7000,RAW_매출A!$B$2:$B$7000,$A102,RAW_매출A!$A$2:$A$7000,EDATE($E102,AW$1-1))=0,"",SUMIFS(RAW_매출A!$J$2:$J$7000,RAW_매출A!$B$2:$B$7000,$A102,RAW_매출A!$A$2:$A$7000,EDATE($E102,AW$1-1))/(INDEX(요약_월별시즈널리티!$F$7:$F$18,MONTH(EDATE($E102,AW$1-1)))/100))),"")</f>
        <v/>
      </c>
      <c r="AX102" t="str" cm="1">
        <f t="array" ref="AX102">IFERROR(IF($A102="","",IF(SUMIFS(RAW_매출A!$J$2:$J$7000,RAW_매출A!$B$2:$B$7000,$A102,RAW_매출A!$A$2:$A$7000,EDATE($E102,AX$1-1))=0,"",SUMIFS(RAW_매출A!$J$2:$J$7000,RAW_매출A!$B$2:$B$7000,$A102,RAW_매출A!$A$2:$A$7000,EDATE($E102,AX$1-1))/(INDEX(요약_월별시즈널리티!$F$7:$F$18,MONTH(EDATE($E102,AX$1-1)))/100))),"")</f>
        <v/>
      </c>
      <c r="AY102" t="str" cm="1">
        <f t="array" ref="AY102">IFERROR(IF($A102="","",IF(SUMIFS(RAW_매출A!$J$2:$J$7000,RAW_매출A!$B$2:$B$7000,$A102,RAW_매출A!$A$2:$A$7000,EDATE($E102,AY$1-1))=0,"",SUMIFS(RAW_매출A!$J$2:$J$7000,RAW_매출A!$B$2:$B$7000,$A102,RAW_매출A!$A$2:$A$7000,EDATE($E102,AY$1-1))/(INDEX(요약_월별시즈널리티!$F$7:$F$18,MONTH(EDATE($E102,AY$1-1)))/100))),"")</f>
        <v/>
      </c>
      <c r="AZ102" t="str" cm="1">
        <f t="array" ref="AZ102">IFERROR(IF($A102="","",IF(SUMIFS(RAW_매출A!$J$2:$J$7000,RAW_매출A!$B$2:$B$7000,$A102,RAW_매출A!$A$2:$A$7000,EDATE($E102,AZ$1-1))=0,"",SUMIFS(RAW_매출A!$J$2:$J$7000,RAW_매출A!$B$2:$B$7000,$A102,RAW_매출A!$A$2:$A$7000,EDATE($E102,AZ$1-1))/(INDEX(요약_월별시즈널리티!$F$7:$F$18,MONTH(EDATE($E102,AZ$1-1)))/100))),"")</f>
        <v/>
      </c>
      <c r="BA102" t="str" cm="1">
        <f t="array" ref="BA102">IFERROR(IF($A102="","",IF(SUMIFS(RAW_매출A!$J$2:$J$7000,RAW_매출A!$B$2:$B$7000,$A102,RAW_매출A!$A$2:$A$7000,EDATE($E102,BA$1-1))=0,"",SUMIFS(RAW_매출A!$J$2:$J$7000,RAW_매출A!$B$2:$B$7000,$A102,RAW_매출A!$A$2:$A$7000,EDATE($E102,BA$1-1))/(INDEX(요약_월별시즈널리티!$F$7:$F$18,MONTH(EDATE($E102,BA$1-1)))/100))),"")</f>
        <v/>
      </c>
      <c r="BB102" t="str" cm="1">
        <f t="array" ref="BB102">IFERROR(IF($A102="","",IF(SUMIFS(RAW_매출A!$J$2:$J$7000,RAW_매출A!$B$2:$B$7000,$A102,RAW_매출A!$A$2:$A$7000,EDATE($E102,BB$1-1))=0,"",SUMIFS(RAW_매출A!$J$2:$J$7000,RAW_매출A!$B$2:$B$7000,$A102,RAW_매출A!$A$2:$A$7000,EDATE($E102,BB$1-1))/(INDEX(요약_월별시즈널리티!$F$7:$F$18,MONTH(EDATE($E102,BB$1-1)))/100))),"")</f>
        <v/>
      </c>
      <c r="BC102" t="str" cm="1">
        <f t="array" ref="BC102">IFERROR(IF($A102="","",IF(SUMIFS(RAW_매출A!$J$2:$J$7000,RAW_매출A!$B$2:$B$7000,$A102,RAW_매출A!$A$2:$A$7000,EDATE($E102,BC$1-1))=0,"",SUMIFS(RAW_매출A!$J$2:$J$7000,RAW_매출A!$B$2:$B$7000,$A102,RAW_매출A!$A$2:$A$7000,EDATE($E102,BC$1-1))/(INDEX(요약_월별시즈널리티!$F$7:$F$18,MONTH(EDATE($E102,BC$1-1)))/100))),"")</f>
        <v/>
      </c>
      <c r="BD102" t="str" cm="1">
        <f t="array" ref="BD102">IFERROR(IF($A102="","",IF(SUMIFS(RAW_매출A!$J$2:$J$7000,RAW_매출A!$B$2:$B$7000,$A102,RAW_매출A!$A$2:$A$7000,EDATE($E102,BD$1-1))=0,"",SUMIFS(RAW_매출A!$J$2:$J$7000,RAW_매출A!$B$2:$B$7000,$A102,RAW_매출A!$A$2:$A$7000,EDATE($E102,BD$1-1))/(INDEX(요약_월별시즈널리티!$F$7:$F$18,MONTH(EDATE($E102,BD$1-1)))/100))),"")</f>
        <v/>
      </c>
      <c r="BE102" t="str" cm="1">
        <f t="array" ref="BE102">IFERROR(IF($A102="","",IF(SUMIFS(RAW_매출A!$J$2:$J$7000,RAW_매출A!$B$2:$B$7000,$A102,RAW_매출A!$A$2:$A$7000,EDATE($E102,BE$1-1))=0,"",SUMIFS(RAW_매출A!$J$2:$J$7000,RAW_매출A!$B$2:$B$7000,$A102,RAW_매출A!$A$2:$A$7000,EDATE($E102,BE$1-1))/(INDEX(요약_월별시즈널리티!$F$7:$F$18,MONTH(EDATE($E102,BE$1-1)))/100))),"")</f>
        <v/>
      </c>
      <c r="BF102" t="str" cm="1">
        <f t="array" ref="BF102">IFERROR(IF($A102="","",IF(SUMIFS(RAW_매출A!$J$2:$J$7000,RAW_매출A!$B$2:$B$7000,$A102,RAW_매출A!$A$2:$A$7000,EDATE($E102,BF$1-1))=0,"",SUMIFS(RAW_매출A!$J$2:$J$7000,RAW_매출A!$B$2:$B$7000,$A102,RAW_매출A!$A$2:$A$7000,EDATE($E102,BF$1-1))/(INDEX(요약_월별시즈널리티!$F$7:$F$18,MONTH(EDATE($E102,BF$1-1)))/100))),"")</f>
        <v/>
      </c>
      <c r="BG102" t="str" cm="1">
        <f t="array" ref="BG102">IFERROR(IF($A102="","",IF(SUMIFS(RAW_매출A!$J$2:$J$7000,RAW_매출A!$B$2:$B$7000,$A102,RAW_매출A!$A$2:$A$7000,EDATE($E102,BG$1-1))=0,"",SUMIFS(RAW_매출A!$J$2:$J$7000,RAW_매출A!$B$2:$B$7000,$A102,RAW_매출A!$A$2:$A$7000,EDATE($E102,BG$1-1))/(INDEX(요약_월별시즈널리티!$F$7:$F$18,MONTH(EDATE($E102,BG$1-1)))/100))),"")</f>
        <v/>
      </c>
      <c r="BH102" t="str" cm="1">
        <f t="array" ref="BH102">IFERROR(IF($A102="","",IF(SUMIFS(RAW_매출A!$J$2:$J$7000,RAW_매출A!$B$2:$B$7000,$A102,RAW_매출A!$A$2:$A$7000,EDATE($E102,BH$1-1))=0,"",SUMIFS(RAW_매출A!$J$2:$J$7000,RAW_매출A!$B$2:$B$7000,$A102,RAW_매출A!$A$2:$A$7000,EDATE($E102,BH$1-1))/(INDEX(요약_월별시즈널리티!$F$7:$F$18,MONTH(EDATE($E102,BH$1-1)))/100))),"")</f>
        <v/>
      </c>
      <c r="BI102" t="str" cm="1">
        <f t="array" ref="BI102">IFERROR(IF($A102="","",IF(SUMIFS(RAW_매출A!$J$2:$J$7000,RAW_매출A!$B$2:$B$7000,$A102,RAW_매출A!$A$2:$A$7000,EDATE($E102,BI$1-1))=0,"",SUMIFS(RAW_매출A!$J$2:$J$7000,RAW_매출A!$B$2:$B$7000,$A102,RAW_매출A!$A$2:$A$7000,EDATE($E102,BI$1-1))/(INDEX(요약_월별시즈널리티!$F$7:$F$18,MONTH(EDATE($E102,BI$1-1)))/100))),"")</f>
        <v/>
      </c>
      <c r="BJ102" t="str" cm="1">
        <f t="array" ref="BJ102">IFERROR(IF($A102="","",IF(SUMIFS(RAW_매출A!$J$2:$J$7000,RAW_매출A!$B$2:$B$7000,$A102,RAW_매출A!$A$2:$A$7000,EDATE($E102,BJ$1-1))=0,"",SUMIFS(RAW_매출A!$J$2:$J$7000,RAW_매출A!$B$2:$B$7000,$A102,RAW_매출A!$A$2:$A$7000,EDATE($E102,BJ$1-1))/(INDEX(요약_월별시즈널리티!$F$7:$F$18,MONTH(EDATE($E102,BJ$1-1)))/100))),"")</f>
        <v/>
      </c>
      <c r="BK102" t="str" cm="1">
        <f t="array" ref="BK102">IFERROR(IF($A102="","",IF(SUMIFS(RAW_매출A!$J$2:$J$7000,RAW_매출A!$B$2:$B$7000,$A102,RAW_매출A!$A$2:$A$7000,EDATE($E102,BK$1-1))=0,"",SUMIFS(RAW_매출A!$J$2:$J$7000,RAW_매출A!$B$2:$B$7000,$A102,RAW_매출A!$A$2:$A$7000,EDATE($E102,BK$1-1))/(INDEX(요약_월별시즈널리티!$F$7:$F$18,MONTH(EDATE($E102,BK$1-1)))/100))),"")</f>
        <v/>
      </c>
      <c r="BL102" t="str" cm="1">
        <f t="array" ref="BL102">IFERROR(IF($A102="","",IF(SUMIFS(RAW_매출A!$J$2:$J$7000,RAW_매출A!$B$2:$B$7000,$A102,RAW_매출A!$A$2:$A$7000,EDATE($E102,BL$1-1))=0,"",SUMIFS(RAW_매출A!$J$2:$J$7000,RAW_매출A!$B$2:$B$7000,$A102,RAW_매출A!$A$2:$A$7000,EDATE($E102,BL$1-1))/(INDEX(요약_월별시즈널리티!$F$7:$F$18,MONTH(EDATE($E102,BL$1-1)))/100))),"")</f>
        <v/>
      </c>
      <c r="BM102" t="str" cm="1">
        <f t="array" ref="BM102">IFERROR(IF($A102="","",IF(SUMIFS(RAW_매출A!$J$2:$J$7000,RAW_매출A!$B$2:$B$7000,$A102,RAW_매출A!$A$2:$A$7000,EDATE($E102,BM$1-1))=0,"",SUMIFS(RAW_매출A!$J$2:$J$7000,RAW_매출A!$B$2:$B$7000,$A102,RAW_매출A!$A$2:$A$7000,EDATE($E102,BM$1-1))/(INDEX(요약_월별시즈널리티!$F$7:$F$18,MONTH(EDATE($E102,BM$1-1)))/100))),"")</f>
        <v/>
      </c>
      <c r="BN102" t="str" cm="1">
        <f t="array" ref="BN102">IFERROR(IF($A102="","",IF(SUMIFS(RAW_매출A!$J$2:$J$7000,RAW_매출A!$B$2:$B$7000,$A102,RAW_매출A!$A$2:$A$7000,EDATE($E102,BN$1-1))=0,"",SUMIFS(RAW_매출A!$J$2:$J$7000,RAW_매출A!$B$2:$B$7000,$A102,RAW_매출A!$A$2:$A$7000,EDATE($E102,BN$1-1))/(INDEX(요약_월별시즈널리티!$F$7:$F$18,MONTH(EDATE($E102,BN$1-1)))/100))),"")</f>
        <v/>
      </c>
    </row>
    <row r="103" spans="1:66" x14ac:dyDescent="0.3">
      <c r="A103" t="str">
        <f>세팅!A104</f>
        <v>(1092) #신대방역조원점</v>
      </c>
      <c r="B103" t="str">
        <f>세팅!B104</f>
        <v>150-1</v>
      </c>
      <c r="C103">
        <f t="shared" si="3"/>
        <v>1</v>
      </c>
      <c r="D103" t="str">
        <f t="shared" si="4"/>
        <v>1</v>
      </c>
      <c r="E103" s="1">
        <f>세팅!D104</f>
        <v>45231</v>
      </c>
      <c r="F103">
        <f t="shared" si="5"/>
        <v>6771752.4710276118</v>
      </c>
      <c r="G103" cm="1">
        <f t="array" ref="G103">IFERROR(IF($A103="","",IF(SUMIFS(RAW_매출A!$J$2:$J$7000,RAW_매출A!$B$2:$B$7000,$A103,RAW_매출A!$A$2:$A$7000,EDATE($E103,G$1-1))=0,"",SUMIFS(RAW_매출A!$J$2:$J$7000,RAW_매출A!$B$2:$B$7000,$A103,RAW_매출A!$A$2:$A$7000,EDATE($E103,G$1-1))/(INDEX(요약_월별시즈널리티!$F$7:$F$18,MONTH(EDATE($E103,G$1-1)))/100))),"")</f>
        <v>5007620.8270148579</v>
      </c>
      <c r="H103" cm="1">
        <f t="array" ref="H103">IFERROR(IF($A103="","",IF(SUMIFS(RAW_매출A!$J$2:$J$7000,RAW_매출A!$B$2:$B$7000,$A103,RAW_매출A!$A$2:$A$7000,EDATE($E103,H$1-1))=0,"",SUMIFS(RAW_매출A!$J$2:$J$7000,RAW_매출A!$B$2:$B$7000,$A103,RAW_매출A!$A$2:$A$7000,EDATE($E103,H$1-1))/(INDEX(요약_월별시즈널리티!$F$7:$F$18,MONTH(EDATE($E103,H$1-1)))/100))),"")</f>
        <v>4867425.1067149835</v>
      </c>
      <c r="I103" cm="1">
        <f t="array" ref="I103">IFERROR(IF($A103="","",IF(SUMIFS(RAW_매출A!$J$2:$J$7000,RAW_매출A!$B$2:$B$7000,$A103,RAW_매출A!$A$2:$A$7000,EDATE($E103,I$1-1))=0,"",SUMIFS(RAW_매출A!$J$2:$J$7000,RAW_매출A!$B$2:$B$7000,$A103,RAW_매출A!$A$2:$A$7000,EDATE($E103,I$1-1))/(INDEX(요약_월별시즈널리티!$F$7:$F$18,MONTH(EDATE($E103,I$1-1)))/100))),"")</f>
        <v>6346061.6313247448</v>
      </c>
      <c r="J103" s="28" cm="1">
        <f t="array" ref="J103">IFERROR(IF($A103="","",IF(SUMIFS(RAW_매출A!$J$2:$J$7000,RAW_매출A!$B$2:$B$7000,$A103,RAW_매출A!$A$2:$A$7000,EDATE($E103,J$1-1))=0,"",SUMIFS(RAW_매출A!$J$2:$J$7000,RAW_매출A!$B$2:$B$7000,$A103,RAW_매출A!$A$2:$A$7000,EDATE($E103,J$1-1))/(INDEX(요약_월별시즈널리티!$F$7:$F$18,MONTH(EDATE($E103,J$1-1)))/100))),"")</f>
        <v>7303182.3313060859</v>
      </c>
      <c r="K103" s="28" cm="1">
        <f t="array" ref="K103">IFERROR(IF($A103="","",IF(SUMIFS(RAW_매출A!$J$2:$J$7000,RAW_매출A!$B$2:$B$7000,$A103,RAW_매출A!$A$2:$A$7000,EDATE($E103,K$1-1))=0,"",SUMIFS(RAW_매출A!$J$2:$J$7000,RAW_매출A!$B$2:$B$7000,$A103,RAW_매출A!$A$2:$A$7000,EDATE($E103,K$1-1))/(INDEX(요약_월별시즈널리티!$F$7:$F$18,MONTH(EDATE($E103,K$1-1)))/100))),"")</f>
        <v>6734251.530970973</v>
      </c>
      <c r="L103" s="28" cm="1">
        <f t="array" ref="L103">IFERROR(IF($A103="","",IF(SUMIFS(RAW_매출A!$J$2:$J$7000,RAW_매출A!$B$2:$B$7000,$A103,RAW_매출A!$A$2:$A$7000,EDATE($E103,L$1-1))=0,"",SUMIFS(RAW_매출A!$J$2:$J$7000,RAW_매출A!$B$2:$B$7000,$A103,RAW_매출A!$A$2:$A$7000,EDATE($E103,L$1-1))/(INDEX(요약_월별시즈널리티!$F$7:$F$18,MONTH(EDATE($E103,L$1-1)))/100))),"")</f>
        <v>7210814.6484919749</v>
      </c>
      <c r="M103" s="28" cm="1">
        <f t="array" ref="M103">IFERROR(IF($A103="","",IF(SUMIFS(RAW_매출A!$J$2:$J$7000,RAW_매출A!$B$2:$B$7000,$A103,RAW_매출A!$A$2:$A$7000,EDATE($E103,M$1-1))=0,"",SUMIFS(RAW_매출A!$J$2:$J$7000,RAW_매출A!$B$2:$B$7000,$A103,RAW_매출A!$A$2:$A$7000,EDATE($E103,M$1-1))/(INDEX(요약_월별시즈널리티!$F$7:$F$18,MONTH(EDATE($E103,M$1-1)))/100))),"")</f>
        <v>5975193.6050728476</v>
      </c>
      <c r="N103" s="28" cm="1">
        <f t="array" ref="N103">IFERROR(IF($A103="","",IF(SUMIFS(RAW_매출A!$J$2:$J$7000,RAW_매출A!$B$2:$B$7000,$A103,RAW_매출A!$A$2:$A$7000,EDATE($E103,N$1-1))=0,"",SUMIFS(RAW_매출A!$J$2:$J$7000,RAW_매출A!$B$2:$B$7000,$A103,RAW_매출A!$A$2:$A$7000,EDATE($E103,N$1-1))/(INDEX(요약_월별시즈널리티!$F$7:$F$18,MONTH(EDATE($E103,N$1-1)))/100))),"")</f>
        <v>6493934.2182081379</v>
      </c>
      <c r="O103" s="28" cm="1">
        <f t="array" ref="O103">IFERROR(IF($A103="","",IF(SUMIFS(RAW_매출A!$J$2:$J$7000,RAW_매출A!$B$2:$B$7000,$A103,RAW_매출A!$A$2:$A$7000,EDATE($E103,O$1-1))=0,"",SUMIFS(RAW_매출A!$J$2:$J$7000,RAW_매출A!$B$2:$B$7000,$A103,RAW_매출A!$A$2:$A$7000,EDATE($E103,O$1-1))/(INDEX(요약_월별시즈널리티!$F$7:$F$18,MONTH(EDATE($E103,O$1-1)))/100))),"")</f>
        <v>6913138.4921156531</v>
      </c>
      <c r="P103" cm="1">
        <f t="array" ref="P103">IFERROR(IF($A103="","",IF(SUMIFS(RAW_매출A!$J$2:$J$7000,RAW_매출A!$B$2:$B$7000,$A103,RAW_매출A!$A$2:$A$7000,EDATE($E103,P$1-1))=0,"",SUMIFS(RAW_매출A!$J$2:$J$7000,RAW_매출A!$B$2:$B$7000,$A103,RAW_매출A!$A$2:$A$7000,EDATE($E103,P$1-1))/(INDEX(요약_월별시즈널리티!$F$7:$F$18,MONTH(EDATE($E103,P$1-1)))/100))),"")</f>
        <v>5938710.4464630121</v>
      </c>
      <c r="Q103" cm="1">
        <f t="array" ref="Q103">IFERROR(IF($A103="","",IF(SUMIFS(RAW_매출A!$J$2:$J$7000,RAW_매출A!$B$2:$B$7000,$A103,RAW_매출A!$A$2:$A$7000,EDATE($E103,Q$1-1))=0,"",SUMIFS(RAW_매출A!$J$2:$J$7000,RAW_매출A!$B$2:$B$7000,$A103,RAW_매출A!$A$2:$A$7000,EDATE($E103,Q$1-1))/(INDEX(요약_월별시즈널리티!$F$7:$F$18,MONTH(EDATE($E103,Q$1-1)))/100))),"")</f>
        <v>6162144.7745689889</v>
      </c>
      <c r="R103" cm="1">
        <f t="array" ref="R103">IFERROR(IF($A103="","",IF(SUMIFS(RAW_매출A!$J$2:$J$7000,RAW_매출A!$B$2:$B$7000,$A103,RAW_매출A!$A$2:$A$7000,EDATE($E103,R$1-1))=0,"",SUMIFS(RAW_매출A!$J$2:$J$7000,RAW_매출A!$B$2:$B$7000,$A103,RAW_매출A!$A$2:$A$7000,EDATE($E103,R$1-1))/(INDEX(요약_월별시즈널리티!$F$7:$F$18,MONTH(EDATE($E103,R$1-1)))/100))),"")</f>
        <v>5385564.6966585694</v>
      </c>
      <c r="S103" cm="1">
        <f t="array" ref="S103">IFERROR(IF($A103="","",IF(SUMIFS(RAW_매출A!$J$2:$J$7000,RAW_매출A!$B$2:$B$7000,$A103,RAW_매출A!$A$2:$A$7000,EDATE($E103,S$1-1))=0,"",SUMIFS(RAW_매출A!$J$2:$J$7000,RAW_매출A!$B$2:$B$7000,$A103,RAW_매출A!$A$2:$A$7000,EDATE($E103,S$1-1))/(INDEX(요약_월별시즈널리티!$F$7:$F$18,MONTH(EDATE($E103,S$1-1)))/100))),"")</f>
        <v>5951810.8670972856</v>
      </c>
      <c r="T103" cm="1">
        <f t="array" ref="T103">IFERROR(IF($A103="","",IF(SUMIFS(RAW_매출A!$J$2:$J$7000,RAW_매출A!$B$2:$B$7000,$A103,RAW_매출A!$A$2:$A$7000,EDATE($E103,T$1-1))=0,"",SUMIFS(RAW_매출A!$J$2:$J$7000,RAW_매출A!$B$2:$B$7000,$A103,RAW_매출A!$A$2:$A$7000,EDATE($E103,T$1-1))/(INDEX(요약_월별시즈널리티!$F$7:$F$18,MONTH(EDATE($E103,T$1-1)))/100))),"")</f>
        <v>6330526.8737714188</v>
      </c>
      <c r="U103" cm="1">
        <f t="array" ref="U103">IFERROR(IF($A103="","",IF(SUMIFS(RAW_매출A!$J$2:$J$7000,RAW_매출A!$B$2:$B$7000,$A103,RAW_매출A!$A$2:$A$7000,EDATE($E103,U$1-1))=0,"",SUMIFS(RAW_매출A!$J$2:$J$7000,RAW_매출A!$B$2:$B$7000,$A103,RAW_매출A!$A$2:$A$7000,EDATE($E103,U$1-1))/(INDEX(요약_월별시즈널리티!$F$7:$F$18,MONTH(EDATE($E103,U$1-1)))/100))),"")</f>
        <v>6396001.0379484389</v>
      </c>
      <c r="V103" cm="1">
        <f t="array" ref="V103">IFERROR(IF($A103="","",IF(SUMIFS(RAW_매출A!$J$2:$J$7000,RAW_매출A!$B$2:$B$7000,$A103,RAW_매출A!$A$2:$A$7000,EDATE($E103,V$1-1))=0,"",SUMIFS(RAW_매출A!$J$2:$J$7000,RAW_매출A!$B$2:$B$7000,$A103,RAW_매출A!$A$2:$A$7000,EDATE($E103,V$1-1))/(INDEX(요약_월별시즈널리티!$F$7:$F$18,MONTH(EDATE($E103,V$1-1)))/100))),"")</f>
        <v>5925236.3842437519</v>
      </c>
      <c r="W103" cm="1">
        <f t="array" ref="W103">IFERROR(IF($A103="","",IF(SUMIFS(RAW_매출A!$J$2:$J$7000,RAW_매출A!$B$2:$B$7000,$A103,RAW_매출A!$A$2:$A$7000,EDATE($E103,W$1-1))=0,"",SUMIFS(RAW_매출A!$J$2:$J$7000,RAW_매출A!$B$2:$B$7000,$A103,RAW_매출A!$A$2:$A$7000,EDATE($E103,W$1-1))/(INDEX(요약_월별시즈널리티!$F$7:$F$18,MONTH(EDATE($E103,W$1-1)))/100))),"")</f>
        <v>4786655.743081118</v>
      </c>
      <c r="X103" cm="1">
        <f t="array" ref="X103">IFERROR(IF($A103="","",IF(SUMIFS(RAW_매출A!$J$2:$J$7000,RAW_매출A!$B$2:$B$7000,$A103,RAW_매출A!$A$2:$A$7000,EDATE($E103,X$1-1))=0,"",SUMIFS(RAW_매출A!$J$2:$J$7000,RAW_매출A!$B$2:$B$7000,$A103,RAW_매출A!$A$2:$A$7000,EDATE($E103,X$1-1))/(INDEX(요약_월별시즈널리티!$F$7:$F$18,MONTH(EDATE($E103,X$1-1)))/100))),"")</f>
        <v>7165539.9971708274</v>
      </c>
      <c r="Y103" cm="1">
        <f t="array" ref="Y103">IFERROR(IF($A103="","",IF(SUMIFS(RAW_매출A!$J$2:$J$7000,RAW_매출A!$B$2:$B$7000,$A103,RAW_매출A!$A$2:$A$7000,EDATE($E103,Y$1-1))=0,"",SUMIFS(RAW_매출A!$J$2:$J$7000,RAW_매출A!$B$2:$B$7000,$A103,RAW_매출A!$A$2:$A$7000,EDATE($E103,Y$1-1))/(INDEX(요약_월별시즈널리티!$F$7:$F$18,MONTH(EDATE($E103,Y$1-1)))/100))),"")</f>
        <v>7230653.5421324112</v>
      </c>
      <c r="Z103" cm="1">
        <f t="array" ref="Z103">IFERROR(IF($A103="","",IF(SUMIFS(RAW_매출A!$J$2:$J$7000,RAW_매출A!$B$2:$B$7000,$A103,RAW_매출A!$A$2:$A$7000,EDATE($E103,Z$1-1))=0,"",SUMIFS(RAW_매출A!$J$2:$J$7000,RAW_매출A!$B$2:$B$7000,$A103,RAW_매출A!$A$2:$A$7000,EDATE($E103,Z$1-1))/(INDEX(요약_월별시즈널리티!$F$7:$F$18,MONTH(EDATE($E103,Z$1-1)))/100))),"")</f>
        <v>7225356.3954377193</v>
      </c>
      <c r="AA103" cm="1">
        <f t="array" ref="AA103">IFERROR(IF($A103="","",IF(SUMIFS(RAW_매출A!$J$2:$J$7000,RAW_매출A!$B$2:$B$7000,$A103,RAW_매출A!$A$2:$A$7000,EDATE($E103,AA$1-1))=0,"",SUMIFS(RAW_매출A!$J$2:$J$7000,RAW_매출A!$B$2:$B$7000,$A103,RAW_매출A!$A$2:$A$7000,EDATE($E103,AA$1-1))/(INDEX(요약_월별시즈널리티!$F$7:$F$18,MONTH(EDATE($E103,AA$1-1)))/100))),"")</f>
        <v>6872939.2726296214</v>
      </c>
      <c r="AB103" cm="1">
        <f t="array" ref="AB103">IFERROR(IF($A103="","",IF(SUMIFS(RAW_매출A!$J$2:$J$7000,RAW_매출A!$B$2:$B$7000,$A103,RAW_매출A!$A$2:$A$7000,EDATE($E103,AB$1-1))=0,"",SUMIFS(RAW_매출A!$J$2:$J$7000,RAW_매출A!$B$2:$B$7000,$A103,RAW_매출A!$A$2:$A$7000,EDATE($E103,AB$1-1))/(INDEX(요약_월별시즈널리티!$F$7:$F$18,MONTH(EDATE($E103,AB$1-1)))/100))),"")</f>
        <v>6737934.5736445663</v>
      </c>
      <c r="AC103" cm="1">
        <f t="array" ref="AC103">IFERROR(IF($A103="","",IF(SUMIFS(RAW_매출A!$J$2:$J$7000,RAW_매출A!$B$2:$B$7000,$A103,RAW_매출A!$A$2:$A$7000,EDATE($E103,AC$1-1))=0,"",SUMIFS(RAW_매출A!$J$2:$J$7000,RAW_매출A!$B$2:$B$7000,$A103,RAW_매출A!$A$2:$A$7000,EDATE($E103,AC$1-1))/(INDEX(요약_월별시즈널리티!$F$7:$F$18,MONTH(EDATE($E103,AC$1-1)))/100))),"")</f>
        <v>6798668.1541300351</v>
      </c>
      <c r="AD103" cm="1">
        <f t="array" ref="AD103">IFERROR(IF($A103="","",IF(SUMIFS(RAW_매출A!$J$2:$J$7000,RAW_매출A!$B$2:$B$7000,$A103,RAW_매출A!$A$2:$A$7000,EDATE($E103,AD$1-1))=0,"",SUMIFS(RAW_매출A!$J$2:$J$7000,RAW_매출A!$B$2:$B$7000,$A103,RAW_매출A!$A$2:$A$7000,EDATE($E103,AD$1-1))/(INDEX(요약_월별시즈널리티!$F$7:$F$18,MONTH(EDATE($E103,AD$1-1)))/100))),"")</f>
        <v>7450263.8736170838</v>
      </c>
      <c r="AE103" cm="1">
        <f t="array" ref="AE103">IFERROR(IF($A103="","",IF(SUMIFS(RAW_매출A!$J$2:$J$7000,RAW_매출A!$B$2:$B$7000,$A103,RAW_매출A!$A$2:$A$7000,EDATE($E103,AE$1-1))=0,"",SUMIFS(RAW_매출A!$J$2:$J$7000,RAW_매출A!$B$2:$B$7000,$A103,RAW_매출A!$A$2:$A$7000,EDATE($E103,AE$1-1))/(INDEX(요약_월별시즈널리티!$F$7:$F$18,MONTH(EDATE($E103,AE$1-1)))/100))),"")</f>
        <v>6648384.1828676453</v>
      </c>
      <c r="AF103" cm="1">
        <f t="array" ref="AF103">IFERROR(IF($A103="","",IF(SUMIFS(RAW_매출A!$J$2:$J$7000,RAW_매출A!$B$2:$B$7000,$A103,RAW_매출A!$A$2:$A$7000,EDATE($E103,AF$1-1))=0,"",SUMIFS(RAW_매출A!$J$2:$J$7000,RAW_매출A!$B$2:$B$7000,$A103,RAW_매출A!$A$2:$A$7000,EDATE($E103,AF$1-1))/(INDEX(요약_월별시즈널리티!$F$7:$F$18,MONTH(EDATE($E103,AF$1-1)))/100))),"")</f>
        <v>6473803.13571057</v>
      </c>
      <c r="AG103" cm="1">
        <f t="array" ref="AG103">IFERROR(IF($A103="","",IF(SUMIFS(RAW_매출A!$J$2:$J$7000,RAW_매출A!$B$2:$B$7000,$A103,RAW_매출A!$A$2:$A$7000,EDATE($E103,AG$1-1))=0,"",SUMIFS(RAW_매출A!$J$2:$J$7000,RAW_매출A!$B$2:$B$7000,$A103,RAW_매출A!$A$2:$A$7000,EDATE($E103,AG$1-1))/(INDEX(요약_월별시즈널리티!$F$7:$F$18,MONTH(EDATE($E103,AG$1-1)))/100))),"")</f>
        <v>6828494.3152856259</v>
      </c>
      <c r="AH103" cm="1">
        <f t="array" ref="AH103">IFERROR(IF($A103="","",IF(SUMIFS(RAW_매출A!$J$2:$J$7000,RAW_매출A!$B$2:$B$7000,$A103,RAW_매출A!$A$2:$A$7000,EDATE($E103,AH$1-1))=0,"",SUMIFS(RAW_매출A!$J$2:$J$7000,RAW_매출A!$B$2:$B$7000,$A103,RAW_매출A!$A$2:$A$7000,EDATE($E103,AH$1-1))/(INDEX(요약_월별시즈널리티!$F$7:$F$18,MONTH(EDATE($E103,AH$1-1)))/100))),"")</f>
        <v>7167705.9849644341</v>
      </c>
      <c r="AI103" cm="1">
        <f t="array" ref="AI103">IFERROR(IF($A103="","",IF(SUMIFS(RAW_매출A!$J$2:$J$7000,RAW_매출A!$B$2:$B$7000,$A103,RAW_매출A!$A$2:$A$7000,EDATE($E103,AI$1-1))=0,"",SUMIFS(RAW_매출A!$J$2:$J$7000,RAW_매출A!$B$2:$B$7000,$A103,RAW_매출A!$A$2:$A$7000,EDATE($E103,AI$1-1))/(INDEX(요약_월별시즈널리티!$F$7:$F$18,MONTH(EDATE($E103,AI$1-1)))/100))),"")</f>
        <v>6897591.435887659</v>
      </c>
      <c r="AJ103" cm="1">
        <f t="array" ref="AJ103">IFERROR(IF($A103="","",IF(SUMIFS(RAW_매출A!$J$2:$J$7000,RAW_매출A!$B$2:$B$7000,$A103,RAW_매출A!$A$2:$A$7000,EDATE($E103,AJ$1-1))=0,"",SUMIFS(RAW_매출A!$J$2:$J$7000,RAW_매출A!$B$2:$B$7000,$A103,RAW_매출A!$A$2:$A$7000,EDATE($E103,AJ$1-1))/(INDEX(요약_월별시즈널리티!$F$7:$F$18,MONTH(EDATE($E103,AJ$1-1)))/100))),"")</f>
        <v>6841042.3017095262</v>
      </c>
      <c r="AK103" cm="1">
        <f t="array" ref="AK103">IFERROR(IF($A103="","",IF(SUMIFS(RAW_매출A!$J$2:$J$7000,RAW_매출A!$B$2:$B$7000,$A103,RAW_매출A!$A$2:$A$7000,EDATE($E103,AK$1-1))=0,"",SUMIFS(RAW_매출A!$J$2:$J$7000,RAW_매출A!$B$2:$B$7000,$A103,RAW_매출A!$A$2:$A$7000,EDATE($E103,AK$1-1))/(INDEX(요약_월별시즈널리티!$F$7:$F$18,MONTH(EDATE($E103,AK$1-1)))/100))),"")</f>
        <v>7563661.1490353318</v>
      </c>
      <c r="AL103" cm="1">
        <f t="array" ref="AL103">IFERROR(IF($A103="","",IF(SUMIFS(RAW_매출A!$J$2:$J$7000,RAW_매출A!$B$2:$B$7000,$A103,RAW_매출A!$A$2:$A$7000,EDATE($E103,AL$1-1))=0,"",SUMIFS(RAW_매출A!$J$2:$J$7000,RAW_매출A!$B$2:$B$7000,$A103,RAW_매출A!$A$2:$A$7000,EDATE($E103,AL$1-1))/(INDEX(요약_월별시즈널리티!$F$7:$F$18,MONTH(EDATE($E103,AL$1-1)))/100))),"")</f>
        <v>6154321.3749865862</v>
      </c>
      <c r="AM103" t="str" cm="1">
        <f t="array" ref="AM103">IFERROR(IF($A103="","",IF(SUMIFS(RAW_매출A!$J$2:$J$7000,RAW_매출A!$B$2:$B$7000,$A103,RAW_매출A!$A$2:$A$7000,EDATE($E103,AM$1-1))=0,"",SUMIFS(RAW_매출A!$J$2:$J$7000,RAW_매출A!$B$2:$B$7000,$A103,RAW_매출A!$A$2:$A$7000,EDATE($E103,AM$1-1))/(INDEX(요약_월별시즈널리티!$F$7:$F$18,MONTH(EDATE($E103,AM$1-1)))/100))),"")</f>
        <v/>
      </c>
      <c r="AN103" t="str" cm="1">
        <f t="array" ref="AN103">IFERROR(IF($A103="","",IF(SUMIFS(RAW_매출A!$J$2:$J$7000,RAW_매출A!$B$2:$B$7000,$A103,RAW_매출A!$A$2:$A$7000,EDATE($E103,AN$1-1))=0,"",SUMIFS(RAW_매출A!$J$2:$J$7000,RAW_매출A!$B$2:$B$7000,$A103,RAW_매출A!$A$2:$A$7000,EDATE($E103,AN$1-1))/(INDEX(요약_월별시즈널리티!$F$7:$F$18,MONTH(EDATE($E103,AN$1-1)))/100))),"")</f>
        <v/>
      </c>
      <c r="AO103" t="str" cm="1">
        <f t="array" ref="AO103">IFERROR(IF($A103="","",IF(SUMIFS(RAW_매출A!$J$2:$J$7000,RAW_매출A!$B$2:$B$7000,$A103,RAW_매출A!$A$2:$A$7000,EDATE($E103,AO$1-1))=0,"",SUMIFS(RAW_매출A!$J$2:$J$7000,RAW_매출A!$B$2:$B$7000,$A103,RAW_매출A!$A$2:$A$7000,EDATE($E103,AO$1-1))/(INDEX(요약_월별시즈널리티!$F$7:$F$18,MONTH(EDATE($E103,AO$1-1)))/100))),"")</f>
        <v/>
      </c>
      <c r="AP103" t="str" cm="1">
        <f t="array" ref="AP103">IFERROR(IF($A103="","",IF(SUMIFS(RAW_매출A!$J$2:$J$7000,RAW_매출A!$B$2:$B$7000,$A103,RAW_매출A!$A$2:$A$7000,EDATE($E103,AP$1-1))=0,"",SUMIFS(RAW_매출A!$J$2:$J$7000,RAW_매출A!$B$2:$B$7000,$A103,RAW_매출A!$A$2:$A$7000,EDATE($E103,AP$1-1))/(INDEX(요약_월별시즈널리티!$F$7:$F$18,MONTH(EDATE($E103,AP$1-1)))/100))),"")</f>
        <v/>
      </c>
      <c r="AQ103" t="str" cm="1">
        <f t="array" ref="AQ103">IFERROR(IF($A103="","",IF(SUMIFS(RAW_매출A!$J$2:$J$7000,RAW_매출A!$B$2:$B$7000,$A103,RAW_매출A!$A$2:$A$7000,EDATE($E103,AQ$1-1))=0,"",SUMIFS(RAW_매출A!$J$2:$J$7000,RAW_매출A!$B$2:$B$7000,$A103,RAW_매출A!$A$2:$A$7000,EDATE($E103,AQ$1-1))/(INDEX(요약_월별시즈널리티!$F$7:$F$18,MONTH(EDATE($E103,AQ$1-1)))/100))),"")</f>
        <v/>
      </c>
      <c r="AR103" t="str" cm="1">
        <f t="array" ref="AR103">IFERROR(IF($A103="","",IF(SUMIFS(RAW_매출A!$J$2:$J$7000,RAW_매출A!$B$2:$B$7000,$A103,RAW_매출A!$A$2:$A$7000,EDATE($E103,AR$1-1))=0,"",SUMIFS(RAW_매출A!$J$2:$J$7000,RAW_매출A!$B$2:$B$7000,$A103,RAW_매출A!$A$2:$A$7000,EDATE($E103,AR$1-1))/(INDEX(요약_월별시즈널리티!$F$7:$F$18,MONTH(EDATE($E103,AR$1-1)))/100))),"")</f>
        <v/>
      </c>
      <c r="AS103" t="str" cm="1">
        <f t="array" ref="AS103">IFERROR(IF($A103="","",IF(SUMIFS(RAW_매출A!$J$2:$J$7000,RAW_매출A!$B$2:$B$7000,$A103,RAW_매출A!$A$2:$A$7000,EDATE($E103,AS$1-1))=0,"",SUMIFS(RAW_매출A!$J$2:$J$7000,RAW_매출A!$B$2:$B$7000,$A103,RAW_매출A!$A$2:$A$7000,EDATE($E103,AS$1-1))/(INDEX(요약_월별시즈널리티!$F$7:$F$18,MONTH(EDATE($E103,AS$1-1)))/100))),"")</f>
        <v/>
      </c>
      <c r="AT103" t="str" cm="1">
        <f t="array" ref="AT103">IFERROR(IF($A103="","",IF(SUMIFS(RAW_매출A!$J$2:$J$7000,RAW_매출A!$B$2:$B$7000,$A103,RAW_매출A!$A$2:$A$7000,EDATE($E103,AT$1-1))=0,"",SUMIFS(RAW_매출A!$J$2:$J$7000,RAW_매출A!$B$2:$B$7000,$A103,RAW_매출A!$A$2:$A$7000,EDATE($E103,AT$1-1))/(INDEX(요약_월별시즈널리티!$F$7:$F$18,MONTH(EDATE($E103,AT$1-1)))/100))),"")</f>
        <v/>
      </c>
      <c r="AU103" t="str" cm="1">
        <f t="array" ref="AU103">IFERROR(IF($A103="","",IF(SUMIFS(RAW_매출A!$J$2:$J$7000,RAW_매출A!$B$2:$B$7000,$A103,RAW_매출A!$A$2:$A$7000,EDATE($E103,AU$1-1))=0,"",SUMIFS(RAW_매출A!$J$2:$J$7000,RAW_매출A!$B$2:$B$7000,$A103,RAW_매출A!$A$2:$A$7000,EDATE($E103,AU$1-1))/(INDEX(요약_월별시즈널리티!$F$7:$F$18,MONTH(EDATE($E103,AU$1-1)))/100))),"")</f>
        <v/>
      </c>
      <c r="AV103" t="str" cm="1">
        <f t="array" ref="AV103">IFERROR(IF($A103="","",IF(SUMIFS(RAW_매출A!$J$2:$J$7000,RAW_매출A!$B$2:$B$7000,$A103,RAW_매출A!$A$2:$A$7000,EDATE($E103,AV$1-1))=0,"",SUMIFS(RAW_매출A!$J$2:$J$7000,RAW_매출A!$B$2:$B$7000,$A103,RAW_매출A!$A$2:$A$7000,EDATE($E103,AV$1-1))/(INDEX(요약_월별시즈널리티!$F$7:$F$18,MONTH(EDATE($E103,AV$1-1)))/100))),"")</f>
        <v/>
      </c>
      <c r="AW103" t="str" cm="1">
        <f t="array" ref="AW103">IFERROR(IF($A103="","",IF(SUMIFS(RAW_매출A!$J$2:$J$7000,RAW_매출A!$B$2:$B$7000,$A103,RAW_매출A!$A$2:$A$7000,EDATE($E103,AW$1-1))=0,"",SUMIFS(RAW_매출A!$J$2:$J$7000,RAW_매출A!$B$2:$B$7000,$A103,RAW_매출A!$A$2:$A$7000,EDATE($E103,AW$1-1))/(INDEX(요약_월별시즈널리티!$F$7:$F$18,MONTH(EDATE($E103,AW$1-1)))/100))),"")</f>
        <v/>
      </c>
      <c r="AX103" t="str" cm="1">
        <f t="array" ref="AX103">IFERROR(IF($A103="","",IF(SUMIFS(RAW_매출A!$J$2:$J$7000,RAW_매출A!$B$2:$B$7000,$A103,RAW_매출A!$A$2:$A$7000,EDATE($E103,AX$1-1))=0,"",SUMIFS(RAW_매출A!$J$2:$J$7000,RAW_매출A!$B$2:$B$7000,$A103,RAW_매출A!$A$2:$A$7000,EDATE($E103,AX$1-1))/(INDEX(요약_월별시즈널리티!$F$7:$F$18,MONTH(EDATE($E103,AX$1-1)))/100))),"")</f>
        <v/>
      </c>
      <c r="AY103" t="str" cm="1">
        <f t="array" ref="AY103">IFERROR(IF($A103="","",IF(SUMIFS(RAW_매출A!$J$2:$J$7000,RAW_매출A!$B$2:$B$7000,$A103,RAW_매출A!$A$2:$A$7000,EDATE($E103,AY$1-1))=0,"",SUMIFS(RAW_매출A!$J$2:$J$7000,RAW_매출A!$B$2:$B$7000,$A103,RAW_매출A!$A$2:$A$7000,EDATE($E103,AY$1-1))/(INDEX(요약_월별시즈널리티!$F$7:$F$18,MONTH(EDATE($E103,AY$1-1)))/100))),"")</f>
        <v/>
      </c>
      <c r="AZ103" t="str" cm="1">
        <f t="array" ref="AZ103">IFERROR(IF($A103="","",IF(SUMIFS(RAW_매출A!$J$2:$J$7000,RAW_매출A!$B$2:$B$7000,$A103,RAW_매출A!$A$2:$A$7000,EDATE($E103,AZ$1-1))=0,"",SUMIFS(RAW_매출A!$J$2:$J$7000,RAW_매출A!$B$2:$B$7000,$A103,RAW_매출A!$A$2:$A$7000,EDATE($E103,AZ$1-1))/(INDEX(요약_월별시즈널리티!$F$7:$F$18,MONTH(EDATE($E103,AZ$1-1)))/100))),"")</f>
        <v/>
      </c>
      <c r="BA103" t="str" cm="1">
        <f t="array" ref="BA103">IFERROR(IF($A103="","",IF(SUMIFS(RAW_매출A!$J$2:$J$7000,RAW_매출A!$B$2:$B$7000,$A103,RAW_매출A!$A$2:$A$7000,EDATE($E103,BA$1-1))=0,"",SUMIFS(RAW_매출A!$J$2:$J$7000,RAW_매출A!$B$2:$B$7000,$A103,RAW_매출A!$A$2:$A$7000,EDATE($E103,BA$1-1))/(INDEX(요약_월별시즈널리티!$F$7:$F$18,MONTH(EDATE($E103,BA$1-1)))/100))),"")</f>
        <v/>
      </c>
      <c r="BB103" t="str" cm="1">
        <f t="array" ref="BB103">IFERROR(IF($A103="","",IF(SUMIFS(RAW_매출A!$J$2:$J$7000,RAW_매출A!$B$2:$B$7000,$A103,RAW_매출A!$A$2:$A$7000,EDATE($E103,BB$1-1))=0,"",SUMIFS(RAW_매출A!$J$2:$J$7000,RAW_매출A!$B$2:$B$7000,$A103,RAW_매출A!$A$2:$A$7000,EDATE($E103,BB$1-1))/(INDEX(요약_월별시즈널리티!$F$7:$F$18,MONTH(EDATE($E103,BB$1-1)))/100))),"")</f>
        <v/>
      </c>
      <c r="BC103" t="str" cm="1">
        <f t="array" ref="BC103">IFERROR(IF($A103="","",IF(SUMIFS(RAW_매출A!$J$2:$J$7000,RAW_매출A!$B$2:$B$7000,$A103,RAW_매출A!$A$2:$A$7000,EDATE($E103,BC$1-1))=0,"",SUMIFS(RAW_매출A!$J$2:$J$7000,RAW_매출A!$B$2:$B$7000,$A103,RAW_매출A!$A$2:$A$7000,EDATE($E103,BC$1-1))/(INDEX(요약_월별시즈널리티!$F$7:$F$18,MONTH(EDATE($E103,BC$1-1)))/100))),"")</f>
        <v/>
      </c>
      <c r="BD103" t="str" cm="1">
        <f t="array" ref="BD103">IFERROR(IF($A103="","",IF(SUMIFS(RAW_매출A!$J$2:$J$7000,RAW_매출A!$B$2:$B$7000,$A103,RAW_매출A!$A$2:$A$7000,EDATE($E103,BD$1-1))=0,"",SUMIFS(RAW_매출A!$J$2:$J$7000,RAW_매출A!$B$2:$B$7000,$A103,RAW_매출A!$A$2:$A$7000,EDATE($E103,BD$1-1))/(INDEX(요약_월별시즈널리티!$F$7:$F$18,MONTH(EDATE($E103,BD$1-1)))/100))),"")</f>
        <v/>
      </c>
      <c r="BE103" t="str" cm="1">
        <f t="array" ref="BE103">IFERROR(IF($A103="","",IF(SUMIFS(RAW_매출A!$J$2:$J$7000,RAW_매출A!$B$2:$B$7000,$A103,RAW_매출A!$A$2:$A$7000,EDATE($E103,BE$1-1))=0,"",SUMIFS(RAW_매출A!$J$2:$J$7000,RAW_매출A!$B$2:$B$7000,$A103,RAW_매출A!$A$2:$A$7000,EDATE($E103,BE$1-1))/(INDEX(요약_월별시즈널리티!$F$7:$F$18,MONTH(EDATE($E103,BE$1-1)))/100))),"")</f>
        <v/>
      </c>
      <c r="BF103" t="str" cm="1">
        <f t="array" ref="BF103">IFERROR(IF($A103="","",IF(SUMIFS(RAW_매출A!$J$2:$J$7000,RAW_매출A!$B$2:$B$7000,$A103,RAW_매출A!$A$2:$A$7000,EDATE($E103,BF$1-1))=0,"",SUMIFS(RAW_매출A!$J$2:$J$7000,RAW_매출A!$B$2:$B$7000,$A103,RAW_매출A!$A$2:$A$7000,EDATE($E103,BF$1-1))/(INDEX(요약_월별시즈널리티!$F$7:$F$18,MONTH(EDATE($E103,BF$1-1)))/100))),"")</f>
        <v/>
      </c>
      <c r="BG103" t="str" cm="1">
        <f t="array" ref="BG103">IFERROR(IF($A103="","",IF(SUMIFS(RAW_매출A!$J$2:$J$7000,RAW_매출A!$B$2:$B$7000,$A103,RAW_매출A!$A$2:$A$7000,EDATE($E103,BG$1-1))=0,"",SUMIFS(RAW_매출A!$J$2:$J$7000,RAW_매출A!$B$2:$B$7000,$A103,RAW_매출A!$A$2:$A$7000,EDATE($E103,BG$1-1))/(INDEX(요약_월별시즈널리티!$F$7:$F$18,MONTH(EDATE($E103,BG$1-1)))/100))),"")</f>
        <v/>
      </c>
      <c r="BH103" t="str" cm="1">
        <f t="array" ref="BH103">IFERROR(IF($A103="","",IF(SUMIFS(RAW_매출A!$J$2:$J$7000,RAW_매출A!$B$2:$B$7000,$A103,RAW_매출A!$A$2:$A$7000,EDATE($E103,BH$1-1))=0,"",SUMIFS(RAW_매출A!$J$2:$J$7000,RAW_매출A!$B$2:$B$7000,$A103,RAW_매출A!$A$2:$A$7000,EDATE($E103,BH$1-1))/(INDEX(요약_월별시즈널리티!$F$7:$F$18,MONTH(EDATE($E103,BH$1-1)))/100))),"")</f>
        <v/>
      </c>
      <c r="BI103" t="str" cm="1">
        <f t="array" ref="BI103">IFERROR(IF($A103="","",IF(SUMIFS(RAW_매출A!$J$2:$J$7000,RAW_매출A!$B$2:$B$7000,$A103,RAW_매출A!$A$2:$A$7000,EDATE($E103,BI$1-1))=0,"",SUMIFS(RAW_매출A!$J$2:$J$7000,RAW_매출A!$B$2:$B$7000,$A103,RAW_매출A!$A$2:$A$7000,EDATE($E103,BI$1-1))/(INDEX(요약_월별시즈널리티!$F$7:$F$18,MONTH(EDATE($E103,BI$1-1)))/100))),"")</f>
        <v/>
      </c>
      <c r="BJ103" t="str" cm="1">
        <f t="array" ref="BJ103">IFERROR(IF($A103="","",IF(SUMIFS(RAW_매출A!$J$2:$J$7000,RAW_매출A!$B$2:$B$7000,$A103,RAW_매출A!$A$2:$A$7000,EDATE($E103,BJ$1-1))=0,"",SUMIFS(RAW_매출A!$J$2:$J$7000,RAW_매출A!$B$2:$B$7000,$A103,RAW_매출A!$A$2:$A$7000,EDATE($E103,BJ$1-1))/(INDEX(요약_월별시즈널리티!$F$7:$F$18,MONTH(EDATE($E103,BJ$1-1)))/100))),"")</f>
        <v/>
      </c>
      <c r="BK103" t="str" cm="1">
        <f t="array" ref="BK103">IFERROR(IF($A103="","",IF(SUMIFS(RAW_매출A!$J$2:$J$7000,RAW_매출A!$B$2:$B$7000,$A103,RAW_매출A!$A$2:$A$7000,EDATE($E103,BK$1-1))=0,"",SUMIFS(RAW_매출A!$J$2:$J$7000,RAW_매출A!$B$2:$B$7000,$A103,RAW_매출A!$A$2:$A$7000,EDATE($E103,BK$1-1))/(INDEX(요약_월별시즈널리티!$F$7:$F$18,MONTH(EDATE($E103,BK$1-1)))/100))),"")</f>
        <v/>
      </c>
      <c r="BL103" t="str" cm="1">
        <f t="array" ref="BL103">IFERROR(IF($A103="","",IF(SUMIFS(RAW_매출A!$J$2:$J$7000,RAW_매출A!$B$2:$B$7000,$A103,RAW_매출A!$A$2:$A$7000,EDATE($E103,BL$1-1))=0,"",SUMIFS(RAW_매출A!$J$2:$J$7000,RAW_매출A!$B$2:$B$7000,$A103,RAW_매출A!$A$2:$A$7000,EDATE($E103,BL$1-1))/(INDEX(요약_월별시즈널리티!$F$7:$F$18,MONTH(EDATE($E103,BL$1-1)))/100))),"")</f>
        <v/>
      </c>
      <c r="BM103" t="str" cm="1">
        <f t="array" ref="BM103">IFERROR(IF($A103="","",IF(SUMIFS(RAW_매출A!$J$2:$J$7000,RAW_매출A!$B$2:$B$7000,$A103,RAW_매출A!$A$2:$A$7000,EDATE($E103,BM$1-1))=0,"",SUMIFS(RAW_매출A!$J$2:$J$7000,RAW_매출A!$B$2:$B$7000,$A103,RAW_매출A!$A$2:$A$7000,EDATE($E103,BM$1-1))/(INDEX(요약_월별시즈널리티!$F$7:$F$18,MONTH(EDATE($E103,BM$1-1)))/100))),"")</f>
        <v/>
      </c>
      <c r="BN103" t="str" cm="1">
        <f t="array" ref="BN103">IFERROR(IF($A103="","",IF(SUMIFS(RAW_매출A!$J$2:$J$7000,RAW_매출A!$B$2:$B$7000,$A103,RAW_매출A!$A$2:$A$7000,EDATE($E103,BN$1-1))=0,"",SUMIFS(RAW_매출A!$J$2:$J$7000,RAW_매출A!$B$2:$B$7000,$A103,RAW_매출A!$A$2:$A$7000,EDATE($E103,BN$1-1))/(INDEX(요약_월별시즈널리티!$F$7:$F$18,MONTH(EDATE($E103,BN$1-1)))/100))),"")</f>
        <v/>
      </c>
    </row>
    <row r="104" spans="1:66" x14ac:dyDescent="0.3">
      <c r="A104" t="str">
        <f>세팅!A105</f>
        <v>(1093) #영통망포뽀송점</v>
      </c>
      <c r="B104" t="str">
        <f>세팅!B105</f>
        <v>150-2</v>
      </c>
      <c r="C104">
        <f t="shared" si="3"/>
        <v>2</v>
      </c>
      <c r="D104" t="str">
        <f t="shared" si="4"/>
        <v>2</v>
      </c>
      <c r="E104" s="1">
        <f>세팅!D105</f>
        <v>45231</v>
      </c>
      <c r="F104">
        <f t="shared" si="5"/>
        <v>5995209.4015972214</v>
      </c>
      <c r="G104" cm="1">
        <f t="array" ref="G104">IFERROR(IF($A104="","",IF(SUMIFS(RAW_매출A!$J$2:$J$7000,RAW_매출A!$B$2:$B$7000,$A104,RAW_매출A!$A$2:$A$7000,EDATE($E104,G$1-1))=0,"",SUMIFS(RAW_매출A!$J$2:$J$7000,RAW_매출A!$B$2:$B$7000,$A104,RAW_매출A!$A$2:$A$7000,EDATE($E104,G$1-1))/(INDEX(요약_월별시즈널리티!$F$7:$F$18,MONTH(EDATE($E104,G$1-1)))/100))),"")</f>
        <v>2717444.6719305879</v>
      </c>
      <c r="H104" cm="1">
        <f t="array" ref="H104">IFERROR(IF($A104="","",IF(SUMIFS(RAW_매출A!$J$2:$J$7000,RAW_매출A!$B$2:$B$7000,$A104,RAW_매출A!$A$2:$A$7000,EDATE($E104,H$1-1))=0,"",SUMIFS(RAW_매출A!$J$2:$J$7000,RAW_매출A!$B$2:$B$7000,$A104,RAW_매출A!$A$2:$A$7000,EDATE($E104,H$1-1))/(INDEX(요약_월별시즈널리티!$F$7:$F$18,MONTH(EDATE($E104,H$1-1)))/100))),"")</f>
        <v>3566586.9724808205</v>
      </c>
      <c r="I104" cm="1">
        <f t="array" ref="I104">IFERROR(IF($A104="","",IF(SUMIFS(RAW_매출A!$J$2:$J$7000,RAW_매출A!$B$2:$B$7000,$A104,RAW_매출A!$A$2:$A$7000,EDATE($E104,I$1-1))=0,"",SUMIFS(RAW_매출A!$J$2:$J$7000,RAW_매출A!$B$2:$B$7000,$A104,RAW_매출A!$A$2:$A$7000,EDATE($E104,I$1-1))/(INDEX(요약_월별시즈널리티!$F$7:$F$18,MONTH(EDATE($E104,I$1-1)))/100))),"")</f>
        <v>5020569.1537147649</v>
      </c>
      <c r="J104" s="28" cm="1">
        <f t="array" ref="J104">IFERROR(IF($A104="","",IF(SUMIFS(RAW_매출A!$J$2:$J$7000,RAW_매출A!$B$2:$B$7000,$A104,RAW_매출A!$A$2:$A$7000,EDATE($E104,J$1-1))=0,"",SUMIFS(RAW_매출A!$J$2:$J$7000,RAW_매출A!$B$2:$B$7000,$A104,RAW_매출A!$A$2:$A$7000,EDATE($E104,J$1-1))/(INDEX(요약_월별시즈널리티!$F$7:$F$18,MONTH(EDATE($E104,J$1-1)))/100))),"")</f>
        <v>5606744.1767350696</v>
      </c>
      <c r="K104" s="28" cm="1">
        <f t="array" ref="K104">IFERROR(IF($A104="","",IF(SUMIFS(RAW_매출A!$J$2:$J$7000,RAW_매출A!$B$2:$B$7000,$A104,RAW_매출A!$A$2:$A$7000,EDATE($E104,K$1-1))=0,"",SUMIFS(RAW_매출A!$J$2:$J$7000,RAW_매출A!$B$2:$B$7000,$A104,RAW_매출A!$A$2:$A$7000,EDATE($E104,K$1-1))/(INDEX(요약_월별시즈널리티!$F$7:$F$18,MONTH(EDATE($E104,K$1-1)))/100))),"")</f>
        <v>5953673.6713483259</v>
      </c>
      <c r="L104" s="28" cm="1">
        <f t="array" ref="L104">IFERROR(IF($A104="","",IF(SUMIFS(RAW_매출A!$J$2:$J$7000,RAW_매출A!$B$2:$B$7000,$A104,RAW_매출A!$A$2:$A$7000,EDATE($E104,L$1-1))=0,"",SUMIFS(RAW_매출A!$J$2:$J$7000,RAW_매출A!$B$2:$B$7000,$A104,RAW_매출A!$A$2:$A$7000,EDATE($E104,L$1-1))/(INDEX(요약_월별시즈널리티!$F$7:$F$18,MONTH(EDATE($E104,L$1-1)))/100))),"")</f>
        <v>6432461.6305513177</v>
      </c>
      <c r="M104" s="28" cm="1">
        <f t="array" ref="M104">IFERROR(IF($A104="","",IF(SUMIFS(RAW_매출A!$J$2:$J$7000,RAW_매출A!$B$2:$B$7000,$A104,RAW_매출A!$A$2:$A$7000,EDATE($E104,M$1-1))=0,"",SUMIFS(RAW_매출A!$J$2:$J$7000,RAW_매출A!$B$2:$B$7000,$A104,RAW_매출A!$A$2:$A$7000,EDATE($E104,M$1-1))/(INDEX(요약_월별시즈널리티!$F$7:$F$18,MONTH(EDATE($E104,M$1-1)))/100))),"")</f>
        <v>5742957.6229446419</v>
      </c>
      <c r="N104" s="28" cm="1">
        <f t="array" ref="N104">IFERROR(IF($A104="","",IF(SUMIFS(RAW_매출A!$J$2:$J$7000,RAW_매출A!$B$2:$B$7000,$A104,RAW_매출A!$A$2:$A$7000,EDATE($E104,N$1-1))=0,"",SUMIFS(RAW_매출A!$J$2:$J$7000,RAW_매출A!$B$2:$B$7000,$A104,RAW_매출A!$A$2:$A$7000,EDATE($E104,N$1-1))/(INDEX(요약_월별시즈널리티!$F$7:$F$18,MONTH(EDATE($E104,N$1-1)))/100))),"")</f>
        <v>5989121.6706893984</v>
      </c>
      <c r="O104" s="28" cm="1">
        <f t="array" ref="O104">IFERROR(IF($A104="","",IF(SUMIFS(RAW_매출A!$J$2:$J$7000,RAW_매출A!$B$2:$B$7000,$A104,RAW_매출A!$A$2:$A$7000,EDATE($E104,O$1-1))=0,"",SUMIFS(RAW_매출A!$J$2:$J$7000,RAW_매출A!$B$2:$B$7000,$A104,RAW_매출A!$A$2:$A$7000,EDATE($E104,O$1-1))/(INDEX(요약_월별시즈널리티!$F$7:$F$18,MONTH(EDATE($E104,O$1-1)))/100))),"")</f>
        <v>6246297.637314572</v>
      </c>
      <c r="P104" cm="1">
        <f t="array" ref="P104">IFERROR(IF($A104="","",IF(SUMIFS(RAW_매출A!$J$2:$J$7000,RAW_매출A!$B$2:$B$7000,$A104,RAW_매출A!$A$2:$A$7000,EDATE($E104,P$1-1))=0,"",SUMIFS(RAW_매출A!$J$2:$J$7000,RAW_매출A!$B$2:$B$7000,$A104,RAW_매출A!$A$2:$A$7000,EDATE($E104,P$1-1))/(INDEX(요약_월별시즈널리티!$F$7:$F$18,MONTH(EDATE($E104,P$1-1)))/100))),"")</f>
        <v>6145991.105856372</v>
      </c>
      <c r="Q104" cm="1">
        <f t="array" ref="Q104">IFERROR(IF($A104="","",IF(SUMIFS(RAW_매출A!$J$2:$J$7000,RAW_매출A!$B$2:$B$7000,$A104,RAW_매출A!$A$2:$A$7000,EDATE($E104,Q$1-1))=0,"",SUMIFS(RAW_매출A!$J$2:$J$7000,RAW_매출A!$B$2:$B$7000,$A104,RAW_매출A!$A$2:$A$7000,EDATE($E104,Q$1-1))/(INDEX(요약_월별시즈널리티!$F$7:$F$18,MONTH(EDATE($E104,Q$1-1)))/100))),"")</f>
        <v>6428375.7642848138</v>
      </c>
      <c r="R104" cm="1">
        <f t="array" ref="R104">IFERROR(IF($A104="","",IF(SUMIFS(RAW_매출A!$J$2:$J$7000,RAW_매출A!$B$2:$B$7000,$A104,RAW_매출A!$A$2:$A$7000,EDATE($E104,R$1-1))=0,"",SUMIFS(RAW_매출A!$J$2:$J$7000,RAW_매출A!$B$2:$B$7000,$A104,RAW_매출A!$A$2:$A$7000,EDATE($E104,R$1-1))/(INDEX(요약_월별시즈널리티!$F$7:$F$18,MONTH(EDATE($E104,R$1-1)))/100))),"")</f>
        <v>5704368.6170386588</v>
      </c>
      <c r="S104" cm="1">
        <f t="array" ref="S104">IFERROR(IF($A104="","",IF(SUMIFS(RAW_매출A!$J$2:$J$7000,RAW_매출A!$B$2:$B$7000,$A104,RAW_매출A!$A$2:$A$7000,EDATE($E104,S$1-1))=0,"",SUMIFS(RAW_매출A!$J$2:$J$7000,RAW_매출A!$B$2:$B$7000,$A104,RAW_매출A!$A$2:$A$7000,EDATE($E104,S$1-1))/(INDEX(요약_월별시즈널리티!$F$7:$F$18,MONTH(EDATE($E104,S$1-1)))/100))),"")</f>
        <v>6269851.4014425622</v>
      </c>
      <c r="T104" cm="1">
        <f t="array" ref="T104">IFERROR(IF($A104="","",IF(SUMIFS(RAW_매출A!$J$2:$J$7000,RAW_매출A!$B$2:$B$7000,$A104,RAW_매출A!$A$2:$A$7000,EDATE($E104,T$1-1))=0,"",SUMIFS(RAW_매출A!$J$2:$J$7000,RAW_매출A!$B$2:$B$7000,$A104,RAW_매출A!$A$2:$A$7000,EDATE($E104,T$1-1))/(INDEX(요약_월별시즈널리티!$F$7:$F$18,MONTH(EDATE($E104,T$1-1)))/100))),"")</f>
        <v>6143740.3062815471</v>
      </c>
      <c r="U104" cm="1">
        <f t="array" ref="U104">IFERROR(IF($A104="","",IF(SUMIFS(RAW_매출A!$J$2:$J$7000,RAW_매출A!$B$2:$B$7000,$A104,RAW_매출A!$A$2:$A$7000,EDATE($E104,U$1-1))=0,"",SUMIFS(RAW_매출A!$J$2:$J$7000,RAW_매출A!$B$2:$B$7000,$A104,RAW_매출A!$A$2:$A$7000,EDATE($E104,U$1-1))/(INDEX(요약_월별시즈널리티!$F$7:$F$18,MONTH(EDATE($E104,U$1-1)))/100))),"")</f>
        <v>5934638.2576180566</v>
      </c>
      <c r="V104" cm="1">
        <f t="array" ref="V104">IFERROR(IF($A104="","",IF(SUMIFS(RAW_매출A!$J$2:$J$7000,RAW_매출A!$B$2:$B$7000,$A104,RAW_매출A!$A$2:$A$7000,EDATE($E104,V$1-1))=0,"",SUMIFS(RAW_매출A!$J$2:$J$7000,RAW_매출A!$B$2:$B$7000,$A104,RAW_매출A!$A$2:$A$7000,EDATE($E104,V$1-1))/(INDEX(요약_월별시즈널리티!$F$7:$F$18,MONTH(EDATE($E104,V$1-1)))/100))),"")</f>
        <v>6168794.8319228627</v>
      </c>
      <c r="W104" cm="1">
        <f t="array" ref="W104">IFERROR(IF($A104="","",IF(SUMIFS(RAW_매출A!$J$2:$J$7000,RAW_매출A!$B$2:$B$7000,$A104,RAW_매출A!$A$2:$A$7000,EDATE($E104,W$1-1))=0,"",SUMIFS(RAW_매출A!$J$2:$J$7000,RAW_매출A!$B$2:$B$7000,$A104,RAW_매출A!$A$2:$A$7000,EDATE($E104,W$1-1))/(INDEX(요약_월별시즈널리티!$F$7:$F$18,MONTH(EDATE($E104,W$1-1)))/100))),"")</f>
        <v>6695073.4174365839</v>
      </c>
      <c r="X104" cm="1">
        <f t="array" ref="X104">IFERROR(IF($A104="","",IF(SUMIFS(RAW_매출A!$J$2:$J$7000,RAW_매출A!$B$2:$B$7000,$A104,RAW_매출A!$A$2:$A$7000,EDATE($E104,X$1-1))=0,"",SUMIFS(RAW_매출A!$J$2:$J$7000,RAW_매출A!$B$2:$B$7000,$A104,RAW_매출A!$A$2:$A$7000,EDATE($E104,X$1-1))/(INDEX(요약_월별시즈널리티!$F$7:$F$18,MONTH(EDATE($E104,X$1-1)))/100))),"")</f>
        <v>6483539.3957978124</v>
      </c>
      <c r="Y104" cm="1">
        <f t="array" ref="Y104">IFERROR(IF($A104="","",IF(SUMIFS(RAW_매출A!$J$2:$J$7000,RAW_매출A!$B$2:$B$7000,$A104,RAW_매출A!$A$2:$A$7000,EDATE($E104,Y$1-1))=0,"",SUMIFS(RAW_매출A!$J$2:$J$7000,RAW_매출A!$B$2:$B$7000,$A104,RAW_매출A!$A$2:$A$7000,EDATE($E104,Y$1-1))/(INDEX(요약_월별시즈널리티!$F$7:$F$18,MONTH(EDATE($E104,Y$1-1)))/100))),"")</f>
        <v>7061008.3365524495</v>
      </c>
      <c r="Z104" cm="1">
        <f t="array" ref="Z104">IFERROR(IF($A104="","",IF(SUMIFS(RAW_매출A!$J$2:$J$7000,RAW_매출A!$B$2:$B$7000,$A104,RAW_매출A!$A$2:$A$7000,EDATE($E104,Z$1-1))=0,"",SUMIFS(RAW_매출A!$J$2:$J$7000,RAW_매출A!$B$2:$B$7000,$A104,RAW_매출A!$A$2:$A$7000,EDATE($E104,Z$1-1))/(INDEX(요약_월별시즈널리티!$F$7:$F$18,MONTH(EDATE($E104,Z$1-1)))/100))),"")</f>
        <v>6136312.8559845788</v>
      </c>
      <c r="AA104" cm="1">
        <f t="array" ref="AA104">IFERROR(IF($A104="","",IF(SUMIFS(RAW_매출A!$J$2:$J$7000,RAW_매출A!$B$2:$B$7000,$A104,RAW_매출A!$A$2:$A$7000,EDATE($E104,AA$1-1))=0,"",SUMIFS(RAW_매출A!$J$2:$J$7000,RAW_매출A!$B$2:$B$7000,$A104,RAW_매출A!$A$2:$A$7000,EDATE($E104,AA$1-1))/(INDEX(요약_월별시즈널리티!$F$7:$F$18,MONTH(EDATE($E104,AA$1-1)))/100))),"")</f>
        <v>6343165.5283764442</v>
      </c>
      <c r="AB104" cm="1">
        <f t="array" ref="AB104">IFERROR(IF($A104="","",IF(SUMIFS(RAW_매출A!$J$2:$J$7000,RAW_매출A!$B$2:$B$7000,$A104,RAW_매출A!$A$2:$A$7000,EDATE($E104,AB$1-1))=0,"",SUMIFS(RAW_매출A!$J$2:$J$7000,RAW_매출A!$B$2:$B$7000,$A104,RAW_매출A!$A$2:$A$7000,EDATE($E104,AB$1-1))/(INDEX(요약_월별시즈널리티!$F$7:$F$18,MONTH(EDATE($E104,AB$1-1)))/100))),"")</f>
        <v>6140062.3615800394</v>
      </c>
      <c r="AC104" cm="1">
        <f t="array" ref="AC104">IFERROR(IF($A104="","",IF(SUMIFS(RAW_매출A!$J$2:$J$7000,RAW_매출A!$B$2:$B$7000,$A104,RAW_매출A!$A$2:$A$7000,EDATE($E104,AC$1-1))=0,"",SUMIFS(RAW_매출A!$J$2:$J$7000,RAW_매출A!$B$2:$B$7000,$A104,RAW_매출A!$A$2:$A$7000,EDATE($E104,AC$1-1))/(INDEX(요약_월별시즈널리티!$F$7:$F$18,MONTH(EDATE($E104,AC$1-1)))/100))),"")</f>
        <v>5952693.6159056267</v>
      </c>
      <c r="AD104" cm="1">
        <f t="array" ref="AD104">IFERROR(IF($A104="","",IF(SUMIFS(RAW_매출A!$J$2:$J$7000,RAW_매출A!$B$2:$B$7000,$A104,RAW_매출A!$A$2:$A$7000,EDATE($E104,AD$1-1))=0,"",SUMIFS(RAW_매출A!$J$2:$J$7000,RAW_매출A!$B$2:$B$7000,$A104,RAW_매출A!$A$2:$A$7000,EDATE($E104,AD$1-1))/(INDEX(요약_월별시즈널리티!$F$7:$F$18,MONTH(EDATE($E104,AD$1-1)))/100))),"")</f>
        <v>5580859.3483078834</v>
      </c>
      <c r="AE104" cm="1">
        <f t="array" ref="AE104">IFERROR(IF($A104="","",IF(SUMIFS(RAW_매출A!$J$2:$J$7000,RAW_매출A!$B$2:$B$7000,$A104,RAW_매출A!$A$2:$A$7000,EDATE($E104,AE$1-1))=0,"",SUMIFS(RAW_매출A!$J$2:$J$7000,RAW_매출A!$B$2:$B$7000,$A104,RAW_매출A!$A$2:$A$7000,EDATE($E104,AE$1-1))/(INDEX(요약_월별시즈널리티!$F$7:$F$18,MONTH(EDATE($E104,AE$1-1)))/100))),"")</f>
        <v>6466772.9717236347</v>
      </c>
      <c r="AF104" cm="1">
        <f t="array" ref="AF104">IFERROR(IF($A104="","",IF(SUMIFS(RAW_매출A!$J$2:$J$7000,RAW_매출A!$B$2:$B$7000,$A104,RAW_매출A!$A$2:$A$7000,EDATE($E104,AF$1-1))=0,"",SUMIFS(RAW_매출A!$J$2:$J$7000,RAW_매출A!$B$2:$B$7000,$A104,RAW_매출A!$A$2:$A$7000,EDATE($E104,AF$1-1))/(INDEX(요약_월별시즈널리티!$F$7:$F$18,MONTH(EDATE($E104,AF$1-1)))/100))),"")</f>
        <v>5560241.5600904524</v>
      </c>
      <c r="AG104" cm="1">
        <f t="array" ref="AG104">IFERROR(IF($A104="","",IF(SUMIFS(RAW_매출A!$J$2:$J$7000,RAW_매출A!$B$2:$B$7000,$A104,RAW_매출A!$A$2:$A$7000,EDATE($E104,AG$1-1))=0,"",SUMIFS(RAW_매출A!$J$2:$J$7000,RAW_매출A!$B$2:$B$7000,$A104,RAW_매출A!$A$2:$A$7000,EDATE($E104,AG$1-1))/(INDEX(요약_월별시즈널리티!$F$7:$F$18,MONTH(EDATE($E104,AG$1-1)))/100))),"")</f>
        <v>7765281.1255016765</v>
      </c>
      <c r="AH104" cm="1">
        <f t="array" ref="AH104">IFERROR(IF($A104="","",IF(SUMIFS(RAW_매출A!$J$2:$J$7000,RAW_매출A!$B$2:$B$7000,$A104,RAW_매출A!$A$2:$A$7000,EDATE($E104,AH$1-1))=0,"",SUMIFS(RAW_매출A!$J$2:$J$7000,RAW_매출A!$B$2:$B$7000,$A104,RAW_매출A!$A$2:$A$7000,EDATE($E104,AH$1-1))/(INDEX(요약_월별시즈널리티!$F$7:$F$18,MONTH(EDATE($E104,AH$1-1)))/100))),"")</f>
        <v>7469078.2723600585</v>
      </c>
      <c r="AI104" cm="1">
        <f t="array" ref="AI104">IFERROR(IF($A104="","",IF(SUMIFS(RAW_매출A!$J$2:$J$7000,RAW_매출A!$B$2:$B$7000,$A104,RAW_매출A!$A$2:$A$7000,EDATE($E104,AI$1-1))=0,"",SUMIFS(RAW_매출A!$J$2:$J$7000,RAW_매출A!$B$2:$B$7000,$A104,RAW_매출A!$A$2:$A$7000,EDATE($E104,AI$1-1))/(INDEX(요약_월별시즈널리티!$F$7:$F$18,MONTH(EDATE($E104,AI$1-1)))/100))),"")</f>
        <v>8022662.952080749</v>
      </c>
      <c r="AJ104" cm="1">
        <f t="array" ref="AJ104">IFERROR(IF($A104="","",IF(SUMIFS(RAW_매출A!$J$2:$J$7000,RAW_매출A!$B$2:$B$7000,$A104,RAW_매출A!$A$2:$A$7000,EDATE($E104,AJ$1-1))=0,"",SUMIFS(RAW_매출A!$J$2:$J$7000,RAW_매출A!$B$2:$B$7000,$A104,RAW_매출A!$A$2:$A$7000,EDATE($E104,AJ$1-1))/(INDEX(요약_월별시즈널리티!$F$7:$F$18,MONTH(EDATE($E104,AJ$1-1)))/100))),"")</f>
        <v>7997530.368107195</v>
      </c>
      <c r="AK104" cm="1">
        <f t="array" ref="AK104">IFERROR(IF($A104="","",IF(SUMIFS(RAW_매출A!$J$2:$J$7000,RAW_매출A!$B$2:$B$7000,$A104,RAW_매출A!$A$2:$A$7000,EDATE($E104,AK$1-1))=0,"",SUMIFS(RAW_매출A!$J$2:$J$7000,RAW_매출A!$B$2:$B$7000,$A104,RAW_매출A!$A$2:$A$7000,EDATE($E104,AK$1-1))/(INDEX(요약_월별시즈널리티!$F$7:$F$18,MONTH(EDATE($E104,AK$1-1)))/100))),"")</f>
        <v>8511472.4716009069</v>
      </c>
      <c r="AL104" cm="1">
        <f t="array" ref="AL104">IFERROR(IF($A104="","",IF(SUMIFS(RAW_매출A!$J$2:$J$7000,RAW_매출A!$B$2:$B$7000,$A104,RAW_매출A!$A$2:$A$7000,EDATE($E104,AL$1-1))=0,"",SUMIFS(RAW_매출A!$J$2:$J$7000,RAW_매출A!$B$2:$B$7000,$A104,RAW_매출A!$A$2:$A$7000,EDATE($E104,AL$1-1))/(INDEX(요약_월별시즈널리티!$F$7:$F$18,MONTH(EDATE($E104,AL$1-1)))/100))),"")</f>
        <v>7371253.6136733284</v>
      </c>
      <c r="AM104" t="str" cm="1">
        <f t="array" ref="AM104">IFERROR(IF($A104="","",IF(SUMIFS(RAW_매출A!$J$2:$J$7000,RAW_매출A!$B$2:$B$7000,$A104,RAW_매출A!$A$2:$A$7000,EDATE($E104,AM$1-1))=0,"",SUMIFS(RAW_매출A!$J$2:$J$7000,RAW_매출A!$B$2:$B$7000,$A104,RAW_매출A!$A$2:$A$7000,EDATE($E104,AM$1-1))/(INDEX(요약_월별시즈널리티!$F$7:$F$18,MONTH(EDATE($E104,AM$1-1)))/100))),"")</f>
        <v/>
      </c>
      <c r="AN104" t="str" cm="1">
        <f t="array" ref="AN104">IFERROR(IF($A104="","",IF(SUMIFS(RAW_매출A!$J$2:$J$7000,RAW_매출A!$B$2:$B$7000,$A104,RAW_매출A!$A$2:$A$7000,EDATE($E104,AN$1-1))=0,"",SUMIFS(RAW_매출A!$J$2:$J$7000,RAW_매출A!$B$2:$B$7000,$A104,RAW_매출A!$A$2:$A$7000,EDATE($E104,AN$1-1))/(INDEX(요약_월별시즈널리티!$F$7:$F$18,MONTH(EDATE($E104,AN$1-1)))/100))),"")</f>
        <v/>
      </c>
      <c r="AO104" t="str" cm="1">
        <f t="array" ref="AO104">IFERROR(IF($A104="","",IF(SUMIFS(RAW_매출A!$J$2:$J$7000,RAW_매출A!$B$2:$B$7000,$A104,RAW_매출A!$A$2:$A$7000,EDATE($E104,AO$1-1))=0,"",SUMIFS(RAW_매출A!$J$2:$J$7000,RAW_매출A!$B$2:$B$7000,$A104,RAW_매출A!$A$2:$A$7000,EDATE($E104,AO$1-1))/(INDEX(요약_월별시즈널리티!$F$7:$F$18,MONTH(EDATE($E104,AO$1-1)))/100))),"")</f>
        <v/>
      </c>
      <c r="AP104" t="str" cm="1">
        <f t="array" ref="AP104">IFERROR(IF($A104="","",IF(SUMIFS(RAW_매출A!$J$2:$J$7000,RAW_매출A!$B$2:$B$7000,$A104,RAW_매출A!$A$2:$A$7000,EDATE($E104,AP$1-1))=0,"",SUMIFS(RAW_매출A!$J$2:$J$7000,RAW_매출A!$B$2:$B$7000,$A104,RAW_매출A!$A$2:$A$7000,EDATE($E104,AP$1-1))/(INDEX(요약_월별시즈널리티!$F$7:$F$18,MONTH(EDATE($E104,AP$1-1)))/100))),"")</f>
        <v/>
      </c>
      <c r="AQ104" t="str" cm="1">
        <f t="array" ref="AQ104">IFERROR(IF($A104="","",IF(SUMIFS(RAW_매출A!$J$2:$J$7000,RAW_매출A!$B$2:$B$7000,$A104,RAW_매출A!$A$2:$A$7000,EDATE($E104,AQ$1-1))=0,"",SUMIFS(RAW_매출A!$J$2:$J$7000,RAW_매출A!$B$2:$B$7000,$A104,RAW_매출A!$A$2:$A$7000,EDATE($E104,AQ$1-1))/(INDEX(요약_월별시즈널리티!$F$7:$F$18,MONTH(EDATE($E104,AQ$1-1)))/100))),"")</f>
        <v/>
      </c>
      <c r="AR104" t="str" cm="1">
        <f t="array" ref="AR104">IFERROR(IF($A104="","",IF(SUMIFS(RAW_매출A!$J$2:$J$7000,RAW_매출A!$B$2:$B$7000,$A104,RAW_매출A!$A$2:$A$7000,EDATE($E104,AR$1-1))=0,"",SUMIFS(RAW_매출A!$J$2:$J$7000,RAW_매출A!$B$2:$B$7000,$A104,RAW_매출A!$A$2:$A$7000,EDATE($E104,AR$1-1))/(INDEX(요약_월별시즈널리티!$F$7:$F$18,MONTH(EDATE($E104,AR$1-1)))/100))),"")</f>
        <v/>
      </c>
      <c r="AS104" t="str" cm="1">
        <f t="array" ref="AS104">IFERROR(IF($A104="","",IF(SUMIFS(RAW_매출A!$J$2:$J$7000,RAW_매출A!$B$2:$B$7000,$A104,RAW_매출A!$A$2:$A$7000,EDATE($E104,AS$1-1))=0,"",SUMIFS(RAW_매출A!$J$2:$J$7000,RAW_매출A!$B$2:$B$7000,$A104,RAW_매출A!$A$2:$A$7000,EDATE($E104,AS$1-1))/(INDEX(요약_월별시즈널리티!$F$7:$F$18,MONTH(EDATE($E104,AS$1-1)))/100))),"")</f>
        <v/>
      </c>
      <c r="AT104" t="str" cm="1">
        <f t="array" ref="AT104">IFERROR(IF($A104="","",IF(SUMIFS(RAW_매출A!$J$2:$J$7000,RAW_매출A!$B$2:$B$7000,$A104,RAW_매출A!$A$2:$A$7000,EDATE($E104,AT$1-1))=0,"",SUMIFS(RAW_매출A!$J$2:$J$7000,RAW_매출A!$B$2:$B$7000,$A104,RAW_매출A!$A$2:$A$7000,EDATE($E104,AT$1-1))/(INDEX(요약_월별시즈널리티!$F$7:$F$18,MONTH(EDATE($E104,AT$1-1)))/100))),"")</f>
        <v/>
      </c>
      <c r="AU104" t="str" cm="1">
        <f t="array" ref="AU104">IFERROR(IF($A104="","",IF(SUMIFS(RAW_매출A!$J$2:$J$7000,RAW_매출A!$B$2:$B$7000,$A104,RAW_매출A!$A$2:$A$7000,EDATE($E104,AU$1-1))=0,"",SUMIFS(RAW_매출A!$J$2:$J$7000,RAW_매출A!$B$2:$B$7000,$A104,RAW_매출A!$A$2:$A$7000,EDATE($E104,AU$1-1))/(INDEX(요약_월별시즈널리티!$F$7:$F$18,MONTH(EDATE($E104,AU$1-1)))/100))),"")</f>
        <v/>
      </c>
      <c r="AV104" t="str" cm="1">
        <f t="array" ref="AV104">IFERROR(IF($A104="","",IF(SUMIFS(RAW_매출A!$J$2:$J$7000,RAW_매출A!$B$2:$B$7000,$A104,RAW_매출A!$A$2:$A$7000,EDATE($E104,AV$1-1))=0,"",SUMIFS(RAW_매출A!$J$2:$J$7000,RAW_매출A!$B$2:$B$7000,$A104,RAW_매출A!$A$2:$A$7000,EDATE($E104,AV$1-1))/(INDEX(요약_월별시즈널리티!$F$7:$F$18,MONTH(EDATE($E104,AV$1-1)))/100))),"")</f>
        <v/>
      </c>
      <c r="AW104" t="str" cm="1">
        <f t="array" ref="AW104">IFERROR(IF($A104="","",IF(SUMIFS(RAW_매출A!$J$2:$J$7000,RAW_매출A!$B$2:$B$7000,$A104,RAW_매출A!$A$2:$A$7000,EDATE($E104,AW$1-1))=0,"",SUMIFS(RAW_매출A!$J$2:$J$7000,RAW_매출A!$B$2:$B$7000,$A104,RAW_매출A!$A$2:$A$7000,EDATE($E104,AW$1-1))/(INDEX(요약_월별시즈널리티!$F$7:$F$18,MONTH(EDATE($E104,AW$1-1)))/100))),"")</f>
        <v/>
      </c>
      <c r="AX104" t="str" cm="1">
        <f t="array" ref="AX104">IFERROR(IF($A104="","",IF(SUMIFS(RAW_매출A!$J$2:$J$7000,RAW_매출A!$B$2:$B$7000,$A104,RAW_매출A!$A$2:$A$7000,EDATE($E104,AX$1-1))=0,"",SUMIFS(RAW_매출A!$J$2:$J$7000,RAW_매출A!$B$2:$B$7000,$A104,RAW_매출A!$A$2:$A$7000,EDATE($E104,AX$1-1))/(INDEX(요약_월별시즈널리티!$F$7:$F$18,MONTH(EDATE($E104,AX$1-1)))/100))),"")</f>
        <v/>
      </c>
      <c r="AY104" t="str" cm="1">
        <f t="array" ref="AY104">IFERROR(IF($A104="","",IF(SUMIFS(RAW_매출A!$J$2:$J$7000,RAW_매출A!$B$2:$B$7000,$A104,RAW_매출A!$A$2:$A$7000,EDATE($E104,AY$1-1))=0,"",SUMIFS(RAW_매출A!$J$2:$J$7000,RAW_매출A!$B$2:$B$7000,$A104,RAW_매출A!$A$2:$A$7000,EDATE($E104,AY$1-1))/(INDEX(요약_월별시즈널리티!$F$7:$F$18,MONTH(EDATE($E104,AY$1-1)))/100))),"")</f>
        <v/>
      </c>
      <c r="AZ104" t="str" cm="1">
        <f t="array" ref="AZ104">IFERROR(IF($A104="","",IF(SUMIFS(RAW_매출A!$J$2:$J$7000,RAW_매출A!$B$2:$B$7000,$A104,RAW_매출A!$A$2:$A$7000,EDATE($E104,AZ$1-1))=0,"",SUMIFS(RAW_매출A!$J$2:$J$7000,RAW_매출A!$B$2:$B$7000,$A104,RAW_매출A!$A$2:$A$7000,EDATE($E104,AZ$1-1))/(INDEX(요약_월별시즈널리티!$F$7:$F$18,MONTH(EDATE($E104,AZ$1-1)))/100))),"")</f>
        <v/>
      </c>
      <c r="BA104" t="str" cm="1">
        <f t="array" ref="BA104">IFERROR(IF($A104="","",IF(SUMIFS(RAW_매출A!$J$2:$J$7000,RAW_매출A!$B$2:$B$7000,$A104,RAW_매출A!$A$2:$A$7000,EDATE($E104,BA$1-1))=0,"",SUMIFS(RAW_매출A!$J$2:$J$7000,RAW_매출A!$B$2:$B$7000,$A104,RAW_매출A!$A$2:$A$7000,EDATE($E104,BA$1-1))/(INDEX(요약_월별시즈널리티!$F$7:$F$18,MONTH(EDATE($E104,BA$1-1)))/100))),"")</f>
        <v/>
      </c>
      <c r="BB104" t="str" cm="1">
        <f t="array" ref="BB104">IFERROR(IF($A104="","",IF(SUMIFS(RAW_매출A!$J$2:$J$7000,RAW_매출A!$B$2:$B$7000,$A104,RAW_매출A!$A$2:$A$7000,EDATE($E104,BB$1-1))=0,"",SUMIFS(RAW_매출A!$J$2:$J$7000,RAW_매출A!$B$2:$B$7000,$A104,RAW_매출A!$A$2:$A$7000,EDATE($E104,BB$1-1))/(INDEX(요약_월별시즈널리티!$F$7:$F$18,MONTH(EDATE($E104,BB$1-1)))/100))),"")</f>
        <v/>
      </c>
      <c r="BC104" t="str" cm="1">
        <f t="array" ref="BC104">IFERROR(IF($A104="","",IF(SUMIFS(RAW_매출A!$J$2:$J$7000,RAW_매출A!$B$2:$B$7000,$A104,RAW_매출A!$A$2:$A$7000,EDATE($E104,BC$1-1))=0,"",SUMIFS(RAW_매출A!$J$2:$J$7000,RAW_매출A!$B$2:$B$7000,$A104,RAW_매출A!$A$2:$A$7000,EDATE($E104,BC$1-1))/(INDEX(요약_월별시즈널리티!$F$7:$F$18,MONTH(EDATE($E104,BC$1-1)))/100))),"")</f>
        <v/>
      </c>
      <c r="BD104" t="str" cm="1">
        <f t="array" ref="BD104">IFERROR(IF($A104="","",IF(SUMIFS(RAW_매출A!$J$2:$J$7000,RAW_매출A!$B$2:$B$7000,$A104,RAW_매출A!$A$2:$A$7000,EDATE($E104,BD$1-1))=0,"",SUMIFS(RAW_매출A!$J$2:$J$7000,RAW_매출A!$B$2:$B$7000,$A104,RAW_매출A!$A$2:$A$7000,EDATE($E104,BD$1-1))/(INDEX(요약_월별시즈널리티!$F$7:$F$18,MONTH(EDATE($E104,BD$1-1)))/100))),"")</f>
        <v/>
      </c>
      <c r="BE104" t="str" cm="1">
        <f t="array" ref="BE104">IFERROR(IF($A104="","",IF(SUMIFS(RAW_매출A!$J$2:$J$7000,RAW_매출A!$B$2:$B$7000,$A104,RAW_매출A!$A$2:$A$7000,EDATE($E104,BE$1-1))=0,"",SUMIFS(RAW_매출A!$J$2:$J$7000,RAW_매출A!$B$2:$B$7000,$A104,RAW_매출A!$A$2:$A$7000,EDATE($E104,BE$1-1))/(INDEX(요약_월별시즈널리티!$F$7:$F$18,MONTH(EDATE($E104,BE$1-1)))/100))),"")</f>
        <v/>
      </c>
      <c r="BF104" t="str" cm="1">
        <f t="array" ref="BF104">IFERROR(IF($A104="","",IF(SUMIFS(RAW_매출A!$J$2:$J$7000,RAW_매출A!$B$2:$B$7000,$A104,RAW_매출A!$A$2:$A$7000,EDATE($E104,BF$1-1))=0,"",SUMIFS(RAW_매출A!$J$2:$J$7000,RAW_매출A!$B$2:$B$7000,$A104,RAW_매출A!$A$2:$A$7000,EDATE($E104,BF$1-1))/(INDEX(요약_월별시즈널리티!$F$7:$F$18,MONTH(EDATE($E104,BF$1-1)))/100))),"")</f>
        <v/>
      </c>
      <c r="BG104" t="str" cm="1">
        <f t="array" ref="BG104">IFERROR(IF($A104="","",IF(SUMIFS(RAW_매출A!$J$2:$J$7000,RAW_매출A!$B$2:$B$7000,$A104,RAW_매출A!$A$2:$A$7000,EDATE($E104,BG$1-1))=0,"",SUMIFS(RAW_매출A!$J$2:$J$7000,RAW_매출A!$B$2:$B$7000,$A104,RAW_매출A!$A$2:$A$7000,EDATE($E104,BG$1-1))/(INDEX(요약_월별시즈널리티!$F$7:$F$18,MONTH(EDATE($E104,BG$1-1)))/100))),"")</f>
        <v/>
      </c>
      <c r="BH104" t="str" cm="1">
        <f t="array" ref="BH104">IFERROR(IF($A104="","",IF(SUMIFS(RAW_매출A!$J$2:$J$7000,RAW_매출A!$B$2:$B$7000,$A104,RAW_매출A!$A$2:$A$7000,EDATE($E104,BH$1-1))=0,"",SUMIFS(RAW_매출A!$J$2:$J$7000,RAW_매출A!$B$2:$B$7000,$A104,RAW_매출A!$A$2:$A$7000,EDATE($E104,BH$1-1))/(INDEX(요약_월별시즈널리티!$F$7:$F$18,MONTH(EDATE($E104,BH$1-1)))/100))),"")</f>
        <v/>
      </c>
      <c r="BI104" t="str" cm="1">
        <f t="array" ref="BI104">IFERROR(IF($A104="","",IF(SUMIFS(RAW_매출A!$J$2:$J$7000,RAW_매출A!$B$2:$B$7000,$A104,RAW_매출A!$A$2:$A$7000,EDATE($E104,BI$1-1))=0,"",SUMIFS(RAW_매출A!$J$2:$J$7000,RAW_매출A!$B$2:$B$7000,$A104,RAW_매출A!$A$2:$A$7000,EDATE($E104,BI$1-1))/(INDEX(요약_월별시즈널리티!$F$7:$F$18,MONTH(EDATE($E104,BI$1-1)))/100))),"")</f>
        <v/>
      </c>
      <c r="BJ104" t="str" cm="1">
        <f t="array" ref="BJ104">IFERROR(IF($A104="","",IF(SUMIFS(RAW_매출A!$J$2:$J$7000,RAW_매출A!$B$2:$B$7000,$A104,RAW_매출A!$A$2:$A$7000,EDATE($E104,BJ$1-1))=0,"",SUMIFS(RAW_매출A!$J$2:$J$7000,RAW_매출A!$B$2:$B$7000,$A104,RAW_매출A!$A$2:$A$7000,EDATE($E104,BJ$1-1))/(INDEX(요약_월별시즈널리티!$F$7:$F$18,MONTH(EDATE($E104,BJ$1-1)))/100))),"")</f>
        <v/>
      </c>
      <c r="BK104" t="str" cm="1">
        <f t="array" ref="BK104">IFERROR(IF($A104="","",IF(SUMIFS(RAW_매출A!$J$2:$J$7000,RAW_매출A!$B$2:$B$7000,$A104,RAW_매출A!$A$2:$A$7000,EDATE($E104,BK$1-1))=0,"",SUMIFS(RAW_매출A!$J$2:$J$7000,RAW_매출A!$B$2:$B$7000,$A104,RAW_매출A!$A$2:$A$7000,EDATE($E104,BK$1-1))/(INDEX(요약_월별시즈널리티!$F$7:$F$18,MONTH(EDATE($E104,BK$1-1)))/100))),"")</f>
        <v/>
      </c>
      <c r="BL104" t="str" cm="1">
        <f t="array" ref="BL104">IFERROR(IF($A104="","",IF(SUMIFS(RAW_매출A!$J$2:$J$7000,RAW_매출A!$B$2:$B$7000,$A104,RAW_매출A!$A$2:$A$7000,EDATE($E104,BL$1-1))=0,"",SUMIFS(RAW_매출A!$J$2:$J$7000,RAW_매출A!$B$2:$B$7000,$A104,RAW_매출A!$A$2:$A$7000,EDATE($E104,BL$1-1))/(INDEX(요약_월별시즈널리티!$F$7:$F$18,MONTH(EDATE($E104,BL$1-1)))/100))),"")</f>
        <v/>
      </c>
      <c r="BM104" t="str" cm="1">
        <f t="array" ref="BM104">IFERROR(IF($A104="","",IF(SUMIFS(RAW_매출A!$J$2:$J$7000,RAW_매출A!$B$2:$B$7000,$A104,RAW_매출A!$A$2:$A$7000,EDATE($E104,BM$1-1))=0,"",SUMIFS(RAW_매출A!$J$2:$J$7000,RAW_매출A!$B$2:$B$7000,$A104,RAW_매출A!$A$2:$A$7000,EDATE($E104,BM$1-1))/(INDEX(요약_월별시즈널리티!$F$7:$F$18,MONTH(EDATE($E104,BM$1-1)))/100))),"")</f>
        <v/>
      </c>
      <c r="BN104" t="str" cm="1">
        <f t="array" ref="BN104">IFERROR(IF($A104="","",IF(SUMIFS(RAW_매출A!$J$2:$J$7000,RAW_매출A!$B$2:$B$7000,$A104,RAW_매출A!$A$2:$A$7000,EDATE($E104,BN$1-1))=0,"",SUMIFS(RAW_매출A!$J$2:$J$7000,RAW_매출A!$B$2:$B$7000,$A104,RAW_매출A!$A$2:$A$7000,EDATE($E104,BN$1-1))/(INDEX(요약_월별시즈널리티!$F$7:$F$18,MONTH(EDATE($E104,BN$1-1)))/100))),"")</f>
        <v/>
      </c>
    </row>
    <row r="105" spans="1:66" x14ac:dyDescent="0.3">
      <c r="A105" t="str">
        <f>세팅!A106</f>
        <v>(1094) #숙명여대정문점</v>
      </c>
      <c r="B105" t="str">
        <f>세팅!B106</f>
        <v>150-1</v>
      </c>
      <c r="C105">
        <f t="shared" si="3"/>
        <v>1</v>
      </c>
      <c r="D105" t="str">
        <f t="shared" si="4"/>
        <v>1</v>
      </c>
      <c r="E105" s="1">
        <f>세팅!D106</f>
        <v>45261</v>
      </c>
      <c r="F105">
        <f t="shared" si="5"/>
        <v>4285270.8723276882</v>
      </c>
      <c r="G105" cm="1">
        <f t="array" ref="G105">IFERROR(IF($A105="","",IF(SUMIFS(RAW_매출A!$J$2:$J$7000,RAW_매출A!$B$2:$B$7000,$A105,RAW_매출A!$A$2:$A$7000,EDATE($E105,G$1-1))=0,"",SUMIFS(RAW_매출A!$J$2:$J$7000,RAW_매출A!$B$2:$B$7000,$A105,RAW_매출A!$A$2:$A$7000,EDATE($E105,G$1-1))/(INDEX(요약_월별시즈널리티!$F$7:$F$18,MONTH(EDATE($E105,G$1-1)))/100))),"")</f>
        <v>3190091.2146638175</v>
      </c>
      <c r="H105" cm="1">
        <f t="array" ref="H105">IFERROR(IF($A105="","",IF(SUMIFS(RAW_매출A!$J$2:$J$7000,RAW_매출A!$B$2:$B$7000,$A105,RAW_매출A!$A$2:$A$7000,EDATE($E105,H$1-1))=0,"",SUMIFS(RAW_매출A!$J$2:$J$7000,RAW_매출A!$B$2:$B$7000,$A105,RAW_매출A!$A$2:$A$7000,EDATE($E105,H$1-1))/(INDEX(요약_월별시즈널리티!$F$7:$F$18,MONTH(EDATE($E105,H$1-1)))/100))),"")</f>
        <v>3252378.0074888011</v>
      </c>
      <c r="I105" cm="1">
        <f t="array" ref="I105">IFERROR(IF($A105="","",IF(SUMIFS(RAW_매출A!$J$2:$J$7000,RAW_매출A!$B$2:$B$7000,$A105,RAW_매출A!$A$2:$A$7000,EDATE($E105,I$1-1))=0,"",SUMIFS(RAW_매출A!$J$2:$J$7000,RAW_매출A!$B$2:$B$7000,$A105,RAW_매출A!$A$2:$A$7000,EDATE($E105,I$1-1))/(INDEX(요약_월별시즈널리티!$F$7:$F$18,MONTH(EDATE($E105,I$1-1)))/100))),"")</f>
        <v>3667020.4491644991</v>
      </c>
      <c r="J105" s="28" cm="1">
        <f t="array" ref="J105">IFERROR(IF($A105="","",IF(SUMIFS(RAW_매출A!$J$2:$J$7000,RAW_매출A!$B$2:$B$7000,$A105,RAW_매출A!$A$2:$A$7000,EDATE($E105,J$1-1))=0,"",SUMIFS(RAW_매출A!$J$2:$J$7000,RAW_매출A!$B$2:$B$7000,$A105,RAW_매출A!$A$2:$A$7000,EDATE($E105,J$1-1))/(INDEX(요약_월별시즈널리티!$F$7:$F$18,MONTH(EDATE($E105,J$1-1)))/100))),"")</f>
        <v>4037887.5889837658</v>
      </c>
      <c r="K105" s="28" cm="1">
        <f t="array" ref="K105">IFERROR(IF($A105="","",IF(SUMIFS(RAW_매출A!$J$2:$J$7000,RAW_매출A!$B$2:$B$7000,$A105,RAW_매출A!$A$2:$A$7000,EDATE($E105,K$1-1))=0,"",SUMIFS(RAW_매출A!$J$2:$J$7000,RAW_매출A!$B$2:$B$7000,$A105,RAW_매출A!$A$2:$A$7000,EDATE($E105,K$1-1))/(INDEX(요약_월별시즈널리티!$F$7:$F$18,MONTH(EDATE($E105,K$1-1)))/100))),"")</f>
        <v>4456200.8205708247</v>
      </c>
      <c r="L105" s="28" cm="1">
        <f t="array" ref="L105">IFERROR(IF($A105="","",IF(SUMIFS(RAW_매출A!$J$2:$J$7000,RAW_매출A!$B$2:$B$7000,$A105,RAW_매출A!$A$2:$A$7000,EDATE($E105,L$1-1))=0,"",SUMIFS(RAW_매출A!$J$2:$J$7000,RAW_매출A!$B$2:$B$7000,$A105,RAW_매출A!$A$2:$A$7000,EDATE($E105,L$1-1))/(INDEX(요약_월별시즈널리티!$F$7:$F$18,MONTH(EDATE($E105,L$1-1)))/100))),"")</f>
        <v>3928157.2754760915</v>
      </c>
      <c r="M105" s="28" cm="1">
        <f t="array" ref="M105">IFERROR(IF($A105="","",IF(SUMIFS(RAW_매출A!$J$2:$J$7000,RAW_매출A!$B$2:$B$7000,$A105,RAW_매출A!$A$2:$A$7000,EDATE($E105,M$1-1))=0,"",SUMIFS(RAW_매출A!$J$2:$J$7000,RAW_매출A!$B$2:$B$7000,$A105,RAW_매출A!$A$2:$A$7000,EDATE($E105,M$1-1))/(INDEX(요약_월별시즈널리티!$F$7:$F$18,MONTH(EDATE($E105,M$1-1)))/100))),"")</f>
        <v>4437917.8513052016</v>
      </c>
      <c r="N105" s="28" cm="1">
        <f t="array" ref="N105">IFERROR(IF($A105="","",IF(SUMIFS(RAW_매출A!$J$2:$J$7000,RAW_매출A!$B$2:$B$7000,$A105,RAW_매출A!$A$2:$A$7000,EDATE($E105,N$1-1))=0,"",SUMIFS(RAW_매출A!$J$2:$J$7000,RAW_매출A!$B$2:$B$7000,$A105,RAW_매출A!$A$2:$A$7000,EDATE($E105,N$1-1))/(INDEX(요약_월별시즈널리티!$F$7:$F$18,MONTH(EDATE($E105,N$1-1)))/100))),"")</f>
        <v>4490590.9944342673</v>
      </c>
      <c r="O105" s="28" cm="1">
        <f t="array" ref="O105">IFERROR(IF($A105="","",IF(SUMIFS(RAW_매출A!$J$2:$J$7000,RAW_매출A!$B$2:$B$7000,$A105,RAW_매출A!$A$2:$A$7000,EDATE($E105,O$1-1))=0,"",SUMIFS(RAW_매출A!$J$2:$J$7000,RAW_매출A!$B$2:$B$7000,$A105,RAW_매출A!$A$2:$A$7000,EDATE($E105,O$1-1))/(INDEX(요약_월별시즈널리티!$F$7:$F$18,MONTH(EDATE($E105,O$1-1)))/100))),"")</f>
        <v>4360870.7031959817</v>
      </c>
      <c r="P105" cm="1">
        <f t="array" ref="P105">IFERROR(IF($A105="","",IF(SUMIFS(RAW_매출A!$J$2:$J$7000,RAW_매출A!$B$2:$B$7000,$A105,RAW_매출A!$A$2:$A$7000,EDATE($E105,P$1-1))=0,"",SUMIFS(RAW_매출A!$J$2:$J$7000,RAW_매출A!$B$2:$B$7000,$A105,RAW_매출A!$A$2:$A$7000,EDATE($E105,P$1-1))/(INDEX(요약_월별시즈널리티!$F$7:$F$18,MONTH(EDATE($E105,P$1-1)))/100))),"")</f>
        <v>4457341.5833330974</v>
      </c>
      <c r="Q105" cm="1">
        <f t="array" ref="Q105">IFERROR(IF($A105="","",IF(SUMIFS(RAW_매출A!$J$2:$J$7000,RAW_매출A!$B$2:$B$7000,$A105,RAW_매출A!$A$2:$A$7000,EDATE($E105,Q$1-1))=0,"",SUMIFS(RAW_매출A!$J$2:$J$7000,RAW_매출A!$B$2:$B$7000,$A105,RAW_매출A!$A$2:$A$7000,EDATE($E105,Q$1-1))/(INDEX(요약_월별시즈널리티!$F$7:$F$18,MONTH(EDATE($E105,Q$1-1)))/100))),"")</f>
        <v>4495557.4425420063</v>
      </c>
      <c r="R105" cm="1">
        <f t="array" ref="R105">IFERROR(IF($A105="","",IF(SUMIFS(RAW_매출A!$J$2:$J$7000,RAW_매출A!$B$2:$B$7000,$A105,RAW_매출A!$A$2:$A$7000,EDATE($E105,R$1-1))=0,"",SUMIFS(RAW_매출A!$J$2:$J$7000,RAW_매출A!$B$2:$B$7000,$A105,RAW_매출A!$A$2:$A$7000,EDATE($E105,R$1-1))/(INDEX(요약_월별시즈널리티!$F$7:$F$18,MONTH(EDATE($E105,R$1-1)))/100))),"")</f>
        <v>4415261.6873029135</v>
      </c>
      <c r="S105" cm="1">
        <f t="array" ref="S105">IFERROR(IF($A105="","",IF(SUMIFS(RAW_매출A!$J$2:$J$7000,RAW_매출A!$B$2:$B$7000,$A105,RAW_매출A!$A$2:$A$7000,EDATE($E105,S$1-1))=0,"",SUMIFS(RAW_매출A!$J$2:$J$7000,RAW_매출A!$B$2:$B$7000,$A105,RAW_매출A!$A$2:$A$7000,EDATE($E105,S$1-1))/(INDEX(요약_월별시즈널리티!$F$7:$F$18,MONTH(EDATE($E105,S$1-1)))/100))),"")</f>
        <v>4819337.3157270988</v>
      </c>
      <c r="T105" cm="1">
        <f t="array" ref="T105">IFERROR(IF($A105="","",IF(SUMIFS(RAW_매출A!$J$2:$J$7000,RAW_매출A!$B$2:$B$7000,$A105,RAW_매출A!$A$2:$A$7000,EDATE($E105,T$1-1))=0,"",SUMIFS(RAW_매출A!$J$2:$J$7000,RAW_매출A!$B$2:$B$7000,$A105,RAW_매출A!$A$2:$A$7000,EDATE($E105,T$1-1))/(INDEX(요약_월별시즈널리티!$F$7:$F$18,MONTH(EDATE($E105,T$1-1)))/100))),"")</f>
        <v>4755866.130836511</v>
      </c>
      <c r="U105" cm="1">
        <f t="array" ref="U105">IFERROR(IF($A105="","",IF(SUMIFS(RAW_매출A!$J$2:$J$7000,RAW_매출A!$B$2:$B$7000,$A105,RAW_매출A!$A$2:$A$7000,EDATE($E105,U$1-1))=0,"",SUMIFS(RAW_매출A!$J$2:$J$7000,RAW_매출A!$B$2:$B$7000,$A105,RAW_매출A!$A$2:$A$7000,EDATE($E105,U$1-1))/(INDEX(요약_월별시즈널리티!$F$7:$F$18,MONTH(EDATE($E105,U$1-1)))/100))),"")</f>
        <v>5108142.816602461</v>
      </c>
      <c r="V105" cm="1">
        <f t="array" ref="V105">IFERROR(IF($A105="","",IF(SUMIFS(RAW_매출A!$J$2:$J$7000,RAW_매출A!$B$2:$B$7000,$A105,RAW_매출A!$A$2:$A$7000,EDATE($E105,V$1-1))=0,"",SUMIFS(RAW_매출A!$J$2:$J$7000,RAW_매출A!$B$2:$B$7000,$A105,RAW_매출A!$A$2:$A$7000,EDATE($E105,V$1-1))/(INDEX(요약_월별시즈널리티!$F$7:$F$18,MONTH(EDATE($E105,V$1-1)))/100))),"")</f>
        <v>4847877.3342069602</v>
      </c>
      <c r="W105" cm="1">
        <f t="array" ref="W105">IFERROR(IF($A105="","",IF(SUMIFS(RAW_매출A!$J$2:$J$7000,RAW_매출A!$B$2:$B$7000,$A105,RAW_매출A!$A$2:$A$7000,EDATE($E105,W$1-1))=0,"",SUMIFS(RAW_매출A!$J$2:$J$7000,RAW_매출A!$B$2:$B$7000,$A105,RAW_매출A!$A$2:$A$7000,EDATE($E105,W$1-1))/(INDEX(요약_월별시즈널리티!$F$7:$F$18,MONTH(EDATE($E105,W$1-1)))/100))),"")</f>
        <v>4985848.9559965935</v>
      </c>
      <c r="X105" cm="1">
        <f t="array" ref="X105">IFERROR(IF($A105="","",IF(SUMIFS(RAW_매출A!$J$2:$J$7000,RAW_매출A!$B$2:$B$7000,$A105,RAW_매출A!$A$2:$A$7000,EDATE($E105,X$1-1))=0,"",SUMIFS(RAW_매출A!$J$2:$J$7000,RAW_매출A!$B$2:$B$7000,$A105,RAW_매출A!$A$2:$A$7000,EDATE($E105,X$1-1))/(INDEX(요약_월별시즈널리티!$F$7:$F$18,MONTH(EDATE($E105,X$1-1)))/100))),"")</f>
        <v>5165281.294371712</v>
      </c>
      <c r="Y105" cm="1">
        <f t="array" ref="Y105">IFERROR(IF($A105="","",IF(SUMIFS(RAW_매출A!$J$2:$J$7000,RAW_매출A!$B$2:$B$7000,$A105,RAW_매출A!$A$2:$A$7000,EDATE($E105,Y$1-1))=0,"",SUMIFS(RAW_매출A!$J$2:$J$7000,RAW_매출A!$B$2:$B$7000,$A105,RAW_매출A!$A$2:$A$7000,EDATE($E105,Y$1-1))/(INDEX(요약_월별시즈널리티!$F$7:$F$18,MONTH(EDATE($E105,Y$1-1)))/100))),"")</f>
        <v>4962042.6139611565</v>
      </c>
      <c r="Z105" cm="1">
        <f t="array" ref="Z105">IFERROR(IF($A105="","",IF(SUMIFS(RAW_매출A!$J$2:$J$7000,RAW_매출A!$B$2:$B$7000,$A105,RAW_매출A!$A$2:$A$7000,EDATE($E105,Z$1-1))=0,"",SUMIFS(RAW_매출A!$J$2:$J$7000,RAW_매출A!$B$2:$B$7000,$A105,RAW_매출A!$A$2:$A$7000,EDATE($E105,Z$1-1))/(INDEX(요약_월별시즈널리티!$F$7:$F$18,MONTH(EDATE($E105,Z$1-1)))/100))),"")</f>
        <v>4766664.4839606043</v>
      </c>
      <c r="AA105" cm="1">
        <f t="array" ref="AA105">IFERROR(IF($A105="","",IF(SUMIFS(RAW_매출A!$J$2:$J$7000,RAW_매출A!$B$2:$B$7000,$A105,RAW_매출A!$A$2:$A$7000,EDATE($E105,AA$1-1))=0,"",SUMIFS(RAW_매출A!$J$2:$J$7000,RAW_매출A!$B$2:$B$7000,$A105,RAW_매출A!$A$2:$A$7000,EDATE($E105,AA$1-1))/(INDEX(요약_월별시즈널리티!$F$7:$F$18,MONTH(EDATE($E105,AA$1-1)))/100))),"")</f>
        <v>4580959.4101416823</v>
      </c>
      <c r="AB105" cm="1">
        <f t="array" ref="AB105">IFERROR(IF($A105="","",IF(SUMIFS(RAW_매출A!$J$2:$J$7000,RAW_매출A!$B$2:$B$7000,$A105,RAW_매출A!$A$2:$A$7000,EDATE($E105,AB$1-1))=0,"",SUMIFS(RAW_매출A!$J$2:$J$7000,RAW_매출A!$B$2:$B$7000,$A105,RAW_매출A!$A$2:$A$7000,EDATE($E105,AB$1-1))/(INDEX(요약_월별시즈널리티!$F$7:$F$18,MONTH(EDATE($E105,AB$1-1)))/100))),"")</f>
        <v>4812972.0924421679</v>
      </c>
      <c r="AC105" cm="1">
        <f t="array" ref="AC105">IFERROR(IF($A105="","",IF(SUMIFS(RAW_매출A!$J$2:$J$7000,RAW_매출A!$B$2:$B$7000,$A105,RAW_매출A!$A$2:$A$7000,EDATE($E105,AC$1-1))=0,"",SUMIFS(RAW_매출A!$J$2:$J$7000,RAW_매출A!$B$2:$B$7000,$A105,RAW_매출A!$A$2:$A$7000,EDATE($E105,AC$1-1))/(INDEX(요약_월별시즈널리티!$F$7:$F$18,MONTH(EDATE($E105,AC$1-1)))/100))),"")</f>
        <v>5221110.5957569769</v>
      </c>
      <c r="AD105" cm="1">
        <f t="array" ref="AD105">IFERROR(IF($A105="","",IF(SUMIFS(RAW_매출A!$J$2:$J$7000,RAW_매출A!$B$2:$B$7000,$A105,RAW_매출A!$A$2:$A$7000,EDATE($E105,AD$1-1))=0,"",SUMIFS(RAW_매출A!$J$2:$J$7000,RAW_매출A!$B$2:$B$7000,$A105,RAW_매출A!$A$2:$A$7000,EDATE($E105,AD$1-1))/(INDEX(요약_월별시즈널리티!$F$7:$F$18,MONTH(EDATE($E105,AD$1-1)))/100))),"")</f>
        <v>4671494.0905020237</v>
      </c>
      <c r="AE105" cm="1">
        <f t="array" ref="AE105">IFERROR(IF($A105="","",IF(SUMIFS(RAW_매출A!$J$2:$J$7000,RAW_매출A!$B$2:$B$7000,$A105,RAW_매출A!$A$2:$A$7000,EDATE($E105,AE$1-1))=0,"",SUMIFS(RAW_매출A!$J$2:$J$7000,RAW_매출A!$B$2:$B$7000,$A105,RAW_매출A!$A$2:$A$7000,EDATE($E105,AE$1-1))/(INDEX(요약_월별시즈널리티!$F$7:$F$18,MONTH(EDATE($E105,AE$1-1)))/100))),"")</f>
        <v>4490193.854409134</v>
      </c>
      <c r="AF105" cm="1">
        <f t="array" ref="AF105">IFERROR(IF($A105="","",IF(SUMIFS(RAW_매출A!$J$2:$J$7000,RAW_매출A!$B$2:$B$7000,$A105,RAW_매출A!$A$2:$A$7000,EDATE($E105,AF$1-1))=0,"",SUMIFS(RAW_매출A!$J$2:$J$7000,RAW_매출A!$B$2:$B$7000,$A105,RAW_매출A!$A$2:$A$7000,EDATE($E105,AF$1-1))/(INDEX(요약_월별시즈널리티!$F$7:$F$18,MONTH(EDATE($E105,AF$1-1)))/100))),"")</f>
        <v>5071541.1833526753</v>
      </c>
      <c r="AG105" cm="1">
        <f t="array" ref="AG105">IFERROR(IF($A105="","",IF(SUMIFS(RAW_매출A!$J$2:$J$7000,RAW_매출A!$B$2:$B$7000,$A105,RAW_매출A!$A$2:$A$7000,EDATE($E105,AG$1-1))=0,"",SUMIFS(RAW_매출A!$J$2:$J$7000,RAW_매출A!$B$2:$B$7000,$A105,RAW_매출A!$A$2:$A$7000,EDATE($E105,AG$1-1))/(INDEX(요약_월별시즈널리티!$F$7:$F$18,MONTH(EDATE($E105,AG$1-1)))/100))),"")</f>
        <v>4824341.2857469879</v>
      </c>
      <c r="AH105" cm="1">
        <f t="array" ref="AH105">IFERROR(IF($A105="","",IF(SUMIFS(RAW_매출A!$J$2:$J$7000,RAW_매출A!$B$2:$B$7000,$A105,RAW_매출A!$A$2:$A$7000,EDATE($E105,AH$1-1))=0,"",SUMIFS(RAW_매출A!$J$2:$J$7000,RAW_매출A!$B$2:$B$7000,$A105,RAW_매출A!$A$2:$A$7000,EDATE($E105,AH$1-1))/(INDEX(요약_월별시즈널리티!$F$7:$F$18,MONTH(EDATE($E105,AH$1-1)))/100))),"")</f>
        <v>4573393.844795553</v>
      </c>
      <c r="AI105" cm="1">
        <f t="array" ref="AI105">IFERROR(IF($A105="","",IF(SUMIFS(RAW_매출A!$J$2:$J$7000,RAW_매출A!$B$2:$B$7000,$A105,RAW_매출A!$A$2:$A$7000,EDATE($E105,AI$1-1))=0,"",SUMIFS(RAW_매출A!$J$2:$J$7000,RAW_매출A!$B$2:$B$7000,$A105,RAW_매출A!$A$2:$A$7000,EDATE($E105,AI$1-1))/(INDEX(요약_월별시즈널리티!$F$7:$F$18,MONTH(EDATE($E105,AI$1-1)))/100))),"")</f>
        <v>5038854.1840825789</v>
      </c>
      <c r="AJ105" cm="1">
        <f t="array" ref="AJ105">IFERROR(IF($A105="","",IF(SUMIFS(RAW_매출A!$J$2:$J$7000,RAW_매출A!$B$2:$B$7000,$A105,RAW_매출A!$A$2:$A$7000,EDATE($E105,AJ$1-1))=0,"",SUMIFS(RAW_매출A!$J$2:$J$7000,RAW_매출A!$B$2:$B$7000,$A105,RAW_매출A!$A$2:$A$7000,EDATE($E105,AJ$1-1))/(INDEX(요약_월별시즈널리티!$F$7:$F$18,MONTH(EDATE($E105,AJ$1-1)))/100))),"")</f>
        <v>4878028.0671108048</v>
      </c>
      <c r="AK105" cm="1">
        <f t="array" ref="AK105">IFERROR(IF($A105="","",IF(SUMIFS(RAW_매출A!$J$2:$J$7000,RAW_매출A!$B$2:$B$7000,$A105,RAW_매출A!$A$2:$A$7000,EDATE($E105,AK$1-1))=0,"",SUMIFS(RAW_매출A!$J$2:$J$7000,RAW_매출A!$B$2:$B$7000,$A105,RAW_매출A!$A$2:$A$7000,EDATE($E105,AK$1-1))/(INDEX(요약_월별시즈널리티!$F$7:$F$18,MONTH(EDATE($E105,AK$1-1)))/100))),"")</f>
        <v>4522307.8533707969</v>
      </c>
      <c r="AL105" t="str" cm="1">
        <f t="array" ref="AL105">IFERROR(IF($A105="","",IF(SUMIFS(RAW_매출A!$J$2:$J$7000,RAW_매출A!$B$2:$B$7000,$A105,RAW_매출A!$A$2:$A$7000,EDATE($E105,AL$1-1))=0,"",SUMIFS(RAW_매출A!$J$2:$J$7000,RAW_매출A!$B$2:$B$7000,$A105,RAW_매출A!$A$2:$A$7000,EDATE($E105,AL$1-1))/(INDEX(요약_월별시즈널리티!$F$7:$F$18,MONTH(EDATE($E105,AL$1-1)))/100))),"")</f>
        <v/>
      </c>
      <c r="AM105" t="str" cm="1">
        <f t="array" ref="AM105">IFERROR(IF($A105="","",IF(SUMIFS(RAW_매출A!$J$2:$J$7000,RAW_매출A!$B$2:$B$7000,$A105,RAW_매출A!$A$2:$A$7000,EDATE($E105,AM$1-1))=0,"",SUMIFS(RAW_매출A!$J$2:$J$7000,RAW_매출A!$B$2:$B$7000,$A105,RAW_매출A!$A$2:$A$7000,EDATE($E105,AM$1-1))/(INDEX(요약_월별시즈널리티!$F$7:$F$18,MONTH(EDATE($E105,AM$1-1)))/100))),"")</f>
        <v/>
      </c>
      <c r="AN105" t="str" cm="1">
        <f t="array" ref="AN105">IFERROR(IF($A105="","",IF(SUMIFS(RAW_매출A!$J$2:$J$7000,RAW_매출A!$B$2:$B$7000,$A105,RAW_매출A!$A$2:$A$7000,EDATE($E105,AN$1-1))=0,"",SUMIFS(RAW_매출A!$J$2:$J$7000,RAW_매출A!$B$2:$B$7000,$A105,RAW_매출A!$A$2:$A$7000,EDATE($E105,AN$1-1))/(INDEX(요약_월별시즈널리티!$F$7:$F$18,MONTH(EDATE($E105,AN$1-1)))/100))),"")</f>
        <v/>
      </c>
      <c r="AO105" t="str" cm="1">
        <f t="array" ref="AO105">IFERROR(IF($A105="","",IF(SUMIFS(RAW_매출A!$J$2:$J$7000,RAW_매출A!$B$2:$B$7000,$A105,RAW_매출A!$A$2:$A$7000,EDATE($E105,AO$1-1))=0,"",SUMIFS(RAW_매출A!$J$2:$J$7000,RAW_매출A!$B$2:$B$7000,$A105,RAW_매출A!$A$2:$A$7000,EDATE($E105,AO$1-1))/(INDEX(요약_월별시즈널리티!$F$7:$F$18,MONTH(EDATE($E105,AO$1-1)))/100))),"")</f>
        <v/>
      </c>
      <c r="AP105" t="str" cm="1">
        <f t="array" ref="AP105">IFERROR(IF($A105="","",IF(SUMIFS(RAW_매출A!$J$2:$J$7000,RAW_매출A!$B$2:$B$7000,$A105,RAW_매출A!$A$2:$A$7000,EDATE($E105,AP$1-1))=0,"",SUMIFS(RAW_매출A!$J$2:$J$7000,RAW_매출A!$B$2:$B$7000,$A105,RAW_매출A!$A$2:$A$7000,EDATE($E105,AP$1-1))/(INDEX(요약_월별시즈널리티!$F$7:$F$18,MONTH(EDATE($E105,AP$1-1)))/100))),"")</f>
        <v/>
      </c>
      <c r="AQ105" t="str" cm="1">
        <f t="array" ref="AQ105">IFERROR(IF($A105="","",IF(SUMIFS(RAW_매출A!$J$2:$J$7000,RAW_매출A!$B$2:$B$7000,$A105,RAW_매출A!$A$2:$A$7000,EDATE($E105,AQ$1-1))=0,"",SUMIFS(RAW_매출A!$J$2:$J$7000,RAW_매출A!$B$2:$B$7000,$A105,RAW_매출A!$A$2:$A$7000,EDATE($E105,AQ$1-1))/(INDEX(요약_월별시즈널리티!$F$7:$F$18,MONTH(EDATE($E105,AQ$1-1)))/100))),"")</f>
        <v/>
      </c>
      <c r="AR105" t="str" cm="1">
        <f t="array" ref="AR105">IFERROR(IF($A105="","",IF(SUMIFS(RAW_매출A!$J$2:$J$7000,RAW_매출A!$B$2:$B$7000,$A105,RAW_매출A!$A$2:$A$7000,EDATE($E105,AR$1-1))=0,"",SUMIFS(RAW_매출A!$J$2:$J$7000,RAW_매출A!$B$2:$B$7000,$A105,RAW_매출A!$A$2:$A$7000,EDATE($E105,AR$1-1))/(INDEX(요약_월별시즈널리티!$F$7:$F$18,MONTH(EDATE($E105,AR$1-1)))/100))),"")</f>
        <v/>
      </c>
      <c r="AS105" t="str" cm="1">
        <f t="array" ref="AS105">IFERROR(IF($A105="","",IF(SUMIFS(RAW_매출A!$J$2:$J$7000,RAW_매출A!$B$2:$B$7000,$A105,RAW_매출A!$A$2:$A$7000,EDATE($E105,AS$1-1))=0,"",SUMIFS(RAW_매출A!$J$2:$J$7000,RAW_매출A!$B$2:$B$7000,$A105,RAW_매출A!$A$2:$A$7000,EDATE($E105,AS$1-1))/(INDEX(요약_월별시즈널리티!$F$7:$F$18,MONTH(EDATE($E105,AS$1-1)))/100))),"")</f>
        <v/>
      </c>
      <c r="AT105" t="str" cm="1">
        <f t="array" ref="AT105">IFERROR(IF($A105="","",IF(SUMIFS(RAW_매출A!$J$2:$J$7000,RAW_매출A!$B$2:$B$7000,$A105,RAW_매출A!$A$2:$A$7000,EDATE($E105,AT$1-1))=0,"",SUMIFS(RAW_매출A!$J$2:$J$7000,RAW_매출A!$B$2:$B$7000,$A105,RAW_매출A!$A$2:$A$7000,EDATE($E105,AT$1-1))/(INDEX(요약_월별시즈널리티!$F$7:$F$18,MONTH(EDATE($E105,AT$1-1)))/100))),"")</f>
        <v/>
      </c>
      <c r="AU105" t="str" cm="1">
        <f t="array" ref="AU105">IFERROR(IF($A105="","",IF(SUMIFS(RAW_매출A!$J$2:$J$7000,RAW_매출A!$B$2:$B$7000,$A105,RAW_매출A!$A$2:$A$7000,EDATE($E105,AU$1-1))=0,"",SUMIFS(RAW_매출A!$J$2:$J$7000,RAW_매출A!$B$2:$B$7000,$A105,RAW_매출A!$A$2:$A$7000,EDATE($E105,AU$1-1))/(INDEX(요약_월별시즈널리티!$F$7:$F$18,MONTH(EDATE($E105,AU$1-1)))/100))),"")</f>
        <v/>
      </c>
      <c r="AV105" t="str" cm="1">
        <f t="array" ref="AV105">IFERROR(IF($A105="","",IF(SUMIFS(RAW_매출A!$J$2:$J$7000,RAW_매출A!$B$2:$B$7000,$A105,RAW_매출A!$A$2:$A$7000,EDATE($E105,AV$1-1))=0,"",SUMIFS(RAW_매출A!$J$2:$J$7000,RAW_매출A!$B$2:$B$7000,$A105,RAW_매출A!$A$2:$A$7000,EDATE($E105,AV$1-1))/(INDEX(요약_월별시즈널리티!$F$7:$F$18,MONTH(EDATE($E105,AV$1-1)))/100))),"")</f>
        <v/>
      </c>
      <c r="AW105" t="str" cm="1">
        <f t="array" ref="AW105">IFERROR(IF($A105="","",IF(SUMIFS(RAW_매출A!$J$2:$J$7000,RAW_매출A!$B$2:$B$7000,$A105,RAW_매출A!$A$2:$A$7000,EDATE($E105,AW$1-1))=0,"",SUMIFS(RAW_매출A!$J$2:$J$7000,RAW_매출A!$B$2:$B$7000,$A105,RAW_매출A!$A$2:$A$7000,EDATE($E105,AW$1-1))/(INDEX(요약_월별시즈널리티!$F$7:$F$18,MONTH(EDATE($E105,AW$1-1)))/100))),"")</f>
        <v/>
      </c>
      <c r="AX105" t="str" cm="1">
        <f t="array" ref="AX105">IFERROR(IF($A105="","",IF(SUMIFS(RAW_매출A!$J$2:$J$7000,RAW_매출A!$B$2:$B$7000,$A105,RAW_매출A!$A$2:$A$7000,EDATE($E105,AX$1-1))=0,"",SUMIFS(RAW_매출A!$J$2:$J$7000,RAW_매출A!$B$2:$B$7000,$A105,RAW_매출A!$A$2:$A$7000,EDATE($E105,AX$1-1))/(INDEX(요약_월별시즈널리티!$F$7:$F$18,MONTH(EDATE($E105,AX$1-1)))/100))),"")</f>
        <v/>
      </c>
      <c r="AY105" t="str" cm="1">
        <f t="array" ref="AY105">IFERROR(IF($A105="","",IF(SUMIFS(RAW_매출A!$J$2:$J$7000,RAW_매출A!$B$2:$B$7000,$A105,RAW_매출A!$A$2:$A$7000,EDATE($E105,AY$1-1))=0,"",SUMIFS(RAW_매출A!$J$2:$J$7000,RAW_매출A!$B$2:$B$7000,$A105,RAW_매출A!$A$2:$A$7000,EDATE($E105,AY$1-1))/(INDEX(요약_월별시즈널리티!$F$7:$F$18,MONTH(EDATE($E105,AY$1-1)))/100))),"")</f>
        <v/>
      </c>
      <c r="AZ105" t="str" cm="1">
        <f t="array" ref="AZ105">IFERROR(IF($A105="","",IF(SUMIFS(RAW_매출A!$J$2:$J$7000,RAW_매출A!$B$2:$B$7000,$A105,RAW_매출A!$A$2:$A$7000,EDATE($E105,AZ$1-1))=0,"",SUMIFS(RAW_매출A!$J$2:$J$7000,RAW_매출A!$B$2:$B$7000,$A105,RAW_매출A!$A$2:$A$7000,EDATE($E105,AZ$1-1))/(INDEX(요약_월별시즈널리티!$F$7:$F$18,MONTH(EDATE($E105,AZ$1-1)))/100))),"")</f>
        <v/>
      </c>
      <c r="BA105" t="str" cm="1">
        <f t="array" ref="BA105">IFERROR(IF($A105="","",IF(SUMIFS(RAW_매출A!$J$2:$J$7000,RAW_매출A!$B$2:$B$7000,$A105,RAW_매출A!$A$2:$A$7000,EDATE($E105,BA$1-1))=0,"",SUMIFS(RAW_매출A!$J$2:$J$7000,RAW_매출A!$B$2:$B$7000,$A105,RAW_매출A!$A$2:$A$7000,EDATE($E105,BA$1-1))/(INDEX(요약_월별시즈널리티!$F$7:$F$18,MONTH(EDATE($E105,BA$1-1)))/100))),"")</f>
        <v/>
      </c>
      <c r="BB105" t="str" cm="1">
        <f t="array" ref="BB105">IFERROR(IF($A105="","",IF(SUMIFS(RAW_매출A!$J$2:$J$7000,RAW_매출A!$B$2:$B$7000,$A105,RAW_매출A!$A$2:$A$7000,EDATE($E105,BB$1-1))=0,"",SUMIFS(RAW_매출A!$J$2:$J$7000,RAW_매출A!$B$2:$B$7000,$A105,RAW_매출A!$A$2:$A$7000,EDATE($E105,BB$1-1))/(INDEX(요약_월별시즈널리티!$F$7:$F$18,MONTH(EDATE($E105,BB$1-1)))/100))),"")</f>
        <v/>
      </c>
      <c r="BC105" t="str" cm="1">
        <f t="array" ref="BC105">IFERROR(IF($A105="","",IF(SUMIFS(RAW_매출A!$J$2:$J$7000,RAW_매출A!$B$2:$B$7000,$A105,RAW_매출A!$A$2:$A$7000,EDATE($E105,BC$1-1))=0,"",SUMIFS(RAW_매출A!$J$2:$J$7000,RAW_매출A!$B$2:$B$7000,$A105,RAW_매출A!$A$2:$A$7000,EDATE($E105,BC$1-1))/(INDEX(요약_월별시즈널리티!$F$7:$F$18,MONTH(EDATE($E105,BC$1-1)))/100))),"")</f>
        <v/>
      </c>
      <c r="BD105" t="str" cm="1">
        <f t="array" ref="BD105">IFERROR(IF($A105="","",IF(SUMIFS(RAW_매출A!$J$2:$J$7000,RAW_매출A!$B$2:$B$7000,$A105,RAW_매출A!$A$2:$A$7000,EDATE($E105,BD$1-1))=0,"",SUMIFS(RAW_매출A!$J$2:$J$7000,RAW_매출A!$B$2:$B$7000,$A105,RAW_매출A!$A$2:$A$7000,EDATE($E105,BD$1-1))/(INDEX(요약_월별시즈널리티!$F$7:$F$18,MONTH(EDATE($E105,BD$1-1)))/100))),"")</f>
        <v/>
      </c>
      <c r="BE105" t="str" cm="1">
        <f t="array" ref="BE105">IFERROR(IF($A105="","",IF(SUMIFS(RAW_매출A!$J$2:$J$7000,RAW_매출A!$B$2:$B$7000,$A105,RAW_매출A!$A$2:$A$7000,EDATE($E105,BE$1-1))=0,"",SUMIFS(RAW_매출A!$J$2:$J$7000,RAW_매출A!$B$2:$B$7000,$A105,RAW_매출A!$A$2:$A$7000,EDATE($E105,BE$1-1))/(INDEX(요약_월별시즈널리티!$F$7:$F$18,MONTH(EDATE($E105,BE$1-1)))/100))),"")</f>
        <v/>
      </c>
      <c r="BF105" t="str" cm="1">
        <f t="array" ref="BF105">IFERROR(IF($A105="","",IF(SUMIFS(RAW_매출A!$J$2:$J$7000,RAW_매출A!$B$2:$B$7000,$A105,RAW_매출A!$A$2:$A$7000,EDATE($E105,BF$1-1))=0,"",SUMIFS(RAW_매출A!$J$2:$J$7000,RAW_매출A!$B$2:$B$7000,$A105,RAW_매출A!$A$2:$A$7000,EDATE($E105,BF$1-1))/(INDEX(요약_월별시즈널리티!$F$7:$F$18,MONTH(EDATE($E105,BF$1-1)))/100))),"")</f>
        <v/>
      </c>
      <c r="BG105" t="str" cm="1">
        <f t="array" ref="BG105">IFERROR(IF($A105="","",IF(SUMIFS(RAW_매출A!$J$2:$J$7000,RAW_매출A!$B$2:$B$7000,$A105,RAW_매출A!$A$2:$A$7000,EDATE($E105,BG$1-1))=0,"",SUMIFS(RAW_매출A!$J$2:$J$7000,RAW_매출A!$B$2:$B$7000,$A105,RAW_매출A!$A$2:$A$7000,EDATE($E105,BG$1-1))/(INDEX(요약_월별시즈널리티!$F$7:$F$18,MONTH(EDATE($E105,BG$1-1)))/100))),"")</f>
        <v/>
      </c>
      <c r="BH105" t="str" cm="1">
        <f t="array" ref="BH105">IFERROR(IF($A105="","",IF(SUMIFS(RAW_매출A!$J$2:$J$7000,RAW_매출A!$B$2:$B$7000,$A105,RAW_매출A!$A$2:$A$7000,EDATE($E105,BH$1-1))=0,"",SUMIFS(RAW_매출A!$J$2:$J$7000,RAW_매출A!$B$2:$B$7000,$A105,RAW_매출A!$A$2:$A$7000,EDATE($E105,BH$1-1))/(INDEX(요약_월별시즈널리티!$F$7:$F$18,MONTH(EDATE($E105,BH$1-1)))/100))),"")</f>
        <v/>
      </c>
      <c r="BI105" t="str" cm="1">
        <f t="array" ref="BI105">IFERROR(IF($A105="","",IF(SUMIFS(RAW_매출A!$J$2:$J$7000,RAW_매출A!$B$2:$B$7000,$A105,RAW_매출A!$A$2:$A$7000,EDATE($E105,BI$1-1))=0,"",SUMIFS(RAW_매출A!$J$2:$J$7000,RAW_매출A!$B$2:$B$7000,$A105,RAW_매출A!$A$2:$A$7000,EDATE($E105,BI$1-1))/(INDEX(요약_월별시즈널리티!$F$7:$F$18,MONTH(EDATE($E105,BI$1-1)))/100))),"")</f>
        <v/>
      </c>
      <c r="BJ105" t="str" cm="1">
        <f t="array" ref="BJ105">IFERROR(IF($A105="","",IF(SUMIFS(RAW_매출A!$J$2:$J$7000,RAW_매출A!$B$2:$B$7000,$A105,RAW_매출A!$A$2:$A$7000,EDATE($E105,BJ$1-1))=0,"",SUMIFS(RAW_매출A!$J$2:$J$7000,RAW_매출A!$B$2:$B$7000,$A105,RAW_매출A!$A$2:$A$7000,EDATE($E105,BJ$1-1))/(INDEX(요약_월별시즈널리티!$F$7:$F$18,MONTH(EDATE($E105,BJ$1-1)))/100))),"")</f>
        <v/>
      </c>
      <c r="BK105" t="str" cm="1">
        <f t="array" ref="BK105">IFERROR(IF($A105="","",IF(SUMIFS(RAW_매출A!$J$2:$J$7000,RAW_매출A!$B$2:$B$7000,$A105,RAW_매출A!$A$2:$A$7000,EDATE($E105,BK$1-1))=0,"",SUMIFS(RAW_매출A!$J$2:$J$7000,RAW_매출A!$B$2:$B$7000,$A105,RAW_매출A!$A$2:$A$7000,EDATE($E105,BK$1-1))/(INDEX(요약_월별시즈널리티!$F$7:$F$18,MONTH(EDATE($E105,BK$1-1)))/100))),"")</f>
        <v/>
      </c>
      <c r="BL105" t="str" cm="1">
        <f t="array" ref="BL105">IFERROR(IF($A105="","",IF(SUMIFS(RAW_매출A!$J$2:$J$7000,RAW_매출A!$B$2:$B$7000,$A105,RAW_매출A!$A$2:$A$7000,EDATE($E105,BL$1-1))=0,"",SUMIFS(RAW_매출A!$J$2:$J$7000,RAW_매출A!$B$2:$B$7000,$A105,RAW_매출A!$A$2:$A$7000,EDATE($E105,BL$1-1))/(INDEX(요약_월별시즈널리티!$F$7:$F$18,MONTH(EDATE($E105,BL$1-1)))/100))),"")</f>
        <v/>
      </c>
      <c r="BM105" t="str" cm="1">
        <f t="array" ref="BM105">IFERROR(IF($A105="","",IF(SUMIFS(RAW_매출A!$J$2:$J$7000,RAW_매출A!$B$2:$B$7000,$A105,RAW_매출A!$A$2:$A$7000,EDATE($E105,BM$1-1))=0,"",SUMIFS(RAW_매출A!$J$2:$J$7000,RAW_매출A!$B$2:$B$7000,$A105,RAW_매출A!$A$2:$A$7000,EDATE($E105,BM$1-1))/(INDEX(요약_월별시즈널리티!$F$7:$F$18,MONTH(EDATE($E105,BM$1-1)))/100))),"")</f>
        <v/>
      </c>
      <c r="BN105" t="str" cm="1">
        <f t="array" ref="BN105">IFERROR(IF($A105="","",IF(SUMIFS(RAW_매출A!$J$2:$J$7000,RAW_매출A!$B$2:$B$7000,$A105,RAW_매출A!$A$2:$A$7000,EDATE($E105,BN$1-1))=0,"",SUMIFS(RAW_매출A!$J$2:$J$7000,RAW_매출A!$B$2:$B$7000,$A105,RAW_매출A!$A$2:$A$7000,EDATE($E105,BN$1-1))/(INDEX(요약_월별시즈널리티!$F$7:$F$18,MONTH(EDATE($E105,BN$1-1)))/100))),"")</f>
        <v/>
      </c>
    </row>
    <row r="106" spans="1:66" x14ac:dyDescent="0.3">
      <c r="A106" t="str">
        <f>세팅!A107</f>
        <v>(1095) #상도역점</v>
      </c>
      <c r="B106" t="str">
        <f>세팅!B107</f>
        <v>150-2</v>
      </c>
      <c r="C106">
        <f t="shared" si="3"/>
        <v>2</v>
      </c>
      <c r="D106" t="str">
        <f t="shared" si="4"/>
        <v>2</v>
      </c>
      <c r="E106" s="1">
        <f>세팅!D107</f>
        <v>45261</v>
      </c>
      <c r="F106">
        <f t="shared" si="5"/>
        <v>4451624.8711313074</v>
      </c>
      <c r="G106" cm="1">
        <f t="array" ref="G106">IFERROR(IF($A106="","",IF(SUMIFS(RAW_매출A!$J$2:$J$7000,RAW_매출A!$B$2:$B$7000,$A106,RAW_매출A!$A$2:$A$7000,EDATE($E106,G$1-1))=0,"",SUMIFS(RAW_매출A!$J$2:$J$7000,RAW_매출A!$B$2:$B$7000,$A106,RAW_매출A!$A$2:$A$7000,EDATE($E106,G$1-1))/(INDEX(요약_월별시즈널리티!$F$7:$F$18,MONTH(EDATE($E106,G$1-1)))/100))),"")</f>
        <v>2552920.7259050407</v>
      </c>
      <c r="H106" cm="1">
        <f t="array" ref="H106">IFERROR(IF($A106="","",IF(SUMIFS(RAW_매출A!$J$2:$J$7000,RAW_매출A!$B$2:$B$7000,$A106,RAW_매출A!$A$2:$A$7000,EDATE($E106,H$1-1))=0,"",SUMIFS(RAW_매출A!$J$2:$J$7000,RAW_매출A!$B$2:$B$7000,$A106,RAW_매출A!$A$2:$A$7000,EDATE($E106,H$1-1))/(INDEX(요약_월별시즈널리티!$F$7:$F$18,MONTH(EDATE($E106,H$1-1)))/100))),"")</f>
        <v>3002087.7654047152</v>
      </c>
      <c r="I106" cm="1">
        <f t="array" ref="I106">IFERROR(IF($A106="","",IF(SUMIFS(RAW_매출A!$J$2:$J$7000,RAW_매출A!$B$2:$B$7000,$A106,RAW_매출A!$A$2:$A$7000,EDATE($E106,I$1-1))=0,"",SUMIFS(RAW_매출A!$J$2:$J$7000,RAW_매출A!$B$2:$B$7000,$A106,RAW_매출A!$A$2:$A$7000,EDATE($E106,I$1-1))/(INDEX(요약_월별시즈널리티!$F$7:$F$18,MONTH(EDATE($E106,I$1-1)))/100))),"")</f>
        <v>4186324.6925939093</v>
      </c>
      <c r="J106" s="28" cm="1">
        <f t="array" ref="J106">IFERROR(IF($A106="","",IF(SUMIFS(RAW_매출A!$J$2:$J$7000,RAW_매출A!$B$2:$B$7000,$A106,RAW_매출A!$A$2:$A$7000,EDATE($E106,J$1-1))=0,"",SUMIFS(RAW_매출A!$J$2:$J$7000,RAW_매출A!$B$2:$B$7000,$A106,RAW_매출A!$A$2:$A$7000,EDATE($E106,J$1-1))/(INDEX(요약_월별시즈널리티!$F$7:$F$18,MONTH(EDATE($E106,J$1-1)))/100))),"")</f>
        <v>4429010.0956787998</v>
      </c>
      <c r="K106" s="28" cm="1">
        <f t="array" ref="K106">IFERROR(IF($A106="","",IF(SUMIFS(RAW_매출A!$J$2:$J$7000,RAW_매출A!$B$2:$B$7000,$A106,RAW_매출A!$A$2:$A$7000,EDATE($E106,K$1-1))=0,"",SUMIFS(RAW_매출A!$J$2:$J$7000,RAW_매출A!$B$2:$B$7000,$A106,RAW_매출A!$A$2:$A$7000,EDATE($E106,K$1-1))/(INDEX(요약_월별시즈널리티!$F$7:$F$18,MONTH(EDATE($E106,K$1-1)))/100))),"")</f>
        <v>4498345.9354536599</v>
      </c>
      <c r="L106" s="28" cm="1">
        <f t="array" ref="L106">IFERROR(IF($A106="","",IF(SUMIFS(RAW_매출A!$J$2:$J$7000,RAW_매출A!$B$2:$B$7000,$A106,RAW_매출A!$A$2:$A$7000,EDATE($E106,L$1-1))=0,"",SUMIFS(RAW_매출A!$J$2:$J$7000,RAW_매출A!$B$2:$B$7000,$A106,RAW_매출A!$A$2:$A$7000,EDATE($E106,L$1-1))/(INDEX(요약_월별시즈널리티!$F$7:$F$18,MONTH(EDATE($E106,L$1-1)))/100))),"")</f>
        <v>4303398.2342576599</v>
      </c>
      <c r="M106" s="28" cm="1">
        <f t="array" ref="M106">IFERROR(IF($A106="","",IF(SUMIFS(RAW_매출A!$J$2:$J$7000,RAW_매출A!$B$2:$B$7000,$A106,RAW_매출A!$A$2:$A$7000,EDATE($E106,M$1-1))=0,"",SUMIFS(RAW_매출A!$J$2:$J$7000,RAW_매출A!$B$2:$B$7000,$A106,RAW_매출A!$A$2:$A$7000,EDATE($E106,M$1-1))/(INDEX(요약_월별시즈널리티!$F$7:$F$18,MONTH(EDATE($E106,M$1-1)))/100))),"")</f>
        <v>4635077.5690662451</v>
      </c>
      <c r="N106" s="28" cm="1">
        <f t="array" ref="N106">IFERROR(IF($A106="","",IF(SUMIFS(RAW_매출A!$J$2:$J$7000,RAW_매출A!$B$2:$B$7000,$A106,RAW_매출A!$A$2:$A$7000,EDATE($E106,N$1-1))=0,"",SUMIFS(RAW_매출A!$J$2:$J$7000,RAW_매출A!$B$2:$B$7000,$A106,RAW_매출A!$A$2:$A$7000,EDATE($E106,N$1-1))/(INDEX(요약_월별시즈널리티!$F$7:$F$18,MONTH(EDATE($E106,N$1-1)))/100))),"")</f>
        <v>4283203.9089251747</v>
      </c>
      <c r="O106" s="28" cm="1">
        <f t="array" ref="O106">IFERROR(IF($A106="","",IF(SUMIFS(RAW_매출A!$J$2:$J$7000,RAW_매출A!$B$2:$B$7000,$A106,RAW_매출A!$A$2:$A$7000,EDATE($E106,O$1-1))=0,"",SUMIFS(RAW_매출A!$J$2:$J$7000,RAW_매출A!$B$2:$B$7000,$A106,RAW_매출A!$A$2:$A$7000,EDATE($E106,O$1-1))/(INDEX(요약_월별시즈널리티!$F$7:$F$18,MONTH(EDATE($E106,O$1-1)))/100))),"")</f>
        <v>4560713.4834063062</v>
      </c>
      <c r="P106" cm="1">
        <f t="array" ref="P106">IFERROR(IF($A106="","",IF(SUMIFS(RAW_매출A!$J$2:$J$7000,RAW_매출A!$B$2:$B$7000,$A106,RAW_매출A!$A$2:$A$7000,EDATE($E106,P$1-1))=0,"",SUMIFS(RAW_매출A!$J$2:$J$7000,RAW_매출A!$B$2:$B$7000,$A106,RAW_매출A!$A$2:$A$7000,EDATE($E106,P$1-1))/(INDEX(요약_월별시즈널리티!$F$7:$F$18,MONTH(EDATE($E106,P$1-1)))/100))),"")</f>
        <v>4978717.2632980403</v>
      </c>
      <c r="Q106" cm="1">
        <f t="array" ref="Q106">IFERROR(IF($A106="","",IF(SUMIFS(RAW_매출A!$J$2:$J$7000,RAW_매출A!$B$2:$B$7000,$A106,RAW_매출A!$A$2:$A$7000,EDATE($E106,Q$1-1))=0,"",SUMIFS(RAW_매출A!$J$2:$J$7000,RAW_매출A!$B$2:$B$7000,$A106,RAW_매출A!$A$2:$A$7000,EDATE($E106,Q$1-1))/(INDEX(요약_월별시즈널리티!$F$7:$F$18,MONTH(EDATE($E106,Q$1-1)))/100))),"")</f>
        <v>4686682.3479191177</v>
      </c>
      <c r="R106" cm="1">
        <f t="array" ref="R106">IFERROR(IF($A106="","",IF(SUMIFS(RAW_매출A!$J$2:$J$7000,RAW_매출A!$B$2:$B$7000,$A106,RAW_매출A!$A$2:$A$7000,EDATE($E106,R$1-1))=0,"",SUMIFS(RAW_매출A!$J$2:$J$7000,RAW_매출A!$B$2:$B$7000,$A106,RAW_매출A!$A$2:$A$7000,EDATE($E106,R$1-1))/(INDEX(요약_월별시즈널리티!$F$7:$F$18,MONTH(EDATE($E106,R$1-1)))/100))),"")</f>
        <v>5062013.903422121</v>
      </c>
      <c r="S106" cm="1">
        <f t="array" ref="S106">IFERROR(IF($A106="","",IF(SUMIFS(RAW_매출A!$J$2:$J$7000,RAW_매출A!$B$2:$B$7000,$A106,RAW_매출A!$A$2:$A$7000,EDATE($E106,S$1-1))=0,"",SUMIFS(RAW_매출A!$J$2:$J$7000,RAW_매출A!$B$2:$B$7000,$A106,RAW_매출A!$A$2:$A$7000,EDATE($E106,S$1-1))/(INDEX(요약_월별시즈널리티!$F$7:$F$18,MONTH(EDATE($E106,S$1-1)))/100))),"")</f>
        <v>4947245.6138729788</v>
      </c>
      <c r="T106" cm="1">
        <f t="array" ref="T106">IFERROR(IF($A106="","",IF(SUMIFS(RAW_매출A!$J$2:$J$7000,RAW_매출A!$B$2:$B$7000,$A106,RAW_매출A!$A$2:$A$7000,EDATE($E106,T$1-1))=0,"",SUMIFS(RAW_매출A!$J$2:$J$7000,RAW_매출A!$B$2:$B$7000,$A106,RAW_매출A!$A$2:$A$7000,EDATE($E106,T$1-1))/(INDEX(요약_월별시즈널리티!$F$7:$F$18,MONTH(EDATE($E106,T$1-1)))/100))),"")</f>
        <v>4794380.772196536</v>
      </c>
      <c r="U106" cm="1">
        <f t="array" ref="U106">IFERROR(IF($A106="","",IF(SUMIFS(RAW_매출A!$J$2:$J$7000,RAW_매출A!$B$2:$B$7000,$A106,RAW_매출A!$A$2:$A$7000,EDATE($E106,U$1-1))=0,"",SUMIFS(RAW_매출A!$J$2:$J$7000,RAW_매출A!$B$2:$B$7000,$A106,RAW_매출A!$A$2:$A$7000,EDATE($E106,U$1-1))/(INDEX(요약_월별시즈널리티!$F$7:$F$18,MONTH(EDATE($E106,U$1-1)))/100))),"")</f>
        <v>5028166.8072593426</v>
      </c>
      <c r="V106" cm="1">
        <f t="array" ref="V106">IFERROR(IF($A106="","",IF(SUMIFS(RAW_매출A!$J$2:$J$7000,RAW_매출A!$B$2:$B$7000,$A106,RAW_매출A!$A$2:$A$7000,EDATE($E106,V$1-1))=0,"",SUMIFS(RAW_매출A!$J$2:$J$7000,RAW_매출A!$B$2:$B$7000,$A106,RAW_매출A!$A$2:$A$7000,EDATE($E106,V$1-1))/(INDEX(요약_월별시즈널리티!$F$7:$F$18,MONTH(EDATE($E106,V$1-1)))/100))),"")</f>
        <v>6120810.9820685815</v>
      </c>
      <c r="W106" cm="1">
        <f t="array" ref="W106">IFERROR(IF($A106="","",IF(SUMIFS(RAW_매출A!$J$2:$J$7000,RAW_매출A!$B$2:$B$7000,$A106,RAW_매출A!$A$2:$A$7000,EDATE($E106,W$1-1))=0,"",SUMIFS(RAW_매출A!$J$2:$J$7000,RAW_매출A!$B$2:$B$7000,$A106,RAW_매출A!$A$2:$A$7000,EDATE($E106,W$1-1))/(INDEX(요약_월별시즈널리티!$F$7:$F$18,MONTH(EDATE($E106,W$1-1)))/100))),"")</f>
        <v>5445113.6096706493</v>
      </c>
      <c r="X106" cm="1">
        <f t="array" ref="X106">IFERROR(IF($A106="","",IF(SUMIFS(RAW_매출A!$J$2:$J$7000,RAW_매출A!$B$2:$B$7000,$A106,RAW_매출A!$A$2:$A$7000,EDATE($E106,X$1-1))=0,"",SUMIFS(RAW_매출A!$J$2:$J$7000,RAW_매출A!$B$2:$B$7000,$A106,RAW_매출A!$A$2:$A$7000,EDATE($E106,X$1-1))/(INDEX(요약_월별시즈널리티!$F$7:$F$18,MONTH(EDATE($E106,X$1-1)))/100))),"")</f>
        <v>6095421.043634356</v>
      </c>
      <c r="Y106" cm="1">
        <f t="array" ref="Y106">IFERROR(IF($A106="","",IF(SUMIFS(RAW_매출A!$J$2:$J$7000,RAW_매출A!$B$2:$B$7000,$A106,RAW_매출A!$A$2:$A$7000,EDATE($E106,Y$1-1))=0,"",SUMIFS(RAW_매출A!$J$2:$J$7000,RAW_매출A!$B$2:$B$7000,$A106,RAW_매출A!$A$2:$A$7000,EDATE($E106,Y$1-1))/(INDEX(요약_월별시즈널리티!$F$7:$F$18,MONTH(EDATE($E106,Y$1-1)))/100))),"")</f>
        <v>5271816.3822074737</v>
      </c>
      <c r="Z106" cm="1">
        <f t="array" ref="Z106">IFERROR(IF($A106="","",IF(SUMIFS(RAW_매출A!$J$2:$J$7000,RAW_매출A!$B$2:$B$7000,$A106,RAW_매출A!$A$2:$A$7000,EDATE($E106,Z$1-1))=0,"",SUMIFS(RAW_매출A!$J$2:$J$7000,RAW_매출A!$B$2:$B$7000,$A106,RAW_매출A!$A$2:$A$7000,EDATE($E106,Z$1-1))/(INDEX(요약_월별시즈널리티!$F$7:$F$18,MONTH(EDATE($E106,Z$1-1)))/100))),"")</f>
        <v>5195691.8002908519</v>
      </c>
      <c r="AA106" cm="1">
        <f t="array" ref="AA106">IFERROR(IF($A106="","",IF(SUMIFS(RAW_매출A!$J$2:$J$7000,RAW_매출A!$B$2:$B$7000,$A106,RAW_매출A!$A$2:$A$7000,EDATE($E106,AA$1-1))=0,"",SUMIFS(RAW_매출A!$J$2:$J$7000,RAW_매출A!$B$2:$B$7000,$A106,RAW_매출A!$A$2:$A$7000,EDATE($E106,AA$1-1))/(INDEX(요약_월별시즈널리티!$F$7:$F$18,MONTH(EDATE($E106,AA$1-1)))/100))),"")</f>
        <v>5654052.3245805278</v>
      </c>
      <c r="AB106" cm="1">
        <f t="array" ref="AB106">IFERROR(IF($A106="","",IF(SUMIFS(RAW_매출A!$J$2:$J$7000,RAW_매출A!$B$2:$B$7000,$A106,RAW_매출A!$A$2:$A$7000,EDATE($E106,AB$1-1))=0,"",SUMIFS(RAW_매출A!$J$2:$J$7000,RAW_매출A!$B$2:$B$7000,$A106,RAW_매출A!$A$2:$A$7000,EDATE($E106,AB$1-1))/(INDEX(요약_월별시즈널리티!$F$7:$F$18,MONTH(EDATE($E106,AB$1-1)))/100))),"")</f>
        <v>5762978.067824441</v>
      </c>
      <c r="AC106" cm="1">
        <f t="array" ref="AC106">IFERROR(IF($A106="","",IF(SUMIFS(RAW_매출A!$J$2:$J$7000,RAW_매출A!$B$2:$B$7000,$A106,RAW_매출A!$A$2:$A$7000,EDATE($E106,AC$1-1))=0,"",SUMIFS(RAW_매출A!$J$2:$J$7000,RAW_매출A!$B$2:$B$7000,$A106,RAW_매출A!$A$2:$A$7000,EDATE($E106,AC$1-1))/(INDEX(요약_월별시즈널리티!$F$7:$F$18,MONTH(EDATE($E106,AC$1-1)))/100))),"")</f>
        <v>5823794.6487559918</v>
      </c>
      <c r="AD106" cm="1">
        <f t="array" ref="AD106">IFERROR(IF($A106="","",IF(SUMIFS(RAW_매출A!$J$2:$J$7000,RAW_매출A!$B$2:$B$7000,$A106,RAW_매출A!$A$2:$A$7000,EDATE($E106,AD$1-1))=0,"",SUMIFS(RAW_매출A!$J$2:$J$7000,RAW_매출A!$B$2:$B$7000,$A106,RAW_매출A!$A$2:$A$7000,EDATE($E106,AD$1-1))/(INDEX(요약_월별시즈널리티!$F$7:$F$18,MONTH(EDATE($E106,AD$1-1)))/100))),"")</f>
        <v>5964633.5329994047</v>
      </c>
      <c r="AE106" cm="1">
        <f t="array" ref="AE106">IFERROR(IF($A106="","",IF(SUMIFS(RAW_매출A!$J$2:$J$7000,RAW_매출A!$B$2:$B$7000,$A106,RAW_매출A!$A$2:$A$7000,EDATE($E106,AE$1-1))=0,"",SUMIFS(RAW_매출A!$J$2:$J$7000,RAW_매출A!$B$2:$B$7000,$A106,RAW_매출A!$A$2:$A$7000,EDATE($E106,AE$1-1))/(INDEX(요약_월별시즈널리티!$F$7:$F$18,MONTH(EDATE($E106,AE$1-1)))/100))),"")</f>
        <v>5493601.8883773154</v>
      </c>
      <c r="AF106" cm="1">
        <f t="array" ref="AF106">IFERROR(IF($A106="","",IF(SUMIFS(RAW_매출A!$J$2:$J$7000,RAW_매출A!$B$2:$B$7000,$A106,RAW_매출A!$A$2:$A$7000,EDATE($E106,AF$1-1))=0,"",SUMIFS(RAW_매출A!$J$2:$J$7000,RAW_매출A!$B$2:$B$7000,$A106,RAW_매출A!$A$2:$A$7000,EDATE($E106,AF$1-1))/(INDEX(요약_월별시즈널리티!$F$7:$F$18,MONTH(EDATE($E106,AF$1-1)))/100))),"")</f>
        <v>6767580.5427980796</v>
      </c>
      <c r="AG106" cm="1">
        <f t="array" ref="AG106">IFERROR(IF($A106="","",IF(SUMIFS(RAW_매출A!$J$2:$J$7000,RAW_매출A!$B$2:$B$7000,$A106,RAW_매출A!$A$2:$A$7000,EDATE($E106,AG$1-1))=0,"",SUMIFS(RAW_매출A!$J$2:$J$7000,RAW_매출A!$B$2:$B$7000,$A106,RAW_매출A!$A$2:$A$7000,EDATE($E106,AG$1-1))/(INDEX(요약_월별시즈널리티!$F$7:$F$18,MONTH(EDATE($E106,AG$1-1)))/100))),"")</f>
        <v>5966891.2972839074</v>
      </c>
      <c r="AH106" cm="1">
        <f t="array" ref="AH106">IFERROR(IF($A106="","",IF(SUMIFS(RAW_매출A!$J$2:$J$7000,RAW_매출A!$B$2:$B$7000,$A106,RAW_매출A!$A$2:$A$7000,EDATE($E106,AH$1-1))=0,"",SUMIFS(RAW_매출A!$J$2:$J$7000,RAW_매출A!$B$2:$B$7000,$A106,RAW_매출A!$A$2:$A$7000,EDATE($E106,AH$1-1))/(INDEX(요약_월별시즈널리티!$F$7:$F$18,MONTH(EDATE($E106,AH$1-1)))/100))),"")</f>
        <v>6021584.4596891282</v>
      </c>
      <c r="AI106" cm="1">
        <f t="array" ref="AI106">IFERROR(IF($A106="","",IF(SUMIFS(RAW_매출A!$J$2:$J$7000,RAW_매출A!$B$2:$B$7000,$A106,RAW_매출A!$A$2:$A$7000,EDATE($E106,AI$1-1))=0,"",SUMIFS(RAW_매출A!$J$2:$J$7000,RAW_매출A!$B$2:$B$7000,$A106,RAW_매출A!$A$2:$A$7000,EDATE($E106,AI$1-1))/(INDEX(요약_월별시즈널리티!$F$7:$F$18,MONTH(EDATE($E106,AI$1-1)))/100))),"")</f>
        <v>6071435.4054706432</v>
      </c>
      <c r="AJ106" cm="1">
        <f t="array" ref="AJ106">IFERROR(IF($A106="","",IF(SUMIFS(RAW_매출A!$J$2:$J$7000,RAW_매출A!$B$2:$B$7000,$A106,RAW_매출A!$A$2:$A$7000,EDATE($E106,AJ$1-1))=0,"",SUMIFS(RAW_매출A!$J$2:$J$7000,RAW_매출A!$B$2:$B$7000,$A106,RAW_매출A!$A$2:$A$7000,EDATE($E106,AJ$1-1))/(INDEX(요약_월별시즈널리티!$F$7:$F$18,MONTH(EDATE($E106,AJ$1-1)))/100))),"")</f>
        <v>7094111.6919126119</v>
      </c>
      <c r="AK106" cm="1">
        <f t="array" ref="AK106">IFERROR(IF($A106="","",IF(SUMIFS(RAW_매출A!$J$2:$J$7000,RAW_매출A!$B$2:$B$7000,$A106,RAW_매출A!$A$2:$A$7000,EDATE($E106,AK$1-1))=0,"",SUMIFS(RAW_매출A!$J$2:$J$7000,RAW_매출A!$B$2:$B$7000,$A106,RAW_매출A!$A$2:$A$7000,EDATE($E106,AK$1-1))/(INDEX(요약_월별시즈널리티!$F$7:$F$18,MONTH(EDATE($E106,AK$1-1)))/100))),"")</f>
        <v>6102728.0868895315</v>
      </c>
      <c r="AL106" t="str" cm="1">
        <f t="array" ref="AL106">IFERROR(IF($A106="","",IF(SUMIFS(RAW_매출A!$J$2:$J$7000,RAW_매출A!$B$2:$B$7000,$A106,RAW_매출A!$A$2:$A$7000,EDATE($E106,AL$1-1))=0,"",SUMIFS(RAW_매출A!$J$2:$J$7000,RAW_매출A!$B$2:$B$7000,$A106,RAW_매출A!$A$2:$A$7000,EDATE($E106,AL$1-1))/(INDEX(요약_월별시즈널리티!$F$7:$F$18,MONTH(EDATE($E106,AL$1-1)))/100))),"")</f>
        <v/>
      </c>
      <c r="AM106" t="str" cm="1">
        <f t="array" ref="AM106">IFERROR(IF($A106="","",IF(SUMIFS(RAW_매출A!$J$2:$J$7000,RAW_매출A!$B$2:$B$7000,$A106,RAW_매출A!$A$2:$A$7000,EDATE($E106,AM$1-1))=0,"",SUMIFS(RAW_매출A!$J$2:$J$7000,RAW_매출A!$B$2:$B$7000,$A106,RAW_매출A!$A$2:$A$7000,EDATE($E106,AM$1-1))/(INDEX(요약_월별시즈널리티!$F$7:$F$18,MONTH(EDATE($E106,AM$1-1)))/100))),"")</f>
        <v/>
      </c>
      <c r="AN106" t="str" cm="1">
        <f t="array" ref="AN106">IFERROR(IF($A106="","",IF(SUMIFS(RAW_매출A!$J$2:$J$7000,RAW_매출A!$B$2:$B$7000,$A106,RAW_매출A!$A$2:$A$7000,EDATE($E106,AN$1-1))=0,"",SUMIFS(RAW_매출A!$J$2:$J$7000,RAW_매출A!$B$2:$B$7000,$A106,RAW_매출A!$A$2:$A$7000,EDATE($E106,AN$1-1))/(INDEX(요약_월별시즈널리티!$F$7:$F$18,MONTH(EDATE($E106,AN$1-1)))/100))),"")</f>
        <v/>
      </c>
      <c r="AO106" t="str" cm="1">
        <f t="array" ref="AO106">IFERROR(IF($A106="","",IF(SUMIFS(RAW_매출A!$J$2:$J$7000,RAW_매출A!$B$2:$B$7000,$A106,RAW_매출A!$A$2:$A$7000,EDATE($E106,AO$1-1))=0,"",SUMIFS(RAW_매출A!$J$2:$J$7000,RAW_매출A!$B$2:$B$7000,$A106,RAW_매출A!$A$2:$A$7000,EDATE($E106,AO$1-1))/(INDEX(요약_월별시즈널리티!$F$7:$F$18,MONTH(EDATE($E106,AO$1-1)))/100))),"")</f>
        <v/>
      </c>
      <c r="AP106" t="str" cm="1">
        <f t="array" ref="AP106">IFERROR(IF($A106="","",IF(SUMIFS(RAW_매출A!$J$2:$J$7000,RAW_매출A!$B$2:$B$7000,$A106,RAW_매출A!$A$2:$A$7000,EDATE($E106,AP$1-1))=0,"",SUMIFS(RAW_매출A!$J$2:$J$7000,RAW_매출A!$B$2:$B$7000,$A106,RAW_매출A!$A$2:$A$7000,EDATE($E106,AP$1-1))/(INDEX(요약_월별시즈널리티!$F$7:$F$18,MONTH(EDATE($E106,AP$1-1)))/100))),"")</f>
        <v/>
      </c>
      <c r="AQ106" t="str" cm="1">
        <f t="array" ref="AQ106">IFERROR(IF($A106="","",IF(SUMIFS(RAW_매출A!$J$2:$J$7000,RAW_매출A!$B$2:$B$7000,$A106,RAW_매출A!$A$2:$A$7000,EDATE($E106,AQ$1-1))=0,"",SUMIFS(RAW_매출A!$J$2:$J$7000,RAW_매출A!$B$2:$B$7000,$A106,RAW_매출A!$A$2:$A$7000,EDATE($E106,AQ$1-1))/(INDEX(요약_월별시즈널리티!$F$7:$F$18,MONTH(EDATE($E106,AQ$1-1)))/100))),"")</f>
        <v/>
      </c>
      <c r="AR106" t="str" cm="1">
        <f t="array" ref="AR106">IFERROR(IF($A106="","",IF(SUMIFS(RAW_매출A!$J$2:$J$7000,RAW_매출A!$B$2:$B$7000,$A106,RAW_매출A!$A$2:$A$7000,EDATE($E106,AR$1-1))=0,"",SUMIFS(RAW_매출A!$J$2:$J$7000,RAW_매출A!$B$2:$B$7000,$A106,RAW_매출A!$A$2:$A$7000,EDATE($E106,AR$1-1))/(INDEX(요약_월별시즈널리티!$F$7:$F$18,MONTH(EDATE($E106,AR$1-1)))/100))),"")</f>
        <v/>
      </c>
      <c r="AS106" t="str" cm="1">
        <f t="array" ref="AS106">IFERROR(IF($A106="","",IF(SUMIFS(RAW_매출A!$J$2:$J$7000,RAW_매출A!$B$2:$B$7000,$A106,RAW_매출A!$A$2:$A$7000,EDATE($E106,AS$1-1))=0,"",SUMIFS(RAW_매출A!$J$2:$J$7000,RAW_매출A!$B$2:$B$7000,$A106,RAW_매출A!$A$2:$A$7000,EDATE($E106,AS$1-1))/(INDEX(요약_월별시즈널리티!$F$7:$F$18,MONTH(EDATE($E106,AS$1-1)))/100))),"")</f>
        <v/>
      </c>
      <c r="AT106" t="str" cm="1">
        <f t="array" ref="AT106">IFERROR(IF($A106="","",IF(SUMIFS(RAW_매출A!$J$2:$J$7000,RAW_매출A!$B$2:$B$7000,$A106,RAW_매출A!$A$2:$A$7000,EDATE($E106,AT$1-1))=0,"",SUMIFS(RAW_매출A!$J$2:$J$7000,RAW_매출A!$B$2:$B$7000,$A106,RAW_매출A!$A$2:$A$7000,EDATE($E106,AT$1-1))/(INDEX(요약_월별시즈널리티!$F$7:$F$18,MONTH(EDATE($E106,AT$1-1)))/100))),"")</f>
        <v/>
      </c>
      <c r="AU106" t="str" cm="1">
        <f t="array" ref="AU106">IFERROR(IF($A106="","",IF(SUMIFS(RAW_매출A!$J$2:$J$7000,RAW_매출A!$B$2:$B$7000,$A106,RAW_매출A!$A$2:$A$7000,EDATE($E106,AU$1-1))=0,"",SUMIFS(RAW_매출A!$J$2:$J$7000,RAW_매출A!$B$2:$B$7000,$A106,RAW_매출A!$A$2:$A$7000,EDATE($E106,AU$1-1))/(INDEX(요약_월별시즈널리티!$F$7:$F$18,MONTH(EDATE($E106,AU$1-1)))/100))),"")</f>
        <v/>
      </c>
      <c r="AV106" t="str" cm="1">
        <f t="array" ref="AV106">IFERROR(IF($A106="","",IF(SUMIFS(RAW_매출A!$J$2:$J$7000,RAW_매출A!$B$2:$B$7000,$A106,RAW_매출A!$A$2:$A$7000,EDATE($E106,AV$1-1))=0,"",SUMIFS(RAW_매출A!$J$2:$J$7000,RAW_매출A!$B$2:$B$7000,$A106,RAW_매출A!$A$2:$A$7000,EDATE($E106,AV$1-1))/(INDEX(요약_월별시즈널리티!$F$7:$F$18,MONTH(EDATE($E106,AV$1-1)))/100))),"")</f>
        <v/>
      </c>
      <c r="AW106" t="str" cm="1">
        <f t="array" ref="AW106">IFERROR(IF($A106="","",IF(SUMIFS(RAW_매출A!$J$2:$J$7000,RAW_매출A!$B$2:$B$7000,$A106,RAW_매출A!$A$2:$A$7000,EDATE($E106,AW$1-1))=0,"",SUMIFS(RAW_매출A!$J$2:$J$7000,RAW_매출A!$B$2:$B$7000,$A106,RAW_매출A!$A$2:$A$7000,EDATE($E106,AW$1-1))/(INDEX(요약_월별시즈널리티!$F$7:$F$18,MONTH(EDATE($E106,AW$1-1)))/100))),"")</f>
        <v/>
      </c>
      <c r="AX106" t="str" cm="1">
        <f t="array" ref="AX106">IFERROR(IF($A106="","",IF(SUMIFS(RAW_매출A!$J$2:$J$7000,RAW_매출A!$B$2:$B$7000,$A106,RAW_매출A!$A$2:$A$7000,EDATE($E106,AX$1-1))=0,"",SUMIFS(RAW_매출A!$J$2:$J$7000,RAW_매출A!$B$2:$B$7000,$A106,RAW_매출A!$A$2:$A$7000,EDATE($E106,AX$1-1))/(INDEX(요약_월별시즈널리티!$F$7:$F$18,MONTH(EDATE($E106,AX$1-1)))/100))),"")</f>
        <v/>
      </c>
      <c r="AY106" t="str" cm="1">
        <f t="array" ref="AY106">IFERROR(IF($A106="","",IF(SUMIFS(RAW_매출A!$J$2:$J$7000,RAW_매출A!$B$2:$B$7000,$A106,RAW_매출A!$A$2:$A$7000,EDATE($E106,AY$1-1))=0,"",SUMIFS(RAW_매출A!$J$2:$J$7000,RAW_매출A!$B$2:$B$7000,$A106,RAW_매출A!$A$2:$A$7000,EDATE($E106,AY$1-1))/(INDEX(요약_월별시즈널리티!$F$7:$F$18,MONTH(EDATE($E106,AY$1-1)))/100))),"")</f>
        <v/>
      </c>
      <c r="AZ106" t="str" cm="1">
        <f t="array" ref="AZ106">IFERROR(IF($A106="","",IF(SUMIFS(RAW_매출A!$J$2:$J$7000,RAW_매출A!$B$2:$B$7000,$A106,RAW_매출A!$A$2:$A$7000,EDATE($E106,AZ$1-1))=0,"",SUMIFS(RAW_매출A!$J$2:$J$7000,RAW_매출A!$B$2:$B$7000,$A106,RAW_매출A!$A$2:$A$7000,EDATE($E106,AZ$1-1))/(INDEX(요약_월별시즈널리티!$F$7:$F$18,MONTH(EDATE($E106,AZ$1-1)))/100))),"")</f>
        <v/>
      </c>
      <c r="BA106" t="str" cm="1">
        <f t="array" ref="BA106">IFERROR(IF($A106="","",IF(SUMIFS(RAW_매출A!$J$2:$J$7000,RAW_매출A!$B$2:$B$7000,$A106,RAW_매출A!$A$2:$A$7000,EDATE($E106,BA$1-1))=0,"",SUMIFS(RAW_매출A!$J$2:$J$7000,RAW_매출A!$B$2:$B$7000,$A106,RAW_매출A!$A$2:$A$7000,EDATE($E106,BA$1-1))/(INDEX(요약_월별시즈널리티!$F$7:$F$18,MONTH(EDATE($E106,BA$1-1)))/100))),"")</f>
        <v/>
      </c>
      <c r="BB106" t="str" cm="1">
        <f t="array" ref="BB106">IFERROR(IF($A106="","",IF(SUMIFS(RAW_매출A!$J$2:$J$7000,RAW_매출A!$B$2:$B$7000,$A106,RAW_매출A!$A$2:$A$7000,EDATE($E106,BB$1-1))=0,"",SUMIFS(RAW_매출A!$J$2:$J$7000,RAW_매출A!$B$2:$B$7000,$A106,RAW_매출A!$A$2:$A$7000,EDATE($E106,BB$1-1))/(INDEX(요약_월별시즈널리티!$F$7:$F$18,MONTH(EDATE($E106,BB$1-1)))/100))),"")</f>
        <v/>
      </c>
      <c r="BC106" t="str" cm="1">
        <f t="array" ref="BC106">IFERROR(IF($A106="","",IF(SUMIFS(RAW_매출A!$J$2:$J$7000,RAW_매출A!$B$2:$B$7000,$A106,RAW_매출A!$A$2:$A$7000,EDATE($E106,BC$1-1))=0,"",SUMIFS(RAW_매출A!$J$2:$J$7000,RAW_매출A!$B$2:$B$7000,$A106,RAW_매출A!$A$2:$A$7000,EDATE($E106,BC$1-1))/(INDEX(요약_월별시즈널리티!$F$7:$F$18,MONTH(EDATE($E106,BC$1-1)))/100))),"")</f>
        <v/>
      </c>
      <c r="BD106" t="str" cm="1">
        <f t="array" ref="BD106">IFERROR(IF($A106="","",IF(SUMIFS(RAW_매출A!$J$2:$J$7000,RAW_매출A!$B$2:$B$7000,$A106,RAW_매출A!$A$2:$A$7000,EDATE($E106,BD$1-1))=0,"",SUMIFS(RAW_매출A!$J$2:$J$7000,RAW_매출A!$B$2:$B$7000,$A106,RAW_매출A!$A$2:$A$7000,EDATE($E106,BD$1-1))/(INDEX(요약_월별시즈널리티!$F$7:$F$18,MONTH(EDATE($E106,BD$1-1)))/100))),"")</f>
        <v/>
      </c>
      <c r="BE106" t="str" cm="1">
        <f t="array" ref="BE106">IFERROR(IF($A106="","",IF(SUMIFS(RAW_매출A!$J$2:$J$7000,RAW_매출A!$B$2:$B$7000,$A106,RAW_매출A!$A$2:$A$7000,EDATE($E106,BE$1-1))=0,"",SUMIFS(RAW_매출A!$J$2:$J$7000,RAW_매출A!$B$2:$B$7000,$A106,RAW_매출A!$A$2:$A$7000,EDATE($E106,BE$1-1))/(INDEX(요약_월별시즈널리티!$F$7:$F$18,MONTH(EDATE($E106,BE$1-1)))/100))),"")</f>
        <v/>
      </c>
      <c r="BF106" t="str" cm="1">
        <f t="array" ref="BF106">IFERROR(IF($A106="","",IF(SUMIFS(RAW_매출A!$J$2:$J$7000,RAW_매출A!$B$2:$B$7000,$A106,RAW_매출A!$A$2:$A$7000,EDATE($E106,BF$1-1))=0,"",SUMIFS(RAW_매출A!$J$2:$J$7000,RAW_매출A!$B$2:$B$7000,$A106,RAW_매출A!$A$2:$A$7000,EDATE($E106,BF$1-1))/(INDEX(요약_월별시즈널리티!$F$7:$F$18,MONTH(EDATE($E106,BF$1-1)))/100))),"")</f>
        <v/>
      </c>
      <c r="BG106" t="str" cm="1">
        <f t="array" ref="BG106">IFERROR(IF($A106="","",IF(SUMIFS(RAW_매출A!$J$2:$J$7000,RAW_매출A!$B$2:$B$7000,$A106,RAW_매출A!$A$2:$A$7000,EDATE($E106,BG$1-1))=0,"",SUMIFS(RAW_매출A!$J$2:$J$7000,RAW_매출A!$B$2:$B$7000,$A106,RAW_매출A!$A$2:$A$7000,EDATE($E106,BG$1-1))/(INDEX(요약_월별시즈널리티!$F$7:$F$18,MONTH(EDATE($E106,BG$1-1)))/100))),"")</f>
        <v/>
      </c>
      <c r="BH106" t="str" cm="1">
        <f t="array" ref="BH106">IFERROR(IF($A106="","",IF(SUMIFS(RAW_매출A!$J$2:$J$7000,RAW_매출A!$B$2:$B$7000,$A106,RAW_매출A!$A$2:$A$7000,EDATE($E106,BH$1-1))=0,"",SUMIFS(RAW_매출A!$J$2:$J$7000,RAW_매출A!$B$2:$B$7000,$A106,RAW_매출A!$A$2:$A$7000,EDATE($E106,BH$1-1))/(INDEX(요약_월별시즈널리티!$F$7:$F$18,MONTH(EDATE($E106,BH$1-1)))/100))),"")</f>
        <v/>
      </c>
      <c r="BI106" t="str" cm="1">
        <f t="array" ref="BI106">IFERROR(IF($A106="","",IF(SUMIFS(RAW_매출A!$J$2:$J$7000,RAW_매출A!$B$2:$B$7000,$A106,RAW_매출A!$A$2:$A$7000,EDATE($E106,BI$1-1))=0,"",SUMIFS(RAW_매출A!$J$2:$J$7000,RAW_매출A!$B$2:$B$7000,$A106,RAW_매출A!$A$2:$A$7000,EDATE($E106,BI$1-1))/(INDEX(요약_월별시즈널리티!$F$7:$F$18,MONTH(EDATE($E106,BI$1-1)))/100))),"")</f>
        <v/>
      </c>
      <c r="BJ106" t="str" cm="1">
        <f t="array" ref="BJ106">IFERROR(IF($A106="","",IF(SUMIFS(RAW_매출A!$J$2:$J$7000,RAW_매출A!$B$2:$B$7000,$A106,RAW_매출A!$A$2:$A$7000,EDATE($E106,BJ$1-1))=0,"",SUMIFS(RAW_매출A!$J$2:$J$7000,RAW_매출A!$B$2:$B$7000,$A106,RAW_매출A!$A$2:$A$7000,EDATE($E106,BJ$1-1))/(INDEX(요약_월별시즈널리티!$F$7:$F$18,MONTH(EDATE($E106,BJ$1-1)))/100))),"")</f>
        <v/>
      </c>
      <c r="BK106" t="str" cm="1">
        <f t="array" ref="BK106">IFERROR(IF($A106="","",IF(SUMIFS(RAW_매출A!$J$2:$J$7000,RAW_매출A!$B$2:$B$7000,$A106,RAW_매출A!$A$2:$A$7000,EDATE($E106,BK$1-1))=0,"",SUMIFS(RAW_매출A!$J$2:$J$7000,RAW_매출A!$B$2:$B$7000,$A106,RAW_매출A!$A$2:$A$7000,EDATE($E106,BK$1-1))/(INDEX(요약_월별시즈널리티!$F$7:$F$18,MONTH(EDATE($E106,BK$1-1)))/100))),"")</f>
        <v/>
      </c>
      <c r="BL106" t="str" cm="1">
        <f t="array" ref="BL106">IFERROR(IF($A106="","",IF(SUMIFS(RAW_매출A!$J$2:$J$7000,RAW_매출A!$B$2:$B$7000,$A106,RAW_매출A!$A$2:$A$7000,EDATE($E106,BL$1-1))=0,"",SUMIFS(RAW_매출A!$J$2:$J$7000,RAW_매출A!$B$2:$B$7000,$A106,RAW_매출A!$A$2:$A$7000,EDATE($E106,BL$1-1))/(INDEX(요약_월별시즈널리티!$F$7:$F$18,MONTH(EDATE($E106,BL$1-1)))/100))),"")</f>
        <v/>
      </c>
      <c r="BM106" t="str" cm="1">
        <f t="array" ref="BM106">IFERROR(IF($A106="","",IF(SUMIFS(RAW_매출A!$J$2:$J$7000,RAW_매출A!$B$2:$B$7000,$A106,RAW_매출A!$A$2:$A$7000,EDATE($E106,BM$1-1))=0,"",SUMIFS(RAW_매출A!$J$2:$J$7000,RAW_매출A!$B$2:$B$7000,$A106,RAW_매출A!$A$2:$A$7000,EDATE($E106,BM$1-1))/(INDEX(요약_월별시즈널리티!$F$7:$F$18,MONTH(EDATE($E106,BM$1-1)))/100))),"")</f>
        <v/>
      </c>
      <c r="BN106" t="str" cm="1">
        <f t="array" ref="BN106">IFERROR(IF($A106="","",IF(SUMIFS(RAW_매출A!$J$2:$J$7000,RAW_매출A!$B$2:$B$7000,$A106,RAW_매출A!$A$2:$A$7000,EDATE($E106,BN$1-1))=0,"",SUMIFS(RAW_매출A!$J$2:$J$7000,RAW_매출A!$B$2:$B$7000,$A106,RAW_매출A!$A$2:$A$7000,EDATE($E106,BN$1-1))/(INDEX(요약_월별시즈널리티!$F$7:$F$18,MONTH(EDATE($E106,BN$1-1)))/100))),"")</f>
        <v/>
      </c>
    </row>
    <row r="107" spans="1:66" x14ac:dyDescent="0.3">
      <c r="A107" t="str">
        <f>세팅!A108</f>
        <v>(1096) #논현역점</v>
      </c>
      <c r="B107" t="str">
        <f>세팅!B108</f>
        <v>150-2</v>
      </c>
      <c r="C107">
        <f t="shared" si="3"/>
        <v>2</v>
      </c>
      <c r="D107" t="str">
        <f t="shared" si="4"/>
        <v>2</v>
      </c>
      <c r="E107" s="1">
        <f>세팅!D108</f>
        <v>45292</v>
      </c>
      <c r="F107">
        <f t="shared" si="5"/>
        <v>9881357.1330772843</v>
      </c>
      <c r="G107" cm="1">
        <f t="array" ref="G107">IFERROR(IF($A107="","",IF(SUMIFS(RAW_매출A!$J$2:$J$7000,RAW_매출A!$B$2:$B$7000,$A107,RAW_매출A!$A$2:$A$7000,EDATE($E107,G$1-1))=0,"",SUMIFS(RAW_매출A!$J$2:$J$7000,RAW_매출A!$B$2:$B$7000,$A107,RAW_매출A!$A$2:$A$7000,EDATE($E107,G$1-1))/(INDEX(요약_월별시즈널리티!$F$7:$F$18,MONTH(EDATE($E107,G$1-1)))/100))),"")</f>
        <v>4968597.4571162835</v>
      </c>
      <c r="H107" cm="1">
        <f t="array" ref="H107">IFERROR(IF($A107="","",IF(SUMIFS(RAW_매출A!$J$2:$J$7000,RAW_매출A!$B$2:$B$7000,$A107,RAW_매출A!$A$2:$A$7000,EDATE($E107,H$1-1))=0,"",SUMIFS(RAW_매출A!$J$2:$J$7000,RAW_매출A!$B$2:$B$7000,$A107,RAW_매출A!$A$2:$A$7000,EDATE($E107,H$1-1))/(INDEX(요약_월별시즈널리티!$F$7:$F$18,MONTH(EDATE($E107,H$1-1)))/100))),"")</f>
        <v>9837227.1109511554</v>
      </c>
      <c r="I107" cm="1">
        <f t="array" ref="I107">IFERROR(IF($A107="","",IF(SUMIFS(RAW_매출A!$J$2:$J$7000,RAW_매출A!$B$2:$B$7000,$A107,RAW_매출A!$A$2:$A$7000,EDATE($E107,I$1-1))=0,"",SUMIFS(RAW_매출A!$J$2:$J$7000,RAW_매출A!$B$2:$B$7000,$A107,RAW_매출A!$A$2:$A$7000,EDATE($E107,I$1-1))/(INDEX(요약_월별시즈널리티!$F$7:$F$18,MONTH(EDATE($E107,I$1-1)))/100))),"")</f>
        <v>9095558.7299971506</v>
      </c>
      <c r="J107" s="28" cm="1">
        <f t="array" ref="J107">IFERROR(IF($A107="","",IF(SUMIFS(RAW_매출A!$J$2:$J$7000,RAW_매출A!$B$2:$B$7000,$A107,RAW_매출A!$A$2:$A$7000,EDATE($E107,J$1-1))=0,"",SUMIFS(RAW_매출A!$J$2:$J$7000,RAW_매출A!$B$2:$B$7000,$A107,RAW_매출A!$A$2:$A$7000,EDATE($E107,J$1-1))/(INDEX(요약_월별시즈널리티!$F$7:$F$18,MONTH(EDATE($E107,J$1-1)))/100))),"")</f>
        <v>9816609.6923382785</v>
      </c>
      <c r="K107" s="28" cm="1">
        <f t="array" ref="K107">IFERROR(IF($A107="","",IF(SUMIFS(RAW_매출A!$J$2:$J$7000,RAW_매출A!$B$2:$B$7000,$A107,RAW_매출A!$A$2:$A$7000,EDATE($E107,K$1-1))=0,"",SUMIFS(RAW_매출A!$J$2:$J$7000,RAW_매출A!$B$2:$B$7000,$A107,RAW_매출A!$A$2:$A$7000,EDATE($E107,K$1-1))/(INDEX(요약_월별시즈널리티!$F$7:$F$18,MONTH(EDATE($E107,K$1-1)))/100))),"")</f>
        <v>10298721.488619184</v>
      </c>
      <c r="L107" s="28" cm="1">
        <f t="array" ref="L107">IFERROR(IF($A107="","",IF(SUMIFS(RAW_매출A!$J$2:$J$7000,RAW_매출A!$B$2:$B$7000,$A107,RAW_매출A!$A$2:$A$7000,EDATE($E107,L$1-1))=0,"",SUMIFS(RAW_매출A!$J$2:$J$7000,RAW_매출A!$B$2:$B$7000,$A107,RAW_매출A!$A$2:$A$7000,EDATE($E107,L$1-1))/(INDEX(요약_월별시즈널리티!$F$7:$F$18,MONTH(EDATE($E107,L$1-1)))/100))),"")</f>
        <v>9243896.3629912585</v>
      </c>
      <c r="M107" s="28" cm="1">
        <f t="array" ref="M107">IFERROR(IF($A107="","",IF(SUMIFS(RAW_매출A!$J$2:$J$7000,RAW_매출A!$B$2:$B$7000,$A107,RAW_매출A!$A$2:$A$7000,EDATE($E107,M$1-1))=0,"",SUMIFS(RAW_매출A!$J$2:$J$7000,RAW_매출A!$B$2:$B$7000,$A107,RAW_매출A!$A$2:$A$7000,EDATE($E107,M$1-1))/(INDEX(요약_월별시즈널리티!$F$7:$F$18,MONTH(EDATE($E107,M$1-1)))/100))),"")</f>
        <v>10353496.218337977</v>
      </c>
      <c r="N107" s="28" cm="1">
        <f t="array" ref="N107">IFERROR(IF($A107="","",IF(SUMIFS(RAW_매출A!$J$2:$J$7000,RAW_매출A!$B$2:$B$7000,$A107,RAW_매출A!$A$2:$A$7000,EDATE($E107,N$1-1))=0,"",SUMIFS(RAW_매출A!$J$2:$J$7000,RAW_매출A!$B$2:$B$7000,$A107,RAW_매출A!$A$2:$A$7000,EDATE($E107,N$1-1))/(INDEX(요약_월별시즈널리티!$F$7:$F$18,MONTH(EDATE($E107,N$1-1)))/100))),"")</f>
        <v>10110625.699847026</v>
      </c>
      <c r="O107" s="28" cm="1">
        <f t="array" ref="O107">IFERROR(IF($A107="","",IF(SUMIFS(RAW_매출A!$J$2:$J$7000,RAW_매출A!$B$2:$B$7000,$A107,RAW_매출A!$A$2:$A$7000,EDATE($E107,O$1-1))=0,"",SUMIFS(RAW_매출A!$J$2:$J$7000,RAW_매출A!$B$2:$B$7000,$A107,RAW_매출A!$A$2:$A$7000,EDATE($E107,O$1-1))/(INDEX(요약_월별시즈널리티!$F$7:$F$18,MONTH(EDATE($E107,O$1-1)))/100))),"")</f>
        <v>9464793.3363299835</v>
      </c>
      <c r="P107" cm="1">
        <f t="array" ref="P107">IFERROR(IF($A107="","",IF(SUMIFS(RAW_매출A!$J$2:$J$7000,RAW_매출A!$B$2:$B$7000,$A107,RAW_매출A!$A$2:$A$7000,EDATE($E107,P$1-1))=0,"",SUMIFS(RAW_매출A!$J$2:$J$7000,RAW_매출A!$B$2:$B$7000,$A107,RAW_매출A!$A$2:$A$7000,EDATE($E107,P$1-1))/(INDEX(요약_월별시즈널리티!$F$7:$F$18,MONTH(EDATE($E107,P$1-1)))/100))),"")</f>
        <v>8112414.3910873011</v>
      </c>
      <c r="Q107" cm="1">
        <f t="array" ref="Q107">IFERROR(IF($A107="","",IF(SUMIFS(RAW_매출A!$J$2:$J$7000,RAW_매출A!$B$2:$B$7000,$A107,RAW_매출A!$A$2:$A$7000,EDATE($E107,Q$1-1))=0,"",SUMIFS(RAW_매출A!$J$2:$J$7000,RAW_매출A!$B$2:$B$7000,$A107,RAW_매출A!$A$2:$A$7000,EDATE($E107,Q$1-1))/(INDEX(요약_월별시즈널리티!$F$7:$F$18,MONTH(EDATE($E107,Q$1-1)))/100))),"")</f>
        <v>9198029.6238544062</v>
      </c>
      <c r="R107" cm="1">
        <f t="array" ref="R107">IFERROR(IF($A107="","",IF(SUMIFS(RAW_매출A!$J$2:$J$7000,RAW_매출A!$B$2:$B$7000,$A107,RAW_매출A!$A$2:$A$7000,EDATE($E107,R$1-1))=0,"",SUMIFS(RAW_매출A!$J$2:$J$7000,RAW_매출A!$B$2:$B$7000,$A107,RAW_매출A!$A$2:$A$7000,EDATE($E107,R$1-1))/(INDEX(요약_월별시즈널리티!$F$7:$F$18,MONTH(EDATE($E107,R$1-1)))/100))),"")</f>
        <v>5597625.9707538048</v>
      </c>
      <c r="S107" cm="1">
        <f t="array" ref="S107">IFERROR(IF($A107="","",IF(SUMIFS(RAW_매출A!$J$2:$J$7000,RAW_매출A!$B$2:$B$7000,$A107,RAW_매출A!$A$2:$A$7000,EDATE($E107,S$1-1))=0,"",SUMIFS(RAW_매출A!$J$2:$J$7000,RAW_매출A!$B$2:$B$7000,$A107,RAW_매출A!$A$2:$A$7000,EDATE($E107,S$1-1))/(INDEX(요약_월별시즈널리티!$F$7:$F$18,MONTH(EDATE($E107,S$1-1)))/100))),"")</f>
        <v>6848388.7863361118</v>
      </c>
      <c r="T107" cm="1">
        <f t="array" ref="T107">IFERROR(IF($A107="","",IF(SUMIFS(RAW_매출A!$J$2:$J$7000,RAW_매출A!$B$2:$B$7000,$A107,RAW_매출A!$A$2:$A$7000,EDATE($E107,T$1-1))=0,"",SUMIFS(RAW_매출A!$J$2:$J$7000,RAW_매출A!$B$2:$B$7000,$A107,RAW_매출A!$A$2:$A$7000,EDATE($E107,T$1-1))/(INDEX(요약_월별시즈널리티!$F$7:$F$18,MONTH(EDATE($E107,T$1-1)))/100))),"")</f>
        <v>5618632.0214705402</v>
      </c>
      <c r="U107" cm="1">
        <f t="array" ref="U107">IFERROR(IF($A107="","",IF(SUMIFS(RAW_매출A!$J$2:$J$7000,RAW_매출A!$B$2:$B$7000,$A107,RAW_매출A!$A$2:$A$7000,EDATE($E107,U$1-1))=0,"",SUMIFS(RAW_매출A!$J$2:$J$7000,RAW_매출A!$B$2:$B$7000,$A107,RAW_매출A!$A$2:$A$7000,EDATE($E107,U$1-1))/(INDEX(요약_월별시즈널리티!$F$7:$F$18,MONTH(EDATE($E107,U$1-1)))/100))),"")</f>
        <v>6513096.3799717547</v>
      </c>
      <c r="V107" cm="1">
        <f t="array" ref="V107">IFERROR(IF($A107="","",IF(SUMIFS(RAW_매출A!$J$2:$J$7000,RAW_매출A!$B$2:$B$7000,$A107,RAW_매출A!$A$2:$A$7000,EDATE($E107,V$1-1))=0,"",SUMIFS(RAW_매출A!$J$2:$J$7000,RAW_매출A!$B$2:$B$7000,$A107,RAW_매출A!$A$2:$A$7000,EDATE($E107,V$1-1))/(INDEX(요약_월별시즈널리티!$F$7:$F$18,MONTH(EDATE($E107,V$1-1)))/100))),"")</f>
        <v>7192047.7925655385</v>
      </c>
      <c r="W107" cm="1">
        <f t="array" ref="W107">IFERROR(IF($A107="","",IF(SUMIFS(RAW_매출A!$J$2:$J$7000,RAW_매출A!$B$2:$B$7000,$A107,RAW_매출A!$A$2:$A$7000,EDATE($E107,W$1-1))=0,"",SUMIFS(RAW_매출A!$J$2:$J$7000,RAW_매출A!$B$2:$B$7000,$A107,RAW_매출A!$A$2:$A$7000,EDATE($E107,W$1-1))/(INDEX(요약_월별시즈널리티!$F$7:$F$18,MONTH(EDATE($E107,W$1-1)))/100))),"")</f>
        <v>7774571.6611250378</v>
      </c>
      <c r="X107" cm="1">
        <f t="array" ref="X107">IFERROR(IF($A107="","",IF(SUMIFS(RAW_매출A!$J$2:$J$7000,RAW_매출A!$B$2:$B$7000,$A107,RAW_매출A!$A$2:$A$7000,EDATE($E107,X$1-1))=0,"",SUMIFS(RAW_매출A!$J$2:$J$7000,RAW_매출A!$B$2:$B$7000,$A107,RAW_매출A!$A$2:$A$7000,EDATE($E107,X$1-1))/(INDEX(요약_월별시즈널리티!$F$7:$F$18,MONTH(EDATE($E107,X$1-1)))/100))),"")</f>
        <v>5907232.0410622237</v>
      </c>
      <c r="Y107" cm="1">
        <f t="array" ref="Y107">IFERROR(IF($A107="","",IF(SUMIFS(RAW_매출A!$J$2:$J$7000,RAW_매출A!$B$2:$B$7000,$A107,RAW_매출A!$A$2:$A$7000,EDATE($E107,Y$1-1))=0,"",SUMIFS(RAW_매출A!$J$2:$J$7000,RAW_매출A!$B$2:$B$7000,$A107,RAW_매출A!$A$2:$A$7000,EDATE($E107,Y$1-1))/(INDEX(요약_월별시즈널리티!$F$7:$F$18,MONTH(EDATE($E107,Y$1-1)))/100))),"")</f>
        <v>6085749.1385782966</v>
      </c>
      <c r="Z107" cm="1">
        <f t="array" ref="Z107">IFERROR(IF($A107="","",IF(SUMIFS(RAW_매출A!$J$2:$J$7000,RAW_매출A!$B$2:$B$7000,$A107,RAW_매출A!$A$2:$A$7000,EDATE($E107,Z$1-1))=0,"",SUMIFS(RAW_매출A!$J$2:$J$7000,RAW_매출A!$B$2:$B$7000,$A107,RAW_매출A!$A$2:$A$7000,EDATE($E107,Z$1-1))/(INDEX(요약_월별시즈널리티!$F$7:$F$18,MONTH(EDATE($E107,Z$1-1)))/100))),"")</f>
        <v>5513879.1706488607</v>
      </c>
      <c r="AA107" cm="1">
        <f t="array" ref="AA107">IFERROR(IF($A107="","",IF(SUMIFS(RAW_매출A!$J$2:$J$7000,RAW_매출A!$B$2:$B$7000,$A107,RAW_매출A!$A$2:$A$7000,EDATE($E107,AA$1-1))=0,"",SUMIFS(RAW_매출A!$J$2:$J$7000,RAW_매출A!$B$2:$B$7000,$A107,RAW_매출A!$A$2:$A$7000,EDATE($E107,AA$1-1))/(INDEX(요약_월별시즈널리티!$F$7:$F$18,MONTH(EDATE($E107,AA$1-1)))/100))),"")</f>
        <v>4836453.0744657991</v>
      </c>
      <c r="AB107" cm="1">
        <f t="array" ref="AB107">IFERROR(IF($A107="","",IF(SUMIFS(RAW_매출A!$J$2:$J$7000,RAW_매출A!$B$2:$B$7000,$A107,RAW_매출A!$A$2:$A$7000,EDATE($E107,AB$1-1))=0,"",SUMIFS(RAW_매출A!$J$2:$J$7000,RAW_매출A!$B$2:$B$7000,$A107,RAW_매출A!$A$2:$A$7000,EDATE($E107,AB$1-1))/(INDEX(요약_월별시즈널리티!$F$7:$F$18,MONTH(EDATE($E107,AB$1-1)))/100))),"")</f>
        <v>5299306.3147495855</v>
      </c>
      <c r="AC107" cm="1">
        <f t="array" ref="AC107">IFERROR(IF($A107="","",IF(SUMIFS(RAW_매출A!$J$2:$J$7000,RAW_매출A!$B$2:$B$7000,$A107,RAW_매출A!$A$2:$A$7000,EDATE($E107,AC$1-1))=0,"",SUMIFS(RAW_매출A!$J$2:$J$7000,RAW_매출A!$B$2:$B$7000,$A107,RAW_매출A!$A$2:$A$7000,EDATE($E107,AC$1-1))/(INDEX(요약_월별시즈널리티!$F$7:$F$18,MONTH(EDATE($E107,AC$1-1)))/100))),"")</f>
        <v>6769685.6418023668</v>
      </c>
      <c r="AD107" cm="1">
        <f t="array" ref="AD107">IFERROR(IF($A107="","",IF(SUMIFS(RAW_매출A!$J$2:$J$7000,RAW_매출A!$B$2:$B$7000,$A107,RAW_매출A!$A$2:$A$7000,EDATE($E107,AD$1-1))=0,"",SUMIFS(RAW_매출A!$J$2:$J$7000,RAW_매출A!$B$2:$B$7000,$A107,RAW_매출A!$A$2:$A$7000,EDATE($E107,AD$1-1))/(INDEX(요약_월별시즈널리티!$F$7:$F$18,MONTH(EDATE($E107,AD$1-1)))/100))),"")</f>
        <v>6111978.5574342459</v>
      </c>
      <c r="AE107" cm="1">
        <f t="array" ref="AE107">IFERROR(IF($A107="","",IF(SUMIFS(RAW_매출A!$J$2:$J$7000,RAW_매출A!$B$2:$B$7000,$A107,RAW_매출A!$A$2:$A$7000,EDATE($E107,AE$1-1))=0,"",SUMIFS(RAW_매출A!$J$2:$J$7000,RAW_매출A!$B$2:$B$7000,$A107,RAW_매출A!$A$2:$A$7000,EDATE($E107,AE$1-1))/(INDEX(요약_월별시즈널리티!$F$7:$F$18,MONTH(EDATE($E107,AE$1-1)))/100))),"")</f>
        <v>7476673.9783794368</v>
      </c>
      <c r="AF107" cm="1">
        <f t="array" ref="AF107">IFERROR(IF($A107="","",IF(SUMIFS(RAW_매출A!$J$2:$J$7000,RAW_매출A!$B$2:$B$7000,$A107,RAW_매출A!$A$2:$A$7000,EDATE($E107,AF$1-1))=0,"",SUMIFS(RAW_매출A!$J$2:$J$7000,RAW_매출A!$B$2:$B$7000,$A107,RAW_매출A!$A$2:$A$7000,EDATE($E107,AF$1-1))/(INDEX(요약_월별시즈널리티!$F$7:$F$18,MONTH(EDATE($E107,AF$1-1)))/100))),"")</f>
        <v>7451448.1952373954</v>
      </c>
      <c r="AG107" cm="1">
        <f t="array" ref="AG107">IFERROR(IF($A107="","",IF(SUMIFS(RAW_매출A!$J$2:$J$7000,RAW_매출A!$B$2:$B$7000,$A107,RAW_매출A!$A$2:$A$7000,EDATE($E107,AG$1-1))=0,"",SUMIFS(RAW_매출A!$J$2:$J$7000,RAW_매출A!$B$2:$B$7000,$A107,RAW_매출A!$A$2:$A$7000,EDATE($E107,AG$1-1))/(INDEX(요약_월별시즈널리티!$F$7:$F$18,MONTH(EDATE($E107,AG$1-1)))/100))),"")</f>
        <v>7256441.1387886703</v>
      </c>
      <c r="AH107" cm="1">
        <f t="array" ref="AH107">IFERROR(IF($A107="","",IF(SUMIFS(RAW_매출A!$J$2:$J$7000,RAW_매출A!$B$2:$B$7000,$A107,RAW_매출A!$A$2:$A$7000,EDATE($E107,AH$1-1))=0,"",SUMIFS(RAW_매출A!$J$2:$J$7000,RAW_매출A!$B$2:$B$7000,$A107,RAW_매출A!$A$2:$A$7000,EDATE($E107,AH$1-1))/(INDEX(요약_월별시즈널리티!$F$7:$F$18,MONTH(EDATE($E107,AH$1-1)))/100))),"")</f>
        <v>7165560.7225777032</v>
      </c>
      <c r="AI107" cm="1">
        <f t="array" ref="AI107">IFERROR(IF($A107="","",IF(SUMIFS(RAW_매출A!$J$2:$J$7000,RAW_매출A!$B$2:$B$7000,$A107,RAW_매출A!$A$2:$A$7000,EDATE($E107,AI$1-1))=0,"",SUMIFS(RAW_매출A!$J$2:$J$7000,RAW_매출A!$B$2:$B$7000,$A107,RAW_매출A!$A$2:$A$7000,EDATE($E107,AI$1-1))/(INDEX(요약_월별시즈널리티!$F$7:$F$18,MONTH(EDATE($E107,AI$1-1)))/100))),"")</f>
        <v>7208236.6483936775</v>
      </c>
      <c r="AJ107" cm="1">
        <f t="array" ref="AJ107">IFERROR(IF($A107="","",IF(SUMIFS(RAW_매출A!$J$2:$J$7000,RAW_매출A!$B$2:$B$7000,$A107,RAW_매출A!$A$2:$A$7000,EDATE($E107,AJ$1-1))=0,"",SUMIFS(RAW_매출A!$J$2:$J$7000,RAW_매출A!$B$2:$B$7000,$A107,RAW_매출A!$A$2:$A$7000,EDATE($E107,AJ$1-1))/(INDEX(요약_월별시즈널리티!$F$7:$F$18,MONTH(EDATE($E107,AJ$1-1)))/100))),"")</f>
        <v>6627923.0478654327</v>
      </c>
      <c r="AK107" t="str" cm="1">
        <f t="array" ref="AK107">IFERROR(IF($A107="","",IF(SUMIFS(RAW_매출A!$J$2:$J$7000,RAW_매출A!$B$2:$B$7000,$A107,RAW_매출A!$A$2:$A$7000,EDATE($E107,AK$1-1))=0,"",SUMIFS(RAW_매출A!$J$2:$J$7000,RAW_매출A!$B$2:$B$7000,$A107,RAW_매출A!$A$2:$A$7000,EDATE($E107,AK$1-1))/(INDEX(요약_월별시즈널리티!$F$7:$F$18,MONTH(EDATE($E107,AK$1-1)))/100))),"")</f>
        <v/>
      </c>
      <c r="AL107" t="str" cm="1">
        <f t="array" ref="AL107">IFERROR(IF($A107="","",IF(SUMIFS(RAW_매출A!$J$2:$J$7000,RAW_매출A!$B$2:$B$7000,$A107,RAW_매출A!$A$2:$A$7000,EDATE($E107,AL$1-1))=0,"",SUMIFS(RAW_매출A!$J$2:$J$7000,RAW_매출A!$B$2:$B$7000,$A107,RAW_매출A!$A$2:$A$7000,EDATE($E107,AL$1-1))/(INDEX(요약_월별시즈널리티!$F$7:$F$18,MONTH(EDATE($E107,AL$1-1)))/100))),"")</f>
        <v/>
      </c>
      <c r="AM107" t="str" cm="1">
        <f t="array" ref="AM107">IFERROR(IF($A107="","",IF(SUMIFS(RAW_매출A!$J$2:$J$7000,RAW_매출A!$B$2:$B$7000,$A107,RAW_매출A!$A$2:$A$7000,EDATE($E107,AM$1-1))=0,"",SUMIFS(RAW_매출A!$J$2:$J$7000,RAW_매출A!$B$2:$B$7000,$A107,RAW_매출A!$A$2:$A$7000,EDATE($E107,AM$1-1))/(INDEX(요약_월별시즈널리티!$F$7:$F$18,MONTH(EDATE($E107,AM$1-1)))/100))),"")</f>
        <v/>
      </c>
      <c r="AN107" t="str" cm="1">
        <f t="array" ref="AN107">IFERROR(IF($A107="","",IF(SUMIFS(RAW_매출A!$J$2:$J$7000,RAW_매출A!$B$2:$B$7000,$A107,RAW_매출A!$A$2:$A$7000,EDATE($E107,AN$1-1))=0,"",SUMIFS(RAW_매출A!$J$2:$J$7000,RAW_매출A!$B$2:$B$7000,$A107,RAW_매출A!$A$2:$A$7000,EDATE($E107,AN$1-1))/(INDEX(요약_월별시즈널리티!$F$7:$F$18,MONTH(EDATE($E107,AN$1-1)))/100))),"")</f>
        <v/>
      </c>
      <c r="AO107" t="str" cm="1">
        <f t="array" ref="AO107">IFERROR(IF($A107="","",IF(SUMIFS(RAW_매출A!$J$2:$J$7000,RAW_매출A!$B$2:$B$7000,$A107,RAW_매출A!$A$2:$A$7000,EDATE($E107,AO$1-1))=0,"",SUMIFS(RAW_매출A!$J$2:$J$7000,RAW_매출A!$B$2:$B$7000,$A107,RAW_매출A!$A$2:$A$7000,EDATE($E107,AO$1-1))/(INDEX(요약_월별시즈널리티!$F$7:$F$18,MONTH(EDATE($E107,AO$1-1)))/100))),"")</f>
        <v/>
      </c>
      <c r="AP107" t="str" cm="1">
        <f t="array" ref="AP107">IFERROR(IF($A107="","",IF(SUMIFS(RAW_매출A!$J$2:$J$7000,RAW_매출A!$B$2:$B$7000,$A107,RAW_매출A!$A$2:$A$7000,EDATE($E107,AP$1-1))=0,"",SUMIFS(RAW_매출A!$J$2:$J$7000,RAW_매출A!$B$2:$B$7000,$A107,RAW_매출A!$A$2:$A$7000,EDATE($E107,AP$1-1))/(INDEX(요약_월별시즈널리티!$F$7:$F$18,MONTH(EDATE($E107,AP$1-1)))/100))),"")</f>
        <v/>
      </c>
      <c r="AQ107" t="str" cm="1">
        <f t="array" ref="AQ107">IFERROR(IF($A107="","",IF(SUMIFS(RAW_매출A!$J$2:$J$7000,RAW_매출A!$B$2:$B$7000,$A107,RAW_매출A!$A$2:$A$7000,EDATE($E107,AQ$1-1))=0,"",SUMIFS(RAW_매출A!$J$2:$J$7000,RAW_매출A!$B$2:$B$7000,$A107,RAW_매출A!$A$2:$A$7000,EDATE($E107,AQ$1-1))/(INDEX(요약_월별시즈널리티!$F$7:$F$18,MONTH(EDATE($E107,AQ$1-1)))/100))),"")</f>
        <v/>
      </c>
      <c r="AR107" t="str" cm="1">
        <f t="array" ref="AR107">IFERROR(IF($A107="","",IF(SUMIFS(RAW_매출A!$J$2:$J$7000,RAW_매출A!$B$2:$B$7000,$A107,RAW_매출A!$A$2:$A$7000,EDATE($E107,AR$1-1))=0,"",SUMIFS(RAW_매출A!$J$2:$J$7000,RAW_매출A!$B$2:$B$7000,$A107,RAW_매출A!$A$2:$A$7000,EDATE($E107,AR$1-1))/(INDEX(요약_월별시즈널리티!$F$7:$F$18,MONTH(EDATE($E107,AR$1-1)))/100))),"")</f>
        <v/>
      </c>
      <c r="AS107" t="str" cm="1">
        <f t="array" ref="AS107">IFERROR(IF($A107="","",IF(SUMIFS(RAW_매출A!$J$2:$J$7000,RAW_매출A!$B$2:$B$7000,$A107,RAW_매출A!$A$2:$A$7000,EDATE($E107,AS$1-1))=0,"",SUMIFS(RAW_매출A!$J$2:$J$7000,RAW_매출A!$B$2:$B$7000,$A107,RAW_매출A!$A$2:$A$7000,EDATE($E107,AS$1-1))/(INDEX(요약_월별시즈널리티!$F$7:$F$18,MONTH(EDATE($E107,AS$1-1)))/100))),"")</f>
        <v/>
      </c>
      <c r="AT107" t="str" cm="1">
        <f t="array" ref="AT107">IFERROR(IF($A107="","",IF(SUMIFS(RAW_매출A!$J$2:$J$7000,RAW_매출A!$B$2:$B$7000,$A107,RAW_매출A!$A$2:$A$7000,EDATE($E107,AT$1-1))=0,"",SUMIFS(RAW_매출A!$J$2:$J$7000,RAW_매출A!$B$2:$B$7000,$A107,RAW_매출A!$A$2:$A$7000,EDATE($E107,AT$1-1))/(INDEX(요약_월별시즈널리티!$F$7:$F$18,MONTH(EDATE($E107,AT$1-1)))/100))),"")</f>
        <v/>
      </c>
      <c r="AU107" t="str" cm="1">
        <f t="array" ref="AU107">IFERROR(IF($A107="","",IF(SUMIFS(RAW_매출A!$J$2:$J$7000,RAW_매출A!$B$2:$B$7000,$A107,RAW_매출A!$A$2:$A$7000,EDATE($E107,AU$1-1))=0,"",SUMIFS(RAW_매출A!$J$2:$J$7000,RAW_매출A!$B$2:$B$7000,$A107,RAW_매출A!$A$2:$A$7000,EDATE($E107,AU$1-1))/(INDEX(요약_월별시즈널리티!$F$7:$F$18,MONTH(EDATE($E107,AU$1-1)))/100))),"")</f>
        <v/>
      </c>
      <c r="AV107" t="str" cm="1">
        <f t="array" ref="AV107">IFERROR(IF($A107="","",IF(SUMIFS(RAW_매출A!$J$2:$J$7000,RAW_매출A!$B$2:$B$7000,$A107,RAW_매출A!$A$2:$A$7000,EDATE($E107,AV$1-1))=0,"",SUMIFS(RAW_매출A!$J$2:$J$7000,RAW_매출A!$B$2:$B$7000,$A107,RAW_매출A!$A$2:$A$7000,EDATE($E107,AV$1-1))/(INDEX(요약_월별시즈널리티!$F$7:$F$18,MONTH(EDATE($E107,AV$1-1)))/100))),"")</f>
        <v/>
      </c>
      <c r="AW107" t="str" cm="1">
        <f t="array" ref="AW107">IFERROR(IF($A107="","",IF(SUMIFS(RAW_매출A!$J$2:$J$7000,RAW_매출A!$B$2:$B$7000,$A107,RAW_매출A!$A$2:$A$7000,EDATE($E107,AW$1-1))=0,"",SUMIFS(RAW_매출A!$J$2:$J$7000,RAW_매출A!$B$2:$B$7000,$A107,RAW_매출A!$A$2:$A$7000,EDATE($E107,AW$1-1))/(INDEX(요약_월별시즈널리티!$F$7:$F$18,MONTH(EDATE($E107,AW$1-1)))/100))),"")</f>
        <v/>
      </c>
      <c r="AX107" t="str" cm="1">
        <f t="array" ref="AX107">IFERROR(IF($A107="","",IF(SUMIFS(RAW_매출A!$J$2:$J$7000,RAW_매출A!$B$2:$B$7000,$A107,RAW_매출A!$A$2:$A$7000,EDATE($E107,AX$1-1))=0,"",SUMIFS(RAW_매출A!$J$2:$J$7000,RAW_매출A!$B$2:$B$7000,$A107,RAW_매출A!$A$2:$A$7000,EDATE($E107,AX$1-1))/(INDEX(요약_월별시즈널리티!$F$7:$F$18,MONTH(EDATE($E107,AX$1-1)))/100))),"")</f>
        <v/>
      </c>
      <c r="AY107" t="str" cm="1">
        <f t="array" ref="AY107">IFERROR(IF($A107="","",IF(SUMIFS(RAW_매출A!$J$2:$J$7000,RAW_매출A!$B$2:$B$7000,$A107,RAW_매출A!$A$2:$A$7000,EDATE($E107,AY$1-1))=0,"",SUMIFS(RAW_매출A!$J$2:$J$7000,RAW_매출A!$B$2:$B$7000,$A107,RAW_매출A!$A$2:$A$7000,EDATE($E107,AY$1-1))/(INDEX(요약_월별시즈널리티!$F$7:$F$18,MONTH(EDATE($E107,AY$1-1)))/100))),"")</f>
        <v/>
      </c>
      <c r="AZ107" t="str" cm="1">
        <f t="array" ref="AZ107">IFERROR(IF($A107="","",IF(SUMIFS(RAW_매출A!$J$2:$J$7000,RAW_매출A!$B$2:$B$7000,$A107,RAW_매출A!$A$2:$A$7000,EDATE($E107,AZ$1-1))=0,"",SUMIFS(RAW_매출A!$J$2:$J$7000,RAW_매출A!$B$2:$B$7000,$A107,RAW_매출A!$A$2:$A$7000,EDATE($E107,AZ$1-1))/(INDEX(요약_월별시즈널리티!$F$7:$F$18,MONTH(EDATE($E107,AZ$1-1)))/100))),"")</f>
        <v/>
      </c>
      <c r="BA107" t="str" cm="1">
        <f t="array" ref="BA107">IFERROR(IF($A107="","",IF(SUMIFS(RAW_매출A!$J$2:$J$7000,RAW_매출A!$B$2:$B$7000,$A107,RAW_매출A!$A$2:$A$7000,EDATE($E107,BA$1-1))=0,"",SUMIFS(RAW_매출A!$J$2:$J$7000,RAW_매출A!$B$2:$B$7000,$A107,RAW_매출A!$A$2:$A$7000,EDATE($E107,BA$1-1))/(INDEX(요약_월별시즈널리티!$F$7:$F$18,MONTH(EDATE($E107,BA$1-1)))/100))),"")</f>
        <v/>
      </c>
      <c r="BB107" t="str" cm="1">
        <f t="array" ref="BB107">IFERROR(IF($A107="","",IF(SUMIFS(RAW_매출A!$J$2:$J$7000,RAW_매출A!$B$2:$B$7000,$A107,RAW_매출A!$A$2:$A$7000,EDATE($E107,BB$1-1))=0,"",SUMIFS(RAW_매출A!$J$2:$J$7000,RAW_매출A!$B$2:$B$7000,$A107,RAW_매출A!$A$2:$A$7000,EDATE($E107,BB$1-1))/(INDEX(요약_월별시즈널리티!$F$7:$F$18,MONTH(EDATE($E107,BB$1-1)))/100))),"")</f>
        <v/>
      </c>
      <c r="BC107" t="str" cm="1">
        <f t="array" ref="BC107">IFERROR(IF($A107="","",IF(SUMIFS(RAW_매출A!$J$2:$J$7000,RAW_매출A!$B$2:$B$7000,$A107,RAW_매출A!$A$2:$A$7000,EDATE($E107,BC$1-1))=0,"",SUMIFS(RAW_매출A!$J$2:$J$7000,RAW_매출A!$B$2:$B$7000,$A107,RAW_매출A!$A$2:$A$7000,EDATE($E107,BC$1-1))/(INDEX(요약_월별시즈널리티!$F$7:$F$18,MONTH(EDATE($E107,BC$1-1)))/100))),"")</f>
        <v/>
      </c>
      <c r="BD107" t="str" cm="1">
        <f t="array" ref="BD107">IFERROR(IF($A107="","",IF(SUMIFS(RAW_매출A!$J$2:$J$7000,RAW_매출A!$B$2:$B$7000,$A107,RAW_매출A!$A$2:$A$7000,EDATE($E107,BD$1-1))=0,"",SUMIFS(RAW_매출A!$J$2:$J$7000,RAW_매출A!$B$2:$B$7000,$A107,RAW_매출A!$A$2:$A$7000,EDATE($E107,BD$1-1))/(INDEX(요약_월별시즈널리티!$F$7:$F$18,MONTH(EDATE($E107,BD$1-1)))/100))),"")</f>
        <v/>
      </c>
      <c r="BE107" t="str" cm="1">
        <f t="array" ref="BE107">IFERROR(IF($A107="","",IF(SUMIFS(RAW_매출A!$J$2:$J$7000,RAW_매출A!$B$2:$B$7000,$A107,RAW_매출A!$A$2:$A$7000,EDATE($E107,BE$1-1))=0,"",SUMIFS(RAW_매출A!$J$2:$J$7000,RAW_매출A!$B$2:$B$7000,$A107,RAW_매출A!$A$2:$A$7000,EDATE($E107,BE$1-1))/(INDEX(요약_월별시즈널리티!$F$7:$F$18,MONTH(EDATE($E107,BE$1-1)))/100))),"")</f>
        <v/>
      </c>
      <c r="BF107" t="str" cm="1">
        <f t="array" ref="BF107">IFERROR(IF($A107="","",IF(SUMIFS(RAW_매출A!$J$2:$J$7000,RAW_매출A!$B$2:$B$7000,$A107,RAW_매출A!$A$2:$A$7000,EDATE($E107,BF$1-1))=0,"",SUMIFS(RAW_매출A!$J$2:$J$7000,RAW_매출A!$B$2:$B$7000,$A107,RAW_매출A!$A$2:$A$7000,EDATE($E107,BF$1-1))/(INDEX(요약_월별시즈널리티!$F$7:$F$18,MONTH(EDATE($E107,BF$1-1)))/100))),"")</f>
        <v/>
      </c>
      <c r="BG107" t="str" cm="1">
        <f t="array" ref="BG107">IFERROR(IF($A107="","",IF(SUMIFS(RAW_매출A!$J$2:$J$7000,RAW_매출A!$B$2:$B$7000,$A107,RAW_매출A!$A$2:$A$7000,EDATE($E107,BG$1-1))=0,"",SUMIFS(RAW_매출A!$J$2:$J$7000,RAW_매출A!$B$2:$B$7000,$A107,RAW_매출A!$A$2:$A$7000,EDATE($E107,BG$1-1))/(INDEX(요약_월별시즈널리티!$F$7:$F$18,MONTH(EDATE($E107,BG$1-1)))/100))),"")</f>
        <v/>
      </c>
      <c r="BH107" t="str" cm="1">
        <f t="array" ref="BH107">IFERROR(IF($A107="","",IF(SUMIFS(RAW_매출A!$J$2:$J$7000,RAW_매출A!$B$2:$B$7000,$A107,RAW_매출A!$A$2:$A$7000,EDATE($E107,BH$1-1))=0,"",SUMIFS(RAW_매출A!$J$2:$J$7000,RAW_매출A!$B$2:$B$7000,$A107,RAW_매출A!$A$2:$A$7000,EDATE($E107,BH$1-1))/(INDEX(요약_월별시즈널리티!$F$7:$F$18,MONTH(EDATE($E107,BH$1-1)))/100))),"")</f>
        <v/>
      </c>
      <c r="BI107" t="str" cm="1">
        <f t="array" ref="BI107">IFERROR(IF($A107="","",IF(SUMIFS(RAW_매출A!$J$2:$J$7000,RAW_매출A!$B$2:$B$7000,$A107,RAW_매출A!$A$2:$A$7000,EDATE($E107,BI$1-1))=0,"",SUMIFS(RAW_매출A!$J$2:$J$7000,RAW_매출A!$B$2:$B$7000,$A107,RAW_매출A!$A$2:$A$7000,EDATE($E107,BI$1-1))/(INDEX(요약_월별시즈널리티!$F$7:$F$18,MONTH(EDATE($E107,BI$1-1)))/100))),"")</f>
        <v/>
      </c>
      <c r="BJ107" t="str" cm="1">
        <f t="array" ref="BJ107">IFERROR(IF($A107="","",IF(SUMIFS(RAW_매출A!$J$2:$J$7000,RAW_매출A!$B$2:$B$7000,$A107,RAW_매출A!$A$2:$A$7000,EDATE($E107,BJ$1-1))=0,"",SUMIFS(RAW_매출A!$J$2:$J$7000,RAW_매출A!$B$2:$B$7000,$A107,RAW_매출A!$A$2:$A$7000,EDATE($E107,BJ$1-1))/(INDEX(요약_월별시즈널리티!$F$7:$F$18,MONTH(EDATE($E107,BJ$1-1)))/100))),"")</f>
        <v/>
      </c>
      <c r="BK107" t="str" cm="1">
        <f t="array" ref="BK107">IFERROR(IF($A107="","",IF(SUMIFS(RAW_매출A!$J$2:$J$7000,RAW_매출A!$B$2:$B$7000,$A107,RAW_매출A!$A$2:$A$7000,EDATE($E107,BK$1-1))=0,"",SUMIFS(RAW_매출A!$J$2:$J$7000,RAW_매출A!$B$2:$B$7000,$A107,RAW_매출A!$A$2:$A$7000,EDATE($E107,BK$1-1))/(INDEX(요약_월별시즈널리티!$F$7:$F$18,MONTH(EDATE($E107,BK$1-1)))/100))),"")</f>
        <v/>
      </c>
      <c r="BL107" t="str" cm="1">
        <f t="array" ref="BL107">IFERROR(IF($A107="","",IF(SUMIFS(RAW_매출A!$J$2:$J$7000,RAW_매출A!$B$2:$B$7000,$A107,RAW_매출A!$A$2:$A$7000,EDATE($E107,BL$1-1))=0,"",SUMIFS(RAW_매출A!$J$2:$J$7000,RAW_매출A!$B$2:$B$7000,$A107,RAW_매출A!$A$2:$A$7000,EDATE($E107,BL$1-1))/(INDEX(요약_월별시즈널리티!$F$7:$F$18,MONTH(EDATE($E107,BL$1-1)))/100))),"")</f>
        <v/>
      </c>
      <c r="BM107" t="str" cm="1">
        <f t="array" ref="BM107">IFERROR(IF($A107="","",IF(SUMIFS(RAW_매출A!$J$2:$J$7000,RAW_매출A!$B$2:$B$7000,$A107,RAW_매출A!$A$2:$A$7000,EDATE($E107,BM$1-1))=0,"",SUMIFS(RAW_매출A!$J$2:$J$7000,RAW_매출A!$B$2:$B$7000,$A107,RAW_매출A!$A$2:$A$7000,EDATE($E107,BM$1-1))/(INDEX(요약_월별시즈널리티!$F$7:$F$18,MONTH(EDATE($E107,BM$1-1)))/100))),"")</f>
        <v/>
      </c>
      <c r="BN107" t="str" cm="1">
        <f t="array" ref="BN107">IFERROR(IF($A107="","",IF(SUMIFS(RAW_매출A!$J$2:$J$7000,RAW_매출A!$B$2:$B$7000,$A107,RAW_매출A!$A$2:$A$7000,EDATE($E107,BN$1-1))=0,"",SUMIFS(RAW_매출A!$J$2:$J$7000,RAW_매출A!$B$2:$B$7000,$A107,RAW_매출A!$A$2:$A$7000,EDATE($E107,BN$1-1))/(INDEX(요약_월별시즈널리티!$F$7:$F$18,MONTH(EDATE($E107,BN$1-1)))/100))),"")</f>
        <v/>
      </c>
    </row>
    <row r="108" spans="1:66" x14ac:dyDescent="0.3">
      <c r="A108" t="str">
        <f>세팅!A109</f>
        <v>(1097) #궁동한빛점</v>
      </c>
      <c r="B108" t="str">
        <f>세팅!B109</f>
        <v>150-1</v>
      </c>
      <c r="C108">
        <f t="shared" si="3"/>
        <v>1</v>
      </c>
      <c r="D108" t="str">
        <f t="shared" si="4"/>
        <v>1</v>
      </c>
      <c r="E108" s="1">
        <f>세팅!D109</f>
        <v>45292</v>
      </c>
      <c r="F108">
        <f t="shared" si="5"/>
        <v>5299356.7741695968</v>
      </c>
      <c r="G108" cm="1">
        <f t="array" ref="G108">IFERROR(IF($A108="","",IF(SUMIFS(RAW_매출A!$J$2:$J$7000,RAW_매출A!$B$2:$B$7000,$A108,RAW_매출A!$A$2:$A$7000,EDATE($E108,G$1-1))=0,"",SUMIFS(RAW_매출A!$J$2:$J$7000,RAW_매출A!$B$2:$B$7000,$A108,RAW_매출A!$A$2:$A$7000,EDATE($E108,G$1-1))/(INDEX(요약_월별시즈널리티!$F$7:$F$18,MONTH(EDATE($E108,G$1-1)))/100))),"")</f>
        <v>4575915.0925824996</v>
      </c>
      <c r="H108" cm="1">
        <f t="array" ref="H108">IFERROR(IF($A108="","",IF(SUMIFS(RAW_매출A!$J$2:$J$7000,RAW_매출A!$B$2:$B$7000,$A108,RAW_매출A!$A$2:$A$7000,EDATE($E108,H$1-1))=0,"",SUMIFS(RAW_매출A!$J$2:$J$7000,RAW_매출A!$B$2:$B$7000,$A108,RAW_매출A!$A$2:$A$7000,EDATE($E108,H$1-1))/(INDEX(요약_월별시즈널리티!$F$7:$F$18,MONTH(EDATE($E108,H$1-1)))/100))),"")</f>
        <v>4660948.6732750358</v>
      </c>
      <c r="I108" cm="1">
        <f t="array" ref="I108">IFERROR(IF($A108="","",IF(SUMIFS(RAW_매출A!$J$2:$J$7000,RAW_매출A!$B$2:$B$7000,$A108,RAW_매출A!$A$2:$A$7000,EDATE($E108,I$1-1))=0,"",SUMIFS(RAW_매출A!$J$2:$J$7000,RAW_매출A!$B$2:$B$7000,$A108,RAW_매출A!$A$2:$A$7000,EDATE($E108,I$1-1))/(INDEX(요약_월별시즈널리티!$F$7:$F$18,MONTH(EDATE($E108,I$1-1)))/100))),"")</f>
        <v>4937090.6429092502</v>
      </c>
      <c r="J108" s="28" cm="1">
        <f t="array" ref="J108">IFERROR(IF($A108="","",IF(SUMIFS(RAW_매출A!$J$2:$J$7000,RAW_매출A!$B$2:$B$7000,$A108,RAW_매출A!$A$2:$A$7000,EDATE($E108,J$1-1))=0,"",SUMIFS(RAW_매출A!$J$2:$J$7000,RAW_매출A!$B$2:$B$7000,$A108,RAW_매출A!$A$2:$A$7000,EDATE($E108,J$1-1))/(INDEX(요약_월별시즈널리티!$F$7:$F$18,MONTH(EDATE($E108,J$1-1)))/100))),"")</f>
        <v>5201144.482626982</v>
      </c>
      <c r="K108" s="28" cm="1">
        <f t="array" ref="K108">IFERROR(IF($A108="","",IF(SUMIFS(RAW_매출A!$J$2:$J$7000,RAW_매출A!$B$2:$B$7000,$A108,RAW_매출A!$A$2:$A$7000,EDATE($E108,K$1-1))=0,"",SUMIFS(RAW_매출A!$J$2:$J$7000,RAW_매출A!$B$2:$B$7000,$A108,RAW_매출A!$A$2:$A$7000,EDATE($E108,K$1-1))/(INDEX(요약_월별시즈널리티!$F$7:$F$18,MONTH(EDATE($E108,K$1-1)))/100))),"")</f>
        <v>5104636.0992021477</v>
      </c>
      <c r="L108" s="28" cm="1">
        <f t="array" ref="L108">IFERROR(IF($A108="","",IF(SUMIFS(RAW_매출A!$J$2:$J$7000,RAW_매출A!$B$2:$B$7000,$A108,RAW_매출A!$A$2:$A$7000,EDATE($E108,L$1-1))=0,"",SUMIFS(RAW_매출A!$J$2:$J$7000,RAW_매출A!$B$2:$B$7000,$A108,RAW_매출A!$A$2:$A$7000,EDATE($E108,L$1-1))/(INDEX(요약_월별시즈널리티!$F$7:$F$18,MONTH(EDATE($E108,L$1-1)))/100))),"")</f>
        <v>4986394.490277756</v>
      </c>
      <c r="M108" s="28" cm="1">
        <f t="array" ref="M108">IFERROR(IF($A108="","",IF(SUMIFS(RAW_매출A!$J$2:$J$7000,RAW_매출A!$B$2:$B$7000,$A108,RAW_매출A!$A$2:$A$7000,EDATE($E108,M$1-1))=0,"",SUMIFS(RAW_매출A!$J$2:$J$7000,RAW_매출A!$B$2:$B$7000,$A108,RAW_매출A!$A$2:$A$7000,EDATE($E108,M$1-1))/(INDEX(요약_월별시즈널리티!$F$7:$F$18,MONTH(EDATE($E108,M$1-1)))/100))),"")</f>
        <v>5333895.7233669972</v>
      </c>
      <c r="N108" s="28" cm="1">
        <f t="array" ref="N108">IFERROR(IF($A108="","",IF(SUMIFS(RAW_매출A!$J$2:$J$7000,RAW_매출A!$B$2:$B$7000,$A108,RAW_매출A!$A$2:$A$7000,EDATE($E108,N$1-1))=0,"",SUMIFS(RAW_매출A!$J$2:$J$7000,RAW_매출A!$B$2:$B$7000,$A108,RAW_매출A!$A$2:$A$7000,EDATE($E108,N$1-1))/(INDEX(요약_월별시즈널리티!$F$7:$F$18,MONTH(EDATE($E108,N$1-1)))/100))),"")</f>
        <v>5626770.3013320826</v>
      </c>
      <c r="O108" s="28" cm="1">
        <f t="array" ref="O108">IFERROR(IF($A108="","",IF(SUMIFS(RAW_매출A!$J$2:$J$7000,RAW_매출A!$B$2:$B$7000,$A108,RAW_매출A!$A$2:$A$7000,EDATE($E108,O$1-1))=0,"",SUMIFS(RAW_매출A!$J$2:$J$7000,RAW_매출A!$B$2:$B$7000,$A108,RAW_매출A!$A$2:$A$7000,EDATE($E108,O$1-1))/(INDEX(요약_월별시즈널리티!$F$7:$F$18,MONTH(EDATE($E108,O$1-1)))/100))),"")</f>
        <v>5543299.5482116118</v>
      </c>
      <c r="P108" cm="1">
        <f t="array" ref="P108">IFERROR(IF($A108="","",IF(SUMIFS(RAW_매출A!$J$2:$J$7000,RAW_매출A!$B$2:$B$7000,$A108,RAW_매출A!$A$2:$A$7000,EDATE($E108,P$1-1))=0,"",SUMIFS(RAW_매출A!$J$2:$J$7000,RAW_매출A!$B$2:$B$7000,$A108,RAW_매출A!$A$2:$A$7000,EDATE($E108,P$1-1))/(INDEX(요약_월별시즈널리티!$F$7:$F$18,MONTH(EDATE($E108,P$1-1)))/100))),"")</f>
        <v>5410245.7881826228</v>
      </c>
      <c r="Q108" cm="1">
        <f t="array" ref="Q108">IFERROR(IF($A108="","",IF(SUMIFS(RAW_매출A!$J$2:$J$7000,RAW_매출A!$B$2:$B$7000,$A108,RAW_매출A!$A$2:$A$7000,EDATE($E108,Q$1-1))=0,"",SUMIFS(RAW_매출A!$J$2:$J$7000,RAW_매출A!$B$2:$B$7000,$A108,RAW_매출A!$A$2:$A$7000,EDATE($E108,Q$1-1))/(INDEX(요약_월별시즈널리티!$F$7:$F$18,MONTH(EDATE($E108,Q$1-1)))/100))),"")</f>
        <v>5960618.6458480293</v>
      </c>
      <c r="R108" cm="1">
        <f t="array" ref="R108">IFERROR(IF($A108="","",IF(SUMIFS(RAW_매출A!$J$2:$J$7000,RAW_매출A!$B$2:$B$7000,$A108,RAW_매출A!$A$2:$A$7000,EDATE($E108,R$1-1))=0,"",SUMIFS(RAW_매출A!$J$2:$J$7000,RAW_매출A!$B$2:$B$7000,$A108,RAW_매출A!$A$2:$A$7000,EDATE($E108,R$1-1))/(INDEX(요약_월별시즈널리티!$F$7:$F$18,MONTH(EDATE($E108,R$1-1)))/100))),"")</f>
        <v>5585064.4990890287</v>
      </c>
      <c r="S108" cm="1">
        <f t="array" ref="S108">IFERROR(IF($A108="","",IF(SUMIFS(RAW_매출A!$J$2:$J$7000,RAW_매출A!$B$2:$B$7000,$A108,RAW_매출A!$A$2:$A$7000,EDATE($E108,S$1-1))=0,"",SUMIFS(RAW_매출A!$J$2:$J$7000,RAW_매출A!$B$2:$B$7000,$A108,RAW_매출A!$A$2:$A$7000,EDATE($E108,S$1-1))/(INDEX(요약_월별시즈널리티!$F$7:$F$18,MONTH(EDATE($E108,S$1-1)))/100))),"")</f>
        <v>6189970.7759098588</v>
      </c>
      <c r="T108" cm="1">
        <f t="array" ref="T108">IFERROR(IF($A108="","",IF(SUMIFS(RAW_매출A!$J$2:$J$7000,RAW_매출A!$B$2:$B$7000,$A108,RAW_매출A!$A$2:$A$7000,EDATE($E108,T$1-1))=0,"",SUMIFS(RAW_매출A!$J$2:$J$7000,RAW_매출A!$B$2:$B$7000,$A108,RAW_매출A!$A$2:$A$7000,EDATE($E108,T$1-1))/(INDEX(요약_월별시즈널리티!$F$7:$F$18,MONTH(EDATE($E108,T$1-1)))/100))),"")</f>
        <v>6692844.7219532588</v>
      </c>
      <c r="U108" cm="1">
        <f t="array" ref="U108">IFERROR(IF($A108="","",IF(SUMIFS(RAW_매출A!$J$2:$J$7000,RAW_매출A!$B$2:$B$7000,$A108,RAW_매출A!$A$2:$A$7000,EDATE($E108,U$1-1))=0,"",SUMIFS(RAW_매출A!$J$2:$J$7000,RAW_매출A!$B$2:$B$7000,$A108,RAW_매출A!$A$2:$A$7000,EDATE($E108,U$1-1))/(INDEX(요약_월별시즈널리티!$F$7:$F$18,MONTH(EDATE($E108,U$1-1)))/100))),"")</f>
        <v>6172328.0916964123</v>
      </c>
      <c r="V108" cm="1">
        <f t="array" ref="V108">IFERROR(IF($A108="","",IF(SUMIFS(RAW_매출A!$J$2:$J$7000,RAW_매출A!$B$2:$B$7000,$A108,RAW_매출A!$A$2:$A$7000,EDATE($E108,V$1-1))=0,"",SUMIFS(RAW_매출A!$J$2:$J$7000,RAW_매출A!$B$2:$B$7000,$A108,RAW_매출A!$A$2:$A$7000,EDATE($E108,V$1-1))/(INDEX(요약_월별시즈널리티!$F$7:$F$18,MONTH(EDATE($E108,V$1-1)))/100))),"")</f>
        <v>5995238.4470901443</v>
      </c>
      <c r="W108" cm="1">
        <f t="array" ref="W108">IFERROR(IF($A108="","",IF(SUMIFS(RAW_매출A!$J$2:$J$7000,RAW_매출A!$B$2:$B$7000,$A108,RAW_매출A!$A$2:$A$7000,EDATE($E108,W$1-1))=0,"",SUMIFS(RAW_매출A!$J$2:$J$7000,RAW_매출A!$B$2:$B$7000,$A108,RAW_매출A!$A$2:$A$7000,EDATE($E108,W$1-1))/(INDEX(요약_월별시즈널리티!$F$7:$F$18,MONTH(EDATE($E108,W$1-1)))/100))),"")</f>
        <v>6053652.7331584161</v>
      </c>
      <c r="X108" cm="1">
        <f t="array" ref="X108">IFERROR(IF($A108="","",IF(SUMIFS(RAW_매출A!$J$2:$J$7000,RAW_매출A!$B$2:$B$7000,$A108,RAW_매출A!$A$2:$A$7000,EDATE($E108,X$1-1))=0,"",SUMIFS(RAW_매출A!$J$2:$J$7000,RAW_매출A!$B$2:$B$7000,$A108,RAW_매출A!$A$2:$A$7000,EDATE($E108,X$1-1))/(INDEX(요약_월별시즈널리티!$F$7:$F$18,MONTH(EDATE($E108,X$1-1)))/100))),"")</f>
        <v>5451590.2418072056</v>
      </c>
      <c r="Y108" cm="1">
        <f t="array" ref="Y108">IFERROR(IF($A108="","",IF(SUMIFS(RAW_매출A!$J$2:$J$7000,RAW_매출A!$B$2:$B$7000,$A108,RAW_매출A!$A$2:$A$7000,EDATE($E108,Y$1-1))=0,"",SUMIFS(RAW_매출A!$J$2:$J$7000,RAW_매출A!$B$2:$B$7000,$A108,RAW_매출A!$A$2:$A$7000,EDATE($E108,Y$1-1))/(INDEX(요약_월별시즈널리티!$F$7:$F$18,MONTH(EDATE($E108,Y$1-1)))/100))),"")</f>
        <v>5180426.0320544736</v>
      </c>
      <c r="Z108" cm="1">
        <f t="array" ref="Z108">IFERROR(IF($A108="","",IF(SUMIFS(RAW_매출A!$J$2:$J$7000,RAW_매출A!$B$2:$B$7000,$A108,RAW_매출A!$A$2:$A$7000,EDATE($E108,Z$1-1))=0,"",SUMIFS(RAW_매출A!$J$2:$J$7000,RAW_매출A!$B$2:$B$7000,$A108,RAW_매출A!$A$2:$A$7000,EDATE($E108,Z$1-1))/(INDEX(요약_월별시즈널리티!$F$7:$F$18,MONTH(EDATE($E108,Z$1-1)))/100))),"")</f>
        <v>6039430.502119449</v>
      </c>
      <c r="AA108" cm="1">
        <f t="array" ref="AA108">IFERROR(IF($A108="","",IF(SUMIFS(RAW_매출A!$J$2:$J$7000,RAW_매출A!$B$2:$B$7000,$A108,RAW_매출A!$A$2:$A$7000,EDATE($E108,AA$1-1))=0,"",SUMIFS(RAW_매출A!$J$2:$J$7000,RAW_매출A!$B$2:$B$7000,$A108,RAW_매출A!$A$2:$A$7000,EDATE($E108,AA$1-1))/(INDEX(요약_월별시즈널리티!$F$7:$F$18,MONTH(EDATE($E108,AA$1-1)))/100))),"")</f>
        <v>5381349.6870830813</v>
      </c>
      <c r="AB108" cm="1">
        <f t="array" ref="AB108">IFERROR(IF($A108="","",IF(SUMIFS(RAW_매출A!$J$2:$J$7000,RAW_매출A!$B$2:$B$7000,$A108,RAW_매출A!$A$2:$A$7000,EDATE($E108,AB$1-1))=0,"",SUMIFS(RAW_매출A!$J$2:$J$7000,RAW_매출A!$B$2:$B$7000,$A108,RAW_매출A!$A$2:$A$7000,EDATE($E108,AB$1-1))/(INDEX(요약_월별시즈널리티!$F$7:$F$18,MONTH(EDATE($E108,AB$1-1)))/100))),"")</f>
        <v>6345108.0929659279</v>
      </c>
      <c r="AC108" cm="1">
        <f t="array" ref="AC108">IFERROR(IF($A108="","",IF(SUMIFS(RAW_매출A!$J$2:$J$7000,RAW_매출A!$B$2:$B$7000,$A108,RAW_매출A!$A$2:$A$7000,EDATE($E108,AC$1-1))=0,"",SUMIFS(RAW_매출A!$J$2:$J$7000,RAW_매출A!$B$2:$B$7000,$A108,RAW_매출A!$A$2:$A$7000,EDATE($E108,AC$1-1))/(INDEX(요약_월별시즈널리티!$F$7:$F$18,MONTH(EDATE($E108,AC$1-1)))/100))),"")</f>
        <v>5965469.1674065087</v>
      </c>
      <c r="AD108" cm="1">
        <f t="array" ref="AD108">IFERROR(IF($A108="","",IF(SUMIFS(RAW_매출A!$J$2:$J$7000,RAW_매출A!$B$2:$B$7000,$A108,RAW_매출A!$A$2:$A$7000,EDATE($E108,AD$1-1))=0,"",SUMIFS(RAW_매출A!$J$2:$J$7000,RAW_매출A!$B$2:$B$7000,$A108,RAW_매출A!$A$2:$A$7000,EDATE($E108,AD$1-1))/(INDEX(요약_월별시즈널리티!$F$7:$F$18,MONTH(EDATE($E108,AD$1-1)))/100))),"")</f>
        <v>5041814.7210441632</v>
      </c>
      <c r="AE108" cm="1">
        <f t="array" ref="AE108">IFERROR(IF($A108="","",IF(SUMIFS(RAW_매출A!$J$2:$J$7000,RAW_매출A!$B$2:$B$7000,$A108,RAW_매출A!$A$2:$A$7000,EDATE($E108,AE$1-1))=0,"",SUMIFS(RAW_매출A!$J$2:$J$7000,RAW_매출A!$B$2:$B$7000,$A108,RAW_매출A!$A$2:$A$7000,EDATE($E108,AE$1-1))/(INDEX(요약_월별시즈널리티!$F$7:$F$18,MONTH(EDATE($E108,AE$1-1)))/100))),"")</f>
        <v>6573029.9727792433</v>
      </c>
      <c r="AF108" cm="1">
        <f t="array" ref="AF108">IFERROR(IF($A108="","",IF(SUMIFS(RAW_매출A!$J$2:$J$7000,RAW_매출A!$B$2:$B$7000,$A108,RAW_매출A!$A$2:$A$7000,EDATE($E108,AF$1-1))=0,"",SUMIFS(RAW_매출A!$J$2:$J$7000,RAW_매출A!$B$2:$B$7000,$A108,RAW_매출A!$A$2:$A$7000,EDATE($E108,AF$1-1))/(INDEX(요약_월별시즈널리티!$F$7:$F$18,MONTH(EDATE($E108,AF$1-1)))/100))),"")</f>
        <v>7419759.14005931</v>
      </c>
      <c r="AG108" cm="1">
        <f t="array" ref="AG108">IFERROR(IF($A108="","",IF(SUMIFS(RAW_매출A!$J$2:$J$7000,RAW_매출A!$B$2:$B$7000,$A108,RAW_매출A!$A$2:$A$7000,EDATE($E108,AG$1-1))=0,"",SUMIFS(RAW_매출A!$J$2:$J$7000,RAW_매출A!$B$2:$B$7000,$A108,RAW_매출A!$A$2:$A$7000,EDATE($E108,AG$1-1))/(INDEX(요약_월별시즈널리티!$F$7:$F$18,MONTH(EDATE($E108,AG$1-1)))/100))),"")</f>
        <v>6788351.6998310424</v>
      </c>
      <c r="AH108" cm="1">
        <f t="array" ref="AH108">IFERROR(IF($A108="","",IF(SUMIFS(RAW_매출A!$J$2:$J$7000,RAW_매출A!$B$2:$B$7000,$A108,RAW_매출A!$A$2:$A$7000,EDATE($E108,AH$1-1))=0,"",SUMIFS(RAW_매출A!$J$2:$J$7000,RAW_매출A!$B$2:$B$7000,$A108,RAW_매출A!$A$2:$A$7000,EDATE($E108,AH$1-1))/(INDEX(요약_월별시즈널리티!$F$7:$F$18,MONTH(EDATE($E108,AH$1-1)))/100))),"")</f>
        <v>6486689.6576430015</v>
      </c>
      <c r="AI108" cm="1">
        <f t="array" ref="AI108">IFERROR(IF($A108="","",IF(SUMIFS(RAW_매출A!$J$2:$J$7000,RAW_매출A!$B$2:$B$7000,$A108,RAW_매출A!$A$2:$A$7000,EDATE($E108,AI$1-1))=0,"",SUMIFS(RAW_매출A!$J$2:$J$7000,RAW_매출A!$B$2:$B$7000,$A108,RAW_매출A!$A$2:$A$7000,EDATE($E108,AI$1-1))/(INDEX(요약_월별시즈널리티!$F$7:$F$18,MONTH(EDATE($E108,AI$1-1)))/100))),"")</f>
        <v>7140473.4725704081</v>
      </c>
      <c r="AJ108" cm="1">
        <f t="array" ref="AJ108">IFERROR(IF($A108="","",IF(SUMIFS(RAW_매출A!$J$2:$J$7000,RAW_매출A!$B$2:$B$7000,$A108,RAW_매출A!$A$2:$A$7000,EDATE($E108,AJ$1-1))=0,"",SUMIFS(RAW_매출A!$J$2:$J$7000,RAW_매출A!$B$2:$B$7000,$A108,RAW_매출A!$A$2:$A$7000,EDATE($E108,AJ$1-1))/(INDEX(요약_월별시즈널리티!$F$7:$F$18,MONTH(EDATE($E108,AJ$1-1)))/100))),"")</f>
        <v>5799793.858815236</v>
      </c>
      <c r="AK108" t="str" cm="1">
        <f t="array" ref="AK108">IFERROR(IF($A108="","",IF(SUMIFS(RAW_매출A!$J$2:$J$7000,RAW_매출A!$B$2:$B$7000,$A108,RAW_매출A!$A$2:$A$7000,EDATE($E108,AK$1-1))=0,"",SUMIFS(RAW_매출A!$J$2:$J$7000,RAW_매출A!$B$2:$B$7000,$A108,RAW_매출A!$A$2:$A$7000,EDATE($E108,AK$1-1))/(INDEX(요약_월별시즈널리티!$F$7:$F$18,MONTH(EDATE($E108,AK$1-1)))/100))),"")</f>
        <v/>
      </c>
      <c r="AL108" t="str" cm="1">
        <f t="array" ref="AL108">IFERROR(IF($A108="","",IF(SUMIFS(RAW_매출A!$J$2:$J$7000,RAW_매출A!$B$2:$B$7000,$A108,RAW_매출A!$A$2:$A$7000,EDATE($E108,AL$1-1))=0,"",SUMIFS(RAW_매출A!$J$2:$J$7000,RAW_매출A!$B$2:$B$7000,$A108,RAW_매출A!$A$2:$A$7000,EDATE($E108,AL$1-1))/(INDEX(요약_월별시즈널리티!$F$7:$F$18,MONTH(EDATE($E108,AL$1-1)))/100))),"")</f>
        <v/>
      </c>
      <c r="AM108" t="str" cm="1">
        <f t="array" ref="AM108">IFERROR(IF($A108="","",IF(SUMIFS(RAW_매출A!$J$2:$J$7000,RAW_매출A!$B$2:$B$7000,$A108,RAW_매출A!$A$2:$A$7000,EDATE($E108,AM$1-1))=0,"",SUMIFS(RAW_매출A!$J$2:$J$7000,RAW_매출A!$B$2:$B$7000,$A108,RAW_매출A!$A$2:$A$7000,EDATE($E108,AM$1-1))/(INDEX(요약_월별시즈널리티!$F$7:$F$18,MONTH(EDATE($E108,AM$1-1)))/100))),"")</f>
        <v/>
      </c>
      <c r="AN108" t="str" cm="1">
        <f t="array" ref="AN108">IFERROR(IF($A108="","",IF(SUMIFS(RAW_매출A!$J$2:$J$7000,RAW_매출A!$B$2:$B$7000,$A108,RAW_매출A!$A$2:$A$7000,EDATE($E108,AN$1-1))=0,"",SUMIFS(RAW_매출A!$J$2:$J$7000,RAW_매출A!$B$2:$B$7000,$A108,RAW_매출A!$A$2:$A$7000,EDATE($E108,AN$1-1))/(INDEX(요약_월별시즈널리티!$F$7:$F$18,MONTH(EDATE($E108,AN$1-1)))/100))),"")</f>
        <v/>
      </c>
      <c r="AO108" t="str" cm="1">
        <f t="array" ref="AO108">IFERROR(IF($A108="","",IF(SUMIFS(RAW_매출A!$J$2:$J$7000,RAW_매출A!$B$2:$B$7000,$A108,RAW_매출A!$A$2:$A$7000,EDATE($E108,AO$1-1))=0,"",SUMIFS(RAW_매출A!$J$2:$J$7000,RAW_매출A!$B$2:$B$7000,$A108,RAW_매출A!$A$2:$A$7000,EDATE($E108,AO$1-1))/(INDEX(요약_월별시즈널리티!$F$7:$F$18,MONTH(EDATE($E108,AO$1-1)))/100))),"")</f>
        <v/>
      </c>
      <c r="AP108" t="str" cm="1">
        <f t="array" ref="AP108">IFERROR(IF($A108="","",IF(SUMIFS(RAW_매출A!$J$2:$J$7000,RAW_매출A!$B$2:$B$7000,$A108,RAW_매출A!$A$2:$A$7000,EDATE($E108,AP$1-1))=0,"",SUMIFS(RAW_매출A!$J$2:$J$7000,RAW_매출A!$B$2:$B$7000,$A108,RAW_매출A!$A$2:$A$7000,EDATE($E108,AP$1-1))/(INDEX(요약_월별시즈널리티!$F$7:$F$18,MONTH(EDATE($E108,AP$1-1)))/100))),"")</f>
        <v/>
      </c>
      <c r="AQ108" t="str" cm="1">
        <f t="array" ref="AQ108">IFERROR(IF($A108="","",IF(SUMIFS(RAW_매출A!$J$2:$J$7000,RAW_매출A!$B$2:$B$7000,$A108,RAW_매출A!$A$2:$A$7000,EDATE($E108,AQ$1-1))=0,"",SUMIFS(RAW_매출A!$J$2:$J$7000,RAW_매출A!$B$2:$B$7000,$A108,RAW_매출A!$A$2:$A$7000,EDATE($E108,AQ$1-1))/(INDEX(요약_월별시즈널리티!$F$7:$F$18,MONTH(EDATE($E108,AQ$1-1)))/100))),"")</f>
        <v/>
      </c>
      <c r="AR108" t="str" cm="1">
        <f t="array" ref="AR108">IFERROR(IF($A108="","",IF(SUMIFS(RAW_매출A!$J$2:$J$7000,RAW_매출A!$B$2:$B$7000,$A108,RAW_매출A!$A$2:$A$7000,EDATE($E108,AR$1-1))=0,"",SUMIFS(RAW_매출A!$J$2:$J$7000,RAW_매출A!$B$2:$B$7000,$A108,RAW_매출A!$A$2:$A$7000,EDATE($E108,AR$1-1))/(INDEX(요약_월별시즈널리티!$F$7:$F$18,MONTH(EDATE($E108,AR$1-1)))/100))),"")</f>
        <v/>
      </c>
      <c r="AS108" t="str" cm="1">
        <f t="array" ref="AS108">IFERROR(IF($A108="","",IF(SUMIFS(RAW_매출A!$J$2:$J$7000,RAW_매출A!$B$2:$B$7000,$A108,RAW_매출A!$A$2:$A$7000,EDATE($E108,AS$1-1))=0,"",SUMIFS(RAW_매출A!$J$2:$J$7000,RAW_매출A!$B$2:$B$7000,$A108,RAW_매출A!$A$2:$A$7000,EDATE($E108,AS$1-1))/(INDEX(요약_월별시즈널리티!$F$7:$F$18,MONTH(EDATE($E108,AS$1-1)))/100))),"")</f>
        <v/>
      </c>
      <c r="AT108" t="str" cm="1">
        <f t="array" ref="AT108">IFERROR(IF($A108="","",IF(SUMIFS(RAW_매출A!$J$2:$J$7000,RAW_매출A!$B$2:$B$7000,$A108,RAW_매출A!$A$2:$A$7000,EDATE($E108,AT$1-1))=0,"",SUMIFS(RAW_매출A!$J$2:$J$7000,RAW_매출A!$B$2:$B$7000,$A108,RAW_매출A!$A$2:$A$7000,EDATE($E108,AT$1-1))/(INDEX(요약_월별시즈널리티!$F$7:$F$18,MONTH(EDATE($E108,AT$1-1)))/100))),"")</f>
        <v/>
      </c>
      <c r="AU108" t="str" cm="1">
        <f t="array" ref="AU108">IFERROR(IF($A108="","",IF(SUMIFS(RAW_매출A!$J$2:$J$7000,RAW_매출A!$B$2:$B$7000,$A108,RAW_매출A!$A$2:$A$7000,EDATE($E108,AU$1-1))=0,"",SUMIFS(RAW_매출A!$J$2:$J$7000,RAW_매출A!$B$2:$B$7000,$A108,RAW_매출A!$A$2:$A$7000,EDATE($E108,AU$1-1))/(INDEX(요약_월별시즈널리티!$F$7:$F$18,MONTH(EDATE($E108,AU$1-1)))/100))),"")</f>
        <v/>
      </c>
      <c r="AV108" t="str" cm="1">
        <f t="array" ref="AV108">IFERROR(IF($A108="","",IF(SUMIFS(RAW_매출A!$J$2:$J$7000,RAW_매출A!$B$2:$B$7000,$A108,RAW_매출A!$A$2:$A$7000,EDATE($E108,AV$1-1))=0,"",SUMIFS(RAW_매출A!$J$2:$J$7000,RAW_매출A!$B$2:$B$7000,$A108,RAW_매출A!$A$2:$A$7000,EDATE($E108,AV$1-1))/(INDEX(요약_월별시즈널리티!$F$7:$F$18,MONTH(EDATE($E108,AV$1-1)))/100))),"")</f>
        <v/>
      </c>
      <c r="AW108" t="str" cm="1">
        <f t="array" ref="AW108">IFERROR(IF($A108="","",IF(SUMIFS(RAW_매출A!$J$2:$J$7000,RAW_매출A!$B$2:$B$7000,$A108,RAW_매출A!$A$2:$A$7000,EDATE($E108,AW$1-1))=0,"",SUMIFS(RAW_매출A!$J$2:$J$7000,RAW_매출A!$B$2:$B$7000,$A108,RAW_매출A!$A$2:$A$7000,EDATE($E108,AW$1-1))/(INDEX(요약_월별시즈널리티!$F$7:$F$18,MONTH(EDATE($E108,AW$1-1)))/100))),"")</f>
        <v/>
      </c>
      <c r="AX108" t="str" cm="1">
        <f t="array" ref="AX108">IFERROR(IF($A108="","",IF(SUMIFS(RAW_매출A!$J$2:$J$7000,RAW_매출A!$B$2:$B$7000,$A108,RAW_매출A!$A$2:$A$7000,EDATE($E108,AX$1-1))=0,"",SUMIFS(RAW_매출A!$J$2:$J$7000,RAW_매출A!$B$2:$B$7000,$A108,RAW_매출A!$A$2:$A$7000,EDATE($E108,AX$1-1))/(INDEX(요약_월별시즈널리티!$F$7:$F$18,MONTH(EDATE($E108,AX$1-1)))/100))),"")</f>
        <v/>
      </c>
      <c r="AY108" t="str" cm="1">
        <f t="array" ref="AY108">IFERROR(IF($A108="","",IF(SUMIFS(RAW_매출A!$J$2:$J$7000,RAW_매출A!$B$2:$B$7000,$A108,RAW_매출A!$A$2:$A$7000,EDATE($E108,AY$1-1))=0,"",SUMIFS(RAW_매출A!$J$2:$J$7000,RAW_매출A!$B$2:$B$7000,$A108,RAW_매출A!$A$2:$A$7000,EDATE($E108,AY$1-1))/(INDEX(요약_월별시즈널리티!$F$7:$F$18,MONTH(EDATE($E108,AY$1-1)))/100))),"")</f>
        <v/>
      </c>
      <c r="AZ108" t="str" cm="1">
        <f t="array" ref="AZ108">IFERROR(IF($A108="","",IF(SUMIFS(RAW_매출A!$J$2:$J$7000,RAW_매출A!$B$2:$B$7000,$A108,RAW_매출A!$A$2:$A$7000,EDATE($E108,AZ$1-1))=0,"",SUMIFS(RAW_매출A!$J$2:$J$7000,RAW_매출A!$B$2:$B$7000,$A108,RAW_매출A!$A$2:$A$7000,EDATE($E108,AZ$1-1))/(INDEX(요약_월별시즈널리티!$F$7:$F$18,MONTH(EDATE($E108,AZ$1-1)))/100))),"")</f>
        <v/>
      </c>
      <c r="BA108" t="str" cm="1">
        <f t="array" ref="BA108">IFERROR(IF($A108="","",IF(SUMIFS(RAW_매출A!$J$2:$J$7000,RAW_매출A!$B$2:$B$7000,$A108,RAW_매출A!$A$2:$A$7000,EDATE($E108,BA$1-1))=0,"",SUMIFS(RAW_매출A!$J$2:$J$7000,RAW_매출A!$B$2:$B$7000,$A108,RAW_매출A!$A$2:$A$7000,EDATE($E108,BA$1-1))/(INDEX(요약_월별시즈널리티!$F$7:$F$18,MONTH(EDATE($E108,BA$1-1)))/100))),"")</f>
        <v/>
      </c>
      <c r="BB108" t="str" cm="1">
        <f t="array" ref="BB108">IFERROR(IF($A108="","",IF(SUMIFS(RAW_매출A!$J$2:$J$7000,RAW_매출A!$B$2:$B$7000,$A108,RAW_매출A!$A$2:$A$7000,EDATE($E108,BB$1-1))=0,"",SUMIFS(RAW_매출A!$J$2:$J$7000,RAW_매출A!$B$2:$B$7000,$A108,RAW_매출A!$A$2:$A$7000,EDATE($E108,BB$1-1))/(INDEX(요약_월별시즈널리티!$F$7:$F$18,MONTH(EDATE($E108,BB$1-1)))/100))),"")</f>
        <v/>
      </c>
      <c r="BC108" t="str" cm="1">
        <f t="array" ref="BC108">IFERROR(IF($A108="","",IF(SUMIFS(RAW_매출A!$J$2:$J$7000,RAW_매출A!$B$2:$B$7000,$A108,RAW_매출A!$A$2:$A$7000,EDATE($E108,BC$1-1))=0,"",SUMIFS(RAW_매출A!$J$2:$J$7000,RAW_매출A!$B$2:$B$7000,$A108,RAW_매출A!$A$2:$A$7000,EDATE($E108,BC$1-1))/(INDEX(요약_월별시즈널리티!$F$7:$F$18,MONTH(EDATE($E108,BC$1-1)))/100))),"")</f>
        <v/>
      </c>
      <c r="BD108" t="str" cm="1">
        <f t="array" ref="BD108">IFERROR(IF($A108="","",IF(SUMIFS(RAW_매출A!$J$2:$J$7000,RAW_매출A!$B$2:$B$7000,$A108,RAW_매출A!$A$2:$A$7000,EDATE($E108,BD$1-1))=0,"",SUMIFS(RAW_매출A!$J$2:$J$7000,RAW_매출A!$B$2:$B$7000,$A108,RAW_매출A!$A$2:$A$7000,EDATE($E108,BD$1-1))/(INDEX(요약_월별시즈널리티!$F$7:$F$18,MONTH(EDATE($E108,BD$1-1)))/100))),"")</f>
        <v/>
      </c>
      <c r="BE108" t="str" cm="1">
        <f t="array" ref="BE108">IFERROR(IF($A108="","",IF(SUMIFS(RAW_매출A!$J$2:$J$7000,RAW_매출A!$B$2:$B$7000,$A108,RAW_매출A!$A$2:$A$7000,EDATE($E108,BE$1-1))=0,"",SUMIFS(RAW_매출A!$J$2:$J$7000,RAW_매출A!$B$2:$B$7000,$A108,RAW_매출A!$A$2:$A$7000,EDATE($E108,BE$1-1))/(INDEX(요약_월별시즈널리티!$F$7:$F$18,MONTH(EDATE($E108,BE$1-1)))/100))),"")</f>
        <v/>
      </c>
      <c r="BF108" t="str" cm="1">
        <f t="array" ref="BF108">IFERROR(IF($A108="","",IF(SUMIFS(RAW_매출A!$J$2:$J$7000,RAW_매출A!$B$2:$B$7000,$A108,RAW_매출A!$A$2:$A$7000,EDATE($E108,BF$1-1))=0,"",SUMIFS(RAW_매출A!$J$2:$J$7000,RAW_매출A!$B$2:$B$7000,$A108,RAW_매출A!$A$2:$A$7000,EDATE($E108,BF$1-1))/(INDEX(요약_월별시즈널리티!$F$7:$F$18,MONTH(EDATE($E108,BF$1-1)))/100))),"")</f>
        <v/>
      </c>
      <c r="BG108" t="str" cm="1">
        <f t="array" ref="BG108">IFERROR(IF($A108="","",IF(SUMIFS(RAW_매출A!$J$2:$J$7000,RAW_매출A!$B$2:$B$7000,$A108,RAW_매출A!$A$2:$A$7000,EDATE($E108,BG$1-1))=0,"",SUMIFS(RAW_매출A!$J$2:$J$7000,RAW_매출A!$B$2:$B$7000,$A108,RAW_매출A!$A$2:$A$7000,EDATE($E108,BG$1-1))/(INDEX(요약_월별시즈널리티!$F$7:$F$18,MONTH(EDATE($E108,BG$1-1)))/100))),"")</f>
        <v/>
      </c>
      <c r="BH108" t="str" cm="1">
        <f t="array" ref="BH108">IFERROR(IF($A108="","",IF(SUMIFS(RAW_매출A!$J$2:$J$7000,RAW_매출A!$B$2:$B$7000,$A108,RAW_매출A!$A$2:$A$7000,EDATE($E108,BH$1-1))=0,"",SUMIFS(RAW_매출A!$J$2:$J$7000,RAW_매출A!$B$2:$B$7000,$A108,RAW_매출A!$A$2:$A$7000,EDATE($E108,BH$1-1))/(INDEX(요약_월별시즈널리티!$F$7:$F$18,MONTH(EDATE($E108,BH$1-1)))/100))),"")</f>
        <v/>
      </c>
      <c r="BI108" t="str" cm="1">
        <f t="array" ref="BI108">IFERROR(IF($A108="","",IF(SUMIFS(RAW_매출A!$J$2:$J$7000,RAW_매출A!$B$2:$B$7000,$A108,RAW_매출A!$A$2:$A$7000,EDATE($E108,BI$1-1))=0,"",SUMIFS(RAW_매출A!$J$2:$J$7000,RAW_매출A!$B$2:$B$7000,$A108,RAW_매출A!$A$2:$A$7000,EDATE($E108,BI$1-1))/(INDEX(요약_월별시즈널리티!$F$7:$F$18,MONTH(EDATE($E108,BI$1-1)))/100))),"")</f>
        <v/>
      </c>
      <c r="BJ108" t="str" cm="1">
        <f t="array" ref="BJ108">IFERROR(IF($A108="","",IF(SUMIFS(RAW_매출A!$J$2:$J$7000,RAW_매출A!$B$2:$B$7000,$A108,RAW_매출A!$A$2:$A$7000,EDATE($E108,BJ$1-1))=0,"",SUMIFS(RAW_매출A!$J$2:$J$7000,RAW_매출A!$B$2:$B$7000,$A108,RAW_매출A!$A$2:$A$7000,EDATE($E108,BJ$1-1))/(INDEX(요약_월별시즈널리티!$F$7:$F$18,MONTH(EDATE($E108,BJ$1-1)))/100))),"")</f>
        <v/>
      </c>
      <c r="BK108" t="str" cm="1">
        <f t="array" ref="BK108">IFERROR(IF($A108="","",IF(SUMIFS(RAW_매출A!$J$2:$J$7000,RAW_매출A!$B$2:$B$7000,$A108,RAW_매출A!$A$2:$A$7000,EDATE($E108,BK$1-1))=0,"",SUMIFS(RAW_매출A!$J$2:$J$7000,RAW_매출A!$B$2:$B$7000,$A108,RAW_매출A!$A$2:$A$7000,EDATE($E108,BK$1-1))/(INDEX(요약_월별시즈널리티!$F$7:$F$18,MONTH(EDATE($E108,BK$1-1)))/100))),"")</f>
        <v/>
      </c>
      <c r="BL108" t="str" cm="1">
        <f t="array" ref="BL108">IFERROR(IF($A108="","",IF(SUMIFS(RAW_매출A!$J$2:$J$7000,RAW_매출A!$B$2:$B$7000,$A108,RAW_매출A!$A$2:$A$7000,EDATE($E108,BL$1-1))=0,"",SUMIFS(RAW_매출A!$J$2:$J$7000,RAW_매출A!$B$2:$B$7000,$A108,RAW_매출A!$A$2:$A$7000,EDATE($E108,BL$1-1))/(INDEX(요약_월별시즈널리티!$F$7:$F$18,MONTH(EDATE($E108,BL$1-1)))/100))),"")</f>
        <v/>
      </c>
      <c r="BM108" t="str" cm="1">
        <f t="array" ref="BM108">IFERROR(IF($A108="","",IF(SUMIFS(RAW_매출A!$J$2:$J$7000,RAW_매출A!$B$2:$B$7000,$A108,RAW_매출A!$A$2:$A$7000,EDATE($E108,BM$1-1))=0,"",SUMIFS(RAW_매출A!$J$2:$J$7000,RAW_매출A!$B$2:$B$7000,$A108,RAW_매출A!$A$2:$A$7000,EDATE($E108,BM$1-1))/(INDEX(요약_월별시즈널리티!$F$7:$F$18,MONTH(EDATE($E108,BM$1-1)))/100))),"")</f>
        <v/>
      </c>
      <c r="BN108" t="str" cm="1">
        <f t="array" ref="BN108">IFERROR(IF($A108="","",IF(SUMIFS(RAW_매출A!$J$2:$J$7000,RAW_매출A!$B$2:$B$7000,$A108,RAW_매출A!$A$2:$A$7000,EDATE($E108,BN$1-1))=0,"",SUMIFS(RAW_매출A!$J$2:$J$7000,RAW_매출A!$B$2:$B$7000,$A108,RAW_매출A!$A$2:$A$7000,EDATE($E108,BN$1-1))/(INDEX(요약_월별시즈널리티!$F$7:$F$18,MONTH(EDATE($E108,BN$1-1)))/100))),"")</f>
        <v/>
      </c>
    </row>
    <row r="109" spans="1:66" x14ac:dyDescent="0.3">
      <c r="A109" t="str">
        <f>세팅!A110</f>
        <v>(1098) #공릉역점</v>
      </c>
      <c r="B109" t="str">
        <f>세팅!B110</f>
        <v>150-0</v>
      </c>
      <c r="C109">
        <f t="shared" si="3"/>
        <v>0</v>
      </c>
      <c r="D109" t="str">
        <f t="shared" si="4"/>
        <v>0</v>
      </c>
      <c r="E109" s="1">
        <f>세팅!D110</f>
        <v>45323</v>
      </c>
      <c r="F109">
        <f t="shared" si="5"/>
        <v>5972241.1376319006</v>
      </c>
      <c r="G109" cm="1">
        <f t="array" ref="G109">IFERROR(IF($A109="","",IF(SUMIFS(RAW_매출A!$J$2:$J$7000,RAW_매출A!$B$2:$B$7000,$A109,RAW_매출A!$A$2:$A$7000,EDATE($E109,G$1-1))=0,"",SUMIFS(RAW_매출A!$J$2:$J$7000,RAW_매출A!$B$2:$B$7000,$A109,RAW_매출A!$A$2:$A$7000,EDATE($E109,G$1-1))/(INDEX(요약_월별시즈널리티!$F$7:$F$18,MONTH(EDATE($E109,G$1-1)))/100))),"")</f>
        <v>5353160.5506113758</v>
      </c>
      <c r="H109" cm="1">
        <f t="array" ref="H109">IFERROR(IF($A109="","",IF(SUMIFS(RAW_매출A!$J$2:$J$7000,RAW_매출A!$B$2:$B$7000,$A109,RAW_매출A!$A$2:$A$7000,EDATE($E109,H$1-1))=0,"",SUMIFS(RAW_매출A!$J$2:$J$7000,RAW_매출A!$B$2:$B$7000,$A109,RAW_매출A!$A$2:$A$7000,EDATE($E109,H$1-1))/(INDEX(요약_월별시즈널리티!$F$7:$F$18,MONTH(EDATE($E109,H$1-1)))/100))),"")</f>
        <v>5657908.2437207075</v>
      </c>
      <c r="I109" cm="1">
        <f t="array" ref="I109">IFERROR(IF($A109="","",IF(SUMIFS(RAW_매출A!$J$2:$J$7000,RAW_매출A!$B$2:$B$7000,$A109,RAW_매출A!$A$2:$A$7000,EDATE($E109,I$1-1))=0,"",SUMIFS(RAW_매출A!$J$2:$J$7000,RAW_매출A!$B$2:$B$7000,$A109,RAW_매출A!$A$2:$A$7000,EDATE($E109,I$1-1))/(INDEX(요약_월별시즈널리티!$F$7:$F$18,MONTH(EDATE($E109,I$1-1)))/100))),"")</f>
        <v>5997818.7602462359</v>
      </c>
      <c r="J109" s="28" cm="1">
        <f t="array" ref="J109">IFERROR(IF($A109="","",IF(SUMIFS(RAW_매출A!$J$2:$J$7000,RAW_매출A!$B$2:$B$7000,$A109,RAW_매출A!$A$2:$A$7000,EDATE($E109,J$1-1))=0,"",SUMIFS(RAW_매출A!$J$2:$J$7000,RAW_매출A!$B$2:$B$7000,$A109,RAW_매출A!$A$2:$A$7000,EDATE($E109,J$1-1))/(INDEX(요약_월별시즈널리티!$F$7:$F$18,MONTH(EDATE($E109,J$1-1)))/100))),"")</f>
        <v>5311152.4445682997</v>
      </c>
      <c r="K109" s="28" cm="1">
        <f t="array" ref="K109">IFERROR(IF($A109="","",IF(SUMIFS(RAW_매출A!$J$2:$J$7000,RAW_매출A!$B$2:$B$7000,$A109,RAW_매출A!$A$2:$A$7000,EDATE($E109,K$1-1))=0,"",SUMIFS(RAW_매출A!$J$2:$J$7000,RAW_매출A!$B$2:$B$7000,$A109,RAW_매출A!$A$2:$A$7000,EDATE($E109,K$1-1))/(INDEX(요약_월별시즈널리티!$F$7:$F$18,MONTH(EDATE($E109,K$1-1)))/100))),"")</f>
        <v>6227036.4862891296</v>
      </c>
      <c r="L109" s="28" cm="1">
        <f t="array" ref="L109">IFERROR(IF($A109="","",IF(SUMIFS(RAW_매출A!$J$2:$J$7000,RAW_매출A!$B$2:$B$7000,$A109,RAW_매출A!$A$2:$A$7000,EDATE($E109,L$1-1))=0,"",SUMIFS(RAW_매출A!$J$2:$J$7000,RAW_매출A!$B$2:$B$7000,$A109,RAW_매출A!$A$2:$A$7000,EDATE($E109,L$1-1))/(INDEX(요약_월별시즈널리티!$F$7:$F$18,MONTH(EDATE($E109,L$1-1)))/100))),"")</f>
        <v>6649111.3941700868</v>
      </c>
      <c r="M109" s="28" cm="1">
        <f t="array" ref="M109">IFERROR(IF($A109="","",IF(SUMIFS(RAW_매출A!$J$2:$J$7000,RAW_매출A!$B$2:$B$7000,$A109,RAW_매출A!$A$2:$A$7000,EDATE($E109,M$1-1))=0,"",SUMIFS(RAW_매출A!$J$2:$J$7000,RAW_매출A!$B$2:$B$7000,$A109,RAW_매출A!$A$2:$A$7000,EDATE($E109,M$1-1))/(INDEX(요약_월별시즈널리티!$F$7:$F$18,MONTH(EDATE($E109,M$1-1)))/100))),"")</f>
        <v>5742297.5183133762</v>
      </c>
      <c r="N109" s="28" cm="1">
        <f t="array" ref="N109">IFERROR(IF($A109="","",IF(SUMIFS(RAW_매출A!$J$2:$J$7000,RAW_매출A!$B$2:$B$7000,$A109,RAW_매출A!$A$2:$A$7000,EDATE($E109,N$1-1))=0,"",SUMIFS(RAW_매출A!$J$2:$J$7000,RAW_매출A!$B$2:$B$7000,$A109,RAW_매출A!$A$2:$A$7000,EDATE($E109,N$1-1))/(INDEX(요약_월별시즈널리티!$F$7:$F$18,MONTH(EDATE($E109,N$1-1)))/100))),"")</f>
        <v>6373753.2671826286</v>
      </c>
      <c r="O109" s="28" cm="1">
        <f t="array" ref="O109">IFERROR(IF($A109="","",IF(SUMIFS(RAW_매출A!$J$2:$J$7000,RAW_매출A!$B$2:$B$7000,$A109,RAW_매출A!$A$2:$A$7000,EDATE($E109,O$1-1))=0,"",SUMIFS(RAW_매출A!$J$2:$J$7000,RAW_매출A!$B$2:$B$7000,$A109,RAW_매출A!$A$2:$A$7000,EDATE($E109,O$1-1))/(INDEX(요약_월별시즈널리티!$F$7:$F$18,MONTH(EDATE($E109,O$1-1)))/100))),"")</f>
        <v>5530095.7152678762</v>
      </c>
      <c r="P109" cm="1">
        <f t="array" ref="P109">IFERROR(IF($A109="","",IF(SUMIFS(RAW_매출A!$J$2:$J$7000,RAW_매출A!$B$2:$B$7000,$A109,RAW_매출A!$A$2:$A$7000,EDATE($E109,P$1-1))=0,"",SUMIFS(RAW_매출A!$J$2:$J$7000,RAW_매출A!$B$2:$B$7000,$A109,RAW_매출A!$A$2:$A$7000,EDATE($E109,P$1-1))/(INDEX(요약_월별시즈널리티!$F$7:$F$18,MONTH(EDATE($E109,P$1-1)))/100))),"")</f>
        <v>6135045.3220895799</v>
      </c>
      <c r="Q109" cm="1">
        <f t="array" ref="Q109">IFERROR(IF($A109="","",IF(SUMIFS(RAW_매출A!$J$2:$J$7000,RAW_매출A!$B$2:$B$7000,$A109,RAW_매출A!$A$2:$A$7000,EDATE($E109,Q$1-1))=0,"",SUMIFS(RAW_매출A!$J$2:$J$7000,RAW_매출A!$B$2:$B$7000,$A109,RAW_매출A!$A$2:$A$7000,EDATE($E109,Q$1-1))/(INDEX(요약_월별시즈널리티!$F$7:$F$18,MONTH(EDATE($E109,Q$1-1)))/100))),"")</f>
        <v>6258012.9237065725</v>
      </c>
      <c r="R109" cm="1">
        <f t="array" ref="R109">IFERROR(IF($A109="","",IF(SUMIFS(RAW_매출A!$J$2:$J$7000,RAW_매출A!$B$2:$B$7000,$A109,RAW_매출A!$A$2:$A$7000,EDATE($E109,R$1-1))=0,"",SUMIFS(RAW_매출A!$J$2:$J$7000,RAW_매출A!$B$2:$B$7000,$A109,RAW_매출A!$A$2:$A$7000,EDATE($E109,R$1-1))/(INDEX(요약_월별시즈널리티!$F$7:$F$18,MONTH(EDATE($E109,R$1-1)))/100))),"")</f>
        <v>6414467.4133409671</v>
      </c>
      <c r="S109" cm="1">
        <f t="array" ref="S109">IFERROR(IF($A109="","",IF(SUMIFS(RAW_매출A!$J$2:$J$7000,RAW_매출A!$B$2:$B$7000,$A109,RAW_매출A!$A$2:$A$7000,EDATE($E109,S$1-1))=0,"",SUMIFS(RAW_매출A!$J$2:$J$7000,RAW_매출A!$B$2:$B$7000,$A109,RAW_매출A!$A$2:$A$7000,EDATE($E109,S$1-1))/(INDEX(요약_월별시즈널리티!$F$7:$F$18,MONTH(EDATE($E109,S$1-1)))/100))),"")</f>
        <v>7318261.6233807197</v>
      </c>
      <c r="T109" cm="1">
        <f t="array" ref="T109">IFERROR(IF($A109="","",IF(SUMIFS(RAW_매출A!$J$2:$J$7000,RAW_매출A!$B$2:$B$7000,$A109,RAW_매출A!$A$2:$A$7000,EDATE($E109,T$1-1))=0,"",SUMIFS(RAW_매출A!$J$2:$J$7000,RAW_매출A!$B$2:$B$7000,$A109,RAW_매출A!$A$2:$A$7000,EDATE($E109,T$1-1))/(INDEX(요약_월별시즈널리티!$F$7:$F$18,MONTH(EDATE($E109,T$1-1)))/100))),"")</f>
        <v>6906503.5047925133</v>
      </c>
      <c r="U109" cm="1">
        <f t="array" ref="U109">IFERROR(IF($A109="","",IF(SUMIFS(RAW_매출A!$J$2:$J$7000,RAW_매출A!$B$2:$B$7000,$A109,RAW_매출A!$A$2:$A$7000,EDATE($E109,U$1-1))=0,"",SUMIFS(RAW_매출A!$J$2:$J$7000,RAW_매출A!$B$2:$B$7000,$A109,RAW_매출A!$A$2:$A$7000,EDATE($E109,U$1-1))/(INDEX(요약_월별시즈널리티!$F$7:$F$18,MONTH(EDATE($E109,U$1-1)))/100))),"")</f>
        <v>6711218.3530367548</v>
      </c>
      <c r="V109" cm="1">
        <f t="array" ref="V109">IFERROR(IF($A109="","",IF(SUMIFS(RAW_매출A!$J$2:$J$7000,RAW_매출A!$B$2:$B$7000,$A109,RAW_매출A!$A$2:$A$7000,EDATE($E109,V$1-1))=0,"",SUMIFS(RAW_매출A!$J$2:$J$7000,RAW_매출A!$B$2:$B$7000,$A109,RAW_매출A!$A$2:$A$7000,EDATE($E109,V$1-1))/(INDEX(요약_월별시즈널리티!$F$7:$F$18,MONTH(EDATE($E109,V$1-1)))/100))),"")</f>
        <v>7714163.7319772644</v>
      </c>
      <c r="W109" cm="1">
        <f t="array" ref="W109">IFERROR(IF($A109="","",IF(SUMIFS(RAW_매출A!$J$2:$J$7000,RAW_매출A!$B$2:$B$7000,$A109,RAW_매출A!$A$2:$A$7000,EDATE($E109,W$1-1))=0,"",SUMIFS(RAW_매출A!$J$2:$J$7000,RAW_매출A!$B$2:$B$7000,$A109,RAW_매출A!$A$2:$A$7000,EDATE($E109,W$1-1))/(INDEX(요약_월별시즈널리티!$F$7:$F$18,MONTH(EDATE($E109,W$1-1)))/100))),"")</f>
        <v>7741328.1927108094</v>
      </c>
      <c r="X109" cm="1">
        <f t="array" ref="X109">IFERROR(IF($A109="","",IF(SUMIFS(RAW_매출A!$J$2:$J$7000,RAW_매출A!$B$2:$B$7000,$A109,RAW_매출A!$A$2:$A$7000,EDATE($E109,X$1-1))=0,"",SUMIFS(RAW_매출A!$J$2:$J$7000,RAW_매출A!$B$2:$B$7000,$A109,RAW_매출A!$A$2:$A$7000,EDATE($E109,X$1-1))/(INDEX(요약_월별시즈널리티!$F$7:$F$18,MONTH(EDATE($E109,X$1-1)))/100))),"")</f>
        <v>7270269.5808195043</v>
      </c>
      <c r="Y109" cm="1">
        <f t="array" ref="Y109">IFERROR(IF($A109="","",IF(SUMIFS(RAW_매출A!$J$2:$J$7000,RAW_매출A!$B$2:$B$7000,$A109,RAW_매출A!$A$2:$A$7000,EDATE($E109,Y$1-1))=0,"",SUMIFS(RAW_매출A!$J$2:$J$7000,RAW_매출A!$B$2:$B$7000,$A109,RAW_매출A!$A$2:$A$7000,EDATE($E109,Y$1-1))/(INDEX(요약_월별시즈널리티!$F$7:$F$18,MONTH(EDATE($E109,Y$1-1)))/100))),"")</f>
        <v>8099311.4535729093</v>
      </c>
      <c r="Z109" cm="1">
        <f t="array" ref="Z109">IFERROR(IF($A109="","",IF(SUMIFS(RAW_매출A!$J$2:$J$7000,RAW_매출A!$B$2:$B$7000,$A109,RAW_매출A!$A$2:$A$7000,EDATE($E109,Z$1-1))=0,"",SUMIFS(RAW_매출A!$J$2:$J$7000,RAW_매출A!$B$2:$B$7000,$A109,RAW_매출A!$A$2:$A$7000,EDATE($E109,Z$1-1))/(INDEX(요약_월별시즈널리티!$F$7:$F$18,MONTH(EDATE($E109,Z$1-1)))/100))),"")</f>
        <v>7393063.5957175912</v>
      </c>
      <c r="AA109" cm="1">
        <f t="array" ref="AA109">IFERROR(IF($A109="","",IF(SUMIFS(RAW_매출A!$J$2:$J$7000,RAW_매출A!$B$2:$B$7000,$A109,RAW_매출A!$A$2:$A$7000,EDATE($E109,AA$1-1))=0,"",SUMIFS(RAW_매출A!$J$2:$J$7000,RAW_매출A!$B$2:$B$7000,$A109,RAW_매출A!$A$2:$A$7000,EDATE($E109,AA$1-1))/(INDEX(요약_월별시즈널리티!$F$7:$F$18,MONTH(EDATE($E109,AA$1-1)))/100))),"")</f>
        <v>7410694.5386605412</v>
      </c>
      <c r="AB109" cm="1">
        <f t="array" ref="AB109">IFERROR(IF($A109="","",IF(SUMIFS(RAW_매출A!$J$2:$J$7000,RAW_매출A!$B$2:$B$7000,$A109,RAW_매출A!$A$2:$A$7000,EDATE($E109,AB$1-1))=0,"",SUMIFS(RAW_매출A!$J$2:$J$7000,RAW_매출A!$B$2:$B$7000,$A109,RAW_매출A!$A$2:$A$7000,EDATE($E109,AB$1-1))/(INDEX(요약_월별시즈널리티!$F$7:$F$18,MONTH(EDATE($E109,AB$1-1)))/100))),"")</f>
        <v>7013796.5436018715</v>
      </c>
      <c r="AC109" cm="1">
        <f t="array" ref="AC109">IFERROR(IF($A109="","",IF(SUMIFS(RAW_매출A!$J$2:$J$7000,RAW_매출A!$B$2:$B$7000,$A109,RAW_매출A!$A$2:$A$7000,EDATE($E109,AC$1-1))=0,"",SUMIFS(RAW_매출A!$J$2:$J$7000,RAW_매출A!$B$2:$B$7000,$A109,RAW_매출A!$A$2:$A$7000,EDATE($E109,AC$1-1))/(INDEX(요약_월별시즈널리티!$F$7:$F$18,MONTH(EDATE($E109,AC$1-1)))/100))),"")</f>
        <v>6607982.4921297748</v>
      </c>
      <c r="AD109" cm="1">
        <f t="array" ref="AD109">IFERROR(IF($A109="","",IF(SUMIFS(RAW_매출A!$J$2:$J$7000,RAW_매출A!$B$2:$B$7000,$A109,RAW_매출A!$A$2:$A$7000,EDATE($E109,AD$1-1))=0,"",SUMIFS(RAW_매출A!$J$2:$J$7000,RAW_매출A!$B$2:$B$7000,$A109,RAW_매출A!$A$2:$A$7000,EDATE($E109,AD$1-1))/(INDEX(요약_월별시즈널리티!$F$7:$F$18,MONTH(EDATE($E109,AD$1-1)))/100))),"")</f>
        <v>7970597.3397112777</v>
      </c>
      <c r="AE109" cm="1">
        <f t="array" ref="AE109">IFERROR(IF($A109="","",IF(SUMIFS(RAW_매출A!$J$2:$J$7000,RAW_매출A!$B$2:$B$7000,$A109,RAW_매출A!$A$2:$A$7000,EDATE($E109,AE$1-1))=0,"",SUMIFS(RAW_매출A!$J$2:$J$7000,RAW_매출A!$B$2:$B$7000,$A109,RAW_매출A!$A$2:$A$7000,EDATE($E109,AE$1-1))/(INDEX(요약_월별시즈널리티!$F$7:$F$18,MONTH(EDATE($E109,AE$1-1)))/100))),"")</f>
        <v>8146282.0423207805</v>
      </c>
      <c r="AF109" cm="1">
        <f t="array" ref="AF109">IFERROR(IF($A109="","",IF(SUMIFS(RAW_매출A!$J$2:$J$7000,RAW_매출A!$B$2:$B$7000,$A109,RAW_매출A!$A$2:$A$7000,EDATE($E109,AF$1-1))=0,"",SUMIFS(RAW_매출A!$J$2:$J$7000,RAW_매출A!$B$2:$B$7000,$A109,RAW_매출A!$A$2:$A$7000,EDATE($E109,AF$1-1))/(INDEX(요약_월별시즈널리티!$F$7:$F$18,MONTH(EDATE($E109,AF$1-1)))/100))),"")</f>
        <v>7609085.3248887258</v>
      </c>
      <c r="AG109" cm="1">
        <f t="array" ref="AG109">IFERROR(IF($A109="","",IF(SUMIFS(RAW_매출A!$J$2:$J$7000,RAW_매출A!$B$2:$B$7000,$A109,RAW_매출A!$A$2:$A$7000,EDATE($E109,AG$1-1))=0,"",SUMIFS(RAW_매출A!$J$2:$J$7000,RAW_매출A!$B$2:$B$7000,$A109,RAW_매출A!$A$2:$A$7000,EDATE($E109,AG$1-1))/(INDEX(요약_월별시즈널리티!$F$7:$F$18,MONTH(EDATE($E109,AG$1-1)))/100))),"")</f>
        <v>7922804.9136149092</v>
      </c>
      <c r="AH109" cm="1">
        <f t="array" ref="AH109">IFERROR(IF($A109="","",IF(SUMIFS(RAW_매출A!$J$2:$J$7000,RAW_매출A!$B$2:$B$7000,$A109,RAW_매출A!$A$2:$A$7000,EDATE($E109,AH$1-1))=0,"",SUMIFS(RAW_매출A!$J$2:$J$7000,RAW_매출A!$B$2:$B$7000,$A109,RAW_매출A!$A$2:$A$7000,EDATE($E109,AH$1-1))/(INDEX(요약_월별시즈널리티!$F$7:$F$18,MONTH(EDATE($E109,AH$1-1)))/100))),"")</f>
        <v>7963966.8903588131</v>
      </c>
      <c r="AI109" cm="1">
        <f t="array" ref="AI109">IFERROR(IF($A109="","",IF(SUMIFS(RAW_매출A!$J$2:$J$7000,RAW_매출A!$B$2:$B$7000,$A109,RAW_매출A!$A$2:$A$7000,EDATE($E109,AI$1-1))=0,"",SUMIFS(RAW_매출A!$J$2:$J$7000,RAW_매출A!$B$2:$B$7000,$A109,RAW_매출A!$A$2:$A$7000,EDATE($E109,AI$1-1))/(INDEX(요약_월별시즈널리티!$F$7:$F$18,MONTH(EDATE($E109,AI$1-1)))/100))),"")</f>
        <v>7516732.4816565942</v>
      </c>
      <c r="AJ109" t="str" cm="1">
        <f t="array" ref="AJ109">IFERROR(IF($A109="","",IF(SUMIFS(RAW_매출A!$J$2:$J$7000,RAW_매출A!$B$2:$B$7000,$A109,RAW_매출A!$A$2:$A$7000,EDATE($E109,AJ$1-1))=0,"",SUMIFS(RAW_매출A!$J$2:$J$7000,RAW_매출A!$B$2:$B$7000,$A109,RAW_매출A!$A$2:$A$7000,EDATE($E109,AJ$1-1))/(INDEX(요약_월별시즈널리티!$F$7:$F$18,MONTH(EDATE($E109,AJ$1-1)))/100))),"")</f>
        <v/>
      </c>
      <c r="AK109" t="str" cm="1">
        <f t="array" ref="AK109">IFERROR(IF($A109="","",IF(SUMIFS(RAW_매출A!$J$2:$J$7000,RAW_매출A!$B$2:$B$7000,$A109,RAW_매출A!$A$2:$A$7000,EDATE($E109,AK$1-1))=0,"",SUMIFS(RAW_매출A!$J$2:$J$7000,RAW_매출A!$B$2:$B$7000,$A109,RAW_매출A!$A$2:$A$7000,EDATE($E109,AK$1-1))/(INDEX(요약_월별시즈널리티!$F$7:$F$18,MONTH(EDATE($E109,AK$1-1)))/100))),"")</f>
        <v/>
      </c>
      <c r="AL109" t="str" cm="1">
        <f t="array" ref="AL109">IFERROR(IF($A109="","",IF(SUMIFS(RAW_매출A!$J$2:$J$7000,RAW_매출A!$B$2:$B$7000,$A109,RAW_매출A!$A$2:$A$7000,EDATE($E109,AL$1-1))=0,"",SUMIFS(RAW_매출A!$J$2:$J$7000,RAW_매출A!$B$2:$B$7000,$A109,RAW_매출A!$A$2:$A$7000,EDATE($E109,AL$1-1))/(INDEX(요약_월별시즈널리티!$F$7:$F$18,MONTH(EDATE($E109,AL$1-1)))/100))),"")</f>
        <v/>
      </c>
      <c r="AM109" t="str" cm="1">
        <f t="array" ref="AM109">IFERROR(IF($A109="","",IF(SUMIFS(RAW_매출A!$J$2:$J$7000,RAW_매출A!$B$2:$B$7000,$A109,RAW_매출A!$A$2:$A$7000,EDATE($E109,AM$1-1))=0,"",SUMIFS(RAW_매출A!$J$2:$J$7000,RAW_매출A!$B$2:$B$7000,$A109,RAW_매출A!$A$2:$A$7000,EDATE($E109,AM$1-1))/(INDEX(요약_월별시즈널리티!$F$7:$F$18,MONTH(EDATE($E109,AM$1-1)))/100))),"")</f>
        <v/>
      </c>
      <c r="AN109" t="str" cm="1">
        <f t="array" ref="AN109">IFERROR(IF($A109="","",IF(SUMIFS(RAW_매출A!$J$2:$J$7000,RAW_매출A!$B$2:$B$7000,$A109,RAW_매출A!$A$2:$A$7000,EDATE($E109,AN$1-1))=0,"",SUMIFS(RAW_매출A!$J$2:$J$7000,RAW_매출A!$B$2:$B$7000,$A109,RAW_매출A!$A$2:$A$7000,EDATE($E109,AN$1-1))/(INDEX(요약_월별시즈널리티!$F$7:$F$18,MONTH(EDATE($E109,AN$1-1)))/100))),"")</f>
        <v/>
      </c>
      <c r="AO109" t="str" cm="1">
        <f t="array" ref="AO109">IFERROR(IF($A109="","",IF(SUMIFS(RAW_매출A!$J$2:$J$7000,RAW_매출A!$B$2:$B$7000,$A109,RAW_매출A!$A$2:$A$7000,EDATE($E109,AO$1-1))=0,"",SUMIFS(RAW_매출A!$J$2:$J$7000,RAW_매출A!$B$2:$B$7000,$A109,RAW_매출A!$A$2:$A$7000,EDATE($E109,AO$1-1))/(INDEX(요약_월별시즈널리티!$F$7:$F$18,MONTH(EDATE($E109,AO$1-1)))/100))),"")</f>
        <v/>
      </c>
      <c r="AP109" t="str" cm="1">
        <f t="array" ref="AP109">IFERROR(IF($A109="","",IF(SUMIFS(RAW_매출A!$J$2:$J$7000,RAW_매출A!$B$2:$B$7000,$A109,RAW_매출A!$A$2:$A$7000,EDATE($E109,AP$1-1))=0,"",SUMIFS(RAW_매출A!$J$2:$J$7000,RAW_매출A!$B$2:$B$7000,$A109,RAW_매출A!$A$2:$A$7000,EDATE($E109,AP$1-1))/(INDEX(요약_월별시즈널리티!$F$7:$F$18,MONTH(EDATE($E109,AP$1-1)))/100))),"")</f>
        <v/>
      </c>
      <c r="AQ109" t="str" cm="1">
        <f t="array" ref="AQ109">IFERROR(IF($A109="","",IF(SUMIFS(RAW_매출A!$J$2:$J$7000,RAW_매출A!$B$2:$B$7000,$A109,RAW_매출A!$A$2:$A$7000,EDATE($E109,AQ$1-1))=0,"",SUMIFS(RAW_매출A!$J$2:$J$7000,RAW_매출A!$B$2:$B$7000,$A109,RAW_매출A!$A$2:$A$7000,EDATE($E109,AQ$1-1))/(INDEX(요약_월별시즈널리티!$F$7:$F$18,MONTH(EDATE($E109,AQ$1-1)))/100))),"")</f>
        <v/>
      </c>
      <c r="AR109" t="str" cm="1">
        <f t="array" ref="AR109">IFERROR(IF($A109="","",IF(SUMIFS(RAW_매출A!$J$2:$J$7000,RAW_매출A!$B$2:$B$7000,$A109,RAW_매출A!$A$2:$A$7000,EDATE($E109,AR$1-1))=0,"",SUMIFS(RAW_매출A!$J$2:$J$7000,RAW_매출A!$B$2:$B$7000,$A109,RAW_매출A!$A$2:$A$7000,EDATE($E109,AR$1-1))/(INDEX(요약_월별시즈널리티!$F$7:$F$18,MONTH(EDATE($E109,AR$1-1)))/100))),"")</f>
        <v/>
      </c>
      <c r="AS109" t="str" cm="1">
        <f t="array" ref="AS109">IFERROR(IF($A109="","",IF(SUMIFS(RAW_매출A!$J$2:$J$7000,RAW_매출A!$B$2:$B$7000,$A109,RAW_매출A!$A$2:$A$7000,EDATE($E109,AS$1-1))=0,"",SUMIFS(RAW_매출A!$J$2:$J$7000,RAW_매출A!$B$2:$B$7000,$A109,RAW_매출A!$A$2:$A$7000,EDATE($E109,AS$1-1))/(INDEX(요약_월별시즈널리티!$F$7:$F$18,MONTH(EDATE($E109,AS$1-1)))/100))),"")</f>
        <v/>
      </c>
      <c r="AT109" t="str" cm="1">
        <f t="array" ref="AT109">IFERROR(IF($A109="","",IF(SUMIFS(RAW_매출A!$J$2:$J$7000,RAW_매출A!$B$2:$B$7000,$A109,RAW_매출A!$A$2:$A$7000,EDATE($E109,AT$1-1))=0,"",SUMIFS(RAW_매출A!$J$2:$J$7000,RAW_매출A!$B$2:$B$7000,$A109,RAW_매출A!$A$2:$A$7000,EDATE($E109,AT$1-1))/(INDEX(요약_월별시즈널리티!$F$7:$F$18,MONTH(EDATE($E109,AT$1-1)))/100))),"")</f>
        <v/>
      </c>
      <c r="AU109" t="str" cm="1">
        <f t="array" ref="AU109">IFERROR(IF($A109="","",IF(SUMIFS(RAW_매출A!$J$2:$J$7000,RAW_매출A!$B$2:$B$7000,$A109,RAW_매출A!$A$2:$A$7000,EDATE($E109,AU$1-1))=0,"",SUMIFS(RAW_매출A!$J$2:$J$7000,RAW_매출A!$B$2:$B$7000,$A109,RAW_매출A!$A$2:$A$7000,EDATE($E109,AU$1-1))/(INDEX(요약_월별시즈널리티!$F$7:$F$18,MONTH(EDATE($E109,AU$1-1)))/100))),"")</f>
        <v/>
      </c>
      <c r="AV109" t="str" cm="1">
        <f t="array" ref="AV109">IFERROR(IF($A109="","",IF(SUMIFS(RAW_매출A!$J$2:$J$7000,RAW_매출A!$B$2:$B$7000,$A109,RAW_매출A!$A$2:$A$7000,EDATE($E109,AV$1-1))=0,"",SUMIFS(RAW_매출A!$J$2:$J$7000,RAW_매출A!$B$2:$B$7000,$A109,RAW_매출A!$A$2:$A$7000,EDATE($E109,AV$1-1))/(INDEX(요약_월별시즈널리티!$F$7:$F$18,MONTH(EDATE($E109,AV$1-1)))/100))),"")</f>
        <v/>
      </c>
      <c r="AW109" t="str" cm="1">
        <f t="array" ref="AW109">IFERROR(IF($A109="","",IF(SUMIFS(RAW_매출A!$J$2:$J$7000,RAW_매출A!$B$2:$B$7000,$A109,RAW_매출A!$A$2:$A$7000,EDATE($E109,AW$1-1))=0,"",SUMIFS(RAW_매출A!$J$2:$J$7000,RAW_매출A!$B$2:$B$7000,$A109,RAW_매출A!$A$2:$A$7000,EDATE($E109,AW$1-1))/(INDEX(요약_월별시즈널리티!$F$7:$F$18,MONTH(EDATE($E109,AW$1-1)))/100))),"")</f>
        <v/>
      </c>
      <c r="AX109" t="str" cm="1">
        <f t="array" ref="AX109">IFERROR(IF($A109="","",IF(SUMIFS(RAW_매출A!$J$2:$J$7000,RAW_매출A!$B$2:$B$7000,$A109,RAW_매출A!$A$2:$A$7000,EDATE($E109,AX$1-1))=0,"",SUMIFS(RAW_매출A!$J$2:$J$7000,RAW_매출A!$B$2:$B$7000,$A109,RAW_매출A!$A$2:$A$7000,EDATE($E109,AX$1-1))/(INDEX(요약_월별시즈널리티!$F$7:$F$18,MONTH(EDATE($E109,AX$1-1)))/100))),"")</f>
        <v/>
      </c>
      <c r="AY109" t="str" cm="1">
        <f t="array" ref="AY109">IFERROR(IF($A109="","",IF(SUMIFS(RAW_매출A!$J$2:$J$7000,RAW_매출A!$B$2:$B$7000,$A109,RAW_매출A!$A$2:$A$7000,EDATE($E109,AY$1-1))=0,"",SUMIFS(RAW_매출A!$J$2:$J$7000,RAW_매출A!$B$2:$B$7000,$A109,RAW_매출A!$A$2:$A$7000,EDATE($E109,AY$1-1))/(INDEX(요약_월별시즈널리티!$F$7:$F$18,MONTH(EDATE($E109,AY$1-1)))/100))),"")</f>
        <v/>
      </c>
      <c r="AZ109" t="str" cm="1">
        <f t="array" ref="AZ109">IFERROR(IF($A109="","",IF(SUMIFS(RAW_매출A!$J$2:$J$7000,RAW_매출A!$B$2:$B$7000,$A109,RAW_매출A!$A$2:$A$7000,EDATE($E109,AZ$1-1))=0,"",SUMIFS(RAW_매출A!$J$2:$J$7000,RAW_매출A!$B$2:$B$7000,$A109,RAW_매출A!$A$2:$A$7000,EDATE($E109,AZ$1-1))/(INDEX(요약_월별시즈널리티!$F$7:$F$18,MONTH(EDATE($E109,AZ$1-1)))/100))),"")</f>
        <v/>
      </c>
      <c r="BA109" t="str" cm="1">
        <f t="array" ref="BA109">IFERROR(IF($A109="","",IF(SUMIFS(RAW_매출A!$J$2:$J$7000,RAW_매출A!$B$2:$B$7000,$A109,RAW_매출A!$A$2:$A$7000,EDATE($E109,BA$1-1))=0,"",SUMIFS(RAW_매출A!$J$2:$J$7000,RAW_매출A!$B$2:$B$7000,$A109,RAW_매출A!$A$2:$A$7000,EDATE($E109,BA$1-1))/(INDEX(요약_월별시즈널리티!$F$7:$F$18,MONTH(EDATE($E109,BA$1-1)))/100))),"")</f>
        <v/>
      </c>
      <c r="BB109" t="str" cm="1">
        <f t="array" ref="BB109">IFERROR(IF($A109="","",IF(SUMIFS(RAW_매출A!$J$2:$J$7000,RAW_매출A!$B$2:$B$7000,$A109,RAW_매출A!$A$2:$A$7000,EDATE($E109,BB$1-1))=0,"",SUMIFS(RAW_매출A!$J$2:$J$7000,RAW_매출A!$B$2:$B$7000,$A109,RAW_매출A!$A$2:$A$7000,EDATE($E109,BB$1-1))/(INDEX(요약_월별시즈널리티!$F$7:$F$18,MONTH(EDATE($E109,BB$1-1)))/100))),"")</f>
        <v/>
      </c>
      <c r="BC109" t="str" cm="1">
        <f t="array" ref="BC109">IFERROR(IF($A109="","",IF(SUMIFS(RAW_매출A!$J$2:$J$7000,RAW_매출A!$B$2:$B$7000,$A109,RAW_매출A!$A$2:$A$7000,EDATE($E109,BC$1-1))=0,"",SUMIFS(RAW_매출A!$J$2:$J$7000,RAW_매출A!$B$2:$B$7000,$A109,RAW_매출A!$A$2:$A$7000,EDATE($E109,BC$1-1))/(INDEX(요약_월별시즈널리티!$F$7:$F$18,MONTH(EDATE($E109,BC$1-1)))/100))),"")</f>
        <v/>
      </c>
      <c r="BD109" t="str" cm="1">
        <f t="array" ref="BD109">IFERROR(IF($A109="","",IF(SUMIFS(RAW_매출A!$J$2:$J$7000,RAW_매출A!$B$2:$B$7000,$A109,RAW_매출A!$A$2:$A$7000,EDATE($E109,BD$1-1))=0,"",SUMIFS(RAW_매출A!$J$2:$J$7000,RAW_매출A!$B$2:$B$7000,$A109,RAW_매출A!$A$2:$A$7000,EDATE($E109,BD$1-1))/(INDEX(요약_월별시즈널리티!$F$7:$F$18,MONTH(EDATE($E109,BD$1-1)))/100))),"")</f>
        <v/>
      </c>
      <c r="BE109" t="str" cm="1">
        <f t="array" ref="BE109">IFERROR(IF($A109="","",IF(SUMIFS(RAW_매출A!$J$2:$J$7000,RAW_매출A!$B$2:$B$7000,$A109,RAW_매출A!$A$2:$A$7000,EDATE($E109,BE$1-1))=0,"",SUMIFS(RAW_매출A!$J$2:$J$7000,RAW_매출A!$B$2:$B$7000,$A109,RAW_매출A!$A$2:$A$7000,EDATE($E109,BE$1-1))/(INDEX(요약_월별시즈널리티!$F$7:$F$18,MONTH(EDATE($E109,BE$1-1)))/100))),"")</f>
        <v/>
      </c>
      <c r="BF109" t="str" cm="1">
        <f t="array" ref="BF109">IFERROR(IF($A109="","",IF(SUMIFS(RAW_매출A!$J$2:$J$7000,RAW_매출A!$B$2:$B$7000,$A109,RAW_매출A!$A$2:$A$7000,EDATE($E109,BF$1-1))=0,"",SUMIFS(RAW_매출A!$J$2:$J$7000,RAW_매출A!$B$2:$B$7000,$A109,RAW_매출A!$A$2:$A$7000,EDATE($E109,BF$1-1))/(INDEX(요약_월별시즈널리티!$F$7:$F$18,MONTH(EDATE($E109,BF$1-1)))/100))),"")</f>
        <v/>
      </c>
      <c r="BG109" t="str" cm="1">
        <f t="array" ref="BG109">IFERROR(IF($A109="","",IF(SUMIFS(RAW_매출A!$J$2:$J$7000,RAW_매출A!$B$2:$B$7000,$A109,RAW_매출A!$A$2:$A$7000,EDATE($E109,BG$1-1))=0,"",SUMIFS(RAW_매출A!$J$2:$J$7000,RAW_매출A!$B$2:$B$7000,$A109,RAW_매출A!$A$2:$A$7000,EDATE($E109,BG$1-1))/(INDEX(요약_월별시즈널리티!$F$7:$F$18,MONTH(EDATE($E109,BG$1-1)))/100))),"")</f>
        <v/>
      </c>
      <c r="BH109" t="str" cm="1">
        <f t="array" ref="BH109">IFERROR(IF($A109="","",IF(SUMIFS(RAW_매출A!$J$2:$J$7000,RAW_매출A!$B$2:$B$7000,$A109,RAW_매출A!$A$2:$A$7000,EDATE($E109,BH$1-1))=0,"",SUMIFS(RAW_매출A!$J$2:$J$7000,RAW_매출A!$B$2:$B$7000,$A109,RAW_매출A!$A$2:$A$7000,EDATE($E109,BH$1-1))/(INDEX(요약_월별시즈널리티!$F$7:$F$18,MONTH(EDATE($E109,BH$1-1)))/100))),"")</f>
        <v/>
      </c>
      <c r="BI109" t="str" cm="1">
        <f t="array" ref="BI109">IFERROR(IF($A109="","",IF(SUMIFS(RAW_매출A!$J$2:$J$7000,RAW_매출A!$B$2:$B$7000,$A109,RAW_매출A!$A$2:$A$7000,EDATE($E109,BI$1-1))=0,"",SUMIFS(RAW_매출A!$J$2:$J$7000,RAW_매출A!$B$2:$B$7000,$A109,RAW_매출A!$A$2:$A$7000,EDATE($E109,BI$1-1))/(INDEX(요약_월별시즈널리티!$F$7:$F$18,MONTH(EDATE($E109,BI$1-1)))/100))),"")</f>
        <v/>
      </c>
      <c r="BJ109" t="str" cm="1">
        <f t="array" ref="BJ109">IFERROR(IF($A109="","",IF(SUMIFS(RAW_매출A!$J$2:$J$7000,RAW_매출A!$B$2:$B$7000,$A109,RAW_매출A!$A$2:$A$7000,EDATE($E109,BJ$1-1))=0,"",SUMIFS(RAW_매출A!$J$2:$J$7000,RAW_매출A!$B$2:$B$7000,$A109,RAW_매출A!$A$2:$A$7000,EDATE($E109,BJ$1-1))/(INDEX(요약_월별시즈널리티!$F$7:$F$18,MONTH(EDATE($E109,BJ$1-1)))/100))),"")</f>
        <v/>
      </c>
      <c r="BK109" t="str" cm="1">
        <f t="array" ref="BK109">IFERROR(IF($A109="","",IF(SUMIFS(RAW_매출A!$J$2:$J$7000,RAW_매출A!$B$2:$B$7000,$A109,RAW_매출A!$A$2:$A$7000,EDATE($E109,BK$1-1))=0,"",SUMIFS(RAW_매출A!$J$2:$J$7000,RAW_매출A!$B$2:$B$7000,$A109,RAW_매출A!$A$2:$A$7000,EDATE($E109,BK$1-1))/(INDEX(요약_월별시즈널리티!$F$7:$F$18,MONTH(EDATE($E109,BK$1-1)))/100))),"")</f>
        <v/>
      </c>
      <c r="BL109" t="str" cm="1">
        <f t="array" ref="BL109">IFERROR(IF($A109="","",IF(SUMIFS(RAW_매출A!$J$2:$J$7000,RAW_매출A!$B$2:$B$7000,$A109,RAW_매출A!$A$2:$A$7000,EDATE($E109,BL$1-1))=0,"",SUMIFS(RAW_매출A!$J$2:$J$7000,RAW_매출A!$B$2:$B$7000,$A109,RAW_매출A!$A$2:$A$7000,EDATE($E109,BL$1-1))/(INDEX(요약_월별시즈널리티!$F$7:$F$18,MONTH(EDATE($E109,BL$1-1)))/100))),"")</f>
        <v/>
      </c>
      <c r="BM109" t="str" cm="1">
        <f t="array" ref="BM109">IFERROR(IF($A109="","",IF(SUMIFS(RAW_매출A!$J$2:$J$7000,RAW_매출A!$B$2:$B$7000,$A109,RAW_매출A!$A$2:$A$7000,EDATE($E109,BM$1-1))=0,"",SUMIFS(RAW_매출A!$J$2:$J$7000,RAW_매출A!$B$2:$B$7000,$A109,RAW_매출A!$A$2:$A$7000,EDATE($E109,BM$1-1))/(INDEX(요약_월별시즈널리티!$F$7:$F$18,MONTH(EDATE($E109,BM$1-1)))/100))),"")</f>
        <v/>
      </c>
      <c r="BN109" t="str" cm="1">
        <f t="array" ref="BN109">IFERROR(IF($A109="","",IF(SUMIFS(RAW_매출A!$J$2:$J$7000,RAW_매출A!$B$2:$B$7000,$A109,RAW_매출A!$A$2:$A$7000,EDATE($E109,BN$1-1))=0,"",SUMIFS(RAW_매출A!$J$2:$J$7000,RAW_매출A!$B$2:$B$7000,$A109,RAW_매출A!$A$2:$A$7000,EDATE($E109,BN$1-1))/(INDEX(요약_월별시즈널리티!$F$7:$F$18,MONTH(EDATE($E109,BN$1-1)))/100))),"")</f>
        <v/>
      </c>
    </row>
    <row r="110" spans="1:66" x14ac:dyDescent="0.3">
      <c r="A110" t="str">
        <f>세팅!A111</f>
        <v>(1100) #신림남부초교점</v>
      </c>
      <c r="B110" t="str">
        <f>세팅!B111</f>
        <v>150-2</v>
      </c>
      <c r="C110">
        <f t="shared" si="3"/>
        <v>2</v>
      </c>
      <c r="D110" t="str">
        <f t="shared" si="4"/>
        <v>2</v>
      </c>
      <c r="E110" s="1">
        <f>세팅!D111</f>
        <v>45323</v>
      </c>
      <c r="F110">
        <f t="shared" si="5"/>
        <v>3509910.4780576974</v>
      </c>
      <c r="G110" cm="1">
        <f t="array" ref="G110">IFERROR(IF($A110="","",IF(SUMIFS(RAW_매출A!$J$2:$J$7000,RAW_매출A!$B$2:$B$7000,$A110,RAW_매출A!$A$2:$A$7000,EDATE($E110,G$1-1))=0,"",SUMIFS(RAW_매출A!$J$2:$J$7000,RAW_매출A!$B$2:$B$7000,$A110,RAW_매출A!$A$2:$A$7000,EDATE($E110,G$1-1))/(INDEX(요약_월별시즈널리티!$F$7:$F$18,MONTH(EDATE($E110,G$1-1)))/100))),"")</f>
        <v>2476812.2816371764</v>
      </c>
      <c r="H110" cm="1">
        <f t="array" ref="H110">IFERROR(IF($A110="","",IF(SUMIFS(RAW_매출A!$J$2:$J$7000,RAW_매출A!$B$2:$B$7000,$A110,RAW_매출A!$A$2:$A$7000,EDATE($E110,H$1-1))=0,"",SUMIFS(RAW_매출A!$J$2:$J$7000,RAW_매출A!$B$2:$B$7000,$A110,RAW_매출A!$A$2:$A$7000,EDATE($E110,H$1-1))/(INDEX(요약_월별시즈널리티!$F$7:$F$18,MONTH(EDATE($E110,H$1-1)))/100))),"")</f>
        <v>2596952.1803002623</v>
      </c>
      <c r="I110" cm="1">
        <f t="array" ref="I110">IFERROR(IF($A110="","",IF(SUMIFS(RAW_매출A!$J$2:$J$7000,RAW_매출A!$B$2:$B$7000,$A110,RAW_매출A!$A$2:$A$7000,EDATE($E110,I$1-1))=0,"",SUMIFS(RAW_매출A!$J$2:$J$7000,RAW_매출A!$B$2:$B$7000,$A110,RAW_매출A!$A$2:$A$7000,EDATE($E110,I$1-1))/(INDEX(요약_월별시즈널리티!$F$7:$F$18,MONTH(EDATE($E110,I$1-1)))/100))),"")</f>
        <v>3045132.218808854</v>
      </c>
      <c r="J110" s="28" cm="1">
        <f t="array" ref="J110">IFERROR(IF($A110="","",IF(SUMIFS(RAW_매출A!$J$2:$J$7000,RAW_매출A!$B$2:$B$7000,$A110,RAW_매출A!$A$2:$A$7000,EDATE($E110,J$1-1))=0,"",SUMIFS(RAW_매출A!$J$2:$J$7000,RAW_매출A!$B$2:$B$7000,$A110,RAW_매출A!$A$2:$A$7000,EDATE($E110,J$1-1))/(INDEX(요약_월별시즈널리티!$F$7:$F$18,MONTH(EDATE($E110,J$1-1)))/100))),"")</f>
        <v>3086195.0705515412</v>
      </c>
      <c r="K110" s="28" cm="1">
        <f t="array" ref="K110">IFERROR(IF($A110="","",IF(SUMIFS(RAW_매출A!$J$2:$J$7000,RAW_매출A!$B$2:$B$7000,$A110,RAW_매출A!$A$2:$A$7000,EDATE($E110,K$1-1))=0,"",SUMIFS(RAW_매출A!$J$2:$J$7000,RAW_매출A!$B$2:$B$7000,$A110,RAW_매출A!$A$2:$A$7000,EDATE($E110,K$1-1))/(INDEX(요약_월별시즈널리티!$F$7:$F$18,MONTH(EDATE($E110,K$1-1)))/100))),"")</f>
        <v>3289244.8072797717</v>
      </c>
      <c r="L110" s="28" cm="1">
        <f t="array" ref="L110">IFERROR(IF($A110="","",IF(SUMIFS(RAW_매출A!$J$2:$J$7000,RAW_매출A!$B$2:$B$7000,$A110,RAW_매출A!$A$2:$A$7000,EDATE($E110,L$1-1))=0,"",SUMIFS(RAW_매출A!$J$2:$J$7000,RAW_매출A!$B$2:$B$7000,$A110,RAW_매출A!$A$2:$A$7000,EDATE($E110,L$1-1))/(INDEX(요약_월별시즈널리티!$F$7:$F$18,MONTH(EDATE($E110,L$1-1)))/100))),"")</f>
        <v>3436058.8553172112</v>
      </c>
      <c r="M110" s="28" cm="1">
        <f t="array" ref="M110">IFERROR(IF($A110="","",IF(SUMIFS(RAW_매출A!$J$2:$J$7000,RAW_매출A!$B$2:$B$7000,$A110,RAW_매출A!$A$2:$A$7000,EDATE($E110,M$1-1))=0,"",SUMIFS(RAW_매출A!$J$2:$J$7000,RAW_매출A!$B$2:$B$7000,$A110,RAW_매출A!$A$2:$A$7000,EDATE($E110,M$1-1))/(INDEX(요약_월별시즈널리티!$F$7:$F$18,MONTH(EDATE($E110,M$1-1)))/100))),"")</f>
        <v>3769299.6193458047</v>
      </c>
      <c r="N110" s="28" cm="1">
        <f t="array" ref="N110">IFERROR(IF($A110="","",IF(SUMIFS(RAW_매출A!$J$2:$J$7000,RAW_매출A!$B$2:$B$7000,$A110,RAW_매출A!$A$2:$A$7000,EDATE($E110,N$1-1))=0,"",SUMIFS(RAW_매출A!$J$2:$J$7000,RAW_매출A!$B$2:$B$7000,$A110,RAW_매출A!$A$2:$A$7000,EDATE($E110,N$1-1))/(INDEX(요약_월별시즈널리티!$F$7:$F$18,MONTH(EDATE($E110,N$1-1)))/100))),"")</f>
        <v>3960056.132479596</v>
      </c>
      <c r="O110" s="28" cm="1">
        <f t="array" ref="O110">IFERROR(IF($A110="","",IF(SUMIFS(RAW_매출A!$J$2:$J$7000,RAW_매출A!$B$2:$B$7000,$A110,RAW_매출A!$A$2:$A$7000,EDATE($E110,O$1-1))=0,"",SUMIFS(RAW_매출A!$J$2:$J$7000,RAW_매출A!$B$2:$B$7000,$A110,RAW_매출A!$A$2:$A$7000,EDATE($E110,O$1-1))/(INDEX(요약_월별시즈널리티!$F$7:$F$18,MONTH(EDATE($E110,O$1-1)))/100))),"")</f>
        <v>3518608.3833722598</v>
      </c>
      <c r="P110" cm="1">
        <f t="array" ref="P110">IFERROR(IF($A110="","",IF(SUMIFS(RAW_매출A!$J$2:$J$7000,RAW_매출A!$B$2:$B$7000,$A110,RAW_매출A!$A$2:$A$7000,EDATE($E110,P$1-1))=0,"",SUMIFS(RAW_매출A!$J$2:$J$7000,RAW_매출A!$B$2:$B$7000,$A110,RAW_매출A!$A$2:$A$7000,EDATE($E110,P$1-1))/(INDEX(요약_월별시즈널리티!$F$7:$F$18,MONTH(EDATE($E110,P$1-1)))/100))),"")</f>
        <v>4054094.7335565048</v>
      </c>
      <c r="Q110" cm="1">
        <f t="array" ref="Q110">IFERROR(IF($A110="","",IF(SUMIFS(RAW_매출A!$J$2:$J$7000,RAW_매출A!$B$2:$B$7000,$A110,RAW_매출A!$A$2:$A$7000,EDATE($E110,Q$1-1))=0,"",SUMIFS(RAW_매출A!$J$2:$J$7000,RAW_매출A!$B$2:$B$7000,$A110,RAW_매출A!$A$2:$A$7000,EDATE($E110,Q$1-1))/(INDEX(요약_월별시즈널리티!$F$7:$F$18,MONTH(EDATE($E110,Q$1-1)))/100))),"")</f>
        <v>4002386.8122406206</v>
      </c>
      <c r="R110" cm="1">
        <f t="array" ref="R110">IFERROR(IF($A110="","",IF(SUMIFS(RAW_매출A!$J$2:$J$7000,RAW_매출A!$B$2:$B$7000,$A110,RAW_매출A!$A$2:$A$7000,EDATE($E110,R$1-1))=0,"",SUMIFS(RAW_매출A!$J$2:$J$7000,RAW_매출A!$B$2:$B$7000,$A110,RAW_매출A!$A$2:$A$7000,EDATE($E110,R$1-1))/(INDEX(요약_월별시즈널리티!$F$7:$F$18,MONTH(EDATE($E110,R$1-1)))/100))),"")</f>
        <v>4003116.9095264776</v>
      </c>
      <c r="S110" cm="1">
        <f t="array" ref="S110">IFERROR(IF($A110="","",IF(SUMIFS(RAW_매출A!$J$2:$J$7000,RAW_매출A!$B$2:$B$7000,$A110,RAW_매출A!$A$2:$A$7000,EDATE($E110,S$1-1))=0,"",SUMIFS(RAW_매출A!$J$2:$J$7000,RAW_매출A!$B$2:$B$7000,$A110,RAW_매출A!$A$2:$A$7000,EDATE($E110,S$1-1))/(INDEX(요약_월별시즈널리티!$F$7:$F$18,MONTH(EDATE($E110,S$1-1)))/100))),"")</f>
        <v>4503547.4396368274</v>
      </c>
      <c r="T110" cm="1">
        <f t="array" ref="T110">IFERROR(IF($A110="","",IF(SUMIFS(RAW_매출A!$J$2:$J$7000,RAW_매출A!$B$2:$B$7000,$A110,RAW_매출A!$A$2:$A$7000,EDATE($E110,T$1-1))=0,"",SUMIFS(RAW_매출A!$J$2:$J$7000,RAW_매출A!$B$2:$B$7000,$A110,RAW_매출A!$A$2:$A$7000,EDATE($E110,T$1-1))/(INDEX(요약_월별시즈널리티!$F$7:$F$18,MONTH(EDATE($E110,T$1-1)))/100))),"")</f>
        <v>4488369.0026570912</v>
      </c>
      <c r="U110" cm="1">
        <f t="array" ref="U110">IFERROR(IF($A110="","",IF(SUMIFS(RAW_매출A!$J$2:$J$7000,RAW_매출A!$B$2:$B$7000,$A110,RAW_매출A!$A$2:$A$7000,EDATE($E110,U$1-1))=0,"",SUMIFS(RAW_매출A!$J$2:$J$7000,RAW_매출A!$B$2:$B$7000,$A110,RAW_매출A!$A$2:$A$7000,EDATE($E110,U$1-1))/(INDEX(요약_월별시즈널리티!$F$7:$F$18,MONTH(EDATE($E110,U$1-1)))/100))),"")</f>
        <v>4022842.9254920701</v>
      </c>
      <c r="V110" cm="1">
        <f t="array" ref="V110">IFERROR(IF($A110="","",IF(SUMIFS(RAW_매출A!$J$2:$J$7000,RAW_매출A!$B$2:$B$7000,$A110,RAW_매출A!$A$2:$A$7000,EDATE($E110,V$1-1))=0,"",SUMIFS(RAW_매출A!$J$2:$J$7000,RAW_매출A!$B$2:$B$7000,$A110,RAW_매출A!$A$2:$A$7000,EDATE($E110,V$1-1))/(INDEX(요약_월별시즈널리티!$F$7:$F$18,MONTH(EDATE($E110,V$1-1)))/100))),"")</f>
        <v>3866135.9373801444</v>
      </c>
      <c r="W110" cm="1">
        <f t="array" ref="W110">IFERROR(IF($A110="","",IF(SUMIFS(RAW_매출A!$J$2:$J$7000,RAW_매출A!$B$2:$B$7000,$A110,RAW_매출A!$A$2:$A$7000,EDATE($E110,W$1-1))=0,"",SUMIFS(RAW_매출A!$J$2:$J$7000,RAW_매출A!$B$2:$B$7000,$A110,RAW_매출A!$A$2:$A$7000,EDATE($E110,W$1-1))/(INDEX(요약_월별시즈널리티!$F$7:$F$18,MONTH(EDATE($E110,W$1-1)))/100))),"")</f>
        <v>4356981.6710903421</v>
      </c>
      <c r="X110" cm="1">
        <f t="array" ref="X110">IFERROR(IF($A110="","",IF(SUMIFS(RAW_매출A!$J$2:$J$7000,RAW_매출A!$B$2:$B$7000,$A110,RAW_매출A!$A$2:$A$7000,EDATE($E110,X$1-1))=0,"",SUMIFS(RAW_매출A!$J$2:$J$7000,RAW_매출A!$B$2:$B$7000,$A110,RAW_매출A!$A$2:$A$7000,EDATE($E110,X$1-1))/(INDEX(요약_월별시즈널리티!$F$7:$F$18,MONTH(EDATE($E110,X$1-1)))/100))),"")</f>
        <v>4089095.5579896532</v>
      </c>
      <c r="Y110" cm="1">
        <f t="array" ref="Y110">IFERROR(IF($A110="","",IF(SUMIFS(RAW_매출A!$J$2:$J$7000,RAW_매출A!$B$2:$B$7000,$A110,RAW_매출A!$A$2:$A$7000,EDATE($E110,Y$1-1))=0,"",SUMIFS(RAW_매출A!$J$2:$J$7000,RAW_매출A!$B$2:$B$7000,$A110,RAW_매출A!$A$2:$A$7000,EDATE($E110,Y$1-1))/(INDEX(요약_월별시즈널리티!$F$7:$F$18,MONTH(EDATE($E110,Y$1-1)))/100))),"")</f>
        <v>4531726.3337048329</v>
      </c>
      <c r="Z110" cm="1">
        <f t="array" ref="Z110">IFERROR(IF($A110="","",IF(SUMIFS(RAW_매출A!$J$2:$J$7000,RAW_매출A!$B$2:$B$7000,$A110,RAW_매출A!$A$2:$A$7000,EDATE($E110,Z$1-1))=0,"",SUMIFS(RAW_매출A!$J$2:$J$7000,RAW_매출A!$B$2:$B$7000,$A110,RAW_매출A!$A$2:$A$7000,EDATE($E110,Z$1-1))/(INDEX(요약_월별시즈널리티!$F$7:$F$18,MONTH(EDATE($E110,Z$1-1)))/100))),"")</f>
        <v>4038409.3030348425</v>
      </c>
      <c r="AA110" cm="1">
        <f t="array" ref="AA110">IFERROR(IF($A110="","",IF(SUMIFS(RAW_매출A!$J$2:$J$7000,RAW_매출A!$B$2:$B$7000,$A110,RAW_매출A!$A$2:$A$7000,EDATE($E110,AA$1-1))=0,"",SUMIFS(RAW_매출A!$J$2:$J$7000,RAW_매출A!$B$2:$B$7000,$A110,RAW_매출A!$A$2:$A$7000,EDATE($E110,AA$1-1))/(INDEX(요약_월별시즈널리티!$F$7:$F$18,MONTH(EDATE($E110,AA$1-1)))/100))),"")</f>
        <v>4264698.8346167086</v>
      </c>
      <c r="AB110" cm="1">
        <f t="array" ref="AB110">IFERROR(IF($A110="","",IF(SUMIFS(RAW_매출A!$J$2:$J$7000,RAW_매출A!$B$2:$B$7000,$A110,RAW_매출A!$A$2:$A$7000,EDATE($E110,AB$1-1))=0,"",SUMIFS(RAW_매출A!$J$2:$J$7000,RAW_매출A!$B$2:$B$7000,$A110,RAW_매출A!$A$2:$A$7000,EDATE($E110,AB$1-1))/(INDEX(요약_월별시즈널리티!$F$7:$F$18,MONTH(EDATE($E110,AB$1-1)))/100))),"")</f>
        <v>4156820.1356712286</v>
      </c>
      <c r="AC110" cm="1">
        <f t="array" ref="AC110">IFERROR(IF($A110="","",IF(SUMIFS(RAW_매출A!$J$2:$J$7000,RAW_매출A!$B$2:$B$7000,$A110,RAW_매출A!$A$2:$A$7000,EDATE($E110,AC$1-1))=0,"",SUMIFS(RAW_매출A!$J$2:$J$7000,RAW_매출A!$B$2:$B$7000,$A110,RAW_매출A!$A$2:$A$7000,EDATE($E110,AC$1-1))/(INDEX(요약_월별시즈널리티!$F$7:$F$18,MONTH(EDATE($E110,AC$1-1)))/100))),"")</f>
        <v>3454482.1282860809</v>
      </c>
      <c r="AD110" cm="1">
        <f t="array" ref="AD110">IFERROR(IF($A110="","",IF(SUMIFS(RAW_매출A!$J$2:$J$7000,RAW_매출A!$B$2:$B$7000,$A110,RAW_매출A!$A$2:$A$7000,EDATE($E110,AD$1-1))=0,"",SUMIFS(RAW_매출A!$J$2:$J$7000,RAW_매출A!$B$2:$B$7000,$A110,RAW_매출A!$A$2:$A$7000,EDATE($E110,AD$1-1))/(INDEX(요약_월별시즈널리티!$F$7:$F$18,MONTH(EDATE($E110,AD$1-1)))/100))),"")</f>
        <v>4188198.1067979257</v>
      </c>
      <c r="AE110" cm="1">
        <f t="array" ref="AE110">IFERROR(IF($A110="","",IF(SUMIFS(RAW_매출A!$J$2:$J$7000,RAW_매출A!$B$2:$B$7000,$A110,RAW_매출A!$A$2:$A$7000,EDATE($E110,AE$1-1))=0,"",SUMIFS(RAW_매출A!$J$2:$J$7000,RAW_매출A!$B$2:$B$7000,$A110,RAW_매출A!$A$2:$A$7000,EDATE($E110,AE$1-1))/(INDEX(요약_월별시즈널리티!$F$7:$F$18,MONTH(EDATE($E110,AE$1-1)))/100))),"")</f>
        <v>4288071.3557190523</v>
      </c>
      <c r="AF110" cm="1">
        <f t="array" ref="AF110">IFERROR(IF($A110="","",IF(SUMIFS(RAW_매출A!$J$2:$J$7000,RAW_매출A!$B$2:$B$7000,$A110,RAW_매출A!$A$2:$A$7000,EDATE($E110,AF$1-1))=0,"",SUMIFS(RAW_매출A!$J$2:$J$7000,RAW_매출A!$B$2:$B$7000,$A110,RAW_매출A!$A$2:$A$7000,EDATE($E110,AF$1-1))/(INDEX(요약_월별시즈널리티!$F$7:$F$18,MONTH(EDATE($E110,AF$1-1)))/100))),"")</f>
        <v>4790216.4542140039</v>
      </c>
      <c r="AG110" cm="1">
        <f t="array" ref="AG110">IFERROR(IF($A110="","",IF(SUMIFS(RAW_매출A!$J$2:$J$7000,RAW_매출A!$B$2:$B$7000,$A110,RAW_매출A!$A$2:$A$7000,EDATE($E110,AG$1-1))=0,"",SUMIFS(RAW_매출A!$J$2:$J$7000,RAW_매출A!$B$2:$B$7000,$A110,RAW_매출A!$A$2:$A$7000,EDATE($E110,AG$1-1))/(INDEX(요약_월별시즈널리티!$F$7:$F$18,MONTH(EDATE($E110,AG$1-1)))/100))),"")</f>
        <v>5534222.496535046</v>
      </c>
      <c r="AH110" cm="1">
        <f t="array" ref="AH110">IFERROR(IF($A110="","",IF(SUMIFS(RAW_매출A!$J$2:$J$7000,RAW_매출A!$B$2:$B$7000,$A110,RAW_매출A!$A$2:$A$7000,EDATE($E110,AH$1-1))=0,"",SUMIFS(RAW_매출A!$J$2:$J$7000,RAW_매출A!$B$2:$B$7000,$A110,RAW_매출A!$A$2:$A$7000,EDATE($E110,AH$1-1))/(INDEX(요약_월별시즈널리티!$F$7:$F$18,MONTH(EDATE($E110,AH$1-1)))/100))),"")</f>
        <v>5005838.5277287262</v>
      </c>
      <c r="AI110" cm="1">
        <f t="array" ref="AI110">IFERROR(IF($A110="","",IF(SUMIFS(RAW_매출A!$J$2:$J$7000,RAW_매출A!$B$2:$B$7000,$A110,RAW_매출A!$A$2:$A$7000,EDATE($E110,AI$1-1))=0,"",SUMIFS(RAW_매출A!$J$2:$J$7000,RAW_매출A!$B$2:$B$7000,$A110,RAW_매출A!$A$2:$A$7000,EDATE($E110,AI$1-1))/(INDEX(요약_월별시즈널리티!$F$7:$F$18,MONTH(EDATE($E110,AI$1-1)))/100))),"")</f>
        <v>4346133.7517563403</v>
      </c>
      <c r="AJ110" t="str" cm="1">
        <f t="array" ref="AJ110">IFERROR(IF($A110="","",IF(SUMIFS(RAW_매출A!$J$2:$J$7000,RAW_매출A!$B$2:$B$7000,$A110,RAW_매출A!$A$2:$A$7000,EDATE($E110,AJ$1-1))=0,"",SUMIFS(RAW_매출A!$J$2:$J$7000,RAW_매출A!$B$2:$B$7000,$A110,RAW_매출A!$A$2:$A$7000,EDATE($E110,AJ$1-1))/(INDEX(요약_월별시즈널리티!$F$7:$F$18,MONTH(EDATE($E110,AJ$1-1)))/100))),"")</f>
        <v/>
      </c>
      <c r="AK110" t="str" cm="1">
        <f t="array" ref="AK110">IFERROR(IF($A110="","",IF(SUMIFS(RAW_매출A!$J$2:$J$7000,RAW_매출A!$B$2:$B$7000,$A110,RAW_매출A!$A$2:$A$7000,EDATE($E110,AK$1-1))=0,"",SUMIFS(RAW_매출A!$J$2:$J$7000,RAW_매출A!$B$2:$B$7000,$A110,RAW_매출A!$A$2:$A$7000,EDATE($E110,AK$1-1))/(INDEX(요약_월별시즈널리티!$F$7:$F$18,MONTH(EDATE($E110,AK$1-1)))/100))),"")</f>
        <v/>
      </c>
      <c r="AL110" t="str" cm="1">
        <f t="array" ref="AL110">IFERROR(IF($A110="","",IF(SUMIFS(RAW_매출A!$J$2:$J$7000,RAW_매출A!$B$2:$B$7000,$A110,RAW_매출A!$A$2:$A$7000,EDATE($E110,AL$1-1))=0,"",SUMIFS(RAW_매출A!$J$2:$J$7000,RAW_매출A!$B$2:$B$7000,$A110,RAW_매출A!$A$2:$A$7000,EDATE($E110,AL$1-1))/(INDEX(요약_월별시즈널리티!$F$7:$F$18,MONTH(EDATE($E110,AL$1-1)))/100))),"")</f>
        <v/>
      </c>
      <c r="AM110" t="str" cm="1">
        <f t="array" ref="AM110">IFERROR(IF($A110="","",IF(SUMIFS(RAW_매출A!$J$2:$J$7000,RAW_매출A!$B$2:$B$7000,$A110,RAW_매출A!$A$2:$A$7000,EDATE($E110,AM$1-1))=0,"",SUMIFS(RAW_매출A!$J$2:$J$7000,RAW_매출A!$B$2:$B$7000,$A110,RAW_매출A!$A$2:$A$7000,EDATE($E110,AM$1-1))/(INDEX(요약_월별시즈널리티!$F$7:$F$18,MONTH(EDATE($E110,AM$1-1)))/100))),"")</f>
        <v/>
      </c>
      <c r="AN110" t="str" cm="1">
        <f t="array" ref="AN110">IFERROR(IF($A110="","",IF(SUMIFS(RAW_매출A!$J$2:$J$7000,RAW_매출A!$B$2:$B$7000,$A110,RAW_매출A!$A$2:$A$7000,EDATE($E110,AN$1-1))=0,"",SUMIFS(RAW_매출A!$J$2:$J$7000,RAW_매출A!$B$2:$B$7000,$A110,RAW_매출A!$A$2:$A$7000,EDATE($E110,AN$1-1))/(INDEX(요약_월별시즈널리티!$F$7:$F$18,MONTH(EDATE($E110,AN$1-1)))/100))),"")</f>
        <v/>
      </c>
      <c r="AO110" t="str" cm="1">
        <f t="array" ref="AO110">IFERROR(IF($A110="","",IF(SUMIFS(RAW_매출A!$J$2:$J$7000,RAW_매출A!$B$2:$B$7000,$A110,RAW_매출A!$A$2:$A$7000,EDATE($E110,AO$1-1))=0,"",SUMIFS(RAW_매출A!$J$2:$J$7000,RAW_매출A!$B$2:$B$7000,$A110,RAW_매출A!$A$2:$A$7000,EDATE($E110,AO$1-1))/(INDEX(요약_월별시즈널리티!$F$7:$F$18,MONTH(EDATE($E110,AO$1-1)))/100))),"")</f>
        <v/>
      </c>
      <c r="AP110" t="str" cm="1">
        <f t="array" ref="AP110">IFERROR(IF($A110="","",IF(SUMIFS(RAW_매출A!$J$2:$J$7000,RAW_매출A!$B$2:$B$7000,$A110,RAW_매출A!$A$2:$A$7000,EDATE($E110,AP$1-1))=0,"",SUMIFS(RAW_매출A!$J$2:$J$7000,RAW_매출A!$B$2:$B$7000,$A110,RAW_매출A!$A$2:$A$7000,EDATE($E110,AP$1-1))/(INDEX(요약_월별시즈널리티!$F$7:$F$18,MONTH(EDATE($E110,AP$1-1)))/100))),"")</f>
        <v/>
      </c>
      <c r="AQ110" t="str" cm="1">
        <f t="array" ref="AQ110">IFERROR(IF($A110="","",IF(SUMIFS(RAW_매출A!$J$2:$J$7000,RAW_매출A!$B$2:$B$7000,$A110,RAW_매출A!$A$2:$A$7000,EDATE($E110,AQ$1-1))=0,"",SUMIFS(RAW_매출A!$J$2:$J$7000,RAW_매출A!$B$2:$B$7000,$A110,RAW_매출A!$A$2:$A$7000,EDATE($E110,AQ$1-1))/(INDEX(요약_월별시즈널리티!$F$7:$F$18,MONTH(EDATE($E110,AQ$1-1)))/100))),"")</f>
        <v/>
      </c>
      <c r="AR110" t="str" cm="1">
        <f t="array" ref="AR110">IFERROR(IF($A110="","",IF(SUMIFS(RAW_매출A!$J$2:$J$7000,RAW_매출A!$B$2:$B$7000,$A110,RAW_매출A!$A$2:$A$7000,EDATE($E110,AR$1-1))=0,"",SUMIFS(RAW_매출A!$J$2:$J$7000,RAW_매출A!$B$2:$B$7000,$A110,RAW_매출A!$A$2:$A$7000,EDATE($E110,AR$1-1))/(INDEX(요약_월별시즈널리티!$F$7:$F$18,MONTH(EDATE($E110,AR$1-1)))/100))),"")</f>
        <v/>
      </c>
      <c r="AS110" t="str" cm="1">
        <f t="array" ref="AS110">IFERROR(IF($A110="","",IF(SUMIFS(RAW_매출A!$J$2:$J$7000,RAW_매출A!$B$2:$B$7000,$A110,RAW_매출A!$A$2:$A$7000,EDATE($E110,AS$1-1))=0,"",SUMIFS(RAW_매출A!$J$2:$J$7000,RAW_매출A!$B$2:$B$7000,$A110,RAW_매출A!$A$2:$A$7000,EDATE($E110,AS$1-1))/(INDEX(요약_월별시즈널리티!$F$7:$F$18,MONTH(EDATE($E110,AS$1-1)))/100))),"")</f>
        <v/>
      </c>
      <c r="AT110" t="str" cm="1">
        <f t="array" ref="AT110">IFERROR(IF($A110="","",IF(SUMIFS(RAW_매출A!$J$2:$J$7000,RAW_매출A!$B$2:$B$7000,$A110,RAW_매출A!$A$2:$A$7000,EDATE($E110,AT$1-1))=0,"",SUMIFS(RAW_매출A!$J$2:$J$7000,RAW_매출A!$B$2:$B$7000,$A110,RAW_매출A!$A$2:$A$7000,EDATE($E110,AT$1-1))/(INDEX(요약_월별시즈널리티!$F$7:$F$18,MONTH(EDATE($E110,AT$1-1)))/100))),"")</f>
        <v/>
      </c>
      <c r="AU110" t="str" cm="1">
        <f t="array" ref="AU110">IFERROR(IF($A110="","",IF(SUMIFS(RAW_매출A!$J$2:$J$7000,RAW_매출A!$B$2:$B$7000,$A110,RAW_매출A!$A$2:$A$7000,EDATE($E110,AU$1-1))=0,"",SUMIFS(RAW_매출A!$J$2:$J$7000,RAW_매출A!$B$2:$B$7000,$A110,RAW_매출A!$A$2:$A$7000,EDATE($E110,AU$1-1))/(INDEX(요약_월별시즈널리티!$F$7:$F$18,MONTH(EDATE($E110,AU$1-1)))/100))),"")</f>
        <v/>
      </c>
      <c r="AV110" t="str" cm="1">
        <f t="array" ref="AV110">IFERROR(IF($A110="","",IF(SUMIFS(RAW_매출A!$J$2:$J$7000,RAW_매출A!$B$2:$B$7000,$A110,RAW_매출A!$A$2:$A$7000,EDATE($E110,AV$1-1))=0,"",SUMIFS(RAW_매출A!$J$2:$J$7000,RAW_매출A!$B$2:$B$7000,$A110,RAW_매출A!$A$2:$A$7000,EDATE($E110,AV$1-1))/(INDEX(요약_월별시즈널리티!$F$7:$F$18,MONTH(EDATE($E110,AV$1-1)))/100))),"")</f>
        <v/>
      </c>
      <c r="AW110" t="str" cm="1">
        <f t="array" ref="AW110">IFERROR(IF($A110="","",IF(SUMIFS(RAW_매출A!$J$2:$J$7000,RAW_매출A!$B$2:$B$7000,$A110,RAW_매출A!$A$2:$A$7000,EDATE($E110,AW$1-1))=0,"",SUMIFS(RAW_매출A!$J$2:$J$7000,RAW_매출A!$B$2:$B$7000,$A110,RAW_매출A!$A$2:$A$7000,EDATE($E110,AW$1-1))/(INDEX(요약_월별시즈널리티!$F$7:$F$18,MONTH(EDATE($E110,AW$1-1)))/100))),"")</f>
        <v/>
      </c>
      <c r="AX110" t="str" cm="1">
        <f t="array" ref="AX110">IFERROR(IF($A110="","",IF(SUMIFS(RAW_매출A!$J$2:$J$7000,RAW_매출A!$B$2:$B$7000,$A110,RAW_매출A!$A$2:$A$7000,EDATE($E110,AX$1-1))=0,"",SUMIFS(RAW_매출A!$J$2:$J$7000,RAW_매출A!$B$2:$B$7000,$A110,RAW_매출A!$A$2:$A$7000,EDATE($E110,AX$1-1))/(INDEX(요약_월별시즈널리티!$F$7:$F$18,MONTH(EDATE($E110,AX$1-1)))/100))),"")</f>
        <v/>
      </c>
      <c r="AY110" t="str" cm="1">
        <f t="array" ref="AY110">IFERROR(IF($A110="","",IF(SUMIFS(RAW_매출A!$J$2:$J$7000,RAW_매출A!$B$2:$B$7000,$A110,RAW_매출A!$A$2:$A$7000,EDATE($E110,AY$1-1))=0,"",SUMIFS(RAW_매출A!$J$2:$J$7000,RAW_매출A!$B$2:$B$7000,$A110,RAW_매출A!$A$2:$A$7000,EDATE($E110,AY$1-1))/(INDEX(요약_월별시즈널리티!$F$7:$F$18,MONTH(EDATE($E110,AY$1-1)))/100))),"")</f>
        <v/>
      </c>
      <c r="AZ110" t="str" cm="1">
        <f t="array" ref="AZ110">IFERROR(IF($A110="","",IF(SUMIFS(RAW_매출A!$J$2:$J$7000,RAW_매출A!$B$2:$B$7000,$A110,RAW_매출A!$A$2:$A$7000,EDATE($E110,AZ$1-1))=0,"",SUMIFS(RAW_매출A!$J$2:$J$7000,RAW_매출A!$B$2:$B$7000,$A110,RAW_매출A!$A$2:$A$7000,EDATE($E110,AZ$1-1))/(INDEX(요약_월별시즈널리티!$F$7:$F$18,MONTH(EDATE($E110,AZ$1-1)))/100))),"")</f>
        <v/>
      </c>
      <c r="BA110" t="str" cm="1">
        <f t="array" ref="BA110">IFERROR(IF($A110="","",IF(SUMIFS(RAW_매출A!$J$2:$J$7000,RAW_매출A!$B$2:$B$7000,$A110,RAW_매출A!$A$2:$A$7000,EDATE($E110,BA$1-1))=0,"",SUMIFS(RAW_매출A!$J$2:$J$7000,RAW_매출A!$B$2:$B$7000,$A110,RAW_매출A!$A$2:$A$7000,EDATE($E110,BA$1-1))/(INDEX(요약_월별시즈널리티!$F$7:$F$18,MONTH(EDATE($E110,BA$1-1)))/100))),"")</f>
        <v/>
      </c>
      <c r="BB110" t="str" cm="1">
        <f t="array" ref="BB110">IFERROR(IF($A110="","",IF(SUMIFS(RAW_매출A!$J$2:$J$7000,RAW_매출A!$B$2:$B$7000,$A110,RAW_매출A!$A$2:$A$7000,EDATE($E110,BB$1-1))=0,"",SUMIFS(RAW_매출A!$J$2:$J$7000,RAW_매출A!$B$2:$B$7000,$A110,RAW_매출A!$A$2:$A$7000,EDATE($E110,BB$1-1))/(INDEX(요약_월별시즈널리티!$F$7:$F$18,MONTH(EDATE($E110,BB$1-1)))/100))),"")</f>
        <v/>
      </c>
      <c r="BC110" t="str" cm="1">
        <f t="array" ref="BC110">IFERROR(IF($A110="","",IF(SUMIFS(RAW_매출A!$J$2:$J$7000,RAW_매출A!$B$2:$B$7000,$A110,RAW_매출A!$A$2:$A$7000,EDATE($E110,BC$1-1))=0,"",SUMIFS(RAW_매출A!$J$2:$J$7000,RAW_매출A!$B$2:$B$7000,$A110,RAW_매출A!$A$2:$A$7000,EDATE($E110,BC$1-1))/(INDEX(요약_월별시즈널리티!$F$7:$F$18,MONTH(EDATE($E110,BC$1-1)))/100))),"")</f>
        <v/>
      </c>
      <c r="BD110" t="str" cm="1">
        <f t="array" ref="BD110">IFERROR(IF($A110="","",IF(SUMIFS(RAW_매출A!$J$2:$J$7000,RAW_매출A!$B$2:$B$7000,$A110,RAW_매출A!$A$2:$A$7000,EDATE($E110,BD$1-1))=0,"",SUMIFS(RAW_매출A!$J$2:$J$7000,RAW_매출A!$B$2:$B$7000,$A110,RAW_매출A!$A$2:$A$7000,EDATE($E110,BD$1-1))/(INDEX(요약_월별시즈널리티!$F$7:$F$18,MONTH(EDATE($E110,BD$1-1)))/100))),"")</f>
        <v/>
      </c>
      <c r="BE110" t="str" cm="1">
        <f t="array" ref="BE110">IFERROR(IF($A110="","",IF(SUMIFS(RAW_매출A!$J$2:$J$7000,RAW_매출A!$B$2:$B$7000,$A110,RAW_매출A!$A$2:$A$7000,EDATE($E110,BE$1-1))=0,"",SUMIFS(RAW_매출A!$J$2:$J$7000,RAW_매출A!$B$2:$B$7000,$A110,RAW_매출A!$A$2:$A$7000,EDATE($E110,BE$1-1))/(INDEX(요약_월별시즈널리티!$F$7:$F$18,MONTH(EDATE($E110,BE$1-1)))/100))),"")</f>
        <v/>
      </c>
      <c r="BF110" t="str" cm="1">
        <f t="array" ref="BF110">IFERROR(IF($A110="","",IF(SUMIFS(RAW_매출A!$J$2:$J$7000,RAW_매출A!$B$2:$B$7000,$A110,RAW_매출A!$A$2:$A$7000,EDATE($E110,BF$1-1))=0,"",SUMIFS(RAW_매출A!$J$2:$J$7000,RAW_매출A!$B$2:$B$7000,$A110,RAW_매출A!$A$2:$A$7000,EDATE($E110,BF$1-1))/(INDEX(요약_월별시즈널리티!$F$7:$F$18,MONTH(EDATE($E110,BF$1-1)))/100))),"")</f>
        <v/>
      </c>
      <c r="BG110" t="str" cm="1">
        <f t="array" ref="BG110">IFERROR(IF($A110="","",IF(SUMIFS(RAW_매출A!$J$2:$J$7000,RAW_매출A!$B$2:$B$7000,$A110,RAW_매출A!$A$2:$A$7000,EDATE($E110,BG$1-1))=0,"",SUMIFS(RAW_매출A!$J$2:$J$7000,RAW_매출A!$B$2:$B$7000,$A110,RAW_매출A!$A$2:$A$7000,EDATE($E110,BG$1-1))/(INDEX(요약_월별시즈널리티!$F$7:$F$18,MONTH(EDATE($E110,BG$1-1)))/100))),"")</f>
        <v/>
      </c>
      <c r="BH110" t="str" cm="1">
        <f t="array" ref="BH110">IFERROR(IF($A110="","",IF(SUMIFS(RAW_매출A!$J$2:$J$7000,RAW_매출A!$B$2:$B$7000,$A110,RAW_매출A!$A$2:$A$7000,EDATE($E110,BH$1-1))=0,"",SUMIFS(RAW_매출A!$J$2:$J$7000,RAW_매출A!$B$2:$B$7000,$A110,RAW_매출A!$A$2:$A$7000,EDATE($E110,BH$1-1))/(INDEX(요약_월별시즈널리티!$F$7:$F$18,MONTH(EDATE($E110,BH$1-1)))/100))),"")</f>
        <v/>
      </c>
      <c r="BI110" t="str" cm="1">
        <f t="array" ref="BI110">IFERROR(IF($A110="","",IF(SUMIFS(RAW_매출A!$J$2:$J$7000,RAW_매출A!$B$2:$B$7000,$A110,RAW_매출A!$A$2:$A$7000,EDATE($E110,BI$1-1))=0,"",SUMIFS(RAW_매출A!$J$2:$J$7000,RAW_매출A!$B$2:$B$7000,$A110,RAW_매출A!$A$2:$A$7000,EDATE($E110,BI$1-1))/(INDEX(요약_월별시즈널리티!$F$7:$F$18,MONTH(EDATE($E110,BI$1-1)))/100))),"")</f>
        <v/>
      </c>
      <c r="BJ110" t="str" cm="1">
        <f t="array" ref="BJ110">IFERROR(IF($A110="","",IF(SUMIFS(RAW_매출A!$J$2:$J$7000,RAW_매출A!$B$2:$B$7000,$A110,RAW_매출A!$A$2:$A$7000,EDATE($E110,BJ$1-1))=0,"",SUMIFS(RAW_매출A!$J$2:$J$7000,RAW_매출A!$B$2:$B$7000,$A110,RAW_매출A!$A$2:$A$7000,EDATE($E110,BJ$1-1))/(INDEX(요약_월별시즈널리티!$F$7:$F$18,MONTH(EDATE($E110,BJ$1-1)))/100))),"")</f>
        <v/>
      </c>
      <c r="BK110" t="str" cm="1">
        <f t="array" ref="BK110">IFERROR(IF($A110="","",IF(SUMIFS(RAW_매출A!$J$2:$J$7000,RAW_매출A!$B$2:$B$7000,$A110,RAW_매출A!$A$2:$A$7000,EDATE($E110,BK$1-1))=0,"",SUMIFS(RAW_매출A!$J$2:$J$7000,RAW_매출A!$B$2:$B$7000,$A110,RAW_매출A!$A$2:$A$7000,EDATE($E110,BK$1-1))/(INDEX(요약_월별시즈널리티!$F$7:$F$18,MONTH(EDATE($E110,BK$1-1)))/100))),"")</f>
        <v/>
      </c>
      <c r="BL110" t="str" cm="1">
        <f t="array" ref="BL110">IFERROR(IF($A110="","",IF(SUMIFS(RAW_매출A!$J$2:$J$7000,RAW_매출A!$B$2:$B$7000,$A110,RAW_매출A!$A$2:$A$7000,EDATE($E110,BL$1-1))=0,"",SUMIFS(RAW_매출A!$J$2:$J$7000,RAW_매출A!$B$2:$B$7000,$A110,RAW_매출A!$A$2:$A$7000,EDATE($E110,BL$1-1))/(INDEX(요약_월별시즈널리티!$F$7:$F$18,MONTH(EDATE($E110,BL$1-1)))/100))),"")</f>
        <v/>
      </c>
      <c r="BM110" t="str" cm="1">
        <f t="array" ref="BM110">IFERROR(IF($A110="","",IF(SUMIFS(RAW_매출A!$J$2:$J$7000,RAW_매출A!$B$2:$B$7000,$A110,RAW_매출A!$A$2:$A$7000,EDATE($E110,BM$1-1))=0,"",SUMIFS(RAW_매출A!$J$2:$J$7000,RAW_매출A!$B$2:$B$7000,$A110,RAW_매출A!$A$2:$A$7000,EDATE($E110,BM$1-1))/(INDEX(요약_월별시즈널리티!$F$7:$F$18,MONTH(EDATE($E110,BM$1-1)))/100))),"")</f>
        <v/>
      </c>
      <c r="BN110" t="str" cm="1">
        <f t="array" ref="BN110">IFERROR(IF($A110="","",IF(SUMIFS(RAW_매출A!$J$2:$J$7000,RAW_매출A!$B$2:$B$7000,$A110,RAW_매출A!$A$2:$A$7000,EDATE($E110,BN$1-1))=0,"",SUMIFS(RAW_매출A!$J$2:$J$7000,RAW_매출A!$B$2:$B$7000,$A110,RAW_매출A!$A$2:$A$7000,EDATE($E110,BN$1-1))/(INDEX(요약_월별시즈널리티!$F$7:$F$18,MONTH(EDATE($E110,BN$1-1)))/100))),"")</f>
        <v/>
      </c>
    </row>
    <row r="111" spans="1:66" x14ac:dyDescent="0.3">
      <c r="A111" t="str">
        <f>세팅!A112</f>
        <v>(1101) #강서교차로점</v>
      </c>
      <c r="B111" t="str">
        <f>세팅!B112</f>
        <v>150-0</v>
      </c>
      <c r="C111">
        <f t="shared" si="3"/>
        <v>0</v>
      </c>
      <c r="D111" t="str">
        <f t="shared" si="4"/>
        <v>0</v>
      </c>
      <c r="E111" s="1">
        <f>세팅!D112</f>
        <v>45323</v>
      </c>
      <c r="F111">
        <f t="shared" si="5"/>
        <v>4403669.6722589321</v>
      </c>
      <c r="G111" cm="1">
        <f t="array" ref="G111">IFERROR(IF($A111="","",IF(SUMIFS(RAW_매출A!$J$2:$J$7000,RAW_매출A!$B$2:$B$7000,$A111,RAW_매출A!$A$2:$A$7000,EDATE($E111,G$1-1))=0,"",SUMIFS(RAW_매출A!$J$2:$J$7000,RAW_매출A!$B$2:$B$7000,$A111,RAW_매출A!$A$2:$A$7000,EDATE($E111,G$1-1))/(INDEX(요약_월별시즈널리티!$F$7:$F$18,MONTH(EDATE($E111,G$1-1)))/100))),"")</f>
        <v>3586688.5163263064</v>
      </c>
      <c r="H111" cm="1">
        <f t="array" ref="H111">IFERROR(IF($A111="","",IF(SUMIFS(RAW_매출A!$J$2:$J$7000,RAW_매출A!$B$2:$B$7000,$A111,RAW_매출A!$A$2:$A$7000,EDATE($E111,H$1-1))=0,"",SUMIFS(RAW_매출A!$J$2:$J$7000,RAW_매출A!$B$2:$B$7000,$A111,RAW_매출A!$A$2:$A$7000,EDATE($E111,H$1-1))/(INDEX(요약_월별시즈널리티!$F$7:$F$18,MONTH(EDATE($E111,H$1-1)))/100))),"")</f>
        <v>4418502.9105149927</v>
      </c>
      <c r="I111" cm="1">
        <f t="array" ref="I111">IFERROR(IF($A111="","",IF(SUMIFS(RAW_매출A!$J$2:$J$7000,RAW_매출A!$B$2:$B$7000,$A111,RAW_매출A!$A$2:$A$7000,EDATE($E111,I$1-1))=0,"",SUMIFS(RAW_매출A!$J$2:$J$7000,RAW_매출A!$B$2:$B$7000,$A111,RAW_매출A!$A$2:$A$7000,EDATE($E111,I$1-1))/(INDEX(요약_월별시즈널리티!$F$7:$F$18,MONTH(EDATE($E111,I$1-1)))/100))),"")</f>
        <v>4589309.746233481</v>
      </c>
      <c r="J111" s="28" cm="1">
        <f t="array" ref="J111">IFERROR(IF($A111="","",IF(SUMIFS(RAW_매출A!$J$2:$J$7000,RAW_매출A!$B$2:$B$7000,$A111,RAW_매출A!$A$2:$A$7000,EDATE($E111,J$1-1))=0,"",SUMIFS(RAW_매출A!$J$2:$J$7000,RAW_매출A!$B$2:$B$7000,$A111,RAW_매출A!$A$2:$A$7000,EDATE($E111,J$1-1))/(INDEX(요약_월별시즈널리티!$F$7:$F$18,MONTH(EDATE($E111,J$1-1)))/100))),"")</f>
        <v>4267200.9299733536</v>
      </c>
      <c r="K111" s="28" cm="1">
        <f t="array" ref="K111">IFERROR(IF($A111="","",IF(SUMIFS(RAW_매출A!$J$2:$J$7000,RAW_매출A!$B$2:$B$7000,$A111,RAW_매출A!$A$2:$A$7000,EDATE($E111,K$1-1))=0,"",SUMIFS(RAW_매출A!$J$2:$J$7000,RAW_매출A!$B$2:$B$7000,$A111,RAW_매출A!$A$2:$A$7000,EDATE($E111,K$1-1))/(INDEX(요약_월별시즈널리티!$F$7:$F$18,MONTH(EDATE($E111,K$1-1)))/100))),"")</f>
        <v>4623519.4272108236</v>
      </c>
      <c r="L111" s="28" cm="1">
        <f t="array" ref="L111">IFERROR(IF($A111="","",IF(SUMIFS(RAW_매출A!$J$2:$J$7000,RAW_매출A!$B$2:$B$7000,$A111,RAW_매출A!$A$2:$A$7000,EDATE($E111,L$1-1))=0,"",SUMIFS(RAW_매출A!$J$2:$J$7000,RAW_매출A!$B$2:$B$7000,$A111,RAW_매출A!$A$2:$A$7000,EDATE($E111,L$1-1))/(INDEX(요약_월별시즈널리티!$F$7:$F$18,MONTH(EDATE($E111,L$1-1)))/100))),"")</f>
        <v>4603508.0035418943</v>
      </c>
      <c r="M111" s="28" cm="1">
        <f t="array" ref="M111">IFERROR(IF($A111="","",IF(SUMIFS(RAW_매출A!$J$2:$J$7000,RAW_매출A!$B$2:$B$7000,$A111,RAW_매출A!$A$2:$A$7000,EDATE($E111,M$1-1))=0,"",SUMIFS(RAW_매출A!$J$2:$J$7000,RAW_매출A!$B$2:$B$7000,$A111,RAW_매출A!$A$2:$A$7000,EDATE($E111,M$1-1))/(INDEX(요약_월별시즈널리티!$F$7:$F$18,MONTH(EDATE($E111,M$1-1)))/100))),"")</f>
        <v>4656141.767311967</v>
      </c>
      <c r="N111" s="28" cm="1">
        <f t="array" ref="N111">IFERROR(IF($A111="","",IF(SUMIFS(RAW_매출A!$J$2:$J$7000,RAW_매출A!$B$2:$B$7000,$A111,RAW_매출A!$A$2:$A$7000,EDATE($E111,N$1-1))=0,"",SUMIFS(RAW_매출A!$J$2:$J$7000,RAW_매출A!$B$2:$B$7000,$A111,RAW_매출A!$A$2:$A$7000,EDATE($E111,N$1-1))/(INDEX(요약_월별시즈널리티!$F$7:$F$18,MONTH(EDATE($E111,N$1-1)))/100))),"")</f>
        <v>3930812.2722647125</v>
      </c>
      <c r="O111" s="28" cm="1">
        <f t="array" ref="O111">IFERROR(IF($A111="","",IF(SUMIFS(RAW_매출A!$J$2:$J$7000,RAW_매출A!$B$2:$B$7000,$A111,RAW_매출A!$A$2:$A$7000,EDATE($E111,O$1-1))=0,"",SUMIFS(RAW_매출A!$J$2:$J$7000,RAW_매출A!$B$2:$B$7000,$A111,RAW_매출A!$A$2:$A$7000,EDATE($E111,O$1-1))/(INDEX(요약_월별시즈널리티!$F$7:$F$18,MONTH(EDATE($E111,O$1-1)))/100))),"")</f>
        <v>4340835.6332508447</v>
      </c>
      <c r="P111" cm="1">
        <f t="array" ref="P111">IFERROR(IF($A111="","",IF(SUMIFS(RAW_매출A!$J$2:$J$7000,RAW_매출A!$B$2:$B$7000,$A111,RAW_매출A!$A$2:$A$7000,EDATE($E111,P$1-1))=0,"",SUMIFS(RAW_매출A!$J$2:$J$7000,RAW_매출A!$B$2:$B$7000,$A111,RAW_매출A!$A$2:$A$7000,EDATE($E111,P$1-1))/(INDEX(요약_월별시즈널리티!$F$7:$F$18,MONTH(EDATE($E111,P$1-1)))/100))),"")</f>
        <v>4899833.5934915822</v>
      </c>
      <c r="Q111" cm="1">
        <f t="array" ref="Q111">IFERROR(IF($A111="","",IF(SUMIFS(RAW_매출A!$J$2:$J$7000,RAW_매출A!$B$2:$B$7000,$A111,RAW_매출A!$A$2:$A$7000,EDATE($E111,Q$1-1))=0,"",SUMIFS(RAW_매출A!$J$2:$J$7000,RAW_매출A!$B$2:$B$7000,$A111,RAW_매출A!$A$2:$A$7000,EDATE($E111,Q$1-1))/(INDEX(요약_월별시즈널리티!$F$7:$F$18,MONTH(EDATE($E111,Q$1-1)))/100))),"")</f>
        <v>5110825.3947279239</v>
      </c>
      <c r="R111" cm="1">
        <f t="array" ref="R111">IFERROR(IF($A111="","",IF(SUMIFS(RAW_매출A!$J$2:$J$7000,RAW_매출A!$B$2:$B$7000,$A111,RAW_매출A!$A$2:$A$7000,EDATE($E111,R$1-1))=0,"",SUMIFS(RAW_매출A!$J$2:$J$7000,RAW_매출A!$B$2:$B$7000,$A111,RAW_매출A!$A$2:$A$7000,EDATE($E111,R$1-1))/(INDEX(요약_월별시즈널리티!$F$7:$F$18,MONTH(EDATE($E111,R$1-1)))/100))),"")</f>
        <v>6514225.38772499</v>
      </c>
      <c r="S111" cm="1">
        <f t="array" ref="S111">IFERROR(IF($A111="","",IF(SUMIFS(RAW_매출A!$J$2:$J$7000,RAW_매출A!$B$2:$B$7000,$A111,RAW_매출A!$A$2:$A$7000,EDATE($E111,S$1-1))=0,"",SUMIFS(RAW_매출A!$J$2:$J$7000,RAW_매출A!$B$2:$B$7000,$A111,RAW_매출A!$A$2:$A$7000,EDATE($E111,S$1-1))/(INDEX(요약_월별시즈널리티!$F$7:$F$18,MONTH(EDATE($E111,S$1-1)))/100))),"")</f>
        <v>5433302.6575855287</v>
      </c>
      <c r="T111" cm="1">
        <f t="array" ref="T111">IFERROR(IF($A111="","",IF(SUMIFS(RAW_매출A!$J$2:$J$7000,RAW_매출A!$B$2:$B$7000,$A111,RAW_매출A!$A$2:$A$7000,EDATE($E111,T$1-1))=0,"",SUMIFS(RAW_매출A!$J$2:$J$7000,RAW_매출A!$B$2:$B$7000,$A111,RAW_매출A!$A$2:$A$7000,EDATE($E111,T$1-1))/(INDEX(요약_월별시즈널리티!$F$7:$F$18,MONTH(EDATE($E111,T$1-1)))/100))),"")</f>
        <v>6460076.7737387177</v>
      </c>
      <c r="U111" cm="1">
        <f t="array" ref="U111">IFERROR(IF($A111="","",IF(SUMIFS(RAW_매출A!$J$2:$J$7000,RAW_매출A!$B$2:$B$7000,$A111,RAW_매출A!$A$2:$A$7000,EDATE($E111,U$1-1))=0,"",SUMIFS(RAW_매출A!$J$2:$J$7000,RAW_매출A!$B$2:$B$7000,$A111,RAW_매출A!$A$2:$A$7000,EDATE($E111,U$1-1))/(INDEX(요약_월별시즈널리티!$F$7:$F$18,MONTH(EDATE($E111,U$1-1)))/100))),"")</f>
        <v>6287601.3991898336</v>
      </c>
      <c r="V111" cm="1">
        <f t="array" ref="V111">IFERROR(IF($A111="","",IF(SUMIFS(RAW_매출A!$J$2:$J$7000,RAW_매출A!$B$2:$B$7000,$A111,RAW_매출A!$A$2:$A$7000,EDATE($E111,V$1-1))=0,"",SUMIFS(RAW_매출A!$J$2:$J$7000,RAW_매출A!$B$2:$B$7000,$A111,RAW_매출A!$A$2:$A$7000,EDATE($E111,V$1-1))/(INDEX(요약_월별시즈널리티!$F$7:$F$18,MONTH(EDATE($E111,V$1-1)))/100))),"")</f>
        <v>6506005.1490217857</v>
      </c>
      <c r="W111" cm="1">
        <f t="array" ref="W111">IFERROR(IF($A111="","",IF(SUMIFS(RAW_매출A!$J$2:$J$7000,RAW_매출A!$B$2:$B$7000,$A111,RAW_매출A!$A$2:$A$7000,EDATE($E111,W$1-1))=0,"",SUMIFS(RAW_매출A!$J$2:$J$7000,RAW_매출A!$B$2:$B$7000,$A111,RAW_매출A!$A$2:$A$7000,EDATE($E111,W$1-1))/(INDEX(요약_월별시즈널리티!$F$7:$F$18,MONTH(EDATE($E111,W$1-1)))/100))),"")</f>
        <v>6550246.1079885922</v>
      </c>
      <c r="X111" cm="1">
        <f t="array" ref="X111">IFERROR(IF($A111="","",IF(SUMIFS(RAW_매출A!$J$2:$J$7000,RAW_매출A!$B$2:$B$7000,$A111,RAW_매출A!$A$2:$A$7000,EDATE($E111,X$1-1))=0,"",SUMIFS(RAW_매출A!$J$2:$J$7000,RAW_매출A!$B$2:$B$7000,$A111,RAW_매출A!$A$2:$A$7000,EDATE($E111,X$1-1))/(INDEX(요약_월별시즈널리티!$F$7:$F$18,MONTH(EDATE($E111,X$1-1)))/100))),"")</f>
        <v>5471918.1385604823</v>
      </c>
      <c r="Y111" cm="1">
        <f t="array" ref="Y111">IFERROR(IF($A111="","",IF(SUMIFS(RAW_매출A!$J$2:$J$7000,RAW_매출A!$B$2:$B$7000,$A111,RAW_매출A!$A$2:$A$7000,EDATE($E111,Y$1-1))=0,"",SUMIFS(RAW_매출A!$J$2:$J$7000,RAW_매출A!$B$2:$B$7000,$A111,RAW_매출A!$A$2:$A$7000,EDATE($E111,Y$1-1))/(INDEX(요약_월별시즈널리티!$F$7:$F$18,MONTH(EDATE($E111,Y$1-1)))/100))),"")</f>
        <v>5968403.165731255</v>
      </c>
      <c r="Z111" cm="1">
        <f t="array" ref="Z111">IFERROR(IF($A111="","",IF(SUMIFS(RAW_매출A!$J$2:$J$7000,RAW_매출A!$B$2:$B$7000,$A111,RAW_매출A!$A$2:$A$7000,EDATE($E111,Z$1-1))=0,"",SUMIFS(RAW_매출A!$J$2:$J$7000,RAW_매출A!$B$2:$B$7000,$A111,RAW_매출A!$A$2:$A$7000,EDATE($E111,Z$1-1))/(INDEX(요약_월별시즈널리티!$F$7:$F$18,MONTH(EDATE($E111,Z$1-1)))/100))),"")</f>
        <v>5388920.3312234096</v>
      </c>
      <c r="AA111" cm="1">
        <f t="array" ref="AA111">IFERROR(IF($A111="","",IF(SUMIFS(RAW_매출A!$J$2:$J$7000,RAW_매출A!$B$2:$B$7000,$A111,RAW_매출A!$A$2:$A$7000,EDATE($E111,AA$1-1))=0,"",SUMIFS(RAW_매출A!$J$2:$J$7000,RAW_매출A!$B$2:$B$7000,$A111,RAW_매출A!$A$2:$A$7000,EDATE($E111,AA$1-1))/(INDEX(요약_월별시즈널리티!$F$7:$F$18,MONTH(EDATE($E111,AA$1-1)))/100))),"")</f>
        <v>6293712.9423369765</v>
      </c>
      <c r="AB111" cm="1">
        <f t="array" ref="AB111">IFERROR(IF($A111="","",IF(SUMIFS(RAW_매출A!$J$2:$J$7000,RAW_매출A!$B$2:$B$7000,$A111,RAW_매출A!$A$2:$A$7000,EDATE($E111,AB$1-1))=0,"",SUMIFS(RAW_매출A!$J$2:$J$7000,RAW_매출A!$B$2:$B$7000,$A111,RAW_매출A!$A$2:$A$7000,EDATE($E111,AB$1-1))/(INDEX(요약_월별시즈널리티!$F$7:$F$18,MONTH(EDATE($E111,AB$1-1)))/100))),"")</f>
        <v>6040657.0540595297</v>
      </c>
      <c r="AC111" cm="1">
        <f t="array" ref="AC111">IFERROR(IF($A111="","",IF(SUMIFS(RAW_매출A!$J$2:$J$7000,RAW_매출A!$B$2:$B$7000,$A111,RAW_매출A!$A$2:$A$7000,EDATE($E111,AC$1-1))=0,"",SUMIFS(RAW_매출A!$J$2:$J$7000,RAW_매출A!$B$2:$B$7000,$A111,RAW_매출A!$A$2:$A$7000,EDATE($E111,AC$1-1))/(INDEX(요약_월별시즈널리티!$F$7:$F$18,MONTH(EDATE($E111,AC$1-1)))/100))),"")</f>
        <v>5552751.1293750927</v>
      </c>
      <c r="AD111" cm="1">
        <f t="array" ref="AD111">IFERROR(IF($A111="","",IF(SUMIFS(RAW_매출A!$J$2:$J$7000,RAW_매출A!$B$2:$B$7000,$A111,RAW_매출A!$A$2:$A$7000,EDATE($E111,AD$1-1))=0,"",SUMIFS(RAW_매출A!$J$2:$J$7000,RAW_매출A!$B$2:$B$7000,$A111,RAW_매출A!$A$2:$A$7000,EDATE($E111,AD$1-1))/(INDEX(요약_월별시즈널리티!$F$7:$F$18,MONTH(EDATE($E111,AD$1-1)))/100))),"")</f>
        <v>6319015.6966332505</v>
      </c>
      <c r="AE111" cm="1">
        <f t="array" ref="AE111">IFERROR(IF($A111="","",IF(SUMIFS(RAW_매출A!$J$2:$J$7000,RAW_매출A!$B$2:$B$7000,$A111,RAW_매출A!$A$2:$A$7000,EDATE($E111,AE$1-1))=0,"",SUMIFS(RAW_매출A!$J$2:$J$7000,RAW_매출A!$B$2:$B$7000,$A111,RAW_매출A!$A$2:$A$7000,EDATE($E111,AE$1-1))/(INDEX(요약_월별시즈널리티!$F$7:$F$18,MONTH(EDATE($E111,AE$1-1)))/100))),"")</f>
        <v>6985378.2425545473</v>
      </c>
      <c r="AF111" cm="1">
        <f t="array" ref="AF111">IFERROR(IF($A111="","",IF(SUMIFS(RAW_매출A!$J$2:$J$7000,RAW_매출A!$B$2:$B$7000,$A111,RAW_매출A!$A$2:$A$7000,EDATE($E111,AF$1-1))=0,"",SUMIFS(RAW_매출A!$J$2:$J$7000,RAW_매출A!$B$2:$B$7000,$A111,RAW_매출A!$A$2:$A$7000,EDATE($E111,AF$1-1))/(INDEX(요약_월별시즈널리티!$F$7:$F$18,MONTH(EDATE($E111,AF$1-1)))/100))),"")</f>
        <v>6873747.0205844855</v>
      </c>
      <c r="AG111" cm="1">
        <f t="array" ref="AG111">IFERROR(IF($A111="","",IF(SUMIFS(RAW_매출A!$J$2:$J$7000,RAW_매출A!$B$2:$B$7000,$A111,RAW_매출A!$A$2:$A$7000,EDATE($E111,AG$1-1))=0,"",SUMIFS(RAW_매출A!$J$2:$J$7000,RAW_매출A!$B$2:$B$7000,$A111,RAW_매출A!$A$2:$A$7000,EDATE($E111,AG$1-1))/(INDEX(요약_월별시즈널리티!$F$7:$F$18,MONTH(EDATE($E111,AG$1-1)))/100))),"")</f>
        <v>6749415.2779096663</v>
      </c>
      <c r="AH111" cm="1">
        <f t="array" ref="AH111">IFERROR(IF($A111="","",IF(SUMIFS(RAW_매출A!$J$2:$J$7000,RAW_매출A!$B$2:$B$7000,$A111,RAW_매출A!$A$2:$A$7000,EDATE($E111,AH$1-1))=0,"",SUMIFS(RAW_매출A!$J$2:$J$7000,RAW_매출A!$B$2:$B$7000,$A111,RAW_매출A!$A$2:$A$7000,EDATE($E111,AH$1-1))/(INDEX(요약_월별시즈널리티!$F$7:$F$18,MONTH(EDATE($E111,AH$1-1)))/100))),"")</f>
        <v>7282462.9506505094</v>
      </c>
      <c r="AI111" cm="1">
        <f t="array" ref="AI111">IFERROR(IF($A111="","",IF(SUMIFS(RAW_매출A!$J$2:$J$7000,RAW_매출A!$B$2:$B$7000,$A111,RAW_매출A!$A$2:$A$7000,EDATE($E111,AI$1-1))=0,"",SUMIFS(RAW_매출A!$J$2:$J$7000,RAW_매출A!$B$2:$B$7000,$A111,RAW_매출A!$A$2:$A$7000,EDATE($E111,AI$1-1))/(INDEX(요약_월별시즈널리티!$F$7:$F$18,MONTH(EDATE($E111,AI$1-1)))/100))),"")</f>
        <v>6123168.8748005088</v>
      </c>
      <c r="AJ111" t="str" cm="1">
        <f t="array" ref="AJ111">IFERROR(IF($A111="","",IF(SUMIFS(RAW_매출A!$J$2:$J$7000,RAW_매출A!$B$2:$B$7000,$A111,RAW_매출A!$A$2:$A$7000,EDATE($E111,AJ$1-1))=0,"",SUMIFS(RAW_매출A!$J$2:$J$7000,RAW_매출A!$B$2:$B$7000,$A111,RAW_매출A!$A$2:$A$7000,EDATE($E111,AJ$1-1))/(INDEX(요약_월별시즈널리티!$F$7:$F$18,MONTH(EDATE($E111,AJ$1-1)))/100))),"")</f>
        <v/>
      </c>
      <c r="AK111" t="str" cm="1">
        <f t="array" ref="AK111">IFERROR(IF($A111="","",IF(SUMIFS(RAW_매출A!$J$2:$J$7000,RAW_매출A!$B$2:$B$7000,$A111,RAW_매출A!$A$2:$A$7000,EDATE($E111,AK$1-1))=0,"",SUMIFS(RAW_매출A!$J$2:$J$7000,RAW_매출A!$B$2:$B$7000,$A111,RAW_매출A!$A$2:$A$7000,EDATE($E111,AK$1-1))/(INDEX(요약_월별시즈널리티!$F$7:$F$18,MONTH(EDATE($E111,AK$1-1)))/100))),"")</f>
        <v/>
      </c>
      <c r="AL111" t="str" cm="1">
        <f t="array" ref="AL111">IFERROR(IF($A111="","",IF(SUMIFS(RAW_매출A!$J$2:$J$7000,RAW_매출A!$B$2:$B$7000,$A111,RAW_매출A!$A$2:$A$7000,EDATE($E111,AL$1-1))=0,"",SUMIFS(RAW_매출A!$J$2:$J$7000,RAW_매출A!$B$2:$B$7000,$A111,RAW_매출A!$A$2:$A$7000,EDATE($E111,AL$1-1))/(INDEX(요약_월별시즈널리티!$F$7:$F$18,MONTH(EDATE($E111,AL$1-1)))/100))),"")</f>
        <v/>
      </c>
      <c r="AM111" t="str" cm="1">
        <f t="array" ref="AM111">IFERROR(IF($A111="","",IF(SUMIFS(RAW_매출A!$J$2:$J$7000,RAW_매출A!$B$2:$B$7000,$A111,RAW_매출A!$A$2:$A$7000,EDATE($E111,AM$1-1))=0,"",SUMIFS(RAW_매출A!$J$2:$J$7000,RAW_매출A!$B$2:$B$7000,$A111,RAW_매출A!$A$2:$A$7000,EDATE($E111,AM$1-1))/(INDEX(요약_월별시즈널리티!$F$7:$F$18,MONTH(EDATE($E111,AM$1-1)))/100))),"")</f>
        <v/>
      </c>
      <c r="AN111" t="str" cm="1">
        <f t="array" ref="AN111">IFERROR(IF($A111="","",IF(SUMIFS(RAW_매출A!$J$2:$J$7000,RAW_매출A!$B$2:$B$7000,$A111,RAW_매출A!$A$2:$A$7000,EDATE($E111,AN$1-1))=0,"",SUMIFS(RAW_매출A!$J$2:$J$7000,RAW_매출A!$B$2:$B$7000,$A111,RAW_매출A!$A$2:$A$7000,EDATE($E111,AN$1-1))/(INDEX(요약_월별시즈널리티!$F$7:$F$18,MONTH(EDATE($E111,AN$1-1)))/100))),"")</f>
        <v/>
      </c>
      <c r="AO111" t="str" cm="1">
        <f t="array" ref="AO111">IFERROR(IF($A111="","",IF(SUMIFS(RAW_매출A!$J$2:$J$7000,RAW_매출A!$B$2:$B$7000,$A111,RAW_매출A!$A$2:$A$7000,EDATE($E111,AO$1-1))=0,"",SUMIFS(RAW_매출A!$J$2:$J$7000,RAW_매출A!$B$2:$B$7000,$A111,RAW_매출A!$A$2:$A$7000,EDATE($E111,AO$1-1))/(INDEX(요약_월별시즈널리티!$F$7:$F$18,MONTH(EDATE($E111,AO$1-1)))/100))),"")</f>
        <v/>
      </c>
      <c r="AP111" t="str" cm="1">
        <f t="array" ref="AP111">IFERROR(IF($A111="","",IF(SUMIFS(RAW_매출A!$J$2:$J$7000,RAW_매출A!$B$2:$B$7000,$A111,RAW_매출A!$A$2:$A$7000,EDATE($E111,AP$1-1))=0,"",SUMIFS(RAW_매출A!$J$2:$J$7000,RAW_매출A!$B$2:$B$7000,$A111,RAW_매출A!$A$2:$A$7000,EDATE($E111,AP$1-1))/(INDEX(요약_월별시즈널리티!$F$7:$F$18,MONTH(EDATE($E111,AP$1-1)))/100))),"")</f>
        <v/>
      </c>
      <c r="AQ111" t="str" cm="1">
        <f t="array" ref="AQ111">IFERROR(IF($A111="","",IF(SUMIFS(RAW_매출A!$J$2:$J$7000,RAW_매출A!$B$2:$B$7000,$A111,RAW_매출A!$A$2:$A$7000,EDATE($E111,AQ$1-1))=0,"",SUMIFS(RAW_매출A!$J$2:$J$7000,RAW_매출A!$B$2:$B$7000,$A111,RAW_매출A!$A$2:$A$7000,EDATE($E111,AQ$1-1))/(INDEX(요약_월별시즈널리티!$F$7:$F$18,MONTH(EDATE($E111,AQ$1-1)))/100))),"")</f>
        <v/>
      </c>
      <c r="AR111" t="str" cm="1">
        <f t="array" ref="AR111">IFERROR(IF($A111="","",IF(SUMIFS(RAW_매출A!$J$2:$J$7000,RAW_매출A!$B$2:$B$7000,$A111,RAW_매출A!$A$2:$A$7000,EDATE($E111,AR$1-1))=0,"",SUMIFS(RAW_매출A!$J$2:$J$7000,RAW_매출A!$B$2:$B$7000,$A111,RAW_매출A!$A$2:$A$7000,EDATE($E111,AR$1-1))/(INDEX(요약_월별시즈널리티!$F$7:$F$18,MONTH(EDATE($E111,AR$1-1)))/100))),"")</f>
        <v/>
      </c>
      <c r="AS111" t="str" cm="1">
        <f t="array" ref="AS111">IFERROR(IF($A111="","",IF(SUMIFS(RAW_매출A!$J$2:$J$7000,RAW_매출A!$B$2:$B$7000,$A111,RAW_매출A!$A$2:$A$7000,EDATE($E111,AS$1-1))=0,"",SUMIFS(RAW_매출A!$J$2:$J$7000,RAW_매출A!$B$2:$B$7000,$A111,RAW_매출A!$A$2:$A$7000,EDATE($E111,AS$1-1))/(INDEX(요약_월별시즈널리티!$F$7:$F$18,MONTH(EDATE($E111,AS$1-1)))/100))),"")</f>
        <v/>
      </c>
      <c r="AT111" t="str" cm="1">
        <f t="array" ref="AT111">IFERROR(IF($A111="","",IF(SUMIFS(RAW_매출A!$J$2:$J$7000,RAW_매출A!$B$2:$B$7000,$A111,RAW_매출A!$A$2:$A$7000,EDATE($E111,AT$1-1))=0,"",SUMIFS(RAW_매출A!$J$2:$J$7000,RAW_매출A!$B$2:$B$7000,$A111,RAW_매출A!$A$2:$A$7000,EDATE($E111,AT$1-1))/(INDEX(요약_월별시즈널리티!$F$7:$F$18,MONTH(EDATE($E111,AT$1-1)))/100))),"")</f>
        <v/>
      </c>
      <c r="AU111" t="str" cm="1">
        <f t="array" ref="AU111">IFERROR(IF($A111="","",IF(SUMIFS(RAW_매출A!$J$2:$J$7000,RAW_매출A!$B$2:$B$7000,$A111,RAW_매출A!$A$2:$A$7000,EDATE($E111,AU$1-1))=0,"",SUMIFS(RAW_매출A!$J$2:$J$7000,RAW_매출A!$B$2:$B$7000,$A111,RAW_매출A!$A$2:$A$7000,EDATE($E111,AU$1-1))/(INDEX(요약_월별시즈널리티!$F$7:$F$18,MONTH(EDATE($E111,AU$1-1)))/100))),"")</f>
        <v/>
      </c>
      <c r="AV111" t="str" cm="1">
        <f t="array" ref="AV111">IFERROR(IF($A111="","",IF(SUMIFS(RAW_매출A!$J$2:$J$7000,RAW_매출A!$B$2:$B$7000,$A111,RAW_매출A!$A$2:$A$7000,EDATE($E111,AV$1-1))=0,"",SUMIFS(RAW_매출A!$J$2:$J$7000,RAW_매출A!$B$2:$B$7000,$A111,RAW_매출A!$A$2:$A$7000,EDATE($E111,AV$1-1))/(INDEX(요약_월별시즈널리티!$F$7:$F$18,MONTH(EDATE($E111,AV$1-1)))/100))),"")</f>
        <v/>
      </c>
      <c r="AW111" t="str" cm="1">
        <f t="array" ref="AW111">IFERROR(IF($A111="","",IF(SUMIFS(RAW_매출A!$J$2:$J$7000,RAW_매출A!$B$2:$B$7000,$A111,RAW_매출A!$A$2:$A$7000,EDATE($E111,AW$1-1))=0,"",SUMIFS(RAW_매출A!$J$2:$J$7000,RAW_매출A!$B$2:$B$7000,$A111,RAW_매출A!$A$2:$A$7000,EDATE($E111,AW$1-1))/(INDEX(요약_월별시즈널리티!$F$7:$F$18,MONTH(EDATE($E111,AW$1-1)))/100))),"")</f>
        <v/>
      </c>
      <c r="AX111" t="str" cm="1">
        <f t="array" ref="AX111">IFERROR(IF($A111="","",IF(SUMIFS(RAW_매출A!$J$2:$J$7000,RAW_매출A!$B$2:$B$7000,$A111,RAW_매출A!$A$2:$A$7000,EDATE($E111,AX$1-1))=0,"",SUMIFS(RAW_매출A!$J$2:$J$7000,RAW_매출A!$B$2:$B$7000,$A111,RAW_매출A!$A$2:$A$7000,EDATE($E111,AX$1-1))/(INDEX(요약_월별시즈널리티!$F$7:$F$18,MONTH(EDATE($E111,AX$1-1)))/100))),"")</f>
        <v/>
      </c>
      <c r="AY111" t="str" cm="1">
        <f t="array" ref="AY111">IFERROR(IF($A111="","",IF(SUMIFS(RAW_매출A!$J$2:$J$7000,RAW_매출A!$B$2:$B$7000,$A111,RAW_매출A!$A$2:$A$7000,EDATE($E111,AY$1-1))=0,"",SUMIFS(RAW_매출A!$J$2:$J$7000,RAW_매출A!$B$2:$B$7000,$A111,RAW_매출A!$A$2:$A$7000,EDATE($E111,AY$1-1))/(INDEX(요약_월별시즈널리티!$F$7:$F$18,MONTH(EDATE($E111,AY$1-1)))/100))),"")</f>
        <v/>
      </c>
      <c r="AZ111" t="str" cm="1">
        <f t="array" ref="AZ111">IFERROR(IF($A111="","",IF(SUMIFS(RAW_매출A!$J$2:$J$7000,RAW_매출A!$B$2:$B$7000,$A111,RAW_매출A!$A$2:$A$7000,EDATE($E111,AZ$1-1))=0,"",SUMIFS(RAW_매출A!$J$2:$J$7000,RAW_매출A!$B$2:$B$7000,$A111,RAW_매출A!$A$2:$A$7000,EDATE($E111,AZ$1-1))/(INDEX(요약_월별시즈널리티!$F$7:$F$18,MONTH(EDATE($E111,AZ$1-1)))/100))),"")</f>
        <v/>
      </c>
      <c r="BA111" t="str" cm="1">
        <f t="array" ref="BA111">IFERROR(IF($A111="","",IF(SUMIFS(RAW_매출A!$J$2:$J$7000,RAW_매출A!$B$2:$B$7000,$A111,RAW_매출A!$A$2:$A$7000,EDATE($E111,BA$1-1))=0,"",SUMIFS(RAW_매출A!$J$2:$J$7000,RAW_매출A!$B$2:$B$7000,$A111,RAW_매출A!$A$2:$A$7000,EDATE($E111,BA$1-1))/(INDEX(요약_월별시즈널리티!$F$7:$F$18,MONTH(EDATE($E111,BA$1-1)))/100))),"")</f>
        <v/>
      </c>
      <c r="BB111" t="str" cm="1">
        <f t="array" ref="BB111">IFERROR(IF($A111="","",IF(SUMIFS(RAW_매출A!$J$2:$J$7000,RAW_매출A!$B$2:$B$7000,$A111,RAW_매출A!$A$2:$A$7000,EDATE($E111,BB$1-1))=0,"",SUMIFS(RAW_매출A!$J$2:$J$7000,RAW_매출A!$B$2:$B$7000,$A111,RAW_매출A!$A$2:$A$7000,EDATE($E111,BB$1-1))/(INDEX(요약_월별시즈널리티!$F$7:$F$18,MONTH(EDATE($E111,BB$1-1)))/100))),"")</f>
        <v/>
      </c>
      <c r="BC111" t="str" cm="1">
        <f t="array" ref="BC111">IFERROR(IF($A111="","",IF(SUMIFS(RAW_매출A!$J$2:$J$7000,RAW_매출A!$B$2:$B$7000,$A111,RAW_매출A!$A$2:$A$7000,EDATE($E111,BC$1-1))=0,"",SUMIFS(RAW_매출A!$J$2:$J$7000,RAW_매출A!$B$2:$B$7000,$A111,RAW_매출A!$A$2:$A$7000,EDATE($E111,BC$1-1))/(INDEX(요약_월별시즈널리티!$F$7:$F$18,MONTH(EDATE($E111,BC$1-1)))/100))),"")</f>
        <v/>
      </c>
      <c r="BD111" t="str" cm="1">
        <f t="array" ref="BD111">IFERROR(IF($A111="","",IF(SUMIFS(RAW_매출A!$J$2:$J$7000,RAW_매출A!$B$2:$B$7000,$A111,RAW_매출A!$A$2:$A$7000,EDATE($E111,BD$1-1))=0,"",SUMIFS(RAW_매출A!$J$2:$J$7000,RAW_매출A!$B$2:$B$7000,$A111,RAW_매출A!$A$2:$A$7000,EDATE($E111,BD$1-1))/(INDEX(요약_월별시즈널리티!$F$7:$F$18,MONTH(EDATE($E111,BD$1-1)))/100))),"")</f>
        <v/>
      </c>
      <c r="BE111" t="str" cm="1">
        <f t="array" ref="BE111">IFERROR(IF($A111="","",IF(SUMIFS(RAW_매출A!$J$2:$J$7000,RAW_매출A!$B$2:$B$7000,$A111,RAW_매출A!$A$2:$A$7000,EDATE($E111,BE$1-1))=0,"",SUMIFS(RAW_매출A!$J$2:$J$7000,RAW_매출A!$B$2:$B$7000,$A111,RAW_매출A!$A$2:$A$7000,EDATE($E111,BE$1-1))/(INDEX(요약_월별시즈널리티!$F$7:$F$18,MONTH(EDATE($E111,BE$1-1)))/100))),"")</f>
        <v/>
      </c>
      <c r="BF111" t="str" cm="1">
        <f t="array" ref="BF111">IFERROR(IF($A111="","",IF(SUMIFS(RAW_매출A!$J$2:$J$7000,RAW_매출A!$B$2:$B$7000,$A111,RAW_매출A!$A$2:$A$7000,EDATE($E111,BF$1-1))=0,"",SUMIFS(RAW_매출A!$J$2:$J$7000,RAW_매출A!$B$2:$B$7000,$A111,RAW_매출A!$A$2:$A$7000,EDATE($E111,BF$1-1))/(INDEX(요약_월별시즈널리티!$F$7:$F$18,MONTH(EDATE($E111,BF$1-1)))/100))),"")</f>
        <v/>
      </c>
      <c r="BG111" t="str" cm="1">
        <f t="array" ref="BG111">IFERROR(IF($A111="","",IF(SUMIFS(RAW_매출A!$J$2:$J$7000,RAW_매출A!$B$2:$B$7000,$A111,RAW_매출A!$A$2:$A$7000,EDATE($E111,BG$1-1))=0,"",SUMIFS(RAW_매출A!$J$2:$J$7000,RAW_매출A!$B$2:$B$7000,$A111,RAW_매출A!$A$2:$A$7000,EDATE($E111,BG$1-1))/(INDEX(요약_월별시즈널리티!$F$7:$F$18,MONTH(EDATE($E111,BG$1-1)))/100))),"")</f>
        <v/>
      </c>
      <c r="BH111" t="str" cm="1">
        <f t="array" ref="BH111">IFERROR(IF($A111="","",IF(SUMIFS(RAW_매출A!$J$2:$J$7000,RAW_매출A!$B$2:$B$7000,$A111,RAW_매출A!$A$2:$A$7000,EDATE($E111,BH$1-1))=0,"",SUMIFS(RAW_매출A!$J$2:$J$7000,RAW_매출A!$B$2:$B$7000,$A111,RAW_매출A!$A$2:$A$7000,EDATE($E111,BH$1-1))/(INDEX(요약_월별시즈널리티!$F$7:$F$18,MONTH(EDATE($E111,BH$1-1)))/100))),"")</f>
        <v/>
      </c>
      <c r="BI111" t="str" cm="1">
        <f t="array" ref="BI111">IFERROR(IF($A111="","",IF(SUMIFS(RAW_매출A!$J$2:$J$7000,RAW_매출A!$B$2:$B$7000,$A111,RAW_매출A!$A$2:$A$7000,EDATE($E111,BI$1-1))=0,"",SUMIFS(RAW_매출A!$J$2:$J$7000,RAW_매출A!$B$2:$B$7000,$A111,RAW_매출A!$A$2:$A$7000,EDATE($E111,BI$1-1))/(INDEX(요약_월별시즈널리티!$F$7:$F$18,MONTH(EDATE($E111,BI$1-1)))/100))),"")</f>
        <v/>
      </c>
      <c r="BJ111" t="str" cm="1">
        <f t="array" ref="BJ111">IFERROR(IF($A111="","",IF(SUMIFS(RAW_매출A!$J$2:$J$7000,RAW_매출A!$B$2:$B$7000,$A111,RAW_매출A!$A$2:$A$7000,EDATE($E111,BJ$1-1))=0,"",SUMIFS(RAW_매출A!$J$2:$J$7000,RAW_매출A!$B$2:$B$7000,$A111,RAW_매출A!$A$2:$A$7000,EDATE($E111,BJ$1-1))/(INDEX(요약_월별시즈널리티!$F$7:$F$18,MONTH(EDATE($E111,BJ$1-1)))/100))),"")</f>
        <v/>
      </c>
      <c r="BK111" t="str" cm="1">
        <f t="array" ref="BK111">IFERROR(IF($A111="","",IF(SUMIFS(RAW_매출A!$J$2:$J$7000,RAW_매출A!$B$2:$B$7000,$A111,RAW_매출A!$A$2:$A$7000,EDATE($E111,BK$1-1))=0,"",SUMIFS(RAW_매출A!$J$2:$J$7000,RAW_매출A!$B$2:$B$7000,$A111,RAW_매출A!$A$2:$A$7000,EDATE($E111,BK$1-1))/(INDEX(요약_월별시즈널리티!$F$7:$F$18,MONTH(EDATE($E111,BK$1-1)))/100))),"")</f>
        <v/>
      </c>
      <c r="BL111" t="str" cm="1">
        <f t="array" ref="BL111">IFERROR(IF($A111="","",IF(SUMIFS(RAW_매출A!$J$2:$J$7000,RAW_매출A!$B$2:$B$7000,$A111,RAW_매출A!$A$2:$A$7000,EDATE($E111,BL$1-1))=0,"",SUMIFS(RAW_매출A!$J$2:$J$7000,RAW_매출A!$B$2:$B$7000,$A111,RAW_매출A!$A$2:$A$7000,EDATE($E111,BL$1-1))/(INDEX(요약_월별시즈널리티!$F$7:$F$18,MONTH(EDATE($E111,BL$1-1)))/100))),"")</f>
        <v/>
      </c>
      <c r="BM111" t="str" cm="1">
        <f t="array" ref="BM111">IFERROR(IF($A111="","",IF(SUMIFS(RAW_매출A!$J$2:$J$7000,RAW_매출A!$B$2:$B$7000,$A111,RAW_매출A!$A$2:$A$7000,EDATE($E111,BM$1-1))=0,"",SUMIFS(RAW_매출A!$J$2:$J$7000,RAW_매출A!$B$2:$B$7000,$A111,RAW_매출A!$A$2:$A$7000,EDATE($E111,BM$1-1))/(INDEX(요약_월별시즈널리티!$F$7:$F$18,MONTH(EDATE($E111,BM$1-1)))/100))),"")</f>
        <v/>
      </c>
      <c r="BN111" t="str" cm="1">
        <f t="array" ref="BN111">IFERROR(IF($A111="","",IF(SUMIFS(RAW_매출A!$J$2:$J$7000,RAW_매출A!$B$2:$B$7000,$A111,RAW_매출A!$A$2:$A$7000,EDATE($E111,BN$1-1))=0,"",SUMIFS(RAW_매출A!$J$2:$J$7000,RAW_매출A!$B$2:$B$7000,$A111,RAW_매출A!$A$2:$A$7000,EDATE($E111,BN$1-1))/(INDEX(요약_월별시즈널리티!$F$7:$F$18,MONTH(EDATE($E111,BN$1-1)))/100))),"")</f>
        <v/>
      </c>
    </row>
    <row r="112" spans="1:66" x14ac:dyDescent="0.3">
      <c r="A112" t="str">
        <f>세팅!A113</f>
        <v>(1102) #당산영동초등점</v>
      </c>
      <c r="B112" t="str">
        <f>세팅!B113</f>
        <v>150-3</v>
      </c>
      <c r="C112">
        <f t="shared" si="3"/>
        <v>3</v>
      </c>
      <c r="D112" t="str">
        <f t="shared" si="4"/>
        <v>3+</v>
      </c>
      <c r="E112" s="1">
        <f>세팅!D113</f>
        <v>45323</v>
      </c>
      <c r="F112">
        <f t="shared" si="5"/>
        <v>5551971.8313370897</v>
      </c>
      <c r="G112" cm="1">
        <f t="array" ref="G112">IFERROR(IF($A112="","",IF(SUMIFS(RAW_매출A!$J$2:$J$7000,RAW_매출A!$B$2:$B$7000,$A112,RAW_매출A!$A$2:$A$7000,EDATE($E112,G$1-1))=0,"",SUMIFS(RAW_매출A!$J$2:$J$7000,RAW_매출A!$B$2:$B$7000,$A112,RAW_매출A!$A$2:$A$7000,EDATE($E112,G$1-1))/(INDEX(요약_월별시즈널리티!$F$7:$F$18,MONTH(EDATE($E112,G$1-1)))/100))),"")</f>
        <v>4779922.0335617578</v>
      </c>
      <c r="H112" cm="1">
        <f t="array" ref="H112">IFERROR(IF($A112="","",IF(SUMIFS(RAW_매출A!$J$2:$J$7000,RAW_매출A!$B$2:$B$7000,$A112,RAW_매출A!$A$2:$A$7000,EDATE($E112,H$1-1))=0,"",SUMIFS(RAW_매출A!$J$2:$J$7000,RAW_매출A!$B$2:$B$7000,$A112,RAW_매출A!$A$2:$A$7000,EDATE($E112,H$1-1))/(INDEX(요약_월별시즈널리티!$F$7:$F$18,MONTH(EDATE($E112,H$1-1)))/100))),"")</f>
        <v>4524387.7568914918</v>
      </c>
      <c r="I112" cm="1">
        <f t="array" ref="I112">IFERROR(IF($A112="","",IF(SUMIFS(RAW_매출A!$J$2:$J$7000,RAW_매출A!$B$2:$B$7000,$A112,RAW_매출A!$A$2:$A$7000,EDATE($E112,I$1-1))=0,"",SUMIFS(RAW_매출A!$J$2:$J$7000,RAW_매출A!$B$2:$B$7000,$A112,RAW_매출A!$A$2:$A$7000,EDATE($E112,I$1-1))/(INDEX(요약_월별시즈널리티!$F$7:$F$18,MONTH(EDATE($E112,I$1-1)))/100))),"")</f>
        <v>4790159.6642711293</v>
      </c>
      <c r="J112" s="28" cm="1">
        <f t="array" ref="J112">IFERROR(IF($A112="","",IF(SUMIFS(RAW_매출A!$J$2:$J$7000,RAW_매출A!$B$2:$B$7000,$A112,RAW_매출A!$A$2:$A$7000,EDATE($E112,J$1-1))=0,"",SUMIFS(RAW_매출A!$J$2:$J$7000,RAW_매출A!$B$2:$B$7000,$A112,RAW_매출A!$A$2:$A$7000,EDATE($E112,J$1-1))/(INDEX(요약_월별시즈널리티!$F$7:$F$18,MONTH(EDATE($E112,J$1-1)))/100))),"")</f>
        <v>4751726.6183914682</v>
      </c>
      <c r="K112" s="28" cm="1">
        <f t="array" ref="K112">IFERROR(IF($A112="","",IF(SUMIFS(RAW_매출A!$J$2:$J$7000,RAW_매출A!$B$2:$B$7000,$A112,RAW_매출A!$A$2:$A$7000,EDATE($E112,K$1-1))=0,"",SUMIFS(RAW_매출A!$J$2:$J$7000,RAW_매출A!$B$2:$B$7000,$A112,RAW_매출A!$A$2:$A$7000,EDATE($E112,K$1-1))/(INDEX(요약_월별시즈널리티!$F$7:$F$18,MONTH(EDATE($E112,K$1-1)))/100))),"")</f>
        <v>5294660.2518005129</v>
      </c>
      <c r="L112" s="28" cm="1">
        <f t="array" ref="L112">IFERROR(IF($A112="","",IF(SUMIFS(RAW_매출A!$J$2:$J$7000,RAW_매출A!$B$2:$B$7000,$A112,RAW_매출A!$A$2:$A$7000,EDATE($E112,L$1-1))=0,"",SUMIFS(RAW_매출A!$J$2:$J$7000,RAW_매출A!$B$2:$B$7000,$A112,RAW_매출A!$A$2:$A$7000,EDATE($E112,L$1-1))/(INDEX(요약_월별시즈널리티!$F$7:$F$18,MONTH(EDATE($E112,L$1-1)))/100))),"")</f>
        <v>5276434.1489353245</v>
      </c>
      <c r="M112" s="28" cm="1">
        <f t="array" ref="M112">IFERROR(IF($A112="","",IF(SUMIFS(RAW_매출A!$J$2:$J$7000,RAW_매출A!$B$2:$B$7000,$A112,RAW_매출A!$A$2:$A$7000,EDATE($E112,M$1-1))=0,"",SUMIFS(RAW_매출A!$J$2:$J$7000,RAW_매출A!$B$2:$B$7000,$A112,RAW_매출A!$A$2:$A$7000,EDATE($E112,M$1-1))/(INDEX(요약_월별시즈널리티!$F$7:$F$18,MONTH(EDATE($E112,M$1-1)))/100))),"")</f>
        <v>6197644.6778903352</v>
      </c>
      <c r="N112" s="28" cm="1">
        <f t="array" ref="N112">IFERROR(IF($A112="","",IF(SUMIFS(RAW_매출A!$J$2:$J$7000,RAW_매출A!$B$2:$B$7000,$A112,RAW_매출A!$A$2:$A$7000,EDATE($E112,N$1-1))=0,"",SUMIFS(RAW_매출A!$J$2:$J$7000,RAW_매출A!$B$2:$B$7000,$A112,RAW_매출A!$A$2:$A$7000,EDATE($E112,N$1-1))/(INDEX(요약_월별시즈널리티!$F$7:$F$18,MONTH(EDATE($E112,N$1-1)))/100))),"")</f>
        <v>5859209.1447269004</v>
      </c>
      <c r="O112" s="28" cm="1">
        <f t="array" ref="O112">IFERROR(IF($A112="","",IF(SUMIFS(RAW_매출A!$J$2:$J$7000,RAW_매출A!$B$2:$B$7000,$A112,RAW_매출A!$A$2:$A$7000,EDATE($E112,O$1-1))=0,"",SUMIFS(RAW_매출A!$J$2:$J$7000,RAW_매출A!$B$2:$B$7000,$A112,RAW_매출A!$A$2:$A$7000,EDATE($E112,O$1-1))/(INDEX(요약_월별시즈널리티!$F$7:$F$18,MONTH(EDATE($E112,O$1-1)))/100))),"")</f>
        <v>5932156.1462779986</v>
      </c>
      <c r="P112" cm="1">
        <f t="array" ref="P112">IFERROR(IF($A112="","",IF(SUMIFS(RAW_매출A!$J$2:$J$7000,RAW_매출A!$B$2:$B$7000,$A112,RAW_매출A!$A$2:$A$7000,EDATE($E112,P$1-1))=0,"",SUMIFS(RAW_매출A!$J$2:$J$7000,RAW_매출A!$B$2:$B$7000,$A112,RAW_매출A!$A$2:$A$7000,EDATE($E112,P$1-1))/(INDEX(요약_월별시즈널리티!$F$7:$F$18,MONTH(EDATE($E112,P$1-1)))/100))),"")</f>
        <v>5745466.7985016238</v>
      </c>
      <c r="Q112" cm="1">
        <f t="array" ref="Q112">IFERROR(IF($A112="","",IF(SUMIFS(RAW_매출A!$J$2:$J$7000,RAW_매출A!$B$2:$B$7000,$A112,RAW_매출A!$A$2:$A$7000,EDATE($E112,Q$1-1))=0,"",SUMIFS(RAW_매출A!$J$2:$J$7000,RAW_매출A!$B$2:$B$7000,$A112,RAW_매출A!$A$2:$A$7000,EDATE($E112,Q$1-1))/(INDEX(요약_월별시즈널리티!$F$7:$F$18,MONTH(EDATE($E112,Q$1-1)))/100))),"")</f>
        <v>6040490.4286301592</v>
      </c>
      <c r="R112" cm="1">
        <f t="array" ref="R112">IFERROR(IF($A112="","",IF(SUMIFS(RAW_매출A!$J$2:$J$7000,RAW_매출A!$B$2:$B$7000,$A112,RAW_매출A!$A$2:$A$7000,EDATE($E112,R$1-1))=0,"",SUMIFS(RAW_매출A!$J$2:$J$7000,RAW_매출A!$B$2:$B$7000,$A112,RAW_매출A!$A$2:$A$7000,EDATE($E112,R$1-1))/(INDEX(요약_월별시즈널리티!$F$7:$F$18,MONTH(EDATE($E112,R$1-1)))/100))),"")</f>
        <v>6490694.7654223163</v>
      </c>
      <c r="S112" cm="1">
        <f t="array" ref="S112">IFERROR(IF($A112="","",IF(SUMIFS(RAW_매출A!$J$2:$J$7000,RAW_매출A!$B$2:$B$7000,$A112,RAW_매출A!$A$2:$A$7000,EDATE($E112,S$1-1))=0,"",SUMIFS(RAW_매출A!$J$2:$J$7000,RAW_매출A!$B$2:$B$7000,$A112,RAW_매출A!$A$2:$A$7000,EDATE($E112,S$1-1))/(INDEX(요약_월별시즈널리티!$F$7:$F$18,MONTH(EDATE($E112,S$1-1)))/100))),"")</f>
        <v>6411131.2756022196</v>
      </c>
      <c r="T112" cm="1">
        <f t="array" ref="T112">IFERROR(IF($A112="","",IF(SUMIFS(RAW_매출A!$J$2:$J$7000,RAW_매출A!$B$2:$B$7000,$A112,RAW_매출A!$A$2:$A$7000,EDATE($E112,T$1-1))=0,"",SUMIFS(RAW_매출A!$J$2:$J$7000,RAW_매출A!$B$2:$B$7000,$A112,RAW_매출A!$A$2:$A$7000,EDATE($E112,T$1-1))/(INDEX(요약_월별시즈널리티!$F$7:$F$18,MONTH(EDATE($E112,T$1-1)))/100))),"")</f>
        <v>6466858.5906074233</v>
      </c>
      <c r="U112" cm="1">
        <f t="array" ref="U112">IFERROR(IF($A112="","",IF(SUMIFS(RAW_매출A!$J$2:$J$7000,RAW_매출A!$B$2:$B$7000,$A112,RAW_매출A!$A$2:$A$7000,EDATE($E112,U$1-1))=0,"",SUMIFS(RAW_매출A!$J$2:$J$7000,RAW_매출A!$B$2:$B$7000,$A112,RAW_매출A!$A$2:$A$7000,EDATE($E112,U$1-1))/(INDEX(요약_월별시즈널리티!$F$7:$F$18,MONTH(EDATE($E112,U$1-1)))/100))),"")</f>
        <v>6646327.1041072449</v>
      </c>
      <c r="V112" cm="1">
        <f t="array" ref="V112">IFERROR(IF($A112="","",IF(SUMIFS(RAW_매출A!$J$2:$J$7000,RAW_매출A!$B$2:$B$7000,$A112,RAW_매출A!$A$2:$A$7000,EDATE($E112,V$1-1))=0,"",SUMIFS(RAW_매출A!$J$2:$J$7000,RAW_매출A!$B$2:$B$7000,$A112,RAW_매출A!$A$2:$A$7000,EDATE($E112,V$1-1))/(INDEX(요약_월별시즈널리티!$F$7:$F$18,MONTH(EDATE($E112,V$1-1)))/100))),"")</f>
        <v>7041913.1671187775</v>
      </c>
      <c r="W112" cm="1">
        <f t="array" ref="W112">IFERROR(IF($A112="","",IF(SUMIFS(RAW_매출A!$J$2:$J$7000,RAW_매출A!$B$2:$B$7000,$A112,RAW_매출A!$A$2:$A$7000,EDATE($E112,W$1-1))=0,"",SUMIFS(RAW_매출A!$J$2:$J$7000,RAW_매출A!$B$2:$B$7000,$A112,RAW_매출A!$A$2:$A$7000,EDATE($E112,W$1-1))/(INDEX(요약_월별시즈널리티!$F$7:$F$18,MONTH(EDATE($E112,W$1-1)))/100))),"")</f>
        <v>6940965.7855254048</v>
      </c>
      <c r="X112" cm="1">
        <f t="array" ref="X112">IFERROR(IF($A112="","",IF(SUMIFS(RAW_매출A!$J$2:$J$7000,RAW_매출A!$B$2:$B$7000,$A112,RAW_매출A!$A$2:$A$7000,EDATE($E112,X$1-1))=0,"",SUMIFS(RAW_매출A!$J$2:$J$7000,RAW_매출A!$B$2:$B$7000,$A112,RAW_매출A!$A$2:$A$7000,EDATE($E112,X$1-1))/(INDEX(요약_월별시즈널리티!$F$7:$F$18,MONTH(EDATE($E112,X$1-1)))/100))),"")</f>
        <v>6654747.6915790131</v>
      </c>
      <c r="Y112" cm="1">
        <f t="array" ref="Y112">IFERROR(IF($A112="","",IF(SUMIFS(RAW_매출A!$J$2:$J$7000,RAW_매출A!$B$2:$B$7000,$A112,RAW_매출A!$A$2:$A$7000,EDATE($E112,Y$1-1))=0,"",SUMIFS(RAW_매출A!$J$2:$J$7000,RAW_매출A!$B$2:$B$7000,$A112,RAW_매출A!$A$2:$A$7000,EDATE($E112,Y$1-1))/(INDEX(요약_월별시즈널리티!$F$7:$F$18,MONTH(EDATE($E112,Y$1-1)))/100))),"")</f>
        <v>6882537.1365231788</v>
      </c>
      <c r="Z112" cm="1">
        <f t="array" ref="Z112">IFERROR(IF($A112="","",IF(SUMIFS(RAW_매출A!$J$2:$J$7000,RAW_매출A!$B$2:$B$7000,$A112,RAW_매출A!$A$2:$A$7000,EDATE($E112,Z$1-1))=0,"",SUMIFS(RAW_매출A!$J$2:$J$7000,RAW_매출A!$B$2:$B$7000,$A112,RAW_매출A!$A$2:$A$7000,EDATE($E112,Z$1-1))/(INDEX(요약_월별시즈널리티!$F$7:$F$18,MONTH(EDATE($E112,Z$1-1)))/100))),"")</f>
        <v>6896577.157438267</v>
      </c>
      <c r="AA112" cm="1">
        <f t="array" ref="AA112">IFERROR(IF($A112="","",IF(SUMIFS(RAW_매출A!$J$2:$J$7000,RAW_매출A!$B$2:$B$7000,$A112,RAW_매출A!$A$2:$A$7000,EDATE($E112,AA$1-1))=0,"",SUMIFS(RAW_매출A!$J$2:$J$7000,RAW_매출A!$B$2:$B$7000,$A112,RAW_매출A!$A$2:$A$7000,EDATE($E112,AA$1-1))/(INDEX(요약_월별시즈널리티!$F$7:$F$18,MONTH(EDATE($E112,AA$1-1)))/100))),"")</f>
        <v>6668003.9012853364</v>
      </c>
      <c r="AB112" cm="1">
        <f t="array" ref="AB112">IFERROR(IF($A112="","",IF(SUMIFS(RAW_매출A!$J$2:$J$7000,RAW_매출A!$B$2:$B$7000,$A112,RAW_매출A!$A$2:$A$7000,EDATE($E112,AB$1-1))=0,"",SUMIFS(RAW_매출A!$J$2:$J$7000,RAW_매출A!$B$2:$B$7000,$A112,RAW_매출A!$A$2:$A$7000,EDATE($E112,AB$1-1))/(INDEX(요약_월별시즈널리티!$F$7:$F$18,MONTH(EDATE($E112,AB$1-1)))/100))),"")</f>
        <v>7210468.3840601305</v>
      </c>
      <c r="AC112" cm="1">
        <f t="array" ref="AC112">IFERROR(IF($A112="","",IF(SUMIFS(RAW_매출A!$J$2:$J$7000,RAW_매출A!$B$2:$B$7000,$A112,RAW_매출A!$A$2:$A$7000,EDATE($E112,AC$1-1))=0,"",SUMIFS(RAW_매출A!$J$2:$J$7000,RAW_매출A!$B$2:$B$7000,$A112,RAW_매출A!$A$2:$A$7000,EDATE($E112,AC$1-1))/(INDEX(요약_월별시즈널리티!$F$7:$F$18,MONTH(EDATE($E112,AC$1-1)))/100))),"")</f>
        <v>6530416.8562336387</v>
      </c>
      <c r="AD112" cm="1">
        <f t="array" ref="AD112">IFERROR(IF($A112="","",IF(SUMIFS(RAW_매출A!$J$2:$J$7000,RAW_매출A!$B$2:$B$7000,$A112,RAW_매출A!$A$2:$A$7000,EDATE($E112,AD$1-1))=0,"",SUMIFS(RAW_매출A!$J$2:$J$7000,RAW_매출A!$B$2:$B$7000,$A112,RAW_매출A!$A$2:$A$7000,EDATE($E112,AD$1-1))/(INDEX(요약_월별시즈널리티!$F$7:$F$18,MONTH(EDATE($E112,AD$1-1)))/100))),"")</f>
        <v>7288011.5566118769</v>
      </c>
      <c r="AE112" cm="1">
        <f t="array" ref="AE112">IFERROR(IF($A112="","",IF(SUMIFS(RAW_매출A!$J$2:$J$7000,RAW_매출A!$B$2:$B$7000,$A112,RAW_매출A!$A$2:$A$7000,EDATE($E112,AE$1-1))=0,"",SUMIFS(RAW_매출A!$J$2:$J$7000,RAW_매출A!$B$2:$B$7000,$A112,RAW_매출A!$A$2:$A$7000,EDATE($E112,AE$1-1))/(INDEX(요약_월별시즈널리티!$F$7:$F$18,MONTH(EDATE($E112,AE$1-1)))/100))),"")</f>
        <v>7426106.4423881294</v>
      </c>
      <c r="AF112" cm="1">
        <f t="array" ref="AF112">IFERROR(IF($A112="","",IF(SUMIFS(RAW_매출A!$J$2:$J$7000,RAW_매출A!$B$2:$B$7000,$A112,RAW_매출A!$A$2:$A$7000,EDATE($E112,AF$1-1))=0,"",SUMIFS(RAW_매출A!$J$2:$J$7000,RAW_매출A!$B$2:$B$7000,$A112,RAW_매출A!$A$2:$A$7000,EDATE($E112,AF$1-1))/(INDEX(요약_월별시즈널리티!$F$7:$F$18,MONTH(EDATE($E112,AF$1-1)))/100))),"")</f>
        <v>7252118.8882805416</v>
      </c>
      <c r="AG112" cm="1">
        <f t="array" ref="AG112">IFERROR(IF($A112="","",IF(SUMIFS(RAW_매출A!$J$2:$J$7000,RAW_매출A!$B$2:$B$7000,$A112,RAW_매출A!$A$2:$A$7000,EDATE($E112,AG$1-1))=0,"",SUMIFS(RAW_매출A!$J$2:$J$7000,RAW_매출A!$B$2:$B$7000,$A112,RAW_매출A!$A$2:$A$7000,EDATE($E112,AG$1-1))/(INDEX(요약_월별시즈널리티!$F$7:$F$18,MONTH(EDATE($E112,AG$1-1)))/100))),"")</f>
        <v>7098969.9902843423</v>
      </c>
      <c r="AH112" cm="1">
        <f t="array" ref="AH112">IFERROR(IF($A112="","",IF(SUMIFS(RAW_매출A!$J$2:$J$7000,RAW_매출A!$B$2:$B$7000,$A112,RAW_매출A!$A$2:$A$7000,EDATE($E112,AH$1-1))=0,"",SUMIFS(RAW_매출A!$J$2:$J$7000,RAW_매출A!$B$2:$B$7000,$A112,RAW_매출A!$A$2:$A$7000,EDATE($E112,AH$1-1))/(INDEX(요약_월별시즈널리티!$F$7:$F$18,MONTH(EDATE($E112,AH$1-1)))/100))),"")</f>
        <v>7222187.8904749388</v>
      </c>
      <c r="AI112" cm="1">
        <f t="array" ref="AI112">IFERROR(IF($A112="","",IF(SUMIFS(RAW_매출A!$J$2:$J$7000,RAW_매출A!$B$2:$B$7000,$A112,RAW_매출A!$A$2:$A$7000,EDATE($E112,AI$1-1))=0,"",SUMIFS(RAW_매출A!$J$2:$J$7000,RAW_매출A!$B$2:$B$7000,$A112,RAW_매출A!$A$2:$A$7000,EDATE($E112,AI$1-1))/(INDEX(요약_월별시즈널리티!$F$7:$F$18,MONTH(EDATE($E112,AI$1-1)))/100))),"")</f>
        <v>6834140.535043478</v>
      </c>
      <c r="AJ112" t="str" cm="1">
        <f t="array" ref="AJ112">IFERROR(IF($A112="","",IF(SUMIFS(RAW_매출A!$J$2:$J$7000,RAW_매출A!$B$2:$B$7000,$A112,RAW_매출A!$A$2:$A$7000,EDATE($E112,AJ$1-1))=0,"",SUMIFS(RAW_매출A!$J$2:$J$7000,RAW_매출A!$B$2:$B$7000,$A112,RAW_매출A!$A$2:$A$7000,EDATE($E112,AJ$1-1))/(INDEX(요약_월별시즈널리티!$F$7:$F$18,MONTH(EDATE($E112,AJ$1-1)))/100))),"")</f>
        <v/>
      </c>
      <c r="AK112" t="str" cm="1">
        <f t="array" ref="AK112">IFERROR(IF($A112="","",IF(SUMIFS(RAW_매출A!$J$2:$J$7000,RAW_매출A!$B$2:$B$7000,$A112,RAW_매출A!$A$2:$A$7000,EDATE($E112,AK$1-1))=0,"",SUMIFS(RAW_매출A!$J$2:$J$7000,RAW_매출A!$B$2:$B$7000,$A112,RAW_매출A!$A$2:$A$7000,EDATE($E112,AK$1-1))/(INDEX(요약_월별시즈널리티!$F$7:$F$18,MONTH(EDATE($E112,AK$1-1)))/100))),"")</f>
        <v/>
      </c>
      <c r="AL112" t="str" cm="1">
        <f t="array" ref="AL112">IFERROR(IF($A112="","",IF(SUMIFS(RAW_매출A!$J$2:$J$7000,RAW_매출A!$B$2:$B$7000,$A112,RAW_매출A!$A$2:$A$7000,EDATE($E112,AL$1-1))=0,"",SUMIFS(RAW_매출A!$J$2:$J$7000,RAW_매출A!$B$2:$B$7000,$A112,RAW_매출A!$A$2:$A$7000,EDATE($E112,AL$1-1))/(INDEX(요약_월별시즈널리티!$F$7:$F$18,MONTH(EDATE($E112,AL$1-1)))/100))),"")</f>
        <v/>
      </c>
      <c r="AM112" t="str" cm="1">
        <f t="array" ref="AM112">IFERROR(IF($A112="","",IF(SUMIFS(RAW_매출A!$J$2:$J$7000,RAW_매출A!$B$2:$B$7000,$A112,RAW_매출A!$A$2:$A$7000,EDATE($E112,AM$1-1))=0,"",SUMIFS(RAW_매출A!$J$2:$J$7000,RAW_매출A!$B$2:$B$7000,$A112,RAW_매출A!$A$2:$A$7000,EDATE($E112,AM$1-1))/(INDEX(요약_월별시즈널리티!$F$7:$F$18,MONTH(EDATE($E112,AM$1-1)))/100))),"")</f>
        <v/>
      </c>
      <c r="AN112" t="str" cm="1">
        <f t="array" ref="AN112">IFERROR(IF($A112="","",IF(SUMIFS(RAW_매출A!$J$2:$J$7000,RAW_매출A!$B$2:$B$7000,$A112,RAW_매출A!$A$2:$A$7000,EDATE($E112,AN$1-1))=0,"",SUMIFS(RAW_매출A!$J$2:$J$7000,RAW_매출A!$B$2:$B$7000,$A112,RAW_매출A!$A$2:$A$7000,EDATE($E112,AN$1-1))/(INDEX(요약_월별시즈널리티!$F$7:$F$18,MONTH(EDATE($E112,AN$1-1)))/100))),"")</f>
        <v/>
      </c>
      <c r="AO112" t="str" cm="1">
        <f t="array" ref="AO112">IFERROR(IF($A112="","",IF(SUMIFS(RAW_매출A!$J$2:$J$7000,RAW_매출A!$B$2:$B$7000,$A112,RAW_매출A!$A$2:$A$7000,EDATE($E112,AO$1-1))=0,"",SUMIFS(RAW_매출A!$J$2:$J$7000,RAW_매출A!$B$2:$B$7000,$A112,RAW_매출A!$A$2:$A$7000,EDATE($E112,AO$1-1))/(INDEX(요약_월별시즈널리티!$F$7:$F$18,MONTH(EDATE($E112,AO$1-1)))/100))),"")</f>
        <v/>
      </c>
      <c r="AP112" t="str" cm="1">
        <f t="array" ref="AP112">IFERROR(IF($A112="","",IF(SUMIFS(RAW_매출A!$J$2:$J$7000,RAW_매출A!$B$2:$B$7000,$A112,RAW_매출A!$A$2:$A$7000,EDATE($E112,AP$1-1))=0,"",SUMIFS(RAW_매출A!$J$2:$J$7000,RAW_매출A!$B$2:$B$7000,$A112,RAW_매출A!$A$2:$A$7000,EDATE($E112,AP$1-1))/(INDEX(요약_월별시즈널리티!$F$7:$F$18,MONTH(EDATE($E112,AP$1-1)))/100))),"")</f>
        <v/>
      </c>
      <c r="AQ112" t="str" cm="1">
        <f t="array" ref="AQ112">IFERROR(IF($A112="","",IF(SUMIFS(RAW_매출A!$J$2:$J$7000,RAW_매출A!$B$2:$B$7000,$A112,RAW_매출A!$A$2:$A$7000,EDATE($E112,AQ$1-1))=0,"",SUMIFS(RAW_매출A!$J$2:$J$7000,RAW_매출A!$B$2:$B$7000,$A112,RAW_매출A!$A$2:$A$7000,EDATE($E112,AQ$1-1))/(INDEX(요약_월별시즈널리티!$F$7:$F$18,MONTH(EDATE($E112,AQ$1-1)))/100))),"")</f>
        <v/>
      </c>
      <c r="AR112" t="str" cm="1">
        <f t="array" ref="AR112">IFERROR(IF($A112="","",IF(SUMIFS(RAW_매출A!$J$2:$J$7000,RAW_매출A!$B$2:$B$7000,$A112,RAW_매출A!$A$2:$A$7000,EDATE($E112,AR$1-1))=0,"",SUMIFS(RAW_매출A!$J$2:$J$7000,RAW_매출A!$B$2:$B$7000,$A112,RAW_매출A!$A$2:$A$7000,EDATE($E112,AR$1-1))/(INDEX(요약_월별시즈널리티!$F$7:$F$18,MONTH(EDATE($E112,AR$1-1)))/100))),"")</f>
        <v/>
      </c>
      <c r="AS112" t="str" cm="1">
        <f t="array" ref="AS112">IFERROR(IF($A112="","",IF(SUMIFS(RAW_매출A!$J$2:$J$7000,RAW_매출A!$B$2:$B$7000,$A112,RAW_매출A!$A$2:$A$7000,EDATE($E112,AS$1-1))=0,"",SUMIFS(RAW_매출A!$J$2:$J$7000,RAW_매출A!$B$2:$B$7000,$A112,RAW_매출A!$A$2:$A$7000,EDATE($E112,AS$1-1))/(INDEX(요약_월별시즈널리티!$F$7:$F$18,MONTH(EDATE($E112,AS$1-1)))/100))),"")</f>
        <v/>
      </c>
      <c r="AT112" t="str" cm="1">
        <f t="array" ref="AT112">IFERROR(IF($A112="","",IF(SUMIFS(RAW_매출A!$J$2:$J$7000,RAW_매출A!$B$2:$B$7000,$A112,RAW_매출A!$A$2:$A$7000,EDATE($E112,AT$1-1))=0,"",SUMIFS(RAW_매출A!$J$2:$J$7000,RAW_매출A!$B$2:$B$7000,$A112,RAW_매출A!$A$2:$A$7000,EDATE($E112,AT$1-1))/(INDEX(요약_월별시즈널리티!$F$7:$F$18,MONTH(EDATE($E112,AT$1-1)))/100))),"")</f>
        <v/>
      </c>
      <c r="AU112" t="str" cm="1">
        <f t="array" ref="AU112">IFERROR(IF($A112="","",IF(SUMIFS(RAW_매출A!$J$2:$J$7000,RAW_매출A!$B$2:$B$7000,$A112,RAW_매출A!$A$2:$A$7000,EDATE($E112,AU$1-1))=0,"",SUMIFS(RAW_매출A!$J$2:$J$7000,RAW_매출A!$B$2:$B$7000,$A112,RAW_매출A!$A$2:$A$7000,EDATE($E112,AU$1-1))/(INDEX(요약_월별시즈널리티!$F$7:$F$18,MONTH(EDATE($E112,AU$1-1)))/100))),"")</f>
        <v/>
      </c>
      <c r="AV112" t="str" cm="1">
        <f t="array" ref="AV112">IFERROR(IF($A112="","",IF(SUMIFS(RAW_매출A!$J$2:$J$7000,RAW_매출A!$B$2:$B$7000,$A112,RAW_매출A!$A$2:$A$7000,EDATE($E112,AV$1-1))=0,"",SUMIFS(RAW_매출A!$J$2:$J$7000,RAW_매출A!$B$2:$B$7000,$A112,RAW_매출A!$A$2:$A$7000,EDATE($E112,AV$1-1))/(INDEX(요약_월별시즈널리티!$F$7:$F$18,MONTH(EDATE($E112,AV$1-1)))/100))),"")</f>
        <v/>
      </c>
      <c r="AW112" t="str" cm="1">
        <f t="array" ref="AW112">IFERROR(IF($A112="","",IF(SUMIFS(RAW_매출A!$J$2:$J$7000,RAW_매출A!$B$2:$B$7000,$A112,RAW_매출A!$A$2:$A$7000,EDATE($E112,AW$1-1))=0,"",SUMIFS(RAW_매출A!$J$2:$J$7000,RAW_매출A!$B$2:$B$7000,$A112,RAW_매출A!$A$2:$A$7000,EDATE($E112,AW$1-1))/(INDEX(요약_월별시즈널리티!$F$7:$F$18,MONTH(EDATE($E112,AW$1-1)))/100))),"")</f>
        <v/>
      </c>
      <c r="AX112" t="str" cm="1">
        <f t="array" ref="AX112">IFERROR(IF($A112="","",IF(SUMIFS(RAW_매출A!$J$2:$J$7000,RAW_매출A!$B$2:$B$7000,$A112,RAW_매출A!$A$2:$A$7000,EDATE($E112,AX$1-1))=0,"",SUMIFS(RAW_매출A!$J$2:$J$7000,RAW_매출A!$B$2:$B$7000,$A112,RAW_매출A!$A$2:$A$7000,EDATE($E112,AX$1-1))/(INDEX(요약_월별시즈널리티!$F$7:$F$18,MONTH(EDATE($E112,AX$1-1)))/100))),"")</f>
        <v/>
      </c>
      <c r="AY112" t="str" cm="1">
        <f t="array" ref="AY112">IFERROR(IF($A112="","",IF(SUMIFS(RAW_매출A!$J$2:$J$7000,RAW_매출A!$B$2:$B$7000,$A112,RAW_매출A!$A$2:$A$7000,EDATE($E112,AY$1-1))=0,"",SUMIFS(RAW_매출A!$J$2:$J$7000,RAW_매출A!$B$2:$B$7000,$A112,RAW_매출A!$A$2:$A$7000,EDATE($E112,AY$1-1))/(INDEX(요약_월별시즈널리티!$F$7:$F$18,MONTH(EDATE($E112,AY$1-1)))/100))),"")</f>
        <v/>
      </c>
      <c r="AZ112" t="str" cm="1">
        <f t="array" ref="AZ112">IFERROR(IF($A112="","",IF(SUMIFS(RAW_매출A!$J$2:$J$7000,RAW_매출A!$B$2:$B$7000,$A112,RAW_매출A!$A$2:$A$7000,EDATE($E112,AZ$1-1))=0,"",SUMIFS(RAW_매출A!$J$2:$J$7000,RAW_매출A!$B$2:$B$7000,$A112,RAW_매출A!$A$2:$A$7000,EDATE($E112,AZ$1-1))/(INDEX(요약_월별시즈널리티!$F$7:$F$18,MONTH(EDATE($E112,AZ$1-1)))/100))),"")</f>
        <v/>
      </c>
      <c r="BA112" t="str" cm="1">
        <f t="array" ref="BA112">IFERROR(IF($A112="","",IF(SUMIFS(RAW_매출A!$J$2:$J$7000,RAW_매출A!$B$2:$B$7000,$A112,RAW_매출A!$A$2:$A$7000,EDATE($E112,BA$1-1))=0,"",SUMIFS(RAW_매출A!$J$2:$J$7000,RAW_매출A!$B$2:$B$7000,$A112,RAW_매출A!$A$2:$A$7000,EDATE($E112,BA$1-1))/(INDEX(요약_월별시즈널리티!$F$7:$F$18,MONTH(EDATE($E112,BA$1-1)))/100))),"")</f>
        <v/>
      </c>
      <c r="BB112" t="str" cm="1">
        <f t="array" ref="BB112">IFERROR(IF($A112="","",IF(SUMIFS(RAW_매출A!$J$2:$J$7000,RAW_매출A!$B$2:$B$7000,$A112,RAW_매출A!$A$2:$A$7000,EDATE($E112,BB$1-1))=0,"",SUMIFS(RAW_매출A!$J$2:$J$7000,RAW_매출A!$B$2:$B$7000,$A112,RAW_매출A!$A$2:$A$7000,EDATE($E112,BB$1-1))/(INDEX(요약_월별시즈널리티!$F$7:$F$18,MONTH(EDATE($E112,BB$1-1)))/100))),"")</f>
        <v/>
      </c>
      <c r="BC112" t="str" cm="1">
        <f t="array" ref="BC112">IFERROR(IF($A112="","",IF(SUMIFS(RAW_매출A!$J$2:$J$7000,RAW_매출A!$B$2:$B$7000,$A112,RAW_매출A!$A$2:$A$7000,EDATE($E112,BC$1-1))=0,"",SUMIFS(RAW_매출A!$J$2:$J$7000,RAW_매출A!$B$2:$B$7000,$A112,RAW_매출A!$A$2:$A$7000,EDATE($E112,BC$1-1))/(INDEX(요약_월별시즈널리티!$F$7:$F$18,MONTH(EDATE($E112,BC$1-1)))/100))),"")</f>
        <v/>
      </c>
      <c r="BD112" t="str" cm="1">
        <f t="array" ref="BD112">IFERROR(IF($A112="","",IF(SUMIFS(RAW_매출A!$J$2:$J$7000,RAW_매출A!$B$2:$B$7000,$A112,RAW_매출A!$A$2:$A$7000,EDATE($E112,BD$1-1))=0,"",SUMIFS(RAW_매출A!$J$2:$J$7000,RAW_매출A!$B$2:$B$7000,$A112,RAW_매출A!$A$2:$A$7000,EDATE($E112,BD$1-1))/(INDEX(요약_월별시즈널리티!$F$7:$F$18,MONTH(EDATE($E112,BD$1-1)))/100))),"")</f>
        <v/>
      </c>
      <c r="BE112" t="str" cm="1">
        <f t="array" ref="BE112">IFERROR(IF($A112="","",IF(SUMIFS(RAW_매출A!$J$2:$J$7000,RAW_매출A!$B$2:$B$7000,$A112,RAW_매출A!$A$2:$A$7000,EDATE($E112,BE$1-1))=0,"",SUMIFS(RAW_매출A!$J$2:$J$7000,RAW_매출A!$B$2:$B$7000,$A112,RAW_매출A!$A$2:$A$7000,EDATE($E112,BE$1-1))/(INDEX(요약_월별시즈널리티!$F$7:$F$18,MONTH(EDATE($E112,BE$1-1)))/100))),"")</f>
        <v/>
      </c>
      <c r="BF112" t="str" cm="1">
        <f t="array" ref="BF112">IFERROR(IF($A112="","",IF(SUMIFS(RAW_매출A!$J$2:$J$7000,RAW_매출A!$B$2:$B$7000,$A112,RAW_매출A!$A$2:$A$7000,EDATE($E112,BF$1-1))=0,"",SUMIFS(RAW_매출A!$J$2:$J$7000,RAW_매출A!$B$2:$B$7000,$A112,RAW_매출A!$A$2:$A$7000,EDATE($E112,BF$1-1))/(INDEX(요약_월별시즈널리티!$F$7:$F$18,MONTH(EDATE($E112,BF$1-1)))/100))),"")</f>
        <v/>
      </c>
      <c r="BG112" t="str" cm="1">
        <f t="array" ref="BG112">IFERROR(IF($A112="","",IF(SUMIFS(RAW_매출A!$J$2:$J$7000,RAW_매출A!$B$2:$B$7000,$A112,RAW_매출A!$A$2:$A$7000,EDATE($E112,BG$1-1))=0,"",SUMIFS(RAW_매출A!$J$2:$J$7000,RAW_매출A!$B$2:$B$7000,$A112,RAW_매출A!$A$2:$A$7000,EDATE($E112,BG$1-1))/(INDEX(요약_월별시즈널리티!$F$7:$F$18,MONTH(EDATE($E112,BG$1-1)))/100))),"")</f>
        <v/>
      </c>
      <c r="BH112" t="str" cm="1">
        <f t="array" ref="BH112">IFERROR(IF($A112="","",IF(SUMIFS(RAW_매출A!$J$2:$J$7000,RAW_매출A!$B$2:$B$7000,$A112,RAW_매출A!$A$2:$A$7000,EDATE($E112,BH$1-1))=0,"",SUMIFS(RAW_매출A!$J$2:$J$7000,RAW_매출A!$B$2:$B$7000,$A112,RAW_매출A!$A$2:$A$7000,EDATE($E112,BH$1-1))/(INDEX(요약_월별시즈널리티!$F$7:$F$18,MONTH(EDATE($E112,BH$1-1)))/100))),"")</f>
        <v/>
      </c>
      <c r="BI112" t="str" cm="1">
        <f t="array" ref="BI112">IFERROR(IF($A112="","",IF(SUMIFS(RAW_매출A!$J$2:$J$7000,RAW_매출A!$B$2:$B$7000,$A112,RAW_매출A!$A$2:$A$7000,EDATE($E112,BI$1-1))=0,"",SUMIFS(RAW_매출A!$J$2:$J$7000,RAW_매출A!$B$2:$B$7000,$A112,RAW_매출A!$A$2:$A$7000,EDATE($E112,BI$1-1))/(INDEX(요약_월별시즈널리티!$F$7:$F$18,MONTH(EDATE($E112,BI$1-1)))/100))),"")</f>
        <v/>
      </c>
      <c r="BJ112" t="str" cm="1">
        <f t="array" ref="BJ112">IFERROR(IF($A112="","",IF(SUMIFS(RAW_매출A!$J$2:$J$7000,RAW_매출A!$B$2:$B$7000,$A112,RAW_매출A!$A$2:$A$7000,EDATE($E112,BJ$1-1))=0,"",SUMIFS(RAW_매출A!$J$2:$J$7000,RAW_매출A!$B$2:$B$7000,$A112,RAW_매출A!$A$2:$A$7000,EDATE($E112,BJ$1-1))/(INDEX(요약_월별시즈널리티!$F$7:$F$18,MONTH(EDATE($E112,BJ$1-1)))/100))),"")</f>
        <v/>
      </c>
      <c r="BK112" t="str" cm="1">
        <f t="array" ref="BK112">IFERROR(IF($A112="","",IF(SUMIFS(RAW_매출A!$J$2:$J$7000,RAW_매출A!$B$2:$B$7000,$A112,RAW_매출A!$A$2:$A$7000,EDATE($E112,BK$1-1))=0,"",SUMIFS(RAW_매출A!$J$2:$J$7000,RAW_매출A!$B$2:$B$7000,$A112,RAW_매출A!$A$2:$A$7000,EDATE($E112,BK$1-1))/(INDEX(요약_월별시즈널리티!$F$7:$F$18,MONTH(EDATE($E112,BK$1-1)))/100))),"")</f>
        <v/>
      </c>
      <c r="BL112" t="str" cm="1">
        <f t="array" ref="BL112">IFERROR(IF($A112="","",IF(SUMIFS(RAW_매출A!$J$2:$J$7000,RAW_매출A!$B$2:$B$7000,$A112,RAW_매출A!$A$2:$A$7000,EDATE($E112,BL$1-1))=0,"",SUMIFS(RAW_매출A!$J$2:$J$7000,RAW_매출A!$B$2:$B$7000,$A112,RAW_매출A!$A$2:$A$7000,EDATE($E112,BL$1-1))/(INDEX(요약_월별시즈널리티!$F$7:$F$18,MONTH(EDATE($E112,BL$1-1)))/100))),"")</f>
        <v/>
      </c>
      <c r="BM112" t="str" cm="1">
        <f t="array" ref="BM112">IFERROR(IF($A112="","",IF(SUMIFS(RAW_매출A!$J$2:$J$7000,RAW_매출A!$B$2:$B$7000,$A112,RAW_매출A!$A$2:$A$7000,EDATE($E112,BM$1-1))=0,"",SUMIFS(RAW_매출A!$J$2:$J$7000,RAW_매출A!$B$2:$B$7000,$A112,RAW_매출A!$A$2:$A$7000,EDATE($E112,BM$1-1))/(INDEX(요약_월별시즈널리티!$F$7:$F$18,MONTH(EDATE($E112,BM$1-1)))/100))),"")</f>
        <v/>
      </c>
      <c r="BN112" t="str" cm="1">
        <f t="array" ref="BN112">IFERROR(IF($A112="","",IF(SUMIFS(RAW_매출A!$J$2:$J$7000,RAW_매출A!$B$2:$B$7000,$A112,RAW_매출A!$A$2:$A$7000,EDATE($E112,BN$1-1))=0,"",SUMIFS(RAW_매출A!$J$2:$J$7000,RAW_매출A!$B$2:$B$7000,$A112,RAW_매출A!$A$2:$A$7000,EDATE($E112,BN$1-1))/(INDEX(요약_월별시즈널리티!$F$7:$F$18,MONTH(EDATE($E112,BN$1-1)))/100))),"")</f>
        <v/>
      </c>
    </row>
    <row r="113" spans="1:66" x14ac:dyDescent="0.3">
      <c r="A113" t="str">
        <f>세팅!A114</f>
        <v>(1103) #한양대학로점</v>
      </c>
      <c r="B113" t="str">
        <f>세팅!B114</f>
        <v>150-1</v>
      </c>
      <c r="C113">
        <f t="shared" si="3"/>
        <v>1</v>
      </c>
      <c r="D113" t="str">
        <f t="shared" si="4"/>
        <v>1</v>
      </c>
      <c r="E113" s="1">
        <f>세팅!D114</f>
        <v>45352</v>
      </c>
      <c r="F113">
        <f t="shared" si="5"/>
        <v>3556700.0089761787</v>
      </c>
      <c r="G113" cm="1">
        <f t="array" ref="G113">IFERROR(IF($A113="","",IF(SUMIFS(RAW_매출A!$J$2:$J$7000,RAW_매출A!$B$2:$B$7000,$A113,RAW_매출A!$A$2:$A$7000,EDATE($E113,G$1-1))=0,"",SUMIFS(RAW_매출A!$J$2:$J$7000,RAW_매출A!$B$2:$B$7000,$A113,RAW_매출A!$A$2:$A$7000,EDATE($E113,G$1-1))/(INDEX(요약_월별시즈널리티!$F$7:$F$18,MONTH(EDATE($E113,G$1-1)))/100))),"")</f>
        <v>3047526.2136273333</v>
      </c>
      <c r="H113" cm="1">
        <f t="array" ref="H113">IFERROR(IF($A113="","",IF(SUMIFS(RAW_매출A!$J$2:$J$7000,RAW_매출A!$B$2:$B$7000,$A113,RAW_매출A!$A$2:$A$7000,EDATE($E113,H$1-1))=0,"",SUMIFS(RAW_매출A!$J$2:$J$7000,RAW_매출A!$B$2:$B$7000,$A113,RAW_매출A!$A$2:$A$7000,EDATE($E113,H$1-1))/(INDEX(요약_월별시즈널리티!$F$7:$F$18,MONTH(EDATE($E113,H$1-1)))/100))),"")</f>
        <v>3258676.4485581997</v>
      </c>
      <c r="I113" cm="1">
        <f t="array" ref="I113">IFERROR(IF($A113="","",IF(SUMIFS(RAW_매출A!$J$2:$J$7000,RAW_매출A!$B$2:$B$7000,$A113,RAW_매출A!$A$2:$A$7000,EDATE($E113,I$1-1))=0,"",SUMIFS(RAW_매출A!$J$2:$J$7000,RAW_매출A!$B$2:$B$7000,$A113,RAW_매출A!$A$2:$A$7000,EDATE($E113,I$1-1))/(INDEX(요약_월별시즈널리티!$F$7:$F$18,MONTH(EDATE($E113,I$1-1)))/100))),"")</f>
        <v>3158238.5254079043</v>
      </c>
      <c r="J113" s="28" cm="1">
        <f t="array" ref="J113">IFERROR(IF($A113="","",IF(SUMIFS(RAW_매출A!$J$2:$J$7000,RAW_매출A!$B$2:$B$7000,$A113,RAW_매출A!$A$2:$A$7000,EDATE($E113,J$1-1))=0,"",SUMIFS(RAW_매출A!$J$2:$J$7000,RAW_매출A!$B$2:$B$7000,$A113,RAW_매출A!$A$2:$A$7000,EDATE($E113,J$1-1))/(INDEX(요약_월별시즈널리티!$F$7:$F$18,MONTH(EDATE($E113,J$1-1)))/100))),"")</f>
        <v>3755102.1359524601</v>
      </c>
      <c r="K113" s="28" cm="1">
        <f t="array" ref="K113">IFERROR(IF($A113="","",IF(SUMIFS(RAW_매출A!$J$2:$J$7000,RAW_매출A!$B$2:$B$7000,$A113,RAW_매출A!$A$2:$A$7000,EDATE($E113,K$1-1))=0,"",SUMIFS(RAW_매출A!$J$2:$J$7000,RAW_매출A!$B$2:$B$7000,$A113,RAW_매출A!$A$2:$A$7000,EDATE($E113,K$1-1))/(INDEX(요약_월별시즈널리티!$F$7:$F$18,MONTH(EDATE($E113,K$1-1)))/100))),"")</f>
        <v>3147423.1097014891</v>
      </c>
      <c r="L113" s="28" cm="1">
        <f t="array" ref="L113">IFERROR(IF($A113="","",IF(SUMIFS(RAW_매출A!$J$2:$J$7000,RAW_매출A!$B$2:$B$7000,$A113,RAW_매출A!$A$2:$A$7000,EDATE($E113,L$1-1))=0,"",SUMIFS(RAW_매출A!$J$2:$J$7000,RAW_매출A!$B$2:$B$7000,$A113,RAW_매출A!$A$2:$A$7000,EDATE($E113,L$1-1))/(INDEX(요약_월별시즈널리티!$F$7:$F$18,MONTH(EDATE($E113,L$1-1)))/100))),"")</f>
        <v>3739763.6933146217</v>
      </c>
      <c r="M113" s="28" cm="1">
        <f t="array" ref="M113">IFERROR(IF($A113="","",IF(SUMIFS(RAW_매출A!$J$2:$J$7000,RAW_매출A!$B$2:$B$7000,$A113,RAW_매출A!$A$2:$A$7000,EDATE($E113,M$1-1))=0,"",SUMIFS(RAW_매출A!$J$2:$J$7000,RAW_매출A!$B$2:$B$7000,$A113,RAW_매출A!$A$2:$A$7000,EDATE($E113,M$1-1))/(INDEX(요약_월별시즈널리티!$F$7:$F$18,MONTH(EDATE($E113,M$1-1)))/100))),"")</f>
        <v>3819939.2899404559</v>
      </c>
      <c r="N113" s="28" cm="1">
        <f t="array" ref="N113">IFERROR(IF($A113="","",IF(SUMIFS(RAW_매출A!$J$2:$J$7000,RAW_매출A!$B$2:$B$7000,$A113,RAW_매출A!$A$2:$A$7000,EDATE($E113,N$1-1))=0,"",SUMIFS(RAW_매출A!$J$2:$J$7000,RAW_매출A!$B$2:$B$7000,$A113,RAW_매출A!$A$2:$A$7000,EDATE($E113,N$1-1))/(INDEX(요약_월별시즈널리티!$F$7:$F$18,MONTH(EDATE($E113,N$1-1)))/100))),"")</f>
        <v>3367173.9259139546</v>
      </c>
      <c r="O113" s="28" cm="1">
        <f t="array" ref="O113">IFERROR(IF($A113="","",IF(SUMIFS(RAW_매출A!$J$2:$J$7000,RAW_매출A!$B$2:$B$7000,$A113,RAW_매출A!$A$2:$A$7000,EDATE($E113,O$1-1))=0,"",SUMIFS(RAW_매출A!$J$2:$J$7000,RAW_매출A!$B$2:$B$7000,$A113,RAW_매출A!$A$2:$A$7000,EDATE($E113,O$1-1))/(INDEX(요약_월별시즈널리티!$F$7:$F$18,MONTH(EDATE($E113,O$1-1)))/100))),"")</f>
        <v>3510797.8990340894</v>
      </c>
      <c r="P113" cm="1">
        <f t="array" ref="P113">IFERROR(IF($A113="","",IF(SUMIFS(RAW_매출A!$J$2:$J$7000,RAW_매출A!$B$2:$B$7000,$A113,RAW_매출A!$A$2:$A$7000,EDATE($E113,P$1-1))=0,"",SUMIFS(RAW_매출A!$J$2:$J$7000,RAW_매출A!$B$2:$B$7000,$A113,RAW_매출A!$A$2:$A$7000,EDATE($E113,P$1-1))/(INDEX(요약_월별시즈널리티!$F$7:$F$18,MONTH(EDATE($E113,P$1-1)))/100))),"")</f>
        <v>3883943.1668591099</v>
      </c>
      <c r="Q113" cm="1">
        <f t="array" ref="Q113">IFERROR(IF($A113="","",IF(SUMIFS(RAW_매출A!$J$2:$J$7000,RAW_매출A!$B$2:$B$7000,$A113,RAW_매출A!$A$2:$A$7000,EDATE($E113,Q$1-1))=0,"",SUMIFS(RAW_매출A!$J$2:$J$7000,RAW_매출A!$B$2:$B$7000,$A113,RAW_매출A!$A$2:$A$7000,EDATE($E113,Q$1-1))/(INDEX(요약_월별시즈널리티!$F$7:$F$18,MONTH(EDATE($E113,Q$1-1)))/100))),"")</f>
        <v>3628791.0668730708</v>
      </c>
      <c r="R113" cm="1">
        <f t="array" ref="R113">IFERROR(IF($A113="","",IF(SUMIFS(RAW_매출A!$J$2:$J$7000,RAW_매출A!$B$2:$B$7000,$A113,RAW_매출A!$A$2:$A$7000,EDATE($E113,R$1-1))=0,"",SUMIFS(RAW_매출A!$J$2:$J$7000,RAW_매출A!$B$2:$B$7000,$A113,RAW_매출A!$A$2:$A$7000,EDATE($E113,R$1-1))/(INDEX(요약_월별시즈널리티!$F$7:$F$18,MONTH(EDATE($E113,R$1-1)))/100))),"")</f>
        <v>4063341.260929354</v>
      </c>
      <c r="S113" cm="1">
        <f t="array" ref="S113">IFERROR(IF($A113="","",IF(SUMIFS(RAW_매출A!$J$2:$J$7000,RAW_매출A!$B$2:$B$7000,$A113,RAW_매출A!$A$2:$A$7000,EDATE($E113,S$1-1))=0,"",SUMIFS(RAW_매출A!$J$2:$J$7000,RAW_매출A!$B$2:$B$7000,$A113,RAW_매출A!$A$2:$A$7000,EDATE($E113,S$1-1))/(INDEX(요약_월별시즈널리티!$F$7:$F$18,MONTH(EDATE($E113,S$1-1)))/100))),"")</f>
        <v>4394658.4952118201</v>
      </c>
      <c r="T113" cm="1">
        <f t="array" ref="T113">IFERROR(IF($A113="","",IF(SUMIFS(RAW_매출A!$J$2:$J$7000,RAW_매출A!$B$2:$B$7000,$A113,RAW_매출A!$A$2:$A$7000,EDATE($E113,T$1-1))=0,"",SUMIFS(RAW_매출A!$J$2:$J$7000,RAW_매출A!$B$2:$B$7000,$A113,RAW_매출A!$A$2:$A$7000,EDATE($E113,T$1-1))/(INDEX(요약_월별시즈널리티!$F$7:$F$18,MONTH(EDATE($E113,T$1-1)))/100))),"")</f>
        <v>4293713.6306610983</v>
      </c>
      <c r="U113" cm="1">
        <f t="array" ref="U113">IFERROR(IF($A113="","",IF(SUMIFS(RAW_매출A!$J$2:$J$7000,RAW_매출A!$B$2:$B$7000,$A113,RAW_매출A!$A$2:$A$7000,EDATE($E113,U$1-1))=0,"",SUMIFS(RAW_매출A!$J$2:$J$7000,RAW_매출A!$B$2:$B$7000,$A113,RAW_매출A!$A$2:$A$7000,EDATE($E113,U$1-1))/(INDEX(요약_월별시즈널리티!$F$7:$F$18,MONTH(EDATE($E113,U$1-1)))/100))),"")</f>
        <v>4318573.7690113587</v>
      </c>
      <c r="V113" cm="1">
        <f t="array" ref="V113">IFERROR(IF($A113="","",IF(SUMIFS(RAW_매출A!$J$2:$J$7000,RAW_매출A!$B$2:$B$7000,$A113,RAW_매출A!$A$2:$A$7000,EDATE($E113,V$1-1))=0,"",SUMIFS(RAW_매출A!$J$2:$J$7000,RAW_매출A!$B$2:$B$7000,$A113,RAW_매출A!$A$2:$A$7000,EDATE($E113,V$1-1))/(INDEX(요약_월별시즈널리티!$F$7:$F$18,MONTH(EDATE($E113,V$1-1)))/100))),"")</f>
        <v>4970273.4119491084</v>
      </c>
      <c r="W113" cm="1">
        <f t="array" ref="W113">IFERROR(IF($A113="","",IF(SUMIFS(RAW_매출A!$J$2:$J$7000,RAW_매출A!$B$2:$B$7000,$A113,RAW_매출A!$A$2:$A$7000,EDATE($E113,W$1-1))=0,"",SUMIFS(RAW_매출A!$J$2:$J$7000,RAW_매출A!$B$2:$B$7000,$A113,RAW_매출A!$A$2:$A$7000,EDATE($E113,W$1-1))/(INDEX(요약_월별시즈널리티!$F$7:$F$18,MONTH(EDATE($E113,W$1-1)))/100))),"")</f>
        <v>3995055.3686786988</v>
      </c>
      <c r="X113" cm="1">
        <f t="array" ref="X113">IFERROR(IF($A113="","",IF(SUMIFS(RAW_매출A!$J$2:$J$7000,RAW_매출A!$B$2:$B$7000,$A113,RAW_매출A!$A$2:$A$7000,EDATE($E113,X$1-1))=0,"",SUMIFS(RAW_매출A!$J$2:$J$7000,RAW_매출A!$B$2:$B$7000,$A113,RAW_매출A!$A$2:$A$7000,EDATE($E113,X$1-1))/(INDEX(요약_월별시즈널리티!$F$7:$F$18,MONTH(EDATE($E113,X$1-1)))/100))),"")</f>
        <v>3733991.7422753493</v>
      </c>
      <c r="Y113" cm="1">
        <f t="array" ref="Y113">IFERROR(IF($A113="","",IF(SUMIFS(RAW_매출A!$J$2:$J$7000,RAW_매출A!$B$2:$B$7000,$A113,RAW_매출A!$A$2:$A$7000,EDATE($E113,Y$1-1))=0,"",SUMIFS(RAW_매출A!$J$2:$J$7000,RAW_매출A!$B$2:$B$7000,$A113,RAW_매출A!$A$2:$A$7000,EDATE($E113,Y$1-1))/(INDEX(요약_월별시즈널리티!$F$7:$F$18,MONTH(EDATE($E113,Y$1-1)))/100))),"")</f>
        <v>3270568.2069077818</v>
      </c>
      <c r="Z113" cm="1">
        <f t="array" ref="Z113">IFERROR(IF($A113="","",IF(SUMIFS(RAW_매출A!$J$2:$J$7000,RAW_매출A!$B$2:$B$7000,$A113,RAW_매출A!$A$2:$A$7000,EDATE($E113,Z$1-1))=0,"",SUMIFS(RAW_매출A!$J$2:$J$7000,RAW_매출A!$B$2:$B$7000,$A113,RAW_매출A!$A$2:$A$7000,EDATE($E113,Z$1-1))/(INDEX(요약_월별시즈널리티!$F$7:$F$18,MONTH(EDATE($E113,Z$1-1)))/100))),"")</f>
        <v>2775554.4071102655</v>
      </c>
      <c r="AA113" cm="1">
        <f t="array" ref="AA113">IFERROR(IF($A113="","",IF(SUMIFS(RAW_매출A!$J$2:$J$7000,RAW_매출A!$B$2:$B$7000,$A113,RAW_매출A!$A$2:$A$7000,EDATE($E113,AA$1-1))=0,"",SUMIFS(RAW_매출A!$J$2:$J$7000,RAW_매출A!$B$2:$B$7000,$A113,RAW_매출A!$A$2:$A$7000,EDATE($E113,AA$1-1))/(INDEX(요약_월별시즈널리티!$F$7:$F$18,MONTH(EDATE($E113,AA$1-1)))/100))),"")</f>
        <v>2860078.8207294326</v>
      </c>
      <c r="AB113" cm="1">
        <f t="array" ref="AB113">IFERROR(IF($A113="","",IF(SUMIFS(RAW_매출A!$J$2:$J$7000,RAW_매출A!$B$2:$B$7000,$A113,RAW_매출A!$A$2:$A$7000,EDATE($E113,AB$1-1))=0,"",SUMIFS(RAW_매출A!$J$2:$J$7000,RAW_매출A!$B$2:$B$7000,$A113,RAW_매출A!$A$2:$A$7000,EDATE($E113,AB$1-1))/(INDEX(요약_월별시즈널리티!$F$7:$F$18,MONTH(EDATE($E113,AB$1-1)))/100))),"")</f>
        <v>2469093.7092946437</v>
      </c>
      <c r="AC113" cm="1">
        <f t="array" ref="AC113">IFERROR(IF($A113="","",IF(SUMIFS(RAW_매출A!$J$2:$J$7000,RAW_매출A!$B$2:$B$7000,$A113,RAW_매출A!$A$2:$A$7000,EDATE($E113,AC$1-1))=0,"",SUMIFS(RAW_매출A!$J$2:$J$7000,RAW_매출A!$B$2:$B$7000,$A113,RAW_매출A!$A$2:$A$7000,EDATE($E113,AC$1-1))/(INDEX(요약_월별시즈널리티!$F$7:$F$18,MONTH(EDATE($E113,AC$1-1)))/100))),"")</f>
        <v>2491312.8753089616</v>
      </c>
      <c r="AD113" cm="1">
        <f t="array" ref="AD113">IFERROR(IF($A113="","",IF(SUMIFS(RAW_매출A!$J$2:$J$7000,RAW_매출A!$B$2:$B$7000,$A113,RAW_매출A!$A$2:$A$7000,EDATE($E113,AD$1-1))=0,"",SUMIFS(RAW_매출A!$J$2:$J$7000,RAW_매출A!$B$2:$B$7000,$A113,RAW_매출A!$A$2:$A$7000,EDATE($E113,AD$1-1))/(INDEX(요약_월별시즈널리티!$F$7:$F$18,MONTH(EDATE($E113,AD$1-1)))/100))),"")</f>
        <v>2188312.5606467267</v>
      </c>
      <c r="AE113" cm="1">
        <f t="array" ref="AE113">IFERROR(IF($A113="","",IF(SUMIFS(RAW_매출A!$J$2:$J$7000,RAW_매출A!$B$2:$B$7000,$A113,RAW_매출A!$A$2:$A$7000,EDATE($E113,AE$1-1))=0,"",SUMIFS(RAW_매출A!$J$2:$J$7000,RAW_매출A!$B$2:$B$7000,$A113,RAW_매출A!$A$2:$A$7000,EDATE($E113,AE$1-1))/(INDEX(요약_월별시즈널리티!$F$7:$F$18,MONTH(EDATE($E113,AE$1-1)))/100))),"")</f>
        <v>2432963.9378073569</v>
      </c>
      <c r="AF113" cm="1">
        <f t="array" ref="AF113">IFERROR(IF($A113="","",IF(SUMIFS(RAW_매출A!$J$2:$J$7000,RAW_매출A!$B$2:$B$7000,$A113,RAW_매출A!$A$2:$A$7000,EDATE($E113,AF$1-1))=0,"",SUMIFS(RAW_매출A!$J$2:$J$7000,RAW_매출A!$B$2:$B$7000,$A113,RAW_매출A!$A$2:$A$7000,EDATE($E113,AF$1-1))/(INDEX(요약_월별시즈널리티!$F$7:$F$18,MONTH(EDATE($E113,AF$1-1)))/100))),"")</f>
        <v>2649815.808051439</v>
      </c>
      <c r="AG113" cm="1">
        <f t="array" ref="AG113">IFERROR(IF($A113="","",IF(SUMIFS(RAW_매출A!$J$2:$J$7000,RAW_매출A!$B$2:$B$7000,$A113,RAW_매출A!$A$2:$A$7000,EDATE($E113,AG$1-1))=0,"",SUMIFS(RAW_매출A!$J$2:$J$7000,RAW_매출A!$B$2:$B$7000,$A113,RAW_매출A!$A$2:$A$7000,EDATE($E113,AG$1-1))/(INDEX(요약_월별시즈널리티!$F$7:$F$18,MONTH(EDATE($E113,AG$1-1)))/100))),"")</f>
        <v>2921522.9607883007</v>
      </c>
      <c r="AH113" cm="1">
        <f t="array" ref="AH113">IFERROR(IF($A113="","",IF(SUMIFS(RAW_매출A!$J$2:$J$7000,RAW_매출A!$B$2:$B$7000,$A113,RAW_매출A!$A$2:$A$7000,EDATE($E113,AH$1-1))=0,"",SUMIFS(RAW_매출A!$J$2:$J$7000,RAW_매출A!$B$2:$B$7000,$A113,RAW_매출A!$A$2:$A$7000,EDATE($E113,AH$1-1))/(INDEX(요약_월별시즈널리티!$F$7:$F$18,MONTH(EDATE($E113,AH$1-1)))/100))),"")</f>
        <v>2160993.093014047</v>
      </c>
      <c r="AI113" t="str" cm="1">
        <f t="array" ref="AI113">IFERROR(IF($A113="","",IF(SUMIFS(RAW_매출A!$J$2:$J$7000,RAW_매출A!$B$2:$B$7000,$A113,RAW_매출A!$A$2:$A$7000,EDATE($E113,AI$1-1))=0,"",SUMIFS(RAW_매출A!$J$2:$J$7000,RAW_매출A!$B$2:$B$7000,$A113,RAW_매출A!$A$2:$A$7000,EDATE($E113,AI$1-1))/(INDEX(요약_월별시즈널리티!$F$7:$F$18,MONTH(EDATE($E113,AI$1-1)))/100))),"")</f>
        <v/>
      </c>
      <c r="AJ113" t="str" cm="1">
        <f t="array" ref="AJ113">IFERROR(IF($A113="","",IF(SUMIFS(RAW_매출A!$J$2:$J$7000,RAW_매출A!$B$2:$B$7000,$A113,RAW_매출A!$A$2:$A$7000,EDATE($E113,AJ$1-1))=0,"",SUMIFS(RAW_매출A!$J$2:$J$7000,RAW_매출A!$B$2:$B$7000,$A113,RAW_매출A!$A$2:$A$7000,EDATE($E113,AJ$1-1))/(INDEX(요약_월별시즈널리티!$F$7:$F$18,MONTH(EDATE($E113,AJ$1-1)))/100))),"")</f>
        <v/>
      </c>
      <c r="AK113" t="str" cm="1">
        <f t="array" ref="AK113">IFERROR(IF($A113="","",IF(SUMIFS(RAW_매출A!$J$2:$J$7000,RAW_매출A!$B$2:$B$7000,$A113,RAW_매출A!$A$2:$A$7000,EDATE($E113,AK$1-1))=0,"",SUMIFS(RAW_매출A!$J$2:$J$7000,RAW_매출A!$B$2:$B$7000,$A113,RAW_매출A!$A$2:$A$7000,EDATE($E113,AK$1-1))/(INDEX(요약_월별시즈널리티!$F$7:$F$18,MONTH(EDATE($E113,AK$1-1)))/100))),"")</f>
        <v/>
      </c>
      <c r="AL113" t="str" cm="1">
        <f t="array" ref="AL113">IFERROR(IF($A113="","",IF(SUMIFS(RAW_매출A!$J$2:$J$7000,RAW_매출A!$B$2:$B$7000,$A113,RAW_매출A!$A$2:$A$7000,EDATE($E113,AL$1-1))=0,"",SUMIFS(RAW_매출A!$J$2:$J$7000,RAW_매출A!$B$2:$B$7000,$A113,RAW_매출A!$A$2:$A$7000,EDATE($E113,AL$1-1))/(INDEX(요약_월별시즈널리티!$F$7:$F$18,MONTH(EDATE($E113,AL$1-1)))/100))),"")</f>
        <v/>
      </c>
      <c r="AM113" t="str" cm="1">
        <f t="array" ref="AM113">IFERROR(IF($A113="","",IF(SUMIFS(RAW_매출A!$J$2:$J$7000,RAW_매출A!$B$2:$B$7000,$A113,RAW_매출A!$A$2:$A$7000,EDATE($E113,AM$1-1))=0,"",SUMIFS(RAW_매출A!$J$2:$J$7000,RAW_매출A!$B$2:$B$7000,$A113,RAW_매출A!$A$2:$A$7000,EDATE($E113,AM$1-1))/(INDEX(요약_월별시즈널리티!$F$7:$F$18,MONTH(EDATE($E113,AM$1-1)))/100))),"")</f>
        <v/>
      </c>
      <c r="AN113" t="str" cm="1">
        <f t="array" ref="AN113">IFERROR(IF($A113="","",IF(SUMIFS(RAW_매출A!$J$2:$J$7000,RAW_매출A!$B$2:$B$7000,$A113,RAW_매출A!$A$2:$A$7000,EDATE($E113,AN$1-1))=0,"",SUMIFS(RAW_매출A!$J$2:$J$7000,RAW_매출A!$B$2:$B$7000,$A113,RAW_매출A!$A$2:$A$7000,EDATE($E113,AN$1-1))/(INDEX(요약_월별시즈널리티!$F$7:$F$18,MONTH(EDATE($E113,AN$1-1)))/100))),"")</f>
        <v/>
      </c>
      <c r="AO113" t="str" cm="1">
        <f t="array" ref="AO113">IFERROR(IF($A113="","",IF(SUMIFS(RAW_매출A!$J$2:$J$7000,RAW_매출A!$B$2:$B$7000,$A113,RAW_매출A!$A$2:$A$7000,EDATE($E113,AO$1-1))=0,"",SUMIFS(RAW_매출A!$J$2:$J$7000,RAW_매출A!$B$2:$B$7000,$A113,RAW_매출A!$A$2:$A$7000,EDATE($E113,AO$1-1))/(INDEX(요약_월별시즈널리티!$F$7:$F$18,MONTH(EDATE($E113,AO$1-1)))/100))),"")</f>
        <v/>
      </c>
      <c r="AP113" t="str" cm="1">
        <f t="array" ref="AP113">IFERROR(IF($A113="","",IF(SUMIFS(RAW_매출A!$J$2:$J$7000,RAW_매출A!$B$2:$B$7000,$A113,RAW_매출A!$A$2:$A$7000,EDATE($E113,AP$1-1))=0,"",SUMIFS(RAW_매출A!$J$2:$J$7000,RAW_매출A!$B$2:$B$7000,$A113,RAW_매출A!$A$2:$A$7000,EDATE($E113,AP$1-1))/(INDEX(요약_월별시즈널리티!$F$7:$F$18,MONTH(EDATE($E113,AP$1-1)))/100))),"")</f>
        <v/>
      </c>
      <c r="AQ113" t="str" cm="1">
        <f t="array" ref="AQ113">IFERROR(IF($A113="","",IF(SUMIFS(RAW_매출A!$J$2:$J$7000,RAW_매출A!$B$2:$B$7000,$A113,RAW_매출A!$A$2:$A$7000,EDATE($E113,AQ$1-1))=0,"",SUMIFS(RAW_매출A!$J$2:$J$7000,RAW_매출A!$B$2:$B$7000,$A113,RAW_매출A!$A$2:$A$7000,EDATE($E113,AQ$1-1))/(INDEX(요약_월별시즈널리티!$F$7:$F$18,MONTH(EDATE($E113,AQ$1-1)))/100))),"")</f>
        <v/>
      </c>
      <c r="AR113" t="str" cm="1">
        <f t="array" ref="AR113">IFERROR(IF($A113="","",IF(SUMIFS(RAW_매출A!$J$2:$J$7000,RAW_매출A!$B$2:$B$7000,$A113,RAW_매출A!$A$2:$A$7000,EDATE($E113,AR$1-1))=0,"",SUMIFS(RAW_매출A!$J$2:$J$7000,RAW_매출A!$B$2:$B$7000,$A113,RAW_매출A!$A$2:$A$7000,EDATE($E113,AR$1-1))/(INDEX(요약_월별시즈널리티!$F$7:$F$18,MONTH(EDATE($E113,AR$1-1)))/100))),"")</f>
        <v/>
      </c>
      <c r="AS113" t="str" cm="1">
        <f t="array" ref="AS113">IFERROR(IF($A113="","",IF(SUMIFS(RAW_매출A!$J$2:$J$7000,RAW_매출A!$B$2:$B$7000,$A113,RAW_매출A!$A$2:$A$7000,EDATE($E113,AS$1-1))=0,"",SUMIFS(RAW_매출A!$J$2:$J$7000,RAW_매출A!$B$2:$B$7000,$A113,RAW_매출A!$A$2:$A$7000,EDATE($E113,AS$1-1))/(INDEX(요약_월별시즈널리티!$F$7:$F$18,MONTH(EDATE($E113,AS$1-1)))/100))),"")</f>
        <v/>
      </c>
      <c r="AT113" t="str" cm="1">
        <f t="array" ref="AT113">IFERROR(IF($A113="","",IF(SUMIFS(RAW_매출A!$J$2:$J$7000,RAW_매출A!$B$2:$B$7000,$A113,RAW_매출A!$A$2:$A$7000,EDATE($E113,AT$1-1))=0,"",SUMIFS(RAW_매출A!$J$2:$J$7000,RAW_매출A!$B$2:$B$7000,$A113,RAW_매출A!$A$2:$A$7000,EDATE($E113,AT$1-1))/(INDEX(요약_월별시즈널리티!$F$7:$F$18,MONTH(EDATE($E113,AT$1-1)))/100))),"")</f>
        <v/>
      </c>
      <c r="AU113" t="str" cm="1">
        <f t="array" ref="AU113">IFERROR(IF($A113="","",IF(SUMIFS(RAW_매출A!$J$2:$J$7000,RAW_매출A!$B$2:$B$7000,$A113,RAW_매출A!$A$2:$A$7000,EDATE($E113,AU$1-1))=0,"",SUMIFS(RAW_매출A!$J$2:$J$7000,RAW_매출A!$B$2:$B$7000,$A113,RAW_매출A!$A$2:$A$7000,EDATE($E113,AU$1-1))/(INDEX(요약_월별시즈널리티!$F$7:$F$18,MONTH(EDATE($E113,AU$1-1)))/100))),"")</f>
        <v/>
      </c>
      <c r="AV113" t="str" cm="1">
        <f t="array" ref="AV113">IFERROR(IF($A113="","",IF(SUMIFS(RAW_매출A!$J$2:$J$7000,RAW_매출A!$B$2:$B$7000,$A113,RAW_매출A!$A$2:$A$7000,EDATE($E113,AV$1-1))=0,"",SUMIFS(RAW_매출A!$J$2:$J$7000,RAW_매출A!$B$2:$B$7000,$A113,RAW_매출A!$A$2:$A$7000,EDATE($E113,AV$1-1))/(INDEX(요약_월별시즈널리티!$F$7:$F$18,MONTH(EDATE($E113,AV$1-1)))/100))),"")</f>
        <v/>
      </c>
      <c r="AW113" t="str" cm="1">
        <f t="array" ref="AW113">IFERROR(IF($A113="","",IF(SUMIFS(RAW_매출A!$J$2:$J$7000,RAW_매출A!$B$2:$B$7000,$A113,RAW_매출A!$A$2:$A$7000,EDATE($E113,AW$1-1))=0,"",SUMIFS(RAW_매출A!$J$2:$J$7000,RAW_매출A!$B$2:$B$7000,$A113,RAW_매출A!$A$2:$A$7000,EDATE($E113,AW$1-1))/(INDEX(요약_월별시즈널리티!$F$7:$F$18,MONTH(EDATE($E113,AW$1-1)))/100))),"")</f>
        <v/>
      </c>
      <c r="AX113" t="str" cm="1">
        <f t="array" ref="AX113">IFERROR(IF($A113="","",IF(SUMIFS(RAW_매출A!$J$2:$J$7000,RAW_매출A!$B$2:$B$7000,$A113,RAW_매출A!$A$2:$A$7000,EDATE($E113,AX$1-1))=0,"",SUMIFS(RAW_매출A!$J$2:$J$7000,RAW_매출A!$B$2:$B$7000,$A113,RAW_매출A!$A$2:$A$7000,EDATE($E113,AX$1-1))/(INDEX(요약_월별시즈널리티!$F$7:$F$18,MONTH(EDATE($E113,AX$1-1)))/100))),"")</f>
        <v/>
      </c>
      <c r="AY113" t="str" cm="1">
        <f t="array" ref="AY113">IFERROR(IF($A113="","",IF(SUMIFS(RAW_매출A!$J$2:$J$7000,RAW_매출A!$B$2:$B$7000,$A113,RAW_매출A!$A$2:$A$7000,EDATE($E113,AY$1-1))=0,"",SUMIFS(RAW_매출A!$J$2:$J$7000,RAW_매출A!$B$2:$B$7000,$A113,RAW_매출A!$A$2:$A$7000,EDATE($E113,AY$1-1))/(INDEX(요약_월별시즈널리티!$F$7:$F$18,MONTH(EDATE($E113,AY$1-1)))/100))),"")</f>
        <v/>
      </c>
      <c r="AZ113" t="str" cm="1">
        <f t="array" ref="AZ113">IFERROR(IF($A113="","",IF(SUMIFS(RAW_매출A!$J$2:$J$7000,RAW_매출A!$B$2:$B$7000,$A113,RAW_매출A!$A$2:$A$7000,EDATE($E113,AZ$1-1))=0,"",SUMIFS(RAW_매출A!$J$2:$J$7000,RAW_매출A!$B$2:$B$7000,$A113,RAW_매출A!$A$2:$A$7000,EDATE($E113,AZ$1-1))/(INDEX(요약_월별시즈널리티!$F$7:$F$18,MONTH(EDATE($E113,AZ$1-1)))/100))),"")</f>
        <v/>
      </c>
      <c r="BA113" t="str" cm="1">
        <f t="array" ref="BA113">IFERROR(IF($A113="","",IF(SUMIFS(RAW_매출A!$J$2:$J$7000,RAW_매출A!$B$2:$B$7000,$A113,RAW_매출A!$A$2:$A$7000,EDATE($E113,BA$1-1))=0,"",SUMIFS(RAW_매출A!$J$2:$J$7000,RAW_매출A!$B$2:$B$7000,$A113,RAW_매출A!$A$2:$A$7000,EDATE($E113,BA$1-1))/(INDEX(요약_월별시즈널리티!$F$7:$F$18,MONTH(EDATE($E113,BA$1-1)))/100))),"")</f>
        <v/>
      </c>
      <c r="BB113" t="str" cm="1">
        <f t="array" ref="BB113">IFERROR(IF($A113="","",IF(SUMIFS(RAW_매출A!$J$2:$J$7000,RAW_매출A!$B$2:$B$7000,$A113,RAW_매출A!$A$2:$A$7000,EDATE($E113,BB$1-1))=0,"",SUMIFS(RAW_매출A!$J$2:$J$7000,RAW_매출A!$B$2:$B$7000,$A113,RAW_매출A!$A$2:$A$7000,EDATE($E113,BB$1-1))/(INDEX(요약_월별시즈널리티!$F$7:$F$18,MONTH(EDATE($E113,BB$1-1)))/100))),"")</f>
        <v/>
      </c>
      <c r="BC113" t="str" cm="1">
        <f t="array" ref="BC113">IFERROR(IF($A113="","",IF(SUMIFS(RAW_매출A!$J$2:$J$7000,RAW_매출A!$B$2:$B$7000,$A113,RAW_매출A!$A$2:$A$7000,EDATE($E113,BC$1-1))=0,"",SUMIFS(RAW_매출A!$J$2:$J$7000,RAW_매출A!$B$2:$B$7000,$A113,RAW_매출A!$A$2:$A$7000,EDATE($E113,BC$1-1))/(INDEX(요약_월별시즈널리티!$F$7:$F$18,MONTH(EDATE($E113,BC$1-1)))/100))),"")</f>
        <v/>
      </c>
      <c r="BD113" t="str" cm="1">
        <f t="array" ref="BD113">IFERROR(IF($A113="","",IF(SUMIFS(RAW_매출A!$J$2:$J$7000,RAW_매출A!$B$2:$B$7000,$A113,RAW_매출A!$A$2:$A$7000,EDATE($E113,BD$1-1))=0,"",SUMIFS(RAW_매출A!$J$2:$J$7000,RAW_매출A!$B$2:$B$7000,$A113,RAW_매출A!$A$2:$A$7000,EDATE($E113,BD$1-1))/(INDEX(요약_월별시즈널리티!$F$7:$F$18,MONTH(EDATE($E113,BD$1-1)))/100))),"")</f>
        <v/>
      </c>
      <c r="BE113" t="str" cm="1">
        <f t="array" ref="BE113">IFERROR(IF($A113="","",IF(SUMIFS(RAW_매출A!$J$2:$J$7000,RAW_매출A!$B$2:$B$7000,$A113,RAW_매출A!$A$2:$A$7000,EDATE($E113,BE$1-1))=0,"",SUMIFS(RAW_매출A!$J$2:$J$7000,RAW_매출A!$B$2:$B$7000,$A113,RAW_매출A!$A$2:$A$7000,EDATE($E113,BE$1-1))/(INDEX(요약_월별시즈널리티!$F$7:$F$18,MONTH(EDATE($E113,BE$1-1)))/100))),"")</f>
        <v/>
      </c>
      <c r="BF113" t="str" cm="1">
        <f t="array" ref="BF113">IFERROR(IF($A113="","",IF(SUMIFS(RAW_매출A!$J$2:$J$7000,RAW_매출A!$B$2:$B$7000,$A113,RAW_매출A!$A$2:$A$7000,EDATE($E113,BF$1-1))=0,"",SUMIFS(RAW_매출A!$J$2:$J$7000,RAW_매출A!$B$2:$B$7000,$A113,RAW_매출A!$A$2:$A$7000,EDATE($E113,BF$1-1))/(INDEX(요약_월별시즈널리티!$F$7:$F$18,MONTH(EDATE($E113,BF$1-1)))/100))),"")</f>
        <v/>
      </c>
      <c r="BG113" t="str" cm="1">
        <f t="array" ref="BG113">IFERROR(IF($A113="","",IF(SUMIFS(RAW_매출A!$J$2:$J$7000,RAW_매출A!$B$2:$B$7000,$A113,RAW_매출A!$A$2:$A$7000,EDATE($E113,BG$1-1))=0,"",SUMIFS(RAW_매출A!$J$2:$J$7000,RAW_매출A!$B$2:$B$7000,$A113,RAW_매출A!$A$2:$A$7000,EDATE($E113,BG$1-1))/(INDEX(요약_월별시즈널리티!$F$7:$F$18,MONTH(EDATE($E113,BG$1-1)))/100))),"")</f>
        <v/>
      </c>
      <c r="BH113" t="str" cm="1">
        <f t="array" ref="BH113">IFERROR(IF($A113="","",IF(SUMIFS(RAW_매출A!$J$2:$J$7000,RAW_매출A!$B$2:$B$7000,$A113,RAW_매출A!$A$2:$A$7000,EDATE($E113,BH$1-1))=0,"",SUMIFS(RAW_매출A!$J$2:$J$7000,RAW_매출A!$B$2:$B$7000,$A113,RAW_매출A!$A$2:$A$7000,EDATE($E113,BH$1-1))/(INDEX(요약_월별시즈널리티!$F$7:$F$18,MONTH(EDATE($E113,BH$1-1)))/100))),"")</f>
        <v/>
      </c>
      <c r="BI113" t="str" cm="1">
        <f t="array" ref="BI113">IFERROR(IF($A113="","",IF(SUMIFS(RAW_매출A!$J$2:$J$7000,RAW_매출A!$B$2:$B$7000,$A113,RAW_매출A!$A$2:$A$7000,EDATE($E113,BI$1-1))=0,"",SUMIFS(RAW_매출A!$J$2:$J$7000,RAW_매출A!$B$2:$B$7000,$A113,RAW_매출A!$A$2:$A$7000,EDATE($E113,BI$1-1))/(INDEX(요약_월별시즈널리티!$F$7:$F$18,MONTH(EDATE($E113,BI$1-1)))/100))),"")</f>
        <v/>
      </c>
      <c r="BJ113" t="str" cm="1">
        <f t="array" ref="BJ113">IFERROR(IF($A113="","",IF(SUMIFS(RAW_매출A!$J$2:$J$7000,RAW_매출A!$B$2:$B$7000,$A113,RAW_매출A!$A$2:$A$7000,EDATE($E113,BJ$1-1))=0,"",SUMIFS(RAW_매출A!$J$2:$J$7000,RAW_매출A!$B$2:$B$7000,$A113,RAW_매출A!$A$2:$A$7000,EDATE($E113,BJ$1-1))/(INDEX(요약_월별시즈널리티!$F$7:$F$18,MONTH(EDATE($E113,BJ$1-1)))/100))),"")</f>
        <v/>
      </c>
      <c r="BK113" t="str" cm="1">
        <f t="array" ref="BK113">IFERROR(IF($A113="","",IF(SUMIFS(RAW_매출A!$J$2:$J$7000,RAW_매출A!$B$2:$B$7000,$A113,RAW_매출A!$A$2:$A$7000,EDATE($E113,BK$1-1))=0,"",SUMIFS(RAW_매출A!$J$2:$J$7000,RAW_매출A!$B$2:$B$7000,$A113,RAW_매출A!$A$2:$A$7000,EDATE($E113,BK$1-1))/(INDEX(요약_월별시즈널리티!$F$7:$F$18,MONTH(EDATE($E113,BK$1-1)))/100))),"")</f>
        <v/>
      </c>
      <c r="BL113" t="str" cm="1">
        <f t="array" ref="BL113">IFERROR(IF($A113="","",IF(SUMIFS(RAW_매출A!$J$2:$J$7000,RAW_매출A!$B$2:$B$7000,$A113,RAW_매출A!$A$2:$A$7000,EDATE($E113,BL$1-1))=0,"",SUMIFS(RAW_매출A!$J$2:$J$7000,RAW_매출A!$B$2:$B$7000,$A113,RAW_매출A!$A$2:$A$7000,EDATE($E113,BL$1-1))/(INDEX(요약_월별시즈널리티!$F$7:$F$18,MONTH(EDATE($E113,BL$1-1)))/100))),"")</f>
        <v/>
      </c>
      <c r="BM113" t="str" cm="1">
        <f t="array" ref="BM113">IFERROR(IF($A113="","",IF(SUMIFS(RAW_매출A!$J$2:$J$7000,RAW_매출A!$B$2:$B$7000,$A113,RAW_매출A!$A$2:$A$7000,EDATE($E113,BM$1-1))=0,"",SUMIFS(RAW_매출A!$J$2:$J$7000,RAW_매출A!$B$2:$B$7000,$A113,RAW_매출A!$A$2:$A$7000,EDATE($E113,BM$1-1))/(INDEX(요약_월별시즈널리티!$F$7:$F$18,MONTH(EDATE($E113,BM$1-1)))/100))),"")</f>
        <v/>
      </c>
      <c r="BN113" t="str" cm="1">
        <f t="array" ref="BN113">IFERROR(IF($A113="","",IF(SUMIFS(RAW_매출A!$J$2:$J$7000,RAW_매출A!$B$2:$B$7000,$A113,RAW_매출A!$A$2:$A$7000,EDATE($E113,BN$1-1))=0,"",SUMIFS(RAW_매출A!$J$2:$J$7000,RAW_매출A!$B$2:$B$7000,$A113,RAW_매출A!$A$2:$A$7000,EDATE($E113,BN$1-1))/(INDEX(요약_월별시즈널리티!$F$7:$F$18,MONTH(EDATE($E113,BN$1-1)))/100))),"")</f>
        <v/>
      </c>
    </row>
    <row r="114" spans="1:66" x14ac:dyDescent="0.3">
      <c r="A114" t="str">
        <f>세팅!A115</f>
        <v>(1104) #신림신원시장점</v>
      </c>
      <c r="B114" t="str">
        <f>세팅!B115</f>
        <v>150-1</v>
      </c>
      <c r="C114">
        <f t="shared" si="3"/>
        <v>1</v>
      </c>
      <c r="D114" t="str">
        <f t="shared" si="4"/>
        <v>1</v>
      </c>
      <c r="E114" s="1">
        <f>세팅!D115</f>
        <v>45352</v>
      </c>
      <c r="F114">
        <f t="shared" si="5"/>
        <v>4352835.7087247344</v>
      </c>
      <c r="G114" cm="1">
        <f t="array" ref="G114">IFERROR(IF($A114="","",IF(SUMIFS(RAW_매출A!$J$2:$J$7000,RAW_매출A!$B$2:$B$7000,$A114,RAW_매출A!$A$2:$A$7000,EDATE($E114,G$1-1))=0,"",SUMIFS(RAW_매출A!$J$2:$J$7000,RAW_매출A!$B$2:$B$7000,$A114,RAW_매출A!$A$2:$A$7000,EDATE($E114,G$1-1))/(INDEX(요약_월별시즈널리티!$F$7:$F$18,MONTH(EDATE($E114,G$1-1)))/100))),"")</f>
        <v>3351699.4476005244</v>
      </c>
      <c r="H114" cm="1">
        <f t="array" ref="H114">IFERROR(IF($A114="","",IF(SUMIFS(RAW_매출A!$J$2:$J$7000,RAW_매출A!$B$2:$B$7000,$A114,RAW_매출A!$A$2:$A$7000,EDATE($E114,H$1-1))=0,"",SUMIFS(RAW_매출A!$J$2:$J$7000,RAW_매출A!$B$2:$B$7000,$A114,RAW_매출A!$A$2:$A$7000,EDATE($E114,H$1-1))/(INDEX(요약_월별시즈널리티!$F$7:$F$18,MONTH(EDATE($E114,H$1-1)))/100))),"")</f>
        <v>4406532.3829919137</v>
      </c>
      <c r="I114" cm="1">
        <f t="array" ref="I114">IFERROR(IF($A114="","",IF(SUMIFS(RAW_매출A!$J$2:$J$7000,RAW_매출A!$B$2:$B$7000,$A114,RAW_매출A!$A$2:$A$7000,EDATE($E114,I$1-1))=0,"",SUMIFS(RAW_매출A!$J$2:$J$7000,RAW_매출A!$B$2:$B$7000,$A114,RAW_매출A!$A$2:$A$7000,EDATE($E114,I$1-1))/(INDEX(요약_월별시즈널리티!$F$7:$F$18,MONTH(EDATE($E114,I$1-1)))/100))),"")</f>
        <v>3826436.5866142153</v>
      </c>
      <c r="J114" s="28" cm="1">
        <f t="array" ref="J114">IFERROR(IF($A114="","",IF(SUMIFS(RAW_매출A!$J$2:$J$7000,RAW_매출A!$B$2:$B$7000,$A114,RAW_매출A!$A$2:$A$7000,EDATE($E114,J$1-1))=0,"",SUMIFS(RAW_매출A!$J$2:$J$7000,RAW_매출A!$B$2:$B$7000,$A114,RAW_매출A!$A$2:$A$7000,EDATE($E114,J$1-1))/(INDEX(요약_월별시즈널리티!$F$7:$F$18,MONTH(EDATE($E114,J$1-1)))/100))),"")</f>
        <v>4214051.8209236767</v>
      </c>
      <c r="K114" s="28" cm="1">
        <f t="array" ref="K114">IFERROR(IF($A114="","",IF(SUMIFS(RAW_매출A!$J$2:$J$7000,RAW_매출A!$B$2:$B$7000,$A114,RAW_매출A!$A$2:$A$7000,EDATE($E114,K$1-1))=0,"",SUMIFS(RAW_매출A!$J$2:$J$7000,RAW_매출A!$B$2:$B$7000,$A114,RAW_매출A!$A$2:$A$7000,EDATE($E114,K$1-1))/(INDEX(요약_월별시즈널리티!$F$7:$F$18,MONTH(EDATE($E114,K$1-1)))/100))),"")</f>
        <v>4878693.0597478412</v>
      </c>
      <c r="L114" s="28" cm="1">
        <f t="array" ref="L114">IFERROR(IF($A114="","",IF(SUMIFS(RAW_매출A!$J$2:$J$7000,RAW_매출A!$B$2:$B$7000,$A114,RAW_매출A!$A$2:$A$7000,EDATE($E114,L$1-1))=0,"",SUMIFS(RAW_매출A!$J$2:$J$7000,RAW_매출A!$B$2:$B$7000,$A114,RAW_매출A!$A$2:$A$7000,EDATE($E114,L$1-1))/(INDEX(요약_월별시즈널리티!$F$7:$F$18,MONTH(EDATE($E114,L$1-1)))/100))),"")</f>
        <v>4337096.9286267543</v>
      </c>
      <c r="M114" s="28" cm="1">
        <f t="array" ref="M114">IFERROR(IF($A114="","",IF(SUMIFS(RAW_매출A!$J$2:$J$7000,RAW_매출A!$B$2:$B$7000,$A114,RAW_매출A!$A$2:$A$7000,EDATE($E114,M$1-1))=0,"",SUMIFS(RAW_매출A!$J$2:$J$7000,RAW_매출A!$B$2:$B$7000,$A114,RAW_매출A!$A$2:$A$7000,EDATE($E114,M$1-1))/(INDEX(요약_월별시즈널리티!$F$7:$F$18,MONTH(EDATE($E114,M$1-1)))/100))),"")</f>
        <v>4250197.5734776724</v>
      </c>
      <c r="N114" s="28" cm="1">
        <f t="array" ref="N114">IFERROR(IF($A114="","",IF(SUMIFS(RAW_매출A!$J$2:$J$7000,RAW_매출A!$B$2:$B$7000,$A114,RAW_매출A!$A$2:$A$7000,EDATE($E114,N$1-1))=0,"",SUMIFS(RAW_매출A!$J$2:$J$7000,RAW_매출A!$B$2:$B$7000,$A114,RAW_매출A!$A$2:$A$7000,EDATE($E114,N$1-1))/(INDEX(요약_월별시즈널리티!$F$7:$F$18,MONTH(EDATE($E114,N$1-1)))/100))),"")</f>
        <v>3955333.0743672685</v>
      </c>
      <c r="O114" s="28" cm="1">
        <f t="array" ref="O114">IFERROR(IF($A114="","",IF(SUMIFS(RAW_매출A!$J$2:$J$7000,RAW_매출A!$B$2:$B$7000,$A114,RAW_매출A!$A$2:$A$7000,EDATE($E114,O$1-1))=0,"",SUMIFS(RAW_매출A!$J$2:$J$7000,RAW_매출A!$B$2:$B$7000,$A114,RAW_매출A!$A$2:$A$7000,EDATE($E114,O$1-1))/(INDEX(요약_월별시즈널리티!$F$7:$F$18,MONTH(EDATE($E114,O$1-1)))/100))),"")</f>
        <v>4481641.7952051908</v>
      </c>
      <c r="P114" cm="1">
        <f t="array" ref="P114">IFERROR(IF($A114="","",IF(SUMIFS(RAW_매출A!$J$2:$J$7000,RAW_매출A!$B$2:$B$7000,$A114,RAW_매출A!$A$2:$A$7000,EDATE($E114,P$1-1))=0,"",SUMIFS(RAW_매출A!$J$2:$J$7000,RAW_매출A!$B$2:$B$7000,$A114,RAW_매출A!$A$2:$A$7000,EDATE($E114,P$1-1))/(INDEX(요약_월별시즈널리티!$F$7:$F$18,MONTH(EDATE($E114,P$1-1)))/100))),"")</f>
        <v>4383789.0925029563</v>
      </c>
      <c r="Q114" cm="1">
        <f t="array" ref="Q114">IFERROR(IF($A114="","",IF(SUMIFS(RAW_매출A!$J$2:$J$7000,RAW_매출A!$B$2:$B$7000,$A114,RAW_매출A!$A$2:$A$7000,EDATE($E114,Q$1-1))=0,"",SUMIFS(RAW_매출A!$J$2:$J$7000,RAW_매출A!$B$2:$B$7000,$A114,RAW_매출A!$A$2:$A$7000,EDATE($E114,Q$1-1))/(INDEX(요약_월별시즈널리티!$F$7:$F$18,MONTH(EDATE($E114,Q$1-1)))/100))),"")</f>
        <v>5212384.3712810492</v>
      </c>
      <c r="R114" cm="1">
        <f t="array" ref="R114">IFERROR(IF($A114="","",IF(SUMIFS(RAW_매출A!$J$2:$J$7000,RAW_매출A!$B$2:$B$7000,$A114,RAW_매출A!$A$2:$A$7000,EDATE($E114,R$1-1))=0,"",SUMIFS(RAW_매출A!$J$2:$J$7000,RAW_매출A!$B$2:$B$7000,$A114,RAW_매출A!$A$2:$A$7000,EDATE($E114,R$1-1))/(INDEX(요약_월별시즈널리티!$F$7:$F$18,MONTH(EDATE($E114,R$1-1)))/100))),"")</f>
        <v>5123815.3145022178</v>
      </c>
      <c r="S114" cm="1">
        <f t="array" ref="S114">IFERROR(IF($A114="","",IF(SUMIFS(RAW_매출A!$J$2:$J$7000,RAW_매출A!$B$2:$B$7000,$A114,RAW_매출A!$A$2:$A$7000,EDATE($E114,S$1-1))=0,"",SUMIFS(RAW_매출A!$J$2:$J$7000,RAW_매출A!$B$2:$B$7000,$A114,RAW_매출A!$A$2:$A$7000,EDATE($E114,S$1-1))/(INDEX(요약_월별시즈널리티!$F$7:$F$18,MONTH(EDATE($E114,S$1-1)))/100))),"")</f>
        <v>5189942.2976347404</v>
      </c>
      <c r="T114" cm="1">
        <f t="array" ref="T114">IFERROR(IF($A114="","",IF(SUMIFS(RAW_매출A!$J$2:$J$7000,RAW_매출A!$B$2:$B$7000,$A114,RAW_매출A!$A$2:$A$7000,EDATE($E114,T$1-1))=0,"",SUMIFS(RAW_매출A!$J$2:$J$7000,RAW_매출A!$B$2:$B$7000,$A114,RAW_매출A!$A$2:$A$7000,EDATE($E114,T$1-1))/(INDEX(요약_월별시즈널리티!$F$7:$F$18,MONTH(EDATE($E114,T$1-1)))/100))),"")</f>
        <v>5576377.9741213201</v>
      </c>
      <c r="U114" cm="1">
        <f t="array" ref="U114">IFERROR(IF($A114="","",IF(SUMIFS(RAW_매출A!$J$2:$J$7000,RAW_매출A!$B$2:$B$7000,$A114,RAW_매출A!$A$2:$A$7000,EDATE($E114,U$1-1))=0,"",SUMIFS(RAW_매출A!$J$2:$J$7000,RAW_매출A!$B$2:$B$7000,$A114,RAW_매출A!$A$2:$A$7000,EDATE($E114,U$1-1))/(INDEX(요약_월별시즈널리티!$F$7:$F$18,MONTH(EDATE($E114,U$1-1)))/100))),"")</f>
        <v>5044465.4360761642</v>
      </c>
      <c r="V114" cm="1">
        <f t="array" ref="V114">IFERROR(IF($A114="","",IF(SUMIFS(RAW_매출A!$J$2:$J$7000,RAW_매출A!$B$2:$B$7000,$A114,RAW_매출A!$A$2:$A$7000,EDATE($E114,V$1-1))=0,"",SUMIFS(RAW_매출A!$J$2:$J$7000,RAW_매출A!$B$2:$B$7000,$A114,RAW_매출A!$A$2:$A$7000,EDATE($E114,V$1-1))/(INDEX(요약_월별시즈널리티!$F$7:$F$18,MONTH(EDATE($E114,V$1-1)))/100))),"")</f>
        <v>5768709.4621586092</v>
      </c>
      <c r="W114" cm="1">
        <f t="array" ref="W114">IFERROR(IF($A114="","",IF(SUMIFS(RAW_매출A!$J$2:$J$7000,RAW_매출A!$B$2:$B$7000,$A114,RAW_매출A!$A$2:$A$7000,EDATE($E114,W$1-1))=0,"",SUMIFS(RAW_매출A!$J$2:$J$7000,RAW_매출A!$B$2:$B$7000,$A114,RAW_매출A!$A$2:$A$7000,EDATE($E114,W$1-1))/(INDEX(요약_월별시즈널리티!$F$7:$F$18,MONTH(EDATE($E114,W$1-1)))/100))),"")</f>
        <v>5118808.8824145254</v>
      </c>
      <c r="X114" cm="1">
        <f t="array" ref="X114">IFERROR(IF($A114="","",IF(SUMIFS(RAW_매출A!$J$2:$J$7000,RAW_매출A!$B$2:$B$7000,$A114,RAW_매출A!$A$2:$A$7000,EDATE($E114,X$1-1))=0,"",SUMIFS(RAW_매출A!$J$2:$J$7000,RAW_매출A!$B$2:$B$7000,$A114,RAW_매출A!$A$2:$A$7000,EDATE($E114,X$1-1))/(INDEX(요약_월별시즈널리티!$F$7:$F$18,MONTH(EDATE($E114,X$1-1)))/100))),"")</f>
        <v>5792383.1579767391</v>
      </c>
      <c r="Y114" cm="1">
        <f t="array" ref="Y114">IFERROR(IF($A114="","",IF(SUMIFS(RAW_매출A!$J$2:$J$7000,RAW_매출A!$B$2:$B$7000,$A114,RAW_매출A!$A$2:$A$7000,EDATE($E114,Y$1-1))=0,"",SUMIFS(RAW_매출A!$J$2:$J$7000,RAW_매출A!$B$2:$B$7000,$A114,RAW_매출A!$A$2:$A$7000,EDATE($E114,Y$1-1))/(INDEX(요약_월별시즈널리티!$F$7:$F$18,MONTH(EDATE($E114,Y$1-1)))/100))),"")</f>
        <v>5504897.0063652229</v>
      </c>
      <c r="Z114" cm="1">
        <f t="array" ref="Z114">IFERROR(IF($A114="","",IF(SUMIFS(RAW_매출A!$J$2:$J$7000,RAW_매출A!$B$2:$B$7000,$A114,RAW_매출A!$A$2:$A$7000,EDATE($E114,Z$1-1))=0,"",SUMIFS(RAW_매출A!$J$2:$J$7000,RAW_매출A!$B$2:$B$7000,$A114,RAW_매출A!$A$2:$A$7000,EDATE($E114,Z$1-1))/(INDEX(요약_월별시즈널리티!$F$7:$F$18,MONTH(EDATE($E114,Z$1-1)))/100))),"")</f>
        <v>5828474.799654874</v>
      </c>
      <c r="AA114" cm="1">
        <f t="array" ref="AA114">IFERROR(IF($A114="","",IF(SUMIFS(RAW_매출A!$J$2:$J$7000,RAW_매출A!$B$2:$B$7000,$A114,RAW_매출A!$A$2:$A$7000,EDATE($E114,AA$1-1))=0,"",SUMIFS(RAW_매출A!$J$2:$J$7000,RAW_매출A!$B$2:$B$7000,$A114,RAW_매출A!$A$2:$A$7000,EDATE($E114,AA$1-1))/(INDEX(요약_월별시즈널리티!$F$7:$F$18,MONTH(EDATE($E114,AA$1-1)))/100))),"")</f>
        <v>5657533.0858919648</v>
      </c>
      <c r="AB114" cm="1">
        <f t="array" ref="AB114">IFERROR(IF($A114="","",IF(SUMIFS(RAW_매출A!$J$2:$J$7000,RAW_매출A!$B$2:$B$7000,$A114,RAW_매출A!$A$2:$A$7000,EDATE($E114,AB$1-1))=0,"",SUMIFS(RAW_매출A!$J$2:$J$7000,RAW_매출A!$B$2:$B$7000,$A114,RAW_매출A!$A$2:$A$7000,EDATE($E114,AB$1-1))/(INDEX(요약_월별시즈널리티!$F$7:$F$18,MONTH(EDATE($E114,AB$1-1)))/100))),"")</f>
        <v>5088992.8214800535</v>
      </c>
      <c r="AC114" cm="1">
        <f t="array" ref="AC114">IFERROR(IF($A114="","",IF(SUMIFS(RAW_매출A!$J$2:$J$7000,RAW_매출A!$B$2:$B$7000,$A114,RAW_매출A!$A$2:$A$7000,EDATE($E114,AC$1-1))=0,"",SUMIFS(RAW_매출A!$J$2:$J$7000,RAW_매출A!$B$2:$B$7000,$A114,RAW_매출A!$A$2:$A$7000,EDATE($E114,AC$1-1))/(INDEX(요약_월별시즈널리티!$F$7:$F$18,MONTH(EDATE($E114,AC$1-1)))/100))),"")</f>
        <v>6180578.3006209759</v>
      </c>
      <c r="AD114" cm="1">
        <f t="array" ref="AD114">IFERROR(IF($A114="","",IF(SUMIFS(RAW_매출A!$J$2:$J$7000,RAW_매출A!$B$2:$B$7000,$A114,RAW_매출A!$A$2:$A$7000,EDATE($E114,AD$1-1))=0,"",SUMIFS(RAW_매출A!$J$2:$J$7000,RAW_매출A!$B$2:$B$7000,$A114,RAW_매출A!$A$2:$A$7000,EDATE($E114,AD$1-1))/(INDEX(요약_월별시즈널리티!$F$7:$F$18,MONTH(EDATE($E114,AD$1-1)))/100))),"")</f>
        <v>5614099.9289665986</v>
      </c>
      <c r="AE114" cm="1">
        <f t="array" ref="AE114">IFERROR(IF($A114="","",IF(SUMIFS(RAW_매출A!$J$2:$J$7000,RAW_매출A!$B$2:$B$7000,$A114,RAW_매출A!$A$2:$A$7000,EDATE($E114,AE$1-1))=0,"",SUMIFS(RAW_매출A!$J$2:$J$7000,RAW_매출A!$B$2:$B$7000,$A114,RAW_매출A!$A$2:$A$7000,EDATE($E114,AE$1-1))/(INDEX(요약_월별시즈널리티!$F$7:$F$18,MONTH(EDATE($E114,AE$1-1)))/100))),"")</f>
        <v>6186066.673668677</v>
      </c>
      <c r="AF114" cm="1">
        <f t="array" ref="AF114">IFERROR(IF($A114="","",IF(SUMIFS(RAW_매출A!$J$2:$J$7000,RAW_매출A!$B$2:$B$7000,$A114,RAW_매출A!$A$2:$A$7000,EDATE($E114,AF$1-1))=0,"",SUMIFS(RAW_매출A!$J$2:$J$7000,RAW_매출A!$B$2:$B$7000,$A114,RAW_매출A!$A$2:$A$7000,EDATE($E114,AF$1-1))/(INDEX(요약_월별시즈널리티!$F$7:$F$18,MONTH(EDATE($E114,AF$1-1)))/100))),"")</f>
        <v>5745082.7860939186</v>
      </c>
      <c r="AG114" cm="1">
        <f t="array" ref="AG114">IFERROR(IF($A114="","",IF(SUMIFS(RAW_매출A!$J$2:$J$7000,RAW_매출A!$B$2:$B$7000,$A114,RAW_매출A!$A$2:$A$7000,EDATE($E114,AG$1-1))=0,"",SUMIFS(RAW_매출A!$J$2:$J$7000,RAW_매출A!$B$2:$B$7000,$A114,RAW_매출A!$A$2:$A$7000,EDATE($E114,AG$1-1))/(INDEX(요약_월별시즈널리티!$F$7:$F$18,MONTH(EDATE($E114,AG$1-1)))/100))),"")</f>
        <v>6131618.3479186622</v>
      </c>
      <c r="AH114" cm="1">
        <f t="array" ref="AH114">IFERROR(IF($A114="","",IF(SUMIFS(RAW_매출A!$J$2:$J$7000,RAW_매출A!$B$2:$B$7000,$A114,RAW_매출A!$A$2:$A$7000,EDATE($E114,AH$1-1))=0,"",SUMIFS(RAW_매출A!$J$2:$J$7000,RAW_매출A!$B$2:$B$7000,$A114,RAW_매출A!$A$2:$A$7000,EDATE($E114,AH$1-1))/(INDEX(요약_월별시즈널리티!$F$7:$F$18,MONTH(EDATE($E114,AH$1-1)))/100))),"")</f>
        <v>5605942.0267703906</v>
      </c>
      <c r="AI114" t="str" cm="1">
        <f t="array" ref="AI114">IFERROR(IF($A114="","",IF(SUMIFS(RAW_매출A!$J$2:$J$7000,RAW_매출A!$B$2:$B$7000,$A114,RAW_매출A!$A$2:$A$7000,EDATE($E114,AI$1-1))=0,"",SUMIFS(RAW_매출A!$J$2:$J$7000,RAW_매출A!$B$2:$B$7000,$A114,RAW_매출A!$A$2:$A$7000,EDATE($E114,AI$1-1))/(INDEX(요약_월별시즈널리티!$F$7:$F$18,MONTH(EDATE($E114,AI$1-1)))/100))),"")</f>
        <v/>
      </c>
      <c r="AJ114" t="str" cm="1">
        <f t="array" ref="AJ114">IFERROR(IF($A114="","",IF(SUMIFS(RAW_매출A!$J$2:$J$7000,RAW_매출A!$B$2:$B$7000,$A114,RAW_매출A!$A$2:$A$7000,EDATE($E114,AJ$1-1))=0,"",SUMIFS(RAW_매출A!$J$2:$J$7000,RAW_매출A!$B$2:$B$7000,$A114,RAW_매출A!$A$2:$A$7000,EDATE($E114,AJ$1-1))/(INDEX(요약_월별시즈널리티!$F$7:$F$18,MONTH(EDATE($E114,AJ$1-1)))/100))),"")</f>
        <v/>
      </c>
      <c r="AK114" t="str" cm="1">
        <f t="array" ref="AK114">IFERROR(IF($A114="","",IF(SUMIFS(RAW_매출A!$J$2:$J$7000,RAW_매출A!$B$2:$B$7000,$A114,RAW_매출A!$A$2:$A$7000,EDATE($E114,AK$1-1))=0,"",SUMIFS(RAW_매출A!$J$2:$J$7000,RAW_매출A!$B$2:$B$7000,$A114,RAW_매출A!$A$2:$A$7000,EDATE($E114,AK$1-1))/(INDEX(요약_월별시즈널리티!$F$7:$F$18,MONTH(EDATE($E114,AK$1-1)))/100))),"")</f>
        <v/>
      </c>
      <c r="AL114" t="str" cm="1">
        <f t="array" ref="AL114">IFERROR(IF($A114="","",IF(SUMIFS(RAW_매출A!$J$2:$J$7000,RAW_매출A!$B$2:$B$7000,$A114,RAW_매출A!$A$2:$A$7000,EDATE($E114,AL$1-1))=0,"",SUMIFS(RAW_매출A!$J$2:$J$7000,RAW_매출A!$B$2:$B$7000,$A114,RAW_매출A!$A$2:$A$7000,EDATE($E114,AL$1-1))/(INDEX(요약_월별시즈널리티!$F$7:$F$18,MONTH(EDATE($E114,AL$1-1)))/100))),"")</f>
        <v/>
      </c>
      <c r="AM114" t="str" cm="1">
        <f t="array" ref="AM114">IFERROR(IF($A114="","",IF(SUMIFS(RAW_매출A!$J$2:$J$7000,RAW_매출A!$B$2:$B$7000,$A114,RAW_매출A!$A$2:$A$7000,EDATE($E114,AM$1-1))=0,"",SUMIFS(RAW_매출A!$J$2:$J$7000,RAW_매출A!$B$2:$B$7000,$A114,RAW_매출A!$A$2:$A$7000,EDATE($E114,AM$1-1))/(INDEX(요약_월별시즈널리티!$F$7:$F$18,MONTH(EDATE($E114,AM$1-1)))/100))),"")</f>
        <v/>
      </c>
      <c r="AN114" t="str" cm="1">
        <f t="array" ref="AN114">IFERROR(IF($A114="","",IF(SUMIFS(RAW_매출A!$J$2:$J$7000,RAW_매출A!$B$2:$B$7000,$A114,RAW_매출A!$A$2:$A$7000,EDATE($E114,AN$1-1))=0,"",SUMIFS(RAW_매출A!$J$2:$J$7000,RAW_매출A!$B$2:$B$7000,$A114,RAW_매출A!$A$2:$A$7000,EDATE($E114,AN$1-1))/(INDEX(요약_월별시즈널리티!$F$7:$F$18,MONTH(EDATE($E114,AN$1-1)))/100))),"")</f>
        <v/>
      </c>
      <c r="AO114" t="str" cm="1">
        <f t="array" ref="AO114">IFERROR(IF($A114="","",IF(SUMIFS(RAW_매출A!$J$2:$J$7000,RAW_매출A!$B$2:$B$7000,$A114,RAW_매출A!$A$2:$A$7000,EDATE($E114,AO$1-1))=0,"",SUMIFS(RAW_매출A!$J$2:$J$7000,RAW_매출A!$B$2:$B$7000,$A114,RAW_매출A!$A$2:$A$7000,EDATE($E114,AO$1-1))/(INDEX(요약_월별시즈널리티!$F$7:$F$18,MONTH(EDATE($E114,AO$1-1)))/100))),"")</f>
        <v/>
      </c>
      <c r="AP114" t="str" cm="1">
        <f t="array" ref="AP114">IFERROR(IF($A114="","",IF(SUMIFS(RAW_매출A!$J$2:$J$7000,RAW_매출A!$B$2:$B$7000,$A114,RAW_매출A!$A$2:$A$7000,EDATE($E114,AP$1-1))=0,"",SUMIFS(RAW_매출A!$J$2:$J$7000,RAW_매출A!$B$2:$B$7000,$A114,RAW_매출A!$A$2:$A$7000,EDATE($E114,AP$1-1))/(INDEX(요약_월별시즈널리티!$F$7:$F$18,MONTH(EDATE($E114,AP$1-1)))/100))),"")</f>
        <v/>
      </c>
      <c r="AQ114" t="str" cm="1">
        <f t="array" ref="AQ114">IFERROR(IF($A114="","",IF(SUMIFS(RAW_매출A!$J$2:$J$7000,RAW_매출A!$B$2:$B$7000,$A114,RAW_매출A!$A$2:$A$7000,EDATE($E114,AQ$1-1))=0,"",SUMIFS(RAW_매출A!$J$2:$J$7000,RAW_매출A!$B$2:$B$7000,$A114,RAW_매출A!$A$2:$A$7000,EDATE($E114,AQ$1-1))/(INDEX(요약_월별시즈널리티!$F$7:$F$18,MONTH(EDATE($E114,AQ$1-1)))/100))),"")</f>
        <v/>
      </c>
      <c r="AR114" t="str" cm="1">
        <f t="array" ref="AR114">IFERROR(IF($A114="","",IF(SUMIFS(RAW_매출A!$J$2:$J$7000,RAW_매출A!$B$2:$B$7000,$A114,RAW_매출A!$A$2:$A$7000,EDATE($E114,AR$1-1))=0,"",SUMIFS(RAW_매출A!$J$2:$J$7000,RAW_매출A!$B$2:$B$7000,$A114,RAW_매출A!$A$2:$A$7000,EDATE($E114,AR$1-1))/(INDEX(요약_월별시즈널리티!$F$7:$F$18,MONTH(EDATE($E114,AR$1-1)))/100))),"")</f>
        <v/>
      </c>
      <c r="AS114" t="str" cm="1">
        <f t="array" ref="AS114">IFERROR(IF($A114="","",IF(SUMIFS(RAW_매출A!$J$2:$J$7000,RAW_매출A!$B$2:$B$7000,$A114,RAW_매출A!$A$2:$A$7000,EDATE($E114,AS$1-1))=0,"",SUMIFS(RAW_매출A!$J$2:$J$7000,RAW_매출A!$B$2:$B$7000,$A114,RAW_매출A!$A$2:$A$7000,EDATE($E114,AS$1-1))/(INDEX(요약_월별시즈널리티!$F$7:$F$18,MONTH(EDATE($E114,AS$1-1)))/100))),"")</f>
        <v/>
      </c>
      <c r="AT114" t="str" cm="1">
        <f t="array" ref="AT114">IFERROR(IF($A114="","",IF(SUMIFS(RAW_매출A!$J$2:$J$7000,RAW_매출A!$B$2:$B$7000,$A114,RAW_매출A!$A$2:$A$7000,EDATE($E114,AT$1-1))=0,"",SUMIFS(RAW_매출A!$J$2:$J$7000,RAW_매출A!$B$2:$B$7000,$A114,RAW_매출A!$A$2:$A$7000,EDATE($E114,AT$1-1))/(INDEX(요약_월별시즈널리티!$F$7:$F$18,MONTH(EDATE($E114,AT$1-1)))/100))),"")</f>
        <v/>
      </c>
      <c r="AU114" t="str" cm="1">
        <f t="array" ref="AU114">IFERROR(IF($A114="","",IF(SUMIFS(RAW_매출A!$J$2:$J$7000,RAW_매출A!$B$2:$B$7000,$A114,RAW_매출A!$A$2:$A$7000,EDATE($E114,AU$1-1))=0,"",SUMIFS(RAW_매출A!$J$2:$J$7000,RAW_매출A!$B$2:$B$7000,$A114,RAW_매출A!$A$2:$A$7000,EDATE($E114,AU$1-1))/(INDEX(요약_월별시즈널리티!$F$7:$F$18,MONTH(EDATE($E114,AU$1-1)))/100))),"")</f>
        <v/>
      </c>
      <c r="AV114" t="str" cm="1">
        <f t="array" ref="AV114">IFERROR(IF($A114="","",IF(SUMIFS(RAW_매출A!$J$2:$J$7000,RAW_매출A!$B$2:$B$7000,$A114,RAW_매출A!$A$2:$A$7000,EDATE($E114,AV$1-1))=0,"",SUMIFS(RAW_매출A!$J$2:$J$7000,RAW_매출A!$B$2:$B$7000,$A114,RAW_매출A!$A$2:$A$7000,EDATE($E114,AV$1-1))/(INDEX(요약_월별시즈널리티!$F$7:$F$18,MONTH(EDATE($E114,AV$1-1)))/100))),"")</f>
        <v/>
      </c>
      <c r="AW114" t="str" cm="1">
        <f t="array" ref="AW114">IFERROR(IF($A114="","",IF(SUMIFS(RAW_매출A!$J$2:$J$7000,RAW_매출A!$B$2:$B$7000,$A114,RAW_매출A!$A$2:$A$7000,EDATE($E114,AW$1-1))=0,"",SUMIFS(RAW_매출A!$J$2:$J$7000,RAW_매출A!$B$2:$B$7000,$A114,RAW_매출A!$A$2:$A$7000,EDATE($E114,AW$1-1))/(INDEX(요약_월별시즈널리티!$F$7:$F$18,MONTH(EDATE($E114,AW$1-1)))/100))),"")</f>
        <v/>
      </c>
      <c r="AX114" t="str" cm="1">
        <f t="array" ref="AX114">IFERROR(IF($A114="","",IF(SUMIFS(RAW_매출A!$J$2:$J$7000,RAW_매출A!$B$2:$B$7000,$A114,RAW_매출A!$A$2:$A$7000,EDATE($E114,AX$1-1))=0,"",SUMIFS(RAW_매출A!$J$2:$J$7000,RAW_매출A!$B$2:$B$7000,$A114,RAW_매출A!$A$2:$A$7000,EDATE($E114,AX$1-1))/(INDEX(요약_월별시즈널리티!$F$7:$F$18,MONTH(EDATE($E114,AX$1-1)))/100))),"")</f>
        <v/>
      </c>
      <c r="AY114" t="str" cm="1">
        <f t="array" ref="AY114">IFERROR(IF($A114="","",IF(SUMIFS(RAW_매출A!$J$2:$J$7000,RAW_매출A!$B$2:$B$7000,$A114,RAW_매출A!$A$2:$A$7000,EDATE($E114,AY$1-1))=0,"",SUMIFS(RAW_매출A!$J$2:$J$7000,RAW_매출A!$B$2:$B$7000,$A114,RAW_매출A!$A$2:$A$7000,EDATE($E114,AY$1-1))/(INDEX(요약_월별시즈널리티!$F$7:$F$18,MONTH(EDATE($E114,AY$1-1)))/100))),"")</f>
        <v/>
      </c>
      <c r="AZ114" t="str" cm="1">
        <f t="array" ref="AZ114">IFERROR(IF($A114="","",IF(SUMIFS(RAW_매출A!$J$2:$J$7000,RAW_매출A!$B$2:$B$7000,$A114,RAW_매출A!$A$2:$A$7000,EDATE($E114,AZ$1-1))=0,"",SUMIFS(RAW_매출A!$J$2:$J$7000,RAW_매출A!$B$2:$B$7000,$A114,RAW_매출A!$A$2:$A$7000,EDATE($E114,AZ$1-1))/(INDEX(요약_월별시즈널리티!$F$7:$F$18,MONTH(EDATE($E114,AZ$1-1)))/100))),"")</f>
        <v/>
      </c>
      <c r="BA114" t="str" cm="1">
        <f t="array" ref="BA114">IFERROR(IF($A114="","",IF(SUMIFS(RAW_매출A!$J$2:$J$7000,RAW_매출A!$B$2:$B$7000,$A114,RAW_매출A!$A$2:$A$7000,EDATE($E114,BA$1-1))=0,"",SUMIFS(RAW_매출A!$J$2:$J$7000,RAW_매출A!$B$2:$B$7000,$A114,RAW_매출A!$A$2:$A$7000,EDATE($E114,BA$1-1))/(INDEX(요약_월별시즈널리티!$F$7:$F$18,MONTH(EDATE($E114,BA$1-1)))/100))),"")</f>
        <v/>
      </c>
      <c r="BB114" t="str" cm="1">
        <f t="array" ref="BB114">IFERROR(IF($A114="","",IF(SUMIFS(RAW_매출A!$J$2:$J$7000,RAW_매출A!$B$2:$B$7000,$A114,RAW_매출A!$A$2:$A$7000,EDATE($E114,BB$1-1))=0,"",SUMIFS(RAW_매출A!$J$2:$J$7000,RAW_매출A!$B$2:$B$7000,$A114,RAW_매출A!$A$2:$A$7000,EDATE($E114,BB$1-1))/(INDEX(요약_월별시즈널리티!$F$7:$F$18,MONTH(EDATE($E114,BB$1-1)))/100))),"")</f>
        <v/>
      </c>
      <c r="BC114" t="str" cm="1">
        <f t="array" ref="BC114">IFERROR(IF($A114="","",IF(SUMIFS(RAW_매출A!$J$2:$J$7000,RAW_매출A!$B$2:$B$7000,$A114,RAW_매출A!$A$2:$A$7000,EDATE($E114,BC$1-1))=0,"",SUMIFS(RAW_매출A!$J$2:$J$7000,RAW_매출A!$B$2:$B$7000,$A114,RAW_매출A!$A$2:$A$7000,EDATE($E114,BC$1-1))/(INDEX(요약_월별시즈널리티!$F$7:$F$18,MONTH(EDATE($E114,BC$1-1)))/100))),"")</f>
        <v/>
      </c>
      <c r="BD114" t="str" cm="1">
        <f t="array" ref="BD114">IFERROR(IF($A114="","",IF(SUMIFS(RAW_매출A!$J$2:$J$7000,RAW_매출A!$B$2:$B$7000,$A114,RAW_매출A!$A$2:$A$7000,EDATE($E114,BD$1-1))=0,"",SUMIFS(RAW_매출A!$J$2:$J$7000,RAW_매출A!$B$2:$B$7000,$A114,RAW_매출A!$A$2:$A$7000,EDATE($E114,BD$1-1))/(INDEX(요약_월별시즈널리티!$F$7:$F$18,MONTH(EDATE($E114,BD$1-1)))/100))),"")</f>
        <v/>
      </c>
      <c r="BE114" t="str" cm="1">
        <f t="array" ref="BE114">IFERROR(IF($A114="","",IF(SUMIFS(RAW_매출A!$J$2:$J$7000,RAW_매출A!$B$2:$B$7000,$A114,RAW_매출A!$A$2:$A$7000,EDATE($E114,BE$1-1))=0,"",SUMIFS(RAW_매출A!$J$2:$J$7000,RAW_매출A!$B$2:$B$7000,$A114,RAW_매출A!$A$2:$A$7000,EDATE($E114,BE$1-1))/(INDEX(요약_월별시즈널리티!$F$7:$F$18,MONTH(EDATE($E114,BE$1-1)))/100))),"")</f>
        <v/>
      </c>
      <c r="BF114" t="str" cm="1">
        <f t="array" ref="BF114">IFERROR(IF($A114="","",IF(SUMIFS(RAW_매출A!$J$2:$J$7000,RAW_매출A!$B$2:$B$7000,$A114,RAW_매출A!$A$2:$A$7000,EDATE($E114,BF$1-1))=0,"",SUMIFS(RAW_매출A!$J$2:$J$7000,RAW_매출A!$B$2:$B$7000,$A114,RAW_매출A!$A$2:$A$7000,EDATE($E114,BF$1-1))/(INDEX(요약_월별시즈널리티!$F$7:$F$18,MONTH(EDATE($E114,BF$1-1)))/100))),"")</f>
        <v/>
      </c>
      <c r="BG114" t="str" cm="1">
        <f t="array" ref="BG114">IFERROR(IF($A114="","",IF(SUMIFS(RAW_매출A!$J$2:$J$7000,RAW_매출A!$B$2:$B$7000,$A114,RAW_매출A!$A$2:$A$7000,EDATE($E114,BG$1-1))=0,"",SUMIFS(RAW_매출A!$J$2:$J$7000,RAW_매출A!$B$2:$B$7000,$A114,RAW_매출A!$A$2:$A$7000,EDATE($E114,BG$1-1))/(INDEX(요약_월별시즈널리티!$F$7:$F$18,MONTH(EDATE($E114,BG$1-1)))/100))),"")</f>
        <v/>
      </c>
      <c r="BH114" t="str" cm="1">
        <f t="array" ref="BH114">IFERROR(IF($A114="","",IF(SUMIFS(RAW_매출A!$J$2:$J$7000,RAW_매출A!$B$2:$B$7000,$A114,RAW_매출A!$A$2:$A$7000,EDATE($E114,BH$1-1))=0,"",SUMIFS(RAW_매출A!$J$2:$J$7000,RAW_매출A!$B$2:$B$7000,$A114,RAW_매출A!$A$2:$A$7000,EDATE($E114,BH$1-1))/(INDEX(요약_월별시즈널리티!$F$7:$F$18,MONTH(EDATE($E114,BH$1-1)))/100))),"")</f>
        <v/>
      </c>
      <c r="BI114" t="str" cm="1">
        <f t="array" ref="BI114">IFERROR(IF($A114="","",IF(SUMIFS(RAW_매출A!$J$2:$J$7000,RAW_매출A!$B$2:$B$7000,$A114,RAW_매출A!$A$2:$A$7000,EDATE($E114,BI$1-1))=0,"",SUMIFS(RAW_매출A!$J$2:$J$7000,RAW_매출A!$B$2:$B$7000,$A114,RAW_매출A!$A$2:$A$7000,EDATE($E114,BI$1-1))/(INDEX(요약_월별시즈널리티!$F$7:$F$18,MONTH(EDATE($E114,BI$1-1)))/100))),"")</f>
        <v/>
      </c>
      <c r="BJ114" t="str" cm="1">
        <f t="array" ref="BJ114">IFERROR(IF($A114="","",IF(SUMIFS(RAW_매출A!$J$2:$J$7000,RAW_매출A!$B$2:$B$7000,$A114,RAW_매출A!$A$2:$A$7000,EDATE($E114,BJ$1-1))=0,"",SUMIFS(RAW_매출A!$J$2:$J$7000,RAW_매출A!$B$2:$B$7000,$A114,RAW_매출A!$A$2:$A$7000,EDATE($E114,BJ$1-1))/(INDEX(요약_월별시즈널리티!$F$7:$F$18,MONTH(EDATE($E114,BJ$1-1)))/100))),"")</f>
        <v/>
      </c>
      <c r="BK114" t="str" cm="1">
        <f t="array" ref="BK114">IFERROR(IF($A114="","",IF(SUMIFS(RAW_매출A!$J$2:$J$7000,RAW_매출A!$B$2:$B$7000,$A114,RAW_매출A!$A$2:$A$7000,EDATE($E114,BK$1-1))=0,"",SUMIFS(RAW_매출A!$J$2:$J$7000,RAW_매출A!$B$2:$B$7000,$A114,RAW_매출A!$A$2:$A$7000,EDATE($E114,BK$1-1))/(INDEX(요약_월별시즈널리티!$F$7:$F$18,MONTH(EDATE($E114,BK$1-1)))/100))),"")</f>
        <v/>
      </c>
      <c r="BL114" t="str" cm="1">
        <f t="array" ref="BL114">IFERROR(IF($A114="","",IF(SUMIFS(RAW_매출A!$J$2:$J$7000,RAW_매출A!$B$2:$B$7000,$A114,RAW_매출A!$A$2:$A$7000,EDATE($E114,BL$1-1))=0,"",SUMIFS(RAW_매출A!$J$2:$J$7000,RAW_매출A!$B$2:$B$7000,$A114,RAW_매출A!$A$2:$A$7000,EDATE($E114,BL$1-1))/(INDEX(요약_월별시즈널리티!$F$7:$F$18,MONTH(EDATE($E114,BL$1-1)))/100))),"")</f>
        <v/>
      </c>
      <c r="BM114" t="str" cm="1">
        <f t="array" ref="BM114">IFERROR(IF($A114="","",IF(SUMIFS(RAW_매출A!$J$2:$J$7000,RAW_매출A!$B$2:$B$7000,$A114,RAW_매출A!$A$2:$A$7000,EDATE($E114,BM$1-1))=0,"",SUMIFS(RAW_매출A!$J$2:$J$7000,RAW_매출A!$B$2:$B$7000,$A114,RAW_매출A!$A$2:$A$7000,EDATE($E114,BM$1-1))/(INDEX(요약_월별시즈널리티!$F$7:$F$18,MONTH(EDATE($E114,BM$1-1)))/100))),"")</f>
        <v/>
      </c>
      <c r="BN114" t="str" cm="1">
        <f t="array" ref="BN114">IFERROR(IF($A114="","",IF(SUMIFS(RAW_매출A!$J$2:$J$7000,RAW_매출A!$B$2:$B$7000,$A114,RAW_매출A!$A$2:$A$7000,EDATE($E114,BN$1-1))=0,"",SUMIFS(RAW_매출A!$J$2:$J$7000,RAW_매출A!$B$2:$B$7000,$A114,RAW_매출A!$A$2:$A$7000,EDATE($E114,BN$1-1))/(INDEX(요약_월별시즈널리티!$F$7:$F$18,MONTH(EDATE($E114,BN$1-1)))/100))),"")</f>
        <v/>
      </c>
    </row>
    <row r="115" spans="1:66" x14ac:dyDescent="0.3">
      <c r="A115" t="str">
        <f>세팅!A116</f>
        <v>(1105) #공항시장역점</v>
      </c>
      <c r="B115" t="str">
        <f>세팅!B116</f>
        <v>150-1</v>
      </c>
      <c r="C115">
        <f t="shared" si="3"/>
        <v>1</v>
      </c>
      <c r="D115" t="str">
        <f t="shared" si="4"/>
        <v>1</v>
      </c>
      <c r="E115" s="1">
        <f>세팅!D116</f>
        <v>45352</v>
      </c>
      <c r="F115">
        <f t="shared" si="5"/>
        <v>2586139.5320859118</v>
      </c>
      <c r="G115" cm="1">
        <f t="array" ref="G115">IFERROR(IF($A115="","",IF(SUMIFS(RAW_매출A!$J$2:$J$7000,RAW_매출A!$B$2:$B$7000,$A115,RAW_매출A!$A$2:$A$7000,EDATE($E115,G$1-1))=0,"",SUMIFS(RAW_매출A!$J$2:$J$7000,RAW_매출A!$B$2:$B$7000,$A115,RAW_매출A!$A$2:$A$7000,EDATE($E115,G$1-1))/(INDEX(요약_월별시즈널리티!$F$7:$F$18,MONTH(EDATE($E115,G$1-1)))/100))),"")</f>
        <v>2619530.7936689118</v>
      </c>
      <c r="H115" cm="1">
        <f t="array" ref="H115">IFERROR(IF($A115="","",IF(SUMIFS(RAW_매출A!$J$2:$J$7000,RAW_매출A!$B$2:$B$7000,$A115,RAW_매출A!$A$2:$A$7000,EDATE($E115,H$1-1))=0,"",SUMIFS(RAW_매출A!$J$2:$J$7000,RAW_매출A!$B$2:$B$7000,$A115,RAW_매출A!$A$2:$A$7000,EDATE($E115,H$1-1))/(INDEX(요약_월별시즈널리티!$F$7:$F$18,MONTH(EDATE($E115,H$1-1)))/100))),"")</f>
        <v>2821567.2548348457</v>
      </c>
      <c r="I115" cm="1">
        <f t="array" ref="I115">IFERROR(IF($A115="","",IF(SUMIFS(RAW_매출A!$J$2:$J$7000,RAW_매출A!$B$2:$B$7000,$A115,RAW_매출A!$A$2:$A$7000,EDATE($E115,I$1-1))=0,"",SUMIFS(RAW_매출A!$J$2:$J$7000,RAW_매출A!$B$2:$B$7000,$A115,RAW_매출A!$A$2:$A$7000,EDATE($E115,I$1-1))/(INDEX(요약_월별시즈널리티!$F$7:$F$18,MONTH(EDATE($E115,I$1-1)))/100))),"")</f>
        <v>2515636.7226323155</v>
      </c>
      <c r="J115" s="28" cm="1">
        <f t="array" ref="J115">IFERROR(IF($A115="","",IF(SUMIFS(RAW_매출A!$J$2:$J$7000,RAW_매출A!$B$2:$B$7000,$A115,RAW_매출A!$A$2:$A$7000,EDATE($E115,J$1-1))=0,"",SUMIFS(RAW_매출A!$J$2:$J$7000,RAW_매출A!$B$2:$B$7000,$A115,RAW_매출A!$A$2:$A$7000,EDATE($E115,J$1-1))/(INDEX(요약_월별시즈널리티!$F$7:$F$18,MONTH(EDATE($E115,J$1-1)))/100))),"")</f>
        <v>2795844.4654819155</v>
      </c>
      <c r="K115" s="28" cm="1">
        <f t="array" ref="K115">IFERROR(IF($A115="","",IF(SUMIFS(RAW_매출A!$J$2:$J$7000,RAW_매출A!$B$2:$B$7000,$A115,RAW_매출A!$A$2:$A$7000,EDATE($E115,K$1-1))=0,"",SUMIFS(RAW_매출A!$J$2:$J$7000,RAW_매출A!$B$2:$B$7000,$A115,RAW_매출A!$A$2:$A$7000,EDATE($E115,K$1-1))/(INDEX(요약_월별시즈널리티!$F$7:$F$18,MONTH(EDATE($E115,K$1-1)))/100))),"")</f>
        <v>2682065.5576998116</v>
      </c>
      <c r="L115" s="28" cm="1">
        <f t="array" ref="L115">IFERROR(IF($A115="","",IF(SUMIFS(RAW_매출A!$J$2:$J$7000,RAW_매출A!$B$2:$B$7000,$A115,RAW_매출A!$A$2:$A$7000,EDATE($E115,L$1-1))=0,"",SUMIFS(RAW_매출A!$J$2:$J$7000,RAW_매출A!$B$2:$B$7000,$A115,RAW_매출A!$A$2:$A$7000,EDATE($E115,L$1-1))/(INDEX(요약_월별시즈널리티!$F$7:$F$18,MONTH(EDATE($E115,L$1-1)))/100))),"")</f>
        <v>2713257.9694372378</v>
      </c>
      <c r="M115" s="28" cm="1">
        <f t="array" ref="M115">IFERROR(IF($A115="","",IF(SUMIFS(RAW_매출A!$J$2:$J$7000,RAW_매출A!$B$2:$B$7000,$A115,RAW_매출A!$A$2:$A$7000,EDATE($E115,M$1-1))=0,"",SUMIFS(RAW_매출A!$J$2:$J$7000,RAW_매출A!$B$2:$B$7000,$A115,RAW_매출A!$A$2:$A$7000,EDATE($E115,M$1-1))/(INDEX(요약_월별시즈널리티!$F$7:$F$18,MONTH(EDATE($E115,M$1-1)))/100))),"")</f>
        <v>2321231.4045563824</v>
      </c>
      <c r="N115" s="28" cm="1">
        <f t="array" ref="N115">IFERROR(IF($A115="","",IF(SUMIFS(RAW_매출A!$J$2:$J$7000,RAW_매출A!$B$2:$B$7000,$A115,RAW_매출A!$A$2:$A$7000,EDATE($E115,N$1-1))=0,"",SUMIFS(RAW_매출A!$J$2:$J$7000,RAW_매출A!$B$2:$B$7000,$A115,RAW_매출A!$A$2:$A$7000,EDATE($E115,N$1-1))/(INDEX(요약_월별시즈널리티!$F$7:$F$18,MONTH(EDATE($E115,N$1-1)))/100))),"")</f>
        <v>2442978.2127356818</v>
      </c>
      <c r="O115" s="28" cm="1">
        <f t="array" ref="O115">IFERROR(IF($A115="","",IF(SUMIFS(RAW_매출A!$J$2:$J$7000,RAW_매출A!$B$2:$B$7000,$A115,RAW_매출A!$A$2:$A$7000,EDATE($E115,O$1-1))=0,"",SUMIFS(RAW_매출A!$J$2:$J$7000,RAW_매출A!$B$2:$B$7000,$A115,RAW_매출A!$A$2:$A$7000,EDATE($E115,O$1-1))/(INDEX(요약_월별시즈널리티!$F$7:$F$18,MONTH(EDATE($E115,O$1-1)))/100))),"")</f>
        <v>2561459.5826044437</v>
      </c>
      <c r="P115" cm="1">
        <f t="array" ref="P115">IFERROR(IF($A115="","",IF(SUMIFS(RAW_매출A!$J$2:$J$7000,RAW_매출A!$B$2:$B$7000,$A115,RAW_매출A!$A$2:$A$7000,EDATE($E115,P$1-1))=0,"",SUMIFS(RAW_매출A!$J$2:$J$7000,RAW_매출A!$B$2:$B$7000,$A115,RAW_매출A!$A$2:$A$7000,EDATE($E115,P$1-1))/(INDEX(요약_월별시즈널리티!$F$7:$F$18,MONTH(EDATE($E115,P$1-1)))/100))),"")</f>
        <v>2263174.6075356938</v>
      </c>
      <c r="Q115" cm="1">
        <f t="array" ref="Q115">IFERROR(IF($A115="","",IF(SUMIFS(RAW_매출A!$J$2:$J$7000,RAW_매출A!$B$2:$B$7000,$A115,RAW_매출A!$A$2:$A$7000,EDATE($E115,Q$1-1))=0,"",SUMIFS(RAW_매출A!$J$2:$J$7000,RAW_매출A!$B$2:$B$7000,$A115,RAW_매출A!$A$2:$A$7000,EDATE($E115,Q$1-1))/(INDEX(요약_월별시즈널리티!$F$7:$F$18,MONTH(EDATE($E115,Q$1-1)))/100))),"")</f>
        <v>2705615.1068124883</v>
      </c>
      <c r="R115" cm="1">
        <f t="array" ref="R115">IFERROR(IF($A115="","",IF(SUMIFS(RAW_매출A!$J$2:$J$7000,RAW_매출A!$B$2:$B$7000,$A115,RAW_매출A!$A$2:$A$7000,EDATE($E115,R$1-1))=0,"",SUMIFS(RAW_매출A!$J$2:$J$7000,RAW_매출A!$B$2:$B$7000,$A115,RAW_매출A!$A$2:$A$7000,EDATE($E115,R$1-1))/(INDEX(요약_월별시즈널리티!$F$7:$F$18,MONTH(EDATE($E115,R$1-1)))/100))),"")</f>
        <v>2570538.8020066526</v>
      </c>
      <c r="S115" cm="1">
        <f t="array" ref="S115">IFERROR(IF($A115="","",IF(SUMIFS(RAW_매출A!$J$2:$J$7000,RAW_매출A!$B$2:$B$7000,$A115,RAW_매출A!$A$2:$A$7000,EDATE($E115,S$1-1))=0,"",SUMIFS(RAW_매출A!$J$2:$J$7000,RAW_매출A!$B$2:$B$7000,$A115,RAW_매출A!$A$2:$A$7000,EDATE($E115,S$1-1))/(INDEX(요약_월별시즈널리티!$F$7:$F$18,MONTH(EDATE($E115,S$1-1)))/100))),"")</f>
        <v>2535720.2981017819</v>
      </c>
      <c r="T115" cm="1">
        <f t="array" ref="T115">IFERROR(IF($A115="","",IF(SUMIFS(RAW_매출A!$J$2:$J$7000,RAW_매출A!$B$2:$B$7000,$A115,RAW_매출A!$A$2:$A$7000,EDATE($E115,T$1-1))=0,"",SUMIFS(RAW_매출A!$J$2:$J$7000,RAW_매출A!$B$2:$B$7000,$A115,RAW_매출A!$A$2:$A$7000,EDATE($E115,T$1-1))/(INDEX(요약_월별시즈널리티!$F$7:$F$18,MONTH(EDATE($E115,T$1-1)))/100))),"")</f>
        <v>2415287.1038398994</v>
      </c>
      <c r="U115" cm="1">
        <f t="array" ref="U115">IFERROR(IF($A115="","",IF(SUMIFS(RAW_매출A!$J$2:$J$7000,RAW_매출A!$B$2:$B$7000,$A115,RAW_매출A!$A$2:$A$7000,EDATE($E115,U$1-1))=0,"",SUMIFS(RAW_매출A!$J$2:$J$7000,RAW_매출A!$B$2:$B$7000,$A115,RAW_매출A!$A$2:$A$7000,EDATE($E115,U$1-1))/(INDEX(요약_월별시즈널리티!$F$7:$F$18,MONTH(EDATE($E115,U$1-1)))/100))),"")</f>
        <v>2601432.1161116362</v>
      </c>
      <c r="V115" cm="1">
        <f t="array" ref="V115">IFERROR(IF($A115="","",IF(SUMIFS(RAW_매출A!$J$2:$J$7000,RAW_매출A!$B$2:$B$7000,$A115,RAW_매출A!$A$2:$A$7000,EDATE($E115,V$1-1))=0,"",SUMIFS(RAW_매출A!$J$2:$J$7000,RAW_매출A!$B$2:$B$7000,$A115,RAW_매출A!$A$2:$A$7000,EDATE($E115,V$1-1))/(INDEX(요약_월별시즈널리티!$F$7:$F$18,MONTH(EDATE($E115,V$1-1)))/100))),"")</f>
        <v>2684981.6486110995</v>
      </c>
      <c r="W115" cm="1">
        <f t="array" ref="W115">IFERROR(IF($A115="","",IF(SUMIFS(RAW_매출A!$J$2:$J$7000,RAW_매출A!$B$2:$B$7000,$A115,RAW_매출A!$A$2:$A$7000,EDATE($E115,W$1-1))=0,"",SUMIFS(RAW_매출A!$J$2:$J$7000,RAW_매출A!$B$2:$B$7000,$A115,RAW_매출A!$A$2:$A$7000,EDATE($E115,W$1-1))/(INDEX(요약_월별시즈널리티!$F$7:$F$18,MONTH(EDATE($E115,W$1-1)))/100))),"")</f>
        <v>2309783.3373170518</v>
      </c>
      <c r="X115" cm="1">
        <f t="array" ref="X115">IFERROR(IF($A115="","",IF(SUMIFS(RAW_매출A!$J$2:$J$7000,RAW_매출A!$B$2:$B$7000,$A115,RAW_매출A!$A$2:$A$7000,EDATE($E115,X$1-1))=0,"",SUMIFS(RAW_매출A!$J$2:$J$7000,RAW_매출A!$B$2:$B$7000,$A115,RAW_매출A!$A$2:$A$7000,EDATE($E115,X$1-1))/(INDEX(요약_월별시즈널리티!$F$7:$F$18,MONTH(EDATE($E115,X$1-1)))/100))),"")</f>
        <v>2302263.696793634</v>
      </c>
      <c r="Y115" cm="1">
        <f t="array" ref="Y115">IFERROR(IF($A115="","",IF(SUMIFS(RAW_매출A!$J$2:$J$7000,RAW_매출A!$B$2:$B$7000,$A115,RAW_매출A!$A$2:$A$7000,EDATE($E115,Y$1-1))=0,"",SUMIFS(RAW_매출A!$J$2:$J$7000,RAW_매출A!$B$2:$B$7000,$A115,RAW_매출A!$A$2:$A$7000,EDATE($E115,Y$1-1))/(INDEX(요약_월별시즈널리티!$F$7:$F$18,MONTH(EDATE($E115,Y$1-1)))/100))),"")</f>
        <v>2325276.4057131545</v>
      </c>
      <c r="Z115" cm="1">
        <f t="array" ref="Z115">IFERROR(IF($A115="","",IF(SUMIFS(RAW_매출A!$J$2:$J$7000,RAW_매출A!$B$2:$B$7000,$A115,RAW_매출A!$A$2:$A$7000,EDATE($E115,Z$1-1))=0,"",SUMIFS(RAW_매출A!$J$2:$J$7000,RAW_매출A!$B$2:$B$7000,$A115,RAW_매출A!$A$2:$A$7000,EDATE($E115,Z$1-1))/(INDEX(요약_월별시즈널리티!$F$7:$F$18,MONTH(EDATE($E115,Z$1-1)))/100))),"")</f>
        <v>2222898.6584518035</v>
      </c>
      <c r="AA115" cm="1">
        <f t="array" ref="AA115">IFERROR(IF($A115="","",IF(SUMIFS(RAW_매출A!$J$2:$J$7000,RAW_매출A!$B$2:$B$7000,$A115,RAW_매출A!$A$2:$A$7000,EDATE($E115,AA$1-1))=0,"",SUMIFS(RAW_매출A!$J$2:$J$7000,RAW_매출A!$B$2:$B$7000,$A115,RAW_매출A!$A$2:$A$7000,EDATE($E115,AA$1-1))/(INDEX(요약_월별시즈널리티!$F$7:$F$18,MONTH(EDATE($E115,AA$1-1)))/100))),"")</f>
        <v>2658277.9139103261</v>
      </c>
      <c r="AB115" cm="1">
        <f t="array" ref="AB115">IFERROR(IF($A115="","",IF(SUMIFS(RAW_매출A!$J$2:$J$7000,RAW_매출A!$B$2:$B$7000,$A115,RAW_매출A!$A$2:$A$7000,EDATE($E115,AB$1-1))=0,"",SUMIFS(RAW_매출A!$J$2:$J$7000,RAW_매출A!$B$2:$B$7000,$A115,RAW_매출A!$A$2:$A$7000,EDATE($E115,AB$1-1))/(INDEX(요약_월별시즈널리티!$F$7:$F$18,MONTH(EDATE($E115,AB$1-1)))/100))),"")</f>
        <v>2240645.2500352319</v>
      </c>
      <c r="AC115" cm="1">
        <f t="array" ref="AC115">IFERROR(IF($A115="","",IF(SUMIFS(RAW_매출A!$J$2:$J$7000,RAW_매출A!$B$2:$B$7000,$A115,RAW_매출A!$A$2:$A$7000,EDATE($E115,AC$1-1))=0,"",SUMIFS(RAW_매출A!$J$2:$J$7000,RAW_매출A!$B$2:$B$7000,$A115,RAW_매출A!$A$2:$A$7000,EDATE($E115,AC$1-1))/(INDEX(요약_월별시즈널리티!$F$7:$F$18,MONTH(EDATE($E115,AC$1-1)))/100))),"")</f>
        <v>2437594.5078672841</v>
      </c>
      <c r="AD115" cm="1">
        <f t="array" ref="AD115">IFERROR(IF($A115="","",IF(SUMIFS(RAW_매출A!$J$2:$J$7000,RAW_매출A!$B$2:$B$7000,$A115,RAW_매출A!$A$2:$A$7000,EDATE($E115,AD$1-1))=0,"",SUMIFS(RAW_매출A!$J$2:$J$7000,RAW_매출A!$B$2:$B$7000,$A115,RAW_매출A!$A$2:$A$7000,EDATE($E115,AD$1-1))/(INDEX(요약_월별시즈널리티!$F$7:$F$18,MONTH(EDATE($E115,AD$1-1)))/100))),"")</f>
        <v>2785338.6312837875</v>
      </c>
      <c r="AE115" cm="1">
        <f t="array" ref="AE115">IFERROR(IF($A115="","",IF(SUMIFS(RAW_매출A!$J$2:$J$7000,RAW_매출A!$B$2:$B$7000,$A115,RAW_매출A!$A$2:$A$7000,EDATE($E115,AE$1-1))=0,"",SUMIFS(RAW_매출A!$J$2:$J$7000,RAW_매출A!$B$2:$B$7000,$A115,RAW_매출A!$A$2:$A$7000,EDATE($E115,AE$1-1))/(INDEX(요약_월별시즈널리티!$F$7:$F$18,MONTH(EDATE($E115,AE$1-1)))/100))),"")</f>
        <v>3048627.3583996422</v>
      </c>
      <c r="AF115" cm="1">
        <f t="array" ref="AF115">IFERROR(IF($A115="","",IF(SUMIFS(RAW_매출A!$J$2:$J$7000,RAW_매출A!$B$2:$B$7000,$A115,RAW_매출A!$A$2:$A$7000,EDATE($E115,AF$1-1))=0,"",SUMIFS(RAW_매출A!$J$2:$J$7000,RAW_매출A!$B$2:$B$7000,$A115,RAW_매출A!$A$2:$A$7000,EDATE($E115,AF$1-1))/(INDEX(요약_월별시즈널리티!$F$7:$F$18,MONTH(EDATE($E115,AF$1-1)))/100))),"")</f>
        <v>3563267.3907148712</v>
      </c>
      <c r="AG115" cm="1">
        <f t="array" ref="AG115">IFERROR(IF($A115="","",IF(SUMIFS(RAW_매출A!$J$2:$J$7000,RAW_매출A!$B$2:$B$7000,$A115,RAW_매출A!$A$2:$A$7000,EDATE($E115,AG$1-1))=0,"",SUMIFS(RAW_매출A!$J$2:$J$7000,RAW_매출A!$B$2:$B$7000,$A115,RAW_매출A!$A$2:$A$7000,EDATE($E115,AG$1-1))/(INDEX(요약_월별시즈널리티!$F$7:$F$18,MONTH(EDATE($E115,AG$1-1)))/100))),"")</f>
        <v>4883741.4329155115</v>
      </c>
      <c r="AH115" cm="1">
        <f t="array" ref="AH115">IFERROR(IF($A115="","",IF(SUMIFS(RAW_매출A!$J$2:$J$7000,RAW_매출A!$B$2:$B$7000,$A115,RAW_매출A!$A$2:$A$7000,EDATE($E115,AH$1-1))=0,"",SUMIFS(RAW_매출A!$J$2:$J$7000,RAW_매출A!$B$2:$B$7000,$A115,RAW_매출A!$A$2:$A$7000,EDATE($E115,AH$1-1))/(INDEX(요약_월별시즈널리티!$F$7:$F$18,MONTH(EDATE($E115,AH$1-1)))/100))),"")</f>
        <v>4521393.3202610249</v>
      </c>
      <c r="AI115" t="str" cm="1">
        <f t="array" ref="AI115">IFERROR(IF($A115="","",IF(SUMIFS(RAW_매출A!$J$2:$J$7000,RAW_매출A!$B$2:$B$7000,$A115,RAW_매출A!$A$2:$A$7000,EDATE($E115,AI$1-1))=0,"",SUMIFS(RAW_매출A!$J$2:$J$7000,RAW_매출A!$B$2:$B$7000,$A115,RAW_매출A!$A$2:$A$7000,EDATE($E115,AI$1-1))/(INDEX(요약_월별시즈널리티!$F$7:$F$18,MONTH(EDATE($E115,AI$1-1)))/100))),"")</f>
        <v/>
      </c>
      <c r="AJ115" t="str" cm="1">
        <f t="array" ref="AJ115">IFERROR(IF($A115="","",IF(SUMIFS(RAW_매출A!$J$2:$J$7000,RAW_매출A!$B$2:$B$7000,$A115,RAW_매출A!$A$2:$A$7000,EDATE($E115,AJ$1-1))=0,"",SUMIFS(RAW_매출A!$J$2:$J$7000,RAW_매출A!$B$2:$B$7000,$A115,RAW_매출A!$A$2:$A$7000,EDATE($E115,AJ$1-1))/(INDEX(요약_월별시즈널리티!$F$7:$F$18,MONTH(EDATE($E115,AJ$1-1)))/100))),"")</f>
        <v/>
      </c>
      <c r="AK115" t="str" cm="1">
        <f t="array" ref="AK115">IFERROR(IF($A115="","",IF(SUMIFS(RAW_매출A!$J$2:$J$7000,RAW_매출A!$B$2:$B$7000,$A115,RAW_매출A!$A$2:$A$7000,EDATE($E115,AK$1-1))=0,"",SUMIFS(RAW_매출A!$J$2:$J$7000,RAW_매출A!$B$2:$B$7000,$A115,RAW_매출A!$A$2:$A$7000,EDATE($E115,AK$1-1))/(INDEX(요약_월별시즈널리티!$F$7:$F$18,MONTH(EDATE($E115,AK$1-1)))/100))),"")</f>
        <v/>
      </c>
      <c r="AL115" t="str" cm="1">
        <f t="array" ref="AL115">IFERROR(IF($A115="","",IF(SUMIFS(RAW_매출A!$J$2:$J$7000,RAW_매출A!$B$2:$B$7000,$A115,RAW_매출A!$A$2:$A$7000,EDATE($E115,AL$1-1))=0,"",SUMIFS(RAW_매출A!$J$2:$J$7000,RAW_매출A!$B$2:$B$7000,$A115,RAW_매출A!$A$2:$A$7000,EDATE($E115,AL$1-1))/(INDEX(요약_월별시즈널리티!$F$7:$F$18,MONTH(EDATE($E115,AL$1-1)))/100))),"")</f>
        <v/>
      </c>
      <c r="AM115" t="str" cm="1">
        <f t="array" ref="AM115">IFERROR(IF($A115="","",IF(SUMIFS(RAW_매출A!$J$2:$J$7000,RAW_매출A!$B$2:$B$7000,$A115,RAW_매출A!$A$2:$A$7000,EDATE($E115,AM$1-1))=0,"",SUMIFS(RAW_매출A!$J$2:$J$7000,RAW_매출A!$B$2:$B$7000,$A115,RAW_매출A!$A$2:$A$7000,EDATE($E115,AM$1-1))/(INDEX(요약_월별시즈널리티!$F$7:$F$18,MONTH(EDATE($E115,AM$1-1)))/100))),"")</f>
        <v/>
      </c>
      <c r="AN115" t="str" cm="1">
        <f t="array" ref="AN115">IFERROR(IF($A115="","",IF(SUMIFS(RAW_매출A!$J$2:$J$7000,RAW_매출A!$B$2:$B$7000,$A115,RAW_매출A!$A$2:$A$7000,EDATE($E115,AN$1-1))=0,"",SUMIFS(RAW_매출A!$J$2:$J$7000,RAW_매출A!$B$2:$B$7000,$A115,RAW_매출A!$A$2:$A$7000,EDATE($E115,AN$1-1))/(INDEX(요약_월별시즈널리티!$F$7:$F$18,MONTH(EDATE($E115,AN$1-1)))/100))),"")</f>
        <v/>
      </c>
      <c r="AO115" t="str" cm="1">
        <f t="array" ref="AO115">IFERROR(IF($A115="","",IF(SUMIFS(RAW_매출A!$J$2:$J$7000,RAW_매출A!$B$2:$B$7000,$A115,RAW_매출A!$A$2:$A$7000,EDATE($E115,AO$1-1))=0,"",SUMIFS(RAW_매출A!$J$2:$J$7000,RAW_매출A!$B$2:$B$7000,$A115,RAW_매출A!$A$2:$A$7000,EDATE($E115,AO$1-1))/(INDEX(요약_월별시즈널리티!$F$7:$F$18,MONTH(EDATE($E115,AO$1-1)))/100))),"")</f>
        <v/>
      </c>
      <c r="AP115" t="str" cm="1">
        <f t="array" ref="AP115">IFERROR(IF($A115="","",IF(SUMIFS(RAW_매출A!$J$2:$J$7000,RAW_매출A!$B$2:$B$7000,$A115,RAW_매출A!$A$2:$A$7000,EDATE($E115,AP$1-1))=0,"",SUMIFS(RAW_매출A!$J$2:$J$7000,RAW_매출A!$B$2:$B$7000,$A115,RAW_매출A!$A$2:$A$7000,EDATE($E115,AP$1-1))/(INDEX(요약_월별시즈널리티!$F$7:$F$18,MONTH(EDATE($E115,AP$1-1)))/100))),"")</f>
        <v/>
      </c>
      <c r="AQ115" t="str" cm="1">
        <f t="array" ref="AQ115">IFERROR(IF($A115="","",IF(SUMIFS(RAW_매출A!$J$2:$J$7000,RAW_매출A!$B$2:$B$7000,$A115,RAW_매출A!$A$2:$A$7000,EDATE($E115,AQ$1-1))=0,"",SUMIFS(RAW_매출A!$J$2:$J$7000,RAW_매출A!$B$2:$B$7000,$A115,RAW_매출A!$A$2:$A$7000,EDATE($E115,AQ$1-1))/(INDEX(요약_월별시즈널리티!$F$7:$F$18,MONTH(EDATE($E115,AQ$1-1)))/100))),"")</f>
        <v/>
      </c>
      <c r="AR115" t="str" cm="1">
        <f t="array" ref="AR115">IFERROR(IF($A115="","",IF(SUMIFS(RAW_매출A!$J$2:$J$7000,RAW_매출A!$B$2:$B$7000,$A115,RAW_매출A!$A$2:$A$7000,EDATE($E115,AR$1-1))=0,"",SUMIFS(RAW_매출A!$J$2:$J$7000,RAW_매출A!$B$2:$B$7000,$A115,RAW_매출A!$A$2:$A$7000,EDATE($E115,AR$1-1))/(INDEX(요약_월별시즈널리티!$F$7:$F$18,MONTH(EDATE($E115,AR$1-1)))/100))),"")</f>
        <v/>
      </c>
      <c r="AS115" t="str" cm="1">
        <f t="array" ref="AS115">IFERROR(IF($A115="","",IF(SUMIFS(RAW_매출A!$J$2:$J$7000,RAW_매출A!$B$2:$B$7000,$A115,RAW_매출A!$A$2:$A$7000,EDATE($E115,AS$1-1))=0,"",SUMIFS(RAW_매출A!$J$2:$J$7000,RAW_매출A!$B$2:$B$7000,$A115,RAW_매출A!$A$2:$A$7000,EDATE($E115,AS$1-1))/(INDEX(요약_월별시즈널리티!$F$7:$F$18,MONTH(EDATE($E115,AS$1-1)))/100))),"")</f>
        <v/>
      </c>
      <c r="AT115" t="str" cm="1">
        <f t="array" ref="AT115">IFERROR(IF($A115="","",IF(SUMIFS(RAW_매출A!$J$2:$J$7000,RAW_매출A!$B$2:$B$7000,$A115,RAW_매출A!$A$2:$A$7000,EDATE($E115,AT$1-1))=0,"",SUMIFS(RAW_매출A!$J$2:$J$7000,RAW_매출A!$B$2:$B$7000,$A115,RAW_매출A!$A$2:$A$7000,EDATE($E115,AT$1-1))/(INDEX(요약_월별시즈널리티!$F$7:$F$18,MONTH(EDATE($E115,AT$1-1)))/100))),"")</f>
        <v/>
      </c>
      <c r="AU115" t="str" cm="1">
        <f t="array" ref="AU115">IFERROR(IF($A115="","",IF(SUMIFS(RAW_매출A!$J$2:$J$7000,RAW_매출A!$B$2:$B$7000,$A115,RAW_매출A!$A$2:$A$7000,EDATE($E115,AU$1-1))=0,"",SUMIFS(RAW_매출A!$J$2:$J$7000,RAW_매출A!$B$2:$B$7000,$A115,RAW_매출A!$A$2:$A$7000,EDATE($E115,AU$1-1))/(INDEX(요약_월별시즈널리티!$F$7:$F$18,MONTH(EDATE($E115,AU$1-1)))/100))),"")</f>
        <v/>
      </c>
      <c r="AV115" t="str" cm="1">
        <f t="array" ref="AV115">IFERROR(IF($A115="","",IF(SUMIFS(RAW_매출A!$J$2:$J$7000,RAW_매출A!$B$2:$B$7000,$A115,RAW_매출A!$A$2:$A$7000,EDATE($E115,AV$1-1))=0,"",SUMIFS(RAW_매출A!$J$2:$J$7000,RAW_매출A!$B$2:$B$7000,$A115,RAW_매출A!$A$2:$A$7000,EDATE($E115,AV$1-1))/(INDEX(요약_월별시즈널리티!$F$7:$F$18,MONTH(EDATE($E115,AV$1-1)))/100))),"")</f>
        <v/>
      </c>
      <c r="AW115" t="str" cm="1">
        <f t="array" ref="AW115">IFERROR(IF($A115="","",IF(SUMIFS(RAW_매출A!$J$2:$J$7000,RAW_매출A!$B$2:$B$7000,$A115,RAW_매출A!$A$2:$A$7000,EDATE($E115,AW$1-1))=0,"",SUMIFS(RAW_매출A!$J$2:$J$7000,RAW_매출A!$B$2:$B$7000,$A115,RAW_매출A!$A$2:$A$7000,EDATE($E115,AW$1-1))/(INDEX(요약_월별시즈널리티!$F$7:$F$18,MONTH(EDATE($E115,AW$1-1)))/100))),"")</f>
        <v/>
      </c>
      <c r="AX115" t="str" cm="1">
        <f t="array" ref="AX115">IFERROR(IF($A115="","",IF(SUMIFS(RAW_매출A!$J$2:$J$7000,RAW_매출A!$B$2:$B$7000,$A115,RAW_매출A!$A$2:$A$7000,EDATE($E115,AX$1-1))=0,"",SUMIFS(RAW_매출A!$J$2:$J$7000,RAW_매출A!$B$2:$B$7000,$A115,RAW_매출A!$A$2:$A$7000,EDATE($E115,AX$1-1))/(INDEX(요약_월별시즈널리티!$F$7:$F$18,MONTH(EDATE($E115,AX$1-1)))/100))),"")</f>
        <v/>
      </c>
      <c r="AY115" t="str" cm="1">
        <f t="array" ref="AY115">IFERROR(IF($A115="","",IF(SUMIFS(RAW_매출A!$J$2:$J$7000,RAW_매출A!$B$2:$B$7000,$A115,RAW_매출A!$A$2:$A$7000,EDATE($E115,AY$1-1))=0,"",SUMIFS(RAW_매출A!$J$2:$J$7000,RAW_매출A!$B$2:$B$7000,$A115,RAW_매출A!$A$2:$A$7000,EDATE($E115,AY$1-1))/(INDEX(요약_월별시즈널리티!$F$7:$F$18,MONTH(EDATE($E115,AY$1-1)))/100))),"")</f>
        <v/>
      </c>
      <c r="AZ115" t="str" cm="1">
        <f t="array" ref="AZ115">IFERROR(IF($A115="","",IF(SUMIFS(RAW_매출A!$J$2:$J$7000,RAW_매출A!$B$2:$B$7000,$A115,RAW_매출A!$A$2:$A$7000,EDATE($E115,AZ$1-1))=0,"",SUMIFS(RAW_매출A!$J$2:$J$7000,RAW_매출A!$B$2:$B$7000,$A115,RAW_매출A!$A$2:$A$7000,EDATE($E115,AZ$1-1))/(INDEX(요약_월별시즈널리티!$F$7:$F$18,MONTH(EDATE($E115,AZ$1-1)))/100))),"")</f>
        <v/>
      </c>
      <c r="BA115" t="str" cm="1">
        <f t="array" ref="BA115">IFERROR(IF($A115="","",IF(SUMIFS(RAW_매출A!$J$2:$J$7000,RAW_매출A!$B$2:$B$7000,$A115,RAW_매출A!$A$2:$A$7000,EDATE($E115,BA$1-1))=0,"",SUMIFS(RAW_매출A!$J$2:$J$7000,RAW_매출A!$B$2:$B$7000,$A115,RAW_매출A!$A$2:$A$7000,EDATE($E115,BA$1-1))/(INDEX(요약_월별시즈널리티!$F$7:$F$18,MONTH(EDATE($E115,BA$1-1)))/100))),"")</f>
        <v/>
      </c>
      <c r="BB115" t="str" cm="1">
        <f t="array" ref="BB115">IFERROR(IF($A115="","",IF(SUMIFS(RAW_매출A!$J$2:$J$7000,RAW_매출A!$B$2:$B$7000,$A115,RAW_매출A!$A$2:$A$7000,EDATE($E115,BB$1-1))=0,"",SUMIFS(RAW_매출A!$J$2:$J$7000,RAW_매출A!$B$2:$B$7000,$A115,RAW_매출A!$A$2:$A$7000,EDATE($E115,BB$1-1))/(INDEX(요약_월별시즈널리티!$F$7:$F$18,MONTH(EDATE($E115,BB$1-1)))/100))),"")</f>
        <v/>
      </c>
      <c r="BC115" t="str" cm="1">
        <f t="array" ref="BC115">IFERROR(IF($A115="","",IF(SUMIFS(RAW_매출A!$J$2:$J$7000,RAW_매출A!$B$2:$B$7000,$A115,RAW_매출A!$A$2:$A$7000,EDATE($E115,BC$1-1))=0,"",SUMIFS(RAW_매출A!$J$2:$J$7000,RAW_매출A!$B$2:$B$7000,$A115,RAW_매출A!$A$2:$A$7000,EDATE($E115,BC$1-1))/(INDEX(요약_월별시즈널리티!$F$7:$F$18,MONTH(EDATE($E115,BC$1-1)))/100))),"")</f>
        <v/>
      </c>
      <c r="BD115" t="str" cm="1">
        <f t="array" ref="BD115">IFERROR(IF($A115="","",IF(SUMIFS(RAW_매출A!$J$2:$J$7000,RAW_매출A!$B$2:$B$7000,$A115,RAW_매출A!$A$2:$A$7000,EDATE($E115,BD$1-1))=0,"",SUMIFS(RAW_매출A!$J$2:$J$7000,RAW_매출A!$B$2:$B$7000,$A115,RAW_매출A!$A$2:$A$7000,EDATE($E115,BD$1-1))/(INDEX(요약_월별시즈널리티!$F$7:$F$18,MONTH(EDATE($E115,BD$1-1)))/100))),"")</f>
        <v/>
      </c>
      <c r="BE115" t="str" cm="1">
        <f t="array" ref="BE115">IFERROR(IF($A115="","",IF(SUMIFS(RAW_매출A!$J$2:$J$7000,RAW_매출A!$B$2:$B$7000,$A115,RAW_매출A!$A$2:$A$7000,EDATE($E115,BE$1-1))=0,"",SUMIFS(RAW_매출A!$J$2:$J$7000,RAW_매출A!$B$2:$B$7000,$A115,RAW_매출A!$A$2:$A$7000,EDATE($E115,BE$1-1))/(INDEX(요약_월별시즈널리티!$F$7:$F$18,MONTH(EDATE($E115,BE$1-1)))/100))),"")</f>
        <v/>
      </c>
      <c r="BF115" t="str" cm="1">
        <f t="array" ref="BF115">IFERROR(IF($A115="","",IF(SUMIFS(RAW_매출A!$J$2:$J$7000,RAW_매출A!$B$2:$B$7000,$A115,RAW_매출A!$A$2:$A$7000,EDATE($E115,BF$1-1))=0,"",SUMIFS(RAW_매출A!$J$2:$J$7000,RAW_매출A!$B$2:$B$7000,$A115,RAW_매출A!$A$2:$A$7000,EDATE($E115,BF$1-1))/(INDEX(요약_월별시즈널리티!$F$7:$F$18,MONTH(EDATE($E115,BF$1-1)))/100))),"")</f>
        <v/>
      </c>
      <c r="BG115" t="str" cm="1">
        <f t="array" ref="BG115">IFERROR(IF($A115="","",IF(SUMIFS(RAW_매출A!$J$2:$J$7000,RAW_매출A!$B$2:$B$7000,$A115,RAW_매출A!$A$2:$A$7000,EDATE($E115,BG$1-1))=0,"",SUMIFS(RAW_매출A!$J$2:$J$7000,RAW_매출A!$B$2:$B$7000,$A115,RAW_매출A!$A$2:$A$7000,EDATE($E115,BG$1-1))/(INDEX(요약_월별시즈널리티!$F$7:$F$18,MONTH(EDATE($E115,BG$1-1)))/100))),"")</f>
        <v/>
      </c>
      <c r="BH115" t="str" cm="1">
        <f t="array" ref="BH115">IFERROR(IF($A115="","",IF(SUMIFS(RAW_매출A!$J$2:$J$7000,RAW_매출A!$B$2:$B$7000,$A115,RAW_매출A!$A$2:$A$7000,EDATE($E115,BH$1-1))=0,"",SUMIFS(RAW_매출A!$J$2:$J$7000,RAW_매출A!$B$2:$B$7000,$A115,RAW_매출A!$A$2:$A$7000,EDATE($E115,BH$1-1))/(INDEX(요약_월별시즈널리티!$F$7:$F$18,MONTH(EDATE($E115,BH$1-1)))/100))),"")</f>
        <v/>
      </c>
      <c r="BI115" t="str" cm="1">
        <f t="array" ref="BI115">IFERROR(IF($A115="","",IF(SUMIFS(RAW_매출A!$J$2:$J$7000,RAW_매출A!$B$2:$B$7000,$A115,RAW_매출A!$A$2:$A$7000,EDATE($E115,BI$1-1))=0,"",SUMIFS(RAW_매출A!$J$2:$J$7000,RAW_매출A!$B$2:$B$7000,$A115,RAW_매출A!$A$2:$A$7000,EDATE($E115,BI$1-1))/(INDEX(요약_월별시즈널리티!$F$7:$F$18,MONTH(EDATE($E115,BI$1-1)))/100))),"")</f>
        <v/>
      </c>
      <c r="BJ115" t="str" cm="1">
        <f t="array" ref="BJ115">IFERROR(IF($A115="","",IF(SUMIFS(RAW_매출A!$J$2:$J$7000,RAW_매출A!$B$2:$B$7000,$A115,RAW_매출A!$A$2:$A$7000,EDATE($E115,BJ$1-1))=0,"",SUMIFS(RAW_매출A!$J$2:$J$7000,RAW_매출A!$B$2:$B$7000,$A115,RAW_매출A!$A$2:$A$7000,EDATE($E115,BJ$1-1))/(INDEX(요약_월별시즈널리티!$F$7:$F$18,MONTH(EDATE($E115,BJ$1-1)))/100))),"")</f>
        <v/>
      </c>
      <c r="BK115" t="str" cm="1">
        <f t="array" ref="BK115">IFERROR(IF($A115="","",IF(SUMIFS(RAW_매출A!$J$2:$J$7000,RAW_매출A!$B$2:$B$7000,$A115,RAW_매출A!$A$2:$A$7000,EDATE($E115,BK$1-1))=0,"",SUMIFS(RAW_매출A!$J$2:$J$7000,RAW_매출A!$B$2:$B$7000,$A115,RAW_매출A!$A$2:$A$7000,EDATE($E115,BK$1-1))/(INDEX(요약_월별시즈널리티!$F$7:$F$18,MONTH(EDATE($E115,BK$1-1)))/100))),"")</f>
        <v/>
      </c>
      <c r="BL115" t="str" cm="1">
        <f t="array" ref="BL115">IFERROR(IF($A115="","",IF(SUMIFS(RAW_매출A!$J$2:$J$7000,RAW_매출A!$B$2:$B$7000,$A115,RAW_매출A!$A$2:$A$7000,EDATE($E115,BL$1-1))=0,"",SUMIFS(RAW_매출A!$J$2:$J$7000,RAW_매출A!$B$2:$B$7000,$A115,RAW_매출A!$A$2:$A$7000,EDATE($E115,BL$1-1))/(INDEX(요약_월별시즈널리티!$F$7:$F$18,MONTH(EDATE($E115,BL$1-1)))/100))),"")</f>
        <v/>
      </c>
      <c r="BM115" t="str" cm="1">
        <f t="array" ref="BM115">IFERROR(IF($A115="","",IF(SUMIFS(RAW_매출A!$J$2:$J$7000,RAW_매출A!$B$2:$B$7000,$A115,RAW_매출A!$A$2:$A$7000,EDATE($E115,BM$1-1))=0,"",SUMIFS(RAW_매출A!$J$2:$J$7000,RAW_매출A!$B$2:$B$7000,$A115,RAW_매출A!$A$2:$A$7000,EDATE($E115,BM$1-1))/(INDEX(요약_월별시즈널리티!$F$7:$F$18,MONTH(EDATE($E115,BM$1-1)))/100))),"")</f>
        <v/>
      </c>
      <c r="BN115" t="str" cm="1">
        <f t="array" ref="BN115">IFERROR(IF($A115="","",IF(SUMIFS(RAW_매출A!$J$2:$J$7000,RAW_매출A!$B$2:$B$7000,$A115,RAW_매출A!$A$2:$A$7000,EDATE($E115,BN$1-1))=0,"",SUMIFS(RAW_매출A!$J$2:$J$7000,RAW_매출A!$B$2:$B$7000,$A115,RAW_매출A!$A$2:$A$7000,EDATE($E115,BN$1-1))/(INDEX(요약_월별시즈널리티!$F$7:$F$18,MONTH(EDATE($E115,BN$1-1)))/100))),"")</f>
        <v/>
      </c>
    </row>
    <row r="116" spans="1:66" x14ac:dyDescent="0.3">
      <c r="A116" t="str">
        <f>세팅!A117</f>
        <v>(1106) #아주대씨씨점</v>
      </c>
      <c r="B116" t="str">
        <f>세팅!B117</f>
        <v>150-0</v>
      </c>
      <c r="C116">
        <f t="shared" si="3"/>
        <v>0</v>
      </c>
      <c r="D116" t="str">
        <f t="shared" si="4"/>
        <v>0</v>
      </c>
      <c r="E116" s="1">
        <f>세팅!D117</f>
        <v>45383</v>
      </c>
      <c r="F116">
        <f t="shared" si="5"/>
        <v>4631133.5857707169</v>
      </c>
      <c r="G116" cm="1">
        <f t="array" ref="G116">IFERROR(IF($A116="","",IF(SUMIFS(RAW_매출A!$J$2:$J$7000,RAW_매출A!$B$2:$B$7000,$A116,RAW_매출A!$A$2:$A$7000,EDATE($E116,G$1-1))=0,"",SUMIFS(RAW_매출A!$J$2:$J$7000,RAW_매출A!$B$2:$B$7000,$A116,RAW_매출A!$A$2:$A$7000,EDATE($E116,G$1-1))/(INDEX(요약_월별시즈널리티!$F$7:$F$18,MONTH(EDATE($E116,G$1-1)))/100))),"")</f>
        <v>4553817.4869579189</v>
      </c>
      <c r="H116" cm="1">
        <f t="array" ref="H116">IFERROR(IF($A116="","",IF(SUMIFS(RAW_매출A!$J$2:$J$7000,RAW_매출A!$B$2:$B$7000,$A116,RAW_매출A!$A$2:$A$7000,EDATE($E116,H$1-1))=0,"",SUMIFS(RAW_매출A!$J$2:$J$7000,RAW_매출A!$B$2:$B$7000,$A116,RAW_매출A!$A$2:$A$7000,EDATE($E116,H$1-1))/(INDEX(요약_월별시즈널리티!$F$7:$F$18,MONTH(EDATE($E116,H$1-1)))/100))),"")</f>
        <v>4053557.1133126249</v>
      </c>
      <c r="I116" cm="1">
        <f t="array" ref="I116">IFERROR(IF($A116="","",IF(SUMIFS(RAW_매출A!$J$2:$J$7000,RAW_매출A!$B$2:$B$7000,$A116,RAW_매출A!$A$2:$A$7000,EDATE($E116,I$1-1))=0,"",SUMIFS(RAW_매출A!$J$2:$J$7000,RAW_매출A!$B$2:$B$7000,$A116,RAW_매출A!$A$2:$A$7000,EDATE($E116,I$1-1))/(INDEX(요약_월별시즈널리티!$F$7:$F$18,MONTH(EDATE($E116,I$1-1)))/100))),"")</f>
        <v>4262016.1638085488</v>
      </c>
      <c r="J116" s="28" cm="1">
        <f t="array" ref="J116">IFERROR(IF($A116="","",IF(SUMIFS(RAW_매출A!$J$2:$J$7000,RAW_매출A!$B$2:$B$7000,$A116,RAW_매출A!$A$2:$A$7000,EDATE($E116,J$1-1))=0,"",SUMIFS(RAW_매출A!$J$2:$J$7000,RAW_매출A!$B$2:$B$7000,$A116,RAW_매출A!$A$2:$A$7000,EDATE($E116,J$1-1))/(INDEX(요약_월별시즈널리티!$F$7:$F$18,MONTH(EDATE($E116,J$1-1)))/100))),"")</f>
        <v>4202815.0229995679</v>
      </c>
      <c r="K116" s="28" cm="1">
        <f t="array" ref="K116">IFERROR(IF($A116="","",IF(SUMIFS(RAW_매출A!$J$2:$J$7000,RAW_매출A!$B$2:$B$7000,$A116,RAW_매출A!$A$2:$A$7000,EDATE($E116,K$1-1))=0,"",SUMIFS(RAW_매출A!$J$2:$J$7000,RAW_매출A!$B$2:$B$7000,$A116,RAW_매출A!$A$2:$A$7000,EDATE($E116,K$1-1))/(INDEX(요약_월별시즈널리티!$F$7:$F$18,MONTH(EDATE($E116,K$1-1)))/100))),"")</f>
        <v>4498936.9480046546</v>
      </c>
      <c r="L116" s="28" cm="1">
        <f t="array" ref="L116">IFERROR(IF($A116="","",IF(SUMIFS(RAW_매출A!$J$2:$J$7000,RAW_매출A!$B$2:$B$7000,$A116,RAW_매출A!$A$2:$A$7000,EDATE($E116,L$1-1))=0,"",SUMIFS(RAW_매출A!$J$2:$J$7000,RAW_매출A!$B$2:$B$7000,$A116,RAW_매출A!$A$2:$A$7000,EDATE($E116,L$1-1))/(INDEX(요약_월별시즈널리티!$F$7:$F$18,MONTH(EDATE($E116,L$1-1)))/100))),"")</f>
        <v>4688555.8469856093</v>
      </c>
      <c r="M116" s="28" cm="1">
        <f t="array" ref="M116">IFERROR(IF($A116="","",IF(SUMIFS(RAW_매출A!$J$2:$J$7000,RAW_매출A!$B$2:$B$7000,$A116,RAW_매출A!$A$2:$A$7000,EDATE($E116,M$1-1))=0,"",SUMIFS(RAW_매출A!$J$2:$J$7000,RAW_매출A!$B$2:$B$7000,$A116,RAW_매출A!$A$2:$A$7000,EDATE($E116,M$1-1))/(INDEX(요약_월별시즈널리티!$F$7:$F$18,MONTH(EDATE($E116,M$1-1)))/100))),"")</f>
        <v>4544893.6728124842</v>
      </c>
      <c r="N116" s="28" cm="1">
        <f t="array" ref="N116">IFERROR(IF($A116="","",IF(SUMIFS(RAW_매출A!$J$2:$J$7000,RAW_매출A!$B$2:$B$7000,$A116,RAW_매출A!$A$2:$A$7000,EDATE($E116,N$1-1))=0,"",SUMIFS(RAW_매출A!$J$2:$J$7000,RAW_매출A!$B$2:$B$7000,$A116,RAW_매출A!$A$2:$A$7000,EDATE($E116,N$1-1))/(INDEX(요약_월별시즈널리티!$F$7:$F$18,MONTH(EDATE($E116,N$1-1)))/100))),"")</f>
        <v>4836882.468156388</v>
      </c>
      <c r="O116" s="28" cm="1">
        <f t="array" ref="O116">IFERROR(IF($A116="","",IF(SUMIFS(RAW_매출A!$J$2:$J$7000,RAW_매출A!$B$2:$B$7000,$A116,RAW_매출A!$A$2:$A$7000,EDATE($E116,O$1-1))=0,"",SUMIFS(RAW_매출A!$J$2:$J$7000,RAW_매출A!$B$2:$B$7000,$A116,RAW_매출A!$A$2:$A$7000,EDATE($E116,O$1-1))/(INDEX(요약_월별시즈널리티!$F$7:$F$18,MONTH(EDATE($E116,O$1-1)))/100))),"")</f>
        <v>5014717.5556656001</v>
      </c>
      <c r="P116" cm="1">
        <f t="array" ref="P116">IFERROR(IF($A116="","",IF(SUMIFS(RAW_매출A!$J$2:$J$7000,RAW_매출A!$B$2:$B$7000,$A116,RAW_매출A!$A$2:$A$7000,EDATE($E116,P$1-1))=0,"",SUMIFS(RAW_매출A!$J$2:$J$7000,RAW_매출A!$B$2:$B$7000,$A116,RAW_매출A!$A$2:$A$7000,EDATE($E116,P$1-1))/(INDEX(요약_월별시즈널리티!$F$7:$F$18,MONTH(EDATE($E116,P$1-1)))/100))),"")</f>
        <v>5130653.3582409509</v>
      </c>
      <c r="Q116" cm="1">
        <f t="array" ref="Q116">IFERROR(IF($A116="","",IF(SUMIFS(RAW_매출A!$J$2:$J$7000,RAW_매출A!$B$2:$B$7000,$A116,RAW_매출A!$A$2:$A$7000,EDATE($E116,Q$1-1))=0,"",SUMIFS(RAW_매출A!$J$2:$J$7000,RAW_매출A!$B$2:$B$7000,$A116,RAW_매출A!$A$2:$A$7000,EDATE($E116,Q$1-1))/(INDEX(요약_월별시즈널리티!$F$7:$F$18,MONTH(EDATE($E116,Q$1-1)))/100))),"")</f>
        <v>5326751.0272768876</v>
      </c>
      <c r="R116" cm="1">
        <f t="array" ref="R116">IFERROR(IF($A116="","",IF(SUMIFS(RAW_매출A!$J$2:$J$7000,RAW_매출A!$B$2:$B$7000,$A116,RAW_매출A!$A$2:$A$7000,EDATE($E116,R$1-1))=0,"",SUMIFS(RAW_매출A!$J$2:$J$7000,RAW_매출A!$B$2:$B$7000,$A116,RAW_매출A!$A$2:$A$7000,EDATE($E116,R$1-1))/(INDEX(요약_월별시즈널리티!$F$7:$F$18,MONTH(EDATE($E116,R$1-1)))/100))),"")</f>
        <v>5245771.3666980611</v>
      </c>
      <c r="S116" cm="1">
        <f t="array" ref="S116">IFERROR(IF($A116="","",IF(SUMIFS(RAW_매출A!$J$2:$J$7000,RAW_매출A!$B$2:$B$7000,$A116,RAW_매출A!$A$2:$A$7000,EDATE($E116,S$1-1))=0,"",SUMIFS(RAW_매출A!$J$2:$J$7000,RAW_매출A!$B$2:$B$7000,$A116,RAW_매출A!$A$2:$A$7000,EDATE($E116,S$1-1))/(INDEX(요약_월별시즈널리티!$F$7:$F$18,MONTH(EDATE($E116,S$1-1)))/100))),"")</f>
        <v>4736688.1145304283</v>
      </c>
      <c r="T116" cm="1">
        <f t="array" ref="T116">IFERROR(IF($A116="","",IF(SUMIFS(RAW_매출A!$J$2:$J$7000,RAW_매출A!$B$2:$B$7000,$A116,RAW_매출A!$A$2:$A$7000,EDATE($E116,T$1-1))=0,"",SUMIFS(RAW_매출A!$J$2:$J$7000,RAW_매출A!$B$2:$B$7000,$A116,RAW_매출A!$A$2:$A$7000,EDATE($E116,T$1-1))/(INDEX(요약_월별시즈널리티!$F$7:$F$18,MONTH(EDATE($E116,T$1-1)))/100))),"")</f>
        <v>5691774.5967240697</v>
      </c>
      <c r="U116" cm="1">
        <f t="array" ref="U116">IFERROR(IF($A116="","",IF(SUMIFS(RAW_매출A!$J$2:$J$7000,RAW_매출A!$B$2:$B$7000,$A116,RAW_매출A!$A$2:$A$7000,EDATE($E116,U$1-1))=0,"",SUMIFS(RAW_매출A!$J$2:$J$7000,RAW_매출A!$B$2:$B$7000,$A116,RAW_매출A!$A$2:$A$7000,EDATE($E116,U$1-1))/(INDEX(요약_월별시즈널리티!$F$7:$F$18,MONTH(EDATE($E116,U$1-1)))/100))),"")</f>
        <v>5802080.1915896665</v>
      </c>
      <c r="V116" cm="1">
        <f t="array" ref="V116">IFERROR(IF($A116="","",IF(SUMIFS(RAW_매출A!$J$2:$J$7000,RAW_매출A!$B$2:$B$7000,$A116,RAW_매출A!$A$2:$A$7000,EDATE($E116,V$1-1))=0,"",SUMIFS(RAW_매출A!$J$2:$J$7000,RAW_매출A!$B$2:$B$7000,$A116,RAW_매출A!$A$2:$A$7000,EDATE($E116,V$1-1))/(INDEX(요약_월별시즈널리티!$F$7:$F$18,MONTH(EDATE($E116,V$1-1)))/100))),"")</f>
        <v>5319184.0318250563</v>
      </c>
      <c r="W116" cm="1">
        <f t="array" ref="W116">IFERROR(IF($A116="","",IF(SUMIFS(RAW_매출A!$J$2:$J$7000,RAW_매출A!$B$2:$B$7000,$A116,RAW_매출A!$A$2:$A$7000,EDATE($E116,W$1-1))=0,"",SUMIFS(RAW_매출A!$J$2:$J$7000,RAW_매출A!$B$2:$B$7000,$A116,RAW_매출A!$A$2:$A$7000,EDATE($E116,W$1-1))/(INDEX(요약_월별시즈널리티!$F$7:$F$18,MONTH(EDATE($E116,W$1-1)))/100))),"")</f>
        <v>5203771.5464760708</v>
      </c>
      <c r="X116" cm="1">
        <f t="array" ref="X116">IFERROR(IF($A116="","",IF(SUMIFS(RAW_매출A!$J$2:$J$7000,RAW_매출A!$B$2:$B$7000,$A116,RAW_매출A!$A$2:$A$7000,EDATE($E116,X$1-1))=0,"",SUMIFS(RAW_매출A!$J$2:$J$7000,RAW_매출A!$B$2:$B$7000,$A116,RAW_매출A!$A$2:$A$7000,EDATE($E116,X$1-1))/(INDEX(요약_월별시즈널리티!$F$7:$F$18,MONTH(EDATE($E116,X$1-1)))/100))),"")</f>
        <v>5022593.0412775427</v>
      </c>
      <c r="Y116" cm="1">
        <f t="array" ref="Y116">IFERROR(IF($A116="","",IF(SUMIFS(RAW_매출A!$J$2:$J$7000,RAW_매출A!$B$2:$B$7000,$A116,RAW_매출A!$A$2:$A$7000,EDATE($E116,Y$1-1))=0,"",SUMIFS(RAW_매출A!$J$2:$J$7000,RAW_매출A!$B$2:$B$7000,$A116,RAW_매출A!$A$2:$A$7000,EDATE($E116,Y$1-1))/(INDEX(요약_월별시즈널리티!$F$7:$F$18,MONTH(EDATE($E116,Y$1-1)))/100))),"")</f>
        <v>5732319.7585438164</v>
      </c>
      <c r="Z116" cm="1">
        <f t="array" ref="Z116">IFERROR(IF($A116="","",IF(SUMIFS(RAW_매출A!$J$2:$J$7000,RAW_매출A!$B$2:$B$7000,$A116,RAW_매출A!$A$2:$A$7000,EDATE($E116,Z$1-1))=0,"",SUMIFS(RAW_매출A!$J$2:$J$7000,RAW_매출A!$B$2:$B$7000,$A116,RAW_매출A!$A$2:$A$7000,EDATE($E116,Z$1-1))/(INDEX(요약_월별시즈널리티!$F$7:$F$18,MONTH(EDATE($E116,Z$1-1)))/100))),"")</f>
        <v>5275148.7021996537</v>
      </c>
      <c r="AA116" cm="1">
        <f t="array" ref="AA116">IFERROR(IF($A116="","",IF(SUMIFS(RAW_매출A!$J$2:$J$7000,RAW_매출A!$B$2:$B$7000,$A116,RAW_매출A!$A$2:$A$7000,EDATE($E116,AA$1-1))=0,"",SUMIFS(RAW_매출A!$J$2:$J$7000,RAW_매출A!$B$2:$B$7000,$A116,RAW_매출A!$A$2:$A$7000,EDATE($E116,AA$1-1))/(INDEX(요약_월별시즈널리티!$F$7:$F$18,MONTH(EDATE($E116,AA$1-1)))/100))),"")</f>
        <v>5467578.9320548316</v>
      </c>
      <c r="AB116" cm="1">
        <f t="array" ref="AB116">IFERROR(IF($A116="","",IF(SUMIFS(RAW_매출A!$J$2:$J$7000,RAW_매출A!$B$2:$B$7000,$A116,RAW_매출A!$A$2:$A$7000,EDATE($E116,AB$1-1))=0,"",SUMIFS(RAW_매출A!$J$2:$J$7000,RAW_매출A!$B$2:$B$7000,$A116,RAW_매출A!$A$2:$A$7000,EDATE($E116,AB$1-1))/(INDEX(요약_월별시즈널리티!$F$7:$F$18,MONTH(EDATE($E116,AB$1-1)))/100))),"")</f>
        <v>5972350.9683393817</v>
      </c>
      <c r="AC116" cm="1">
        <f t="array" ref="AC116">IFERROR(IF($A116="","",IF(SUMIFS(RAW_매출A!$J$2:$J$7000,RAW_매출A!$B$2:$B$7000,$A116,RAW_매출A!$A$2:$A$7000,EDATE($E116,AC$1-1))=0,"",SUMIFS(RAW_매출A!$J$2:$J$7000,RAW_매출A!$B$2:$B$7000,$A116,RAW_매출A!$A$2:$A$7000,EDATE($E116,AC$1-1))/(INDEX(요약_월별시즈널리티!$F$7:$F$18,MONTH(EDATE($E116,AC$1-1)))/100))),"")</f>
        <v>5617777.8050823621</v>
      </c>
      <c r="AD116" cm="1">
        <f t="array" ref="AD116">IFERROR(IF($A116="","",IF(SUMIFS(RAW_매출A!$J$2:$J$7000,RAW_매출A!$B$2:$B$7000,$A116,RAW_매출A!$A$2:$A$7000,EDATE($E116,AD$1-1))=0,"",SUMIFS(RAW_매출A!$J$2:$J$7000,RAW_매출A!$B$2:$B$7000,$A116,RAW_매출A!$A$2:$A$7000,EDATE($E116,AD$1-1))/(INDEX(요약_월별시즈널리티!$F$7:$F$18,MONTH(EDATE($E116,AD$1-1)))/100))),"")</f>
        <v>6628325.5203039208</v>
      </c>
      <c r="AE116" cm="1">
        <f t="array" ref="AE116">IFERROR(IF($A116="","",IF(SUMIFS(RAW_매출A!$J$2:$J$7000,RAW_매출A!$B$2:$B$7000,$A116,RAW_매출A!$A$2:$A$7000,EDATE($E116,AE$1-1))=0,"",SUMIFS(RAW_매출A!$J$2:$J$7000,RAW_매출A!$B$2:$B$7000,$A116,RAW_매출A!$A$2:$A$7000,EDATE($E116,AE$1-1))/(INDEX(요약_월별시즈널리티!$F$7:$F$18,MONTH(EDATE($E116,AE$1-1)))/100))),"")</f>
        <v>5758243.419460332</v>
      </c>
      <c r="AF116" cm="1">
        <f t="array" ref="AF116">IFERROR(IF($A116="","",IF(SUMIFS(RAW_매출A!$J$2:$J$7000,RAW_매출A!$B$2:$B$7000,$A116,RAW_매출A!$A$2:$A$7000,EDATE($E116,AF$1-1))=0,"",SUMIFS(RAW_매출A!$J$2:$J$7000,RAW_매출A!$B$2:$B$7000,$A116,RAW_매출A!$A$2:$A$7000,EDATE($E116,AF$1-1))/(INDEX(요약_월별시즈널리티!$F$7:$F$18,MONTH(EDATE($E116,AF$1-1)))/100))),"")</f>
        <v>7112523.5352035277</v>
      </c>
      <c r="AG116" cm="1">
        <f t="array" ref="AG116">IFERROR(IF($A116="","",IF(SUMIFS(RAW_매출A!$J$2:$J$7000,RAW_매출A!$B$2:$B$7000,$A116,RAW_매출A!$A$2:$A$7000,EDATE($E116,AG$1-1))=0,"",SUMIFS(RAW_매출A!$J$2:$J$7000,RAW_매출A!$B$2:$B$7000,$A116,RAW_매출A!$A$2:$A$7000,EDATE($E116,AG$1-1))/(INDEX(요약_월별시즈널리티!$F$7:$F$18,MONTH(EDATE($E116,AG$1-1)))/100))),"")</f>
        <v>5253700.8433734709</v>
      </c>
      <c r="AH116" t="str" cm="1">
        <f t="array" ref="AH116">IFERROR(IF($A116="","",IF(SUMIFS(RAW_매출A!$J$2:$J$7000,RAW_매출A!$B$2:$B$7000,$A116,RAW_매출A!$A$2:$A$7000,EDATE($E116,AH$1-1))=0,"",SUMIFS(RAW_매출A!$J$2:$J$7000,RAW_매출A!$B$2:$B$7000,$A116,RAW_매출A!$A$2:$A$7000,EDATE($E116,AH$1-1))/(INDEX(요약_월별시즈널리티!$F$7:$F$18,MONTH(EDATE($E116,AH$1-1)))/100))),"")</f>
        <v/>
      </c>
      <c r="AI116" t="str" cm="1">
        <f t="array" ref="AI116">IFERROR(IF($A116="","",IF(SUMIFS(RAW_매출A!$J$2:$J$7000,RAW_매출A!$B$2:$B$7000,$A116,RAW_매출A!$A$2:$A$7000,EDATE($E116,AI$1-1))=0,"",SUMIFS(RAW_매출A!$J$2:$J$7000,RAW_매출A!$B$2:$B$7000,$A116,RAW_매출A!$A$2:$A$7000,EDATE($E116,AI$1-1))/(INDEX(요약_월별시즈널리티!$F$7:$F$18,MONTH(EDATE($E116,AI$1-1)))/100))),"")</f>
        <v/>
      </c>
      <c r="AJ116" t="str" cm="1">
        <f t="array" ref="AJ116">IFERROR(IF($A116="","",IF(SUMIFS(RAW_매출A!$J$2:$J$7000,RAW_매출A!$B$2:$B$7000,$A116,RAW_매출A!$A$2:$A$7000,EDATE($E116,AJ$1-1))=0,"",SUMIFS(RAW_매출A!$J$2:$J$7000,RAW_매출A!$B$2:$B$7000,$A116,RAW_매출A!$A$2:$A$7000,EDATE($E116,AJ$1-1))/(INDEX(요약_월별시즈널리티!$F$7:$F$18,MONTH(EDATE($E116,AJ$1-1)))/100))),"")</f>
        <v/>
      </c>
      <c r="AK116" t="str" cm="1">
        <f t="array" ref="AK116">IFERROR(IF($A116="","",IF(SUMIFS(RAW_매출A!$J$2:$J$7000,RAW_매출A!$B$2:$B$7000,$A116,RAW_매출A!$A$2:$A$7000,EDATE($E116,AK$1-1))=0,"",SUMIFS(RAW_매출A!$J$2:$J$7000,RAW_매출A!$B$2:$B$7000,$A116,RAW_매출A!$A$2:$A$7000,EDATE($E116,AK$1-1))/(INDEX(요약_월별시즈널리티!$F$7:$F$18,MONTH(EDATE($E116,AK$1-1)))/100))),"")</f>
        <v/>
      </c>
      <c r="AL116" t="str" cm="1">
        <f t="array" ref="AL116">IFERROR(IF($A116="","",IF(SUMIFS(RAW_매출A!$J$2:$J$7000,RAW_매출A!$B$2:$B$7000,$A116,RAW_매출A!$A$2:$A$7000,EDATE($E116,AL$1-1))=0,"",SUMIFS(RAW_매출A!$J$2:$J$7000,RAW_매출A!$B$2:$B$7000,$A116,RAW_매출A!$A$2:$A$7000,EDATE($E116,AL$1-1))/(INDEX(요약_월별시즈널리티!$F$7:$F$18,MONTH(EDATE($E116,AL$1-1)))/100))),"")</f>
        <v/>
      </c>
      <c r="AM116" t="str" cm="1">
        <f t="array" ref="AM116">IFERROR(IF($A116="","",IF(SUMIFS(RAW_매출A!$J$2:$J$7000,RAW_매출A!$B$2:$B$7000,$A116,RAW_매출A!$A$2:$A$7000,EDATE($E116,AM$1-1))=0,"",SUMIFS(RAW_매출A!$J$2:$J$7000,RAW_매출A!$B$2:$B$7000,$A116,RAW_매출A!$A$2:$A$7000,EDATE($E116,AM$1-1))/(INDEX(요약_월별시즈널리티!$F$7:$F$18,MONTH(EDATE($E116,AM$1-1)))/100))),"")</f>
        <v/>
      </c>
      <c r="AN116" t="str" cm="1">
        <f t="array" ref="AN116">IFERROR(IF($A116="","",IF(SUMIFS(RAW_매출A!$J$2:$J$7000,RAW_매출A!$B$2:$B$7000,$A116,RAW_매출A!$A$2:$A$7000,EDATE($E116,AN$1-1))=0,"",SUMIFS(RAW_매출A!$J$2:$J$7000,RAW_매출A!$B$2:$B$7000,$A116,RAW_매출A!$A$2:$A$7000,EDATE($E116,AN$1-1))/(INDEX(요약_월별시즈널리티!$F$7:$F$18,MONTH(EDATE($E116,AN$1-1)))/100))),"")</f>
        <v/>
      </c>
      <c r="AO116" t="str" cm="1">
        <f t="array" ref="AO116">IFERROR(IF($A116="","",IF(SUMIFS(RAW_매출A!$J$2:$J$7000,RAW_매출A!$B$2:$B$7000,$A116,RAW_매출A!$A$2:$A$7000,EDATE($E116,AO$1-1))=0,"",SUMIFS(RAW_매출A!$J$2:$J$7000,RAW_매출A!$B$2:$B$7000,$A116,RAW_매출A!$A$2:$A$7000,EDATE($E116,AO$1-1))/(INDEX(요약_월별시즈널리티!$F$7:$F$18,MONTH(EDATE($E116,AO$1-1)))/100))),"")</f>
        <v/>
      </c>
      <c r="AP116" t="str" cm="1">
        <f t="array" ref="AP116">IFERROR(IF($A116="","",IF(SUMIFS(RAW_매출A!$J$2:$J$7000,RAW_매출A!$B$2:$B$7000,$A116,RAW_매출A!$A$2:$A$7000,EDATE($E116,AP$1-1))=0,"",SUMIFS(RAW_매출A!$J$2:$J$7000,RAW_매출A!$B$2:$B$7000,$A116,RAW_매출A!$A$2:$A$7000,EDATE($E116,AP$1-1))/(INDEX(요약_월별시즈널리티!$F$7:$F$18,MONTH(EDATE($E116,AP$1-1)))/100))),"")</f>
        <v/>
      </c>
      <c r="AQ116" t="str" cm="1">
        <f t="array" ref="AQ116">IFERROR(IF($A116="","",IF(SUMIFS(RAW_매출A!$J$2:$J$7000,RAW_매출A!$B$2:$B$7000,$A116,RAW_매출A!$A$2:$A$7000,EDATE($E116,AQ$1-1))=0,"",SUMIFS(RAW_매출A!$J$2:$J$7000,RAW_매출A!$B$2:$B$7000,$A116,RAW_매출A!$A$2:$A$7000,EDATE($E116,AQ$1-1))/(INDEX(요약_월별시즈널리티!$F$7:$F$18,MONTH(EDATE($E116,AQ$1-1)))/100))),"")</f>
        <v/>
      </c>
      <c r="AR116" t="str" cm="1">
        <f t="array" ref="AR116">IFERROR(IF($A116="","",IF(SUMIFS(RAW_매출A!$J$2:$J$7000,RAW_매출A!$B$2:$B$7000,$A116,RAW_매출A!$A$2:$A$7000,EDATE($E116,AR$1-1))=0,"",SUMIFS(RAW_매출A!$J$2:$J$7000,RAW_매출A!$B$2:$B$7000,$A116,RAW_매출A!$A$2:$A$7000,EDATE($E116,AR$1-1))/(INDEX(요약_월별시즈널리티!$F$7:$F$18,MONTH(EDATE($E116,AR$1-1)))/100))),"")</f>
        <v/>
      </c>
      <c r="AS116" t="str" cm="1">
        <f t="array" ref="AS116">IFERROR(IF($A116="","",IF(SUMIFS(RAW_매출A!$J$2:$J$7000,RAW_매출A!$B$2:$B$7000,$A116,RAW_매출A!$A$2:$A$7000,EDATE($E116,AS$1-1))=0,"",SUMIFS(RAW_매출A!$J$2:$J$7000,RAW_매출A!$B$2:$B$7000,$A116,RAW_매출A!$A$2:$A$7000,EDATE($E116,AS$1-1))/(INDEX(요약_월별시즈널리티!$F$7:$F$18,MONTH(EDATE($E116,AS$1-1)))/100))),"")</f>
        <v/>
      </c>
      <c r="AT116" t="str" cm="1">
        <f t="array" ref="AT116">IFERROR(IF($A116="","",IF(SUMIFS(RAW_매출A!$J$2:$J$7000,RAW_매출A!$B$2:$B$7000,$A116,RAW_매출A!$A$2:$A$7000,EDATE($E116,AT$1-1))=0,"",SUMIFS(RAW_매출A!$J$2:$J$7000,RAW_매출A!$B$2:$B$7000,$A116,RAW_매출A!$A$2:$A$7000,EDATE($E116,AT$1-1))/(INDEX(요약_월별시즈널리티!$F$7:$F$18,MONTH(EDATE($E116,AT$1-1)))/100))),"")</f>
        <v/>
      </c>
      <c r="AU116" t="str" cm="1">
        <f t="array" ref="AU116">IFERROR(IF($A116="","",IF(SUMIFS(RAW_매출A!$J$2:$J$7000,RAW_매출A!$B$2:$B$7000,$A116,RAW_매출A!$A$2:$A$7000,EDATE($E116,AU$1-1))=0,"",SUMIFS(RAW_매출A!$J$2:$J$7000,RAW_매출A!$B$2:$B$7000,$A116,RAW_매출A!$A$2:$A$7000,EDATE($E116,AU$1-1))/(INDEX(요약_월별시즈널리티!$F$7:$F$18,MONTH(EDATE($E116,AU$1-1)))/100))),"")</f>
        <v/>
      </c>
      <c r="AV116" t="str" cm="1">
        <f t="array" ref="AV116">IFERROR(IF($A116="","",IF(SUMIFS(RAW_매출A!$J$2:$J$7000,RAW_매출A!$B$2:$B$7000,$A116,RAW_매출A!$A$2:$A$7000,EDATE($E116,AV$1-1))=0,"",SUMIFS(RAW_매출A!$J$2:$J$7000,RAW_매출A!$B$2:$B$7000,$A116,RAW_매출A!$A$2:$A$7000,EDATE($E116,AV$1-1))/(INDEX(요약_월별시즈널리티!$F$7:$F$18,MONTH(EDATE($E116,AV$1-1)))/100))),"")</f>
        <v/>
      </c>
      <c r="AW116" t="str" cm="1">
        <f t="array" ref="AW116">IFERROR(IF($A116="","",IF(SUMIFS(RAW_매출A!$J$2:$J$7000,RAW_매출A!$B$2:$B$7000,$A116,RAW_매출A!$A$2:$A$7000,EDATE($E116,AW$1-1))=0,"",SUMIFS(RAW_매출A!$J$2:$J$7000,RAW_매출A!$B$2:$B$7000,$A116,RAW_매출A!$A$2:$A$7000,EDATE($E116,AW$1-1))/(INDEX(요약_월별시즈널리티!$F$7:$F$18,MONTH(EDATE($E116,AW$1-1)))/100))),"")</f>
        <v/>
      </c>
      <c r="AX116" t="str" cm="1">
        <f t="array" ref="AX116">IFERROR(IF($A116="","",IF(SUMIFS(RAW_매출A!$J$2:$J$7000,RAW_매출A!$B$2:$B$7000,$A116,RAW_매출A!$A$2:$A$7000,EDATE($E116,AX$1-1))=0,"",SUMIFS(RAW_매출A!$J$2:$J$7000,RAW_매출A!$B$2:$B$7000,$A116,RAW_매출A!$A$2:$A$7000,EDATE($E116,AX$1-1))/(INDEX(요약_월별시즈널리티!$F$7:$F$18,MONTH(EDATE($E116,AX$1-1)))/100))),"")</f>
        <v/>
      </c>
      <c r="AY116" t="str" cm="1">
        <f t="array" ref="AY116">IFERROR(IF($A116="","",IF(SUMIFS(RAW_매출A!$J$2:$J$7000,RAW_매출A!$B$2:$B$7000,$A116,RAW_매출A!$A$2:$A$7000,EDATE($E116,AY$1-1))=0,"",SUMIFS(RAW_매출A!$J$2:$J$7000,RAW_매출A!$B$2:$B$7000,$A116,RAW_매출A!$A$2:$A$7000,EDATE($E116,AY$1-1))/(INDEX(요약_월별시즈널리티!$F$7:$F$18,MONTH(EDATE($E116,AY$1-1)))/100))),"")</f>
        <v/>
      </c>
      <c r="AZ116" t="str" cm="1">
        <f t="array" ref="AZ116">IFERROR(IF($A116="","",IF(SUMIFS(RAW_매출A!$J$2:$J$7000,RAW_매출A!$B$2:$B$7000,$A116,RAW_매출A!$A$2:$A$7000,EDATE($E116,AZ$1-1))=0,"",SUMIFS(RAW_매출A!$J$2:$J$7000,RAW_매출A!$B$2:$B$7000,$A116,RAW_매출A!$A$2:$A$7000,EDATE($E116,AZ$1-1))/(INDEX(요약_월별시즈널리티!$F$7:$F$18,MONTH(EDATE($E116,AZ$1-1)))/100))),"")</f>
        <v/>
      </c>
      <c r="BA116" t="str" cm="1">
        <f t="array" ref="BA116">IFERROR(IF($A116="","",IF(SUMIFS(RAW_매출A!$J$2:$J$7000,RAW_매출A!$B$2:$B$7000,$A116,RAW_매출A!$A$2:$A$7000,EDATE($E116,BA$1-1))=0,"",SUMIFS(RAW_매출A!$J$2:$J$7000,RAW_매출A!$B$2:$B$7000,$A116,RAW_매출A!$A$2:$A$7000,EDATE($E116,BA$1-1))/(INDEX(요약_월별시즈널리티!$F$7:$F$18,MONTH(EDATE($E116,BA$1-1)))/100))),"")</f>
        <v/>
      </c>
      <c r="BB116" t="str" cm="1">
        <f t="array" ref="BB116">IFERROR(IF($A116="","",IF(SUMIFS(RAW_매출A!$J$2:$J$7000,RAW_매출A!$B$2:$B$7000,$A116,RAW_매출A!$A$2:$A$7000,EDATE($E116,BB$1-1))=0,"",SUMIFS(RAW_매출A!$J$2:$J$7000,RAW_매출A!$B$2:$B$7000,$A116,RAW_매출A!$A$2:$A$7000,EDATE($E116,BB$1-1))/(INDEX(요약_월별시즈널리티!$F$7:$F$18,MONTH(EDATE($E116,BB$1-1)))/100))),"")</f>
        <v/>
      </c>
      <c r="BC116" t="str" cm="1">
        <f t="array" ref="BC116">IFERROR(IF($A116="","",IF(SUMIFS(RAW_매출A!$J$2:$J$7000,RAW_매출A!$B$2:$B$7000,$A116,RAW_매출A!$A$2:$A$7000,EDATE($E116,BC$1-1))=0,"",SUMIFS(RAW_매출A!$J$2:$J$7000,RAW_매출A!$B$2:$B$7000,$A116,RAW_매출A!$A$2:$A$7000,EDATE($E116,BC$1-1))/(INDEX(요약_월별시즈널리티!$F$7:$F$18,MONTH(EDATE($E116,BC$1-1)))/100))),"")</f>
        <v/>
      </c>
      <c r="BD116" t="str" cm="1">
        <f t="array" ref="BD116">IFERROR(IF($A116="","",IF(SUMIFS(RAW_매출A!$J$2:$J$7000,RAW_매출A!$B$2:$B$7000,$A116,RAW_매출A!$A$2:$A$7000,EDATE($E116,BD$1-1))=0,"",SUMIFS(RAW_매출A!$J$2:$J$7000,RAW_매출A!$B$2:$B$7000,$A116,RAW_매출A!$A$2:$A$7000,EDATE($E116,BD$1-1))/(INDEX(요약_월별시즈널리티!$F$7:$F$18,MONTH(EDATE($E116,BD$1-1)))/100))),"")</f>
        <v/>
      </c>
      <c r="BE116" t="str" cm="1">
        <f t="array" ref="BE116">IFERROR(IF($A116="","",IF(SUMIFS(RAW_매출A!$J$2:$J$7000,RAW_매출A!$B$2:$B$7000,$A116,RAW_매출A!$A$2:$A$7000,EDATE($E116,BE$1-1))=0,"",SUMIFS(RAW_매출A!$J$2:$J$7000,RAW_매출A!$B$2:$B$7000,$A116,RAW_매출A!$A$2:$A$7000,EDATE($E116,BE$1-1))/(INDEX(요약_월별시즈널리티!$F$7:$F$18,MONTH(EDATE($E116,BE$1-1)))/100))),"")</f>
        <v/>
      </c>
      <c r="BF116" t="str" cm="1">
        <f t="array" ref="BF116">IFERROR(IF($A116="","",IF(SUMIFS(RAW_매출A!$J$2:$J$7000,RAW_매출A!$B$2:$B$7000,$A116,RAW_매출A!$A$2:$A$7000,EDATE($E116,BF$1-1))=0,"",SUMIFS(RAW_매출A!$J$2:$J$7000,RAW_매출A!$B$2:$B$7000,$A116,RAW_매출A!$A$2:$A$7000,EDATE($E116,BF$1-1))/(INDEX(요약_월별시즈널리티!$F$7:$F$18,MONTH(EDATE($E116,BF$1-1)))/100))),"")</f>
        <v/>
      </c>
      <c r="BG116" t="str" cm="1">
        <f t="array" ref="BG116">IFERROR(IF($A116="","",IF(SUMIFS(RAW_매출A!$J$2:$J$7000,RAW_매출A!$B$2:$B$7000,$A116,RAW_매출A!$A$2:$A$7000,EDATE($E116,BG$1-1))=0,"",SUMIFS(RAW_매출A!$J$2:$J$7000,RAW_매출A!$B$2:$B$7000,$A116,RAW_매출A!$A$2:$A$7000,EDATE($E116,BG$1-1))/(INDEX(요약_월별시즈널리티!$F$7:$F$18,MONTH(EDATE($E116,BG$1-1)))/100))),"")</f>
        <v/>
      </c>
      <c r="BH116" t="str" cm="1">
        <f t="array" ref="BH116">IFERROR(IF($A116="","",IF(SUMIFS(RAW_매출A!$J$2:$J$7000,RAW_매출A!$B$2:$B$7000,$A116,RAW_매출A!$A$2:$A$7000,EDATE($E116,BH$1-1))=0,"",SUMIFS(RAW_매출A!$J$2:$J$7000,RAW_매출A!$B$2:$B$7000,$A116,RAW_매출A!$A$2:$A$7000,EDATE($E116,BH$1-1))/(INDEX(요약_월별시즈널리티!$F$7:$F$18,MONTH(EDATE($E116,BH$1-1)))/100))),"")</f>
        <v/>
      </c>
      <c r="BI116" t="str" cm="1">
        <f t="array" ref="BI116">IFERROR(IF($A116="","",IF(SUMIFS(RAW_매출A!$J$2:$J$7000,RAW_매출A!$B$2:$B$7000,$A116,RAW_매출A!$A$2:$A$7000,EDATE($E116,BI$1-1))=0,"",SUMIFS(RAW_매출A!$J$2:$J$7000,RAW_매출A!$B$2:$B$7000,$A116,RAW_매출A!$A$2:$A$7000,EDATE($E116,BI$1-1))/(INDEX(요약_월별시즈널리티!$F$7:$F$18,MONTH(EDATE($E116,BI$1-1)))/100))),"")</f>
        <v/>
      </c>
      <c r="BJ116" t="str" cm="1">
        <f t="array" ref="BJ116">IFERROR(IF($A116="","",IF(SUMIFS(RAW_매출A!$J$2:$J$7000,RAW_매출A!$B$2:$B$7000,$A116,RAW_매출A!$A$2:$A$7000,EDATE($E116,BJ$1-1))=0,"",SUMIFS(RAW_매출A!$J$2:$J$7000,RAW_매출A!$B$2:$B$7000,$A116,RAW_매출A!$A$2:$A$7000,EDATE($E116,BJ$1-1))/(INDEX(요약_월별시즈널리티!$F$7:$F$18,MONTH(EDATE($E116,BJ$1-1)))/100))),"")</f>
        <v/>
      </c>
      <c r="BK116" t="str" cm="1">
        <f t="array" ref="BK116">IFERROR(IF($A116="","",IF(SUMIFS(RAW_매출A!$J$2:$J$7000,RAW_매출A!$B$2:$B$7000,$A116,RAW_매출A!$A$2:$A$7000,EDATE($E116,BK$1-1))=0,"",SUMIFS(RAW_매출A!$J$2:$J$7000,RAW_매출A!$B$2:$B$7000,$A116,RAW_매출A!$A$2:$A$7000,EDATE($E116,BK$1-1))/(INDEX(요약_월별시즈널리티!$F$7:$F$18,MONTH(EDATE($E116,BK$1-1)))/100))),"")</f>
        <v/>
      </c>
      <c r="BL116" t="str" cm="1">
        <f t="array" ref="BL116">IFERROR(IF($A116="","",IF(SUMIFS(RAW_매출A!$J$2:$J$7000,RAW_매출A!$B$2:$B$7000,$A116,RAW_매출A!$A$2:$A$7000,EDATE($E116,BL$1-1))=0,"",SUMIFS(RAW_매출A!$J$2:$J$7000,RAW_매출A!$B$2:$B$7000,$A116,RAW_매출A!$A$2:$A$7000,EDATE($E116,BL$1-1))/(INDEX(요약_월별시즈널리티!$F$7:$F$18,MONTH(EDATE($E116,BL$1-1)))/100))),"")</f>
        <v/>
      </c>
      <c r="BM116" t="str" cm="1">
        <f t="array" ref="BM116">IFERROR(IF($A116="","",IF(SUMIFS(RAW_매출A!$J$2:$J$7000,RAW_매출A!$B$2:$B$7000,$A116,RAW_매출A!$A$2:$A$7000,EDATE($E116,BM$1-1))=0,"",SUMIFS(RAW_매출A!$J$2:$J$7000,RAW_매출A!$B$2:$B$7000,$A116,RAW_매출A!$A$2:$A$7000,EDATE($E116,BM$1-1))/(INDEX(요약_월별시즈널리티!$F$7:$F$18,MONTH(EDATE($E116,BM$1-1)))/100))),"")</f>
        <v/>
      </c>
      <c r="BN116" t="str" cm="1">
        <f t="array" ref="BN116">IFERROR(IF($A116="","",IF(SUMIFS(RAW_매출A!$J$2:$J$7000,RAW_매출A!$B$2:$B$7000,$A116,RAW_매출A!$A$2:$A$7000,EDATE($E116,BN$1-1))=0,"",SUMIFS(RAW_매출A!$J$2:$J$7000,RAW_매출A!$B$2:$B$7000,$A116,RAW_매출A!$A$2:$A$7000,EDATE($E116,BN$1-1))/(INDEX(요약_월별시즈널리티!$F$7:$F$18,MONTH(EDATE($E116,BN$1-1)))/100))),"")</f>
        <v/>
      </c>
    </row>
    <row r="117" spans="1:66" x14ac:dyDescent="0.3">
      <c r="A117" t="str">
        <f>세팅!A118</f>
        <v>(1107) #송파거여공원점</v>
      </c>
      <c r="B117" t="str">
        <f>세팅!B118</f>
        <v>150-1</v>
      </c>
      <c r="C117">
        <f t="shared" si="3"/>
        <v>1</v>
      </c>
      <c r="D117" t="str">
        <f t="shared" si="4"/>
        <v>1</v>
      </c>
      <c r="E117" s="1">
        <f>세팅!D118</f>
        <v>45383</v>
      </c>
      <c r="F117">
        <f t="shared" si="5"/>
        <v>1348033.4214764556</v>
      </c>
      <c r="G117" cm="1">
        <f t="array" ref="G117">IFERROR(IF($A117="","",IF(SUMIFS(RAW_매출A!$J$2:$J$7000,RAW_매출A!$B$2:$B$7000,$A117,RAW_매출A!$A$2:$A$7000,EDATE($E117,G$1-1))=0,"",SUMIFS(RAW_매출A!$J$2:$J$7000,RAW_매출A!$B$2:$B$7000,$A117,RAW_매출A!$A$2:$A$7000,EDATE($E117,G$1-1))/(INDEX(요약_월별시즈널리티!$F$7:$F$18,MONTH(EDATE($E117,G$1-1)))/100))),"")</f>
        <v>959969.75839715439</v>
      </c>
      <c r="H117" cm="1">
        <f t="array" ref="H117">IFERROR(IF($A117="","",IF(SUMIFS(RAW_매출A!$J$2:$J$7000,RAW_매출A!$B$2:$B$7000,$A117,RAW_매출A!$A$2:$A$7000,EDATE($E117,H$1-1))=0,"",SUMIFS(RAW_매출A!$J$2:$J$7000,RAW_매출A!$B$2:$B$7000,$A117,RAW_매출A!$A$2:$A$7000,EDATE($E117,H$1-1))/(INDEX(요약_월별시즈널리티!$F$7:$F$18,MONTH(EDATE($E117,H$1-1)))/100))),"")</f>
        <v>1007441.019161877</v>
      </c>
      <c r="I117" cm="1">
        <f t="array" ref="I117">IFERROR(IF($A117="","",IF(SUMIFS(RAW_매출A!$J$2:$J$7000,RAW_매출A!$B$2:$B$7000,$A117,RAW_매출A!$A$2:$A$7000,EDATE($E117,I$1-1))=0,"",SUMIFS(RAW_매출A!$J$2:$J$7000,RAW_매출A!$B$2:$B$7000,$A117,RAW_매출A!$A$2:$A$7000,EDATE($E117,I$1-1))/(INDEX(요약_월별시즈널리티!$F$7:$F$18,MONTH(EDATE($E117,I$1-1)))/100))),"")</f>
        <v>1114806.131736943</v>
      </c>
      <c r="J117" s="28" cm="1">
        <f t="array" ref="J117">IFERROR(IF($A117="","",IF(SUMIFS(RAW_매출A!$J$2:$J$7000,RAW_매출A!$B$2:$B$7000,$A117,RAW_매출A!$A$2:$A$7000,EDATE($E117,J$1-1))=0,"",SUMIFS(RAW_매출A!$J$2:$J$7000,RAW_매출A!$B$2:$B$7000,$A117,RAW_매출A!$A$2:$A$7000,EDATE($E117,J$1-1))/(INDEX(요약_월별시즈널리티!$F$7:$F$18,MONTH(EDATE($E117,J$1-1)))/100))),"")</f>
        <v>1203206.2011087649</v>
      </c>
      <c r="K117" s="28" cm="1">
        <f t="array" ref="K117">IFERROR(IF($A117="","",IF(SUMIFS(RAW_매출A!$J$2:$J$7000,RAW_매출A!$B$2:$B$7000,$A117,RAW_매출A!$A$2:$A$7000,EDATE($E117,K$1-1))=0,"",SUMIFS(RAW_매출A!$J$2:$J$7000,RAW_매출A!$B$2:$B$7000,$A117,RAW_매출A!$A$2:$A$7000,EDATE($E117,K$1-1))/(INDEX(요약_월별시즈널리티!$F$7:$F$18,MONTH(EDATE($E117,K$1-1)))/100))),"")</f>
        <v>1108479.1881278309</v>
      </c>
      <c r="L117" s="28" cm="1">
        <f t="array" ref="L117">IFERROR(IF($A117="","",IF(SUMIFS(RAW_매출A!$J$2:$J$7000,RAW_매출A!$B$2:$B$7000,$A117,RAW_매출A!$A$2:$A$7000,EDATE($E117,L$1-1))=0,"",SUMIFS(RAW_매출A!$J$2:$J$7000,RAW_매출A!$B$2:$B$7000,$A117,RAW_매출A!$A$2:$A$7000,EDATE($E117,L$1-1))/(INDEX(요약_월별시즈널리티!$F$7:$F$18,MONTH(EDATE($E117,L$1-1)))/100))),"")</f>
        <v>1175846.8794734431</v>
      </c>
      <c r="M117" s="28" cm="1">
        <f t="array" ref="M117">IFERROR(IF($A117="","",IF(SUMIFS(RAW_매출A!$J$2:$J$7000,RAW_매출A!$B$2:$B$7000,$A117,RAW_매출A!$A$2:$A$7000,EDATE($E117,M$1-1))=0,"",SUMIFS(RAW_매출A!$J$2:$J$7000,RAW_매출A!$B$2:$B$7000,$A117,RAW_매출A!$A$2:$A$7000,EDATE($E117,M$1-1))/(INDEX(요약_월별시즈널리티!$F$7:$F$18,MONTH(EDATE($E117,M$1-1)))/100))),"")</f>
        <v>1370566.1865249528</v>
      </c>
      <c r="N117" s="28" cm="1">
        <f t="array" ref="N117">IFERROR(IF($A117="","",IF(SUMIFS(RAW_매출A!$J$2:$J$7000,RAW_매출A!$B$2:$B$7000,$A117,RAW_매출A!$A$2:$A$7000,EDATE($E117,N$1-1))=0,"",SUMIFS(RAW_매출A!$J$2:$J$7000,RAW_매출A!$B$2:$B$7000,$A117,RAW_매출A!$A$2:$A$7000,EDATE($E117,N$1-1))/(INDEX(요약_월별시즈널리티!$F$7:$F$18,MONTH(EDATE($E117,N$1-1)))/100))),"")</f>
        <v>1444398.8751764519</v>
      </c>
      <c r="O117" s="28" cm="1">
        <f t="array" ref="O117">IFERROR(IF($A117="","",IF(SUMIFS(RAW_매출A!$J$2:$J$7000,RAW_매출A!$B$2:$B$7000,$A117,RAW_매출A!$A$2:$A$7000,EDATE($E117,O$1-1))=0,"",SUMIFS(RAW_매출A!$J$2:$J$7000,RAW_매출A!$B$2:$B$7000,$A117,RAW_매출A!$A$2:$A$7000,EDATE($E117,O$1-1))/(INDEX(요약_월별시즈널리티!$F$7:$F$18,MONTH(EDATE($E117,O$1-1)))/100))),"")</f>
        <v>1785703.1984472896</v>
      </c>
      <c r="P117" cm="1">
        <f t="array" ref="P117">IFERROR(IF($A117="","",IF(SUMIFS(RAW_매출A!$J$2:$J$7000,RAW_매출A!$B$2:$B$7000,$A117,RAW_매출A!$A$2:$A$7000,EDATE($E117,P$1-1))=0,"",SUMIFS(RAW_매출A!$J$2:$J$7000,RAW_매출A!$B$2:$B$7000,$A117,RAW_매출A!$A$2:$A$7000,EDATE($E117,P$1-1))/(INDEX(요약_월별시즈널리티!$F$7:$F$18,MONTH(EDATE($E117,P$1-1)))/100))),"")</f>
        <v>1708606.6012354405</v>
      </c>
      <c r="Q117" cm="1">
        <f t="array" ref="Q117">IFERROR(IF($A117="","",IF(SUMIFS(RAW_매출A!$J$2:$J$7000,RAW_매출A!$B$2:$B$7000,$A117,RAW_매출A!$A$2:$A$7000,EDATE($E117,Q$1-1))=0,"",SUMIFS(RAW_매출A!$J$2:$J$7000,RAW_매출A!$B$2:$B$7000,$A117,RAW_매출A!$A$2:$A$7000,EDATE($E117,Q$1-1))/(INDEX(요약_월별시즈널리티!$F$7:$F$18,MONTH(EDATE($E117,Q$1-1)))/100))),"")</f>
        <v>1653323.9552010573</v>
      </c>
      <c r="R117" cm="1">
        <f t="array" ref="R117">IFERROR(IF($A117="","",IF(SUMIFS(RAW_매출A!$J$2:$J$7000,RAW_매출A!$B$2:$B$7000,$A117,RAW_매출A!$A$2:$A$7000,EDATE($E117,R$1-1))=0,"",SUMIFS(RAW_매출A!$J$2:$J$7000,RAW_매출A!$B$2:$B$7000,$A117,RAW_매출A!$A$2:$A$7000,EDATE($E117,R$1-1))/(INDEX(요약_월별시즈널리티!$F$7:$F$18,MONTH(EDATE($E117,R$1-1)))/100))),"")</f>
        <v>1713772.3264727667</v>
      </c>
      <c r="S117" cm="1">
        <f t="array" ref="S117">IFERROR(IF($A117="","",IF(SUMIFS(RAW_매출A!$J$2:$J$7000,RAW_매출A!$B$2:$B$7000,$A117,RAW_매출A!$A$2:$A$7000,EDATE($E117,S$1-1))=0,"",SUMIFS(RAW_매출A!$J$2:$J$7000,RAW_매출A!$B$2:$B$7000,$A117,RAW_매출A!$A$2:$A$7000,EDATE($E117,S$1-1))/(INDEX(요약_월별시즈널리티!$F$7:$F$18,MONTH(EDATE($E117,S$1-1)))/100))),"")</f>
        <v>1696219.1122687287</v>
      </c>
      <c r="T117" cm="1">
        <f t="array" ref="T117">IFERROR(IF($A117="","",IF(SUMIFS(RAW_매출A!$J$2:$J$7000,RAW_매출A!$B$2:$B$7000,$A117,RAW_매출A!$A$2:$A$7000,EDATE($E117,T$1-1))=0,"",SUMIFS(RAW_매출A!$J$2:$J$7000,RAW_매출A!$B$2:$B$7000,$A117,RAW_매출A!$A$2:$A$7000,EDATE($E117,T$1-1))/(INDEX(요약_월별시즈널리티!$F$7:$F$18,MONTH(EDATE($E117,T$1-1)))/100))),"")</f>
        <v>1710308.3914721657</v>
      </c>
      <c r="U117" cm="1">
        <f t="array" ref="U117">IFERROR(IF($A117="","",IF(SUMIFS(RAW_매출A!$J$2:$J$7000,RAW_매출A!$B$2:$B$7000,$A117,RAW_매출A!$A$2:$A$7000,EDATE($E117,U$1-1))=0,"",SUMIFS(RAW_매출A!$J$2:$J$7000,RAW_매출A!$B$2:$B$7000,$A117,RAW_매출A!$A$2:$A$7000,EDATE($E117,U$1-1))/(INDEX(요약_월별시즈널리티!$F$7:$F$18,MONTH(EDATE($E117,U$1-1)))/100))),"")</f>
        <v>1633949.6076673288</v>
      </c>
      <c r="V117" cm="1">
        <f t="array" ref="V117">IFERROR(IF($A117="","",IF(SUMIFS(RAW_매출A!$J$2:$J$7000,RAW_매출A!$B$2:$B$7000,$A117,RAW_매출A!$A$2:$A$7000,EDATE($E117,V$1-1))=0,"",SUMIFS(RAW_매출A!$J$2:$J$7000,RAW_매출A!$B$2:$B$7000,$A117,RAW_매출A!$A$2:$A$7000,EDATE($E117,V$1-1))/(INDEX(요약_월별시즈널리티!$F$7:$F$18,MONTH(EDATE($E117,V$1-1)))/100))),"")</f>
        <v>1506515.426080605</v>
      </c>
      <c r="W117" cm="1">
        <f t="array" ref="W117">IFERROR(IF($A117="","",IF(SUMIFS(RAW_매출A!$J$2:$J$7000,RAW_매출A!$B$2:$B$7000,$A117,RAW_매출A!$A$2:$A$7000,EDATE($E117,W$1-1))=0,"",SUMIFS(RAW_매출A!$J$2:$J$7000,RAW_매출A!$B$2:$B$7000,$A117,RAW_매출A!$A$2:$A$7000,EDATE($E117,W$1-1))/(INDEX(요약_월별시즈널리티!$F$7:$F$18,MONTH(EDATE($E117,W$1-1)))/100))),"")</f>
        <v>1388355.1162799844</v>
      </c>
      <c r="X117" cm="1">
        <f t="array" ref="X117">IFERROR(IF($A117="","",IF(SUMIFS(RAW_매출A!$J$2:$J$7000,RAW_매출A!$B$2:$B$7000,$A117,RAW_매출A!$A$2:$A$7000,EDATE($E117,X$1-1))=0,"",SUMIFS(RAW_매출A!$J$2:$J$7000,RAW_매출A!$B$2:$B$7000,$A117,RAW_매출A!$A$2:$A$7000,EDATE($E117,X$1-1))/(INDEX(요약_월별시즈널리티!$F$7:$F$18,MONTH(EDATE($E117,X$1-1)))/100))),"")</f>
        <v>1131501.6816066115</v>
      </c>
      <c r="Y117" cm="1">
        <f t="array" ref="Y117">IFERROR(IF($A117="","",IF(SUMIFS(RAW_매출A!$J$2:$J$7000,RAW_매출A!$B$2:$B$7000,$A117,RAW_매출A!$A$2:$A$7000,EDATE($E117,Y$1-1))=0,"",SUMIFS(RAW_매출A!$J$2:$J$7000,RAW_매출A!$B$2:$B$7000,$A117,RAW_매출A!$A$2:$A$7000,EDATE($E117,Y$1-1))/(INDEX(요약_월별시즈널리티!$F$7:$F$18,MONTH(EDATE($E117,Y$1-1)))/100))),"")</f>
        <v>1700945.0457270481</v>
      </c>
      <c r="Z117" cm="1">
        <f t="array" ref="Z117">IFERROR(IF($A117="","",IF(SUMIFS(RAW_매출A!$J$2:$J$7000,RAW_매출A!$B$2:$B$7000,$A117,RAW_매출A!$A$2:$A$7000,EDATE($E117,Z$1-1))=0,"",SUMIFS(RAW_매출A!$J$2:$J$7000,RAW_매출A!$B$2:$B$7000,$A117,RAW_매출A!$A$2:$A$7000,EDATE($E117,Z$1-1))/(INDEX(요약_월별시즈널리티!$F$7:$F$18,MONTH(EDATE($E117,Z$1-1)))/100))),"")</f>
        <v>1675350.9363123595</v>
      </c>
      <c r="AA117" cm="1">
        <f t="array" ref="AA117">IFERROR(IF($A117="","",IF(SUMIFS(RAW_매출A!$J$2:$J$7000,RAW_매출A!$B$2:$B$7000,$A117,RAW_매출A!$A$2:$A$7000,EDATE($E117,AA$1-1))=0,"",SUMIFS(RAW_매출A!$J$2:$J$7000,RAW_매출A!$B$2:$B$7000,$A117,RAW_매출A!$A$2:$A$7000,EDATE($E117,AA$1-1))/(INDEX(요약_월별시즈널리티!$F$7:$F$18,MONTH(EDATE($E117,AA$1-1)))/100))),"")</f>
        <v>1615087.8321529815</v>
      </c>
      <c r="AB117" cm="1">
        <f t="array" ref="AB117">IFERROR(IF($A117="","",IF(SUMIFS(RAW_매출A!$J$2:$J$7000,RAW_매출A!$B$2:$B$7000,$A117,RAW_매출A!$A$2:$A$7000,EDATE($E117,AB$1-1))=0,"",SUMIFS(RAW_매출A!$J$2:$J$7000,RAW_매출A!$B$2:$B$7000,$A117,RAW_매출A!$A$2:$A$7000,EDATE($E117,AB$1-1))/(INDEX(요약_월별시즈널리티!$F$7:$F$18,MONTH(EDATE($E117,AB$1-1)))/100))),"")</f>
        <v>2076615.8669401838</v>
      </c>
      <c r="AC117" cm="1">
        <f t="array" ref="AC117">IFERROR(IF($A117="","",IF(SUMIFS(RAW_매출A!$J$2:$J$7000,RAW_매출A!$B$2:$B$7000,$A117,RAW_매출A!$A$2:$A$7000,EDATE($E117,AC$1-1))=0,"",SUMIFS(RAW_매출A!$J$2:$J$7000,RAW_매출A!$B$2:$B$7000,$A117,RAW_매출A!$A$2:$A$7000,EDATE($E117,AC$1-1))/(INDEX(요약_월별시즈널리티!$F$7:$F$18,MONTH(EDATE($E117,AC$1-1)))/100))),"")</f>
        <v>1951765.8058205729</v>
      </c>
      <c r="AD117" cm="1">
        <f t="array" ref="AD117">IFERROR(IF($A117="","",IF(SUMIFS(RAW_매출A!$J$2:$J$7000,RAW_매출A!$B$2:$B$7000,$A117,RAW_매출A!$A$2:$A$7000,EDATE($E117,AD$1-1))=0,"",SUMIFS(RAW_매출A!$J$2:$J$7000,RAW_매출A!$B$2:$B$7000,$A117,RAW_매출A!$A$2:$A$7000,EDATE($E117,AD$1-1))/(INDEX(요약_월별시즈널리티!$F$7:$F$18,MONTH(EDATE($E117,AD$1-1)))/100))),"")</f>
        <v>1568308.0147289813</v>
      </c>
      <c r="AE117" cm="1">
        <f t="array" ref="AE117">IFERROR(IF($A117="","",IF(SUMIFS(RAW_매출A!$J$2:$J$7000,RAW_매출A!$B$2:$B$7000,$A117,RAW_매출A!$A$2:$A$7000,EDATE($E117,AE$1-1))=0,"",SUMIFS(RAW_매출A!$J$2:$J$7000,RAW_매출A!$B$2:$B$7000,$A117,RAW_매출A!$A$2:$A$7000,EDATE($E117,AE$1-1))/(INDEX(요약_월별시즈널리티!$F$7:$F$18,MONTH(EDATE($E117,AE$1-1)))/100))),"")</f>
        <v>1815079.3207039689</v>
      </c>
      <c r="AF117" cm="1">
        <f t="array" ref="AF117">IFERROR(IF($A117="","",IF(SUMIFS(RAW_매출A!$J$2:$J$7000,RAW_매출A!$B$2:$B$7000,$A117,RAW_매출A!$A$2:$A$7000,EDATE($E117,AF$1-1))=0,"",SUMIFS(RAW_매출A!$J$2:$J$7000,RAW_매출A!$B$2:$B$7000,$A117,RAW_매출A!$A$2:$A$7000,EDATE($E117,AF$1-1))/(INDEX(요약_월별시즈널리티!$F$7:$F$18,MONTH(EDATE($E117,AF$1-1)))/100))),"")</f>
        <v>2104407.2536656158</v>
      </c>
      <c r="AG117" cm="1">
        <f t="array" ref="AG117">IFERROR(IF($A117="","",IF(SUMIFS(RAW_매출A!$J$2:$J$7000,RAW_매출A!$B$2:$B$7000,$A117,RAW_매출A!$A$2:$A$7000,EDATE($E117,AG$1-1))=0,"",SUMIFS(RAW_매출A!$J$2:$J$7000,RAW_매출A!$B$2:$B$7000,$A117,RAW_매출A!$A$2:$A$7000,EDATE($E117,AG$1-1))/(INDEX(요약_월별시즈널리티!$F$7:$F$18,MONTH(EDATE($E117,AG$1-1)))/100))),"")</f>
        <v>1844875.967453138</v>
      </c>
      <c r="AH117" t="str" cm="1">
        <f t="array" ref="AH117">IFERROR(IF($A117="","",IF(SUMIFS(RAW_매출A!$J$2:$J$7000,RAW_매출A!$B$2:$B$7000,$A117,RAW_매출A!$A$2:$A$7000,EDATE($E117,AH$1-1))=0,"",SUMIFS(RAW_매출A!$J$2:$J$7000,RAW_매출A!$B$2:$B$7000,$A117,RAW_매출A!$A$2:$A$7000,EDATE($E117,AH$1-1))/(INDEX(요약_월별시즈널리티!$F$7:$F$18,MONTH(EDATE($E117,AH$1-1)))/100))),"")</f>
        <v/>
      </c>
      <c r="AI117" t="str" cm="1">
        <f t="array" ref="AI117">IFERROR(IF($A117="","",IF(SUMIFS(RAW_매출A!$J$2:$J$7000,RAW_매출A!$B$2:$B$7000,$A117,RAW_매출A!$A$2:$A$7000,EDATE($E117,AI$1-1))=0,"",SUMIFS(RAW_매출A!$J$2:$J$7000,RAW_매출A!$B$2:$B$7000,$A117,RAW_매출A!$A$2:$A$7000,EDATE($E117,AI$1-1))/(INDEX(요약_월별시즈널리티!$F$7:$F$18,MONTH(EDATE($E117,AI$1-1)))/100))),"")</f>
        <v/>
      </c>
      <c r="AJ117" t="str" cm="1">
        <f t="array" ref="AJ117">IFERROR(IF($A117="","",IF(SUMIFS(RAW_매출A!$J$2:$J$7000,RAW_매출A!$B$2:$B$7000,$A117,RAW_매출A!$A$2:$A$7000,EDATE($E117,AJ$1-1))=0,"",SUMIFS(RAW_매출A!$J$2:$J$7000,RAW_매출A!$B$2:$B$7000,$A117,RAW_매출A!$A$2:$A$7000,EDATE($E117,AJ$1-1))/(INDEX(요약_월별시즈널리티!$F$7:$F$18,MONTH(EDATE($E117,AJ$1-1)))/100))),"")</f>
        <v/>
      </c>
      <c r="AK117" t="str" cm="1">
        <f t="array" ref="AK117">IFERROR(IF($A117="","",IF(SUMIFS(RAW_매출A!$J$2:$J$7000,RAW_매출A!$B$2:$B$7000,$A117,RAW_매출A!$A$2:$A$7000,EDATE($E117,AK$1-1))=0,"",SUMIFS(RAW_매출A!$J$2:$J$7000,RAW_매출A!$B$2:$B$7000,$A117,RAW_매출A!$A$2:$A$7000,EDATE($E117,AK$1-1))/(INDEX(요약_월별시즈널리티!$F$7:$F$18,MONTH(EDATE($E117,AK$1-1)))/100))),"")</f>
        <v/>
      </c>
      <c r="AL117" t="str" cm="1">
        <f t="array" ref="AL117">IFERROR(IF($A117="","",IF(SUMIFS(RAW_매출A!$J$2:$J$7000,RAW_매출A!$B$2:$B$7000,$A117,RAW_매출A!$A$2:$A$7000,EDATE($E117,AL$1-1))=0,"",SUMIFS(RAW_매출A!$J$2:$J$7000,RAW_매출A!$B$2:$B$7000,$A117,RAW_매출A!$A$2:$A$7000,EDATE($E117,AL$1-1))/(INDEX(요약_월별시즈널리티!$F$7:$F$18,MONTH(EDATE($E117,AL$1-1)))/100))),"")</f>
        <v/>
      </c>
      <c r="AM117" t="str" cm="1">
        <f t="array" ref="AM117">IFERROR(IF($A117="","",IF(SUMIFS(RAW_매출A!$J$2:$J$7000,RAW_매출A!$B$2:$B$7000,$A117,RAW_매출A!$A$2:$A$7000,EDATE($E117,AM$1-1))=0,"",SUMIFS(RAW_매출A!$J$2:$J$7000,RAW_매출A!$B$2:$B$7000,$A117,RAW_매출A!$A$2:$A$7000,EDATE($E117,AM$1-1))/(INDEX(요약_월별시즈널리티!$F$7:$F$18,MONTH(EDATE($E117,AM$1-1)))/100))),"")</f>
        <v/>
      </c>
      <c r="AN117" t="str" cm="1">
        <f t="array" ref="AN117">IFERROR(IF($A117="","",IF(SUMIFS(RAW_매출A!$J$2:$J$7000,RAW_매출A!$B$2:$B$7000,$A117,RAW_매출A!$A$2:$A$7000,EDATE($E117,AN$1-1))=0,"",SUMIFS(RAW_매출A!$J$2:$J$7000,RAW_매출A!$B$2:$B$7000,$A117,RAW_매출A!$A$2:$A$7000,EDATE($E117,AN$1-1))/(INDEX(요약_월별시즈널리티!$F$7:$F$18,MONTH(EDATE($E117,AN$1-1)))/100))),"")</f>
        <v/>
      </c>
      <c r="AO117" t="str" cm="1">
        <f t="array" ref="AO117">IFERROR(IF($A117="","",IF(SUMIFS(RAW_매출A!$J$2:$J$7000,RAW_매출A!$B$2:$B$7000,$A117,RAW_매출A!$A$2:$A$7000,EDATE($E117,AO$1-1))=0,"",SUMIFS(RAW_매출A!$J$2:$J$7000,RAW_매출A!$B$2:$B$7000,$A117,RAW_매출A!$A$2:$A$7000,EDATE($E117,AO$1-1))/(INDEX(요약_월별시즈널리티!$F$7:$F$18,MONTH(EDATE($E117,AO$1-1)))/100))),"")</f>
        <v/>
      </c>
      <c r="AP117" t="str" cm="1">
        <f t="array" ref="AP117">IFERROR(IF($A117="","",IF(SUMIFS(RAW_매출A!$J$2:$J$7000,RAW_매출A!$B$2:$B$7000,$A117,RAW_매출A!$A$2:$A$7000,EDATE($E117,AP$1-1))=0,"",SUMIFS(RAW_매출A!$J$2:$J$7000,RAW_매출A!$B$2:$B$7000,$A117,RAW_매출A!$A$2:$A$7000,EDATE($E117,AP$1-1))/(INDEX(요약_월별시즈널리티!$F$7:$F$18,MONTH(EDATE($E117,AP$1-1)))/100))),"")</f>
        <v/>
      </c>
      <c r="AQ117" t="str" cm="1">
        <f t="array" ref="AQ117">IFERROR(IF($A117="","",IF(SUMIFS(RAW_매출A!$J$2:$J$7000,RAW_매출A!$B$2:$B$7000,$A117,RAW_매출A!$A$2:$A$7000,EDATE($E117,AQ$1-1))=0,"",SUMIFS(RAW_매출A!$J$2:$J$7000,RAW_매출A!$B$2:$B$7000,$A117,RAW_매출A!$A$2:$A$7000,EDATE($E117,AQ$1-1))/(INDEX(요약_월별시즈널리티!$F$7:$F$18,MONTH(EDATE($E117,AQ$1-1)))/100))),"")</f>
        <v/>
      </c>
      <c r="AR117" t="str" cm="1">
        <f t="array" ref="AR117">IFERROR(IF($A117="","",IF(SUMIFS(RAW_매출A!$J$2:$J$7000,RAW_매출A!$B$2:$B$7000,$A117,RAW_매출A!$A$2:$A$7000,EDATE($E117,AR$1-1))=0,"",SUMIFS(RAW_매출A!$J$2:$J$7000,RAW_매출A!$B$2:$B$7000,$A117,RAW_매출A!$A$2:$A$7000,EDATE($E117,AR$1-1))/(INDEX(요약_월별시즈널리티!$F$7:$F$18,MONTH(EDATE($E117,AR$1-1)))/100))),"")</f>
        <v/>
      </c>
      <c r="AS117" t="str" cm="1">
        <f t="array" ref="AS117">IFERROR(IF($A117="","",IF(SUMIFS(RAW_매출A!$J$2:$J$7000,RAW_매출A!$B$2:$B$7000,$A117,RAW_매출A!$A$2:$A$7000,EDATE($E117,AS$1-1))=0,"",SUMIFS(RAW_매출A!$J$2:$J$7000,RAW_매출A!$B$2:$B$7000,$A117,RAW_매출A!$A$2:$A$7000,EDATE($E117,AS$1-1))/(INDEX(요약_월별시즈널리티!$F$7:$F$18,MONTH(EDATE($E117,AS$1-1)))/100))),"")</f>
        <v/>
      </c>
      <c r="AT117" t="str" cm="1">
        <f t="array" ref="AT117">IFERROR(IF($A117="","",IF(SUMIFS(RAW_매출A!$J$2:$J$7000,RAW_매출A!$B$2:$B$7000,$A117,RAW_매출A!$A$2:$A$7000,EDATE($E117,AT$1-1))=0,"",SUMIFS(RAW_매출A!$J$2:$J$7000,RAW_매출A!$B$2:$B$7000,$A117,RAW_매출A!$A$2:$A$7000,EDATE($E117,AT$1-1))/(INDEX(요약_월별시즈널리티!$F$7:$F$18,MONTH(EDATE($E117,AT$1-1)))/100))),"")</f>
        <v/>
      </c>
      <c r="AU117" t="str" cm="1">
        <f t="array" ref="AU117">IFERROR(IF($A117="","",IF(SUMIFS(RAW_매출A!$J$2:$J$7000,RAW_매출A!$B$2:$B$7000,$A117,RAW_매출A!$A$2:$A$7000,EDATE($E117,AU$1-1))=0,"",SUMIFS(RAW_매출A!$J$2:$J$7000,RAW_매출A!$B$2:$B$7000,$A117,RAW_매출A!$A$2:$A$7000,EDATE($E117,AU$1-1))/(INDEX(요약_월별시즈널리티!$F$7:$F$18,MONTH(EDATE($E117,AU$1-1)))/100))),"")</f>
        <v/>
      </c>
      <c r="AV117" t="str" cm="1">
        <f t="array" ref="AV117">IFERROR(IF($A117="","",IF(SUMIFS(RAW_매출A!$J$2:$J$7000,RAW_매출A!$B$2:$B$7000,$A117,RAW_매출A!$A$2:$A$7000,EDATE($E117,AV$1-1))=0,"",SUMIFS(RAW_매출A!$J$2:$J$7000,RAW_매출A!$B$2:$B$7000,$A117,RAW_매출A!$A$2:$A$7000,EDATE($E117,AV$1-1))/(INDEX(요약_월별시즈널리티!$F$7:$F$18,MONTH(EDATE($E117,AV$1-1)))/100))),"")</f>
        <v/>
      </c>
      <c r="AW117" t="str" cm="1">
        <f t="array" ref="AW117">IFERROR(IF($A117="","",IF(SUMIFS(RAW_매출A!$J$2:$J$7000,RAW_매출A!$B$2:$B$7000,$A117,RAW_매출A!$A$2:$A$7000,EDATE($E117,AW$1-1))=0,"",SUMIFS(RAW_매출A!$J$2:$J$7000,RAW_매출A!$B$2:$B$7000,$A117,RAW_매출A!$A$2:$A$7000,EDATE($E117,AW$1-1))/(INDEX(요약_월별시즈널리티!$F$7:$F$18,MONTH(EDATE($E117,AW$1-1)))/100))),"")</f>
        <v/>
      </c>
      <c r="AX117" t="str" cm="1">
        <f t="array" ref="AX117">IFERROR(IF($A117="","",IF(SUMIFS(RAW_매출A!$J$2:$J$7000,RAW_매출A!$B$2:$B$7000,$A117,RAW_매출A!$A$2:$A$7000,EDATE($E117,AX$1-1))=0,"",SUMIFS(RAW_매출A!$J$2:$J$7000,RAW_매출A!$B$2:$B$7000,$A117,RAW_매출A!$A$2:$A$7000,EDATE($E117,AX$1-1))/(INDEX(요약_월별시즈널리티!$F$7:$F$18,MONTH(EDATE($E117,AX$1-1)))/100))),"")</f>
        <v/>
      </c>
      <c r="AY117" t="str" cm="1">
        <f t="array" ref="AY117">IFERROR(IF($A117="","",IF(SUMIFS(RAW_매출A!$J$2:$J$7000,RAW_매출A!$B$2:$B$7000,$A117,RAW_매출A!$A$2:$A$7000,EDATE($E117,AY$1-1))=0,"",SUMIFS(RAW_매출A!$J$2:$J$7000,RAW_매출A!$B$2:$B$7000,$A117,RAW_매출A!$A$2:$A$7000,EDATE($E117,AY$1-1))/(INDEX(요약_월별시즈널리티!$F$7:$F$18,MONTH(EDATE($E117,AY$1-1)))/100))),"")</f>
        <v/>
      </c>
      <c r="AZ117" t="str" cm="1">
        <f t="array" ref="AZ117">IFERROR(IF($A117="","",IF(SUMIFS(RAW_매출A!$J$2:$J$7000,RAW_매출A!$B$2:$B$7000,$A117,RAW_매출A!$A$2:$A$7000,EDATE($E117,AZ$1-1))=0,"",SUMIFS(RAW_매출A!$J$2:$J$7000,RAW_매출A!$B$2:$B$7000,$A117,RAW_매출A!$A$2:$A$7000,EDATE($E117,AZ$1-1))/(INDEX(요약_월별시즈널리티!$F$7:$F$18,MONTH(EDATE($E117,AZ$1-1)))/100))),"")</f>
        <v/>
      </c>
      <c r="BA117" t="str" cm="1">
        <f t="array" ref="BA117">IFERROR(IF($A117="","",IF(SUMIFS(RAW_매출A!$J$2:$J$7000,RAW_매출A!$B$2:$B$7000,$A117,RAW_매출A!$A$2:$A$7000,EDATE($E117,BA$1-1))=0,"",SUMIFS(RAW_매출A!$J$2:$J$7000,RAW_매출A!$B$2:$B$7000,$A117,RAW_매출A!$A$2:$A$7000,EDATE($E117,BA$1-1))/(INDEX(요약_월별시즈널리티!$F$7:$F$18,MONTH(EDATE($E117,BA$1-1)))/100))),"")</f>
        <v/>
      </c>
      <c r="BB117" t="str" cm="1">
        <f t="array" ref="BB117">IFERROR(IF($A117="","",IF(SUMIFS(RAW_매출A!$J$2:$J$7000,RAW_매출A!$B$2:$B$7000,$A117,RAW_매출A!$A$2:$A$7000,EDATE($E117,BB$1-1))=0,"",SUMIFS(RAW_매출A!$J$2:$J$7000,RAW_매출A!$B$2:$B$7000,$A117,RAW_매출A!$A$2:$A$7000,EDATE($E117,BB$1-1))/(INDEX(요약_월별시즈널리티!$F$7:$F$18,MONTH(EDATE($E117,BB$1-1)))/100))),"")</f>
        <v/>
      </c>
      <c r="BC117" t="str" cm="1">
        <f t="array" ref="BC117">IFERROR(IF($A117="","",IF(SUMIFS(RAW_매출A!$J$2:$J$7000,RAW_매출A!$B$2:$B$7000,$A117,RAW_매출A!$A$2:$A$7000,EDATE($E117,BC$1-1))=0,"",SUMIFS(RAW_매출A!$J$2:$J$7000,RAW_매출A!$B$2:$B$7000,$A117,RAW_매출A!$A$2:$A$7000,EDATE($E117,BC$1-1))/(INDEX(요약_월별시즈널리티!$F$7:$F$18,MONTH(EDATE($E117,BC$1-1)))/100))),"")</f>
        <v/>
      </c>
      <c r="BD117" t="str" cm="1">
        <f t="array" ref="BD117">IFERROR(IF($A117="","",IF(SUMIFS(RAW_매출A!$J$2:$J$7000,RAW_매출A!$B$2:$B$7000,$A117,RAW_매출A!$A$2:$A$7000,EDATE($E117,BD$1-1))=0,"",SUMIFS(RAW_매출A!$J$2:$J$7000,RAW_매출A!$B$2:$B$7000,$A117,RAW_매출A!$A$2:$A$7000,EDATE($E117,BD$1-1))/(INDEX(요약_월별시즈널리티!$F$7:$F$18,MONTH(EDATE($E117,BD$1-1)))/100))),"")</f>
        <v/>
      </c>
      <c r="BE117" t="str" cm="1">
        <f t="array" ref="BE117">IFERROR(IF($A117="","",IF(SUMIFS(RAW_매출A!$J$2:$J$7000,RAW_매출A!$B$2:$B$7000,$A117,RAW_매출A!$A$2:$A$7000,EDATE($E117,BE$1-1))=0,"",SUMIFS(RAW_매출A!$J$2:$J$7000,RAW_매출A!$B$2:$B$7000,$A117,RAW_매출A!$A$2:$A$7000,EDATE($E117,BE$1-1))/(INDEX(요약_월별시즈널리티!$F$7:$F$18,MONTH(EDATE($E117,BE$1-1)))/100))),"")</f>
        <v/>
      </c>
      <c r="BF117" t="str" cm="1">
        <f t="array" ref="BF117">IFERROR(IF($A117="","",IF(SUMIFS(RAW_매출A!$J$2:$J$7000,RAW_매출A!$B$2:$B$7000,$A117,RAW_매출A!$A$2:$A$7000,EDATE($E117,BF$1-1))=0,"",SUMIFS(RAW_매출A!$J$2:$J$7000,RAW_매출A!$B$2:$B$7000,$A117,RAW_매출A!$A$2:$A$7000,EDATE($E117,BF$1-1))/(INDEX(요약_월별시즈널리티!$F$7:$F$18,MONTH(EDATE($E117,BF$1-1)))/100))),"")</f>
        <v/>
      </c>
      <c r="BG117" t="str" cm="1">
        <f t="array" ref="BG117">IFERROR(IF($A117="","",IF(SUMIFS(RAW_매출A!$J$2:$J$7000,RAW_매출A!$B$2:$B$7000,$A117,RAW_매출A!$A$2:$A$7000,EDATE($E117,BG$1-1))=0,"",SUMIFS(RAW_매출A!$J$2:$J$7000,RAW_매출A!$B$2:$B$7000,$A117,RAW_매출A!$A$2:$A$7000,EDATE($E117,BG$1-1))/(INDEX(요약_월별시즈널리티!$F$7:$F$18,MONTH(EDATE($E117,BG$1-1)))/100))),"")</f>
        <v/>
      </c>
      <c r="BH117" t="str" cm="1">
        <f t="array" ref="BH117">IFERROR(IF($A117="","",IF(SUMIFS(RAW_매출A!$J$2:$J$7000,RAW_매출A!$B$2:$B$7000,$A117,RAW_매출A!$A$2:$A$7000,EDATE($E117,BH$1-1))=0,"",SUMIFS(RAW_매출A!$J$2:$J$7000,RAW_매출A!$B$2:$B$7000,$A117,RAW_매출A!$A$2:$A$7000,EDATE($E117,BH$1-1))/(INDEX(요약_월별시즈널리티!$F$7:$F$18,MONTH(EDATE($E117,BH$1-1)))/100))),"")</f>
        <v/>
      </c>
      <c r="BI117" t="str" cm="1">
        <f t="array" ref="BI117">IFERROR(IF($A117="","",IF(SUMIFS(RAW_매출A!$J$2:$J$7000,RAW_매출A!$B$2:$B$7000,$A117,RAW_매출A!$A$2:$A$7000,EDATE($E117,BI$1-1))=0,"",SUMIFS(RAW_매출A!$J$2:$J$7000,RAW_매출A!$B$2:$B$7000,$A117,RAW_매출A!$A$2:$A$7000,EDATE($E117,BI$1-1))/(INDEX(요약_월별시즈널리티!$F$7:$F$18,MONTH(EDATE($E117,BI$1-1)))/100))),"")</f>
        <v/>
      </c>
      <c r="BJ117" t="str" cm="1">
        <f t="array" ref="BJ117">IFERROR(IF($A117="","",IF(SUMIFS(RAW_매출A!$J$2:$J$7000,RAW_매출A!$B$2:$B$7000,$A117,RAW_매출A!$A$2:$A$7000,EDATE($E117,BJ$1-1))=0,"",SUMIFS(RAW_매출A!$J$2:$J$7000,RAW_매출A!$B$2:$B$7000,$A117,RAW_매출A!$A$2:$A$7000,EDATE($E117,BJ$1-1))/(INDEX(요약_월별시즈널리티!$F$7:$F$18,MONTH(EDATE($E117,BJ$1-1)))/100))),"")</f>
        <v/>
      </c>
      <c r="BK117" t="str" cm="1">
        <f t="array" ref="BK117">IFERROR(IF($A117="","",IF(SUMIFS(RAW_매출A!$J$2:$J$7000,RAW_매출A!$B$2:$B$7000,$A117,RAW_매출A!$A$2:$A$7000,EDATE($E117,BK$1-1))=0,"",SUMIFS(RAW_매출A!$J$2:$J$7000,RAW_매출A!$B$2:$B$7000,$A117,RAW_매출A!$A$2:$A$7000,EDATE($E117,BK$1-1))/(INDEX(요약_월별시즈널리티!$F$7:$F$18,MONTH(EDATE($E117,BK$1-1)))/100))),"")</f>
        <v/>
      </c>
      <c r="BL117" t="str" cm="1">
        <f t="array" ref="BL117">IFERROR(IF($A117="","",IF(SUMIFS(RAW_매출A!$J$2:$J$7000,RAW_매출A!$B$2:$B$7000,$A117,RAW_매출A!$A$2:$A$7000,EDATE($E117,BL$1-1))=0,"",SUMIFS(RAW_매출A!$J$2:$J$7000,RAW_매출A!$B$2:$B$7000,$A117,RAW_매출A!$A$2:$A$7000,EDATE($E117,BL$1-1))/(INDEX(요약_월별시즈널리티!$F$7:$F$18,MONTH(EDATE($E117,BL$1-1)))/100))),"")</f>
        <v/>
      </c>
      <c r="BM117" t="str" cm="1">
        <f t="array" ref="BM117">IFERROR(IF($A117="","",IF(SUMIFS(RAW_매출A!$J$2:$J$7000,RAW_매출A!$B$2:$B$7000,$A117,RAW_매출A!$A$2:$A$7000,EDATE($E117,BM$1-1))=0,"",SUMIFS(RAW_매출A!$J$2:$J$7000,RAW_매출A!$B$2:$B$7000,$A117,RAW_매출A!$A$2:$A$7000,EDATE($E117,BM$1-1))/(INDEX(요약_월별시즈널리티!$F$7:$F$18,MONTH(EDATE($E117,BM$1-1)))/100))),"")</f>
        <v/>
      </c>
      <c r="BN117" t="str" cm="1">
        <f t="array" ref="BN117">IFERROR(IF($A117="","",IF(SUMIFS(RAW_매출A!$J$2:$J$7000,RAW_매출A!$B$2:$B$7000,$A117,RAW_매출A!$A$2:$A$7000,EDATE($E117,BN$1-1))=0,"",SUMIFS(RAW_매출A!$J$2:$J$7000,RAW_매출A!$B$2:$B$7000,$A117,RAW_매출A!$A$2:$A$7000,EDATE($E117,BN$1-1))/(INDEX(요약_월별시즈널리티!$F$7:$F$18,MONTH(EDATE($E117,BN$1-1)))/100))),"")</f>
        <v/>
      </c>
    </row>
    <row r="118" spans="1:66" x14ac:dyDescent="0.3">
      <c r="A118" t="str">
        <f>세팅!A119</f>
        <v>(1108) #봉천해피점</v>
      </c>
      <c r="B118" t="str">
        <f>세팅!B119</f>
        <v>150-2</v>
      </c>
      <c r="C118">
        <f t="shared" si="3"/>
        <v>2</v>
      </c>
      <c r="D118" t="str">
        <f t="shared" si="4"/>
        <v>2</v>
      </c>
      <c r="E118" s="1">
        <f>세팅!D119</f>
        <v>45383</v>
      </c>
      <c r="F118">
        <f t="shared" si="5"/>
        <v>4388646.6545306677</v>
      </c>
      <c r="G118" cm="1">
        <f t="array" ref="G118">IFERROR(IF($A118="","",IF(SUMIFS(RAW_매출A!$J$2:$J$7000,RAW_매출A!$B$2:$B$7000,$A118,RAW_매출A!$A$2:$A$7000,EDATE($E118,G$1-1))=0,"",SUMIFS(RAW_매출A!$J$2:$J$7000,RAW_매출A!$B$2:$B$7000,$A118,RAW_매출A!$A$2:$A$7000,EDATE($E118,G$1-1))/(INDEX(요약_월별시즈널리티!$F$7:$F$18,MONTH(EDATE($E118,G$1-1)))/100))),"")</f>
        <v>3250303.3841801984</v>
      </c>
      <c r="H118" cm="1">
        <f t="array" ref="H118">IFERROR(IF($A118="","",IF(SUMIFS(RAW_매출A!$J$2:$J$7000,RAW_매출A!$B$2:$B$7000,$A118,RAW_매출A!$A$2:$A$7000,EDATE($E118,H$1-1))=0,"",SUMIFS(RAW_매출A!$J$2:$J$7000,RAW_매출A!$B$2:$B$7000,$A118,RAW_매출A!$A$2:$A$7000,EDATE($E118,H$1-1))/(INDEX(요약_월별시즈널리티!$F$7:$F$18,MONTH(EDATE($E118,H$1-1)))/100))),"")</f>
        <v>3142056.9827218158</v>
      </c>
      <c r="I118" cm="1">
        <f t="array" ref="I118">IFERROR(IF($A118="","",IF(SUMIFS(RAW_매출A!$J$2:$J$7000,RAW_매출A!$B$2:$B$7000,$A118,RAW_매출A!$A$2:$A$7000,EDATE($E118,I$1-1))=0,"",SUMIFS(RAW_매출A!$J$2:$J$7000,RAW_매출A!$B$2:$B$7000,$A118,RAW_매출A!$A$2:$A$7000,EDATE($E118,I$1-1))/(INDEX(요약_월별시즈널리티!$F$7:$F$18,MONTH(EDATE($E118,I$1-1)))/100))),"")</f>
        <v>3724163.6754303719</v>
      </c>
      <c r="J118" s="28" cm="1">
        <f t="array" ref="J118">IFERROR(IF($A118="","",IF(SUMIFS(RAW_매출A!$J$2:$J$7000,RAW_매출A!$B$2:$B$7000,$A118,RAW_매출A!$A$2:$A$7000,EDATE($E118,J$1-1))=0,"",SUMIFS(RAW_매출A!$J$2:$J$7000,RAW_매출A!$B$2:$B$7000,$A118,RAW_매출A!$A$2:$A$7000,EDATE($E118,J$1-1))/(INDEX(요약_월별시즈널리티!$F$7:$F$18,MONTH(EDATE($E118,J$1-1)))/100))),"")</f>
        <v>4233499.4082156168</v>
      </c>
      <c r="K118" s="28" cm="1">
        <f t="array" ref="K118">IFERROR(IF($A118="","",IF(SUMIFS(RAW_매출A!$J$2:$J$7000,RAW_매출A!$B$2:$B$7000,$A118,RAW_매출A!$A$2:$A$7000,EDATE($E118,K$1-1))=0,"",SUMIFS(RAW_매출A!$J$2:$J$7000,RAW_매출A!$B$2:$B$7000,$A118,RAW_매출A!$A$2:$A$7000,EDATE($E118,K$1-1))/(INDEX(요약_월별시즈널리티!$F$7:$F$18,MONTH(EDATE($E118,K$1-1)))/100))),"")</f>
        <v>4147279.116010956</v>
      </c>
      <c r="L118" s="28" cm="1">
        <f t="array" ref="L118">IFERROR(IF($A118="","",IF(SUMIFS(RAW_매출A!$J$2:$J$7000,RAW_매출A!$B$2:$B$7000,$A118,RAW_매출A!$A$2:$A$7000,EDATE($E118,L$1-1))=0,"",SUMIFS(RAW_매출A!$J$2:$J$7000,RAW_매출A!$B$2:$B$7000,$A118,RAW_매출A!$A$2:$A$7000,EDATE($E118,L$1-1))/(INDEX(요약_월별시즈널리티!$F$7:$F$18,MONTH(EDATE($E118,L$1-1)))/100))),"")</f>
        <v>4296110.8335213261</v>
      </c>
      <c r="M118" s="28" cm="1">
        <f t="array" ref="M118">IFERROR(IF($A118="","",IF(SUMIFS(RAW_매출A!$J$2:$J$7000,RAW_매출A!$B$2:$B$7000,$A118,RAW_매출A!$A$2:$A$7000,EDATE($E118,M$1-1))=0,"",SUMIFS(RAW_매출A!$J$2:$J$7000,RAW_매출A!$B$2:$B$7000,$A118,RAW_매출A!$A$2:$A$7000,EDATE($E118,M$1-1))/(INDEX(요약_월별시즈널리티!$F$7:$F$18,MONTH(EDATE($E118,M$1-1)))/100))),"")</f>
        <v>4242042.0597476251</v>
      </c>
      <c r="N118" s="28" cm="1">
        <f t="array" ref="N118">IFERROR(IF($A118="","",IF(SUMIFS(RAW_매출A!$J$2:$J$7000,RAW_매출A!$B$2:$B$7000,$A118,RAW_매출A!$A$2:$A$7000,EDATE($E118,N$1-1))=0,"",SUMIFS(RAW_매출A!$J$2:$J$7000,RAW_매출A!$B$2:$B$7000,$A118,RAW_매출A!$A$2:$A$7000,EDATE($E118,N$1-1))/(INDEX(요약_월별시즈널리티!$F$7:$F$18,MONTH(EDATE($E118,N$1-1)))/100))),"")</f>
        <v>4844143.8430043291</v>
      </c>
      <c r="O118" s="28" cm="1">
        <f t="array" ref="O118">IFERROR(IF($A118="","",IF(SUMIFS(RAW_매출A!$J$2:$J$7000,RAW_매출A!$B$2:$B$7000,$A118,RAW_매출A!$A$2:$A$7000,EDATE($E118,O$1-1))=0,"",SUMIFS(RAW_매출A!$J$2:$J$7000,RAW_매출A!$B$2:$B$7000,$A118,RAW_매출A!$A$2:$A$7000,EDATE($E118,O$1-1))/(INDEX(요약_월별시즈널리티!$F$7:$F$18,MONTH(EDATE($E118,O$1-1)))/100))),"")</f>
        <v>4568804.6666841572</v>
      </c>
      <c r="P118" cm="1">
        <f t="array" ref="P118">IFERROR(IF($A118="","",IF(SUMIFS(RAW_매출A!$J$2:$J$7000,RAW_매출A!$B$2:$B$7000,$A118,RAW_매출A!$A$2:$A$7000,EDATE($E118,P$1-1))=0,"",SUMIFS(RAW_매출A!$J$2:$J$7000,RAW_매출A!$B$2:$B$7000,$A118,RAW_매출A!$A$2:$A$7000,EDATE($E118,P$1-1))/(INDEX(요약_월별시즈널리티!$F$7:$F$18,MONTH(EDATE($E118,P$1-1)))/100))),"")</f>
        <v>4314123.1877762387</v>
      </c>
      <c r="Q118" cm="1">
        <f t="array" ref="Q118">IFERROR(IF($A118="","",IF(SUMIFS(RAW_매출A!$J$2:$J$7000,RAW_매출A!$B$2:$B$7000,$A118,RAW_매출A!$A$2:$A$7000,EDATE($E118,Q$1-1))=0,"",SUMIFS(RAW_매출A!$J$2:$J$7000,RAW_매출A!$B$2:$B$7000,$A118,RAW_매출A!$A$2:$A$7000,EDATE($E118,Q$1-1))/(INDEX(요약_월별시즈널리티!$F$7:$F$18,MONTH(EDATE($E118,Q$1-1)))/100))),"")</f>
        <v>4600346.7661804426</v>
      </c>
      <c r="R118" cm="1">
        <f t="array" ref="R118">IFERROR(IF($A118="","",IF(SUMIFS(RAW_매출A!$J$2:$J$7000,RAW_매출A!$B$2:$B$7000,$A118,RAW_매출A!$A$2:$A$7000,EDATE($E118,R$1-1))=0,"",SUMIFS(RAW_매출A!$J$2:$J$7000,RAW_매출A!$B$2:$B$7000,$A118,RAW_매출A!$A$2:$A$7000,EDATE($E118,R$1-1))/(INDEX(요약_월별시즈널리티!$F$7:$F$18,MONTH(EDATE($E118,R$1-1)))/100))),"")</f>
        <v>4352784.1206461703</v>
      </c>
      <c r="S118" cm="1">
        <f t="array" ref="S118">IFERROR(IF($A118="","",IF(SUMIFS(RAW_매출A!$J$2:$J$7000,RAW_매출A!$B$2:$B$7000,$A118,RAW_매출A!$A$2:$A$7000,EDATE($E118,S$1-1))=0,"",SUMIFS(RAW_매출A!$J$2:$J$7000,RAW_매출A!$B$2:$B$7000,$A118,RAW_매출A!$A$2:$A$7000,EDATE($E118,S$1-1))/(INDEX(요약_월별시즈널리티!$F$7:$F$18,MONTH(EDATE($E118,S$1-1)))/100))),"")</f>
        <v>4330262.8856873484</v>
      </c>
      <c r="T118" cm="1">
        <f t="array" ref="T118">IFERROR(IF($A118="","",IF(SUMIFS(RAW_매출A!$J$2:$J$7000,RAW_매출A!$B$2:$B$7000,$A118,RAW_매출A!$A$2:$A$7000,EDATE($E118,T$1-1))=0,"",SUMIFS(RAW_매출A!$J$2:$J$7000,RAW_매출A!$B$2:$B$7000,$A118,RAW_매출A!$A$2:$A$7000,EDATE($E118,T$1-1))/(INDEX(요약_월별시즈널리티!$F$7:$F$18,MONTH(EDATE($E118,T$1-1)))/100))),"")</f>
        <v>4661261.8296033172</v>
      </c>
      <c r="U118" cm="1">
        <f t="array" ref="U118">IFERROR(IF($A118="","",IF(SUMIFS(RAW_매출A!$J$2:$J$7000,RAW_매출A!$B$2:$B$7000,$A118,RAW_매출A!$A$2:$A$7000,EDATE($E118,U$1-1))=0,"",SUMIFS(RAW_매출A!$J$2:$J$7000,RAW_매출A!$B$2:$B$7000,$A118,RAW_매출A!$A$2:$A$7000,EDATE($E118,U$1-1))/(INDEX(요약_월별시즈널리티!$F$7:$F$18,MONTH(EDATE($E118,U$1-1)))/100))),"")</f>
        <v>5006582.3222222002</v>
      </c>
      <c r="V118" cm="1">
        <f t="array" ref="V118">IFERROR(IF($A118="","",IF(SUMIFS(RAW_매출A!$J$2:$J$7000,RAW_매출A!$B$2:$B$7000,$A118,RAW_매출A!$A$2:$A$7000,EDATE($E118,V$1-1))=0,"",SUMIFS(RAW_매출A!$J$2:$J$7000,RAW_매출A!$B$2:$B$7000,$A118,RAW_매출A!$A$2:$A$7000,EDATE($E118,V$1-1))/(INDEX(요약_월별시즈널리티!$F$7:$F$18,MONTH(EDATE($E118,V$1-1)))/100))),"")</f>
        <v>4119187.6543254419</v>
      </c>
      <c r="W118" cm="1">
        <f t="array" ref="W118">IFERROR(IF($A118="","",IF(SUMIFS(RAW_매출A!$J$2:$J$7000,RAW_매출A!$B$2:$B$7000,$A118,RAW_매출A!$A$2:$A$7000,EDATE($E118,W$1-1))=0,"",SUMIFS(RAW_매출A!$J$2:$J$7000,RAW_매출A!$B$2:$B$7000,$A118,RAW_매출A!$A$2:$A$7000,EDATE($E118,W$1-1))/(INDEX(요약_월별시즈널리티!$F$7:$F$18,MONTH(EDATE($E118,W$1-1)))/100))),"")</f>
        <v>3965986.9356602961</v>
      </c>
      <c r="X118" cm="1">
        <f t="array" ref="X118">IFERROR(IF($A118="","",IF(SUMIFS(RAW_매출A!$J$2:$J$7000,RAW_매출A!$B$2:$B$7000,$A118,RAW_매출A!$A$2:$A$7000,EDATE($E118,X$1-1))=0,"",SUMIFS(RAW_매출A!$J$2:$J$7000,RAW_매출A!$B$2:$B$7000,$A118,RAW_매출A!$A$2:$A$7000,EDATE($E118,X$1-1))/(INDEX(요약_월별시즈널리티!$F$7:$F$18,MONTH(EDATE($E118,X$1-1)))/100))),"")</f>
        <v>4077580.8944838769</v>
      </c>
      <c r="Y118" cm="1">
        <f t="array" ref="Y118">IFERROR(IF($A118="","",IF(SUMIFS(RAW_매출A!$J$2:$J$7000,RAW_매출A!$B$2:$B$7000,$A118,RAW_매출A!$A$2:$A$7000,EDATE($E118,Y$1-1))=0,"",SUMIFS(RAW_매출A!$J$2:$J$7000,RAW_매출A!$B$2:$B$7000,$A118,RAW_매출A!$A$2:$A$7000,EDATE($E118,Y$1-1))/(INDEX(요약_월별시즈널리티!$F$7:$F$18,MONTH(EDATE($E118,Y$1-1)))/100))),"")</f>
        <v>3728107.855309865</v>
      </c>
      <c r="Z118" cm="1">
        <f t="array" ref="Z118">IFERROR(IF($A118="","",IF(SUMIFS(RAW_매출A!$J$2:$J$7000,RAW_매출A!$B$2:$B$7000,$A118,RAW_매출A!$A$2:$A$7000,EDATE($E118,Z$1-1))=0,"",SUMIFS(RAW_매출A!$J$2:$J$7000,RAW_매출A!$B$2:$B$7000,$A118,RAW_매출A!$A$2:$A$7000,EDATE($E118,Z$1-1))/(INDEX(요약_월별시즈널리티!$F$7:$F$18,MONTH(EDATE($E118,Z$1-1)))/100))),"")</f>
        <v>4449157.7082531573</v>
      </c>
      <c r="AA118" cm="1">
        <f t="array" ref="AA118">IFERROR(IF($A118="","",IF(SUMIFS(RAW_매출A!$J$2:$J$7000,RAW_매출A!$B$2:$B$7000,$A118,RAW_매출A!$A$2:$A$7000,EDATE($E118,AA$1-1))=0,"",SUMIFS(RAW_매출A!$J$2:$J$7000,RAW_매출A!$B$2:$B$7000,$A118,RAW_매출A!$A$2:$A$7000,EDATE($E118,AA$1-1))/(INDEX(요약_월별시즈널리티!$F$7:$F$18,MONTH(EDATE($E118,AA$1-1)))/100))),"")</f>
        <v>3963986.257875572</v>
      </c>
      <c r="AB118" cm="1">
        <f t="array" ref="AB118">IFERROR(IF($A118="","",IF(SUMIFS(RAW_매출A!$J$2:$J$7000,RAW_매출A!$B$2:$B$7000,$A118,RAW_매출A!$A$2:$A$7000,EDATE($E118,AB$1-1))=0,"",SUMIFS(RAW_매출A!$J$2:$J$7000,RAW_매출A!$B$2:$B$7000,$A118,RAW_매출A!$A$2:$A$7000,EDATE($E118,AB$1-1))/(INDEX(요약_월별시즈널리티!$F$7:$F$18,MONTH(EDATE($E118,AB$1-1)))/100))),"")</f>
        <v>4186594.2455205261</v>
      </c>
      <c r="AC118" cm="1">
        <f t="array" ref="AC118">IFERROR(IF($A118="","",IF(SUMIFS(RAW_매출A!$J$2:$J$7000,RAW_매출A!$B$2:$B$7000,$A118,RAW_매출A!$A$2:$A$7000,EDATE($E118,AC$1-1))=0,"",SUMIFS(RAW_매출A!$J$2:$J$7000,RAW_매출A!$B$2:$B$7000,$A118,RAW_매출A!$A$2:$A$7000,EDATE($E118,AC$1-1))/(INDEX(요약_월별시즈널리티!$F$7:$F$18,MONTH(EDATE($E118,AC$1-1)))/100))),"")</f>
        <v>4523823.2147395406</v>
      </c>
      <c r="AD118" cm="1">
        <f t="array" ref="AD118">IFERROR(IF($A118="","",IF(SUMIFS(RAW_매출A!$J$2:$J$7000,RAW_매출A!$B$2:$B$7000,$A118,RAW_매출A!$A$2:$A$7000,EDATE($E118,AD$1-1))=0,"",SUMIFS(RAW_매출A!$J$2:$J$7000,RAW_매출A!$B$2:$B$7000,$A118,RAW_매출A!$A$2:$A$7000,EDATE($E118,AD$1-1))/(INDEX(요약_월별시즈널리티!$F$7:$F$18,MONTH(EDATE($E118,AD$1-1)))/100))),"")</f>
        <v>4770581.087619937</v>
      </c>
      <c r="AE118" cm="1">
        <f t="array" ref="AE118">IFERROR(IF($A118="","",IF(SUMIFS(RAW_매출A!$J$2:$J$7000,RAW_매출A!$B$2:$B$7000,$A118,RAW_매출A!$A$2:$A$7000,EDATE($E118,AE$1-1))=0,"",SUMIFS(RAW_매출A!$J$2:$J$7000,RAW_매출A!$B$2:$B$7000,$A118,RAW_매출A!$A$2:$A$7000,EDATE($E118,AE$1-1))/(INDEX(요약_월별시즈널리티!$F$7:$F$18,MONTH(EDATE($E118,AE$1-1)))/100))),"")</f>
        <v>5036118.4303749157</v>
      </c>
      <c r="AF118" cm="1">
        <f t="array" ref="AF118">IFERROR(IF($A118="","",IF(SUMIFS(RAW_매출A!$J$2:$J$7000,RAW_매출A!$B$2:$B$7000,$A118,RAW_매출A!$A$2:$A$7000,EDATE($E118,AF$1-1))=0,"",SUMIFS(RAW_매출A!$J$2:$J$7000,RAW_매출A!$B$2:$B$7000,$A118,RAW_매출A!$A$2:$A$7000,EDATE($E118,AF$1-1))/(INDEX(요약_월별시즈널리티!$F$7:$F$18,MONTH(EDATE($E118,AF$1-1)))/100))),"")</f>
        <v>4877022.0591784148</v>
      </c>
      <c r="AG118" cm="1">
        <f t="array" ref="AG118">IFERROR(IF($A118="","",IF(SUMIFS(RAW_매출A!$J$2:$J$7000,RAW_매출A!$B$2:$B$7000,$A118,RAW_매출A!$A$2:$A$7000,EDATE($E118,AG$1-1))=0,"",SUMIFS(RAW_매출A!$J$2:$J$7000,RAW_매출A!$B$2:$B$7000,$A118,RAW_매출A!$A$2:$A$7000,EDATE($E118,AG$1-1))/(INDEX(요약_월별시즈널리티!$F$7:$F$18,MONTH(EDATE($E118,AG$1-1)))/100))),"")</f>
        <v>4299424.4596284954</v>
      </c>
      <c r="AH118" t="str" cm="1">
        <f t="array" ref="AH118">IFERROR(IF($A118="","",IF(SUMIFS(RAW_매출A!$J$2:$J$7000,RAW_매출A!$B$2:$B$7000,$A118,RAW_매출A!$A$2:$A$7000,EDATE($E118,AH$1-1))=0,"",SUMIFS(RAW_매출A!$J$2:$J$7000,RAW_매출A!$B$2:$B$7000,$A118,RAW_매출A!$A$2:$A$7000,EDATE($E118,AH$1-1))/(INDEX(요약_월별시즈널리티!$F$7:$F$18,MONTH(EDATE($E118,AH$1-1)))/100))),"")</f>
        <v/>
      </c>
      <c r="AI118" t="str" cm="1">
        <f t="array" ref="AI118">IFERROR(IF($A118="","",IF(SUMIFS(RAW_매출A!$J$2:$J$7000,RAW_매출A!$B$2:$B$7000,$A118,RAW_매출A!$A$2:$A$7000,EDATE($E118,AI$1-1))=0,"",SUMIFS(RAW_매출A!$J$2:$J$7000,RAW_매출A!$B$2:$B$7000,$A118,RAW_매출A!$A$2:$A$7000,EDATE($E118,AI$1-1))/(INDEX(요약_월별시즈널리티!$F$7:$F$18,MONTH(EDATE($E118,AI$1-1)))/100))),"")</f>
        <v/>
      </c>
      <c r="AJ118" t="str" cm="1">
        <f t="array" ref="AJ118">IFERROR(IF($A118="","",IF(SUMIFS(RAW_매출A!$J$2:$J$7000,RAW_매출A!$B$2:$B$7000,$A118,RAW_매출A!$A$2:$A$7000,EDATE($E118,AJ$1-1))=0,"",SUMIFS(RAW_매출A!$J$2:$J$7000,RAW_매출A!$B$2:$B$7000,$A118,RAW_매출A!$A$2:$A$7000,EDATE($E118,AJ$1-1))/(INDEX(요약_월별시즈널리티!$F$7:$F$18,MONTH(EDATE($E118,AJ$1-1)))/100))),"")</f>
        <v/>
      </c>
      <c r="AK118" t="str" cm="1">
        <f t="array" ref="AK118">IFERROR(IF($A118="","",IF(SUMIFS(RAW_매출A!$J$2:$J$7000,RAW_매출A!$B$2:$B$7000,$A118,RAW_매출A!$A$2:$A$7000,EDATE($E118,AK$1-1))=0,"",SUMIFS(RAW_매출A!$J$2:$J$7000,RAW_매출A!$B$2:$B$7000,$A118,RAW_매출A!$A$2:$A$7000,EDATE($E118,AK$1-1))/(INDEX(요약_월별시즈널리티!$F$7:$F$18,MONTH(EDATE($E118,AK$1-1)))/100))),"")</f>
        <v/>
      </c>
      <c r="AL118" t="str" cm="1">
        <f t="array" ref="AL118">IFERROR(IF($A118="","",IF(SUMIFS(RAW_매출A!$J$2:$J$7000,RAW_매출A!$B$2:$B$7000,$A118,RAW_매출A!$A$2:$A$7000,EDATE($E118,AL$1-1))=0,"",SUMIFS(RAW_매출A!$J$2:$J$7000,RAW_매출A!$B$2:$B$7000,$A118,RAW_매출A!$A$2:$A$7000,EDATE($E118,AL$1-1))/(INDEX(요약_월별시즈널리티!$F$7:$F$18,MONTH(EDATE($E118,AL$1-1)))/100))),"")</f>
        <v/>
      </c>
      <c r="AM118" t="str" cm="1">
        <f t="array" ref="AM118">IFERROR(IF($A118="","",IF(SUMIFS(RAW_매출A!$J$2:$J$7000,RAW_매출A!$B$2:$B$7000,$A118,RAW_매출A!$A$2:$A$7000,EDATE($E118,AM$1-1))=0,"",SUMIFS(RAW_매출A!$J$2:$J$7000,RAW_매출A!$B$2:$B$7000,$A118,RAW_매출A!$A$2:$A$7000,EDATE($E118,AM$1-1))/(INDEX(요약_월별시즈널리티!$F$7:$F$18,MONTH(EDATE($E118,AM$1-1)))/100))),"")</f>
        <v/>
      </c>
      <c r="AN118" t="str" cm="1">
        <f t="array" ref="AN118">IFERROR(IF($A118="","",IF(SUMIFS(RAW_매출A!$J$2:$J$7000,RAW_매출A!$B$2:$B$7000,$A118,RAW_매출A!$A$2:$A$7000,EDATE($E118,AN$1-1))=0,"",SUMIFS(RAW_매출A!$J$2:$J$7000,RAW_매출A!$B$2:$B$7000,$A118,RAW_매출A!$A$2:$A$7000,EDATE($E118,AN$1-1))/(INDEX(요약_월별시즈널리티!$F$7:$F$18,MONTH(EDATE($E118,AN$1-1)))/100))),"")</f>
        <v/>
      </c>
      <c r="AO118" t="str" cm="1">
        <f t="array" ref="AO118">IFERROR(IF($A118="","",IF(SUMIFS(RAW_매출A!$J$2:$J$7000,RAW_매출A!$B$2:$B$7000,$A118,RAW_매출A!$A$2:$A$7000,EDATE($E118,AO$1-1))=0,"",SUMIFS(RAW_매출A!$J$2:$J$7000,RAW_매출A!$B$2:$B$7000,$A118,RAW_매출A!$A$2:$A$7000,EDATE($E118,AO$1-1))/(INDEX(요약_월별시즈널리티!$F$7:$F$18,MONTH(EDATE($E118,AO$1-1)))/100))),"")</f>
        <v/>
      </c>
      <c r="AP118" t="str" cm="1">
        <f t="array" ref="AP118">IFERROR(IF($A118="","",IF(SUMIFS(RAW_매출A!$J$2:$J$7000,RAW_매출A!$B$2:$B$7000,$A118,RAW_매출A!$A$2:$A$7000,EDATE($E118,AP$1-1))=0,"",SUMIFS(RAW_매출A!$J$2:$J$7000,RAW_매출A!$B$2:$B$7000,$A118,RAW_매출A!$A$2:$A$7000,EDATE($E118,AP$1-1))/(INDEX(요약_월별시즈널리티!$F$7:$F$18,MONTH(EDATE($E118,AP$1-1)))/100))),"")</f>
        <v/>
      </c>
      <c r="AQ118" t="str" cm="1">
        <f t="array" ref="AQ118">IFERROR(IF($A118="","",IF(SUMIFS(RAW_매출A!$J$2:$J$7000,RAW_매출A!$B$2:$B$7000,$A118,RAW_매출A!$A$2:$A$7000,EDATE($E118,AQ$1-1))=0,"",SUMIFS(RAW_매출A!$J$2:$J$7000,RAW_매출A!$B$2:$B$7000,$A118,RAW_매출A!$A$2:$A$7000,EDATE($E118,AQ$1-1))/(INDEX(요약_월별시즈널리티!$F$7:$F$18,MONTH(EDATE($E118,AQ$1-1)))/100))),"")</f>
        <v/>
      </c>
      <c r="AR118" t="str" cm="1">
        <f t="array" ref="AR118">IFERROR(IF($A118="","",IF(SUMIFS(RAW_매출A!$J$2:$J$7000,RAW_매출A!$B$2:$B$7000,$A118,RAW_매출A!$A$2:$A$7000,EDATE($E118,AR$1-1))=0,"",SUMIFS(RAW_매출A!$J$2:$J$7000,RAW_매출A!$B$2:$B$7000,$A118,RAW_매출A!$A$2:$A$7000,EDATE($E118,AR$1-1))/(INDEX(요약_월별시즈널리티!$F$7:$F$18,MONTH(EDATE($E118,AR$1-1)))/100))),"")</f>
        <v/>
      </c>
      <c r="AS118" t="str" cm="1">
        <f t="array" ref="AS118">IFERROR(IF($A118="","",IF(SUMIFS(RAW_매출A!$J$2:$J$7000,RAW_매출A!$B$2:$B$7000,$A118,RAW_매출A!$A$2:$A$7000,EDATE($E118,AS$1-1))=0,"",SUMIFS(RAW_매출A!$J$2:$J$7000,RAW_매출A!$B$2:$B$7000,$A118,RAW_매출A!$A$2:$A$7000,EDATE($E118,AS$1-1))/(INDEX(요약_월별시즈널리티!$F$7:$F$18,MONTH(EDATE($E118,AS$1-1)))/100))),"")</f>
        <v/>
      </c>
      <c r="AT118" t="str" cm="1">
        <f t="array" ref="AT118">IFERROR(IF($A118="","",IF(SUMIFS(RAW_매출A!$J$2:$J$7000,RAW_매출A!$B$2:$B$7000,$A118,RAW_매출A!$A$2:$A$7000,EDATE($E118,AT$1-1))=0,"",SUMIFS(RAW_매출A!$J$2:$J$7000,RAW_매출A!$B$2:$B$7000,$A118,RAW_매출A!$A$2:$A$7000,EDATE($E118,AT$1-1))/(INDEX(요약_월별시즈널리티!$F$7:$F$18,MONTH(EDATE($E118,AT$1-1)))/100))),"")</f>
        <v/>
      </c>
      <c r="AU118" t="str" cm="1">
        <f t="array" ref="AU118">IFERROR(IF($A118="","",IF(SUMIFS(RAW_매출A!$J$2:$J$7000,RAW_매출A!$B$2:$B$7000,$A118,RAW_매출A!$A$2:$A$7000,EDATE($E118,AU$1-1))=0,"",SUMIFS(RAW_매출A!$J$2:$J$7000,RAW_매출A!$B$2:$B$7000,$A118,RAW_매출A!$A$2:$A$7000,EDATE($E118,AU$1-1))/(INDEX(요약_월별시즈널리티!$F$7:$F$18,MONTH(EDATE($E118,AU$1-1)))/100))),"")</f>
        <v/>
      </c>
      <c r="AV118" t="str" cm="1">
        <f t="array" ref="AV118">IFERROR(IF($A118="","",IF(SUMIFS(RAW_매출A!$J$2:$J$7000,RAW_매출A!$B$2:$B$7000,$A118,RAW_매출A!$A$2:$A$7000,EDATE($E118,AV$1-1))=0,"",SUMIFS(RAW_매출A!$J$2:$J$7000,RAW_매출A!$B$2:$B$7000,$A118,RAW_매출A!$A$2:$A$7000,EDATE($E118,AV$1-1))/(INDEX(요약_월별시즈널리티!$F$7:$F$18,MONTH(EDATE($E118,AV$1-1)))/100))),"")</f>
        <v/>
      </c>
      <c r="AW118" t="str" cm="1">
        <f t="array" ref="AW118">IFERROR(IF($A118="","",IF(SUMIFS(RAW_매출A!$J$2:$J$7000,RAW_매출A!$B$2:$B$7000,$A118,RAW_매출A!$A$2:$A$7000,EDATE($E118,AW$1-1))=0,"",SUMIFS(RAW_매출A!$J$2:$J$7000,RAW_매출A!$B$2:$B$7000,$A118,RAW_매출A!$A$2:$A$7000,EDATE($E118,AW$1-1))/(INDEX(요약_월별시즈널리티!$F$7:$F$18,MONTH(EDATE($E118,AW$1-1)))/100))),"")</f>
        <v/>
      </c>
      <c r="AX118" t="str" cm="1">
        <f t="array" ref="AX118">IFERROR(IF($A118="","",IF(SUMIFS(RAW_매출A!$J$2:$J$7000,RAW_매출A!$B$2:$B$7000,$A118,RAW_매출A!$A$2:$A$7000,EDATE($E118,AX$1-1))=0,"",SUMIFS(RAW_매출A!$J$2:$J$7000,RAW_매출A!$B$2:$B$7000,$A118,RAW_매출A!$A$2:$A$7000,EDATE($E118,AX$1-1))/(INDEX(요약_월별시즈널리티!$F$7:$F$18,MONTH(EDATE($E118,AX$1-1)))/100))),"")</f>
        <v/>
      </c>
      <c r="AY118" t="str" cm="1">
        <f t="array" ref="AY118">IFERROR(IF($A118="","",IF(SUMIFS(RAW_매출A!$J$2:$J$7000,RAW_매출A!$B$2:$B$7000,$A118,RAW_매출A!$A$2:$A$7000,EDATE($E118,AY$1-1))=0,"",SUMIFS(RAW_매출A!$J$2:$J$7000,RAW_매출A!$B$2:$B$7000,$A118,RAW_매출A!$A$2:$A$7000,EDATE($E118,AY$1-1))/(INDEX(요약_월별시즈널리티!$F$7:$F$18,MONTH(EDATE($E118,AY$1-1)))/100))),"")</f>
        <v/>
      </c>
      <c r="AZ118" t="str" cm="1">
        <f t="array" ref="AZ118">IFERROR(IF($A118="","",IF(SUMIFS(RAW_매출A!$J$2:$J$7000,RAW_매출A!$B$2:$B$7000,$A118,RAW_매출A!$A$2:$A$7000,EDATE($E118,AZ$1-1))=0,"",SUMIFS(RAW_매출A!$J$2:$J$7000,RAW_매출A!$B$2:$B$7000,$A118,RAW_매출A!$A$2:$A$7000,EDATE($E118,AZ$1-1))/(INDEX(요약_월별시즈널리티!$F$7:$F$18,MONTH(EDATE($E118,AZ$1-1)))/100))),"")</f>
        <v/>
      </c>
      <c r="BA118" t="str" cm="1">
        <f t="array" ref="BA118">IFERROR(IF($A118="","",IF(SUMIFS(RAW_매출A!$J$2:$J$7000,RAW_매출A!$B$2:$B$7000,$A118,RAW_매출A!$A$2:$A$7000,EDATE($E118,BA$1-1))=0,"",SUMIFS(RAW_매출A!$J$2:$J$7000,RAW_매출A!$B$2:$B$7000,$A118,RAW_매출A!$A$2:$A$7000,EDATE($E118,BA$1-1))/(INDEX(요약_월별시즈널리티!$F$7:$F$18,MONTH(EDATE($E118,BA$1-1)))/100))),"")</f>
        <v/>
      </c>
      <c r="BB118" t="str" cm="1">
        <f t="array" ref="BB118">IFERROR(IF($A118="","",IF(SUMIFS(RAW_매출A!$J$2:$J$7000,RAW_매출A!$B$2:$B$7000,$A118,RAW_매출A!$A$2:$A$7000,EDATE($E118,BB$1-1))=0,"",SUMIFS(RAW_매출A!$J$2:$J$7000,RAW_매출A!$B$2:$B$7000,$A118,RAW_매출A!$A$2:$A$7000,EDATE($E118,BB$1-1))/(INDEX(요약_월별시즈널리티!$F$7:$F$18,MONTH(EDATE($E118,BB$1-1)))/100))),"")</f>
        <v/>
      </c>
      <c r="BC118" t="str" cm="1">
        <f t="array" ref="BC118">IFERROR(IF($A118="","",IF(SUMIFS(RAW_매출A!$J$2:$J$7000,RAW_매출A!$B$2:$B$7000,$A118,RAW_매출A!$A$2:$A$7000,EDATE($E118,BC$1-1))=0,"",SUMIFS(RAW_매출A!$J$2:$J$7000,RAW_매출A!$B$2:$B$7000,$A118,RAW_매출A!$A$2:$A$7000,EDATE($E118,BC$1-1))/(INDEX(요약_월별시즈널리티!$F$7:$F$18,MONTH(EDATE($E118,BC$1-1)))/100))),"")</f>
        <v/>
      </c>
      <c r="BD118" t="str" cm="1">
        <f t="array" ref="BD118">IFERROR(IF($A118="","",IF(SUMIFS(RAW_매출A!$J$2:$J$7000,RAW_매출A!$B$2:$B$7000,$A118,RAW_매출A!$A$2:$A$7000,EDATE($E118,BD$1-1))=0,"",SUMIFS(RAW_매출A!$J$2:$J$7000,RAW_매출A!$B$2:$B$7000,$A118,RAW_매출A!$A$2:$A$7000,EDATE($E118,BD$1-1))/(INDEX(요약_월별시즈널리티!$F$7:$F$18,MONTH(EDATE($E118,BD$1-1)))/100))),"")</f>
        <v/>
      </c>
      <c r="BE118" t="str" cm="1">
        <f t="array" ref="BE118">IFERROR(IF($A118="","",IF(SUMIFS(RAW_매출A!$J$2:$J$7000,RAW_매출A!$B$2:$B$7000,$A118,RAW_매출A!$A$2:$A$7000,EDATE($E118,BE$1-1))=0,"",SUMIFS(RAW_매출A!$J$2:$J$7000,RAW_매출A!$B$2:$B$7000,$A118,RAW_매출A!$A$2:$A$7000,EDATE($E118,BE$1-1))/(INDEX(요약_월별시즈널리티!$F$7:$F$18,MONTH(EDATE($E118,BE$1-1)))/100))),"")</f>
        <v/>
      </c>
      <c r="BF118" t="str" cm="1">
        <f t="array" ref="BF118">IFERROR(IF($A118="","",IF(SUMIFS(RAW_매출A!$J$2:$J$7000,RAW_매출A!$B$2:$B$7000,$A118,RAW_매출A!$A$2:$A$7000,EDATE($E118,BF$1-1))=0,"",SUMIFS(RAW_매출A!$J$2:$J$7000,RAW_매출A!$B$2:$B$7000,$A118,RAW_매출A!$A$2:$A$7000,EDATE($E118,BF$1-1))/(INDEX(요약_월별시즈널리티!$F$7:$F$18,MONTH(EDATE($E118,BF$1-1)))/100))),"")</f>
        <v/>
      </c>
      <c r="BG118" t="str" cm="1">
        <f t="array" ref="BG118">IFERROR(IF($A118="","",IF(SUMIFS(RAW_매출A!$J$2:$J$7000,RAW_매출A!$B$2:$B$7000,$A118,RAW_매출A!$A$2:$A$7000,EDATE($E118,BG$1-1))=0,"",SUMIFS(RAW_매출A!$J$2:$J$7000,RAW_매출A!$B$2:$B$7000,$A118,RAW_매출A!$A$2:$A$7000,EDATE($E118,BG$1-1))/(INDEX(요약_월별시즈널리티!$F$7:$F$18,MONTH(EDATE($E118,BG$1-1)))/100))),"")</f>
        <v/>
      </c>
      <c r="BH118" t="str" cm="1">
        <f t="array" ref="BH118">IFERROR(IF($A118="","",IF(SUMIFS(RAW_매출A!$J$2:$J$7000,RAW_매출A!$B$2:$B$7000,$A118,RAW_매출A!$A$2:$A$7000,EDATE($E118,BH$1-1))=0,"",SUMIFS(RAW_매출A!$J$2:$J$7000,RAW_매출A!$B$2:$B$7000,$A118,RAW_매출A!$A$2:$A$7000,EDATE($E118,BH$1-1))/(INDEX(요약_월별시즈널리티!$F$7:$F$18,MONTH(EDATE($E118,BH$1-1)))/100))),"")</f>
        <v/>
      </c>
      <c r="BI118" t="str" cm="1">
        <f t="array" ref="BI118">IFERROR(IF($A118="","",IF(SUMIFS(RAW_매출A!$J$2:$J$7000,RAW_매출A!$B$2:$B$7000,$A118,RAW_매출A!$A$2:$A$7000,EDATE($E118,BI$1-1))=0,"",SUMIFS(RAW_매출A!$J$2:$J$7000,RAW_매출A!$B$2:$B$7000,$A118,RAW_매출A!$A$2:$A$7000,EDATE($E118,BI$1-1))/(INDEX(요약_월별시즈널리티!$F$7:$F$18,MONTH(EDATE($E118,BI$1-1)))/100))),"")</f>
        <v/>
      </c>
      <c r="BJ118" t="str" cm="1">
        <f t="array" ref="BJ118">IFERROR(IF($A118="","",IF(SUMIFS(RAW_매출A!$J$2:$J$7000,RAW_매출A!$B$2:$B$7000,$A118,RAW_매출A!$A$2:$A$7000,EDATE($E118,BJ$1-1))=0,"",SUMIFS(RAW_매출A!$J$2:$J$7000,RAW_매출A!$B$2:$B$7000,$A118,RAW_매출A!$A$2:$A$7000,EDATE($E118,BJ$1-1))/(INDEX(요약_월별시즈널리티!$F$7:$F$18,MONTH(EDATE($E118,BJ$1-1)))/100))),"")</f>
        <v/>
      </c>
      <c r="BK118" t="str" cm="1">
        <f t="array" ref="BK118">IFERROR(IF($A118="","",IF(SUMIFS(RAW_매출A!$J$2:$J$7000,RAW_매출A!$B$2:$B$7000,$A118,RAW_매출A!$A$2:$A$7000,EDATE($E118,BK$1-1))=0,"",SUMIFS(RAW_매출A!$J$2:$J$7000,RAW_매출A!$B$2:$B$7000,$A118,RAW_매출A!$A$2:$A$7000,EDATE($E118,BK$1-1))/(INDEX(요약_월별시즈널리티!$F$7:$F$18,MONTH(EDATE($E118,BK$1-1)))/100))),"")</f>
        <v/>
      </c>
      <c r="BL118" t="str" cm="1">
        <f t="array" ref="BL118">IFERROR(IF($A118="","",IF(SUMIFS(RAW_매출A!$J$2:$J$7000,RAW_매출A!$B$2:$B$7000,$A118,RAW_매출A!$A$2:$A$7000,EDATE($E118,BL$1-1))=0,"",SUMIFS(RAW_매출A!$J$2:$J$7000,RAW_매출A!$B$2:$B$7000,$A118,RAW_매출A!$A$2:$A$7000,EDATE($E118,BL$1-1))/(INDEX(요약_월별시즈널리티!$F$7:$F$18,MONTH(EDATE($E118,BL$1-1)))/100))),"")</f>
        <v/>
      </c>
      <c r="BM118" t="str" cm="1">
        <f t="array" ref="BM118">IFERROR(IF($A118="","",IF(SUMIFS(RAW_매출A!$J$2:$J$7000,RAW_매출A!$B$2:$B$7000,$A118,RAW_매출A!$A$2:$A$7000,EDATE($E118,BM$1-1))=0,"",SUMIFS(RAW_매출A!$J$2:$J$7000,RAW_매출A!$B$2:$B$7000,$A118,RAW_매출A!$A$2:$A$7000,EDATE($E118,BM$1-1))/(INDEX(요약_월별시즈널리티!$F$7:$F$18,MONTH(EDATE($E118,BM$1-1)))/100))),"")</f>
        <v/>
      </c>
      <c r="BN118" t="str" cm="1">
        <f t="array" ref="BN118">IFERROR(IF($A118="","",IF(SUMIFS(RAW_매출A!$J$2:$J$7000,RAW_매출A!$B$2:$B$7000,$A118,RAW_매출A!$A$2:$A$7000,EDATE($E118,BN$1-1))=0,"",SUMIFS(RAW_매출A!$J$2:$J$7000,RAW_매출A!$B$2:$B$7000,$A118,RAW_매출A!$A$2:$A$7000,EDATE($E118,BN$1-1))/(INDEX(요약_월별시즈널리티!$F$7:$F$18,MONTH(EDATE($E118,BN$1-1)))/100))),"")</f>
        <v/>
      </c>
    </row>
    <row r="119" spans="1:66" x14ac:dyDescent="0.3">
      <c r="A119" t="str">
        <f>세팅!A120</f>
        <v>(1109) #서강대남문점</v>
      </c>
      <c r="B119" t="str">
        <f>세팅!B120</f>
        <v>150-1</v>
      </c>
      <c r="C119">
        <f t="shared" si="3"/>
        <v>1</v>
      </c>
      <c r="D119" t="str">
        <f t="shared" si="4"/>
        <v>1</v>
      </c>
      <c r="E119" s="1">
        <f>세팅!D120</f>
        <v>45413</v>
      </c>
      <c r="F119">
        <f t="shared" si="5"/>
        <v>5366168.9902411839</v>
      </c>
      <c r="G119" cm="1">
        <f t="array" ref="G119">IFERROR(IF($A119="","",IF(SUMIFS(RAW_매출A!$J$2:$J$7000,RAW_매출A!$B$2:$B$7000,$A119,RAW_매출A!$A$2:$A$7000,EDATE($E119,G$1-1))=0,"",SUMIFS(RAW_매출A!$J$2:$J$7000,RAW_매출A!$B$2:$B$7000,$A119,RAW_매출A!$A$2:$A$7000,EDATE($E119,G$1-1))/(INDEX(요약_월별시즈널리티!$F$7:$F$18,MONTH(EDATE($E119,G$1-1)))/100))),"")</f>
        <v>5107758.5200489061</v>
      </c>
      <c r="H119" cm="1">
        <f t="array" ref="H119">IFERROR(IF($A119="","",IF(SUMIFS(RAW_매출A!$J$2:$J$7000,RAW_매출A!$B$2:$B$7000,$A119,RAW_매출A!$A$2:$A$7000,EDATE($E119,H$1-1))=0,"",SUMIFS(RAW_매출A!$J$2:$J$7000,RAW_매출A!$B$2:$B$7000,$A119,RAW_매출A!$A$2:$A$7000,EDATE($E119,H$1-1))/(INDEX(요약_월별시즈널리티!$F$7:$F$18,MONTH(EDATE($E119,H$1-1)))/100))),"")</f>
        <v>6353971.7361104144</v>
      </c>
      <c r="I119" cm="1">
        <f t="array" ref="I119">IFERROR(IF($A119="","",IF(SUMIFS(RAW_매출A!$J$2:$J$7000,RAW_매출A!$B$2:$B$7000,$A119,RAW_매출A!$A$2:$A$7000,EDATE($E119,I$1-1))=0,"",SUMIFS(RAW_매출A!$J$2:$J$7000,RAW_매출A!$B$2:$B$7000,$A119,RAW_매출A!$A$2:$A$7000,EDATE($E119,I$1-1))/(INDEX(요약_월별시즈널리티!$F$7:$F$18,MONTH(EDATE($E119,I$1-1)))/100))),"")</f>
        <v>8054603.353980544</v>
      </c>
      <c r="J119" s="28" cm="1">
        <f t="array" ref="J119">IFERROR(IF($A119="","",IF(SUMIFS(RAW_매출A!$J$2:$J$7000,RAW_매출A!$B$2:$B$7000,$A119,RAW_매출A!$A$2:$A$7000,EDATE($E119,J$1-1))=0,"",SUMIFS(RAW_매출A!$J$2:$J$7000,RAW_매출A!$B$2:$B$7000,$A119,RAW_매출A!$A$2:$A$7000,EDATE($E119,J$1-1))/(INDEX(요약_월별시즈널리티!$F$7:$F$18,MONTH(EDATE($E119,J$1-1)))/100))),"")</f>
        <v>7664866.7924115146</v>
      </c>
      <c r="K119" s="28" cm="1">
        <f t="array" ref="K119">IFERROR(IF($A119="","",IF(SUMIFS(RAW_매출A!$J$2:$J$7000,RAW_매출A!$B$2:$B$7000,$A119,RAW_매출A!$A$2:$A$7000,EDATE($E119,K$1-1))=0,"",SUMIFS(RAW_매출A!$J$2:$J$7000,RAW_매출A!$B$2:$B$7000,$A119,RAW_매출A!$A$2:$A$7000,EDATE($E119,K$1-1))/(INDEX(요약_월별시즈널리티!$F$7:$F$18,MONTH(EDATE($E119,K$1-1)))/100))),"")</f>
        <v>7441873.2763426378</v>
      </c>
      <c r="L119" s="28" cm="1">
        <f t="array" ref="L119">IFERROR(IF($A119="","",IF(SUMIFS(RAW_매출A!$J$2:$J$7000,RAW_매출A!$B$2:$B$7000,$A119,RAW_매출A!$A$2:$A$7000,EDATE($E119,L$1-1))=0,"",SUMIFS(RAW_매출A!$J$2:$J$7000,RAW_매출A!$B$2:$B$7000,$A119,RAW_매출A!$A$2:$A$7000,EDATE($E119,L$1-1))/(INDEX(요약_월별시즈널리티!$F$7:$F$18,MONTH(EDATE($E119,L$1-1)))/100))),"")</f>
        <v>6358240.1984456023</v>
      </c>
      <c r="M119" s="28" cm="1">
        <f t="array" ref="M119">IFERROR(IF($A119="","",IF(SUMIFS(RAW_매출A!$J$2:$J$7000,RAW_매출A!$B$2:$B$7000,$A119,RAW_매출A!$A$2:$A$7000,EDATE($E119,M$1-1))=0,"",SUMIFS(RAW_매출A!$J$2:$J$7000,RAW_매출A!$B$2:$B$7000,$A119,RAW_매출A!$A$2:$A$7000,EDATE($E119,M$1-1))/(INDEX(요약_월별시즈널리티!$F$7:$F$18,MONTH(EDATE($E119,M$1-1)))/100))),"")</f>
        <v>3284696.3594566612</v>
      </c>
      <c r="N119" s="28" cm="1">
        <f t="array" ref="N119">IFERROR(IF($A119="","",IF(SUMIFS(RAW_매출A!$J$2:$J$7000,RAW_매출A!$B$2:$B$7000,$A119,RAW_매출A!$A$2:$A$7000,EDATE($E119,N$1-1))=0,"",SUMIFS(RAW_매출A!$J$2:$J$7000,RAW_매출A!$B$2:$B$7000,$A119,RAW_매출A!$A$2:$A$7000,EDATE($E119,N$1-1))/(INDEX(요약_월별시즈널리티!$F$7:$F$18,MONTH(EDATE($E119,N$1-1)))/100))),"")</f>
        <v>3324589.9305321272</v>
      </c>
      <c r="O119" s="28" cm="1">
        <f t="array" ref="O119">IFERROR(IF($A119="","",IF(SUMIFS(RAW_매출A!$J$2:$J$7000,RAW_매출A!$B$2:$B$7000,$A119,RAW_매출A!$A$2:$A$7000,EDATE($E119,O$1-1))=0,"",SUMIFS(RAW_매출A!$J$2:$J$7000,RAW_매출A!$B$2:$B$7000,$A119,RAW_매출A!$A$2:$A$7000,EDATE($E119,O$1-1))/(INDEX(요약_월별시즈널리티!$F$7:$F$18,MONTH(EDATE($E119,O$1-1)))/100))),"")</f>
        <v>4122747.3842585566</v>
      </c>
      <c r="P119" cm="1">
        <f t="array" ref="P119">IFERROR(IF($A119="","",IF(SUMIFS(RAW_매출A!$J$2:$J$7000,RAW_매출A!$B$2:$B$7000,$A119,RAW_매출A!$A$2:$A$7000,EDATE($E119,P$1-1))=0,"",SUMIFS(RAW_매출A!$J$2:$J$7000,RAW_매출A!$B$2:$B$7000,$A119,RAW_매출A!$A$2:$A$7000,EDATE($E119,P$1-1))/(INDEX(요약_월별시즈널리티!$F$7:$F$18,MONTH(EDATE($E119,P$1-1)))/100))),"")</f>
        <v>4460836.6202279525</v>
      </c>
      <c r="Q119" cm="1">
        <f t="array" ref="Q119">IFERROR(IF($A119="","",IF(SUMIFS(RAW_매출A!$J$2:$J$7000,RAW_매출A!$B$2:$B$7000,$A119,RAW_매출A!$A$2:$A$7000,EDATE($E119,Q$1-1))=0,"",SUMIFS(RAW_매출A!$J$2:$J$7000,RAW_매출A!$B$2:$B$7000,$A119,RAW_매출A!$A$2:$A$7000,EDATE($E119,Q$1-1))/(INDEX(요약_월별시즈널리티!$F$7:$F$18,MONTH(EDATE($E119,Q$1-1)))/100))),"")</f>
        <v>5140977.3740212331</v>
      </c>
      <c r="R119" cm="1">
        <f t="array" ref="R119">IFERROR(IF($A119="","",IF(SUMIFS(RAW_매출A!$J$2:$J$7000,RAW_매출A!$B$2:$B$7000,$A119,RAW_매출A!$A$2:$A$7000,EDATE($E119,R$1-1))=0,"",SUMIFS(RAW_매출A!$J$2:$J$7000,RAW_매출A!$B$2:$B$7000,$A119,RAW_매출A!$A$2:$A$7000,EDATE($E119,R$1-1))/(INDEX(요약_월별시즈널리티!$F$7:$F$18,MONTH(EDATE($E119,R$1-1)))/100))),"")</f>
        <v>4740190.7082925132</v>
      </c>
      <c r="S119" cm="1">
        <f t="array" ref="S119">IFERROR(IF($A119="","",IF(SUMIFS(RAW_매출A!$J$2:$J$7000,RAW_매출A!$B$2:$B$7000,$A119,RAW_매출A!$A$2:$A$7000,EDATE($E119,S$1-1))=0,"",SUMIFS(RAW_매출A!$J$2:$J$7000,RAW_매출A!$B$2:$B$7000,$A119,RAW_매출A!$A$2:$A$7000,EDATE($E119,S$1-1))/(INDEX(요약_월별시즈널리티!$F$7:$F$18,MONTH(EDATE($E119,S$1-1)))/100))),"")</f>
        <v>5075120.2060914524</v>
      </c>
      <c r="T119" cm="1">
        <f t="array" ref="T119">IFERROR(IF($A119="","",IF(SUMIFS(RAW_매출A!$J$2:$J$7000,RAW_매출A!$B$2:$B$7000,$A119,RAW_매출A!$A$2:$A$7000,EDATE($E119,T$1-1))=0,"",SUMIFS(RAW_매출A!$J$2:$J$7000,RAW_매출A!$B$2:$B$7000,$A119,RAW_매출A!$A$2:$A$7000,EDATE($E119,T$1-1))/(INDEX(요약_월별시즈널리티!$F$7:$F$18,MONTH(EDATE($E119,T$1-1)))/100))),"")</f>
        <v>4840662.6663279571</v>
      </c>
      <c r="U119" cm="1">
        <f t="array" ref="U119">IFERROR(IF($A119="","",IF(SUMIFS(RAW_매출A!$J$2:$J$7000,RAW_매출A!$B$2:$B$7000,$A119,RAW_매출A!$A$2:$A$7000,EDATE($E119,U$1-1))=0,"",SUMIFS(RAW_매출A!$J$2:$J$7000,RAW_매출A!$B$2:$B$7000,$A119,RAW_매출A!$A$2:$A$7000,EDATE($E119,U$1-1))/(INDEX(요약_월별시즈널리티!$F$7:$F$18,MONTH(EDATE($E119,U$1-1)))/100))),"")</f>
        <v>4879122.9468383528</v>
      </c>
      <c r="V119" cm="1">
        <f t="array" ref="V119">IFERROR(IF($A119="","",IF(SUMIFS(RAW_매출A!$J$2:$J$7000,RAW_매출A!$B$2:$B$7000,$A119,RAW_매출A!$A$2:$A$7000,EDATE($E119,V$1-1))=0,"",SUMIFS(RAW_매출A!$J$2:$J$7000,RAW_매출A!$B$2:$B$7000,$A119,RAW_매출A!$A$2:$A$7000,EDATE($E119,V$1-1))/(INDEX(요약_월별시즈널리티!$F$7:$F$18,MONTH(EDATE($E119,V$1-1)))/100))),"")</f>
        <v>4749286.7497029407</v>
      </c>
      <c r="W119" cm="1">
        <f t="array" ref="W119">IFERROR(IF($A119="","",IF(SUMIFS(RAW_매출A!$J$2:$J$7000,RAW_매출A!$B$2:$B$7000,$A119,RAW_매출A!$A$2:$A$7000,EDATE($E119,W$1-1))=0,"",SUMIFS(RAW_매출A!$J$2:$J$7000,RAW_매출A!$B$2:$B$7000,$A119,RAW_매출A!$A$2:$A$7000,EDATE($E119,W$1-1))/(INDEX(요약_월별시즈널리티!$F$7:$F$18,MONTH(EDATE($E119,W$1-1)))/100))),"")</f>
        <v>4650552.8114263089</v>
      </c>
      <c r="X119" cm="1">
        <f t="array" ref="X119">IFERROR(IF($A119="","",IF(SUMIFS(RAW_매출A!$J$2:$J$7000,RAW_매출A!$B$2:$B$7000,$A119,RAW_매출A!$A$2:$A$7000,EDATE($E119,X$1-1))=0,"",SUMIFS(RAW_매출A!$J$2:$J$7000,RAW_매출A!$B$2:$B$7000,$A119,RAW_매출A!$A$2:$A$7000,EDATE($E119,X$1-1))/(INDEX(요약_월별시즈널리티!$F$7:$F$18,MONTH(EDATE($E119,X$1-1)))/100))),"")</f>
        <v>4607958.9224480763</v>
      </c>
      <c r="Y119" cm="1">
        <f t="array" ref="Y119">IFERROR(IF($A119="","",IF(SUMIFS(RAW_매출A!$J$2:$J$7000,RAW_매출A!$B$2:$B$7000,$A119,RAW_매출A!$A$2:$A$7000,EDATE($E119,Y$1-1))=0,"",SUMIFS(RAW_매출A!$J$2:$J$7000,RAW_매출A!$B$2:$B$7000,$A119,RAW_매출A!$A$2:$A$7000,EDATE($E119,Y$1-1))/(INDEX(요약_월별시즈널리티!$F$7:$F$18,MONTH(EDATE($E119,Y$1-1)))/100))),"")</f>
        <v>5158553.6899256352</v>
      </c>
      <c r="Z119" cm="1">
        <f t="array" ref="Z119">IFERROR(IF($A119="","",IF(SUMIFS(RAW_매출A!$J$2:$J$7000,RAW_매출A!$B$2:$B$7000,$A119,RAW_매출A!$A$2:$A$7000,EDATE($E119,Z$1-1))=0,"",SUMIFS(RAW_매출A!$J$2:$J$7000,RAW_매출A!$B$2:$B$7000,$A119,RAW_매출A!$A$2:$A$7000,EDATE($E119,Z$1-1))/(INDEX(요약_월별시즈널리티!$F$7:$F$18,MONTH(EDATE($E119,Z$1-1)))/100))),"")</f>
        <v>4838460.1724371128</v>
      </c>
      <c r="AA119" cm="1">
        <f t="array" ref="AA119">IFERROR(IF($A119="","",IF(SUMIFS(RAW_매출A!$J$2:$J$7000,RAW_매출A!$B$2:$B$7000,$A119,RAW_매출A!$A$2:$A$7000,EDATE($E119,AA$1-1))=0,"",SUMIFS(RAW_매출A!$J$2:$J$7000,RAW_매출A!$B$2:$B$7000,$A119,RAW_매출A!$A$2:$A$7000,EDATE($E119,AA$1-1))/(INDEX(요약_월별시즈널리티!$F$7:$F$18,MONTH(EDATE($E119,AA$1-1)))/100))),"")</f>
        <v>5716568.0506477626</v>
      </c>
      <c r="AB119" cm="1">
        <f t="array" ref="AB119">IFERROR(IF($A119="","",IF(SUMIFS(RAW_매출A!$J$2:$J$7000,RAW_매출A!$B$2:$B$7000,$A119,RAW_매출A!$A$2:$A$7000,EDATE($E119,AB$1-1))=0,"",SUMIFS(RAW_매출A!$J$2:$J$7000,RAW_매출A!$B$2:$B$7000,$A119,RAW_매출A!$A$2:$A$7000,EDATE($E119,AB$1-1))/(INDEX(요약_월별시즈널리티!$F$7:$F$18,MONTH(EDATE($E119,AB$1-1)))/100))),"")</f>
        <v>5193350.9013231676</v>
      </c>
      <c r="AC119" cm="1">
        <f t="array" ref="AC119">IFERROR(IF($A119="","",IF(SUMIFS(RAW_매출A!$J$2:$J$7000,RAW_매출A!$B$2:$B$7000,$A119,RAW_매출A!$A$2:$A$7000,EDATE($E119,AC$1-1))=0,"",SUMIFS(RAW_매출A!$J$2:$J$7000,RAW_매출A!$B$2:$B$7000,$A119,RAW_매출A!$A$2:$A$7000,EDATE($E119,AC$1-1))/(INDEX(요약_월별시즈널리티!$F$7:$F$18,MONTH(EDATE($E119,AC$1-1)))/100))),"")</f>
        <v>4952125.9000339527</v>
      </c>
      <c r="AD119" cm="1">
        <f t="array" ref="AD119">IFERROR(IF($A119="","",IF(SUMIFS(RAW_매출A!$J$2:$J$7000,RAW_매출A!$B$2:$B$7000,$A119,RAW_매출A!$A$2:$A$7000,EDATE($E119,AD$1-1))=0,"",SUMIFS(RAW_매출A!$J$2:$J$7000,RAW_매출A!$B$2:$B$7000,$A119,RAW_매출A!$A$2:$A$7000,EDATE($E119,AD$1-1))/(INDEX(요약_월별시즈널리티!$F$7:$F$18,MONTH(EDATE($E119,AD$1-1)))/100))),"")</f>
        <v>5667580.127080217</v>
      </c>
      <c r="AE119" cm="1">
        <f t="array" ref="AE119">IFERROR(IF($A119="","",IF(SUMIFS(RAW_매출A!$J$2:$J$7000,RAW_매출A!$B$2:$B$7000,$A119,RAW_매출A!$A$2:$A$7000,EDATE($E119,AE$1-1))=0,"",SUMIFS(RAW_매출A!$J$2:$J$7000,RAW_매출A!$B$2:$B$7000,$A119,RAW_매출A!$A$2:$A$7000,EDATE($E119,AE$1-1))/(INDEX(요약_월별시즈널리티!$F$7:$F$18,MONTH(EDATE($E119,AE$1-1)))/100))),"")</f>
        <v>5702204.8110419651</v>
      </c>
      <c r="AF119" cm="1">
        <f t="array" ref="AF119">IFERROR(IF($A119="","",IF(SUMIFS(RAW_매출A!$J$2:$J$7000,RAW_매출A!$B$2:$B$7000,$A119,RAW_매출A!$A$2:$A$7000,EDATE($E119,AF$1-1))=0,"",SUMIFS(RAW_매출A!$J$2:$J$7000,RAW_매출A!$B$2:$B$7000,$A119,RAW_매출A!$A$2:$A$7000,EDATE($E119,AF$1-1))/(INDEX(요약_월별시즈널리티!$F$7:$F$18,MONTH(EDATE($E119,AF$1-1)))/100))),"")</f>
        <v>4607038.3730836483</v>
      </c>
      <c r="AG119" t="str" cm="1">
        <f t="array" ref="AG119">IFERROR(IF($A119="","",IF(SUMIFS(RAW_매출A!$J$2:$J$7000,RAW_매출A!$B$2:$B$7000,$A119,RAW_매출A!$A$2:$A$7000,EDATE($E119,AG$1-1))=0,"",SUMIFS(RAW_매출A!$J$2:$J$7000,RAW_매출A!$B$2:$B$7000,$A119,RAW_매출A!$A$2:$A$7000,EDATE($E119,AG$1-1))/(INDEX(요약_월별시즈널리티!$F$7:$F$18,MONTH(EDATE($E119,AG$1-1)))/100))),"")</f>
        <v/>
      </c>
      <c r="AH119" t="str" cm="1">
        <f t="array" ref="AH119">IFERROR(IF($A119="","",IF(SUMIFS(RAW_매출A!$J$2:$J$7000,RAW_매출A!$B$2:$B$7000,$A119,RAW_매출A!$A$2:$A$7000,EDATE($E119,AH$1-1))=0,"",SUMIFS(RAW_매출A!$J$2:$J$7000,RAW_매출A!$B$2:$B$7000,$A119,RAW_매출A!$A$2:$A$7000,EDATE($E119,AH$1-1))/(INDEX(요약_월별시즈널리티!$F$7:$F$18,MONTH(EDATE($E119,AH$1-1)))/100))),"")</f>
        <v/>
      </c>
      <c r="AI119" t="str" cm="1">
        <f t="array" ref="AI119">IFERROR(IF($A119="","",IF(SUMIFS(RAW_매출A!$J$2:$J$7000,RAW_매출A!$B$2:$B$7000,$A119,RAW_매출A!$A$2:$A$7000,EDATE($E119,AI$1-1))=0,"",SUMIFS(RAW_매출A!$J$2:$J$7000,RAW_매출A!$B$2:$B$7000,$A119,RAW_매출A!$A$2:$A$7000,EDATE($E119,AI$1-1))/(INDEX(요약_월별시즈널리티!$F$7:$F$18,MONTH(EDATE($E119,AI$1-1)))/100))),"")</f>
        <v/>
      </c>
      <c r="AJ119" t="str" cm="1">
        <f t="array" ref="AJ119">IFERROR(IF($A119="","",IF(SUMIFS(RAW_매출A!$J$2:$J$7000,RAW_매출A!$B$2:$B$7000,$A119,RAW_매출A!$A$2:$A$7000,EDATE($E119,AJ$1-1))=0,"",SUMIFS(RAW_매출A!$J$2:$J$7000,RAW_매출A!$B$2:$B$7000,$A119,RAW_매출A!$A$2:$A$7000,EDATE($E119,AJ$1-1))/(INDEX(요약_월별시즈널리티!$F$7:$F$18,MONTH(EDATE($E119,AJ$1-1)))/100))),"")</f>
        <v/>
      </c>
      <c r="AK119" t="str" cm="1">
        <f t="array" ref="AK119">IFERROR(IF($A119="","",IF(SUMIFS(RAW_매출A!$J$2:$J$7000,RAW_매출A!$B$2:$B$7000,$A119,RAW_매출A!$A$2:$A$7000,EDATE($E119,AK$1-1))=0,"",SUMIFS(RAW_매출A!$J$2:$J$7000,RAW_매출A!$B$2:$B$7000,$A119,RAW_매출A!$A$2:$A$7000,EDATE($E119,AK$1-1))/(INDEX(요약_월별시즈널리티!$F$7:$F$18,MONTH(EDATE($E119,AK$1-1)))/100))),"")</f>
        <v/>
      </c>
      <c r="AL119" t="str" cm="1">
        <f t="array" ref="AL119">IFERROR(IF($A119="","",IF(SUMIFS(RAW_매출A!$J$2:$J$7000,RAW_매출A!$B$2:$B$7000,$A119,RAW_매출A!$A$2:$A$7000,EDATE($E119,AL$1-1))=0,"",SUMIFS(RAW_매출A!$J$2:$J$7000,RAW_매출A!$B$2:$B$7000,$A119,RAW_매출A!$A$2:$A$7000,EDATE($E119,AL$1-1))/(INDEX(요약_월별시즈널리티!$F$7:$F$18,MONTH(EDATE($E119,AL$1-1)))/100))),"")</f>
        <v/>
      </c>
      <c r="AM119" t="str" cm="1">
        <f t="array" ref="AM119">IFERROR(IF($A119="","",IF(SUMIFS(RAW_매출A!$J$2:$J$7000,RAW_매출A!$B$2:$B$7000,$A119,RAW_매출A!$A$2:$A$7000,EDATE($E119,AM$1-1))=0,"",SUMIFS(RAW_매출A!$J$2:$J$7000,RAW_매출A!$B$2:$B$7000,$A119,RAW_매출A!$A$2:$A$7000,EDATE($E119,AM$1-1))/(INDEX(요약_월별시즈널리티!$F$7:$F$18,MONTH(EDATE($E119,AM$1-1)))/100))),"")</f>
        <v/>
      </c>
      <c r="AN119" t="str" cm="1">
        <f t="array" ref="AN119">IFERROR(IF($A119="","",IF(SUMIFS(RAW_매출A!$J$2:$J$7000,RAW_매출A!$B$2:$B$7000,$A119,RAW_매출A!$A$2:$A$7000,EDATE($E119,AN$1-1))=0,"",SUMIFS(RAW_매출A!$J$2:$J$7000,RAW_매출A!$B$2:$B$7000,$A119,RAW_매출A!$A$2:$A$7000,EDATE($E119,AN$1-1))/(INDEX(요약_월별시즈널리티!$F$7:$F$18,MONTH(EDATE($E119,AN$1-1)))/100))),"")</f>
        <v/>
      </c>
      <c r="AO119" t="str" cm="1">
        <f t="array" ref="AO119">IFERROR(IF($A119="","",IF(SUMIFS(RAW_매출A!$J$2:$J$7000,RAW_매출A!$B$2:$B$7000,$A119,RAW_매출A!$A$2:$A$7000,EDATE($E119,AO$1-1))=0,"",SUMIFS(RAW_매출A!$J$2:$J$7000,RAW_매출A!$B$2:$B$7000,$A119,RAW_매출A!$A$2:$A$7000,EDATE($E119,AO$1-1))/(INDEX(요약_월별시즈널리티!$F$7:$F$18,MONTH(EDATE($E119,AO$1-1)))/100))),"")</f>
        <v/>
      </c>
      <c r="AP119" t="str" cm="1">
        <f t="array" ref="AP119">IFERROR(IF($A119="","",IF(SUMIFS(RAW_매출A!$J$2:$J$7000,RAW_매출A!$B$2:$B$7000,$A119,RAW_매출A!$A$2:$A$7000,EDATE($E119,AP$1-1))=0,"",SUMIFS(RAW_매출A!$J$2:$J$7000,RAW_매출A!$B$2:$B$7000,$A119,RAW_매출A!$A$2:$A$7000,EDATE($E119,AP$1-1))/(INDEX(요약_월별시즈널리티!$F$7:$F$18,MONTH(EDATE($E119,AP$1-1)))/100))),"")</f>
        <v/>
      </c>
      <c r="AQ119" t="str" cm="1">
        <f t="array" ref="AQ119">IFERROR(IF($A119="","",IF(SUMIFS(RAW_매출A!$J$2:$J$7000,RAW_매출A!$B$2:$B$7000,$A119,RAW_매출A!$A$2:$A$7000,EDATE($E119,AQ$1-1))=0,"",SUMIFS(RAW_매출A!$J$2:$J$7000,RAW_매출A!$B$2:$B$7000,$A119,RAW_매출A!$A$2:$A$7000,EDATE($E119,AQ$1-1))/(INDEX(요약_월별시즈널리티!$F$7:$F$18,MONTH(EDATE($E119,AQ$1-1)))/100))),"")</f>
        <v/>
      </c>
      <c r="AR119" t="str" cm="1">
        <f t="array" ref="AR119">IFERROR(IF($A119="","",IF(SUMIFS(RAW_매출A!$J$2:$J$7000,RAW_매출A!$B$2:$B$7000,$A119,RAW_매출A!$A$2:$A$7000,EDATE($E119,AR$1-1))=0,"",SUMIFS(RAW_매출A!$J$2:$J$7000,RAW_매출A!$B$2:$B$7000,$A119,RAW_매출A!$A$2:$A$7000,EDATE($E119,AR$1-1))/(INDEX(요약_월별시즈널리티!$F$7:$F$18,MONTH(EDATE($E119,AR$1-1)))/100))),"")</f>
        <v/>
      </c>
      <c r="AS119" t="str" cm="1">
        <f t="array" ref="AS119">IFERROR(IF($A119="","",IF(SUMIFS(RAW_매출A!$J$2:$J$7000,RAW_매출A!$B$2:$B$7000,$A119,RAW_매출A!$A$2:$A$7000,EDATE($E119,AS$1-1))=0,"",SUMIFS(RAW_매출A!$J$2:$J$7000,RAW_매출A!$B$2:$B$7000,$A119,RAW_매출A!$A$2:$A$7000,EDATE($E119,AS$1-1))/(INDEX(요약_월별시즈널리티!$F$7:$F$18,MONTH(EDATE($E119,AS$1-1)))/100))),"")</f>
        <v/>
      </c>
      <c r="AT119" t="str" cm="1">
        <f t="array" ref="AT119">IFERROR(IF($A119="","",IF(SUMIFS(RAW_매출A!$J$2:$J$7000,RAW_매출A!$B$2:$B$7000,$A119,RAW_매출A!$A$2:$A$7000,EDATE($E119,AT$1-1))=0,"",SUMIFS(RAW_매출A!$J$2:$J$7000,RAW_매출A!$B$2:$B$7000,$A119,RAW_매출A!$A$2:$A$7000,EDATE($E119,AT$1-1))/(INDEX(요약_월별시즈널리티!$F$7:$F$18,MONTH(EDATE($E119,AT$1-1)))/100))),"")</f>
        <v/>
      </c>
      <c r="AU119" t="str" cm="1">
        <f t="array" ref="AU119">IFERROR(IF($A119="","",IF(SUMIFS(RAW_매출A!$J$2:$J$7000,RAW_매출A!$B$2:$B$7000,$A119,RAW_매출A!$A$2:$A$7000,EDATE($E119,AU$1-1))=0,"",SUMIFS(RAW_매출A!$J$2:$J$7000,RAW_매출A!$B$2:$B$7000,$A119,RAW_매출A!$A$2:$A$7000,EDATE($E119,AU$1-1))/(INDEX(요약_월별시즈널리티!$F$7:$F$18,MONTH(EDATE($E119,AU$1-1)))/100))),"")</f>
        <v/>
      </c>
      <c r="AV119" t="str" cm="1">
        <f t="array" ref="AV119">IFERROR(IF($A119="","",IF(SUMIFS(RAW_매출A!$J$2:$J$7000,RAW_매출A!$B$2:$B$7000,$A119,RAW_매출A!$A$2:$A$7000,EDATE($E119,AV$1-1))=0,"",SUMIFS(RAW_매출A!$J$2:$J$7000,RAW_매출A!$B$2:$B$7000,$A119,RAW_매출A!$A$2:$A$7000,EDATE($E119,AV$1-1))/(INDEX(요약_월별시즈널리티!$F$7:$F$18,MONTH(EDATE($E119,AV$1-1)))/100))),"")</f>
        <v/>
      </c>
      <c r="AW119" t="str" cm="1">
        <f t="array" ref="AW119">IFERROR(IF($A119="","",IF(SUMIFS(RAW_매출A!$J$2:$J$7000,RAW_매출A!$B$2:$B$7000,$A119,RAW_매출A!$A$2:$A$7000,EDATE($E119,AW$1-1))=0,"",SUMIFS(RAW_매출A!$J$2:$J$7000,RAW_매출A!$B$2:$B$7000,$A119,RAW_매출A!$A$2:$A$7000,EDATE($E119,AW$1-1))/(INDEX(요약_월별시즈널리티!$F$7:$F$18,MONTH(EDATE($E119,AW$1-1)))/100))),"")</f>
        <v/>
      </c>
      <c r="AX119" t="str" cm="1">
        <f t="array" ref="AX119">IFERROR(IF($A119="","",IF(SUMIFS(RAW_매출A!$J$2:$J$7000,RAW_매출A!$B$2:$B$7000,$A119,RAW_매출A!$A$2:$A$7000,EDATE($E119,AX$1-1))=0,"",SUMIFS(RAW_매출A!$J$2:$J$7000,RAW_매출A!$B$2:$B$7000,$A119,RAW_매출A!$A$2:$A$7000,EDATE($E119,AX$1-1))/(INDEX(요약_월별시즈널리티!$F$7:$F$18,MONTH(EDATE($E119,AX$1-1)))/100))),"")</f>
        <v/>
      </c>
      <c r="AY119" t="str" cm="1">
        <f t="array" ref="AY119">IFERROR(IF($A119="","",IF(SUMIFS(RAW_매출A!$J$2:$J$7000,RAW_매출A!$B$2:$B$7000,$A119,RAW_매출A!$A$2:$A$7000,EDATE($E119,AY$1-1))=0,"",SUMIFS(RAW_매출A!$J$2:$J$7000,RAW_매출A!$B$2:$B$7000,$A119,RAW_매출A!$A$2:$A$7000,EDATE($E119,AY$1-1))/(INDEX(요약_월별시즈널리티!$F$7:$F$18,MONTH(EDATE($E119,AY$1-1)))/100))),"")</f>
        <v/>
      </c>
      <c r="AZ119" t="str" cm="1">
        <f t="array" ref="AZ119">IFERROR(IF($A119="","",IF(SUMIFS(RAW_매출A!$J$2:$J$7000,RAW_매출A!$B$2:$B$7000,$A119,RAW_매출A!$A$2:$A$7000,EDATE($E119,AZ$1-1))=0,"",SUMIFS(RAW_매출A!$J$2:$J$7000,RAW_매출A!$B$2:$B$7000,$A119,RAW_매출A!$A$2:$A$7000,EDATE($E119,AZ$1-1))/(INDEX(요약_월별시즈널리티!$F$7:$F$18,MONTH(EDATE($E119,AZ$1-1)))/100))),"")</f>
        <v/>
      </c>
      <c r="BA119" t="str" cm="1">
        <f t="array" ref="BA119">IFERROR(IF($A119="","",IF(SUMIFS(RAW_매출A!$J$2:$J$7000,RAW_매출A!$B$2:$B$7000,$A119,RAW_매출A!$A$2:$A$7000,EDATE($E119,BA$1-1))=0,"",SUMIFS(RAW_매출A!$J$2:$J$7000,RAW_매출A!$B$2:$B$7000,$A119,RAW_매출A!$A$2:$A$7000,EDATE($E119,BA$1-1))/(INDEX(요약_월별시즈널리티!$F$7:$F$18,MONTH(EDATE($E119,BA$1-1)))/100))),"")</f>
        <v/>
      </c>
      <c r="BB119" t="str" cm="1">
        <f t="array" ref="BB119">IFERROR(IF($A119="","",IF(SUMIFS(RAW_매출A!$J$2:$J$7000,RAW_매출A!$B$2:$B$7000,$A119,RAW_매출A!$A$2:$A$7000,EDATE($E119,BB$1-1))=0,"",SUMIFS(RAW_매출A!$J$2:$J$7000,RAW_매출A!$B$2:$B$7000,$A119,RAW_매출A!$A$2:$A$7000,EDATE($E119,BB$1-1))/(INDEX(요약_월별시즈널리티!$F$7:$F$18,MONTH(EDATE($E119,BB$1-1)))/100))),"")</f>
        <v/>
      </c>
      <c r="BC119" t="str" cm="1">
        <f t="array" ref="BC119">IFERROR(IF($A119="","",IF(SUMIFS(RAW_매출A!$J$2:$J$7000,RAW_매출A!$B$2:$B$7000,$A119,RAW_매출A!$A$2:$A$7000,EDATE($E119,BC$1-1))=0,"",SUMIFS(RAW_매출A!$J$2:$J$7000,RAW_매출A!$B$2:$B$7000,$A119,RAW_매출A!$A$2:$A$7000,EDATE($E119,BC$1-1))/(INDEX(요약_월별시즈널리티!$F$7:$F$18,MONTH(EDATE($E119,BC$1-1)))/100))),"")</f>
        <v/>
      </c>
      <c r="BD119" t="str" cm="1">
        <f t="array" ref="BD119">IFERROR(IF($A119="","",IF(SUMIFS(RAW_매출A!$J$2:$J$7000,RAW_매출A!$B$2:$B$7000,$A119,RAW_매출A!$A$2:$A$7000,EDATE($E119,BD$1-1))=0,"",SUMIFS(RAW_매출A!$J$2:$J$7000,RAW_매출A!$B$2:$B$7000,$A119,RAW_매출A!$A$2:$A$7000,EDATE($E119,BD$1-1))/(INDEX(요약_월별시즈널리티!$F$7:$F$18,MONTH(EDATE($E119,BD$1-1)))/100))),"")</f>
        <v/>
      </c>
      <c r="BE119" t="str" cm="1">
        <f t="array" ref="BE119">IFERROR(IF($A119="","",IF(SUMIFS(RAW_매출A!$J$2:$J$7000,RAW_매출A!$B$2:$B$7000,$A119,RAW_매출A!$A$2:$A$7000,EDATE($E119,BE$1-1))=0,"",SUMIFS(RAW_매출A!$J$2:$J$7000,RAW_매출A!$B$2:$B$7000,$A119,RAW_매출A!$A$2:$A$7000,EDATE($E119,BE$1-1))/(INDEX(요약_월별시즈널리티!$F$7:$F$18,MONTH(EDATE($E119,BE$1-1)))/100))),"")</f>
        <v/>
      </c>
      <c r="BF119" t="str" cm="1">
        <f t="array" ref="BF119">IFERROR(IF($A119="","",IF(SUMIFS(RAW_매출A!$J$2:$J$7000,RAW_매출A!$B$2:$B$7000,$A119,RAW_매출A!$A$2:$A$7000,EDATE($E119,BF$1-1))=0,"",SUMIFS(RAW_매출A!$J$2:$J$7000,RAW_매출A!$B$2:$B$7000,$A119,RAW_매출A!$A$2:$A$7000,EDATE($E119,BF$1-1))/(INDEX(요약_월별시즈널리티!$F$7:$F$18,MONTH(EDATE($E119,BF$1-1)))/100))),"")</f>
        <v/>
      </c>
      <c r="BG119" t="str" cm="1">
        <f t="array" ref="BG119">IFERROR(IF($A119="","",IF(SUMIFS(RAW_매출A!$J$2:$J$7000,RAW_매출A!$B$2:$B$7000,$A119,RAW_매출A!$A$2:$A$7000,EDATE($E119,BG$1-1))=0,"",SUMIFS(RAW_매출A!$J$2:$J$7000,RAW_매출A!$B$2:$B$7000,$A119,RAW_매출A!$A$2:$A$7000,EDATE($E119,BG$1-1))/(INDEX(요약_월별시즈널리티!$F$7:$F$18,MONTH(EDATE($E119,BG$1-1)))/100))),"")</f>
        <v/>
      </c>
      <c r="BH119" t="str" cm="1">
        <f t="array" ref="BH119">IFERROR(IF($A119="","",IF(SUMIFS(RAW_매출A!$J$2:$J$7000,RAW_매출A!$B$2:$B$7000,$A119,RAW_매출A!$A$2:$A$7000,EDATE($E119,BH$1-1))=0,"",SUMIFS(RAW_매출A!$J$2:$J$7000,RAW_매출A!$B$2:$B$7000,$A119,RAW_매출A!$A$2:$A$7000,EDATE($E119,BH$1-1))/(INDEX(요약_월별시즈널리티!$F$7:$F$18,MONTH(EDATE($E119,BH$1-1)))/100))),"")</f>
        <v/>
      </c>
      <c r="BI119" t="str" cm="1">
        <f t="array" ref="BI119">IFERROR(IF($A119="","",IF(SUMIFS(RAW_매출A!$J$2:$J$7000,RAW_매출A!$B$2:$B$7000,$A119,RAW_매출A!$A$2:$A$7000,EDATE($E119,BI$1-1))=0,"",SUMIFS(RAW_매출A!$J$2:$J$7000,RAW_매출A!$B$2:$B$7000,$A119,RAW_매출A!$A$2:$A$7000,EDATE($E119,BI$1-1))/(INDEX(요약_월별시즈널리티!$F$7:$F$18,MONTH(EDATE($E119,BI$1-1)))/100))),"")</f>
        <v/>
      </c>
      <c r="BJ119" t="str" cm="1">
        <f t="array" ref="BJ119">IFERROR(IF($A119="","",IF(SUMIFS(RAW_매출A!$J$2:$J$7000,RAW_매출A!$B$2:$B$7000,$A119,RAW_매출A!$A$2:$A$7000,EDATE($E119,BJ$1-1))=0,"",SUMIFS(RAW_매출A!$J$2:$J$7000,RAW_매출A!$B$2:$B$7000,$A119,RAW_매출A!$A$2:$A$7000,EDATE($E119,BJ$1-1))/(INDEX(요약_월별시즈널리티!$F$7:$F$18,MONTH(EDATE($E119,BJ$1-1)))/100))),"")</f>
        <v/>
      </c>
      <c r="BK119" t="str" cm="1">
        <f t="array" ref="BK119">IFERROR(IF($A119="","",IF(SUMIFS(RAW_매출A!$J$2:$J$7000,RAW_매출A!$B$2:$B$7000,$A119,RAW_매출A!$A$2:$A$7000,EDATE($E119,BK$1-1))=0,"",SUMIFS(RAW_매출A!$J$2:$J$7000,RAW_매출A!$B$2:$B$7000,$A119,RAW_매출A!$A$2:$A$7000,EDATE($E119,BK$1-1))/(INDEX(요약_월별시즈널리티!$F$7:$F$18,MONTH(EDATE($E119,BK$1-1)))/100))),"")</f>
        <v/>
      </c>
      <c r="BL119" t="str" cm="1">
        <f t="array" ref="BL119">IFERROR(IF($A119="","",IF(SUMIFS(RAW_매출A!$J$2:$J$7000,RAW_매출A!$B$2:$B$7000,$A119,RAW_매출A!$A$2:$A$7000,EDATE($E119,BL$1-1))=0,"",SUMIFS(RAW_매출A!$J$2:$J$7000,RAW_매출A!$B$2:$B$7000,$A119,RAW_매출A!$A$2:$A$7000,EDATE($E119,BL$1-1))/(INDEX(요약_월별시즈널리티!$F$7:$F$18,MONTH(EDATE($E119,BL$1-1)))/100))),"")</f>
        <v/>
      </c>
      <c r="BM119" t="str" cm="1">
        <f t="array" ref="BM119">IFERROR(IF($A119="","",IF(SUMIFS(RAW_매출A!$J$2:$J$7000,RAW_매출A!$B$2:$B$7000,$A119,RAW_매출A!$A$2:$A$7000,EDATE($E119,BM$1-1))=0,"",SUMIFS(RAW_매출A!$J$2:$J$7000,RAW_매출A!$B$2:$B$7000,$A119,RAW_매출A!$A$2:$A$7000,EDATE($E119,BM$1-1))/(INDEX(요약_월별시즈널리티!$F$7:$F$18,MONTH(EDATE($E119,BM$1-1)))/100))),"")</f>
        <v/>
      </c>
      <c r="BN119" t="str" cm="1">
        <f t="array" ref="BN119">IFERROR(IF($A119="","",IF(SUMIFS(RAW_매출A!$J$2:$J$7000,RAW_매출A!$B$2:$B$7000,$A119,RAW_매출A!$A$2:$A$7000,EDATE($E119,BN$1-1))=0,"",SUMIFS(RAW_매출A!$J$2:$J$7000,RAW_매출A!$B$2:$B$7000,$A119,RAW_매출A!$A$2:$A$7000,EDATE($E119,BN$1-1))/(INDEX(요약_월별시즈널리티!$F$7:$F$18,MONTH(EDATE($E119,BN$1-1)))/100))),"")</f>
        <v/>
      </c>
    </row>
    <row r="120" spans="1:66" x14ac:dyDescent="0.3">
      <c r="A120" t="str">
        <f>세팅!A121</f>
        <v>(1110) #서림스마일점</v>
      </c>
      <c r="B120" t="str">
        <f>세팅!B121</f>
        <v>150-2</v>
      </c>
      <c r="C120">
        <f t="shared" si="3"/>
        <v>2</v>
      </c>
      <c r="D120" t="str">
        <f t="shared" si="4"/>
        <v>2</v>
      </c>
      <c r="E120" s="1">
        <f>세팅!D121</f>
        <v>45413</v>
      </c>
      <c r="F120">
        <f t="shared" si="5"/>
        <v>3438616.1398483762</v>
      </c>
      <c r="G120" cm="1">
        <f t="array" ref="G120">IFERROR(IF($A120="","",IF(SUMIFS(RAW_매출A!$J$2:$J$7000,RAW_매출A!$B$2:$B$7000,$A120,RAW_매출A!$A$2:$A$7000,EDATE($E120,G$1-1))=0,"",SUMIFS(RAW_매출A!$J$2:$J$7000,RAW_매출A!$B$2:$B$7000,$A120,RAW_매출A!$A$2:$A$7000,EDATE($E120,G$1-1))/(INDEX(요약_월별시즈널리티!$F$7:$F$18,MONTH(EDATE($E120,G$1-1)))/100))),"")</f>
        <v>3015869.421692939</v>
      </c>
      <c r="H120" cm="1">
        <f t="array" ref="H120">IFERROR(IF($A120="","",IF(SUMIFS(RAW_매출A!$J$2:$J$7000,RAW_매출A!$B$2:$B$7000,$A120,RAW_매출A!$A$2:$A$7000,EDATE($E120,H$1-1))=0,"",SUMIFS(RAW_매출A!$J$2:$J$7000,RAW_매출A!$B$2:$B$7000,$A120,RAW_매출A!$A$2:$A$7000,EDATE($E120,H$1-1))/(INDEX(요약_월별시즈널리티!$F$7:$F$18,MONTH(EDATE($E120,H$1-1)))/100))),"")</f>
        <v>3391010.9384310427</v>
      </c>
      <c r="I120" cm="1">
        <f t="array" ref="I120">IFERROR(IF($A120="","",IF(SUMIFS(RAW_매출A!$J$2:$J$7000,RAW_매출A!$B$2:$B$7000,$A120,RAW_매출A!$A$2:$A$7000,EDATE($E120,I$1-1))=0,"",SUMIFS(RAW_매출A!$J$2:$J$7000,RAW_매출A!$B$2:$B$7000,$A120,RAW_매출A!$A$2:$A$7000,EDATE($E120,I$1-1))/(INDEX(요약_월별시즈널리티!$F$7:$F$18,MONTH(EDATE($E120,I$1-1)))/100))),"")</f>
        <v>3419560.7440880341</v>
      </c>
      <c r="J120" s="28" cm="1">
        <f t="array" ref="J120">IFERROR(IF($A120="","",IF(SUMIFS(RAW_매출A!$J$2:$J$7000,RAW_매출A!$B$2:$B$7000,$A120,RAW_매출A!$A$2:$A$7000,EDATE($E120,J$1-1))=0,"",SUMIFS(RAW_매출A!$J$2:$J$7000,RAW_매출A!$B$2:$B$7000,$A120,RAW_매출A!$A$2:$A$7000,EDATE($E120,J$1-1))/(INDEX(요약_월별시즈널리티!$F$7:$F$18,MONTH(EDATE($E120,J$1-1)))/100))),"")</f>
        <v>3197700.0740661491</v>
      </c>
      <c r="K120" s="28" cm="1">
        <f t="array" ref="K120">IFERROR(IF($A120="","",IF(SUMIFS(RAW_매출A!$J$2:$J$7000,RAW_매출A!$B$2:$B$7000,$A120,RAW_매출A!$A$2:$A$7000,EDATE($E120,K$1-1))=0,"",SUMIFS(RAW_매출A!$J$2:$J$7000,RAW_매출A!$B$2:$B$7000,$A120,RAW_매출A!$A$2:$A$7000,EDATE($E120,K$1-1))/(INDEX(요약_월별시즈널리티!$F$7:$F$18,MONTH(EDATE($E120,K$1-1)))/100))),"")</f>
        <v>3535281.0727326702</v>
      </c>
      <c r="L120" s="28" cm="1">
        <f t="array" ref="L120">IFERROR(IF($A120="","",IF(SUMIFS(RAW_매출A!$J$2:$J$7000,RAW_매출A!$B$2:$B$7000,$A120,RAW_매출A!$A$2:$A$7000,EDATE($E120,L$1-1))=0,"",SUMIFS(RAW_매출A!$J$2:$J$7000,RAW_매출A!$B$2:$B$7000,$A120,RAW_매출A!$A$2:$A$7000,EDATE($E120,L$1-1))/(INDEX(요약_월별시즈널리티!$F$7:$F$18,MONTH(EDATE($E120,L$1-1)))/100))),"")</f>
        <v>2829069.0345788216</v>
      </c>
      <c r="M120" s="28" cm="1">
        <f t="array" ref="M120">IFERROR(IF($A120="","",IF(SUMIFS(RAW_매출A!$J$2:$J$7000,RAW_매출A!$B$2:$B$7000,$A120,RAW_매출A!$A$2:$A$7000,EDATE($E120,M$1-1))=0,"",SUMIFS(RAW_매출A!$J$2:$J$7000,RAW_매출A!$B$2:$B$7000,$A120,RAW_매출A!$A$2:$A$7000,EDATE($E120,M$1-1))/(INDEX(요약_월별시즈널리티!$F$7:$F$18,MONTH(EDATE($E120,M$1-1)))/100))),"")</f>
        <v>3444926.8557706228</v>
      </c>
      <c r="N120" s="28" cm="1">
        <f t="array" ref="N120">IFERROR(IF($A120="","",IF(SUMIFS(RAW_매출A!$J$2:$J$7000,RAW_매출A!$B$2:$B$7000,$A120,RAW_매출A!$A$2:$A$7000,EDATE($E120,N$1-1))=0,"",SUMIFS(RAW_매출A!$J$2:$J$7000,RAW_매출A!$B$2:$B$7000,$A120,RAW_매출A!$A$2:$A$7000,EDATE($E120,N$1-1))/(INDEX(요약_월별시즈널리티!$F$7:$F$18,MONTH(EDATE($E120,N$1-1)))/100))),"")</f>
        <v>3587713.0839170357</v>
      </c>
      <c r="O120" s="28" cm="1">
        <f t="array" ref="O120">IFERROR(IF($A120="","",IF(SUMIFS(RAW_매출A!$J$2:$J$7000,RAW_매출A!$B$2:$B$7000,$A120,RAW_매출A!$A$2:$A$7000,EDATE($E120,O$1-1))=0,"",SUMIFS(RAW_매출A!$J$2:$J$7000,RAW_매출A!$B$2:$B$7000,$A120,RAW_매출A!$A$2:$A$7000,EDATE($E120,O$1-1))/(INDEX(요약_월별시즈널리티!$F$7:$F$18,MONTH(EDATE($E120,O$1-1)))/100))),"")</f>
        <v>4037006.7180249593</v>
      </c>
      <c r="P120" cm="1">
        <f t="array" ref="P120">IFERROR(IF($A120="","",IF(SUMIFS(RAW_매출A!$J$2:$J$7000,RAW_매출A!$B$2:$B$7000,$A120,RAW_매출A!$A$2:$A$7000,EDATE($E120,P$1-1))=0,"",SUMIFS(RAW_매출A!$J$2:$J$7000,RAW_매출A!$B$2:$B$7000,$A120,RAW_매출A!$A$2:$A$7000,EDATE($E120,P$1-1))/(INDEX(요약_월별시즈널리티!$F$7:$F$18,MONTH(EDATE($E120,P$1-1)))/100))),"")</f>
        <v>3655749.5384871573</v>
      </c>
      <c r="Q120" cm="1">
        <f t="array" ref="Q120">IFERROR(IF($A120="","",IF(SUMIFS(RAW_매출A!$J$2:$J$7000,RAW_매출A!$B$2:$B$7000,$A120,RAW_매출A!$A$2:$A$7000,EDATE($E120,Q$1-1))=0,"",SUMIFS(RAW_매출A!$J$2:$J$7000,RAW_매출A!$B$2:$B$7000,$A120,RAW_매출A!$A$2:$A$7000,EDATE($E120,Q$1-1))/(INDEX(요약_월별시즈널리티!$F$7:$F$18,MONTH(EDATE($E120,Q$1-1)))/100))),"")</f>
        <v>3951874.8038720177</v>
      </c>
      <c r="R120" cm="1">
        <f t="array" ref="R120">IFERROR(IF($A120="","",IF(SUMIFS(RAW_매출A!$J$2:$J$7000,RAW_매출A!$B$2:$B$7000,$A120,RAW_매출A!$A$2:$A$7000,EDATE($E120,R$1-1))=0,"",SUMIFS(RAW_매출A!$J$2:$J$7000,RAW_매출A!$B$2:$B$7000,$A120,RAW_매출A!$A$2:$A$7000,EDATE($E120,R$1-1))/(INDEX(요약_월별시즈널리티!$F$7:$F$18,MONTH(EDATE($E120,R$1-1)))/100))),"")</f>
        <v>3889910.1657878626</v>
      </c>
      <c r="S120" cm="1">
        <f t="array" ref="S120">IFERROR(IF($A120="","",IF(SUMIFS(RAW_매출A!$J$2:$J$7000,RAW_매출A!$B$2:$B$7000,$A120,RAW_매출A!$A$2:$A$7000,EDATE($E120,S$1-1))=0,"",SUMIFS(RAW_매출A!$J$2:$J$7000,RAW_매출A!$B$2:$B$7000,$A120,RAW_매출A!$A$2:$A$7000,EDATE($E120,S$1-1))/(INDEX(요약_월별시즈널리티!$F$7:$F$18,MONTH(EDATE($E120,S$1-1)))/100))),"")</f>
        <v>3983184.0112496647</v>
      </c>
      <c r="T120" cm="1">
        <f t="array" ref="T120">IFERROR(IF($A120="","",IF(SUMIFS(RAW_매출A!$J$2:$J$7000,RAW_매출A!$B$2:$B$7000,$A120,RAW_매출A!$A$2:$A$7000,EDATE($E120,T$1-1))=0,"",SUMIFS(RAW_매출A!$J$2:$J$7000,RAW_매출A!$B$2:$B$7000,$A120,RAW_매출A!$A$2:$A$7000,EDATE($E120,T$1-1))/(INDEX(요약_월별시즈널리티!$F$7:$F$18,MONTH(EDATE($E120,T$1-1)))/100))),"")</f>
        <v>4177373.2057764209</v>
      </c>
      <c r="U120" cm="1">
        <f t="array" ref="U120">IFERROR(IF($A120="","",IF(SUMIFS(RAW_매출A!$J$2:$J$7000,RAW_매출A!$B$2:$B$7000,$A120,RAW_매출A!$A$2:$A$7000,EDATE($E120,U$1-1))=0,"",SUMIFS(RAW_매출A!$J$2:$J$7000,RAW_매출A!$B$2:$B$7000,$A120,RAW_매출A!$A$2:$A$7000,EDATE($E120,U$1-1))/(INDEX(요약_월별시즈널리티!$F$7:$F$18,MONTH(EDATE($E120,U$1-1)))/100))),"")</f>
        <v>4005831.2050808482</v>
      </c>
      <c r="V120" cm="1">
        <f t="array" ref="V120">IFERROR(IF($A120="","",IF(SUMIFS(RAW_매출A!$J$2:$J$7000,RAW_매출A!$B$2:$B$7000,$A120,RAW_매출A!$A$2:$A$7000,EDATE($E120,V$1-1))=0,"",SUMIFS(RAW_매출A!$J$2:$J$7000,RAW_매출A!$B$2:$B$7000,$A120,RAW_매출A!$A$2:$A$7000,EDATE($E120,V$1-1))/(INDEX(요약_월별시즈널리티!$F$7:$F$18,MONTH(EDATE($E120,V$1-1)))/100))),"")</f>
        <v>4332148.1420820476</v>
      </c>
      <c r="W120" cm="1">
        <f t="array" ref="W120">IFERROR(IF($A120="","",IF(SUMIFS(RAW_매출A!$J$2:$J$7000,RAW_매출A!$B$2:$B$7000,$A120,RAW_매출A!$A$2:$A$7000,EDATE($E120,W$1-1))=0,"",SUMIFS(RAW_매출A!$J$2:$J$7000,RAW_매출A!$B$2:$B$7000,$A120,RAW_매출A!$A$2:$A$7000,EDATE($E120,W$1-1))/(INDEX(요약_월별시즈널리티!$F$7:$F$18,MONTH(EDATE($E120,W$1-1)))/100))),"")</f>
        <v>4057685.481386866</v>
      </c>
      <c r="X120" cm="1">
        <f t="array" ref="X120">IFERROR(IF($A120="","",IF(SUMIFS(RAW_매출A!$J$2:$J$7000,RAW_매출A!$B$2:$B$7000,$A120,RAW_매출A!$A$2:$A$7000,EDATE($E120,X$1-1))=0,"",SUMIFS(RAW_매출A!$J$2:$J$7000,RAW_매출A!$B$2:$B$7000,$A120,RAW_매출A!$A$2:$A$7000,EDATE($E120,X$1-1))/(INDEX(요약_월별시즈널리티!$F$7:$F$18,MONTH(EDATE($E120,X$1-1)))/100))),"")</f>
        <v>4341986.2063923441</v>
      </c>
      <c r="Y120" cm="1">
        <f t="array" ref="Y120">IFERROR(IF($A120="","",IF(SUMIFS(RAW_매출A!$J$2:$J$7000,RAW_매출A!$B$2:$B$7000,$A120,RAW_매출A!$A$2:$A$7000,EDATE($E120,Y$1-1))=0,"",SUMIFS(RAW_매출A!$J$2:$J$7000,RAW_매출A!$B$2:$B$7000,$A120,RAW_매출A!$A$2:$A$7000,EDATE($E120,Y$1-1))/(INDEX(요약_월별시즈널리티!$F$7:$F$18,MONTH(EDATE($E120,Y$1-1)))/100))),"")</f>
        <v>4655204.0220600814</v>
      </c>
      <c r="Z120" cm="1">
        <f t="array" ref="Z120">IFERROR(IF($A120="","",IF(SUMIFS(RAW_매출A!$J$2:$J$7000,RAW_매출A!$B$2:$B$7000,$A120,RAW_매출A!$A$2:$A$7000,EDATE($E120,Z$1-1))=0,"",SUMIFS(RAW_매출A!$J$2:$J$7000,RAW_매출A!$B$2:$B$7000,$A120,RAW_매출A!$A$2:$A$7000,EDATE($E120,Z$1-1))/(INDEX(요약_월별시즈널리티!$F$7:$F$18,MONTH(EDATE($E120,Z$1-1)))/100))),"")</f>
        <v>4475338.8012462435</v>
      </c>
      <c r="AA120" cm="1">
        <f t="array" ref="AA120">IFERROR(IF($A120="","",IF(SUMIFS(RAW_매출A!$J$2:$J$7000,RAW_매출A!$B$2:$B$7000,$A120,RAW_매출A!$A$2:$A$7000,EDATE($E120,AA$1-1))=0,"",SUMIFS(RAW_매출A!$J$2:$J$7000,RAW_매출A!$B$2:$B$7000,$A120,RAW_매출A!$A$2:$A$7000,EDATE($E120,AA$1-1))/(INDEX(요약_월별시즈널리티!$F$7:$F$18,MONTH(EDATE($E120,AA$1-1)))/100))),"")</f>
        <v>4898368.1067983601</v>
      </c>
      <c r="AB120" cm="1">
        <f t="array" ref="AB120">IFERROR(IF($A120="","",IF(SUMIFS(RAW_매출A!$J$2:$J$7000,RAW_매출A!$B$2:$B$7000,$A120,RAW_매출A!$A$2:$A$7000,EDATE($E120,AB$1-1))=0,"",SUMIFS(RAW_매출A!$J$2:$J$7000,RAW_매출A!$B$2:$B$7000,$A120,RAW_매출A!$A$2:$A$7000,EDATE($E120,AB$1-1))/(INDEX(요약_월별시즈널리티!$F$7:$F$18,MONTH(EDATE($E120,AB$1-1)))/100))),"")</f>
        <v>5274015.0294234296</v>
      </c>
      <c r="AC120" cm="1">
        <f t="array" ref="AC120">IFERROR(IF($A120="","",IF(SUMIFS(RAW_매출A!$J$2:$J$7000,RAW_매출A!$B$2:$B$7000,$A120,RAW_매출A!$A$2:$A$7000,EDATE($E120,AC$1-1))=0,"",SUMIFS(RAW_매출A!$J$2:$J$7000,RAW_매출A!$B$2:$B$7000,$A120,RAW_매출A!$A$2:$A$7000,EDATE($E120,AC$1-1))/(INDEX(요약_월별시즈널리티!$F$7:$F$18,MONTH(EDATE($E120,AC$1-1)))/100))),"")</f>
        <v>4769397.6142665204</v>
      </c>
      <c r="AD120" cm="1">
        <f t="array" ref="AD120">IFERROR(IF($A120="","",IF(SUMIFS(RAW_매출A!$J$2:$J$7000,RAW_매출A!$B$2:$B$7000,$A120,RAW_매출A!$A$2:$A$7000,EDATE($E120,AD$1-1))=0,"",SUMIFS(RAW_매출A!$J$2:$J$7000,RAW_매출A!$B$2:$B$7000,$A120,RAW_매출A!$A$2:$A$7000,EDATE($E120,AD$1-1))/(INDEX(요약_월별시즈널리티!$F$7:$F$18,MONTH(EDATE($E120,AD$1-1)))/100))),"")</f>
        <v>4845911.0087682167</v>
      </c>
      <c r="AE120" cm="1">
        <f t="array" ref="AE120">IFERROR(IF($A120="","",IF(SUMIFS(RAW_매출A!$J$2:$J$7000,RAW_매출A!$B$2:$B$7000,$A120,RAW_매출A!$A$2:$A$7000,EDATE($E120,AE$1-1))=0,"",SUMIFS(RAW_매출A!$J$2:$J$7000,RAW_매출A!$B$2:$B$7000,$A120,RAW_매출A!$A$2:$A$7000,EDATE($E120,AE$1-1))/(INDEX(요약_월별시즈널리티!$F$7:$F$18,MONTH(EDATE($E120,AE$1-1)))/100))),"")</f>
        <v>5427839.874084699</v>
      </c>
      <c r="AF120" cm="1">
        <f t="array" ref="AF120">IFERROR(IF($A120="","",IF(SUMIFS(RAW_매출A!$J$2:$J$7000,RAW_매출A!$B$2:$B$7000,$A120,RAW_매출A!$A$2:$A$7000,EDATE($E120,AF$1-1))=0,"",SUMIFS(RAW_매출A!$J$2:$J$7000,RAW_매출A!$B$2:$B$7000,$A120,RAW_매출A!$A$2:$A$7000,EDATE($E120,AF$1-1))/(INDEX(요약_월별시즈널리티!$F$7:$F$18,MONTH(EDATE($E120,AF$1-1)))/100))),"")</f>
        <v>4385964.5874096192</v>
      </c>
      <c r="AG120" t="str" cm="1">
        <f t="array" ref="AG120">IFERROR(IF($A120="","",IF(SUMIFS(RAW_매출A!$J$2:$J$7000,RAW_매출A!$B$2:$B$7000,$A120,RAW_매출A!$A$2:$A$7000,EDATE($E120,AG$1-1))=0,"",SUMIFS(RAW_매출A!$J$2:$J$7000,RAW_매출A!$B$2:$B$7000,$A120,RAW_매출A!$A$2:$A$7000,EDATE($E120,AG$1-1))/(INDEX(요약_월별시즈널리티!$F$7:$F$18,MONTH(EDATE($E120,AG$1-1)))/100))),"")</f>
        <v/>
      </c>
      <c r="AH120" t="str" cm="1">
        <f t="array" ref="AH120">IFERROR(IF($A120="","",IF(SUMIFS(RAW_매출A!$J$2:$J$7000,RAW_매출A!$B$2:$B$7000,$A120,RAW_매출A!$A$2:$A$7000,EDATE($E120,AH$1-1))=0,"",SUMIFS(RAW_매출A!$J$2:$J$7000,RAW_매출A!$B$2:$B$7000,$A120,RAW_매출A!$A$2:$A$7000,EDATE($E120,AH$1-1))/(INDEX(요약_월별시즈널리티!$F$7:$F$18,MONTH(EDATE($E120,AH$1-1)))/100))),"")</f>
        <v/>
      </c>
      <c r="AI120" t="str" cm="1">
        <f t="array" ref="AI120">IFERROR(IF($A120="","",IF(SUMIFS(RAW_매출A!$J$2:$J$7000,RAW_매출A!$B$2:$B$7000,$A120,RAW_매출A!$A$2:$A$7000,EDATE($E120,AI$1-1))=0,"",SUMIFS(RAW_매출A!$J$2:$J$7000,RAW_매출A!$B$2:$B$7000,$A120,RAW_매출A!$A$2:$A$7000,EDATE($E120,AI$1-1))/(INDEX(요약_월별시즈널리티!$F$7:$F$18,MONTH(EDATE($E120,AI$1-1)))/100))),"")</f>
        <v/>
      </c>
      <c r="AJ120" t="str" cm="1">
        <f t="array" ref="AJ120">IFERROR(IF($A120="","",IF(SUMIFS(RAW_매출A!$J$2:$J$7000,RAW_매출A!$B$2:$B$7000,$A120,RAW_매출A!$A$2:$A$7000,EDATE($E120,AJ$1-1))=0,"",SUMIFS(RAW_매출A!$J$2:$J$7000,RAW_매출A!$B$2:$B$7000,$A120,RAW_매출A!$A$2:$A$7000,EDATE($E120,AJ$1-1))/(INDEX(요약_월별시즈널리티!$F$7:$F$18,MONTH(EDATE($E120,AJ$1-1)))/100))),"")</f>
        <v/>
      </c>
      <c r="AK120" t="str" cm="1">
        <f t="array" ref="AK120">IFERROR(IF($A120="","",IF(SUMIFS(RAW_매출A!$J$2:$J$7000,RAW_매출A!$B$2:$B$7000,$A120,RAW_매출A!$A$2:$A$7000,EDATE($E120,AK$1-1))=0,"",SUMIFS(RAW_매출A!$J$2:$J$7000,RAW_매출A!$B$2:$B$7000,$A120,RAW_매출A!$A$2:$A$7000,EDATE($E120,AK$1-1))/(INDEX(요약_월별시즈널리티!$F$7:$F$18,MONTH(EDATE($E120,AK$1-1)))/100))),"")</f>
        <v/>
      </c>
      <c r="AL120" t="str" cm="1">
        <f t="array" ref="AL120">IFERROR(IF($A120="","",IF(SUMIFS(RAW_매출A!$J$2:$J$7000,RAW_매출A!$B$2:$B$7000,$A120,RAW_매출A!$A$2:$A$7000,EDATE($E120,AL$1-1))=0,"",SUMIFS(RAW_매출A!$J$2:$J$7000,RAW_매출A!$B$2:$B$7000,$A120,RAW_매출A!$A$2:$A$7000,EDATE($E120,AL$1-1))/(INDEX(요약_월별시즈널리티!$F$7:$F$18,MONTH(EDATE($E120,AL$1-1)))/100))),"")</f>
        <v/>
      </c>
      <c r="AM120" t="str" cm="1">
        <f t="array" ref="AM120">IFERROR(IF($A120="","",IF(SUMIFS(RAW_매출A!$J$2:$J$7000,RAW_매출A!$B$2:$B$7000,$A120,RAW_매출A!$A$2:$A$7000,EDATE($E120,AM$1-1))=0,"",SUMIFS(RAW_매출A!$J$2:$J$7000,RAW_매출A!$B$2:$B$7000,$A120,RAW_매출A!$A$2:$A$7000,EDATE($E120,AM$1-1))/(INDEX(요약_월별시즈널리티!$F$7:$F$18,MONTH(EDATE($E120,AM$1-1)))/100))),"")</f>
        <v/>
      </c>
      <c r="AN120" t="str" cm="1">
        <f t="array" ref="AN120">IFERROR(IF($A120="","",IF(SUMIFS(RAW_매출A!$J$2:$J$7000,RAW_매출A!$B$2:$B$7000,$A120,RAW_매출A!$A$2:$A$7000,EDATE($E120,AN$1-1))=0,"",SUMIFS(RAW_매출A!$J$2:$J$7000,RAW_매출A!$B$2:$B$7000,$A120,RAW_매출A!$A$2:$A$7000,EDATE($E120,AN$1-1))/(INDEX(요약_월별시즈널리티!$F$7:$F$18,MONTH(EDATE($E120,AN$1-1)))/100))),"")</f>
        <v/>
      </c>
      <c r="AO120" t="str" cm="1">
        <f t="array" ref="AO120">IFERROR(IF($A120="","",IF(SUMIFS(RAW_매출A!$J$2:$J$7000,RAW_매출A!$B$2:$B$7000,$A120,RAW_매출A!$A$2:$A$7000,EDATE($E120,AO$1-1))=0,"",SUMIFS(RAW_매출A!$J$2:$J$7000,RAW_매출A!$B$2:$B$7000,$A120,RAW_매출A!$A$2:$A$7000,EDATE($E120,AO$1-1))/(INDEX(요약_월별시즈널리티!$F$7:$F$18,MONTH(EDATE($E120,AO$1-1)))/100))),"")</f>
        <v/>
      </c>
      <c r="AP120" t="str" cm="1">
        <f t="array" ref="AP120">IFERROR(IF($A120="","",IF(SUMIFS(RAW_매출A!$J$2:$J$7000,RAW_매출A!$B$2:$B$7000,$A120,RAW_매출A!$A$2:$A$7000,EDATE($E120,AP$1-1))=0,"",SUMIFS(RAW_매출A!$J$2:$J$7000,RAW_매출A!$B$2:$B$7000,$A120,RAW_매출A!$A$2:$A$7000,EDATE($E120,AP$1-1))/(INDEX(요약_월별시즈널리티!$F$7:$F$18,MONTH(EDATE($E120,AP$1-1)))/100))),"")</f>
        <v/>
      </c>
      <c r="AQ120" t="str" cm="1">
        <f t="array" ref="AQ120">IFERROR(IF($A120="","",IF(SUMIFS(RAW_매출A!$J$2:$J$7000,RAW_매출A!$B$2:$B$7000,$A120,RAW_매출A!$A$2:$A$7000,EDATE($E120,AQ$1-1))=0,"",SUMIFS(RAW_매출A!$J$2:$J$7000,RAW_매출A!$B$2:$B$7000,$A120,RAW_매출A!$A$2:$A$7000,EDATE($E120,AQ$1-1))/(INDEX(요약_월별시즈널리티!$F$7:$F$18,MONTH(EDATE($E120,AQ$1-1)))/100))),"")</f>
        <v/>
      </c>
      <c r="AR120" t="str" cm="1">
        <f t="array" ref="AR120">IFERROR(IF($A120="","",IF(SUMIFS(RAW_매출A!$J$2:$J$7000,RAW_매출A!$B$2:$B$7000,$A120,RAW_매출A!$A$2:$A$7000,EDATE($E120,AR$1-1))=0,"",SUMIFS(RAW_매출A!$J$2:$J$7000,RAW_매출A!$B$2:$B$7000,$A120,RAW_매출A!$A$2:$A$7000,EDATE($E120,AR$1-1))/(INDEX(요약_월별시즈널리티!$F$7:$F$18,MONTH(EDATE($E120,AR$1-1)))/100))),"")</f>
        <v/>
      </c>
      <c r="AS120" t="str" cm="1">
        <f t="array" ref="AS120">IFERROR(IF($A120="","",IF(SUMIFS(RAW_매출A!$J$2:$J$7000,RAW_매출A!$B$2:$B$7000,$A120,RAW_매출A!$A$2:$A$7000,EDATE($E120,AS$1-1))=0,"",SUMIFS(RAW_매출A!$J$2:$J$7000,RAW_매출A!$B$2:$B$7000,$A120,RAW_매출A!$A$2:$A$7000,EDATE($E120,AS$1-1))/(INDEX(요약_월별시즈널리티!$F$7:$F$18,MONTH(EDATE($E120,AS$1-1)))/100))),"")</f>
        <v/>
      </c>
      <c r="AT120" t="str" cm="1">
        <f t="array" ref="AT120">IFERROR(IF($A120="","",IF(SUMIFS(RAW_매출A!$J$2:$J$7000,RAW_매출A!$B$2:$B$7000,$A120,RAW_매출A!$A$2:$A$7000,EDATE($E120,AT$1-1))=0,"",SUMIFS(RAW_매출A!$J$2:$J$7000,RAW_매출A!$B$2:$B$7000,$A120,RAW_매출A!$A$2:$A$7000,EDATE($E120,AT$1-1))/(INDEX(요약_월별시즈널리티!$F$7:$F$18,MONTH(EDATE($E120,AT$1-1)))/100))),"")</f>
        <v/>
      </c>
      <c r="AU120" t="str" cm="1">
        <f t="array" ref="AU120">IFERROR(IF($A120="","",IF(SUMIFS(RAW_매출A!$J$2:$J$7000,RAW_매출A!$B$2:$B$7000,$A120,RAW_매출A!$A$2:$A$7000,EDATE($E120,AU$1-1))=0,"",SUMIFS(RAW_매출A!$J$2:$J$7000,RAW_매출A!$B$2:$B$7000,$A120,RAW_매출A!$A$2:$A$7000,EDATE($E120,AU$1-1))/(INDEX(요약_월별시즈널리티!$F$7:$F$18,MONTH(EDATE($E120,AU$1-1)))/100))),"")</f>
        <v/>
      </c>
      <c r="AV120" t="str" cm="1">
        <f t="array" ref="AV120">IFERROR(IF($A120="","",IF(SUMIFS(RAW_매출A!$J$2:$J$7000,RAW_매출A!$B$2:$B$7000,$A120,RAW_매출A!$A$2:$A$7000,EDATE($E120,AV$1-1))=0,"",SUMIFS(RAW_매출A!$J$2:$J$7000,RAW_매출A!$B$2:$B$7000,$A120,RAW_매출A!$A$2:$A$7000,EDATE($E120,AV$1-1))/(INDEX(요약_월별시즈널리티!$F$7:$F$18,MONTH(EDATE($E120,AV$1-1)))/100))),"")</f>
        <v/>
      </c>
      <c r="AW120" t="str" cm="1">
        <f t="array" ref="AW120">IFERROR(IF($A120="","",IF(SUMIFS(RAW_매출A!$J$2:$J$7000,RAW_매출A!$B$2:$B$7000,$A120,RAW_매출A!$A$2:$A$7000,EDATE($E120,AW$1-1))=0,"",SUMIFS(RAW_매출A!$J$2:$J$7000,RAW_매출A!$B$2:$B$7000,$A120,RAW_매출A!$A$2:$A$7000,EDATE($E120,AW$1-1))/(INDEX(요약_월별시즈널리티!$F$7:$F$18,MONTH(EDATE($E120,AW$1-1)))/100))),"")</f>
        <v/>
      </c>
      <c r="AX120" t="str" cm="1">
        <f t="array" ref="AX120">IFERROR(IF($A120="","",IF(SUMIFS(RAW_매출A!$J$2:$J$7000,RAW_매출A!$B$2:$B$7000,$A120,RAW_매출A!$A$2:$A$7000,EDATE($E120,AX$1-1))=0,"",SUMIFS(RAW_매출A!$J$2:$J$7000,RAW_매출A!$B$2:$B$7000,$A120,RAW_매출A!$A$2:$A$7000,EDATE($E120,AX$1-1))/(INDEX(요약_월별시즈널리티!$F$7:$F$18,MONTH(EDATE($E120,AX$1-1)))/100))),"")</f>
        <v/>
      </c>
      <c r="AY120" t="str" cm="1">
        <f t="array" ref="AY120">IFERROR(IF($A120="","",IF(SUMIFS(RAW_매출A!$J$2:$J$7000,RAW_매출A!$B$2:$B$7000,$A120,RAW_매출A!$A$2:$A$7000,EDATE($E120,AY$1-1))=0,"",SUMIFS(RAW_매출A!$J$2:$J$7000,RAW_매출A!$B$2:$B$7000,$A120,RAW_매출A!$A$2:$A$7000,EDATE($E120,AY$1-1))/(INDEX(요약_월별시즈널리티!$F$7:$F$18,MONTH(EDATE($E120,AY$1-1)))/100))),"")</f>
        <v/>
      </c>
      <c r="AZ120" t="str" cm="1">
        <f t="array" ref="AZ120">IFERROR(IF($A120="","",IF(SUMIFS(RAW_매출A!$J$2:$J$7000,RAW_매출A!$B$2:$B$7000,$A120,RAW_매출A!$A$2:$A$7000,EDATE($E120,AZ$1-1))=0,"",SUMIFS(RAW_매출A!$J$2:$J$7000,RAW_매출A!$B$2:$B$7000,$A120,RAW_매출A!$A$2:$A$7000,EDATE($E120,AZ$1-1))/(INDEX(요약_월별시즈널리티!$F$7:$F$18,MONTH(EDATE($E120,AZ$1-1)))/100))),"")</f>
        <v/>
      </c>
      <c r="BA120" t="str" cm="1">
        <f t="array" ref="BA120">IFERROR(IF($A120="","",IF(SUMIFS(RAW_매출A!$J$2:$J$7000,RAW_매출A!$B$2:$B$7000,$A120,RAW_매출A!$A$2:$A$7000,EDATE($E120,BA$1-1))=0,"",SUMIFS(RAW_매출A!$J$2:$J$7000,RAW_매출A!$B$2:$B$7000,$A120,RAW_매출A!$A$2:$A$7000,EDATE($E120,BA$1-1))/(INDEX(요약_월별시즈널리티!$F$7:$F$18,MONTH(EDATE($E120,BA$1-1)))/100))),"")</f>
        <v/>
      </c>
      <c r="BB120" t="str" cm="1">
        <f t="array" ref="BB120">IFERROR(IF($A120="","",IF(SUMIFS(RAW_매출A!$J$2:$J$7000,RAW_매출A!$B$2:$B$7000,$A120,RAW_매출A!$A$2:$A$7000,EDATE($E120,BB$1-1))=0,"",SUMIFS(RAW_매출A!$J$2:$J$7000,RAW_매출A!$B$2:$B$7000,$A120,RAW_매출A!$A$2:$A$7000,EDATE($E120,BB$1-1))/(INDEX(요약_월별시즈널리티!$F$7:$F$18,MONTH(EDATE($E120,BB$1-1)))/100))),"")</f>
        <v/>
      </c>
      <c r="BC120" t="str" cm="1">
        <f t="array" ref="BC120">IFERROR(IF($A120="","",IF(SUMIFS(RAW_매출A!$J$2:$J$7000,RAW_매출A!$B$2:$B$7000,$A120,RAW_매출A!$A$2:$A$7000,EDATE($E120,BC$1-1))=0,"",SUMIFS(RAW_매출A!$J$2:$J$7000,RAW_매출A!$B$2:$B$7000,$A120,RAW_매출A!$A$2:$A$7000,EDATE($E120,BC$1-1))/(INDEX(요약_월별시즈널리티!$F$7:$F$18,MONTH(EDATE($E120,BC$1-1)))/100))),"")</f>
        <v/>
      </c>
      <c r="BD120" t="str" cm="1">
        <f t="array" ref="BD120">IFERROR(IF($A120="","",IF(SUMIFS(RAW_매출A!$J$2:$J$7000,RAW_매출A!$B$2:$B$7000,$A120,RAW_매출A!$A$2:$A$7000,EDATE($E120,BD$1-1))=0,"",SUMIFS(RAW_매출A!$J$2:$J$7000,RAW_매출A!$B$2:$B$7000,$A120,RAW_매출A!$A$2:$A$7000,EDATE($E120,BD$1-1))/(INDEX(요약_월별시즈널리티!$F$7:$F$18,MONTH(EDATE($E120,BD$1-1)))/100))),"")</f>
        <v/>
      </c>
      <c r="BE120" t="str" cm="1">
        <f t="array" ref="BE120">IFERROR(IF($A120="","",IF(SUMIFS(RAW_매출A!$J$2:$J$7000,RAW_매출A!$B$2:$B$7000,$A120,RAW_매출A!$A$2:$A$7000,EDATE($E120,BE$1-1))=0,"",SUMIFS(RAW_매출A!$J$2:$J$7000,RAW_매출A!$B$2:$B$7000,$A120,RAW_매출A!$A$2:$A$7000,EDATE($E120,BE$1-1))/(INDEX(요약_월별시즈널리티!$F$7:$F$18,MONTH(EDATE($E120,BE$1-1)))/100))),"")</f>
        <v/>
      </c>
      <c r="BF120" t="str" cm="1">
        <f t="array" ref="BF120">IFERROR(IF($A120="","",IF(SUMIFS(RAW_매출A!$J$2:$J$7000,RAW_매출A!$B$2:$B$7000,$A120,RAW_매출A!$A$2:$A$7000,EDATE($E120,BF$1-1))=0,"",SUMIFS(RAW_매출A!$J$2:$J$7000,RAW_매출A!$B$2:$B$7000,$A120,RAW_매출A!$A$2:$A$7000,EDATE($E120,BF$1-1))/(INDEX(요약_월별시즈널리티!$F$7:$F$18,MONTH(EDATE($E120,BF$1-1)))/100))),"")</f>
        <v/>
      </c>
      <c r="BG120" t="str" cm="1">
        <f t="array" ref="BG120">IFERROR(IF($A120="","",IF(SUMIFS(RAW_매출A!$J$2:$J$7000,RAW_매출A!$B$2:$B$7000,$A120,RAW_매출A!$A$2:$A$7000,EDATE($E120,BG$1-1))=0,"",SUMIFS(RAW_매출A!$J$2:$J$7000,RAW_매출A!$B$2:$B$7000,$A120,RAW_매출A!$A$2:$A$7000,EDATE($E120,BG$1-1))/(INDEX(요약_월별시즈널리티!$F$7:$F$18,MONTH(EDATE($E120,BG$1-1)))/100))),"")</f>
        <v/>
      </c>
      <c r="BH120" t="str" cm="1">
        <f t="array" ref="BH120">IFERROR(IF($A120="","",IF(SUMIFS(RAW_매출A!$J$2:$J$7000,RAW_매출A!$B$2:$B$7000,$A120,RAW_매출A!$A$2:$A$7000,EDATE($E120,BH$1-1))=0,"",SUMIFS(RAW_매출A!$J$2:$J$7000,RAW_매출A!$B$2:$B$7000,$A120,RAW_매출A!$A$2:$A$7000,EDATE($E120,BH$1-1))/(INDEX(요약_월별시즈널리티!$F$7:$F$18,MONTH(EDATE($E120,BH$1-1)))/100))),"")</f>
        <v/>
      </c>
      <c r="BI120" t="str" cm="1">
        <f t="array" ref="BI120">IFERROR(IF($A120="","",IF(SUMIFS(RAW_매출A!$J$2:$J$7000,RAW_매출A!$B$2:$B$7000,$A120,RAW_매출A!$A$2:$A$7000,EDATE($E120,BI$1-1))=0,"",SUMIFS(RAW_매출A!$J$2:$J$7000,RAW_매출A!$B$2:$B$7000,$A120,RAW_매출A!$A$2:$A$7000,EDATE($E120,BI$1-1))/(INDEX(요약_월별시즈널리티!$F$7:$F$18,MONTH(EDATE($E120,BI$1-1)))/100))),"")</f>
        <v/>
      </c>
      <c r="BJ120" t="str" cm="1">
        <f t="array" ref="BJ120">IFERROR(IF($A120="","",IF(SUMIFS(RAW_매출A!$J$2:$J$7000,RAW_매출A!$B$2:$B$7000,$A120,RAW_매출A!$A$2:$A$7000,EDATE($E120,BJ$1-1))=0,"",SUMIFS(RAW_매출A!$J$2:$J$7000,RAW_매출A!$B$2:$B$7000,$A120,RAW_매출A!$A$2:$A$7000,EDATE($E120,BJ$1-1))/(INDEX(요약_월별시즈널리티!$F$7:$F$18,MONTH(EDATE($E120,BJ$1-1)))/100))),"")</f>
        <v/>
      </c>
      <c r="BK120" t="str" cm="1">
        <f t="array" ref="BK120">IFERROR(IF($A120="","",IF(SUMIFS(RAW_매출A!$J$2:$J$7000,RAW_매출A!$B$2:$B$7000,$A120,RAW_매출A!$A$2:$A$7000,EDATE($E120,BK$1-1))=0,"",SUMIFS(RAW_매출A!$J$2:$J$7000,RAW_매출A!$B$2:$B$7000,$A120,RAW_매출A!$A$2:$A$7000,EDATE($E120,BK$1-1))/(INDEX(요약_월별시즈널리티!$F$7:$F$18,MONTH(EDATE($E120,BK$1-1)))/100))),"")</f>
        <v/>
      </c>
      <c r="BL120" t="str" cm="1">
        <f t="array" ref="BL120">IFERROR(IF($A120="","",IF(SUMIFS(RAW_매출A!$J$2:$J$7000,RAW_매출A!$B$2:$B$7000,$A120,RAW_매출A!$A$2:$A$7000,EDATE($E120,BL$1-1))=0,"",SUMIFS(RAW_매출A!$J$2:$J$7000,RAW_매출A!$B$2:$B$7000,$A120,RAW_매출A!$A$2:$A$7000,EDATE($E120,BL$1-1))/(INDEX(요약_월별시즈널리티!$F$7:$F$18,MONTH(EDATE($E120,BL$1-1)))/100))),"")</f>
        <v/>
      </c>
      <c r="BM120" t="str" cm="1">
        <f t="array" ref="BM120">IFERROR(IF($A120="","",IF(SUMIFS(RAW_매출A!$J$2:$J$7000,RAW_매출A!$B$2:$B$7000,$A120,RAW_매출A!$A$2:$A$7000,EDATE($E120,BM$1-1))=0,"",SUMIFS(RAW_매출A!$J$2:$J$7000,RAW_매출A!$B$2:$B$7000,$A120,RAW_매출A!$A$2:$A$7000,EDATE($E120,BM$1-1))/(INDEX(요약_월별시즈널리티!$F$7:$F$18,MONTH(EDATE($E120,BM$1-1)))/100))),"")</f>
        <v/>
      </c>
      <c r="BN120" t="str" cm="1">
        <f t="array" ref="BN120">IFERROR(IF($A120="","",IF(SUMIFS(RAW_매출A!$J$2:$J$7000,RAW_매출A!$B$2:$B$7000,$A120,RAW_매출A!$A$2:$A$7000,EDATE($E120,BN$1-1))=0,"",SUMIFS(RAW_매출A!$J$2:$J$7000,RAW_매출A!$B$2:$B$7000,$A120,RAW_매출A!$A$2:$A$7000,EDATE($E120,BN$1-1))/(INDEX(요약_월별시즈널리티!$F$7:$F$18,MONTH(EDATE($E120,BN$1-1)))/100))),"")</f>
        <v/>
      </c>
    </row>
    <row r="121" spans="1:66" x14ac:dyDescent="0.3">
      <c r="A121" t="str">
        <f>세팅!A122</f>
        <v>(1111) #성신후문점</v>
      </c>
      <c r="B121" t="str">
        <f>세팅!B122</f>
        <v>150-3</v>
      </c>
      <c r="C121">
        <f t="shared" si="3"/>
        <v>3</v>
      </c>
      <c r="D121" t="str">
        <f t="shared" si="4"/>
        <v>3+</v>
      </c>
      <c r="E121" s="1">
        <f>세팅!D122</f>
        <v>45444</v>
      </c>
      <c r="F121">
        <f t="shared" si="5"/>
        <v>3466871.9304752559</v>
      </c>
      <c r="G121" cm="1">
        <f t="array" ref="G121">IFERROR(IF($A121="","",IF(SUMIFS(RAW_매출A!$J$2:$J$7000,RAW_매출A!$B$2:$B$7000,$A121,RAW_매출A!$A$2:$A$7000,EDATE($E121,G$1-1))=0,"",SUMIFS(RAW_매출A!$J$2:$J$7000,RAW_매출A!$B$2:$B$7000,$A121,RAW_매출A!$A$2:$A$7000,EDATE($E121,G$1-1))/(INDEX(요약_월별시즈널리티!$F$7:$F$18,MONTH(EDATE($E121,G$1-1)))/100))),"")</f>
        <v>2759691.2204189976</v>
      </c>
      <c r="H121" cm="1">
        <f t="array" ref="H121">IFERROR(IF($A121="","",IF(SUMIFS(RAW_매출A!$J$2:$J$7000,RAW_매출A!$B$2:$B$7000,$A121,RAW_매출A!$A$2:$A$7000,EDATE($E121,H$1-1))=0,"",SUMIFS(RAW_매출A!$J$2:$J$7000,RAW_매출A!$B$2:$B$7000,$A121,RAW_매출A!$A$2:$A$7000,EDATE($E121,H$1-1))/(INDEX(요약_월별시즈널리티!$F$7:$F$18,MONTH(EDATE($E121,H$1-1)))/100))),"")</f>
        <v>3051997.7286544428</v>
      </c>
      <c r="I121" cm="1">
        <f t="array" ref="I121">IFERROR(IF($A121="","",IF(SUMIFS(RAW_매출A!$J$2:$J$7000,RAW_매출A!$B$2:$B$7000,$A121,RAW_매출A!$A$2:$A$7000,EDATE($E121,I$1-1))=0,"",SUMIFS(RAW_매출A!$J$2:$J$7000,RAW_매출A!$B$2:$B$7000,$A121,RAW_매출A!$A$2:$A$7000,EDATE($E121,I$1-1))/(INDEX(요약_월별시즈널리티!$F$7:$F$18,MONTH(EDATE($E121,I$1-1)))/100))),"")</f>
        <v>3151171.6809685854</v>
      </c>
      <c r="J121" s="28" cm="1">
        <f t="array" ref="J121">IFERROR(IF($A121="","",IF(SUMIFS(RAW_매출A!$J$2:$J$7000,RAW_매출A!$B$2:$B$7000,$A121,RAW_매출A!$A$2:$A$7000,EDATE($E121,J$1-1))=0,"",SUMIFS(RAW_매출A!$J$2:$J$7000,RAW_매출A!$B$2:$B$7000,$A121,RAW_매출A!$A$2:$A$7000,EDATE($E121,J$1-1))/(INDEX(요약_월별시즈널리티!$F$7:$F$18,MONTH(EDATE($E121,J$1-1)))/100))),"")</f>
        <v>3189438.4676572699</v>
      </c>
      <c r="K121" s="28" cm="1">
        <f t="array" ref="K121">IFERROR(IF($A121="","",IF(SUMIFS(RAW_매출A!$J$2:$J$7000,RAW_매출A!$B$2:$B$7000,$A121,RAW_매출A!$A$2:$A$7000,EDATE($E121,K$1-1))=0,"",SUMIFS(RAW_매출A!$J$2:$J$7000,RAW_매출A!$B$2:$B$7000,$A121,RAW_매출A!$A$2:$A$7000,EDATE($E121,K$1-1))/(INDEX(요약_월별시즈널리티!$F$7:$F$18,MONTH(EDATE($E121,K$1-1)))/100))),"")</f>
        <v>2930293.5182531793</v>
      </c>
      <c r="L121" s="28" cm="1">
        <f t="array" ref="L121">IFERROR(IF($A121="","",IF(SUMIFS(RAW_매출A!$J$2:$J$7000,RAW_매출A!$B$2:$B$7000,$A121,RAW_매출A!$A$2:$A$7000,EDATE($E121,L$1-1))=0,"",SUMIFS(RAW_매출A!$J$2:$J$7000,RAW_매출A!$B$2:$B$7000,$A121,RAW_매출A!$A$2:$A$7000,EDATE($E121,L$1-1))/(INDEX(요약_월별시즈널리티!$F$7:$F$18,MONTH(EDATE($E121,L$1-1)))/100))),"")</f>
        <v>2983915.9978650226</v>
      </c>
      <c r="M121" s="28" cm="1">
        <f t="array" ref="M121">IFERROR(IF($A121="","",IF(SUMIFS(RAW_매출A!$J$2:$J$7000,RAW_매출A!$B$2:$B$7000,$A121,RAW_매출A!$A$2:$A$7000,EDATE($E121,M$1-1))=0,"",SUMIFS(RAW_매출A!$J$2:$J$7000,RAW_매출A!$B$2:$B$7000,$A121,RAW_매출A!$A$2:$A$7000,EDATE($E121,M$1-1))/(INDEX(요약_월별시즈널리티!$F$7:$F$18,MONTH(EDATE($E121,M$1-1)))/100))),"")</f>
        <v>3661746.4107548948</v>
      </c>
      <c r="N121" s="28" cm="1">
        <f t="array" ref="N121">IFERROR(IF($A121="","",IF(SUMIFS(RAW_매출A!$J$2:$J$7000,RAW_매출A!$B$2:$B$7000,$A121,RAW_매출A!$A$2:$A$7000,EDATE($E121,N$1-1))=0,"",SUMIFS(RAW_매출A!$J$2:$J$7000,RAW_매출A!$B$2:$B$7000,$A121,RAW_매출A!$A$2:$A$7000,EDATE($E121,N$1-1))/(INDEX(요약_월별시즈널리티!$F$7:$F$18,MONTH(EDATE($E121,N$1-1)))/100))),"")</f>
        <v>4143268.0203283019</v>
      </c>
      <c r="O121" s="28" cm="1">
        <f t="array" ref="O121">IFERROR(IF($A121="","",IF(SUMIFS(RAW_매출A!$J$2:$J$7000,RAW_매출A!$B$2:$B$7000,$A121,RAW_매출A!$A$2:$A$7000,EDATE($E121,O$1-1))=0,"",SUMIFS(RAW_매출A!$J$2:$J$7000,RAW_매출A!$B$2:$B$7000,$A121,RAW_매출A!$A$2:$A$7000,EDATE($E121,O$1-1))/(INDEX(요약_월별시즈널리티!$F$7:$F$18,MONTH(EDATE($E121,O$1-1)))/100))),"")</f>
        <v>3892569.1679928675</v>
      </c>
      <c r="P121" cm="1">
        <f t="array" ref="P121">IFERROR(IF($A121="","",IF(SUMIFS(RAW_매출A!$J$2:$J$7000,RAW_매출A!$B$2:$B$7000,$A121,RAW_매출A!$A$2:$A$7000,EDATE($E121,P$1-1))=0,"",SUMIFS(RAW_매출A!$J$2:$J$7000,RAW_매출A!$B$2:$B$7000,$A121,RAW_매출A!$A$2:$A$7000,EDATE($E121,P$1-1))/(INDEX(요약_월별시즈널리티!$F$7:$F$18,MONTH(EDATE($E121,P$1-1)))/100))),"")</f>
        <v>3785756.3093429636</v>
      </c>
      <c r="Q121" cm="1">
        <f t="array" ref="Q121">IFERROR(IF($A121="","",IF(SUMIFS(RAW_매출A!$J$2:$J$7000,RAW_매출A!$B$2:$B$7000,$A121,RAW_매출A!$A$2:$A$7000,EDATE($E121,Q$1-1))=0,"",SUMIFS(RAW_매출A!$J$2:$J$7000,RAW_매출A!$B$2:$B$7000,$A121,RAW_매출A!$A$2:$A$7000,EDATE($E121,Q$1-1))/(INDEX(요약_월별시즈널리티!$F$7:$F$18,MONTH(EDATE($E121,Q$1-1)))/100))),"")</f>
        <v>3921671.8518257011</v>
      </c>
      <c r="R121" cm="1">
        <f t="array" ref="R121">IFERROR(IF($A121="","",IF(SUMIFS(RAW_매출A!$J$2:$J$7000,RAW_매출A!$B$2:$B$7000,$A121,RAW_매출A!$A$2:$A$7000,EDATE($E121,R$1-1))=0,"",SUMIFS(RAW_매출A!$J$2:$J$7000,RAW_매출A!$B$2:$B$7000,$A121,RAW_매출A!$A$2:$A$7000,EDATE($E121,R$1-1))/(INDEX(요약_월별시즈널리티!$F$7:$F$18,MONTH(EDATE($E121,R$1-1)))/100))),"")</f>
        <v>4168308.4520912166</v>
      </c>
      <c r="S121" cm="1">
        <f t="array" ref="S121">IFERROR(IF($A121="","",IF(SUMIFS(RAW_매출A!$J$2:$J$7000,RAW_매출A!$B$2:$B$7000,$A121,RAW_매출A!$A$2:$A$7000,EDATE($E121,S$1-1))=0,"",SUMIFS(RAW_매출A!$J$2:$J$7000,RAW_매출A!$B$2:$B$7000,$A121,RAW_매출A!$A$2:$A$7000,EDATE($E121,S$1-1))/(INDEX(요약_월별시즈널리티!$F$7:$F$18,MONTH(EDATE($E121,S$1-1)))/100))),"")</f>
        <v>4206132.3533560727</v>
      </c>
      <c r="T121" cm="1">
        <f t="array" ref="T121">IFERROR(IF($A121="","",IF(SUMIFS(RAW_매출A!$J$2:$J$7000,RAW_매출A!$B$2:$B$7000,$A121,RAW_매출A!$A$2:$A$7000,EDATE($E121,T$1-1))=0,"",SUMIFS(RAW_매출A!$J$2:$J$7000,RAW_매출A!$B$2:$B$7000,$A121,RAW_매출A!$A$2:$A$7000,EDATE($E121,T$1-1))/(INDEX(요약_월별시즈널리티!$F$7:$F$18,MONTH(EDATE($E121,T$1-1)))/100))),"")</f>
        <v>4044683.4450166109</v>
      </c>
      <c r="U121" cm="1">
        <f t="array" ref="U121">IFERROR(IF($A121="","",IF(SUMIFS(RAW_매출A!$J$2:$J$7000,RAW_매출A!$B$2:$B$7000,$A121,RAW_매출A!$A$2:$A$7000,EDATE($E121,U$1-1))=0,"",SUMIFS(RAW_매출A!$J$2:$J$7000,RAW_매출A!$B$2:$B$7000,$A121,RAW_매출A!$A$2:$A$7000,EDATE($E121,U$1-1))/(INDEX(요약_월별시즈널리티!$F$7:$F$18,MONTH(EDATE($E121,U$1-1)))/100))),"")</f>
        <v>4397109.5401114812</v>
      </c>
      <c r="V121" cm="1">
        <f t="array" ref="V121">IFERROR(IF($A121="","",IF(SUMIFS(RAW_매출A!$J$2:$J$7000,RAW_매출A!$B$2:$B$7000,$A121,RAW_매출A!$A$2:$A$7000,EDATE($E121,V$1-1))=0,"",SUMIFS(RAW_매출A!$J$2:$J$7000,RAW_매출A!$B$2:$B$7000,$A121,RAW_매출A!$A$2:$A$7000,EDATE($E121,V$1-1))/(INDEX(요약_월별시즈널리티!$F$7:$F$18,MONTH(EDATE($E121,V$1-1)))/100))),"")</f>
        <v>4123643.9693851895</v>
      </c>
      <c r="W121" cm="1">
        <f t="array" ref="W121">IFERROR(IF($A121="","",IF(SUMIFS(RAW_매출A!$J$2:$J$7000,RAW_매출A!$B$2:$B$7000,$A121,RAW_매출A!$A$2:$A$7000,EDATE($E121,W$1-1))=0,"",SUMIFS(RAW_매출A!$J$2:$J$7000,RAW_매출A!$B$2:$B$7000,$A121,RAW_매출A!$A$2:$A$7000,EDATE($E121,W$1-1))/(INDEX(요약_월별시즈널리티!$F$7:$F$18,MONTH(EDATE($E121,W$1-1)))/100))),"")</f>
        <v>5137698.3684611768</v>
      </c>
      <c r="X121" cm="1">
        <f t="array" ref="X121">IFERROR(IF($A121="","",IF(SUMIFS(RAW_매출A!$J$2:$J$7000,RAW_매출A!$B$2:$B$7000,$A121,RAW_매출A!$A$2:$A$7000,EDATE($E121,X$1-1))=0,"",SUMIFS(RAW_매출A!$J$2:$J$7000,RAW_매출A!$B$2:$B$7000,$A121,RAW_매출A!$A$2:$A$7000,EDATE($E121,X$1-1))/(INDEX(요약_월별시즈널리티!$F$7:$F$18,MONTH(EDATE($E121,X$1-1)))/100))),"")</f>
        <v>4792728.3144844491</v>
      </c>
      <c r="Y121" cm="1">
        <f t="array" ref="Y121">IFERROR(IF($A121="","",IF(SUMIFS(RAW_매출A!$J$2:$J$7000,RAW_매출A!$B$2:$B$7000,$A121,RAW_매출A!$A$2:$A$7000,EDATE($E121,Y$1-1))=0,"",SUMIFS(RAW_매출A!$J$2:$J$7000,RAW_매출A!$B$2:$B$7000,$A121,RAW_매출A!$A$2:$A$7000,EDATE($E121,Y$1-1))/(INDEX(요약_월별시즈널리티!$F$7:$F$18,MONTH(EDATE($E121,Y$1-1)))/100))),"")</f>
        <v>4452238.4677610183</v>
      </c>
      <c r="Z121" cm="1">
        <f t="array" ref="Z121">IFERROR(IF($A121="","",IF(SUMIFS(RAW_매출A!$J$2:$J$7000,RAW_매출A!$B$2:$B$7000,$A121,RAW_매출A!$A$2:$A$7000,EDATE($E121,Z$1-1))=0,"",SUMIFS(RAW_매출A!$J$2:$J$7000,RAW_매출A!$B$2:$B$7000,$A121,RAW_매출A!$A$2:$A$7000,EDATE($E121,Z$1-1))/(INDEX(요약_월별시즈널리티!$F$7:$F$18,MONTH(EDATE($E121,Z$1-1)))/100))),"")</f>
        <v>4867543.2112888824</v>
      </c>
      <c r="AA121" cm="1">
        <f t="array" ref="AA121">IFERROR(IF($A121="","",IF(SUMIFS(RAW_매출A!$J$2:$J$7000,RAW_매출A!$B$2:$B$7000,$A121,RAW_매출A!$A$2:$A$7000,EDATE($E121,AA$1-1))=0,"",SUMIFS(RAW_매출A!$J$2:$J$7000,RAW_매출A!$B$2:$B$7000,$A121,RAW_매출A!$A$2:$A$7000,EDATE($E121,AA$1-1))/(INDEX(요약_월별시즈널리티!$F$7:$F$18,MONTH(EDATE($E121,AA$1-1)))/100))),"")</f>
        <v>4919716.918310307</v>
      </c>
      <c r="AB121" cm="1">
        <f t="array" ref="AB121">IFERROR(IF($A121="","",IF(SUMIFS(RAW_매출A!$J$2:$J$7000,RAW_매출A!$B$2:$B$7000,$A121,RAW_매출A!$A$2:$A$7000,EDATE($E121,AB$1-1))=0,"",SUMIFS(RAW_매출A!$J$2:$J$7000,RAW_매출A!$B$2:$B$7000,$A121,RAW_매출A!$A$2:$A$7000,EDATE($E121,AB$1-1))/(INDEX(요약_월별시즈널리티!$F$7:$F$18,MONTH(EDATE($E121,AB$1-1)))/100))),"")</f>
        <v>4598936.2870840617</v>
      </c>
      <c r="AC121" cm="1">
        <f t="array" ref="AC121">IFERROR(IF($A121="","",IF(SUMIFS(RAW_매출A!$J$2:$J$7000,RAW_매출A!$B$2:$B$7000,$A121,RAW_매출A!$A$2:$A$7000,EDATE($E121,AC$1-1))=0,"",SUMIFS(RAW_매출A!$J$2:$J$7000,RAW_매출A!$B$2:$B$7000,$A121,RAW_매출A!$A$2:$A$7000,EDATE($E121,AC$1-1))/(INDEX(요약_월별시즈널리티!$F$7:$F$18,MONTH(EDATE($E121,AC$1-1)))/100))),"")</f>
        <v>5049631.3956582248</v>
      </c>
      <c r="AD121" cm="1">
        <f t="array" ref="AD121">IFERROR(IF($A121="","",IF(SUMIFS(RAW_매출A!$J$2:$J$7000,RAW_매출A!$B$2:$B$7000,$A121,RAW_매출A!$A$2:$A$7000,EDATE($E121,AD$1-1))=0,"",SUMIFS(RAW_매출A!$J$2:$J$7000,RAW_매출A!$B$2:$B$7000,$A121,RAW_매출A!$A$2:$A$7000,EDATE($E121,AD$1-1))/(INDEX(요약_월별시즈널리티!$F$7:$F$18,MONTH(EDATE($E121,AD$1-1)))/100))),"")</f>
        <v>5133221.9095074255</v>
      </c>
      <c r="AE121" cm="1">
        <f t="array" ref="AE121">IFERROR(IF($A121="","",IF(SUMIFS(RAW_매출A!$J$2:$J$7000,RAW_매출A!$B$2:$B$7000,$A121,RAW_매출A!$A$2:$A$7000,EDATE($E121,AE$1-1))=0,"",SUMIFS(RAW_매출A!$J$2:$J$7000,RAW_매출A!$B$2:$B$7000,$A121,RAW_매출A!$A$2:$A$7000,EDATE($E121,AE$1-1))/(INDEX(요약_월별시즈널리티!$F$7:$F$18,MONTH(EDATE($E121,AE$1-1)))/100))),"")</f>
        <v>4557760.6049879324</v>
      </c>
      <c r="AF121" t="str" cm="1">
        <f t="array" ref="AF121">IFERROR(IF($A121="","",IF(SUMIFS(RAW_매출A!$J$2:$J$7000,RAW_매출A!$B$2:$B$7000,$A121,RAW_매출A!$A$2:$A$7000,EDATE($E121,AF$1-1))=0,"",SUMIFS(RAW_매출A!$J$2:$J$7000,RAW_매출A!$B$2:$B$7000,$A121,RAW_매출A!$A$2:$A$7000,EDATE($E121,AF$1-1))/(INDEX(요약_월별시즈널리티!$F$7:$F$18,MONTH(EDATE($E121,AF$1-1)))/100))),"")</f>
        <v/>
      </c>
      <c r="AG121" t="str" cm="1">
        <f t="array" ref="AG121">IFERROR(IF($A121="","",IF(SUMIFS(RAW_매출A!$J$2:$J$7000,RAW_매출A!$B$2:$B$7000,$A121,RAW_매출A!$A$2:$A$7000,EDATE($E121,AG$1-1))=0,"",SUMIFS(RAW_매출A!$J$2:$J$7000,RAW_매출A!$B$2:$B$7000,$A121,RAW_매출A!$A$2:$A$7000,EDATE($E121,AG$1-1))/(INDEX(요약_월별시즈널리티!$F$7:$F$18,MONTH(EDATE($E121,AG$1-1)))/100))),"")</f>
        <v/>
      </c>
      <c r="AH121" t="str" cm="1">
        <f t="array" ref="AH121">IFERROR(IF($A121="","",IF(SUMIFS(RAW_매출A!$J$2:$J$7000,RAW_매출A!$B$2:$B$7000,$A121,RAW_매출A!$A$2:$A$7000,EDATE($E121,AH$1-1))=0,"",SUMIFS(RAW_매출A!$J$2:$J$7000,RAW_매출A!$B$2:$B$7000,$A121,RAW_매출A!$A$2:$A$7000,EDATE($E121,AH$1-1))/(INDEX(요약_월별시즈널리티!$F$7:$F$18,MONTH(EDATE($E121,AH$1-1)))/100))),"")</f>
        <v/>
      </c>
      <c r="AI121" t="str" cm="1">
        <f t="array" ref="AI121">IFERROR(IF($A121="","",IF(SUMIFS(RAW_매출A!$J$2:$J$7000,RAW_매출A!$B$2:$B$7000,$A121,RAW_매출A!$A$2:$A$7000,EDATE($E121,AI$1-1))=0,"",SUMIFS(RAW_매출A!$J$2:$J$7000,RAW_매출A!$B$2:$B$7000,$A121,RAW_매출A!$A$2:$A$7000,EDATE($E121,AI$1-1))/(INDEX(요약_월별시즈널리티!$F$7:$F$18,MONTH(EDATE($E121,AI$1-1)))/100))),"")</f>
        <v/>
      </c>
      <c r="AJ121" t="str" cm="1">
        <f t="array" ref="AJ121">IFERROR(IF($A121="","",IF(SUMIFS(RAW_매출A!$J$2:$J$7000,RAW_매출A!$B$2:$B$7000,$A121,RAW_매출A!$A$2:$A$7000,EDATE($E121,AJ$1-1))=0,"",SUMIFS(RAW_매출A!$J$2:$J$7000,RAW_매출A!$B$2:$B$7000,$A121,RAW_매출A!$A$2:$A$7000,EDATE($E121,AJ$1-1))/(INDEX(요약_월별시즈널리티!$F$7:$F$18,MONTH(EDATE($E121,AJ$1-1)))/100))),"")</f>
        <v/>
      </c>
      <c r="AK121" t="str" cm="1">
        <f t="array" ref="AK121">IFERROR(IF($A121="","",IF(SUMIFS(RAW_매출A!$J$2:$J$7000,RAW_매출A!$B$2:$B$7000,$A121,RAW_매출A!$A$2:$A$7000,EDATE($E121,AK$1-1))=0,"",SUMIFS(RAW_매출A!$J$2:$J$7000,RAW_매출A!$B$2:$B$7000,$A121,RAW_매출A!$A$2:$A$7000,EDATE($E121,AK$1-1))/(INDEX(요약_월별시즈널리티!$F$7:$F$18,MONTH(EDATE($E121,AK$1-1)))/100))),"")</f>
        <v/>
      </c>
      <c r="AL121" t="str" cm="1">
        <f t="array" ref="AL121">IFERROR(IF($A121="","",IF(SUMIFS(RAW_매출A!$J$2:$J$7000,RAW_매출A!$B$2:$B$7000,$A121,RAW_매출A!$A$2:$A$7000,EDATE($E121,AL$1-1))=0,"",SUMIFS(RAW_매출A!$J$2:$J$7000,RAW_매출A!$B$2:$B$7000,$A121,RAW_매출A!$A$2:$A$7000,EDATE($E121,AL$1-1))/(INDEX(요약_월별시즈널리티!$F$7:$F$18,MONTH(EDATE($E121,AL$1-1)))/100))),"")</f>
        <v/>
      </c>
      <c r="AM121" t="str" cm="1">
        <f t="array" ref="AM121">IFERROR(IF($A121="","",IF(SUMIFS(RAW_매출A!$J$2:$J$7000,RAW_매출A!$B$2:$B$7000,$A121,RAW_매출A!$A$2:$A$7000,EDATE($E121,AM$1-1))=0,"",SUMIFS(RAW_매출A!$J$2:$J$7000,RAW_매출A!$B$2:$B$7000,$A121,RAW_매출A!$A$2:$A$7000,EDATE($E121,AM$1-1))/(INDEX(요약_월별시즈널리티!$F$7:$F$18,MONTH(EDATE($E121,AM$1-1)))/100))),"")</f>
        <v/>
      </c>
      <c r="AN121" t="str" cm="1">
        <f t="array" ref="AN121">IFERROR(IF($A121="","",IF(SUMIFS(RAW_매출A!$J$2:$J$7000,RAW_매출A!$B$2:$B$7000,$A121,RAW_매출A!$A$2:$A$7000,EDATE($E121,AN$1-1))=0,"",SUMIFS(RAW_매출A!$J$2:$J$7000,RAW_매출A!$B$2:$B$7000,$A121,RAW_매출A!$A$2:$A$7000,EDATE($E121,AN$1-1))/(INDEX(요약_월별시즈널리티!$F$7:$F$18,MONTH(EDATE($E121,AN$1-1)))/100))),"")</f>
        <v/>
      </c>
      <c r="AO121" t="str" cm="1">
        <f t="array" ref="AO121">IFERROR(IF($A121="","",IF(SUMIFS(RAW_매출A!$J$2:$J$7000,RAW_매출A!$B$2:$B$7000,$A121,RAW_매출A!$A$2:$A$7000,EDATE($E121,AO$1-1))=0,"",SUMIFS(RAW_매출A!$J$2:$J$7000,RAW_매출A!$B$2:$B$7000,$A121,RAW_매출A!$A$2:$A$7000,EDATE($E121,AO$1-1))/(INDEX(요약_월별시즈널리티!$F$7:$F$18,MONTH(EDATE($E121,AO$1-1)))/100))),"")</f>
        <v/>
      </c>
      <c r="AP121" t="str" cm="1">
        <f t="array" ref="AP121">IFERROR(IF($A121="","",IF(SUMIFS(RAW_매출A!$J$2:$J$7000,RAW_매출A!$B$2:$B$7000,$A121,RAW_매출A!$A$2:$A$7000,EDATE($E121,AP$1-1))=0,"",SUMIFS(RAW_매출A!$J$2:$J$7000,RAW_매출A!$B$2:$B$7000,$A121,RAW_매출A!$A$2:$A$7000,EDATE($E121,AP$1-1))/(INDEX(요약_월별시즈널리티!$F$7:$F$18,MONTH(EDATE($E121,AP$1-1)))/100))),"")</f>
        <v/>
      </c>
      <c r="AQ121" t="str" cm="1">
        <f t="array" ref="AQ121">IFERROR(IF($A121="","",IF(SUMIFS(RAW_매출A!$J$2:$J$7000,RAW_매출A!$B$2:$B$7000,$A121,RAW_매출A!$A$2:$A$7000,EDATE($E121,AQ$1-1))=0,"",SUMIFS(RAW_매출A!$J$2:$J$7000,RAW_매출A!$B$2:$B$7000,$A121,RAW_매출A!$A$2:$A$7000,EDATE($E121,AQ$1-1))/(INDEX(요약_월별시즈널리티!$F$7:$F$18,MONTH(EDATE($E121,AQ$1-1)))/100))),"")</f>
        <v/>
      </c>
      <c r="AR121" t="str" cm="1">
        <f t="array" ref="AR121">IFERROR(IF($A121="","",IF(SUMIFS(RAW_매출A!$J$2:$J$7000,RAW_매출A!$B$2:$B$7000,$A121,RAW_매출A!$A$2:$A$7000,EDATE($E121,AR$1-1))=0,"",SUMIFS(RAW_매출A!$J$2:$J$7000,RAW_매출A!$B$2:$B$7000,$A121,RAW_매출A!$A$2:$A$7000,EDATE($E121,AR$1-1))/(INDEX(요약_월별시즈널리티!$F$7:$F$18,MONTH(EDATE($E121,AR$1-1)))/100))),"")</f>
        <v/>
      </c>
      <c r="AS121" t="str" cm="1">
        <f t="array" ref="AS121">IFERROR(IF($A121="","",IF(SUMIFS(RAW_매출A!$J$2:$J$7000,RAW_매출A!$B$2:$B$7000,$A121,RAW_매출A!$A$2:$A$7000,EDATE($E121,AS$1-1))=0,"",SUMIFS(RAW_매출A!$J$2:$J$7000,RAW_매출A!$B$2:$B$7000,$A121,RAW_매출A!$A$2:$A$7000,EDATE($E121,AS$1-1))/(INDEX(요약_월별시즈널리티!$F$7:$F$18,MONTH(EDATE($E121,AS$1-1)))/100))),"")</f>
        <v/>
      </c>
      <c r="AT121" t="str" cm="1">
        <f t="array" ref="AT121">IFERROR(IF($A121="","",IF(SUMIFS(RAW_매출A!$J$2:$J$7000,RAW_매출A!$B$2:$B$7000,$A121,RAW_매출A!$A$2:$A$7000,EDATE($E121,AT$1-1))=0,"",SUMIFS(RAW_매출A!$J$2:$J$7000,RAW_매출A!$B$2:$B$7000,$A121,RAW_매출A!$A$2:$A$7000,EDATE($E121,AT$1-1))/(INDEX(요약_월별시즈널리티!$F$7:$F$18,MONTH(EDATE($E121,AT$1-1)))/100))),"")</f>
        <v/>
      </c>
      <c r="AU121" t="str" cm="1">
        <f t="array" ref="AU121">IFERROR(IF($A121="","",IF(SUMIFS(RAW_매출A!$J$2:$J$7000,RAW_매출A!$B$2:$B$7000,$A121,RAW_매출A!$A$2:$A$7000,EDATE($E121,AU$1-1))=0,"",SUMIFS(RAW_매출A!$J$2:$J$7000,RAW_매출A!$B$2:$B$7000,$A121,RAW_매출A!$A$2:$A$7000,EDATE($E121,AU$1-1))/(INDEX(요약_월별시즈널리티!$F$7:$F$18,MONTH(EDATE($E121,AU$1-1)))/100))),"")</f>
        <v/>
      </c>
      <c r="AV121" t="str" cm="1">
        <f t="array" ref="AV121">IFERROR(IF($A121="","",IF(SUMIFS(RAW_매출A!$J$2:$J$7000,RAW_매출A!$B$2:$B$7000,$A121,RAW_매출A!$A$2:$A$7000,EDATE($E121,AV$1-1))=0,"",SUMIFS(RAW_매출A!$J$2:$J$7000,RAW_매출A!$B$2:$B$7000,$A121,RAW_매출A!$A$2:$A$7000,EDATE($E121,AV$1-1))/(INDEX(요약_월별시즈널리티!$F$7:$F$18,MONTH(EDATE($E121,AV$1-1)))/100))),"")</f>
        <v/>
      </c>
      <c r="AW121" t="str" cm="1">
        <f t="array" ref="AW121">IFERROR(IF($A121="","",IF(SUMIFS(RAW_매출A!$J$2:$J$7000,RAW_매출A!$B$2:$B$7000,$A121,RAW_매출A!$A$2:$A$7000,EDATE($E121,AW$1-1))=0,"",SUMIFS(RAW_매출A!$J$2:$J$7000,RAW_매출A!$B$2:$B$7000,$A121,RAW_매출A!$A$2:$A$7000,EDATE($E121,AW$1-1))/(INDEX(요약_월별시즈널리티!$F$7:$F$18,MONTH(EDATE($E121,AW$1-1)))/100))),"")</f>
        <v/>
      </c>
      <c r="AX121" t="str" cm="1">
        <f t="array" ref="AX121">IFERROR(IF($A121="","",IF(SUMIFS(RAW_매출A!$J$2:$J$7000,RAW_매출A!$B$2:$B$7000,$A121,RAW_매출A!$A$2:$A$7000,EDATE($E121,AX$1-1))=0,"",SUMIFS(RAW_매출A!$J$2:$J$7000,RAW_매출A!$B$2:$B$7000,$A121,RAW_매출A!$A$2:$A$7000,EDATE($E121,AX$1-1))/(INDEX(요약_월별시즈널리티!$F$7:$F$18,MONTH(EDATE($E121,AX$1-1)))/100))),"")</f>
        <v/>
      </c>
      <c r="AY121" t="str" cm="1">
        <f t="array" ref="AY121">IFERROR(IF($A121="","",IF(SUMIFS(RAW_매출A!$J$2:$J$7000,RAW_매출A!$B$2:$B$7000,$A121,RAW_매출A!$A$2:$A$7000,EDATE($E121,AY$1-1))=0,"",SUMIFS(RAW_매출A!$J$2:$J$7000,RAW_매출A!$B$2:$B$7000,$A121,RAW_매출A!$A$2:$A$7000,EDATE($E121,AY$1-1))/(INDEX(요약_월별시즈널리티!$F$7:$F$18,MONTH(EDATE($E121,AY$1-1)))/100))),"")</f>
        <v/>
      </c>
      <c r="AZ121" t="str" cm="1">
        <f t="array" ref="AZ121">IFERROR(IF($A121="","",IF(SUMIFS(RAW_매출A!$J$2:$J$7000,RAW_매출A!$B$2:$B$7000,$A121,RAW_매출A!$A$2:$A$7000,EDATE($E121,AZ$1-1))=0,"",SUMIFS(RAW_매출A!$J$2:$J$7000,RAW_매출A!$B$2:$B$7000,$A121,RAW_매출A!$A$2:$A$7000,EDATE($E121,AZ$1-1))/(INDEX(요약_월별시즈널리티!$F$7:$F$18,MONTH(EDATE($E121,AZ$1-1)))/100))),"")</f>
        <v/>
      </c>
      <c r="BA121" t="str" cm="1">
        <f t="array" ref="BA121">IFERROR(IF($A121="","",IF(SUMIFS(RAW_매출A!$J$2:$J$7000,RAW_매출A!$B$2:$B$7000,$A121,RAW_매출A!$A$2:$A$7000,EDATE($E121,BA$1-1))=0,"",SUMIFS(RAW_매출A!$J$2:$J$7000,RAW_매출A!$B$2:$B$7000,$A121,RAW_매출A!$A$2:$A$7000,EDATE($E121,BA$1-1))/(INDEX(요약_월별시즈널리티!$F$7:$F$18,MONTH(EDATE($E121,BA$1-1)))/100))),"")</f>
        <v/>
      </c>
      <c r="BB121" t="str" cm="1">
        <f t="array" ref="BB121">IFERROR(IF($A121="","",IF(SUMIFS(RAW_매출A!$J$2:$J$7000,RAW_매출A!$B$2:$B$7000,$A121,RAW_매출A!$A$2:$A$7000,EDATE($E121,BB$1-1))=0,"",SUMIFS(RAW_매출A!$J$2:$J$7000,RAW_매출A!$B$2:$B$7000,$A121,RAW_매출A!$A$2:$A$7000,EDATE($E121,BB$1-1))/(INDEX(요약_월별시즈널리티!$F$7:$F$18,MONTH(EDATE($E121,BB$1-1)))/100))),"")</f>
        <v/>
      </c>
      <c r="BC121" t="str" cm="1">
        <f t="array" ref="BC121">IFERROR(IF($A121="","",IF(SUMIFS(RAW_매출A!$J$2:$J$7000,RAW_매출A!$B$2:$B$7000,$A121,RAW_매출A!$A$2:$A$7000,EDATE($E121,BC$1-1))=0,"",SUMIFS(RAW_매출A!$J$2:$J$7000,RAW_매출A!$B$2:$B$7000,$A121,RAW_매출A!$A$2:$A$7000,EDATE($E121,BC$1-1))/(INDEX(요약_월별시즈널리티!$F$7:$F$18,MONTH(EDATE($E121,BC$1-1)))/100))),"")</f>
        <v/>
      </c>
      <c r="BD121" t="str" cm="1">
        <f t="array" ref="BD121">IFERROR(IF($A121="","",IF(SUMIFS(RAW_매출A!$J$2:$J$7000,RAW_매출A!$B$2:$B$7000,$A121,RAW_매출A!$A$2:$A$7000,EDATE($E121,BD$1-1))=0,"",SUMIFS(RAW_매출A!$J$2:$J$7000,RAW_매출A!$B$2:$B$7000,$A121,RAW_매출A!$A$2:$A$7000,EDATE($E121,BD$1-1))/(INDEX(요약_월별시즈널리티!$F$7:$F$18,MONTH(EDATE($E121,BD$1-1)))/100))),"")</f>
        <v/>
      </c>
      <c r="BE121" t="str" cm="1">
        <f t="array" ref="BE121">IFERROR(IF($A121="","",IF(SUMIFS(RAW_매출A!$J$2:$J$7000,RAW_매출A!$B$2:$B$7000,$A121,RAW_매출A!$A$2:$A$7000,EDATE($E121,BE$1-1))=0,"",SUMIFS(RAW_매출A!$J$2:$J$7000,RAW_매출A!$B$2:$B$7000,$A121,RAW_매출A!$A$2:$A$7000,EDATE($E121,BE$1-1))/(INDEX(요약_월별시즈널리티!$F$7:$F$18,MONTH(EDATE($E121,BE$1-1)))/100))),"")</f>
        <v/>
      </c>
      <c r="BF121" t="str" cm="1">
        <f t="array" ref="BF121">IFERROR(IF($A121="","",IF(SUMIFS(RAW_매출A!$J$2:$J$7000,RAW_매출A!$B$2:$B$7000,$A121,RAW_매출A!$A$2:$A$7000,EDATE($E121,BF$1-1))=0,"",SUMIFS(RAW_매출A!$J$2:$J$7000,RAW_매출A!$B$2:$B$7000,$A121,RAW_매출A!$A$2:$A$7000,EDATE($E121,BF$1-1))/(INDEX(요약_월별시즈널리티!$F$7:$F$18,MONTH(EDATE($E121,BF$1-1)))/100))),"")</f>
        <v/>
      </c>
      <c r="BG121" t="str" cm="1">
        <f t="array" ref="BG121">IFERROR(IF($A121="","",IF(SUMIFS(RAW_매출A!$J$2:$J$7000,RAW_매출A!$B$2:$B$7000,$A121,RAW_매출A!$A$2:$A$7000,EDATE($E121,BG$1-1))=0,"",SUMIFS(RAW_매출A!$J$2:$J$7000,RAW_매출A!$B$2:$B$7000,$A121,RAW_매출A!$A$2:$A$7000,EDATE($E121,BG$1-1))/(INDEX(요약_월별시즈널리티!$F$7:$F$18,MONTH(EDATE($E121,BG$1-1)))/100))),"")</f>
        <v/>
      </c>
      <c r="BH121" t="str" cm="1">
        <f t="array" ref="BH121">IFERROR(IF($A121="","",IF(SUMIFS(RAW_매출A!$J$2:$J$7000,RAW_매출A!$B$2:$B$7000,$A121,RAW_매출A!$A$2:$A$7000,EDATE($E121,BH$1-1))=0,"",SUMIFS(RAW_매출A!$J$2:$J$7000,RAW_매출A!$B$2:$B$7000,$A121,RAW_매출A!$A$2:$A$7000,EDATE($E121,BH$1-1))/(INDEX(요약_월별시즈널리티!$F$7:$F$18,MONTH(EDATE($E121,BH$1-1)))/100))),"")</f>
        <v/>
      </c>
      <c r="BI121" t="str" cm="1">
        <f t="array" ref="BI121">IFERROR(IF($A121="","",IF(SUMIFS(RAW_매출A!$J$2:$J$7000,RAW_매출A!$B$2:$B$7000,$A121,RAW_매출A!$A$2:$A$7000,EDATE($E121,BI$1-1))=0,"",SUMIFS(RAW_매출A!$J$2:$J$7000,RAW_매출A!$B$2:$B$7000,$A121,RAW_매출A!$A$2:$A$7000,EDATE($E121,BI$1-1))/(INDEX(요약_월별시즈널리티!$F$7:$F$18,MONTH(EDATE($E121,BI$1-1)))/100))),"")</f>
        <v/>
      </c>
      <c r="BJ121" t="str" cm="1">
        <f t="array" ref="BJ121">IFERROR(IF($A121="","",IF(SUMIFS(RAW_매출A!$J$2:$J$7000,RAW_매출A!$B$2:$B$7000,$A121,RAW_매출A!$A$2:$A$7000,EDATE($E121,BJ$1-1))=0,"",SUMIFS(RAW_매출A!$J$2:$J$7000,RAW_매출A!$B$2:$B$7000,$A121,RAW_매출A!$A$2:$A$7000,EDATE($E121,BJ$1-1))/(INDEX(요약_월별시즈널리티!$F$7:$F$18,MONTH(EDATE($E121,BJ$1-1)))/100))),"")</f>
        <v/>
      </c>
      <c r="BK121" t="str" cm="1">
        <f t="array" ref="BK121">IFERROR(IF($A121="","",IF(SUMIFS(RAW_매출A!$J$2:$J$7000,RAW_매출A!$B$2:$B$7000,$A121,RAW_매출A!$A$2:$A$7000,EDATE($E121,BK$1-1))=0,"",SUMIFS(RAW_매출A!$J$2:$J$7000,RAW_매출A!$B$2:$B$7000,$A121,RAW_매출A!$A$2:$A$7000,EDATE($E121,BK$1-1))/(INDEX(요약_월별시즈널리티!$F$7:$F$18,MONTH(EDATE($E121,BK$1-1)))/100))),"")</f>
        <v/>
      </c>
      <c r="BL121" t="str" cm="1">
        <f t="array" ref="BL121">IFERROR(IF($A121="","",IF(SUMIFS(RAW_매출A!$J$2:$J$7000,RAW_매출A!$B$2:$B$7000,$A121,RAW_매출A!$A$2:$A$7000,EDATE($E121,BL$1-1))=0,"",SUMIFS(RAW_매출A!$J$2:$J$7000,RAW_매출A!$B$2:$B$7000,$A121,RAW_매출A!$A$2:$A$7000,EDATE($E121,BL$1-1))/(INDEX(요약_월별시즈널리티!$F$7:$F$18,MONTH(EDATE($E121,BL$1-1)))/100))),"")</f>
        <v/>
      </c>
      <c r="BM121" t="str" cm="1">
        <f t="array" ref="BM121">IFERROR(IF($A121="","",IF(SUMIFS(RAW_매출A!$J$2:$J$7000,RAW_매출A!$B$2:$B$7000,$A121,RAW_매출A!$A$2:$A$7000,EDATE($E121,BM$1-1))=0,"",SUMIFS(RAW_매출A!$J$2:$J$7000,RAW_매출A!$B$2:$B$7000,$A121,RAW_매출A!$A$2:$A$7000,EDATE($E121,BM$1-1))/(INDEX(요약_월별시즈널리티!$F$7:$F$18,MONTH(EDATE($E121,BM$1-1)))/100))),"")</f>
        <v/>
      </c>
      <c r="BN121" t="str" cm="1">
        <f t="array" ref="BN121">IFERROR(IF($A121="","",IF(SUMIFS(RAW_매출A!$J$2:$J$7000,RAW_매출A!$B$2:$B$7000,$A121,RAW_매출A!$A$2:$A$7000,EDATE($E121,BN$1-1))=0,"",SUMIFS(RAW_매출A!$J$2:$J$7000,RAW_매출A!$B$2:$B$7000,$A121,RAW_매출A!$A$2:$A$7000,EDATE($E121,BN$1-1))/(INDEX(요약_월별시즈널리티!$F$7:$F$18,MONTH(EDATE($E121,BN$1-1)))/100))),"")</f>
        <v/>
      </c>
    </row>
    <row r="122" spans="1:66" x14ac:dyDescent="0.3">
      <c r="A122" t="str">
        <f>세팅!A123</f>
        <v>(1112) #봉천은천입구점</v>
      </c>
      <c r="B122" t="str">
        <f>세팅!B123</f>
        <v>150-1</v>
      </c>
      <c r="C122">
        <f t="shared" si="3"/>
        <v>1</v>
      </c>
      <c r="D122" t="str">
        <f t="shared" si="4"/>
        <v>1</v>
      </c>
      <c r="E122" s="1">
        <f>세팅!D123</f>
        <v>45444</v>
      </c>
      <c r="F122">
        <f t="shared" si="5"/>
        <v>3690954.9779509641</v>
      </c>
      <c r="G122" cm="1">
        <f t="array" ref="G122">IFERROR(IF($A122="","",IF(SUMIFS(RAW_매출A!$J$2:$J$7000,RAW_매출A!$B$2:$B$7000,$A122,RAW_매출A!$A$2:$A$7000,EDATE($E122,G$1-1))=0,"",SUMIFS(RAW_매출A!$J$2:$J$7000,RAW_매출A!$B$2:$B$7000,$A122,RAW_매출A!$A$2:$A$7000,EDATE($E122,G$1-1))/(INDEX(요약_월별시즈널리티!$F$7:$F$18,MONTH(EDATE($E122,G$1-1)))/100))),"")</f>
        <v>2295283.5240160543</v>
      </c>
      <c r="H122" cm="1">
        <f t="array" ref="H122">IFERROR(IF($A122="","",IF(SUMIFS(RAW_매출A!$J$2:$J$7000,RAW_매출A!$B$2:$B$7000,$A122,RAW_매출A!$A$2:$A$7000,EDATE($E122,H$1-1))=0,"",SUMIFS(RAW_매출A!$J$2:$J$7000,RAW_매출A!$B$2:$B$7000,$A122,RAW_매출A!$A$2:$A$7000,EDATE($E122,H$1-1))/(INDEX(요약_월별시즈널리티!$F$7:$F$18,MONTH(EDATE($E122,H$1-1)))/100))),"")</f>
        <v>2948232.5380514781</v>
      </c>
      <c r="I122" cm="1">
        <f t="array" ref="I122">IFERROR(IF($A122="","",IF(SUMIFS(RAW_매출A!$J$2:$J$7000,RAW_매출A!$B$2:$B$7000,$A122,RAW_매출A!$A$2:$A$7000,EDATE($E122,I$1-1))=0,"",SUMIFS(RAW_매출A!$J$2:$J$7000,RAW_매출A!$B$2:$B$7000,$A122,RAW_매출A!$A$2:$A$7000,EDATE($E122,I$1-1))/(INDEX(요약_월별시즈널리티!$F$7:$F$18,MONTH(EDATE($E122,I$1-1)))/100))),"")</f>
        <v>2997739.6989280297</v>
      </c>
      <c r="J122" s="28" cm="1">
        <f t="array" ref="J122">IFERROR(IF($A122="","",IF(SUMIFS(RAW_매출A!$J$2:$J$7000,RAW_매출A!$B$2:$B$7000,$A122,RAW_매출A!$A$2:$A$7000,EDATE($E122,J$1-1))=0,"",SUMIFS(RAW_매출A!$J$2:$J$7000,RAW_매출A!$B$2:$B$7000,$A122,RAW_매출A!$A$2:$A$7000,EDATE($E122,J$1-1))/(INDEX(요약_월별시즈널리티!$F$7:$F$18,MONTH(EDATE($E122,J$1-1)))/100))),"")</f>
        <v>3400447.7008402771</v>
      </c>
      <c r="K122" s="28" cm="1">
        <f t="array" ref="K122">IFERROR(IF($A122="","",IF(SUMIFS(RAW_매출A!$J$2:$J$7000,RAW_매출A!$B$2:$B$7000,$A122,RAW_매출A!$A$2:$A$7000,EDATE($E122,K$1-1))=0,"",SUMIFS(RAW_매출A!$J$2:$J$7000,RAW_매출A!$B$2:$B$7000,$A122,RAW_매출A!$A$2:$A$7000,EDATE($E122,K$1-1))/(INDEX(요약_월별시즈널리티!$F$7:$F$18,MONTH(EDATE($E122,K$1-1)))/100))),"")</f>
        <v>3395920.9525996987</v>
      </c>
      <c r="L122" s="28" cm="1">
        <f t="array" ref="L122">IFERROR(IF($A122="","",IF(SUMIFS(RAW_매출A!$J$2:$J$7000,RAW_매출A!$B$2:$B$7000,$A122,RAW_매출A!$A$2:$A$7000,EDATE($E122,L$1-1))=0,"",SUMIFS(RAW_매출A!$J$2:$J$7000,RAW_매출A!$B$2:$B$7000,$A122,RAW_매출A!$A$2:$A$7000,EDATE($E122,L$1-1))/(INDEX(요약_월별시즈널리티!$F$7:$F$18,MONTH(EDATE($E122,L$1-1)))/100))),"")</f>
        <v>3521670.751319631</v>
      </c>
      <c r="M122" s="28" cm="1">
        <f t="array" ref="M122">IFERROR(IF($A122="","",IF(SUMIFS(RAW_매출A!$J$2:$J$7000,RAW_매출A!$B$2:$B$7000,$A122,RAW_매출A!$A$2:$A$7000,EDATE($E122,M$1-1))=0,"",SUMIFS(RAW_매출A!$J$2:$J$7000,RAW_매출A!$B$2:$B$7000,$A122,RAW_매출A!$A$2:$A$7000,EDATE($E122,M$1-1))/(INDEX(요약_월별시즈널리티!$F$7:$F$18,MONTH(EDATE($E122,M$1-1)))/100))),"")</f>
        <v>3660536.7158719231</v>
      </c>
      <c r="N122" s="28" cm="1">
        <f t="array" ref="N122">IFERROR(IF($A122="","",IF(SUMIFS(RAW_매출A!$J$2:$J$7000,RAW_매출A!$B$2:$B$7000,$A122,RAW_매출A!$A$2:$A$7000,EDATE($E122,N$1-1))=0,"",SUMIFS(RAW_매출A!$J$2:$J$7000,RAW_매출A!$B$2:$B$7000,$A122,RAW_매출A!$A$2:$A$7000,EDATE($E122,N$1-1))/(INDEX(요약_월별시즈널리티!$F$7:$F$18,MONTH(EDATE($E122,N$1-1)))/100))),"")</f>
        <v>4000535.3519909368</v>
      </c>
      <c r="O122" s="28" cm="1">
        <f t="array" ref="O122">IFERROR(IF($A122="","",IF(SUMIFS(RAW_매출A!$J$2:$J$7000,RAW_매출A!$B$2:$B$7000,$A122,RAW_매출A!$A$2:$A$7000,EDATE($E122,O$1-1))=0,"",SUMIFS(RAW_매출A!$J$2:$J$7000,RAW_매출A!$B$2:$B$7000,$A122,RAW_매출A!$A$2:$A$7000,EDATE($E122,O$1-1))/(INDEX(요약_월별시즈널리티!$F$7:$F$18,MONTH(EDATE($E122,O$1-1)))/100))),"")</f>
        <v>4166618.3950833147</v>
      </c>
      <c r="P122" cm="1">
        <f t="array" ref="P122">IFERROR(IF($A122="","",IF(SUMIFS(RAW_매출A!$J$2:$J$7000,RAW_매출A!$B$2:$B$7000,$A122,RAW_매출A!$A$2:$A$7000,EDATE($E122,P$1-1))=0,"",SUMIFS(RAW_매출A!$J$2:$J$7000,RAW_매출A!$B$2:$B$7000,$A122,RAW_매출A!$A$2:$A$7000,EDATE($E122,P$1-1))/(INDEX(요약_월별시즈널리티!$F$7:$F$18,MONTH(EDATE($E122,P$1-1)))/100))),"")</f>
        <v>4404527.6338720452</v>
      </c>
      <c r="Q122" cm="1">
        <f t="array" ref="Q122">IFERROR(IF($A122="","",IF(SUMIFS(RAW_매출A!$J$2:$J$7000,RAW_매출A!$B$2:$B$7000,$A122,RAW_매출A!$A$2:$A$7000,EDATE($E122,Q$1-1))=0,"",SUMIFS(RAW_매출A!$J$2:$J$7000,RAW_매출A!$B$2:$B$7000,$A122,RAW_매출A!$A$2:$A$7000,EDATE($E122,Q$1-1))/(INDEX(요약_월별시즈널리티!$F$7:$F$18,MONTH(EDATE($E122,Q$1-1)))/100))),"")</f>
        <v>4206480.3931190008</v>
      </c>
      <c r="R122" cm="1">
        <f t="array" ref="R122">IFERROR(IF($A122="","",IF(SUMIFS(RAW_매출A!$J$2:$J$7000,RAW_매출A!$B$2:$B$7000,$A122,RAW_매출A!$A$2:$A$7000,EDATE($E122,R$1-1))=0,"",SUMIFS(RAW_매출A!$J$2:$J$7000,RAW_매출A!$B$2:$B$7000,$A122,RAW_매출A!$A$2:$A$7000,EDATE($E122,R$1-1))/(INDEX(요약_월별시즈널리티!$F$7:$F$18,MONTH(EDATE($E122,R$1-1)))/100))),"")</f>
        <v>4507722.2415824719</v>
      </c>
      <c r="S122" cm="1">
        <f t="array" ref="S122">IFERROR(IF($A122="","",IF(SUMIFS(RAW_매출A!$J$2:$J$7000,RAW_매출A!$B$2:$B$7000,$A122,RAW_매출A!$A$2:$A$7000,EDATE($E122,S$1-1))=0,"",SUMIFS(RAW_매출A!$J$2:$J$7000,RAW_매출A!$B$2:$B$7000,$A122,RAW_매출A!$A$2:$A$7000,EDATE($E122,S$1-1))/(INDEX(요약_월별시즈널리티!$F$7:$F$18,MONTH(EDATE($E122,S$1-1)))/100))),"")</f>
        <v>3993882.8392837844</v>
      </c>
      <c r="T122" cm="1">
        <f t="array" ref="T122">IFERROR(IF($A122="","",IF(SUMIFS(RAW_매출A!$J$2:$J$7000,RAW_매출A!$B$2:$B$7000,$A122,RAW_매출A!$A$2:$A$7000,EDATE($E122,T$1-1))=0,"",SUMIFS(RAW_매출A!$J$2:$J$7000,RAW_매출A!$B$2:$B$7000,$A122,RAW_매출A!$A$2:$A$7000,EDATE($E122,T$1-1))/(INDEX(요약_월별시즈널리티!$F$7:$F$18,MONTH(EDATE($E122,T$1-1)))/100))),"")</f>
        <v>3406998.4879986495</v>
      </c>
      <c r="U122" cm="1">
        <f t="array" ref="U122">IFERROR(IF($A122="","",IF(SUMIFS(RAW_매출A!$J$2:$J$7000,RAW_매출A!$B$2:$B$7000,$A122,RAW_매출A!$A$2:$A$7000,EDATE($E122,U$1-1))=0,"",SUMIFS(RAW_매출A!$J$2:$J$7000,RAW_매출A!$B$2:$B$7000,$A122,RAW_매출A!$A$2:$A$7000,EDATE($E122,U$1-1))/(INDEX(요약_월별시즈널리티!$F$7:$F$18,MONTH(EDATE($E122,U$1-1)))/100))),"")</f>
        <v>3629665.4421665319</v>
      </c>
      <c r="V122" cm="1">
        <f t="array" ref="V122">IFERROR(IF($A122="","",IF(SUMIFS(RAW_매출A!$J$2:$J$7000,RAW_매출A!$B$2:$B$7000,$A122,RAW_매출A!$A$2:$A$7000,EDATE($E122,V$1-1))=0,"",SUMIFS(RAW_매출A!$J$2:$J$7000,RAW_매출A!$B$2:$B$7000,$A122,RAW_매출A!$A$2:$A$7000,EDATE($E122,V$1-1))/(INDEX(요약_월별시즈널리티!$F$7:$F$18,MONTH(EDATE($E122,V$1-1)))/100))),"")</f>
        <v>3044138.0310431556</v>
      </c>
      <c r="W122" cm="1">
        <f t="array" ref="W122">IFERROR(IF($A122="","",IF(SUMIFS(RAW_매출A!$J$2:$J$7000,RAW_매출A!$B$2:$B$7000,$A122,RAW_매출A!$A$2:$A$7000,EDATE($E122,W$1-1))=0,"",SUMIFS(RAW_매출A!$J$2:$J$7000,RAW_매출A!$B$2:$B$7000,$A122,RAW_매출A!$A$2:$A$7000,EDATE($E122,W$1-1))/(INDEX(요약_월별시즈널리티!$F$7:$F$18,MONTH(EDATE($E122,W$1-1)))/100))),"")</f>
        <v>3213386.416617394</v>
      </c>
      <c r="X122" cm="1">
        <f t="array" ref="X122">IFERROR(IF($A122="","",IF(SUMIFS(RAW_매출A!$J$2:$J$7000,RAW_매출A!$B$2:$B$7000,$A122,RAW_매출A!$A$2:$A$7000,EDATE($E122,X$1-1))=0,"",SUMIFS(RAW_매출A!$J$2:$J$7000,RAW_매출A!$B$2:$B$7000,$A122,RAW_매출A!$A$2:$A$7000,EDATE($E122,X$1-1))/(INDEX(요약_월별시즈널리티!$F$7:$F$18,MONTH(EDATE($E122,X$1-1)))/100))),"")</f>
        <v>3401560.3115398628</v>
      </c>
      <c r="Y122" cm="1">
        <f t="array" ref="Y122">IFERROR(IF($A122="","",IF(SUMIFS(RAW_매출A!$J$2:$J$7000,RAW_매출A!$B$2:$B$7000,$A122,RAW_매출A!$A$2:$A$7000,EDATE($E122,Y$1-1))=0,"",SUMIFS(RAW_매출A!$J$2:$J$7000,RAW_매출A!$B$2:$B$7000,$A122,RAW_매출A!$A$2:$A$7000,EDATE($E122,Y$1-1))/(INDEX(요약_월별시즈널리티!$F$7:$F$18,MONTH(EDATE($E122,Y$1-1)))/100))),"")</f>
        <v>3283257.0757707548</v>
      </c>
      <c r="Z122" cm="1">
        <f t="array" ref="Z122">IFERROR(IF($A122="","",IF(SUMIFS(RAW_매출A!$J$2:$J$7000,RAW_매출A!$B$2:$B$7000,$A122,RAW_매출A!$A$2:$A$7000,EDATE($E122,Z$1-1))=0,"",SUMIFS(RAW_매출A!$J$2:$J$7000,RAW_매출A!$B$2:$B$7000,$A122,RAW_매출A!$A$2:$A$7000,EDATE($E122,Z$1-1))/(INDEX(요약_월별시즈널리티!$F$7:$F$18,MONTH(EDATE($E122,Z$1-1)))/100))),"")</f>
        <v>3560132.6217789021</v>
      </c>
      <c r="AA122" cm="1">
        <f t="array" ref="AA122">IFERROR(IF($A122="","",IF(SUMIFS(RAW_매출A!$J$2:$J$7000,RAW_매출A!$B$2:$B$7000,$A122,RAW_매출A!$A$2:$A$7000,EDATE($E122,AA$1-1))=0,"",SUMIFS(RAW_매출A!$J$2:$J$7000,RAW_매출A!$B$2:$B$7000,$A122,RAW_매출A!$A$2:$A$7000,EDATE($E122,AA$1-1))/(INDEX(요약_월별시즈널리티!$F$7:$F$18,MONTH(EDATE($E122,AA$1-1)))/100))),"")</f>
        <v>3606928.6990795122</v>
      </c>
      <c r="AB122" cm="1">
        <f t="array" ref="AB122">IFERROR(IF($A122="","",IF(SUMIFS(RAW_매출A!$J$2:$J$7000,RAW_매출A!$B$2:$B$7000,$A122,RAW_매출A!$A$2:$A$7000,EDATE($E122,AB$1-1))=0,"",SUMIFS(RAW_매출A!$J$2:$J$7000,RAW_매출A!$B$2:$B$7000,$A122,RAW_매출A!$A$2:$A$7000,EDATE($E122,AB$1-1))/(INDEX(요약_월별시즈널리티!$F$7:$F$18,MONTH(EDATE($E122,AB$1-1)))/100))),"")</f>
        <v>3446068.5836946536</v>
      </c>
      <c r="AC122" cm="1">
        <f t="array" ref="AC122">IFERROR(IF($A122="","",IF(SUMIFS(RAW_매출A!$J$2:$J$7000,RAW_매출A!$B$2:$B$7000,$A122,RAW_매출A!$A$2:$A$7000,EDATE($E122,AC$1-1))=0,"",SUMIFS(RAW_매출A!$J$2:$J$7000,RAW_매출A!$B$2:$B$7000,$A122,RAW_매출A!$A$2:$A$7000,EDATE($E122,AC$1-1))/(INDEX(요약_월별시즈널리티!$F$7:$F$18,MONTH(EDATE($E122,AC$1-1)))/100))),"")</f>
        <v>3358189.4896744695</v>
      </c>
      <c r="AD122" cm="1">
        <f t="array" ref="AD122">IFERROR(IF($A122="","",IF(SUMIFS(RAW_매출A!$J$2:$J$7000,RAW_매출A!$B$2:$B$7000,$A122,RAW_매출A!$A$2:$A$7000,EDATE($E122,AD$1-1))=0,"",SUMIFS(RAW_매출A!$J$2:$J$7000,RAW_매출A!$B$2:$B$7000,$A122,RAW_매출A!$A$2:$A$7000,EDATE($E122,AD$1-1))/(INDEX(요약_월별시즈널리티!$F$7:$F$18,MONTH(EDATE($E122,AD$1-1)))/100))),"")</f>
        <v>3679426.5595130343</v>
      </c>
      <c r="AE122" cm="1">
        <f t="array" ref="AE122">IFERROR(IF($A122="","",IF(SUMIFS(RAW_매출A!$J$2:$J$7000,RAW_매출A!$B$2:$B$7000,$A122,RAW_매출A!$A$2:$A$7000,EDATE($E122,AE$1-1))=0,"",SUMIFS(RAW_매출A!$J$2:$J$7000,RAW_매출A!$B$2:$B$7000,$A122,RAW_매출A!$A$2:$A$7000,EDATE($E122,AE$1-1))/(INDEX(요약_월별시즈널리티!$F$7:$F$18,MONTH(EDATE($E122,AE$1-1)))/100))),"")</f>
        <v>3009932.7748493846</v>
      </c>
      <c r="AF122" t="str" cm="1">
        <f t="array" ref="AF122">IFERROR(IF($A122="","",IF(SUMIFS(RAW_매출A!$J$2:$J$7000,RAW_매출A!$B$2:$B$7000,$A122,RAW_매출A!$A$2:$A$7000,EDATE($E122,AF$1-1))=0,"",SUMIFS(RAW_매출A!$J$2:$J$7000,RAW_매출A!$B$2:$B$7000,$A122,RAW_매출A!$A$2:$A$7000,EDATE($E122,AF$1-1))/(INDEX(요약_월별시즈널리티!$F$7:$F$18,MONTH(EDATE($E122,AF$1-1)))/100))),"")</f>
        <v/>
      </c>
      <c r="AG122" t="str" cm="1">
        <f t="array" ref="AG122">IFERROR(IF($A122="","",IF(SUMIFS(RAW_매출A!$J$2:$J$7000,RAW_매출A!$B$2:$B$7000,$A122,RAW_매출A!$A$2:$A$7000,EDATE($E122,AG$1-1))=0,"",SUMIFS(RAW_매출A!$J$2:$J$7000,RAW_매출A!$B$2:$B$7000,$A122,RAW_매출A!$A$2:$A$7000,EDATE($E122,AG$1-1))/(INDEX(요약_월별시즈널리티!$F$7:$F$18,MONTH(EDATE($E122,AG$1-1)))/100))),"")</f>
        <v/>
      </c>
      <c r="AH122" t="str" cm="1">
        <f t="array" ref="AH122">IFERROR(IF($A122="","",IF(SUMIFS(RAW_매출A!$J$2:$J$7000,RAW_매출A!$B$2:$B$7000,$A122,RAW_매출A!$A$2:$A$7000,EDATE($E122,AH$1-1))=0,"",SUMIFS(RAW_매출A!$J$2:$J$7000,RAW_매출A!$B$2:$B$7000,$A122,RAW_매출A!$A$2:$A$7000,EDATE($E122,AH$1-1))/(INDEX(요약_월별시즈널리티!$F$7:$F$18,MONTH(EDATE($E122,AH$1-1)))/100))),"")</f>
        <v/>
      </c>
      <c r="AI122" t="str" cm="1">
        <f t="array" ref="AI122">IFERROR(IF($A122="","",IF(SUMIFS(RAW_매출A!$J$2:$J$7000,RAW_매출A!$B$2:$B$7000,$A122,RAW_매출A!$A$2:$A$7000,EDATE($E122,AI$1-1))=0,"",SUMIFS(RAW_매출A!$J$2:$J$7000,RAW_매출A!$B$2:$B$7000,$A122,RAW_매출A!$A$2:$A$7000,EDATE($E122,AI$1-1))/(INDEX(요약_월별시즈널리티!$F$7:$F$18,MONTH(EDATE($E122,AI$1-1)))/100))),"")</f>
        <v/>
      </c>
      <c r="AJ122" t="str" cm="1">
        <f t="array" ref="AJ122">IFERROR(IF($A122="","",IF(SUMIFS(RAW_매출A!$J$2:$J$7000,RAW_매출A!$B$2:$B$7000,$A122,RAW_매출A!$A$2:$A$7000,EDATE($E122,AJ$1-1))=0,"",SUMIFS(RAW_매출A!$J$2:$J$7000,RAW_매출A!$B$2:$B$7000,$A122,RAW_매출A!$A$2:$A$7000,EDATE($E122,AJ$1-1))/(INDEX(요약_월별시즈널리티!$F$7:$F$18,MONTH(EDATE($E122,AJ$1-1)))/100))),"")</f>
        <v/>
      </c>
      <c r="AK122" t="str" cm="1">
        <f t="array" ref="AK122">IFERROR(IF($A122="","",IF(SUMIFS(RAW_매출A!$J$2:$J$7000,RAW_매출A!$B$2:$B$7000,$A122,RAW_매출A!$A$2:$A$7000,EDATE($E122,AK$1-1))=0,"",SUMIFS(RAW_매출A!$J$2:$J$7000,RAW_매출A!$B$2:$B$7000,$A122,RAW_매출A!$A$2:$A$7000,EDATE($E122,AK$1-1))/(INDEX(요약_월별시즈널리티!$F$7:$F$18,MONTH(EDATE($E122,AK$1-1)))/100))),"")</f>
        <v/>
      </c>
      <c r="AL122" t="str" cm="1">
        <f t="array" ref="AL122">IFERROR(IF($A122="","",IF(SUMIFS(RAW_매출A!$J$2:$J$7000,RAW_매출A!$B$2:$B$7000,$A122,RAW_매출A!$A$2:$A$7000,EDATE($E122,AL$1-1))=0,"",SUMIFS(RAW_매출A!$J$2:$J$7000,RAW_매출A!$B$2:$B$7000,$A122,RAW_매출A!$A$2:$A$7000,EDATE($E122,AL$1-1))/(INDEX(요약_월별시즈널리티!$F$7:$F$18,MONTH(EDATE($E122,AL$1-1)))/100))),"")</f>
        <v/>
      </c>
      <c r="AM122" t="str" cm="1">
        <f t="array" ref="AM122">IFERROR(IF($A122="","",IF(SUMIFS(RAW_매출A!$J$2:$J$7000,RAW_매출A!$B$2:$B$7000,$A122,RAW_매출A!$A$2:$A$7000,EDATE($E122,AM$1-1))=0,"",SUMIFS(RAW_매출A!$J$2:$J$7000,RAW_매출A!$B$2:$B$7000,$A122,RAW_매출A!$A$2:$A$7000,EDATE($E122,AM$1-1))/(INDEX(요약_월별시즈널리티!$F$7:$F$18,MONTH(EDATE($E122,AM$1-1)))/100))),"")</f>
        <v/>
      </c>
      <c r="AN122" t="str" cm="1">
        <f t="array" ref="AN122">IFERROR(IF($A122="","",IF(SUMIFS(RAW_매출A!$J$2:$J$7000,RAW_매출A!$B$2:$B$7000,$A122,RAW_매출A!$A$2:$A$7000,EDATE($E122,AN$1-1))=0,"",SUMIFS(RAW_매출A!$J$2:$J$7000,RAW_매출A!$B$2:$B$7000,$A122,RAW_매출A!$A$2:$A$7000,EDATE($E122,AN$1-1))/(INDEX(요약_월별시즈널리티!$F$7:$F$18,MONTH(EDATE($E122,AN$1-1)))/100))),"")</f>
        <v/>
      </c>
      <c r="AO122" t="str" cm="1">
        <f t="array" ref="AO122">IFERROR(IF($A122="","",IF(SUMIFS(RAW_매출A!$J$2:$J$7000,RAW_매출A!$B$2:$B$7000,$A122,RAW_매출A!$A$2:$A$7000,EDATE($E122,AO$1-1))=0,"",SUMIFS(RAW_매출A!$J$2:$J$7000,RAW_매출A!$B$2:$B$7000,$A122,RAW_매출A!$A$2:$A$7000,EDATE($E122,AO$1-1))/(INDEX(요약_월별시즈널리티!$F$7:$F$18,MONTH(EDATE($E122,AO$1-1)))/100))),"")</f>
        <v/>
      </c>
      <c r="AP122" t="str" cm="1">
        <f t="array" ref="AP122">IFERROR(IF($A122="","",IF(SUMIFS(RAW_매출A!$J$2:$J$7000,RAW_매출A!$B$2:$B$7000,$A122,RAW_매출A!$A$2:$A$7000,EDATE($E122,AP$1-1))=0,"",SUMIFS(RAW_매출A!$J$2:$J$7000,RAW_매출A!$B$2:$B$7000,$A122,RAW_매출A!$A$2:$A$7000,EDATE($E122,AP$1-1))/(INDEX(요약_월별시즈널리티!$F$7:$F$18,MONTH(EDATE($E122,AP$1-1)))/100))),"")</f>
        <v/>
      </c>
      <c r="AQ122" t="str" cm="1">
        <f t="array" ref="AQ122">IFERROR(IF($A122="","",IF(SUMIFS(RAW_매출A!$J$2:$J$7000,RAW_매출A!$B$2:$B$7000,$A122,RAW_매출A!$A$2:$A$7000,EDATE($E122,AQ$1-1))=0,"",SUMIFS(RAW_매출A!$J$2:$J$7000,RAW_매출A!$B$2:$B$7000,$A122,RAW_매출A!$A$2:$A$7000,EDATE($E122,AQ$1-1))/(INDEX(요약_월별시즈널리티!$F$7:$F$18,MONTH(EDATE($E122,AQ$1-1)))/100))),"")</f>
        <v/>
      </c>
      <c r="AR122" t="str" cm="1">
        <f t="array" ref="AR122">IFERROR(IF($A122="","",IF(SUMIFS(RAW_매출A!$J$2:$J$7000,RAW_매출A!$B$2:$B$7000,$A122,RAW_매출A!$A$2:$A$7000,EDATE($E122,AR$1-1))=0,"",SUMIFS(RAW_매출A!$J$2:$J$7000,RAW_매출A!$B$2:$B$7000,$A122,RAW_매출A!$A$2:$A$7000,EDATE($E122,AR$1-1))/(INDEX(요약_월별시즈널리티!$F$7:$F$18,MONTH(EDATE($E122,AR$1-1)))/100))),"")</f>
        <v/>
      </c>
      <c r="AS122" t="str" cm="1">
        <f t="array" ref="AS122">IFERROR(IF($A122="","",IF(SUMIFS(RAW_매출A!$J$2:$J$7000,RAW_매출A!$B$2:$B$7000,$A122,RAW_매출A!$A$2:$A$7000,EDATE($E122,AS$1-1))=0,"",SUMIFS(RAW_매출A!$J$2:$J$7000,RAW_매출A!$B$2:$B$7000,$A122,RAW_매출A!$A$2:$A$7000,EDATE($E122,AS$1-1))/(INDEX(요약_월별시즈널리티!$F$7:$F$18,MONTH(EDATE($E122,AS$1-1)))/100))),"")</f>
        <v/>
      </c>
      <c r="AT122" t="str" cm="1">
        <f t="array" ref="AT122">IFERROR(IF($A122="","",IF(SUMIFS(RAW_매출A!$J$2:$J$7000,RAW_매출A!$B$2:$B$7000,$A122,RAW_매출A!$A$2:$A$7000,EDATE($E122,AT$1-1))=0,"",SUMIFS(RAW_매출A!$J$2:$J$7000,RAW_매출A!$B$2:$B$7000,$A122,RAW_매출A!$A$2:$A$7000,EDATE($E122,AT$1-1))/(INDEX(요약_월별시즈널리티!$F$7:$F$18,MONTH(EDATE($E122,AT$1-1)))/100))),"")</f>
        <v/>
      </c>
      <c r="AU122" t="str" cm="1">
        <f t="array" ref="AU122">IFERROR(IF($A122="","",IF(SUMIFS(RAW_매출A!$J$2:$J$7000,RAW_매출A!$B$2:$B$7000,$A122,RAW_매출A!$A$2:$A$7000,EDATE($E122,AU$1-1))=0,"",SUMIFS(RAW_매출A!$J$2:$J$7000,RAW_매출A!$B$2:$B$7000,$A122,RAW_매출A!$A$2:$A$7000,EDATE($E122,AU$1-1))/(INDEX(요약_월별시즈널리티!$F$7:$F$18,MONTH(EDATE($E122,AU$1-1)))/100))),"")</f>
        <v/>
      </c>
      <c r="AV122" t="str" cm="1">
        <f t="array" ref="AV122">IFERROR(IF($A122="","",IF(SUMIFS(RAW_매출A!$J$2:$J$7000,RAW_매출A!$B$2:$B$7000,$A122,RAW_매출A!$A$2:$A$7000,EDATE($E122,AV$1-1))=0,"",SUMIFS(RAW_매출A!$J$2:$J$7000,RAW_매출A!$B$2:$B$7000,$A122,RAW_매출A!$A$2:$A$7000,EDATE($E122,AV$1-1))/(INDEX(요약_월별시즈널리티!$F$7:$F$18,MONTH(EDATE($E122,AV$1-1)))/100))),"")</f>
        <v/>
      </c>
      <c r="AW122" t="str" cm="1">
        <f t="array" ref="AW122">IFERROR(IF($A122="","",IF(SUMIFS(RAW_매출A!$J$2:$J$7000,RAW_매출A!$B$2:$B$7000,$A122,RAW_매출A!$A$2:$A$7000,EDATE($E122,AW$1-1))=0,"",SUMIFS(RAW_매출A!$J$2:$J$7000,RAW_매출A!$B$2:$B$7000,$A122,RAW_매출A!$A$2:$A$7000,EDATE($E122,AW$1-1))/(INDEX(요약_월별시즈널리티!$F$7:$F$18,MONTH(EDATE($E122,AW$1-1)))/100))),"")</f>
        <v/>
      </c>
      <c r="AX122" t="str" cm="1">
        <f t="array" ref="AX122">IFERROR(IF($A122="","",IF(SUMIFS(RAW_매출A!$J$2:$J$7000,RAW_매출A!$B$2:$B$7000,$A122,RAW_매출A!$A$2:$A$7000,EDATE($E122,AX$1-1))=0,"",SUMIFS(RAW_매출A!$J$2:$J$7000,RAW_매출A!$B$2:$B$7000,$A122,RAW_매출A!$A$2:$A$7000,EDATE($E122,AX$1-1))/(INDEX(요약_월별시즈널리티!$F$7:$F$18,MONTH(EDATE($E122,AX$1-1)))/100))),"")</f>
        <v/>
      </c>
      <c r="AY122" t="str" cm="1">
        <f t="array" ref="AY122">IFERROR(IF($A122="","",IF(SUMIFS(RAW_매출A!$J$2:$J$7000,RAW_매출A!$B$2:$B$7000,$A122,RAW_매출A!$A$2:$A$7000,EDATE($E122,AY$1-1))=0,"",SUMIFS(RAW_매출A!$J$2:$J$7000,RAW_매출A!$B$2:$B$7000,$A122,RAW_매출A!$A$2:$A$7000,EDATE($E122,AY$1-1))/(INDEX(요약_월별시즈널리티!$F$7:$F$18,MONTH(EDATE($E122,AY$1-1)))/100))),"")</f>
        <v/>
      </c>
      <c r="AZ122" t="str" cm="1">
        <f t="array" ref="AZ122">IFERROR(IF($A122="","",IF(SUMIFS(RAW_매출A!$J$2:$J$7000,RAW_매출A!$B$2:$B$7000,$A122,RAW_매출A!$A$2:$A$7000,EDATE($E122,AZ$1-1))=0,"",SUMIFS(RAW_매출A!$J$2:$J$7000,RAW_매출A!$B$2:$B$7000,$A122,RAW_매출A!$A$2:$A$7000,EDATE($E122,AZ$1-1))/(INDEX(요약_월별시즈널리티!$F$7:$F$18,MONTH(EDATE($E122,AZ$1-1)))/100))),"")</f>
        <v/>
      </c>
      <c r="BA122" t="str" cm="1">
        <f t="array" ref="BA122">IFERROR(IF($A122="","",IF(SUMIFS(RAW_매출A!$J$2:$J$7000,RAW_매출A!$B$2:$B$7000,$A122,RAW_매출A!$A$2:$A$7000,EDATE($E122,BA$1-1))=0,"",SUMIFS(RAW_매출A!$J$2:$J$7000,RAW_매출A!$B$2:$B$7000,$A122,RAW_매출A!$A$2:$A$7000,EDATE($E122,BA$1-1))/(INDEX(요약_월별시즈널리티!$F$7:$F$18,MONTH(EDATE($E122,BA$1-1)))/100))),"")</f>
        <v/>
      </c>
      <c r="BB122" t="str" cm="1">
        <f t="array" ref="BB122">IFERROR(IF($A122="","",IF(SUMIFS(RAW_매출A!$J$2:$J$7000,RAW_매출A!$B$2:$B$7000,$A122,RAW_매출A!$A$2:$A$7000,EDATE($E122,BB$1-1))=0,"",SUMIFS(RAW_매출A!$J$2:$J$7000,RAW_매출A!$B$2:$B$7000,$A122,RAW_매출A!$A$2:$A$7000,EDATE($E122,BB$1-1))/(INDEX(요약_월별시즈널리티!$F$7:$F$18,MONTH(EDATE($E122,BB$1-1)))/100))),"")</f>
        <v/>
      </c>
      <c r="BC122" t="str" cm="1">
        <f t="array" ref="BC122">IFERROR(IF($A122="","",IF(SUMIFS(RAW_매출A!$J$2:$J$7000,RAW_매출A!$B$2:$B$7000,$A122,RAW_매출A!$A$2:$A$7000,EDATE($E122,BC$1-1))=0,"",SUMIFS(RAW_매출A!$J$2:$J$7000,RAW_매출A!$B$2:$B$7000,$A122,RAW_매출A!$A$2:$A$7000,EDATE($E122,BC$1-1))/(INDEX(요약_월별시즈널리티!$F$7:$F$18,MONTH(EDATE($E122,BC$1-1)))/100))),"")</f>
        <v/>
      </c>
      <c r="BD122" t="str" cm="1">
        <f t="array" ref="BD122">IFERROR(IF($A122="","",IF(SUMIFS(RAW_매출A!$J$2:$J$7000,RAW_매출A!$B$2:$B$7000,$A122,RAW_매출A!$A$2:$A$7000,EDATE($E122,BD$1-1))=0,"",SUMIFS(RAW_매출A!$J$2:$J$7000,RAW_매출A!$B$2:$B$7000,$A122,RAW_매출A!$A$2:$A$7000,EDATE($E122,BD$1-1))/(INDEX(요약_월별시즈널리티!$F$7:$F$18,MONTH(EDATE($E122,BD$1-1)))/100))),"")</f>
        <v/>
      </c>
      <c r="BE122" t="str" cm="1">
        <f t="array" ref="BE122">IFERROR(IF($A122="","",IF(SUMIFS(RAW_매출A!$J$2:$J$7000,RAW_매출A!$B$2:$B$7000,$A122,RAW_매출A!$A$2:$A$7000,EDATE($E122,BE$1-1))=0,"",SUMIFS(RAW_매출A!$J$2:$J$7000,RAW_매출A!$B$2:$B$7000,$A122,RAW_매출A!$A$2:$A$7000,EDATE($E122,BE$1-1))/(INDEX(요약_월별시즈널리티!$F$7:$F$18,MONTH(EDATE($E122,BE$1-1)))/100))),"")</f>
        <v/>
      </c>
      <c r="BF122" t="str" cm="1">
        <f t="array" ref="BF122">IFERROR(IF($A122="","",IF(SUMIFS(RAW_매출A!$J$2:$J$7000,RAW_매출A!$B$2:$B$7000,$A122,RAW_매출A!$A$2:$A$7000,EDATE($E122,BF$1-1))=0,"",SUMIFS(RAW_매출A!$J$2:$J$7000,RAW_매출A!$B$2:$B$7000,$A122,RAW_매출A!$A$2:$A$7000,EDATE($E122,BF$1-1))/(INDEX(요약_월별시즈널리티!$F$7:$F$18,MONTH(EDATE($E122,BF$1-1)))/100))),"")</f>
        <v/>
      </c>
      <c r="BG122" t="str" cm="1">
        <f t="array" ref="BG122">IFERROR(IF($A122="","",IF(SUMIFS(RAW_매출A!$J$2:$J$7000,RAW_매출A!$B$2:$B$7000,$A122,RAW_매출A!$A$2:$A$7000,EDATE($E122,BG$1-1))=0,"",SUMIFS(RAW_매출A!$J$2:$J$7000,RAW_매출A!$B$2:$B$7000,$A122,RAW_매출A!$A$2:$A$7000,EDATE($E122,BG$1-1))/(INDEX(요약_월별시즈널리티!$F$7:$F$18,MONTH(EDATE($E122,BG$1-1)))/100))),"")</f>
        <v/>
      </c>
      <c r="BH122" t="str" cm="1">
        <f t="array" ref="BH122">IFERROR(IF($A122="","",IF(SUMIFS(RAW_매출A!$J$2:$J$7000,RAW_매출A!$B$2:$B$7000,$A122,RAW_매출A!$A$2:$A$7000,EDATE($E122,BH$1-1))=0,"",SUMIFS(RAW_매출A!$J$2:$J$7000,RAW_매출A!$B$2:$B$7000,$A122,RAW_매출A!$A$2:$A$7000,EDATE($E122,BH$1-1))/(INDEX(요약_월별시즈널리티!$F$7:$F$18,MONTH(EDATE($E122,BH$1-1)))/100))),"")</f>
        <v/>
      </c>
      <c r="BI122" t="str" cm="1">
        <f t="array" ref="BI122">IFERROR(IF($A122="","",IF(SUMIFS(RAW_매출A!$J$2:$J$7000,RAW_매출A!$B$2:$B$7000,$A122,RAW_매출A!$A$2:$A$7000,EDATE($E122,BI$1-1))=0,"",SUMIFS(RAW_매출A!$J$2:$J$7000,RAW_매출A!$B$2:$B$7000,$A122,RAW_매출A!$A$2:$A$7000,EDATE($E122,BI$1-1))/(INDEX(요약_월별시즈널리티!$F$7:$F$18,MONTH(EDATE($E122,BI$1-1)))/100))),"")</f>
        <v/>
      </c>
      <c r="BJ122" t="str" cm="1">
        <f t="array" ref="BJ122">IFERROR(IF($A122="","",IF(SUMIFS(RAW_매출A!$J$2:$J$7000,RAW_매출A!$B$2:$B$7000,$A122,RAW_매출A!$A$2:$A$7000,EDATE($E122,BJ$1-1))=0,"",SUMIFS(RAW_매출A!$J$2:$J$7000,RAW_매출A!$B$2:$B$7000,$A122,RAW_매출A!$A$2:$A$7000,EDATE($E122,BJ$1-1))/(INDEX(요약_월별시즈널리티!$F$7:$F$18,MONTH(EDATE($E122,BJ$1-1)))/100))),"")</f>
        <v/>
      </c>
      <c r="BK122" t="str" cm="1">
        <f t="array" ref="BK122">IFERROR(IF($A122="","",IF(SUMIFS(RAW_매출A!$J$2:$J$7000,RAW_매출A!$B$2:$B$7000,$A122,RAW_매출A!$A$2:$A$7000,EDATE($E122,BK$1-1))=0,"",SUMIFS(RAW_매출A!$J$2:$J$7000,RAW_매출A!$B$2:$B$7000,$A122,RAW_매출A!$A$2:$A$7000,EDATE($E122,BK$1-1))/(INDEX(요약_월별시즈널리티!$F$7:$F$18,MONTH(EDATE($E122,BK$1-1)))/100))),"")</f>
        <v/>
      </c>
      <c r="BL122" t="str" cm="1">
        <f t="array" ref="BL122">IFERROR(IF($A122="","",IF(SUMIFS(RAW_매출A!$J$2:$J$7000,RAW_매출A!$B$2:$B$7000,$A122,RAW_매출A!$A$2:$A$7000,EDATE($E122,BL$1-1))=0,"",SUMIFS(RAW_매출A!$J$2:$J$7000,RAW_매출A!$B$2:$B$7000,$A122,RAW_매출A!$A$2:$A$7000,EDATE($E122,BL$1-1))/(INDEX(요약_월별시즈널리티!$F$7:$F$18,MONTH(EDATE($E122,BL$1-1)))/100))),"")</f>
        <v/>
      </c>
      <c r="BM122" t="str" cm="1">
        <f t="array" ref="BM122">IFERROR(IF($A122="","",IF(SUMIFS(RAW_매출A!$J$2:$J$7000,RAW_매출A!$B$2:$B$7000,$A122,RAW_매출A!$A$2:$A$7000,EDATE($E122,BM$1-1))=0,"",SUMIFS(RAW_매출A!$J$2:$J$7000,RAW_매출A!$B$2:$B$7000,$A122,RAW_매출A!$A$2:$A$7000,EDATE($E122,BM$1-1))/(INDEX(요약_월별시즈널리티!$F$7:$F$18,MONTH(EDATE($E122,BM$1-1)))/100))),"")</f>
        <v/>
      </c>
      <c r="BN122" t="str" cm="1">
        <f t="array" ref="BN122">IFERROR(IF($A122="","",IF(SUMIFS(RAW_매출A!$J$2:$J$7000,RAW_매출A!$B$2:$B$7000,$A122,RAW_매출A!$A$2:$A$7000,EDATE($E122,BN$1-1))=0,"",SUMIFS(RAW_매출A!$J$2:$J$7000,RAW_매출A!$B$2:$B$7000,$A122,RAW_매출A!$A$2:$A$7000,EDATE($E122,BN$1-1))/(INDEX(요약_월별시즈널리티!$F$7:$F$18,MONTH(EDATE($E122,BN$1-1)))/100))),"")</f>
        <v/>
      </c>
    </row>
    <row r="123" spans="1:66" x14ac:dyDescent="0.3">
      <c r="A123" t="str">
        <f>세팅!A124</f>
        <v>(1113) #우송대삼거리점</v>
      </c>
      <c r="B123" t="str">
        <f>세팅!B124</f>
        <v>150-0</v>
      </c>
      <c r="C123">
        <f t="shared" si="3"/>
        <v>0</v>
      </c>
      <c r="D123" t="str">
        <f t="shared" si="4"/>
        <v>0</v>
      </c>
      <c r="E123" s="1">
        <f>세팅!D124</f>
        <v>45474</v>
      </c>
      <c r="F123">
        <f t="shared" si="5"/>
        <v>7695866.5118273972</v>
      </c>
      <c r="G123" cm="1">
        <f t="array" ref="G123">IFERROR(IF($A123="","",IF(SUMIFS(RAW_매출A!$J$2:$J$7000,RAW_매출A!$B$2:$B$7000,$A123,RAW_매출A!$A$2:$A$7000,EDATE($E123,G$1-1))=0,"",SUMIFS(RAW_매출A!$J$2:$J$7000,RAW_매출A!$B$2:$B$7000,$A123,RAW_매출A!$A$2:$A$7000,EDATE($E123,G$1-1))/(INDEX(요약_월별시즈널리티!$F$7:$F$18,MONTH(EDATE($E123,G$1-1)))/100))),"")</f>
        <v>5397557.2249484882</v>
      </c>
      <c r="H123" cm="1">
        <f t="array" ref="H123">IFERROR(IF($A123="","",IF(SUMIFS(RAW_매출A!$J$2:$J$7000,RAW_매출A!$B$2:$B$7000,$A123,RAW_매출A!$A$2:$A$7000,EDATE($E123,H$1-1))=0,"",SUMIFS(RAW_매출A!$J$2:$J$7000,RAW_매출A!$B$2:$B$7000,$A123,RAW_매출A!$A$2:$A$7000,EDATE($E123,H$1-1))/(INDEX(요약_월별시즈널리티!$F$7:$F$18,MONTH(EDATE($E123,H$1-1)))/100))),"")</f>
        <v>6356927.0075886939</v>
      </c>
      <c r="I123" cm="1">
        <f t="array" ref="I123">IFERROR(IF($A123="","",IF(SUMIFS(RAW_매출A!$J$2:$J$7000,RAW_매출A!$B$2:$B$7000,$A123,RAW_매출A!$A$2:$A$7000,EDATE($E123,I$1-1))=0,"",SUMIFS(RAW_매출A!$J$2:$J$7000,RAW_매출A!$B$2:$B$7000,$A123,RAW_매출A!$A$2:$A$7000,EDATE($E123,I$1-1))/(INDEX(요약_월별시즈널리티!$F$7:$F$18,MONTH(EDATE($E123,I$1-1)))/100))),"")</f>
        <v>7662730.3395023784</v>
      </c>
      <c r="J123" s="28" cm="1">
        <f t="array" ref="J123">IFERROR(IF($A123="","",IF(SUMIFS(RAW_매출A!$J$2:$J$7000,RAW_매출A!$B$2:$B$7000,$A123,RAW_매출A!$A$2:$A$7000,EDATE($E123,J$1-1))=0,"",SUMIFS(RAW_매출A!$J$2:$J$7000,RAW_매출A!$B$2:$B$7000,$A123,RAW_매출A!$A$2:$A$7000,EDATE($E123,J$1-1))/(INDEX(요약_월별시즈널리티!$F$7:$F$18,MONTH(EDATE($E123,J$1-1)))/100))),"")</f>
        <v>7247797.6044166172</v>
      </c>
      <c r="K123" s="28" cm="1">
        <f t="array" ref="K123">IFERROR(IF($A123="","",IF(SUMIFS(RAW_매출A!$J$2:$J$7000,RAW_매출A!$B$2:$B$7000,$A123,RAW_매출A!$A$2:$A$7000,EDATE($E123,K$1-1))=0,"",SUMIFS(RAW_매출A!$J$2:$J$7000,RAW_매출A!$B$2:$B$7000,$A123,RAW_매출A!$A$2:$A$7000,EDATE($E123,K$1-1))/(INDEX(요약_월별시즈널리티!$F$7:$F$18,MONTH(EDATE($E123,K$1-1)))/100))),"")</f>
        <v>7587435.5515960408</v>
      </c>
      <c r="L123" s="28" cm="1">
        <f t="array" ref="L123">IFERROR(IF($A123="","",IF(SUMIFS(RAW_매출A!$J$2:$J$7000,RAW_매출A!$B$2:$B$7000,$A123,RAW_매출A!$A$2:$A$7000,EDATE($E123,L$1-1))=0,"",SUMIFS(RAW_매출A!$J$2:$J$7000,RAW_매출A!$B$2:$B$7000,$A123,RAW_매출A!$A$2:$A$7000,EDATE($E123,L$1-1))/(INDEX(요약_월별시즈널리티!$F$7:$F$18,MONTH(EDATE($E123,L$1-1)))/100))),"")</f>
        <v>7017091.6239916906</v>
      </c>
      <c r="M123" s="28" cm="1">
        <f t="array" ref="M123">IFERROR(IF($A123="","",IF(SUMIFS(RAW_매출A!$J$2:$J$7000,RAW_매출A!$B$2:$B$7000,$A123,RAW_매출A!$A$2:$A$7000,EDATE($E123,M$1-1))=0,"",SUMIFS(RAW_매출A!$J$2:$J$7000,RAW_매출A!$B$2:$B$7000,$A123,RAW_매출A!$A$2:$A$7000,EDATE($E123,M$1-1))/(INDEX(요약_월별시즈널리티!$F$7:$F$18,MONTH(EDATE($E123,M$1-1)))/100))),"")</f>
        <v>6719860.1771198288</v>
      </c>
      <c r="N123" s="28" cm="1">
        <f t="array" ref="N123">IFERROR(IF($A123="","",IF(SUMIFS(RAW_매출A!$J$2:$J$7000,RAW_매출A!$B$2:$B$7000,$A123,RAW_매출A!$A$2:$A$7000,EDATE($E123,N$1-1))=0,"",SUMIFS(RAW_매출A!$J$2:$J$7000,RAW_매출A!$B$2:$B$7000,$A123,RAW_매출A!$A$2:$A$7000,EDATE($E123,N$1-1))/(INDEX(요약_월별시즈널리티!$F$7:$F$18,MONTH(EDATE($E123,N$1-1)))/100))),"")</f>
        <v>8786991.7899199184</v>
      </c>
      <c r="O123" s="28" cm="1">
        <f t="array" ref="O123">IFERROR(IF($A123="","",IF(SUMIFS(RAW_매출A!$J$2:$J$7000,RAW_매출A!$B$2:$B$7000,$A123,RAW_매출A!$A$2:$A$7000,EDATE($E123,O$1-1))=0,"",SUMIFS(RAW_매출A!$J$2:$J$7000,RAW_매출A!$B$2:$B$7000,$A123,RAW_매출A!$A$2:$A$7000,EDATE($E123,O$1-1))/(INDEX(요약_월별시즈널리티!$F$7:$F$18,MONTH(EDATE($E123,O$1-1)))/100))),"")</f>
        <v>8816022.3239202872</v>
      </c>
      <c r="P123" cm="1">
        <f t="array" ref="P123">IFERROR(IF($A123="","",IF(SUMIFS(RAW_매출A!$J$2:$J$7000,RAW_매출A!$B$2:$B$7000,$A123,RAW_매출A!$A$2:$A$7000,EDATE($E123,P$1-1))=0,"",SUMIFS(RAW_매출A!$J$2:$J$7000,RAW_매출A!$B$2:$B$7000,$A123,RAW_매출A!$A$2:$A$7000,EDATE($E123,P$1-1))/(INDEX(요약_월별시즈널리티!$F$7:$F$18,MONTH(EDATE($E123,P$1-1)))/100))),"")</f>
        <v>7817582.0229042349</v>
      </c>
      <c r="Q123" cm="1">
        <f t="array" ref="Q123">IFERROR(IF($A123="","",IF(SUMIFS(RAW_매출A!$J$2:$J$7000,RAW_매출A!$B$2:$B$7000,$A123,RAW_매출A!$A$2:$A$7000,EDATE($E123,Q$1-1))=0,"",SUMIFS(RAW_매출A!$J$2:$J$7000,RAW_매출A!$B$2:$B$7000,$A123,RAW_매출A!$A$2:$A$7000,EDATE($E123,Q$1-1))/(INDEX(요약_월별시즈널리티!$F$7:$F$18,MONTH(EDATE($E123,Q$1-1)))/100))),"")</f>
        <v>8278847.3731969651</v>
      </c>
      <c r="R123" cm="1">
        <f t="array" ref="R123">IFERROR(IF($A123="","",IF(SUMIFS(RAW_매출A!$J$2:$J$7000,RAW_매출A!$B$2:$B$7000,$A123,RAW_매출A!$A$2:$A$7000,EDATE($E123,R$1-1))=0,"",SUMIFS(RAW_매출A!$J$2:$J$7000,RAW_매출A!$B$2:$B$7000,$A123,RAW_매출A!$A$2:$A$7000,EDATE($E123,R$1-1))/(INDEX(요약_월별시즈널리티!$F$7:$F$18,MONTH(EDATE($E123,R$1-1)))/100))),"")</f>
        <v>7945706.884593674</v>
      </c>
      <c r="S123" cm="1">
        <f t="array" ref="S123">IFERROR(IF($A123="","",IF(SUMIFS(RAW_매출A!$J$2:$J$7000,RAW_매출A!$B$2:$B$7000,$A123,RAW_매출A!$A$2:$A$7000,EDATE($E123,S$1-1))=0,"",SUMIFS(RAW_매출A!$J$2:$J$7000,RAW_매출A!$B$2:$B$7000,$A123,RAW_매출A!$A$2:$A$7000,EDATE($E123,S$1-1))/(INDEX(요약_월별시즈널리티!$F$7:$F$18,MONTH(EDATE($E123,S$1-1)))/100))),"")</f>
        <v>6743304.4322243342</v>
      </c>
      <c r="T123" cm="1">
        <f t="array" ref="T123">IFERROR(IF($A123="","",IF(SUMIFS(RAW_매출A!$J$2:$J$7000,RAW_매출A!$B$2:$B$7000,$A123,RAW_매출A!$A$2:$A$7000,EDATE($E123,T$1-1))=0,"",SUMIFS(RAW_매출A!$J$2:$J$7000,RAW_매출A!$B$2:$B$7000,$A123,RAW_매출A!$A$2:$A$7000,EDATE($E123,T$1-1))/(INDEX(요약_월별시즈널리티!$F$7:$F$18,MONTH(EDATE($E123,T$1-1)))/100))),"")</f>
        <v>7172340.0364966961</v>
      </c>
      <c r="U123" cm="1">
        <f t="array" ref="U123">IFERROR(IF($A123="","",IF(SUMIFS(RAW_매출A!$J$2:$J$7000,RAW_매출A!$B$2:$B$7000,$A123,RAW_매출A!$A$2:$A$7000,EDATE($E123,U$1-1))=0,"",SUMIFS(RAW_매출A!$J$2:$J$7000,RAW_매출A!$B$2:$B$7000,$A123,RAW_매출A!$A$2:$A$7000,EDATE($E123,U$1-1))/(INDEX(요약_월별시즈널리티!$F$7:$F$18,MONTH(EDATE($E123,U$1-1)))/100))),"")</f>
        <v>8007394.4010308674</v>
      </c>
      <c r="V123" cm="1">
        <f t="array" ref="V123">IFERROR(IF($A123="","",IF(SUMIFS(RAW_매출A!$J$2:$J$7000,RAW_매출A!$B$2:$B$7000,$A123,RAW_매출A!$A$2:$A$7000,EDATE($E123,V$1-1))=0,"",SUMIFS(RAW_매출A!$J$2:$J$7000,RAW_매출A!$B$2:$B$7000,$A123,RAW_매출A!$A$2:$A$7000,EDATE($E123,V$1-1))/(INDEX(요약_월별시즈널리티!$F$7:$F$18,MONTH(EDATE($E123,V$1-1)))/100))),"")</f>
        <v>8031216.8008157406</v>
      </c>
      <c r="W123" cm="1">
        <f t="array" ref="W123">IFERROR(IF($A123="","",IF(SUMIFS(RAW_매출A!$J$2:$J$7000,RAW_매출A!$B$2:$B$7000,$A123,RAW_매출A!$A$2:$A$7000,EDATE($E123,W$1-1))=0,"",SUMIFS(RAW_매출A!$J$2:$J$7000,RAW_매출A!$B$2:$B$7000,$A123,RAW_매출A!$A$2:$A$7000,EDATE($E123,W$1-1))/(INDEX(요약_월별시즈널리티!$F$7:$F$18,MONTH(EDATE($E123,W$1-1)))/100))),"")</f>
        <v>7874720.8977626041</v>
      </c>
      <c r="X123" cm="1">
        <f t="array" ref="X123">IFERROR(IF($A123="","",IF(SUMIFS(RAW_매출A!$J$2:$J$7000,RAW_매출A!$B$2:$B$7000,$A123,RAW_매출A!$A$2:$A$7000,EDATE($E123,X$1-1))=0,"",SUMIFS(RAW_매출A!$J$2:$J$7000,RAW_매출A!$B$2:$B$7000,$A123,RAW_매출A!$A$2:$A$7000,EDATE($E123,X$1-1))/(INDEX(요약_월별시즈널리티!$F$7:$F$18,MONTH(EDATE($E123,X$1-1)))/100))),"")</f>
        <v>7503621.2283637859</v>
      </c>
      <c r="Y123" cm="1">
        <f t="array" ref="Y123">IFERROR(IF($A123="","",IF(SUMIFS(RAW_매출A!$J$2:$J$7000,RAW_매출A!$B$2:$B$7000,$A123,RAW_매출A!$A$2:$A$7000,EDATE($E123,Y$1-1))=0,"",SUMIFS(RAW_매출A!$J$2:$J$7000,RAW_매출A!$B$2:$B$7000,$A123,RAW_매출A!$A$2:$A$7000,EDATE($E123,Y$1-1))/(INDEX(요약_월별시즈널리티!$F$7:$F$18,MONTH(EDATE($E123,Y$1-1)))/100))),"")</f>
        <v>6300900.852479605</v>
      </c>
      <c r="Z123" cm="1">
        <f t="array" ref="Z123">IFERROR(IF($A123="","",IF(SUMIFS(RAW_매출A!$J$2:$J$7000,RAW_매출A!$B$2:$B$7000,$A123,RAW_매출A!$A$2:$A$7000,EDATE($E123,Z$1-1))=0,"",SUMIFS(RAW_매출A!$J$2:$J$7000,RAW_매출A!$B$2:$B$7000,$A123,RAW_매출A!$A$2:$A$7000,EDATE($E123,Z$1-1))/(INDEX(요약_월별시즈널리티!$F$7:$F$18,MONTH(EDATE($E123,Z$1-1)))/100))),"")</f>
        <v>8597059.1488319505</v>
      </c>
      <c r="AA123" cm="1">
        <f t="array" ref="AA123">IFERROR(IF($A123="","",IF(SUMIFS(RAW_매출A!$J$2:$J$7000,RAW_매출A!$B$2:$B$7000,$A123,RAW_매출A!$A$2:$A$7000,EDATE($E123,AA$1-1))=0,"",SUMIFS(RAW_매출A!$J$2:$J$7000,RAW_매출A!$B$2:$B$7000,$A123,RAW_매출A!$A$2:$A$7000,EDATE($E123,AA$1-1))/(INDEX(요약_월별시즈널리티!$F$7:$F$18,MONTH(EDATE($E123,AA$1-1)))/100))),"")</f>
        <v>8325385.1448119255</v>
      </c>
      <c r="AB123" cm="1">
        <f t="array" ref="AB123">IFERROR(IF($A123="","",IF(SUMIFS(RAW_매출A!$J$2:$J$7000,RAW_매출A!$B$2:$B$7000,$A123,RAW_매출A!$A$2:$A$7000,EDATE($E123,AB$1-1))=0,"",SUMIFS(RAW_매출A!$J$2:$J$7000,RAW_매출A!$B$2:$B$7000,$A123,RAW_매출A!$A$2:$A$7000,EDATE($E123,AB$1-1))/(INDEX(요약_월별시즈널리티!$F$7:$F$18,MONTH(EDATE($E123,AB$1-1)))/100))),"")</f>
        <v>8573054.1916535236</v>
      </c>
      <c r="AC123" cm="1">
        <f t="array" ref="AC123">IFERROR(IF($A123="","",IF(SUMIFS(RAW_매출A!$J$2:$J$7000,RAW_매출A!$B$2:$B$7000,$A123,RAW_매출A!$A$2:$A$7000,EDATE($E123,AC$1-1))=0,"",SUMIFS(RAW_매출A!$J$2:$J$7000,RAW_매출A!$B$2:$B$7000,$A123,RAW_매출A!$A$2:$A$7000,EDATE($E123,AC$1-1))/(INDEX(요약_월별시즈널리티!$F$7:$F$18,MONTH(EDATE($E123,AC$1-1)))/100))),"")</f>
        <v>9328028.2309121676</v>
      </c>
      <c r="AD123" cm="1">
        <f t="array" ref="AD123">IFERROR(IF($A123="","",IF(SUMIFS(RAW_매출A!$J$2:$J$7000,RAW_매출A!$B$2:$B$7000,$A123,RAW_매출A!$A$2:$A$7000,EDATE($E123,AD$1-1))=0,"",SUMIFS(RAW_매출A!$J$2:$J$7000,RAW_매출A!$B$2:$B$7000,$A123,RAW_매출A!$A$2:$A$7000,EDATE($E123,AD$1-1))/(INDEX(요약_월별시즈널리티!$F$7:$F$18,MONTH(EDATE($E123,AD$1-1)))/100))),"")</f>
        <v>7989565.5575602064</v>
      </c>
      <c r="AE123" t="str" cm="1">
        <f t="array" ref="AE123">IFERROR(IF($A123="","",IF(SUMIFS(RAW_매출A!$J$2:$J$7000,RAW_매출A!$B$2:$B$7000,$A123,RAW_매출A!$A$2:$A$7000,EDATE($E123,AE$1-1))=0,"",SUMIFS(RAW_매출A!$J$2:$J$7000,RAW_매출A!$B$2:$B$7000,$A123,RAW_매출A!$A$2:$A$7000,EDATE($E123,AE$1-1))/(INDEX(요약_월별시즈널리티!$F$7:$F$18,MONTH(EDATE($E123,AE$1-1)))/100))),"")</f>
        <v/>
      </c>
      <c r="AF123" t="str" cm="1">
        <f t="array" ref="AF123">IFERROR(IF($A123="","",IF(SUMIFS(RAW_매출A!$J$2:$J$7000,RAW_매출A!$B$2:$B$7000,$A123,RAW_매출A!$A$2:$A$7000,EDATE($E123,AF$1-1))=0,"",SUMIFS(RAW_매출A!$J$2:$J$7000,RAW_매출A!$B$2:$B$7000,$A123,RAW_매출A!$A$2:$A$7000,EDATE($E123,AF$1-1))/(INDEX(요약_월별시즈널리티!$F$7:$F$18,MONTH(EDATE($E123,AF$1-1)))/100))),"")</f>
        <v/>
      </c>
      <c r="AG123" t="str" cm="1">
        <f t="array" ref="AG123">IFERROR(IF($A123="","",IF(SUMIFS(RAW_매출A!$J$2:$J$7000,RAW_매출A!$B$2:$B$7000,$A123,RAW_매출A!$A$2:$A$7000,EDATE($E123,AG$1-1))=0,"",SUMIFS(RAW_매출A!$J$2:$J$7000,RAW_매출A!$B$2:$B$7000,$A123,RAW_매출A!$A$2:$A$7000,EDATE($E123,AG$1-1))/(INDEX(요약_월별시즈널리티!$F$7:$F$18,MONTH(EDATE($E123,AG$1-1)))/100))),"")</f>
        <v/>
      </c>
      <c r="AH123" t="str" cm="1">
        <f t="array" ref="AH123">IFERROR(IF($A123="","",IF(SUMIFS(RAW_매출A!$J$2:$J$7000,RAW_매출A!$B$2:$B$7000,$A123,RAW_매출A!$A$2:$A$7000,EDATE($E123,AH$1-1))=0,"",SUMIFS(RAW_매출A!$J$2:$J$7000,RAW_매출A!$B$2:$B$7000,$A123,RAW_매출A!$A$2:$A$7000,EDATE($E123,AH$1-1))/(INDEX(요약_월별시즈널리티!$F$7:$F$18,MONTH(EDATE($E123,AH$1-1)))/100))),"")</f>
        <v/>
      </c>
      <c r="AI123" t="str" cm="1">
        <f t="array" ref="AI123">IFERROR(IF($A123="","",IF(SUMIFS(RAW_매출A!$J$2:$J$7000,RAW_매출A!$B$2:$B$7000,$A123,RAW_매출A!$A$2:$A$7000,EDATE($E123,AI$1-1))=0,"",SUMIFS(RAW_매출A!$J$2:$J$7000,RAW_매출A!$B$2:$B$7000,$A123,RAW_매출A!$A$2:$A$7000,EDATE($E123,AI$1-1))/(INDEX(요약_월별시즈널리티!$F$7:$F$18,MONTH(EDATE($E123,AI$1-1)))/100))),"")</f>
        <v/>
      </c>
      <c r="AJ123" t="str" cm="1">
        <f t="array" ref="AJ123">IFERROR(IF($A123="","",IF(SUMIFS(RAW_매출A!$J$2:$J$7000,RAW_매출A!$B$2:$B$7000,$A123,RAW_매출A!$A$2:$A$7000,EDATE($E123,AJ$1-1))=0,"",SUMIFS(RAW_매출A!$J$2:$J$7000,RAW_매출A!$B$2:$B$7000,$A123,RAW_매출A!$A$2:$A$7000,EDATE($E123,AJ$1-1))/(INDEX(요약_월별시즈널리티!$F$7:$F$18,MONTH(EDATE($E123,AJ$1-1)))/100))),"")</f>
        <v/>
      </c>
      <c r="AK123" t="str" cm="1">
        <f t="array" ref="AK123">IFERROR(IF($A123="","",IF(SUMIFS(RAW_매출A!$J$2:$J$7000,RAW_매출A!$B$2:$B$7000,$A123,RAW_매출A!$A$2:$A$7000,EDATE($E123,AK$1-1))=0,"",SUMIFS(RAW_매출A!$J$2:$J$7000,RAW_매출A!$B$2:$B$7000,$A123,RAW_매출A!$A$2:$A$7000,EDATE($E123,AK$1-1))/(INDEX(요약_월별시즈널리티!$F$7:$F$18,MONTH(EDATE($E123,AK$1-1)))/100))),"")</f>
        <v/>
      </c>
      <c r="AL123" t="str" cm="1">
        <f t="array" ref="AL123">IFERROR(IF($A123="","",IF(SUMIFS(RAW_매출A!$J$2:$J$7000,RAW_매출A!$B$2:$B$7000,$A123,RAW_매출A!$A$2:$A$7000,EDATE($E123,AL$1-1))=0,"",SUMIFS(RAW_매출A!$J$2:$J$7000,RAW_매출A!$B$2:$B$7000,$A123,RAW_매출A!$A$2:$A$7000,EDATE($E123,AL$1-1))/(INDEX(요약_월별시즈널리티!$F$7:$F$18,MONTH(EDATE($E123,AL$1-1)))/100))),"")</f>
        <v/>
      </c>
      <c r="AM123" t="str" cm="1">
        <f t="array" ref="AM123">IFERROR(IF($A123="","",IF(SUMIFS(RAW_매출A!$J$2:$J$7000,RAW_매출A!$B$2:$B$7000,$A123,RAW_매출A!$A$2:$A$7000,EDATE($E123,AM$1-1))=0,"",SUMIFS(RAW_매출A!$J$2:$J$7000,RAW_매출A!$B$2:$B$7000,$A123,RAW_매출A!$A$2:$A$7000,EDATE($E123,AM$1-1))/(INDEX(요약_월별시즈널리티!$F$7:$F$18,MONTH(EDATE($E123,AM$1-1)))/100))),"")</f>
        <v/>
      </c>
      <c r="AN123" t="str" cm="1">
        <f t="array" ref="AN123">IFERROR(IF($A123="","",IF(SUMIFS(RAW_매출A!$J$2:$J$7000,RAW_매출A!$B$2:$B$7000,$A123,RAW_매출A!$A$2:$A$7000,EDATE($E123,AN$1-1))=0,"",SUMIFS(RAW_매출A!$J$2:$J$7000,RAW_매출A!$B$2:$B$7000,$A123,RAW_매출A!$A$2:$A$7000,EDATE($E123,AN$1-1))/(INDEX(요약_월별시즈널리티!$F$7:$F$18,MONTH(EDATE($E123,AN$1-1)))/100))),"")</f>
        <v/>
      </c>
      <c r="AO123" t="str" cm="1">
        <f t="array" ref="AO123">IFERROR(IF($A123="","",IF(SUMIFS(RAW_매출A!$J$2:$J$7000,RAW_매출A!$B$2:$B$7000,$A123,RAW_매출A!$A$2:$A$7000,EDATE($E123,AO$1-1))=0,"",SUMIFS(RAW_매출A!$J$2:$J$7000,RAW_매출A!$B$2:$B$7000,$A123,RAW_매출A!$A$2:$A$7000,EDATE($E123,AO$1-1))/(INDEX(요약_월별시즈널리티!$F$7:$F$18,MONTH(EDATE($E123,AO$1-1)))/100))),"")</f>
        <v/>
      </c>
      <c r="AP123" t="str" cm="1">
        <f t="array" ref="AP123">IFERROR(IF($A123="","",IF(SUMIFS(RAW_매출A!$J$2:$J$7000,RAW_매출A!$B$2:$B$7000,$A123,RAW_매출A!$A$2:$A$7000,EDATE($E123,AP$1-1))=0,"",SUMIFS(RAW_매출A!$J$2:$J$7000,RAW_매출A!$B$2:$B$7000,$A123,RAW_매출A!$A$2:$A$7000,EDATE($E123,AP$1-1))/(INDEX(요약_월별시즈널리티!$F$7:$F$18,MONTH(EDATE($E123,AP$1-1)))/100))),"")</f>
        <v/>
      </c>
      <c r="AQ123" t="str" cm="1">
        <f t="array" ref="AQ123">IFERROR(IF($A123="","",IF(SUMIFS(RAW_매출A!$J$2:$J$7000,RAW_매출A!$B$2:$B$7000,$A123,RAW_매출A!$A$2:$A$7000,EDATE($E123,AQ$1-1))=0,"",SUMIFS(RAW_매출A!$J$2:$J$7000,RAW_매출A!$B$2:$B$7000,$A123,RAW_매출A!$A$2:$A$7000,EDATE($E123,AQ$1-1))/(INDEX(요약_월별시즈널리티!$F$7:$F$18,MONTH(EDATE($E123,AQ$1-1)))/100))),"")</f>
        <v/>
      </c>
      <c r="AR123" t="str" cm="1">
        <f t="array" ref="AR123">IFERROR(IF($A123="","",IF(SUMIFS(RAW_매출A!$J$2:$J$7000,RAW_매출A!$B$2:$B$7000,$A123,RAW_매출A!$A$2:$A$7000,EDATE($E123,AR$1-1))=0,"",SUMIFS(RAW_매출A!$J$2:$J$7000,RAW_매출A!$B$2:$B$7000,$A123,RAW_매출A!$A$2:$A$7000,EDATE($E123,AR$1-1))/(INDEX(요약_월별시즈널리티!$F$7:$F$18,MONTH(EDATE($E123,AR$1-1)))/100))),"")</f>
        <v/>
      </c>
      <c r="AS123" t="str" cm="1">
        <f t="array" ref="AS123">IFERROR(IF($A123="","",IF(SUMIFS(RAW_매출A!$J$2:$J$7000,RAW_매출A!$B$2:$B$7000,$A123,RAW_매출A!$A$2:$A$7000,EDATE($E123,AS$1-1))=0,"",SUMIFS(RAW_매출A!$J$2:$J$7000,RAW_매출A!$B$2:$B$7000,$A123,RAW_매출A!$A$2:$A$7000,EDATE($E123,AS$1-1))/(INDEX(요약_월별시즈널리티!$F$7:$F$18,MONTH(EDATE($E123,AS$1-1)))/100))),"")</f>
        <v/>
      </c>
      <c r="AT123" t="str" cm="1">
        <f t="array" ref="AT123">IFERROR(IF($A123="","",IF(SUMIFS(RAW_매출A!$J$2:$J$7000,RAW_매출A!$B$2:$B$7000,$A123,RAW_매출A!$A$2:$A$7000,EDATE($E123,AT$1-1))=0,"",SUMIFS(RAW_매출A!$J$2:$J$7000,RAW_매출A!$B$2:$B$7000,$A123,RAW_매출A!$A$2:$A$7000,EDATE($E123,AT$1-1))/(INDEX(요약_월별시즈널리티!$F$7:$F$18,MONTH(EDATE($E123,AT$1-1)))/100))),"")</f>
        <v/>
      </c>
      <c r="AU123" t="str" cm="1">
        <f t="array" ref="AU123">IFERROR(IF($A123="","",IF(SUMIFS(RAW_매출A!$J$2:$J$7000,RAW_매출A!$B$2:$B$7000,$A123,RAW_매출A!$A$2:$A$7000,EDATE($E123,AU$1-1))=0,"",SUMIFS(RAW_매출A!$J$2:$J$7000,RAW_매출A!$B$2:$B$7000,$A123,RAW_매출A!$A$2:$A$7000,EDATE($E123,AU$1-1))/(INDEX(요약_월별시즈널리티!$F$7:$F$18,MONTH(EDATE($E123,AU$1-1)))/100))),"")</f>
        <v/>
      </c>
      <c r="AV123" t="str" cm="1">
        <f t="array" ref="AV123">IFERROR(IF($A123="","",IF(SUMIFS(RAW_매출A!$J$2:$J$7000,RAW_매출A!$B$2:$B$7000,$A123,RAW_매출A!$A$2:$A$7000,EDATE($E123,AV$1-1))=0,"",SUMIFS(RAW_매출A!$J$2:$J$7000,RAW_매출A!$B$2:$B$7000,$A123,RAW_매출A!$A$2:$A$7000,EDATE($E123,AV$1-1))/(INDEX(요약_월별시즈널리티!$F$7:$F$18,MONTH(EDATE($E123,AV$1-1)))/100))),"")</f>
        <v/>
      </c>
      <c r="AW123" t="str" cm="1">
        <f t="array" ref="AW123">IFERROR(IF($A123="","",IF(SUMIFS(RAW_매출A!$J$2:$J$7000,RAW_매출A!$B$2:$B$7000,$A123,RAW_매출A!$A$2:$A$7000,EDATE($E123,AW$1-1))=0,"",SUMIFS(RAW_매출A!$J$2:$J$7000,RAW_매출A!$B$2:$B$7000,$A123,RAW_매출A!$A$2:$A$7000,EDATE($E123,AW$1-1))/(INDEX(요약_월별시즈널리티!$F$7:$F$18,MONTH(EDATE($E123,AW$1-1)))/100))),"")</f>
        <v/>
      </c>
      <c r="AX123" t="str" cm="1">
        <f t="array" ref="AX123">IFERROR(IF($A123="","",IF(SUMIFS(RAW_매출A!$J$2:$J$7000,RAW_매출A!$B$2:$B$7000,$A123,RAW_매출A!$A$2:$A$7000,EDATE($E123,AX$1-1))=0,"",SUMIFS(RAW_매출A!$J$2:$J$7000,RAW_매출A!$B$2:$B$7000,$A123,RAW_매출A!$A$2:$A$7000,EDATE($E123,AX$1-1))/(INDEX(요약_월별시즈널리티!$F$7:$F$18,MONTH(EDATE($E123,AX$1-1)))/100))),"")</f>
        <v/>
      </c>
      <c r="AY123" t="str" cm="1">
        <f t="array" ref="AY123">IFERROR(IF($A123="","",IF(SUMIFS(RAW_매출A!$J$2:$J$7000,RAW_매출A!$B$2:$B$7000,$A123,RAW_매출A!$A$2:$A$7000,EDATE($E123,AY$1-1))=0,"",SUMIFS(RAW_매출A!$J$2:$J$7000,RAW_매출A!$B$2:$B$7000,$A123,RAW_매출A!$A$2:$A$7000,EDATE($E123,AY$1-1))/(INDEX(요약_월별시즈널리티!$F$7:$F$18,MONTH(EDATE($E123,AY$1-1)))/100))),"")</f>
        <v/>
      </c>
      <c r="AZ123" t="str" cm="1">
        <f t="array" ref="AZ123">IFERROR(IF($A123="","",IF(SUMIFS(RAW_매출A!$J$2:$J$7000,RAW_매출A!$B$2:$B$7000,$A123,RAW_매출A!$A$2:$A$7000,EDATE($E123,AZ$1-1))=0,"",SUMIFS(RAW_매출A!$J$2:$J$7000,RAW_매출A!$B$2:$B$7000,$A123,RAW_매출A!$A$2:$A$7000,EDATE($E123,AZ$1-1))/(INDEX(요약_월별시즈널리티!$F$7:$F$18,MONTH(EDATE($E123,AZ$1-1)))/100))),"")</f>
        <v/>
      </c>
      <c r="BA123" t="str" cm="1">
        <f t="array" ref="BA123">IFERROR(IF($A123="","",IF(SUMIFS(RAW_매출A!$J$2:$J$7000,RAW_매출A!$B$2:$B$7000,$A123,RAW_매출A!$A$2:$A$7000,EDATE($E123,BA$1-1))=0,"",SUMIFS(RAW_매출A!$J$2:$J$7000,RAW_매출A!$B$2:$B$7000,$A123,RAW_매출A!$A$2:$A$7000,EDATE($E123,BA$1-1))/(INDEX(요약_월별시즈널리티!$F$7:$F$18,MONTH(EDATE($E123,BA$1-1)))/100))),"")</f>
        <v/>
      </c>
      <c r="BB123" t="str" cm="1">
        <f t="array" ref="BB123">IFERROR(IF($A123="","",IF(SUMIFS(RAW_매출A!$J$2:$J$7000,RAW_매출A!$B$2:$B$7000,$A123,RAW_매출A!$A$2:$A$7000,EDATE($E123,BB$1-1))=0,"",SUMIFS(RAW_매출A!$J$2:$J$7000,RAW_매출A!$B$2:$B$7000,$A123,RAW_매출A!$A$2:$A$7000,EDATE($E123,BB$1-1))/(INDEX(요약_월별시즈널리티!$F$7:$F$18,MONTH(EDATE($E123,BB$1-1)))/100))),"")</f>
        <v/>
      </c>
      <c r="BC123" t="str" cm="1">
        <f t="array" ref="BC123">IFERROR(IF($A123="","",IF(SUMIFS(RAW_매출A!$J$2:$J$7000,RAW_매출A!$B$2:$B$7000,$A123,RAW_매출A!$A$2:$A$7000,EDATE($E123,BC$1-1))=0,"",SUMIFS(RAW_매출A!$J$2:$J$7000,RAW_매출A!$B$2:$B$7000,$A123,RAW_매출A!$A$2:$A$7000,EDATE($E123,BC$1-1))/(INDEX(요약_월별시즈널리티!$F$7:$F$18,MONTH(EDATE($E123,BC$1-1)))/100))),"")</f>
        <v/>
      </c>
      <c r="BD123" t="str" cm="1">
        <f t="array" ref="BD123">IFERROR(IF($A123="","",IF(SUMIFS(RAW_매출A!$J$2:$J$7000,RAW_매출A!$B$2:$B$7000,$A123,RAW_매출A!$A$2:$A$7000,EDATE($E123,BD$1-1))=0,"",SUMIFS(RAW_매출A!$J$2:$J$7000,RAW_매출A!$B$2:$B$7000,$A123,RAW_매출A!$A$2:$A$7000,EDATE($E123,BD$1-1))/(INDEX(요약_월별시즈널리티!$F$7:$F$18,MONTH(EDATE($E123,BD$1-1)))/100))),"")</f>
        <v/>
      </c>
      <c r="BE123" t="str" cm="1">
        <f t="array" ref="BE123">IFERROR(IF($A123="","",IF(SUMIFS(RAW_매출A!$J$2:$J$7000,RAW_매출A!$B$2:$B$7000,$A123,RAW_매출A!$A$2:$A$7000,EDATE($E123,BE$1-1))=0,"",SUMIFS(RAW_매출A!$J$2:$J$7000,RAW_매출A!$B$2:$B$7000,$A123,RAW_매출A!$A$2:$A$7000,EDATE($E123,BE$1-1))/(INDEX(요약_월별시즈널리티!$F$7:$F$18,MONTH(EDATE($E123,BE$1-1)))/100))),"")</f>
        <v/>
      </c>
      <c r="BF123" t="str" cm="1">
        <f t="array" ref="BF123">IFERROR(IF($A123="","",IF(SUMIFS(RAW_매출A!$J$2:$J$7000,RAW_매출A!$B$2:$B$7000,$A123,RAW_매출A!$A$2:$A$7000,EDATE($E123,BF$1-1))=0,"",SUMIFS(RAW_매출A!$J$2:$J$7000,RAW_매출A!$B$2:$B$7000,$A123,RAW_매출A!$A$2:$A$7000,EDATE($E123,BF$1-1))/(INDEX(요약_월별시즈널리티!$F$7:$F$18,MONTH(EDATE($E123,BF$1-1)))/100))),"")</f>
        <v/>
      </c>
      <c r="BG123" t="str" cm="1">
        <f t="array" ref="BG123">IFERROR(IF($A123="","",IF(SUMIFS(RAW_매출A!$J$2:$J$7000,RAW_매출A!$B$2:$B$7000,$A123,RAW_매출A!$A$2:$A$7000,EDATE($E123,BG$1-1))=0,"",SUMIFS(RAW_매출A!$J$2:$J$7000,RAW_매출A!$B$2:$B$7000,$A123,RAW_매출A!$A$2:$A$7000,EDATE($E123,BG$1-1))/(INDEX(요약_월별시즈널리티!$F$7:$F$18,MONTH(EDATE($E123,BG$1-1)))/100))),"")</f>
        <v/>
      </c>
      <c r="BH123" t="str" cm="1">
        <f t="array" ref="BH123">IFERROR(IF($A123="","",IF(SUMIFS(RAW_매출A!$J$2:$J$7000,RAW_매출A!$B$2:$B$7000,$A123,RAW_매출A!$A$2:$A$7000,EDATE($E123,BH$1-1))=0,"",SUMIFS(RAW_매출A!$J$2:$J$7000,RAW_매출A!$B$2:$B$7000,$A123,RAW_매출A!$A$2:$A$7000,EDATE($E123,BH$1-1))/(INDEX(요약_월별시즈널리티!$F$7:$F$18,MONTH(EDATE($E123,BH$1-1)))/100))),"")</f>
        <v/>
      </c>
      <c r="BI123" t="str" cm="1">
        <f t="array" ref="BI123">IFERROR(IF($A123="","",IF(SUMIFS(RAW_매출A!$J$2:$J$7000,RAW_매출A!$B$2:$B$7000,$A123,RAW_매출A!$A$2:$A$7000,EDATE($E123,BI$1-1))=0,"",SUMIFS(RAW_매출A!$J$2:$J$7000,RAW_매출A!$B$2:$B$7000,$A123,RAW_매출A!$A$2:$A$7000,EDATE($E123,BI$1-1))/(INDEX(요약_월별시즈널리티!$F$7:$F$18,MONTH(EDATE($E123,BI$1-1)))/100))),"")</f>
        <v/>
      </c>
      <c r="BJ123" t="str" cm="1">
        <f t="array" ref="BJ123">IFERROR(IF($A123="","",IF(SUMIFS(RAW_매출A!$J$2:$J$7000,RAW_매출A!$B$2:$B$7000,$A123,RAW_매출A!$A$2:$A$7000,EDATE($E123,BJ$1-1))=0,"",SUMIFS(RAW_매출A!$J$2:$J$7000,RAW_매출A!$B$2:$B$7000,$A123,RAW_매출A!$A$2:$A$7000,EDATE($E123,BJ$1-1))/(INDEX(요약_월별시즈널리티!$F$7:$F$18,MONTH(EDATE($E123,BJ$1-1)))/100))),"")</f>
        <v/>
      </c>
      <c r="BK123" t="str" cm="1">
        <f t="array" ref="BK123">IFERROR(IF($A123="","",IF(SUMIFS(RAW_매출A!$J$2:$J$7000,RAW_매출A!$B$2:$B$7000,$A123,RAW_매출A!$A$2:$A$7000,EDATE($E123,BK$1-1))=0,"",SUMIFS(RAW_매출A!$J$2:$J$7000,RAW_매출A!$B$2:$B$7000,$A123,RAW_매출A!$A$2:$A$7000,EDATE($E123,BK$1-1))/(INDEX(요약_월별시즈널리티!$F$7:$F$18,MONTH(EDATE($E123,BK$1-1)))/100))),"")</f>
        <v/>
      </c>
      <c r="BL123" t="str" cm="1">
        <f t="array" ref="BL123">IFERROR(IF($A123="","",IF(SUMIFS(RAW_매출A!$J$2:$J$7000,RAW_매출A!$B$2:$B$7000,$A123,RAW_매출A!$A$2:$A$7000,EDATE($E123,BL$1-1))=0,"",SUMIFS(RAW_매출A!$J$2:$J$7000,RAW_매출A!$B$2:$B$7000,$A123,RAW_매출A!$A$2:$A$7000,EDATE($E123,BL$1-1))/(INDEX(요약_월별시즈널리티!$F$7:$F$18,MONTH(EDATE($E123,BL$1-1)))/100))),"")</f>
        <v/>
      </c>
      <c r="BM123" t="str" cm="1">
        <f t="array" ref="BM123">IFERROR(IF($A123="","",IF(SUMIFS(RAW_매출A!$J$2:$J$7000,RAW_매출A!$B$2:$B$7000,$A123,RAW_매출A!$A$2:$A$7000,EDATE($E123,BM$1-1))=0,"",SUMIFS(RAW_매출A!$J$2:$J$7000,RAW_매출A!$B$2:$B$7000,$A123,RAW_매출A!$A$2:$A$7000,EDATE($E123,BM$1-1))/(INDEX(요약_월별시즈널리티!$F$7:$F$18,MONTH(EDATE($E123,BM$1-1)))/100))),"")</f>
        <v/>
      </c>
      <c r="BN123" t="str" cm="1">
        <f t="array" ref="BN123">IFERROR(IF($A123="","",IF(SUMIFS(RAW_매출A!$J$2:$J$7000,RAW_매출A!$B$2:$B$7000,$A123,RAW_매출A!$A$2:$A$7000,EDATE($E123,BN$1-1))=0,"",SUMIFS(RAW_매출A!$J$2:$J$7000,RAW_매출A!$B$2:$B$7000,$A123,RAW_매출A!$A$2:$A$7000,EDATE($E123,BN$1-1))/(INDEX(요약_월별시즈널리티!$F$7:$F$18,MONTH(EDATE($E123,BN$1-1)))/100))),"")</f>
        <v/>
      </c>
    </row>
    <row r="124" spans="1:66" x14ac:dyDescent="0.3">
      <c r="A124" t="str">
        <f>세팅!A125</f>
        <v>(1114) #관악초등점</v>
      </c>
      <c r="B124" t="str">
        <f>세팅!B125</f>
        <v>150-1</v>
      </c>
      <c r="C124">
        <f t="shared" si="3"/>
        <v>1</v>
      </c>
      <c r="D124" t="str">
        <f t="shared" si="4"/>
        <v>1</v>
      </c>
      <c r="E124" s="1">
        <f>세팅!D125</f>
        <v>45505</v>
      </c>
      <c r="F124">
        <f t="shared" si="5"/>
        <v>4009387.4472730369</v>
      </c>
      <c r="G124" cm="1">
        <f t="array" ref="G124">IFERROR(IF($A124="","",IF(SUMIFS(RAW_매출A!$J$2:$J$7000,RAW_매출A!$B$2:$B$7000,$A124,RAW_매출A!$A$2:$A$7000,EDATE($E124,G$1-1))=0,"",SUMIFS(RAW_매출A!$J$2:$J$7000,RAW_매출A!$B$2:$B$7000,$A124,RAW_매출A!$A$2:$A$7000,EDATE($E124,G$1-1))/(INDEX(요약_월별시즈널리티!$F$7:$F$18,MONTH(EDATE($E124,G$1-1)))/100))),"")</f>
        <v>2695706.9264638308</v>
      </c>
      <c r="H124" cm="1">
        <f t="array" ref="H124">IFERROR(IF($A124="","",IF(SUMIFS(RAW_매출A!$J$2:$J$7000,RAW_매출A!$B$2:$B$7000,$A124,RAW_매출A!$A$2:$A$7000,EDATE($E124,H$1-1))=0,"",SUMIFS(RAW_매출A!$J$2:$J$7000,RAW_매출A!$B$2:$B$7000,$A124,RAW_매출A!$A$2:$A$7000,EDATE($E124,H$1-1))/(INDEX(요약_월별시즈널리티!$F$7:$F$18,MONTH(EDATE($E124,H$1-1)))/100))),"")</f>
        <v>3067988.5563823436</v>
      </c>
      <c r="I124" cm="1">
        <f t="array" ref="I124">IFERROR(IF($A124="","",IF(SUMIFS(RAW_매출A!$J$2:$J$7000,RAW_매출A!$B$2:$B$7000,$A124,RAW_매출A!$A$2:$A$7000,EDATE($E124,I$1-1))=0,"",SUMIFS(RAW_매출A!$J$2:$J$7000,RAW_매출A!$B$2:$B$7000,$A124,RAW_매출A!$A$2:$A$7000,EDATE($E124,I$1-1))/(INDEX(요약_월별시즈널리티!$F$7:$F$18,MONTH(EDATE($E124,I$1-1)))/100))),"")</f>
        <v>3173548.9029586967</v>
      </c>
      <c r="J124" s="28" cm="1">
        <f t="array" ref="J124">IFERROR(IF($A124="","",IF(SUMIFS(RAW_매출A!$J$2:$J$7000,RAW_매출A!$B$2:$B$7000,$A124,RAW_매출A!$A$2:$A$7000,EDATE($E124,J$1-1))=0,"",SUMIFS(RAW_매출A!$J$2:$J$7000,RAW_매출A!$B$2:$B$7000,$A124,RAW_매출A!$A$2:$A$7000,EDATE($E124,J$1-1))/(INDEX(요약_월별시즈널리티!$F$7:$F$18,MONTH(EDATE($E124,J$1-1)))/100))),"")</f>
        <v>3400503.7622895008</v>
      </c>
      <c r="K124" s="28" cm="1">
        <f t="array" ref="K124">IFERROR(IF($A124="","",IF(SUMIFS(RAW_매출A!$J$2:$J$7000,RAW_매출A!$B$2:$B$7000,$A124,RAW_매출A!$A$2:$A$7000,EDATE($E124,K$1-1))=0,"",SUMIFS(RAW_매출A!$J$2:$J$7000,RAW_매출A!$B$2:$B$7000,$A124,RAW_매출A!$A$2:$A$7000,EDATE($E124,K$1-1))/(INDEX(요약_월별시즈널리티!$F$7:$F$18,MONTH(EDATE($E124,K$1-1)))/100))),"")</f>
        <v>3683520.9186483831</v>
      </c>
      <c r="L124" s="28" cm="1">
        <f t="array" ref="L124">IFERROR(IF($A124="","",IF(SUMIFS(RAW_매출A!$J$2:$J$7000,RAW_매출A!$B$2:$B$7000,$A124,RAW_매출A!$A$2:$A$7000,EDATE($E124,L$1-1))=0,"",SUMIFS(RAW_매출A!$J$2:$J$7000,RAW_매출A!$B$2:$B$7000,$A124,RAW_매출A!$A$2:$A$7000,EDATE($E124,L$1-1))/(INDEX(요약_월별시즈널리티!$F$7:$F$18,MONTH(EDATE($E124,L$1-1)))/100))),"")</f>
        <v>3959889.552495189</v>
      </c>
      <c r="M124" s="28" cm="1">
        <f t="array" ref="M124">IFERROR(IF($A124="","",IF(SUMIFS(RAW_매출A!$J$2:$J$7000,RAW_매출A!$B$2:$B$7000,$A124,RAW_매출A!$A$2:$A$7000,EDATE($E124,M$1-1))=0,"",SUMIFS(RAW_매출A!$J$2:$J$7000,RAW_매출A!$B$2:$B$7000,$A124,RAW_매출A!$A$2:$A$7000,EDATE($E124,M$1-1))/(INDEX(요약_월별시즈널리티!$F$7:$F$18,MONTH(EDATE($E124,M$1-1)))/100))),"")</f>
        <v>4034333.496080826</v>
      </c>
      <c r="N124" s="28" cm="1">
        <f t="array" ref="N124">IFERROR(IF($A124="","",IF(SUMIFS(RAW_매출A!$J$2:$J$7000,RAW_매출A!$B$2:$B$7000,$A124,RAW_매출A!$A$2:$A$7000,EDATE($E124,N$1-1))=0,"",SUMIFS(RAW_매출A!$J$2:$J$7000,RAW_매출A!$B$2:$B$7000,$A124,RAW_매출A!$A$2:$A$7000,EDATE($E124,N$1-1))/(INDEX(요약_월별시즈널리티!$F$7:$F$18,MONTH(EDATE($E124,N$1-1)))/100))),"")</f>
        <v>4460922.711930478</v>
      </c>
      <c r="O124" s="28" cm="1">
        <f t="array" ref="O124">IFERROR(IF($A124="","",IF(SUMIFS(RAW_매출A!$J$2:$J$7000,RAW_매출A!$B$2:$B$7000,$A124,RAW_매출A!$A$2:$A$7000,EDATE($E124,O$1-1))=0,"",SUMIFS(RAW_매출A!$J$2:$J$7000,RAW_매출A!$B$2:$B$7000,$A124,RAW_매출A!$A$2:$A$7000,EDATE($E124,O$1-1))/(INDEX(요약_월별시즈널리티!$F$7:$F$18,MONTH(EDATE($E124,O$1-1)))/100))),"")</f>
        <v>4517154.2421938488</v>
      </c>
      <c r="P124" cm="1">
        <f t="array" ref="P124">IFERROR(IF($A124="","",IF(SUMIFS(RAW_매출A!$J$2:$J$7000,RAW_매출A!$B$2:$B$7000,$A124,RAW_매출A!$A$2:$A$7000,EDATE($E124,P$1-1))=0,"",SUMIFS(RAW_매출A!$J$2:$J$7000,RAW_매출A!$B$2:$B$7000,$A124,RAW_매출A!$A$2:$A$7000,EDATE($E124,P$1-1))/(INDEX(요약_월별시즈널리티!$F$7:$F$18,MONTH(EDATE($E124,P$1-1)))/100))),"")</f>
        <v>4500034.8224764699</v>
      </c>
      <c r="Q124" cm="1">
        <f t="array" ref="Q124">IFERROR(IF($A124="","",IF(SUMIFS(RAW_매출A!$J$2:$J$7000,RAW_매출A!$B$2:$B$7000,$A124,RAW_매출A!$A$2:$A$7000,EDATE($E124,Q$1-1))=0,"",SUMIFS(RAW_매출A!$J$2:$J$7000,RAW_매출A!$B$2:$B$7000,$A124,RAW_매출A!$A$2:$A$7000,EDATE($E124,Q$1-1))/(INDEX(요약_월별시즈널리티!$F$7:$F$18,MONTH(EDATE($E124,Q$1-1)))/100))),"")</f>
        <v>5493522.5577978343</v>
      </c>
      <c r="R124" cm="1">
        <f t="array" ref="R124">IFERROR(IF($A124="","",IF(SUMIFS(RAW_매출A!$J$2:$J$7000,RAW_매출A!$B$2:$B$7000,$A124,RAW_매출A!$A$2:$A$7000,EDATE($E124,R$1-1))=0,"",SUMIFS(RAW_매출A!$J$2:$J$7000,RAW_매출A!$B$2:$B$7000,$A124,RAW_매출A!$A$2:$A$7000,EDATE($E124,R$1-1))/(INDEX(요약_월별시즈널리티!$F$7:$F$18,MONTH(EDATE($E124,R$1-1)))/100))),"")</f>
        <v>4617560.5348783853</v>
      </c>
      <c r="S124" cm="1">
        <f t="array" ref="S124">IFERROR(IF($A124="","",IF(SUMIFS(RAW_매출A!$J$2:$J$7000,RAW_매출A!$B$2:$B$7000,$A124,RAW_매출A!$A$2:$A$7000,EDATE($E124,S$1-1))=0,"",SUMIFS(RAW_매출A!$J$2:$J$7000,RAW_매출A!$B$2:$B$7000,$A124,RAW_매출A!$A$2:$A$7000,EDATE($E124,S$1-1))/(INDEX(요약_월별시즈널리티!$F$7:$F$18,MONTH(EDATE($E124,S$1-1)))/100))),"")</f>
        <v>5010376.8881398393</v>
      </c>
      <c r="T124" cm="1">
        <f t="array" ref="T124">IFERROR(IF($A124="","",IF(SUMIFS(RAW_매출A!$J$2:$J$7000,RAW_매출A!$B$2:$B$7000,$A124,RAW_매출A!$A$2:$A$7000,EDATE($E124,T$1-1))=0,"",SUMIFS(RAW_매출A!$J$2:$J$7000,RAW_매출A!$B$2:$B$7000,$A124,RAW_매출A!$A$2:$A$7000,EDATE($E124,T$1-1))/(INDEX(요약_월별시즈널리티!$F$7:$F$18,MONTH(EDATE($E124,T$1-1)))/100))),"")</f>
        <v>5050059.0985148819</v>
      </c>
      <c r="U124" cm="1">
        <f t="array" ref="U124">IFERROR(IF($A124="","",IF(SUMIFS(RAW_매출A!$J$2:$J$7000,RAW_매출A!$B$2:$B$7000,$A124,RAW_매출A!$A$2:$A$7000,EDATE($E124,U$1-1))=0,"",SUMIFS(RAW_매출A!$J$2:$J$7000,RAW_매출A!$B$2:$B$7000,$A124,RAW_매출A!$A$2:$A$7000,EDATE($E124,U$1-1))/(INDEX(요약_월별시즈널리티!$F$7:$F$18,MONTH(EDATE($E124,U$1-1)))/100))),"")</f>
        <v>5662852.8237600299</v>
      </c>
      <c r="V124" cm="1">
        <f t="array" ref="V124">IFERROR(IF($A124="","",IF(SUMIFS(RAW_매출A!$J$2:$J$7000,RAW_매출A!$B$2:$B$7000,$A124,RAW_매출A!$A$2:$A$7000,EDATE($E124,V$1-1))=0,"",SUMIFS(RAW_매출A!$J$2:$J$7000,RAW_매출A!$B$2:$B$7000,$A124,RAW_매출A!$A$2:$A$7000,EDATE($E124,V$1-1))/(INDEX(요약_월별시즈널리티!$F$7:$F$18,MONTH(EDATE($E124,V$1-1)))/100))),"")</f>
        <v>5405546.0896806726</v>
      </c>
      <c r="W124" cm="1">
        <f t="array" ref="W124">IFERROR(IF($A124="","",IF(SUMIFS(RAW_매출A!$J$2:$J$7000,RAW_매출A!$B$2:$B$7000,$A124,RAW_매출A!$A$2:$A$7000,EDATE($E124,W$1-1))=0,"",SUMIFS(RAW_매출A!$J$2:$J$7000,RAW_매출A!$B$2:$B$7000,$A124,RAW_매출A!$A$2:$A$7000,EDATE($E124,W$1-1))/(INDEX(요약_월별시즈널리티!$F$7:$F$18,MONTH(EDATE($E124,W$1-1)))/100))),"")</f>
        <v>4727729.541629429</v>
      </c>
      <c r="X124" cm="1">
        <f t="array" ref="X124">IFERROR(IF($A124="","",IF(SUMIFS(RAW_매출A!$J$2:$J$7000,RAW_매출A!$B$2:$B$7000,$A124,RAW_매출A!$A$2:$A$7000,EDATE($E124,X$1-1))=0,"",SUMIFS(RAW_매출A!$J$2:$J$7000,RAW_매출A!$B$2:$B$7000,$A124,RAW_매출A!$A$2:$A$7000,EDATE($E124,X$1-1))/(INDEX(요약_월별시즈널리티!$F$7:$F$18,MONTH(EDATE($E124,X$1-1)))/100))),"")</f>
        <v>5328719.2406486087</v>
      </c>
      <c r="Y124" cm="1">
        <f t="array" ref="Y124">IFERROR(IF($A124="","",IF(SUMIFS(RAW_매출A!$J$2:$J$7000,RAW_매출A!$B$2:$B$7000,$A124,RAW_매출A!$A$2:$A$7000,EDATE($E124,Y$1-1))=0,"",SUMIFS(RAW_매출A!$J$2:$J$7000,RAW_매출A!$B$2:$B$7000,$A124,RAW_매출A!$A$2:$A$7000,EDATE($E124,Y$1-1))/(INDEX(요약_월별시즈널리티!$F$7:$F$18,MONTH(EDATE($E124,Y$1-1)))/100))),"")</f>
        <v>6419436.1571539454</v>
      </c>
      <c r="Z124" cm="1">
        <f t="array" ref="Z124">IFERROR(IF($A124="","",IF(SUMIFS(RAW_매출A!$J$2:$J$7000,RAW_매출A!$B$2:$B$7000,$A124,RAW_매출A!$A$2:$A$7000,EDATE($E124,Z$1-1))=0,"",SUMIFS(RAW_매출A!$J$2:$J$7000,RAW_매출A!$B$2:$B$7000,$A124,RAW_매출A!$A$2:$A$7000,EDATE($E124,Z$1-1))/(INDEX(요약_월별시즈널리티!$F$7:$F$18,MONTH(EDATE($E124,Z$1-1)))/100))),"")</f>
        <v>5805245.5306846816</v>
      </c>
      <c r="AA124" cm="1">
        <f t="array" ref="AA124">IFERROR(IF($A124="","",IF(SUMIFS(RAW_매출A!$J$2:$J$7000,RAW_매출A!$B$2:$B$7000,$A124,RAW_매출A!$A$2:$A$7000,EDATE($E124,AA$1-1))=0,"",SUMIFS(RAW_매출A!$J$2:$J$7000,RAW_매출A!$B$2:$B$7000,$A124,RAW_매출A!$A$2:$A$7000,EDATE($E124,AA$1-1))/(INDEX(요약_월별시즈널리티!$F$7:$F$18,MONTH(EDATE($E124,AA$1-1)))/100))),"")</f>
        <v>5903424.8946283981</v>
      </c>
      <c r="AB124" cm="1">
        <f t="array" ref="AB124">IFERROR(IF($A124="","",IF(SUMIFS(RAW_매출A!$J$2:$J$7000,RAW_매출A!$B$2:$B$7000,$A124,RAW_매출A!$A$2:$A$7000,EDATE($E124,AB$1-1))=0,"",SUMIFS(RAW_매출A!$J$2:$J$7000,RAW_매출A!$B$2:$B$7000,$A124,RAW_매출A!$A$2:$A$7000,EDATE($E124,AB$1-1))/(INDEX(요약_월별시즈널리티!$F$7:$F$18,MONTH(EDATE($E124,AB$1-1)))/100))),"")</f>
        <v>6346344.0976387542</v>
      </c>
      <c r="AC124" cm="1">
        <f t="array" ref="AC124">IFERROR(IF($A124="","",IF(SUMIFS(RAW_매출A!$J$2:$J$7000,RAW_매출A!$B$2:$B$7000,$A124,RAW_매출A!$A$2:$A$7000,EDATE($E124,AC$1-1))=0,"",SUMIFS(RAW_매출A!$J$2:$J$7000,RAW_매출A!$B$2:$B$7000,$A124,RAW_매출A!$A$2:$A$7000,EDATE($E124,AC$1-1))/(INDEX(요약_월별시즈널리티!$F$7:$F$18,MONTH(EDATE($E124,AC$1-1)))/100))),"")</f>
        <v>5672586.1948761465</v>
      </c>
      <c r="AD124" t="str" cm="1">
        <f t="array" ref="AD124">IFERROR(IF($A124="","",IF(SUMIFS(RAW_매출A!$J$2:$J$7000,RAW_매출A!$B$2:$B$7000,$A124,RAW_매출A!$A$2:$A$7000,EDATE($E124,AD$1-1))=0,"",SUMIFS(RAW_매출A!$J$2:$J$7000,RAW_매출A!$B$2:$B$7000,$A124,RAW_매출A!$A$2:$A$7000,EDATE($E124,AD$1-1))/(INDEX(요약_월별시즈널리티!$F$7:$F$18,MONTH(EDATE($E124,AD$1-1)))/100))),"")</f>
        <v/>
      </c>
      <c r="AE124" t="str" cm="1">
        <f t="array" ref="AE124">IFERROR(IF($A124="","",IF(SUMIFS(RAW_매출A!$J$2:$J$7000,RAW_매출A!$B$2:$B$7000,$A124,RAW_매출A!$A$2:$A$7000,EDATE($E124,AE$1-1))=0,"",SUMIFS(RAW_매출A!$J$2:$J$7000,RAW_매출A!$B$2:$B$7000,$A124,RAW_매출A!$A$2:$A$7000,EDATE($E124,AE$1-1))/(INDEX(요약_월별시즈널리티!$F$7:$F$18,MONTH(EDATE($E124,AE$1-1)))/100))),"")</f>
        <v/>
      </c>
      <c r="AF124" t="str" cm="1">
        <f t="array" ref="AF124">IFERROR(IF($A124="","",IF(SUMIFS(RAW_매출A!$J$2:$J$7000,RAW_매출A!$B$2:$B$7000,$A124,RAW_매출A!$A$2:$A$7000,EDATE($E124,AF$1-1))=0,"",SUMIFS(RAW_매출A!$J$2:$J$7000,RAW_매출A!$B$2:$B$7000,$A124,RAW_매출A!$A$2:$A$7000,EDATE($E124,AF$1-1))/(INDEX(요약_월별시즈널리티!$F$7:$F$18,MONTH(EDATE($E124,AF$1-1)))/100))),"")</f>
        <v/>
      </c>
      <c r="AG124" t="str" cm="1">
        <f t="array" ref="AG124">IFERROR(IF($A124="","",IF(SUMIFS(RAW_매출A!$J$2:$J$7000,RAW_매출A!$B$2:$B$7000,$A124,RAW_매출A!$A$2:$A$7000,EDATE($E124,AG$1-1))=0,"",SUMIFS(RAW_매출A!$J$2:$J$7000,RAW_매출A!$B$2:$B$7000,$A124,RAW_매출A!$A$2:$A$7000,EDATE($E124,AG$1-1))/(INDEX(요약_월별시즈널리티!$F$7:$F$18,MONTH(EDATE($E124,AG$1-1)))/100))),"")</f>
        <v/>
      </c>
      <c r="AH124" t="str" cm="1">
        <f t="array" ref="AH124">IFERROR(IF($A124="","",IF(SUMIFS(RAW_매출A!$J$2:$J$7000,RAW_매출A!$B$2:$B$7000,$A124,RAW_매출A!$A$2:$A$7000,EDATE($E124,AH$1-1))=0,"",SUMIFS(RAW_매출A!$J$2:$J$7000,RAW_매출A!$B$2:$B$7000,$A124,RAW_매출A!$A$2:$A$7000,EDATE($E124,AH$1-1))/(INDEX(요약_월별시즈널리티!$F$7:$F$18,MONTH(EDATE($E124,AH$1-1)))/100))),"")</f>
        <v/>
      </c>
      <c r="AI124" t="str" cm="1">
        <f t="array" ref="AI124">IFERROR(IF($A124="","",IF(SUMIFS(RAW_매출A!$J$2:$J$7000,RAW_매출A!$B$2:$B$7000,$A124,RAW_매출A!$A$2:$A$7000,EDATE($E124,AI$1-1))=0,"",SUMIFS(RAW_매출A!$J$2:$J$7000,RAW_매출A!$B$2:$B$7000,$A124,RAW_매출A!$A$2:$A$7000,EDATE($E124,AI$1-1))/(INDEX(요약_월별시즈널리티!$F$7:$F$18,MONTH(EDATE($E124,AI$1-1)))/100))),"")</f>
        <v/>
      </c>
      <c r="AJ124" t="str" cm="1">
        <f t="array" ref="AJ124">IFERROR(IF($A124="","",IF(SUMIFS(RAW_매출A!$J$2:$J$7000,RAW_매출A!$B$2:$B$7000,$A124,RAW_매출A!$A$2:$A$7000,EDATE($E124,AJ$1-1))=0,"",SUMIFS(RAW_매출A!$J$2:$J$7000,RAW_매출A!$B$2:$B$7000,$A124,RAW_매출A!$A$2:$A$7000,EDATE($E124,AJ$1-1))/(INDEX(요약_월별시즈널리티!$F$7:$F$18,MONTH(EDATE($E124,AJ$1-1)))/100))),"")</f>
        <v/>
      </c>
      <c r="AK124" t="str" cm="1">
        <f t="array" ref="AK124">IFERROR(IF($A124="","",IF(SUMIFS(RAW_매출A!$J$2:$J$7000,RAW_매출A!$B$2:$B$7000,$A124,RAW_매출A!$A$2:$A$7000,EDATE($E124,AK$1-1))=0,"",SUMIFS(RAW_매출A!$J$2:$J$7000,RAW_매출A!$B$2:$B$7000,$A124,RAW_매출A!$A$2:$A$7000,EDATE($E124,AK$1-1))/(INDEX(요약_월별시즈널리티!$F$7:$F$18,MONTH(EDATE($E124,AK$1-1)))/100))),"")</f>
        <v/>
      </c>
      <c r="AL124" t="str" cm="1">
        <f t="array" ref="AL124">IFERROR(IF($A124="","",IF(SUMIFS(RAW_매출A!$J$2:$J$7000,RAW_매출A!$B$2:$B$7000,$A124,RAW_매출A!$A$2:$A$7000,EDATE($E124,AL$1-1))=0,"",SUMIFS(RAW_매출A!$J$2:$J$7000,RAW_매출A!$B$2:$B$7000,$A124,RAW_매출A!$A$2:$A$7000,EDATE($E124,AL$1-1))/(INDEX(요약_월별시즈널리티!$F$7:$F$18,MONTH(EDATE($E124,AL$1-1)))/100))),"")</f>
        <v/>
      </c>
      <c r="AM124" t="str" cm="1">
        <f t="array" ref="AM124">IFERROR(IF($A124="","",IF(SUMIFS(RAW_매출A!$J$2:$J$7000,RAW_매출A!$B$2:$B$7000,$A124,RAW_매출A!$A$2:$A$7000,EDATE($E124,AM$1-1))=0,"",SUMIFS(RAW_매출A!$J$2:$J$7000,RAW_매출A!$B$2:$B$7000,$A124,RAW_매출A!$A$2:$A$7000,EDATE($E124,AM$1-1))/(INDEX(요약_월별시즈널리티!$F$7:$F$18,MONTH(EDATE($E124,AM$1-1)))/100))),"")</f>
        <v/>
      </c>
      <c r="AN124" t="str" cm="1">
        <f t="array" ref="AN124">IFERROR(IF($A124="","",IF(SUMIFS(RAW_매출A!$J$2:$J$7000,RAW_매출A!$B$2:$B$7000,$A124,RAW_매출A!$A$2:$A$7000,EDATE($E124,AN$1-1))=0,"",SUMIFS(RAW_매출A!$J$2:$J$7000,RAW_매출A!$B$2:$B$7000,$A124,RAW_매출A!$A$2:$A$7000,EDATE($E124,AN$1-1))/(INDEX(요약_월별시즈널리티!$F$7:$F$18,MONTH(EDATE($E124,AN$1-1)))/100))),"")</f>
        <v/>
      </c>
      <c r="AO124" t="str" cm="1">
        <f t="array" ref="AO124">IFERROR(IF($A124="","",IF(SUMIFS(RAW_매출A!$J$2:$J$7000,RAW_매출A!$B$2:$B$7000,$A124,RAW_매출A!$A$2:$A$7000,EDATE($E124,AO$1-1))=0,"",SUMIFS(RAW_매출A!$J$2:$J$7000,RAW_매출A!$B$2:$B$7000,$A124,RAW_매출A!$A$2:$A$7000,EDATE($E124,AO$1-1))/(INDEX(요약_월별시즈널리티!$F$7:$F$18,MONTH(EDATE($E124,AO$1-1)))/100))),"")</f>
        <v/>
      </c>
      <c r="AP124" t="str" cm="1">
        <f t="array" ref="AP124">IFERROR(IF($A124="","",IF(SUMIFS(RAW_매출A!$J$2:$J$7000,RAW_매출A!$B$2:$B$7000,$A124,RAW_매출A!$A$2:$A$7000,EDATE($E124,AP$1-1))=0,"",SUMIFS(RAW_매출A!$J$2:$J$7000,RAW_매출A!$B$2:$B$7000,$A124,RAW_매출A!$A$2:$A$7000,EDATE($E124,AP$1-1))/(INDEX(요약_월별시즈널리티!$F$7:$F$18,MONTH(EDATE($E124,AP$1-1)))/100))),"")</f>
        <v/>
      </c>
      <c r="AQ124" t="str" cm="1">
        <f t="array" ref="AQ124">IFERROR(IF($A124="","",IF(SUMIFS(RAW_매출A!$J$2:$J$7000,RAW_매출A!$B$2:$B$7000,$A124,RAW_매출A!$A$2:$A$7000,EDATE($E124,AQ$1-1))=0,"",SUMIFS(RAW_매출A!$J$2:$J$7000,RAW_매출A!$B$2:$B$7000,$A124,RAW_매출A!$A$2:$A$7000,EDATE($E124,AQ$1-1))/(INDEX(요약_월별시즈널리티!$F$7:$F$18,MONTH(EDATE($E124,AQ$1-1)))/100))),"")</f>
        <v/>
      </c>
      <c r="AR124" t="str" cm="1">
        <f t="array" ref="AR124">IFERROR(IF($A124="","",IF(SUMIFS(RAW_매출A!$J$2:$J$7000,RAW_매출A!$B$2:$B$7000,$A124,RAW_매출A!$A$2:$A$7000,EDATE($E124,AR$1-1))=0,"",SUMIFS(RAW_매출A!$J$2:$J$7000,RAW_매출A!$B$2:$B$7000,$A124,RAW_매출A!$A$2:$A$7000,EDATE($E124,AR$1-1))/(INDEX(요약_월별시즈널리티!$F$7:$F$18,MONTH(EDATE($E124,AR$1-1)))/100))),"")</f>
        <v/>
      </c>
      <c r="AS124" t="str" cm="1">
        <f t="array" ref="AS124">IFERROR(IF($A124="","",IF(SUMIFS(RAW_매출A!$J$2:$J$7000,RAW_매출A!$B$2:$B$7000,$A124,RAW_매출A!$A$2:$A$7000,EDATE($E124,AS$1-1))=0,"",SUMIFS(RAW_매출A!$J$2:$J$7000,RAW_매출A!$B$2:$B$7000,$A124,RAW_매출A!$A$2:$A$7000,EDATE($E124,AS$1-1))/(INDEX(요약_월별시즈널리티!$F$7:$F$18,MONTH(EDATE($E124,AS$1-1)))/100))),"")</f>
        <v/>
      </c>
      <c r="AT124" t="str" cm="1">
        <f t="array" ref="AT124">IFERROR(IF($A124="","",IF(SUMIFS(RAW_매출A!$J$2:$J$7000,RAW_매출A!$B$2:$B$7000,$A124,RAW_매출A!$A$2:$A$7000,EDATE($E124,AT$1-1))=0,"",SUMIFS(RAW_매출A!$J$2:$J$7000,RAW_매출A!$B$2:$B$7000,$A124,RAW_매출A!$A$2:$A$7000,EDATE($E124,AT$1-1))/(INDEX(요약_월별시즈널리티!$F$7:$F$18,MONTH(EDATE($E124,AT$1-1)))/100))),"")</f>
        <v/>
      </c>
      <c r="AU124" t="str" cm="1">
        <f t="array" ref="AU124">IFERROR(IF($A124="","",IF(SUMIFS(RAW_매출A!$J$2:$J$7000,RAW_매출A!$B$2:$B$7000,$A124,RAW_매출A!$A$2:$A$7000,EDATE($E124,AU$1-1))=0,"",SUMIFS(RAW_매출A!$J$2:$J$7000,RAW_매출A!$B$2:$B$7000,$A124,RAW_매출A!$A$2:$A$7000,EDATE($E124,AU$1-1))/(INDEX(요약_월별시즈널리티!$F$7:$F$18,MONTH(EDATE($E124,AU$1-1)))/100))),"")</f>
        <v/>
      </c>
      <c r="AV124" t="str" cm="1">
        <f t="array" ref="AV124">IFERROR(IF($A124="","",IF(SUMIFS(RAW_매출A!$J$2:$J$7000,RAW_매출A!$B$2:$B$7000,$A124,RAW_매출A!$A$2:$A$7000,EDATE($E124,AV$1-1))=0,"",SUMIFS(RAW_매출A!$J$2:$J$7000,RAW_매출A!$B$2:$B$7000,$A124,RAW_매출A!$A$2:$A$7000,EDATE($E124,AV$1-1))/(INDEX(요약_월별시즈널리티!$F$7:$F$18,MONTH(EDATE($E124,AV$1-1)))/100))),"")</f>
        <v/>
      </c>
      <c r="AW124" t="str" cm="1">
        <f t="array" ref="AW124">IFERROR(IF($A124="","",IF(SUMIFS(RAW_매출A!$J$2:$J$7000,RAW_매출A!$B$2:$B$7000,$A124,RAW_매출A!$A$2:$A$7000,EDATE($E124,AW$1-1))=0,"",SUMIFS(RAW_매출A!$J$2:$J$7000,RAW_매출A!$B$2:$B$7000,$A124,RAW_매출A!$A$2:$A$7000,EDATE($E124,AW$1-1))/(INDEX(요약_월별시즈널리티!$F$7:$F$18,MONTH(EDATE($E124,AW$1-1)))/100))),"")</f>
        <v/>
      </c>
      <c r="AX124" t="str" cm="1">
        <f t="array" ref="AX124">IFERROR(IF($A124="","",IF(SUMIFS(RAW_매출A!$J$2:$J$7000,RAW_매출A!$B$2:$B$7000,$A124,RAW_매출A!$A$2:$A$7000,EDATE($E124,AX$1-1))=0,"",SUMIFS(RAW_매출A!$J$2:$J$7000,RAW_매출A!$B$2:$B$7000,$A124,RAW_매출A!$A$2:$A$7000,EDATE($E124,AX$1-1))/(INDEX(요약_월별시즈널리티!$F$7:$F$18,MONTH(EDATE($E124,AX$1-1)))/100))),"")</f>
        <v/>
      </c>
      <c r="AY124" t="str" cm="1">
        <f t="array" ref="AY124">IFERROR(IF($A124="","",IF(SUMIFS(RAW_매출A!$J$2:$J$7000,RAW_매출A!$B$2:$B$7000,$A124,RAW_매출A!$A$2:$A$7000,EDATE($E124,AY$1-1))=0,"",SUMIFS(RAW_매출A!$J$2:$J$7000,RAW_매출A!$B$2:$B$7000,$A124,RAW_매출A!$A$2:$A$7000,EDATE($E124,AY$1-1))/(INDEX(요약_월별시즈널리티!$F$7:$F$18,MONTH(EDATE($E124,AY$1-1)))/100))),"")</f>
        <v/>
      </c>
      <c r="AZ124" t="str" cm="1">
        <f t="array" ref="AZ124">IFERROR(IF($A124="","",IF(SUMIFS(RAW_매출A!$J$2:$J$7000,RAW_매출A!$B$2:$B$7000,$A124,RAW_매출A!$A$2:$A$7000,EDATE($E124,AZ$1-1))=0,"",SUMIFS(RAW_매출A!$J$2:$J$7000,RAW_매출A!$B$2:$B$7000,$A124,RAW_매출A!$A$2:$A$7000,EDATE($E124,AZ$1-1))/(INDEX(요약_월별시즈널리티!$F$7:$F$18,MONTH(EDATE($E124,AZ$1-1)))/100))),"")</f>
        <v/>
      </c>
      <c r="BA124" t="str" cm="1">
        <f t="array" ref="BA124">IFERROR(IF($A124="","",IF(SUMIFS(RAW_매출A!$J$2:$J$7000,RAW_매출A!$B$2:$B$7000,$A124,RAW_매출A!$A$2:$A$7000,EDATE($E124,BA$1-1))=0,"",SUMIFS(RAW_매출A!$J$2:$J$7000,RAW_매출A!$B$2:$B$7000,$A124,RAW_매출A!$A$2:$A$7000,EDATE($E124,BA$1-1))/(INDEX(요약_월별시즈널리티!$F$7:$F$18,MONTH(EDATE($E124,BA$1-1)))/100))),"")</f>
        <v/>
      </c>
      <c r="BB124" t="str" cm="1">
        <f t="array" ref="BB124">IFERROR(IF($A124="","",IF(SUMIFS(RAW_매출A!$J$2:$J$7000,RAW_매출A!$B$2:$B$7000,$A124,RAW_매출A!$A$2:$A$7000,EDATE($E124,BB$1-1))=0,"",SUMIFS(RAW_매출A!$J$2:$J$7000,RAW_매출A!$B$2:$B$7000,$A124,RAW_매출A!$A$2:$A$7000,EDATE($E124,BB$1-1))/(INDEX(요약_월별시즈널리티!$F$7:$F$18,MONTH(EDATE($E124,BB$1-1)))/100))),"")</f>
        <v/>
      </c>
      <c r="BC124" t="str" cm="1">
        <f t="array" ref="BC124">IFERROR(IF($A124="","",IF(SUMIFS(RAW_매출A!$J$2:$J$7000,RAW_매출A!$B$2:$B$7000,$A124,RAW_매출A!$A$2:$A$7000,EDATE($E124,BC$1-1))=0,"",SUMIFS(RAW_매출A!$J$2:$J$7000,RAW_매출A!$B$2:$B$7000,$A124,RAW_매출A!$A$2:$A$7000,EDATE($E124,BC$1-1))/(INDEX(요약_월별시즈널리티!$F$7:$F$18,MONTH(EDATE($E124,BC$1-1)))/100))),"")</f>
        <v/>
      </c>
      <c r="BD124" t="str" cm="1">
        <f t="array" ref="BD124">IFERROR(IF($A124="","",IF(SUMIFS(RAW_매출A!$J$2:$J$7000,RAW_매출A!$B$2:$B$7000,$A124,RAW_매출A!$A$2:$A$7000,EDATE($E124,BD$1-1))=0,"",SUMIFS(RAW_매출A!$J$2:$J$7000,RAW_매출A!$B$2:$B$7000,$A124,RAW_매출A!$A$2:$A$7000,EDATE($E124,BD$1-1))/(INDEX(요약_월별시즈널리티!$F$7:$F$18,MONTH(EDATE($E124,BD$1-1)))/100))),"")</f>
        <v/>
      </c>
      <c r="BE124" t="str" cm="1">
        <f t="array" ref="BE124">IFERROR(IF($A124="","",IF(SUMIFS(RAW_매출A!$J$2:$J$7000,RAW_매출A!$B$2:$B$7000,$A124,RAW_매출A!$A$2:$A$7000,EDATE($E124,BE$1-1))=0,"",SUMIFS(RAW_매출A!$J$2:$J$7000,RAW_매출A!$B$2:$B$7000,$A124,RAW_매출A!$A$2:$A$7000,EDATE($E124,BE$1-1))/(INDEX(요약_월별시즈널리티!$F$7:$F$18,MONTH(EDATE($E124,BE$1-1)))/100))),"")</f>
        <v/>
      </c>
      <c r="BF124" t="str" cm="1">
        <f t="array" ref="BF124">IFERROR(IF($A124="","",IF(SUMIFS(RAW_매출A!$J$2:$J$7000,RAW_매출A!$B$2:$B$7000,$A124,RAW_매출A!$A$2:$A$7000,EDATE($E124,BF$1-1))=0,"",SUMIFS(RAW_매출A!$J$2:$J$7000,RAW_매출A!$B$2:$B$7000,$A124,RAW_매출A!$A$2:$A$7000,EDATE($E124,BF$1-1))/(INDEX(요약_월별시즈널리티!$F$7:$F$18,MONTH(EDATE($E124,BF$1-1)))/100))),"")</f>
        <v/>
      </c>
      <c r="BG124" t="str" cm="1">
        <f t="array" ref="BG124">IFERROR(IF($A124="","",IF(SUMIFS(RAW_매출A!$J$2:$J$7000,RAW_매출A!$B$2:$B$7000,$A124,RAW_매출A!$A$2:$A$7000,EDATE($E124,BG$1-1))=0,"",SUMIFS(RAW_매출A!$J$2:$J$7000,RAW_매출A!$B$2:$B$7000,$A124,RAW_매출A!$A$2:$A$7000,EDATE($E124,BG$1-1))/(INDEX(요약_월별시즈널리티!$F$7:$F$18,MONTH(EDATE($E124,BG$1-1)))/100))),"")</f>
        <v/>
      </c>
      <c r="BH124" t="str" cm="1">
        <f t="array" ref="BH124">IFERROR(IF($A124="","",IF(SUMIFS(RAW_매출A!$J$2:$J$7000,RAW_매출A!$B$2:$B$7000,$A124,RAW_매출A!$A$2:$A$7000,EDATE($E124,BH$1-1))=0,"",SUMIFS(RAW_매출A!$J$2:$J$7000,RAW_매출A!$B$2:$B$7000,$A124,RAW_매출A!$A$2:$A$7000,EDATE($E124,BH$1-1))/(INDEX(요약_월별시즈널리티!$F$7:$F$18,MONTH(EDATE($E124,BH$1-1)))/100))),"")</f>
        <v/>
      </c>
      <c r="BI124" t="str" cm="1">
        <f t="array" ref="BI124">IFERROR(IF($A124="","",IF(SUMIFS(RAW_매출A!$J$2:$J$7000,RAW_매출A!$B$2:$B$7000,$A124,RAW_매출A!$A$2:$A$7000,EDATE($E124,BI$1-1))=0,"",SUMIFS(RAW_매출A!$J$2:$J$7000,RAW_매출A!$B$2:$B$7000,$A124,RAW_매출A!$A$2:$A$7000,EDATE($E124,BI$1-1))/(INDEX(요약_월별시즈널리티!$F$7:$F$18,MONTH(EDATE($E124,BI$1-1)))/100))),"")</f>
        <v/>
      </c>
      <c r="BJ124" t="str" cm="1">
        <f t="array" ref="BJ124">IFERROR(IF($A124="","",IF(SUMIFS(RAW_매출A!$J$2:$J$7000,RAW_매출A!$B$2:$B$7000,$A124,RAW_매출A!$A$2:$A$7000,EDATE($E124,BJ$1-1))=0,"",SUMIFS(RAW_매출A!$J$2:$J$7000,RAW_매출A!$B$2:$B$7000,$A124,RAW_매출A!$A$2:$A$7000,EDATE($E124,BJ$1-1))/(INDEX(요약_월별시즈널리티!$F$7:$F$18,MONTH(EDATE($E124,BJ$1-1)))/100))),"")</f>
        <v/>
      </c>
      <c r="BK124" t="str" cm="1">
        <f t="array" ref="BK124">IFERROR(IF($A124="","",IF(SUMIFS(RAW_매출A!$J$2:$J$7000,RAW_매출A!$B$2:$B$7000,$A124,RAW_매출A!$A$2:$A$7000,EDATE($E124,BK$1-1))=0,"",SUMIFS(RAW_매출A!$J$2:$J$7000,RAW_매출A!$B$2:$B$7000,$A124,RAW_매출A!$A$2:$A$7000,EDATE($E124,BK$1-1))/(INDEX(요약_월별시즈널리티!$F$7:$F$18,MONTH(EDATE($E124,BK$1-1)))/100))),"")</f>
        <v/>
      </c>
      <c r="BL124" t="str" cm="1">
        <f t="array" ref="BL124">IFERROR(IF($A124="","",IF(SUMIFS(RAW_매출A!$J$2:$J$7000,RAW_매출A!$B$2:$B$7000,$A124,RAW_매출A!$A$2:$A$7000,EDATE($E124,BL$1-1))=0,"",SUMIFS(RAW_매출A!$J$2:$J$7000,RAW_매출A!$B$2:$B$7000,$A124,RAW_매출A!$A$2:$A$7000,EDATE($E124,BL$1-1))/(INDEX(요약_월별시즈널리티!$F$7:$F$18,MONTH(EDATE($E124,BL$1-1)))/100))),"")</f>
        <v/>
      </c>
      <c r="BM124" t="str" cm="1">
        <f t="array" ref="BM124">IFERROR(IF($A124="","",IF(SUMIFS(RAW_매출A!$J$2:$J$7000,RAW_매출A!$B$2:$B$7000,$A124,RAW_매출A!$A$2:$A$7000,EDATE($E124,BM$1-1))=0,"",SUMIFS(RAW_매출A!$J$2:$J$7000,RAW_매출A!$B$2:$B$7000,$A124,RAW_매출A!$A$2:$A$7000,EDATE($E124,BM$1-1))/(INDEX(요약_월별시즈널리티!$F$7:$F$18,MONTH(EDATE($E124,BM$1-1)))/100))),"")</f>
        <v/>
      </c>
      <c r="BN124" t="str" cm="1">
        <f t="array" ref="BN124">IFERROR(IF($A124="","",IF(SUMIFS(RAW_매출A!$J$2:$J$7000,RAW_매출A!$B$2:$B$7000,$A124,RAW_매출A!$A$2:$A$7000,EDATE($E124,BN$1-1))=0,"",SUMIFS(RAW_매출A!$J$2:$J$7000,RAW_매출A!$B$2:$B$7000,$A124,RAW_매출A!$A$2:$A$7000,EDATE($E124,BN$1-1))/(INDEX(요약_월별시즈널리티!$F$7:$F$18,MONTH(EDATE($E124,BN$1-1)))/100))),"")</f>
        <v/>
      </c>
    </row>
    <row r="125" spans="1:66" x14ac:dyDescent="0.3">
      <c r="A125" t="str">
        <f>세팅!A126</f>
        <v>(1116) #용현용일초등점</v>
      </c>
      <c r="B125" t="str">
        <f>세팅!B126</f>
        <v>150-3</v>
      </c>
      <c r="C125">
        <f t="shared" si="3"/>
        <v>3</v>
      </c>
      <c r="D125" t="str">
        <f t="shared" si="4"/>
        <v>3+</v>
      </c>
      <c r="E125" s="1">
        <f>세팅!D126</f>
        <v>45536</v>
      </c>
      <c r="F125">
        <f t="shared" si="5"/>
        <v>4437502.0532352263</v>
      </c>
      <c r="G125" cm="1">
        <f t="array" ref="G125">IFERROR(IF($A125="","",IF(SUMIFS(RAW_매출A!$J$2:$J$7000,RAW_매출A!$B$2:$B$7000,$A125,RAW_매출A!$A$2:$A$7000,EDATE($E125,G$1-1))=0,"",SUMIFS(RAW_매출A!$J$2:$J$7000,RAW_매출A!$B$2:$B$7000,$A125,RAW_매출A!$A$2:$A$7000,EDATE($E125,G$1-1))/(INDEX(요약_월별시즈널리티!$F$7:$F$18,MONTH(EDATE($E125,G$1-1)))/100))),"")</f>
        <v>3431759.0060908441</v>
      </c>
      <c r="H125" cm="1">
        <f t="array" ref="H125">IFERROR(IF($A125="","",IF(SUMIFS(RAW_매출A!$J$2:$J$7000,RAW_매출A!$B$2:$B$7000,$A125,RAW_매출A!$A$2:$A$7000,EDATE($E125,H$1-1))=0,"",SUMIFS(RAW_매출A!$J$2:$J$7000,RAW_매출A!$B$2:$B$7000,$A125,RAW_매출A!$A$2:$A$7000,EDATE($E125,H$1-1))/(INDEX(요약_월별시즈널리티!$F$7:$F$18,MONTH(EDATE($E125,H$1-1)))/100))),"")</f>
        <v>3649220.0622471808</v>
      </c>
      <c r="I125" cm="1">
        <f t="array" ref="I125">IFERROR(IF($A125="","",IF(SUMIFS(RAW_매출A!$J$2:$J$7000,RAW_매출A!$B$2:$B$7000,$A125,RAW_매출A!$A$2:$A$7000,EDATE($E125,I$1-1))=0,"",SUMIFS(RAW_매출A!$J$2:$J$7000,RAW_매출A!$B$2:$B$7000,$A125,RAW_매출A!$A$2:$A$7000,EDATE($E125,I$1-1))/(INDEX(요약_월별시즈널리티!$F$7:$F$18,MONTH(EDATE($E125,I$1-1)))/100))),"")</f>
        <v>3747868.3408289105</v>
      </c>
      <c r="J125" s="28" cm="1">
        <f t="array" ref="J125">IFERROR(IF($A125="","",IF(SUMIFS(RAW_매출A!$J$2:$J$7000,RAW_매출A!$B$2:$B$7000,$A125,RAW_매출A!$A$2:$A$7000,EDATE($E125,J$1-1))=0,"",SUMIFS(RAW_매출A!$J$2:$J$7000,RAW_매출A!$B$2:$B$7000,$A125,RAW_매출A!$A$2:$A$7000,EDATE($E125,J$1-1))/(INDEX(요약_월별시즈널리티!$F$7:$F$18,MONTH(EDATE($E125,J$1-1)))/100))),"")</f>
        <v>4070574.8934039613</v>
      </c>
      <c r="K125" s="28" cm="1">
        <f t="array" ref="K125">IFERROR(IF($A125="","",IF(SUMIFS(RAW_매출A!$J$2:$J$7000,RAW_매출A!$B$2:$B$7000,$A125,RAW_매출A!$A$2:$A$7000,EDATE($E125,K$1-1))=0,"",SUMIFS(RAW_매출A!$J$2:$J$7000,RAW_매출A!$B$2:$B$7000,$A125,RAW_매출A!$A$2:$A$7000,EDATE($E125,K$1-1))/(INDEX(요약_월별시즈널리티!$F$7:$F$18,MONTH(EDATE($E125,K$1-1)))/100))),"")</f>
        <v>4097645.8567321287</v>
      </c>
      <c r="L125" s="28" cm="1">
        <f t="array" ref="L125">IFERROR(IF($A125="","",IF(SUMIFS(RAW_매출A!$J$2:$J$7000,RAW_매출A!$B$2:$B$7000,$A125,RAW_매출A!$A$2:$A$7000,EDATE($E125,L$1-1))=0,"",SUMIFS(RAW_매출A!$J$2:$J$7000,RAW_매출A!$B$2:$B$7000,$A125,RAW_매출A!$A$2:$A$7000,EDATE($E125,L$1-1))/(INDEX(요약_월별시즈널리티!$F$7:$F$18,MONTH(EDATE($E125,L$1-1)))/100))),"")</f>
        <v>3900802.8648455786</v>
      </c>
      <c r="M125" s="28" cm="1">
        <f t="array" ref="M125">IFERROR(IF($A125="","",IF(SUMIFS(RAW_매출A!$J$2:$J$7000,RAW_매출A!$B$2:$B$7000,$A125,RAW_매출A!$A$2:$A$7000,EDATE($E125,M$1-1))=0,"",SUMIFS(RAW_매출A!$J$2:$J$7000,RAW_매출A!$B$2:$B$7000,$A125,RAW_매출A!$A$2:$A$7000,EDATE($E125,M$1-1))/(INDEX(요약_월별시즈널리티!$F$7:$F$18,MONTH(EDATE($E125,M$1-1)))/100))),"")</f>
        <v>4886510.0208915137</v>
      </c>
      <c r="N125" s="28" cm="1">
        <f t="array" ref="N125">IFERROR(IF($A125="","",IF(SUMIFS(RAW_매출A!$J$2:$J$7000,RAW_매출A!$B$2:$B$7000,$A125,RAW_매출A!$A$2:$A$7000,EDATE($E125,N$1-1))=0,"",SUMIFS(RAW_매출A!$J$2:$J$7000,RAW_매출A!$B$2:$B$7000,$A125,RAW_매출A!$A$2:$A$7000,EDATE($E125,N$1-1))/(INDEX(요약_월별시즈널리티!$F$7:$F$18,MONTH(EDATE($E125,N$1-1)))/100))),"")</f>
        <v>4269019.308368057</v>
      </c>
      <c r="O125" s="28" cm="1">
        <f t="array" ref="O125">IFERROR(IF($A125="","",IF(SUMIFS(RAW_매출A!$J$2:$J$7000,RAW_매출A!$B$2:$B$7000,$A125,RAW_매출A!$A$2:$A$7000,EDATE($E125,O$1-1))=0,"",SUMIFS(RAW_매출A!$J$2:$J$7000,RAW_매출A!$B$2:$B$7000,$A125,RAW_매출A!$A$2:$A$7000,EDATE($E125,O$1-1))/(INDEX(요약_월별시즈널리티!$F$7:$F$18,MONTH(EDATE($E125,O$1-1)))/100))),"")</f>
        <v>5400459.3751701154</v>
      </c>
      <c r="P125" cm="1">
        <f t="array" ref="P125">IFERROR(IF($A125="","",IF(SUMIFS(RAW_매출A!$J$2:$J$7000,RAW_매출A!$B$2:$B$7000,$A125,RAW_매출A!$A$2:$A$7000,EDATE($E125,P$1-1))=0,"",SUMIFS(RAW_매출A!$J$2:$J$7000,RAW_매출A!$B$2:$B$7000,$A125,RAW_매출A!$A$2:$A$7000,EDATE($E125,P$1-1))/(INDEX(요약_월별시즈널리티!$F$7:$F$18,MONTH(EDATE($E125,P$1-1)))/100))),"")</f>
        <v>5191142.8870347831</v>
      </c>
      <c r="Q125" cm="1">
        <f t="array" ref="Q125">IFERROR(IF($A125="","",IF(SUMIFS(RAW_매출A!$J$2:$J$7000,RAW_매출A!$B$2:$B$7000,$A125,RAW_매출A!$A$2:$A$7000,EDATE($E125,Q$1-1))=0,"",SUMIFS(RAW_매출A!$J$2:$J$7000,RAW_매출A!$B$2:$B$7000,$A125,RAW_매출A!$A$2:$A$7000,EDATE($E125,Q$1-1))/(INDEX(요약_월별시즈널리티!$F$7:$F$18,MONTH(EDATE($E125,Q$1-1)))/100))),"")</f>
        <v>4714332.8954756996</v>
      </c>
      <c r="R125" cm="1">
        <f t="array" ref="R125">IFERROR(IF($A125="","",IF(SUMIFS(RAW_매출A!$J$2:$J$7000,RAW_매출A!$B$2:$B$7000,$A125,RAW_매출A!$A$2:$A$7000,EDATE($E125,R$1-1))=0,"",SUMIFS(RAW_매출A!$J$2:$J$7000,RAW_매출A!$B$2:$B$7000,$A125,RAW_매출A!$A$2:$A$7000,EDATE($E125,R$1-1))/(INDEX(요약_월별시즈널리티!$F$7:$F$18,MONTH(EDATE($E125,R$1-1)))/100))),"")</f>
        <v>4511529.4048560383</v>
      </c>
      <c r="S125" cm="1">
        <f t="array" ref="S125">IFERROR(IF($A125="","",IF(SUMIFS(RAW_매출A!$J$2:$J$7000,RAW_매출A!$B$2:$B$7000,$A125,RAW_매출A!$A$2:$A$7000,EDATE($E125,S$1-1))=0,"",SUMIFS(RAW_매출A!$J$2:$J$7000,RAW_매출A!$B$2:$B$7000,$A125,RAW_매출A!$A$2:$A$7000,EDATE($E125,S$1-1))/(INDEX(요약_월별시즈널리티!$F$7:$F$18,MONTH(EDATE($E125,S$1-1)))/100))),"")</f>
        <v>4551375.3756565703</v>
      </c>
      <c r="T125" cm="1">
        <f t="array" ref="T125">IFERROR(IF($A125="","",IF(SUMIFS(RAW_매출A!$J$2:$J$7000,RAW_매출A!$B$2:$B$7000,$A125,RAW_매출A!$A$2:$A$7000,EDATE($E125,T$1-1))=0,"",SUMIFS(RAW_매출A!$J$2:$J$7000,RAW_매출A!$B$2:$B$7000,$A125,RAW_매출A!$A$2:$A$7000,EDATE($E125,T$1-1))/(INDEX(요약_월별시즈널리티!$F$7:$F$18,MONTH(EDATE($E125,T$1-1)))/100))),"")</f>
        <v>4363873.0488584684</v>
      </c>
      <c r="U125" cm="1">
        <f t="array" ref="U125">IFERROR(IF($A125="","",IF(SUMIFS(RAW_매출A!$J$2:$J$7000,RAW_매출A!$B$2:$B$7000,$A125,RAW_매출A!$A$2:$A$7000,EDATE($E125,U$1-1))=0,"",SUMIFS(RAW_매출A!$J$2:$J$7000,RAW_매출A!$B$2:$B$7000,$A125,RAW_매출A!$A$2:$A$7000,EDATE($E125,U$1-1))/(INDEX(요약_월별시즈널리티!$F$7:$F$18,MONTH(EDATE($E125,U$1-1)))/100))),"")</f>
        <v>4548828.7225350169</v>
      </c>
      <c r="V125" cm="1">
        <f t="array" ref="V125">IFERROR(IF($A125="","",IF(SUMIFS(RAW_매출A!$J$2:$J$7000,RAW_매출A!$B$2:$B$7000,$A125,RAW_매출A!$A$2:$A$7000,EDATE($E125,V$1-1))=0,"",SUMIFS(RAW_매출A!$J$2:$J$7000,RAW_매출A!$B$2:$B$7000,$A125,RAW_매출A!$A$2:$A$7000,EDATE($E125,V$1-1))/(INDEX(요약_월별시즈널리티!$F$7:$F$18,MONTH(EDATE($E125,V$1-1)))/100))),"")</f>
        <v>4658970.4844813254</v>
      </c>
      <c r="W125" cm="1">
        <f t="array" ref="W125">IFERROR(IF($A125="","",IF(SUMIFS(RAW_매출A!$J$2:$J$7000,RAW_매출A!$B$2:$B$7000,$A125,RAW_매출A!$A$2:$A$7000,EDATE($E125,W$1-1))=0,"",SUMIFS(RAW_매출A!$J$2:$J$7000,RAW_매출A!$B$2:$B$7000,$A125,RAW_매출A!$A$2:$A$7000,EDATE($E125,W$1-1))/(INDEX(요약_월별시즈널리티!$F$7:$F$18,MONTH(EDATE($E125,W$1-1)))/100))),"")</f>
        <v>4150265.6890522996</v>
      </c>
      <c r="X125" cm="1">
        <f t="array" ref="X125">IFERROR(IF($A125="","",IF(SUMIFS(RAW_매출A!$J$2:$J$7000,RAW_매출A!$B$2:$B$7000,$A125,RAW_매출A!$A$2:$A$7000,EDATE($E125,X$1-1))=0,"",SUMIFS(RAW_매출A!$J$2:$J$7000,RAW_매출A!$B$2:$B$7000,$A125,RAW_매출A!$A$2:$A$7000,EDATE($E125,X$1-1))/(INDEX(요약_월별시즈널리티!$F$7:$F$18,MONTH(EDATE($E125,X$1-1)))/100))),"")</f>
        <v>4299437.1793284137</v>
      </c>
      <c r="Y125" cm="1">
        <f t="array" ref="Y125">IFERROR(IF($A125="","",IF(SUMIFS(RAW_매출A!$J$2:$J$7000,RAW_매출A!$B$2:$B$7000,$A125,RAW_매출A!$A$2:$A$7000,EDATE($E125,Y$1-1))=0,"",SUMIFS(RAW_매출A!$J$2:$J$7000,RAW_매출A!$B$2:$B$7000,$A125,RAW_매출A!$A$2:$A$7000,EDATE($E125,Y$1-1))/(INDEX(요약_월별시즈널리티!$F$7:$F$18,MONTH(EDATE($E125,Y$1-1)))/100))),"")</f>
        <v>4329865.9018804533</v>
      </c>
      <c r="Z125" cm="1">
        <f t="array" ref="Z125">IFERROR(IF($A125="","",IF(SUMIFS(RAW_매출A!$J$2:$J$7000,RAW_매출A!$B$2:$B$7000,$A125,RAW_매출A!$A$2:$A$7000,EDATE($E125,Z$1-1))=0,"",SUMIFS(RAW_매출A!$J$2:$J$7000,RAW_매출A!$B$2:$B$7000,$A125,RAW_매출A!$A$2:$A$7000,EDATE($E125,Z$1-1))/(INDEX(요약_월별시즈널리티!$F$7:$F$18,MONTH(EDATE($E125,Z$1-1)))/100))),"")</f>
        <v>4037309.2594916862</v>
      </c>
      <c r="AA125" cm="1">
        <f t="array" ref="AA125">IFERROR(IF($A125="","",IF(SUMIFS(RAW_매출A!$J$2:$J$7000,RAW_매출A!$B$2:$B$7000,$A125,RAW_매출A!$A$2:$A$7000,EDATE($E125,AA$1-1))=0,"",SUMIFS(RAW_매출A!$J$2:$J$7000,RAW_매출A!$B$2:$B$7000,$A125,RAW_매출A!$A$2:$A$7000,EDATE($E125,AA$1-1))/(INDEX(요약_월별시즈널리티!$F$7:$F$18,MONTH(EDATE($E125,AA$1-1)))/100))),"")</f>
        <v>4290054.3931921814</v>
      </c>
      <c r="AB125" cm="1">
        <f t="array" ref="AB125">IFERROR(IF($A125="","",IF(SUMIFS(RAW_매출A!$J$2:$J$7000,RAW_매출A!$B$2:$B$7000,$A125,RAW_매출A!$A$2:$A$7000,EDATE($E125,AB$1-1))=0,"",SUMIFS(RAW_매출A!$J$2:$J$7000,RAW_매출A!$B$2:$B$7000,$A125,RAW_매출A!$A$2:$A$7000,EDATE($E125,AB$1-1))/(INDEX(요약_월별시즈널리티!$F$7:$F$18,MONTH(EDATE($E125,AB$1-1)))/100))),"")</f>
        <v>3942902.4829517901</v>
      </c>
      <c r="AC125" t="str" cm="1">
        <f t="array" ref="AC125">IFERROR(IF($A125="","",IF(SUMIFS(RAW_매출A!$J$2:$J$7000,RAW_매출A!$B$2:$B$7000,$A125,RAW_매출A!$A$2:$A$7000,EDATE($E125,AC$1-1))=0,"",SUMIFS(RAW_매출A!$J$2:$J$7000,RAW_매출A!$B$2:$B$7000,$A125,RAW_매출A!$A$2:$A$7000,EDATE($E125,AC$1-1))/(INDEX(요약_월별시즈널리티!$F$7:$F$18,MONTH(EDATE($E125,AC$1-1)))/100))),"")</f>
        <v/>
      </c>
      <c r="AD125" t="str" cm="1">
        <f t="array" ref="AD125">IFERROR(IF($A125="","",IF(SUMIFS(RAW_매출A!$J$2:$J$7000,RAW_매출A!$B$2:$B$7000,$A125,RAW_매출A!$A$2:$A$7000,EDATE($E125,AD$1-1))=0,"",SUMIFS(RAW_매출A!$J$2:$J$7000,RAW_매출A!$B$2:$B$7000,$A125,RAW_매출A!$A$2:$A$7000,EDATE($E125,AD$1-1))/(INDEX(요약_월별시즈널리티!$F$7:$F$18,MONTH(EDATE($E125,AD$1-1)))/100))),"")</f>
        <v/>
      </c>
      <c r="AE125" t="str" cm="1">
        <f t="array" ref="AE125">IFERROR(IF($A125="","",IF(SUMIFS(RAW_매출A!$J$2:$J$7000,RAW_매출A!$B$2:$B$7000,$A125,RAW_매출A!$A$2:$A$7000,EDATE($E125,AE$1-1))=0,"",SUMIFS(RAW_매출A!$J$2:$J$7000,RAW_매출A!$B$2:$B$7000,$A125,RAW_매출A!$A$2:$A$7000,EDATE($E125,AE$1-1))/(INDEX(요약_월별시즈널리티!$F$7:$F$18,MONTH(EDATE($E125,AE$1-1)))/100))),"")</f>
        <v/>
      </c>
      <c r="AF125" t="str" cm="1">
        <f t="array" ref="AF125">IFERROR(IF($A125="","",IF(SUMIFS(RAW_매출A!$J$2:$J$7000,RAW_매출A!$B$2:$B$7000,$A125,RAW_매출A!$A$2:$A$7000,EDATE($E125,AF$1-1))=0,"",SUMIFS(RAW_매출A!$J$2:$J$7000,RAW_매출A!$B$2:$B$7000,$A125,RAW_매출A!$A$2:$A$7000,EDATE($E125,AF$1-1))/(INDEX(요약_월별시즈널리티!$F$7:$F$18,MONTH(EDATE($E125,AF$1-1)))/100))),"")</f>
        <v/>
      </c>
      <c r="AG125" t="str" cm="1">
        <f t="array" ref="AG125">IFERROR(IF($A125="","",IF(SUMIFS(RAW_매출A!$J$2:$J$7000,RAW_매출A!$B$2:$B$7000,$A125,RAW_매출A!$A$2:$A$7000,EDATE($E125,AG$1-1))=0,"",SUMIFS(RAW_매출A!$J$2:$J$7000,RAW_매출A!$B$2:$B$7000,$A125,RAW_매출A!$A$2:$A$7000,EDATE($E125,AG$1-1))/(INDEX(요약_월별시즈널리티!$F$7:$F$18,MONTH(EDATE($E125,AG$1-1)))/100))),"")</f>
        <v/>
      </c>
      <c r="AH125" t="str" cm="1">
        <f t="array" ref="AH125">IFERROR(IF($A125="","",IF(SUMIFS(RAW_매출A!$J$2:$J$7000,RAW_매출A!$B$2:$B$7000,$A125,RAW_매출A!$A$2:$A$7000,EDATE($E125,AH$1-1))=0,"",SUMIFS(RAW_매출A!$J$2:$J$7000,RAW_매출A!$B$2:$B$7000,$A125,RAW_매출A!$A$2:$A$7000,EDATE($E125,AH$1-1))/(INDEX(요약_월별시즈널리티!$F$7:$F$18,MONTH(EDATE($E125,AH$1-1)))/100))),"")</f>
        <v/>
      </c>
      <c r="AI125" t="str" cm="1">
        <f t="array" ref="AI125">IFERROR(IF($A125="","",IF(SUMIFS(RAW_매출A!$J$2:$J$7000,RAW_매출A!$B$2:$B$7000,$A125,RAW_매출A!$A$2:$A$7000,EDATE($E125,AI$1-1))=0,"",SUMIFS(RAW_매출A!$J$2:$J$7000,RAW_매출A!$B$2:$B$7000,$A125,RAW_매출A!$A$2:$A$7000,EDATE($E125,AI$1-1))/(INDEX(요약_월별시즈널리티!$F$7:$F$18,MONTH(EDATE($E125,AI$1-1)))/100))),"")</f>
        <v/>
      </c>
      <c r="AJ125" t="str" cm="1">
        <f t="array" ref="AJ125">IFERROR(IF($A125="","",IF(SUMIFS(RAW_매출A!$J$2:$J$7000,RAW_매출A!$B$2:$B$7000,$A125,RAW_매출A!$A$2:$A$7000,EDATE($E125,AJ$1-1))=0,"",SUMIFS(RAW_매출A!$J$2:$J$7000,RAW_매출A!$B$2:$B$7000,$A125,RAW_매출A!$A$2:$A$7000,EDATE($E125,AJ$1-1))/(INDEX(요약_월별시즈널리티!$F$7:$F$18,MONTH(EDATE($E125,AJ$1-1)))/100))),"")</f>
        <v/>
      </c>
      <c r="AK125" t="str" cm="1">
        <f t="array" ref="AK125">IFERROR(IF($A125="","",IF(SUMIFS(RAW_매출A!$J$2:$J$7000,RAW_매출A!$B$2:$B$7000,$A125,RAW_매출A!$A$2:$A$7000,EDATE($E125,AK$1-1))=0,"",SUMIFS(RAW_매출A!$J$2:$J$7000,RAW_매출A!$B$2:$B$7000,$A125,RAW_매출A!$A$2:$A$7000,EDATE($E125,AK$1-1))/(INDEX(요약_월별시즈널리티!$F$7:$F$18,MONTH(EDATE($E125,AK$1-1)))/100))),"")</f>
        <v/>
      </c>
      <c r="AL125" t="str" cm="1">
        <f t="array" ref="AL125">IFERROR(IF($A125="","",IF(SUMIFS(RAW_매출A!$J$2:$J$7000,RAW_매출A!$B$2:$B$7000,$A125,RAW_매출A!$A$2:$A$7000,EDATE($E125,AL$1-1))=0,"",SUMIFS(RAW_매출A!$J$2:$J$7000,RAW_매출A!$B$2:$B$7000,$A125,RAW_매출A!$A$2:$A$7000,EDATE($E125,AL$1-1))/(INDEX(요약_월별시즈널리티!$F$7:$F$18,MONTH(EDATE($E125,AL$1-1)))/100))),"")</f>
        <v/>
      </c>
      <c r="AM125" t="str" cm="1">
        <f t="array" ref="AM125">IFERROR(IF($A125="","",IF(SUMIFS(RAW_매출A!$J$2:$J$7000,RAW_매출A!$B$2:$B$7000,$A125,RAW_매출A!$A$2:$A$7000,EDATE($E125,AM$1-1))=0,"",SUMIFS(RAW_매출A!$J$2:$J$7000,RAW_매출A!$B$2:$B$7000,$A125,RAW_매출A!$A$2:$A$7000,EDATE($E125,AM$1-1))/(INDEX(요약_월별시즈널리티!$F$7:$F$18,MONTH(EDATE($E125,AM$1-1)))/100))),"")</f>
        <v/>
      </c>
      <c r="AN125" t="str" cm="1">
        <f t="array" ref="AN125">IFERROR(IF($A125="","",IF(SUMIFS(RAW_매출A!$J$2:$J$7000,RAW_매출A!$B$2:$B$7000,$A125,RAW_매출A!$A$2:$A$7000,EDATE($E125,AN$1-1))=0,"",SUMIFS(RAW_매출A!$J$2:$J$7000,RAW_매출A!$B$2:$B$7000,$A125,RAW_매출A!$A$2:$A$7000,EDATE($E125,AN$1-1))/(INDEX(요약_월별시즈널리티!$F$7:$F$18,MONTH(EDATE($E125,AN$1-1)))/100))),"")</f>
        <v/>
      </c>
      <c r="AO125" t="str" cm="1">
        <f t="array" ref="AO125">IFERROR(IF($A125="","",IF(SUMIFS(RAW_매출A!$J$2:$J$7000,RAW_매출A!$B$2:$B$7000,$A125,RAW_매출A!$A$2:$A$7000,EDATE($E125,AO$1-1))=0,"",SUMIFS(RAW_매출A!$J$2:$J$7000,RAW_매출A!$B$2:$B$7000,$A125,RAW_매출A!$A$2:$A$7000,EDATE($E125,AO$1-1))/(INDEX(요약_월별시즈널리티!$F$7:$F$18,MONTH(EDATE($E125,AO$1-1)))/100))),"")</f>
        <v/>
      </c>
      <c r="AP125" t="str" cm="1">
        <f t="array" ref="AP125">IFERROR(IF($A125="","",IF(SUMIFS(RAW_매출A!$J$2:$J$7000,RAW_매출A!$B$2:$B$7000,$A125,RAW_매출A!$A$2:$A$7000,EDATE($E125,AP$1-1))=0,"",SUMIFS(RAW_매출A!$J$2:$J$7000,RAW_매출A!$B$2:$B$7000,$A125,RAW_매출A!$A$2:$A$7000,EDATE($E125,AP$1-1))/(INDEX(요약_월별시즈널리티!$F$7:$F$18,MONTH(EDATE($E125,AP$1-1)))/100))),"")</f>
        <v/>
      </c>
      <c r="AQ125" t="str" cm="1">
        <f t="array" ref="AQ125">IFERROR(IF($A125="","",IF(SUMIFS(RAW_매출A!$J$2:$J$7000,RAW_매출A!$B$2:$B$7000,$A125,RAW_매출A!$A$2:$A$7000,EDATE($E125,AQ$1-1))=0,"",SUMIFS(RAW_매출A!$J$2:$J$7000,RAW_매출A!$B$2:$B$7000,$A125,RAW_매출A!$A$2:$A$7000,EDATE($E125,AQ$1-1))/(INDEX(요약_월별시즈널리티!$F$7:$F$18,MONTH(EDATE($E125,AQ$1-1)))/100))),"")</f>
        <v/>
      </c>
      <c r="AR125" t="str" cm="1">
        <f t="array" ref="AR125">IFERROR(IF($A125="","",IF(SUMIFS(RAW_매출A!$J$2:$J$7000,RAW_매출A!$B$2:$B$7000,$A125,RAW_매출A!$A$2:$A$7000,EDATE($E125,AR$1-1))=0,"",SUMIFS(RAW_매출A!$J$2:$J$7000,RAW_매출A!$B$2:$B$7000,$A125,RAW_매출A!$A$2:$A$7000,EDATE($E125,AR$1-1))/(INDEX(요약_월별시즈널리티!$F$7:$F$18,MONTH(EDATE($E125,AR$1-1)))/100))),"")</f>
        <v/>
      </c>
      <c r="AS125" t="str" cm="1">
        <f t="array" ref="AS125">IFERROR(IF($A125="","",IF(SUMIFS(RAW_매출A!$J$2:$J$7000,RAW_매출A!$B$2:$B$7000,$A125,RAW_매출A!$A$2:$A$7000,EDATE($E125,AS$1-1))=0,"",SUMIFS(RAW_매출A!$J$2:$J$7000,RAW_매출A!$B$2:$B$7000,$A125,RAW_매출A!$A$2:$A$7000,EDATE($E125,AS$1-1))/(INDEX(요약_월별시즈널리티!$F$7:$F$18,MONTH(EDATE($E125,AS$1-1)))/100))),"")</f>
        <v/>
      </c>
      <c r="AT125" t="str" cm="1">
        <f t="array" ref="AT125">IFERROR(IF($A125="","",IF(SUMIFS(RAW_매출A!$J$2:$J$7000,RAW_매출A!$B$2:$B$7000,$A125,RAW_매출A!$A$2:$A$7000,EDATE($E125,AT$1-1))=0,"",SUMIFS(RAW_매출A!$J$2:$J$7000,RAW_매출A!$B$2:$B$7000,$A125,RAW_매출A!$A$2:$A$7000,EDATE($E125,AT$1-1))/(INDEX(요약_월별시즈널리티!$F$7:$F$18,MONTH(EDATE($E125,AT$1-1)))/100))),"")</f>
        <v/>
      </c>
      <c r="AU125" t="str" cm="1">
        <f t="array" ref="AU125">IFERROR(IF($A125="","",IF(SUMIFS(RAW_매출A!$J$2:$J$7000,RAW_매출A!$B$2:$B$7000,$A125,RAW_매출A!$A$2:$A$7000,EDATE($E125,AU$1-1))=0,"",SUMIFS(RAW_매출A!$J$2:$J$7000,RAW_매출A!$B$2:$B$7000,$A125,RAW_매출A!$A$2:$A$7000,EDATE($E125,AU$1-1))/(INDEX(요약_월별시즈널리티!$F$7:$F$18,MONTH(EDATE($E125,AU$1-1)))/100))),"")</f>
        <v/>
      </c>
      <c r="AV125" t="str" cm="1">
        <f t="array" ref="AV125">IFERROR(IF($A125="","",IF(SUMIFS(RAW_매출A!$J$2:$J$7000,RAW_매출A!$B$2:$B$7000,$A125,RAW_매출A!$A$2:$A$7000,EDATE($E125,AV$1-1))=0,"",SUMIFS(RAW_매출A!$J$2:$J$7000,RAW_매출A!$B$2:$B$7000,$A125,RAW_매출A!$A$2:$A$7000,EDATE($E125,AV$1-1))/(INDEX(요약_월별시즈널리티!$F$7:$F$18,MONTH(EDATE($E125,AV$1-1)))/100))),"")</f>
        <v/>
      </c>
      <c r="AW125" t="str" cm="1">
        <f t="array" ref="AW125">IFERROR(IF($A125="","",IF(SUMIFS(RAW_매출A!$J$2:$J$7000,RAW_매출A!$B$2:$B$7000,$A125,RAW_매출A!$A$2:$A$7000,EDATE($E125,AW$1-1))=0,"",SUMIFS(RAW_매출A!$J$2:$J$7000,RAW_매출A!$B$2:$B$7000,$A125,RAW_매출A!$A$2:$A$7000,EDATE($E125,AW$1-1))/(INDEX(요약_월별시즈널리티!$F$7:$F$18,MONTH(EDATE($E125,AW$1-1)))/100))),"")</f>
        <v/>
      </c>
      <c r="AX125" t="str" cm="1">
        <f t="array" ref="AX125">IFERROR(IF($A125="","",IF(SUMIFS(RAW_매출A!$J$2:$J$7000,RAW_매출A!$B$2:$B$7000,$A125,RAW_매출A!$A$2:$A$7000,EDATE($E125,AX$1-1))=0,"",SUMIFS(RAW_매출A!$J$2:$J$7000,RAW_매출A!$B$2:$B$7000,$A125,RAW_매출A!$A$2:$A$7000,EDATE($E125,AX$1-1))/(INDEX(요약_월별시즈널리티!$F$7:$F$18,MONTH(EDATE($E125,AX$1-1)))/100))),"")</f>
        <v/>
      </c>
      <c r="AY125" t="str" cm="1">
        <f t="array" ref="AY125">IFERROR(IF($A125="","",IF(SUMIFS(RAW_매출A!$J$2:$J$7000,RAW_매출A!$B$2:$B$7000,$A125,RAW_매출A!$A$2:$A$7000,EDATE($E125,AY$1-1))=0,"",SUMIFS(RAW_매출A!$J$2:$J$7000,RAW_매출A!$B$2:$B$7000,$A125,RAW_매출A!$A$2:$A$7000,EDATE($E125,AY$1-1))/(INDEX(요약_월별시즈널리티!$F$7:$F$18,MONTH(EDATE($E125,AY$1-1)))/100))),"")</f>
        <v/>
      </c>
      <c r="AZ125" t="str" cm="1">
        <f t="array" ref="AZ125">IFERROR(IF($A125="","",IF(SUMIFS(RAW_매출A!$J$2:$J$7000,RAW_매출A!$B$2:$B$7000,$A125,RAW_매출A!$A$2:$A$7000,EDATE($E125,AZ$1-1))=0,"",SUMIFS(RAW_매출A!$J$2:$J$7000,RAW_매출A!$B$2:$B$7000,$A125,RAW_매출A!$A$2:$A$7000,EDATE($E125,AZ$1-1))/(INDEX(요약_월별시즈널리티!$F$7:$F$18,MONTH(EDATE($E125,AZ$1-1)))/100))),"")</f>
        <v/>
      </c>
      <c r="BA125" t="str" cm="1">
        <f t="array" ref="BA125">IFERROR(IF($A125="","",IF(SUMIFS(RAW_매출A!$J$2:$J$7000,RAW_매출A!$B$2:$B$7000,$A125,RAW_매출A!$A$2:$A$7000,EDATE($E125,BA$1-1))=0,"",SUMIFS(RAW_매출A!$J$2:$J$7000,RAW_매출A!$B$2:$B$7000,$A125,RAW_매출A!$A$2:$A$7000,EDATE($E125,BA$1-1))/(INDEX(요약_월별시즈널리티!$F$7:$F$18,MONTH(EDATE($E125,BA$1-1)))/100))),"")</f>
        <v/>
      </c>
      <c r="BB125" t="str" cm="1">
        <f t="array" ref="BB125">IFERROR(IF($A125="","",IF(SUMIFS(RAW_매출A!$J$2:$J$7000,RAW_매출A!$B$2:$B$7000,$A125,RAW_매출A!$A$2:$A$7000,EDATE($E125,BB$1-1))=0,"",SUMIFS(RAW_매출A!$J$2:$J$7000,RAW_매출A!$B$2:$B$7000,$A125,RAW_매출A!$A$2:$A$7000,EDATE($E125,BB$1-1))/(INDEX(요약_월별시즈널리티!$F$7:$F$18,MONTH(EDATE($E125,BB$1-1)))/100))),"")</f>
        <v/>
      </c>
      <c r="BC125" t="str" cm="1">
        <f t="array" ref="BC125">IFERROR(IF($A125="","",IF(SUMIFS(RAW_매출A!$J$2:$J$7000,RAW_매출A!$B$2:$B$7000,$A125,RAW_매출A!$A$2:$A$7000,EDATE($E125,BC$1-1))=0,"",SUMIFS(RAW_매출A!$J$2:$J$7000,RAW_매출A!$B$2:$B$7000,$A125,RAW_매출A!$A$2:$A$7000,EDATE($E125,BC$1-1))/(INDEX(요약_월별시즈널리티!$F$7:$F$18,MONTH(EDATE($E125,BC$1-1)))/100))),"")</f>
        <v/>
      </c>
      <c r="BD125" t="str" cm="1">
        <f t="array" ref="BD125">IFERROR(IF($A125="","",IF(SUMIFS(RAW_매출A!$J$2:$J$7000,RAW_매출A!$B$2:$B$7000,$A125,RAW_매출A!$A$2:$A$7000,EDATE($E125,BD$1-1))=0,"",SUMIFS(RAW_매출A!$J$2:$J$7000,RAW_매출A!$B$2:$B$7000,$A125,RAW_매출A!$A$2:$A$7000,EDATE($E125,BD$1-1))/(INDEX(요약_월별시즈널리티!$F$7:$F$18,MONTH(EDATE($E125,BD$1-1)))/100))),"")</f>
        <v/>
      </c>
      <c r="BE125" t="str" cm="1">
        <f t="array" ref="BE125">IFERROR(IF($A125="","",IF(SUMIFS(RAW_매출A!$J$2:$J$7000,RAW_매출A!$B$2:$B$7000,$A125,RAW_매출A!$A$2:$A$7000,EDATE($E125,BE$1-1))=0,"",SUMIFS(RAW_매출A!$J$2:$J$7000,RAW_매출A!$B$2:$B$7000,$A125,RAW_매출A!$A$2:$A$7000,EDATE($E125,BE$1-1))/(INDEX(요약_월별시즈널리티!$F$7:$F$18,MONTH(EDATE($E125,BE$1-1)))/100))),"")</f>
        <v/>
      </c>
      <c r="BF125" t="str" cm="1">
        <f t="array" ref="BF125">IFERROR(IF($A125="","",IF(SUMIFS(RAW_매출A!$J$2:$J$7000,RAW_매출A!$B$2:$B$7000,$A125,RAW_매출A!$A$2:$A$7000,EDATE($E125,BF$1-1))=0,"",SUMIFS(RAW_매출A!$J$2:$J$7000,RAW_매출A!$B$2:$B$7000,$A125,RAW_매출A!$A$2:$A$7000,EDATE($E125,BF$1-1))/(INDEX(요약_월별시즈널리티!$F$7:$F$18,MONTH(EDATE($E125,BF$1-1)))/100))),"")</f>
        <v/>
      </c>
      <c r="BG125" t="str" cm="1">
        <f t="array" ref="BG125">IFERROR(IF($A125="","",IF(SUMIFS(RAW_매출A!$J$2:$J$7000,RAW_매출A!$B$2:$B$7000,$A125,RAW_매출A!$A$2:$A$7000,EDATE($E125,BG$1-1))=0,"",SUMIFS(RAW_매출A!$J$2:$J$7000,RAW_매출A!$B$2:$B$7000,$A125,RAW_매출A!$A$2:$A$7000,EDATE($E125,BG$1-1))/(INDEX(요약_월별시즈널리티!$F$7:$F$18,MONTH(EDATE($E125,BG$1-1)))/100))),"")</f>
        <v/>
      </c>
      <c r="BH125" t="str" cm="1">
        <f t="array" ref="BH125">IFERROR(IF($A125="","",IF(SUMIFS(RAW_매출A!$J$2:$J$7000,RAW_매출A!$B$2:$B$7000,$A125,RAW_매출A!$A$2:$A$7000,EDATE($E125,BH$1-1))=0,"",SUMIFS(RAW_매출A!$J$2:$J$7000,RAW_매출A!$B$2:$B$7000,$A125,RAW_매출A!$A$2:$A$7000,EDATE($E125,BH$1-1))/(INDEX(요약_월별시즈널리티!$F$7:$F$18,MONTH(EDATE($E125,BH$1-1)))/100))),"")</f>
        <v/>
      </c>
      <c r="BI125" t="str" cm="1">
        <f t="array" ref="BI125">IFERROR(IF($A125="","",IF(SUMIFS(RAW_매출A!$J$2:$J$7000,RAW_매출A!$B$2:$B$7000,$A125,RAW_매출A!$A$2:$A$7000,EDATE($E125,BI$1-1))=0,"",SUMIFS(RAW_매출A!$J$2:$J$7000,RAW_매출A!$B$2:$B$7000,$A125,RAW_매출A!$A$2:$A$7000,EDATE($E125,BI$1-1))/(INDEX(요약_월별시즈널리티!$F$7:$F$18,MONTH(EDATE($E125,BI$1-1)))/100))),"")</f>
        <v/>
      </c>
      <c r="BJ125" t="str" cm="1">
        <f t="array" ref="BJ125">IFERROR(IF($A125="","",IF(SUMIFS(RAW_매출A!$J$2:$J$7000,RAW_매출A!$B$2:$B$7000,$A125,RAW_매출A!$A$2:$A$7000,EDATE($E125,BJ$1-1))=0,"",SUMIFS(RAW_매출A!$J$2:$J$7000,RAW_매출A!$B$2:$B$7000,$A125,RAW_매출A!$A$2:$A$7000,EDATE($E125,BJ$1-1))/(INDEX(요약_월별시즈널리티!$F$7:$F$18,MONTH(EDATE($E125,BJ$1-1)))/100))),"")</f>
        <v/>
      </c>
      <c r="BK125" t="str" cm="1">
        <f t="array" ref="BK125">IFERROR(IF($A125="","",IF(SUMIFS(RAW_매출A!$J$2:$J$7000,RAW_매출A!$B$2:$B$7000,$A125,RAW_매출A!$A$2:$A$7000,EDATE($E125,BK$1-1))=0,"",SUMIFS(RAW_매출A!$J$2:$J$7000,RAW_매출A!$B$2:$B$7000,$A125,RAW_매출A!$A$2:$A$7000,EDATE($E125,BK$1-1))/(INDEX(요약_월별시즈널리티!$F$7:$F$18,MONTH(EDATE($E125,BK$1-1)))/100))),"")</f>
        <v/>
      </c>
      <c r="BL125" t="str" cm="1">
        <f t="array" ref="BL125">IFERROR(IF($A125="","",IF(SUMIFS(RAW_매출A!$J$2:$J$7000,RAW_매출A!$B$2:$B$7000,$A125,RAW_매출A!$A$2:$A$7000,EDATE($E125,BL$1-1))=0,"",SUMIFS(RAW_매출A!$J$2:$J$7000,RAW_매출A!$B$2:$B$7000,$A125,RAW_매출A!$A$2:$A$7000,EDATE($E125,BL$1-1))/(INDEX(요약_월별시즈널리티!$F$7:$F$18,MONTH(EDATE($E125,BL$1-1)))/100))),"")</f>
        <v/>
      </c>
      <c r="BM125" t="str" cm="1">
        <f t="array" ref="BM125">IFERROR(IF($A125="","",IF(SUMIFS(RAW_매출A!$J$2:$J$7000,RAW_매출A!$B$2:$B$7000,$A125,RAW_매출A!$A$2:$A$7000,EDATE($E125,BM$1-1))=0,"",SUMIFS(RAW_매출A!$J$2:$J$7000,RAW_매출A!$B$2:$B$7000,$A125,RAW_매출A!$A$2:$A$7000,EDATE($E125,BM$1-1))/(INDEX(요약_월별시즈널리티!$F$7:$F$18,MONTH(EDATE($E125,BM$1-1)))/100))),"")</f>
        <v/>
      </c>
      <c r="BN125" t="str" cm="1">
        <f t="array" ref="BN125">IFERROR(IF($A125="","",IF(SUMIFS(RAW_매출A!$J$2:$J$7000,RAW_매출A!$B$2:$B$7000,$A125,RAW_매출A!$A$2:$A$7000,EDATE($E125,BN$1-1))=0,"",SUMIFS(RAW_매출A!$J$2:$J$7000,RAW_매출A!$B$2:$B$7000,$A125,RAW_매출A!$A$2:$A$7000,EDATE($E125,BN$1-1))/(INDEX(요약_월별시즈널리티!$F$7:$F$18,MONTH(EDATE($E125,BN$1-1)))/100))),"")</f>
        <v/>
      </c>
    </row>
    <row r="126" spans="1:66" x14ac:dyDescent="0.3">
      <c r="A126" t="str">
        <f>세팅!A127</f>
        <v>(1117) #성신여대역점</v>
      </c>
      <c r="B126" t="str">
        <f>세팅!B127</f>
        <v>150-0</v>
      </c>
      <c r="C126">
        <f t="shared" si="3"/>
        <v>0</v>
      </c>
      <c r="D126" t="str">
        <f t="shared" si="4"/>
        <v>0</v>
      </c>
      <c r="E126" s="1">
        <f>세팅!D127</f>
        <v>45536</v>
      </c>
      <c r="F126">
        <f t="shared" si="5"/>
        <v>7570007.30216794</v>
      </c>
      <c r="G126" cm="1">
        <f t="array" ref="G126">IFERROR(IF($A126="","",IF(SUMIFS(RAW_매출A!$J$2:$J$7000,RAW_매출A!$B$2:$B$7000,$A126,RAW_매출A!$A$2:$A$7000,EDATE($E126,G$1-1))=0,"",SUMIFS(RAW_매출A!$J$2:$J$7000,RAW_매출A!$B$2:$B$7000,$A126,RAW_매출A!$A$2:$A$7000,EDATE($E126,G$1-1))/(INDEX(요약_월별시즈널리티!$F$7:$F$18,MONTH(EDATE($E126,G$1-1)))/100))),"")</f>
        <v>4940374.6473947139</v>
      </c>
      <c r="H126" cm="1">
        <f t="array" ref="H126">IFERROR(IF($A126="","",IF(SUMIFS(RAW_매출A!$J$2:$J$7000,RAW_매출A!$B$2:$B$7000,$A126,RAW_매출A!$A$2:$A$7000,EDATE($E126,H$1-1))=0,"",SUMIFS(RAW_매출A!$J$2:$J$7000,RAW_매출A!$B$2:$B$7000,$A126,RAW_매출A!$A$2:$A$7000,EDATE($E126,H$1-1))/(INDEX(요약_월별시즈널리티!$F$7:$F$18,MONTH(EDATE($E126,H$1-1)))/100))),"")</f>
        <v>5648838.3238410093</v>
      </c>
      <c r="I126" cm="1">
        <f t="array" ref="I126">IFERROR(IF($A126="","",IF(SUMIFS(RAW_매출A!$J$2:$J$7000,RAW_매출A!$B$2:$B$7000,$A126,RAW_매출A!$A$2:$A$7000,EDATE($E126,I$1-1))=0,"",SUMIFS(RAW_매출A!$J$2:$J$7000,RAW_매출A!$B$2:$B$7000,$A126,RAW_매출A!$A$2:$A$7000,EDATE($E126,I$1-1))/(INDEX(요약_월별시즈널리티!$F$7:$F$18,MONTH(EDATE($E126,I$1-1)))/100))),"")</f>
        <v>6835691.1549704252</v>
      </c>
      <c r="J126" s="28" cm="1">
        <f t="array" ref="J126">IFERROR(IF($A126="","",IF(SUMIFS(RAW_매출A!$J$2:$J$7000,RAW_매출A!$B$2:$B$7000,$A126,RAW_매출A!$A$2:$A$7000,EDATE($E126,J$1-1))=0,"",SUMIFS(RAW_매출A!$J$2:$J$7000,RAW_매출A!$B$2:$B$7000,$A126,RAW_매출A!$A$2:$A$7000,EDATE($E126,J$1-1))/(INDEX(요약_월별시즈널리티!$F$7:$F$18,MONTH(EDATE($E126,J$1-1)))/100))),"")</f>
        <v>6786204.4198482083</v>
      </c>
      <c r="K126" s="28" cm="1">
        <f t="array" ref="K126">IFERROR(IF($A126="","",IF(SUMIFS(RAW_매출A!$J$2:$J$7000,RAW_매출A!$B$2:$B$7000,$A126,RAW_매출A!$A$2:$A$7000,EDATE($E126,K$1-1))=0,"",SUMIFS(RAW_매출A!$J$2:$J$7000,RAW_매출A!$B$2:$B$7000,$A126,RAW_매출A!$A$2:$A$7000,EDATE($E126,K$1-1))/(INDEX(요약_월별시즈널리티!$F$7:$F$18,MONTH(EDATE($E126,K$1-1)))/100))),"")</f>
        <v>7740146.6419216031</v>
      </c>
      <c r="L126" s="28" cm="1">
        <f t="array" ref="L126">IFERROR(IF($A126="","",IF(SUMIFS(RAW_매출A!$J$2:$J$7000,RAW_매출A!$B$2:$B$7000,$A126,RAW_매출A!$A$2:$A$7000,EDATE($E126,L$1-1))=0,"",SUMIFS(RAW_매출A!$J$2:$J$7000,RAW_매출A!$B$2:$B$7000,$A126,RAW_매출A!$A$2:$A$7000,EDATE($E126,L$1-1))/(INDEX(요약_월별시즈널리티!$F$7:$F$18,MONTH(EDATE($E126,L$1-1)))/100))),"")</f>
        <v>7944864.9364584265</v>
      </c>
      <c r="M126" s="28" cm="1">
        <f t="array" ref="M126">IFERROR(IF($A126="","",IF(SUMIFS(RAW_매출A!$J$2:$J$7000,RAW_매출A!$B$2:$B$7000,$A126,RAW_매출A!$A$2:$A$7000,EDATE($E126,M$1-1))=0,"",SUMIFS(RAW_매출A!$J$2:$J$7000,RAW_매출A!$B$2:$B$7000,$A126,RAW_매출A!$A$2:$A$7000,EDATE($E126,M$1-1))/(INDEX(요약_월별시즈널리티!$F$7:$F$18,MONTH(EDATE($E126,M$1-1)))/100))),"")</f>
        <v>7404498.8008373324</v>
      </c>
      <c r="N126" s="28" cm="1">
        <f t="array" ref="N126">IFERROR(IF($A126="","",IF(SUMIFS(RAW_매출A!$J$2:$J$7000,RAW_매출A!$B$2:$B$7000,$A126,RAW_매출A!$A$2:$A$7000,EDATE($E126,N$1-1))=0,"",SUMIFS(RAW_매출A!$J$2:$J$7000,RAW_매출A!$B$2:$B$7000,$A126,RAW_매출A!$A$2:$A$7000,EDATE($E126,N$1-1))/(INDEX(요약_월별시즈널리티!$F$7:$F$18,MONTH(EDATE($E126,N$1-1)))/100))),"")</f>
        <v>7584794.2528702999</v>
      </c>
      <c r="O126" s="28" cm="1">
        <f t="array" ref="O126">IFERROR(IF($A126="","",IF(SUMIFS(RAW_매출A!$J$2:$J$7000,RAW_매출A!$B$2:$B$7000,$A126,RAW_매출A!$A$2:$A$7000,EDATE($E126,O$1-1))=0,"",SUMIFS(RAW_매출A!$J$2:$J$7000,RAW_매출A!$B$2:$B$7000,$A126,RAW_매출A!$A$2:$A$7000,EDATE($E126,O$1-1))/(INDEX(요약_월별시즈널리티!$F$7:$F$18,MONTH(EDATE($E126,O$1-1)))/100))),"")</f>
        <v>7959534.7610717723</v>
      </c>
      <c r="P126" cm="1">
        <f t="array" ref="P126">IFERROR(IF($A126="","",IF(SUMIFS(RAW_매출A!$J$2:$J$7000,RAW_매출A!$B$2:$B$7000,$A126,RAW_매출A!$A$2:$A$7000,EDATE($E126,P$1-1))=0,"",SUMIFS(RAW_매출A!$J$2:$J$7000,RAW_매출A!$B$2:$B$7000,$A126,RAW_매출A!$A$2:$A$7000,EDATE($E126,P$1-1))/(INDEX(요약_월별시즈널리티!$F$7:$F$18,MONTH(EDATE($E126,P$1-1)))/100))),"")</f>
        <v>7626534.8292830996</v>
      </c>
      <c r="Q126" cm="1">
        <f t="array" ref="Q126">IFERROR(IF($A126="","",IF(SUMIFS(RAW_매출A!$J$2:$J$7000,RAW_매출A!$B$2:$B$7000,$A126,RAW_매출A!$A$2:$A$7000,EDATE($E126,Q$1-1))=0,"",SUMIFS(RAW_매출A!$J$2:$J$7000,RAW_매출A!$B$2:$B$7000,$A126,RAW_매출A!$A$2:$A$7000,EDATE($E126,Q$1-1))/(INDEX(요약_월별시즈널리티!$F$7:$F$18,MONTH(EDATE($E126,Q$1-1)))/100))),"")</f>
        <v>7101075.5750407251</v>
      </c>
      <c r="R126" cm="1">
        <f t="array" ref="R126">IFERROR(IF($A126="","",IF(SUMIFS(RAW_매출A!$J$2:$J$7000,RAW_매출A!$B$2:$B$7000,$A126,RAW_매출A!$A$2:$A$7000,EDATE($E126,R$1-1))=0,"",SUMIFS(RAW_매출A!$J$2:$J$7000,RAW_매출A!$B$2:$B$7000,$A126,RAW_매출A!$A$2:$A$7000,EDATE($E126,R$1-1))/(INDEX(요약_월별시즈널리티!$F$7:$F$18,MONTH(EDATE($E126,R$1-1)))/100))),"")</f>
        <v>7886748.8220060896</v>
      </c>
      <c r="S126" cm="1">
        <f t="array" ref="S126">IFERROR(IF($A126="","",IF(SUMIFS(RAW_매출A!$J$2:$J$7000,RAW_매출A!$B$2:$B$7000,$A126,RAW_매출A!$A$2:$A$7000,EDATE($E126,S$1-1))=0,"",SUMIFS(RAW_매출A!$J$2:$J$7000,RAW_매출A!$B$2:$B$7000,$A126,RAW_매출A!$A$2:$A$7000,EDATE($E126,S$1-1))/(INDEX(요약_월별시즈널리티!$F$7:$F$18,MONTH(EDATE($E126,S$1-1)))/100))),"")</f>
        <v>7342246.3959999252</v>
      </c>
      <c r="T126" cm="1">
        <f t="array" ref="T126">IFERROR(IF($A126="","",IF(SUMIFS(RAW_매출A!$J$2:$J$7000,RAW_매출A!$B$2:$B$7000,$A126,RAW_매출A!$A$2:$A$7000,EDATE($E126,T$1-1))=0,"",SUMIFS(RAW_매출A!$J$2:$J$7000,RAW_매출A!$B$2:$B$7000,$A126,RAW_매출A!$A$2:$A$7000,EDATE($E126,T$1-1))/(INDEX(요약_월별시즈널리티!$F$7:$F$18,MONTH(EDATE($E126,T$1-1)))/100))),"")</f>
        <v>7649624.4604280889</v>
      </c>
      <c r="U126" cm="1">
        <f t="array" ref="U126">IFERROR(IF($A126="","",IF(SUMIFS(RAW_매출A!$J$2:$J$7000,RAW_매출A!$B$2:$B$7000,$A126,RAW_매출A!$A$2:$A$7000,EDATE($E126,U$1-1))=0,"",SUMIFS(RAW_매출A!$J$2:$J$7000,RAW_매출A!$B$2:$B$7000,$A126,RAW_매출A!$A$2:$A$7000,EDATE($E126,U$1-1))/(INDEX(요약_월별시즈널리티!$F$7:$F$18,MONTH(EDATE($E126,U$1-1)))/100))),"")</f>
        <v>7747070.5383325266</v>
      </c>
      <c r="V126" cm="1">
        <f t="array" ref="V126">IFERROR(IF($A126="","",IF(SUMIFS(RAW_매출A!$J$2:$J$7000,RAW_매출A!$B$2:$B$7000,$A126,RAW_매출A!$A$2:$A$7000,EDATE($E126,V$1-1))=0,"",SUMIFS(RAW_매출A!$J$2:$J$7000,RAW_매출A!$B$2:$B$7000,$A126,RAW_매출A!$A$2:$A$7000,EDATE($E126,V$1-1))/(INDEX(요약_월별시즈널리티!$F$7:$F$18,MONTH(EDATE($E126,V$1-1)))/100))),"")</f>
        <v>7163648.5784534607</v>
      </c>
      <c r="W126" cm="1">
        <f t="array" ref="W126">IFERROR(IF($A126="","",IF(SUMIFS(RAW_매출A!$J$2:$J$7000,RAW_매출A!$B$2:$B$7000,$A126,RAW_매출A!$A$2:$A$7000,EDATE($E126,W$1-1))=0,"",SUMIFS(RAW_매출A!$J$2:$J$7000,RAW_매출A!$B$2:$B$7000,$A126,RAW_매출A!$A$2:$A$7000,EDATE($E126,W$1-1))/(INDEX(요약_월별시즈널리티!$F$7:$F$18,MONTH(EDATE($E126,W$1-1)))/100))),"")</f>
        <v>7401039.8352637012</v>
      </c>
      <c r="X126" cm="1">
        <f t="array" ref="X126">IFERROR(IF($A126="","",IF(SUMIFS(RAW_매출A!$J$2:$J$7000,RAW_매출A!$B$2:$B$7000,$A126,RAW_매출A!$A$2:$A$7000,EDATE($E126,X$1-1))=0,"",SUMIFS(RAW_매출A!$J$2:$J$7000,RAW_매출A!$B$2:$B$7000,$A126,RAW_매출A!$A$2:$A$7000,EDATE($E126,X$1-1))/(INDEX(요약_월별시즈널리티!$F$7:$F$18,MONTH(EDATE($E126,X$1-1)))/100))),"")</f>
        <v>8016405.5589682925</v>
      </c>
      <c r="Y126" cm="1">
        <f t="array" ref="Y126">IFERROR(IF($A126="","",IF(SUMIFS(RAW_매출A!$J$2:$J$7000,RAW_매출A!$B$2:$B$7000,$A126,RAW_매출A!$A$2:$A$7000,EDATE($E126,Y$1-1))=0,"",SUMIFS(RAW_매출A!$J$2:$J$7000,RAW_매출A!$B$2:$B$7000,$A126,RAW_매출A!$A$2:$A$7000,EDATE($E126,Y$1-1))/(INDEX(요약_월별시즈널리티!$F$7:$F$18,MONTH(EDATE($E126,Y$1-1)))/100))),"")</f>
        <v>8174765.0056763021</v>
      </c>
      <c r="Z126" cm="1">
        <f t="array" ref="Z126">IFERROR(IF($A126="","",IF(SUMIFS(RAW_매출A!$J$2:$J$7000,RAW_매출A!$B$2:$B$7000,$A126,RAW_매출A!$A$2:$A$7000,EDATE($E126,Z$1-1))=0,"",SUMIFS(RAW_매출A!$J$2:$J$7000,RAW_매출A!$B$2:$B$7000,$A126,RAW_매출A!$A$2:$A$7000,EDATE($E126,Z$1-1))/(INDEX(요약_월별시즈널리티!$F$7:$F$18,MONTH(EDATE($E126,Z$1-1)))/100))),"")</f>
        <v>8726577.6430892758</v>
      </c>
      <c r="AA126" cm="1">
        <f t="array" ref="AA126">IFERROR(IF($A126="","",IF(SUMIFS(RAW_매출A!$J$2:$J$7000,RAW_매출A!$B$2:$B$7000,$A126,RAW_매출A!$A$2:$A$7000,EDATE($E126,AA$1-1))=0,"",SUMIFS(RAW_매출A!$J$2:$J$7000,RAW_매출A!$B$2:$B$7000,$A126,RAW_매출A!$A$2:$A$7000,EDATE($E126,AA$1-1))/(INDEX(요약_월별시즈널리티!$F$7:$F$18,MONTH(EDATE($E126,AA$1-1)))/100))),"")</f>
        <v>8774752.3400201369</v>
      </c>
      <c r="AB126" cm="1">
        <f t="array" ref="AB126">IFERROR(IF($A126="","",IF(SUMIFS(RAW_매출A!$J$2:$J$7000,RAW_매출A!$B$2:$B$7000,$A126,RAW_매출A!$A$2:$A$7000,EDATE($E126,AB$1-1))=0,"",SUMIFS(RAW_매출A!$J$2:$J$7000,RAW_매출A!$B$2:$B$7000,$A126,RAW_매출A!$A$2:$A$7000,EDATE($E126,AB$1-1))/(INDEX(요약_월별시즈널리티!$F$7:$F$18,MONTH(EDATE($E126,AB$1-1)))/100))),"")</f>
        <v>8031050.3360715853</v>
      </c>
      <c r="AC126" t="str" cm="1">
        <f t="array" ref="AC126">IFERROR(IF($A126="","",IF(SUMIFS(RAW_매출A!$J$2:$J$7000,RAW_매출A!$B$2:$B$7000,$A126,RAW_매출A!$A$2:$A$7000,EDATE($E126,AC$1-1))=0,"",SUMIFS(RAW_매출A!$J$2:$J$7000,RAW_매출A!$B$2:$B$7000,$A126,RAW_매출A!$A$2:$A$7000,EDATE($E126,AC$1-1))/(INDEX(요약_월별시즈널리티!$F$7:$F$18,MONTH(EDATE($E126,AC$1-1)))/100))),"")</f>
        <v/>
      </c>
      <c r="AD126" t="str" cm="1">
        <f t="array" ref="AD126">IFERROR(IF($A126="","",IF(SUMIFS(RAW_매출A!$J$2:$J$7000,RAW_매출A!$B$2:$B$7000,$A126,RAW_매출A!$A$2:$A$7000,EDATE($E126,AD$1-1))=0,"",SUMIFS(RAW_매출A!$J$2:$J$7000,RAW_매출A!$B$2:$B$7000,$A126,RAW_매출A!$A$2:$A$7000,EDATE($E126,AD$1-1))/(INDEX(요약_월별시즈널리티!$F$7:$F$18,MONTH(EDATE($E126,AD$1-1)))/100))),"")</f>
        <v/>
      </c>
      <c r="AE126" t="str" cm="1">
        <f t="array" ref="AE126">IFERROR(IF($A126="","",IF(SUMIFS(RAW_매출A!$J$2:$J$7000,RAW_매출A!$B$2:$B$7000,$A126,RAW_매출A!$A$2:$A$7000,EDATE($E126,AE$1-1))=0,"",SUMIFS(RAW_매출A!$J$2:$J$7000,RAW_매출A!$B$2:$B$7000,$A126,RAW_매출A!$A$2:$A$7000,EDATE($E126,AE$1-1))/(INDEX(요약_월별시즈널리티!$F$7:$F$18,MONTH(EDATE($E126,AE$1-1)))/100))),"")</f>
        <v/>
      </c>
      <c r="AF126" t="str" cm="1">
        <f t="array" ref="AF126">IFERROR(IF($A126="","",IF(SUMIFS(RAW_매출A!$J$2:$J$7000,RAW_매출A!$B$2:$B$7000,$A126,RAW_매출A!$A$2:$A$7000,EDATE($E126,AF$1-1))=0,"",SUMIFS(RAW_매출A!$J$2:$J$7000,RAW_매출A!$B$2:$B$7000,$A126,RAW_매출A!$A$2:$A$7000,EDATE($E126,AF$1-1))/(INDEX(요약_월별시즈널리티!$F$7:$F$18,MONTH(EDATE($E126,AF$1-1)))/100))),"")</f>
        <v/>
      </c>
      <c r="AG126" t="str" cm="1">
        <f t="array" ref="AG126">IFERROR(IF($A126="","",IF(SUMIFS(RAW_매출A!$J$2:$J$7000,RAW_매출A!$B$2:$B$7000,$A126,RAW_매출A!$A$2:$A$7000,EDATE($E126,AG$1-1))=0,"",SUMIFS(RAW_매출A!$J$2:$J$7000,RAW_매출A!$B$2:$B$7000,$A126,RAW_매출A!$A$2:$A$7000,EDATE($E126,AG$1-1))/(INDEX(요약_월별시즈널리티!$F$7:$F$18,MONTH(EDATE($E126,AG$1-1)))/100))),"")</f>
        <v/>
      </c>
      <c r="AH126" t="str" cm="1">
        <f t="array" ref="AH126">IFERROR(IF($A126="","",IF(SUMIFS(RAW_매출A!$J$2:$J$7000,RAW_매출A!$B$2:$B$7000,$A126,RAW_매출A!$A$2:$A$7000,EDATE($E126,AH$1-1))=0,"",SUMIFS(RAW_매출A!$J$2:$J$7000,RAW_매출A!$B$2:$B$7000,$A126,RAW_매출A!$A$2:$A$7000,EDATE($E126,AH$1-1))/(INDEX(요약_월별시즈널리티!$F$7:$F$18,MONTH(EDATE($E126,AH$1-1)))/100))),"")</f>
        <v/>
      </c>
      <c r="AI126" t="str" cm="1">
        <f t="array" ref="AI126">IFERROR(IF($A126="","",IF(SUMIFS(RAW_매출A!$J$2:$J$7000,RAW_매출A!$B$2:$B$7000,$A126,RAW_매출A!$A$2:$A$7000,EDATE($E126,AI$1-1))=0,"",SUMIFS(RAW_매출A!$J$2:$J$7000,RAW_매출A!$B$2:$B$7000,$A126,RAW_매출A!$A$2:$A$7000,EDATE($E126,AI$1-1))/(INDEX(요약_월별시즈널리티!$F$7:$F$18,MONTH(EDATE($E126,AI$1-1)))/100))),"")</f>
        <v/>
      </c>
      <c r="AJ126" t="str" cm="1">
        <f t="array" ref="AJ126">IFERROR(IF($A126="","",IF(SUMIFS(RAW_매출A!$J$2:$J$7000,RAW_매출A!$B$2:$B$7000,$A126,RAW_매출A!$A$2:$A$7000,EDATE($E126,AJ$1-1))=0,"",SUMIFS(RAW_매출A!$J$2:$J$7000,RAW_매출A!$B$2:$B$7000,$A126,RAW_매출A!$A$2:$A$7000,EDATE($E126,AJ$1-1))/(INDEX(요약_월별시즈널리티!$F$7:$F$18,MONTH(EDATE($E126,AJ$1-1)))/100))),"")</f>
        <v/>
      </c>
      <c r="AK126" t="str" cm="1">
        <f t="array" ref="AK126">IFERROR(IF($A126="","",IF(SUMIFS(RAW_매출A!$J$2:$J$7000,RAW_매출A!$B$2:$B$7000,$A126,RAW_매출A!$A$2:$A$7000,EDATE($E126,AK$1-1))=0,"",SUMIFS(RAW_매출A!$J$2:$J$7000,RAW_매출A!$B$2:$B$7000,$A126,RAW_매출A!$A$2:$A$7000,EDATE($E126,AK$1-1))/(INDEX(요약_월별시즈널리티!$F$7:$F$18,MONTH(EDATE($E126,AK$1-1)))/100))),"")</f>
        <v/>
      </c>
      <c r="AL126" t="str" cm="1">
        <f t="array" ref="AL126">IFERROR(IF($A126="","",IF(SUMIFS(RAW_매출A!$J$2:$J$7000,RAW_매출A!$B$2:$B$7000,$A126,RAW_매출A!$A$2:$A$7000,EDATE($E126,AL$1-1))=0,"",SUMIFS(RAW_매출A!$J$2:$J$7000,RAW_매출A!$B$2:$B$7000,$A126,RAW_매출A!$A$2:$A$7000,EDATE($E126,AL$1-1))/(INDEX(요약_월별시즈널리티!$F$7:$F$18,MONTH(EDATE($E126,AL$1-1)))/100))),"")</f>
        <v/>
      </c>
      <c r="AM126" t="str" cm="1">
        <f t="array" ref="AM126">IFERROR(IF($A126="","",IF(SUMIFS(RAW_매출A!$J$2:$J$7000,RAW_매출A!$B$2:$B$7000,$A126,RAW_매출A!$A$2:$A$7000,EDATE($E126,AM$1-1))=0,"",SUMIFS(RAW_매출A!$J$2:$J$7000,RAW_매출A!$B$2:$B$7000,$A126,RAW_매출A!$A$2:$A$7000,EDATE($E126,AM$1-1))/(INDEX(요약_월별시즈널리티!$F$7:$F$18,MONTH(EDATE($E126,AM$1-1)))/100))),"")</f>
        <v/>
      </c>
      <c r="AN126" t="str" cm="1">
        <f t="array" ref="AN126">IFERROR(IF($A126="","",IF(SUMIFS(RAW_매출A!$J$2:$J$7000,RAW_매출A!$B$2:$B$7000,$A126,RAW_매출A!$A$2:$A$7000,EDATE($E126,AN$1-1))=0,"",SUMIFS(RAW_매출A!$J$2:$J$7000,RAW_매출A!$B$2:$B$7000,$A126,RAW_매출A!$A$2:$A$7000,EDATE($E126,AN$1-1))/(INDEX(요약_월별시즈널리티!$F$7:$F$18,MONTH(EDATE($E126,AN$1-1)))/100))),"")</f>
        <v/>
      </c>
      <c r="AO126" t="str" cm="1">
        <f t="array" ref="AO126">IFERROR(IF($A126="","",IF(SUMIFS(RAW_매출A!$J$2:$J$7000,RAW_매출A!$B$2:$B$7000,$A126,RAW_매출A!$A$2:$A$7000,EDATE($E126,AO$1-1))=0,"",SUMIFS(RAW_매출A!$J$2:$J$7000,RAW_매출A!$B$2:$B$7000,$A126,RAW_매출A!$A$2:$A$7000,EDATE($E126,AO$1-1))/(INDEX(요약_월별시즈널리티!$F$7:$F$18,MONTH(EDATE($E126,AO$1-1)))/100))),"")</f>
        <v/>
      </c>
      <c r="AP126" t="str" cm="1">
        <f t="array" ref="AP126">IFERROR(IF($A126="","",IF(SUMIFS(RAW_매출A!$J$2:$J$7000,RAW_매출A!$B$2:$B$7000,$A126,RAW_매출A!$A$2:$A$7000,EDATE($E126,AP$1-1))=0,"",SUMIFS(RAW_매출A!$J$2:$J$7000,RAW_매출A!$B$2:$B$7000,$A126,RAW_매출A!$A$2:$A$7000,EDATE($E126,AP$1-1))/(INDEX(요약_월별시즈널리티!$F$7:$F$18,MONTH(EDATE($E126,AP$1-1)))/100))),"")</f>
        <v/>
      </c>
      <c r="AQ126" t="str" cm="1">
        <f t="array" ref="AQ126">IFERROR(IF($A126="","",IF(SUMIFS(RAW_매출A!$J$2:$J$7000,RAW_매출A!$B$2:$B$7000,$A126,RAW_매출A!$A$2:$A$7000,EDATE($E126,AQ$1-1))=0,"",SUMIFS(RAW_매출A!$J$2:$J$7000,RAW_매출A!$B$2:$B$7000,$A126,RAW_매출A!$A$2:$A$7000,EDATE($E126,AQ$1-1))/(INDEX(요약_월별시즈널리티!$F$7:$F$18,MONTH(EDATE($E126,AQ$1-1)))/100))),"")</f>
        <v/>
      </c>
      <c r="AR126" t="str" cm="1">
        <f t="array" ref="AR126">IFERROR(IF($A126="","",IF(SUMIFS(RAW_매출A!$J$2:$J$7000,RAW_매출A!$B$2:$B$7000,$A126,RAW_매출A!$A$2:$A$7000,EDATE($E126,AR$1-1))=0,"",SUMIFS(RAW_매출A!$J$2:$J$7000,RAW_매출A!$B$2:$B$7000,$A126,RAW_매출A!$A$2:$A$7000,EDATE($E126,AR$1-1))/(INDEX(요약_월별시즈널리티!$F$7:$F$18,MONTH(EDATE($E126,AR$1-1)))/100))),"")</f>
        <v/>
      </c>
      <c r="AS126" t="str" cm="1">
        <f t="array" ref="AS126">IFERROR(IF($A126="","",IF(SUMIFS(RAW_매출A!$J$2:$J$7000,RAW_매출A!$B$2:$B$7000,$A126,RAW_매출A!$A$2:$A$7000,EDATE($E126,AS$1-1))=0,"",SUMIFS(RAW_매출A!$J$2:$J$7000,RAW_매출A!$B$2:$B$7000,$A126,RAW_매출A!$A$2:$A$7000,EDATE($E126,AS$1-1))/(INDEX(요약_월별시즈널리티!$F$7:$F$18,MONTH(EDATE($E126,AS$1-1)))/100))),"")</f>
        <v/>
      </c>
      <c r="AT126" t="str" cm="1">
        <f t="array" ref="AT126">IFERROR(IF($A126="","",IF(SUMIFS(RAW_매출A!$J$2:$J$7000,RAW_매출A!$B$2:$B$7000,$A126,RAW_매출A!$A$2:$A$7000,EDATE($E126,AT$1-1))=0,"",SUMIFS(RAW_매출A!$J$2:$J$7000,RAW_매출A!$B$2:$B$7000,$A126,RAW_매출A!$A$2:$A$7000,EDATE($E126,AT$1-1))/(INDEX(요약_월별시즈널리티!$F$7:$F$18,MONTH(EDATE($E126,AT$1-1)))/100))),"")</f>
        <v/>
      </c>
      <c r="AU126" t="str" cm="1">
        <f t="array" ref="AU126">IFERROR(IF($A126="","",IF(SUMIFS(RAW_매출A!$J$2:$J$7000,RAW_매출A!$B$2:$B$7000,$A126,RAW_매출A!$A$2:$A$7000,EDATE($E126,AU$1-1))=0,"",SUMIFS(RAW_매출A!$J$2:$J$7000,RAW_매출A!$B$2:$B$7000,$A126,RAW_매출A!$A$2:$A$7000,EDATE($E126,AU$1-1))/(INDEX(요약_월별시즈널리티!$F$7:$F$18,MONTH(EDATE($E126,AU$1-1)))/100))),"")</f>
        <v/>
      </c>
      <c r="AV126" t="str" cm="1">
        <f t="array" ref="AV126">IFERROR(IF($A126="","",IF(SUMIFS(RAW_매출A!$J$2:$J$7000,RAW_매출A!$B$2:$B$7000,$A126,RAW_매출A!$A$2:$A$7000,EDATE($E126,AV$1-1))=0,"",SUMIFS(RAW_매출A!$J$2:$J$7000,RAW_매출A!$B$2:$B$7000,$A126,RAW_매출A!$A$2:$A$7000,EDATE($E126,AV$1-1))/(INDEX(요약_월별시즈널리티!$F$7:$F$18,MONTH(EDATE($E126,AV$1-1)))/100))),"")</f>
        <v/>
      </c>
      <c r="AW126" t="str" cm="1">
        <f t="array" ref="AW126">IFERROR(IF($A126="","",IF(SUMIFS(RAW_매출A!$J$2:$J$7000,RAW_매출A!$B$2:$B$7000,$A126,RAW_매출A!$A$2:$A$7000,EDATE($E126,AW$1-1))=0,"",SUMIFS(RAW_매출A!$J$2:$J$7000,RAW_매출A!$B$2:$B$7000,$A126,RAW_매출A!$A$2:$A$7000,EDATE($E126,AW$1-1))/(INDEX(요약_월별시즈널리티!$F$7:$F$18,MONTH(EDATE($E126,AW$1-1)))/100))),"")</f>
        <v/>
      </c>
      <c r="AX126" t="str" cm="1">
        <f t="array" ref="AX126">IFERROR(IF($A126="","",IF(SUMIFS(RAW_매출A!$J$2:$J$7000,RAW_매출A!$B$2:$B$7000,$A126,RAW_매출A!$A$2:$A$7000,EDATE($E126,AX$1-1))=0,"",SUMIFS(RAW_매출A!$J$2:$J$7000,RAW_매출A!$B$2:$B$7000,$A126,RAW_매출A!$A$2:$A$7000,EDATE($E126,AX$1-1))/(INDEX(요약_월별시즈널리티!$F$7:$F$18,MONTH(EDATE($E126,AX$1-1)))/100))),"")</f>
        <v/>
      </c>
      <c r="AY126" t="str" cm="1">
        <f t="array" ref="AY126">IFERROR(IF($A126="","",IF(SUMIFS(RAW_매출A!$J$2:$J$7000,RAW_매출A!$B$2:$B$7000,$A126,RAW_매출A!$A$2:$A$7000,EDATE($E126,AY$1-1))=0,"",SUMIFS(RAW_매출A!$J$2:$J$7000,RAW_매출A!$B$2:$B$7000,$A126,RAW_매출A!$A$2:$A$7000,EDATE($E126,AY$1-1))/(INDEX(요약_월별시즈널리티!$F$7:$F$18,MONTH(EDATE($E126,AY$1-1)))/100))),"")</f>
        <v/>
      </c>
      <c r="AZ126" t="str" cm="1">
        <f t="array" ref="AZ126">IFERROR(IF($A126="","",IF(SUMIFS(RAW_매출A!$J$2:$J$7000,RAW_매출A!$B$2:$B$7000,$A126,RAW_매출A!$A$2:$A$7000,EDATE($E126,AZ$1-1))=0,"",SUMIFS(RAW_매출A!$J$2:$J$7000,RAW_매출A!$B$2:$B$7000,$A126,RAW_매출A!$A$2:$A$7000,EDATE($E126,AZ$1-1))/(INDEX(요약_월별시즈널리티!$F$7:$F$18,MONTH(EDATE($E126,AZ$1-1)))/100))),"")</f>
        <v/>
      </c>
      <c r="BA126" t="str" cm="1">
        <f t="array" ref="BA126">IFERROR(IF($A126="","",IF(SUMIFS(RAW_매출A!$J$2:$J$7000,RAW_매출A!$B$2:$B$7000,$A126,RAW_매출A!$A$2:$A$7000,EDATE($E126,BA$1-1))=0,"",SUMIFS(RAW_매출A!$J$2:$J$7000,RAW_매출A!$B$2:$B$7000,$A126,RAW_매출A!$A$2:$A$7000,EDATE($E126,BA$1-1))/(INDEX(요약_월별시즈널리티!$F$7:$F$18,MONTH(EDATE($E126,BA$1-1)))/100))),"")</f>
        <v/>
      </c>
      <c r="BB126" t="str" cm="1">
        <f t="array" ref="BB126">IFERROR(IF($A126="","",IF(SUMIFS(RAW_매출A!$J$2:$J$7000,RAW_매출A!$B$2:$B$7000,$A126,RAW_매출A!$A$2:$A$7000,EDATE($E126,BB$1-1))=0,"",SUMIFS(RAW_매출A!$J$2:$J$7000,RAW_매출A!$B$2:$B$7000,$A126,RAW_매출A!$A$2:$A$7000,EDATE($E126,BB$1-1))/(INDEX(요약_월별시즈널리티!$F$7:$F$18,MONTH(EDATE($E126,BB$1-1)))/100))),"")</f>
        <v/>
      </c>
      <c r="BC126" t="str" cm="1">
        <f t="array" ref="BC126">IFERROR(IF($A126="","",IF(SUMIFS(RAW_매출A!$J$2:$J$7000,RAW_매출A!$B$2:$B$7000,$A126,RAW_매출A!$A$2:$A$7000,EDATE($E126,BC$1-1))=0,"",SUMIFS(RAW_매출A!$J$2:$J$7000,RAW_매출A!$B$2:$B$7000,$A126,RAW_매출A!$A$2:$A$7000,EDATE($E126,BC$1-1))/(INDEX(요약_월별시즈널리티!$F$7:$F$18,MONTH(EDATE($E126,BC$1-1)))/100))),"")</f>
        <v/>
      </c>
      <c r="BD126" t="str" cm="1">
        <f t="array" ref="BD126">IFERROR(IF($A126="","",IF(SUMIFS(RAW_매출A!$J$2:$J$7000,RAW_매출A!$B$2:$B$7000,$A126,RAW_매출A!$A$2:$A$7000,EDATE($E126,BD$1-1))=0,"",SUMIFS(RAW_매출A!$J$2:$J$7000,RAW_매출A!$B$2:$B$7000,$A126,RAW_매출A!$A$2:$A$7000,EDATE($E126,BD$1-1))/(INDEX(요약_월별시즈널리티!$F$7:$F$18,MONTH(EDATE($E126,BD$1-1)))/100))),"")</f>
        <v/>
      </c>
      <c r="BE126" t="str" cm="1">
        <f t="array" ref="BE126">IFERROR(IF($A126="","",IF(SUMIFS(RAW_매출A!$J$2:$J$7000,RAW_매출A!$B$2:$B$7000,$A126,RAW_매출A!$A$2:$A$7000,EDATE($E126,BE$1-1))=0,"",SUMIFS(RAW_매출A!$J$2:$J$7000,RAW_매출A!$B$2:$B$7000,$A126,RAW_매출A!$A$2:$A$7000,EDATE($E126,BE$1-1))/(INDEX(요약_월별시즈널리티!$F$7:$F$18,MONTH(EDATE($E126,BE$1-1)))/100))),"")</f>
        <v/>
      </c>
      <c r="BF126" t="str" cm="1">
        <f t="array" ref="BF126">IFERROR(IF($A126="","",IF(SUMIFS(RAW_매출A!$J$2:$J$7000,RAW_매출A!$B$2:$B$7000,$A126,RAW_매출A!$A$2:$A$7000,EDATE($E126,BF$1-1))=0,"",SUMIFS(RAW_매출A!$J$2:$J$7000,RAW_매출A!$B$2:$B$7000,$A126,RAW_매출A!$A$2:$A$7000,EDATE($E126,BF$1-1))/(INDEX(요약_월별시즈널리티!$F$7:$F$18,MONTH(EDATE($E126,BF$1-1)))/100))),"")</f>
        <v/>
      </c>
      <c r="BG126" t="str" cm="1">
        <f t="array" ref="BG126">IFERROR(IF($A126="","",IF(SUMIFS(RAW_매출A!$J$2:$J$7000,RAW_매출A!$B$2:$B$7000,$A126,RAW_매출A!$A$2:$A$7000,EDATE($E126,BG$1-1))=0,"",SUMIFS(RAW_매출A!$J$2:$J$7000,RAW_매출A!$B$2:$B$7000,$A126,RAW_매출A!$A$2:$A$7000,EDATE($E126,BG$1-1))/(INDEX(요약_월별시즈널리티!$F$7:$F$18,MONTH(EDATE($E126,BG$1-1)))/100))),"")</f>
        <v/>
      </c>
      <c r="BH126" t="str" cm="1">
        <f t="array" ref="BH126">IFERROR(IF($A126="","",IF(SUMIFS(RAW_매출A!$J$2:$J$7000,RAW_매출A!$B$2:$B$7000,$A126,RAW_매출A!$A$2:$A$7000,EDATE($E126,BH$1-1))=0,"",SUMIFS(RAW_매출A!$J$2:$J$7000,RAW_매출A!$B$2:$B$7000,$A126,RAW_매출A!$A$2:$A$7000,EDATE($E126,BH$1-1))/(INDEX(요약_월별시즈널리티!$F$7:$F$18,MONTH(EDATE($E126,BH$1-1)))/100))),"")</f>
        <v/>
      </c>
      <c r="BI126" t="str" cm="1">
        <f t="array" ref="BI126">IFERROR(IF($A126="","",IF(SUMIFS(RAW_매출A!$J$2:$J$7000,RAW_매출A!$B$2:$B$7000,$A126,RAW_매출A!$A$2:$A$7000,EDATE($E126,BI$1-1))=0,"",SUMIFS(RAW_매출A!$J$2:$J$7000,RAW_매출A!$B$2:$B$7000,$A126,RAW_매출A!$A$2:$A$7000,EDATE($E126,BI$1-1))/(INDEX(요약_월별시즈널리티!$F$7:$F$18,MONTH(EDATE($E126,BI$1-1)))/100))),"")</f>
        <v/>
      </c>
      <c r="BJ126" t="str" cm="1">
        <f t="array" ref="BJ126">IFERROR(IF($A126="","",IF(SUMIFS(RAW_매출A!$J$2:$J$7000,RAW_매출A!$B$2:$B$7000,$A126,RAW_매출A!$A$2:$A$7000,EDATE($E126,BJ$1-1))=0,"",SUMIFS(RAW_매출A!$J$2:$J$7000,RAW_매출A!$B$2:$B$7000,$A126,RAW_매출A!$A$2:$A$7000,EDATE($E126,BJ$1-1))/(INDEX(요약_월별시즈널리티!$F$7:$F$18,MONTH(EDATE($E126,BJ$1-1)))/100))),"")</f>
        <v/>
      </c>
      <c r="BK126" t="str" cm="1">
        <f t="array" ref="BK126">IFERROR(IF($A126="","",IF(SUMIFS(RAW_매출A!$J$2:$J$7000,RAW_매출A!$B$2:$B$7000,$A126,RAW_매출A!$A$2:$A$7000,EDATE($E126,BK$1-1))=0,"",SUMIFS(RAW_매출A!$J$2:$J$7000,RAW_매출A!$B$2:$B$7000,$A126,RAW_매출A!$A$2:$A$7000,EDATE($E126,BK$1-1))/(INDEX(요약_월별시즈널리티!$F$7:$F$18,MONTH(EDATE($E126,BK$1-1)))/100))),"")</f>
        <v/>
      </c>
      <c r="BL126" t="str" cm="1">
        <f t="array" ref="BL126">IFERROR(IF($A126="","",IF(SUMIFS(RAW_매출A!$J$2:$J$7000,RAW_매출A!$B$2:$B$7000,$A126,RAW_매출A!$A$2:$A$7000,EDATE($E126,BL$1-1))=0,"",SUMIFS(RAW_매출A!$J$2:$J$7000,RAW_매출A!$B$2:$B$7000,$A126,RAW_매출A!$A$2:$A$7000,EDATE($E126,BL$1-1))/(INDEX(요약_월별시즈널리티!$F$7:$F$18,MONTH(EDATE($E126,BL$1-1)))/100))),"")</f>
        <v/>
      </c>
      <c r="BM126" t="str" cm="1">
        <f t="array" ref="BM126">IFERROR(IF($A126="","",IF(SUMIFS(RAW_매출A!$J$2:$J$7000,RAW_매출A!$B$2:$B$7000,$A126,RAW_매출A!$A$2:$A$7000,EDATE($E126,BM$1-1))=0,"",SUMIFS(RAW_매출A!$J$2:$J$7000,RAW_매출A!$B$2:$B$7000,$A126,RAW_매출A!$A$2:$A$7000,EDATE($E126,BM$1-1))/(INDEX(요약_월별시즈널리티!$F$7:$F$18,MONTH(EDATE($E126,BM$1-1)))/100))),"")</f>
        <v/>
      </c>
      <c r="BN126" t="str" cm="1">
        <f t="array" ref="BN126">IFERROR(IF($A126="","",IF(SUMIFS(RAW_매출A!$J$2:$J$7000,RAW_매출A!$B$2:$B$7000,$A126,RAW_매출A!$A$2:$A$7000,EDATE($E126,BN$1-1))=0,"",SUMIFS(RAW_매출A!$J$2:$J$7000,RAW_매출A!$B$2:$B$7000,$A126,RAW_매출A!$A$2:$A$7000,EDATE($E126,BN$1-1))/(INDEX(요약_월별시즈널리티!$F$7:$F$18,MONTH(EDATE($E126,BN$1-1)))/100))),"")</f>
        <v/>
      </c>
    </row>
    <row r="127" spans="1:66" x14ac:dyDescent="0.3">
      <c r="A127" t="str">
        <f>세팅!A128</f>
        <v>(1118) #관악원당초교점</v>
      </c>
      <c r="B127" t="str">
        <f>세팅!B128</f>
        <v>150-1</v>
      </c>
      <c r="C127">
        <f t="shared" si="3"/>
        <v>1</v>
      </c>
      <c r="D127" t="str">
        <f t="shared" si="4"/>
        <v>1</v>
      </c>
      <c r="E127" s="1">
        <f>세팅!D128</f>
        <v>45536</v>
      </c>
      <c r="F127">
        <f t="shared" si="5"/>
        <v>1956571.2281880919</v>
      </c>
      <c r="G127" cm="1">
        <f t="array" ref="G127">IFERROR(IF($A127="","",IF(SUMIFS(RAW_매출A!$J$2:$J$7000,RAW_매출A!$B$2:$B$7000,$A127,RAW_매출A!$A$2:$A$7000,EDATE($E127,G$1-1))=0,"",SUMIFS(RAW_매출A!$J$2:$J$7000,RAW_매출A!$B$2:$B$7000,$A127,RAW_매출A!$A$2:$A$7000,EDATE($E127,G$1-1))/(INDEX(요약_월별시즈널리티!$F$7:$F$18,MONTH(EDATE($E127,G$1-1)))/100))),"")</f>
        <v>1178483.6209682277</v>
      </c>
      <c r="H127" cm="1">
        <f t="array" ref="H127">IFERROR(IF($A127="","",IF(SUMIFS(RAW_매출A!$J$2:$J$7000,RAW_매출A!$B$2:$B$7000,$A127,RAW_매출A!$A$2:$A$7000,EDATE($E127,H$1-1))=0,"",SUMIFS(RAW_매출A!$J$2:$J$7000,RAW_매출A!$B$2:$B$7000,$A127,RAW_매출A!$A$2:$A$7000,EDATE($E127,H$1-1))/(INDEX(요약_월별시즈널리티!$F$7:$F$18,MONTH(EDATE($E127,H$1-1)))/100))),"")</f>
        <v>1395653.8715651748</v>
      </c>
      <c r="I127" cm="1">
        <f t="array" ref="I127">IFERROR(IF($A127="","",IF(SUMIFS(RAW_매출A!$J$2:$J$7000,RAW_매출A!$B$2:$B$7000,$A127,RAW_매출A!$A$2:$A$7000,EDATE($E127,I$1-1))=0,"",SUMIFS(RAW_매출A!$J$2:$J$7000,RAW_매출A!$B$2:$B$7000,$A127,RAW_매출A!$A$2:$A$7000,EDATE($E127,I$1-1))/(INDEX(요약_월별시즈널리티!$F$7:$F$18,MONTH(EDATE($E127,I$1-1)))/100))),"")</f>
        <v>1485844.4207701904</v>
      </c>
      <c r="J127" s="28" cm="1">
        <f t="array" ref="J127">IFERROR(IF($A127="","",IF(SUMIFS(RAW_매출A!$J$2:$J$7000,RAW_매출A!$B$2:$B$7000,$A127,RAW_매출A!$A$2:$A$7000,EDATE($E127,J$1-1))=0,"",SUMIFS(RAW_매출A!$J$2:$J$7000,RAW_매출A!$B$2:$B$7000,$A127,RAW_매출A!$A$2:$A$7000,EDATE($E127,J$1-1))/(INDEX(요약_월별시즈널리티!$F$7:$F$18,MONTH(EDATE($E127,J$1-1)))/100))),"")</f>
        <v>1661617.5361315995</v>
      </c>
      <c r="K127" s="28" cm="1">
        <f t="array" ref="K127">IFERROR(IF($A127="","",IF(SUMIFS(RAW_매출A!$J$2:$J$7000,RAW_매출A!$B$2:$B$7000,$A127,RAW_매출A!$A$2:$A$7000,EDATE($E127,K$1-1))=0,"",SUMIFS(RAW_매출A!$J$2:$J$7000,RAW_매출A!$B$2:$B$7000,$A127,RAW_매출A!$A$2:$A$7000,EDATE($E127,K$1-1))/(INDEX(요약_월별시즈널리티!$F$7:$F$18,MONTH(EDATE($E127,K$1-1)))/100))),"")</f>
        <v>1952679.1345317983</v>
      </c>
      <c r="L127" s="28" cm="1">
        <f t="array" ref="L127">IFERROR(IF($A127="","",IF(SUMIFS(RAW_매출A!$J$2:$J$7000,RAW_매출A!$B$2:$B$7000,$A127,RAW_매출A!$A$2:$A$7000,EDATE($E127,L$1-1))=0,"",SUMIFS(RAW_매출A!$J$2:$J$7000,RAW_매출A!$B$2:$B$7000,$A127,RAW_매출A!$A$2:$A$7000,EDATE($E127,L$1-1))/(INDEX(요약_월별시즈널리티!$F$7:$F$18,MONTH(EDATE($E127,L$1-1)))/100))),"")</f>
        <v>1727771.2862540272</v>
      </c>
      <c r="M127" s="28" cm="1">
        <f t="array" ref="M127">IFERROR(IF($A127="","",IF(SUMIFS(RAW_매출A!$J$2:$J$7000,RAW_매출A!$B$2:$B$7000,$A127,RAW_매출A!$A$2:$A$7000,EDATE($E127,M$1-1))=0,"",SUMIFS(RAW_매출A!$J$2:$J$7000,RAW_매출A!$B$2:$B$7000,$A127,RAW_매출A!$A$2:$A$7000,EDATE($E127,M$1-1))/(INDEX(요약_월별시즈널리티!$F$7:$F$18,MONTH(EDATE($E127,M$1-1)))/100))),"")</f>
        <v>2210419.4920019549</v>
      </c>
      <c r="N127" s="28" cm="1">
        <f t="array" ref="N127">IFERROR(IF($A127="","",IF(SUMIFS(RAW_매출A!$J$2:$J$7000,RAW_매출A!$B$2:$B$7000,$A127,RAW_매출A!$A$2:$A$7000,EDATE($E127,N$1-1))=0,"",SUMIFS(RAW_매출A!$J$2:$J$7000,RAW_매출A!$B$2:$B$7000,$A127,RAW_매출A!$A$2:$A$7000,EDATE($E127,N$1-1))/(INDEX(요약_월별시즈널리티!$F$7:$F$18,MONTH(EDATE($E127,N$1-1)))/100))),"")</f>
        <v>2309691.1558054527</v>
      </c>
      <c r="O127" s="28" cm="1">
        <f t="array" ref="O127">IFERROR(IF($A127="","",IF(SUMIFS(RAW_매출A!$J$2:$J$7000,RAW_매출A!$B$2:$B$7000,$A127,RAW_매출A!$A$2:$A$7000,EDATE($E127,O$1-1))=0,"",SUMIFS(RAW_매출A!$J$2:$J$7000,RAW_매출A!$B$2:$B$7000,$A127,RAW_매출A!$A$2:$A$7000,EDATE($E127,O$1-1))/(INDEX(요약_월별시즈널리티!$F$7:$F$18,MONTH(EDATE($E127,O$1-1)))/100))),"")</f>
        <v>1877248.7644037199</v>
      </c>
      <c r="P127" cm="1">
        <f t="array" ref="P127">IFERROR(IF($A127="","",IF(SUMIFS(RAW_매출A!$J$2:$J$7000,RAW_매출A!$B$2:$B$7000,$A127,RAW_매출A!$A$2:$A$7000,EDATE($E127,P$1-1))=0,"",SUMIFS(RAW_매출A!$J$2:$J$7000,RAW_매출A!$B$2:$B$7000,$A127,RAW_매출A!$A$2:$A$7000,EDATE($E127,P$1-1))/(INDEX(요약_월별시즈널리티!$F$7:$F$18,MONTH(EDATE($E127,P$1-1)))/100))),"")</f>
        <v>1950436.4381024011</v>
      </c>
      <c r="Q127" cm="1">
        <f t="array" ref="Q127">IFERROR(IF($A127="","",IF(SUMIFS(RAW_매출A!$J$2:$J$7000,RAW_매출A!$B$2:$B$7000,$A127,RAW_매출A!$A$2:$A$7000,EDATE($E127,Q$1-1))=0,"",SUMIFS(RAW_매출A!$J$2:$J$7000,RAW_매출A!$B$2:$B$7000,$A127,RAW_매출A!$A$2:$A$7000,EDATE($E127,Q$1-1))/(INDEX(요약_월별시즈널리티!$F$7:$F$18,MONTH(EDATE($E127,Q$1-1)))/100))),"")</f>
        <v>2105586.969324199</v>
      </c>
      <c r="R127" cm="1">
        <f t="array" ref="R127">IFERROR(IF($A127="","",IF(SUMIFS(RAW_매출A!$J$2:$J$7000,RAW_매출A!$B$2:$B$7000,$A127,RAW_매출A!$A$2:$A$7000,EDATE($E127,R$1-1))=0,"",SUMIFS(RAW_매출A!$J$2:$J$7000,RAW_매출A!$B$2:$B$7000,$A127,RAW_매출A!$A$2:$A$7000,EDATE($E127,R$1-1))/(INDEX(요약_월별시즈널리티!$F$7:$F$18,MONTH(EDATE($E127,R$1-1)))/100))),"")</f>
        <v>2397956.5692868335</v>
      </c>
      <c r="S127" cm="1">
        <f t="array" ref="S127">IFERROR(IF($A127="","",IF(SUMIFS(RAW_매출A!$J$2:$J$7000,RAW_매출A!$B$2:$B$7000,$A127,RAW_매출A!$A$2:$A$7000,EDATE($E127,S$1-1))=0,"",SUMIFS(RAW_매출A!$J$2:$J$7000,RAW_매출A!$B$2:$B$7000,$A127,RAW_매출A!$A$2:$A$7000,EDATE($E127,S$1-1))/(INDEX(요약_월별시즈널리티!$F$7:$F$18,MONTH(EDATE($E127,S$1-1)))/100))),"")</f>
        <v>2323428.6891353698</v>
      </c>
      <c r="T127" cm="1">
        <f t="array" ref="T127">IFERROR(IF($A127="","",IF(SUMIFS(RAW_매출A!$J$2:$J$7000,RAW_매출A!$B$2:$B$7000,$A127,RAW_매출A!$A$2:$A$7000,EDATE($E127,T$1-1))=0,"",SUMIFS(RAW_매출A!$J$2:$J$7000,RAW_매출A!$B$2:$B$7000,$A127,RAW_매출A!$A$2:$A$7000,EDATE($E127,T$1-1))/(INDEX(요약_월별시즈널리티!$F$7:$F$18,MONTH(EDATE($E127,T$1-1)))/100))),"")</f>
        <v>2620451.9570805621</v>
      </c>
      <c r="U127" cm="1">
        <f t="array" ref="U127">IFERROR(IF($A127="","",IF(SUMIFS(RAW_매출A!$J$2:$J$7000,RAW_매출A!$B$2:$B$7000,$A127,RAW_매출A!$A$2:$A$7000,EDATE($E127,U$1-1))=0,"",SUMIFS(RAW_매출A!$J$2:$J$7000,RAW_매출A!$B$2:$B$7000,$A127,RAW_매출A!$A$2:$A$7000,EDATE($E127,U$1-1))/(INDEX(요약_월별시즈널리티!$F$7:$F$18,MONTH(EDATE($E127,U$1-1)))/100))),"")</f>
        <v>2599927.5803107987</v>
      </c>
      <c r="V127" cm="1">
        <f t="array" ref="V127">IFERROR(IF($A127="","",IF(SUMIFS(RAW_매출A!$J$2:$J$7000,RAW_매출A!$B$2:$B$7000,$A127,RAW_매출A!$A$2:$A$7000,EDATE($E127,V$1-1))=0,"",SUMIFS(RAW_매출A!$J$2:$J$7000,RAW_매출A!$B$2:$B$7000,$A127,RAW_매출A!$A$2:$A$7000,EDATE($E127,V$1-1))/(INDEX(요약_월별시즈널리티!$F$7:$F$18,MONTH(EDATE($E127,V$1-1)))/100))),"")</f>
        <v>2789217.6855651722</v>
      </c>
      <c r="W127" cm="1">
        <f t="array" ref="W127">IFERROR(IF($A127="","",IF(SUMIFS(RAW_매출A!$J$2:$J$7000,RAW_매출A!$B$2:$B$7000,$A127,RAW_매출A!$A$2:$A$7000,EDATE($E127,W$1-1))=0,"",SUMIFS(RAW_매출A!$J$2:$J$7000,RAW_매출A!$B$2:$B$7000,$A127,RAW_매출A!$A$2:$A$7000,EDATE($E127,W$1-1))/(INDEX(요약_월별시즈널리티!$F$7:$F$18,MONTH(EDATE($E127,W$1-1)))/100))),"")</f>
        <v>2749468.6288630352</v>
      </c>
      <c r="X127" cm="1">
        <f t="array" ref="X127">IFERROR(IF($A127="","",IF(SUMIFS(RAW_매출A!$J$2:$J$7000,RAW_매출A!$B$2:$B$7000,$A127,RAW_매출A!$A$2:$A$7000,EDATE($E127,X$1-1))=0,"",SUMIFS(RAW_매출A!$J$2:$J$7000,RAW_매출A!$B$2:$B$7000,$A127,RAW_매출A!$A$2:$A$7000,EDATE($E127,X$1-1))/(INDEX(요약_월별시즈널리티!$F$7:$F$18,MONTH(EDATE($E127,X$1-1)))/100))),"")</f>
        <v>2686273.258488202</v>
      </c>
      <c r="Y127" cm="1">
        <f t="array" ref="Y127">IFERROR(IF($A127="","",IF(SUMIFS(RAW_매출A!$J$2:$J$7000,RAW_매출A!$B$2:$B$7000,$A127,RAW_매출A!$A$2:$A$7000,EDATE($E127,Y$1-1))=0,"",SUMIFS(RAW_매출A!$J$2:$J$7000,RAW_매출A!$B$2:$B$7000,$A127,RAW_매출A!$A$2:$A$7000,EDATE($E127,Y$1-1))/(INDEX(요약_월별시즈널리티!$F$7:$F$18,MONTH(EDATE($E127,Y$1-1)))/100))),"")</f>
        <v>2609198.5567399585</v>
      </c>
      <c r="Z127" cm="1">
        <f t="array" ref="Z127">IFERROR(IF($A127="","",IF(SUMIFS(RAW_매출A!$J$2:$J$7000,RAW_매출A!$B$2:$B$7000,$A127,RAW_매출A!$A$2:$A$7000,EDATE($E127,Z$1-1))=0,"",SUMIFS(RAW_매출A!$J$2:$J$7000,RAW_매출A!$B$2:$B$7000,$A127,RAW_매출A!$A$2:$A$7000,EDATE($E127,Z$1-1))/(INDEX(요약_월별시즈널리티!$F$7:$F$18,MONTH(EDATE($E127,Z$1-1)))/100))),"")</f>
        <v>3216427.706640983</v>
      </c>
      <c r="AA127" cm="1">
        <f t="array" ref="AA127">IFERROR(IF($A127="","",IF(SUMIFS(RAW_매출A!$J$2:$J$7000,RAW_매출A!$B$2:$B$7000,$A127,RAW_매출A!$A$2:$A$7000,EDATE($E127,AA$1-1))=0,"",SUMIFS(RAW_매출A!$J$2:$J$7000,RAW_매출A!$B$2:$B$7000,$A127,RAW_매출A!$A$2:$A$7000,EDATE($E127,AA$1-1))/(INDEX(요약_월별시즈널리티!$F$7:$F$18,MONTH(EDATE($E127,AA$1-1)))/100))),"")</f>
        <v>4158941.1895509409</v>
      </c>
      <c r="AB127" cm="1">
        <f t="array" ref="AB127">IFERROR(IF($A127="","",IF(SUMIFS(RAW_매출A!$J$2:$J$7000,RAW_매출A!$B$2:$B$7000,$A127,RAW_매출A!$A$2:$A$7000,EDATE($E127,AB$1-1))=0,"",SUMIFS(RAW_매출A!$J$2:$J$7000,RAW_매출A!$B$2:$B$7000,$A127,RAW_매출A!$A$2:$A$7000,EDATE($E127,AB$1-1))/(INDEX(요약_월별시즈널리티!$F$7:$F$18,MONTH(EDATE($E127,AB$1-1)))/100))),"")</f>
        <v>4052208.6477208659</v>
      </c>
      <c r="AC127" t="str" cm="1">
        <f t="array" ref="AC127">IFERROR(IF($A127="","",IF(SUMIFS(RAW_매출A!$J$2:$J$7000,RAW_매출A!$B$2:$B$7000,$A127,RAW_매출A!$A$2:$A$7000,EDATE($E127,AC$1-1))=0,"",SUMIFS(RAW_매출A!$J$2:$J$7000,RAW_매출A!$B$2:$B$7000,$A127,RAW_매출A!$A$2:$A$7000,EDATE($E127,AC$1-1))/(INDEX(요약_월별시즈널리티!$F$7:$F$18,MONTH(EDATE($E127,AC$1-1)))/100))),"")</f>
        <v/>
      </c>
      <c r="AD127" t="str" cm="1">
        <f t="array" ref="AD127">IFERROR(IF($A127="","",IF(SUMIFS(RAW_매출A!$J$2:$J$7000,RAW_매출A!$B$2:$B$7000,$A127,RAW_매출A!$A$2:$A$7000,EDATE($E127,AD$1-1))=0,"",SUMIFS(RAW_매출A!$J$2:$J$7000,RAW_매출A!$B$2:$B$7000,$A127,RAW_매출A!$A$2:$A$7000,EDATE($E127,AD$1-1))/(INDEX(요약_월별시즈널리티!$F$7:$F$18,MONTH(EDATE($E127,AD$1-1)))/100))),"")</f>
        <v/>
      </c>
      <c r="AE127" t="str" cm="1">
        <f t="array" ref="AE127">IFERROR(IF($A127="","",IF(SUMIFS(RAW_매출A!$J$2:$J$7000,RAW_매출A!$B$2:$B$7000,$A127,RAW_매출A!$A$2:$A$7000,EDATE($E127,AE$1-1))=0,"",SUMIFS(RAW_매출A!$J$2:$J$7000,RAW_매출A!$B$2:$B$7000,$A127,RAW_매출A!$A$2:$A$7000,EDATE($E127,AE$1-1))/(INDEX(요약_월별시즈널리티!$F$7:$F$18,MONTH(EDATE($E127,AE$1-1)))/100))),"")</f>
        <v/>
      </c>
      <c r="AF127" t="str" cm="1">
        <f t="array" ref="AF127">IFERROR(IF($A127="","",IF(SUMIFS(RAW_매출A!$J$2:$J$7000,RAW_매출A!$B$2:$B$7000,$A127,RAW_매출A!$A$2:$A$7000,EDATE($E127,AF$1-1))=0,"",SUMIFS(RAW_매출A!$J$2:$J$7000,RAW_매출A!$B$2:$B$7000,$A127,RAW_매출A!$A$2:$A$7000,EDATE($E127,AF$1-1))/(INDEX(요약_월별시즈널리티!$F$7:$F$18,MONTH(EDATE($E127,AF$1-1)))/100))),"")</f>
        <v/>
      </c>
      <c r="AG127" t="str" cm="1">
        <f t="array" ref="AG127">IFERROR(IF($A127="","",IF(SUMIFS(RAW_매출A!$J$2:$J$7000,RAW_매출A!$B$2:$B$7000,$A127,RAW_매출A!$A$2:$A$7000,EDATE($E127,AG$1-1))=0,"",SUMIFS(RAW_매출A!$J$2:$J$7000,RAW_매출A!$B$2:$B$7000,$A127,RAW_매출A!$A$2:$A$7000,EDATE($E127,AG$1-1))/(INDEX(요약_월별시즈널리티!$F$7:$F$18,MONTH(EDATE($E127,AG$1-1)))/100))),"")</f>
        <v/>
      </c>
      <c r="AH127" t="str" cm="1">
        <f t="array" ref="AH127">IFERROR(IF($A127="","",IF(SUMIFS(RAW_매출A!$J$2:$J$7000,RAW_매출A!$B$2:$B$7000,$A127,RAW_매출A!$A$2:$A$7000,EDATE($E127,AH$1-1))=0,"",SUMIFS(RAW_매출A!$J$2:$J$7000,RAW_매출A!$B$2:$B$7000,$A127,RAW_매출A!$A$2:$A$7000,EDATE($E127,AH$1-1))/(INDEX(요약_월별시즈널리티!$F$7:$F$18,MONTH(EDATE($E127,AH$1-1)))/100))),"")</f>
        <v/>
      </c>
      <c r="AI127" t="str" cm="1">
        <f t="array" ref="AI127">IFERROR(IF($A127="","",IF(SUMIFS(RAW_매출A!$J$2:$J$7000,RAW_매출A!$B$2:$B$7000,$A127,RAW_매출A!$A$2:$A$7000,EDATE($E127,AI$1-1))=0,"",SUMIFS(RAW_매출A!$J$2:$J$7000,RAW_매출A!$B$2:$B$7000,$A127,RAW_매출A!$A$2:$A$7000,EDATE($E127,AI$1-1))/(INDEX(요약_월별시즈널리티!$F$7:$F$18,MONTH(EDATE($E127,AI$1-1)))/100))),"")</f>
        <v/>
      </c>
      <c r="AJ127" t="str" cm="1">
        <f t="array" ref="AJ127">IFERROR(IF($A127="","",IF(SUMIFS(RAW_매출A!$J$2:$J$7000,RAW_매출A!$B$2:$B$7000,$A127,RAW_매출A!$A$2:$A$7000,EDATE($E127,AJ$1-1))=0,"",SUMIFS(RAW_매출A!$J$2:$J$7000,RAW_매출A!$B$2:$B$7000,$A127,RAW_매출A!$A$2:$A$7000,EDATE($E127,AJ$1-1))/(INDEX(요약_월별시즈널리티!$F$7:$F$18,MONTH(EDATE($E127,AJ$1-1)))/100))),"")</f>
        <v/>
      </c>
      <c r="AK127" t="str" cm="1">
        <f t="array" ref="AK127">IFERROR(IF($A127="","",IF(SUMIFS(RAW_매출A!$J$2:$J$7000,RAW_매출A!$B$2:$B$7000,$A127,RAW_매출A!$A$2:$A$7000,EDATE($E127,AK$1-1))=0,"",SUMIFS(RAW_매출A!$J$2:$J$7000,RAW_매출A!$B$2:$B$7000,$A127,RAW_매출A!$A$2:$A$7000,EDATE($E127,AK$1-1))/(INDEX(요약_월별시즈널리티!$F$7:$F$18,MONTH(EDATE($E127,AK$1-1)))/100))),"")</f>
        <v/>
      </c>
      <c r="AL127" t="str" cm="1">
        <f t="array" ref="AL127">IFERROR(IF($A127="","",IF(SUMIFS(RAW_매출A!$J$2:$J$7000,RAW_매출A!$B$2:$B$7000,$A127,RAW_매출A!$A$2:$A$7000,EDATE($E127,AL$1-1))=0,"",SUMIFS(RAW_매출A!$J$2:$J$7000,RAW_매출A!$B$2:$B$7000,$A127,RAW_매출A!$A$2:$A$7000,EDATE($E127,AL$1-1))/(INDEX(요약_월별시즈널리티!$F$7:$F$18,MONTH(EDATE($E127,AL$1-1)))/100))),"")</f>
        <v/>
      </c>
      <c r="AM127" t="str" cm="1">
        <f t="array" ref="AM127">IFERROR(IF($A127="","",IF(SUMIFS(RAW_매출A!$J$2:$J$7000,RAW_매출A!$B$2:$B$7000,$A127,RAW_매출A!$A$2:$A$7000,EDATE($E127,AM$1-1))=0,"",SUMIFS(RAW_매출A!$J$2:$J$7000,RAW_매출A!$B$2:$B$7000,$A127,RAW_매출A!$A$2:$A$7000,EDATE($E127,AM$1-1))/(INDEX(요약_월별시즈널리티!$F$7:$F$18,MONTH(EDATE($E127,AM$1-1)))/100))),"")</f>
        <v/>
      </c>
      <c r="AN127" t="str" cm="1">
        <f t="array" ref="AN127">IFERROR(IF($A127="","",IF(SUMIFS(RAW_매출A!$J$2:$J$7000,RAW_매출A!$B$2:$B$7000,$A127,RAW_매출A!$A$2:$A$7000,EDATE($E127,AN$1-1))=0,"",SUMIFS(RAW_매출A!$J$2:$J$7000,RAW_매출A!$B$2:$B$7000,$A127,RAW_매출A!$A$2:$A$7000,EDATE($E127,AN$1-1))/(INDEX(요약_월별시즈널리티!$F$7:$F$18,MONTH(EDATE($E127,AN$1-1)))/100))),"")</f>
        <v/>
      </c>
      <c r="AO127" t="str" cm="1">
        <f t="array" ref="AO127">IFERROR(IF($A127="","",IF(SUMIFS(RAW_매출A!$J$2:$J$7000,RAW_매출A!$B$2:$B$7000,$A127,RAW_매출A!$A$2:$A$7000,EDATE($E127,AO$1-1))=0,"",SUMIFS(RAW_매출A!$J$2:$J$7000,RAW_매출A!$B$2:$B$7000,$A127,RAW_매출A!$A$2:$A$7000,EDATE($E127,AO$1-1))/(INDEX(요약_월별시즈널리티!$F$7:$F$18,MONTH(EDATE($E127,AO$1-1)))/100))),"")</f>
        <v/>
      </c>
      <c r="AP127" t="str" cm="1">
        <f t="array" ref="AP127">IFERROR(IF($A127="","",IF(SUMIFS(RAW_매출A!$J$2:$J$7000,RAW_매출A!$B$2:$B$7000,$A127,RAW_매출A!$A$2:$A$7000,EDATE($E127,AP$1-1))=0,"",SUMIFS(RAW_매출A!$J$2:$J$7000,RAW_매출A!$B$2:$B$7000,$A127,RAW_매출A!$A$2:$A$7000,EDATE($E127,AP$1-1))/(INDEX(요약_월별시즈널리티!$F$7:$F$18,MONTH(EDATE($E127,AP$1-1)))/100))),"")</f>
        <v/>
      </c>
      <c r="AQ127" t="str" cm="1">
        <f t="array" ref="AQ127">IFERROR(IF($A127="","",IF(SUMIFS(RAW_매출A!$J$2:$J$7000,RAW_매출A!$B$2:$B$7000,$A127,RAW_매출A!$A$2:$A$7000,EDATE($E127,AQ$1-1))=0,"",SUMIFS(RAW_매출A!$J$2:$J$7000,RAW_매출A!$B$2:$B$7000,$A127,RAW_매출A!$A$2:$A$7000,EDATE($E127,AQ$1-1))/(INDEX(요약_월별시즈널리티!$F$7:$F$18,MONTH(EDATE($E127,AQ$1-1)))/100))),"")</f>
        <v/>
      </c>
      <c r="AR127" t="str" cm="1">
        <f t="array" ref="AR127">IFERROR(IF($A127="","",IF(SUMIFS(RAW_매출A!$J$2:$J$7000,RAW_매출A!$B$2:$B$7000,$A127,RAW_매출A!$A$2:$A$7000,EDATE($E127,AR$1-1))=0,"",SUMIFS(RAW_매출A!$J$2:$J$7000,RAW_매출A!$B$2:$B$7000,$A127,RAW_매출A!$A$2:$A$7000,EDATE($E127,AR$1-1))/(INDEX(요약_월별시즈널리티!$F$7:$F$18,MONTH(EDATE($E127,AR$1-1)))/100))),"")</f>
        <v/>
      </c>
      <c r="AS127" t="str" cm="1">
        <f t="array" ref="AS127">IFERROR(IF($A127="","",IF(SUMIFS(RAW_매출A!$J$2:$J$7000,RAW_매출A!$B$2:$B$7000,$A127,RAW_매출A!$A$2:$A$7000,EDATE($E127,AS$1-1))=0,"",SUMIFS(RAW_매출A!$J$2:$J$7000,RAW_매출A!$B$2:$B$7000,$A127,RAW_매출A!$A$2:$A$7000,EDATE($E127,AS$1-1))/(INDEX(요약_월별시즈널리티!$F$7:$F$18,MONTH(EDATE($E127,AS$1-1)))/100))),"")</f>
        <v/>
      </c>
      <c r="AT127" t="str" cm="1">
        <f t="array" ref="AT127">IFERROR(IF($A127="","",IF(SUMIFS(RAW_매출A!$J$2:$J$7000,RAW_매출A!$B$2:$B$7000,$A127,RAW_매출A!$A$2:$A$7000,EDATE($E127,AT$1-1))=0,"",SUMIFS(RAW_매출A!$J$2:$J$7000,RAW_매출A!$B$2:$B$7000,$A127,RAW_매출A!$A$2:$A$7000,EDATE($E127,AT$1-1))/(INDEX(요약_월별시즈널리티!$F$7:$F$18,MONTH(EDATE($E127,AT$1-1)))/100))),"")</f>
        <v/>
      </c>
      <c r="AU127" t="str" cm="1">
        <f t="array" ref="AU127">IFERROR(IF($A127="","",IF(SUMIFS(RAW_매출A!$J$2:$J$7000,RAW_매출A!$B$2:$B$7000,$A127,RAW_매출A!$A$2:$A$7000,EDATE($E127,AU$1-1))=0,"",SUMIFS(RAW_매출A!$J$2:$J$7000,RAW_매출A!$B$2:$B$7000,$A127,RAW_매출A!$A$2:$A$7000,EDATE($E127,AU$1-1))/(INDEX(요약_월별시즈널리티!$F$7:$F$18,MONTH(EDATE($E127,AU$1-1)))/100))),"")</f>
        <v/>
      </c>
      <c r="AV127" t="str" cm="1">
        <f t="array" ref="AV127">IFERROR(IF($A127="","",IF(SUMIFS(RAW_매출A!$J$2:$J$7000,RAW_매출A!$B$2:$B$7000,$A127,RAW_매출A!$A$2:$A$7000,EDATE($E127,AV$1-1))=0,"",SUMIFS(RAW_매출A!$J$2:$J$7000,RAW_매출A!$B$2:$B$7000,$A127,RAW_매출A!$A$2:$A$7000,EDATE($E127,AV$1-1))/(INDEX(요약_월별시즈널리티!$F$7:$F$18,MONTH(EDATE($E127,AV$1-1)))/100))),"")</f>
        <v/>
      </c>
      <c r="AW127" t="str" cm="1">
        <f t="array" ref="AW127">IFERROR(IF($A127="","",IF(SUMIFS(RAW_매출A!$J$2:$J$7000,RAW_매출A!$B$2:$B$7000,$A127,RAW_매출A!$A$2:$A$7000,EDATE($E127,AW$1-1))=0,"",SUMIFS(RAW_매출A!$J$2:$J$7000,RAW_매출A!$B$2:$B$7000,$A127,RAW_매출A!$A$2:$A$7000,EDATE($E127,AW$1-1))/(INDEX(요약_월별시즈널리티!$F$7:$F$18,MONTH(EDATE($E127,AW$1-1)))/100))),"")</f>
        <v/>
      </c>
      <c r="AX127" t="str" cm="1">
        <f t="array" ref="AX127">IFERROR(IF($A127="","",IF(SUMIFS(RAW_매출A!$J$2:$J$7000,RAW_매출A!$B$2:$B$7000,$A127,RAW_매출A!$A$2:$A$7000,EDATE($E127,AX$1-1))=0,"",SUMIFS(RAW_매출A!$J$2:$J$7000,RAW_매출A!$B$2:$B$7000,$A127,RAW_매출A!$A$2:$A$7000,EDATE($E127,AX$1-1))/(INDEX(요약_월별시즈널리티!$F$7:$F$18,MONTH(EDATE($E127,AX$1-1)))/100))),"")</f>
        <v/>
      </c>
      <c r="AY127" t="str" cm="1">
        <f t="array" ref="AY127">IFERROR(IF($A127="","",IF(SUMIFS(RAW_매출A!$J$2:$J$7000,RAW_매출A!$B$2:$B$7000,$A127,RAW_매출A!$A$2:$A$7000,EDATE($E127,AY$1-1))=0,"",SUMIFS(RAW_매출A!$J$2:$J$7000,RAW_매출A!$B$2:$B$7000,$A127,RAW_매출A!$A$2:$A$7000,EDATE($E127,AY$1-1))/(INDEX(요약_월별시즈널리티!$F$7:$F$18,MONTH(EDATE($E127,AY$1-1)))/100))),"")</f>
        <v/>
      </c>
      <c r="AZ127" t="str" cm="1">
        <f t="array" ref="AZ127">IFERROR(IF($A127="","",IF(SUMIFS(RAW_매출A!$J$2:$J$7000,RAW_매출A!$B$2:$B$7000,$A127,RAW_매출A!$A$2:$A$7000,EDATE($E127,AZ$1-1))=0,"",SUMIFS(RAW_매출A!$J$2:$J$7000,RAW_매출A!$B$2:$B$7000,$A127,RAW_매출A!$A$2:$A$7000,EDATE($E127,AZ$1-1))/(INDEX(요약_월별시즈널리티!$F$7:$F$18,MONTH(EDATE($E127,AZ$1-1)))/100))),"")</f>
        <v/>
      </c>
      <c r="BA127" t="str" cm="1">
        <f t="array" ref="BA127">IFERROR(IF($A127="","",IF(SUMIFS(RAW_매출A!$J$2:$J$7000,RAW_매출A!$B$2:$B$7000,$A127,RAW_매출A!$A$2:$A$7000,EDATE($E127,BA$1-1))=0,"",SUMIFS(RAW_매출A!$J$2:$J$7000,RAW_매출A!$B$2:$B$7000,$A127,RAW_매출A!$A$2:$A$7000,EDATE($E127,BA$1-1))/(INDEX(요약_월별시즈널리티!$F$7:$F$18,MONTH(EDATE($E127,BA$1-1)))/100))),"")</f>
        <v/>
      </c>
      <c r="BB127" t="str" cm="1">
        <f t="array" ref="BB127">IFERROR(IF($A127="","",IF(SUMIFS(RAW_매출A!$J$2:$J$7000,RAW_매출A!$B$2:$B$7000,$A127,RAW_매출A!$A$2:$A$7000,EDATE($E127,BB$1-1))=0,"",SUMIFS(RAW_매출A!$J$2:$J$7000,RAW_매출A!$B$2:$B$7000,$A127,RAW_매출A!$A$2:$A$7000,EDATE($E127,BB$1-1))/(INDEX(요약_월별시즈널리티!$F$7:$F$18,MONTH(EDATE($E127,BB$1-1)))/100))),"")</f>
        <v/>
      </c>
      <c r="BC127" t="str" cm="1">
        <f t="array" ref="BC127">IFERROR(IF($A127="","",IF(SUMIFS(RAW_매출A!$J$2:$J$7000,RAW_매출A!$B$2:$B$7000,$A127,RAW_매출A!$A$2:$A$7000,EDATE($E127,BC$1-1))=0,"",SUMIFS(RAW_매출A!$J$2:$J$7000,RAW_매출A!$B$2:$B$7000,$A127,RAW_매출A!$A$2:$A$7000,EDATE($E127,BC$1-1))/(INDEX(요약_월별시즈널리티!$F$7:$F$18,MONTH(EDATE($E127,BC$1-1)))/100))),"")</f>
        <v/>
      </c>
      <c r="BD127" t="str" cm="1">
        <f t="array" ref="BD127">IFERROR(IF($A127="","",IF(SUMIFS(RAW_매출A!$J$2:$J$7000,RAW_매출A!$B$2:$B$7000,$A127,RAW_매출A!$A$2:$A$7000,EDATE($E127,BD$1-1))=0,"",SUMIFS(RAW_매출A!$J$2:$J$7000,RAW_매출A!$B$2:$B$7000,$A127,RAW_매출A!$A$2:$A$7000,EDATE($E127,BD$1-1))/(INDEX(요약_월별시즈널리티!$F$7:$F$18,MONTH(EDATE($E127,BD$1-1)))/100))),"")</f>
        <v/>
      </c>
      <c r="BE127" t="str" cm="1">
        <f t="array" ref="BE127">IFERROR(IF($A127="","",IF(SUMIFS(RAW_매출A!$J$2:$J$7000,RAW_매출A!$B$2:$B$7000,$A127,RAW_매출A!$A$2:$A$7000,EDATE($E127,BE$1-1))=0,"",SUMIFS(RAW_매출A!$J$2:$J$7000,RAW_매출A!$B$2:$B$7000,$A127,RAW_매출A!$A$2:$A$7000,EDATE($E127,BE$1-1))/(INDEX(요약_월별시즈널리티!$F$7:$F$18,MONTH(EDATE($E127,BE$1-1)))/100))),"")</f>
        <v/>
      </c>
      <c r="BF127" t="str" cm="1">
        <f t="array" ref="BF127">IFERROR(IF($A127="","",IF(SUMIFS(RAW_매출A!$J$2:$J$7000,RAW_매출A!$B$2:$B$7000,$A127,RAW_매출A!$A$2:$A$7000,EDATE($E127,BF$1-1))=0,"",SUMIFS(RAW_매출A!$J$2:$J$7000,RAW_매출A!$B$2:$B$7000,$A127,RAW_매출A!$A$2:$A$7000,EDATE($E127,BF$1-1))/(INDEX(요약_월별시즈널리티!$F$7:$F$18,MONTH(EDATE($E127,BF$1-1)))/100))),"")</f>
        <v/>
      </c>
      <c r="BG127" t="str" cm="1">
        <f t="array" ref="BG127">IFERROR(IF($A127="","",IF(SUMIFS(RAW_매출A!$J$2:$J$7000,RAW_매출A!$B$2:$B$7000,$A127,RAW_매출A!$A$2:$A$7000,EDATE($E127,BG$1-1))=0,"",SUMIFS(RAW_매출A!$J$2:$J$7000,RAW_매출A!$B$2:$B$7000,$A127,RAW_매출A!$A$2:$A$7000,EDATE($E127,BG$1-1))/(INDEX(요약_월별시즈널리티!$F$7:$F$18,MONTH(EDATE($E127,BG$1-1)))/100))),"")</f>
        <v/>
      </c>
      <c r="BH127" t="str" cm="1">
        <f t="array" ref="BH127">IFERROR(IF($A127="","",IF(SUMIFS(RAW_매출A!$J$2:$J$7000,RAW_매출A!$B$2:$B$7000,$A127,RAW_매출A!$A$2:$A$7000,EDATE($E127,BH$1-1))=0,"",SUMIFS(RAW_매출A!$J$2:$J$7000,RAW_매출A!$B$2:$B$7000,$A127,RAW_매출A!$A$2:$A$7000,EDATE($E127,BH$1-1))/(INDEX(요약_월별시즈널리티!$F$7:$F$18,MONTH(EDATE($E127,BH$1-1)))/100))),"")</f>
        <v/>
      </c>
      <c r="BI127" t="str" cm="1">
        <f t="array" ref="BI127">IFERROR(IF($A127="","",IF(SUMIFS(RAW_매출A!$J$2:$J$7000,RAW_매출A!$B$2:$B$7000,$A127,RAW_매출A!$A$2:$A$7000,EDATE($E127,BI$1-1))=0,"",SUMIFS(RAW_매출A!$J$2:$J$7000,RAW_매출A!$B$2:$B$7000,$A127,RAW_매출A!$A$2:$A$7000,EDATE($E127,BI$1-1))/(INDEX(요약_월별시즈널리티!$F$7:$F$18,MONTH(EDATE($E127,BI$1-1)))/100))),"")</f>
        <v/>
      </c>
      <c r="BJ127" t="str" cm="1">
        <f t="array" ref="BJ127">IFERROR(IF($A127="","",IF(SUMIFS(RAW_매출A!$J$2:$J$7000,RAW_매출A!$B$2:$B$7000,$A127,RAW_매출A!$A$2:$A$7000,EDATE($E127,BJ$1-1))=0,"",SUMIFS(RAW_매출A!$J$2:$J$7000,RAW_매출A!$B$2:$B$7000,$A127,RAW_매출A!$A$2:$A$7000,EDATE($E127,BJ$1-1))/(INDEX(요약_월별시즈널리티!$F$7:$F$18,MONTH(EDATE($E127,BJ$1-1)))/100))),"")</f>
        <v/>
      </c>
      <c r="BK127" t="str" cm="1">
        <f t="array" ref="BK127">IFERROR(IF($A127="","",IF(SUMIFS(RAW_매출A!$J$2:$J$7000,RAW_매출A!$B$2:$B$7000,$A127,RAW_매출A!$A$2:$A$7000,EDATE($E127,BK$1-1))=0,"",SUMIFS(RAW_매출A!$J$2:$J$7000,RAW_매출A!$B$2:$B$7000,$A127,RAW_매출A!$A$2:$A$7000,EDATE($E127,BK$1-1))/(INDEX(요약_월별시즈널리티!$F$7:$F$18,MONTH(EDATE($E127,BK$1-1)))/100))),"")</f>
        <v/>
      </c>
      <c r="BL127" t="str" cm="1">
        <f t="array" ref="BL127">IFERROR(IF($A127="","",IF(SUMIFS(RAW_매출A!$J$2:$J$7000,RAW_매출A!$B$2:$B$7000,$A127,RAW_매출A!$A$2:$A$7000,EDATE($E127,BL$1-1))=0,"",SUMIFS(RAW_매출A!$J$2:$J$7000,RAW_매출A!$B$2:$B$7000,$A127,RAW_매출A!$A$2:$A$7000,EDATE($E127,BL$1-1))/(INDEX(요약_월별시즈널리티!$F$7:$F$18,MONTH(EDATE($E127,BL$1-1)))/100))),"")</f>
        <v/>
      </c>
      <c r="BM127" t="str" cm="1">
        <f t="array" ref="BM127">IFERROR(IF($A127="","",IF(SUMIFS(RAW_매출A!$J$2:$J$7000,RAW_매출A!$B$2:$B$7000,$A127,RAW_매출A!$A$2:$A$7000,EDATE($E127,BM$1-1))=0,"",SUMIFS(RAW_매출A!$J$2:$J$7000,RAW_매출A!$B$2:$B$7000,$A127,RAW_매출A!$A$2:$A$7000,EDATE($E127,BM$1-1))/(INDEX(요약_월별시즈널리티!$F$7:$F$18,MONTH(EDATE($E127,BM$1-1)))/100))),"")</f>
        <v/>
      </c>
      <c r="BN127" t="str" cm="1">
        <f t="array" ref="BN127">IFERROR(IF($A127="","",IF(SUMIFS(RAW_매출A!$J$2:$J$7000,RAW_매출A!$B$2:$B$7000,$A127,RAW_매출A!$A$2:$A$7000,EDATE($E127,BN$1-1))=0,"",SUMIFS(RAW_매출A!$J$2:$J$7000,RAW_매출A!$B$2:$B$7000,$A127,RAW_매출A!$A$2:$A$7000,EDATE($E127,BN$1-1))/(INDEX(요약_월별시즈널리티!$F$7:$F$18,MONTH(EDATE($E127,BN$1-1)))/100))),"")</f>
        <v/>
      </c>
    </row>
    <row r="128" spans="1:66" x14ac:dyDescent="0.3">
      <c r="A128" t="str">
        <f>세팅!A129</f>
        <v>(1119) #카이스트문지점</v>
      </c>
      <c r="B128" t="str">
        <f>세팅!B129</f>
        <v>150-0</v>
      </c>
      <c r="C128">
        <f t="shared" si="3"/>
        <v>0</v>
      </c>
      <c r="D128" t="str">
        <f t="shared" si="4"/>
        <v>0</v>
      </c>
      <c r="E128" s="1">
        <f>세팅!D129</f>
        <v>45566</v>
      </c>
      <c r="F128">
        <f t="shared" si="5"/>
        <v>4330234.3476717751</v>
      </c>
      <c r="G128" cm="1">
        <f t="array" ref="G128">IFERROR(IF($A128="","",IF(SUMIFS(RAW_매출A!$J$2:$J$7000,RAW_매출A!$B$2:$B$7000,$A128,RAW_매출A!$A$2:$A$7000,EDATE($E128,G$1-1))=0,"",SUMIFS(RAW_매출A!$J$2:$J$7000,RAW_매출A!$B$2:$B$7000,$A128,RAW_매출A!$A$2:$A$7000,EDATE($E128,G$1-1))/(INDEX(요약_월별시즈널리티!$F$7:$F$18,MONTH(EDATE($E128,G$1-1)))/100))),"")</f>
        <v>3012788.7474061297</v>
      </c>
      <c r="H128" cm="1">
        <f t="array" ref="H128">IFERROR(IF($A128="","",IF(SUMIFS(RAW_매출A!$J$2:$J$7000,RAW_매출A!$B$2:$B$7000,$A128,RAW_매출A!$A$2:$A$7000,EDATE($E128,H$1-1))=0,"",SUMIFS(RAW_매출A!$J$2:$J$7000,RAW_매출A!$B$2:$B$7000,$A128,RAW_매출A!$A$2:$A$7000,EDATE($E128,H$1-1))/(INDEX(요약_월별시즈널리티!$F$7:$F$18,MONTH(EDATE($E128,H$1-1)))/100))),"")</f>
        <v>3324144.066467897</v>
      </c>
      <c r="I128" cm="1">
        <f t="array" ref="I128">IFERROR(IF($A128="","",IF(SUMIFS(RAW_매출A!$J$2:$J$7000,RAW_매출A!$B$2:$B$7000,$A128,RAW_매출A!$A$2:$A$7000,EDATE($E128,I$1-1))=0,"",SUMIFS(RAW_매출A!$J$2:$J$7000,RAW_매출A!$B$2:$B$7000,$A128,RAW_매출A!$A$2:$A$7000,EDATE($E128,I$1-1))/(INDEX(요약_월별시즈널리티!$F$7:$F$18,MONTH(EDATE($E128,I$1-1)))/100))),"")</f>
        <v>3626374.9323768066</v>
      </c>
      <c r="J128" s="28" cm="1">
        <f t="array" ref="J128">IFERROR(IF($A128="","",IF(SUMIFS(RAW_매출A!$J$2:$J$7000,RAW_매출A!$B$2:$B$7000,$A128,RAW_매출A!$A$2:$A$7000,EDATE($E128,J$1-1))=0,"",SUMIFS(RAW_매출A!$J$2:$J$7000,RAW_매출A!$B$2:$B$7000,$A128,RAW_매출A!$A$2:$A$7000,EDATE($E128,J$1-1))/(INDEX(요약_월별시즈널리티!$F$7:$F$18,MONTH(EDATE($E128,J$1-1)))/100))),"")</f>
        <v>3970215.7826373521</v>
      </c>
      <c r="K128" s="28" cm="1">
        <f t="array" ref="K128">IFERROR(IF($A128="","",IF(SUMIFS(RAW_매출A!$J$2:$J$7000,RAW_매출A!$B$2:$B$7000,$A128,RAW_매출A!$A$2:$A$7000,EDATE($E128,K$1-1))=0,"",SUMIFS(RAW_매출A!$J$2:$J$7000,RAW_매출A!$B$2:$B$7000,$A128,RAW_매출A!$A$2:$A$7000,EDATE($E128,K$1-1))/(INDEX(요약_월별시즈널리티!$F$7:$F$18,MONTH(EDATE($E128,K$1-1)))/100))),"")</f>
        <v>3697772.2391388891</v>
      </c>
      <c r="L128" s="28" cm="1">
        <f t="array" ref="L128">IFERROR(IF($A128="","",IF(SUMIFS(RAW_매출A!$J$2:$J$7000,RAW_매출A!$B$2:$B$7000,$A128,RAW_매출A!$A$2:$A$7000,EDATE($E128,L$1-1))=0,"",SUMIFS(RAW_매출A!$J$2:$J$7000,RAW_매출A!$B$2:$B$7000,$A128,RAW_매출A!$A$2:$A$7000,EDATE($E128,L$1-1))/(INDEX(요약_월별시즈널리티!$F$7:$F$18,MONTH(EDATE($E128,L$1-1)))/100))),"")</f>
        <v>4461581.3405793356</v>
      </c>
      <c r="M128" s="28" cm="1">
        <f t="array" ref="M128">IFERROR(IF($A128="","",IF(SUMIFS(RAW_매출A!$J$2:$J$7000,RAW_매출A!$B$2:$B$7000,$A128,RAW_매출A!$A$2:$A$7000,EDATE($E128,M$1-1))=0,"",SUMIFS(RAW_매출A!$J$2:$J$7000,RAW_매출A!$B$2:$B$7000,$A128,RAW_매출A!$A$2:$A$7000,EDATE($E128,M$1-1))/(INDEX(요약_월별시즈널리티!$F$7:$F$18,MONTH(EDATE($E128,M$1-1)))/100))),"")</f>
        <v>4071019.1337758917</v>
      </c>
      <c r="N128" s="28" cm="1">
        <f t="array" ref="N128">IFERROR(IF($A128="","",IF(SUMIFS(RAW_매출A!$J$2:$J$7000,RAW_매출A!$B$2:$B$7000,$A128,RAW_매출A!$A$2:$A$7000,EDATE($E128,N$1-1))=0,"",SUMIFS(RAW_매출A!$J$2:$J$7000,RAW_매출A!$B$2:$B$7000,$A128,RAW_매출A!$A$2:$A$7000,EDATE($E128,N$1-1))/(INDEX(요약_월별시즈널리티!$F$7:$F$18,MONTH(EDATE($E128,N$1-1)))/100))),"")</f>
        <v>4812314.8697158033</v>
      </c>
      <c r="O128" s="28" cm="1">
        <f t="array" ref="O128">IFERROR(IF($A128="","",IF(SUMIFS(RAW_매출A!$J$2:$J$7000,RAW_매출A!$B$2:$B$7000,$A128,RAW_매출A!$A$2:$A$7000,EDATE($E128,O$1-1))=0,"",SUMIFS(RAW_매출A!$J$2:$J$7000,RAW_매출A!$B$2:$B$7000,$A128,RAW_매출A!$A$2:$A$7000,EDATE($E128,O$1-1))/(INDEX(요약_월별시즈널리티!$F$7:$F$18,MONTH(EDATE($E128,O$1-1)))/100))),"")</f>
        <v>4968502.720183379</v>
      </c>
      <c r="P128" cm="1">
        <f t="array" ref="P128">IFERROR(IF($A128="","",IF(SUMIFS(RAW_매출A!$J$2:$J$7000,RAW_매출A!$B$2:$B$7000,$A128,RAW_매출A!$A$2:$A$7000,EDATE($E128,P$1-1))=0,"",SUMIFS(RAW_매출A!$J$2:$J$7000,RAW_매출A!$B$2:$B$7000,$A128,RAW_매출A!$A$2:$A$7000,EDATE($E128,P$1-1))/(INDEX(요약_월별시즈널리티!$F$7:$F$18,MONTH(EDATE($E128,P$1-1)))/100))),"")</f>
        <v>4517253.5470924219</v>
      </c>
      <c r="Q128" cm="1">
        <f t="array" ref="Q128">IFERROR(IF($A128="","",IF(SUMIFS(RAW_매출A!$J$2:$J$7000,RAW_매출A!$B$2:$B$7000,$A128,RAW_매출A!$A$2:$A$7000,EDATE($E128,Q$1-1))=0,"",SUMIFS(RAW_매출A!$J$2:$J$7000,RAW_매출A!$B$2:$B$7000,$A128,RAW_매출A!$A$2:$A$7000,EDATE($E128,Q$1-1))/(INDEX(요약_월별시즈널리티!$F$7:$F$18,MONTH(EDATE($E128,Q$1-1)))/100))),"")</f>
        <v>4723229.6736190272</v>
      </c>
      <c r="R128" cm="1">
        <f t="array" ref="R128">IFERROR(IF($A128="","",IF(SUMIFS(RAW_매출A!$J$2:$J$7000,RAW_매출A!$B$2:$B$7000,$A128,RAW_매출A!$A$2:$A$7000,EDATE($E128,R$1-1))=0,"",SUMIFS(RAW_매출A!$J$2:$J$7000,RAW_매출A!$B$2:$B$7000,$A128,RAW_매출A!$A$2:$A$7000,EDATE($E128,R$1-1))/(INDEX(요약_월별시즈널리티!$F$7:$F$18,MONTH(EDATE($E128,R$1-1)))/100))),"")</f>
        <v>4361539.9756892575</v>
      </c>
      <c r="S128" cm="1">
        <f t="array" ref="S128">IFERROR(IF($A128="","",IF(SUMIFS(RAW_매출A!$J$2:$J$7000,RAW_매출A!$B$2:$B$7000,$A128,RAW_매출A!$A$2:$A$7000,EDATE($E128,S$1-1))=0,"",SUMIFS(RAW_매출A!$J$2:$J$7000,RAW_매출A!$B$2:$B$7000,$A128,RAW_매출A!$A$2:$A$7000,EDATE($E128,S$1-1))/(INDEX(요약_월별시즈널리티!$F$7:$F$18,MONTH(EDATE($E128,S$1-1)))/100))),"")</f>
        <v>4786687.051044968</v>
      </c>
      <c r="T128" cm="1">
        <f t="array" ref="T128">IFERROR(IF($A128="","",IF(SUMIFS(RAW_매출A!$J$2:$J$7000,RAW_매출A!$B$2:$B$7000,$A128,RAW_매출A!$A$2:$A$7000,EDATE($E128,T$1-1))=0,"",SUMIFS(RAW_매출A!$J$2:$J$7000,RAW_매출A!$B$2:$B$7000,$A128,RAW_매출A!$A$2:$A$7000,EDATE($E128,T$1-1))/(INDEX(요약_월별시즈널리티!$F$7:$F$18,MONTH(EDATE($E128,T$1-1)))/100))),"")</f>
        <v>4142844.8705868972</v>
      </c>
      <c r="U128" cm="1">
        <f t="array" ref="U128">IFERROR(IF($A128="","",IF(SUMIFS(RAW_매출A!$J$2:$J$7000,RAW_매출A!$B$2:$B$7000,$A128,RAW_매출A!$A$2:$A$7000,EDATE($E128,U$1-1))=0,"",SUMIFS(RAW_매출A!$J$2:$J$7000,RAW_매출A!$B$2:$B$7000,$A128,RAW_매출A!$A$2:$A$7000,EDATE($E128,U$1-1))/(INDEX(요약_월별시즈널리티!$F$7:$F$18,MONTH(EDATE($E128,U$1-1)))/100))),"")</f>
        <v>4807995.2165043568</v>
      </c>
      <c r="V128" cm="1">
        <f t="array" ref="V128">IFERROR(IF($A128="","",IF(SUMIFS(RAW_매출A!$J$2:$J$7000,RAW_매출A!$B$2:$B$7000,$A128,RAW_매출A!$A$2:$A$7000,EDATE($E128,V$1-1))=0,"",SUMIFS(RAW_매출A!$J$2:$J$7000,RAW_매출A!$B$2:$B$7000,$A128,RAW_매출A!$A$2:$A$7000,EDATE($E128,V$1-1))/(INDEX(요약_월별시즈널리티!$F$7:$F$18,MONTH(EDATE($E128,V$1-1)))/100))),"")</f>
        <v>5625323.723455416</v>
      </c>
      <c r="W128" cm="1">
        <f t="array" ref="W128">IFERROR(IF($A128="","",IF(SUMIFS(RAW_매출A!$J$2:$J$7000,RAW_매출A!$B$2:$B$7000,$A128,RAW_매출A!$A$2:$A$7000,EDATE($E128,W$1-1))=0,"",SUMIFS(RAW_매출A!$J$2:$J$7000,RAW_매출A!$B$2:$B$7000,$A128,RAW_매출A!$A$2:$A$7000,EDATE($E128,W$1-1))/(INDEX(요약_월별시즈널리티!$F$7:$F$18,MONTH(EDATE($E128,W$1-1)))/100))),"")</f>
        <v>4662633.3778183851</v>
      </c>
      <c r="X128" cm="1">
        <f t="array" ref="X128">IFERROR(IF($A128="","",IF(SUMIFS(RAW_매출A!$J$2:$J$7000,RAW_매출A!$B$2:$B$7000,$A128,RAW_매출A!$A$2:$A$7000,EDATE($E128,X$1-1))=0,"",SUMIFS(RAW_매출A!$J$2:$J$7000,RAW_매출A!$B$2:$B$7000,$A128,RAW_매출A!$A$2:$A$7000,EDATE($E128,X$1-1))/(INDEX(요약_월별시즈널리티!$F$7:$F$18,MONTH(EDATE($E128,X$1-1)))/100))),"")</f>
        <v>4334795.325674247</v>
      </c>
      <c r="Y128" cm="1">
        <f t="array" ref="Y128">IFERROR(IF($A128="","",IF(SUMIFS(RAW_매출A!$J$2:$J$7000,RAW_매출A!$B$2:$B$7000,$A128,RAW_매출A!$A$2:$A$7000,EDATE($E128,Y$1-1))=0,"",SUMIFS(RAW_매출A!$J$2:$J$7000,RAW_매출A!$B$2:$B$7000,$A128,RAW_매출A!$A$2:$A$7000,EDATE($E128,Y$1-1))/(INDEX(요약_월별시즈널리티!$F$7:$F$18,MONTH(EDATE($E128,Y$1-1)))/100))),"")</f>
        <v>5216740.3513013534</v>
      </c>
      <c r="Z128" cm="1">
        <f t="array" ref="Z128">IFERROR(IF($A128="","",IF(SUMIFS(RAW_매출A!$J$2:$J$7000,RAW_매출A!$B$2:$B$7000,$A128,RAW_매출A!$A$2:$A$7000,EDATE($E128,Z$1-1))=0,"",SUMIFS(RAW_매출A!$J$2:$J$7000,RAW_매출A!$B$2:$B$7000,$A128,RAW_매출A!$A$2:$A$7000,EDATE($E128,Z$1-1))/(INDEX(요약_월별시즈널리티!$F$7:$F$18,MONTH(EDATE($E128,Z$1-1)))/100))),"")</f>
        <v>5931157.0314285941</v>
      </c>
      <c r="AA128" cm="1">
        <f t="array" ref="AA128">IFERROR(IF($A128="","",IF(SUMIFS(RAW_매출A!$J$2:$J$7000,RAW_매출A!$B$2:$B$7000,$A128,RAW_매출A!$A$2:$A$7000,EDATE($E128,AA$1-1))=0,"",SUMIFS(RAW_매출A!$J$2:$J$7000,RAW_매출A!$B$2:$B$7000,$A128,RAW_매출A!$A$2:$A$7000,EDATE($E128,AA$1-1))/(INDEX(요약_월별시즈널리티!$F$7:$F$18,MONTH(EDATE($E128,AA$1-1)))/100))),"")</f>
        <v>4863399.5160890017</v>
      </c>
      <c r="AB128" t="str" cm="1">
        <f t="array" ref="AB128">IFERROR(IF($A128="","",IF(SUMIFS(RAW_매출A!$J$2:$J$7000,RAW_매출A!$B$2:$B$7000,$A128,RAW_매출A!$A$2:$A$7000,EDATE($E128,AB$1-1))=0,"",SUMIFS(RAW_매출A!$J$2:$J$7000,RAW_매출A!$B$2:$B$7000,$A128,RAW_매출A!$A$2:$A$7000,EDATE($E128,AB$1-1))/(INDEX(요약_월별시즈널리티!$F$7:$F$18,MONTH(EDATE($E128,AB$1-1)))/100))),"")</f>
        <v/>
      </c>
      <c r="AC128" t="str" cm="1">
        <f t="array" ref="AC128">IFERROR(IF($A128="","",IF(SUMIFS(RAW_매출A!$J$2:$J$7000,RAW_매출A!$B$2:$B$7000,$A128,RAW_매출A!$A$2:$A$7000,EDATE($E128,AC$1-1))=0,"",SUMIFS(RAW_매출A!$J$2:$J$7000,RAW_매출A!$B$2:$B$7000,$A128,RAW_매출A!$A$2:$A$7000,EDATE($E128,AC$1-1))/(INDEX(요약_월별시즈널리티!$F$7:$F$18,MONTH(EDATE($E128,AC$1-1)))/100))),"")</f>
        <v/>
      </c>
      <c r="AD128" t="str" cm="1">
        <f t="array" ref="AD128">IFERROR(IF($A128="","",IF(SUMIFS(RAW_매출A!$J$2:$J$7000,RAW_매출A!$B$2:$B$7000,$A128,RAW_매출A!$A$2:$A$7000,EDATE($E128,AD$1-1))=0,"",SUMIFS(RAW_매출A!$J$2:$J$7000,RAW_매출A!$B$2:$B$7000,$A128,RAW_매출A!$A$2:$A$7000,EDATE($E128,AD$1-1))/(INDEX(요약_월별시즈널리티!$F$7:$F$18,MONTH(EDATE($E128,AD$1-1)))/100))),"")</f>
        <v/>
      </c>
      <c r="AE128" t="str" cm="1">
        <f t="array" ref="AE128">IFERROR(IF($A128="","",IF(SUMIFS(RAW_매출A!$J$2:$J$7000,RAW_매출A!$B$2:$B$7000,$A128,RAW_매출A!$A$2:$A$7000,EDATE($E128,AE$1-1))=0,"",SUMIFS(RAW_매출A!$J$2:$J$7000,RAW_매출A!$B$2:$B$7000,$A128,RAW_매출A!$A$2:$A$7000,EDATE($E128,AE$1-1))/(INDEX(요약_월별시즈널리티!$F$7:$F$18,MONTH(EDATE($E128,AE$1-1)))/100))),"")</f>
        <v/>
      </c>
      <c r="AF128" t="str" cm="1">
        <f t="array" ref="AF128">IFERROR(IF($A128="","",IF(SUMIFS(RAW_매출A!$J$2:$J$7000,RAW_매출A!$B$2:$B$7000,$A128,RAW_매출A!$A$2:$A$7000,EDATE($E128,AF$1-1))=0,"",SUMIFS(RAW_매출A!$J$2:$J$7000,RAW_매출A!$B$2:$B$7000,$A128,RAW_매출A!$A$2:$A$7000,EDATE($E128,AF$1-1))/(INDEX(요약_월별시즈널리티!$F$7:$F$18,MONTH(EDATE($E128,AF$1-1)))/100))),"")</f>
        <v/>
      </c>
      <c r="AG128" t="str" cm="1">
        <f t="array" ref="AG128">IFERROR(IF($A128="","",IF(SUMIFS(RAW_매출A!$J$2:$J$7000,RAW_매출A!$B$2:$B$7000,$A128,RAW_매출A!$A$2:$A$7000,EDATE($E128,AG$1-1))=0,"",SUMIFS(RAW_매출A!$J$2:$J$7000,RAW_매출A!$B$2:$B$7000,$A128,RAW_매출A!$A$2:$A$7000,EDATE($E128,AG$1-1))/(INDEX(요약_월별시즈널리티!$F$7:$F$18,MONTH(EDATE($E128,AG$1-1)))/100))),"")</f>
        <v/>
      </c>
      <c r="AH128" t="str" cm="1">
        <f t="array" ref="AH128">IFERROR(IF($A128="","",IF(SUMIFS(RAW_매출A!$J$2:$J$7000,RAW_매출A!$B$2:$B$7000,$A128,RAW_매출A!$A$2:$A$7000,EDATE($E128,AH$1-1))=0,"",SUMIFS(RAW_매출A!$J$2:$J$7000,RAW_매출A!$B$2:$B$7000,$A128,RAW_매출A!$A$2:$A$7000,EDATE($E128,AH$1-1))/(INDEX(요약_월별시즈널리티!$F$7:$F$18,MONTH(EDATE($E128,AH$1-1)))/100))),"")</f>
        <v/>
      </c>
      <c r="AI128" t="str" cm="1">
        <f t="array" ref="AI128">IFERROR(IF($A128="","",IF(SUMIFS(RAW_매출A!$J$2:$J$7000,RAW_매출A!$B$2:$B$7000,$A128,RAW_매출A!$A$2:$A$7000,EDATE($E128,AI$1-1))=0,"",SUMIFS(RAW_매출A!$J$2:$J$7000,RAW_매출A!$B$2:$B$7000,$A128,RAW_매출A!$A$2:$A$7000,EDATE($E128,AI$1-1))/(INDEX(요약_월별시즈널리티!$F$7:$F$18,MONTH(EDATE($E128,AI$1-1)))/100))),"")</f>
        <v/>
      </c>
      <c r="AJ128" t="str" cm="1">
        <f t="array" ref="AJ128">IFERROR(IF($A128="","",IF(SUMIFS(RAW_매출A!$J$2:$J$7000,RAW_매출A!$B$2:$B$7000,$A128,RAW_매출A!$A$2:$A$7000,EDATE($E128,AJ$1-1))=0,"",SUMIFS(RAW_매출A!$J$2:$J$7000,RAW_매출A!$B$2:$B$7000,$A128,RAW_매출A!$A$2:$A$7000,EDATE($E128,AJ$1-1))/(INDEX(요약_월별시즈널리티!$F$7:$F$18,MONTH(EDATE($E128,AJ$1-1)))/100))),"")</f>
        <v/>
      </c>
      <c r="AK128" t="str" cm="1">
        <f t="array" ref="AK128">IFERROR(IF($A128="","",IF(SUMIFS(RAW_매출A!$J$2:$J$7000,RAW_매출A!$B$2:$B$7000,$A128,RAW_매출A!$A$2:$A$7000,EDATE($E128,AK$1-1))=0,"",SUMIFS(RAW_매출A!$J$2:$J$7000,RAW_매출A!$B$2:$B$7000,$A128,RAW_매출A!$A$2:$A$7000,EDATE($E128,AK$1-1))/(INDEX(요약_월별시즈널리티!$F$7:$F$18,MONTH(EDATE($E128,AK$1-1)))/100))),"")</f>
        <v/>
      </c>
      <c r="AL128" t="str" cm="1">
        <f t="array" ref="AL128">IFERROR(IF($A128="","",IF(SUMIFS(RAW_매출A!$J$2:$J$7000,RAW_매출A!$B$2:$B$7000,$A128,RAW_매출A!$A$2:$A$7000,EDATE($E128,AL$1-1))=0,"",SUMIFS(RAW_매출A!$J$2:$J$7000,RAW_매출A!$B$2:$B$7000,$A128,RAW_매출A!$A$2:$A$7000,EDATE($E128,AL$1-1))/(INDEX(요약_월별시즈널리티!$F$7:$F$18,MONTH(EDATE($E128,AL$1-1)))/100))),"")</f>
        <v/>
      </c>
      <c r="AM128" t="str" cm="1">
        <f t="array" ref="AM128">IFERROR(IF($A128="","",IF(SUMIFS(RAW_매출A!$J$2:$J$7000,RAW_매출A!$B$2:$B$7000,$A128,RAW_매출A!$A$2:$A$7000,EDATE($E128,AM$1-1))=0,"",SUMIFS(RAW_매출A!$J$2:$J$7000,RAW_매출A!$B$2:$B$7000,$A128,RAW_매출A!$A$2:$A$7000,EDATE($E128,AM$1-1))/(INDEX(요약_월별시즈널리티!$F$7:$F$18,MONTH(EDATE($E128,AM$1-1)))/100))),"")</f>
        <v/>
      </c>
      <c r="AN128" t="str" cm="1">
        <f t="array" ref="AN128">IFERROR(IF($A128="","",IF(SUMIFS(RAW_매출A!$J$2:$J$7000,RAW_매출A!$B$2:$B$7000,$A128,RAW_매출A!$A$2:$A$7000,EDATE($E128,AN$1-1))=0,"",SUMIFS(RAW_매출A!$J$2:$J$7000,RAW_매출A!$B$2:$B$7000,$A128,RAW_매출A!$A$2:$A$7000,EDATE($E128,AN$1-1))/(INDEX(요약_월별시즈널리티!$F$7:$F$18,MONTH(EDATE($E128,AN$1-1)))/100))),"")</f>
        <v/>
      </c>
      <c r="AO128" t="str" cm="1">
        <f t="array" ref="AO128">IFERROR(IF($A128="","",IF(SUMIFS(RAW_매출A!$J$2:$J$7000,RAW_매출A!$B$2:$B$7000,$A128,RAW_매출A!$A$2:$A$7000,EDATE($E128,AO$1-1))=0,"",SUMIFS(RAW_매출A!$J$2:$J$7000,RAW_매출A!$B$2:$B$7000,$A128,RAW_매출A!$A$2:$A$7000,EDATE($E128,AO$1-1))/(INDEX(요약_월별시즈널리티!$F$7:$F$18,MONTH(EDATE($E128,AO$1-1)))/100))),"")</f>
        <v/>
      </c>
      <c r="AP128" t="str" cm="1">
        <f t="array" ref="AP128">IFERROR(IF($A128="","",IF(SUMIFS(RAW_매출A!$J$2:$J$7000,RAW_매출A!$B$2:$B$7000,$A128,RAW_매출A!$A$2:$A$7000,EDATE($E128,AP$1-1))=0,"",SUMIFS(RAW_매출A!$J$2:$J$7000,RAW_매출A!$B$2:$B$7000,$A128,RAW_매출A!$A$2:$A$7000,EDATE($E128,AP$1-1))/(INDEX(요약_월별시즈널리티!$F$7:$F$18,MONTH(EDATE($E128,AP$1-1)))/100))),"")</f>
        <v/>
      </c>
      <c r="AQ128" t="str" cm="1">
        <f t="array" ref="AQ128">IFERROR(IF($A128="","",IF(SUMIFS(RAW_매출A!$J$2:$J$7000,RAW_매출A!$B$2:$B$7000,$A128,RAW_매출A!$A$2:$A$7000,EDATE($E128,AQ$1-1))=0,"",SUMIFS(RAW_매출A!$J$2:$J$7000,RAW_매출A!$B$2:$B$7000,$A128,RAW_매출A!$A$2:$A$7000,EDATE($E128,AQ$1-1))/(INDEX(요약_월별시즈널리티!$F$7:$F$18,MONTH(EDATE($E128,AQ$1-1)))/100))),"")</f>
        <v/>
      </c>
      <c r="AR128" t="str" cm="1">
        <f t="array" ref="AR128">IFERROR(IF($A128="","",IF(SUMIFS(RAW_매출A!$J$2:$J$7000,RAW_매출A!$B$2:$B$7000,$A128,RAW_매출A!$A$2:$A$7000,EDATE($E128,AR$1-1))=0,"",SUMIFS(RAW_매출A!$J$2:$J$7000,RAW_매출A!$B$2:$B$7000,$A128,RAW_매출A!$A$2:$A$7000,EDATE($E128,AR$1-1))/(INDEX(요약_월별시즈널리티!$F$7:$F$18,MONTH(EDATE($E128,AR$1-1)))/100))),"")</f>
        <v/>
      </c>
      <c r="AS128" t="str" cm="1">
        <f t="array" ref="AS128">IFERROR(IF($A128="","",IF(SUMIFS(RAW_매출A!$J$2:$J$7000,RAW_매출A!$B$2:$B$7000,$A128,RAW_매출A!$A$2:$A$7000,EDATE($E128,AS$1-1))=0,"",SUMIFS(RAW_매출A!$J$2:$J$7000,RAW_매출A!$B$2:$B$7000,$A128,RAW_매출A!$A$2:$A$7000,EDATE($E128,AS$1-1))/(INDEX(요약_월별시즈널리티!$F$7:$F$18,MONTH(EDATE($E128,AS$1-1)))/100))),"")</f>
        <v/>
      </c>
      <c r="AT128" t="str" cm="1">
        <f t="array" ref="AT128">IFERROR(IF($A128="","",IF(SUMIFS(RAW_매출A!$J$2:$J$7000,RAW_매출A!$B$2:$B$7000,$A128,RAW_매출A!$A$2:$A$7000,EDATE($E128,AT$1-1))=0,"",SUMIFS(RAW_매출A!$J$2:$J$7000,RAW_매출A!$B$2:$B$7000,$A128,RAW_매출A!$A$2:$A$7000,EDATE($E128,AT$1-1))/(INDEX(요약_월별시즈널리티!$F$7:$F$18,MONTH(EDATE($E128,AT$1-1)))/100))),"")</f>
        <v/>
      </c>
      <c r="AU128" t="str" cm="1">
        <f t="array" ref="AU128">IFERROR(IF($A128="","",IF(SUMIFS(RAW_매출A!$J$2:$J$7000,RAW_매출A!$B$2:$B$7000,$A128,RAW_매출A!$A$2:$A$7000,EDATE($E128,AU$1-1))=0,"",SUMIFS(RAW_매출A!$J$2:$J$7000,RAW_매출A!$B$2:$B$7000,$A128,RAW_매출A!$A$2:$A$7000,EDATE($E128,AU$1-1))/(INDEX(요약_월별시즈널리티!$F$7:$F$18,MONTH(EDATE($E128,AU$1-1)))/100))),"")</f>
        <v/>
      </c>
      <c r="AV128" t="str" cm="1">
        <f t="array" ref="AV128">IFERROR(IF($A128="","",IF(SUMIFS(RAW_매출A!$J$2:$J$7000,RAW_매출A!$B$2:$B$7000,$A128,RAW_매출A!$A$2:$A$7000,EDATE($E128,AV$1-1))=0,"",SUMIFS(RAW_매출A!$J$2:$J$7000,RAW_매출A!$B$2:$B$7000,$A128,RAW_매출A!$A$2:$A$7000,EDATE($E128,AV$1-1))/(INDEX(요약_월별시즈널리티!$F$7:$F$18,MONTH(EDATE($E128,AV$1-1)))/100))),"")</f>
        <v/>
      </c>
      <c r="AW128" t="str" cm="1">
        <f t="array" ref="AW128">IFERROR(IF($A128="","",IF(SUMIFS(RAW_매출A!$J$2:$J$7000,RAW_매출A!$B$2:$B$7000,$A128,RAW_매출A!$A$2:$A$7000,EDATE($E128,AW$1-1))=0,"",SUMIFS(RAW_매출A!$J$2:$J$7000,RAW_매출A!$B$2:$B$7000,$A128,RAW_매출A!$A$2:$A$7000,EDATE($E128,AW$1-1))/(INDEX(요약_월별시즈널리티!$F$7:$F$18,MONTH(EDATE($E128,AW$1-1)))/100))),"")</f>
        <v/>
      </c>
      <c r="AX128" t="str" cm="1">
        <f t="array" ref="AX128">IFERROR(IF($A128="","",IF(SUMIFS(RAW_매출A!$J$2:$J$7000,RAW_매출A!$B$2:$B$7000,$A128,RAW_매출A!$A$2:$A$7000,EDATE($E128,AX$1-1))=0,"",SUMIFS(RAW_매출A!$J$2:$J$7000,RAW_매출A!$B$2:$B$7000,$A128,RAW_매출A!$A$2:$A$7000,EDATE($E128,AX$1-1))/(INDEX(요약_월별시즈널리티!$F$7:$F$18,MONTH(EDATE($E128,AX$1-1)))/100))),"")</f>
        <v/>
      </c>
      <c r="AY128" t="str" cm="1">
        <f t="array" ref="AY128">IFERROR(IF($A128="","",IF(SUMIFS(RAW_매출A!$J$2:$J$7000,RAW_매출A!$B$2:$B$7000,$A128,RAW_매출A!$A$2:$A$7000,EDATE($E128,AY$1-1))=0,"",SUMIFS(RAW_매출A!$J$2:$J$7000,RAW_매출A!$B$2:$B$7000,$A128,RAW_매출A!$A$2:$A$7000,EDATE($E128,AY$1-1))/(INDEX(요약_월별시즈널리티!$F$7:$F$18,MONTH(EDATE($E128,AY$1-1)))/100))),"")</f>
        <v/>
      </c>
      <c r="AZ128" t="str" cm="1">
        <f t="array" ref="AZ128">IFERROR(IF($A128="","",IF(SUMIFS(RAW_매출A!$J$2:$J$7000,RAW_매출A!$B$2:$B$7000,$A128,RAW_매출A!$A$2:$A$7000,EDATE($E128,AZ$1-1))=0,"",SUMIFS(RAW_매출A!$J$2:$J$7000,RAW_매출A!$B$2:$B$7000,$A128,RAW_매출A!$A$2:$A$7000,EDATE($E128,AZ$1-1))/(INDEX(요약_월별시즈널리티!$F$7:$F$18,MONTH(EDATE($E128,AZ$1-1)))/100))),"")</f>
        <v/>
      </c>
      <c r="BA128" t="str" cm="1">
        <f t="array" ref="BA128">IFERROR(IF($A128="","",IF(SUMIFS(RAW_매출A!$J$2:$J$7000,RAW_매출A!$B$2:$B$7000,$A128,RAW_매출A!$A$2:$A$7000,EDATE($E128,BA$1-1))=0,"",SUMIFS(RAW_매출A!$J$2:$J$7000,RAW_매출A!$B$2:$B$7000,$A128,RAW_매출A!$A$2:$A$7000,EDATE($E128,BA$1-1))/(INDEX(요약_월별시즈널리티!$F$7:$F$18,MONTH(EDATE($E128,BA$1-1)))/100))),"")</f>
        <v/>
      </c>
      <c r="BB128" t="str" cm="1">
        <f t="array" ref="BB128">IFERROR(IF($A128="","",IF(SUMIFS(RAW_매출A!$J$2:$J$7000,RAW_매출A!$B$2:$B$7000,$A128,RAW_매출A!$A$2:$A$7000,EDATE($E128,BB$1-1))=0,"",SUMIFS(RAW_매출A!$J$2:$J$7000,RAW_매출A!$B$2:$B$7000,$A128,RAW_매출A!$A$2:$A$7000,EDATE($E128,BB$1-1))/(INDEX(요약_월별시즈널리티!$F$7:$F$18,MONTH(EDATE($E128,BB$1-1)))/100))),"")</f>
        <v/>
      </c>
      <c r="BC128" t="str" cm="1">
        <f t="array" ref="BC128">IFERROR(IF($A128="","",IF(SUMIFS(RAW_매출A!$J$2:$J$7000,RAW_매출A!$B$2:$B$7000,$A128,RAW_매출A!$A$2:$A$7000,EDATE($E128,BC$1-1))=0,"",SUMIFS(RAW_매출A!$J$2:$J$7000,RAW_매출A!$B$2:$B$7000,$A128,RAW_매출A!$A$2:$A$7000,EDATE($E128,BC$1-1))/(INDEX(요약_월별시즈널리티!$F$7:$F$18,MONTH(EDATE($E128,BC$1-1)))/100))),"")</f>
        <v/>
      </c>
      <c r="BD128" t="str" cm="1">
        <f t="array" ref="BD128">IFERROR(IF($A128="","",IF(SUMIFS(RAW_매출A!$J$2:$J$7000,RAW_매출A!$B$2:$B$7000,$A128,RAW_매출A!$A$2:$A$7000,EDATE($E128,BD$1-1))=0,"",SUMIFS(RAW_매출A!$J$2:$J$7000,RAW_매출A!$B$2:$B$7000,$A128,RAW_매출A!$A$2:$A$7000,EDATE($E128,BD$1-1))/(INDEX(요약_월별시즈널리티!$F$7:$F$18,MONTH(EDATE($E128,BD$1-1)))/100))),"")</f>
        <v/>
      </c>
      <c r="BE128" t="str" cm="1">
        <f t="array" ref="BE128">IFERROR(IF($A128="","",IF(SUMIFS(RAW_매출A!$J$2:$J$7000,RAW_매출A!$B$2:$B$7000,$A128,RAW_매출A!$A$2:$A$7000,EDATE($E128,BE$1-1))=0,"",SUMIFS(RAW_매출A!$J$2:$J$7000,RAW_매출A!$B$2:$B$7000,$A128,RAW_매출A!$A$2:$A$7000,EDATE($E128,BE$1-1))/(INDEX(요약_월별시즈널리티!$F$7:$F$18,MONTH(EDATE($E128,BE$1-1)))/100))),"")</f>
        <v/>
      </c>
      <c r="BF128" t="str" cm="1">
        <f t="array" ref="BF128">IFERROR(IF($A128="","",IF(SUMIFS(RAW_매출A!$J$2:$J$7000,RAW_매출A!$B$2:$B$7000,$A128,RAW_매출A!$A$2:$A$7000,EDATE($E128,BF$1-1))=0,"",SUMIFS(RAW_매출A!$J$2:$J$7000,RAW_매출A!$B$2:$B$7000,$A128,RAW_매출A!$A$2:$A$7000,EDATE($E128,BF$1-1))/(INDEX(요약_월별시즈널리티!$F$7:$F$18,MONTH(EDATE($E128,BF$1-1)))/100))),"")</f>
        <v/>
      </c>
      <c r="BG128" t="str" cm="1">
        <f t="array" ref="BG128">IFERROR(IF($A128="","",IF(SUMIFS(RAW_매출A!$J$2:$J$7000,RAW_매출A!$B$2:$B$7000,$A128,RAW_매출A!$A$2:$A$7000,EDATE($E128,BG$1-1))=0,"",SUMIFS(RAW_매출A!$J$2:$J$7000,RAW_매출A!$B$2:$B$7000,$A128,RAW_매출A!$A$2:$A$7000,EDATE($E128,BG$1-1))/(INDEX(요약_월별시즈널리티!$F$7:$F$18,MONTH(EDATE($E128,BG$1-1)))/100))),"")</f>
        <v/>
      </c>
      <c r="BH128" t="str" cm="1">
        <f t="array" ref="BH128">IFERROR(IF($A128="","",IF(SUMIFS(RAW_매출A!$J$2:$J$7000,RAW_매출A!$B$2:$B$7000,$A128,RAW_매출A!$A$2:$A$7000,EDATE($E128,BH$1-1))=0,"",SUMIFS(RAW_매출A!$J$2:$J$7000,RAW_매출A!$B$2:$B$7000,$A128,RAW_매출A!$A$2:$A$7000,EDATE($E128,BH$1-1))/(INDEX(요약_월별시즈널리티!$F$7:$F$18,MONTH(EDATE($E128,BH$1-1)))/100))),"")</f>
        <v/>
      </c>
      <c r="BI128" t="str" cm="1">
        <f t="array" ref="BI128">IFERROR(IF($A128="","",IF(SUMIFS(RAW_매출A!$J$2:$J$7000,RAW_매출A!$B$2:$B$7000,$A128,RAW_매출A!$A$2:$A$7000,EDATE($E128,BI$1-1))=0,"",SUMIFS(RAW_매출A!$J$2:$J$7000,RAW_매출A!$B$2:$B$7000,$A128,RAW_매출A!$A$2:$A$7000,EDATE($E128,BI$1-1))/(INDEX(요약_월별시즈널리티!$F$7:$F$18,MONTH(EDATE($E128,BI$1-1)))/100))),"")</f>
        <v/>
      </c>
      <c r="BJ128" t="str" cm="1">
        <f t="array" ref="BJ128">IFERROR(IF($A128="","",IF(SUMIFS(RAW_매출A!$J$2:$J$7000,RAW_매출A!$B$2:$B$7000,$A128,RAW_매출A!$A$2:$A$7000,EDATE($E128,BJ$1-1))=0,"",SUMIFS(RAW_매출A!$J$2:$J$7000,RAW_매출A!$B$2:$B$7000,$A128,RAW_매출A!$A$2:$A$7000,EDATE($E128,BJ$1-1))/(INDEX(요약_월별시즈널리티!$F$7:$F$18,MONTH(EDATE($E128,BJ$1-1)))/100))),"")</f>
        <v/>
      </c>
      <c r="BK128" t="str" cm="1">
        <f t="array" ref="BK128">IFERROR(IF($A128="","",IF(SUMIFS(RAW_매출A!$J$2:$J$7000,RAW_매출A!$B$2:$B$7000,$A128,RAW_매출A!$A$2:$A$7000,EDATE($E128,BK$1-1))=0,"",SUMIFS(RAW_매출A!$J$2:$J$7000,RAW_매출A!$B$2:$B$7000,$A128,RAW_매출A!$A$2:$A$7000,EDATE($E128,BK$1-1))/(INDEX(요약_월별시즈널리티!$F$7:$F$18,MONTH(EDATE($E128,BK$1-1)))/100))),"")</f>
        <v/>
      </c>
      <c r="BL128" t="str" cm="1">
        <f t="array" ref="BL128">IFERROR(IF($A128="","",IF(SUMIFS(RAW_매출A!$J$2:$J$7000,RAW_매출A!$B$2:$B$7000,$A128,RAW_매출A!$A$2:$A$7000,EDATE($E128,BL$1-1))=0,"",SUMIFS(RAW_매출A!$J$2:$J$7000,RAW_매출A!$B$2:$B$7000,$A128,RAW_매출A!$A$2:$A$7000,EDATE($E128,BL$1-1))/(INDEX(요약_월별시즈널리티!$F$7:$F$18,MONTH(EDATE($E128,BL$1-1)))/100))),"")</f>
        <v/>
      </c>
      <c r="BM128" t="str" cm="1">
        <f t="array" ref="BM128">IFERROR(IF($A128="","",IF(SUMIFS(RAW_매출A!$J$2:$J$7000,RAW_매출A!$B$2:$B$7000,$A128,RAW_매출A!$A$2:$A$7000,EDATE($E128,BM$1-1))=0,"",SUMIFS(RAW_매출A!$J$2:$J$7000,RAW_매출A!$B$2:$B$7000,$A128,RAW_매출A!$A$2:$A$7000,EDATE($E128,BM$1-1))/(INDEX(요약_월별시즈널리티!$F$7:$F$18,MONTH(EDATE($E128,BM$1-1)))/100))),"")</f>
        <v/>
      </c>
      <c r="BN128" t="str" cm="1">
        <f t="array" ref="BN128">IFERROR(IF($A128="","",IF(SUMIFS(RAW_매출A!$J$2:$J$7000,RAW_매출A!$B$2:$B$7000,$A128,RAW_매출A!$A$2:$A$7000,EDATE($E128,BN$1-1))=0,"",SUMIFS(RAW_매출A!$J$2:$J$7000,RAW_매출A!$B$2:$B$7000,$A128,RAW_매출A!$A$2:$A$7000,EDATE($E128,BN$1-1))/(INDEX(요약_월별시즈널리티!$F$7:$F$18,MONTH(EDATE($E128,BN$1-1)))/100))),"")</f>
        <v/>
      </c>
    </row>
    <row r="129" spans="1:66" x14ac:dyDescent="0.3">
      <c r="A129" t="str">
        <f>세팅!A130</f>
        <v>(1120) #대전용문롯데점</v>
      </c>
      <c r="B129" t="str">
        <f>세팅!B130</f>
        <v>150-0</v>
      </c>
      <c r="C129">
        <f t="shared" si="3"/>
        <v>0</v>
      </c>
      <c r="D129" t="str">
        <f t="shared" si="4"/>
        <v>0</v>
      </c>
      <c r="E129" s="1">
        <f>세팅!D130</f>
        <v>45566</v>
      </c>
      <c r="F129">
        <f t="shared" si="5"/>
        <v>5011501.2160396995</v>
      </c>
      <c r="G129" cm="1">
        <f t="array" ref="G129">IFERROR(IF($A129="","",IF(SUMIFS(RAW_매출A!$J$2:$J$7000,RAW_매출A!$B$2:$B$7000,$A129,RAW_매출A!$A$2:$A$7000,EDATE($E129,G$1-1))=0,"",SUMIFS(RAW_매출A!$J$2:$J$7000,RAW_매출A!$B$2:$B$7000,$A129,RAW_매출A!$A$2:$A$7000,EDATE($E129,G$1-1))/(INDEX(요약_월별시즈널리티!$F$7:$F$18,MONTH(EDATE($E129,G$1-1)))/100))),"")</f>
        <v>3310951.5586462296</v>
      </c>
      <c r="H129" cm="1">
        <f t="array" ref="H129">IFERROR(IF($A129="","",IF(SUMIFS(RAW_매출A!$J$2:$J$7000,RAW_매출A!$B$2:$B$7000,$A129,RAW_매출A!$A$2:$A$7000,EDATE($E129,H$1-1))=0,"",SUMIFS(RAW_매출A!$J$2:$J$7000,RAW_매출A!$B$2:$B$7000,$A129,RAW_매출A!$A$2:$A$7000,EDATE($E129,H$1-1))/(INDEX(요약_월별시즈널리티!$F$7:$F$18,MONTH(EDATE($E129,H$1-1)))/100))),"")</f>
        <v>3878121.6534121521</v>
      </c>
      <c r="I129" cm="1">
        <f t="array" ref="I129">IFERROR(IF($A129="","",IF(SUMIFS(RAW_매출A!$J$2:$J$7000,RAW_매출A!$B$2:$B$7000,$A129,RAW_매출A!$A$2:$A$7000,EDATE($E129,I$1-1))=0,"",SUMIFS(RAW_매출A!$J$2:$J$7000,RAW_매출A!$B$2:$B$7000,$A129,RAW_매출A!$A$2:$A$7000,EDATE($E129,I$1-1))/(INDEX(요약_월별시즈널리티!$F$7:$F$18,MONTH(EDATE($E129,I$1-1)))/100))),"")</f>
        <v>4464180.5756457141</v>
      </c>
      <c r="J129" s="28" cm="1">
        <f t="array" ref="J129">IFERROR(IF($A129="","",IF(SUMIFS(RAW_매출A!$J$2:$J$7000,RAW_매출A!$B$2:$B$7000,$A129,RAW_매출A!$A$2:$A$7000,EDATE($E129,J$1-1))=0,"",SUMIFS(RAW_매출A!$J$2:$J$7000,RAW_매출A!$B$2:$B$7000,$A129,RAW_매출A!$A$2:$A$7000,EDATE($E129,J$1-1))/(INDEX(요약_월별시즈널리티!$F$7:$F$18,MONTH(EDATE($E129,J$1-1)))/100))),"")</f>
        <v>5583293.7697065705</v>
      </c>
      <c r="K129" s="28" cm="1">
        <f t="array" ref="K129">IFERROR(IF($A129="","",IF(SUMIFS(RAW_매출A!$J$2:$J$7000,RAW_매출A!$B$2:$B$7000,$A129,RAW_매출A!$A$2:$A$7000,EDATE($E129,K$1-1))=0,"",SUMIFS(RAW_매출A!$J$2:$J$7000,RAW_매출A!$B$2:$B$7000,$A129,RAW_매출A!$A$2:$A$7000,EDATE($E129,K$1-1))/(INDEX(요약_월별시즈널리티!$F$7:$F$18,MONTH(EDATE($E129,K$1-1)))/100))),"")</f>
        <v>4415598.7440040521</v>
      </c>
      <c r="L129" s="28" cm="1">
        <f t="array" ref="L129">IFERROR(IF($A129="","",IF(SUMIFS(RAW_매출A!$J$2:$J$7000,RAW_매출A!$B$2:$B$7000,$A129,RAW_매출A!$A$2:$A$7000,EDATE($E129,L$1-1))=0,"",SUMIFS(RAW_매출A!$J$2:$J$7000,RAW_매출A!$B$2:$B$7000,$A129,RAW_매출A!$A$2:$A$7000,EDATE($E129,L$1-1))/(INDEX(요약_월별시즈널리티!$F$7:$F$18,MONTH(EDATE($E129,L$1-1)))/100))),"")</f>
        <v>4759888.6631486388</v>
      </c>
      <c r="M129" s="28" cm="1">
        <f t="array" ref="M129">IFERROR(IF($A129="","",IF(SUMIFS(RAW_매출A!$J$2:$J$7000,RAW_매출A!$B$2:$B$7000,$A129,RAW_매출A!$A$2:$A$7000,EDATE($E129,M$1-1))=0,"",SUMIFS(RAW_매출A!$J$2:$J$7000,RAW_매출A!$B$2:$B$7000,$A129,RAW_매출A!$A$2:$A$7000,EDATE($E129,M$1-1))/(INDEX(요약_월별시즈널리티!$F$7:$F$18,MONTH(EDATE($E129,M$1-1)))/100))),"")</f>
        <v>4833745.1949318638</v>
      </c>
      <c r="N129" s="28" cm="1">
        <f t="array" ref="N129">IFERROR(IF($A129="","",IF(SUMIFS(RAW_매출A!$J$2:$J$7000,RAW_매출A!$B$2:$B$7000,$A129,RAW_매출A!$A$2:$A$7000,EDATE($E129,N$1-1))=0,"",SUMIFS(RAW_매출A!$J$2:$J$7000,RAW_매출A!$B$2:$B$7000,$A129,RAW_매출A!$A$2:$A$7000,EDATE($E129,N$1-1))/(INDEX(요약_월별시즈널리티!$F$7:$F$18,MONTH(EDATE($E129,N$1-1)))/100))),"")</f>
        <v>5361234.5564477667</v>
      </c>
      <c r="O129" s="28" cm="1">
        <f t="array" ref="O129">IFERROR(IF($A129="","",IF(SUMIFS(RAW_매출A!$J$2:$J$7000,RAW_매출A!$B$2:$B$7000,$A129,RAW_매출A!$A$2:$A$7000,EDATE($E129,O$1-1))=0,"",SUMIFS(RAW_매출A!$J$2:$J$7000,RAW_매출A!$B$2:$B$7000,$A129,RAW_매출A!$A$2:$A$7000,EDATE($E129,O$1-1))/(INDEX(요약_월별시즈널리티!$F$7:$F$18,MONTH(EDATE($E129,O$1-1)))/100))),"")</f>
        <v>5115246.3679993087</v>
      </c>
      <c r="P129" cm="1">
        <f t="array" ref="P129">IFERROR(IF($A129="","",IF(SUMIFS(RAW_매출A!$J$2:$J$7000,RAW_매출A!$B$2:$B$7000,$A129,RAW_매출A!$A$2:$A$7000,EDATE($E129,P$1-1))=0,"",SUMIFS(RAW_매출A!$J$2:$J$7000,RAW_매출A!$B$2:$B$7000,$A129,RAW_매출A!$A$2:$A$7000,EDATE($E129,P$1-1))/(INDEX(요약_월별시즈널리티!$F$7:$F$18,MONTH(EDATE($E129,P$1-1)))/100))),"")</f>
        <v>4347276.1915042661</v>
      </c>
      <c r="Q129" cm="1">
        <f t="array" ref="Q129">IFERROR(IF($A129="","",IF(SUMIFS(RAW_매출A!$J$2:$J$7000,RAW_매출A!$B$2:$B$7000,$A129,RAW_매출A!$A$2:$A$7000,EDATE($E129,Q$1-1))=0,"",SUMIFS(RAW_매출A!$J$2:$J$7000,RAW_매출A!$B$2:$B$7000,$A129,RAW_매출A!$A$2:$A$7000,EDATE($E129,Q$1-1))/(INDEX(요약_월별시즈널리티!$F$7:$F$18,MONTH(EDATE($E129,Q$1-1)))/100))),"")</f>
        <v>4662609.4883406935</v>
      </c>
      <c r="R129" cm="1">
        <f t="array" ref="R129">IFERROR(IF($A129="","",IF(SUMIFS(RAW_매출A!$J$2:$J$7000,RAW_매출A!$B$2:$B$7000,$A129,RAW_매출A!$A$2:$A$7000,EDATE($E129,R$1-1))=0,"",SUMIFS(RAW_매출A!$J$2:$J$7000,RAW_매출A!$B$2:$B$7000,$A129,RAW_매출A!$A$2:$A$7000,EDATE($E129,R$1-1))/(INDEX(요약_월별시즈널리티!$F$7:$F$18,MONTH(EDATE($E129,R$1-1)))/100))),"")</f>
        <v>3806585.7922945204</v>
      </c>
      <c r="S129" cm="1">
        <f t="array" ref="S129">IFERROR(IF($A129="","",IF(SUMIFS(RAW_매출A!$J$2:$J$7000,RAW_매출A!$B$2:$B$7000,$A129,RAW_매출A!$A$2:$A$7000,EDATE($E129,S$1-1))=0,"",SUMIFS(RAW_매출A!$J$2:$J$7000,RAW_매출A!$B$2:$B$7000,$A129,RAW_매출A!$A$2:$A$7000,EDATE($E129,S$1-1))/(INDEX(요약_월별시즈널리티!$F$7:$F$18,MONTH(EDATE($E129,S$1-1)))/100))),"")</f>
        <v>4955786.6991419401</v>
      </c>
      <c r="T129" cm="1">
        <f t="array" ref="T129">IFERROR(IF($A129="","",IF(SUMIFS(RAW_매출A!$J$2:$J$7000,RAW_매출A!$B$2:$B$7000,$A129,RAW_매출A!$A$2:$A$7000,EDATE($E129,T$1-1))=0,"",SUMIFS(RAW_매출A!$J$2:$J$7000,RAW_매출A!$B$2:$B$7000,$A129,RAW_매출A!$A$2:$A$7000,EDATE($E129,T$1-1))/(INDEX(요약_월별시즈널리티!$F$7:$F$18,MONTH(EDATE($E129,T$1-1)))/100))),"")</f>
        <v>4514298.7720345557</v>
      </c>
      <c r="U129" cm="1">
        <f t="array" ref="U129">IFERROR(IF($A129="","",IF(SUMIFS(RAW_매출A!$J$2:$J$7000,RAW_매출A!$B$2:$B$7000,$A129,RAW_매출A!$A$2:$A$7000,EDATE($E129,U$1-1))=0,"",SUMIFS(RAW_매출A!$J$2:$J$7000,RAW_매출A!$B$2:$B$7000,$A129,RAW_매출A!$A$2:$A$7000,EDATE($E129,U$1-1))/(INDEX(요약_월별시즈널리티!$F$7:$F$18,MONTH(EDATE($E129,U$1-1)))/100))),"")</f>
        <v>4507052.1622982258</v>
      </c>
      <c r="V129" cm="1">
        <f t="array" ref="V129">IFERROR(IF($A129="","",IF(SUMIFS(RAW_매출A!$J$2:$J$7000,RAW_매출A!$B$2:$B$7000,$A129,RAW_매출A!$A$2:$A$7000,EDATE($E129,V$1-1))=0,"",SUMIFS(RAW_매출A!$J$2:$J$7000,RAW_매출A!$B$2:$B$7000,$A129,RAW_매출A!$A$2:$A$7000,EDATE($E129,V$1-1))/(INDEX(요약_월별시즈널리티!$F$7:$F$18,MONTH(EDATE($E129,V$1-1)))/100))),"")</f>
        <v>5141331.1196219958</v>
      </c>
      <c r="W129" cm="1">
        <f t="array" ref="W129">IFERROR(IF($A129="","",IF(SUMIFS(RAW_매출A!$J$2:$J$7000,RAW_매출A!$B$2:$B$7000,$A129,RAW_매출A!$A$2:$A$7000,EDATE($E129,W$1-1))=0,"",SUMIFS(RAW_매출A!$J$2:$J$7000,RAW_매출A!$B$2:$B$7000,$A129,RAW_매출A!$A$2:$A$7000,EDATE($E129,W$1-1))/(INDEX(요약_월별시즈널리티!$F$7:$F$18,MONTH(EDATE($E129,W$1-1)))/100))),"")</f>
        <v>5303497.3589320555</v>
      </c>
      <c r="X129" cm="1">
        <f t="array" ref="X129">IFERROR(IF($A129="","",IF(SUMIFS(RAW_매출A!$J$2:$J$7000,RAW_매출A!$B$2:$B$7000,$A129,RAW_매출A!$A$2:$A$7000,EDATE($E129,X$1-1))=0,"",SUMIFS(RAW_매출A!$J$2:$J$7000,RAW_매출A!$B$2:$B$7000,$A129,RAW_매출A!$A$2:$A$7000,EDATE($E129,X$1-1))/(INDEX(요약_월별시즈널리티!$F$7:$F$18,MONTH(EDATE($E129,X$1-1)))/100))),"")</f>
        <v>4983801.8216149481</v>
      </c>
      <c r="Y129" cm="1">
        <f t="array" ref="Y129">IFERROR(IF($A129="","",IF(SUMIFS(RAW_매출A!$J$2:$J$7000,RAW_매출A!$B$2:$B$7000,$A129,RAW_매출A!$A$2:$A$7000,EDATE($E129,Y$1-1))=0,"",SUMIFS(RAW_매출A!$J$2:$J$7000,RAW_매출A!$B$2:$B$7000,$A129,RAW_매출A!$A$2:$A$7000,EDATE($E129,Y$1-1))/(INDEX(요약_월별시즈널리티!$F$7:$F$18,MONTH(EDATE($E129,Y$1-1)))/100))),"")</f>
        <v>4603102.5045096185</v>
      </c>
      <c r="Z129" cm="1">
        <f t="array" ref="Z129">IFERROR(IF($A129="","",IF(SUMIFS(RAW_매출A!$J$2:$J$7000,RAW_매출A!$B$2:$B$7000,$A129,RAW_매출A!$A$2:$A$7000,EDATE($E129,Z$1-1))=0,"",SUMIFS(RAW_매출A!$J$2:$J$7000,RAW_매출A!$B$2:$B$7000,$A129,RAW_매출A!$A$2:$A$7000,EDATE($E129,Z$1-1))/(INDEX(요약_월별시즈널리티!$F$7:$F$18,MONTH(EDATE($E129,Z$1-1)))/100))),"")</f>
        <v>4574280.1060150461</v>
      </c>
      <c r="AA129" cm="1">
        <f t="array" ref="AA129">IFERROR(IF($A129="","",IF(SUMIFS(RAW_매출A!$J$2:$J$7000,RAW_매출A!$B$2:$B$7000,$A129,RAW_매출A!$A$2:$A$7000,EDATE($E129,AA$1-1))=0,"",SUMIFS(RAW_매출A!$J$2:$J$7000,RAW_매출A!$B$2:$B$7000,$A129,RAW_매출A!$A$2:$A$7000,EDATE($E129,AA$1-1))/(INDEX(요약_월별시즈널리티!$F$7:$F$18,MONTH(EDATE($E129,AA$1-1)))/100))),"")</f>
        <v>4398028.641198107</v>
      </c>
      <c r="AB129" t="str" cm="1">
        <f t="array" ref="AB129">IFERROR(IF($A129="","",IF(SUMIFS(RAW_매출A!$J$2:$J$7000,RAW_매출A!$B$2:$B$7000,$A129,RAW_매출A!$A$2:$A$7000,EDATE($E129,AB$1-1))=0,"",SUMIFS(RAW_매출A!$J$2:$J$7000,RAW_매출A!$B$2:$B$7000,$A129,RAW_매출A!$A$2:$A$7000,EDATE($E129,AB$1-1))/(INDEX(요약_월별시즈널리티!$F$7:$F$18,MONTH(EDATE($E129,AB$1-1)))/100))),"")</f>
        <v/>
      </c>
      <c r="AC129" t="str" cm="1">
        <f t="array" ref="AC129">IFERROR(IF($A129="","",IF(SUMIFS(RAW_매출A!$J$2:$J$7000,RAW_매출A!$B$2:$B$7000,$A129,RAW_매출A!$A$2:$A$7000,EDATE($E129,AC$1-1))=0,"",SUMIFS(RAW_매출A!$J$2:$J$7000,RAW_매출A!$B$2:$B$7000,$A129,RAW_매출A!$A$2:$A$7000,EDATE($E129,AC$1-1))/(INDEX(요약_월별시즈널리티!$F$7:$F$18,MONTH(EDATE($E129,AC$1-1)))/100))),"")</f>
        <v/>
      </c>
      <c r="AD129" t="str" cm="1">
        <f t="array" ref="AD129">IFERROR(IF($A129="","",IF(SUMIFS(RAW_매출A!$J$2:$J$7000,RAW_매출A!$B$2:$B$7000,$A129,RAW_매출A!$A$2:$A$7000,EDATE($E129,AD$1-1))=0,"",SUMIFS(RAW_매출A!$J$2:$J$7000,RAW_매출A!$B$2:$B$7000,$A129,RAW_매출A!$A$2:$A$7000,EDATE($E129,AD$1-1))/(INDEX(요약_월별시즈널리티!$F$7:$F$18,MONTH(EDATE($E129,AD$1-1)))/100))),"")</f>
        <v/>
      </c>
      <c r="AE129" t="str" cm="1">
        <f t="array" ref="AE129">IFERROR(IF($A129="","",IF(SUMIFS(RAW_매출A!$J$2:$J$7000,RAW_매출A!$B$2:$B$7000,$A129,RAW_매출A!$A$2:$A$7000,EDATE($E129,AE$1-1))=0,"",SUMIFS(RAW_매출A!$J$2:$J$7000,RAW_매출A!$B$2:$B$7000,$A129,RAW_매출A!$A$2:$A$7000,EDATE($E129,AE$1-1))/(INDEX(요약_월별시즈널리티!$F$7:$F$18,MONTH(EDATE($E129,AE$1-1)))/100))),"")</f>
        <v/>
      </c>
      <c r="AF129" t="str" cm="1">
        <f t="array" ref="AF129">IFERROR(IF($A129="","",IF(SUMIFS(RAW_매출A!$J$2:$J$7000,RAW_매출A!$B$2:$B$7000,$A129,RAW_매출A!$A$2:$A$7000,EDATE($E129,AF$1-1))=0,"",SUMIFS(RAW_매출A!$J$2:$J$7000,RAW_매출A!$B$2:$B$7000,$A129,RAW_매출A!$A$2:$A$7000,EDATE($E129,AF$1-1))/(INDEX(요약_월별시즈널리티!$F$7:$F$18,MONTH(EDATE($E129,AF$1-1)))/100))),"")</f>
        <v/>
      </c>
      <c r="AG129" t="str" cm="1">
        <f t="array" ref="AG129">IFERROR(IF($A129="","",IF(SUMIFS(RAW_매출A!$J$2:$J$7000,RAW_매출A!$B$2:$B$7000,$A129,RAW_매출A!$A$2:$A$7000,EDATE($E129,AG$1-1))=0,"",SUMIFS(RAW_매출A!$J$2:$J$7000,RAW_매출A!$B$2:$B$7000,$A129,RAW_매출A!$A$2:$A$7000,EDATE($E129,AG$1-1))/(INDEX(요약_월별시즈널리티!$F$7:$F$18,MONTH(EDATE($E129,AG$1-1)))/100))),"")</f>
        <v/>
      </c>
      <c r="AH129" t="str" cm="1">
        <f t="array" ref="AH129">IFERROR(IF($A129="","",IF(SUMIFS(RAW_매출A!$J$2:$J$7000,RAW_매출A!$B$2:$B$7000,$A129,RAW_매출A!$A$2:$A$7000,EDATE($E129,AH$1-1))=0,"",SUMIFS(RAW_매출A!$J$2:$J$7000,RAW_매출A!$B$2:$B$7000,$A129,RAW_매출A!$A$2:$A$7000,EDATE($E129,AH$1-1))/(INDEX(요약_월별시즈널리티!$F$7:$F$18,MONTH(EDATE($E129,AH$1-1)))/100))),"")</f>
        <v/>
      </c>
      <c r="AI129" t="str" cm="1">
        <f t="array" ref="AI129">IFERROR(IF($A129="","",IF(SUMIFS(RAW_매출A!$J$2:$J$7000,RAW_매출A!$B$2:$B$7000,$A129,RAW_매출A!$A$2:$A$7000,EDATE($E129,AI$1-1))=0,"",SUMIFS(RAW_매출A!$J$2:$J$7000,RAW_매출A!$B$2:$B$7000,$A129,RAW_매출A!$A$2:$A$7000,EDATE($E129,AI$1-1))/(INDEX(요약_월별시즈널리티!$F$7:$F$18,MONTH(EDATE($E129,AI$1-1)))/100))),"")</f>
        <v/>
      </c>
      <c r="AJ129" t="str" cm="1">
        <f t="array" ref="AJ129">IFERROR(IF($A129="","",IF(SUMIFS(RAW_매출A!$J$2:$J$7000,RAW_매출A!$B$2:$B$7000,$A129,RAW_매출A!$A$2:$A$7000,EDATE($E129,AJ$1-1))=0,"",SUMIFS(RAW_매출A!$J$2:$J$7000,RAW_매출A!$B$2:$B$7000,$A129,RAW_매출A!$A$2:$A$7000,EDATE($E129,AJ$1-1))/(INDEX(요약_월별시즈널리티!$F$7:$F$18,MONTH(EDATE($E129,AJ$1-1)))/100))),"")</f>
        <v/>
      </c>
      <c r="AK129" t="str" cm="1">
        <f t="array" ref="AK129">IFERROR(IF($A129="","",IF(SUMIFS(RAW_매출A!$J$2:$J$7000,RAW_매출A!$B$2:$B$7000,$A129,RAW_매출A!$A$2:$A$7000,EDATE($E129,AK$1-1))=0,"",SUMIFS(RAW_매출A!$J$2:$J$7000,RAW_매출A!$B$2:$B$7000,$A129,RAW_매출A!$A$2:$A$7000,EDATE($E129,AK$1-1))/(INDEX(요약_월별시즈널리티!$F$7:$F$18,MONTH(EDATE($E129,AK$1-1)))/100))),"")</f>
        <v/>
      </c>
      <c r="AL129" t="str" cm="1">
        <f t="array" ref="AL129">IFERROR(IF($A129="","",IF(SUMIFS(RAW_매출A!$J$2:$J$7000,RAW_매출A!$B$2:$B$7000,$A129,RAW_매출A!$A$2:$A$7000,EDATE($E129,AL$1-1))=0,"",SUMIFS(RAW_매출A!$J$2:$J$7000,RAW_매출A!$B$2:$B$7000,$A129,RAW_매출A!$A$2:$A$7000,EDATE($E129,AL$1-1))/(INDEX(요약_월별시즈널리티!$F$7:$F$18,MONTH(EDATE($E129,AL$1-1)))/100))),"")</f>
        <v/>
      </c>
      <c r="AM129" t="str" cm="1">
        <f t="array" ref="AM129">IFERROR(IF($A129="","",IF(SUMIFS(RAW_매출A!$J$2:$J$7000,RAW_매출A!$B$2:$B$7000,$A129,RAW_매출A!$A$2:$A$7000,EDATE($E129,AM$1-1))=0,"",SUMIFS(RAW_매출A!$J$2:$J$7000,RAW_매출A!$B$2:$B$7000,$A129,RAW_매출A!$A$2:$A$7000,EDATE($E129,AM$1-1))/(INDEX(요약_월별시즈널리티!$F$7:$F$18,MONTH(EDATE($E129,AM$1-1)))/100))),"")</f>
        <v/>
      </c>
      <c r="AN129" t="str" cm="1">
        <f t="array" ref="AN129">IFERROR(IF($A129="","",IF(SUMIFS(RAW_매출A!$J$2:$J$7000,RAW_매출A!$B$2:$B$7000,$A129,RAW_매출A!$A$2:$A$7000,EDATE($E129,AN$1-1))=0,"",SUMIFS(RAW_매출A!$J$2:$J$7000,RAW_매출A!$B$2:$B$7000,$A129,RAW_매출A!$A$2:$A$7000,EDATE($E129,AN$1-1))/(INDEX(요약_월별시즈널리티!$F$7:$F$18,MONTH(EDATE($E129,AN$1-1)))/100))),"")</f>
        <v/>
      </c>
      <c r="AO129" t="str" cm="1">
        <f t="array" ref="AO129">IFERROR(IF($A129="","",IF(SUMIFS(RAW_매출A!$J$2:$J$7000,RAW_매출A!$B$2:$B$7000,$A129,RAW_매출A!$A$2:$A$7000,EDATE($E129,AO$1-1))=0,"",SUMIFS(RAW_매출A!$J$2:$J$7000,RAW_매출A!$B$2:$B$7000,$A129,RAW_매출A!$A$2:$A$7000,EDATE($E129,AO$1-1))/(INDEX(요약_월별시즈널리티!$F$7:$F$18,MONTH(EDATE($E129,AO$1-1)))/100))),"")</f>
        <v/>
      </c>
      <c r="AP129" t="str" cm="1">
        <f t="array" ref="AP129">IFERROR(IF($A129="","",IF(SUMIFS(RAW_매출A!$J$2:$J$7000,RAW_매출A!$B$2:$B$7000,$A129,RAW_매출A!$A$2:$A$7000,EDATE($E129,AP$1-1))=0,"",SUMIFS(RAW_매출A!$J$2:$J$7000,RAW_매출A!$B$2:$B$7000,$A129,RAW_매출A!$A$2:$A$7000,EDATE($E129,AP$1-1))/(INDEX(요약_월별시즈널리티!$F$7:$F$18,MONTH(EDATE($E129,AP$1-1)))/100))),"")</f>
        <v/>
      </c>
      <c r="AQ129" t="str" cm="1">
        <f t="array" ref="AQ129">IFERROR(IF($A129="","",IF(SUMIFS(RAW_매출A!$J$2:$J$7000,RAW_매출A!$B$2:$B$7000,$A129,RAW_매출A!$A$2:$A$7000,EDATE($E129,AQ$1-1))=0,"",SUMIFS(RAW_매출A!$J$2:$J$7000,RAW_매출A!$B$2:$B$7000,$A129,RAW_매출A!$A$2:$A$7000,EDATE($E129,AQ$1-1))/(INDEX(요약_월별시즈널리티!$F$7:$F$18,MONTH(EDATE($E129,AQ$1-1)))/100))),"")</f>
        <v/>
      </c>
      <c r="AR129" t="str" cm="1">
        <f t="array" ref="AR129">IFERROR(IF($A129="","",IF(SUMIFS(RAW_매출A!$J$2:$J$7000,RAW_매출A!$B$2:$B$7000,$A129,RAW_매출A!$A$2:$A$7000,EDATE($E129,AR$1-1))=0,"",SUMIFS(RAW_매출A!$J$2:$J$7000,RAW_매출A!$B$2:$B$7000,$A129,RAW_매출A!$A$2:$A$7000,EDATE($E129,AR$1-1))/(INDEX(요약_월별시즈널리티!$F$7:$F$18,MONTH(EDATE($E129,AR$1-1)))/100))),"")</f>
        <v/>
      </c>
      <c r="AS129" t="str" cm="1">
        <f t="array" ref="AS129">IFERROR(IF($A129="","",IF(SUMIFS(RAW_매출A!$J$2:$J$7000,RAW_매출A!$B$2:$B$7000,$A129,RAW_매출A!$A$2:$A$7000,EDATE($E129,AS$1-1))=0,"",SUMIFS(RAW_매출A!$J$2:$J$7000,RAW_매출A!$B$2:$B$7000,$A129,RAW_매출A!$A$2:$A$7000,EDATE($E129,AS$1-1))/(INDEX(요약_월별시즈널리티!$F$7:$F$18,MONTH(EDATE($E129,AS$1-1)))/100))),"")</f>
        <v/>
      </c>
      <c r="AT129" t="str" cm="1">
        <f t="array" ref="AT129">IFERROR(IF($A129="","",IF(SUMIFS(RAW_매출A!$J$2:$J$7000,RAW_매출A!$B$2:$B$7000,$A129,RAW_매출A!$A$2:$A$7000,EDATE($E129,AT$1-1))=0,"",SUMIFS(RAW_매출A!$J$2:$J$7000,RAW_매출A!$B$2:$B$7000,$A129,RAW_매출A!$A$2:$A$7000,EDATE($E129,AT$1-1))/(INDEX(요약_월별시즈널리티!$F$7:$F$18,MONTH(EDATE($E129,AT$1-1)))/100))),"")</f>
        <v/>
      </c>
      <c r="AU129" t="str" cm="1">
        <f t="array" ref="AU129">IFERROR(IF($A129="","",IF(SUMIFS(RAW_매출A!$J$2:$J$7000,RAW_매출A!$B$2:$B$7000,$A129,RAW_매출A!$A$2:$A$7000,EDATE($E129,AU$1-1))=0,"",SUMIFS(RAW_매출A!$J$2:$J$7000,RAW_매출A!$B$2:$B$7000,$A129,RAW_매출A!$A$2:$A$7000,EDATE($E129,AU$1-1))/(INDEX(요약_월별시즈널리티!$F$7:$F$18,MONTH(EDATE($E129,AU$1-1)))/100))),"")</f>
        <v/>
      </c>
      <c r="AV129" t="str" cm="1">
        <f t="array" ref="AV129">IFERROR(IF($A129="","",IF(SUMIFS(RAW_매출A!$J$2:$J$7000,RAW_매출A!$B$2:$B$7000,$A129,RAW_매출A!$A$2:$A$7000,EDATE($E129,AV$1-1))=0,"",SUMIFS(RAW_매출A!$J$2:$J$7000,RAW_매출A!$B$2:$B$7000,$A129,RAW_매출A!$A$2:$A$7000,EDATE($E129,AV$1-1))/(INDEX(요약_월별시즈널리티!$F$7:$F$18,MONTH(EDATE($E129,AV$1-1)))/100))),"")</f>
        <v/>
      </c>
      <c r="AW129" t="str" cm="1">
        <f t="array" ref="AW129">IFERROR(IF($A129="","",IF(SUMIFS(RAW_매출A!$J$2:$J$7000,RAW_매출A!$B$2:$B$7000,$A129,RAW_매출A!$A$2:$A$7000,EDATE($E129,AW$1-1))=0,"",SUMIFS(RAW_매출A!$J$2:$J$7000,RAW_매출A!$B$2:$B$7000,$A129,RAW_매출A!$A$2:$A$7000,EDATE($E129,AW$1-1))/(INDEX(요약_월별시즈널리티!$F$7:$F$18,MONTH(EDATE($E129,AW$1-1)))/100))),"")</f>
        <v/>
      </c>
      <c r="AX129" t="str" cm="1">
        <f t="array" ref="AX129">IFERROR(IF($A129="","",IF(SUMIFS(RAW_매출A!$J$2:$J$7000,RAW_매출A!$B$2:$B$7000,$A129,RAW_매출A!$A$2:$A$7000,EDATE($E129,AX$1-1))=0,"",SUMIFS(RAW_매출A!$J$2:$J$7000,RAW_매출A!$B$2:$B$7000,$A129,RAW_매출A!$A$2:$A$7000,EDATE($E129,AX$1-1))/(INDEX(요약_월별시즈널리티!$F$7:$F$18,MONTH(EDATE($E129,AX$1-1)))/100))),"")</f>
        <v/>
      </c>
      <c r="AY129" t="str" cm="1">
        <f t="array" ref="AY129">IFERROR(IF($A129="","",IF(SUMIFS(RAW_매출A!$J$2:$J$7000,RAW_매출A!$B$2:$B$7000,$A129,RAW_매출A!$A$2:$A$7000,EDATE($E129,AY$1-1))=0,"",SUMIFS(RAW_매출A!$J$2:$J$7000,RAW_매출A!$B$2:$B$7000,$A129,RAW_매출A!$A$2:$A$7000,EDATE($E129,AY$1-1))/(INDEX(요약_월별시즈널리티!$F$7:$F$18,MONTH(EDATE($E129,AY$1-1)))/100))),"")</f>
        <v/>
      </c>
      <c r="AZ129" t="str" cm="1">
        <f t="array" ref="AZ129">IFERROR(IF($A129="","",IF(SUMIFS(RAW_매출A!$J$2:$J$7000,RAW_매출A!$B$2:$B$7000,$A129,RAW_매출A!$A$2:$A$7000,EDATE($E129,AZ$1-1))=0,"",SUMIFS(RAW_매출A!$J$2:$J$7000,RAW_매출A!$B$2:$B$7000,$A129,RAW_매출A!$A$2:$A$7000,EDATE($E129,AZ$1-1))/(INDEX(요약_월별시즈널리티!$F$7:$F$18,MONTH(EDATE($E129,AZ$1-1)))/100))),"")</f>
        <v/>
      </c>
      <c r="BA129" t="str" cm="1">
        <f t="array" ref="BA129">IFERROR(IF($A129="","",IF(SUMIFS(RAW_매출A!$J$2:$J$7000,RAW_매출A!$B$2:$B$7000,$A129,RAW_매출A!$A$2:$A$7000,EDATE($E129,BA$1-1))=0,"",SUMIFS(RAW_매출A!$J$2:$J$7000,RAW_매출A!$B$2:$B$7000,$A129,RAW_매출A!$A$2:$A$7000,EDATE($E129,BA$1-1))/(INDEX(요약_월별시즈널리티!$F$7:$F$18,MONTH(EDATE($E129,BA$1-1)))/100))),"")</f>
        <v/>
      </c>
      <c r="BB129" t="str" cm="1">
        <f t="array" ref="BB129">IFERROR(IF($A129="","",IF(SUMIFS(RAW_매출A!$J$2:$J$7000,RAW_매출A!$B$2:$B$7000,$A129,RAW_매출A!$A$2:$A$7000,EDATE($E129,BB$1-1))=0,"",SUMIFS(RAW_매출A!$J$2:$J$7000,RAW_매출A!$B$2:$B$7000,$A129,RAW_매출A!$A$2:$A$7000,EDATE($E129,BB$1-1))/(INDEX(요약_월별시즈널리티!$F$7:$F$18,MONTH(EDATE($E129,BB$1-1)))/100))),"")</f>
        <v/>
      </c>
      <c r="BC129" t="str" cm="1">
        <f t="array" ref="BC129">IFERROR(IF($A129="","",IF(SUMIFS(RAW_매출A!$J$2:$J$7000,RAW_매출A!$B$2:$B$7000,$A129,RAW_매출A!$A$2:$A$7000,EDATE($E129,BC$1-1))=0,"",SUMIFS(RAW_매출A!$J$2:$J$7000,RAW_매출A!$B$2:$B$7000,$A129,RAW_매출A!$A$2:$A$7000,EDATE($E129,BC$1-1))/(INDEX(요약_월별시즈널리티!$F$7:$F$18,MONTH(EDATE($E129,BC$1-1)))/100))),"")</f>
        <v/>
      </c>
      <c r="BD129" t="str" cm="1">
        <f t="array" ref="BD129">IFERROR(IF($A129="","",IF(SUMIFS(RAW_매출A!$J$2:$J$7000,RAW_매출A!$B$2:$B$7000,$A129,RAW_매출A!$A$2:$A$7000,EDATE($E129,BD$1-1))=0,"",SUMIFS(RAW_매출A!$J$2:$J$7000,RAW_매출A!$B$2:$B$7000,$A129,RAW_매출A!$A$2:$A$7000,EDATE($E129,BD$1-1))/(INDEX(요약_월별시즈널리티!$F$7:$F$18,MONTH(EDATE($E129,BD$1-1)))/100))),"")</f>
        <v/>
      </c>
      <c r="BE129" t="str" cm="1">
        <f t="array" ref="BE129">IFERROR(IF($A129="","",IF(SUMIFS(RAW_매출A!$J$2:$J$7000,RAW_매출A!$B$2:$B$7000,$A129,RAW_매출A!$A$2:$A$7000,EDATE($E129,BE$1-1))=0,"",SUMIFS(RAW_매출A!$J$2:$J$7000,RAW_매출A!$B$2:$B$7000,$A129,RAW_매출A!$A$2:$A$7000,EDATE($E129,BE$1-1))/(INDEX(요약_월별시즈널리티!$F$7:$F$18,MONTH(EDATE($E129,BE$1-1)))/100))),"")</f>
        <v/>
      </c>
      <c r="BF129" t="str" cm="1">
        <f t="array" ref="BF129">IFERROR(IF($A129="","",IF(SUMIFS(RAW_매출A!$J$2:$J$7000,RAW_매출A!$B$2:$B$7000,$A129,RAW_매출A!$A$2:$A$7000,EDATE($E129,BF$1-1))=0,"",SUMIFS(RAW_매출A!$J$2:$J$7000,RAW_매출A!$B$2:$B$7000,$A129,RAW_매출A!$A$2:$A$7000,EDATE($E129,BF$1-1))/(INDEX(요약_월별시즈널리티!$F$7:$F$18,MONTH(EDATE($E129,BF$1-1)))/100))),"")</f>
        <v/>
      </c>
      <c r="BG129" t="str" cm="1">
        <f t="array" ref="BG129">IFERROR(IF($A129="","",IF(SUMIFS(RAW_매출A!$J$2:$J$7000,RAW_매출A!$B$2:$B$7000,$A129,RAW_매출A!$A$2:$A$7000,EDATE($E129,BG$1-1))=0,"",SUMIFS(RAW_매출A!$J$2:$J$7000,RAW_매출A!$B$2:$B$7000,$A129,RAW_매출A!$A$2:$A$7000,EDATE($E129,BG$1-1))/(INDEX(요약_월별시즈널리티!$F$7:$F$18,MONTH(EDATE($E129,BG$1-1)))/100))),"")</f>
        <v/>
      </c>
      <c r="BH129" t="str" cm="1">
        <f t="array" ref="BH129">IFERROR(IF($A129="","",IF(SUMIFS(RAW_매출A!$J$2:$J$7000,RAW_매출A!$B$2:$B$7000,$A129,RAW_매출A!$A$2:$A$7000,EDATE($E129,BH$1-1))=0,"",SUMIFS(RAW_매출A!$J$2:$J$7000,RAW_매출A!$B$2:$B$7000,$A129,RAW_매출A!$A$2:$A$7000,EDATE($E129,BH$1-1))/(INDEX(요약_월별시즈널리티!$F$7:$F$18,MONTH(EDATE($E129,BH$1-1)))/100))),"")</f>
        <v/>
      </c>
      <c r="BI129" t="str" cm="1">
        <f t="array" ref="BI129">IFERROR(IF($A129="","",IF(SUMIFS(RAW_매출A!$J$2:$J$7000,RAW_매출A!$B$2:$B$7000,$A129,RAW_매출A!$A$2:$A$7000,EDATE($E129,BI$1-1))=0,"",SUMIFS(RAW_매출A!$J$2:$J$7000,RAW_매출A!$B$2:$B$7000,$A129,RAW_매출A!$A$2:$A$7000,EDATE($E129,BI$1-1))/(INDEX(요약_월별시즈널리티!$F$7:$F$18,MONTH(EDATE($E129,BI$1-1)))/100))),"")</f>
        <v/>
      </c>
      <c r="BJ129" t="str" cm="1">
        <f t="array" ref="BJ129">IFERROR(IF($A129="","",IF(SUMIFS(RAW_매출A!$J$2:$J$7000,RAW_매출A!$B$2:$B$7000,$A129,RAW_매출A!$A$2:$A$7000,EDATE($E129,BJ$1-1))=0,"",SUMIFS(RAW_매출A!$J$2:$J$7000,RAW_매출A!$B$2:$B$7000,$A129,RAW_매출A!$A$2:$A$7000,EDATE($E129,BJ$1-1))/(INDEX(요약_월별시즈널리티!$F$7:$F$18,MONTH(EDATE($E129,BJ$1-1)))/100))),"")</f>
        <v/>
      </c>
      <c r="BK129" t="str" cm="1">
        <f t="array" ref="BK129">IFERROR(IF($A129="","",IF(SUMIFS(RAW_매출A!$J$2:$J$7000,RAW_매출A!$B$2:$B$7000,$A129,RAW_매출A!$A$2:$A$7000,EDATE($E129,BK$1-1))=0,"",SUMIFS(RAW_매출A!$J$2:$J$7000,RAW_매출A!$B$2:$B$7000,$A129,RAW_매출A!$A$2:$A$7000,EDATE($E129,BK$1-1))/(INDEX(요약_월별시즈널리티!$F$7:$F$18,MONTH(EDATE($E129,BK$1-1)))/100))),"")</f>
        <v/>
      </c>
      <c r="BL129" t="str" cm="1">
        <f t="array" ref="BL129">IFERROR(IF($A129="","",IF(SUMIFS(RAW_매출A!$J$2:$J$7000,RAW_매출A!$B$2:$B$7000,$A129,RAW_매출A!$A$2:$A$7000,EDATE($E129,BL$1-1))=0,"",SUMIFS(RAW_매출A!$J$2:$J$7000,RAW_매출A!$B$2:$B$7000,$A129,RAW_매출A!$A$2:$A$7000,EDATE($E129,BL$1-1))/(INDEX(요약_월별시즈널리티!$F$7:$F$18,MONTH(EDATE($E129,BL$1-1)))/100))),"")</f>
        <v/>
      </c>
      <c r="BM129" t="str" cm="1">
        <f t="array" ref="BM129">IFERROR(IF($A129="","",IF(SUMIFS(RAW_매출A!$J$2:$J$7000,RAW_매출A!$B$2:$B$7000,$A129,RAW_매출A!$A$2:$A$7000,EDATE($E129,BM$1-1))=0,"",SUMIFS(RAW_매출A!$J$2:$J$7000,RAW_매출A!$B$2:$B$7000,$A129,RAW_매출A!$A$2:$A$7000,EDATE($E129,BM$1-1))/(INDEX(요약_월별시즈널리티!$F$7:$F$18,MONTH(EDATE($E129,BM$1-1)))/100))),"")</f>
        <v/>
      </c>
      <c r="BN129" t="str" cm="1">
        <f t="array" ref="BN129">IFERROR(IF($A129="","",IF(SUMIFS(RAW_매출A!$J$2:$J$7000,RAW_매출A!$B$2:$B$7000,$A129,RAW_매출A!$A$2:$A$7000,EDATE($E129,BN$1-1))=0,"",SUMIFS(RAW_매출A!$J$2:$J$7000,RAW_매출A!$B$2:$B$7000,$A129,RAW_매출A!$A$2:$A$7000,EDATE($E129,BN$1-1))/(INDEX(요약_월별시즈널리티!$F$7:$F$18,MONTH(EDATE($E129,BN$1-1)))/100))),"")</f>
        <v/>
      </c>
    </row>
    <row r="130" spans="1:66" x14ac:dyDescent="0.3">
      <c r="A130" t="str">
        <f>세팅!A131</f>
        <v>(1121) #한강성심병원점</v>
      </c>
      <c r="B130" t="str">
        <f>세팅!B131</f>
        <v>150-1</v>
      </c>
      <c r="C130">
        <f t="shared" si="3"/>
        <v>1</v>
      </c>
      <c r="D130" t="str">
        <f t="shared" si="4"/>
        <v>1</v>
      </c>
      <c r="E130" s="1">
        <f>세팅!D131</f>
        <v>45597</v>
      </c>
      <c r="F130">
        <f t="shared" si="5"/>
        <v>5194132.5790348882</v>
      </c>
      <c r="G130" cm="1">
        <f t="array" ref="G130">IFERROR(IF($A130="","",IF(SUMIFS(RAW_매출A!$J$2:$J$7000,RAW_매출A!$B$2:$B$7000,$A130,RAW_매출A!$A$2:$A$7000,EDATE($E130,G$1-1))=0,"",SUMIFS(RAW_매출A!$J$2:$J$7000,RAW_매출A!$B$2:$B$7000,$A130,RAW_매출A!$A$2:$A$7000,EDATE($E130,G$1-1))/(INDEX(요약_월별시즈널리티!$F$7:$F$18,MONTH(EDATE($E130,G$1-1)))/100))),"")</f>
        <v>3667292.0529990443</v>
      </c>
      <c r="H130" cm="1">
        <f t="array" ref="H130">IFERROR(IF($A130="","",IF(SUMIFS(RAW_매출A!$J$2:$J$7000,RAW_매출A!$B$2:$B$7000,$A130,RAW_매출A!$A$2:$A$7000,EDATE($E130,H$1-1))=0,"",SUMIFS(RAW_매출A!$J$2:$J$7000,RAW_매출A!$B$2:$B$7000,$A130,RAW_매출A!$A$2:$A$7000,EDATE($E130,H$1-1))/(INDEX(요약_월별시즈널리티!$F$7:$F$18,MONTH(EDATE($E130,H$1-1)))/100))),"")</f>
        <v>4565098.1615627324</v>
      </c>
      <c r="I130" cm="1">
        <f t="array" ref="I130">IFERROR(IF($A130="","",IF(SUMIFS(RAW_매출A!$J$2:$J$7000,RAW_매출A!$B$2:$B$7000,$A130,RAW_매출A!$A$2:$A$7000,EDATE($E130,I$1-1))=0,"",SUMIFS(RAW_매출A!$J$2:$J$7000,RAW_매출A!$B$2:$B$7000,$A130,RAW_매출A!$A$2:$A$7000,EDATE($E130,I$1-1))/(INDEX(요약_월별시즈널리티!$F$7:$F$18,MONTH(EDATE($E130,I$1-1)))/100))),"")</f>
        <v>4714308.5471899128</v>
      </c>
      <c r="J130" s="28" cm="1">
        <f t="array" ref="J130">IFERROR(IF($A130="","",IF(SUMIFS(RAW_매출A!$J$2:$J$7000,RAW_매출A!$B$2:$B$7000,$A130,RAW_매출A!$A$2:$A$7000,EDATE($E130,J$1-1))=0,"",SUMIFS(RAW_매출A!$J$2:$J$7000,RAW_매출A!$B$2:$B$7000,$A130,RAW_매출A!$A$2:$A$7000,EDATE($E130,J$1-1))/(INDEX(요약_월별시즈널리티!$F$7:$F$18,MONTH(EDATE($E130,J$1-1)))/100))),"")</f>
        <v>4866601.2687287694</v>
      </c>
      <c r="K130" s="28" cm="1">
        <f t="array" ref="K130">IFERROR(IF($A130="","",IF(SUMIFS(RAW_매출A!$J$2:$J$7000,RAW_매출A!$B$2:$B$7000,$A130,RAW_매출A!$A$2:$A$7000,EDATE($E130,K$1-1))=0,"",SUMIFS(RAW_매출A!$J$2:$J$7000,RAW_매출A!$B$2:$B$7000,$A130,RAW_매출A!$A$2:$A$7000,EDATE($E130,K$1-1))/(INDEX(요약_월별시즈널리티!$F$7:$F$18,MONTH(EDATE($E130,K$1-1)))/100))),"")</f>
        <v>5186237.5114849163</v>
      </c>
      <c r="L130" s="28" cm="1">
        <f t="array" ref="L130">IFERROR(IF($A130="","",IF(SUMIFS(RAW_매출A!$J$2:$J$7000,RAW_매출A!$B$2:$B$7000,$A130,RAW_매출A!$A$2:$A$7000,EDATE($E130,L$1-1))=0,"",SUMIFS(RAW_매출A!$J$2:$J$7000,RAW_매출A!$B$2:$B$7000,$A130,RAW_매출A!$A$2:$A$7000,EDATE($E130,L$1-1))/(INDEX(요약_월별시즈널리티!$F$7:$F$18,MONTH(EDATE($E130,L$1-1)))/100))),"")</f>
        <v>4893061.3094116645</v>
      </c>
      <c r="M130" s="28" cm="1">
        <f t="array" ref="M130">IFERROR(IF($A130="","",IF(SUMIFS(RAW_매출A!$J$2:$J$7000,RAW_매출A!$B$2:$B$7000,$A130,RAW_매출A!$A$2:$A$7000,EDATE($E130,M$1-1))=0,"",SUMIFS(RAW_매출A!$J$2:$J$7000,RAW_매출A!$B$2:$B$7000,$A130,RAW_매출A!$A$2:$A$7000,EDATE($E130,M$1-1))/(INDEX(요약_월별시즈널리티!$F$7:$F$18,MONTH(EDATE($E130,M$1-1)))/100))),"")</f>
        <v>5952102.8758322299</v>
      </c>
      <c r="N130" s="28" cm="1">
        <f t="array" ref="N130">IFERROR(IF($A130="","",IF(SUMIFS(RAW_매출A!$J$2:$J$7000,RAW_매출A!$B$2:$B$7000,$A130,RAW_매출A!$A$2:$A$7000,EDATE($E130,N$1-1))=0,"",SUMIFS(RAW_매출A!$J$2:$J$7000,RAW_매출A!$B$2:$B$7000,$A130,RAW_매출A!$A$2:$A$7000,EDATE($E130,N$1-1))/(INDEX(요약_월별시즈널리티!$F$7:$F$18,MONTH(EDATE($E130,N$1-1)))/100))),"")</f>
        <v>5453633.3476907397</v>
      </c>
      <c r="O130" s="28" cm="1">
        <f t="array" ref="O130">IFERROR(IF($A130="","",IF(SUMIFS(RAW_매출A!$J$2:$J$7000,RAW_매출A!$B$2:$B$7000,$A130,RAW_매출A!$A$2:$A$7000,EDATE($E130,O$1-1))=0,"",SUMIFS(RAW_매출A!$J$2:$J$7000,RAW_매출A!$B$2:$B$7000,$A130,RAW_매출A!$A$2:$A$7000,EDATE($E130,O$1-1))/(INDEX(요약_월별시즈널리티!$F$7:$F$18,MONTH(EDATE($E130,O$1-1)))/100))),"")</f>
        <v>4813159.1610610122</v>
      </c>
      <c r="P130" cm="1">
        <f t="array" ref="P130">IFERROR(IF($A130="","",IF(SUMIFS(RAW_매출A!$J$2:$J$7000,RAW_매출A!$B$2:$B$7000,$A130,RAW_매출A!$A$2:$A$7000,EDATE($E130,P$1-1))=0,"",SUMIFS(RAW_매출A!$J$2:$J$7000,RAW_매출A!$B$2:$B$7000,$A130,RAW_매출A!$A$2:$A$7000,EDATE($E130,P$1-1))/(INDEX(요약_월별시즈널리티!$F$7:$F$18,MONTH(EDATE($E130,P$1-1)))/100))),"")</f>
        <v>4781360.7662590332</v>
      </c>
      <c r="Q130" cm="1">
        <f t="array" ref="Q130">IFERROR(IF($A130="","",IF(SUMIFS(RAW_매출A!$J$2:$J$7000,RAW_매출A!$B$2:$B$7000,$A130,RAW_매출A!$A$2:$A$7000,EDATE($E130,Q$1-1))=0,"",SUMIFS(RAW_매출A!$J$2:$J$7000,RAW_매출A!$B$2:$B$7000,$A130,RAW_매출A!$A$2:$A$7000,EDATE($E130,Q$1-1))/(INDEX(요약_월별시즈널리티!$F$7:$F$18,MONTH(EDATE($E130,Q$1-1)))/100))),"")</f>
        <v>5014552.977249885</v>
      </c>
      <c r="R130" cm="1">
        <f t="array" ref="R130">IFERROR(IF($A130="","",IF(SUMIFS(RAW_매출A!$J$2:$J$7000,RAW_매출A!$B$2:$B$7000,$A130,RAW_매출A!$A$2:$A$7000,EDATE($E130,R$1-1))=0,"",SUMIFS(RAW_매출A!$J$2:$J$7000,RAW_매출A!$B$2:$B$7000,$A130,RAW_매출A!$A$2:$A$7000,EDATE($E130,R$1-1))/(INDEX(요약_월별시즈널리티!$F$7:$F$18,MONTH(EDATE($E130,R$1-1)))/100))),"")</f>
        <v>5694082.6661721682</v>
      </c>
      <c r="S130" cm="1">
        <f t="array" ref="S130">IFERROR(IF($A130="","",IF(SUMIFS(RAW_매출A!$J$2:$J$7000,RAW_매출A!$B$2:$B$7000,$A130,RAW_매출A!$A$2:$A$7000,EDATE($E130,S$1-1))=0,"",SUMIFS(RAW_매출A!$J$2:$J$7000,RAW_매출A!$B$2:$B$7000,$A130,RAW_매출A!$A$2:$A$7000,EDATE($E130,S$1-1))/(INDEX(요약_월별시즈널리티!$F$7:$F$18,MONTH(EDATE($E130,S$1-1)))/100))),"")</f>
        <v>5399398.8940422032</v>
      </c>
      <c r="T130" cm="1">
        <f t="array" ref="T130">IFERROR(IF($A130="","",IF(SUMIFS(RAW_매출A!$J$2:$J$7000,RAW_매출A!$B$2:$B$7000,$A130,RAW_매출A!$A$2:$A$7000,EDATE($E130,T$1-1))=0,"",SUMIFS(RAW_매출A!$J$2:$J$7000,RAW_매출A!$B$2:$B$7000,$A130,RAW_매출A!$A$2:$A$7000,EDATE($E130,T$1-1))/(INDEX(요약_월별시즈널리티!$F$7:$F$18,MONTH(EDATE($E130,T$1-1)))/100))),"")</f>
        <v>4916587.1067589475</v>
      </c>
      <c r="U130" cm="1">
        <f t="array" ref="U130">IFERROR(IF($A130="","",IF(SUMIFS(RAW_매출A!$J$2:$J$7000,RAW_매출A!$B$2:$B$7000,$A130,RAW_매출A!$A$2:$A$7000,EDATE($E130,U$1-1))=0,"",SUMIFS(RAW_매출A!$J$2:$J$7000,RAW_매출A!$B$2:$B$7000,$A130,RAW_매출A!$A$2:$A$7000,EDATE($E130,U$1-1))/(INDEX(요약_월별시즈널리티!$F$7:$F$18,MONTH(EDATE($E130,U$1-1)))/100))),"")</f>
        <v>6070065.6673974022</v>
      </c>
      <c r="V130" cm="1">
        <f t="array" ref="V130">IFERROR(IF($A130="","",IF(SUMIFS(RAW_매출A!$J$2:$J$7000,RAW_매출A!$B$2:$B$7000,$A130,RAW_매출A!$A$2:$A$7000,EDATE($E130,V$1-1))=0,"",SUMIFS(RAW_매출A!$J$2:$J$7000,RAW_매출A!$B$2:$B$7000,$A130,RAW_매출A!$A$2:$A$7000,EDATE($E130,V$1-1))/(INDEX(요약_월별시즈널리티!$F$7:$F$18,MONTH(EDATE($E130,V$1-1)))/100))),"")</f>
        <v>5614277.890714135</v>
      </c>
      <c r="W130" cm="1">
        <f t="array" ref="W130">IFERROR(IF($A130="","",IF(SUMIFS(RAW_매출A!$J$2:$J$7000,RAW_매출A!$B$2:$B$7000,$A130,RAW_매출A!$A$2:$A$7000,EDATE($E130,W$1-1))=0,"",SUMIFS(RAW_매출A!$J$2:$J$7000,RAW_매출A!$B$2:$B$7000,$A130,RAW_매출A!$A$2:$A$7000,EDATE($E130,W$1-1))/(INDEX(요약_월별시즈널리티!$F$7:$F$18,MONTH(EDATE($E130,W$1-1)))/100))),"")</f>
        <v>5811986.1832628334</v>
      </c>
      <c r="X130" cm="1">
        <f t="array" ref="X130">IFERROR(IF($A130="","",IF(SUMIFS(RAW_매출A!$J$2:$J$7000,RAW_매출A!$B$2:$B$7000,$A130,RAW_매출A!$A$2:$A$7000,EDATE($E130,X$1-1))=0,"",SUMIFS(RAW_매출A!$J$2:$J$7000,RAW_매출A!$B$2:$B$7000,$A130,RAW_매출A!$A$2:$A$7000,EDATE($E130,X$1-1))/(INDEX(요약_월별시즈널리티!$F$7:$F$18,MONTH(EDATE($E130,X$1-1)))/100))),"")</f>
        <v>5786429.9728120193</v>
      </c>
      <c r="Y130" cm="1">
        <f t="array" ref="Y130">IFERROR(IF($A130="","",IF(SUMIFS(RAW_매출A!$J$2:$J$7000,RAW_매출A!$B$2:$B$7000,$A130,RAW_매출A!$A$2:$A$7000,EDATE($E130,Y$1-1))=0,"",SUMIFS(RAW_매출A!$J$2:$J$7000,RAW_매출A!$B$2:$B$7000,$A130,RAW_매출A!$A$2:$A$7000,EDATE($E130,Y$1-1))/(INDEX(요약_월별시즈널리티!$F$7:$F$18,MONTH(EDATE($E130,Y$1-1)))/100))),"")</f>
        <v>6516796.0076928027</v>
      </c>
      <c r="Z130" cm="1">
        <f t="array" ref="Z130">IFERROR(IF($A130="","",IF(SUMIFS(RAW_매출A!$J$2:$J$7000,RAW_매출A!$B$2:$B$7000,$A130,RAW_매출A!$A$2:$A$7000,EDATE($E130,Z$1-1))=0,"",SUMIFS(RAW_매출A!$J$2:$J$7000,RAW_매출A!$B$2:$B$7000,$A130,RAW_매출A!$A$2:$A$7000,EDATE($E130,Z$1-1))/(INDEX(요약_월별시즈널리티!$F$7:$F$18,MONTH(EDATE($E130,Z$1-1)))/100))),"")</f>
        <v>5655998.1209169766</v>
      </c>
      <c r="AA130" t="str" cm="1">
        <f t="array" ref="AA130">IFERROR(IF($A130="","",IF(SUMIFS(RAW_매출A!$J$2:$J$7000,RAW_매출A!$B$2:$B$7000,$A130,RAW_매출A!$A$2:$A$7000,EDATE($E130,AA$1-1))=0,"",SUMIFS(RAW_매출A!$J$2:$J$7000,RAW_매출A!$B$2:$B$7000,$A130,RAW_매출A!$A$2:$A$7000,EDATE($E130,AA$1-1))/(INDEX(요약_월별시즈널리티!$F$7:$F$18,MONTH(EDATE($E130,AA$1-1)))/100))),"")</f>
        <v/>
      </c>
      <c r="AB130" t="str" cm="1">
        <f t="array" ref="AB130">IFERROR(IF($A130="","",IF(SUMIFS(RAW_매출A!$J$2:$J$7000,RAW_매출A!$B$2:$B$7000,$A130,RAW_매출A!$A$2:$A$7000,EDATE($E130,AB$1-1))=0,"",SUMIFS(RAW_매출A!$J$2:$J$7000,RAW_매출A!$B$2:$B$7000,$A130,RAW_매출A!$A$2:$A$7000,EDATE($E130,AB$1-1))/(INDEX(요약_월별시즈널리티!$F$7:$F$18,MONTH(EDATE($E130,AB$1-1)))/100))),"")</f>
        <v/>
      </c>
      <c r="AC130" t="str" cm="1">
        <f t="array" ref="AC130">IFERROR(IF($A130="","",IF(SUMIFS(RAW_매출A!$J$2:$J$7000,RAW_매출A!$B$2:$B$7000,$A130,RAW_매출A!$A$2:$A$7000,EDATE($E130,AC$1-1))=0,"",SUMIFS(RAW_매출A!$J$2:$J$7000,RAW_매출A!$B$2:$B$7000,$A130,RAW_매출A!$A$2:$A$7000,EDATE($E130,AC$1-1))/(INDEX(요약_월별시즈널리티!$F$7:$F$18,MONTH(EDATE($E130,AC$1-1)))/100))),"")</f>
        <v/>
      </c>
      <c r="AD130" t="str" cm="1">
        <f t="array" ref="AD130">IFERROR(IF($A130="","",IF(SUMIFS(RAW_매출A!$J$2:$J$7000,RAW_매출A!$B$2:$B$7000,$A130,RAW_매출A!$A$2:$A$7000,EDATE($E130,AD$1-1))=0,"",SUMIFS(RAW_매출A!$J$2:$J$7000,RAW_매출A!$B$2:$B$7000,$A130,RAW_매출A!$A$2:$A$7000,EDATE($E130,AD$1-1))/(INDEX(요약_월별시즈널리티!$F$7:$F$18,MONTH(EDATE($E130,AD$1-1)))/100))),"")</f>
        <v/>
      </c>
      <c r="AE130" t="str" cm="1">
        <f t="array" ref="AE130">IFERROR(IF($A130="","",IF(SUMIFS(RAW_매출A!$J$2:$J$7000,RAW_매출A!$B$2:$B$7000,$A130,RAW_매출A!$A$2:$A$7000,EDATE($E130,AE$1-1))=0,"",SUMIFS(RAW_매출A!$J$2:$J$7000,RAW_매출A!$B$2:$B$7000,$A130,RAW_매출A!$A$2:$A$7000,EDATE($E130,AE$1-1))/(INDEX(요약_월별시즈널리티!$F$7:$F$18,MONTH(EDATE($E130,AE$1-1)))/100))),"")</f>
        <v/>
      </c>
      <c r="AF130" t="str" cm="1">
        <f t="array" ref="AF130">IFERROR(IF($A130="","",IF(SUMIFS(RAW_매출A!$J$2:$J$7000,RAW_매출A!$B$2:$B$7000,$A130,RAW_매출A!$A$2:$A$7000,EDATE($E130,AF$1-1))=0,"",SUMIFS(RAW_매출A!$J$2:$J$7000,RAW_매출A!$B$2:$B$7000,$A130,RAW_매출A!$A$2:$A$7000,EDATE($E130,AF$1-1))/(INDEX(요약_월별시즈널리티!$F$7:$F$18,MONTH(EDATE($E130,AF$1-1)))/100))),"")</f>
        <v/>
      </c>
      <c r="AG130" t="str" cm="1">
        <f t="array" ref="AG130">IFERROR(IF($A130="","",IF(SUMIFS(RAW_매출A!$J$2:$J$7000,RAW_매출A!$B$2:$B$7000,$A130,RAW_매출A!$A$2:$A$7000,EDATE($E130,AG$1-1))=0,"",SUMIFS(RAW_매출A!$J$2:$J$7000,RAW_매출A!$B$2:$B$7000,$A130,RAW_매출A!$A$2:$A$7000,EDATE($E130,AG$1-1))/(INDEX(요약_월별시즈널리티!$F$7:$F$18,MONTH(EDATE($E130,AG$1-1)))/100))),"")</f>
        <v/>
      </c>
      <c r="AH130" t="str" cm="1">
        <f t="array" ref="AH130">IFERROR(IF($A130="","",IF(SUMIFS(RAW_매출A!$J$2:$J$7000,RAW_매출A!$B$2:$B$7000,$A130,RAW_매출A!$A$2:$A$7000,EDATE($E130,AH$1-1))=0,"",SUMIFS(RAW_매출A!$J$2:$J$7000,RAW_매출A!$B$2:$B$7000,$A130,RAW_매출A!$A$2:$A$7000,EDATE($E130,AH$1-1))/(INDEX(요약_월별시즈널리티!$F$7:$F$18,MONTH(EDATE($E130,AH$1-1)))/100))),"")</f>
        <v/>
      </c>
      <c r="AI130" t="str" cm="1">
        <f t="array" ref="AI130">IFERROR(IF($A130="","",IF(SUMIFS(RAW_매출A!$J$2:$J$7000,RAW_매출A!$B$2:$B$7000,$A130,RAW_매출A!$A$2:$A$7000,EDATE($E130,AI$1-1))=0,"",SUMIFS(RAW_매출A!$J$2:$J$7000,RAW_매출A!$B$2:$B$7000,$A130,RAW_매출A!$A$2:$A$7000,EDATE($E130,AI$1-1))/(INDEX(요약_월별시즈널리티!$F$7:$F$18,MONTH(EDATE($E130,AI$1-1)))/100))),"")</f>
        <v/>
      </c>
      <c r="AJ130" t="str" cm="1">
        <f t="array" ref="AJ130">IFERROR(IF($A130="","",IF(SUMIFS(RAW_매출A!$J$2:$J$7000,RAW_매출A!$B$2:$B$7000,$A130,RAW_매출A!$A$2:$A$7000,EDATE($E130,AJ$1-1))=0,"",SUMIFS(RAW_매출A!$J$2:$J$7000,RAW_매출A!$B$2:$B$7000,$A130,RAW_매출A!$A$2:$A$7000,EDATE($E130,AJ$1-1))/(INDEX(요약_월별시즈널리티!$F$7:$F$18,MONTH(EDATE($E130,AJ$1-1)))/100))),"")</f>
        <v/>
      </c>
      <c r="AK130" t="str" cm="1">
        <f t="array" ref="AK130">IFERROR(IF($A130="","",IF(SUMIFS(RAW_매출A!$J$2:$J$7000,RAW_매출A!$B$2:$B$7000,$A130,RAW_매출A!$A$2:$A$7000,EDATE($E130,AK$1-1))=0,"",SUMIFS(RAW_매출A!$J$2:$J$7000,RAW_매출A!$B$2:$B$7000,$A130,RAW_매출A!$A$2:$A$7000,EDATE($E130,AK$1-1))/(INDEX(요약_월별시즈널리티!$F$7:$F$18,MONTH(EDATE($E130,AK$1-1)))/100))),"")</f>
        <v/>
      </c>
      <c r="AL130" t="str" cm="1">
        <f t="array" ref="AL130">IFERROR(IF($A130="","",IF(SUMIFS(RAW_매출A!$J$2:$J$7000,RAW_매출A!$B$2:$B$7000,$A130,RAW_매출A!$A$2:$A$7000,EDATE($E130,AL$1-1))=0,"",SUMIFS(RAW_매출A!$J$2:$J$7000,RAW_매출A!$B$2:$B$7000,$A130,RAW_매출A!$A$2:$A$7000,EDATE($E130,AL$1-1))/(INDEX(요약_월별시즈널리티!$F$7:$F$18,MONTH(EDATE($E130,AL$1-1)))/100))),"")</f>
        <v/>
      </c>
      <c r="AM130" t="str" cm="1">
        <f t="array" ref="AM130">IFERROR(IF($A130="","",IF(SUMIFS(RAW_매출A!$J$2:$J$7000,RAW_매출A!$B$2:$B$7000,$A130,RAW_매출A!$A$2:$A$7000,EDATE($E130,AM$1-1))=0,"",SUMIFS(RAW_매출A!$J$2:$J$7000,RAW_매출A!$B$2:$B$7000,$A130,RAW_매출A!$A$2:$A$7000,EDATE($E130,AM$1-1))/(INDEX(요약_월별시즈널리티!$F$7:$F$18,MONTH(EDATE($E130,AM$1-1)))/100))),"")</f>
        <v/>
      </c>
      <c r="AN130" t="str" cm="1">
        <f t="array" ref="AN130">IFERROR(IF($A130="","",IF(SUMIFS(RAW_매출A!$J$2:$J$7000,RAW_매출A!$B$2:$B$7000,$A130,RAW_매출A!$A$2:$A$7000,EDATE($E130,AN$1-1))=0,"",SUMIFS(RAW_매출A!$J$2:$J$7000,RAW_매출A!$B$2:$B$7000,$A130,RAW_매출A!$A$2:$A$7000,EDATE($E130,AN$1-1))/(INDEX(요약_월별시즈널리티!$F$7:$F$18,MONTH(EDATE($E130,AN$1-1)))/100))),"")</f>
        <v/>
      </c>
      <c r="AO130" t="str" cm="1">
        <f t="array" ref="AO130">IFERROR(IF($A130="","",IF(SUMIFS(RAW_매출A!$J$2:$J$7000,RAW_매출A!$B$2:$B$7000,$A130,RAW_매출A!$A$2:$A$7000,EDATE($E130,AO$1-1))=0,"",SUMIFS(RAW_매출A!$J$2:$J$7000,RAW_매출A!$B$2:$B$7000,$A130,RAW_매출A!$A$2:$A$7000,EDATE($E130,AO$1-1))/(INDEX(요약_월별시즈널리티!$F$7:$F$18,MONTH(EDATE($E130,AO$1-1)))/100))),"")</f>
        <v/>
      </c>
      <c r="AP130" t="str" cm="1">
        <f t="array" ref="AP130">IFERROR(IF($A130="","",IF(SUMIFS(RAW_매출A!$J$2:$J$7000,RAW_매출A!$B$2:$B$7000,$A130,RAW_매출A!$A$2:$A$7000,EDATE($E130,AP$1-1))=0,"",SUMIFS(RAW_매출A!$J$2:$J$7000,RAW_매출A!$B$2:$B$7000,$A130,RAW_매출A!$A$2:$A$7000,EDATE($E130,AP$1-1))/(INDEX(요약_월별시즈널리티!$F$7:$F$18,MONTH(EDATE($E130,AP$1-1)))/100))),"")</f>
        <v/>
      </c>
      <c r="AQ130" t="str" cm="1">
        <f t="array" ref="AQ130">IFERROR(IF($A130="","",IF(SUMIFS(RAW_매출A!$J$2:$J$7000,RAW_매출A!$B$2:$B$7000,$A130,RAW_매출A!$A$2:$A$7000,EDATE($E130,AQ$1-1))=0,"",SUMIFS(RAW_매출A!$J$2:$J$7000,RAW_매출A!$B$2:$B$7000,$A130,RAW_매출A!$A$2:$A$7000,EDATE($E130,AQ$1-1))/(INDEX(요약_월별시즈널리티!$F$7:$F$18,MONTH(EDATE($E130,AQ$1-1)))/100))),"")</f>
        <v/>
      </c>
      <c r="AR130" t="str" cm="1">
        <f t="array" ref="AR130">IFERROR(IF($A130="","",IF(SUMIFS(RAW_매출A!$J$2:$J$7000,RAW_매출A!$B$2:$B$7000,$A130,RAW_매출A!$A$2:$A$7000,EDATE($E130,AR$1-1))=0,"",SUMIFS(RAW_매출A!$J$2:$J$7000,RAW_매출A!$B$2:$B$7000,$A130,RAW_매출A!$A$2:$A$7000,EDATE($E130,AR$1-1))/(INDEX(요약_월별시즈널리티!$F$7:$F$18,MONTH(EDATE($E130,AR$1-1)))/100))),"")</f>
        <v/>
      </c>
      <c r="AS130" t="str" cm="1">
        <f t="array" ref="AS130">IFERROR(IF($A130="","",IF(SUMIFS(RAW_매출A!$J$2:$J$7000,RAW_매출A!$B$2:$B$7000,$A130,RAW_매출A!$A$2:$A$7000,EDATE($E130,AS$1-1))=0,"",SUMIFS(RAW_매출A!$J$2:$J$7000,RAW_매출A!$B$2:$B$7000,$A130,RAW_매출A!$A$2:$A$7000,EDATE($E130,AS$1-1))/(INDEX(요약_월별시즈널리티!$F$7:$F$18,MONTH(EDATE($E130,AS$1-1)))/100))),"")</f>
        <v/>
      </c>
      <c r="AT130" t="str" cm="1">
        <f t="array" ref="AT130">IFERROR(IF($A130="","",IF(SUMIFS(RAW_매출A!$J$2:$J$7000,RAW_매출A!$B$2:$B$7000,$A130,RAW_매출A!$A$2:$A$7000,EDATE($E130,AT$1-1))=0,"",SUMIFS(RAW_매출A!$J$2:$J$7000,RAW_매출A!$B$2:$B$7000,$A130,RAW_매출A!$A$2:$A$7000,EDATE($E130,AT$1-1))/(INDEX(요약_월별시즈널리티!$F$7:$F$18,MONTH(EDATE($E130,AT$1-1)))/100))),"")</f>
        <v/>
      </c>
      <c r="AU130" t="str" cm="1">
        <f t="array" ref="AU130">IFERROR(IF($A130="","",IF(SUMIFS(RAW_매출A!$J$2:$J$7000,RAW_매출A!$B$2:$B$7000,$A130,RAW_매출A!$A$2:$A$7000,EDATE($E130,AU$1-1))=0,"",SUMIFS(RAW_매출A!$J$2:$J$7000,RAW_매출A!$B$2:$B$7000,$A130,RAW_매출A!$A$2:$A$7000,EDATE($E130,AU$1-1))/(INDEX(요약_월별시즈널리티!$F$7:$F$18,MONTH(EDATE($E130,AU$1-1)))/100))),"")</f>
        <v/>
      </c>
      <c r="AV130" t="str" cm="1">
        <f t="array" ref="AV130">IFERROR(IF($A130="","",IF(SUMIFS(RAW_매출A!$J$2:$J$7000,RAW_매출A!$B$2:$B$7000,$A130,RAW_매출A!$A$2:$A$7000,EDATE($E130,AV$1-1))=0,"",SUMIFS(RAW_매출A!$J$2:$J$7000,RAW_매출A!$B$2:$B$7000,$A130,RAW_매출A!$A$2:$A$7000,EDATE($E130,AV$1-1))/(INDEX(요약_월별시즈널리티!$F$7:$F$18,MONTH(EDATE($E130,AV$1-1)))/100))),"")</f>
        <v/>
      </c>
      <c r="AW130" t="str" cm="1">
        <f t="array" ref="AW130">IFERROR(IF($A130="","",IF(SUMIFS(RAW_매출A!$J$2:$J$7000,RAW_매출A!$B$2:$B$7000,$A130,RAW_매출A!$A$2:$A$7000,EDATE($E130,AW$1-1))=0,"",SUMIFS(RAW_매출A!$J$2:$J$7000,RAW_매출A!$B$2:$B$7000,$A130,RAW_매출A!$A$2:$A$7000,EDATE($E130,AW$1-1))/(INDEX(요약_월별시즈널리티!$F$7:$F$18,MONTH(EDATE($E130,AW$1-1)))/100))),"")</f>
        <v/>
      </c>
      <c r="AX130" t="str" cm="1">
        <f t="array" ref="AX130">IFERROR(IF($A130="","",IF(SUMIFS(RAW_매출A!$J$2:$J$7000,RAW_매출A!$B$2:$B$7000,$A130,RAW_매출A!$A$2:$A$7000,EDATE($E130,AX$1-1))=0,"",SUMIFS(RAW_매출A!$J$2:$J$7000,RAW_매출A!$B$2:$B$7000,$A130,RAW_매출A!$A$2:$A$7000,EDATE($E130,AX$1-1))/(INDEX(요약_월별시즈널리티!$F$7:$F$18,MONTH(EDATE($E130,AX$1-1)))/100))),"")</f>
        <v/>
      </c>
      <c r="AY130" t="str" cm="1">
        <f t="array" ref="AY130">IFERROR(IF($A130="","",IF(SUMIFS(RAW_매출A!$J$2:$J$7000,RAW_매출A!$B$2:$B$7000,$A130,RAW_매출A!$A$2:$A$7000,EDATE($E130,AY$1-1))=0,"",SUMIFS(RAW_매출A!$J$2:$J$7000,RAW_매출A!$B$2:$B$7000,$A130,RAW_매출A!$A$2:$A$7000,EDATE($E130,AY$1-1))/(INDEX(요약_월별시즈널리티!$F$7:$F$18,MONTH(EDATE($E130,AY$1-1)))/100))),"")</f>
        <v/>
      </c>
      <c r="AZ130" t="str" cm="1">
        <f t="array" ref="AZ130">IFERROR(IF($A130="","",IF(SUMIFS(RAW_매출A!$J$2:$J$7000,RAW_매출A!$B$2:$B$7000,$A130,RAW_매출A!$A$2:$A$7000,EDATE($E130,AZ$1-1))=0,"",SUMIFS(RAW_매출A!$J$2:$J$7000,RAW_매출A!$B$2:$B$7000,$A130,RAW_매출A!$A$2:$A$7000,EDATE($E130,AZ$1-1))/(INDEX(요약_월별시즈널리티!$F$7:$F$18,MONTH(EDATE($E130,AZ$1-1)))/100))),"")</f>
        <v/>
      </c>
      <c r="BA130" t="str" cm="1">
        <f t="array" ref="BA130">IFERROR(IF($A130="","",IF(SUMIFS(RAW_매출A!$J$2:$J$7000,RAW_매출A!$B$2:$B$7000,$A130,RAW_매출A!$A$2:$A$7000,EDATE($E130,BA$1-1))=0,"",SUMIFS(RAW_매출A!$J$2:$J$7000,RAW_매출A!$B$2:$B$7000,$A130,RAW_매출A!$A$2:$A$7000,EDATE($E130,BA$1-1))/(INDEX(요약_월별시즈널리티!$F$7:$F$18,MONTH(EDATE($E130,BA$1-1)))/100))),"")</f>
        <v/>
      </c>
      <c r="BB130" t="str" cm="1">
        <f t="array" ref="BB130">IFERROR(IF($A130="","",IF(SUMIFS(RAW_매출A!$J$2:$J$7000,RAW_매출A!$B$2:$B$7000,$A130,RAW_매출A!$A$2:$A$7000,EDATE($E130,BB$1-1))=0,"",SUMIFS(RAW_매출A!$J$2:$J$7000,RAW_매출A!$B$2:$B$7000,$A130,RAW_매출A!$A$2:$A$7000,EDATE($E130,BB$1-1))/(INDEX(요약_월별시즈널리티!$F$7:$F$18,MONTH(EDATE($E130,BB$1-1)))/100))),"")</f>
        <v/>
      </c>
      <c r="BC130" t="str" cm="1">
        <f t="array" ref="BC130">IFERROR(IF($A130="","",IF(SUMIFS(RAW_매출A!$J$2:$J$7000,RAW_매출A!$B$2:$B$7000,$A130,RAW_매출A!$A$2:$A$7000,EDATE($E130,BC$1-1))=0,"",SUMIFS(RAW_매출A!$J$2:$J$7000,RAW_매출A!$B$2:$B$7000,$A130,RAW_매출A!$A$2:$A$7000,EDATE($E130,BC$1-1))/(INDEX(요약_월별시즈널리티!$F$7:$F$18,MONTH(EDATE($E130,BC$1-1)))/100))),"")</f>
        <v/>
      </c>
      <c r="BD130" t="str" cm="1">
        <f t="array" ref="BD130">IFERROR(IF($A130="","",IF(SUMIFS(RAW_매출A!$J$2:$J$7000,RAW_매출A!$B$2:$B$7000,$A130,RAW_매출A!$A$2:$A$7000,EDATE($E130,BD$1-1))=0,"",SUMIFS(RAW_매출A!$J$2:$J$7000,RAW_매출A!$B$2:$B$7000,$A130,RAW_매출A!$A$2:$A$7000,EDATE($E130,BD$1-1))/(INDEX(요약_월별시즈널리티!$F$7:$F$18,MONTH(EDATE($E130,BD$1-1)))/100))),"")</f>
        <v/>
      </c>
      <c r="BE130" t="str" cm="1">
        <f t="array" ref="BE130">IFERROR(IF($A130="","",IF(SUMIFS(RAW_매출A!$J$2:$J$7000,RAW_매출A!$B$2:$B$7000,$A130,RAW_매출A!$A$2:$A$7000,EDATE($E130,BE$1-1))=0,"",SUMIFS(RAW_매출A!$J$2:$J$7000,RAW_매출A!$B$2:$B$7000,$A130,RAW_매출A!$A$2:$A$7000,EDATE($E130,BE$1-1))/(INDEX(요약_월별시즈널리티!$F$7:$F$18,MONTH(EDATE($E130,BE$1-1)))/100))),"")</f>
        <v/>
      </c>
      <c r="BF130" t="str" cm="1">
        <f t="array" ref="BF130">IFERROR(IF($A130="","",IF(SUMIFS(RAW_매출A!$J$2:$J$7000,RAW_매출A!$B$2:$B$7000,$A130,RAW_매출A!$A$2:$A$7000,EDATE($E130,BF$1-1))=0,"",SUMIFS(RAW_매출A!$J$2:$J$7000,RAW_매출A!$B$2:$B$7000,$A130,RAW_매출A!$A$2:$A$7000,EDATE($E130,BF$1-1))/(INDEX(요약_월별시즈널리티!$F$7:$F$18,MONTH(EDATE($E130,BF$1-1)))/100))),"")</f>
        <v/>
      </c>
      <c r="BG130" t="str" cm="1">
        <f t="array" ref="BG130">IFERROR(IF($A130="","",IF(SUMIFS(RAW_매출A!$J$2:$J$7000,RAW_매출A!$B$2:$B$7000,$A130,RAW_매출A!$A$2:$A$7000,EDATE($E130,BG$1-1))=0,"",SUMIFS(RAW_매출A!$J$2:$J$7000,RAW_매출A!$B$2:$B$7000,$A130,RAW_매출A!$A$2:$A$7000,EDATE($E130,BG$1-1))/(INDEX(요약_월별시즈널리티!$F$7:$F$18,MONTH(EDATE($E130,BG$1-1)))/100))),"")</f>
        <v/>
      </c>
      <c r="BH130" t="str" cm="1">
        <f t="array" ref="BH130">IFERROR(IF($A130="","",IF(SUMIFS(RAW_매출A!$J$2:$J$7000,RAW_매출A!$B$2:$B$7000,$A130,RAW_매출A!$A$2:$A$7000,EDATE($E130,BH$1-1))=0,"",SUMIFS(RAW_매출A!$J$2:$J$7000,RAW_매출A!$B$2:$B$7000,$A130,RAW_매출A!$A$2:$A$7000,EDATE($E130,BH$1-1))/(INDEX(요약_월별시즈널리티!$F$7:$F$18,MONTH(EDATE($E130,BH$1-1)))/100))),"")</f>
        <v/>
      </c>
      <c r="BI130" t="str" cm="1">
        <f t="array" ref="BI130">IFERROR(IF($A130="","",IF(SUMIFS(RAW_매출A!$J$2:$J$7000,RAW_매출A!$B$2:$B$7000,$A130,RAW_매출A!$A$2:$A$7000,EDATE($E130,BI$1-1))=0,"",SUMIFS(RAW_매출A!$J$2:$J$7000,RAW_매출A!$B$2:$B$7000,$A130,RAW_매출A!$A$2:$A$7000,EDATE($E130,BI$1-1))/(INDEX(요약_월별시즈널리티!$F$7:$F$18,MONTH(EDATE($E130,BI$1-1)))/100))),"")</f>
        <v/>
      </c>
      <c r="BJ130" t="str" cm="1">
        <f t="array" ref="BJ130">IFERROR(IF($A130="","",IF(SUMIFS(RAW_매출A!$J$2:$J$7000,RAW_매출A!$B$2:$B$7000,$A130,RAW_매출A!$A$2:$A$7000,EDATE($E130,BJ$1-1))=0,"",SUMIFS(RAW_매출A!$J$2:$J$7000,RAW_매출A!$B$2:$B$7000,$A130,RAW_매출A!$A$2:$A$7000,EDATE($E130,BJ$1-1))/(INDEX(요약_월별시즈널리티!$F$7:$F$18,MONTH(EDATE($E130,BJ$1-1)))/100))),"")</f>
        <v/>
      </c>
      <c r="BK130" t="str" cm="1">
        <f t="array" ref="BK130">IFERROR(IF($A130="","",IF(SUMIFS(RAW_매출A!$J$2:$J$7000,RAW_매출A!$B$2:$B$7000,$A130,RAW_매출A!$A$2:$A$7000,EDATE($E130,BK$1-1))=0,"",SUMIFS(RAW_매출A!$J$2:$J$7000,RAW_매출A!$B$2:$B$7000,$A130,RAW_매출A!$A$2:$A$7000,EDATE($E130,BK$1-1))/(INDEX(요약_월별시즈널리티!$F$7:$F$18,MONTH(EDATE($E130,BK$1-1)))/100))),"")</f>
        <v/>
      </c>
      <c r="BL130" t="str" cm="1">
        <f t="array" ref="BL130">IFERROR(IF($A130="","",IF(SUMIFS(RAW_매출A!$J$2:$J$7000,RAW_매출A!$B$2:$B$7000,$A130,RAW_매출A!$A$2:$A$7000,EDATE($E130,BL$1-1))=0,"",SUMIFS(RAW_매출A!$J$2:$J$7000,RAW_매출A!$B$2:$B$7000,$A130,RAW_매출A!$A$2:$A$7000,EDATE($E130,BL$1-1))/(INDEX(요약_월별시즈널리티!$F$7:$F$18,MONTH(EDATE($E130,BL$1-1)))/100))),"")</f>
        <v/>
      </c>
      <c r="BM130" t="str" cm="1">
        <f t="array" ref="BM130">IFERROR(IF($A130="","",IF(SUMIFS(RAW_매출A!$J$2:$J$7000,RAW_매출A!$B$2:$B$7000,$A130,RAW_매출A!$A$2:$A$7000,EDATE($E130,BM$1-1))=0,"",SUMIFS(RAW_매출A!$J$2:$J$7000,RAW_매출A!$B$2:$B$7000,$A130,RAW_매출A!$A$2:$A$7000,EDATE($E130,BM$1-1))/(INDEX(요약_월별시즈널리티!$F$7:$F$18,MONTH(EDATE($E130,BM$1-1)))/100))),"")</f>
        <v/>
      </c>
      <c r="BN130" t="str" cm="1">
        <f t="array" ref="BN130">IFERROR(IF($A130="","",IF(SUMIFS(RAW_매출A!$J$2:$J$7000,RAW_매출A!$B$2:$B$7000,$A130,RAW_매출A!$A$2:$A$7000,EDATE($E130,BN$1-1))=0,"",SUMIFS(RAW_매출A!$J$2:$J$7000,RAW_매출A!$B$2:$B$7000,$A130,RAW_매출A!$A$2:$A$7000,EDATE($E130,BN$1-1))/(INDEX(요약_월별시즈널리티!$F$7:$F$18,MONTH(EDATE($E130,BN$1-1)))/100))),"")</f>
        <v/>
      </c>
    </row>
    <row r="131" spans="1:66" x14ac:dyDescent="0.3">
      <c r="A131" t="str">
        <f>세팅!A132</f>
        <v>(1122) #군자용마초교점</v>
      </c>
      <c r="B131" t="str">
        <f>세팅!B132</f>
        <v>150-1</v>
      </c>
      <c r="C131">
        <f t="shared" ref="C131:C150" si="6">IFERROR(VALUE(MID(B131,5,10)),"")</f>
        <v>1</v>
      </c>
      <c r="D131" t="str">
        <f t="shared" ref="D131:D150" si="7">IF(C131="","",IF(C131&gt;=3,"3+",TEXT(C131,"0")))</f>
        <v>1</v>
      </c>
      <c r="E131" s="1">
        <f>세팅!D132</f>
        <v>45597</v>
      </c>
      <c r="F131">
        <f t="shared" ref="F131:F150" si="8">IF(COUNT(J131:O131)&gt;=4,AVERAGE(J131:O131),"")</f>
        <v>2990395.9270917582</v>
      </c>
      <c r="G131" cm="1">
        <f t="array" ref="G131">IFERROR(IF($A131="","",IF(SUMIFS(RAW_매출A!$J$2:$J$7000,RAW_매출A!$B$2:$B$7000,$A131,RAW_매출A!$A$2:$A$7000,EDATE($E131,G$1-1))=0,"",SUMIFS(RAW_매출A!$J$2:$J$7000,RAW_매출A!$B$2:$B$7000,$A131,RAW_매출A!$A$2:$A$7000,EDATE($E131,G$1-1))/(INDEX(요약_월별시즈널리티!$F$7:$F$18,MONTH(EDATE($E131,G$1-1)))/100))),"")</f>
        <v>1829395.8170151121</v>
      </c>
      <c r="H131" cm="1">
        <f t="array" ref="H131">IFERROR(IF($A131="","",IF(SUMIFS(RAW_매출A!$J$2:$J$7000,RAW_매출A!$B$2:$B$7000,$A131,RAW_매출A!$A$2:$A$7000,EDATE($E131,H$1-1))=0,"",SUMIFS(RAW_매출A!$J$2:$J$7000,RAW_매출A!$B$2:$B$7000,$A131,RAW_매출A!$A$2:$A$7000,EDATE($E131,H$1-1))/(INDEX(요약_월별시즈널리티!$F$7:$F$18,MONTH(EDATE($E131,H$1-1)))/100))),"")</f>
        <v>2246984.0512220026</v>
      </c>
      <c r="I131" cm="1">
        <f t="array" ref="I131">IFERROR(IF($A131="","",IF(SUMIFS(RAW_매출A!$J$2:$J$7000,RAW_매출A!$B$2:$B$7000,$A131,RAW_매출A!$A$2:$A$7000,EDATE($E131,I$1-1))=0,"",SUMIFS(RAW_매출A!$J$2:$J$7000,RAW_매출A!$B$2:$B$7000,$A131,RAW_매출A!$A$2:$A$7000,EDATE($E131,I$1-1))/(INDEX(요약_월별시즈널리티!$F$7:$F$18,MONTH(EDATE($E131,I$1-1)))/100))),"")</f>
        <v>3057003.5361288353</v>
      </c>
      <c r="J131" s="28" cm="1">
        <f t="array" ref="J131">IFERROR(IF($A131="","",IF(SUMIFS(RAW_매출A!$J$2:$J$7000,RAW_매출A!$B$2:$B$7000,$A131,RAW_매출A!$A$2:$A$7000,EDATE($E131,J$1-1))=0,"",SUMIFS(RAW_매출A!$J$2:$J$7000,RAW_매출A!$B$2:$B$7000,$A131,RAW_매출A!$A$2:$A$7000,EDATE($E131,J$1-1))/(INDEX(요약_월별시즈널리티!$F$7:$F$18,MONTH(EDATE($E131,J$1-1)))/100))),"")</f>
        <v>2935633.2591370186</v>
      </c>
      <c r="K131" s="28" cm="1">
        <f t="array" ref="K131">IFERROR(IF($A131="","",IF(SUMIFS(RAW_매출A!$J$2:$J$7000,RAW_매출A!$B$2:$B$7000,$A131,RAW_매출A!$A$2:$A$7000,EDATE($E131,K$1-1))=0,"",SUMIFS(RAW_매출A!$J$2:$J$7000,RAW_매출A!$B$2:$B$7000,$A131,RAW_매출A!$A$2:$A$7000,EDATE($E131,K$1-1))/(INDEX(요약_월별시즈널리티!$F$7:$F$18,MONTH(EDATE($E131,K$1-1)))/100))),"")</f>
        <v>2877939.627619138</v>
      </c>
      <c r="L131" s="28" cm="1">
        <f t="array" ref="L131">IFERROR(IF($A131="","",IF(SUMIFS(RAW_매출A!$J$2:$J$7000,RAW_매출A!$B$2:$B$7000,$A131,RAW_매출A!$A$2:$A$7000,EDATE($E131,L$1-1))=0,"",SUMIFS(RAW_매출A!$J$2:$J$7000,RAW_매출A!$B$2:$B$7000,$A131,RAW_매출A!$A$2:$A$7000,EDATE($E131,L$1-1))/(INDEX(요약_월별시즈널리티!$F$7:$F$18,MONTH(EDATE($E131,L$1-1)))/100))),"")</f>
        <v>3028241.0122047178</v>
      </c>
      <c r="M131" s="28" cm="1">
        <f t="array" ref="M131">IFERROR(IF($A131="","",IF(SUMIFS(RAW_매출A!$J$2:$J$7000,RAW_매출A!$B$2:$B$7000,$A131,RAW_매출A!$A$2:$A$7000,EDATE($E131,M$1-1))=0,"",SUMIFS(RAW_매출A!$J$2:$J$7000,RAW_매출A!$B$2:$B$7000,$A131,RAW_매출A!$A$2:$A$7000,EDATE($E131,M$1-1))/(INDEX(요약_월별시즈널리티!$F$7:$F$18,MONTH(EDATE($E131,M$1-1)))/100))),"")</f>
        <v>3170253.676751358</v>
      </c>
      <c r="N131" s="28" cm="1">
        <f t="array" ref="N131">IFERROR(IF($A131="","",IF(SUMIFS(RAW_매출A!$J$2:$J$7000,RAW_매출A!$B$2:$B$7000,$A131,RAW_매출A!$A$2:$A$7000,EDATE($E131,N$1-1))=0,"",SUMIFS(RAW_매출A!$J$2:$J$7000,RAW_매출A!$B$2:$B$7000,$A131,RAW_매출A!$A$2:$A$7000,EDATE($E131,N$1-1))/(INDEX(요약_월별시즈널리티!$F$7:$F$18,MONTH(EDATE($E131,N$1-1)))/100))),"")</f>
        <v>2960265.8437282336</v>
      </c>
      <c r="O131" s="28" cm="1">
        <f t="array" ref="O131">IFERROR(IF($A131="","",IF(SUMIFS(RAW_매출A!$J$2:$J$7000,RAW_매출A!$B$2:$B$7000,$A131,RAW_매출A!$A$2:$A$7000,EDATE($E131,O$1-1))=0,"",SUMIFS(RAW_매출A!$J$2:$J$7000,RAW_매출A!$B$2:$B$7000,$A131,RAW_매출A!$A$2:$A$7000,EDATE($E131,O$1-1))/(INDEX(요약_월별시즈널리티!$F$7:$F$18,MONTH(EDATE($E131,O$1-1)))/100))),"")</f>
        <v>2970042.1431100834</v>
      </c>
      <c r="P131" cm="1">
        <f t="array" ref="P131">IFERROR(IF($A131="","",IF(SUMIFS(RAW_매출A!$J$2:$J$7000,RAW_매출A!$B$2:$B$7000,$A131,RAW_매출A!$A$2:$A$7000,EDATE($E131,P$1-1))=0,"",SUMIFS(RAW_매출A!$J$2:$J$7000,RAW_매출A!$B$2:$B$7000,$A131,RAW_매출A!$A$2:$A$7000,EDATE($E131,P$1-1))/(INDEX(요약_월별시즈널리티!$F$7:$F$18,MONTH(EDATE($E131,P$1-1)))/100))),"")</f>
        <v>2997984.688360936</v>
      </c>
      <c r="Q131" cm="1">
        <f t="array" ref="Q131">IFERROR(IF($A131="","",IF(SUMIFS(RAW_매출A!$J$2:$J$7000,RAW_매출A!$B$2:$B$7000,$A131,RAW_매출A!$A$2:$A$7000,EDATE($E131,Q$1-1))=0,"",SUMIFS(RAW_매출A!$J$2:$J$7000,RAW_매출A!$B$2:$B$7000,$A131,RAW_매출A!$A$2:$A$7000,EDATE($E131,Q$1-1))/(INDEX(요약_월별시즈널리티!$F$7:$F$18,MONTH(EDATE($E131,Q$1-1)))/100))),"")</f>
        <v>3098371.0095154294</v>
      </c>
      <c r="R131" cm="1">
        <f t="array" ref="R131">IFERROR(IF($A131="","",IF(SUMIFS(RAW_매출A!$J$2:$J$7000,RAW_매출A!$B$2:$B$7000,$A131,RAW_매출A!$A$2:$A$7000,EDATE($E131,R$1-1))=0,"",SUMIFS(RAW_매출A!$J$2:$J$7000,RAW_매출A!$B$2:$B$7000,$A131,RAW_매출A!$A$2:$A$7000,EDATE($E131,R$1-1))/(INDEX(요약_월별시즈널리티!$F$7:$F$18,MONTH(EDATE($E131,R$1-1)))/100))),"")</f>
        <v>3540996.979539189</v>
      </c>
      <c r="S131" cm="1">
        <f t="array" ref="S131">IFERROR(IF($A131="","",IF(SUMIFS(RAW_매출A!$J$2:$J$7000,RAW_매출A!$B$2:$B$7000,$A131,RAW_매출A!$A$2:$A$7000,EDATE($E131,S$1-1))=0,"",SUMIFS(RAW_매출A!$J$2:$J$7000,RAW_매출A!$B$2:$B$7000,$A131,RAW_매출A!$A$2:$A$7000,EDATE($E131,S$1-1))/(INDEX(요약_월별시즈널리티!$F$7:$F$18,MONTH(EDATE($E131,S$1-1)))/100))),"")</f>
        <v>3356272.7686720812</v>
      </c>
      <c r="T131" cm="1">
        <f t="array" ref="T131">IFERROR(IF($A131="","",IF(SUMIFS(RAW_매출A!$J$2:$J$7000,RAW_매출A!$B$2:$B$7000,$A131,RAW_매출A!$A$2:$A$7000,EDATE($E131,T$1-1))=0,"",SUMIFS(RAW_매출A!$J$2:$J$7000,RAW_매출A!$B$2:$B$7000,$A131,RAW_매출A!$A$2:$A$7000,EDATE($E131,T$1-1))/(INDEX(요약_월별시즈널리티!$F$7:$F$18,MONTH(EDATE($E131,T$1-1)))/100))),"")</f>
        <v>3356951.688041382</v>
      </c>
      <c r="U131" cm="1">
        <f t="array" ref="U131">IFERROR(IF($A131="","",IF(SUMIFS(RAW_매출A!$J$2:$J$7000,RAW_매출A!$B$2:$B$7000,$A131,RAW_매출A!$A$2:$A$7000,EDATE($E131,U$1-1))=0,"",SUMIFS(RAW_매출A!$J$2:$J$7000,RAW_매출A!$B$2:$B$7000,$A131,RAW_매출A!$A$2:$A$7000,EDATE($E131,U$1-1))/(INDEX(요약_월별시즈널리티!$F$7:$F$18,MONTH(EDATE($E131,U$1-1)))/100))),"")</f>
        <v>3344490.1774271377</v>
      </c>
      <c r="V131" cm="1">
        <f t="array" ref="V131">IFERROR(IF($A131="","",IF(SUMIFS(RAW_매출A!$J$2:$J$7000,RAW_매출A!$B$2:$B$7000,$A131,RAW_매출A!$A$2:$A$7000,EDATE($E131,V$1-1))=0,"",SUMIFS(RAW_매출A!$J$2:$J$7000,RAW_매출A!$B$2:$B$7000,$A131,RAW_매출A!$A$2:$A$7000,EDATE($E131,V$1-1))/(INDEX(요약_월별시즈널리티!$F$7:$F$18,MONTH(EDATE($E131,V$1-1)))/100))),"")</f>
        <v>3962614.9118234231</v>
      </c>
      <c r="W131" cm="1">
        <f t="array" ref="W131">IFERROR(IF($A131="","",IF(SUMIFS(RAW_매출A!$J$2:$J$7000,RAW_매출A!$B$2:$B$7000,$A131,RAW_매출A!$A$2:$A$7000,EDATE($E131,W$1-1))=0,"",SUMIFS(RAW_매출A!$J$2:$J$7000,RAW_매출A!$B$2:$B$7000,$A131,RAW_매출A!$A$2:$A$7000,EDATE($E131,W$1-1))/(INDEX(요약_월별시즈널리티!$F$7:$F$18,MONTH(EDATE($E131,W$1-1)))/100))),"")</f>
        <v>3594465.8511403827</v>
      </c>
      <c r="X131" cm="1">
        <f t="array" ref="X131">IFERROR(IF($A131="","",IF(SUMIFS(RAW_매출A!$J$2:$J$7000,RAW_매출A!$B$2:$B$7000,$A131,RAW_매출A!$A$2:$A$7000,EDATE($E131,X$1-1))=0,"",SUMIFS(RAW_매출A!$J$2:$J$7000,RAW_매출A!$B$2:$B$7000,$A131,RAW_매출A!$A$2:$A$7000,EDATE($E131,X$1-1))/(INDEX(요약_월별시즈널리티!$F$7:$F$18,MONTH(EDATE($E131,X$1-1)))/100))),"")</f>
        <v>4319485.6741117034</v>
      </c>
      <c r="Y131" cm="1">
        <f t="array" ref="Y131">IFERROR(IF($A131="","",IF(SUMIFS(RAW_매출A!$J$2:$J$7000,RAW_매출A!$B$2:$B$7000,$A131,RAW_매출A!$A$2:$A$7000,EDATE($E131,Y$1-1))=0,"",SUMIFS(RAW_매출A!$J$2:$J$7000,RAW_매출A!$B$2:$B$7000,$A131,RAW_매출A!$A$2:$A$7000,EDATE($E131,Y$1-1))/(INDEX(요약_월별시즈널리티!$F$7:$F$18,MONTH(EDATE($E131,Y$1-1)))/100))),"")</f>
        <v>4256837.1501415595</v>
      </c>
      <c r="Z131" cm="1">
        <f t="array" ref="Z131">IFERROR(IF($A131="","",IF(SUMIFS(RAW_매출A!$J$2:$J$7000,RAW_매출A!$B$2:$B$7000,$A131,RAW_매출A!$A$2:$A$7000,EDATE($E131,Z$1-1))=0,"",SUMIFS(RAW_매출A!$J$2:$J$7000,RAW_매출A!$B$2:$B$7000,$A131,RAW_매출A!$A$2:$A$7000,EDATE($E131,Z$1-1))/(INDEX(요약_월별시즈널리티!$F$7:$F$18,MONTH(EDATE($E131,Z$1-1)))/100))),"")</f>
        <v>3486803.417141886</v>
      </c>
      <c r="AA131" t="str" cm="1">
        <f t="array" ref="AA131">IFERROR(IF($A131="","",IF(SUMIFS(RAW_매출A!$J$2:$J$7000,RAW_매출A!$B$2:$B$7000,$A131,RAW_매출A!$A$2:$A$7000,EDATE($E131,AA$1-1))=0,"",SUMIFS(RAW_매출A!$J$2:$J$7000,RAW_매출A!$B$2:$B$7000,$A131,RAW_매출A!$A$2:$A$7000,EDATE($E131,AA$1-1))/(INDEX(요약_월별시즈널리티!$F$7:$F$18,MONTH(EDATE($E131,AA$1-1)))/100))),"")</f>
        <v/>
      </c>
      <c r="AB131" t="str" cm="1">
        <f t="array" ref="AB131">IFERROR(IF($A131="","",IF(SUMIFS(RAW_매출A!$J$2:$J$7000,RAW_매출A!$B$2:$B$7000,$A131,RAW_매출A!$A$2:$A$7000,EDATE($E131,AB$1-1))=0,"",SUMIFS(RAW_매출A!$J$2:$J$7000,RAW_매출A!$B$2:$B$7000,$A131,RAW_매출A!$A$2:$A$7000,EDATE($E131,AB$1-1))/(INDEX(요약_월별시즈널리티!$F$7:$F$18,MONTH(EDATE($E131,AB$1-1)))/100))),"")</f>
        <v/>
      </c>
      <c r="AC131" t="str" cm="1">
        <f t="array" ref="AC131">IFERROR(IF($A131="","",IF(SUMIFS(RAW_매출A!$J$2:$J$7000,RAW_매출A!$B$2:$B$7000,$A131,RAW_매출A!$A$2:$A$7000,EDATE($E131,AC$1-1))=0,"",SUMIFS(RAW_매출A!$J$2:$J$7000,RAW_매출A!$B$2:$B$7000,$A131,RAW_매출A!$A$2:$A$7000,EDATE($E131,AC$1-1))/(INDEX(요약_월별시즈널리티!$F$7:$F$18,MONTH(EDATE($E131,AC$1-1)))/100))),"")</f>
        <v/>
      </c>
      <c r="AD131" t="str" cm="1">
        <f t="array" ref="AD131">IFERROR(IF($A131="","",IF(SUMIFS(RAW_매출A!$J$2:$J$7000,RAW_매출A!$B$2:$B$7000,$A131,RAW_매출A!$A$2:$A$7000,EDATE($E131,AD$1-1))=0,"",SUMIFS(RAW_매출A!$J$2:$J$7000,RAW_매출A!$B$2:$B$7000,$A131,RAW_매출A!$A$2:$A$7000,EDATE($E131,AD$1-1))/(INDEX(요약_월별시즈널리티!$F$7:$F$18,MONTH(EDATE($E131,AD$1-1)))/100))),"")</f>
        <v/>
      </c>
      <c r="AE131" t="str" cm="1">
        <f t="array" ref="AE131">IFERROR(IF($A131="","",IF(SUMIFS(RAW_매출A!$J$2:$J$7000,RAW_매출A!$B$2:$B$7000,$A131,RAW_매출A!$A$2:$A$7000,EDATE($E131,AE$1-1))=0,"",SUMIFS(RAW_매출A!$J$2:$J$7000,RAW_매출A!$B$2:$B$7000,$A131,RAW_매출A!$A$2:$A$7000,EDATE($E131,AE$1-1))/(INDEX(요약_월별시즈널리티!$F$7:$F$18,MONTH(EDATE($E131,AE$1-1)))/100))),"")</f>
        <v/>
      </c>
      <c r="AF131" t="str" cm="1">
        <f t="array" ref="AF131">IFERROR(IF($A131="","",IF(SUMIFS(RAW_매출A!$J$2:$J$7000,RAW_매출A!$B$2:$B$7000,$A131,RAW_매출A!$A$2:$A$7000,EDATE($E131,AF$1-1))=0,"",SUMIFS(RAW_매출A!$J$2:$J$7000,RAW_매출A!$B$2:$B$7000,$A131,RAW_매출A!$A$2:$A$7000,EDATE($E131,AF$1-1))/(INDEX(요약_월별시즈널리티!$F$7:$F$18,MONTH(EDATE($E131,AF$1-1)))/100))),"")</f>
        <v/>
      </c>
      <c r="AG131" t="str" cm="1">
        <f t="array" ref="AG131">IFERROR(IF($A131="","",IF(SUMIFS(RAW_매출A!$J$2:$J$7000,RAW_매출A!$B$2:$B$7000,$A131,RAW_매출A!$A$2:$A$7000,EDATE($E131,AG$1-1))=0,"",SUMIFS(RAW_매출A!$J$2:$J$7000,RAW_매출A!$B$2:$B$7000,$A131,RAW_매출A!$A$2:$A$7000,EDATE($E131,AG$1-1))/(INDEX(요약_월별시즈널리티!$F$7:$F$18,MONTH(EDATE($E131,AG$1-1)))/100))),"")</f>
        <v/>
      </c>
      <c r="AH131" t="str" cm="1">
        <f t="array" ref="AH131">IFERROR(IF($A131="","",IF(SUMIFS(RAW_매출A!$J$2:$J$7000,RAW_매출A!$B$2:$B$7000,$A131,RAW_매출A!$A$2:$A$7000,EDATE($E131,AH$1-1))=0,"",SUMIFS(RAW_매출A!$J$2:$J$7000,RAW_매출A!$B$2:$B$7000,$A131,RAW_매출A!$A$2:$A$7000,EDATE($E131,AH$1-1))/(INDEX(요약_월별시즈널리티!$F$7:$F$18,MONTH(EDATE($E131,AH$1-1)))/100))),"")</f>
        <v/>
      </c>
      <c r="AI131" t="str" cm="1">
        <f t="array" ref="AI131">IFERROR(IF($A131="","",IF(SUMIFS(RAW_매출A!$J$2:$J$7000,RAW_매출A!$B$2:$B$7000,$A131,RAW_매출A!$A$2:$A$7000,EDATE($E131,AI$1-1))=0,"",SUMIFS(RAW_매출A!$J$2:$J$7000,RAW_매출A!$B$2:$B$7000,$A131,RAW_매출A!$A$2:$A$7000,EDATE($E131,AI$1-1))/(INDEX(요약_월별시즈널리티!$F$7:$F$18,MONTH(EDATE($E131,AI$1-1)))/100))),"")</f>
        <v/>
      </c>
      <c r="AJ131" t="str" cm="1">
        <f t="array" ref="AJ131">IFERROR(IF($A131="","",IF(SUMIFS(RAW_매출A!$J$2:$J$7000,RAW_매출A!$B$2:$B$7000,$A131,RAW_매출A!$A$2:$A$7000,EDATE($E131,AJ$1-1))=0,"",SUMIFS(RAW_매출A!$J$2:$J$7000,RAW_매출A!$B$2:$B$7000,$A131,RAW_매출A!$A$2:$A$7000,EDATE($E131,AJ$1-1))/(INDEX(요약_월별시즈널리티!$F$7:$F$18,MONTH(EDATE($E131,AJ$1-1)))/100))),"")</f>
        <v/>
      </c>
      <c r="AK131" t="str" cm="1">
        <f t="array" ref="AK131">IFERROR(IF($A131="","",IF(SUMIFS(RAW_매출A!$J$2:$J$7000,RAW_매출A!$B$2:$B$7000,$A131,RAW_매출A!$A$2:$A$7000,EDATE($E131,AK$1-1))=0,"",SUMIFS(RAW_매출A!$J$2:$J$7000,RAW_매출A!$B$2:$B$7000,$A131,RAW_매출A!$A$2:$A$7000,EDATE($E131,AK$1-1))/(INDEX(요약_월별시즈널리티!$F$7:$F$18,MONTH(EDATE($E131,AK$1-1)))/100))),"")</f>
        <v/>
      </c>
      <c r="AL131" t="str" cm="1">
        <f t="array" ref="AL131">IFERROR(IF($A131="","",IF(SUMIFS(RAW_매출A!$J$2:$J$7000,RAW_매출A!$B$2:$B$7000,$A131,RAW_매출A!$A$2:$A$7000,EDATE($E131,AL$1-1))=0,"",SUMIFS(RAW_매출A!$J$2:$J$7000,RAW_매출A!$B$2:$B$7000,$A131,RAW_매출A!$A$2:$A$7000,EDATE($E131,AL$1-1))/(INDEX(요약_월별시즈널리티!$F$7:$F$18,MONTH(EDATE($E131,AL$1-1)))/100))),"")</f>
        <v/>
      </c>
      <c r="AM131" t="str" cm="1">
        <f t="array" ref="AM131">IFERROR(IF($A131="","",IF(SUMIFS(RAW_매출A!$J$2:$J$7000,RAW_매출A!$B$2:$B$7000,$A131,RAW_매출A!$A$2:$A$7000,EDATE($E131,AM$1-1))=0,"",SUMIFS(RAW_매출A!$J$2:$J$7000,RAW_매출A!$B$2:$B$7000,$A131,RAW_매출A!$A$2:$A$7000,EDATE($E131,AM$1-1))/(INDEX(요약_월별시즈널리티!$F$7:$F$18,MONTH(EDATE($E131,AM$1-1)))/100))),"")</f>
        <v/>
      </c>
      <c r="AN131" t="str" cm="1">
        <f t="array" ref="AN131">IFERROR(IF($A131="","",IF(SUMIFS(RAW_매출A!$J$2:$J$7000,RAW_매출A!$B$2:$B$7000,$A131,RAW_매출A!$A$2:$A$7000,EDATE($E131,AN$1-1))=0,"",SUMIFS(RAW_매출A!$J$2:$J$7000,RAW_매출A!$B$2:$B$7000,$A131,RAW_매출A!$A$2:$A$7000,EDATE($E131,AN$1-1))/(INDEX(요약_월별시즈널리티!$F$7:$F$18,MONTH(EDATE($E131,AN$1-1)))/100))),"")</f>
        <v/>
      </c>
      <c r="AO131" t="str" cm="1">
        <f t="array" ref="AO131">IFERROR(IF($A131="","",IF(SUMIFS(RAW_매출A!$J$2:$J$7000,RAW_매출A!$B$2:$B$7000,$A131,RAW_매출A!$A$2:$A$7000,EDATE($E131,AO$1-1))=0,"",SUMIFS(RAW_매출A!$J$2:$J$7000,RAW_매출A!$B$2:$B$7000,$A131,RAW_매출A!$A$2:$A$7000,EDATE($E131,AO$1-1))/(INDEX(요약_월별시즈널리티!$F$7:$F$18,MONTH(EDATE($E131,AO$1-1)))/100))),"")</f>
        <v/>
      </c>
      <c r="AP131" t="str" cm="1">
        <f t="array" ref="AP131">IFERROR(IF($A131="","",IF(SUMIFS(RAW_매출A!$J$2:$J$7000,RAW_매출A!$B$2:$B$7000,$A131,RAW_매출A!$A$2:$A$7000,EDATE($E131,AP$1-1))=0,"",SUMIFS(RAW_매출A!$J$2:$J$7000,RAW_매출A!$B$2:$B$7000,$A131,RAW_매출A!$A$2:$A$7000,EDATE($E131,AP$1-1))/(INDEX(요약_월별시즈널리티!$F$7:$F$18,MONTH(EDATE($E131,AP$1-1)))/100))),"")</f>
        <v/>
      </c>
      <c r="AQ131" t="str" cm="1">
        <f t="array" ref="AQ131">IFERROR(IF($A131="","",IF(SUMIFS(RAW_매출A!$J$2:$J$7000,RAW_매출A!$B$2:$B$7000,$A131,RAW_매출A!$A$2:$A$7000,EDATE($E131,AQ$1-1))=0,"",SUMIFS(RAW_매출A!$J$2:$J$7000,RAW_매출A!$B$2:$B$7000,$A131,RAW_매출A!$A$2:$A$7000,EDATE($E131,AQ$1-1))/(INDEX(요약_월별시즈널리티!$F$7:$F$18,MONTH(EDATE($E131,AQ$1-1)))/100))),"")</f>
        <v/>
      </c>
      <c r="AR131" t="str" cm="1">
        <f t="array" ref="AR131">IFERROR(IF($A131="","",IF(SUMIFS(RAW_매출A!$J$2:$J$7000,RAW_매출A!$B$2:$B$7000,$A131,RAW_매출A!$A$2:$A$7000,EDATE($E131,AR$1-1))=0,"",SUMIFS(RAW_매출A!$J$2:$J$7000,RAW_매출A!$B$2:$B$7000,$A131,RAW_매출A!$A$2:$A$7000,EDATE($E131,AR$1-1))/(INDEX(요약_월별시즈널리티!$F$7:$F$18,MONTH(EDATE($E131,AR$1-1)))/100))),"")</f>
        <v/>
      </c>
      <c r="AS131" t="str" cm="1">
        <f t="array" ref="AS131">IFERROR(IF($A131="","",IF(SUMIFS(RAW_매출A!$J$2:$J$7000,RAW_매출A!$B$2:$B$7000,$A131,RAW_매출A!$A$2:$A$7000,EDATE($E131,AS$1-1))=0,"",SUMIFS(RAW_매출A!$J$2:$J$7000,RAW_매출A!$B$2:$B$7000,$A131,RAW_매출A!$A$2:$A$7000,EDATE($E131,AS$1-1))/(INDEX(요약_월별시즈널리티!$F$7:$F$18,MONTH(EDATE($E131,AS$1-1)))/100))),"")</f>
        <v/>
      </c>
      <c r="AT131" t="str" cm="1">
        <f t="array" ref="AT131">IFERROR(IF($A131="","",IF(SUMIFS(RAW_매출A!$J$2:$J$7000,RAW_매출A!$B$2:$B$7000,$A131,RAW_매출A!$A$2:$A$7000,EDATE($E131,AT$1-1))=0,"",SUMIFS(RAW_매출A!$J$2:$J$7000,RAW_매출A!$B$2:$B$7000,$A131,RAW_매출A!$A$2:$A$7000,EDATE($E131,AT$1-1))/(INDEX(요약_월별시즈널리티!$F$7:$F$18,MONTH(EDATE($E131,AT$1-1)))/100))),"")</f>
        <v/>
      </c>
      <c r="AU131" t="str" cm="1">
        <f t="array" ref="AU131">IFERROR(IF($A131="","",IF(SUMIFS(RAW_매출A!$J$2:$J$7000,RAW_매출A!$B$2:$B$7000,$A131,RAW_매출A!$A$2:$A$7000,EDATE($E131,AU$1-1))=0,"",SUMIFS(RAW_매출A!$J$2:$J$7000,RAW_매출A!$B$2:$B$7000,$A131,RAW_매출A!$A$2:$A$7000,EDATE($E131,AU$1-1))/(INDEX(요약_월별시즈널리티!$F$7:$F$18,MONTH(EDATE($E131,AU$1-1)))/100))),"")</f>
        <v/>
      </c>
      <c r="AV131" t="str" cm="1">
        <f t="array" ref="AV131">IFERROR(IF($A131="","",IF(SUMIFS(RAW_매출A!$J$2:$J$7000,RAW_매출A!$B$2:$B$7000,$A131,RAW_매출A!$A$2:$A$7000,EDATE($E131,AV$1-1))=0,"",SUMIFS(RAW_매출A!$J$2:$J$7000,RAW_매출A!$B$2:$B$7000,$A131,RAW_매출A!$A$2:$A$7000,EDATE($E131,AV$1-1))/(INDEX(요약_월별시즈널리티!$F$7:$F$18,MONTH(EDATE($E131,AV$1-1)))/100))),"")</f>
        <v/>
      </c>
      <c r="AW131" t="str" cm="1">
        <f t="array" ref="AW131">IFERROR(IF($A131="","",IF(SUMIFS(RAW_매출A!$J$2:$J$7000,RAW_매출A!$B$2:$B$7000,$A131,RAW_매출A!$A$2:$A$7000,EDATE($E131,AW$1-1))=0,"",SUMIFS(RAW_매출A!$J$2:$J$7000,RAW_매출A!$B$2:$B$7000,$A131,RAW_매출A!$A$2:$A$7000,EDATE($E131,AW$1-1))/(INDEX(요약_월별시즈널리티!$F$7:$F$18,MONTH(EDATE($E131,AW$1-1)))/100))),"")</f>
        <v/>
      </c>
      <c r="AX131" t="str" cm="1">
        <f t="array" ref="AX131">IFERROR(IF($A131="","",IF(SUMIFS(RAW_매출A!$J$2:$J$7000,RAW_매출A!$B$2:$B$7000,$A131,RAW_매출A!$A$2:$A$7000,EDATE($E131,AX$1-1))=0,"",SUMIFS(RAW_매출A!$J$2:$J$7000,RAW_매출A!$B$2:$B$7000,$A131,RAW_매출A!$A$2:$A$7000,EDATE($E131,AX$1-1))/(INDEX(요약_월별시즈널리티!$F$7:$F$18,MONTH(EDATE($E131,AX$1-1)))/100))),"")</f>
        <v/>
      </c>
      <c r="AY131" t="str" cm="1">
        <f t="array" ref="AY131">IFERROR(IF($A131="","",IF(SUMIFS(RAW_매출A!$J$2:$J$7000,RAW_매출A!$B$2:$B$7000,$A131,RAW_매출A!$A$2:$A$7000,EDATE($E131,AY$1-1))=0,"",SUMIFS(RAW_매출A!$J$2:$J$7000,RAW_매출A!$B$2:$B$7000,$A131,RAW_매출A!$A$2:$A$7000,EDATE($E131,AY$1-1))/(INDEX(요약_월별시즈널리티!$F$7:$F$18,MONTH(EDATE($E131,AY$1-1)))/100))),"")</f>
        <v/>
      </c>
      <c r="AZ131" t="str" cm="1">
        <f t="array" ref="AZ131">IFERROR(IF($A131="","",IF(SUMIFS(RAW_매출A!$J$2:$J$7000,RAW_매출A!$B$2:$B$7000,$A131,RAW_매출A!$A$2:$A$7000,EDATE($E131,AZ$1-1))=0,"",SUMIFS(RAW_매출A!$J$2:$J$7000,RAW_매출A!$B$2:$B$7000,$A131,RAW_매출A!$A$2:$A$7000,EDATE($E131,AZ$1-1))/(INDEX(요약_월별시즈널리티!$F$7:$F$18,MONTH(EDATE($E131,AZ$1-1)))/100))),"")</f>
        <v/>
      </c>
      <c r="BA131" t="str" cm="1">
        <f t="array" ref="BA131">IFERROR(IF($A131="","",IF(SUMIFS(RAW_매출A!$J$2:$J$7000,RAW_매출A!$B$2:$B$7000,$A131,RAW_매출A!$A$2:$A$7000,EDATE($E131,BA$1-1))=0,"",SUMIFS(RAW_매출A!$J$2:$J$7000,RAW_매출A!$B$2:$B$7000,$A131,RAW_매출A!$A$2:$A$7000,EDATE($E131,BA$1-1))/(INDEX(요약_월별시즈널리티!$F$7:$F$18,MONTH(EDATE($E131,BA$1-1)))/100))),"")</f>
        <v/>
      </c>
      <c r="BB131" t="str" cm="1">
        <f t="array" ref="BB131">IFERROR(IF($A131="","",IF(SUMIFS(RAW_매출A!$J$2:$J$7000,RAW_매출A!$B$2:$B$7000,$A131,RAW_매출A!$A$2:$A$7000,EDATE($E131,BB$1-1))=0,"",SUMIFS(RAW_매출A!$J$2:$J$7000,RAW_매출A!$B$2:$B$7000,$A131,RAW_매출A!$A$2:$A$7000,EDATE($E131,BB$1-1))/(INDEX(요약_월별시즈널리티!$F$7:$F$18,MONTH(EDATE($E131,BB$1-1)))/100))),"")</f>
        <v/>
      </c>
      <c r="BC131" t="str" cm="1">
        <f t="array" ref="BC131">IFERROR(IF($A131="","",IF(SUMIFS(RAW_매출A!$J$2:$J$7000,RAW_매출A!$B$2:$B$7000,$A131,RAW_매출A!$A$2:$A$7000,EDATE($E131,BC$1-1))=0,"",SUMIFS(RAW_매출A!$J$2:$J$7000,RAW_매출A!$B$2:$B$7000,$A131,RAW_매출A!$A$2:$A$7000,EDATE($E131,BC$1-1))/(INDEX(요약_월별시즈널리티!$F$7:$F$18,MONTH(EDATE($E131,BC$1-1)))/100))),"")</f>
        <v/>
      </c>
      <c r="BD131" t="str" cm="1">
        <f t="array" ref="BD131">IFERROR(IF($A131="","",IF(SUMIFS(RAW_매출A!$J$2:$J$7000,RAW_매출A!$B$2:$B$7000,$A131,RAW_매출A!$A$2:$A$7000,EDATE($E131,BD$1-1))=0,"",SUMIFS(RAW_매출A!$J$2:$J$7000,RAW_매출A!$B$2:$B$7000,$A131,RAW_매출A!$A$2:$A$7000,EDATE($E131,BD$1-1))/(INDEX(요약_월별시즈널리티!$F$7:$F$18,MONTH(EDATE($E131,BD$1-1)))/100))),"")</f>
        <v/>
      </c>
      <c r="BE131" t="str" cm="1">
        <f t="array" ref="BE131">IFERROR(IF($A131="","",IF(SUMIFS(RAW_매출A!$J$2:$J$7000,RAW_매출A!$B$2:$B$7000,$A131,RAW_매출A!$A$2:$A$7000,EDATE($E131,BE$1-1))=0,"",SUMIFS(RAW_매출A!$J$2:$J$7000,RAW_매출A!$B$2:$B$7000,$A131,RAW_매출A!$A$2:$A$7000,EDATE($E131,BE$1-1))/(INDEX(요약_월별시즈널리티!$F$7:$F$18,MONTH(EDATE($E131,BE$1-1)))/100))),"")</f>
        <v/>
      </c>
      <c r="BF131" t="str" cm="1">
        <f t="array" ref="BF131">IFERROR(IF($A131="","",IF(SUMIFS(RAW_매출A!$J$2:$J$7000,RAW_매출A!$B$2:$B$7000,$A131,RAW_매출A!$A$2:$A$7000,EDATE($E131,BF$1-1))=0,"",SUMIFS(RAW_매출A!$J$2:$J$7000,RAW_매출A!$B$2:$B$7000,$A131,RAW_매출A!$A$2:$A$7000,EDATE($E131,BF$1-1))/(INDEX(요약_월별시즈널리티!$F$7:$F$18,MONTH(EDATE($E131,BF$1-1)))/100))),"")</f>
        <v/>
      </c>
      <c r="BG131" t="str" cm="1">
        <f t="array" ref="BG131">IFERROR(IF($A131="","",IF(SUMIFS(RAW_매출A!$J$2:$J$7000,RAW_매출A!$B$2:$B$7000,$A131,RAW_매출A!$A$2:$A$7000,EDATE($E131,BG$1-1))=0,"",SUMIFS(RAW_매출A!$J$2:$J$7000,RAW_매출A!$B$2:$B$7000,$A131,RAW_매출A!$A$2:$A$7000,EDATE($E131,BG$1-1))/(INDEX(요약_월별시즈널리티!$F$7:$F$18,MONTH(EDATE($E131,BG$1-1)))/100))),"")</f>
        <v/>
      </c>
      <c r="BH131" t="str" cm="1">
        <f t="array" ref="BH131">IFERROR(IF($A131="","",IF(SUMIFS(RAW_매출A!$J$2:$J$7000,RAW_매출A!$B$2:$B$7000,$A131,RAW_매출A!$A$2:$A$7000,EDATE($E131,BH$1-1))=0,"",SUMIFS(RAW_매출A!$J$2:$J$7000,RAW_매출A!$B$2:$B$7000,$A131,RAW_매출A!$A$2:$A$7000,EDATE($E131,BH$1-1))/(INDEX(요약_월별시즈널리티!$F$7:$F$18,MONTH(EDATE($E131,BH$1-1)))/100))),"")</f>
        <v/>
      </c>
      <c r="BI131" t="str" cm="1">
        <f t="array" ref="BI131">IFERROR(IF($A131="","",IF(SUMIFS(RAW_매출A!$J$2:$J$7000,RAW_매출A!$B$2:$B$7000,$A131,RAW_매출A!$A$2:$A$7000,EDATE($E131,BI$1-1))=0,"",SUMIFS(RAW_매출A!$J$2:$J$7000,RAW_매출A!$B$2:$B$7000,$A131,RAW_매출A!$A$2:$A$7000,EDATE($E131,BI$1-1))/(INDEX(요약_월별시즈널리티!$F$7:$F$18,MONTH(EDATE($E131,BI$1-1)))/100))),"")</f>
        <v/>
      </c>
      <c r="BJ131" t="str" cm="1">
        <f t="array" ref="BJ131">IFERROR(IF($A131="","",IF(SUMIFS(RAW_매출A!$J$2:$J$7000,RAW_매출A!$B$2:$B$7000,$A131,RAW_매출A!$A$2:$A$7000,EDATE($E131,BJ$1-1))=0,"",SUMIFS(RAW_매출A!$J$2:$J$7000,RAW_매출A!$B$2:$B$7000,$A131,RAW_매출A!$A$2:$A$7000,EDATE($E131,BJ$1-1))/(INDEX(요약_월별시즈널리티!$F$7:$F$18,MONTH(EDATE($E131,BJ$1-1)))/100))),"")</f>
        <v/>
      </c>
      <c r="BK131" t="str" cm="1">
        <f t="array" ref="BK131">IFERROR(IF($A131="","",IF(SUMIFS(RAW_매출A!$J$2:$J$7000,RAW_매출A!$B$2:$B$7000,$A131,RAW_매출A!$A$2:$A$7000,EDATE($E131,BK$1-1))=0,"",SUMIFS(RAW_매출A!$J$2:$J$7000,RAW_매출A!$B$2:$B$7000,$A131,RAW_매출A!$A$2:$A$7000,EDATE($E131,BK$1-1))/(INDEX(요약_월별시즈널리티!$F$7:$F$18,MONTH(EDATE($E131,BK$1-1)))/100))),"")</f>
        <v/>
      </c>
      <c r="BL131" t="str" cm="1">
        <f t="array" ref="BL131">IFERROR(IF($A131="","",IF(SUMIFS(RAW_매출A!$J$2:$J$7000,RAW_매출A!$B$2:$B$7000,$A131,RAW_매출A!$A$2:$A$7000,EDATE($E131,BL$1-1))=0,"",SUMIFS(RAW_매출A!$J$2:$J$7000,RAW_매출A!$B$2:$B$7000,$A131,RAW_매출A!$A$2:$A$7000,EDATE($E131,BL$1-1))/(INDEX(요약_월별시즈널리티!$F$7:$F$18,MONTH(EDATE($E131,BL$1-1)))/100))),"")</f>
        <v/>
      </c>
      <c r="BM131" t="str" cm="1">
        <f t="array" ref="BM131">IFERROR(IF($A131="","",IF(SUMIFS(RAW_매출A!$J$2:$J$7000,RAW_매출A!$B$2:$B$7000,$A131,RAW_매출A!$A$2:$A$7000,EDATE($E131,BM$1-1))=0,"",SUMIFS(RAW_매출A!$J$2:$J$7000,RAW_매출A!$B$2:$B$7000,$A131,RAW_매출A!$A$2:$A$7000,EDATE($E131,BM$1-1))/(INDEX(요약_월별시즈널리티!$F$7:$F$18,MONTH(EDATE($E131,BM$1-1)))/100))),"")</f>
        <v/>
      </c>
      <c r="BN131" t="str" cm="1">
        <f t="array" ref="BN131">IFERROR(IF($A131="","",IF(SUMIFS(RAW_매출A!$J$2:$J$7000,RAW_매출A!$B$2:$B$7000,$A131,RAW_매출A!$A$2:$A$7000,EDATE($E131,BN$1-1))=0,"",SUMIFS(RAW_매출A!$J$2:$J$7000,RAW_매출A!$B$2:$B$7000,$A131,RAW_매출A!$A$2:$A$7000,EDATE($E131,BN$1-1))/(INDEX(요약_월별시즈널리티!$F$7:$F$18,MONTH(EDATE($E131,BN$1-1)))/100))),"")</f>
        <v/>
      </c>
    </row>
    <row r="132" spans="1:66" x14ac:dyDescent="0.3">
      <c r="A132" t="str">
        <f>세팅!A133</f>
        <v>(1123) #왕십리도선점</v>
      </c>
      <c r="B132" t="str">
        <f>세팅!B133</f>
        <v>150-1</v>
      </c>
      <c r="C132">
        <f t="shared" si="6"/>
        <v>1</v>
      </c>
      <c r="D132" t="str">
        <f t="shared" si="7"/>
        <v>1</v>
      </c>
      <c r="E132" s="1">
        <f>세팅!D133</f>
        <v>45627</v>
      </c>
      <c r="F132">
        <f t="shared" si="8"/>
        <v>3907658.2615593863</v>
      </c>
      <c r="G132" cm="1">
        <f t="array" ref="G132">IFERROR(IF($A132="","",IF(SUMIFS(RAW_매출A!$J$2:$J$7000,RAW_매출A!$B$2:$B$7000,$A132,RAW_매출A!$A$2:$A$7000,EDATE($E132,G$1-1))=0,"",SUMIFS(RAW_매출A!$J$2:$J$7000,RAW_매출A!$B$2:$B$7000,$A132,RAW_매출A!$A$2:$A$7000,EDATE($E132,G$1-1))/(INDEX(요약_월별시즈널리티!$F$7:$F$18,MONTH(EDATE($E132,G$1-1)))/100))),"")</f>
        <v>2317562.4894740949</v>
      </c>
      <c r="H132" cm="1">
        <f t="array" ref="H132">IFERROR(IF($A132="","",IF(SUMIFS(RAW_매출A!$J$2:$J$7000,RAW_매출A!$B$2:$B$7000,$A132,RAW_매출A!$A$2:$A$7000,EDATE($E132,H$1-1))=0,"",SUMIFS(RAW_매출A!$J$2:$J$7000,RAW_매출A!$B$2:$B$7000,$A132,RAW_매출A!$A$2:$A$7000,EDATE($E132,H$1-1))/(INDEX(요약_월별시즈널리티!$F$7:$F$18,MONTH(EDATE($E132,H$1-1)))/100))),"")</f>
        <v>3108502.862625069</v>
      </c>
      <c r="I132" cm="1">
        <f t="array" ref="I132">IFERROR(IF($A132="","",IF(SUMIFS(RAW_매출A!$J$2:$J$7000,RAW_매출A!$B$2:$B$7000,$A132,RAW_매출A!$A$2:$A$7000,EDATE($E132,I$1-1))=0,"",SUMIFS(RAW_매출A!$J$2:$J$7000,RAW_매출A!$B$2:$B$7000,$A132,RAW_매출A!$A$2:$A$7000,EDATE($E132,I$1-1))/(INDEX(요약_월별시즈널리티!$F$7:$F$18,MONTH(EDATE($E132,I$1-1)))/100))),"")</f>
        <v>3199218.3354722909</v>
      </c>
      <c r="J132" s="28" cm="1">
        <f t="array" ref="J132">IFERROR(IF($A132="","",IF(SUMIFS(RAW_매출A!$J$2:$J$7000,RAW_매출A!$B$2:$B$7000,$A132,RAW_매출A!$A$2:$A$7000,EDATE($E132,J$1-1))=0,"",SUMIFS(RAW_매출A!$J$2:$J$7000,RAW_매출A!$B$2:$B$7000,$A132,RAW_매출A!$A$2:$A$7000,EDATE($E132,J$1-1))/(INDEX(요약_월별시즈널리티!$F$7:$F$18,MONTH(EDATE($E132,J$1-1)))/100))),"")</f>
        <v>3776195.9028618899</v>
      </c>
      <c r="K132" s="28" cm="1">
        <f t="array" ref="K132">IFERROR(IF($A132="","",IF(SUMIFS(RAW_매출A!$J$2:$J$7000,RAW_매출A!$B$2:$B$7000,$A132,RAW_매출A!$A$2:$A$7000,EDATE($E132,K$1-1))=0,"",SUMIFS(RAW_매출A!$J$2:$J$7000,RAW_매출A!$B$2:$B$7000,$A132,RAW_매출A!$A$2:$A$7000,EDATE($E132,K$1-1))/(INDEX(요약_월별시즈널리티!$F$7:$F$18,MONTH(EDATE($E132,K$1-1)))/100))),"")</f>
        <v>3238873.3222879516</v>
      </c>
      <c r="L132" s="28" cm="1">
        <f t="array" ref="L132">IFERROR(IF($A132="","",IF(SUMIFS(RAW_매출A!$J$2:$J$7000,RAW_매출A!$B$2:$B$7000,$A132,RAW_매출A!$A$2:$A$7000,EDATE($E132,L$1-1))=0,"",SUMIFS(RAW_매출A!$J$2:$J$7000,RAW_매출A!$B$2:$B$7000,$A132,RAW_매출A!$A$2:$A$7000,EDATE($E132,L$1-1))/(INDEX(요약_월별시즈널리티!$F$7:$F$18,MONTH(EDATE($E132,L$1-1)))/100))),"")</f>
        <v>3969479.5258310651</v>
      </c>
      <c r="M132" s="28" cm="1">
        <f t="array" ref="M132">IFERROR(IF($A132="","",IF(SUMIFS(RAW_매출A!$J$2:$J$7000,RAW_매출A!$B$2:$B$7000,$A132,RAW_매출A!$A$2:$A$7000,EDATE($E132,M$1-1))=0,"",SUMIFS(RAW_매출A!$J$2:$J$7000,RAW_매출A!$B$2:$B$7000,$A132,RAW_매출A!$A$2:$A$7000,EDATE($E132,M$1-1))/(INDEX(요약_월별시즈널리티!$F$7:$F$18,MONTH(EDATE($E132,M$1-1)))/100))),"")</f>
        <v>4180827.027627157</v>
      </c>
      <c r="N132" s="28" cm="1">
        <f t="array" ref="N132">IFERROR(IF($A132="","",IF(SUMIFS(RAW_매출A!$J$2:$J$7000,RAW_매출A!$B$2:$B$7000,$A132,RAW_매출A!$A$2:$A$7000,EDATE($E132,N$1-1))=0,"",SUMIFS(RAW_매출A!$J$2:$J$7000,RAW_매출A!$B$2:$B$7000,$A132,RAW_매출A!$A$2:$A$7000,EDATE($E132,N$1-1))/(INDEX(요약_월별시즈널리티!$F$7:$F$18,MONTH(EDATE($E132,N$1-1)))/100))),"")</f>
        <v>4041511.8335932833</v>
      </c>
      <c r="O132" s="28" cm="1">
        <f t="array" ref="O132">IFERROR(IF($A132="","",IF(SUMIFS(RAW_매출A!$J$2:$J$7000,RAW_매출A!$B$2:$B$7000,$A132,RAW_매출A!$A$2:$A$7000,EDATE($E132,O$1-1))=0,"",SUMIFS(RAW_매출A!$J$2:$J$7000,RAW_매출A!$B$2:$B$7000,$A132,RAW_매출A!$A$2:$A$7000,EDATE($E132,O$1-1))/(INDEX(요약_월별시즈널리티!$F$7:$F$18,MONTH(EDATE($E132,O$1-1)))/100))),"")</f>
        <v>4239061.9571549706</v>
      </c>
      <c r="P132" cm="1">
        <f t="array" ref="P132">IFERROR(IF($A132="","",IF(SUMIFS(RAW_매출A!$J$2:$J$7000,RAW_매출A!$B$2:$B$7000,$A132,RAW_매출A!$A$2:$A$7000,EDATE($E132,P$1-1))=0,"",SUMIFS(RAW_매출A!$J$2:$J$7000,RAW_매출A!$B$2:$B$7000,$A132,RAW_매출A!$A$2:$A$7000,EDATE($E132,P$1-1))/(INDEX(요약_월별시즈널리티!$F$7:$F$18,MONTH(EDATE($E132,P$1-1)))/100))),"")</f>
        <v>4115933.49804438</v>
      </c>
      <c r="Q132" cm="1">
        <f t="array" ref="Q132">IFERROR(IF($A132="","",IF(SUMIFS(RAW_매출A!$J$2:$J$7000,RAW_매출A!$B$2:$B$7000,$A132,RAW_매출A!$A$2:$A$7000,EDATE($E132,Q$1-1))=0,"",SUMIFS(RAW_매출A!$J$2:$J$7000,RAW_매출A!$B$2:$B$7000,$A132,RAW_매출A!$A$2:$A$7000,EDATE($E132,Q$1-1))/(INDEX(요약_월별시즈널리티!$F$7:$F$18,MONTH(EDATE($E132,Q$1-1)))/100))),"")</f>
        <v>4254983.8448580299</v>
      </c>
      <c r="R132" cm="1">
        <f t="array" ref="R132">IFERROR(IF($A132="","",IF(SUMIFS(RAW_매출A!$J$2:$J$7000,RAW_매출A!$B$2:$B$7000,$A132,RAW_매출A!$A$2:$A$7000,EDATE($E132,R$1-1))=0,"",SUMIFS(RAW_매출A!$J$2:$J$7000,RAW_매출A!$B$2:$B$7000,$A132,RAW_매출A!$A$2:$A$7000,EDATE($E132,R$1-1))/(INDEX(요약_월별시즈널리티!$F$7:$F$18,MONTH(EDATE($E132,R$1-1)))/100))),"")</f>
        <v>4068867.2130752001</v>
      </c>
      <c r="S132" cm="1">
        <f t="array" ref="S132">IFERROR(IF($A132="","",IF(SUMIFS(RAW_매출A!$J$2:$J$7000,RAW_매출A!$B$2:$B$7000,$A132,RAW_매출A!$A$2:$A$7000,EDATE($E132,S$1-1))=0,"",SUMIFS(RAW_매출A!$J$2:$J$7000,RAW_매출A!$B$2:$B$7000,$A132,RAW_매출A!$A$2:$A$7000,EDATE($E132,S$1-1))/(INDEX(요약_월별시즈널리티!$F$7:$F$18,MONTH(EDATE($E132,S$1-1)))/100))),"")</f>
        <v>4424154.1913579507</v>
      </c>
      <c r="T132" cm="1">
        <f t="array" ref="T132">IFERROR(IF($A132="","",IF(SUMIFS(RAW_매출A!$J$2:$J$7000,RAW_매출A!$B$2:$B$7000,$A132,RAW_매출A!$A$2:$A$7000,EDATE($E132,T$1-1))=0,"",SUMIFS(RAW_매출A!$J$2:$J$7000,RAW_매출A!$B$2:$B$7000,$A132,RAW_매출A!$A$2:$A$7000,EDATE($E132,T$1-1))/(INDEX(요약_월별시즈널리티!$F$7:$F$18,MONTH(EDATE($E132,T$1-1)))/100))),"")</f>
        <v>4552725.0161674926</v>
      </c>
      <c r="U132" cm="1">
        <f t="array" ref="U132">IFERROR(IF($A132="","",IF(SUMIFS(RAW_매출A!$J$2:$J$7000,RAW_매출A!$B$2:$B$7000,$A132,RAW_매출A!$A$2:$A$7000,EDATE($E132,U$1-1))=0,"",SUMIFS(RAW_매출A!$J$2:$J$7000,RAW_매출A!$B$2:$B$7000,$A132,RAW_매출A!$A$2:$A$7000,EDATE($E132,U$1-1))/(INDEX(요약_월별시즈널리티!$F$7:$F$18,MONTH(EDATE($E132,U$1-1)))/100))),"")</f>
        <v>4910806.9668169552</v>
      </c>
      <c r="V132" cm="1">
        <f t="array" ref="V132">IFERROR(IF($A132="","",IF(SUMIFS(RAW_매출A!$J$2:$J$7000,RAW_매출A!$B$2:$B$7000,$A132,RAW_매출A!$A$2:$A$7000,EDATE($E132,V$1-1))=0,"",SUMIFS(RAW_매출A!$J$2:$J$7000,RAW_매출A!$B$2:$B$7000,$A132,RAW_매출A!$A$2:$A$7000,EDATE($E132,V$1-1))/(INDEX(요약_월별시즈널리티!$F$7:$F$18,MONTH(EDATE($E132,V$1-1)))/100))),"")</f>
        <v>4508169.0264133727</v>
      </c>
      <c r="W132" cm="1">
        <f t="array" ref="W132">IFERROR(IF($A132="","",IF(SUMIFS(RAW_매출A!$J$2:$J$7000,RAW_매출A!$B$2:$B$7000,$A132,RAW_매출A!$A$2:$A$7000,EDATE($E132,W$1-1))=0,"",SUMIFS(RAW_매출A!$J$2:$J$7000,RAW_매출A!$B$2:$B$7000,$A132,RAW_매출A!$A$2:$A$7000,EDATE($E132,W$1-1))/(INDEX(요약_월별시즈널리티!$F$7:$F$18,MONTH(EDATE($E132,W$1-1)))/100))),"")</f>
        <v>4947652.0311236819</v>
      </c>
      <c r="X132" cm="1">
        <f t="array" ref="X132">IFERROR(IF($A132="","",IF(SUMIFS(RAW_매출A!$J$2:$J$7000,RAW_매출A!$B$2:$B$7000,$A132,RAW_매출A!$A$2:$A$7000,EDATE($E132,X$1-1))=0,"",SUMIFS(RAW_매출A!$J$2:$J$7000,RAW_매출A!$B$2:$B$7000,$A132,RAW_매출A!$A$2:$A$7000,EDATE($E132,X$1-1))/(INDEX(요약_월별시즈널리티!$F$7:$F$18,MONTH(EDATE($E132,X$1-1)))/100))),"")</f>
        <v>5408944.0081093311</v>
      </c>
      <c r="Y132" cm="1">
        <f t="array" ref="Y132">IFERROR(IF($A132="","",IF(SUMIFS(RAW_매출A!$J$2:$J$7000,RAW_매출A!$B$2:$B$7000,$A132,RAW_매출A!$A$2:$A$7000,EDATE($E132,Y$1-1))=0,"",SUMIFS(RAW_매출A!$J$2:$J$7000,RAW_매출A!$B$2:$B$7000,$A132,RAW_매출A!$A$2:$A$7000,EDATE($E132,Y$1-1))/(INDEX(요약_월별시즈널리티!$F$7:$F$18,MONTH(EDATE($E132,Y$1-1)))/100))),"")</f>
        <v>4384738.7238794994</v>
      </c>
      <c r="Z132" t="str" cm="1">
        <f t="array" ref="Z132">IFERROR(IF($A132="","",IF(SUMIFS(RAW_매출A!$J$2:$J$7000,RAW_매출A!$B$2:$B$7000,$A132,RAW_매출A!$A$2:$A$7000,EDATE($E132,Z$1-1))=0,"",SUMIFS(RAW_매출A!$J$2:$J$7000,RAW_매출A!$B$2:$B$7000,$A132,RAW_매출A!$A$2:$A$7000,EDATE($E132,Z$1-1))/(INDEX(요약_월별시즈널리티!$F$7:$F$18,MONTH(EDATE($E132,Z$1-1)))/100))),"")</f>
        <v/>
      </c>
      <c r="AA132" t="str" cm="1">
        <f t="array" ref="AA132">IFERROR(IF($A132="","",IF(SUMIFS(RAW_매출A!$J$2:$J$7000,RAW_매출A!$B$2:$B$7000,$A132,RAW_매출A!$A$2:$A$7000,EDATE($E132,AA$1-1))=0,"",SUMIFS(RAW_매출A!$J$2:$J$7000,RAW_매출A!$B$2:$B$7000,$A132,RAW_매출A!$A$2:$A$7000,EDATE($E132,AA$1-1))/(INDEX(요약_월별시즈널리티!$F$7:$F$18,MONTH(EDATE($E132,AA$1-1)))/100))),"")</f>
        <v/>
      </c>
      <c r="AB132" t="str" cm="1">
        <f t="array" ref="AB132">IFERROR(IF($A132="","",IF(SUMIFS(RAW_매출A!$J$2:$J$7000,RAW_매출A!$B$2:$B$7000,$A132,RAW_매출A!$A$2:$A$7000,EDATE($E132,AB$1-1))=0,"",SUMIFS(RAW_매출A!$J$2:$J$7000,RAW_매출A!$B$2:$B$7000,$A132,RAW_매출A!$A$2:$A$7000,EDATE($E132,AB$1-1))/(INDEX(요약_월별시즈널리티!$F$7:$F$18,MONTH(EDATE($E132,AB$1-1)))/100))),"")</f>
        <v/>
      </c>
      <c r="AC132" t="str" cm="1">
        <f t="array" ref="AC132">IFERROR(IF($A132="","",IF(SUMIFS(RAW_매출A!$J$2:$J$7000,RAW_매출A!$B$2:$B$7000,$A132,RAW_매출A!$A$2:$A$7000,EDATE($E132,AC$1-1))=0,"",SUMIFS(RAW_매출A!$J$2:$J$7000,RAW_매출A!$B$2:$B$7000,$A132,RAW_매출A!$A$2:$A$7000,EDATE($E132,AC$1-1))/(INDEX(요약_월별시즈널리티!$F$7:$F$18,MONTH(EDATE($E132,AC$1-1)))/100))),"")</f>
        <v/>
      </c>
      <c r="AD132" t="str" cm="1">
        <f t="array" ref="AD132">IFERROR(IF($A132="","",IF(SUMIFS(RAW_매출A!$J$2:$J$7000,RAW_매출A!$B$2:$B$7000,$A132,RAW_매출A!$A$2:$A$7000,EDATE($E132,AD$1-1))=0,"",SUMIFS(RAW_매출A!$J$2:$J$7000,RAW_매출A!$B$2:$B$7000,$A132,RAW_매출A!$A$2:$A$7000,EDATE($E132,AD$1-1))/(INDEX(요약_월별시즈널리티!$F$7:$F$18,MONTH(EDATE($E132,AD$1-1)))/100))),"")</f>
        <v/>
      </c>
      <c r="AE132" t="str" cm="1">
        <f t="array" ref="AE132">IFERROR(IF($A132="","",IF(SUMIFS(RAW_매출A!$J$2:$J$7000,RAW_매출A!$B$2:$B$7000,$A132,RAW_매출A!$A$2:$A$7000,EDATE($E132,AE$1-1))=0,"",SUMIFS(RAW_매출A!$J$2:$J$7000,RAW_매출A!$B$2:$B$7000,$A132,RAW_매출A!$A$2:$A$7000,EDATE($E132,AE$1-1))/(INDEX(요약_월별시즈널리티!$F$7:$F$18,MONTH(EDATE($E132,AE$1-1)))/100))),"")</f>
        <v/>
      </c>
      <c r="AF132" t="str" cm="1">
        <f t="array" ref="AF132">IFERROR(IF($A132="","",IF(SUMIFS(RAW_매출A!$J$2:$J$7000,RAW_매출A!$B$2:$B$7000,$A132,RAW_매출A!$A$2:$A$7000,EDATE($E132,AF$1-1))=0,"",SUMIFS(RAW_매출A!$J$2:$J$7000,RAW_매출A!$B$2:$B$7000,$A132,RAW_매출A!$A$2:$A$7000,EDATE($E132,AF$1-1))/(INDEX(요약_월별시즈널리티!$F$7:$F$18,MONTH(EDATE($E132,AF$1-1)))/100))),"")</f>
        <v/>
      </c>
      <c r="AG132" t="str" cm="1">
        <f t="array" ref="AG132">IFERROR(IF($A132="","",IF(SUMIFS(RAW_매출A!$J$2:$J$7000,RAW_매출A!$B$2:$B$7000,$A132,RAW_매출A!$A$2:$A$7000,EDATE($E132,AG$1-1))=0,"",SUMIFS(RAW_매출A!$J$2:$J$7000,RAW_매출A!$B$2:$B$7000,$A132,RAW_매출A!$A$2:$A$7000,EDATE($E132,AG$1-1))/(INDEX(요약_월별시즈널리티!$F$7:$F$18,MONTH(EDATE($E132,AG$1-1)))/100))),"")</f>
        <v/>
      </c>
      <c r="AH132" t="str" cm="1">
        <f t="array" ref="AH132">IFERROR(IF($A132="","",IF(SUMIFS(RAW_매출A!$J$2:$J$7000,RAW_매출A!$B$2:$B$7000,$A132,RAW_매출A!$A$2:$A$7000,EDATE($E132,AH$1-1))=0,"",SUMIFS(RAW_매출A!$J$2:$J$7000,RAW_매출A!$B$2:$B$7000,$A132,RAW_매출A!$A$2:$A$7000,EDATE($E132,AH$1-1))/(INDEX(요약_월별시즈널리티!$F$7:$F$18,MONTH(EDATE($E132,AH$1-1)))/100))),"")</f>
        <v/>
      </c>
      <c r="AI132" t="str" cm="1">
        <f t="array" ref="AI132">IFERROR(IF($A132="","",IF(SUMIFS(RAW_매출A!$J$2:$J$7000,RAW_매출A!$B$2:$B$7000,$A132,RAW_매출A!$A$2:$A$7000,EDATE($E132,AI$1-1))=0,"",SUMIFS(RAW_매출A!$J$2:$J$7000,RAW_매출A!$B$2:$B$7000,$A132,RAW_매출A!$A$2:$A$7000,EDATE($E132,AI$1-1))/(INDEX(요약_월별시즈널리티!$F$7:$F$18,MONTH(EDATE($E132,AI$1-1)))/100))),"")</f>
        <v/>
      </c>
      <c r="AJ132" t="str" cm="1">
        <f t="array" ref="AJ132">IFERROR(IF($A132="","",IF(SUMIFS(RAW_매출A!$J$2:$J$7000,RAW_매출A!$B$2:$B$7000,$A132,RAW_매출A!$A$2:$A$7000,EDATE($E132,AJ$1-1))=0,"",SUMIFS(RAW_매출A!$J$2:$J$7000,RAW_매출A!$B$2:$B$7000,$A132,RAW_매출A!$A$2:$A$7000,EDATE($E132,AJ$1-1))/(INDEX(요약_월별시즈널리티!$F$7:$F$18,MONTH(EDATE($E132,AJ$1-1)))/100))),"")</f>
        <v/>
      </c>
      <c r="AK132" t="str" cm="1">
        <f t="array" ref="AK132">IFERROR(IF($A132="","",IF(SUMIFS(RAW_매출A!$J$2:$J$7000,RAW_매출A!$B$2:$B$7000,$A132,RAW_매출A!$A$2:$A$7000,EDATE($E132,AK$1-1))=0,"",SUMIFS(RAW_매출A!$J$2:$J$7000,RAW_매출A!$B$2:$B$7000,$A132,RAW_매출A!$A$2:$A$7000,EDATE($E132,AK$1-1))/(INDEX(요약_월별시즈널리티!$F$7:$F$18,MONTH(EDATE($E132,AK$1-1)))/100))),"")</f>
        <v/>
      </c>
      <c r="AL132" t="str" cm="1">
        <f t="array" ref="AL132">IFERROR(IF($A132="","",IF(SUMIFS(RAW_매출A!$J$2:$J$7000,RAW_매출A!$B$2:$B$7000,$A132,RAW_매출A!$A$2:$A$7000,EDATE($E132,AL$1-1))=0,"",SUMIFS(RAW_매출A!$J$2:$J$7000,RAW_매출A!$B$2:$B$7000,$A132,RAW_매출A!$A$2:$A$7000,EDATE($E132,AL$1-1))/(INDEX(요약_월별시즈널리티!$F$7:$F$18,MONTH(EDATE($E132,AL$1-1)))/100))),"")</f>
        <v/>
      </c>
      <c r="AM132" t="str" cm="1">
        <f t="array" ref="AM132">IFERROR(IF($A132="","",IF(SUMIFS(RAW_매출A!$J$2:$J$7000,RAW_매출A!$B$2:$B$7000,$A132,RAW_매출A!$A$2:$A$7000,EDATE($E132,AM$1-1))=0,"",SUMIFS(RAW_매출A!$J$2:$J$7000,RAW_매출A!$B$2:$B$7000,$A132,RAW_매출A!$A$2:$A$7000,EDATE($E132,AM$1-1))/(INDEX(요약_월별시즈널리티!$F$7:$F$18,MONTH(EDATE($E132,AM$1-1)))/100))),"")</f>
        <v/>
      </c>
      <c r="AN132" t="str" cm="1">
        <f t="array" ref="AN132">IFERROR(IF($A132="","",IF(SUMIFS(RAW_매출A!$J$2:$J$7000,RAW_매출A!$B$2:$B$7000,$A132,RAW_매출A!$A$2:$A$7000,EDATE($E132,AN$1-1))=0,"",SUMIFS(RAW_매출A!$J$2:$J$7000,RAW_매출A!$B$2:$B$7000,$A132,RAW_매출A!$A$2:$A$7000,EDATE($E132,AN$1-1))/(INDEX(요약_월별시즈널리티!$F$7:$F$18,MONTH(EDATE($E132,AN$1-1)))/100))),"")</f>
        <v/>
      </c>
      <c r="AO132" t="str" cm="1">
        <f t="array" ref="AO132">IFERROR(IF($A132="","",IF(SUMIFS(RAW_매출A!$J$2:$J$7000,RAW_매출A!$B$2:$B$7000,$A132,RAW_매출A!$A$2:$A$7000,EDATE($E132,AO$1-1))=0,"",SUMIFS(RAW_매출A!$J$2:$J$7000,RAW_매출A!$B$2:$B$7000,$A132,RAW_매출A!$A$2:$A$7000,EDATE($E132,AO$1-1))/(INDEX(요약_월별시즈널리티!$F$7:$F$18,MONTH(EDATE($E132,AO$1-1)))/100))),"")</f>
        <v/>
      </c>
      <c r="AP132" t="str" cm="1">
        <f t="array" ref="AP132">IFERROR(IF($A132="","",IF(SUMIFS(RAW_매출A!$J$2:$J$7000,RAW_매출A!$B$2:$B$7000,$A132,RAW_매출A!$A$2:$A$7000,EDATE($E132,AP$1-1))=0,"",SUMIFS(RAW_매출A!$J$2:$J$7000,RAW_매출A!$B$2:$B$7000,$A132,RAW_매출A!$A$2:$A$7000,EDATE($E132,AP$1-1))/(INDEX(요약_월별시즈널리티!$F$7:$F$18,MONTH(EDATE($E132,AP$1-1)))/100))),"")</f>
        <v/>
      </c>
      <c r="AQ132" t="str" cm="1">
        <f t="array" ref="AQ132">IFERROR(IF($A132="","",IF(SUMIFS(RAW_매출A!$J$2:$J$7000,RAW_매출A!$B$2:$B$7000,$A132,RAW_매출A!$A$2:$A$7000,EDATE($E132,AQ$1-1))=0,"",SUMIFS(RAW_매출A!$J$2:$J$7000,RAW_매출A!$B$2:$B$7000,$A132,RAW_매출A!$A$2:$A$7000,EDATE($E132,AQ$1-1))/(INDEX(요약_월별시즈널리티!$F$7:$F$18,MONTH(EDATE($E132,AQ$1-1)))/100))),"")</f>
        <v/>
      </c>
      <c r="AR132" t="str" cm="1">
        <f t="array" ref="AR132">IFERROR(IF($A132="","",IF(SUMIFS(RAW_매출A!$J$2:$J$7000,RAW_매출A!$B$2:$B$7000,$A132,RAW_매출A!$A$2:$A$7000,EDATE($E132,AR$1-1))=0,"",SUMIFS(RAW_매출A!$J$2:$J$7000,RAW_매출A!$B$2:$B$7000,$A132,RAW_매출A!$A$2:$A$7000,EDATE($E132,AR$1-1))/(INDEX(요약_월별시즈널리티!$F$7:$F$18,MONTH(EDATE($E132,AR$1-1)))/100))),"")</f>
        <v/>
      </c>
      <c r="AS132" t="str" cm="1">
        <f t="array" ref="AS132">IFERROR(IF($A132="","",IF(SUMIFS(RAW_매출A!$J$2:$J$7000,RAW_매출A!$B$2:$B$7000,$A132,RAW_매출A!$A$2:$A$7000,EDATE($E132,AS$1-1))=0,"",SUMIFS(RAW_매출A!$J$2:$J$7000,RAW_매출A!$B$2:$B$7000,$A132,RAW_매출A!$A$2:$A$7000,EDATE($E132,AS$1-1))/(INDEX(요약_월별시즈널리티!$F$7:$F$18,MONTH(EDATE($E132,AS$1-1)))/100))),"")</f>
        <v/>
      </c>
      <c r="AT132" t="str" cm="1">
        <f t="array" ref="AT132">IFERROR(IF($A132="","",IF(SUMIFS(RAW_매출A!$J$2:$J$7000,RAW_매출A!$B$2:$B$7000,$A132,RAW_매출A!$A$2:$A$7000,EDATE($E132,AT$1-1))=0,"",SUMIFS(RAW_매출A!$J$2:$J$7000,RAW_매출A!$B$2:$B$7000,$A132,RAW_매출A!$A$2:$A$7000,EDATE($E132,AT$1-1))/(INDEX(요약_월별시즈널리티!$F$7:$F$18,MONTH(EDATE($E132,AT$1-1)))/100))),"")</f>
        <v/>
      </c>
      <c r="AU132" t="str" cm="1">
        <f t="array" ref="AU132">IFERROR(IF($A132="","",IF(SUMIFS(RAW_매출A!$J$2:$J$7000,RAW_매출A!$B$2:$B$7000,$A132,RAW_매출A!$A$2:$A$7000,EDATE($E132,AU$1-1))=0,"",SUMIFS(RAW_매출A!$J$2:$J$7000,RAW_매출A!$B$2:$B$7000,$A132,RAW_매출A!$A$2:$A$7000,EDATE($E132,AU$1-1))/(INDEX(요약_월별시즈널리티!$F$7:$F$18,MONTH(EDATE($E132,AU$1-1)))/100))),"")</f>
        <v/>
      </c>
      <c r="AV132" t="str" cm="1">
        <f t="array" ref="AV132">IFERROR(IF($A132="","",IF(SUMIFS(RAW_매출A!$J$2:$J$7000,RAW_매출A!$B$2:$B$7000,$A132,RAW_매출A!$A$2:$A$7000,EDATE($E132,AV$1-1))=0,"",SUMIFS(RAW_매출A!$J$2:$J$7000,RAW_매출A!$B$2:$B$7000,$A132,RAW_매출A!$A$2:$A$7000,EDATE($E132,AV$1-1))/(INDEX(요약_월별시즈널리티!$F$7:$F$18,MONTH(EDATE($E132,AV$1-1)))/100))),"")</f>
        <v/>
      </c>
      <c r="AW132" t="str" cm="1">
        <f t="array" ref="AW132">IFERROR(IF($A132="","",IF(SUMIFS(RAW_매출A!$J$2:$J$7000,RAW_매출A!$B$2:$B$7000,$A132,RAW_매출A!$A$2:$A$7000,EDATE($E132,AW$1-1))=0,"",SUMIFS(RAW_매출A!$J$2:$J$7000,RAW_매출A!$B$2:$B$7000,$A132,RAW_매출A!$A$2:$A$7000,EDATE($E132,AW$1-1))/(INDEX(요약_월별시즈널리티!$F$7:$F$18,MONTH(EDATE($E132,AW$1-1)))/100))),"")</f>
        <v/>
      </c>
      <c r="AX132" t="str" cm="1">
        <f t="array" ref="AX132">IFERROR(IF($A132="","",IF(SUMIFS(RAW_매출A!$J$2:$J$7000,RAW_매출A!$B$2:$B$7000,$A132,RAW_매출A!$A$2:$A$7000,EDATE($E132,AX$1-1))=0,"",SUMIFS(RAW_매출A!$J$2:$J$7000,RAW_매출A!$B$2:$B$7000,$A132,RAW_매출A!$A$2:$A$7000,EDATE($E132,AX$1-1))/(INDEX(요약_월별시즈널리티!$F$7:$F$18,MONTH(EDATE($E132,AX$1-1)))/100))),"")</f>
        <v/>
      </c>
      <c r="AY132" t="str" cm="1">
        <f t="array" ref="AY132">IFERROR(IF($A132="","",IF(SUMIFS(RAW_매출A!$J$2:$J$7000,RAW_매출A!$B$2:$B$7000,$A132,RAW_매출A!$A$2:$A$7000,EDATE($E132,AY$1-1))=0,"",SUMIFS(RAW_매출A!$J$2:$J$7000,RAW_매출A!$B$2:$B$7000,$A132,RAW_매출A!$A$2:$A$7000,EDATE($E132,AY$1-1))/(INDEX(요약_월별시즈널리티!$F$7:$F$18,MONTH(EDATE($E132,AY$1-1)))/100))),"")</f>
        <v/>
      </c>
      <c r="AZ132" t="str" cm="1">
        <f t="array" ref="AZ132">IFERROR(IF($A132="","",IF(SUMIFS(RAW_매출A!$J$2:$J$7000,RAW_매출A!$B$2:$B$7000,$A132,RAW_매출A!$A$2:$A$7000,EDATE($E132,AZ$1-1))=0,"",SUMIFS(RAW_매출A!$J$2:$J$7000,RAW_매출A!$B$2:$B$7000,$A132,RAW_매출A!$A$2:$A$7000,EDATE($E132,AZ$1-1))/(INDEX(요약_월별시즈널리티!$F$7:$F$18,MONTH(EDATE($E132,AZ$1-1)))/100))),"")</f>
        <v/>
      </c>
      <c r="BA132" t="str" cm="1">
        <f t="array" ref="BA132">IFERROR(IF($A132="","",IF(SUMIFS(RAW_매출A!$J$2:$J$7000,RAW_매출A!$B$2:$B$7000,$A132,RAW_매출A!$A$2:$A$7000,EDATE($E132,BA$1-1))=0,"",SUMIFS(RAW_매출A!$J$2:$J$7000,RAW_매출A!$B$2:$B$7000,$A132,RAW_매출A!$A$2:$A$7000,EDATE($E132,BA$1-1))/(INDEX(요약_월별시즈널리티!$F$7:$F$18,MONTH(EDATE($E132,BA$1-1)))/100))),"")</f>
        <v/>
      </c>
      <c r="BB132" t="str" cm="1">
        <f t="array" ref="BB132">IFERROR(IF($A132="","",IF(SUMIFS(RAW_매출A!$J$2:$J$7000,RAW_매출A!$B$2:$B$7000,$A132,RAW_매출A!$A$2:$A$7000,EDATE($E132,BB$1-1))=0,"",SUMIFS(RAW_매출A!$J$2:$J$7000,RAW_매출A!$B$2:$B$7000,$A132,RAW_매출A!$A$2:$A$7000,EDATE($E132,BB$1-1))/(INDEX(요약_월별시즈널리티!$F$7:$F$18,MONTH(EDATE($E132,BB$1-1)))/100))),"")</f>
        <v/>
      </c>
      <c r="BC132" t="str" cm="1">
        <f t="array" ref="BC132">IFERROR(IF($A132="","",IF(SUMIFS(RAW_매출A!$J$2:$J$7000,RAW_매출A!$B$2:$B$7000,$A132,RAW_매출A!$A$2:$A$7000,EDATE($E132,BC$1-1))=0,"",SUMIFS(RAW_매출A!$J$2:$J$7000,RAW_매출A!$B$2:$B$7000,$A132,RAW_매출A!$A$2:$A$7000,EDATE($E132,BC$1-1))/(INDEX(요약_월별시즈널리티!$F$7:$F$18,MONTH(EDATE($E132,BC$1-1)))/100))),"")</f>
        <v/>
      </c>
      <c r="BD132" t="str" cm="1">
        <f t="array" ref="BD132">IFERROR(IF($A132="","",IF(SUMIFS(RAW_매출A!$J$2:$J$7000,RAW_매출A!$B$2:$B$7000,$A132,RAW_매출A!$A$2:$A$7000,EDATE($E132,BD$1-1))=0,"",SUMIFS(RAW_매출A!$J$2:$J$7000,RAW_매출A!$B$2:$B$7000,$A132,RAW_매출A!$A$2:$A$7000,EDATE($E132,BD$1-1))/(INDEX(요약_월별시즈널리티!$F$7:$F$18,MONTH(EDATE($E132,BD$1-1)))/100))),"")</f>
        <v/>
      </c>
      <c r="BE132" t="str" cm="1">
        <f t="array" ref="BE132">IFERROR(IF($A132="","",IF(SUMIFS(RAW_매출A!$J$2:$J$7000,RAW_매출A!$B$2:$B$7000,$A132,RAW_매출A!$A$2:$A$7000,EDATE($E132,BE$1-1))=0,"",SUMIFS(RAW_매출A!$J$2:$J$7000,RAW_매출A!$B$2:$B$7000,$A132,RAW_매출A!$A$2:$A$7000,EDATE($E132,BE$1-1))/(INDEX(요약_월별시즈널리티!$F$7:$F$18,MONTH(EDATE($E132,BE$1-1)))/100))),"")</f>
        <v/>
      </c>
      <c r="BF132" t="str" cm="1">
        <f t="array" ref="BF132">IFERROR(IF($A132="","",IF(SUMIFS(RAW_매출A!$J$2:$J$7000,RAW_매출A!$B$2:$B$7000,$A132,RAW_매출A!$A$2:$A$7000,EDATE($E132,BF$1-1))=0,"",SUMIFS(RAW_매출A!$J$2:$J$7000,RAW_매출A!$B$2:$B$7000,$A132,RAW_매출A!$A$2:$A$7000,EDATE($E132,BF$1-1))/(INDEX(요약_월별시즈널리티!$F$7:$F$18,MONTH(EDATE($E132,BF$1-1)))/100))),"")</f>
        <v/>
      </c>
      <c r="BG132" t="str" cm="1">
        <f t="array" ref="BG132">IFERROR(IF($A132="","",IF(SUMIFS(RAW_매출A!$J$2:$J$7000,RAW_매출A!$B$2:$B$7000,$A132,RAW_매출A!$A$2:$A$7000,EDATE($E132,BG$1-1))=0,"",SUMIFS(RAW_매출A!$J$2:$J$7000,RAW_매출A!$B$2:$B$7000,$A132,RAW_매출A!$A$2:$A$7000,EDATE($E132,BG$1-1))/(INDEX(요약_월별시즈널리티!$F$7:$F$18,MONTH(EDATE($E132,BG$1-1)))/100))),"")</f>
        <v/>
      </c>
      <c r="BH132" t="str" cm="1">
        <f t="array" ref="BH132">IFERROR(IF($A132="","",IF(SUMIFS(RAW_매출A!$J$2:$J$7000,RAW_매출A!$B$2:$B$7000,$A132,RAW_매출A!$A$2:$A$7000,EDATE($E132,BH$1-1))=0,"",SUMIFS(RAW_매출A!$J$2:$J$7000,RAW_매출A!$B$2:$B$7000,$A132,RAW_매출A!$A$2:$A$7000,EDATE($E132,BH$1-1))/(INDEX(요약_월별시즈널리티!$F$7:$F$18,MONTH(EDATE($E132,BH$1-1)))/100))),"")</f>
        <v/>
      </c>
      <c r="BI132" t="str" cm="1">
        <f t="array" ref="BI132">IFERROR(IF($A132="","",IF(SUMIFS(RAW_매출A!$J$2:$J$7000,RAW_매출A!$B$2:$B$7000,$A132,RAW_매출A!$A$2:$A$7000,EDATE($E132,BI$1-1))=0,"",SUMIFS(RAW_매출A!$J$2:$J$7000,RAW_매출A!$B$2:$B$7000,$A132,RAW_매출A!$A$2:$A$7000,EDATE($E132,BI$1-1))/(INDEX(요약_월별시즈널리티!$F$7:$F$18,MONTH(EDATE($E132,BI$1-1)))/100))),"")</f>
        <v/>
      </c>
      <c r="BJ132" t="str" cm="1">
        <f t="array" ref="BJ132">IFERROR(IF($A132="","",IF(SUMIFS(RAW_매출A!$J$2:$J$7000,RAW_매출A!$B$2:$B$7000,$A132,RAW_매출A!$A$2:$A$7000,EDATE($E132,BJ$1-1))=0,"",SUMIFS(RAW_매출A!$J$2:$J$7000,RAW_매출A!$B$2:$B$7000,$A132,RAW_매출A!$A$2:$A$7000,EDATE($E132,BJ$1-1))/(INDEX(요약_월별시즈널리티!$F$7:$F$18,MONTH(EDATE($E132,BJ$1-1)))/100))),"")</f>
        <v/>
      </c>
      <c r="BK132" t="str" cm="1">
        <f t="array" ref="BK132">IFERROR(IF($A132="","",IF(SUMIFS(RAW_매출A!$J$2:$J$7000,RAW_매출A!$B$2:$B$7000,$A132,RAW_매출A!$A$2:$A$7000,EDATE($E132,BK$1-1))=0,"",SUMIFS(RAW_매출A!$J$2:$J$7000,RAW_매출A!$B$2:$B$7000,$A132,RAW_매출A!$A$2:$A$7000,EDATE($E132,BK$1-1))/(INDEX(요약_월별시즈널리티!$F$7:$F$18,MONTH(EDATE($E132,BK$1-1)))/100))),"")</f>
        <v/>
      </c>
      <c r="BL132" t="str" cm="1">
        <f t="array" ref="BL132">IFERROR(IF($A132="","",IF(SUMIFS(RAW_매출A!$J$2:$J$7000,RAW_매출A!$B$2:$B$7000,$A132,RAW_매출A!$A$2:$A$7000,EDATE($E132,BL$1-1))=0,"",SUMIFS(RAW_매출A!$J$2:$J$7000,RAW_매출A!$B$2:$B$7000,$A132,RAW_매출A!$A$2:$A$7000,EDATE($E132,BL$1-1))/(INDEX(요약_월별시즈널리티!$F$7:$F$18,MONTH(EDATE($E132,BL$1-1)))/100))),"")</f>
        <v/>
      </c>
      <c r="BM132" t="str" cm="1">
        <f t="array" ref="BM132">IFERROR(IF($A132="","",IF(SUMIFS(RAW_매출A!$J$2:$J$7000,RAW_매출A!$B$2:$B$7000,$A132,RAW_매출A!$A$2:$A$7000,EDATE($E132,BM$1-1))=0,"",SUMIFS(RAW_매출A!$J$2:$J$7000,RAW_매출A!$B$2:$B$7000,$A132,RAW_매출A!$A$2:$A$7000,EDATE($E132,BM$1-1))/(INDEX(요약_월별시즈널리티!$F$7:$F$18,MONTH(EDATE($E132,BM$1-1)))/100))),"")</f>
        <v/>
      </c>
      <c r="BN132" t="str" cm="1">
        <f t="array" ref="BN132">IFERROR(IF($A132="","",IF(SUMIFS(RAW_매출A!$J$2:$J$7000,RAW_매출A!$B$2:$B$7000,$A132,RAW_매출A!$A$2:$A$7000,EDATE($E132,BN$1-1))=0,"",SUMIFS(RAW_매출A!$J$2:$J$7000,RAW_매출A!$B$2:$B$7000,$A132,RAW_매출A!$A$2:$A$7000,EDATE($E132,BN$1-1))/(INDEX(요약_월별시즈널리티!$F$7:$F$18,MONTH(EDATE($E132,BN$1-1)))/100))),"")</f>
        <v/>
      </c>
    </row>
    <row r="133" spans="1:66" x14ac:dyDescent="0.3">
      <c r="A133" t="str">
        <f>세팅!A134</f>
        <v>(1124) #능동대공원점</v>
      </c>
      <c r="B133" t="str">
        <f>세팅!B134</f>
        <v>150-1</v>
      </c>
      <c r="C133">
        <f t="shared" si="6"/>
        <v>1</v>
      </c>
      <c r="D133" t="str">
        <f t="shared" si="7"/>
        <v>1</v>
      </c>
      <c r="E133" s="1">
        <f>세팅!D134</f>
        <v>45658</v>
      </c>
      <c r="F133">
        <f t="shared" si="8"/>
        <v>3631914.0006452003</v>
      </c>
      <c r="G133" cm="1">
        <f t="array" ref="G133">IFERROR(IF($A133="","",IF(SUMIFS(RAW_매출A!$J$2:$J$7000,RAW_매출A!$B$2:$B$7000,$A133,RAW_매출A!$A$2:$A$7000,EDATE($E133,G$1-1))=0,"",SUMIFS(RAW_매출A!$J$2:$J$7000,RAW_매출A!$B$2:$B$7000,$A133,RAW_매출A!$A$2:$A$7000,EDATE($E133,G$1-1))/(INDEX(요약_월별시즈널리티!$F$7:$F$18,MONTH(EDATE($E133,G$1-1)))/100))),"")</f>
        <v>3172338.7385358233</v>
      </c>
      <c r="H133" cm="1">
        <f t="array" ref="H133">IFERROR(IF($A133="","",IF(SUMIFS(RAW_매출A!$J$2:$J$7000,RAW_매출A!$B$2:$B$7000,$A133,RAW_매출A!$A$2:$A$7000,EDATE($E133,H$1-1))=0,"",SUMIFS(RAW_매출A!$J$2:$J$7000,RAW_매출A!$B$2:$B$7000,$A133,RAW_매출A!$A$2:$A$7000,EDATE($E133,H$1-1))/(INDEX(요약_월별시즈널리티!$F$7:$F$18,MONTH(EDATE($E133,H$1-1)))/100))),"")</f>
        <v>2972922.177304267</v>
      </c>
      <c r="I133" cm="1">
        <f t="array" ref="I133">IFERROR(IF($A133="","",IF(SUMIFS(RAW_매출A!$J$2:$J$7000,RAW_매출A!$B$2:$B$7000,$A133,RAW_매출A!$A$2:$A$7000,EDATE($E133,I$1-1))=0,"",SUMIFS(RAW_매출A!$J$2:$J$7000,RAW_매출A!$B$2:$B$7000,$A133,RAW_매출A!$A$2:$A$7000,EDATE($E133,I$1-1))/(INDEX(요약_월별시즈널리티!$F$7:$F$18,MONTH(EDATE($E133,I$1-1)))/100))),"")</f>
        <v>3299214.9771446842</v>
      </c>
      <c r="J133" s="28" cm="1">
        <f t="array" ref="J133">IFERROR(IF($A133="","",IF(SUMIFS(RAW_매출A!$J$2:$J$7000,RAW_매출A!$B$2:$B$7000,$A133,RAW_매출A!$A$2:$A$7000,EDATE($E133,J$1-1))=0,"",SUMIFS(RAW_매출A!$J$2:$J$7000,RAW_매출A!$B$2:$B$7000,$A133,RAW_매출A!$A$2:$A$7000,EDATE($E133,J$1-1))/(INDEX(요약_월별시즈널리티!$F$7:$F$18,MONTH(EDATE($E133,J$1-1)))/100))),"")</f>
        <v>3485702.5554805403</v>
      </c>
      <c r="K133" s="28" cm="1">
        <f t="array" ref="K133">IFERROR(IF($A133="","",IF(SUMIFS(RAW_매출A!$J$2:$J$7000,RAW_매출A!$B$2:$B$7000,$A133,RAW_매출A!$A$2:$A$7000,EDATE($E133,K$1-1))=0,"",SUMIFS(RAW_매출A!$J$2:$J$7000,RAW_매출A!$B$2:$B$7000,$A133,RAW_매출A!$A$2:$A$7000,EDATE($E133,K$1-1))/(INDEX(요약_월별시즈널리티!$F$7:$F$18,MONTH(EDATE($E133,K$1-1)))/100))),"")</f>
        <v>4135024.7745544934</v>
      </c>
      <c r="L133" s="28" cm="1">
        <f t="array" ref="L133">IFERROR(IF($A133="","",IF(SUMIFS(RAW_매출A!$J$2:$J$7000,RAW_매출A!$B$2:$B$7000,$A133,RAW_매출A!$A$2:$A$7000,EDATE($E133,L$1-1))=0,"",SUMIFS(RAW_매출A!$J$2:$J$7000,RAW_매출A!$B$2:$B$7000,$A133,RAW_매출A!$A$2:$A$7000,EDATE($E133,L$1-1))/(INDEX(요약_월별시즈널리티!$F$7:$F$18,MONTH(EDATE($E133,L$1-1)))/100))),"")</f>
        <v>3179218.6909136409</v>
      </c>
      <c r="M133" s="28" cm="1">
        <f t="array" ref="M133">IFERROR(IF($A133="","",IF(SUMIFS(RAW_매출A!$J$2:$J$7000,RAW_매출A!$B$2:$B$7000,$A133,RAW_매출A!$A$2:$A$7000,EDATE($E133,M$1-1))=0,"",SUMIFS(RAW_매출A!$J$2:$J$7000,RAW_매출A!$B$2:$B$7000,$A133,RAW_매출A!$A$2:$A$7000,EDATE($E133,M$1-1))/(INDEX(요약_월별시즈널리티!$F$7:$F$18,MONTH(EDATE($E133,M$1-1)))/100))),"")</f>
        <v>3563859.5108029838</v>
      </c>
      <c r="N133" s="28" cm="1">
        <f t="array" ref="N133">IFERROR(IF($A133="","",IF(SUMIFS(RAW_매출A!$J$2:$J$7000,RAW_매출A!$B$2:$B$7000,$A133,RAW_매출A!$A$2:$A$7000,EDATE($E133,N$1-1))=0,"",SUMIFS(RAW_매출A!$J$2:$J$7000,RAW_매출A!$B$2:$B$7000,$A133,RAW_매출A!$A$2:$A$7000,EDATE($E133,N$1-1))/(INDEX(요약_월별시즈널리티!$F$7:$F$18,MONTH(EDATE($E133,N$1-1)))/100))),"")</f>
        <v>3832271.7031800393</v>
      </c>
      <c r="O133" s="28" cm="1">
        <f t="array" ref="O133">IFERROR(IF($A133="","",IF(SUMIFS(RAW_매출A!$J$2:$J$7000,RAW_매출A!$B$2:$B$7000,$A133,RAW_매출A!$A$2:$A$7000,EDATE($E133,O$1-1))=0,"",SUMIFS(RAW_매출A!$J$2:$J$7000,RAW_매출A!$B$2:$B$7000,$A133,RAW_매출A!$A$2:$A$7000,EDATE($E133,O$1-1))/(INDEX(요약_월별시즈널리티!$F$7:$F$18,MONTH(EDATE($E133,O$1-1)))/100))),"")</f>
        <v>3595406.7689395007</v>
      </c>
      <c r="P133" cm="1">
        <f t="array" ref="P133">IFERROR(IF($A133="","",IF(SUMIFS(RAW_매출A!$J$2:$J$7000,RAW_매출A!$B$2:$B$7000,$A133,RAW_매출A!$A$2:$A$7000,EDATE($E133,P$1-1))=0,"",SUMIFS(RAW_매출A!$J$2:$J$7000,RAW_매출A!$B$2:$B$7000,$A133,RAW_매출A!$A$2:$A$7000,EDATE($E133,P$1-1))/(INDEX(요약_월별시즈널리티!$F$7:$F$18,MONTH(EDATE($E133,P$1-1)))/100))),"")</f>
        <v>4423175.145738028</v>
      </c>
      <c r="Q133" cm="1">
        <f t="array" ref="Q133">IFERROR(IF($A133="","",IF(SUMIFS(RAW_매출A!$J$2:$J$7000,RAW_매출A!$B$2:$B$7000,$A133,RAW_매출A!$A$2:$A$7000,EDATE($E133,Q$1-1))=0,"",SUMIFS(RAW_매출A!$J$2:$J$7000,RAW_매출A!$B$2:$B$7000,$A133,RAW_매출A!$A$2:$A$7000,EDATE($E133,Q$1-1))/(INDEX(요약_월별시즈널리티!$F$7:$F$18,MONTH(EDATE($E133,Q$1-1)))/100))),"")</f>
        <v>4201127.9692341294</v>
      </c>
      <c r="R133" cm="1">
        <f t="array" ref="R133">IFERROR(IF($A133="","",IF(SUMIFS(RAW_매출A!$J$2:$J$7000,RAW_매출A!$B$2:$B$7000,$A133,RAW_매출A!$A$2:$A$7000,EDATE($E133,R$1-1))=0,"",SUMIFS(RAW_매출A!$J$2:$J$7000,RAW_매출A!$B$2:$B$7000,$A133,RAW_매출A!$A$2:$A$7000,EDATE($E133,R$1-1))/(INDEX(요약_월별시즈널리티!$F$7:$F$18,MONTH(EDATE($E133,R$1-1)))/100))),"")</f>
        <v>4282658.6002865341</v>
      </c>
      <c r="S133" cm="1">
        <f t="array" ref="S133">IFERROR(IF($A133="","",IF(SUMIFS(RAW_매출A!$J$2:$J$7000,RAW_매출A!$B$2:$B$7000,$A133,RAW_매출A!$A$2:$A$7000,EDATE($E133,S$1-1))=0,"",SUMIFS(RAW_매출A!$J$2:$J$7000,RAW_매출A!$B$2:$B$7000,$A133,RAW_매출A!$A$2:$A$7000,EDATE($E133,S$1-1))/(INDEX(요약_월별시즈널리티!$F$7:$F$18,MONTH(EDATE($E133,S$1-1)))/100))),"")</f>
        <v>4677837.1811558902</v>
      </c>
      <c r="T133" cm="1">
        <f t="array" ref="T133">IFERROR(IF($A133="","",IF(SUMIFS(RAW_매출A!$J$2:$J$7000,RAW_매출A!$B$2:$B$7000,$A133,RAW_매출A!$A$2:$A$7000,EDATE($E133,T$1-1))=0,"",SUMIFS(RAW_매출A!$J$2:$J$7000,RAW_매출A!$B$2:$B$7000,$A133,RAW_매출A!$A$2:$A$7000,EDATE($E133,T$1-1))/(INDEX(요약_월별시즈널리티!$F$7:$F$18,MONTH(EDATE($E133,T$1-1)))/100))),"")</f>
        <v>4608200.811305075</v>
      </c>
      <c r="U133" cm="1">
        <f t="array" ref="U133">IFERROR(IF($A133="","",IF(SUMIFS(RAW_매출A!$J$2:$J$7000,RAW_매출A!$B$2:$B$7000,$A133,RAW_매출A!$A$2:$A$7000,EDATE($E133,U$1-1))=0,"",SUMIFS(RAW_매출A!$J$2:$J$7000,RAW_매출A!$B$2:$B$7000,$A133,RAW_매출A!$A$2:$A$7000,EDATE($E133,U$1-1))/(INDEX(요약_월별시즈널리티!$F$7:$F$18,MONTH(EDATE($E133,U$1-1)))/100))),"")</f>
        <v>3868105.4725954412</v>
      </c>
      <c r="V133" cm="1">
        <f t="array" ref="V133">IFERROR(IF($A133="","",IF(SUMIFS(RAW_매출A!$J$2:$J$7000,RAW_매출A!$B$2:$B$7000,$A133,RAW_매출A!$A$2:$A$7000,EDATE($E133,V$1-1))=0,"",SUMIFS(RAW_매출A!$J$2:$J$7000,RAW_매출A!$B$2:$B$7000,$A133,RAW_매출A!$A$2:$A$7000,EDATE($E133,V$1-1))/(INDEX(요약_월별시즈널리티!$F$7:$F$18,MONTH(EDATE($E133,V$1-1)))/100))),"")</f>
        <v>4239744.671155367</v>
      </c>
      <c r="W133" cm="1">
        <f t="array" ref="W133">IFERROR(IF($A133="","",IF(SUMIFS(RAW_매출A!$J$2:$J$7000,RAW_매출A!$B$2:$B$7000,$A133,RAW_매출A!$A$2:$A$7000,EDATE($E133,W$1-1))=0,"",SUMIFS(RAW_매출A!$J$2:$J$7000,RAW_매출A!$B$2:$B$7000,$A133,RAW_매출A!$A$2:$A$7000,EDATE($E133,W$1-1))/(INDEX(요약_월별시즈널리티!$F$7:$F$18,MONTH(EDATE($E133,W$1-1)))/100))),"")</f>
        <v>4480721.3683027513</v>
      </c>
      <c r="X133" cm="1">
        <f t="array" ref="X133">IFERROR(IF($A133="","",IF(SUMIFS(RAW_매출A!$J$2:$J$7000,RAW_매출A!$B$2:$B$7000,$A133,RAW_매출A!$A$2:$A$7000,EDATE($E133,X$1-1))=0,"",SUMIFS(RAW_매출A!$J$2:$J$7000,RAW_매출A!$B$2:$B$7000,$A133,RAW_매출A!$A$2:$A$7000,EDATE($E133,X$1-1))/(INDEX(요약_월별시즈널리티!$F$7:$F$18,MONTH(EDATE($E133,X$1-1)))/100))),"")</f>
        <v>3783783.4509270252</v>
      </c>
      <c r="Y133" t="str" cm="1">
        <f t="array" ref="Y133">IFERROR(IF($A133="","",IF(SUMIFS(RAW_매출A!$J$2:$J$7000,RAW_매출A!$B$2:$B$7000,$A133,RAW_매출A!$A$2:$A$7000,EDATE($E133,Y$1-1))=0,"",SUMIFS(RAW_매출A!$J$2:$J$7000,RAW_매출A!$B$2:$B$7000,$A133,RAW_매출A!$A$2:$A$7000,EDATE($E133,Y$1-1))/(INDEX(요약_월별시즈널리티!$F$7:$F$18,MONTH(EDATE($E133,Y$1-1)))/100))),"")</f>
        <v/>
      </c>
      <c r="Z133" t="str" cm="1">
        <f t="array" ref="Z133">IFERROR(IF($A133="","",IF(SUMIFS(RAW_매출A!$J$2:$J$7000,RAW_매출A!$B$2:$B$7000,$A133,RAW_매출A!$A$2:$A$7000,EDATE($E133,Z$1-1))=0,"",SUMIFS(RAW_매출A!$J$2:$J$7000,RAW_매출A!$B$2:$B$7000,$A133,RAW_매출A!$A$2:$A$7000,EDATE($E133,Z$1-1))/(INDEX(요약_월별시즈널리티!$F$7:$F$18,MONTH(EDATE($E133,Z$1-1)))/100))),"")</f>
        <v/>
      </c>
      <c r="AA133" t="str" cm="1">
        <f t="array" ref="AA133">IFERROR(IF($A133="","",IF(SUMIFS(RAW_매출A!$J$2:$J$7000,RAW_매출A!$B$2:$B$7000,$A133,RAW_매출A!$A$2:$A$7000,EDATE($E133,AA$1-1))=0,"",SUMIFS(RAW_매출A!$J$2:$J$7000,RAW_매출A!$B$2:$B$7000,$A133,RAW_매출A!$A$2:$A$7000,EDATE($E133,AA$1-1))/(INDEX(요약_월별시즈널리티!$F$7:$F$18,MONTH(EDATE($E133,AA$1-1)))/100))),"")</f>
        <v/>
      </c>
      <c r="AB133" t="str" cm="1">
        <f t="array" ref="AB133">IFERROR(IF($A133="","",IF(SUMIFS(RAW_매출A!$J$2:$J$7000,RAW_매출A!$B$2:$B$7000,$A133,RAW_매출A!$A$2:$A$7000,EDATE($E133,AB$1-1))=0,"",SUMIFS(RAW_매출A!$J$2:$J$7000,RAW_매출A!$B$2:$B$7000,$A133,RAW_매출A!$A$2:$A$7000,EDATE($E133,AB$1-1))/(INDEX(요약_월별시즈널리티!$F$7:$F$18,MONTH(EDATE($E133,AB$1-1)))/100))),"")</f>
        <v/>
      </c>
      <c r="AC133" t="str" cm="1">
        <f t="array" ref="AC133">IFERROR(IF($A133="","",IF(SUMIFS(RAW_매출A!$J$2:$J$7000,RAW_매출A!$B$2:$B$7000,$A133,RAW_매출A!$A$2:$A$7000,EDATE($E133,AC$1-1))=0,"",SUMIFS(RAW_매출A!$J$2:$J$7000,RAW_매출A!$B$2:$B$7000,$A133,RAW_매출A!$A$2:$A$7000,EDATE($E133,AC$1-1))/(INDEX(요약_월별시즈널리티!$F$7:$F$18,MONTH(EDATE($E133,AC$1-1)))/100))),"")</f>
        <v/>
      </c>
      <c r="AD133" t="str" cm="1">
        <f t="array" ref="AD133">IFERROR(IF($A133="","",IF(SUMIFS(RAW_매출A!$J$2:$J$7000,RAW_매출A!$B$2:$B$7000,$A133,RAW_매출A!$A$2:$A$7000,EDATE($E133,AD$1-1))=0,"",SUMIFS(RAW_매출A!$J$2:$J$7000,RAW_매출A!$B$2:$B$7000,$A133,RAW_매출A!$A$2:$A$7000,EDATE($E133,AD$1-1))/(INDEX(요약_월별시즈널리티!$F$7:$F$18,MONTH(EDATE($E133,AD$1-1)))/100))),"")</f>
        <v/>
      </c>
      <c r="AE133" t="str" cm="1">
        <f t="array" ref="AE133">IFERROR(IF($A133="","",IF(SUMIFS(RAW_매출A!$J$2:$J$7000,RAW_매출A!$B$2:$B$7000,$A133,RAW_매출A!$A$2:$A$7000,EDATE($E133,AE$1-1))=0,"",SUMIFS(RAW_매출A!$J$2:$J$7000,RAW_매출A!$B$2:$B$7000,$A133,RAW_매출A!$A$2:$A$7000,EDATE($E133,AE$1-1))/(INDEX(요약_월별시즈널리티!$F$7:$F$18,MONTH(EDATE($E133,AE$1-1)))/100))),"")</f>
        <v/>
      </c>
      <c r="AF133" t="str" cm="1">
        <f t="array" ref="AF133">IFERROR(IF($A133="","",IF(SUMIFS(RAW_매출A!$J$2:$J$7000,RAW_매출A!$B$2:$B$7000,$A133,RAW_매출A!$A$2:$A$7000,EDATE($E133,AF$1-1))=0,"",SUMIFS(RAW_매출A!$J$2:$J$7000,RAW_매출A!$B$2:$B$7000,$A133,RAW_매출A!$A$2:$A$7000,EDATE($E133,AF$1-1))/(INDEX(요약_월별시즈널리티!$F$7:$F$18,MONTH(EDATE($E133,AF$1-1)))/100))),"")</f>
        <v/>
      </c>
      <c r="AG133" t="str" cm="1">
        <f t="array" ref="AG133">IFERROR(IF($A133="","",IF(SUMIFS(RAW_매출A!$J$2:$J$7000,RAW_매출A!$B$2:$B$7000,$A133,RAW_매출A!$A$2:$A$7000,EDATE($E133,AG$1-1))=0,"",SUMIFS(RAW_매출A!$J$2:$J$7000,RAW_매출A!$B$2:$B$7000,$A133,RAW_매출A!$A$2:$A$7000,EDATE($E133,AG$1-1))/(INDEX(요약_월별시즈널리티!$F$7:$F$18,MONTH(EDATE($E133,AG$1-1)))/100))),"")</f>
        <v/>
      </c>
      <c r="AH133" t="str" cm="1">
        <f t="array" ref="AH133">IFERROR(IF($A133="","",IF(SUMIFS(RAW_매출A!$J$2:$J$7000,RAW_매출A!$B$2:$B$7000,$A133,RAW_매출A!$A$2:$A$7000,EDATE($E133,AH$1-1))=0,"",SUMIFS(RAW_매출A!$J$2:$J$7000,RAW_매출A!$B$2:$B$7000,$A133,RAW_매출A!$A$2:$A$7000,EDATE($E133,AH$1-1))/(INDEX(요약_월별시즈널리티!$F$7:$F$18,MONTH(EDATE($E133,AH$1-1)))/100))),"")</f>
        <v/>
      </c>
      <c r="AI133" t="str" cm="1">
        <f t="array" ref="AI133">IFERROR(IF($A133="","",IF(SUMIFS(RAW_매출A!$J$2:$J$7000,RAW_매출A!$B$2:$B$7000,$A133,RAW_매출A!$A$2:$A$7000,EDATE($E133,AI$1-1))=0,"",SUMIFS(RAW_매출A!$J$2:$J$7000,RAW_매출A!$B$2:$B$7000,$A133,RAW_매출A!$A$2:$A$7000,EDATE($E133,AI$1-1))/(INDEX(요약_월별시즈널리티!$F$7:$F$18,MONTH(EDATE($E133,AI$1-1)))/100))),"")</f>
        <v/>
      </c>
      <c r="AJ133" t="str" cm="1">
        <f t="array" ref="AJ133">IFERROR(IF($A133="","",IF(SUMIFS(RAW_매출A!$J$2:$J$7000,RAW_매출A!$B$2:$B$7000,$A133,RAW_매출A!$A$2:$A$7000,EDATE($E133,AJ$1-1))=0,"",SUMIFS(RAW_매출A!$J$2:$J$7000,RAW_매출A!$B$2:$B$7000,$A133,RAW_매출A!$A$2:$A$7000,EDATE($E133,AJ$1-1))/(INDEX(요약_월별시즈널리티!$F$7:$F$18,MONTH(EDATE($E133,AJ$1-1)))/100))),"")</f>
        <v/>
      </c>
      <c r="AK133" t="str" cm="1">
        <f t="array" ref="AK133">IFERROR(IF($A133="","",IF(SUMIFS(RAW_매출A!$J$2:$J$7000,RAW_매출A!$B$2:$B$7000,$A133,RAW_매출A!$A$2:$A$7000,EDATE($E133,AK$1-1))=0,"",SUMIFS(RAW_매출A!$J$2:$J$7000,RAW_매출A!$B$2:$B$7000,$A133,RAW_매출A!$A$2:$A$7000,EDATE($E133,AK$1-1))/(INDEX(요약_월별시즈널리티!$F$7:$F$18,MONTH(EDATE($E133,AK$1-1)))/100))),"")</f>
        <v/>
      </c>
      <c r="AL133" t="str" cm="1">
        <f t="array" ref="AL133">IFERROR(IF($A133="","",IF(SUMIFS(RAW_매출A!$J$2:$J$7000,RAW_매출A!$B$2:$B$7000,$A133,RAW_매출A!$A$2:$A$7000,EDATE($E133,AL$1-1))=0,"",SUMIFS(RAW_매출A!$J$2:$J$7000,RAW_매출A!$B$2:$B$7000,$A133,RAW_매출A!$A$2:$A$7000,EDATE($E133,AL$1-1))/(INDEX(요약_월별시즈널리티!$F$7:$F$18,MONTH(EDATE($E133,AL$1-1)))/100))),"")</f>
        <v/>
      </c>
      <c r="AM133" t="str" cm="1">
        <f t="array" ref="AM133">IFERROR(IF($A133="","",IF(SUMIFS(RAW_매출A!$J$2:$J$7000,RAW_매출A!$B$2:$B$7000,$A133,RAW_매출A!$A$2:$A$7000,EDATE($E133,AM$1-1))=0,"",SUMIFS(RAW_매출A!$J$2:$J$7000,RAW_매출A!$B$2:$B$7000,$A133,RAW_매출A!$A$2:$A$7000,EDATE($E133,AM$1-1))/(INDEX(요약_월별시즈널리티!$F$7:$F$18,MONTH(EDATE($E133,AM$1-1)))/100))),"")</f>
        <v/>
      </c>
      <c r="AN133" t="str" cm="1">
        <f t="array" ref="AN133">IFERROR(IF($A133="","",IF(SUMIFS(RAW_매출A!$J$2:$J$7000,RAW_매출A!$B$2:$B$7000,$A133,RAW_매출A!$A$2:$A$7000,EDATE($E133,AN$1-1))=0,"",SUMIFS(RAW_매출A!$J$2:$J$7000,RAW_매출A!$B$2:$B$7000,$A133,RAW_매출A!$A$2:$A$7000,EDATE($E133,AN$1-1))/(INDEX(요약_월별시즈널리티!$F$7:$F$18,MONTH(EDATE($E133,AN$1-1)))/100))),"")</f>
        <v/>
      </c>
      <c r="AO133" t="str" cm="1">
        <f t="array" ref="AO133">IFERROR(IF($A133="","",IF(SUMIFS(RAW_매출A!$J$2:$J$7000,RAW_매출A!$B$2:$B$7000,$A133,RAW_매출A!$A$2:$A$7000,EDATE($E133,AO$1-1))=0,"",SUMIFS(RAW_매출A!$J$2:$J$7000,RAW_매출A!$B$2:$B$7000,$A133,RAW_매출A!$A$2:$A$7000,EDATE($E133,AO$1-1))/(INDEX(요약_월별시즈널리티!$F$7:$F$18,MONTH(EDATE($E133,AO$1-1)))/100))),"")</f>
        <v/>
      </c>
      <c r="AP133" t="str" cm="1">
        <f t="array" ref="AP133">IFERROR(IF($A133="","",IF(SUMIFS(RAW_매출A!$J$2:$J$7000,RAW_매출A!$B$2:$B$7000,$A133,RAW_매출A!$A$2:$A$7000,EDATE($E133,AP$1-1))=0,"",SUMIFS(RAW_매출A!$J$2:$J$7000,RAW_매출A!$B$2:$B$7000,$A133,RAW_매출A!$A$2:$A$7000,EDATE($E133,AP$1-1))/(INDEX(요약_월별시즈널리티!$F$7:$F$18,MONTH(EDATE($E133,AP$1-1)))/100))),"")</f>
        <v/>
      </c>
      <c r="AQ133" t="str" cm="1">
        <f t="array" ref="AQ133">IFERROR(IF($A133="","",IF(SUMIFS(RAW_매출A!$J$2:$J$7000,RAW_매출A!$B$2:$B$7000,$A133,RAW_매출A!$A$2:$A$7000,EDATE($E133,AQ$1-1))=0,"",SUMIFS(RAW_매출A!$J$2:$J$7000,RAW_매출A!$B$2:$B$7000,$A133,RAW_매출A!$A$2:$A$7000,EDATE($E133,AQ$1-1))/(INDEX(요약_월별시즈널리티!$F$7:$F$18,MONTH(EDATE($E133,AQ$1-1)))/100))),"")</f>
        <v/>
      </c>
      <c r="AR133" t="str" cm="1">
        <f t="array" ref="AR133">IFERROR(IF($A133="","",IF(SUMIFS(RAW_매출A!$J$2:$J$7000,RAW_매출A!$B$2:$B$7000,$A133,RAW_매출A!$A$2:$A$7000,EDATE($E133,AR$1-1))=0,"",SUMIFS(RAW_매출A!$J$2:$J$7000,RAW_매출A!$B$2:$B$7000,$A133,RAW_매출A!$A$2:$A$7000,EDATE($E133,AR$1-1))/(INDEX(요약_월별시즈널리티!$F$7:$F$18,MONTH(EDATE($E133,AR$1-1)))/100))),"")</f>
        <v/>
      </c>
      <c r="AS133" t="str" cm="1">
        <f t="array" ref="AS133">IFERROR(IF($A133="","",IF(SUMIFS(RAW_매출A!$J$2:$J$7000,RAW_매출A!$B$2:$B$7000,$A133,RAW_매출A!$A$2:$A$7000,EDATE($E133,AS$1-1))=0,"",SUMIFS(RAW_매출A!$J$2:$J$7000,RAW_매출A!$B$2:$B$7000,$A133,RAW_매출A!$A$2:$A$7000,EDATE($E133,AS$1-1))/(INDEX(요약_월별시즈널리티!$F$7:$F$18,MONTH(EDATE($E133,AS$1-1)))/100))),"")</f>
        <v/>
      </c>
      <c r="AT133" t="str" cm="1">
        <f t="array" ref="AT133">IFERROR(IF($A133="","",IF(SUMIFS(RAW_매출A!$J$2:$J$7000,RAW_매출A!$B$2:$B$7000,$A133,RAW_매출A!$A$2:$A$7000,EDATE($E133,AT$1-1))=0,"",SUMIFS(RAW_매출A!$J$2:$J$7000,RAW_매출A!$B$2:$B$7000,$A133,RAW_매출A!$A$2:$A$7000,EDATE($E133,AT$1-1))/(INDEX(요약_월별시즈널리티!$F$7:$F$18,MONTH(EDATE($E133,AT$1-1)))/100))),"")</f>
        <v/>
      </c>
      <c r="AU133" t="str" cm="1">
        <f t="array" ref="AU133">IFERROR(IF($A133="","",IF(SUMIFS(RAW_매출A!$J$2:$J$7000,RAW_매출A!$B$2:$B$7000,$A133,RAW_매출A!$A$2:$A$7000,EDATE($E133,AU$1-1))=0,"",SUMIFS(RAW_매출A!$J$2:$J$7000,RAW_매출A!$B$2:$B$7000,$A133,RAW_매출A!$A$2:$A$7000,EDATE($E133,AU$1-1))/(INDEX(요약_월별시즈널리티!$F$7:$F$18,MONTH(EDATE($E133,AU$1-1)))/100))),"")</f>
        <v/>
      </c>
      <c r="AV133" t="str" cm="1">
        <f t="array" ref="AV133">IFERROR(IF($A133="","",IF(SUMIFS(RAW_매출A!$J$2:$J$7000,RAW_매출A!$B$2:$B$7000,$A133,RAW_매출A!$A$2:$A$7000,EDATE($E133,AV$1-1))=0,"",SUMIFS(RAW_매출A!$J$2:$J$7000,RAW_매출A!$B$2:$B$7000,$A133,RAW_매출A!$A$2:$A$7000,EDATE($E133,AV$1-1))/(INDEX(요약_월별시즈널리티!$F$7:$F$18,MONTH(EDATE($E133,AV$1-1)))/100))),"")</f>
        <v/>
      </c>
      <c r="AW133" t="str" cm="1">
        <f t="array" ref="AW133">IFERROR(IF($A133="","",IF(SUMIFS(RAW_매출A!$J$2:$J$7000,RAW_매출A!$B$2:$B$7000,$A133,RAW_매출A!$A$2:$A$7000,EDATE($E133,AW$1-1))=0,"",SUMIFS(RAW_매출A!$J$2:$J$7000,RAW_매출A!$B$2:$B$7000,$A133,RAW_매출A!$A$2:$A$7000,EDATE($E133,AW$1-1))/(INDEX(요약_월별시즈널리티!$F$7:$F$18,MONTH(EDATE($E133,AW$1-1)))/100))),"")</f>
        <v/>
      </c>
      <c r="AX133" t="str" cm="1">
        <f t="array" ref="AX133">IFERROR(IF($A133="","",IF(SUMIFS(RAW_매출A!$J$2:$J$7000,RAW_매출A!$B$2:$B$7000,$A133,RAW_매출A!$A$2:$A$7000,EDATE($E133,AX$1-1))=0,"",SUMIFS(RAW_매출A!$J$2:$J$7000,RAW_매출A!$B$2:$B$7000,$A133,RAW_매출A!$A$2:$A$7000,EDATE($E133,AX$1-1))/(INDEX(요약_월별시즈널리티!$F$7:$F$18,MONTH(EDATE($E133,AX$1-1)))/100))),"")</f>
        <v/>
      </c>
      <c r="AY133" t="str" cm="1">
        <f t="array" ref="AY133">IFERROR(IF($A133="","",IF(SUMIFS(RAW_매출A!$J$2:$J$7000,RAW_매출A!$B$2:$B$7000,$A133,RAW_매출A!$A$2:$A$7000,EDATE($E133,AY$1-1))=0,"",SUMIFS(RAW_매출A!$J$2:$J$7000,RAW_매출A!$B$2:$B$7000,$A133,RAW_매출A!$A$2:$A$7000,EDATE($E133,AY$1-1))/(INDEX(요약_월별시즈널리티!$F$7:$F$18,MONTH(EDATE($E133,AY$1-1)))/100))),"")</f>
        <v/>
      </c>
      <c r="AZ133" t="str" cm="1">
        <f t="array" ref="AZ133">IFERROR(IF($A133="","",IF(SUMIFS(RAW_매출A!$J$2:$J$7000,RAW_매출A!$B$2:$B$7000,$A133,RAW_매출A!$A$2:$A$7000,EDATE($E133,AZ$1-1))=0,"",SUMIFS(RAW_매출A!$J$2:$J$7000,RAW_매출A!$B$2:$B$7000,$A133,RAW_매출A!$A$2:$A$7000,EDATE($E133,AZ$1-1))/(INDEX(요약_월별시즈널리티!$F$7:$F$18,MONTH(EDATE($E133,AZ$1-1)))/100))),"")</f>
        <v/>
      </c>
      <c r="BA133" t="str" cm="1">
        <f t="array" ref="BA133">IFERROR(IF($A133="","",IF(SUMIFS(RAW_매출A!$J$2:$J$7000,RAW_매출A!$B$2:$B$7000,$A133,RAW_매출A!$A$2:$A$7000,EDATE($E133,BA$1-1))=0,"",SUMIFS(RAW_매출A!$J$2:$J$7000,RAW_매출A!$B$2:$B$7000,$A133,RAW_매출A!$A$2:$A$7000,EDATE($E133,BA$1-1))/(INDEX(요약_월별시즈널리티!$F$7:$F$18,MONTH(EDATE($E133,BA$1-1)))/100))),"")</f>
        <v/>
      </c>
      <c r="BB133" t="str" cm="1">
        <f t="array" ref="BB133">IFERROR(IF($A133="","",IF(SUMIFS(RAW_매출A!$J$2:$J$7000,RAW_매출A!$B$2:$B$7000,$A133,RAW_매출A!$A$2:$A$7000,EDATE($E133,BB$1-1))=0,"",SUMIFS(RAW_매출A!$J$2:$J$7000,RAW_매출A!$B$2:$B$7000,$A133,RAW_매출A!$A$2:$A$7000,EDATE($E133,BB$1-1))/(INDEX(요약_월별시즈널리티!$F$7:$F$18,MONTH(EDATE($E133,BB$1-1)))/100))),"")</f>
        <v/>
      </c>
      <c r="BC133" t="str" cm="1">
        <f t="array" ref="BC133">IFERROR(IF($A133="","",IF(SUMIFS(RAW_매출A!$J$2:$J$7000,RAW_매출A!$B$2:$B$7000,$A133,RAW_매출A!$A$2:$A$7000,EDATE($E133,BC$1-1))=0,"",SUMIFS(RAW_매출A!$J$2:$J$7000,RAW_매출A!$B$2:$B$7000,$A133,RAW_매출A!$A$2:$A$7000,EDATE($E133,BC$1-1))/(INDEX(요약_월별시즈널리티!$F$7:$F$18,MONTH(EDATE($E133,BC$1-1)))/100))),"")</f>
        <v/>
      </c>
      <c r="BD133" t="str" cm="1">
        <f t="array" ref="BD133">IFERROR(IF($A133="","",IF(SUMIFS(RAW_매출A!$J$2:$J$7000,RAW_매출A!$B$2:$B$7000,$A133,RAW_매출A!$A$2:$A$7000,EDATE($E133,BD$1-1))=0,"",SUMIFS(RAW_매출A!$J$2:$J$7000,RAW_매출A!$B$2:$B$7000,$A133,RAW_매출A!$A$2:$A$7000,EDATE($E133,BD$1-1))/(INDEX(요약_월별시즈널리티!$F$7:$F$18,MONTH(EDATE($E133,BD$1-1)))/100))),"")</f>
        <v/>
      </c>
      <c r="BE133" t="str" cm="1">
        <f t="array" ref="BE133">IFERROR(IF($A133="","",IF(SUMIFS(RAW_매출A!$J$2:$J$7000,RAW_매출A!$B$2:$B$7000,$A133,RAW_매출A!$A$2:$A$7000,EDATE($E133,BE$1-1))=0,"",SUMIFS(RAW_매출A!$J$2:$J$7000,RAW_매출A!$B$2:$B$7000,$A133,RAW_매출A!$A$2:$A$7000,EDATE($E133,BE$1-1))/(INDEX(요약_월별시즈널리티!$F$7:$F$18,MONTH(EDATE($E133,BE$1-1)))/100))),"")</f>
        <v/>
      </c>
      <c r="BF133" t="str" cm="1">
        <f t="array" ref="BF133">IFERROR(IF($A133="","",IF(SUMIFS(RAW_매출A!$J$2:$J$7000,RAW_매출A!$B$2:$B$7000,$A133,RAW_매출A!$A$2:$A$7000,EDATE($E133,BF$1-1))=0,"",SUMIFS(RAW_매출A!$J$2:$J$7000,RAW_매출A!$B$2:$B$7000,$A133,RAW_매출A!$A$2:$A$7000,EDATE($E133,BF$1-1))/(INDEX(요약_월별시즈널리티!$F$7:$F$18,MONTH(EDATE($E133,BF$1-1)))/100))),"")</f>
        <v/>
      </c>
      <c r="BG133" t="str" cm="1">
        <f t="array" ref="BG133">IFERROR(IF($A133="","",IF(SUMIFS(RAW_매출A!$J$2:$J$7000,RAW_매출A!$B$2:$B$7000,$A133,RAW_매출A!$A$2:$A$7000,EDATE($E133,BG$1-1))=0,"",SUMIFS(RAW_매출A!$J$2:$J$7000,RAW_매출A!$B$2:$B$7000,$A133,RAW_매출A!$A$2:$A$7000,EDATE($E133,BG$1-1))/(INDEX(요약_월별시즈널리티!$F$7:$F$18,MONTH(EDATE($E133,BG$1-1)))/100))),"")</f>
        <v/>
      </c>
      <c r="BH133" t="str" cm="1">
        <f t="array" ref="BH133">IFERROR(IF($A133="","",IF(SUMIFS(RAW_매출A!$J$2:$J$7000,RAW_매출A!$B$2:$B$7000,$A133,RAW_매출A!$A$2:$A$7000,EDATE($E133,BH$1-1))=0,"",SUMIFS(RAW_매출A!$J$2:$J$7000,RAW_매출A!$B$2:$B$7000,$A133,RAW_매출A!$A$2:$A$7000,EDATE($E133,BH$1-1))/(INDEX(요약_월별시즈널리티!$F$7:$F$18,MONTH(EDATE($E133,BH$1-1)))/100))),"")</f>
        <v/>
      </c>
      <c r="BI133" t="str" cm="1">
        <f t="array" ref="BI133">IFERROR(IF($A133="","",IF(SUMIFS(RAW_매출A!$J$2:$J$7000,RAW_매출A!$B$2:$B$7000,$A133,RAW_매출A!$A$2:$A$7000,EDATE($E133,BI$1-1))=0,"",SUMIFS(RAW_매출A!$J$2:$J$7000,RAW_매출A!$B$2:$B$7000,$A133,RAW_매출A!$A$2:$A$7000,EDATE($E133,BI$1-1))/(INDEX(요약_월별시즈널리티!$F$7:$F$18,MONTH(EDATE($E133,BI$1-1)))/100))),"")</f>
        <v/>
      </c>
      <c r="BJ133" t="str" cm="1">
        <f t="array" ref="BJ133">IFERROR(IF($A133="","",IF(SUMIFS(RAW_매출A!$J$2:$J$7000,RAW_매출A!$B$2:$B$7000,$A133,RAW_매출A!$A$2:$A$7000,EDATE($E133,BJ$1-1))=0,"",SUMIFS(RAW_매출A!$J$2:$J$7000,RAW_매출A!$B$2:$B$7000,$A133,RAW_매출A!$A$2:$A$7000,EDATE($E133,BJ$1-1))/(INDEX(요약_월별시즈널리티!$F$7:$F$18,MONTH(EDATE($E133,BJ$1-1)))/100))),"")</f>
        <v/>
      </c>
      <c r="BK133" t="str" cm="1">
        <f t="array" ref="BK133">IFERROR(IF($A133="","",IF(SUMIFS(RAW_매출A!$J$2:$J$7000,RAW_매출A!$B$2:$B$7000,$A133,RAW_매출A!$A$2:$A$7000,EDATE($E133,BK$1-1))=0,"",SUMIFS(RAW_매출A!$J$2:$J$7000,RAW_매출A!$B$2:$B$7000,$A133,RAW_매출A!$A$2:$A$7000,EDATE($E133,BK$1-1))/(INDEX(요약_월별시즈널리티!$F$7:$F$18,MONTH(EDATE($E133,BK$1-1)))/100))),"")</f>
        <v/>
      </c>
      <c r="BL133" t="str" cm="1">
        <f t="array" ref="BL133">IFERROR(IF($A133="","",IF(SUMIFS(RAW_매출A!$J$2:$J$7000,RAW_매출A!$B$2:$B$7000,$A133,RAW_매출A!$A$2:$A$7000,EDATE($E133,BL$1-1))=0,"",SUMIFS(RAW_매출A!$J$2:$J$7000,RAW_매출A!$B$2:$B$7000,$A133,RAW_매출A!$A$2:$A$7000,EDATE($E133,BL$1-1))/(INDEX(요약_월별시즈널리티!$F$7:$F$18,MONTH(EDATE($E133,BL$1-1)))/100))),"")</f>
        <v/>
      </c>
      <c r="BM133" t="str" cm="1">
        <f t="array" ref="BM133">IFERROR(IF($A133="","",IF(SUMIFS(RAW_매출A!$J$2:$J$7000,RAW_매출A!$B$2:$B$7000,$A133,RAW_매출A!$A$2:$A$7000,EDATE($E133,BM$1-1))=0,"",SUMIFS(RAW_매출A!$J$2:$J$7000,RAW_매출A!$B$2:$B$7000,$A133,RAW_매출A!$A$2:$A$7000,EDATE($E133,BM$1-1))/(INDEX(요약_월별시즈널리티!$F$7:$F$18,MONTH(EDATE($E133,BM$1-1)))/100))),"")</f>
        <v/>
      </c>
      <c r="BN133" t="str" cm="1">
        <f t="array" ref="BN133">IFERROR(IF($A133="","",IF(SUMIFS(RAW_매출A!$J$2:$J$7000,RAW_매출A!$B$2:$B$7000,$A133,RAW_매출A!$A$2:$A$7000,EDATE($E133,BN$1-1))=0,"",SUMIFS(RAW_매출A!$J$2:$J$7000,RAW_매출A!$B$2:$B$7000,$A133,RAW_매출A!$A$2:$A$7000,EDATE($E133,BN$1-1))/(INDEX(요약_월별시즈널리티!$F$7:$F$18,MONTH(EDATE($E133,BN$1-1)))/100))),"")</f>
        <v/>
      </c>
    </row>
    <row r="134" spans="1:66" x14ac:dyDescent="0.3">
      <c r="A134" t="str">
        <f>세팅!A135</f>
        <v>(1125) #불광역대조점</v>
      </c>
      <c r="B134" t="str">
        <f>세팅!B135</f>
        <v>150-1</v>
      </c>
      <c r="C134">
        <f t="shared" si="6"/>
        <v>1</v>
      </c>
      <c r="D134" t="str">
        <f t="shared" si="7"/>
        <v>1</v>
      </c>
      <c r="E134" s="1">
        <f>세팅!D135</f>
        <v>45689</v>
      </c>
      <c r="F134">
        <f t="shared" si="8"/>
        <v>5964266.4188806945</v>
      </c>
      <c r="G134" cm="1">
        <f t="array" ref="G134">IFERROR(IF($A134="","",IF(SUMIFS(RAW_매출A!$J$2:$J$7000,RAW_매출A!$B$2:$B$7000,$A134,RAW_매출A!$A$2:$A$7000,EDATE($E134,G$1-1))=0,"",SUMIFS(RAW_매출A!$J$2:$J$7000,RAW_매출A!$B$2:$B$7000,$A134,RAW_매출A!$A$2:$A$7000,EDATE($E134,G$1-1))/(INDEX(요약_월별시즈널리티!$F$7:$F$18,MONTH(EDATE($E134,G$1-1)))/100))),"")</f>
        <v>4700871.4253058312</v>
      </c>
      <c r="H134" cm="1">
        <f t="array" ref="H134">IFERROR(IF($A134="","",IF(SUMIFS(RAW_매출A!$J$2:$J$7000,RAW_매출A!$B$2:$B$7000,$A134,RAW_매출A!$A$2:$A$7000,EDATE($E134,H$1-1))=0,"",SUMIFS(RAW_매출A!$J$2:$J$7000,RAW_매출A!$B$2:$B$7000,$A134,RAW_매출A!$A$2:$A$7000,EDATE($E134,H$1-1))/(INDEX(요약_월별시즈널리티!$F$7:$F$18,MONTH(EDATE($E134,H$1-1)))/100))),"")</f>
        <v>5843909.0905871503</v>
      </c>
      <c r="I134" cm="1">
        <f t="array" ref="I134">IFERROR(IF($A134="","",IF(SUMIFS(RAW_매출A!$J$2:$J$7000,RAW_매출A!$B$2:$B$7000,$A134,RAW_매출A!$A$2:$A$7000,EDATE($E134,I$1-1))=0,"",SUMIFS(RAW_매출A!$J$2:$J$7000,RAW_매출A!$B$2:$B$7000,$A134,RAW_매출A!$A$2:$A$7000,EDATE($E134,I$1-1))/(INDEX(요약_월별시즈널리티!$F$7:$F$18,MONTH(EDATE($E134,I$1-1)))/100))),"")</f>
        <v>5680305.5269022286</v>
      </c>
      <c r="J134" s="28" cm="1">
        <f t="array" ref="J134">IFERROR(IF($A134="","",IF(SUMIFS(RAW_매출A!$J$2:$J$7000,RAW_매출A!$B$2:$B$7000,$A134,RAW_매출A!$A$2:$A$7000,EDATE($E134,J$1-1))=0,"",SUMIFS(RAW_매출A!$J$2:$J$7000,RAW_매출A!$B$2:$B$7000,$A134,RAW_매출A!$A$2:$A$7000,EDATE($E134,J$1-1))/(INDEX(요약_월별시즈널리티!$F$7:$F$18,MONTH(EDATE($E134,J$1-1)))/100))),"")</f>
        <v>5894077.0975432284</v>
      </c>
      <c r="K134" s="28" cm="1">
        <f t="array" ref="K134">IFERROR(IF($A134="","",IF(SUMIFS(RAW_매출A!$J$2:$J$7000,RAW_매출A!$B$2:$B$7000,$A134,RAW_매출A!$A$2:$A$7000,EDATE($E134,K$1-1))=0,"",SUMIFS(RAW_매출A!$J$2:$J$7000,RAW_매출A!$B$2:$B$7000,$A134,RAW_매출A!$A$2:$A$7000,EDATE($E134,K$1-1))/(INDEX(요약_월별시즈널리티!$F$7:$F$18,MONTH(EDATE($E134,K$1-1)))/100))),"")</f>
        <v>6012169.8508707909</v>
      </c>
      <c r="L134" s="28" cm="1">
        <f t="array" ref="L134">IFERROR(IF($A134="","",IF(SUMIFS(RAW_매출A!$J$2:$J$7000,RAW_매출A!$B$2:$B$7000,$A134,RAW_매출A!$A$2:$A$7000,EDATE($E134,L$1-1))=0,"",SUMIFS(RAW_매출A!$J$2:$J$7000,RAW_매출A!$B$2:$B$7000,$A134,RAW_매출A!$A$2:$A$7000,EDATE($E134,L$1-1))/(INDEX(요약_월별시즈널리티!$F$7:$F$18,MONTH(EDATE($E134,L$1-1)))/100))),"")</f>
        <v>5526666.6477987068</v>
      </c>
      <c r="M134" s="28" cm="1">
        <f t="array" ref="M134">IFERROR(IF($A134="","",IF(SUMIFS(RAW_매출A!$J$2:$J$7000,RAW_매출A!$B$2:$B$7000,$A134,RAW_매출A!$A$2:$A$7000,EDATE($E134,M$1-1))=0,"",SUMIFS(RAW_매출A!$J$2:$J$7000,RAW_매출A!$B$2:$B$7000,$A134,RAW_매출A!$A$2:$A$7000,EDATE($E134,M$1-1))/(INDEX(요약_월별시즈널리티!$F$7:$F$18,MONTH(EDATE($E134,M$1-1)))/100))),"")</f>
        <v>6213372.9994829195</v>
      </c>
      <c r="N134" s="28" cm="1">
        <f t="array" ref="N134">IFERROR(IF($A134="","",IF(SUMIFS(RAW_매출A!$J$2:$J$7000,RAW_매출A!$B$2:$B$7000,$A134,RAW_매출A!$A$2:$A$7000,EDATE($E134,N$1-1))=0,"",SUMIFS(RAW_매출A!$J$2:$J$7000,RAW_매출A!$B$2:$B$7000,$A134,RAW_매출A!$A$2:$A$7000,EDATE($E134,N$1-1))/(INDEX(요약_월별시즈널리티!$F$7:$F$18,MONTH(EDATE($E134,N$1-1)))/100))),"")</f>
        <v>5759392.4988978207</v>
      </c>
      <c r="O134" s="28" cm="1">
        <f t="array" ref="O134">IFERROR(IF($A134="","",IF(SUMIFS(RAW_매출A!$J$2:$J$7000,RAW_매출A!$B$2:$B$7000,$A134,RAW_매출A!$A$2:$A$7000,EDATE($E134,O$1-1))=0,"",SUMIFS(RAW_매출A!$J$2:$J$7000,RAW_매출A!$B$2:$B$7000,$A134,RAW_매출A!$A$2:$A$7000,EDATE($E134,O$1-1))/(INDEX(요약_월별시즈널리티!$F$7:$F$18,MONTH(EDATE($E134,O$1-1)))/100))),"")</f>
        <v>6379919.4186907047</v>
      </c>
      <c r="P134" cm="1">
        <f t="array" ref="P134">IFERROR(IF($A134="","",IF(SUMIFS(RAW_매출A!$J$2:$J$7000,RAW_매출A!$B$2:$B$7000,$A134,RAW_매출A!$A$2:$A$7000,EDATE($E134,P$1-1))=0,"",SUMIFS(RAW_매출A!$J$2:$J$7000,RAW_매출A!$B$2:$B$7000,$A134,RAW_매출A!$A$2:$A$7000,EDATE($E134,P$1-1))/(INDEX(요약_월별시즈널리티!$F$7:$F$18,MONTH(EDATE($E134,P$1-1)))/100))),"")</f>
        <v>6348554.7156013325</v>
      </c>
      <c r="Q134" cm="1">
        <f t="array" ref="Q134">IFERROR(IF($A134="","",IF(SUMIFS(RAW_매출A!$J$2:$J$7000,RAW_매출A!$B$2:$B$7000,$A134,RAW_매출A!$A$2:$A$7000,EDATE($E134,Q$1-1))=0,"",SUMIFS(RAW_매출A!$J$2:$J$7000,RAW_매출A!$B$2:$B$7000,$A134,RAW_매출A!$A$2:$A$7000,EDATE($E134,Q$1-1))/(INDEX(요약_월별시즈널리티!$F$7:$F$18,MONTH(EDATE($E134,Q$1-1)))/100))),"")</f>
        <v>6049577.6565910419</v>
      </c>
      <c r="R134" cm="1">
        <f t="array" ref="R134">IFERROR(IF($A134="","",IF(SUMIFS(RAW_매출A!$J$2:$J$7000,RAW_매출A!$B$2:$B$7000,$A134,RAW_매출A!$A$2:$A$7000,EDATE($E134,R$1-1))=0,"",SUMIFS(RAW_매출A!$J$2:$J$7000,RAW_매출A!$B$2:$B$7000,$A134,RAW_매출A!$A$2:$A$7000,EDATE($E134,R$1-1))/(INDEX(요약_월별시즈널리티!$F$7:$F$18,MONTH(EDATE($E134,R$1-1)))/100))),"")</f>
        <v>6851431.7286226852</v>
      </c>
      <c r="S134" cm="1">
        <f t="array" ref="S134">IFERROR(IF($A134="","",IF(SUMIFS(RAW_매출A!$J$2:$J$7000,RAW_매출A!$B$2:$B$7000,$A134,RAW_매출A!$A$2:$A$7000,EDATE($E134,S$1-1))=0,"",SUMIFS(RAW_매출A!$J$2:$J$7000,RAW_매출A!$B$2:$B$7000,$A134,RAW_매출A!$A$2:$A$7000,EDATE($E134,S$1-1))/(INDEX(요약_월별시즈널리티!$F$7:$F$18,MONTH(EDATE($E134,S$1-1)))/100))),"")</f>
        <v>7677163.0116967987</v>
      </c>
      <c r="T134" cm="1">
        <f t="array" ref="T134">IFERROR(IF($A134="","",IF(SUMIFS(RAW_매출A!$J$2:$J$7000,RAW_매출A!$B$2:$B$7000,$A134,RAW_매출A!$A$2:$A$7000,EDATE($E134,T$1-1))=0,"",SUMIFS(RAW_매출A!$J$2:$J$7000,RAW_매출A!$B$2:$B$7000,$A134,RAW_매출A!$A$2:$A$7000,EDATE($E134,T$1-1))/(INDEX(요약_월별시즈널리티!$F$7:$F$18,MONTH(EDATE($E134,T$1-1)))/100))),"")</f>
        <v>7447638.9773375057</v>
      </c>
      <c r="U134" cm="1">
        <f t="array" ref="U134">IFERROR(IF($A134="","",IF(SUMIFS(RAW_매출A!$J$2:$J$7000,RAW_매출A!$B$2:$B$7000,$A134,RAW_매출A!$A$2:$A$7000,EDATE($E134,U$1-1))=0,"",SUMIFS(RAW_매출A!$J$2:$J$7000,RAW_매출A!$B$2:$B$7000,$A134,RAW_매출A!$A$2:$A$7000,EDATE($E134,U$1-1))/(INDEX(요약_월별시즈널리티!$F$7:$F$18,MONTH(EDATE($E134,U$1-1)))/100))),"")</f>
        <v>7662856.4978696601</v>
      </c>
      <c r="V134" cm="1">
        <f t="array" ref="V134">IFERROR(IF($A134="","",IF(SUMIFS(RAW_매출A!$J$2:$J$7000,RAW_매출A!$B$2:$B$7000,$A134,RAW_매출A!$A$2:$A$7000,EDATE($E134,V$1-1))=0,"",SUMIFS(RAW_매출A!$J$2:$J$7000,RAW_매출A!$B$2:$B$7000,$A134,RAW_매출A!$A$2:$A$7000,EDATE($E134,V$1-1))/(INDEX(요약_월별시즈널리티!$F$7:$F$18,MONTH(EDATE($E134,V$1-1)))/100))),"")</f>
        <v>7361728.7832101658</v>
      </c>
      <c r="W134" cm="1">
        <f t="array" ref="W134">IFERROR(IF($A134="","",IF(SUMIFS(RAW_매출A!$J$2:$J$7000,RAW_매출A!$B$2:$B$7000,$A134,RAW_매출A!$A$2:$A$7000,EDATE($E134,W$1-1))=0,"",SUMIFS(RAW_매출A!$J$2:$J$7000,RAW_매출A!$B$2:$B$7000,$A134,RAW_매출A!$A$2:$A$7000,EDATE($E134,W$1-1))/(INDEX(요약_월별시즈널리티!$F$7:$F$18,MONTH(EDATE($E134,W$1-1)))/100))),"")</f>
        <v>6809963.7820883235</v>
      </c>
      <c r="X134" t="str" cm="1">
        <f t="array" ref="X134">IFERROR(IF($A134="","",IF(SUMIFS(RAW_매출A!$J$2:$J$7000,RAW_매출A!$B$2:$B$7000,$A134,RAW_매출A!$A$2:$A$7000,EDATE($E134,X$1-1))=0,"",SUMIFS(RAW_매출A!$J$2:$J$7000,RAW_매출A!$B$2:$B$7000,$A134,RAW_매출A!$A$2:$A$7000,EDATE($E134,X$1-1))/(INDEX(요약_월별시즈널리티!$F$7:$F$18,MONTH(EDATE($E134,X$1-1)))/100))),"")</f>
        <v/>
      </c>
      <c r="Y134" t="str" cm="1">
        <f t="array" ref="Y134">IFERROR(IF($A134="","",IF(SUMIFS(RAW_매출A!$J$2:$J$7000,RAW_매출A!$B$2:$B$7000,$A134,RAW_매출A!$A$2:$A$7000,EDATE($E134,Y$1-1))=0,"",SUMIFS(RAW_매출A!$J$2:$J$7000,RAW_매출A!$B$2:$B$7000,$A134,RAW_매출A!$A$2:$A$7000,EDATE($E134,Y$1-1))/(INDEX(요약_월별시즈널리티!$F$7:$F$18,MONTH(EDATE($E134,Y$1-1)))/100))),"")</f>
        <v/>
      </c>
      <c r="Z134" t="str" cm="1">
        <f t="array" ref="Z134">IFERROR(IF($A134="","",IF(SUMIFS(RAW_매출A!$J$2:$J$7000,RAW_매출A!$B$2:$B$7000,$A134,RAW_매출A!$A$2:$A$7000,EDATE($E134,Z$1-1))=0,"",SUMIFS(RAW_매출A!$J$2:$J$7000,RAW_매출A!$B$2:$B$7000,$A134,RAW_매출A!$A$2:$A$7000,EDATE($E134,Z$1-1))/(INDEX(요약_월별시즈널리티!$F$7:$F$18,MONTH(EDATE($E134,Z$1-1)))/100))),"")</f>
        <v/>
      </c>
      <c r="AA134" t="str" cm="1">
        <f t="array" ref="AA134">IFERROR(IF($A134="","",IF(SUMIFS(RAW_매출A!$J$2:$J$7000,RAW_매출A!$B$2:$B$7000,$A134,RAW_매출A!$A$2:$A$7000,EDATE($E134,AA$1-1))=0,"",SUMIFS(RAW_매출A!$J$2:$J$7000,RAW_매출A!$B$2:$B$7000,$A134,RAW_매출A!$A$2:$A$7000,EDATE($E134,AA$1-1))/(INDEX(요약_월별시즈널리티!$F$7:$F$18,MONTH(EDATE($E134,AA$1-1)))/100))),"")</f>
        <v/>
      </c>
      <c r="AB134" t="str" cm="1">
        <f t="array" ref="AB134">IFERROR(IF($A134="","",IF(SUMIFS(RAW_매출A!$J$2:$J$7000,RAW_매출A!$B$2:$B$7000,$A134,RAW_매출A!$A$2:$A$7000,EDATE($E134,AB$1-1))=0,"",SUMIFS(RAW_매출A!$J$2:$J$7000,RAW_매출A!$B$2:$B$7000,$A134,RAW_매출A!$A$2:$A$7000,EDATE($E134,AB$1-1))/(INDEX(요약_월별시즈널리티!$F$7:$F$18,MONTH(EDATE($E134,AB$1-1)))/100))),"")</f>
        <v/>
      </c>
      <c r="AC134" t="str" cm="1">
        <f t="array" ref="AC134">IFERROR(IF($A134="","",IF(SUMIFS(RAW_매출A!$J$2:$J$7000,RAW_매출A!$B$2:$B$7000,$A134,RAW_매출A!$A$2:$A$7000,EDATE($E134,AC$1-1))=0,"",SUMIFS(RAW_매출A!$J$2:$J$7000,RAW_매출A!$B$2:$B$7000,$A134,RAW_매출A!$A$2:$A$7000,EDATE($E134,AC$1-1))/(INDEX(요약_월별시즈널리티!$F$7:$F$18,MONTH(EDATE($E134,AC$1-1)))/100))),"")</f>
        <v/>
      </c>
      <c r="AD134" t="str" cm="1">
        <f t="array" ref="AD134">IFERROR(IF($A134="","",IF(SUMIFS(RAW_매출A!$J$2:$J$7000,RAW_매출A!$B$2:$B$7000,$A134,RAW_매출A!$A$2:$A$7000,EDATE($E134,AD$1-1))=0,"",SUMIFS(RAW_매출A!$J$2:$J$7000,RAW_매출A!$B$2:$B$7000,$A134,RAW_매출A!$A$2:$A$7000,EDATE($E134,AD$1-1))/(INDEX(요약_월별시즈널리티!$F$7:$F$18,MONTH(EDATE($E134,AD$1-1)))/100))),"")</f>
        <v/>
      </c>
      <c r="AE134" t="str" cm="1">
        <f t="array" ref="AE134">IFERROR(IF($A134="","",IF(SUMIFS(RAW_매출A!$J$2:$J$7000,RAW_매출A!$B$2:$B$7000,$A134,RAW_매출A!$A$2:$A$7000,EDATE($E134,AE$1-1))=0,"",SUMIFS(RAW_매출A!$J$2:$J$7000,RAW_매출A!$B$2:$B$7000,$A134,RAW_매출A!$A$2:$A$7000,EDATE($E134,AE$1-1))/(INDEX(요약_월별시즈널리티!$F$7:$F$18,MONTH(EDATE($E134,AE$1-1)))/100))),"")</f>
        <v/>
      </c>
      <c r="AF134" t="str" cm="1">
        <f t="array" ref="AF134">IFERROR(IF($A134="","",IF(SUMIFS(RAW_매출A!$J$2:$J$7000,RAW_매출A!$B$2:$B$7000,$A134,RAW_매출A!$A$2:$A$7000,EDATE($E134,AF$1-1))=0,"",SUMIFS(RAW_매출A!$J$2:$J$7000,RAW_매출A!$B$2:$B$7000,$A134,RAW_매출A!$A$2:$A$7000,EDATE($E134,AF$1-1))/(INDEX(요약_월별시즈널리티!$F$7:$F$18,MONTH(EDATE($E134,AF$1-1)))/100))),"")</f>
        <v/>
      </c>
      <c r="AG134" t="str" cm="1">
        <f t="array" ref="AG134">IFERROR(IF($A134="","",IF(SUMIFS(RAW_매출A!$J$2:$J$7000,RAW_매출A!$B$2:$B$7000,$A134,RAW_매출A!$A$2:$A$7000,EDATE($E134,AG$1-1))=0,"",SUMIFS(RAW_매출A!$J$2:$J$7000,RAW_매출A!$B$2:$B$7000,$A134,RAW_매출A!$A$2:$A$7000,EDATE($E134,AG$1-1))/(INDEX(요약_월별시즈널리티!$F$7:$F$18,MONTH(EDATE($E134,AG$1-1)))/100))),"")</f>
        <v/>
      </c>
      <c r="AH134" t="str" cm="1">
        <f t="array" ref="AH134">IFERROR(IF($A134="","",IF(SUMIFS(RAW_매출A!$J$2:$J$7000,RAW_매출A!$B$2:$B$7000,$A134,RAW_매출A!$A$2:$A$7000,EDATE($E134,AH$1-1))=0,"",SUMIFS(RAW_매출A!$J$2:$J$7000,RAW_매출A!$B$2:$B$7000,$A134,RAW_매출A!$A$2:$A$7000,EDATE($E134,AH$1-1))/(INDEX(요약_월별시즈널리티!$F$7:$F$18,MONTH(EDATE($E134,AH$1-1)))/100))),"")</f>
        <v/>
      </c>
      <c r="AI134" t="str" cm="1">
        <f t="array" ref="AI134">IFERROR(IF($A134="","",IF(SUMIFS(RAW_매출A!$J$2:$J$7000,RAW_매출A!$B$2:$B$7000,$A134,RAW_매출A!$A$2:$A$7000,EDATE($E134,AI$1-1))=0,"",SUMIFS(RAW_매출A!$J$2:$J$7000,RAW_매출A!$B$2:$B$7000,$A134,RAW_매출A!$A$2:$A$7000,EDATE($E134,AI$1-1))/(INDEX(요약_월별시즈널리티!$F$7:$F$18,MONTH(EDATE($E134,AI$1-1)))/100))),"")</f>
        <v/>
      </c>
      <c r="AJ134" t="str" cm="1">
        <f t="array" ref="AJ134">IFERROR(IF($A134="","",IF(SUMIFS(RAW_매출A!$J$2:$J$7000,RAW_매출A!$B$2:$B$7000,$A134,RAW_매출A!$A$2:$A$7000,EDATE($E134,AJ$1-1))=0,"",SUMIFS(RAW_매출A!$J$2:$J$7000,RAW_매출A!$B$2:$B$7000,$A134,RAW_매출A!$A$2:$A$7000,EDATE($E134,AJ$1-1))/(INDEX(요약_월별시즈널리티!$F$7:$F$18,MONTH(EDATE($E134,AJ$1-1)))/100))),"")</f>
        <v/>
      </c>
      <c r="AK134" t="str" cm="1">
        <f t="array" ref="AK134">IFERROR(IF($A134="","",IF(SUMIFS(RAW_매출A!$J$2:$J$7000,RAW_매출A!$B$2:$B$7000,$A134,RAW_매출A!$A$2:$A$7000,EDATE($E134,AK$1-1))=0,"",SUMIFS(RAW_매출A!$J$2:$J$7000,RAW_매출A!$B$2:$B$7000,$A134,RAW_매출A!$A$2:$A$7000,EDATE($E134,AK$1-1))/(INDEX(요약_월별시즈널리티!$F$7:$F$18,MONTH(EDATE($E134,AK$1-1)))/100))),"")</f>
        <v/>
      </c>
      <c r="AL134" t="str" cm="1">
        <f t="array" ref="AL134">IFERROR(IF($A134="","",IF(SUMIFS(RAW_매출A!$J$2:$J$7000,RAW_매출A!$B$2:$B$7000,$A134,RAW_매출A!$A$2:$A$7000,EDATE($E134,AL$1-1))=0,"",SUMIFS(RAW_매출A!$J$2:$J$7000,RAW_매출A!$B$2:$B$7000,$A134,RAW_매출A!$A$2:$A$7000,EDATE($E134,AL$1-1))/(INDEX(요약_월별시즈널리티!$F$7:$F$18,MONTH(EDATE($E134,AL$1-1)))/100))),"")</f>
        <v/>
      </c>
      <c r="AM134" t="str" cm="1">
        <f t="array" ref="AM134">IFERROR(IF($A134="","",IF(SUMIFS(RAW_매출A!$J$2:$J$7000,RAW_매출A!$B$2:$B$7000,$A134,RAW_매출A!$A$2:$A$7000,EDATE($E134,AM$1-1))=0,"",SUMIFS(RAW_매출A!$J$2:$J$7000,RAW_매출A!$B$2:$B$7000,$A134,RAW_매출A!$A$2:$A$7000,EDATE($E134,AM$1-1))/(INDEX(요약_월별시즈널리티!$F$7:$F$18,MONTH(EDATE($E134,AM$1-1)))/100))),"")</f>
        <v/>
      </c>
      <c r="AN134" t="str" cm="1">
        <f t="array" ref="AN134">IFERROR(IF($A134="","",IF(SUMIFS(RAW_매출A!$J$2:$J$7000,RAW_매출A!$B$2:$B$7000,$A134,RAW_매출A!$A$2:$A$7000,EDATE($E134,AN$1-1))=0,"",SUMIFS(RAW_매출A!$J$2:$J$7000,RAW_매출A!$B$2:$B$7000,$A134,RAW_매출A!$A$2:$A$7000,EDATE($E134,AN$1-1))/(INDEX(요약_월별시즈널리티!$F$7:$F$18,MONTH(EDATE($E134,AN$1-1)))/100))),"")</f>
        <v/>
      </c>
      <c r="AO134" t="str" cm="1">
        <f t="array" ref="AO134">IFERROR(IF($A134="","",IF(SUMIFS(RAW_매출A!$J$2:$J$7000,RAW_매출A!$B$2:$B$7000,$A134,RAW_매출A!$A$2:$A$7000,EDATE($E134,AO$1-1))=0,"",SUMIFS(RAW_매출A!$J$2:$J$7000,RAW_매출A!$B$2:$B$7000,$A134,RAW_매출A!$A$2:$A$7000,EDATE($E134,AO$1-1))/(INDEX(요약_월별시즈널리티!$F$7:$F$18,MONTH(EDATE($E134,AO$1-1)))/100))),"")</f>
        <v/>
      </c>
      <c r="AP134" t="str" cm="1">
        <f t="array" ref="AP134">IFERROR(IF($A134="","",IF(SUMIFS(RAW_매출A!$J$2:$J$7000,RAW_매출A!$B$2:$B$7000,$A134,RAW_매출A!$A$2:$A$7000,EDATE($E134,AP$1-1))=0,"",SUMIFS(RAW_매출A!$J$2:$J$7000,RAW_매출A!$B$2:$B$7000,$A134,RAW_매출A!$A$2:$A$7000,EDATE($E134,AP$1-1))/(INDEX(요약_월별시즈널리티!$F$7:$F$18,MONTH(EDATE($E134,AP$1-1)))/100))),"")</f>
        <v/>
      </c>
      <c r="AQ134" t="str" cm="1">
        <f t="array" ref="AQ134">IFERROR(IF($A134="","",IF(SUMIFS(RAW_매출A!$J$2:$J$7000,RAW_매출A!$B$2:$B$7000,$A134,RAW_매출A!$A$2:$A$7000,EDATE($E134,AQ$1-1))=0,"",SUMIFS(RAW_매출A!$J$2:$J$7000,RAW_매출A!$B$2:$B$7000,$A134,RAW_매출A!$A$2:$A$7000,EDATE($E134,AQ$1-1))/(INDEX(요약_월별시즈널리티!$F$7:$F$18,MONTH(EDATE($E134,AQ$1-1)))/100))),"")</f>
        <v/>
      </c>
      <c r="AR134" t="str" cm="1">
        <f t="array" ref="AR134">IFERROR(IF($A134="","",IF(SUMIFS(RAW_매출A!$J$2:$J$7000,RAW_매출A!$B$2:$B$7000,$A134,RAW_매출A!$A$2:$A$7000,EDATE($E134,AR$1-1))=0,"",SUMIFS(RAW_매출A!$J$2:$J$7000,RAW_매출A!$B$2:$B$7000,$A134,RAW_매출A!$A$2:$A$7000,EDATE($E134,AR$1-1))/(INDEX(요약_월별시즈널리티!$F$7:$F$18,MONTH(EDATE($E134,AR$1-1)))/100))),"")</f>
        <v/>
      </c>
      <c r="AS134" t="str" cm="1">
        <f t="array" ref="AS134">IFERROR(IF($A134="","",IF(SUMIFS(RAW_매출A!$J$2:$J$7000,RAW_매출A!$B$2:$B$7000,$A134,RAW_매출A!$A$2:$A$7000,EDATE($E134,AS$1-1))=0,"",SUMIFS(RAW_매출A!$J$2:$J$7000,RAW_매출A!$B$2:$B$7000,$A134,RAW_매출A!$A$2:$A$7000,EDATE($E134,AS$1-1))/(INDEX(요약_월별시즈널리티!$F$7:$F$18,MONTH(EDATE($E134,AS$1-1)))/100))),"")</f>
        <v/>
      </c>
      <c r="AT134" t="str" cm="1">
        <f t="array" ref="AT134">IFERROR(IF($A134="","",IF(SUMIFS(RAW_매출A!$J$2:$J$7000,RAW_매출A!$B$2:$B$7000,$A134,RAW_매출A!$A$2:$A$7000,EDATE($E134,AT$1-1))=0,"",SUMIFS(RAW_매출A!$J$2:$J$7000,RAW_매출A!$B$2:$B$7000,$A134,RAW_매출A!$A$2:$A$7000,EDATE($E134,AT$1-1))/(INDEX(요약_월별시즈널리티!$F$7:$F$18,MONTH(EDATE($E134,AT$1-1)))/100))),"")</f>
        <v/>
      </c>
      <c r="AU134" t="str" cm="1">
        <f t="array" ref="AU134">IFERROR(IF($A134="","",IF(SUMIFS(RAW_매출A!$J$2:$J$7000,RAW_매출A!$B$2:$B$7000,$A134,RAW_매출A!$A$2:$A$7000,EDATE($E134,AU$1-1))=0,"",SUMIFS(RAW_매출A!$J$2:$J$7000,RAW_매출A!$B$2:$B$7000,$A134,RAW_매출A!$A$2:$A$7000,EDATE($E134,AU$1-1))/(INDEX(요약_월별시즈널리티!$F$7:$F$18,MONTH(EDATE($E134,AU$1-1)))/100))),"")</f>
        <v/>
      </c>
      <c r="AV134" t="str" cm="1">
        <f t="array" ref="AV134">IFERROR(IF($A134="","",IF(SUMIFS(RAW_매출A!$J$2:$J$7000,RAW_매출A!$B$2:$B$7000,$A134,RAW_매출A!$A$2:$A$7000,EDATE($E134,AV$1-1))=0,"",SUMIFS(RAW_매출A!$J$2:$J$7000,RAW_매출A!$B$2:$B$7000,$A134,RAW_매출A!$A$2:$A$7000,EDATE($E134,AV$1-1))/(INDEX(요약_월별시즈널리티!$F$7:$F$18,MONTH(EDATE($E134,AV$1-1)))/100))),"")</f>
        <v/>
      </c>
      <c r="AW134" t="str" cm="1">
        <f t="array" ref="AW134">IFERROR(IF($A134="","",IF(SUMIFS(RAW_매출A!$J$2:$J$7000,RAW_매출A!$B$2:$B$7000,$A134,RAW_매출A!$A$2:$A$7000,EDATE($E134,AW$1-1))=0,"",SUMIFS(RAW_매출A!$J$2:$J$7000,RAW_매출A!$B$2:$B$7000,$A134,RAW_매출A!$A$2:$A$7000,EDATE($E134,AW$1-1))/(INDEX(요약_월별시즈널리티!$F$7:$F$18,MONTH(EDATE($E134,AW$1-1)))/100))),"")</f>
        <v/>
      </c>
      <c r="AX134" t="str" cm="1">
        <f t="array" ref="AX134">IFERROR(IF($A134="","",IF(SUMIFS(RAW_매출A!$J$2:$J$7000,RAW_매출A!$B$2:$B$7000,$A134,RAW_매출A!$A$2:$A$7000,EDATE($E134,AX$1-1))=0,"",SUMIFS(RAW_매출A!$J$2:$J$7000,RAW_매출A!$B$2:$B$7000,$A134,RAW_매출A!$A$2:$A$7000,EDATE($E134,AX$1-1))/(INDEX(요약_월별시즈널리티!$F$7:$F$18,MONTH(EDATE($E134,AX$1-1)))/100))),"")</f>
        <v/>
      </c>
      <c r="AY134" t="str" cm="1">
        <f t="array" ref="AY134">IFERROR(IF($A134="","",IF(SUMIFS(RAW_매출A!$J$2:$J$7000,RAW_매출A!$B$2:$B$7000,$A134,RAW_매출A!$A$2:$A$7000,EDATE($E134,AY$1-1))=0,"",SUMIFS(RAW_매출A!$J$2:$J$7000,RAW_매출A!$B$2:$B$7000,$A134,RAW_매출A!$A$2:$A$7000,EDATE($E134,AY$1-1))/(INDEX(요약_월별시즈널리티!$F$7:$F$18,MONTH(EDATE($E134,AY$1-1)))/100))),"")</f>
        <v/>
      </c>
      <c r="AZ134" t="str" cm="1">
        <f t="array" ref="AZ134">IFERROR(IF($A134="","",IF(SUMIFS(RAW_매출A!$J$2:$J$7000,RAW_매출A!$B$2:$B$7000,$A134,RAW_매출A!$A$2:$A$7000,EDATE($E134,AZ$1-1))=0,"",SUMIFS(RAW_매출A!$J$2:$J$7000,RAW_매출A!$B$2:$B$7000,$A134,RAW_매출A!$A$2:$A$7000,EDATE($E134,AZ$1-1))/(INDEX(요약_월별시즈널리티!$F$7:$F$18,MONTH(EDATE($E134,AZ$1-1)))/100))),"")</f>
        <v/>
      </c>
      <c r="BA134" t="str" cm="1">
        <f t="array" ref="BA134">IFERROR(IF($A134="","",IF(SUMIFS(RAW_매출A!$J$2:$J$7000,RAW_매출A!$B$2:$B$7000,$A134,RAW_매출A!$A$2:$A$7000,EDATE($E134,BA$1-1))=0,"",SUMIFS(RAW_매출A!$J$2:$J$7000,RAW_매출A!$B$2:$B$7000,$A134,RAW_매출A!$A$2:$A$7000,EDATE($E134,BA$1-1))/(INDEX(요약_월별시즈널리티!$F$7:$F$18,MONTH(EDATE($E134,BA$1-1)))/100))),"")</f>
        <v/>
      </c>
      <c r="BB134" t="str" cm="1">
        <f t="array" ref="BB134">IFERROR(IF($A134="","",IF(SUMIFS(RAW_매출A!$J$2:$J$7000,RAW_매출A!$B$2:$B$7000,$A134,RAW_매출A!$A$2:$A$7000,EDATE($E134,BB$1-1))=0,"",SUMIFS(RAW_매출A!$J$2:$J$7000,RAW_매출A!$B$2:$B$7000,$A134,RAW_매출A!$A$2:$A$7000,EDATE($E134,BB$1-1))/(INDEX(요약_월별시즈널리티!$F$7:$F$18,MONTH(EDATE($E134,BB$1-1)))/100))),"")</f>
        <v/>
      </c>
      <c r="BC134" t="str" cm="1">
        <f t="array" ref="BC134">IFERROR(IF($A134="","",IF(SUMIFS(RAW_매출A!$J$2:$J$7000,RAW_매출A!$B$2:$B$7000,$A134,RAW_매출A!$A$2:$A$7000,EDATE($E134,BC$1-1))=0,"",SUMIFS(RAW_매출A!$J$2:$J$7000,RAW_매출A!$B$2:$B$7000,$A134,RAW_매출A!$A$2:$A$7000,EDATE($E134,BC$1-1))/(INDEX(요약_월별시즈널리티!$F$7:$F$18,MONTH(EDATE($E134,BC$1-1)))/100))),"")</f>
        <v/>
      </c>
      <c r="BD134" t="str" cm="1">
        <f t="array" ref="BD134">IFERROR(IF($A134="","",IF(SUMIFS(RAW_매출A!$J$2:$J$7000,RAW_매출A!$B$2:$B$7000,$A134,RAW_매출A!$A$2:$A$7000,EDATE($E134,BD$1-1))=0,"",SUMIFS(RAW_매출A!$J$2:$J$7000,RAW_매출A!$B$2:$B$7000,$A134,RAW_매출A!$A$2:$A$7000,EDATE($E134,BD$1-1))/(INDEX(요약_월별시즈널리티!$F$7:$F$18,MONTH(EDATE($E134,BD$1-1)))/100))),"")</f>
        <v/>
      </c>
      <c r="BE134" t="str" cm="1">
        <f t="array" ref="BE134">IFERROR(IF($A134="","",IF(SUMIFS(RAW_매출A!$J$2:$J$7000,RAW_매출A!$B$2:$B$7000,$A134,RAW_매출A!$A$2:$A$7000,EDATE($E134,BE$1-1))=0,"",SUMIFS(RAW_매출A!$J$2:$J$7000,RAW_매출A!$B$2:$B$7000,$A134,RAW_매출A!$A$2:$A$7000,EDATE($E134,BE$1-1))/(INDEX(요약_월별시즈널리티!$F$7:$F$18,MONTH(EDATE($E134,BE$1-1)))/100))),"")</f>
        <v/>
      </c>
      <c r="BF134" t="str" cm="1">
        <f t="array" ref="BF134">IFERROR(IF($A134="","",IF(SUMIFS(RAW_매출A!$J$2:$J$7000,RAW_매출A!$B$2:$B$7000,$A134,RAW_매출A!$A$2:$A$7000,EDATE($E134,BF$1-1))=0,"",SUMIFS(RAW_매출A!$J$2:$J$7000,RAW_매출A!$B$2:$B$7000,$A134,RAW_매출A!$A$2:$A$7000,EDATE($E134,BF$1-1))/(INDEX(요약_월별시즈널리티!$F$7:$F$18,MONTH(EDATE($E134,BF$1-1)))/100))),"")</f>
        <v/>
      </c>
      <c r="BG134" t="str" cm="1">
        <f t="array" ref="BG134">IFERROR(IF($A134="","",IF(SUMIFS(RAW_매출A!$J$2:$J$7000,RAW_매출A!$B$2:$B$7000,$A134,RAW_매출A!$A$2:$A$7000,EDATE($E134,BG$1-1))=0,"",SUMIFS(RAW_매출A!$J$2:$J$7000,RAW_매출A!$B$2:$B$7000,$A134,RAW_매출A!$A$2:$A$7000,EDATE($E134,BG$1-1))/(INDEX(요약_월별시즈널리티!$F$7:$F$18,MONTH(EDATE($E134,BG$1-1)))/100))),"")</f>
        <v/>
      </c>
      <c r="BH134" t="str" cm="1">
        <f t="array" ref="BH134">IFERROR(IF($A134="","",IF(SUMIFS(RAW_매출A!$J$2:$J$7000,RAW_매출A!$B$2:$B$7000,$A134,RAW_매출A!$A$2:$A$7000,EDATE($E134,BH$1-1))=0,"",SUMIFS(RAW_매출A!$J$2:$J$7000,RAW_매출A!$B$2:$B$7000,$A134,RAW_매출A!$A$2:$A$7000,EDATE($E134,BH$1-1))/(INDEX(요약_월별시즈널리티!$F$7:$F$18,MONTH(EDATE($E134,BH$1-1)))/100))),"")</f>
        <v/>
      </c>
      <c r="BI134" t="str" cm="1">
        <f t="array" ref="BI134">IFERROR(IF($A134="","",IF(SUMIFS(RAW_매출A!$J$2:$J$7000,RAW_매출A!$B$2:$B$7000,$A134,RAW_매출A!$A$2:$A$7000,EDATE($E134,BI$1-1))=0,"",SUMIFS(RAW_매출A!$J$2:$J$7000,RAW_매출A!$B$2:$B$7000,$A134,RAW_매출A!$A$2:$A$7000,EDATE($E134,BI$1-1))/(INDEX(요약_월별시즈널리티!$F$7:$F$18,MONTH(EDATE($E134,BI$1-1)))/100))),"")</f>
        <v/>
      </c>
      <c r="BJ134" t="str" cm="1">
        <f t="array" ref="BJ134">IFERROR(IF($A134="","",IF(SUMIFS(RAW_매출A!$J$2:$J$7000,RAW_매출A!$B$2:$B$7000,$A134,RAW_매출A!$A$2:$A$7000,EDATE($E134,BJ$1-1))=0,"",SUMIFS(RAW_매출A!$J$2:$J$7000,RAW_매출A!$B$2:$B$7000,$A134,RAW_매출A!$A$2:$A$7000,EDATE($E134,BJ$1-1))/(INDEX(요약_월별시즈널리티!$F$7:$F$18,MONTH(EDATE($E134,BJ$1-1)))/100))),"")</f>
        <v/>
      </c>
      <c r="BK134" t="str" cm="1">
        <f t="array" ref="BK134">IFERROR(IF($A134="","",IF(SUMIFS(RAW_매출A!$J$2:$J$7000,RAW_매출A!$B$2:$B$7000,$A134,RAW_매출A!$A$2:$A$7000,EDATE($E134,BK$1-1))=0,"",SUMIFS(RAW_매출A!$J$2:$J$7000,RAW_매출A!$B$2:$B$7000,$A134,RAW_매출A!$A$2:$A$7000,EDATE($E134,BK$1-1))/(INDEX(요약_월별시즈널리티!$F$7:$F$18,MONTH(EDATE($E134,BK$1-1)))/100))),"")</f>
        <v/>
      </c>
      <c r="BL134" t="str" cm="1">
        <f t="array" ref="BL134">IFERROR(IF($A134="","",IF(SUMIFS(RAW_매출A!$J$2:$J$7000,RAW_매출A!$B$2:$B$7000,$A134,RAW_매출A!$A$2:$A$7000,EDATE($E134,BL$1-1))=0,"",SUMIFS(RAW_매출A!$J$2:$J$7000,RAW_매출A!$B$2:$B$7000,$A134,RAW_매출A!$A$2:$A$7000,EDATE($E134,BL$1-1))/(INDEX(요약_월별시즈널리티!$F$7:$F$18,MONTH(EDATE($E134,BL$1-1)))/100))),"")</f>
        <v/>
      </c>
      <c r="BM134" t="str" cm="1">
        <f t="array" ref="BM134">IFERROR(IF($A134="","",IF(SUMIFS(RAW_매출A!$J$2:$J$7000,RAW_매출A!$B$2:$B$7000,$A134,RAW_매출A!$A$2:$A$7000,EDATE($E134,BM$1-1))=0,"",SUMIFS(RAW_매출A!$J$2:$J$7000,RAW_매출A!$B$2:$B$7000,$A134,RAW_매출A!$A$2:$A$7000,EDATE($E134,BM$1-1))/(INDEX(요약_월별시즈널리티!$F$7:$F$18,MONTH(EDATE($E134,BM$1-1)))/100))),"")</f>
        <v/>
      </c>
      <c r="BN134" t="str" cm="1">
        <f t="array" ref="BN134">IFERROR(IF($A134="","",IF(SUMIFS(RAW_매출A!$J$2:$J$7000,RAW_매출A!$B$2:$B$7000,$A134,RAW_매출A!$A$2:$A$7000,EDATE($E134,BN$1-1))=0,"",SUMIFS(RAW_매출A!$J$2:$J$7000,RAW_매출A!$B$2:$B$7000,$A134,RAW_매출A!$A$2:$A$7000,EDATE($E134,BN$1-1))/(INDEX(요약_월별시즈널리티!$F$7:$F$18,MONTH(EDATE($E134,BN$1-1)))/100))),"")</f>
        <v/>
      </c>
    </row>
    <row r="135" spans="1:66" x14ac:dyDescent="0.3">
      <c r="A135" t="str">
        <f>세팅!A136</f>
        <v>(1126) #창천신촌로점</v>
      </c>
      <c r="B135" t="str">
        <f>세팅!B136</f>
        <v>150-2</v>
      </c>
      <c r="C135">
        <f t="shared" si="6"/>
        <v>2</v>
      </c>
      <c r="D135" t="str">
        <f t="shared" si="7"/>
        <v>2</v>
      </c>
      <c r="E135" s="1">
        <f>세팅!D136</f>
        <v>45778</v>
      </c>
      <c r="F135">
        <f t="shared" si="8"/>
        <v>7031410.4328279942</v>
      </c>
      <c r="G135" cm="1">
        <f t="array" ref="G135">IFERROR(IF($A135="","",IF(SUMIFS(RAW_매출A!$J$2:$J$7000,RAW_매출A!$B$2:$B$7000,$A135,RAW_매출A!$A$2:$A$7000,EDATE($E135,G$1-1))=0,"",SUMIFS(RAW_매출A!$J$2:$J$7000,RAW_매출A!$B$2:$B$7000,$A135,RAW_매출A!$A$2:$A$7000,EDATE($E135,G$1-1))/(INDEX(요약_월별시즈널리티!$F$7:$F$18,MONTH(EDATE($E135,G$1-1)))/100))),"")</f>
        <v>4022997.2497060527</v>
      </c>
      <c r="H135" cm="1">
        <f t="array" ref="H135">IFERROR(IF($A135="","",IF(SUMIFS(RAW_매출A!$J$2:$J$7000,RAW_매출A!$B$2:$B$7000,$A135,RAW_매출A!$A$2:$A$7000,EDATE($E135,H$1-1))=0,"",SUMIFS(RAW_매출A!$J$2:$J$7000,RAW_매출A!$B$2:$B$7000,$A135,RAW_매출A!$A$2:$A$7000,EDATE($E135,H$1-1))/(INDEX(요약_월별시즈널리티!$F$7:$F$18,MONTH(EDATE($E135,H$1-1)))/100))),"")</f>
        <v>5959817.6948741376</v>
      </c>
      <c r="I135" cm="1">
        <f t="array" ref="I135">IFERROR(IF($A135="","",IF(SUMIFS(RAW_매출A!$J$2:$J$7000,RAW_매출A!$B$2:$B$7000,$A135,RAW_매출A!$A$2:$A$7000,EDATE($E135,I$1-1))=0,"",SUMIFS(RAW_매출A!$J$2:$J$7000,RAW_매출A!$B$2:$B$7000,$A135,RAW_매출A!$A$2:$A$7000,EDATE($E135,I$1-1))/(INDEX(요약_월별시즈널리티!$F$7:$F$18,MONTH(EDATE($E135,I$1-1)))/100))),"")</f>
        <v>6057061.3400715105</v>
      </c>
      <c r="J135" s="28" cm="1">
        <f t="array" ref="J135">IFERROR(IF($A135="","",IF(SUMIFS(RAW_매출A!$J$2:$J$7000,RAW_매출A!$B$2:$B$7000,$A135,RAW_매출A!$A$2:$A$7000,EDATE($E135,J$1-1))=0,"",SUMIFS(RAW_매출A!$J$2:$J$7000,RAW_매출A!$B$2:$B$7000,$A135,RAW_매출A!$A$2:$A$7000,EDATE($E135,J$1-1))/(INDEX(요약_월별시즈널리티!$F$7:$F$18,MONTH(EDATE($E135,J$1-1)))/100))),"")</f>
        <v>6480607.4728971086</v>
      </c>
      <c r="K135" s="28" cm="1">
        <f t="array" ref="K135">IFERROR(IF($A135="","",IF(SUMIFS(RAW_매출A!$J$2:$J$7000,RAW_매출A!$B$2:$B$7000,$A135,RAW_매출A!$A$2:$A$7000,EDATE($E135,K$1-1))=0,"",SUMIFS(RAW_매출A!$J$2:$J$7000,RAW_매출A!$B$2:$B$7000,$A135,RAW_매출A!$A$2:$A$7000,EDATE($E135,K$1-1))/(INDEX(요약_월별시즈널리티!$F$7:$F$18,MONTH(EDATE($E135,K$1-1)))/100))),"")</f>
        <v>6285382.4764786363</v>
      </c>
      <c r="L135" s="28" cm="1">
        <f t="array" ref="L135">IFERROR(IF($A135="","",IF(SUMIFS(RAW_매출A!$J$2:$J$7000,RAW_매출A!$B$2:$B$7000,$A135,RAW_매출A!$A$2:$A$7000,EDATE($E135,L$1-1))=0,"",SUMIFS(RAW_매출A!$J$2:$J$7000,RAW_매출A!$B$2:$B$7000,$A135,RAW_매출A!$A$2:$A$7000,EDATE($E135,L$1-1))/(INDEX(요약_월별시즈널리티!$F$7:$F$18,MONTH(EDATE($E135,L$1-1)))/100))),"")</f>
        <v>7172612.4076288352</v>
      </c>
      <c r="M135" s="28" cm="1">
        <f t="array" ref="M135">IFERROR(IF($A135="","",IF(SUMIFS(RAW_매출A!$J$2:$J$7000,RAW_매출A!$B$2:$B$7000,$A135,RAW_매출A!$A$2:$A$7000,EDATE($E135,M$1-1))=0,"",SUMIFS(RAW_매출A!$J$2:$J$7000,RAW_매출A!$B$2:$B$7000,$A135,RAW_매출A!$A$2:$A$7000,EDATE($E135,M$1-1))/(INDEX(요약_월별시즈널리티!$F$7:$F$18,MONTH(EDATE($E135,M$1-1)))/100))),"")</f>
        <v>7190730.123064735</v>
      </c>
      <c r="N135" s="28" cm="1">
        <f t="array" ref="N135">IFERROR(IF($A135="","",IF(SUMIFS(RAW_매출A!$J$2:$J$7000,RAW_매출A!$B$2:$B$7000,$A135,RAW_매출A!$A$2:$A$7000,EDATE($E135,N$1-1))=0,"",SUMIFS(RAW_매출A!$J$2:$J$7000,RAW_매출A!$B$2:$B$7000,$A135,RAW_매출A!$A$2:$A$7000,EDATE($E135,N$1-1))/(INDEX(요약_월별시즈널리티!$F$7:$F$18,MONTH(EDATE($E135,N$1-1)))/100))),"")</f>
        <v>7212733.1580249146</v>
      </c>
      <c r="O135" s="28" cm="1">
        <f t="array" ref="O135">IFERROR(IF($A135="","",IF(SUMIFS(RAW_매출A!$J$2:$J$7000,RAW_매출A!$B$2:$B$7000,$A135,RAW_매출A!$A$2:$A$7000,EDATE($E135,O$1-1))=0,"",SUMIFS(RAW_매출A!$J$2:$J$7000,RAW_매출A!$B$2:$B$7000,$A135,RAW_매출A!$A$2:$A$7000,EDATE($E135,O$1-1))/(INDEX(요약_월별시즈널리티!$F$7:$F$18,MONTH(EDATE($E135,O$1-1)))/100))),"")</f>
        <v>7846396.9588737311</v>
      </c>
      <c r="P135" cm="1">
        <f t="array" ref="P135">IFERROR(IF($A135="","",IF(SUMIFS(RAW_매출A!$J$2:$J$7000,RAW_매출A!$B$2:$B$7000,$A135,RAW_매출A!$A$2:$A$7000,EDATE($E135,P$1-1))=0,"",SUMIFS(RAW_매출A!$J$2:$J$7000,RAW_매출A!$B$2:$B$7000,$A135,RAW_매출A!$A$2:$A$7000,EDATE($E135,P$1-1))/(INDEX(요약_월별시즈널리티!$F$7:$F$18,MONTH(EDATE($E135,P$1-1)))/100))),"")</f>
        <v>7317371.8146430347</v>
      </c>
      <c r="Q135" cm="1">
        <f t="array" ref="Q135">IFERROR(IF($A135="","",IF(SUMIFS(RAW_매출A!$J$2:$J$7000,RAW_매출A!$B$2:$B$7000,$A135,RAW_매출A!$A$2:$A$7000,EDATE($E135,Q$1-1))=0,"",SUMIFS(RAW_매출A!$J$2:$J$7000,RAW_매출A!$B$2:$B$7000,$A135,RAW_매출A!$A$2:$A$7000,EDATE($E135,Q$1-1))/(INDEX(요약_월별시즈널리티!$F$7:$F$18,MONTH(EDATE($E135,Q$1-1)))/100))),"")</f>
        <v>8267796.3023274383</v>
      </c>
      <c r="R135" cm="1">
        <f t="array" ref="R135">IFERROR(IF($A135="","",IF(SUMIFS(RAW_매출A!$J$2:$J$7000,RAW_매출A!$B$2:$B$7000,$A135,RAW_매출A!$A$2:$A$7000,EDATE($E135,R$1-1))=0,"",SUMIFS(RAW_매출A!$J$2:$J$7000,RAW_매출A!$B$2:$B$7000,$A135,RAW_매출A!$A$2:$A$7000,EDATE($E135,R$1-1))/(INDEX(요약_월별시즈널리티!$F$7:$F$18,MONTH(EDATE($E135,R$1-1)))/100))),"")</f>
        <v>9295811.305648664</v>
      </c>
      <c r="S135" cm="1">
        <f t="array" ref="S135">IFERROR(IF($A135="","",IF(SUMIFS(RAW_매출A!$J$2:$J$7000,RAW_매출A!$B$2:$B$7000,$A135,RAW_매출A!$A$2:$A$7000,EDATE($E135,S$1-1))=0,"",SUMIFS(RAW_매출A!$J$2:$J$7000,RAW_매출A!$B$2:$B$7000,$A135,RAW_매출A!$A$2:$A$7000,EDATE($E135,S$1-1))/(INDEX(요약_월별시즈널리티!$F$7:$F$18,MONTH(EDATE($E135,S$1-1)))/100))),"")</f>
        <v>8437274.6412666887</v>
      </c>
      <c r="T135" cm="1">
        <f t="array" ref="T135">IFERROR(IF($A135="","",IF(SUMIFS(RAW_매출A!$J$2:$J$7000,RAW_매출A!$B$2:$B$7000,$A135,RAW_매출A!$A$2:$A$7000,EDATE($E135,T$1-1))=0,"",SUMIFS(RAW_매출A!$J$2:$J$7000,RAW_매출A!$B$2:$B$7000,$A135,RAW_매출A!$A$2:$A$7000,EDATE($E135,T$1-1))/(INDEX(요약_월별시즈널리티!$F$7:$F$18,MONTH(EDATE($E135,T$1-1)))/100))),"")</f>
        <v>8041664.7575903265</v>
      </c>
      <c r="U135" t="str" cm="1">
        <f t="array" ref="U135">IFERROR(IF($A135="","",IF(SUMIFS(RAW_매출A!$J$2:$J$7000,RAW_매출A!$B$2:$B$7000,$A135,RAW_매출A!$A$2:$A$7000,EDATE($E135,U$1-1))=0,"",SUMIFS(RAW_매출A!$J$2:$J$7000,RAW_매출A!$B$2:$B$7000,$A135,RAW_매출A!$A$2:$A$7000,EDATE($E135,U$1-1))/(INDEX(요약_월별시즈널리티!$F$7:$F$18,MONTH(EDATE($E135,U$1-1)))/100))),"")</f>
        <v/>
      </c>
      <c r="V135" t="str" cm="1">
        <f t="array" ref="V135">IFERROR(IF($A135="","",IF(SUMIFS(RAW_매출A!$J$2:$J$7000,RAW_매출A!$B$2:$B$7000,$A135,RAW_매출A!$A$2:$A$7000,EDATE($E135,V$1-1))=0,"",SUMIFS(RAW_매출A!$J$2:$J$7000,RAW_매출A!$B$2:$B$7000,$A135,RAW_매출A!$A$2:$A$7000,EDATE($E135,V$1-1))/(INDEX(요약_월별시즈널리티!$F$7:$F$18,MONTH(EDATE($E135,V$1-1)))/100))),"")</f>
        <v/>
      </c>
      <c r="W135" t="str" cm="1">
        <f t="array" ref="W135">IFERROR(IF($A135="","",IF(SUMIFS(RAW_매출A!$J$2:$J$7000,RAW_매출A!$B$2:$B$7000,$A135,RAW_매출A!$A$2:$A$7000,EDATE($E135,W$1-1))=0,"",SUMIFS(RAW_매출A!$J$2:$J$7000,RAW_매출A!$B$2:$B$7000,$A135,RAW_매출A!$A$2:$A$7000,EDATE($E135,W$1-1))/(INDEX(요약_월별시즈널리티!$F$7:$F$18,MONTH(EDATE($E135,W$1-1)))/100))),"")</f>
        <v/>
      </c>
      <c r="X135" t="str" cm="1">
        <f t="array" ref="X135">IFERROR(IF($A135="","",IF(SUMIFS(RAW_매출A!$J$2:$J$7000,RAW_매출A!$B$2:$B$7000,$A135,RAW_매출A!$A$2:$A$7000,EDATE($E135,X$1-1))=0,"",SUMIFS(RAW_매출A!$J$2:$J$7000,RAW_매출A!$B$2:$B$7000,$A135,RAW_매출A!$A$2:$A$7000,EDATE($E135,X$1-1))/(INDEX(요약_월별시즈널리티!$F$7:$F$18,MONTH(EDATE($E135,X$1-1)))/100))),"")</f>
        <v/>
      </c>
      <c r="Y135" t="str" cm="1">
        <f t="array" ref="Y135">IFERROR(IF($A135="","",IF(SUMIFS(RAW_매출A!$J$2:$J$7000,RAW_매출A!$B$2:$B$7000,$A135,RAW_매출A!$A$2:$A$7000,EDATE($E135,Y$1-1))=0,"",SUMIFS(RAW_매출A!$J$2:$J$7000,RAW_매출A!$B$2:$B$7000,$A135,RAW_매출A!$A$2:$A$7000,EDATE($E135,Y$1-1))/(INDEX(요약_월별시즈널리티!$F$7:$F$18,MONTH(EDATE($E135,Y$1-1)))/100))),"")</f>
        <v/>
      </c>
      <c r="Z135" t="str" cm="1">
        <f t="array" ref="Z135">IFERROR(IF($A135="","",IF(SUMIFS(RAW_매출A!$J$2:$J$7000,RAW_매출A!$B$2:$B$7000,$A135,RAW_매출A!$A$2:$A$7000,EDATE($E135,Z$1-1))=0,"",SUMIFS(RAW_매출A!$J$2:$J$7000,RAW_매출A!$B$2:$B$7000,$A135,RAW_매출A!$A$2:$A$7000,EDATE($E135,Z$1-1))/(INDEX(요약_월별시즈널리티!$F$7:$F$18,MONTH(EDATE($E135,Z$1-1)))/100))),"")</f>
        <v/>
      </c>
      <c r="AA135" t="str" cm="1">
        <f t="array" ref="AA135">IFERROR(IF($A135="","",IF(SUMIFS(RAW_매출A!$J$2:$J$7000,RAW_매출A!$B$2:$B$7000,$A135,RAW_매출A!$A$2:$A$7000,EDATE($E135,AA$1-1))=0,"",SUMIFS(RAW_매출A!$J$2:$J$7000,RAW_매출A!$B$2:$B$7000,$A135,RAW_매출A!$A$2:$A$7000,EDATE($E135,AA$1-1))/(INDEX(요약_월별시즈널리티!$F$7:$F$18,MONTH(EDATE($E135,AA$1-1)))/100))),"")</f>
        <v/>
      </c>
      <c r="AB135" t="str" cm="1">
        <f t="array" ref="AB135">IFERROR(IF($A135="","",IF(SUMIFS(RAW_매출A!$J$2:$J$7000,RAW_매출A!$B$2:$B$7000,$A135,RAW_매출A!$A$2:$A$7000,EDATE($E135,AB$1-1))=0,"",SUMIFS(RAW_매출A!$J$2:$J$7000,RAW_매출A!$B$2:$B$7000,$A135,RAW_매출A!$A$2:$A$7000,EDATE($E135,AB$1-1))/(INDEX(요약_월별시즈널리티!$F$7:$F$18,MONTH(EDATE($E135,AB$1-1)))/100))),"")</f>
        <v/>
      </c>
      <c r="AC135" t="str" cm="1">
        <f t="array" ref="AC135">IFERROR(IF($A135="","",IF(SUMIFS(RAW_매출A!$J$2:$J$7000,RAW_매출A!$B$2:$B$7000,$A135,RAW_매출A!$A$2:$A$7000,EDATE($E135,AC$1-1))=0,"",SUMIFS(RAW_매출A!$J$2:$J$7000,RAW_매출A!$B$2:$B$7000,$A135,RAW_매출A!$A$2:$A$7000,EDATE($E135,AC$1-1))/(INDEX(요약_월별시즈널리티!$F$7:$F$18,MONTH(EDATE($E135,AC$1-1)))/100))),"")</f>
        <v/>
      </c>
      <c r="AD135" t="str" cm="1">
        <f t="array" ref="AD135">IFERROR(IF($A135="","",IF(SUMIFS(RAW_매출A!$J$2:$J$7000,RAW_매출A!$B$2:$B$7000,$A135,RAW_매출A!$A$2:$A$7000,EDATE($E135,AD$1-1))=0,"",SUMIFS(RAW_매출A!$J$2:$J$7000,RAW_매출A!$B$2:$B$7000,$A135,RAW_매출A!$A$2:$A$7000,EDATE($E135,AD$1-1))/(INDEX(요약_월별시즈널리티!$F$7:$F$18,MONTH(EDATE($E135,AD$1-1)))/100))),"")</f>
        <v/>
      </c>
      <c r="AE135" t="str" cm="1">
        <f t="array" ref="AE135">IFERROR(IF($A135="","",IF(SUMIFS(RAW_매출A!$J$2:$J$7000,RAW_매출A!$B$2:$B$7000,$A135,RAW_매출A!$A$2:$A$7000,EDATE($E135,AE$1-1))=0,"",SUMIFS(RAW_매출A!$J$2:$J$7000,RAW_매출A!$B$2:$B$7000,$A135,RAW_매출A!$A$2:$A$7000,EDATE($E135,AE$1-1))/(INDEX(요약_월별시즈널리티!$F$7:$F$18,MONTH(EDATE($E135,AE$1-1)))/100))),"")</f>
        <v/>
      </c>
      <c r="AF135" t="str" cm="1">
        <f t="array" ref="AF135">IFERROR(IF($A135="","",IF(SUMIFS(RAW_매출A!$J$2:$J$7000,RAW_매출A!$B$2:$B$7000,$A135,RAW_매출A!$A$2:$A$7000,EDATE($E135,AF$1-1))=0,"",SUMIFS(RAW_매출A!$J$2:$J$7000,RAW_매출A!$B$2:$B$7000,$A135,RAW_매출A!$A$2:$A$7000,EDATE($E135,AF$1-1))/(INDEX(요약_월별시즈널리티!$F$7:$F$18,MONTH(EDATE($E135,AF$1-1)))/100))),"")</f>
        <v/>
      </c>
      <c r="AG135" t="str" cm="1">
        <f t="array" ref="AG135">IFERROR(IF($A135="","",IF(SUMIFS(RAW_매출A!$J$2:$J$7000,RAW_매출A!$B$2:$B$7000,$A135,RAW_매출A!$A$2:$A$7000,EDATE($E135,AG$1-1))=0,"",SUMIFS(RAW_매출A!$J$2:$J$7000,RAW_매출A!$B$2:$B$7000,$A135,RAW_매출A!$A$2:$A$7000,EDATE($E135,AG$1-1))/(INDEX(요약_월별시즈널리티!$F$7:$F$18,MONTH(EDATE($E135,AG$1-1)))/100))),"")</f>
        <v/>
      </c>
      <c r="AH135" t="str" cm="1">
        <f t="array" ref="AH135">IFERROR(IF($A135="","",IF(SUMIFS(RAW_매출A!$J$2:$J$7000,RAW_매출A!$B$2:$B$7000,$A135,RAW_매출A!$A$2:$A$7000,EDATE($E135,AH$1-1))=0,"",SUMIFS(RAW_매출A!$J$2:$J$7000,RAW_매출A!$B$2:$B$7000,$A135,RAW_매출A!$A$2:$A$7000,EDATE($E135,AH$1-1))/(INDEX(요약_월별시즈널리티!$F$7:$F$18,MONTH(EDATE($E135,AH$1-1)))/100))),"")</f>
        <v/>
      </c>
      <c r="AI135" t="str" cm="1">
        <f t="array" ref="AI135">IFERROR(IF($A135="","",IF(SUMIFS(RAW_매출A!$J$2:$J$7000,RAW_매출A!$B$2:$B$7000,$A135,RAW_매출A!$A$2:$A$7000,EDATE($E135,AI$1-1))=0,"",SUMIFS(RAW_매출A!$J$2:$J$7000,RAW_매출A!$B$2:$B$7000,$A135,RAW_매출A!$A$2:$A$7000,EDATE($E135,AI$1-1))/(INDEX(요약_월별시즈널리티!$F$7:$F$18,MONTH(EDATE($E135,AI$1-1)))/100))),"")</f>
        <v/>
      </c>
      <c r="AJ135" t="str" cm="1">
        <f t="array" ref="AJ135">IFERROR(IF($A135="","",IF(SUMIFS(RAW_매출A!$J$2:$J$7000,RAW_매출A!$B$2:$B$7000,$A135,RAW_매출A!$A$2:$A$7000,EDATE($E135,AJ$1-1))=0,"",SUMIFS(RAW_매출A!$J$2:$J$7000,RAW_매출A!$B$2:$B$7000,$A135,RAW_매출A!$A$2:$A$7000,EDATE($E135,AJ$1-1))/(INDEX(요약_월별시즈널리티!$F$7:$F$18,MONTH(EDATE($E135,AJ$1-1)))/100))),"")</f>
        <v/>
      </c>
      <c r="AK135" t="str" cm="1">
        <f t="array" ref="AK135">IFERROR(IF($A135="","",IF(SUMIFS(RAW_매출A!$J$2:$J$7000,RAW_매출A!$B$2:$B$7000,$A135,RAW_매출A!$A$2:$A$7000,EDATE($E135,AK$1-1))=0,"",SUMIFS(RAW_매출A!$J$2:$J$7000,RAW_매출A!$B$2:$B$7000,$A135,RAW_매출A!$A$2:$A$7000,EDATE($E135,AK$1-1))/(INDEX(요약_월별시즈널리티!$F$7:$F$18,MONTH(EDATE($E135,AK$1-1)))/100))),"")</f>
        <v/>
      </c>
      <c r="AL135" t="str" cm="1">
        <f t="array" ref="AL135">IFERROR(IF($A135="","",IF(SUMIFS(RAW_매출A!$J$2:$J$7000,RAW_매출A!$B$2:$B$7000,$A135,RAW_매출A!$A$2:$A$7000,EDATE($E135,AL$1-1))=0,"",SUMIFS(RAW_매출A!$J$2:$J$7000,RAW_매출A!$B$2:$B$7000,$A135,RAW_매출A!$A$2:$A$7000,EDATE($E135,AL$1-1))/(INDEX(요약_월별시즈널리티!$F$7:$F$18,MONTH(EDATE($E135,AL$1-1)))/100))),"")</f>
        <v/>
      </c>
      <c r="AM135" t="str" cm="1">
        <f t="array" ref="AM135">IFERROR(IF($A135="","",IF(SUMIFS(RAW_매출A!$J$2:$J$7000,RAW_매출A!$B$2:$B$7000,$A135,RAW_매출A!$A$2:$A$7000,EDATE($E135,AM$1-1))=0,"",SUMIFS(RAW_매출A!$J$2:$J$7000,RAW_매출A!$B$2:$B$7000,$A135,RAW_매출A!$A$2:$A$7000,EDATE($E135,AM$1-1))/(INDEX(요약_월별시즈널리티!$F$7:$F$18,MONTH(EDATE($E135,AM$1-1)))/100))),"")</f>
        <v/>
      </c>
      <c r="AN135" t="str" cm="1">
        <f t="array" ref="AN135">IFERROR(IF($A135="","",IF(SUMIFS(RAW_매출A!$J$2:$J$7000,RAW_매출A!$B$2:$B$7000,$A135,RAW_매출A!$A$2:$A$7000,EDATE($E135,AN$1-1))=0,"",SUMIFS(RAW_매출A!$J$2:$J$7000,RAW_매출A!$B$2:$B$7000,$A135,RAW_매출A!$A$2:$A$7000,EDATE($E135,AN$1-1))/(INDEX(요약_월별시즈널리티!$F$7:$F$18,MONTH(EDATE($E135,AN$1-1)))/100))),"")</f>
        <v/>
      </c>
      <c r="AO135" t="str" cm="1">
        <f t="array" ref="AO135">IFERROR(IF($A135="","",IF(SUMIFS(RAW_매출A!$J$2:$J$7000,RAW_매출A!$B$2:$B$7000,$A135,RAW_매출A!$A$2:$A$7000,EDATE($E135,AO$1-1))=0,"",SUMIFS(RAW_매출A!$J$2:$J$7000,RAW_매출A!$B$2:$B$7000,$A135,RAW_매출A!$A$2:$A$7000,EDATE($E135,AO$1-1))/(INDEX(요약_월별시즈널리티!$F$7:$F$18,MONTH(EDATE($E135,AO$1-1)))/100))),"")</f>
        <v/>
      </c>
      <c r="AP135" t="str" cm="1">
        <f t="array" ref="AP135">IFERROR(IF($A135="","",IF(SUMIFS(RAW_매출A!$J$2:$J$7000,RAW_매출A!$B$2:$B$7000,$A135,RAW_매출A!$A$2:$A$7000,EDATE($E135,AP$1-1))=0,"",SUMIFS(RAW_매출A!$J$2:$J$7000,RAW_매출A!$B$2:$B$7000,$A135,RAW_매출A!$A$2:$A$7000,EDATE($E135,AP$1-1))/(INDEX(요약_월별시즈널리티!$F$7:$F$18,MONTH(EDATE($E135,AP$1-1)))/100))),"")</f>
        <v/>
      </c>
      <c r="AQ135" t="str" cm="1">
        <f t="array" ref="AQ135">IFERROR(IF($A135="","",IF(SUMIFS(RAW_매출A!$J$2:$J$7000,RAW_매출A!$B$2:$B$7000,$A135,RAW_매출A!$A$2:$A$7000,EDATE($E135,AQ$1-1))=0,"",SUMIFS(RAW_매출A!$J$2:$J$7000,RAW_매출A!$B$2:$B$7000,$A135,RAW_매출A!$A$2:$A$7000,EDATE($E135,AQ$1-1))/(INDEX(요약_월별시즈널리티!$F$7:$F$18,MONTH(EDATE($E135,AQ$1-1)))/100))),"")</f>
        <v/>
      </c>
      <c r="AR135" t="str" cm="1">
        <f t="array" ref="AR135">IFERROR(IF($A135="","",IF(SUMIFS(RAW_매출A!$J$2:$J$7000,RAW_매출A!$B$2:$B$7000,$A135,RAW_매출A!$A$2:$A$7000,EDATE($E135,AR$1-1))=0,"",SUMIFS(RAW_매출A!$J$2:$J$7000,RAW_매출A!$B$2:$B$7000,$A135,RAW_매출A!$A$2:$A$7000,EDATE($E135,AR$1-1))/(INDEX(요약_월별시즈널리티!$F$7:$F$18,MONTH(EDATE($E135,AR$1-1)))/100))),"")</f>
        <v/>
      </c>
      <c r="AS135" t="str" cm="1">
        <f t="array" ref="AS135">IFERROR(IF($A135="","",IF(SUMIFS(RAW_매출A!$J$2:$J$7000,RAW_매출A!$B$2:$B$7000,$A135,RAW_매출A!$A$2:$A$7000,EDATE($E135,AS$1-1))=0,"",SUMIFS(RAW_매출A!$J$2:$J$7000,RAW_매출A!$B$2:$B$7000,$A135,RAW_매출A!$A$2:$A$7000,EDATE($E135,AS$1-1))/(INDEX(요약_월별시즈널리티!$F$7:$F$18,MONTH(EDATE($E135,AS$1-1)))/100))),"")</f>
        <v/>
      </c>
      <c r="AT135" t="str" cm="1">
        <f t="array" ref="AT135">IFERROR(IF($A135="","",IF(SUMIFS(RAW_매출A!$J$2:$J$7000,RAW_매출A!$B$2:$B$7000,$A135,RAW_매출A!$A$2:$A$7000,EDATE($E135,AT$1-1))=0,"",SUMIFS(RAW_매출A!$J$2:$J$7000,RAW_매출A!$B$2:$B$7000,$A135,RAW_매출A!$A$2:$A$7000,EDATE($E135,AT$1-1))/(INDEX(요약_월별시즈널리티!$F$7:$F$18,MONTH(EDATE($E135,AT$1-1)))/100))),"")</f>
        <v/>
      </c>
      <c r="AU135" t="str" cm="1">
        <f t="array" ref="AU135">IFERROR(IF($A135="","",IF(SUMIFS(RAW_매출A!$J$2:$J$7000,RAW_매출A!$B$2:$B$7000,$A135,RAW_매출A!$A$2:$A$7000,EDATE($E135,AU$1-1))=0,"",SUMIFS(RAW_매출A!$J$2:$J$7000,RAW_매출A!$B$2:$B$7000,$A135,RAW_매출A!$A$2:$A$7000,EDATE($E135,AU$1-1))/(INDEX(요약_월별시즈널리티!$F$7:$F$18,MONTH(EDATE($E135,AU$1-1)))/100))),"")</f>
        <v/>
      </c>
      <c r="AV135" t="str" cm="1">
        <f t="array" ref="AV135">IFERROR(IF($A135="","",IF(SUMIFS(RAW_매출A!$J$2:$J$7000,RAW_매출A!$B$2:$B$7000,$A135,RAW_매출A!$A$2:$A$7000,EDATE($E135,AV$1-1))=0,"",SUMIFS(RAW_매출A!$J$2:$J$7000,RAW_매출A!$B$2:$B$7000,$A135,RAW_매출A!$A$2:$A$7000,EDATE($E135,AV$1-1))/(INDEX(요약_월별시즈널리티!$F$7:$F$18,MONTH(EDATE($E135,AV$1-1)))/100))),"")</f>
        <v/>
      </c>
      <c r="AW135" t="str" cm="1">
        <f t="array" ref="AW135">IFERROR(IF($A135="","",IF(SUMIFS(RAW_매출A!$J$2:$J$7000,RAW_매출A!$B$2:$B$7000,$A135,RAW_매출A!$A$2:$A$7000,EDATE($E135,AW$1-1))=0,"",SUMIFS(RAW_매출A!$J$2:$J$7000,RAW_매출A!$B$2:$B$7000,$A135,RAW_매출A!$A$2:$A$7000,EDATE($E135,AW$1-1))/(INDEX(요약_월별시즈널리티!$F$7:$F$18,MONTH(EDATE($E135,AW$1-1)))/100))),"")</f>
        <v/>
      </c>
      <c r="AX135" t="str" cm="1">
        <f t="array" ref="AX135">IFERROR(IF($A135="","",IF(SUMIFS(RAW_매출A!$J$2:$J$7000,RAW_매출A!$B$2:$B$7000,$A135,RAW_매출A!$A$2:$A$7000,EDATE($E135,AX$1-1))=0,"",SUMIFS(RAW_매출A!$J$2:$J$7000,RAW_매출A!$B$2:$B$7000,$A135,RAW_매출A!$A$2:$A$7000,EDATE($E135,AX$1-1))/(INDEX(요약_월별시즈널리티!$F$7:$F$18,MONTH(EDATE($E135,AX$1-1)))/100))),"")</f>
        <v/>
      </c>
      <c r="AY135" t="str" cm="1">
        <f t="array" ref="AY135">IFERROR(IF($A135="","",IF(SUMIFS(RAW_매출A!$J$2:$J$7000,RAW_매출A!$B$2:$B$7000,$A135,RAW_매출A!$A$2:$A$7000,EDATE($E135,AY$1-1))=0,"",SUMIFS(RAW_매출A!$J$2:$J$7000,RAW_매출A!$B$2:$B$7000,$A135,RAW_매출A!$A$2:$A$7000,EDATE($E135,AY$1-1))/(INDEX(요약_월별시즈널리티!$F$7:$F$18,MONTH(EDATE($E135,AY$1-1)))/100))),"")</f>
        <v/>
      </c>
      <c r="AZ135" t="str" cm="1">
        <f t="array" ref="AZ135">IFERROR(IF($A135="","",IF(SUMIFS(RAW_매출A!$J$2:$J$7000,RAW_매출A!$B$2:$B$7000,$A135,RAW_매출A!$A$2:$A$7000,EDATE($E135,AZ$1-1))=0,"",SUMIFS(RAW_매출A!$J$2:$J$7000,RAW_매출A!$B$2:$B$7000,$A135,RAW_매출A!$A$2:$A$7000,EDATE($E135,AZ$1-1))/(INDEX(요약_월별시즈널리티!$F$7:$F$18,MONTH(EDATE($E135,AZ$1-1)))/100))),"")</f>
        <v/>
      </c>
      <c r="BA135" t="str" cm="1">
        <f t="array" ref="BA135">IFERROR(IF($A135="","",IF(SUMIFS(RAW_매출A!$J$2:$J$7000,RAW_매출A!$B$2:$B$7000,$A135,RAW_매출A!$A$2:$A$7000,EDATE($E135,BA$1-1))=0,"",SUMIFS(RAW_매출A!$J$2:$J$7000,RAW_매출A!$B$2:$B$7000,$A135,RAW_매출A!$A$2:$A$7000,EDATE($E135,BA$1-1))/(INDEX(요약_월별시즈널리티!$F$7:$F$18,MONTH(EDATE($E135,BA$1-1)))/100))),"")</f>
        <v/>
      </c>
      <c r="BB135" t="str" cm="1">
        <f t="array" ref="BB135">IFERROR(IF($A135="","",IF(SUMIFS(RAW_매출A!$J$2:$J$7000,RAW_매출A!$B$2:$B$7000,$A135,RAW_매출A!$A$2:$A$7000,EDATE($E135,BB$1-1))=0,"",SUMIFS(RAW_매출A!$J$2:$J$7000,RAW_매출A!$B$2:$B$7000,$A135,RAW_매출A!$A$2:$A$7000,EDATE($E135,BB$1-1))/(INDEX(요약_월별시즈널리티!$F$7:$F$18,MONTH(EDATE($E135,BB$1-1)))/100))),"")</f>
        <v/>
      </c>
      <c r="BC135" t="str" cm="1">
        <f t="array" ref="BC135">IFERROR(IF($A135="","",IF(SUMIFS(RAW_매출A!$J$2:$J$7000,RAW_매출A!$B$2:$B$7000,$A135,RAW_매출A!$A$2:$A$7000,EDATE($E135,BC$1-1))=0,"",SUMIFS(RAW_매출A!$J$2:$J$7000,RAW_매출A!$B$2:$B$7000,$A135,RAW_매출A!$A$2:$A$7000,EDATE($E135,BC$1-1))/(INDEX(요약_월별시즈널리티!$F$7:$F$18,MONTH(EDATE($E135,BC$1-1)))/100))),"")</f>
        <v/>
      </c>
      <c r="BD135" t="str" cm="1">
        <f t="array" ref="BD135">IFERROR(IF($A135="","",IF(SUMIFS(RAW_매출A!$J$2:$J$7000,RAW_매출A!$B$2:$B$7000,$A135,RAW_매출A!$A$2:$A$7000,EDATE($E135,BD$1-1))=0,"",SUMIFS(RAW_매출A!$J$2:$J$7000,RAW_매출A!$B$2:$B$7000,$A135,RAW_매출A!$A$2:$A$7000,EDATE($E135,BD$1-1))/(INDEX(요약_월별시즈널리티!$F$7:$F$18,MONTH(EDATE($E135,BD$1-1)))/100))),"")</f>
        <v/>
      </c>
      <c r="BE135" t="str" cm="1">
        <f t="array" ref="BE135">IFERROR(IF($A135="","",IF(SUMIFS(RAW_매출A!$J$2:$J$7000,RAW_매출A!$B$2:$B$7000,$A135,RAW_매출A!$A$2:$A$7000,EDATE($E135,BE$1-1))=0,"",SUMIFS(RAW_매출A!$J$2:$J$7000,RAW_매출A!$B$2:$B$7000,$A135,RAW_매출A!$A$2:$A$7000,EDATE($E135,BE$1-1))/(INDEX(요약_월별시즈널리티!$F$7:$F$18,MONTH(EDATE($E135,BE$1-1)))/100))),"")</f>
        <v/>
      </c>
      <c r="BF135" t="str" cm="1">
        <f t="array" ref="BF135">IFERROR(IF($A135="","",IF(SUMIFS(RAW_매출A!$J$2:$J$7000,RAW_매출A!$B$2:$B$7000,$A135,RAW_매출A!$A$2:$A$7000,EDATE($E135,BF$1-1))=0,"",SUMIFS(RAW_매출A!$J$2:$J$7000,RAW_매출A!$B$2:$B$7000,$A135,RAW_매출A!$A$2:$A$7000,EDATE($E135,BF$1-1))/(INDEX(요약_월별시즈널리티!$F$7:$F$18,MONTH(EDATE($E135,BF$1-1)))/100))),"")</f>
        <v/>
      </c>
      <c r="BG135" t="str" cm="1">
        <f t="array" ref="BG135">IFERROR(IF($A135="","",IF(SUMIFS(RAW_매출A!$J$2:$J$7000,RAW_매출A!$B$2:$B$7000,$A135,RAW_매출A!$A$2:$A$7000,EDATE($E135,BG$1-1))=0,"",SUMIFS(RAW_매출A!$J$2:$J$7000,RAW_매출A!$B$2:$B$7000,$A135,RAW_매출A!$A$2:$A$7000,EDATE($E135,BG$1-1))/(INDEX(요약_월별시즈널리티!$F$7:$F$18,MONTH(EDATE($E135,BG$1-1)))/100))),"")</f>
        <v/>
      </c>
      <c r="BH135" t="str" cm="1">
        <f t="array" ref="BH135">IFERROR(IF($A135="","",IF(SUMIFS(RAW_매출A!$J$2:$J$7000,RAW_매출A!$B$2:$B$7000,$A135,RAW_매출A!$A$2:$A$7000,EDATE($E135,BH$1-1))=0,"",SUMIFS(RAW_매출A!$J$2:$J$7000,RAW_매출A!$B$2:$B$7000,$A135,RAW_매출A!$A$2:$A$7000,EDATE($E135,BH$1-1))/(INDEX(요약_월별시즈널리티!$F$7:$F$18,MONTH(EDATE($E135,BH$1-1)))/100))),"")</f>
        <v/>
      </c>
      <c r="BI135" t="str" cm="1">
        <f t="array" ref="BI135">IFERROR(IF($A135="","",IF(SUMIFS(RAW_매출A!$J$2:$J$7000,RAW_매출A!$B$2:$B$7000,$A135,RAW_매출A!$A$2:$A$7000,EDATE($E135,BI$1-1))=0,"",SUMIFS(RAW_매출A!$J$2:$J$7000,RAW_매출A!$B$2:$B$7000,$A135,RAW_매출A!$A$2:$A$7000,EDATE($E135,BI$1-1))/(INDEX(요약_월별시즈널리티!$F$7:$F$18,MONTH(EDATE($E135,BI$1-1)))/100))),"")</f>
        <v/>
      </c>
      <c r="BJ135" t="str" cm="1">
        <f t="array" ref="BJ135">IFERROR(IF($A135="","",IF(SUMIFS(RAW_매출A!$J$2:$J$7000,RAW_매출A!$B$2:$B$7000,$A135,RAW_매출A!$A$2:$A$7000,EDATE($E135,BJ$1-1))=0,"",SUMIFS(RAW_매출A!$J$2:$J$7000,RAW_매출A!$B$2:$B$7000,$A135,RAW_매출A!$A$2:$A$7000,EDATE($E135,BJ$1-1))/(INDEX(요약_월별시즈널리티!$F$7:$F$18,MONTH(EDATE($E135,BJ$1-1)))/100))),"")</f>
        <v/>
      </c>
      <c r="BK135" t="str" cm="1">
        <f t="array" ref="BK135">IFERROR(IF($A135="","",IF(SUMIFS(RAW_매출A!$J$2:$J$7000,RAW_매출A!$B$2:$B$7000,$A135,RAW_매출A!$A$2:$A$7000,EDATE($E135,BK$1-1))=0,"",SUMIFS(RAW_매출A!$J$2:$J$7000,RAW_매출A!$B$2:$B$7000,$A135,RAW_매출A!$A$2:$A$7000,EDATE($E135,BK$1-1))/(INDEX(요약_월별시즈널리티!$F$7:$F$18,MONTH(EDATE($E135,BK$1-1)))/100))),"")</f>
        <v/>
      </c>
      <c r="BL135" t="str" cm="1">
        <f t="array" ref="BL135">IFERROR(IF($A135="","",IF(SUMIFS(RAW_매출A!$J$2:$J$7000,RAW_매출A!$B$2:$B$7000,$A135,RAW_매출A!$A$2:$A$7000,EDATE($E135,BL$1-1))=0,"",SUMIFS(RAW_매출A!$J$2:$J$7000,RAW_매출A!$B$2:$B$7000,$A135,RAW_매출A!$A$2:$A$7000,EDATE($E135,BL$1-1))/(INDEX(요약_월별시즈널리티!$F$7:$F$18,MONTH(EDATE($E135,BL$1-1)))/100))),"")</f>
        <v/>
      </c>
      <c r="BM135" t="str" cm="1">
        <f t="array" ref="BM135">IFERROR(IF($A135="","",IF(SUMIFS(RAW_매출A!$J$2:$J$7000,RAW_매출A!$B$2:$B$7000,$A135,RAW_매출A!$A$2:$A$7000,EDATE($E135,BM$1-1))=0,"",SUMIFS(RAW_매출A!$J$2:$J$7000,RAW_매출A!$B$2:$B$7000,$A135,RAW_매출A!$A$2:$A$7000,EDATE($E135,BM$1-1))/(INDEX(요약_월별시즈널리티!$F$7:$F$18,MONTH(EDATE($E135,BM$1-1)))/100))),"")</f>
        <v/>
      </c>
      <c r="BN135" t="str" cm="1">
        <f t="array" ref="BN135">IFERROR(IF($A135="","",IF(SUMIFS(RAW_매출A!$J$2:$J$7000,RAW_매출A!$B$2:$B$7000,$A135,RAW_매출A!$A$2:$A$7000,EDATE($E135,BN$1-1))=0,"",SUMIFS(RAW_매출A!$J$2:$J$7000,RAW_매출A!$B$2:$B$7000,$A135,RAW_매출A!$A$2:$A$7000,EDATE($E135,BN$1-1))/(INDEX(요약_월별시즈널리티!$F$7:$F$18,MONTH(EDATE($E135,BN$1-1)))/100))),"")</f>
        <v/>
      </c>
    </row>
    <row r="136" spans="1:66" x14ac:dyDescent="0.3">
      <c r="A136" t="str">
        <f>세팅!A137</f>
        <v>(1127) #수원시청뽀송점</v>
      </c>
      <c r="B136" t="str">
        <f>세팅!B137</f>
        <v>150-0</v>
      </c>
      <c r="C136">
        <f t="shared" si="6"/>
        <v>0</v>
      </c>
      <c r="D136" t="str">
        <f t="shared" si="7"/>
        <v>0</v>
      </c>
      <c r="E136" s="1">
        <f>세팅!D137</f>
        <v>45870</v>
      </c>
      <c r="F136">
        <f t="shared" si="8"/>
        <v>3471472.2185342847</v>
      </c>
      <c r="G136" cm="1">
        <f t="array" ref="G136">IFERROR(IF($A136="","",IF(SUMIFS(RAW_매출A!$J$2:$J$7000,RAW_매출A!$B$2:$B$7000,$A136,RAW_매출A!$A$2:$A$7000,EDATE($E136,G$1-1))=0,"",SUMIFS(RAW_매출A!$J$2:$J$7000,RAW_매출A!$B$2:$B$7000,$A136,RAW_매출A!$A$2:$A$7000,EDATE($E136,G$1-1))/(INDEX(요약_월별시즈널리티!$F$7:$F$18,MONTH(EDATE($E136,G$1-1)))/100))),"")</f>
        <v>2528486.9391393084</v>
      </c>
      <c r="H136" cm="1">
        <f t="array" ref="H136">IFERROR(IF($A136="","",IF(SUMIFS(RAW_매출A!$J$2:$J$7000,RAW_매출A!$B$2:$B$7000,$A136,RAW_매출A!$A$2:$A$7000,EDATE($E136,H$1-1))=0,"",SUMIFS(RAW_매출A!$J$2:$J$7000,RAW_매출A!$B$2:$B$7000,$A136,RAW_매출A!$A$2:$A$7000,EDATE($E136,H$1-1))/(INDEX(요약_월별시즈널리티!$F$7:$F$18,MONTH(EDATE($E136,H$1-1)))/100))),"")</f>
        <v>2533189.4651712249</v>
      </c>
      <c r="I136" cm="1">
        <f t="array" ref="I136">IFERROR(IF($A136="","",IF(SUMIFS(RAW_매출A!$J$2:$J$7000,RAW_매출A!$B$2:$B$7000,$A136,RAW_매출A!$A$2:$A$7000,EDATE($E136,I$1-1))=0,"",SUMIFS(RAW_매출A!$J$2:$J$7000,RAW_매출A!$B$2:$B$7000,$A136,RAW_매출A!$A$2:$A$7000,EDATE($E136,I$1-1))/(INDEX(요약_월별시즈널리티!$F$7:$F$18,MONTH(EDATE($E136,I$1-1)))/100))),"")</f>
        <v>3433898.5171950692</v>
      </c>
      <c r="J136" s="28" cm="1">
        <f t="array" ref="J136">IFERROR(IF($A136="","",IF(SUMIFS(RAW_매출A!$J$2:$J$7000,RAW_매출A!$B$2:$B$7000,$A136,RAW_매출A!$A$2:$A$7000,EDATE($E136,J$1-1))=0,"",SUMIFS(RAW_매출A!$J$2:$J$7000,RAW_매출A!$B$2:$B$7000,$A136,RAW_매출A!$A$2:$A$7000,EDATE($E136,J$1-1))/(INDEX(요약_월별시즈널리티!$F$7:$F$18,MONTH(EDATE($E136,J$1-1)))/100))),"")</f>
        <v>3004441.868301597</v>
      </c>
      <c r="K136" s="28" cm="1">
        <f t="array" ref="K136">IFERROR(IF($A136="","",IF(SUMIFS(RAW_매출A!$J$2:$J$7000,RAW_매출A!$B$2:$B$7000,$A136,RAW_매출A!$A$2:$A$7000,EDATE($E136,K$1-1))=0,"",SUMIFS(RAW_매출A!$J$2:$J$7000,RAW_매출A!$B$2:$B$7000,$A136,RAW_매출A!$A$2:$A$7000,EDATE($E136,K$1-1))/(INDEX(요약_월별시즈널리티!$F$7:$F$18,MONTH(EDATE($E136,K$1-1)))/100))),"")</f>
        <v>3121206.3492478854</v>
      </c>
      <c r="L136" s="28" cm="1">
        <f t="array" ref="L136">IFERROR(IF($A136="","",IF(SUMIFS(RAW_매출A!$J$2:$J$7000,RAW_매출A!$B$2:$B$7000,$A136,RAW_매출A!$A$2:$A$7000,EDATE($E136,L$1-1))=0,"",SUMIFS(RAW_매출A!$J$2:$J$7000,RAW_매출A!$B$2:$B$7000,$A136,RAW_매출A!$A$2:$A$7000,EDATE($E136,L$1-1))/(INDEX(요약_월별시즈널리티!$F$7:$F$18,MONTH(EDATE($E136,L$1-1)))/100))),"")</f>
        <v>3411390.9663268956</v>
      </c>
      <c r="M136" s="28" cm="1">
        <f t="array" ref="M136">IFERROR(IF($A136="","",IF(SUMIFS(RAW_매출A!$J$2:$J$7000,RAW_매출A!$B$2:$B$7000,$A136,RAW_매출A!$A$2:$A$7000,EDATE($E136,M$1-1))=0,"",SUMIFS(RAW_매출A!$J$2:$J$7000,RAW_매출A!$B$2:$B$7000,$A136,RAW_매출A!$A$2:$A$7000,EDATE($E136,M$1-1))/(INDEX(요약_월별시즈널리티!$F$7:$F$18,MONTH(EDATE($E136,M$1-1)))/100))),"")</f>
        <v>4153152.6228530165</v>
      </c>
      <c r="N136" s="28" cm="1">
        <f t="array" ref="N136">IFERROR(IF($A136="","",IF(SUMIFS(RAW_매출A!$J$2:$J$7000,RAW_매출A!$B$2:$B$7000,$A136,RAW_매출A!$A$2:$A$7000,EDATE($E136,N$1-1))=0,"",SUMIFS(RAW_매출A!$J$2:$J$7000,RAW_매출A!$B$2:$B$7000,$A136,RAW_매출A!$A$2:$A$7000,EDATE($E136,N$1-1))/(INDEX(요약_월별시즈널리티!$F$7:$F$18,MONTH(EDATE($E136,N$1-1)))/100))),"")</f>
        <v>3486306.6777107976</v>
      </c>
      <c r="O136" s="28" cm="1">
        <f t="array" ref="O136">IFERROR(IF($A136="","",IF(SUMIFS(RAW_매출A!$J$2:$J$7000,RAW_매출A!$B$2:$B$7000,$A136,RAW_매출A!$A$2:$A$7000,EDATE($E136,O$1-1))=0,"",SUMIFS(RAW_매출A!$J$2:$J$7000,RAW_매출A!$B$2:$B$7000,$A136,RAW_매출A!$A$2:$A$7000,EDATE($E136,O$1-1))/(INDEX(요약_월별시즈널리티!$F$7:$F$18,MONTH(EDATE($E136,O$1-1)))/100))),"")</f>
        <v>3652334.8267655154</v>
      </c>
      <c r="P136" cm="1">
        <f t="array" ref="P136">IFERROR(IF($A136="","",IF(SUMIFS(RAW_매출A!$J$2:$J$7000,RAW_매출A!$B$2:$B$7000,$A136,RAW_매출A!$A$2:$A$7000,EDATE($E136,P$1-1))=0,"",SUMIFS(RAW_매출A!$J$2:$J$7000,RAW_매출A!$B$2:$B$7000,$A136,RAW_매출A!$A$2:$A$7000,EDATE($E136,P$1-1))/(INDEX(요약_월별시즈널리티!$F$7:$F$18,MONTH(EDATE($E136,P$1-1)))/100))),"")</f>
        <v>3997173.2158944122</v>
      </c>
      <c r="Q136" cm="1">
        <f t="array" ref="Q136">IFERROR(IF($A136="","",IF(SUMIFS(RAW_매출A!$J$2:$J$7000,RAW_매출A!$B$2:$B$7000,$A136,RAW_매출A!$A$2:$A$7000,EDATE($E136,Q$1-1))=0,"",SUMIFS(RAW_매출A!$J$2:$J$7000,RAW_매출A!$B$2:$B$7000,$A136,RAW_매출A!$A$2:$A$7000,EDATE($E136,Q$1-1))/(INDEX(요약_월별시즈널리티!$F$7:$F$18,MONTH(EDATE($E136,Q$1-1)))/100))),"")</f>
        <v>3216237.8237081519</v>
      </c>
      <c r="R136" t="str" cm="1">
        <f t="array" ref="R136">IFERROR(IF($A136="","",IF(SUMIFS(RAW_매출A!$J$2:$J$7000,RAW_매출A!$B$2:$B$7000,$A136,RAW_매출A!$A$2:$A$7000,EDATE($E136,R$1-1))=0,"",SUMIFS(RAW_매출A!$J$2:$J$7000,RAW_매출A!$B$2:$B$7000,$A136,RAW_매출A!$A$2:$A$7000,EDATE($E136,R$1-1))/(INDEX(요약_월별시즈널리티!$F$7:$F$18,MONTH(EDATE($E136,R$1-1)))/100))),"")</f>
        <v/>
      </c>
      <c r="S136" t="str" cm="1">
        <f t="array" ref="S136">IFERROR(IF($A136="","",IF(SUMIFS(RAW_매출A!$J$2:$J$7000,RAW_매출A!$B$2:$B$7000,$A136,RAW_매출A!$A$2:$A$7000,EDATE($E136,S$1-1))=0,"",SUMIFS(RAW_매출A!$J$2:$J$7000,RAW_매출A!$B$2:$B$7000,$A136,RAW_매출A!$A$2:$A$7000,EDATE($E136,S$1-1))/(INDEX(요약_월별시즈널리티!$F$7:$F$18,MONTH(EDATE($E136,S$1-1)))/100))),"")</f>
        <v/>
      </c>
      <c r="T136" t="str" cm="1">
        <f t="array" ref="T136">IFERROR(IF($A136="","",IF(SUMIFS(RAW_매출A!$J$2:$J$7000,RAW_매출A!$B$2:$B$7000,$A136,RAW_매출A!$A$2:$A$7000,EDATE($E136,T$1-1))=0,"",SUMIFS(RAW_매출A!$J$2:$J$7000,RAW_매출A!$B$2:$B$7000,$A136,RAW_매출A!$A$2:$A$7000,EDATE($E136,T$1-1))/(INDEX(요약_월별시즈널리티!$F$7:$F$18,MONTH(EDATE($E136,T$1-1)))/100))),"")</f>
        <v/>
      </c>
      <c r="U136" t="str" cm="1">
        <f t="array" ref="U136">IFERROR(IF($A136="","",IF(SUMIFS(RAW_매출A!$J$2:$J$7000,RAW_매출A!$B$2:$B$7000,$A136,RAW_매출A!$A$2:$A$7000,EDATE($E136,U$1-1))=0,"",SUMIFS(RAW_매출A!$J$2:$J$7000,RAW_매출A!$B$2:$B$7000,$A136,RAW_매출A!$A$2:$A$7000,EDATE($E136,U$1-1))/(INDEX(요약_월별시즈널리티!$F$7:$F$18,MONTH(EDATE($E136,U$1-1)))/100))),"")</f>
        <v/>
      </c>
      <c r="V136" t="str" cm="1">
        <f t="array" ref="V136">IFERROR(IF($A136="","",IF(SUMIFS(RAW_매출A!$J$2:$J$7000,RAW_매출A!$B$2:$B$7000,$A136,RAW_매출A!$A$2:$A$7000,EDATE($E136,V$1-1))=0,"",SUMIFS(RAW_매출A!$J$2:$J$7000,RAW_매출A!$B$2:$B$7000,$A136,RAW_매출A!$A$2:$A$7000,EDATE($E136,V$1-1))/(INDEX(요약_월별시즈널리티!$F$7:$F$18,MONTH(EDATE($E136,V$1-1)))/100))),"")</f>
        <v/>
      </c>
      <c r="W136" t="str" cm="1">
        <f t="array" ref="W136">IFERROR(IF($A136="","",IF(SUMIFS(RAW_매출A!$J$2:$J$7000,RAW_매출A!$B$2:$B$7000,$A136,RAW_매출A!$A$2:$A$7000,EDATE($E136,W$1-1))=0,"",SUMIFS(RAW_매출A!$J$2:$J$7000,RAW_매출A!$B$2:$B$7000,$A136,RAW_매출A!$A$2:$A$7000,EDATE($E136,W$1-1))/(INDEX(요약_월별시즈널리티!$F$7:$F$18,MONTH(EDATE($E136,W$1-1)))/100))),"")</f>
        <v/>
      </c>
      <c r="X136" t="str" cm="1">
        <f t="array" ref="X136">IFERROR(IF($A136="","",IF(SUMIFS(RAW_매출A!$J$2:$J$7000,RAW_매출A!$B$2:$B$7000,$A136,RAW_매출A!$A$2:$A$7000,EDATE($E136,X$1-1))=0,"",SUMIFS(RAW_매출A!$J$2:$J$7000,RAW_매출A!$B$2:$B$7000,$A136,RAW_매출A!$A$2:$A$7000,EDATE($E136,X$1-1))/(INDEX(요약_월별시즈널리티!$F$7:$F$18,MONTH(EDATE($E136,X$1-1)))/100))),"")</f>
        <v/>
      </c>
      <c r="Y136" t="str" cm="1">
        <f t="array" ref="Y136">IFERROR(IF($A136="","",IF(SUMIFS(RAW_매출A!$J$2:$J$7000,RAW_매출A!$B$2:$B$7000,$A136,RAW_매출A!$A$2:$A$7000,EDATE($E136,Y$1-1))=0,"",SUMIFS(RAW_매출A!$J$2:$J$7000,RAW_매출A!$B$2:$B$7000,$A136,RAW_매출A!$A$2:$A$7000,EDATE($E136,Y$1-1))/(INDEX(요약_월별시즈널리티!$F$7:$F$18,MONTH(EDATE($E136,Y$1-1)))/100))),"")</f>
        <v/>
      </c>
      <c r="Z136" t="str" cm="1">
        <f t="array" ref="Z136">IFERROR(IF($A136="","",IF(SUMIFS(RAW_매출A!$J$2:$J$7000,RAW_매출A!$B$2:$B$7000,$A136,RAW_매출A!$A$2:$A$7000,EDATE($E136,Z$1-1))=0,"",SUMIFS(RAW_매출A!$J$2:$J$7000,RAW_매출A!$B$2:$B$7000,$A136,RAW_매출A!$A$2:$A$7000,EDATE($E136,Z$1-1))/(INDEX(요약_월별시즈널리티!$F$7:$F$18,MONTH(EDATE($E136,Z$1-1)))/100))),"")</f>
        <v/>
      </c>
      <c r="AA136" t="str" cm="1">
        <f t="array" ref="AA136">IFERROR(IF($A136="","",IF(SUMIFS(RAW_매출A!$J$2:$J$7000,RAW_매출A!$B$2:$B$7000,$A136,RAW_매출A!$A$2:$A$7000,EDATE($E136,AA$1-1))=0,"",SUMIFS(RAW_매출A!$J$2:$J$7000,RAW_매출A!$B$2:$B$7000,$A136,RAW_매출A!$A$2:$A$7000,EDATE($E136,AA$1-1))/(INDEX(요약_월별시즈널리티!$F$7:$F$18,MONTH(EDATE($E136,AA$1-1)))/100))),"")</f>
        <v/>
      </c>
      <c r="AB136" t="str" cm="1">
        <f t="array" ref="AB136">IFERROR(IF($A136="","",IF(SUMIFS(RAW_매출A!$J$2:$J$7000,RAW_매출A!$B$2:$B$7000,$A136,RAW_매출A!$A$2:$A$7000,EDATE($E136,AB$1-1))=0,"",SUMIFS(RAW_매출A!$J$2:$J$7000,RAW_매출A!$B$2:$B$7000,$A136,RAW_매출A!$A$2:$A$7000,EDATE($E136,AB$1-1))/(INDEX(요약_월별시즈널리티!$F$7:$F$18,MONTH(EDATE($E136,AB$1-1)))/100))),"")</f>
        <v/>
      </c>
      <c r="AC136" t="str" cm="1">
        <f t="array" ref="AC136">IFERROR(IF($A136="","",IF(SUMIFS(RAW_매출A!$J$2:$J$7000,RAW_매출A!$B$2:$B$7000,$A136,RAW_매출A!$A$2:$A$7000,EDATE($E136,AC$1-1))=0,"",SUMIFS(RAW_매출A!$J$2:$J$7000,RAW_매출A!$B$2:$B$7000,$A136,RAW_매출A!$A$2:$A$7000,EDATE($E136,AC$1-1))/(INDEX(요약_월별시즈널리티!$F$7:$F$18,MONTH(EDATE($E136,AC$1-1)))/100))),"")</f>
        <v/>
      </c>
      <c r="AD136" t="str" cm="1">
        <f t="array" ref="AD136">IFERROR(IF($A136="","",IF(SUMIFS(RAW_매출A!$J$2:$J$7000,RAW_매출A!$B$2:$B$7000,$A136,RAW_매출A!$A$2:$A$7000,EDATE($E136,AD$1-1))=0,"",SUMIFS(RAW_매출A!$J$2:$J$7000,RAW_매출A!$B$2:$B$7000,$A136,RAW_매출A!$A$2:$A$7000,EDATE($E136,AD$1-1))/(INDEX(요약_월별시즈널리티!$F$7:$F$18,MONTH(EDATE($E136,AD$1-1)))/100))),"")</f>
        <v/>
      </c>
      <c r="AE136" t="str" cm="1">
        <f t="array" ref="AE136">IFERROR(IF($A136="","",IF(SUMIFS(RAW_매출A!$J$2:$J$7000,RAW_매출A!$B$2:$B$7000,$A136,RAW_매출A!$A$2:$A$7000,EDATE($E136,AE$1-1))=0,"",SUMIFS(RAW_매출A!$J$2:$J$7000,RAW_매출A!$B$2:$B$7000,$A136,RAW_매출A!$A$2:$A$7000,EDATE($E136,AE$1-1))/(INDEX(요약_월별시즈널리티!$F$7:$F$18,MONTH(EDATE($E136,AE$1-1)))/100))),"")</f>
        <v/>
      </c>
      <c r="AF136" t="str" cm="1">
        <f t="array" ref="AF136">IFERROR(IF($A136="","",IF(SUMIFS(RAW_매출A!$J$2:$J$7000,RAW_매출A!$B$2:$B$7000,$A136,RAW_매출A!$A$2:$A$7000,EDATE($E136,AF$1-1))=0,"",SUMIFS(RAW_매출A!$J$2:$J$7000,RAW_매출A!$B$2:$B$7000,$A136,RAW_매출A!$A$2:$A$7000,EDATE($E136,AF$1-1))/(INDEX(요약_월별시즈널리티!$F$7:$F$18,MONTH(EDATE($E136,AF$1-1)))/100))),"")</f>
        <v/>
      </c>
      <c r="AG136" t="str" cm="1">
        <f t="array" ref="AG136">IFERROR(IF($A136="","",IF(SUMIFS(RAW_매출A!$J$2:$J$7000,RAW_매출A!$B$2:$B$7000,$A136,RAW_매출A!$A$2:$A$7000,EDATE($E136,AG$1-1))=0,"",SUMIFS(RAW_매출A!$J$2:$J$7000,RAW_매출A!$B$2:$B$7000,$A136,RAW_매출A!$A$2:$A$7000,EDATE($E136,AG$1-1))/(INDEX(요약_월별시즈널리티!$F$7:$F$18,MONTH(EDATE($E136,AG$1-1)))/100))),"")</f>
        <v/>
      </c>
      <c r="AH136" t="str" cm="1">
        <f t="array" ref="AH136">IFERROR(IF($A136="","",IF(SUMIFS(RAW_매출A!$J$2:$J$7000,RAW_매출A!$B$2:$B$7000,$A136,RAW_매출A!$A$2:$A$7000,EDATE($E136,AH$1-1))=0,"",SUMIFS(RAW_매출A!$J$2:$J$7000,RAW_매출A!$B$2:$B$7000,$A136,RAW_매출A!$A$2:$A$7000,EDATE($E136,AH$1-1))/(INDEX(요약_월별시즈널리티!$F$7:$F$18,MONTH(EDATE($E136,AH$1-1)))/100))),"")</f>
        <v/>
      </c>
      <c r="AI136" t="str" cm="1">
        <f t="array" ref="AI136">IFERROR(IF($A136="","",IF(SUMIFS(RAW_매출A!$J$2:$J$7000,RAW_매출A!$B$2:$B$7000,$A136,RAW_매출A!$A$2:$A$7000,EDATE($E136,AI$1-1))=0,"",SUMIFS(RAW_매출A!$J$2:$J$7000,RAW_매출A!$B$2:$B$7000,$A136,RAW_매출A!$A$2:$A$7000,EDATE($E136,AI$1-1))/(INDEX(요약_월별시즈널리티!$F$7:$F$18,MONTH(EDATE($E136,AI$1-1)))/100))),"")</f>
        <v/>
      </c>
      <c r="AJ136" t="str" cm="1">
        <f t="array" ref="AJ136">IFERROR(IF($A136="","",IF(SUMIFS(RAW_매출A!$J$2:$J$7000,RAW_매출A!$B$2:$B$7000,$A136,RAW_매출A!$A$2:$A$7000,EDATE($E136,AJ$1-1))=0,"",SUMIFS(RAW_매출A!$J$2:$J$7000,RAW_매출A!$B$2:$B$7000,$A136,RAW_매출A!$A$2:$A$7000,EDATE($E136,AJ$1-1))/(INDEX(요약_월별시즈널리티!$F$7:$F$18,MONTH(EDATE($E136,AJ$1-1)))/100))),"")</f>
        <v/>
      </c>
      <c r="AK136" t="str" cm="1">
        <f t="array" ref="AK136">IFERROR(IF($A136="","",IF(SUMIFS(RAW_매출A!$J$2:$J$7000,RAW_매출A!$B$2:$B$7000,$A136,RAW_매출A!$A$2:$A$7000,EDATE($E136,AK$1-1))=0,"",SUMIFS(RAW_매출A!$J$2:$J$7000,RAW_매출A!$B$2:$B$7000,$A136,RAW_매출A!$A$2:$A$7000,EDATE($E136,AK$1-1))/(INDEX(요약_월별시즈널리티!$F$7:$F$18,MONTH(EDATE($E136,AK$1-1)))/100))),"")</f>
        <v/>
      </c>
      <c r="AL136" t="str" cm="1">
        <f t="array" ref="AL136">IFERROR(IF($A136="","",IF(SUMIFS(RAW_매출A!$J$2:$J$7000,RAW_매출A!$B$2:$B$7000,$A136,RAW_매출A!$A$2:$A$7000,EDATE($E136,AL$1-1))=0,"",SUMIFS(RAW_매출A!$J$2:$J$7000,RAW_매출A!$B$2:$B$7000,$A136,RAW_매출A!$A$2:$A$7000,EDATE($E136,AL$1-1))/(INDEX(요약_월별시즈널리티!$F$7:$F$18,MONTH(EDATE($E136,AL$1-1)))/100))),"")</f>
        <v/>
      </c>
      <c r="AM136" t="str" cm="1">
        <f t="array" ref="AM136">IFERROR(IF($A136="","",IF(SUMIFS(RAW_매출A!$J$2:$J$7000,RAW_매출A!$B$2:$B$7000,$A136,RAW_매출A!$A$2:$A$7000,EDATE($E136,AM$1-1))=0,"",SUMIFS(RAW_매출A!$J$2:$J$7000,RAW_매출A!$B$2:$B$7000,$A136,RAW_매출A!$A$2:$A$7000,EDATE($E136,AM$1-1))/(INDEX(요약_월별시즈널리티!$F$7:$F$18,MONTH(EDATE($E136,AM$1-1)))/100))),"")</f>
        <v/>
      </c>
      <c r="AN136" t="str" cm="1">
        <f t="array" ref="AN136">IFERROR(IF($A136="","",IF(SUMIFS(RAW_매출A!$J$2:$J$7000,RAW_매출A!$B$2:$B$7000,$A136,RAW_매출A!$A$2:$A$7000,EDATE($E136,AN$1-1))=0,"",SUMIFS(RAW_매출A!$J$2:$J$7000,RAW_매출A!$B$2:$B$7000,$A136,RAW_매출A!$A$2:$A$7000,EDATE($E136,AN$1-1))/(INDEX(요약_월별시즈널리티!$F$7:$F$18,MONTH(EDATE($E136,AN$1-1)))/100))),"")</f>
        <v/>
      </c>
      <c r="AO136" t="str" cm="1">
        <f t="array" ref="AO136">IFERROR(IF($A136="","",IF(SUMIFS(RAW_매출A!$J$2:$J$7000,RAW_매출A!$B$2:$B$7000,$A136,RAW_매출A!$A$2:$A$7000,EDATE($E136,AO$1-1))=0,"",SUMIFS(RAW_매출A!$J$2:$J$7000,RAW_매출A!$B$2:$B$7000,$A136,RAW_매출A!$A$2:$A$7000,EDATE($E136,AO$1-1))/(INDEX(요약_월별시즈널리티!$F$7:$F$18,MONTH(EDATE($E136,AO$1-1)))/100))),"")</f>
        <v/>
      </c>
      <c r="AP136" t="str" cm="1">
        <f t="array" ref="AP136">IFERROR(IF($A136="","",IF(SUMIFS(RAW_매출A!$J$2:$J$7000,RAW_매출A!$B$2:$B$7000,$A136,RAW_매출A!$A$2:$A$7000,EDATE($E136,AP$1-1))=0,"",SUMIFS(RAW_매출A!$J$2:$J$7000,RAW_매출A!$B$2:$B$7000,$A136,RAW_매출A!$A$2:$A$7000,EDATE($E136,AP$1-1))/(INDEX(요약_월별시즈널리티!$F$7:$F$18,MONTH(EDATE($E136,AP$1-1)))/100))),"")</f>
        <v/>
      </c>
      <c r="AQ136" t="str" cm="1">
        <f t="array" ref="AQ136">IFERROR(IF($A136="","",IF(SUMIFS(RAW_매출A!$J$2:$J$7000,RAW_매출A!$B$2:$B$7000,$A136,RAW_매출A!$A$2:$A$7000,EDATE($E136,AQ$1-1))=0,"",SUMIFS(RAW_매출A!$J$2:$J$7000,RAW_매출A!$B$2:$B$7000,$A136,RAW_매출A!$A$2:$A$7000,EDATE($E136,AQ$1-1))/(INDEX(요약_월별시즈널리티!$F$7:$F$18,MONTH(EDATE($E136,AQ$1-1)))/100))),"")</f>
        <v/>
      </c>
      <c r="AR136" t="str" cm="1">
        <f t="array" ref="AR136">IFERROR(IF($A136="","",IF(SUMIFS(RAW_매출A!$J$2:$J$7000,RAW_매출A!$B$2:$B$7000,$A136,RAW_매출A!$A$2:$A$7000,EDATE($E136,AR$1-1))=0,"",SUMIFS(RAW_매출A!$J$2:$J$7000,RAW_매출A!$B$2:$B$7000,$A136,RAW_매출A!$A$2:$A$7000,EDATE($E136,AR$1-1))/(INDEX(요약_월별시즈널리티!$F$7:$F$18,MONTH(EDATE($E136,AR$1-1)))/100))),"")</f>
        <v/>
      </c>
      <c r="AS136" t="str" cm="1">
        <f t="array" ref="AS136">IFERROR(IF($A136="","",IF(SUMIFS(RAW_매출A!$J$2:$J$7000,RAW_매출A!$B$2:$B$7000,$A136,RAW_매출A!$A$2:$A$7000,EDATE($E136,AS$1-1))=0,"",SUMIFS(RAW_매출A!$J$2:$J$7000,RAW_매출A!$B$2:$B$7000,$A136,RAW_매출A!$A$2:$A$7000,EDATE($E136,AS$1-1))/(INDEX(요약_월별시즈널리티!$F$7:$F$18,MONTH(EDATE($E136,AS$1-1)))/100))),"")</f>
        <v/>
      </c>
      <c r="AT136" t="str" cm="1">
        <f t="array" ref="AT136">IFERROR(IF($A136="","",IF(SUMIFS(RAW_매출A!$J$2:$J$7000,RAW_매출A!$B$2:$B$7000,$A136,RAW_매출A!$A$2:$A$7000,EDATE($E136,AT$1-1))=0,"",SUMIFS(RAW_매출A!$J$2:$J$7000,RAW_매출A!$B$2:$B$7000,$A136,RAW_매출A!$A$2:$A$7000,EDATE($E136,AT$1-1))/(INDEX(요약_월별시즈널리티!$F$7:$F$18,MONTH(EDATE($E136,AT$1-1)))/100))),"")</f>
        <v/>
      </c>
      <c r="AU136" t="str" cm="1">
        <f t="array" ref="AU136">IFERROR(IF($A136="","",IF(SUMIFS(RAW_매출A!$J$2:$J$7000,RAW_매출A!$B$2:$B$7000,$A136,RAW_매출A!$A$2:$A$7000,EDATE($E136,AU$1-1))=0,"",SUMIFS(RAW_매출A!$J$2:$J$7000,RAW_매출A!$B$2:$B$7000,$A136,RAW_매출A!$A$2:$A$7000,EDATE($E136,AU$1-1))/(INDEX(요약_월별시즈널리티!$F$7:$F$18,MONTH(EDATE($E136,AU$1-1)))/100))),"")</f>
        <v/>
      </c>
      <c r="AV136" t="str" cm="1">
        <f t="array" ref="AV136">IFERROR(IF($A136="","",IF(SUMIFS(RAW_매출A!$J$2:$J$7000,RAW_매출A!$B$2:$B$7000,$A136,RAW_매출A!$A$2:$A$7000,EDATE($E136,AV$1-1))=0,"",SUMIFS(RAW_매출A!$J$2:$J$7000,RAW_매출A!$B$2:$B$7000,$A136,RAW_매출A!$A$2:$A$7000,EDATE($E136,AV$1-1))/(INDEX(요약_월별시즈널리티!$F$7:$F$18,MONTH(EDATE($E136,AV$1-1)))/100))),"")</f>
        <v/>
      </c>
      <c r="AW136" t="str" cm="1">
        <f t="array" ref="AW136">IFERROR(IF($A136="","",IF(SUMIFS(RAW_매출A!$J$2:$J$7000,RAW_매출A!$B$2:$B$7000,$A136,RAW_매출A!$A$2:$A$7000,EDATE($E136,AW$1-1))=0,"",SUMIFS(RAW_매출A!$J$2:$J$7000,RAW_매출A!$B$2:$B$7000,$A136,RAW_매출A!$A$2:$A$7000,EDATE($E136,AW$1-1))/(INDEX(요약_월별시즈널리티!$F$7:$F$18,MONTH(EDATE($E136,AW$1-1)))/100))),"")</f>
        <v/>
      </c>
      <c r="AX136" t="str" cm="1">
        <f t="array" ref="AX136">IFERROR(IF($A136="","",IF(SUMIFS(RAW_매출A!$J$2:$J$7000,RAW_매출A!$B$2:$B$7000,$A136,RAW_매출A!$A$2:$A$7000,EDATE($E136,AX$1-1))=0,"",SUMIFS(RAW_매출A!$J$2:$J$7000,RAW_매출A!$B$2:$B$7000,$A136,RAW_매출A!$A$2:$A$7000,EDATE($E136,AX$1-1))/(INDEX(요약_월별시즈널리티!$F$7:$F$18,MONTH(EDATE($E136,AX$1-1)))/100))),"")</f>
        <v/>
      </c>
      <c r="AY136" t="str" cm="1">
        <f t="array" ref="AY136">IFERROR(IF($A136="","",IF(SUMIFS(RAW_매출A!$J$2:$J$7000,RAW_매출A!$B$2:$B$7000,$A136,RAW_매출A!$A$2:$A$7000,EDATE($E136,AY$1-1))=0,"",SUMIFS(RAW_매출A!$J$2:$J$7000,RAW_매출A!$B$2:$B$7000,$A136,RAW_매출A!$A$2:$A$7000,EDATE($E136,AY$1-1))/(INDEX(요약_월별시즈널리티!$F$7:$F$18,MONTH(EDATE($E136,AY$1-1)))/100))),"")</f>
        <v/>
      </c>
      <c r="AZ136" t="str" cm="1">
        <f t="array" ref="AZ136">IFERROR(IF($A136="","",IF(SUMIFS(RAW_매출A!$J$2:$J$7000,RAW_매출A!$B$2:$B$7000,$A136,RAW_매출A!$A$2:$A$7000,EDATE($E136,AZ$1-1))=0,"",SUMIFS(RAW_매출A!$J$2:$J$7000,RAW_매출A!$B$2:$B$7000,$A136,RAW_매출A!$A$2:$A$7000,EDATE($E136,AZ$1-1))/(INDEX(요약_월별시즈널리티!$F$7:$F$18,MONTH(EDATE($E136,AZ$1-1)))/100))),"")</f>
        <v/>
      </c>
      <c r="BA136" t="str" cm="1">
        <f t="array" ref="BA136">IFERROR(IF($A136="","",IF(SUMIFS(RAW_매출A!$J$2:$J$7000,RAW_매출A!$B$2:$B$7000,$A136,RAW_매출A!$A$2:$A$7000,EDATE($E136,BA$1-1))=0,"",SUMIFS(RAW_매출A!$J$2:$J$7000,RAW_매출A!$B$2:$B$7000,$A136,RAW_매출A!$A$2:$A$7000,EDATE($E136,BA$1-1))/(INDEX(요약_월별시즈널리티!$F$7:$F$18,MONTH(EDATE($E136,BA$1-1)))/100))),"")</f>
        <v/>
      </c>
      <c r="BB136" t="str" cm="1">
        <f t="array" ref="BB136">IFERROR(IF($A136="","",IF(SUMIFS(RAW_매출A!$J$2:$J$7000,RAW_매출A!$B$2:$B$7000,$A136,RAW_매출A!$A$2:$A$7000,EDATE($E136,BB$1-1))=0,"",SUMIFS(RAW_매출A!$J$2:$J$7000,RAW_매출A!$B$2:$B$7000,$A136,RAW_매출A!$A$2:$A$7000,EDATE($E136,BB$1-1))/(INDEX(요약_월별시즈널리티!$F$7:$F$18,MONTH(EDATE($E136,BB$1-1)))/100))),"")</f>
        <v/>
      </c>
      <c r="BC136" t="str" cm="1">
        <f t="array" ref="BC136">IFERROR(IF($A136="","",IF(SUMIFS(RAW_매출A!$J$2:$J$7000,RAW_매출A!$B$2:$B$7000,$A136,RAW_매출A!$A$2:$A$7000,EDATE($E136,BC$1-1))=0,"",SUMIFS(RAW_매출A!$J$2:$J$7000,RAW_매출A!$B$2:$B$7000,$A136,RAW_매출A!$A$2:$A$7000,EDATE($E136,BC$1-1))/(INDEX(요약_월별시즈널리티!$F$7:$F$18,MONTH(EDATE($E136,BC$1-1)))/100))),"")</f>
        <v/>
      </c>
      <c r="BD136" t="str" cm="1">
        <f t="array" ref="BD136">IFERROR(IF($A136="","",IF(SUMIFS(RAW_매출A!$J$2:$J$7000,RAW_매출A!$B$2:$B$7000,$A136,RAW_매출A!$A$2:$A$7000,EDATE($E136,BD$1-1))=0,"",SUMIFS(RAW_매출A!$J$2:$J$7000,RAW_매출A!$B$2:$B$7000,$A136,RAW_매출A!$A$2:$A$7000,EDATE($E136,BD$1-1))/(INDEX(요약_월별시즈널리티!$F$7:$F$18,MONTH(EDATE($E136,BD$1-1)))/100))),"")</f>
        <v/>
      </c>
      <c r="BE136" t="str" cm="1">
        <f t="array" ref="BE136">IFERROR(IF($A136="","",IF(SUMIFS(RAW_매출A!$J$2:$J$7000,RAW_매출A!$B$2:$B$7000,$A136,RAW_매출A!$A$2:$A$7000,EDATE($E136,BE$1-1))=0,"",SUMIFS(RAW_매출A!$J$2:$J$7000,RAW_매출A!$B$2:$B$7000,$A136,RAW_매출A!$A$2:$A$7000,EDATE($E136,BE$1-1))/(INDEX(요약_월별시즈널리티!$F$7:$F$18,MONTH(EDATE($E136,BE$1-1)))/100))),"")</f>
        <v/>
      </c>
      <c r="BF136" t="str" cm="1">
        <f t="array" ref="BF136">IFERROR(IF($A136="","",IF(SUMIFS(RAW_매출A!$J$2:$J$7000,RAW_매출A!$B$2:$B$7000,$A136,RAW_매출A!$A$2:$A$7000,EDATE($E136,BF$1-1))=0,"",SUMIFS(RAW_매출A!$J$2:$J$7000,RAW_매출A!$B$2:$B$7000,$A136,RAW_매출A!$A$2:$A$7000,EDATE($E136,BF$1-1))/(INDEX(요약_월별시즈널리티!$F$7:$F$18,MONTH(EDATE($E136,BF$1-1)))/100))),"")</f>
        <v/>
      </c>
      <c r="BG136" t="str" cm="1">
        <f t="array" ref="BG136">IFERROR(IF($A136="","",IF(SUMIFS(RAW_매출A!$J$2:$J$7000,RAW_매출A!$B$2:$B$7000,$A136,RAW_매출A!$A$2:$A$7000,EDATE($E136,BG$1-1))=0,"",SUMIFS(RAW_매출A!$J$2:$J$7000,RAW_매출A!$B$2:$B$7000,$A136,RAW_매출A!$A$2:$A$7000,EDATE($E136,BG$1-1))/(INDEX(요약_월별시즈널리티!$F$7:$F$18,MONTH(EDATE($E136,BG$1-1)))/100))),"")</f>
        <v/>
      </c>
      <c r="BH136" t="str" cm="1">
        <f t="array" ref="BH136">IFERROR(IF($A136="","",IF(SUMIFS(RAW_매출A!$J$2:$J$7000,RAW_매출A!$B$2:$B$7000,$A136,RAW_매출A!$A$2:$A$7000,EDATE($E136,BH$1-1))=0,"",SUMIFS(RAW_매출A!$J$2:$J$7000,RAW_매출A!$B$2:$B$7000,$A136,RAW_매출A!$A$2:$A$7000,EDATE($E136,BH$1-1))/(INDEX(요약_월별시즈널리티!$F$7:$F$18,MONTH(EDATE($E136,BH$1-1)))/100))),"")</f>
        <v/>
      </c>
      <c r="BI136" t="str" cm="1">
        <f t="array" ref="BI136">IFERROR(IF($A136="","",IF(SUMIFS(RAW_매출A!$J$2:$J$7000,RAW_매출A!$B$2:$B$7000,$A136,RAW_매출A!$A$2:$A$7000,EDATE($E136,BI$1-1))=0,"",SUMIFS(RAW_매출A!$J$2:$J$7000,RAW_매출A!$B$2:$B$7000,$A136,RAW_매출A!$A$2:$A$7000,EDATE($E136,BI$1-1))/(INDEX(요약_월별시즈널리티!$F$7:$F$18,MONTH(EDATE($E136,BI$1-1)))/100))),"")</f>
        <v/>
      </c>
      <c r="BJ136" t="str" cm="1">
        <f t="array" ref="BJ136">IFERROR(IF($A136="","",IF(SUMIFS(RAW_매출A!$J$2:$J$7000,RAW_매출A!$B$2:$B$7000,$A136,RAW_매출A!$A$2:$A$7000,EDATE($E136,BJ$1-1))=0,"",SUMIFS(RAW_매출A!$J$2:$J$7000,RAW_매출A!$B$2:$B$7000,$A136,RAW_매출A!$A$2:$A$7000,EDATE($E136,BJ$1-1))/(INDEX(요약_월별시즈널리티!$F$7:$F$18,MONTH(EDATE($E136,BJ$1-1)))/100))),"")</f>
        <v/>
      </c>
      <c r="BK136" t="str" cm="1">
        <f t="array" ref="BK136">IFERROR(IF($A136="","",IF(SUMIFS(RAW_매출A!$J$2:$J$7000,RAW_매출A!$B$2:$B$7000,$A136,RAW_매출A!$A$2:$A$7000,EDATE($E136,BK$1-1))=0,"",SUMIFS(RAW_매출A!$J$2:$J$7000,RAW_매출A!$B$2:$B$7000,$A136,RAW_매출A!$A$2:$A$7000,EDATE($E136,BK$1-1))/(INDEX(요약_월별시즈널리티!$F$7:$F$18,MONTH(EDATE($E136,BK$1-1)))/100))),"")</f>
        <v/>
      </c>
      <c r="BL136" t="str" cm="1">
        <f t="array" ref="BL136">IFERROR(IF($A136="","",IF(SUMIFS(RAW_매출A!$J$2:$J$7000,RAW_매출A!$B$2:$B$7000,$A136,RAW_매출A!$A$2:$A$7000,EDATE($E136,BL$1-1))=0,"",SUMIFS(RAW_매출A!$J$2:$J$7000,RAW_매출A!$B$2:$B$7000,$A136,RAW_매출A!$A$2:$A$7000,EDATE($E136,BL$1-1))/(INDEX(요약_월별시즈널리티!$F$7:$F$18,MONTH(EDATE($E136,BL$1-1)))/100))),"")</f>
        <v/>
      </c>
      <c r="BM136" t="str" cm="1">
        <f t="array" ref="BM136">IFERROR(IF($A136="","",IF(SUMIFS(RAW_매출A!$J$2:$J$7000,RAW_매출A!$B$2:$B$7000,$A136,RAW_매출A!$A$2:$A$7000,EDATE($E136,BM$1-1))=0,"",SUMIFS(RAW_매출A!$J$2:$J$7000,RAW_매출A!$B$2:$B$7000,$A136,RAW_매출A!$A$2:$A$7000,EDATE($E136,BM$1-1))/(INDEX(요약_월별시즈널리티!$F$7:$F$18,MONTH(EDATE($E136,BM$1-1)))/100))),"")</f>
        <v/>
      </c>
      <c r="BN136" t="str" cm="1">
        <f t="array" ref="BN136">IFERROR(IF($A136="","",IF(SUMIFS(RAW_매출A!$J$2:$J$7000,RAW_매출A!$B$2:$B$7000,$A136,RAW_매출A!$A$2:$A$7000,EDATE($E136,BN$1-1))=0,"",SUMIFS(RAW_매출A!$J$2:$J$7000,RAW_매출A!$B$2:$B$7000,$A136,RAW_매출A!$A$2:$A$7000,EDATE($E136,BN$1-1))/(INDEX(요약_월별시즈널리티!$F$7:$F$18,MONTH(EDATE($E136,BN$1-1)))/100))),"")</f>
        <v/>
      </c>
    </row>
    <row r="137" spans="1:66" x14ac:dyDescent="0.3">
      <c r="A137" t="str">
        <f>세팅!A138</f>
        <v>(1128) #응암서부점</v>
      </c>
      <c r="B137" t="str">
        <f>세팅!B138</f>
        <v>150-0</v>
      </c>
      <c r="C137">
        <f t="shared" si="6"/>
        <v>0</v>
      </c>
      <c r="D137" t="str">
        <f t="shared" si="7"/>
        <v>0</v>
      </c>
      <c r="E137" s="1">
        <f>세팅!D138</f>
        <v>45870</v>
      </c>
      <c r="F137">
        <f t="shared" si="8"/>
        <v>4560955.5923737502</v>
      </c>
      <c r="G137" cm="1">
        <f t="array" ref="G137">IFERROR(IF($A137="","",IF(SUMIFS(RAW_매출A!$J$2:$J$7000,RAW_매출A!$B$2:$B$7000,$A137,RAW_매출A!$A$2:$A$7000,EDATE($E137,G$1-1))=0,"",SUMIFS(RAW_매출A!$J$2:$J$7000,RAW_매출A!$B$2:$B$7000,$A137,RAW_매출A!$A$2:$A$7000,EDATE($E137,G$1-1))/(INDEX(요약_월별시즈널리티!$F$7:$F$18,MONTH(EDATE($E137,G$1-1)))/100))),"")</f>
        <v>2612890.6985641862</v>
      </c>
      <c r="H137" cm="1">
        <f t="array" ref="H137">IFERROR(IF($A137="","",IF(SUMIFS(RAW_매출A!$J$2:$J$7000,RAW_매출A!$B$2:$B$7000,$A137,RAW_매출A!$A$2:$A$7000,EDATE($E137,H$1-1))=0,"",SUMIFS(RAW_매출A!$J$2:$J$7000,RAW_매출A!$B$2:$B$7000,$A137,RAW_매출A!$A$2:$A$7000,EDATE($E137,H$1-1))/(INDEX(요약_월별시즈널리티!$F$7:$F$18,MONTH(EDATE($E137,H$1-1)))/100))),"")</f>
        <v>2651003.869233645</v>
      </c>
      <c r="I137" cm="1">
        <f t="array" ref="I137">IFERROR(IF($A137="","",IF(SUMIFS(RAW_매출A!$J$2:$J$7000,RAW_매출A!$B$2:$B$7000,$A137,RAW_매출A!$A$2:$A$7000,EDATE($E137,I$1-1))=0,"",SUMIFS(RAW_매출A!$J$2:$J$7000,RAW_매출A!$B$2:$B$7000,$A137,RAW_매출A!$A$2:$A$7000,EDATE($E137,I$1-1))/(INDEX(요약_월별시즈널리티!$F$7:$F$18,MONTH(EDATE($E137,I$1-1)))/100))),"")</f>
        <v>4049723.3265996343</v>
      </c>
      <c r="J137" s="28" cm="1">
        <f t="array" ref="J137">IFERROR(IF($A137="","",IF(SUMIFS(RAW_매출A!$J$2:$J$7000,RAW_매출A!$B$2:$B$7000,$A137,RAW_매출A!$A$2:$A$7000,EDATE($E137,J$1-1))=0,"",SUMIFS(RAW_매출A!$J$2:$J$7000,RAW_매출A!$B$2:$B$7000,$A137,RAW_매출A!$A$2:$A$7000,EDATE($E137,J$1-1))/(INDEX(요약_월별시즈널리티!$F$7:$F$18,MONTH(EDATE($E137,J$1-1)))/100))),"")</f>
        <v>3947316.0243176655</v>
      </c>
      <c r="K137" s="28" cm="1">
        <f t="array" ref="K137">IFERROR(IF($A137="","",IF(SUMIFS(RAW_매출A!$J$2:$J$7000,RAW_매출A!$B$2:$B$7000,$A137,RAW_매출A!$A$2:$A$7000,EDATE($E137,K$1-1))=0,"",SUMIFS(RAW_매출A!$J$2:$J$7000,RAW_매출A!$B$2:$B$7000,$A137,RAW_매출A!$A$2:$A$7000,EDATE($E137,K$1-1))/(INDEX(요약_월별시즈널리티!$F$7:$F$18,MONTH(EDATE($E137,K$1-1)))/100))),"")</f>
        <v>4510081.2382851867</v>
      </c>
      <c r="L137" s="28" cm="1">
        <f t="array" ref="L137">IFERROR(IF($A137="","",IF(SUMIFS(RAW_매출A!$J$2:$J$7000,RAW_매출A!$B$2:$B$7000,$A137,RAW_매출A!$A$2:$A$7000,EDATE($E137,L$1-1))=0,"",SUMIFS(RAW_매출A!$J$2:$J$7000,RAW_매출A!$B$2:$B$7000,$A137,RAW_매출A!$A$2:$A$7000,EDATE($E137,L$1-1))/(INDEX(요약_월별시즈널리티!$F$7:$F$18,MONTH(EDATE($E137,L$1-1)))/100))),"")</f>
        <v>4159119.8821316436</v>
      </c>
      <c r="M137" s="28" cm="1">
        <f t="array" ref="M137">IFERROR(IF($A137="","",IF(SUMIFS(RAW_매출A!$J$2:$J$7000,RAW_매출A!$B$2:$B$7000,$A137,RAW_매출A!$A$2:$A$7000,EDATE($E137,M$1-1))=0,"",SUMIFS(RAW_매출A!$J$2:$J$7000,RAW_매출A!$B$2:$B$7000,$A137,RAW_매출A!$A$2:$A$7000,EDATE($E137,M$1-1))/(INDEX(요약_월별시즈널리티!$F$7:$F$18,MONTH(EDATE($E137,M$1-1)))/100))),"")</f>
        <v>5110219.036990393</v>
      </c>
      <c r="N137" s="28" cm="1">
        <f t="array" ref="N137">IFERROR(IF($A137="","",IF(SUMIFS(RAW_매출A!$J$2:$J$7000,RAW_매출A!$B$2:$B$7000,$A137,RAW_매출A!$A$2:$A$7000,EDATE($E137,N$1-1))=0,"",SUMIFS(RAW_매출A!$J$2:$J$7000,RAW_매출A!$B$2:$B$7000,$A137,RAW_매출A!$A$2:$A$7000,EDATE($E137,N$1-1))/(INDEX(요약_월별시즈널리티!$F$7:$F$18,MONTH(EDATE($E137,N$1-1)))/100))),"")</f>
        <v>4968951.8037977368</v>
      </c>
      <c r="O137" s="28" cm="1">
        <f t="array" ref="O137">IFERROR(IF($A137="","",IF(SUMIFS(RAW_매출A!$J$2:$J$7000,RAW_매출A!$B$2:$B$7000,$A137,RAW_매출A!$A$2:$A$7000,EDATE($E137,O$1-1))=0,"",SUMIFS(RAW_매출A!$J$2:$J$7000,RAW_매출A!$B$2:$B$7000,$A137,RAW_매출A!$A$2:$A$7000,EDATE($E137,O$1-1))/(INDEX(요약_월별시즈널리티!$F$7:$F$18,MONTH(EDATE($E137,O$1-1)))/100))),"")</f>
        <v>4670045.568719876</v>
      </c>
      <c r="P137" cm="1">
        <f t="array" ref="P137">IFERROR(IF($A137="","",IF(SUMIFS(RAW_매출A!$J$2:$J$7000,RAW_매출A!$B$2:$B$7000,$A137,RAW_매출A!$A$2:$A$7000,EDATE($E137,P$1-1))=0,"",SUMIFS(RAW_매출A!$J$2:$J$7000,RAW_매출A!$B$2:$B$7000,$A137,RAW_매출A!$A$2:$A$7000,EDATE($E137,P$1-1))/(INDEX(요약_월별시즈널리티!$F$7:$F$18,MONTH(EDATE($E137,P$1-1)))/100))),"")</f>
        <v>4701616.0345893875</v>
      </c>
      <c r="Q137" cm="1">
        <f t="array" ref="Q137">IFERROR(IF($A137="","",IF(SUMIFS(RAW_매출A!$J$2:$J$7000,RAW_매출A!$B$2:$B$7000,$A137,RAW_매출A!$A$2:$A$7000,EDATE($E137,Q$1-1))=0,"",SUMIFS(RAW_매출A!$J$2:$J$7000,RAW_매출A!$B$2:$B$7000,$A137,RAW_매출A!$A$2:$A$7000,EDATE($E137,Q$1-1))/(INDEX(요약_월별시즈널리티!$F$7:$F$18,MONTH(EDATE($E137,Q$1-1)))/100))),"")</f>
        <v>4241127.8384183217</v>
      </c>
      <c r="R137" t="str" cm="1">
        <f t="array" ref="R137">IFERROR(IF($A137="","",IF(SUMIFS(RAW_매출A!$J$2:$J$7000,RAW_매출A!$B$2:$B$7000,$A137,RAW_매출A!$A$2:$A$7000,EDATE($E137,R$1-1))=0,"",SUMIFS(RAW_매출A!$J$2:$J$7000,RAW_매출A!$B$2:$B$7000,$A137,RAW_매출A!$A$2:$A$7000,EDATE($E137,R$1-1))/(INDEX(요약_월별시즈널리티!$F$7:$F$18,MONTH(EDATE($E137,R$1-1)))/100))),"")</f>
        <v/>
      </c>
      <c r="S137" t="str" cm="1">
        <f t="array" ref="S137">IFERROR(IF($A137="","",IF(SUMIFS(RAW_매출A!$J$2:$J$7000,RAW_매출A!$B$2:$B$7000,$A137,RAW_매출A!$A$2:$A$7000,EDATE($E137,S$1-1))=0,"",SUMIFS(RAW_매출A!$J$2:$J$7000,RAW_매출A!$B$2:$B$7000,$A137,RAW_매출A!$A$2:$A$7000,EDATE($E137,S$1-1))/(INDEX(요약_월별시즈널리티!$F$7:$F$18,MONTH(EDATE($E137,S$1-1)))/100))),"")</f>
        <v/>
      </c>
      <c r="T137" t="str" cm="1">
        <f t="array" ref="T137">IFERROR(IF($A137="","",IF(SUMIFS(RAW_매출A!$J$2:$J$7000,RAW_매출A!$B$2:$B$7000,$A137,RAW_매출A!$A$2:$A$7000,EDATE($E137,T$1-1))=0,"",SUMIFS(RAW_매출A!$J$2:$J$7000,RAW_매출A!$B$2:$B$7000,$A137,RAW_매출A!$A$2:$A$7000,EDATE($E137,T$1-1))/(INDEX(요약_월별시즈널리티!$F$7:$F$18,MONTH(EDATE($E137,T$1-1)))/100))),"")</f>
        <v/>
      </c>
      <c r="U137" t="str" cm="1">
        <f t="array" ref="U137">IFERROR(IF($A137="","",IF(SUMIFS(RAW_매출A!$J$2:$J$7000,RAW_매출A!$B$2:$B$7000,$A137,RAW_매출A!$A$2:$A$7000,EDATE($E137,U$1-1))=0,"",SUMIFS(RAW_매출A!$J$2:$J$7000,RAW_매출A!$B$2:$B$7000,$A137,RAW_매출A!$A$2:$A$7000,EDATE($E137,U$1-1))/(INDEX(요약_월별시즈널리티!$F$7:$F$18,MONTH(EDATE($E137,U$1-1)))/100))),"")</f>
        <v/>
      </c>
      <c r="V137" t="str" cm="1">
        <f t="array" ref="V137">IFERROR(IF($A137="","",IF(SUMIFS(RAW_매출A!$J$2:$J$7000,RAW_매출A!$B$2:$B$7000,$A137,RAW_매출A!$A$2:$A$7000,EDATE($E137,V$1-1))=0,"",SUMIFS(RAW_매출A!$J$2:$J$7000,RAW_매출A!$B$2:$B$7000,$A137,RAW_매출A!$A$2:$A$7000,EDATE($E137,V$1-1))/(INDEX(요약_월별시즈널리티!$F$7:$F$18,MONTH(EDATE($E137,V$1-1)))/100))),"")</f>
        <v/>
      </c>
      <c r="W137" t="str" cm="1">
        <f t="array" ref="W137">IFERROR(IF($A137="","",IF(SUMIFS(RAW_매출A!$J$2:$J$7000,RAW_매출A!$B$2:$B$7000,$A137,RAW_매출A!$A$2:$A$7000,EDATE($E137,W$1-1))=0,"",SUMIFS(RAW_매출A!$J$2:$J$7000,RAW_매출A!$B$2:$B$7000,$A137,RAW_매출A!$A$2:$A$7000,EDATE($E137,W$1-1))/(INDEX(요약_월별시즈널리티!$F$7:$F$18,MONTH(EDATE($E137,W$1-1)))/100))),"")</f>
        <v/>
      </c>
      <c r="X137" t="str" cm="1">
        <f t="array" ref="X137">IFERROR(IF($A137="","",IF(SUMIFS(RAW_매출A!$J$2:$J$7000,RAW_매출A!$B$2:$B$7000,$A137,RAW_매출A!$A$2:$A$7000,EDATE($E137,X$1-1))=0,"",SUMIFS(RAW_매출A!$J$2:$J$7000,RAW_매출A!$B$2:$B$7000,$A137,RAW_매출A!$A$2:$A$7000,EDATE($E137,X$1-1))/(INDEX(요약_월별시즈널리티!$F$7:$F$18,MONTH(EDATE($E137,X$1-1)))/100))),"")</f>
        <v/>
      </c>
      <c r="Y137" t="str" cm="1">
        <f t="array" ref="Y137">IFERROR(IF($A137="","",IF(SUMIFS(RAW_매출A!$J$2:$J$7000,RAW_매출A!$B$2:$B$7000,$A137,RAW_매출A!$A$2:$A$7000,EDATE($E137,Y$1-1))=0,"",SUMIFS(RAW_매출A!$J$2:$J$7000,RAW_매출A!$B$2:$B$7000,$A137,RAW_매출A!$A$2:$A$7000,EDATE($E137,Y$1-1))/(INDEX(요약_월별시즈널리티!$F$7:$F$18,MONTH(EDATE($E137,Y$1-1)))/100))),"")</f>
        <v/>
      </c>
      <c r="Z137" t="str" cm="1">
        <f t="array" ref="Z137">IFERROR(IF($A137="","",IF(SUMIFS(RAW_매출A!$J$2:$J$7000,RAW_매출A!$B$2:$B$7000,$A137,RAW_매출A!$A$2:$A$7000,EDATE($E137,Z$1-1))=0,"",SUMIFS(RAW_매출A!$J$2:$J$7000,RAW_매출A!$B$2:$B$7000,$A137,RAW_매출A!$A$2:$A$7000,EDATE($E137,Z$1-1))/(INDEX(요약_월별시즈널리티!$F$7:$F$18,MONTH(EDATE($E137,Z$1-1)))/100))),"")</f>
        <v/>
      </c>
      <c r="AA137" t="str" cm="1">
        <f t="array" ref="AA137">IFERROR(IF($A137="","",IF(SUMIFS(RAW_매출A!$J$2:$J$7000,RAW_매출A!$B$2:$B$7000,$A137,RAW_매출A!$A$2:$A$7000,EDATE($E137,AA$1-1))=0,"",SUMIFS(RAW_매출A!$J$2:$J$7000,RAW_매출A!$B$2:$B$7000,$A137,RAW_매출A!$A$2:$A$7000,EDATE($E137,AA$1-1))/(INDEX(요약_월별시즈널리티!$F$7:$F$18,MONTH(EDATE($E137,AA$1-1)))/100))),"")</f>
        <v/>
      </c>
      <c r="AB137" t="str" cm="1">
        <f t="array" ref="AB137">IFERROR(IF($A137="","",IF(SUMIFS(RAW_매출A!$J$2:$J$7000,RAW_매출A!$B$2:$B$7000,$A137,RAW_매출A!$A$2:$A$7000,EDATE($E137,AB$1-1))=0,"",SUMIFS(RAW_매출A!$J$2:$J$7000,RAW_매출A!$B$2:$B$7000,$A137,RAW_매출A!$A$2:$A$7000,EDATE($E137,AB$1-1))/(INDEX(요약_월별시즈널리티!$F$7:$F$18,MONTH(EDATE($E137,AB$1-1)))/100))),"")</f>
        <v/>
      </c>
      <c r="AC137" t="str" cm="1">
        <f t="array" ref="AC137">IFERROR(IF($A137="","",IF(SUMIFS(RAW_매출A!$J$2:$J$7000,RAW_매출A!$B$2:$B$7000,$A137,RAW_매출A!$A$2:$A$7000,EDATE($E137,AC$1-1))=0,"",SUMIFS(RAW_매출A!$J$2:$J$7000,RAW_매출A!$B$2:$B$7000,$A137,RAW_매출A!$A$2:$A$7000,EDATE($E137,AC$1-1))/(INDEX(요약_월별시즈널리티!$F$7:$F$18,MONTH(EDATE($E137,AC$1-1)))/100))),"")</f>
        <v/>
      </c>
      <c r="AD137" t="str" cm="1">
        <f t="array" ref="AD137">IFERROR(IF($A137="","",IF(SUMIFS(RAW_매출A!$J$2:$J$7000,RAW_매출A!$B$2:$B$7000,$A137,RAW_매출A!$A$2:$A$7000,EDATE($E137,AD$1-1))=0,"",SUMIFS(RAW_매출A!$J$2:$J$7000,RAW_매출A!$B$2:$B$7000,$A137,RAW_매출A!$A$2:$A$7000,EDATE($E137,AD$1-1))/(INDEX(요약_월별시즈널리티!$F$7:$F$18,MONTH(EDATE($E137,AD$1-1)))/100))),"")</f>
        <v/>
      </c>
      <c r="AE137" t="str" cm="1">
        <f t="array" ref="AE137">IFERROR(IF($A137="","",IF(SUMIFS(RAW_매출A!$J$2:$J$7000,RAW_매출A!$B$2:$B$7000,$A137,RAW_매출A!$A$2:$A$7000,EDATE($E137,AE$1-1))=0,"",SUMIFS(RAW_매출A!$J$2:$J$7000,RAW_매출A!$B$2:$B$7000,$A137,RAW_매출A!$A$2:$A$7000,EDATE($E137,AE$1-1))/(INDEX(요약_월별시즈널리티!$F$7:$F$18,MONTH(EDATE($E137,AE$1-1)))/100))),"")</f>
        <v/>
      </c>
      <c r="AF137" t="str" cm="1">
        <f t="array" ref="AF137">IFERROR(IF($A137="","",IF(SUMIFS(RAW_매출A!$J$2:$J$7000,RAW_매출A!$B$2:$B$7000,$A137,RAW_매출A!$A$2:$A$7000,EDATE($E137,AF$1-1))=0,"",SUMIFS(RAW_매출A!$J$2:$J$7000,RAW_매출A!$B$2:$B$7000,$A137,RAW_매출A!$A$2:$A$7000,EDATE($E137,AF$1-1))/(INDEX(요약_월별시즈널리티!$F$7:$F$18,MONTH(EDATE($E137,AF$1-1)))/100))),"")</f>
        <v/>
      </c>
      <c r="AG137" t="str" cm="1">
        <f t="array" ref="AG137">IFERROR(IF($A137="","",IF(SUMIFS(RAW_매출A!$J$2:$J$7000,RAW_매출A!$B$2:$B$7000,$A137,RAW_매출A!$A$2:$A$7000,EDATE($E137,AG$1-1))=0,"",SUMIFS(RAW_매출A!$J$2:$J$7000,RAW_매출A!$B$2:$B$7000,$A137,RAW_매출A!$A$2:$A$7000,EDATE($E137,AG$1-1))/(INDEX(요약_월별시즈널리티!$F$7:$F$18,MONTH(EDATE($E137,AG$1-1)))/100))),"")</f>
        <v/>
      </c>
      <c r="AH137" t="str" cm="1">
        <f t="array" ref="AH137">IFERROR(IF($A137="","",IF(SUMIFS(RAW_매출A!$J$2:$J$7000,RAW_매출A!$B$2:$B$7000,$A137,RAW_매출A!$A$2:$A$7000,EDATE($E137,AH$1-1))=0,"",SUMIFS(RAW_매출A!$J$2:$J$7000,RAW_매출A!$B$2:$B$7000,$A137,RAW_매출A!$A$2:$A$7000,EDATE($E137,AH$1-1))/(INDEX(요약_월별시즈널리티!$F$7:$F$18,MONTH(EDATE($E137,AH$1-1)))/100))),"")</f>
        <v/>
      </c>
      <c r="AI137" t="str" cm="1">
        <f t="array" ref="AI137">IFERROR(IF($A137="","",IF(SUMIFS(RAW_매출A!$J$2:$J$7000,RAW_매출A!$B$2:$B$7000,$A137,RAW_매출A!$A$2:$A$7000,EDATE($E137,AI$1-1))=0,"",SUMIFS(RAW_매출A!$J$2:$J$7000,RAW_매출A!$B$2:$B$7000,$A137,RAW_매출A!$A$2:$A$7000,EDATE($E137,AI$1-1))/(INDEX(요약_월별시즈널리티!$F$7:$F$18,MONTH(EDATE($E137,AI$1-1)))/100))),"")</f>
        <v/>
      </c>
      <c r="AJ137" t="str" cm="1">
        <f t="array" ref="AJ137">IFERROR(IF($A137="","",IF(SUMIFS(RAW_매출A!$J$2:$J$7000,RAW_매출A!$B$2:$B$7000,$A137,RAW_매출A!$A$2:$A$7000,EDATE($E137,AJ$1-1))=0,"",SUMIFS(RAW_매출A!$J$2:$J$7000,RAW_매출A!$B$2:$B$7000,$A137,RAW_매출A!$A$2:$A$7000,EDATE($E137,AJ$1-1))/(INDEX(요약_월별시즈널리티!$F$7:$F$18,MONTH(EDATE($E137,AJ$1-1)))/100))),"")</f>
        <v/>
      </c>
      <c r="AK137" t="str" cm="1">
        <f t="array" ref="AK137">IFERROR(IF($A137="","",IF(SUMIFS(RAW_매출A!$J$2:$J$7000,RAW_매출A!$B$2:$B$7000,$A137,RAW_매출A!$A$2:$A$7000,EDATE($E137,AK$1-1))=0,"",SUMIFS(RAW_매출A!$J$2:$J$7000,RAW_매출A!$B$2:$B$7000,$A137,RAW_매출A!$A$2:$A$7000,EDATE($E137,AK$1-1))/(INDEX(요약_월별시즈널리티!$F$7:$F$18,MONTH(EDATE($E137,AK$1-1)))/100))),"")</f>
        <v/>
      </c>
      <c r="AL137" t="str" cm="1">
        <f t="array" ref="AL137">IFERROR(IF($A137="","",IF(SUMIFS(RAW_매출A!$J$2:$J$7000,RAW_매출A!$B$2:$B$7000,$A137,RAW_매출A!$A$2:$A$7000,EDATE($E137,AL$1-1))=0,"",SUMIFS(RAW_매출A!$J$2:$J$7000,RAW_매출A!$B$2:$B$7000,$A137,RAW_매출A!$A$2:$A$7000,EDATE($E137,AL$1-1))/(INDEX(요약_월별시즈널리티!$F$7:$F$18,MONTH(EDATE($E137,AL$1-1)))/100))),"")</f>
        <v/>
      </c>
      <c r="AM137" t="str" cm="1">
        <f t="array" ref="AM137">IFERROR(IF($A137="","",IF(SUMIFS(RAW_매출A!$J$2:$J$7000,RAW_매출A!$B$2:$B$7000,$A137,RAW_매출A!$A$2:$A$7000,EDATE($E137,AM$1-1))=0,"",SUMIFS(RAW_매출A!$J$2:$J$7000,RAW_매출A!$B$2:$B$7000,$A137,RAW_매출A!$A$2:$A$7000,EDATE($E137,AM$1-1))/(INDEX(요약_월별시즈널리티!$F$7:$F$18,MONTH(EDATE($E137,AM$1-1)))/100))),"")</f>
        <v/>
      </c>
      <c r="AN137" t="str" cm="1">
        <f t="array" ref="AN137">IFERROR(IF($A137="","",IF(SUMIFS(RAW_매출A!$J$2:$J$7000,RAW_매출A!$B$2:$B$7000,$A137,RAW_매출A!$A$2:$A$7000,EDATE($E137,AN$1-1))=0,"",SUMIFS(RAW_매출A!$J$2:$J$7000,RAW_매출A!$B$2:$B$7000,$A137,RAW_매출A!$A$2:$A$7000,EDATE($E137,AN$1-1))/(INDEX(요약_월별시즈널리티!$F$7:$F$18,MONTH(EDATE($E137,AN$1-1)))/100))),"")</f>
        <v/>
      </c>
      <c r="AO137" t="str" cm="1">
        <f t="array" ref="AO137">IFERROR(IF($A137="","",IF(SUMIFS(RAW_매출A!$J$2:$J$7000,RAW_매출A!$B$2:$B$7000,$A137,RAW_매출A!$A$2:$A$7000,EDATE($E137,AO$1-1))=0,"",SUMIFS(RAW_매출A!$J$2:$J$7000,RAW_매출A!$B$2:$B$7000,$A137,RAW_매출A!$A$2:$A$7000,EDATE($E137,AO$1-1))/(INDEX(요약_월별시즈널리티!$F$7:$F$18,MONTH(EDATE($E137,AO$1-1)))/100))),"")</f>
        <v/>
      </c>
      <c r="AP137" t="str" cm="1">
        <f t="array" ref="AP137">IFERROR(IF($A137="","",IF(SUMIFS(RAW_매출A!$J$2:$J$7000,RAW_매출A!$B$2:$B$7000,$A137,RAW_매출A!$A$2:$A$7000,EDATE($E137,AP$1-1))=0,"",SUMIFS(RAW_매출A!$J$2:$J$7000,RAW_매출A!$B$2:$B$7000,$A137,RAW_매출A!$A$2:$A$7000,EDATE($E137,AP$1-1))/(INDEX(요약_월별시즈널리티!$F$7:$F$18,MONTH(EDATE($E137,AP$1-1)))/100))),"")</f>
        <v/>
      </c>
      <c r="AQ137" t="str" cm="1">
        <f t="array" ref="AQ137">IFERROR(IF($A137="","",IF(SUMIFS(RAW_매출A!$J$2:$J$7000,RAW_매출A!$B$2:$B$7000,$A137,RAW_매출A!$A$2:$A$7000,EDATE($E137,AQ$1-1))=0,"",SUMIFS(RAW_매출A!$J$2:$J$7000,RAW_매출A!$B$2:$B$7000,$A137,RAW_매출A!$A$2:$A$7000,EDATE($E137,AQ$1-1))/(INDEX(요약_월별시즈널리티!$F$7:$F$18,MONTH(EDATE($E137,AQ$1-1)))/100))),"")</f>
        <v/>
      </c>
      <c r="AR137" t="str" cm="1">
        <f t="array" ref="AR137">IFERROR(IF($A137="","",IF(SUMIFS(RAW_매출A!$J$2:$J$7000,RAW_매출A!$B$2:$B$7000,$A137,RAW_매출A!$A$2:$A$7000,EDATE($E137,AR$1-1))=0,"",SUMIFS(RAW_매출A!$J$2:$J$7000,RAW_매출A!$B$2:$B$7000,$A137,RAW_매출A!$A$2:$A$7000,EDATE($E137,AR$1-1))/(INDEX(요약_월별시즈널리티!$F$7:$F$18,MONTH(EDATE($E137,AR$1-1)))/100))),"")</f>
        <v/>
      </c>
      <c r="AS137" t="str" cm="1">
        <f t="array" ref="AS137">IFERROR(IF($A137="","",IF(SUMIFS(RAW_매출A!$J$2:$J$7000,RAW_매출A!$B$2:$B$7000,$A137,RAW_매출A!$A$2:$A$7000,EDATE($E137,AS$1-1))=0,"",SUMIFS(RAW_매출A!$J$2:$J$7000,RAW_매출A!$B$2:$B$7000,$A137,RAW_매출A!$A$2:$A$7000,EDATE($E137,AS$1-1))/(INDEX(요약_월별시즈널리티!$F$7:$F$18,MONTH(EDATE($E137,AS$1-1)))/100))),"")</f>
        <v/>
      </c>
      <c r="AT137" t="str" cm="1">
        <f t="array" ref="AT137">IFERROR(IF($A137="","",IF(SUMIFS(RAW_매출A!$J$2:$J$7000,RAW_매출A!$B$2:$B$7000,$A137,RAW_매출A!$A$2:$A$7000,EDATE($E137,AT$1-1))=0,"",SUMIFS(RAW_매출A!$J$2:$J$7000,RAW_매출A!$B$2:$B$7000,$A137,RAW_매출A!$A$2:$A$7000,EDATE($E137,AT$1-1))/(INDEX(요약_월별시즈널리티!$F$7:$F$18,MONTH(EDATE($E137,AT$1-1)))/100))),"")</f>
        <v/>
      </c>
      <c r="AU137" t="str" cm="1">
        <f t="array" ref="AU137">IFERROR(IF($A137="","",IF(SUMIFS(RAW_매출A!$J$2:$J$7000,RAW_매출A!$B$2:$B$7000,$A137,RAW_매출A!$A$2:$A$7000,EDATE($E137,AU$1-1))=0,"",SUMIFS(RAW_매출A!$J$2:$J$7000,RAW_매출A!$B$2:$B$7000,$A137,RAW_매출A!$A$2:$A$7000,EDATE($E137,AU$1-1))/(INDEX(요약_월별시즈널리티!$F$7:$F$18,MONTH(EDATE($E137,AU$1-1)))/100))),"")</f>
        <v/>
      </c>
      <c r="AV137" t="str" cm="1">
        <f t="array" ref="AV137">IFERROR(IF($A137="","",IF(SUMIFS(RAW_매출A!$J$2:$J$7000,RAW_매출A!$B$2:$B$7000,$A137,RAW_매출A!$A$2:$A$7000,EDATE($E137,AV$1-1))=0,"",SUMIFS(RAW_매출A!$J$2:$J$7000,RAW_매출A!$B$2:$B$7000,$A137,RAW_매출A!$A$2:$A$7000,EDATE($E137,AV$1-1))/(INDEX(요약_월별시즈널리티!$F$7:$F$18,MONTH(EDATE($E137,AV$1-1)))/100))),"")</f>
        <v/>
      </c>
      <c r="AW137" t="str" cm="1">
        <f t="array" ref="AW137">IFERROR(IF($A137="","",IF(SUMIFS(RAW_매출A!$J$2:$J$7000,RAW_매출A!$B$2:$B$7000,$A137,RAW_매출A!$A$2:$A$7000,EDATE($E137,AW$1-1))=0,"",SUMIFS(RAW_매출A!$J$2:$J$7000,RAW_매출A!$B$2:$B$7000,$A137,RAW_매출A!$A$2:$A$7000,EDATE($E137,AW$1-1))/(INDEX(요약_월별시즈널리티!$F$7:$F$18,MONTH(EDATE($E137,AW$1-1)))/100))),"")</f>
        <v/>
      </c>
      <c r="AX137" t="str" cm="1">
        <f t="array" ref="AX137">IFERROR(IF($A137="","",IF(SUMIFS(RAW_매출A!$J$2:$J$7000,RAW_매출A!$B$2:$B$7000,$A137,RAW_매출A!$A$2:$A$7000,EDATE($E137,AX$1-1))=0,"",SUMIFS(RAW_매출A!$J$2:$J$7000,RAW_매출A!$B$2:$B$7000,$A137,RAW_매출A!$A$2:$A$7000,EDATE($E137,AX$1-1))/(INDEX(요약_월별시즈널리티!$F$7:$F$18,MONTH(EDATE($E137,AX$1-1)))/100))),"")</f>
        <v/>
      </c>
      <c r="AY137" t="str" cm="1">
        <f t="array" ref="AY137">IFERROR(IF($A137="","",IF(SUMIFS(RAW_매출A!$J$2:$J$7000,RAW_매출A!$B$2:$B$7000,$A137,RAW_매출A!$A$2:$A$7000,EDATE($E137,AY$1-1))=0,"",SUMIFS(RAW_매출A!$J$2:$J$7000,RAW_매출A!$B$2:$B$7000,$A137,RAW_매출A!$A$2:$A$7000,EDATE($E137,AY$1-1))/(INDEX(요약_월별시즈널리티!$F$7:$F$18,MONTH(EDATE($E137,AY$1-1)))/100))),"")</f>
        <v/>
      </c>
      <c r="AZ137" t="str" cm="1">
        <f t="array" ref="AZ137">IFERROR(IF($A137="","",IF(SUMIFS(RAW_매출A!$J$2:$J$7000,RAW_매출A!$B$2:$B$7000,$A137,RAW_매출A!$A$2:$A$7000,EDATE($E137,AZ$1-1))=0,"",SUMIFS(RAW_매출A!$J$2:$J$7000,RAW_매출A!$B$2:$B$7000,$A137,RAW_매출A!$A$2:$A$7000,EDATE($E137,AZ$1-1))/(INDEX(요약_월별시즈널리티!$F$7:$F$18,MONTH(EDATE($E137,AZ$1-1)))/100))),"")</f>
        <v/>
      </c>
      <c r="BA137" t="str" cm="1">
        <f t="array" ref="BA137">IFERROR(IF($A137="","",IF(SUMIFS(RAW_매출A!$J$2:$J$7000,RAW_매출A!$B$2:$B$7000,$A137,RAW_매출A!$A$2:$A$7000,EDATE($E137,BA$1-1))=0,"",SUMIFS(RAW_매출A!$J$2:$J$7000,RAW_매출A!$B$2:$B$7000,$A137,RAW_매출A!$A$2:$A$7000,EDATE($E137,BA$1-1))/(INDEX(요약_월별시즈널리티!$F$7:$F$18,MONTH(EDATE($E137,BA$1-1)))/100))),"")</f>
        <v/>
      </c>
      <c r="BB137" t="str" cm="1">
        <f t="array" ref="BB137">IFERROR(IF($A137="","",IF(SUMIFS(RAW_매출A!$J$2:$J$7000,RAW_매출A!$B$2:$B$7000,$A137,RAW_매출A!$A$2:$A$7000,EDATE($E137,BB$1-1))=0,"",SUMIFS(RAW_매출A!$J$2:$J$7000,RAW_매출A!$B$2:$B$7000,$A137,RAW_매출A!$A$2:$A$7000,EDATE($E137,BB$1-1))/(INDEX(요약_월별시즈널리티!$F$7:$F$18,MONTH(EDATE($E137,BB$1-1)))/100))),"")</f>
        <v/>
      </c>
      <c r="BC137" t="str" cm="1">
        <f t="array" ref="BC137">IFERROR(IF($A137="","",IF(SUMIFS(RAW_매출A!$J$2:$J$7000,RAW_매출A!$B$2:$B$7000,$A137,RAW_매출A!$A$2:$A$7000,EDATE($E137,BC$1-1))=0,"",SUMIFS(RAW_매출A!$J$2:$J$7000,RAW_매출A!$B$2:$B$7000,$A137,RAW_매출A!$A$2:$A$7000,EDATE($E137,BC$1-1))/(INDEX(요약_월별시즈널리티!$F$7:$F$18,MONTH(EDATE($E137,BC$1-1)))/100))),"")</f>
        <v/>
      </c>
      <c r="BD137" t="str" cm="1">
        <f t="array" ref="BD137">IFERROR(IF($A137="","",IF(SUMIFS(RAW_매출A!$J$2:$J$7000,RAW_매출A!$B$2:$B$7000,$A137,RAW_매출A!$A$2:$A$7000,EDATE($E137,BD$1-1))=0,"",SUMIFS(RAW_매출A!$J$2:$J$7000,RAW_매출A!$B$2:$B$7000,$A137,RAW_매출A!$A$2:$A$7000,EDATE($E137,BD$1-1))/(INDEX(요약_월별시즈널리티!$F$7:$F$18,MONTH(EDATE($E137,BD$1-1)))/100))),"")</f>
        <v/>
      </c>
      <c r="BE137" t="str" cm="1">
        <f t="array" ref="BE137">IFERROR(IF($A137="","",IF(SUMIFS(RAW_매출A!$J$2:$J$7000,RAW_매출A!$B$2:$B$7000,$A137,RAW_매출A!$A$2:$A$7000,EDATE($E137,BE$1-1))=0,"",SUMIFS(RAW_매출A!$J$2:$J$7000,RAW_매출A!$B$2:$B$7000,$A137,RAW_매출A!$A$2:$A$7000,EDATE($E137,BE$1-1))/(INDEX(요약_월별시즈널리티!$F$7:$F$18,MONTH(EDATE($E137,BE$1-1)))/100))),"")</f>
        <v/>
      </c>
      <c r="BF137" t="str" cm="1">
        <f t="array" ref="BF137">IFERROR(IF($A137="","",IF(SUMIFS(RAW_매출A!$J$2:$J$7000,RAW_매출A!$B$2:$B$7000,$A137,RAW_매출A!$A$2:$A$7000,EDATE($E137,BF$1-1))=0,"",SUMIFS(RAW_매출A!$J$2:$J$7000,RAW_매출A!$B$2:$B$7000,$A137,RAW_매출A!$A$2:$A$7000,EDATE($E137,BF$1-1))/(INDEX(요약_월별시즈널리티!$F$7:$F$18,MONTH(EDATE($E137,BF$1-1)))/100))),"")</f>
        <v/>
      </c>
      <c r="BG137" t="str" cm="1">
        <f t="array" ref="BG137">IFERROR(IF($A137="","",IF(SUMIFS(RAW_매출A!$J$2:$J$7000,RAW_매출A!$B$2:$B$7000,$A137,RAW_매출A!$A$2:$A$7000,EDATE($E137,BG$1-1))=0,"",SUMIFS(RAW_매출A!$J$2:$J$7000,RAW_매출A!$B$2:$B$7000,$A137,RAW_매출A!$A$2:$A$7000,EDATE($E137,BG$1-1))/(INDEX(요약_월별시즈널리티!$F$7:$F$18,MONTH(EDATE($E137,BG$1-1)))/100))),"")</f>
        <v/>
      </c>
      <c r="BH137" t="str" cm="1">
        <f t="array" ref="BH137">IFERROR(IF($A137="","",IF(SUMIFS(RAW_매출A!$J$2:$J$7000,RAW_매출A!$B$2:$B$7000,$A137,RAW_매출A!$A$2:$A$7000,EDATE($E137,BH$1-1))=0,"",SUMIFS(RAW_매출A!$J$2:$J$7000,RAW_매출A!$B$2:$B$7000,$A137,RAW_매출A!$A$2:$A$7000,EDATE($E137,BH$1-1))/(INDEX(요약_월별시즈널리티!$F$7:$F$18,MONTH(EDATE($E137,BH$1-1)))/100))),"")</f>
        <v/>
      </c>
      <c r="BI137" t="str" cm="1">
        <f t="array" ref="BI137">IFERROR(IF($A137="","",IF(SUMIFS(RAW_매출A!$J$2:$J$7000,RAW_매출A!$B$2:$B$7000,$A137,RAW_매출A!$A$2:$A$7000,EDATE($E137,BI$1-1))=0,"",SUMIFS(RAW_매출A!$J$2:$J$7000,RAW_매출A!$B$2:$B$7000,$A137,RAW_매출A!$A$2:$A$7000,EDATE($E137,BI$1-1))/(INDEX(요약_월별시즈널리티!$F$7:$F$18,MONTH(EDATE($E137,BI$1-1)))/100))),"")</f>
        <v/>
      </c>
      <c r="BJ137" t="str" cm="1">
        <f t="array" ref="BJ137">IFERROR(IF($A137="","",IF(SUMIFS(RAW_매출A!$J$2:$J$7000,RAW_매출A!$B$2:$B$7000,$A137,RAW_매출A!$A$2:$A$7000,EDATE($E137,BJ$1-1))=0,"",SUMIFS(RAW_매출A!$J$2:$J$7000,RAW_매출A!$B$2:$B$7000,$A137,RAW_매출A!$A$2:$A$7000,EDATE($E137,BJ$1-1))/(INDEX(요약_월별시즈널리티!$F$7:$F$18,MONTH(EDATE($E137,BJ$1-1)))/100))),"")</f>
        <v/>
      </c>
      <c r="BK137" t="str" cm="1">
        <f t="array" ref="BK137">IFERROR(IF($A137="","",IF(SUMIFS(RAW_매출A!$J$2:$J$7000,RAW_매출A!$B$2:$B$7000,$A137,RAW_매출A!$A$2:$A$7000,EDATE($E137,BK$1-1))=0,"",SUMIFS(RAW_매출A!$J$2:$J$7000,RAW_매출A!$B$2:$B$7000,$A137,RAW_매출A!$A$2:$A$7000,EDATE($E137,BK$1-1))/(INDEX(요약_월별시즈널리티!$F$7:$F$18,MONTH(EDATE($E137,BK$1-1)))/100))),"")</f>
        <v/>
      </c>
      <c r="BL137" t="str" cm="1">
        <f t="array" ref="BL137">IFERROR(IF($A137="","",IF(SUMIFS(RAW_매출A!$J$2:$J$7000,RAW_매출A!$B$2:$B$7000,$A137,RAW_매출A!$A$2:$A$7000,EDATE($E137,BL$1-1))=0,"",SUMIFS(RAW_매출A!$J$2:$J$7000,RAW_매출A!$B$2:$B$7000,$A137,RAW_매출A!$A$2:$A$7000,EDATE($E137,BL$1-1))/(INDEX(요약_월별시즈널리티!$F$7:$F$18,MONTH(EDATE($E137,BL$1-1)))/100))),"")</f>
        <v/>
      </c>
      <c r="BM137" t="str" cm="1">
        <f t="array" ref="BM137">IFERROR(IF($A137="","",IF(SUMIFS(RAW_매출A!$J$2:$J$7000,RAW_매출A!$B$2:$B$7000,$A137,RAW_매출A!$A$2:$A$7000,EDATE($E137,BM$1-1))=0,"",SUMIFS(RAW_매출A!$J$2:$J$7000,RAW_매출A!$B$2:$B$7000,$A137,RAW_매출A!$A$2:$A$7000,EDATE($E137,BM$1-1))/(INDEX(요약_월별시즈널리티!$F$7:$F$18,MONTH(EDATE($E137,BM$1-1)))/100))),"")</f>
        <v/>
      </c>
      <c r="BN137" t="str" cm="1">
        <f t="array" ref="BN137">IFERROR(IF($A137="","",IF(SUMIFS(RAW_매출A!$J$2:$J$7000,RAW_매출A!$B$2:$B$7000,$A137,RAW_매출A!$A$2:$A$7000,EDATE($E137,BN$1-1))=0,"",SUMIFS(RAW_매출A!$J$2:$J$7000,RAW_매출A!$B$2:$B$7000,$A137,RAW_매출A!$A$2:$A$7000,EDATE($E137,BN$1-1))/(INDEX(요약_월별시즈널리티!$F$7:$F$18,MONTH(EDATE($E137,BN$1-1)))/100))),"")</f>
        <v/>
      </c>
    </row>
    <row r="138" spans="1:66" x14ac:dyDescent="0.3">
      <c r="A138" t="str">
        <f>세팅!A139</f>
        <v>(1129) #간석오거리점</v>
      </c>
      <c r="B138" t="str">
        <f>세팅!B139</f>
        <v>150-1</v>
      </c>
      <c r="C138">
        <f t="shared" si="6"/>
        <v>1</v>
      </c>
      <c r="D138" t="str">
        <f t="shared" si="7"/>
        <v>1</v>
      </c>
      <c r="E138" s="1">
        <f>세팅!D139</f>
        <v>45901</v>
      </c>
      <c r="F138">
        <f t="shared" si="8"/>
        <v>7250714.3252921151</v>
      </c>
      <c r="G138" cm="1">
        <f t="array" ref="G138">IFERROR(IF($A138="","",IF(SUMIFS(RAW_매출A!$J$2:$J$7000,RAW_매출A!$B$2:$B$7000,$A138,RAW_매출A!$A$2:$A$7000,EDATE($E138,G$1-1))=0,"",SUMIFS(RAW_매출A!$J$2:$J$7000,RAW_매출A!$B$2:$B$7000,$A138,RAW_매출A!$A$2:$A$7000,EDATE($E138,G$1-1))/(INDEX(요약_월별시즈널리티!$F$7:$F$18,MONTH(EDATE($E138,G$1-1)))/100))),"")</f>
        <v>5388191.2322494732</v>
      </c>
      <c r="H138" cm="1">
        <f t="array" ref="H138">IFERROR(IF($A138="","",IF(SUMIFS(RAW_매출A!$J$2:$J$7000,RAW_매출A!$B$2:$B$7000,$A138,RAW_매출A!$A$2:$A$7000,EDATE($E138,H$1-1))=0,"",SUMIFS(RAW_매출A!$J$2:$J$7000,RAW_매출A!$B$2:$B$7000,$A138,RAW_매출A!$A$2:$A$7000,EDATE($E138,H$1-1))/(INDEX(요약_월별시즈널리티!$F$7:$F$18,MONTH(EDATE($E138,H$1-1)))/100))),"")</f>
        <v>6806046.7254876886</v>
      </c>
      <c r="I138" cm="1">
        <f t="array" ref="I138">IFERROR(IF($A138="","",IF(SUMIFS(RAW_매출A!$J$2:$J$7000,RAW_매출A!$B$2:$B$7000,$A138,RAW_매출A!$A$2:$A$7000,EDATE($E138,I$1-1))=0,"",SUMIFS(RAW_매출A!$J$2:$J$7000,RAW_매출A!$B$2:$B$7000,$A138,RAW_매출A!$A$2:$A$7000,EDATE($E138,I$1-1))/(INDEX(요약_월별시즈널리티!$F$7:$F$18,MONTH(EDATE($E138,I$1-1)))/100))),"")</f>
        <v>7057230.3227849267</v>
      </c>
      <c r="J138" s="28" cm="1">
        <f t="array" ref="J138">IFERROR(IF($A138="","",IF(SUMIFS(RAW_매출A!$J$2:$J$7000,RAW_매출A!$B$2:$B$7000,$A138,RAW_매출A!$A$2:$A$7000,EDATE($E138,J$1-1))=0,"",SUMIFS(RAW_매출A!$J$2:$J$7000,RAW_매출A!$B$2:$B$7000,$A138,RAW_매출A!$A$2:$A$7000,EDATE($E138,J$1-1))/(INDEX(요약_월별시즈널리티!$F$7:$F$18,MONTH(EDATE($E138,J$1-1)))/100))),"")</f>
        <v>6869750.7872457551</v>
      </c>
      <c r="K138" s="28" cm="1">
        <f t="array" ref="K138">IFERROR(IF($A138="","",IF(SUMIFS(RAW_매출A!$J$2:$J$7000,RAW_매출A!$B$2:$B$7000,$A138,RAW_매출A!$A$2:$A$7000,EDATE($E138,K$1-1))=0,"",SUMIFS(RAW_매출A!$J$2:$J$7000,RAW_매출A!$B$2:$B$7000,$A138,RAW_매출A!$A$2:$A$7000,EDATE($E138,K$1-1))/(INDEX(요약_월별시즈널리티!$F$7:$F$18,MONTH(EDATE($E138,K$1-1)))/100))),"")</f>
        <v>7457427.6430506399</v>
      </c>
      <c r="L138" s="28" cm="1">
        <f t="array" ref="L138">IFERROR(IF($A138="","",IF(SUMIFS(RAW_매출A!$J$2:$J$7000,RAW_매출A!$B$2:$B$7000,$A138,RAW_매출A!$A$2:$A$7000,EDATE($E138,L$1-1))=0,"",SUMIFS(RAW_매출A!$J$2:$J$7000,RAW_매출A!$B$2:$B$7000,$A138,RAW_매출A!$A$2:$A$7000,EDATE($E138,L$1-1))/(INDEX(요약_월별시즈널리티!$F$7:$F$18,MONTH(EDATE($E138,L$1-1)))/100))),"")</f>
        <v>7573921.4698923454</v>
      </c>
      <c r="M138" s="28" cm="1">
        <f t="array" ref="M138">IFERROR(IF($A138="","",IF(SUMIFS(RAW_매출A!$J$2:$J$7000,RAW_매출A!$B$2:$B$7000,$A138,RAW_매출A!$A$2:$A$7000,EDATE($E138,M$1-1))=0,"",SUMIFS(RAW_매출A!$J$2:$J$7000,RAW_매출A!$B$2:$B$7000,$A138,RAW_매출A!$A$2:$A$7000,EDATE($E138,M$1-1))/(INDEX(요약_월별시즈널리티!$F$7:$F$18,MONTH(EDATE($E138,M$1-1)))/100))),"")</f>
        <v>7129500.7577940049</v>
      </c>
      <c r="N138" s="28" cm="1">
        <f t="array" ref="N138">IFERROR(IF($A138="","",IF(SUMIFS(RAW_매출A!$J$2:$J$7000,RAW_매출A!$B$2:$B$7000,$A138,RAW_매출A!$A$2:$A$7000,EDATE($E138,N$1-1))=0,"",SUMIFS(RAW_매출A!$J$2:$J$7000,RAW_매출A!$B$2:$B$7000,$A138,RAW_매출A!$A$2:$A$7000,EDATE($E138,N$1-1))/(INDEX(요약_월별시즈널리티!$F$7:$F$18,MONTH(EDATE($E138,N$1-1)))/100))),"")</f>
        <v>6995705.6505234726</v>
      </c>
      <c r="O138" s="28" cm="1">
        <f t="array" ref="O138">IFERROR(IF($A138="","",IF(SUMIFS(RAW_매출A!$J$2:$J$7000,RAW_매출A!$B$2:$B$7000,$A138,RAW_매출A!$A$2:$A$7000,EDATE($E138,O$1-1))=0,"",SUMIFS(RAW_매출A!$J$2:$J$7000,RAW_매출A!$B$2:$B$7000,$A138,RAW_매출A!$A$2:$A$7000,EDATE($E138,O$1-1))/(INDEX(요약_월별시즈널리티!$F$7:$F$18,MONTH(EDATE($E138,O$1-1)))/100))),"")</f>
        <v>7477979.643246471</v>
      </c>
      <c r="P138" cm="1">
        <f t="array" ref="P138">IFERROR(IF($A138="","",IF(SUMIFS(RAW_매출A!$J$2:$J$7000,RAW_매출A!$B$2:$B$7000,$A138,RAW_매출A!$A$2:$A$7000,EDATE($E138,P$1-1))=0,"",SUMIFS(RAW_매출A!$J$2:$J$7000,RAW_매출A!$B$2:$B$7000,$A138,RAW_매출A!$A$2:$A$7000,EDATE($E138,P$1-1))/(INDEX(요약_월별시즈널리티!$F$7:$F$18,MONTH(EDATE($E138,P$1-1)))/100))),"")</f>
        <v>6809778.9296512417</v>
      </c>
      <c r="Q138" t="str" cm="1">
        <f t="array" ref="Q138">IFERROR(IF($A138="","",IF(SUMIFS(RAW_매출A!$J$2:$J$7000,RAW_매출A!$B$2:$B$7000,$A138,RAW_매출A!$A$2:$A$7000,EDATE($E138,Q$1-1))=0,"",SUMIFS(RAW_매출A!$J$2:$J$7000,RAW_매출A!$B$2:$B$7000,$A138,RAW_매출A!$A$2:$A$7000,EDATE($E138,Q$1-1))/(INDEX(요약_월별시즈널리티!$F$7:$F$18,MONTH(EDATE($E138,Q$1-1)))/100))),"")</f>
        <v/>
      </c>
      <c r="R138" t="str" cm="1">
        <f t="array" ref="R138">IFERROR(IF($A138="","",IF(SUMIFS(RAW_매출A!$J$2:$J$7000,RAW_매출A!$B$2:$B$7000,$A138,RAW_매출A!$A$2:$A$7000,EDATE($E138,R$1-1))=0,"",SUMIFS(RAW_매출A!$J$2:$J$7000,RAW_매출A!$B$2:$B$7000,$A138,RAW_매출A!$A$2:$A$7000,EDATE($E138,R$1-1))/(INDEX(요약_월별시즈널리티!$F$7:$F$18,MONTH(EDATE($E138,R$1-1)))/100))),"")</f>
        <v/>
      </c>
      <c r="S138" t="str" cm="1">
        <f t="array" ref="S138">IFERROR(IF($A138="","",IF(SUMIFS(RAW_매출A!$J$2:$J$7000,RAW_매출A!$B$2:$B$7000,$A138,RAW_매출A!$A$2:$A$7000,EDATE($E138,S$1-1))=0,"",SUMIFS(RAW_매출A!$J$2:$J$7000,RAW_매출A!$B$2:$B$7000,$A138,RAW_매출A!$A$2:$A$7000,EDATE($E138,S$1-1))/(INDEX(요약_월별시즈널리티!$F$7:$F$18,MONTH(EDATE($E138,S$1-1)))/100))),"")</f>
        <v/>
      </c>
      <c r="T138" t="str" cm="1">
        <f t="array" ref="T138">IFERROR(IF($A138="","",IF(SUMIFS(RAW_매출A!$J$2:$J$7000,RAW_매출A!$B$2:$B$7000,$A138,RAW_매출A!$A$2:$A$7000,EDATE($E138,T$1-1))=0,"",SUMIFS(RAW_매출A!$J$2:$J$7000,RAW_매출A!$B$2:$B$7000,$A138,RAW_매출A!$A$2:$A$7000,EDATE($E138,T$1-1))/(INDEX(요약_월별시즈널리티!$F$7:$F$18,MONTH(EDATE($E138,T$1-1)))/100))),"")</f>
        <v/>
      </c>
      <c r="U138" t="str" cm="1">
        <f t="array" ref="U138">IFERROR(IF($A138="","",IF(SUMIFS(RAW_매출A!$J$2:$J$7000,RAW_매출A!$B$2:$B$7000,$A138,RAW_매출A!$A$2:$A$7000,EDATE($E138,U$1-1))=0,"",SUMIFS(RAW_매출A!$J$2:$J$7000,RAW_매출A!$B$2:$B$7000,$A138,RAW_매출A!$A$2:$A$7000,EDATE($E138,U$1-1))/(INDEX(요약_월별시즈널리티!$F$7:$F$18,MONTH(EDATE($E138,U$1-1)))/100))),"")</f>
        <v/>
      </c>
      <c r="V138" t="str" cm="1">
        <f t="array" ref="V138">IFERROR(IF($A138="","",IF(SUMIFS(RAW_매출A!$J$2:$J$7000,RAW_매출A!$B$2:$B$7000,$A138,RAW_매출A!$A$2:$A$7000,EDATE($E138,V$1-1))=0,"",SUMIFS(RAW_매출A!$J$2:$J$7000,RAW_매출A!$B$2:$B$7000,$A138,RAW_매출A!$A$2:$A$7000,EDATE($E138,V$1-1))/(INDEX(요약_월별시즈널리티!$F$7:$F$18,MONTH(EDATE($E138,V$1-1)))/100))),"")</f>
        <v/>
      </c>
      <c r="W138" t="str" cm="1">
        <f t="array" ref="W138">IFERROR(IF($A138="","",IF(SUMIFS(RAW_매출A!$J$2:$J$7000,RAW_매출A!$B$2:$B$7000,$A138,RAW_매출A!$A$2:$A$7000,EDATE($E138,W$1-1))=0,"",SUMIFS(RAW_매출A!$J$2:$J$7000,RAW_매출A!$B$2:$B$7000,$A138,RAW_매출A!$A$2:$A$7000,EDATE($E138,W$1-1))/(INDEX(요약_월별시즈널리티!$F$7:$F$18,MONTH(EDATE($E138,W$1-1)))/100))),"")</f>
        <v/>
      </c>
      <c r="X138" t="str" cm="1">
        <f t="array" ref="X138">IFERROR(IF($A138="","",IF(SUMIFS(RAW_매출A!$J$2:$J$7000,RAW_매출A!$B$2:$B$7000,$A138,RAW_매출A!$A$2:$A$7000,EDATE($E138,X$1-1))=0,"",SUMIFS(RAW_매출A!$J$2:$J$7000,RAW_매출A!$B$2:$B$7000,$A138,RAW_매출A!$A$2:$A$7000,EDATE($E138,X$1-1))/(INDEX(요약_월별시즈널리티!$F$7:$F$18,MONTH(EDATE($E138,X$1-1)))/100))),"")</f>
        <v/>
      </c>
      <c r="Y138" t="str" cm="1">
        <f t="array" ref="Y138">IFERROR(IF($A138="","",IF(SUMIFS(RAW_매출A!$J$2:$J$7000,RAW_매출A!$B$2:$B$7000,$A138,RAW_매출A!$A$2:$A$7000,EDATE($E138,Y$1-1))=0,"",SUMIFS(RAW_매출A!$J$2:$J$7000,RAW_매출A!$B$2:$B$7000,$A138,RAW_매출A!$A$2:$A$7000,EDATE($E138,Y$1-1))/(INDEX(요약_월별시즈널리티!$F$7:$F$18,MONTH(EDATE($E138,Y$1-1)))/100))),"")</f>
        <v/>
      </c>
      <c r="Z138" t="str" cm="1">
        <f t="array" ref="Z138">IFERROR(IF($A138="","",IF(SUMIFS(RAW_매출A!$J$2:$J$7000,RAW_매출A!$B$2:$B$7000,$A138,RAW_매출A!$A$2:$A$7000,EDATE($E138,Z$1-1))=0,"",SUMIFS(RAW_매출A!$J$2:$J$7000,RAW_매출A!$B$2:$B$7000,$A138,RAW_매출A!$A$2:$A$7000,EDATE($E138,Z$1-1))/(INDEX(요약_월별시즈널리티!$F$7:$F$18,MONTH(EDATE($E138,Z$1-1)))/100))),"")</f>
        <v/>
      </c>
      <c r="AA138" t="str" cm="1">
        <f t="array" ref="AA138">IFERROR(IF($A138="","",IF(SUMIFS(RAW_매출A!$J$2:$J$7000,RAW_매출A!$B$2:$B$7000,$A138,RAW_매출A!$A$2:$A$7000,EDATE($E138,AA$1-1))=0,"",SUMIFS(RAW_매출A!$J$2:$J$7000,RAW_매출A!$B$2:$B$7000,$A138,RAW_매출A!$A$2:$A$7000,EDATE($E138,AA$1-1))/(INDEX(요약_월별시즈널리티!$F$7:$F$18,MONTH(EDATE($E138,AA$1-1)))/100))),"")</f>
        <v/>
      </c>
      <c r="AB138" t="str" cm="1">
        <f t="array" ref="AB138">IFERROR(IF($A138="","",IF(SUMIFS(RAW_매출A!$J$2:$J$7000,RAW_매출A!$B$2:$B$7000,$A138,RAW_매출A!$A$2:$A$7000,EDATE($E138,AB$1-1))=0,"",SUMIFS(RAW_매출A!$J$2:$J$7000,RAW_매출A!$B$2:$B$7000,$A138,RAW_매출A!$A$2:$A$7000,EDATE($E138,AB$1-1))/(INDEX(요약_월별시즈널리티!$F$7:$F$18,MONTH(EDATE($E138,AB$1-1)))/100))),"")</f>
        <v/>
      </c>
      <c r="AC138" t="str" cm="1">
        <f t="array" ref="AC138">IFERROR(IF($A138="","",IF(SUMIFS(RAW_매출A!$J$2:$J$7000,RAW_매출A!$B$2:$B$7000,$A138,RAW_매출A!$A$2:$A$7000,EDATE($E138,AC$1-1))=0,"",SUMIFS(RAW_매출A!$J$2:$J$7000,RAW_매출A!$B$2:$B$7000,$A138,RAW_매출A!$A$2:$A$7000,EDATE($E138,AC$1-1))/(INDEX(요약_월별시즈널리티!$F$7:$F$18,MONTH(EDATE($E138,AC$1-1)))/100))),"")</f>
        <v/>
      </c>
      <c r="AD138" t="str" cm="1">
        <f t="array" ref="AD138">IFERROR(IF($A138="","",IF(SUMIFS(RAW_매출A!$J$2:$J$7000,RAW_매출A!$B$2:$B$7000,$A138,RAW_매출A!$A$2:$A$7000,EDATE($E138,AD$1-1))=0,"",SUMIFS(RAW_매출A!$J$2:$J$7000,RAW_매출A!$B$2:$B$7000,$A138,RAW_매출A!$A$2:$A$7000,EDATE($E138,AD$1-1))/(INDEX(요약_월별시즈널리티!$F$7:$F$18,MONTH(EDATE($E138,AD$1-1)))/100))),"")</f>
        <v/>
      </c>
      <c r="AE138" t="str" cm="1">
        <f t="array" ref="AE138">IFERROR(IF($A138="","",IF(SUMIFS(RAW_매출A!$J$2:$J$7000,RAW_매출A!$B$2:$B$7000,$A138,RAW_매출A!$A$2:$A$7000,EDATE($E138,AE$1-1))=0,"",SUMIFS(RAW_매출A!$J$2:$J$7000,RAW_매출A!$B$2:$B$7000,$A138,RAW_매출A!$A$2:$A$7000,EDATE($E138,AE$1-1))/(INDEX(요약_월별시즈널리티!$F$7:$F$18,MONTH(EDATE($E138,AE$1-1)))/100))),"")</f>
        <v/>
      </c>
      <c r="AF138" t="str" cm="1">
        <f t="array" ref="AF138">IFERROR(IF($A138="","",IF(SUMIFS(RAW_매출A!$J$2:$J$7000,RAW_매출A!$B$2:$B$7000,$A138,RAW_매출A!$A$2:$A$7000,EDATE($E138,AF$1-1))=0,"",SUMIFS(RAW_매출A!$J$2:$J$7000,RAW_매출A!$B$2:$B$7000,$A138,RAW_매출A!$A$2:$A$7000,EDATE($E138,AF$1-1))/(INDEX(요약_월별시즈널리티!$F$7:$F$18,MONTH(EDATE($E138,AF$1-1)))/100))),"")</f>
        <v/>
      </c>
      <c r="AG138" t="str" cm="1">
        <f t="array" ref="AG138">IFERROR(IF($A138="","",IF(SUMIFS(RAW_매출A!$J$2:$J$7000,RAW_매출A!$B$2:$B$7000,$A138,RAW_매출A!$A$2:$A$7000,EDATE($E138,AG$1-1))=0,"",SUMIFS(RAW_매출A!$J$2:$J$7000,RAW_매출A!$B$2:$B$7000,$A138,RAW_매출A!$A$2:$A$7000,EDATE($E138,AG$1-1))/(INDEX(요약_월별시즈널리티!$F$7:$F$18,MONTH(EDATE($E138,AG$1-1)))/100))),"")</f>
        <v/>
      </c>
      <c r="AH138" t="str" cm="1">
        <f t="array" ref="AH138">IFERROR(IF($A138="","",IF(SUMIFS(RAW_매출A!$J$2:$J$7000,RAW_매출A!$B$2:$B$7000,$A138,RAW_매출A!$A$2:$A$7000,EDATE($E138,AH$1-1))=0,"",SUMIFS(RAW_매출A!$J$2:$J$7000,RAW_매출A!$B$2:$B$7000,$A138,RAW_매출A!$A$2:$A$7000,EDATE($E138,AH$1-1))/(INDEX(요약_월별시즈널리티!$F$7:$F$18,MONTH(EDATE($E138,AH$1-1)))/100))),"")</f>
        <v/>
      </c>
      <c r="AI138" t="str" cm="1">
        <f t="array" ref="AI138">IFERROR(IF($A138="","",IF(SUMIFS(RAW_매출A!$J$2:$J$7000,RAW_매출A!$B$2:$B$7000,$A138,RAW_매출A!$A$2:$A$7000,EDATE($E138,AI$1-1))=0,"",SUMIFS(RAW_매출A!$J$2:$J$7000,RAW_매출A!$B$2:$B$7000,$A138,RAW_매출A!$A$2:$A$7000,EDATE($E138,AI$1-1))/(INDEX(요약_월별시즈널리티!$F$7:$F$18,MONTH(EDATE($E138,AI$1-1)))/100))),"")</f>
        <v/>
      </c>
      <c r="AJ138" t="str" cm="1">
        <f t="array" ref="AJ138">IFERROR(IF($A138="","",IF(SUMIFS(RAW_매출A!$J$2:$J$7000,RAW_매출A!$B$2:$B$7000,$A138,RAW_매출A!$A$2:$A$7000,EDATE($E138,AJ$1-1))=0,"",SUMIFS(RAW_매출A!$J$2:$J$7000,RAW_매출A!$B$2:$B$7000,$A138,RAW_매출A!$A$2:$A$7000,EDATE($E138,AJ$1-1))/(INDEX(요약_월별시즈널리티!$F$7:$F$18,MONTH(EDATE($E138,AJ$1-1)))/100))),"")</f>
        <v/>
      </c>
      <c r="AK138" t="str" cm="1">
        <f t="array" ref="AK138">IFERROR(IF($A138="","",IF(SUMIFS(RAW_매출A!$J$2:$J$7000,RAW_매출A!$B$2:$B$7000,$A138,RAW_매출A!$A$2:$A$7000,EDATE($E138,AK$1-1))=0,"",SUMIFS(RAW_매출A!$J$2:$J$7000,RAW_매출A!$B$2:$B$7000,$A138,RAW_매출A!$A$2:$A$7000,EDATE($E138,AK$1-1))/(INDEX(요약_월별시즈널리티!$F$7:$F$18,MONTH(EDATE($E138,AK$1-1)))/100))),"")</f>
        <v/>
      </c>
      <c r="AL138" t="str" cm="1">
        <f t="array" ref="AL138">IFERROR(IF($A138="","",IF(SUMIFS(RAW_매출A!$J$2:$J$7000,RAW_매출A!$B$2:$B$7000,$A138,RAW_매출A!$A$2:$A$7000,EDATE($E138,AL$1-1))=0,"",SUMIFS(RAW_매출A!$J$2:$J$7000,RAW_매출A!$B$2:$B$7000,$A138,RAW_매출A!$A$2:$A$7000,EDATE($E138,AL$1-1))/(INDEX(요약_월별시즈널리티!$F$7:$F$18,MONTH(EDATE($E138,AL$1-1)))/100))),"")</f>
        <v/>
      </c>
      <c r="AM138" t="str" cm="1">
        <f t="array" ref="AM138">IFERROR(IF($A138="","",IF(SUMIFS(RAW_매출A!$J$2:$J$7000,RAW_매출A!$B$2:$B$7000,$A138,RAW_매출A!$A$2:$A$7000,EDATE($E138,AM$1-1))=0,"",SUMIFS(RAW_매출A!$J$2:$J$7000,RAW_매출A!$B$2:$B$7000,$A138,RAW_매출A!$A$2:$A$7000,EDATE($E138,AM$1-1))/(INDEX(요약_월별시즈널리티!$F$7:$F$18,MONTH(EDATE($E138,AM$1-1)))/100))),"")</f>
        <v/>
      </c>
      <c r="AN138" t="str" cm="1">
        <f t="array" ref="AN138">IFERROR(IF($A138="","",IF(SUMIFS(RAW_매출A!$J$2:$J$7000,RAW_매출A!$B$2:$B$7000,$A138,RAW_매출A!$A$2:$A$7000,EDATE($E138,AN$1-1))=0,"",SUMIFS(RAW_매출A!$J$2:$J$7000,RAW_매출A!$B$2:$B$7000,$A138,RAW_매출A!$A$2:$A$7000,EDATE($E138,AN$1-1))/(INDEX(요약_월별시즈널리티!$F$7:$F$18,MONTH(EDATE($E138,AN$1-1)))/100))),"")</f>
        <v/>
      </c>
      <c r="AO138" t="str" cm="1">
        <f t="array" ref="AO138">IFERROR(IF($A138="","",IF(SUMIFS(RAW_매출A!$J$2:$J$7000,RAW_매출A!$B$2:$B$7000,$A138,RAW_매출A!$A$2:$A$7000,EDATE($E138,AO$1-1))=0,"",SUMIFS(RAW_매출A!$J$2:$J$7000,RAW_매출A!$B$2:$B$7000,$A138,RAW_매출A!$A$2:$A$7000,EDATE($E138,AO$1-1))/(INDEX(요약_월별시즈널리티!$F$7:$F$18,MONTH(EDATE($E138,AO$1-1)))/100))),"")</f>
        <v/>
      </c>
      <c r="AP138" t="str" cm="1">
        <f t="array" ref="AP138">IFERROR(IF($A138="","",IF(SUMIFS(RAW_매출A!$J$2:$J$7000,RAW_매출A!$B$2:$B$7000,$A138,RAW_매출A!$A$2:$A$7000,EDATE($E138,AP$1-1))=0,"",SUMIFS(RAW_매출A!$J$2:$J$7000,RAW_매출A!$B$2:$B$7000,$A138,RAW_매출A!$A$2:$A$7000,EDATE($E138,AP$1-1))/(INDEX(요약_월별시즈널리티!$F$7:$F$18,MONTH(EDATE($E138,AP$1-1)))/100))),"")</f>
        <v/>
      </c>
      <c r="AQ138" t="str" cm="1">
        <f t="array" ref="AQ138">IFERROR(IF($A138="","",IF(SUMIFS(RAW_매출A!$J$2:$J$7000,RAW_매출A!$B$2:$B$7000,$A138,RAW_매출A!$A$2:$A$7000,EDATE($E138,AQ$1-1))=0,"",SUMIFS(RAW_매출A!$J$2:$J$7000,RAW_매출A!$B$2:$B$7000,$A138,RAW_매출A!$A$2:$A$7000,EDATE($E138,AQ$1-1))/(INDEX(요약_월별시즈널리티!$F$7:$F$18,MONTH(EDATE($E138,AQ$1-1)))/100))),"")</f>
        <v/>
      </c>
      <c r="AR138" t="str" cm="1">
        <f t="array" ref="AR138">IFERROR(IF($A138="","",IF(SUMIFS(RAW_매출A!$J$2:$J$7000,RAW_매출A!$B$2:$B$7000,$A138,RAW_매출A!$A$2:$A$7000,EDATE($E138,AR$1-1))=0,"",SUMIFS(RAW_매출A!$J$2:$J$7000,RAW_매출A!$B$2:$B$7000,$A138,RAW_매출A!$A$2:$A$7000,EDATE($E138,AR$1-1))/(INDEX(요약_월별시즈널리티!$F$7:$F$18,MONTH(EDATE($E138,AR$1-1)))/100))),"")</f>
        <v/>
      </c>
      <c r="AS138" t="str" cm="1">
        <f t="array" ref="AS138">IFERROR(IF($A138="","",IF(SUMIFS(RAW_매출A!$J$2:$J$7000,RAW_매출A!$B$2:$B$7000,$A138,RAW_매출A!$A$2:$A$7000,EDATE($E138,AS$1-1))=0,"",SUMIFS(RAW_매출A!$J$2:$J$7000,RAW_매출A!$B$2:$B$7000,$A138,RAW_매출A!$A$2:$A$7000,EDATE($E138,AS$1-1))/(INDEX(요약_월별시즈널리티!$F$7:$F$18,MONTH(EDATE($E138,AS$1-1)))/100))),"")</f>
        <v/>
      </c>
      <c r="AT138" t="str" cm="1">
        <f t="array" ref="AT138">IFERROR(IF($A138="","",IF(SUMIFS(RAW_매출A!$J$2:$J$7000,RAW_매출A!$B$2:$B$7000,$A138,RAW_매출A!$A$2:$A$7000,EDATE($E138,AT$1-1))=0,"",SUMIFS(RAW_매출A!$J$2:$J$7000,RAW_매출A!$B$2:$B$7000,$A138,RAW_매출A!$A$2:$A$7000,EDATE($E138,AT$1-1))/(INDEX(요약_월별시즈널리티!$F$7:$F$18,MONTH(EDATE($E138,AT$1-1)))/100))),"")</f>
        <v/>
      </c>
      <c r="AU138" t="str" cm="1">
        <f t="array" ref="AU138">IFERROR(IF($A138="","",IF(SUMIFS(RAW_매출A!$J$2:$J$7000,RAW_매출A!$B$2:$B$7000,$A138,RAW_매출A!$A$2:$A$7000,EDATE($E138,AU$1-1))=0,"",SUMIFS(RAW_매출A!$J$2:$J$7000,RAW_매출A!$B$2:$B$7000,$A138,RAW_매출A!$A$2:$A$7000,EDATE($E138,AU$1-1))/(INDEX(요약_월별시즈널리티!$F$7:$F$18,MONTH(EDATE($E138,AU$1-1)))/100))),"")</f>
        <v/>
      </c>
      <c r="AV138" t="str" cm="1">
        <f t="array" ref="AV138">IFERROR(IF($A138="","",IF(SUMIFS(RAW_매출A!$J$2:$J$7000,RAW_매출A!$B$2:$B$7000,$A138,RAW_매출A!$A$2:$A$7000,EDATE($E138,AV$1-1))=0,"",SUMIFS(RAW_매출A!$J$2:$J$7000,RAW_매출A!$B$2:$B$7000,$A138,RAW_매출A!$A$2:$A$7000,EDATE($E138,AV$1-1))/(INDEX(요약_월별시즈널리티!$F$7:$F$18,MONTH(EDATE($E138,AV$1-1)))/100))),"")</f>
        <v/>
      </c>
      <c r="AW138" t="str" cm="1">
        <f t="array" ref="AW138">IFERROR(IF($A138="","",IF(SUMIFS(RAW_매출A!$J$2:$J$7000,RAW_매출A!$B$2:$B$7000,$A138,RAW_매출A!$A$2:$A$7000,EDATE($E138,AW$1-1))=0,"",SUMIFS(RAW_매출A!$J$2:$J$7000,RAW_매출A!$B$2:$B$7000,$A138,RAW_매출A!$A$2:$A$7000,EDATE($E138,AW$1-1))/(INDEX(요약_월별시즈널리티!$F$7:$F$18,MONTH(EDATE($E138,AW$1-1)))/100))),"")</f>
        <v/>
      </c>
      <c r="AX138" t="str" cm="1">
        <f t="array" ref="AX138">IFERROR(IF($A138="","",IF(SUMIFS(RAW_매출A!$J$2:$J$7000,RAW_매출A!$B$2:$B$7000,$A138,RAW_매출A!$A$2:$A$7000,EDATE($E138,AX$1-1))=0,"",SUMIFS(RAW_매출A!$J$2:$J$7000,RAW_매출A!$B$2:$B$7000,$A138,RAW_매출A!$A$2:$A$7000,EDATE($E138,AX$1-1))/(INDEX(요약_월별시즈널리티!$F$7:$F$18,MONTH(EDATE($E138,AX$1-1)))/100))),"")</f>
        <v/>
      </c>
      <c r="AY138" t="str" cm="1">
        <f t="array" ref="AY138">IFERROR(IF($A138="","",IF(SUMIFS(RAW_매출A!$J$2:$J$7000,RAW_매출A!$B$2:$B$7000,$A138,RAW_매출A!$A$2:$A$7000,EDATE($E138,AY$1-1))=0,"",SUMIFS(RAW_매출A!$J$2:$J$7000,RAW_매출A!$B$2:$B$7000,$A138,RAW_매출A!$A$2:$A$7000,EDATE($E138,AY$1-1))/(INDEX(요약_월별시즈널리티!$F$7:$F$18,MONTH(EDATE($E138,AY$1-1)))/100))),"")</f>
        <v/>
      </c>
      <c r="AZ138" t="str" cm="1">
        <f t="array" ref="AZ138">IFERROR(IF($A138="","",IF(SUMIFS(RAW_매출A!$J$2:$J$7000,RAW_매출A!$B$2:$B$7000,$A138,RAW_매출A!$A$2:$A$7000,EDATE($E138,AZ$1-1))=0,"",SUMIFS(RAW_매출A!$J$2:$J$7000,RAW_매출A!$B$2:$B$7000,$A138,RAW_매출A!$A$2:$A$7000,EDATE($E138,AZ$1-1))/(INDEX(요약_월별시즈널리티!$F$7:$F$18,MONTH(EDATE($E138,AZ$1-1)))/100))),"")</f>
        <v/>
      </c>
      <c r="BA138" t="str" cm="1">
        <f t="array" ref="BA138">IFERROR(IF($A138="","",IF(SUMIFS(RAW_매출A!$J$2:$J$7000,RAW_매출A!$B$2:$B$7000,$A138,RAW_매출A!$A$2:$A$7000,EDATE($E138,BA$1-1))=0,"",SUMIFS(RAW_매출A!$J$2:$J$7000,RAW_매출A!$B$2:$B$7000,$A138,RAW_매출A!$A$2:$A$7000,EDATE($E138,BA$1-1))/(INDEX(요약_월별시즈널리티!$F$7:$F$18,MONTH(EDATE($E138,BA$1-1)))/100))),"")</f>
        <v/>
      </c>
      <c r="BB138" t="str" cm="1">
        <f t="array" ref="BB138">IFERROR(IF($A138="","",IF(SUMIFS(RAW_매출A!$J$2:$J$7000,RAW_매출A!$B$2:$B$7000,$A138,RAW_매출A!$A$2:$A$7000,EDATE($E138,BB$1-1))=0,"",SUMIFS(RAW_매출A!$J$2:$J$7000,RAW_매출A!$B$2:$B$7000,$A138,RAW_매출A!$A$2:$A$7000,EDATE($E138,BB$1-1))/(INDEX(요약_월별시즈널리티!$F$7:$F$18,MONTH(EDATE($E138,BB$1-1)))/100))),"")</f>
        <v/>
      </c>
      <c r="BC138" t="str" cm="1">
        <f t="array" ref="BC138">IFERROR(IF($A138="","",IF(SUMIFS(RAW_매출A!$J$2:$J$7000,RAW_매출A!$B$2:$B$7000,$A138,RAW_매출A!$A$2:$A$7000,EDATE($E138,BC$1-1))=0,"",SUMIFS(RAW_매출A!$J$2:$J$7000,RAW_매출A!$B$2:$B$7000,$A138,RAW_매출A!$A$2:$A$7000,EDATE($E138,BC$1-1))/(INDEX(요약_월별시즈널리티!$F$7:$F$18,MONTH(EDATE($E138,BC$1-1)))/100))),"")</f>
        <v/>
      </c>
      <c r="BD138" t="str" cm="1">
        <f t="array" ref="BD138">IFERROR(IF($A138="","",IF(SUMIFS(RAW_매출A!$J$2:$J$7000,RAW_매출A!$B$2:$B$7000,$A138,RAW_매출A!$A$2:$A$7000,EDATE($E138,BD$1-1))=0,"",SUMIFS(RAW_매출A!$J$2:$J$7000,RAW_매출A!$B$2:$B$7000,$A138,RAW_매출A!$A$2:$A$7000,EDATE($E138,BD$1-1))/(INDEX(요약_월별시즈널리티!$F$7:$F$18,MONTH(EDATE($E138,BD$1-1)))/100))),"")</f>
        <v/>
      </c>
      <c r="BE138" t="str" cm="1">
        <f t="array" ref="BE138">IFERROR(IF($A138="","",IF(SUMIFS(RAW_매출A!$J$2:$J$7000,RAW_매출A!$B$2:$B$7000,$A138,RAW_매출A!$A$2:$A$7000,EDATE($E138,BE$1-1))=0,"",SUMIFS(RAW_매출A!$J$2:$J$7000,RAW_매출A!$B$2:$B$7000,$A138,RAW_매출A!$A$2:$A$7000,EDATE($E138,BE$1-1))/(INDEX(요약_월별시즈널리티!$F$7:$F$18,MONTH(EDATE($E138,BE$1-1)))/100))),"")</f>
        <v/>
      </c>
      <c r="BF138" t="str" cm="1">
        <f t="array" ref="BF138">IFERROR(IF($A138="","",IF(SUMIFS(RAW_매출A!$J$2:$J$7000,RAW_매출A!$B$2:$B$7000,$A138,RAW_매출A!$A$2:$A$7000,EDATE($E138,BF$1-1))=0,"",SUMIFS(RAW_매출A!$J$2:$J$7000,RAW_매출A!$B$2:$B$7000,$A138,RAW_매출A!$A$2:$A$7000,EDATE($E138,BF$1-1))/(INDEX(요약_월별시즈널리티!$F$7:$F$18,MONTH(EDATE($E138,BF$1-1)))/100))),"")</f>
        <v/>
      </c>
      <c r="BG138" t="str" cm="1">
        <f t="array" ref="BG138">IFERROR(IF($A138="","",IF(SUMIFS(RAW_매출A!$J$2:$J$7000,RAW_매출A!$B$2:$B$7000,$A138,RAW_매출A!$A$2:$A$7000,EDATE($E138,BG$1-1))=0,"",SUMIFS(RAW_매출A!$J$2:$J$7000,RAW_매출A!$B$2:$B$7000,$A138,RAW_매출A!$A$2:$A$7000,EDATE($E138,BG$1-1))/(INDEX(요약_월별시즈널리티!$F$7:$F$18,MONTH(EDATE($E138,BG$1-1)))/100))),"")</f>
        <v/>
      </c>
      <c r="BH138" t="str" cm="1">
        <f t="array" ref="BH138">IFERROR(IF($A138="","",IF(SUMIFS(RAW_매출A!$J$2:$J$7000,RAW_매출A!$B$2:$B$7000,$A138,RAW_매출A!$A$2:$A$7000,EDATE($E138,BH$1-1))=0,"",SUMIFS(RAW_매출A!$J$2:$J$7000,RAW_매출A!$B$2:$B$7000,$A138,RAW_매출A!$A$2:$A$7000,EDATE($E138,BH$1-1))/(INDEX(요약_월별시즈널리티!$F$7:$F$18,MONTH(EDATE($E138,BH$1-1)))/100))),"")</f>
        <v/>
      </c>
      <c r="BI138" t="str" cm="1">
        <f t="array" ref="BI138">IFERROR(IF($A138="","",IF(SUMIFS(RAW_매출A!$J$2:$J$7000,RAW_매출A!$B$2:$B$7000,$A138,RAW_매출A!$A$2:$A$7000,EDATE($E138,BI$1-1))=0,"",SUMIFS(RAW_매출A!$J$2:$J$7000,RAW_매출A!$B$2:$B$7000,$A138,RAW_매출A!$A$2:$A$7000,EDATE($E138,BI$1-1))/(INDEX(요약_월별시즈널리티!$F$7:$F$18,MONTH(EDATE($E138,BI$1-1)))/100))),"")</f>
        <v/>
      </c>
      <c r="BJ138" t="str" cm="1">
        <f t="array" ref="BJ138">IFERROR(IF($A138="","",IF(SUMIFS(RAW_매출A!$J$2:$J$7000,RAW_매출A!$B$2:$B$7000,$A138,RAW_매출A!$A$2:$A$7000,EDATE($E138,BJ$1-1))=0,"",SUMIFS(RAW_매출A!$J$2:$J$7000,RAW_매출A!$B$2:$B$7000,$A138,RAW_매출A!$A$2:$A$7000,EDATE($E138,BJ$1-1))/(INDEX(요약_월별시즈널리티!$F$7:$F$18,MONTH(EDATE($E138,BJ$1-1)))/100))),"")</f>
        <v/>
      </c>
      <c r="BK138" t="str" cm="1">
        <f t="array" ref="BK138">IFERROR(IF($A138="","",IF(SUMIFS(RAW_매출A!$J$2:$J$7000,RAW_매출A!$B$2:$B$7000,$A138,RAW_매출A!$A$2:$A$7000,EDATE($E138,BK$1-1))=0,"",SUMIFS(RAW_매출A!$J$2:$J$7000,RAW_매출A!$B$2:$B$7000,$A138,RAW_매출A!$A$2:$A$7000,EDATE($E138,BK$1-1))/(INDEX(요약_월별시즈널리티!$F$7:$F$18,MONTH(EDATE($E138,BK$1-1)))/100))),"")</f>
        <v/>
      </c>
      <c r="BL138" t="str" cm="1">
        <f t="array" ref="BL138">IFERROR(IF($A138="","",IF(SUMIFS(RAW_매출A!$J$2:$J$7000,RAW_매출A!$B$2:$B$7000,$A138,RAW_매출A!$A$2:$A$7000,EDATE($E138,BL$1-1))=0,"",SUMIFS(RAW_매출A!$J$2:$J$7000,RAW_매출A!$B$2:$B$7000,$A138,RAW_매출A!$A$2:$A$7000,EDATE($E138,BL$1-1))/(INDEX(요약_월별시즈널리티!$F$7:$F$18,MONTH(EDATE($E138,BL$1-1)))/100))),"")</f>
        <v/>
      </c>
      <c r="BM138" t="str" cm="1">
        <f t="array" ref="BM138">IFERROR(IF($A138="","",IF(SUMIFS(RAW_매출A!$J$2:$J$7000,RAW_매출A!$B$2:$B$7000,$A138,RAW_매출A!$A$2:$A$7000,EDATE($E138,BM$1-1))=0,"",SUMIFS(RAW_매출A!$J$2:$J$7000,RAW_매출A!$B$2:$B$7000,$A138,RAW_매출A!$A$2:$A$7000,EDATE($E138,BM$1-1))/(INDEX(요약_월별시즈널리티!$F$7:$F$18,MONTH(EDATE($E138,BM$1-1)))/100))),"")</f>
        <v/>
      </c>
      <c r="BN138" t="str" cm="1">
        <f t="array" ref="BN138">IFERROR(IF($A138="","",IF(SUMIFS(RAW_매출A!$J$2:$J$7000,RAW_매출A!$B$2:$B$7000,$A138,RAW_매출A!$A$2:$A$7000,EDATE($E138,BN$1-1))=0,"",SUMIFS(RAW_매출A!$J$2:$J$7000,RAW_매출A!$B$2:$B$7000,$A138,RAW_매출A!$A$2:$A$7000,EDATE($E138,BN$1-1))/(INDEX(요약_월별시즈널리티!$F$7:$F$18,MONTH(EDATE($E138,BN$1-1)))/100))),"")</f>
        <v/>
      </c>
    </row>
    <row r="139" spans="1:66" x14ac:dyDescent="0.3">
      <c r="A139" t="str">
        <f>세팅!A140</f>
        <v>(1130) #배재대정문점</v>
      </c>
      <c r="B139" t="str">
        <f>세팅!B140</f>
        <v>150-1</v>
      </c>
      <c r="C139">
        <f t="shared" si="6"/>
        <v>1</v>
      </c>
      <c r="D139" t="str">
        <f t="shared" si="7"/>
        <v>1</v>
      </c>
      <c r="E139" s="1">
        <f>세팅!D140</f>
        <v>45931</v>
      </c>
      <c r="F139">
        <f t="shared" si="8"/>
        <v>5468052.7501841998</v>
      </c>
      <c r="G139" cm="1">
        <f t="array" ref="G139">IFERROR(IF($A139="","",IF(SUMIFS(RAW_매출A!$J$2:$J$7000,RAW_매출A!$B$2:$B$7000,$A139,RAW_매출A!$A$2:$A$7000,EDATE($E139,G$1-1))=0,"",SUMIFS(RAW_매출A!$J$2:$J$7000,RAW_매출A!$B$2:$B$7000,$A139,RAW_매출A!$A$2:$A$7000,EDATE($E139,G$1-1))/(INDEX(요약_월별시즈널리티!$F$7:$F$18,MONTH(EDATE($E139,G$1-1)))/100))),"")</f>
        <v>3821987.7029155507</v>
      </c>
      <c r="H139" cm="1">
        <f t="array" ref="H139">IFERROR(IF($A139="","",IF(SUMIFS(RAW_매출A!$J$2:$J$7000,RAW_매출A!$B$2:$B$7000,$A139,RAW_매출A!$A$2:$A$7000,EDATE($E139,H$1-1))=0,"",SUMIFS(RAW_매출A!$J$2:$J$7000,RAW_매출A!$B$2:$B$7000,$A139,RAW_매출A!$A$2:$A$7000,EDATE($E139,H$1-1))/(INDEX(요약_월별시즈널리티!$F$7:$F$18,MONTH(EDATE($E139,H$1-1)))/100))),"")</f>
        <v>4237309.9785624286</v>
      </c>
      <c r="I139" cm="1">
        <f t="array" ref="I139">IFERROR(IF($A139="","",IF(SUMIFS(RAW_매출A!$J$2:$J$7000,RAW_매출A!$B$2:$B$7000,$A139,RAW_매출A!$A$2:$A$7000,EDATE($E139,I$1-1))=0,"",SUMIFS(RAW_매출A!$J$2:$J$7000,RAW_매출A!$B$2:$B$7000,$A139,RAW_매출A!$A$2:$A$7000,EDATE($E139,I$1-1))/(INDEX(요약_월별시즈널리티!$F$7:$F$18,MONTH(EDATE($E139,I$1-1)))/100))),"")</f>
        <v>4429534.9141974086</v>
      </c>
      <c r="J139" s="28" cm="1">
        <f t="array" ref="J139">IFERROR(IF($A139="","",IF(SUMIFS(RAW_매출A!$J$2:$J$7000,RAW_매출A!$B$2:$B$7000,$A139,RAW_매출A!$A$2:$A$7000,EDATE($E139,J$1-1))=0,"",SUMIFS(RAW_매출A!$J$2:$J$7000,RAW_매출A!$B$2:$B$7000,$A139,RAW_매출A!$A$2:$A$7000,EDATE($E139,J$1-1))/(INDEX(요약_월별시즈널리티!$F$7:$F$18,MONTH(EDATE($E139,J$1-1)))/100))),"")</f>
        <v>4743331.8451001197</v>
      </c>
      <c r="K139" s="28" cm="1">
        <f t="array" ref="K139">IFERROR(IF($A139="","",IF(SUMIFS(RAW_매출A!$J$2:$J$7000,RAW_매출A!$B$2:$B$7000,$A139,RAW_매출A!$A$2:$A$7000,EDATE($E139,K$1-1))=0,"",SUMIFS(RAW_매출A!$J$2:$J$7000,RAW_매출A!$B$2:$B$7000,$A139,RAW_매출A!$A$2:$A$7000,EDATE($E139,K$1-1))/(INDEX(요약_월별시즈널리티!$F$7:$F$18,MONTH(EDATE($E139,K$1-1)))/100))),"")</f>
        <v>6180599.6278428156</v>
      </c>
      <c r="L139" s="28" cm="1">
        <f t="array" ref="L139">IFERROR(IF($A139="","",IF(SUMIFS(RAW_매출A!$J$2:$J$7000,RAW_매출A!$B$2:$B$7000,$A139,RAW_매출A!$A$2:$A$7000,EDATE($E139,L$1-1))=0,"",SUMIFS(RAW_매출A!$J$2:$J$7000,RAW_매출A!$B$2:$B$7000,$A139,RAW_매출A!$A$2:$A$7000,EDATE($E139,L$1-1))/(INDEX(요약_월별시즈널리티!$F$7:$F$18,MONTH(EDATE($E139,L$1-1)))/100))),"")</f>
        <v>6057335.6460349299</v>
      </c>
      <c r="M139" s="28" cm="1">
        <f t="array" ref="M139">IFERROR(IF($A139="","",IF(SUMIFS(RAW_매출A!$J$2:$J$7000,RAW_매출A!$B$2:$B$7000,$A139,RAW_매출A!$A$2:$A$7000,EDATE($E139,M$1-1))=0,"",SUMIFS(RAW_매출A!$J$2:$J$7000,RAW_매출A!$B$2:$B$7000,$A139,RAW_매출A!$A$2:$A$7000,EDATE($E139,M$1-1))/(INDEX(요약_월별시즈널리티!$F$7:$F$18,MONTH(EDATE($E139,M$1-1)))/100))),"")</f>
        <v>5550937.5371807339</v>
      </c>
      <c r="N139" s="28" cm="1">
        <f t="array" ref="N139">IFERROR(IF($A139="","",IF(SUMIFS(RAW_매출A!$J$2:$J$7000,RAW_매출A!$B$2:$B$7000,$A139,RAW_매출A!$A$2:$A$7000,EDATE($E139,N$1-1))=0,"",SUMIFS(RAW_매출A!$J$2:$J$7000,RAW_매출A!$B$2:$B$7000,$A139,RAW_매출A!$A$2:$A$7000,EDATE($E139,N$1-1))/(INDEX(요약_월별시즈널리티!$F$7:$F$18,MONTH(EDATE($E139,N$1-1)))/100))),"")</f>
        <v>5181111.6833455507</v>
      </c>
      <c r="O139" s="28" cm="1">
        <f t="array" ref="O139">IFERROR(IF($A139="","",IF(SUMIFS(RAW_매출A!$J$2:$J$7000,RAW_매출A!$B$2:$B$7000,$A139,RAW_매출A!$A$2:$A$7000,EDATE($E139,O$1-1))=0,"",SUMIFS(RAW_매출A!$J$2:$J$7000,RAW_매출A!$B$2:$B$7000,$A139,RAW_매출A!$A$2:$A$7000,EDATE($E139,O$1-1))/(INDEX(요약_월별시즈널리티!$F$7:$F$18,MONTH(EDATE($E139,O$1-1)))/100))),"")</f>
        <v>5095000.1616010489</v>
      </c>
      <c r="P139" t="str" cm="1">
        <f t="array" ref="P139">IFERROR(IF($A139="","",IF(SUMIFS(RAW_매출A!$J$2:$J$7000,RAW_매출A!$B$2:$B$7000,$A139,RAW_매출A!$A$2:$A$7000,EDATE($E139,P$1-1))=0,"",SUMIFS(RAW_매출A!$J$2:$J$7000,RAW_매출A!$B$2:$B$7000,$A139,RAW_매출A!$A$2:$A$7000,EDATE($E139,P$1-1))/(INDEX(요약_월별시즈널리티!$F$7:$F$18,MONTH(EDATE($E139,P$1-1)))/100))),"")</f>
        <v/>
      </c>
      <c r="Q139" t="str" cm="1">
        <f t="array" ref="Q139">IFERROR(IF($A139="","",IF(SUMIFS(RAW_매출A!$J$2:$J$7000,RAW_매출A!$B$2:$B$7000,$A139,RAW_매출A!$A$2:$A$7000,EDATE($E139,Q$1-1))=0,"",SUMIFS(RAW_매출A!$J$2:$J$7000,RAW_매출A!$B$2:$B$7000,$A139,RAW_매출A!$A$2:$A$7000,EDATE($E139,Q$1-1))/(INDEX(요약_월별시즈널리티!$F$7:$F$18,MONTH(EDATE($E139,Q$1-1)))/100))),"")</f>
        <v/>
      </c>
      <c r="R139" t="str" cm="1">
        <f t="array" ref="R139">IFERROR(IF($A139="","",IF(SUMIFS(RAW_매출A!$J$2:$J$7000,RAW_매출A!$B$2:$B$7000,$A139,RAW_매출A!$A$2:$A$7000,EDATE($E139,R$1-1))=0,"",SUMIFS(RAW_매출A!$J$2:$J$7000,RAW_매출A!$B$2:$B$7000,$A139,RAW_매출A!$A$2:$A$7000,EDATE($E139,R$1-1))/(INDEX(요약_월별시즈널리티!$F$7:$F$18,MONTH(EDATE($E139,R$1-1)))/100))),"")</f>
        <v/>
      </c>
      <c r="S139" t="str" cm="1">
        <f t="array" ref="S139">IFERROR(IF($A139="","",IF(SUMIFS(RAW_매출A!$J$2:$J$7000,RAW_매출A!$B$2:$B$7000,$A139,RAW_매출A!$A$2:$A$7000,EDATE($E139,S$1-1))=0,"",SUMIFS(RAW_매출A!$J$2:$J$7000,RAW_매출A!$B$2:$B$7000,$A139,RAW_매출A!$A$2:$A$7000,EDATE($E139,S$1-1))/(INDEX(요약_월별시즈널리티!$F$7:$F$18,MONTH(EDATE($E139,S$1-1)))/100))),"")</f>
        <v/>
      </c>
      <c r="T139" t="str" cm="1">
        <f t="array" ref="T139">IFERROR(IF($A139="","",IF(SUMIFS(RAW_매출A!$J$2:$J$7000,RAW_매출A!$B$2:$B$7000,$A139,RAW_매출A!$A$2:$A$7000,EDATE($E139,T$1-1))=0,"",SUMIFS(RAW_매출A!$J$2:$J$7000,RAW_매출A!$B$2:$B$7000,$A139,RAW_매출A!$A$2:$A$7000,EDATE($E139,T$1-1))/(INDEX(요약_월별시즈널리티!$F$7:$F$18,MONTH(EDATE($E139,T$1-1)))/100))),"")</f>
        <v/>
      </c>
      <c r="U139" t="str" cm="1">
        <f t="array" ref="U139">IFERROR(IF($A139="","",IF(SUMIFS(RAW_매출A!$J$2:$J$7000,RAW_매출A!$B$2:$B$7000,$A139,RAW_매출A!$A$2:$A$7000,EDATE($E139,U$1-1))=0,"",SUMIFS(RAW_매출A!$J$2:$J$7000,RAW_매출A!$B$2:$B$7000,$A139,RAW_매출A!$A$2:$A$7000,EDATE($E139,U$1-1))/(INDEX(요약_월별시즈널리티!$F$7:$F$18,MONTH(EDATE($E139,U$1-1)))/100))),"")</f>
        <v/>
      </c>
      <c r="V139" t="str" cm="1">
        <f t="array" ref="V139">IFERROR(IF($A139="","",IF(SUMIFS(RAW_매출A!$J$2:$J$7000,RAW_매출A!$B$2:$B$7000,$A139,RAW_매출A!$A$2:$A$7000,EDATE($E139,V$1-1))=0,"",SUMIFS(RAW_매출A!$J$2:$J$7000,RAW_매출A!$B$2:$B$7000,$A139,RAW_매출A!$A$2:$A$7000,EDATE($E139,V$1-1))/(INDEX(요약_월별시즈널리티!$F$7:$F$18,MONTH(EDATE($E139,V$1-1)))/100))),"")</f>
        <v/>
      </c>
      <c r="W139" t="str" cm="1">
        <f t="array" ref="W139">IFERROR(IF($A139="","",IF(SUMIFS(RAW_매출A!$J$2:$J$7000,RAW_매출A!$B$2:$B$7000,$A139,RAW_매출A!$A$2:$A$7000,EDATE($E139,W$1-1))=0,"",SUMIFS(RAW_매출A!$J$2:$J$7000,RAW_매출A!$B$2:$B$7000,$A139,RAW_매출A!$A$2:$A$7000,EDATE($E139,W$1-1))/(INDEX(요약_월별시즈널리티!$F$7:$F$18,MONTH(EDATE($E139,W$1-1)))/100))),"")</f>
        <v/>
      </c>
      <c r="X139" t="str" cm="1">
        <f t="array" ref="X139">IFERROR(IF($A139="","",IF(SUMIFS(RAW_매출A!$J$2:$J$7000,RAW_매출A!$B$2:$B$7000,$A139,RAW_매출A!$A$2:$A$7000,EDATE($E139,X$1-1))=0,"",SUMIFS(RAW_매출A!$J$2:$J$7000,RAW_매출A!$B$2:$B$7000,$A139,RAW_매출A!$A$2:$A$7000,EDATE($E139,X$1-1))/(INDEX(요약_월별시즈널리티!$F$7:$F$18,MONTH(EDATE($E139,X$1-1)))/100))),"")</f>
        <v/>
      </c>
      <c r="Y139" t="str" cm="1">
        <f t="array" ref="Y139">IFERROR(IF($A139="","",IF(SUMIFS(RAW_매출A!$J$2:$J$7000,RAW_매출A!$B$2:$B$7000,$A139,RAW_매출A!$A$2:$A$7000,EDATE($E139,Y$1-1))=0,"",SUMIFS(RAW_매출A!$J$2:$J$7000,RAW_매출A!$B$2:$B$7000,$A139,RAW_매출A!$A$2:$A$7000,EDATE($E139,Y$1-1))/(INDEX(요약_월별시즈널리티!$F$7:$F$18,MONTH(EDATE($E139,Y$1-1)))/100))),"")</f>
        <v/>
      </c>
      <c r="Z139" t="str" cm="1">
        <f t="array" ref="Z139">IFERROR(IF($A139="","",IF(SUMIFS(RAW_매출A!$J$2:$J$7000,RAW_매출A!$B$2:$B$7000,$A139,RAW_매출A!$A$2:$A$7000,EDATE($E139,Z$1-1))=0,"",SUMIFS(RAW_매출A!$J$2:$J$7000,RAW_매출A!$B$2:$B$7000,$A139,RAW_매출A!$A$2:$A$7000,EDATE($E139,Z$1-1))/(INDEX(요약_월별시즈널리티!$F$7:$F$18,MONTH(EDATE($E139,Z$1-1)))/100))),"")</f>
        <v/>
      </c>
      <c r="AA139" t="str" cm="1">
        <f t="array" ref="AA139">IFERROR(IF($A139="","",IF(SUMIFS(RAW_매출A!$J$2:$J$7000,RAW_매출A!$B$2:$B$7000,$A139,RAW_매출A!$A$2:$A$7000,EDATE($E139,AA$1-1))=0,"",SUMIFS(RAW_매출A!$J$2:$J$7000,RAW_매출A!$B$2:$B$7000,$A139,RAW_매출A!$A$2:$A$7000,EDATE($E139,AA$1-1))/(INDEX(요약_월별시즈널리티!$F$7:$F$18,MONTH(EDATE($E139,AA$1-1)))/100))),"")</f>
        <v/>
      </c>
      <c r="AB139" t="str" cm="1">
        <f t="array" ref="AB139">IFERROR(IF($A139="","",IF(SUMIFS(RAW_매출A!$J$2:$J$7000,RAW_매출A!$B$2:$B$7000,$A139,RAW_매출A!$A$2:$A$7000,EDATE($E139,AB$1-1))=0,"",SUMIFS(RAW_매출A!$J$2:$J$7000,RAW_매출A!$B$2:$B$7000,$A139,RAW_매출A!$A$2:$A$7000,EDATE($E139,AB$1-1))/(INDEX(요약_월별시즈널리티!$F$7:$F$18,MONTH(EDATE($E139,AB$1-1)))/100))),"")</f>
        <v/>
      </c>
      <c r="AC139" t="str" cm="1">
        <f t="array" ref="AC139">IFERROR(IF($A139="","",IF(SUMIFS(RAW_매출A!$J$2:$J$7000,RAW_매출A!$B$2:$B$7000,$A139,RAW_매출A!$A$2:$A$7000,EDATE($E139,AC$1-1))=0,"",SUMIFS(RAW_매출A!$J$2:$J$7000,RAW_매출A!$B$2:$B$7000,$A139,RAW_매출A!$A$2:$A$7000,EDATE($E139,AC$1-1))/(INDEX(요약_월별시즈널리티!$F$7:$F$18,MONTH(EDATE($E139,AC$1-1)))/100))),"")</f>
        <v/>
      </c>
      <c r="AD139" t="str" cm="1">
        <f t="array" ref="AD139">IFERROR(IF($A139="","",IF(SUMIFS(RAW_매출A!$J$2:$J$7000,RAW_매출A!$B$2:$B$7000,$A139,RAW_매출A!$A$2:$A$7000,EDATE($E139,AD$1-1))=0,"",SUMIFS(RAW_매출A!$J$2:$J$7000,RAW_매출A!$B$2:$B$7000,$A139,RAW_매출A!$A$2:$A$7000,EDATE($E139,AD$1-1))/(INDEX(요약_월별시즈널리티!$F$7:$F$18,MONTH(EDATE($E139,AD$1-1)))/100))),"")</f>
        <v/>
      </c>
      <c r="AE139" t="str" cm="1">
        <f t="array" ref="AE139">IFERROR(IF($A139="","",IF(SUMIFS(RAW_매출A!$J$2:$J$7000,RAW_매출A!$B$2:$B$7000,$A139,RAW_매출A!$A$2:$A$7000,EDATE($E139,AE$1-1))=0,"",SUMIFS(RAW_매출A!$J$2:$J$7000,RAW_매출A!$B$2:$B$7000,$A139,RAW_매출A!$A$2:$A$7000,EDATE($E139,AE$1-1))/(INDEX(요약_월별시즈널리티!$F$7:$F$18,MONTH(EDATE($E139,AE$1-1)))/100))),"")</f>
        <v/>
      </c>
      <c r="AF139" t="str" cm="1">
        <f t="array" ref="AF139">IFERROR(IF($A139="","",IF(SUMIFS(RAW_매출A!$J$2:$J$7000,RAW_매출A!$B$2:$B$7000,$A139,RAW_매출A!$A$2:$A$7000,EDATE($E139,AF$1-1))=0,"",SUMIFS(RAW_매출A!$J$2:$J$7000,RAW_매출A!$B$2:$B$7000,$A139,RAW_매출A!$A$2:$A$7000,EDATE($E139,AF$1-1))/(INDEX(요약_월별시즈널리티!$F$7:$F$18,MONTH(EDATE($E139,AF$1-1)))/100))),"")</f>
        <v/>
      </c>
      <c r="AG139" t="str" cm="1">
        <f t="array" ref="AG139">IFERROR(IF($A139="","",IF(SUMIFS(RAW_매출A!$J$2:$J$7000,RAW_매출A!$B$2:$B$7000,$A139,RAW_매출A!$A$2:$A$7000,EDATE($E139,AG$1-1))=0,"",SUMIFS(RAW_매출A!$J$2:$J$7000,RAW_매출A!$B$2:$B$7000,$A139,RAW_매출A!$A$2:$A$7000,EDATE($E139,AG$1-1))/(INDEX(요약_월별시즈널리티!$F$7:$F$18,MONTH(EDATE($E139,AG$1-1)))/100))),"")</f>
        <v/>
      </c>
      <c r="AH139" t="str" cm="1">
        <f t="array" ref="AH139">IFERROR(IF($A139="","",IF(SUMIFS(RAW_매출A!$J$2:$J$7000,RAW_매출A!$B$2:$B$7000,$A139,RAW_매출A!$A$2:$A$7000,EDATE($E139,AH$1-1))=0,"",SUMIFS(RAW_매출A!$J$2:$J$7000,RAW_매출A!$B$2:$B$7000,$A139,RAW_매출A!$A$2:$A$7000,EDATE($E139,AH$1-1))/(INDEX(요약_월별시즈널리티!$F$7:$F$18,MONTH(EDATE($E139,AH$1-1)))/100))),"")</f>
        <v/>
      </c>
      <c r="AI139" t="str" cm="1">
        <f t="array" ref="AI139">IFERROR(IF($A139="","",IF(SUMIFS(RAW_매출A!$J$2:$J$7000,RAW_매출A!$B$2:$B$7000,$A139,RAW_매출A!$A$2:$A$7000,EDATE($E139,AI$1-1))=0,"",SUMIFS(RAW_매출A!$J$2:$J$7000,RAW_매출A!$B$2:$B$7000,$A139,RAW_매출A!$A$2:$A$7000,EDATE($E139,AI$1-1))/(INDEX(요약_월별시즈널리티!$F$7:$F$18,MONTH(EDATE($E139,AI$1-1)))/100))),"")</f>
        <v/>
      </c>
      <c r="AJ139" t="str" cm="1">
        <f t="array" ref="AJ139">IFERROR(IF($A139="","",IF(SUMIFS(RAW_매출A!$J$2:$J$7000,RAW_매출A!$B$2:$B$7000,$A139,RAW_매출A!$A$2:$A$7000,EDATE($E139,AJ$1-1))=0,"",SUMIFS(RAW_매출A!$J$2:$J$7000,RAW_매출A!$B$2:$B$7000,$A139,RAW_매출A!$A$2:$A$7000,EDATE($E139,AJ$1-1))/(INDEX(요약_월별시즈널리티!$F$7:$F$18,MONTH(EDATE($E139,AJ$1-1)))/100))),"")</f>
        <v/>
      </c>
      <c r="AK139" t="str" cm="1">
        <f t="array" ref="AK139">IFERROR(IF($A139="","",IF(SUMIFS(RAW_매출A!$J$2:$J$7000,RAW_매출A!$B$2:$B$7000,$A139,RAW_매출A!$A$2:$A$7000,EDATE($E139,AK$1-1))=0,"",SUMIFS(RAW_매출A!$J$2:$J$7000,RAW_매출A!$B$2:$B$7000,$A139,RAW_매출A!$A$2:$A$7000,EDATE($E139,AK$1-1))/(INDEX(요약_월별시즈널리티!$F$7:$F$18,MONTH(EDATE($E139,AK$1-1)))/100))),"")</f>
        <v/>
      </c>
      <c r="AL139" t="str" cm="1">
        <f t="array" ref="AL139">IFERROR(IF($A139="","",IF(SUMIFS(RAW_매출A!$J$2:$J$7000,RAW_매출A!$B$2:$B$7000,$A139,RAW_매출A!$A$2:$A$7000,EDATE($E139,AL$1-1))=0,"",SUMIFS(RAW_매출A!$J$2:$J$7000,RAW_매출A!$B$2:$B$7000,$A139,RAW_매출A!$A$2:$A$7000,EDATE($E139,AL$1-1))/(INDEX(요약_월별시즈널리티!$F$7:$F$18,MONTH(EDATE($E139,AL$1-1)))/100))),"")</f>
        <v/>
      </c>
      <c r="AM139" t="str" cm="1">
        <f t="array" ref="AM139">IFERROR(IF($A139="","",IF(SUMIFS(RAW_매출A!$J$2:$J$7000,RAW_매출A!$B$2:$B$7000,$A139,RAW_매출A!$A$2:$A$7000,EDATE($E139,AM$1-1))=0,"",SUMIFS(RAW_매출A!$J$2:$J$7000,RAW_매출A!$B$2:$B$7000,$A139,RAW_매출A!$A$2:$A$7000,EDATE($E139,AM$1-1))/(INDEX(요약_월별시즈널리티!$F$7:$F$18,MONTH(EDATE($E139,AM$1-1)))/100))),"")</f>
        <v/>
      </c>
      <c r="AN139" t="str" cm="1">
        <f t="array" ref="AN139">IFERROR(IF($A139="","",IF(SUMIFS(RAW_매출A!$J$2:$J$7000,RAW_매출A!$B$2:$B$7000,$A139,RAW_매출A!$A$2:$A$7000,EDATE($E139,AN$1-1))=0,"",SUMIFS(RAW_매출A!$J$2:$J$7000,RAW_매출A!$B$2:$B$7000,$A139,RAW_매출A!$A$2:$A$7000,EDATE($E139,AN$1-1))/(INDEX(요약_월별시즈널리티!$F$7:$F$18,MONTH(EDATE($E139,AN$1-1)))/100))),"")</f>
        <v/>
      </c>
      <c r="AO139" t="str" cm="1">
        <f t="array" ref="AO139">IFERROR(IF($A139="","",IF(SUMIFS(RAW_매출A!$J$2:$J$7000,RAW_매출A!$B$2:$B$7000,$A139,RAW_매출A!$A$2:$A$7000,EDATE($E139,AO$1-1))=0,"",SUMIFS(RAW_매출A!$J$2:$J$7000,RAW_매출A!$B$2:$B$7000,$A139,RAW_매출A!$A$2:$A$7000,EDATE($E139,AO$1-1))/(INDEX(요약_월별시즈널리티!$F$7:$F$18,MONTH(EDATE($E139,AO$1-1)))/100))),"")</f>
        <v/>
      </c>
      <c r="AP139" t="str" cm="1">
        <f t="array" ref="AP139">IFERROR(IF($A139="","",IF(SUMIFS(RAW_매출A!$J$2:$J$7000,RAW_매출A!$B$2:$B$7000,$A139,RAW_매출A!$A$2:$A$7000,EDATE($E139,AP$1-1))=0,"",SUMIFS(RAW_매출A!$J$2:$J$7000,RAW_매출A!$B$2:$B$7000,$A139,RAW_매출A!$A$2:$A$7000,EDATE($E139,AP$1-1))/(INDEX(요약_월별시즈널리티!$F$7:$F$18,MONTH(EDATE($E139,AP$1-1)))/100))),"")</f>
        <v/>
      </c>
      <c r="AQ139" t="str" cm="1">
        <f t="array" ref="AQ139">IFERROR(IF($A139="","",IF(SUMIFS(RAW_매출A!$J$2:$J$7000,RAW_매출A!$B$2:$B$7000,$A139,RAW_매출A!$A$2:$A$7000,EDATE($E139,AQ$1-1))=0,"",SUMIFS(RAW_매출A!$J$2:$J$7000,RAW_매출A!$B$2:$B$7000,$A139,RAW_매출A!$A$2:$A$7000,EDATE($E139,AQ$1-1))/(INDEX(요약_월별시즈널리티!$F$7:$F$18,MONTH(EDATE($E139,AQ$1-1)))/100))),"")</f>
        <v/>
      </c>
      <c r="AR139" t="str" cm="1">
        <f t="array" ref="AR139">IFERROR(IF($A139="","",IF(SUMIFS(RAW_매출A!$J$2:$J$7000,RAW_매출A!$B$2:$B$7000,$A139,RAW_매출A!$A$2:$A$7000,EDATE($E139,AR$1-1))=0,"",SUMIFS(RAW_매출A!$J$2:$J$7000,RAW_매출A!$B$2:$B$7000,$A139,RAW_매출A!$A$2:$A$7000,EDATE($E139,AR$1-1))/(INDEX(요약_월별시즈널리티!$F$7:$F$18,MONTH(EDATE($E139,AR$1-1)))/100))),"")</f>
        <v/>
      </c>
      <c r="AS139" t="str" cm="1">
        <f t="array" ref="AS139">IFERROR(IF($A139="","",IF(SUMIFS(RAW_매출A!$J$2:$J$7000,RAW_매출A!$B$2:$B$7000,$A139,RAW_매출A!$A$2:$A$7000,EDATE($E139,AS$1-1))=0,"",SUMIFS(RAW_매출A!$J$2:$J$7000,RAW_매출A!$B$2:$B$7000,$A139,RAW_매출A!$A$2:$A$7000,EDATE($E139,AS$1-1))/(INDEX(요약_월별시즈널리티!$F$7:$F$18,MONTH(EDATE($E139,AS$1-1)))/100))),"")</f>
        <v/>
      </c>
      <c r="AT139" t="str" cm="1">
        <f t="array" ref="AT139">IFERROR(IF($A139="","",IF(SUMIFS(RAW_매출A!$J$2:$J$7000,RAW_매출A!$B$2:$B$7000,$A139,RAW_매출A!$A$2:$A$7000,EDATE($E139,AT$1-1))=0,"",SUMIFS(RAW_매출A!$J$2:$J$7000,RAW_매출A!$B$2:$B$7000,$A139,RAW_매출A!$A$2:$A$7000,EDATE($E139,AT$1-1))/(INDEX(요약_월별시즈널리티!$F$7:$F$18,MONTH(EDATE($E139,AT$1-1)))/100))),"")</f>
        <v/>
      </c>
      <c r="AU139" t="str" cm="1">
        <f t="array" ref="AU139">IFERROR(IF($A139="","",IF(SUMIFS(RAW_매출A!$J$2:$J$7000,RAW_매출A!$B$2:$B$7000,$A139,RAW_매출A!$A$2:$A$7000,EDATE($E139,AU$1-1))=0,"",SUMIFS(RAW_매출A!$J$2:$J$7000,RAW_매출A!$B$2:$B$7000,$A139,RAW_매출A!$A$2:$A$7000,EDATE($E139,AU$1-1))/(INDEX(요약_월별시즈널리티!$F$7:$F$18,MONTH(EDATE($E139,AU$1-1)))/100))),"")</f>
        <v/>
      </c>
      <c r="AV139" t="str" cm="1">
        <f t="array" ref="AV139">IFERROR(IF($A139="","",IF(SUMIFS(RAW_매출A!$J$2:$J$7000,RAW_매출A!$B$2:$B$7000,$A139,RAW_매출A!$A$2:$A$7000,EDATE($E139,AV$1-1))=0,"",SUMIFS(RAW_매출A!$J$2:$J$7000,RAW_매출A!$B$2:$B$7000,$A139,RAW_매출A!$A$2:$A$7000,EDATE($E139,AV$1-1))/(INDEX(요약_월별시즈널리티!$F$7:$F$18,MONTH(EDATE($E139,AV$1-1)))/100))),"")</f>
        <v/>
      </c>
      <c r="AW139" t="str" cm="1">
        <f t="array" ref="AW139">IFERROR(IF($A139="","",IF(SUMIFS(RAW_매출A!$J$2:$J$7000,RAW_매출A!$B$2:$B$7000,$A139,RAW_매출A!$A$2:$A$7000,EDATE($E139,AW$1-1))=0,"",SUMIFS(RAW_매출A!$J$2:$J$7000,RAW_매출A!$B$2:$B$7000,$A139,RAW_매출A!$A$2:$A$7000,EDATE($E139,AW$1-1))/(INDEX(요약_월별시즈널리티!$F$7:$F$18,MONTH(EDATE($E139,AW$1-1)))/100))),"")</f>
        <v/>
      </c>
      <c r="AX139" t="str" cm="1">
        <f t="array" ref="AX139">IFERROR(IF($A139="","",IF(SUMIFS(RAW_매출A!$J$2:$J$7000,RAW_매출A!$B$2:$B$7000,$A139,RAW_매출A!$A$2:$A$7000,EDATE($E139,AX$1-1))=0,"",SUMIFS(RAW_매출A!$J$2:$J$7000,RAW_매출A!$B$2:$B$7000,$A139,RAW_매출A!$A$2:$A$7000,EDATE($E139,AX$1-1))/(INDEX(요약_월별시즈널리티!$F$7:$F$18,MONTH(EDATE($E139,AX$1-1)))/100))),"")</f>
        <v/>
      </c>
      <c r="AY139" t="str" cm="1">
        <f t="array" ref="AY139">IFERROR(IF($A139="","",IF(SUMIFS(RAW_매출A!$J$2:$J$7000,RAW_매출A!$B$2:$B$7000,$A139,RAW_매출A!$A$2:$A$7000,EDATE($E139,AY$1-1))=0,"",SUMIFS(RAW_매출A!$J$2:$J$7000,RAW_매출A!$B$2:$B$7000,$A139,RAW_매출A!$A$2:$A$7000,EDATE($E139,AY$1-1))/(INDEX(요약_월별시즈널리티!$F$7:$F$18,MONTH(EDATE($E139,AY$1-1)))/100))),"")</f>
        <v/>
      </c>
      <c r="AZ139" t="str" cm="1">
        <f t="array" ref="AZ139">IFERROR(IF($A139="","",IF(SUMIFS(RAW_매출A!$J$2:$J$7000,RAW_매출A!$B$2:$B$7000,$A139,RAW_매출A!$A$2:$A$7000,EDATE($E139,AZ$1-1))=0,"",SUMIFS(RAW_매출A!$J$2:$J$7000,RAW_매출A!$B$2:$B$7000,$A139,RAW_매출A!$A$2:$A$7000,EDATE($E139,AZ$1-1))/(INDEX(요약_월별시즈널리티!$F$7:$F$18,MONTH(EDATE($E139,AZ$1-1)))/100))),"")</f>
        <v/>
      </c>
      <c r="BA139" t="str" cm="1">
        <f t="array" ref="BA139">IFERROR(IF($A139="","",IF(SUMIFS(RAW_매출A!$J$2:$J$7000,RAW_매출A!$B$2:$B$7000,$A139,RAW_매출A!$A$2:$A$7000,EDATE($E139,BA$1-1))=0,"",SUMIFS(RAW_매출A!$J$2:$J$7000,RAW_매출A!$B$2:$B$7000,$A139,RAW_매출A!$A$2:$A$7000,EDATE($E139,BA$1-1))/(INDEX(요약_월별시즈널리티!$F$7:$F$18,MONTH(EDATE($E139,BA$1-1)))/100))),"")</f>
        <v/>
      </c>
      <c r="BB139" t="str" cm="1">
        <f t="array" ref="BB139">IFERROR(IF($A139="","",IF(SUMIFS(RAW_매출A!$J$2:$J$7000,RAW_매출A!$B$2:$B$7000,$A139,RAW_매출A!$A$2:$A$7000,EDATE($E139,BB$1-1))=0,"",SUMIFS(RAW_매출A!$J$2:$J$7000,RAW_매출A!$B$2:$B$7000,$A139,RAW_매출A!$A$2:$A$7000,EDATE($E139,BB$1-1))/(INDEX(요약_월별시즈널리티!$F$7:$F$18,MONTH(EDATE($E139,BB$1-1)))/100))),"")</f>
        <v/>
      </c>
      <c r="BC139" t="str" cm="1">
        <f t="array" ref="BC139">IFERROR(IF($A139="","",IF(SUMIFS(RAW_매출A!$J$2:$J$7000,RAW_매출A!$B$2:$B$7000,$A139,RAW_매출A!$A$2:$A$7000,EDATE($E139,BC$1-1))=0,"",SUMIFS(RAW_매출A!$J$2:$J$7000,RAW_매출A!$B$2:$B$7000,$A139,RAW_매출A!$A$2:$A$7000,EDATE($E139,BC$1-1))/(INDEX(요약_월별시즈널리티!$F$7:$F$18,MONTH(EDATE($E139,BC$1-1)))/100))),"")</f>
        <v/>
      </c>
      <c r="BD139" t="str" cm="1">
        <f t="array" ref="BD139">IFERROR(IF($A139="","",IF(SUMIFS(RAW_매출A!$J$2:$J$7000,RAW_매출A!$B$2:$B$7000,$A139,RAW_매출A!$A$2:$A$7000,EDATE($E139,BD$1-1))=0,"",SUMIFS(RAW_매출A!$J$2:$J$7000,RAW_매출A!$B$2:$B$7000,$A139,RAW_매출A!$A$2:$A$7000,EDATE($E139,BD$1-1))/(INDEX(요약_월별시즈널리티!$F$7:$F$18,MONTH(EDATE($E139,BD$1-1)))/100))),"")</f>
        <v/>
      </c>
      <c r="BE139" t="str" cm="1">
        <f t="array" ref="BE139">IFERROR(IF($A139="","",IF(SUMIFS(RAW_매출A!$J$2:$J$7000,RAW_매출A!$B$2:$B$7000,$A139,RAW_매출A!$A$2:$A$7000,EDATE($E139,BE$1-1))=0,"",SUMIFS(RAW_매출A!$J$2:$J$7000,RAW_매출A!$B$2:$B$7000,$A139,RAW_매출A!$A$2:$A$7000,EDATE($E139,BE$1-1))/(INDEX(요약_월별시즈널리티!$F$7:$F$18,MONTH(EDATE($E139,BE$1-1)))/100))),"")</f>
        <v/>
      </c>
      <c r="BF139" t="str" cm="1">
        <f t="array" ref="BF139">IFERROR(IF($A139="","",IF(SUMIFS(RAW_매출A!$J$2:$J$7000,RAW_매출A!$B$2:$B$7000,$A139,RAW_매출A!$A$2:$A$7000,EDATE($E139,BF$1-1))=0,"",SUMIFS(RAW_매출A!$J$2:$J$7000,RAW_매출A!$B$2:$B$7000,$A139,RAW_매출A!$A$2:$A$7000,EDATE($E139,BF$1-1))/(INDEX(요약_월별시즈널리티!$F$7:$F$18,MONTH(EDATE($E139,BF$1-1)))/100))),"")</f>
        <v/>
      </c>
      <c r="BG139" t="str" cm="1">
        <f t="array" ref="BG139">IFERROR(IF($A139="","",IF(SUMIFS(RAW_매출A!$J$2:$J$7000,RAW_매출A!$B$2:$B$7000,$A139,RAW_매출A!$A$2:$A$7000,EDATE($E139,BG$1-1))=0,"",SUMIFS(RAW_매출A!$J$2:$J$7000,RAW_매출A!$B$2:$B$7000,$A139,RAW_매출A!$A$2:$A$7000,EDATE($E139,BG$1-1))/(INDEX(요약_월별시즈널리티!$F$7:$F$18,MONTH(EDATE($E139,BG$1-1)))/100))),"")</f>
        <v/>
      </c>
      <c r="BH139" t="str" cm="1">
        <f t="array" ref="BH139">IFERROR(IF($A139="","",IF(SUMIFS(RAW_매출A!$J$2:$J$7000,RAW_매출A!$B$2:$B$7000,$A139,RAW_매출A!$A$2:$A$7000,EDATE($E139,BH$1-1))=0,"",SUMIFS(RAW_매출A!$J$2:$J$7000,RAW_매출A!$B$2:$B$7000,$A139,RAW_매출A!$A$2:$A$7000,EDATE($E139,BH$1-1))/(INDEX(요약_월별시즈널리티!$F$7:$F$18,MONTH(EDATE($E139,BH$1-1)))/100))),"")</f>
        <v/>
      </c>
      <c r="BI139" t="str" cm="1">
        <f t="array" ref="BI139">IFERROR(IF($A139="","",IF(SUMIFS(RAW_매출A!$J$2:$J$7000,RAW_매출A!$B$2:$B$7000,$A139,RAW_매출A!$A$2:$A$7000,EDATE($E139,BI$1-1))=0,"",SUMIFS(RAW_매출A!$J$2:$J$7000,RAW_매출A!$B$2:$B$7000,$A139,RAW_매출A!$A$2:$A$7000,EDATE($E139,BI$1-1))/(INDEX(요약_월별시즈널리티!$F$7:$F$18,MONTH(EDATE($E139,BI$1-1)))/100))),"")</f>
        <v/>
      </c>
      <c r="BJ139" t="str" cm="1">
        <f t="array" ref="BJ139">IFERROR(IF($A139="","",IF(SUMIFS(RAW_매출A!$J$2:$J$7000,RAW_매출A!$B$2:$B$7000,$A139,RAW_매출A!$A$2:$A$7000,EDATE($E139,BJ$1-1))=0,"",SUMIFS(RAW_매출A!$J$2:$J$7000,RAW_매출A!$B$2:$B$7000,$A139,RAW_매출A!$A$2:$A$7000,EDATE($E139,BJ$1-1))/(INDEX(요약_월별시즈널리티!$F$7:$F$18,MONTH(EDATE($E139,BJ$1-1)))/100))),"")</f>
        <v/>
      </c>
      <c r="BK139" t="str" cm="1">
        <f t="array" ref="BK139">IFERROR(IF($A139="","",IF(SUMIFS(RAW_매출A!$J$2:$J$7000,RAW_매출A!$B$2:$B$7000,$A139,RAW_매출A!$A$2:$A$7000,EDATE($E139,BK$1-1))=0,"",SUMIFS(RAW_매출A!$J$2:$J$7000,RAW_매출A!$B$2:$B$7000,$A139,RAW_매출A!$A$2:$A$7000,EDATE($E139,BK$1-1))/(INDEX(요약_월별시즈널리티!$F$7:$F$18,MONTH(EDATE($E139,BK$1-1)))/100))),"")</f>
        <v/>
      </c>
      <c r="BL139" t="str" cm="1">
        <f t="array" ref="BL139">IFERROR(IF($A139="","",IF(SUMIFS(RAW_매출A!$J$2:$J$7000,RAW_매출A!$B$2:$B$7000,$A139,RAW_매출A!$A$2:$A$7000,EDATE($E139,BL$1-1))=0,"",SUMIFS(RAW_매출A!$J$2:$J$7000,RAW_매출A!$B$2:$B$7000,$A139,RAW_매출A!$A$2:$A$7000,EDATE($E139,BL$1-1))/(INDEX(요약_월별시즈널리티!$F$7:$F$18,MONTH(EDATE($E139,BL$1-1)))/100))),"")</f>
        <v/>
      </c>
      <c r="BM139" t="str" cm="1">
        <f t="array" ref="BM139">IFERROR(IF($A139="","",IF(SUMIFS(RAW_매출A!$J$2:$J$7000,RAW_매출A!$B$2:$B$7000,$A139,RAW_매출A!$A$2:$A$7000,EDATE($E139,BM$1-1))=0,"",SUMIFS(RAW_매출A!$J$2:$J$7000,RAW_매출A!$B$2:$B$7000,$A139,RAW_매출A!$A$2:$A$7000,EDATE($E139,BM$1-1))/(INDEX(요약_월별시즈널리티!$F$7:$F$18,MONTH(EDATE($E139,BM$1-1)))/100))),"")</f>
        <v/>
      </c>
      <c r="BN139" t="str" cm="1">
        <f t="array" ref="BN139">IFERROR(IF($A139="","",IF(SUMIFS(RAW_매출A!$J$2:$J$7000,RAW_매출A!$B$2:$B$7000,$A139,RAW_매출A!$A$2:$A$7000,EDATE($E139,BN$1-1))=0,"",SUMIFS(RAW_매출A!$J$2:$J$7000,RAW_매출A!$B$2:$B$7000,$A139,RAW_매출A!$A$2:$A$7000,EDATE($E139,BN$1-1))/(INDEX(요약_월별시즈널리티!$F$7:$F$18,MONTH(EDATE($E139,BN$1-1)))/100))),"")</f>
        <v/>
      </c>
    </row>
    <row r="140" spans="1:66" x14ac:dyDescent="0.3">
      <c r="A140" t="str">
        <f>세팅!A141</f>
        <v>(1131) #대전백운초교점</v>
      </c>
      <c r="B140" t="str">
        <f>세팅!B141</f>
        <v>150-0</v>
      </c>
      <c r="C140">
        <f t="shared" si="6"/>
        <v>0</v>
      </c>
      <c r="D140" t="str">
        <f t="shared" si="7"/>
        <v>0</v>
      </c>
      <c r="E140" s="1">
        <f>세팅!D141</f>
        <v>45931</v>
      </c>
      <c r="F140">
        <f t="shared" si="8"/>
        <v>4844603.6485851752</v>
      </c>
      <c r="G140" cm="1">
        <f t="array" ref="G140">IFERROR(IF($A140="","",IF(SUMIFS(RAW_매출A!$J$2:$J$7000,RAW_매출A!$B$2:$B$7000,$A140,RAW_매출A!$A$2:$A$7000,EDATE($E140,G$1-1))=0,"",SUMIFS(RAW_매출A!$J$2:$J$7000,RAW_매출A!$B$2:$B$7000,$A140,RAW_매출A!$A$2:$A$7000,EDATE($E140,G$1-1))/(INDEX(요약_월별시즈널리티!$F$7:$F$18,MONTH(EDATE($E140,G$1-1)))/100))),"")</f>
        <v>3267022.1570482133</v>
      </c>
      <c r="H140" cm="1">
        <f t="array" ref="H140">IFERROR(IF($A140="","",IF(SUMIFS(RAW_매출A!$J$2:$J$7000,RAW_매출A!$B$2:$B$7000,$A140,RAW_매출A!$A$2:$A$7000,EDATE($E140,H$1-1))=0,"",SUMIFS(RAW_매출A!$J$2:$J$7000,RAW_매출A!$B$2:$B$7000,$A140,RAW_매출A!$A$2:$A$7000,EDATE($E140,H$1-1))/(INDEX(요약_월별시즈널리티!$F$7:$F$18,MONTH(EDATE($E140,H$1-1)))/100))),"")</f>
        <v>3615818.8945200536</v>
      </c>
      <c r="I140" cm="1">
        <f t="array" ref="I140">IFERROR(IF($A140="","",IF(SUMIFS(RAW_매출A!$J$2:$J$7000,RAW_매출A!$B$2:$B$7000,$A140,RAW_매출A!$A$2:$A$7000,EDATE($E140,I$1-1))=0,"",SUMIFS(RAW_매출A!$J$2:$J$7000,RAW_매출A!$B$2:$B$7000,$A140,RAW_매출A!$A$2:$A$7000,EDATE($E140,I$1-1))/(INDEX(요약_월별시즈널리티!$F$7:$F$18,MONTH(EDATE($E140,I$1-1)))/100))),"")</f>
        <v>4141424.3033098392</v>
      </c>
      <c r="J140" s="28" cm="1">
        <f t="array" ref="J140">IFERROR(IF($A140="","",IF(SUMIFS(RAW_매출A!$J$2:$J$7000,RAW_매출A!$B$2:$B$7000,$A140,RAW_매출A!$A$2:$A$7000,EDATE($E140,J$1-1))=0,"",SUMIFS(RAW_매출A!$J$2:$J$7000,RAW_매출A!$B$2:$B$7000,$A140,RAW_매출A!$A$2:$A$7000,EDATE($E140,J$1-1))/(INDEX(요약_월별시즈널리티!$F$7:$F$18,MONTH(EDATE($E140,J$1-1)))/100))),"")</f>
        <v>5456665.6262504933</v>
      </c>
      <c r="K140" s="28" cm="1">
        <f t="array" ref="K140">IFERROR(IF($A140="","",IF(SUMIFS(RAW_매출A!$J$2:$J$7000,RAW_매출A!$B$2:$B$7000,$A140,RAW_매출A!$A$2:$A$7000,EDATE($E140,K$1-1))=0,"",SUMIFS(RAW_매출A!$J$2:$J$7000,RAW_매출A!$B$2:$B$7000,$A140,RAW_매출A!$A$2:$A$7000,EDATE($E140,K$1-1))/(INDEX(요약_월별시즈널리티!$F$7:$F$18,MONTH(EDATE($E140,K$1-1)))/100))),"")</f>
        <v>5230687.2759564258</v>
      </c>
      <c r="L140" s="28" cm="1">
        <f t="array" ref="L140">IFERROR(IF($A140="","",IF(SUMIFS(RAW_매출A!$J$2:$J$7000,RAW_매출A!$B$2:$B$7000,$A140,RAW_매출A!$A$2:$A$7000,EDATE($E140,L$1-1))=0,"",SUMIFS(RAW_매출A!$J$2:$J$7000,RAW_매출A!$B$2:$B$7000,$A140,RAW_매출A!$A$2:$A$7000,EDATE($E140,L$1-1))/(INDEX(요약_월별시즈널리티!$F$7:$F$18,MONTH(EDATE($E140,L$1-1)))/100))),"")</f>
        <v>4569164.2139411699</v>
      </c>
      <c r="M140" s="28" cm="1">
        <f t="array" ref="M140">IFERROR(IF($A140="","",IF(SUMIFS(RAW_매출A!$J$2:$J$7000,RAW_매출A!$B$2:$B$7000,$A140,RAW_매출A!$A$2:$A$7000,EDATE($E140,M$1-1))=0,"",SUMIFS(RAW_매출A!$J$2:$J$7000,RAW_매출A!$B$2:$B$7000,$A140,RAW_매출A!$A$2:$A$7000,EDATE($E140,M$1-1))/(INDEX(요약_월별시즈널리티!$F$7:$F$18,MONTH(EDATE($E140,M$1-1)))/100))),"")</f>
        <v>4477237.1085502096</v>
      </c>
      <c r="N140" s="28" cm="1">
        <f t="array" ref="N140">IFERROR(IF($A140="","",IF(SUMIFS(RAW_매출A!$J$2:$J$7000,RAW_매출A!$B$2:$B$7000,$A140,RAW_매출A!$A$2:$A$7000,EDATE($E140,N$1-1))=0,"",SUMIFS(RAW_매출A!$J$2:$J$7000,RAW_매출A!$B$2:$B$7000,$A140,RAW_매출A!$A$2:$A$7000,EDATE($E140,N$1-1))/(INDEX(요약_월별시즈널리티!$F$7:$F$18,MONTH(EDATE($E140,N$1-1)))/100))),"")</f>
        <v>5047227.2125698011</v>
      </c>
      <c r="O140" s="28" cm="1">
        <f t="array" ref="O140">IFERROR(IF($A140="","",IF(SUMIFS(RAW_매출A!$J$2:$J$7000,RAW_매출A!$B$2:$B$7000,$A140,RAW_매출A!$A$2:$A$7000,EDATE($E140,O$1-1))=0,"",SUMIFS(RAW_매출A!$J$2:$J$7000,RAW_매출A!$B$2:$B$7000,$A140,RAW_매출A!$A$2:$A$7000,EDATE($E140,O$1-1))/(INDEX(요약_월별시즈널리티!$F$7:$F$18,MONTH(EDATE($E140,O$1-1)))/100))),"")</f>
        <v>4286640.4542429531</v>
      </c>
      <c r="P140" t="str" cm="1">
        <f t="array" ref="P140">IFERROR(IF($A140="","",IF(SUMIFS(RAW_매출A!$J$2:$J$7000,RAW_매출A!$B$2:$B$7000,$A140,RAW_매출A!$A$2:$A$7000,EDATE($E140,P$1-1))=0,"",SUMIFS(RAW_매출A!$J$2:$J$7000,RAW_매출A!$B$2:$B$7000,$A140,RAW_매출A!$A$2:$A$7000,EDATE($E140,P$1-1))/(INDEX(요약_월별시즈널리티!$F$7:$F$18,MONTH(EDATE($E140,P$1-1)))/100))),"")</f>
        <v/>
      </c>
      <c r="Q140" t="str" cm="1">
        <f t="array" ref="Q140">IFERROR(IF($A140="","",IF(SUMIFS(RAW_매출A!$J$2:$J$7000,RAW_매출A!$B$2:$B$7000,$A140,RAW_매출A!$A$2:$A$7000,EDATE($E140,Q$1-1))=0,"",SUMIFS(RAW_매출A!$J$2:$J$7000,RAW_매출A!$B$2:$B$7000,$A140,RAW_매출A!$A$2:$A$7000,EDATE($E140,Q$1-1))/(INDEX(요약_월별시즈널리티!$F$7:$F$18,MONTH(EDATE($E140,Q$1-1)))/100))),"")</f>
        <v/>
      </c>
      <c r="R140" t="str" cm="1">
        <f t="array" ref="R140">IFERROR(IF($A140="","",IF(SUMIFS(RAW_매출A!$J$2:$J$7000,RAW_매출A!$B$2:$B$7000,$A140,RAW_매출A!$A$2:$A$7000,EDATE($E140,R$1-1))=0,"",SUMIFS(RAW_매출A!$J$2:$J$7000,RAW_매출A!$B$2:$B$7000,$A140,RAW_매출A!$A$2:$A$7000,EDATE($E140,R$1-1))/(INDEX(요약_월별시즈널리티!$F$7:$F$18,MONTH(EDATE($E140,R$1-1)))/100))),"")</f>
        <v/>
      </c>
      <c r="S140" t="str" cm="1">
        <f t="array" ref="S140">IFERROR(IF($A140="","",IF(SUMIFS(RAW_매출A!$J$2:$J$7000,RAW_매출A!$B$2:$B$7000,$A140,RAW_매출A!$A$2:$A$7000,EDATE($E140,S$1-1))=0,"",SUMIFS(RAW_매출A!$J$2:$J$7000,RAW_매출A!$B$2:$B$7000,$A140,RAW_매출A!$A$2:$A$7000,EDATE($E140,S$1-1))/(INDEX(요약_월별시즈널리티!$F$7:$F$18,MONTH(EDATE($E140,S$1-1)))/100))),"")</f>
        <v/>
      </c>
      <c r="T140" t="str" cm="1">
        <f t="array" ref="T140">IFERROR(IF($A140="","",IF(SUMIFS(RAW_매출A!$J$2:$J$7000,RAW_매출A!$B$2:$B$7000,$A140,RAW_매출A!$A$2:$A$7000,EDATE($E140,T$1-1))=0,"",SUMIFS(RAW_매출A!$J$2:$J$7000,RAW_매출A!$B$2:$B$7000,$A140,RAW_매출A!$A$2:$A$7000,EDATE($E140,T$1-1))/(INDEX(요약_월별시즈널리티!$F$7:$F$18,MONTH(EDATE($E140,T$1-1)))/100))),"")</f>
        <v/>
      </c>
      <c r="U140" t="str" cm="1">
        <f t="array" ref="U140">IFERROR(IF($A140="","",IF(SUMIFS(RAW_매출A!$J$2:$J$7000,RAW_매출A!$B$2:$B$7000,$A140,RAW_매출A!$A$2:$A$7000,EDATE($E140,U$1-1))=0,"",SUMIFS(RAW_매출A!$J$2:$J$7000,RAW_매출A!$B$2:$B$7000,$A140,RAW_매출A!$A$2:$A$7000,EDATE($E140,U$1-1))/(INDEX(요약_월별시즈널리티!$F$7:$F$18,MONTH(EDATE($E140,U$1-1)))/100))),"")</f>
        <v/>
      </c>
      <c r="V140" t="str" cm="1">
        <f t="array" ref="V140">IFERROR(IF($A140="","",IF(SUMIFS(RAW_매출A!$J$2:$J$7000,RAW_매출A!$B$2:$B$7000,$A140,RAW_매출A!$A$2:$A$7000,EDATE($E140,V$1-1))=0,"",SUMIFS(RAW_매출A!$J$2:$J$7000,RAW_매출A!$B$2:$B$7000,$A140,RAW_매출A!$A$2:$A$7000,EDATE($E140,V$1-1))/(INDEX(요약_월별시즈널리티!$F$7:$F$18,MONTH(EDATE($E140,V$1-1)))/100))),"")</f>
        <v/>
      </c>
      <c r="W140" t="str" cm="1">
        <f t="array" ref="W140">IFERROR(IF($A140="","",IF(SUMIFS(RAW_매출A!$J$2:$J$7000,RAW_매출A!$B$2:$B$7000,$A140,RAW_매출A!$A$2:$A$7000,EDATE($E140,W$1-1))=0,"",SUMIFS(RAW_매출A!$J$2:$J$7000,RAW_매출A!$B$2:$B$7000,$A140,RAW_매출A!$A$2:$A$7000,EDATE($E140,W$1-1))/(INDEX(요약_월별시즈널리티!$F$7:$F$18,MONTH(EDATE($E140,W$1-1)))/100))),"")</f>
        <v/>
      </c>
      <c r="X140" t="str" cm="1">
        <f t="array" ref="X140">IFERROR(IF($A140="","",IF(SUMIFS(RAW_매출A!$J$2:$J$7000,RAW_매출A!$B$2:$B$7000,$A140,RAW_매출A!$A$2:$A$7000,EDATE($E140,X$1-1))=0,"",SUMIFS(RAW_매출A!$J$2:$J$7000,RAW_매출A!$B$2:$B$7000,$A140,RAW_매출A!$A$2:$A$7000,EDATE($E140,X$1-1))/(INDEX(요약_월별시즈널리티!$F$7:$F$18,MONTH(EDATE($E140,X$1-1)))/100))),"")</f>
        <v/>
      </c>
      <c r="Y140" t="str" cm="1">
        <f t="array" ref="Y140">IFERROR(IF($A140="","",IF(SUMIFS(RAW_매출A!$J$2:$J$7000,RAW_매출A!$B$2:$B$7000,$A140,RAW_매출A!$A$2:$A$7000,EDATE($E140,Y$1-1))=0,"",SUMIFS(RAW_매출A!$J$2:$J$7000,RAW_매출A!$B$2:$B$7000,$A140,RAW_매출A!$A$2:$A$7000,EDATE($E140,Y$1-1))/(INDEX(요약_월별시즈널리티!$F$7:$F$18,MONTH(EDATE($E140,Y$1-1)))/100))),"")</f>
        <v/>
      </c>
      <c r="Z140" t="str" cm="1">
        <f t="array" ref="Z140">IFERROR(IF($A140="","",IF(SUMIFS(RAW_매출A!$J$2:$J$7000,RAW_매출A!$B$2:$B$7000,$A140,RAW_매출A!$A$2:$A$7000,EDATE($E140,Z$1-1))=0,"",SUMIFS(RAW_매출A!$J$2:$J$7000,RAW_매출A!$B$2:$B$7000,$A140,RAW_매출A!$A$2:$A$7000,EDATE($E140,Z$1-1))/(INDEX(요약_월별시즈널리티!$F$7:$F$18,MONTH(EDATE($E140,Z$1-1)))/100))),"")</f>
        <v/>
      </c>
      <c r="AA140" t="str" cm="1">
        <f t="array" ref="AA140">IFERROR(IF($A140="","",IF(SUMIFS(RAW_매출A!$J$2:$J$7000,RAW_매출A!$B$2:$B$7000,$A140,RAW_매출A!$A$2:$A$7000,EDATE($E140,AA$1-1))=0,"",SUMIFS(RAW_매출A!$J$2:$J$7000,RAW_매출A!$B$2:$B$7000,$A140,RAW_매출A!$A$2:$A$7000,EDATE($E140,AA$1-1))/(INDEX(요약_월별시즈널리티!$F$7:$F$18,MONTH(EDATE($E140,AA$1-1)))/100))),"")</f>
        <v/>
      </c>
      <c r="AB140" t="str" cm="1">
        <f t="array" ref="AB140">IFERROR(IF($A140="","",IF(SUMIFS(RAW_매출A!$J$2:$J$7000,RAW_매출A!$B$2:$B$7000,$A140,RAW_매출A!$A$2:$A$7000,EDATE($E140,AB$1-1))=0,"",SUMIFS(RAW_매출A!$J$2:$J$7000,RAW_매출A!$B$2:$B$7000,$A140,RAW_매출A!$A$2:$A$7000,EDATE($E140,AB$1-1))/(INDEX(요약_월별시즈널리티!$F$7:$F$18,MONTH(EDATE($E140,AB$1-1)))/100))),"")</f>
        <v/>
      </c>
      <c r="AC140" t="str" cm="1">
        <f t="array" ref="AC140">IFERROR(IF($A140="","",IF(SUMIFS(RAW_매출A!$J$2:$J$7000,RAW_매출A!$B$2:$B$7000,$A140,RAW_매출A!$A$2:$A$7000,EDATE($E140,AC$1-1))=0,"",SUMIFS(RAW_매출A!$J$2:$J$7000,RAW_매출A!$B$2:$B$7000,$A140,RAW_매출A!$A$2:$A$7000,EDATE($E140,AC$1-1))/(INDEX(요약_월별시즈널리티!$F$7:$F$18,MONTH(EDATE($E140,AC$1-1)))/100))),"")</f>
        <v/>
      </c>
      <c r="AD140" t="str" cm="1">
        <f t="array" ref="AD140">IFERROR(IF($A140="","",IF(SUMIFS(RAW_매출A!$J$2:$J$7000,RAW_매출A!$B$2:$B$7000,$A140,RAW_매출A!$A$2:$A$7000,EDATE($E140,AD$1-1))=0,"",SUMIFS(RAW_매출A!$J$2:$J$7000,RAW_매출A!$B$2:$B$7000,$A140,RAW_매출A!$A$2:$A$7000,EDATE($E140,AD$1-1))/(INDEX(요약_월별시즈널리티!$F$7:$F$18,MONTH(EDATE($E140,AD$1-1)))/100))),"")</f>
        <v/>
      </c>
      <c r="AE140" t="str" cm="1">
        <f t="array" ref="AE140">IFERROR(IF($A140="","",IF(SUMIFS(RAW_매출A!$J$2:$J$7000,RAW_매출A!$B$2:$B$7000,$A140,RAW_매출A!$A$2:$A$7000,EDATE($E140,AE$1-1))=0,"",SUMIFS(RAW_매출A!$J$2:$J$7000,RAW_매출A!$B$2:$B$7000,$A140,RAW_매출A!$A$2:$A$7000,EDATE($E140,AE$1-1))/(INDEX(요약_월별시즈널리티!$F$7:$F$18,MONTH(EDATE($E140,AE$1-1)))/100))),"")</f>
        <v/>
      </c>
      <c r="AF140" t="str" cm="1">
        <f t="array" ref="AF140">IFERROR(IF($A140="","",IF(SUMIFS(RAW_매출A!$J$2:$J$7000,RAW_매출A!$B$2:$B$7000,$A140,RAW_매출A!$A$2:$A$7000,EDATE($E140,AF$1-1))=0,"",SUMIFS(RAW_매출A!$J$2:$J$7000,RAW_매출A!$B$2:$B$7000,$A140,RAW_매출A!$A$2:$A$7000,EDATE($E140,AF$1-1))/(INDEX(요약_월별시즈널리티!$F$7:$F$18,MONTH(EDATE($E140,AF$1-1)))/100))),"")</f>
        <v/>
      </c>
      <c r="AG140" t="str" cm="1">
        <f t="array" ref="AG140">IFERROR(IF($A140="","",IF(SUMIFS(RAW_매출A!$J$2:$J$7000,RAW_매출A!$B$2:$B$7000,$A140,RAW_매출A!$A$2:$A$7000,EDATE($E140,AG$1-1))=0,"",SUMIFS(RAW_매출A!$J$2:$J$7000,RAW_매출A!$B$2:$B$7000,$A140,RAW_매출A!$A$2:$A$7000,EDATE($E140,AG$1-1))/(INDEX(요약_월별시즈널리티!$F$7:$F$18,MONTH(EDATE($E140,AG$1-1)))/100))),"")</f>
        <v/>
      </c>
      <c r="AH140" t="str" cm="1">
        <f t="array" ref="AH140">IFERROR(IF($A140="","",IF(SUMIFS(RAW_매출A!$J$2:$J$7000,RAW_매출A!$B$2:$B$7000,$A140,RAW_매출A!$A$2:$A$7000,EDATE($E140,AH$1-1))=0,"",SUMIFS(RAW_매출A!$J$2:$J$7000,RAW_매출A!$B$2:$B$7000,$A140,RAW_매출A!$A$2:$A$7000,EDATE($E140,AH$1-1))/(INDEX(요약_월별시즈널리티!$F$7:$F$18,MONTH(EDATE($E140,AH$1-1)))/100))),"")</f>
        <v/>
      </c>
      <c r="AI140" t="str" cm="1">
        <f t="array" ref="AI140">IFERROR(IF($A140="","",IF(SUMIFS(RAW_매출A!$J$2:$J$7000,RAW_매출A!$B$2:$B$7000,$A140,RAW_매출A!$A$2:$A$7000,EDATE($E140,AI$1-1))=0,"",SUMIFS(RAW_매출A!$J$2:$J$7000,RAW_매출A!$B$2:$B$7000,$A140,RAW_매출A!$A$2:$A$7000,EDATE($E140,AI$1-1))/(INDEX(요약_월별시즈널리티!$F$7:$F$18,MONTH(EDATE($E140,AI$1-1)))/100))),"")</f>
        <v/>
      </c>
      <c r="AJ140" t="str" cm="1">
        <f t="array" ref="AJ140">IFERROR(IF($A140="","",IF(SUMIFS(RAW_매출A!$J$2:$J$7000,RAW_매출A!$B$2:$B$7000,$A140,RAW_매출A!$A$2:$A$7000,EDATE($E140,AJ$1-1))=0,"",SUMIFS(RAW_매출A!$J$2:$J$7000,RAW_매출A!$B$2:$B$7000,$A140,RAW_매출A!$A$2:$A$7000,EDATE($E140,AJ$1-1))/(INDEX(요약_월별시즈널리티!$F$7:$F$18,MONTH(EDATE($E140,AJ$1-1)))/100))),"")</f>
        <v/>
      </c>
      <c r="AK140" t="str" cm="1">
        <f t="array" ref="AK140">IFERROR(IF($A140="","",IF(SUMIFS(RAW_매출A!$J$2:$J$7000,RAW_매출A!$B$2:$B$7000,$A140,RAW_매출A!$A$2:$A$7000,EDATE($E140,AK$1-1))=0,"",SUMIFS(RAW_매출A!$J$2:$J$7000,RAW_매출A!$B$2:$B$7000,$A140,RAW_매출A!$A$2:$A$7000,EDATE($E140,AK$1-1))/(INDEX(요약_월별시즈널리티!$F$7:$F$18,MONTH(EDATE($E140,AK$1-1)))/100))),"")</f>
        <v/>
      </c>
      <c r="AL140" t="str" cm="1">
        <f t="array" ref="AL140">IFERROR(IF($A140="","",IF(SUMIFS(RAW_매출A!$J$2:$J$7000,RAW_매출A!$B$2:$B$7000,$A140,RAW_매출A!$A$2:$A$7000,EDATE($E140,AL$1-1))=0,"",SUMIFS(RAW_매출A!$J$2:$J$7000,RAW_매출A!$B$2:$B$7000,$A140,RAW_매출A!$A$2:$A$7000,EDATE($E140,AL$1-1))/(INDEX(요약_월별시즈널리티!$F$7:$F$18,MONTH(EDATE($E140,AL$1-1)))/100))),"")</f>
        <v/>
      </c>
      <c r="AM140" t="str" cm="1">
        <f t="array" ref="AM140">IFERROR(IF($A140="","",IF(SUMIFS(RAW_매출A!$J$2:$J$7000,RAW_매출A!$B$2:$B$7000,$A140,RAW_매출A!$A$2:$A$7000,EDATE($E140,AM$1-1))=0,"",SUMIFS(RAW_매출A!$J$2:$J$7000,RAW_매출A!$B$2:$B$7000,$A140,RAW_매출A!$A$2:$A$7000,EDATE($E140,AM$1-1))/(INDEX(요약_월별시즈널리티!$F$7:$F$18,MONTH(EDATE($E140,AM$1-1)))/100))),"")</f>
        <v/>
      </c>
      <c r="AN140" t="str" cm="1">
        <f t="array" ref="AN140">IFERROR(IF($A140="","",IF(SUMIFS(RAW_매출A!$J$2:$J$7000,RAW_매출A!$B$2:$B$7000,$A140,RAW_매출A!$A$2:$A$7000,EDATE($E140,AN$1-1))=0,"",SUMIFS(RAW_매출A!$J$2:$J$7000,RAW_매출A!$B$2:$B$7000,$A140,RAW_매출A!$A$2:$A$7000,EDATE($E140,AN$1-1))/(INDEX(요약_월별시즈널리티!$F$7:$F$18,MONTH(EDATE($E140,AN$1-1)))/100))),"")</f>
        <v/>
      </c>
      <c r="AO140" t="str" cm="1">
        <f t="array" ref="AO140">IFERROR(IF($A140="","",IF(SUMIFS(RAW_매출A!$J$2:$J$7000,RAW_매출A!$B$2:$B$7000,$A140,RAW_매출A!$A$2:$A$7000,EDATE($E140,AO$1-1))=0,"",SUMIFS(RAW_매출A!$J$2:$J$7000,RAW_매출A!$B$2:$B$7000,$A140,RAW_매출A!$A$2:$A$7000,EDATE($E140,AO$1-1))/(INDEX(요약_월별시즈널리티!$F$7:$F$18,MONTH(EDATE($E140,AO$1-1)))/100))),"")</f>
        <v/>
      </c>
      <c r="AP140" t="str" cm="1">
        <f t="array" ref="AP140">IFERROR(IF($A140="","",IF(SUMIFS(RAW_매출A!$J$2:$J$7000,RAW_매출A!$B$2:$B$7000,$A140,RAW_매출A!$A$2:$A$7000,EDATE($E140,AP$1-1))=0,"",SUMIFS(RAW_매출A!$J$2:$J$7000,RAW_매출A!$B$2:$B$7000,$A140,RAW_매출A!$A$2:$A$7000,EDATE($E140,AP$1-1))/(INDEX(요약_월별시즈널리티!$F$7:$F$18,MONTH(EDATE($E140,AP$1-1)))/100))),"")</f>
        <v/>
      </c>
      <c r="AQ140" t="str" cm="1">
        <f t="array" ref="AQ140">IFERROR(IF($A140="","",IF(SUMIFS(RAW_매출A!$J$2:$J$7000,RAW_매출A!$B$2:$B$7000,$A140,RAW_매출A!$A$2:$A$7000,EDATE($E140,AQ$1-1))=0,"",SUMIFS(RAW_매출A!$J$2:$J$7000,RAW_매출A!$B$2:$B$7000,$A140,RAW_매출A!$A$2:$A$7000,EDATE($E140,AQ$1-1))/(INDEX(요약_월별시즈널리티!$F$7:$F$18,MONTH(EDATE($E140,AQ$1-1)))/100))),"")</f>
        <v/>
      </c>
      <c r="AR140" t="str" cm="1">
        <f t="array" ref="AR140">IFERROR(IF($A140="","",IF(SUMIFS(RAW_매출A!$J$2:$J$7000,RAW_매출A!$B$2:$B$7000,$A140,RAW_매출A!$A$2:$A$7000,EDATE($E140,AR$1-1))=0,"",SUMIFS(RAW_매출A!$J$2:$J$7000,RAW_매출A!$B$2:$B$7000,$A140,RAW_매출A!$A$2:$A$7000,EDATE($E140,AR$1-1))/(INDEX(요약_월별시즈널리티!$F$7:$F$18,MONTH(EDATE($E140,AR$1-1)))/100))),"")</f>
        <v/>
      </c>
      <c r="AS140" t="str" cm="1">
        <f t="array" ref="AS140">IFERROR(IF($A140="","",IF(SUMIFS(RAW_매출A!$J$2:$J$7000,RAW_매출A!$B$2:$B$7000,$A140,RAW_매출A!$A$2:$A$7000,EDATE($E140,AS$1-1))=0,"",SUMIFS(RAW_매출A!$J$2:$J$7000,RAW_매출A!$B$2:$B$7000,$A140,RAW_매출A!$A$2:$A$7000,EDATE($E140,AS$1-1))/(INDEX(요약_월별시즈널리티!$F$7:$F$18,MONTH(EDATE($E140,AS$1-1)))/100))),"")</f>
        <v/>
      </c>
      <c r="AT140" t="str" cm="1">
        <f t="array" ref="AT140">IFERROR(IF($A140="","",IF(SUMIFS(RAW_매출A!$J$2:$J$7000,RAW_매출A!$B$2:$B$7000,$A140,RAW_매출A!$A$2:$A$7000,EDATE($E140,AT$1-1))=0,"",SUMIFS(RAW_매출A!$J$2:$J$7000,RAW_매출A!$B$2:$B$7000,$A140,RAW_매출A!$A$2:$A$7000,EDATE($E140,AT$1-1))/(INDEX(요약_월별시즈널리티!$F$7:$F$18,MONTH(EDATE($E140,AT$1-1)))/100))),"")</f>
        <v/>
      </c>
      <c r="AU140" t="str" cm="1">
        <f t="array" ref="AU140">IFERROR(IF($A140="","",IF(SUMIFS(RAW_매출A!$J$2:$J$7000,RAW_매출A!$B$2:$B$7000,$A140,RAW_매출A!$A$2:$A$7000,EDATE($E140,AU$1-1))=0,"",SUMIFS(RAW_매출A!$J$2:$J$7000,RAW_매출A!$B$2:$B$7000,$A140,RAW_매출A!$A$2:$A$7000,EDATE($E140,AU$1-1))/(INDEX(요약_월별시즈널리티!$F$7:$F$18,MONTH(EDATE($E140,AU$1-1)))/100))),"")</f>
        <v/>
      </c>
      <c r="AV140" t="str" cm="1">
        <f t="array" ref="AV140">IFERROR(IF($A140="","",IF(SUMIFS(RAW_매출A!$J$2:$J$7000,RAW_매출A!$B$2:$B$7000,$A140,RAW_매출A!$A$2:$A$7000,EDATE($E140,AV$1-1))=0,"",SUMIFS(RAW_매출A!$J$2:$J$7000,RAW_매출A!$B$2:$B$7000,$A140,RAW_매출A!$A$2:$A$7000,EDATE($E140,AV$1-1))/(INDEX(요약_월별시즈널리티!$F$7:$F$18,MONTH(EDATE($E140,AV$1-1)))/100))),"")</f>
        <v/>
      </c>
      <c r="AW140" t="str" cm="1">
        <f t="array" ref="AW140">IFERROR(IF($A140="","",IF(SUMIFS(RAW_매출A!$J$2:$J$7000,RAW_매출A!$B$2:$B$7000,$A140,RAW_매출A!$A$2:$A$7000,EDATE($E140,AW$1-1))=0,"",SUMIFS(RAW_매출A!$J$2:$J$7000,RAW_매출A!$B$2:$B$7000,$A140,RAW_매출A!$A$2:$A$7000,EDATE($E140,AW$1-1))/(INDEX(요약_월별시즈널리티!$F$7:$F$18,MONTH(EDATE($E140,AW$1-1)))/100))),"")</f>
        <v/>
      </c>
      <c r="AX140" t="str" cm="1">
        <f t="array" ref="AX140">IFERROR(IF($A140="","",IF(SUMIFS(RAW_매출A!$J$2:$J$7000,RAW_매출A!$B$2:$B$7000,$A140,RAW_매출A!$A$2:$A$7000,EDATE($E140,AX$1-1))=0,"",SUMIFS(RAW_매출A!$J$2:$J$7000,RAW_매출A!$B$2:$B$7000,$A140,RAW_매출A!$A$2:$A$7000,EDATE($E140,AX$1-1))/(INDEX(요약_월별시즈널리티!$F$7:$F$18,MONTH(EDATE($E140,AX$1-1)))/100))),"")</f>
        <v/>
      </c>
      <c r="AY140" t="str" cm="1">
        <f t="array" ref="AY140">IFERROR(IF($A140="","",IF(SUMIFS(RAW_매출A!$J$2:$J$7000,RAW_매출A!$B$2:$B$7000,$A140,RAW_매출A!$A$2:$A$7000,EDATE($E140,AY$1-1))=0,"",SUMIFS(RAW_매출A!$J$2:$J$7000,RAW_매출A!$B$2:$B$7000,$A140,RAW_매출A!$A$2:$A$7000,EDATE($E140,AY$1-1))/(INDEX(요약_월별시즈널리티!$F$7:$F$18,MONTH(EDATE($E140,AY$1-1)))/100))),"")</f>
        <v/>
      </c>
      <c r="AZ140" t="str" cm="1">
        <f t="array" ref="AZ140">IFERROR(IF($A140="","",IF(SUMIFS(RAW_매출A!$J$2:$J$7000,RAW_매출A!$B$2:$B$7000,$A140,RAW_매출A!$A$2:$A$7000,EDATE($E140,AZ$1-1))=0,"",SUMIFS(RAW_매출A!$J$2:$J$7000,RAW_매출A!$B$2:$B$7000,$A140,RAW_매출A!$A$2:$A$7000,EDATE($E140,AZ$1-1))/(INDEX(요약_월별시즈널리티!$F$7:$F$18,MONTH(EDATE($E140,AZ$1-1)))/100))),"")</f>
        <v/>
      </c>
      <c r="BA140" t="str" cm="1">
        <f t="array" ref="BA140">IFERROR(IF($A140="","",IF(SUMIFS(RAW_매출A!$J$2:$J$7000,RAW_매출A!$B$2:$B$7000,$A140,RAW_매출A!$A$2:$A$7000,EDATE($E140,BA$1-1))=0,"",SUMIFS(RAW_매출A!$J$2:$J$7000,RAW_매출A!$B$2:$B$7000,$A140,RAW_매출A!$A$2:$A$7000,EDATE($E140,BA$1-1))/(INDEX(요약_월별시즈널리티!$F$7:$F$18,MONTH(EDATE($E140,BA$1-1)))/100))),"")</f>
        <v/>
      </c>
      <c r="BB140" t="str" cm="1">
        <f t="array" ref="BB140">IFERROR(IF($A140="","",IF(SUMIFS(RAW_매출A!$J$2:$J$7000,RAW_매출A!$B$2:$B$7000,$A140,RAW_매출A!$A$2:$A$7000,EDATE($E140,BB$1-1))=0,"",SUMIFS(RAW_매출A!$J$2:$J$7000,RAW_매출A!$B$2:$B$7000,$A140,RAW_매출A!$A$2:$A$7000,EDATE($E140,BB$1-1))/(INDEX(요약_월별시즈널리티!$F$7:$F$18,MONTH(EDATE($E140,BB$1-1)))/100))),"")</f>
        <v/>
      </c>
      <c r="BC140" t="str" cm="1">
        <f t="array" ref="BC140">IFERROR(IF($A140="","",IF(SUMIFS(RAW_매출A!$J$2:$J$7000,RAW_매출A!$B$2:$B$7000,$A140,RAW_매출A!$A$2:$A$7000,EDATE($E140,BC$1-1))=0,"",SUMIFS(RAW_매출A!$J$2:$J$7000,RAW_매출A!$B$2:$B$7000,$A140,RAW_매출A!$A$2:$A$7000,EDATE($E140,BC$1-1))/(INDEX(요약_월별시즈널리티!$F$7:$F$18,MONTH(EDATE($E140,BC$1-1)))/100))),"")</f>
        <v/>
      </c>
      <c r="BD140" t="str" cm="1">
        <f t="array" ref="BD140">IFERROR(IF($A140="","",IF(SUMIFS(RAW_매출A!$J$2:$J$7000,RAW_매출A!$B$2:$B$7000,$A140,RAW_매출A!$A$2:$A$7000,EDATE($E140,BD$1-1))=0,"",SUMIFS(RAW_매출A!$J$2:$J$7000,RAW_매출A!$B$2:$B$7000,$A140,RAW_매출A!$A$2:$A$7000,EDATE($E140,BD$1-1))/(INDEX(요약_월별시즈널리티!$F$7:$F$18,MONTH(EDATE($E140,BD$1-1)))/100))),"")</f>
        <v/>
      </c>
      <c r="BE140" t="str" cm="1">
        <f t="array" ref="BE140">IFERROR(IF($A140="","",IF(SUMIFS(RAW_매출A!$J$2:$J$7000,RAW_매출A!$B$2:$B$7000,$A140,RAW_매출A!$A$2:$A$7000,EDATE($E140,BE$1-1))=0,"",SUMIFS(RAW_매출A!$J$2:$J$7000,RAW_매출A!$B$2:$B$7000,$A140,RAW_매출A!$A$2:$A$7000,EDATE($E140,BE$1-1))/(INDEX(요약_월별시즈널리티!$F$7:$F$18,MONTH(EDATE($E140,BE$1-1)))/100))),"")</f>
        <v/>
      </c>
      <c r="BF140" t="str" cm="1">
        <f t="array" ref="BF140">IFERROR(IF($A140="","",IF(SUMIFS(RAW_매출A!$J$2:$J$7000,RAW_매출A!$B$2:$B$7000,$A140,RAW_매출A!$A$2:$A$7000,EDATE($E140,BF$1-1))=0,"",SUMIFS(RAW_매출A!$J$2:$J$7000,RAW_매출A!$B$2:$B$7000,$A140,RAW_매출A!$A$2:$A$7000,EDATE($E140,BF$1-1))/(INDEX(요약_월별시즈널리티!$F$7:$F$18,MONTH(EDATE($E140,BF$1-1)))/100))),"")</f>
        <v/>
      </c>
      <c r="BG140" t="str" cm="1">
        <f t="array" ref="BG140">IFERROR(IF($A140="","",IF(SUMIFS(RAW_매출A!$J$2:$J$7000,RAW_매출A!$B$2:$B$7000,$A140,RAW_매출A!$A$2:$A$7000,EDATE($E140,BG$1-1))=0,"",SUMIFS(RAW_매출A!$J$2:$J$7000,RAW_매출A!$B$2:$B$7000,$A140,RAW_매출A!$A$2:$A$7000,EDATE($E140,BG$1-1))/(INDEX(요약_월별시즈널리티!$F$7:$F$18,MONTH(EDATE($E140,BG$1-1)))/100))),"")</f>
        <v/>
      </c>
      <c r="BH140" t="str" cm="1">
        <f t="array" ref="BH140">IFERROR(IF($A140="","",IF(SUMIFS(RAW_매출A!$J$2:$J$7000,RAW_매출A!$B$2:$B$7000,$A140,RAW_매출A!$A$2:$A$7000,EDATE($E140,BH$1-1))=0,"",SUMIFS(RAW_매출A!$J$2:$J$7000,RAW_매출A!$B$2:$B$7000,$A140,RAW_매출A!$A$2:$A$7000,EDATE($E140,BH$1-1))/(INDEX(요약_월별시즈널리티!$F$7:$F$18,MONTH(EDATE($E140,BH$1-1)))/100))),"")</f>
        <v/>
      </c>
      <c r="BI140" t="str" cm="1">
        <f t="array" ref="BI140">IFERROR(IF($A140="","",IF(SUMIFS(RAW_매출A!$J$2:$J$7000,RAW_매출A!$B$2:$B$7000,$A140,RAW_매출A!$A$2:$A$7000,EDATE($E140,BI$1-1))=0,"",SUMIFS(RAW_매출A!$J$2:$J$7000,RAW_매출A!$B$2:$B$7000,$A140,RAW_매출A!$A$2:$A$7000,EDATE($E140,BI$1-1))/(INDEX(요약_월별시즈널리티!$F$7:$F$18,MONTH(EDATE($E140,BI$1-1)))/100))),"")</f>
        <v/>
      </c>
      <c r="BJ140" t="str" cm="1">
        <f t="array" ref="BJ140">IFERROR(IF($A140="","",IF(SUMIFS(RAW_매출A!$J$2:$J$7000,RAW_매출A!$B$2:$B$7000,$A140,RAW_매출A!$A$2:$A$7000,EDATE($E140,BJ$1-1))=0,"",SUMIFS(RAW_매출A!$J$2:$J$7000,RAW_매출A!$B$2:$B$7000,$A140,RAW_매출A!$A$2:$A$7000,EDATE($E140,BJ$1-1))/(INDEX(요약_월별시즈널리티!$F$7:$F$18,MONTH(EDATE($E140,BJ$1-1)))/100))),"")</f>
        <v/>
      </c>
      <c r="BK140" t="str" cm="1">
        <f t="array" ref="BK140">IFERROR(IF($A140="","",IF(SUMIFS(RAW_매출A!$J$2:$J$7000,RAW_매출A!$B$2:$B$7000,$A140,RAW_매출A!$A$2:$A$7000,EDATE($E140,BK$1-1))=0,"",SUMIFS(RAW_매출A!$J$2:$J$7000,RAW_매출A!$B$2:$B$7000,$A140,RAW_매출A!$A$2:$A$7000,EDATE($E140,BK$1-1))/(INDEX(요약_월별시즈널리티!$F$7:$F$18,MONTH(EDATE($E140,BK$1-1)))/100))),"")</f>
        <v/>
      </c>
      <c r="BL140" t="str" cm="1">
        <f t="array" ref="BL140">IFERROR(IF($A140="","",IF(SUMIFS(RAW_매출A!$J$2:$J$7000,RAW_매출A!$B$2:$B$7000,$A140,RAW_매출A!$A$2:$A$7000,EDATE($E140,BL$1-1))=0,"",SUMIFS(RAW_매출A!$J$2:$J$7000,RAW_매출A!$B$2:$B$7000,$A140,RAW_매출A!$A$2:$A$7000,EDATE($E140,BL$1-1))/(INDEX(요약_월별시즈널리티!$F$7:$F$18,MONTH(EDATE($E140,BL$1-1)))/100))),"")</f>
        <v/>
      </c>
      <c r="BM140" t="str" cm="1">
        <f t="array" ref="BM140">IFERROR(IF($A140="","",IF(SUMIFS(RAW_매출A!$J$2:$J$7000,RAW_매출A!$B$2:$B$7000,$A140,RAW_매출A!$A$2:$A$7000,EDATE($E140,BM$1-1))=0,"",SUMIFS(RAW_매출A!$J$2:$J$7000,RAW_매출A!$B$2:$B$7000,$A140,RAW_매출A!$A$2:$A$7000,EDATE($E140,BM$1-1))/(INDEX(요약_월별시즈널리티!$F$7:$F$18,MONTH(EDATE($E140,BM$1-1)))/100))),"")</f>
        <v/>
      </c>
      <c r="BN140" t="str" cm="1">
        <f t="array" ref="BN140">IFERROR(IF($A140="","",IF(SUMIFS(RAW_매출A!$J$2:$J$7000,RAW_매출A!$B$2:$B$7000,$A140,RAW_매출A!$A$2:$A$7000,EDATE($E140,BN$1-1))=0,"",SUMIFS(RAW_매출A!$J$2:$J$7000,RAW_매출A!$B$2:$B$7000,$A140,RAW_매출A!$A$2:$A$7000,EDATE($E140,BN$1-1))/(INDEX(요약_월별시즈널리티!$F$7:$F$18,MONTH(EDATE($E140,BN$1-1)))/100))),"")</f>
        <v/>
      </c>
    </row>
    <row r="141" spans="1:66" x14ac:dyDescent="0.3">
      <c r="A141" t="str">
        <f>세팅!A142</f>
        <v>(1132) #한남대정문점</v>
      </c>
      <c r="B141" t="str">
        <f>세팅!B142</f>
        <v>150-2</v>
      </c>
      <c r="C141">
        <f t="shared" si="6"/>
        <v>2</v>
      </c>
      <c r="D141" t="str">
        <f t="shared" si="7"/>
        <v>2</v>
      </c>
      <c r="E141" s="1">
        <f>세팅!D142</f>
        <v>45931</v>
      </c>
      <c r="F141">
        <f t="shared" si="8"/>
        <v>5020069.6761007635</v>
      </c>
      <c r="G141" cm="1">
        <f t="array" ref="G141">IFERROR(IF($A141="","",IF(SUMIFS(RAW_매출A!$J$2:$J$7000,RAW_매출A!$B$2:$B$7000,$A141,RAW_매출A!$A$2:$A$7000,EDATE($E141,G$1-1))=0,"",SUMIFS(RAW_매출A!$J$2:$J$7000,RAW_매출A!$B$2:$B$7000,$A141,RAW_매출A!$A$2:$A$7000,EDATE($E141,G$1-1))/(INDEX(요약_월별시즈널리티!$F$7:$F$18,MONTH(EDATE($E141,G$1-1)))/100))),"")</f>
        <v>3307716.1123686284</v>
      </c>
      <c r="H141" cm="1">
        <f t="array" ref="H141">IFERROR(IF($A141="","",IF(SUMIFS(RAW_매출A!$J$2:$J$7000,RAW_매출A!$B$2:$B$7000,$A141,RAW_매출A!$A$2:$A$7000,EDATE($E141,H$1-1))=0,"",SUMIFS(RAW_매출A!$J$2:$J$7000,RAW_매출A!$B$2:$B$7000,$A141,RAW_매출A!$A$2:$A$7000,EDATE($E141,H$1-1))/(INDEX(요약_월별시즈널리티!$F$7:$F$18,MONTH(EDATE($E141,H$1-1)))/100))),"")</f>
        <v>3568552.7230561404</v>
      </c>
      <c r="I141" cm="1">
        <f t="array" ref="I141">IFERROR(IF($A141="","",IF(SUMIFS(RAW_매출A!$J$2:$J$7000,RAW_매출A!$B$2:$B$7000,$A141,RAW_매출A!$A$2:$A$7000,EDATE($E141,I$1-1))=0,"",SUMIFS(RAW_매출A!$J$2:$J$7000,RAW_매출A!$B$2:$B$7000,$A141,RAW_매출A!$A$2:$A$7000,EDATE($E141,I$1-1))/(INDEX(요약_월별시즈널리티!$F$7:$F$18,MONTH(EDATE($E141,I$1-1)))/100))),"")</f>
        <v>3504534.4637639117</v>
      </c>
      <c r="J141" s="28" cm="1">
        <f t="array" ref="J141">IFERROR(IF($A141="","",IF(SUMIFS(RAW_매출A!$J$2:$J$7000,RAW_매출A!$B$2:$B$7000,$A141,RAW_매출A!$A$2:$A$7000,EDATE($E141,J$1-1))=0,"",SUMIFS(RAW_매출A!$J$2:$J$7000,RAW_매출A!$B$2:$B$7000,$A141,RAW_매출A!$A$2:$A$7000,EDATE($E141,J$1-1))/(INDEX(요약_월별시즈널리티!$F$7:$F$18,MONTH(EDATE($E141,J$1-1)))/100))),"")</f>
        <v>3930393.8844827344</v>
      </c>
      <c r="K141" s="28" cm="1">
        <f t="array" ref="K141">IFERROR(IF($A141="","",IF(SUMIFS(RAW_매출A!$J$2:$J$7000,RAW_매출A!$B$2:$B$7000,$A141,RAW_매출A!$A$2:$A$7000,EDATE($E141,K$1-1))=0,"",SUMIFS(RAW_매출A!$J$2:$J$7000,RAW_매출A!$B$2:$B$7000,$A141,RAW_매출A!$A$2:$A$7000,EDATE($E141,K$1-1))/(INDEX(요약_월별시즈널리티!$F$7:$F$18,MONTH(EDATE($E141,K$1-1)))/100))),"")</f>
        <v>4772079.8525536284</v>
      </c>
      <c r="L141" s="28" cm="1">
        <f t="array" ref="L141">IFERROR(IF($A141="","",IF(SUMIFS(RAW_매출A!$J$2:$J$7000,RAW_매출A!$B$2:$B$7000,$A141,RAW_매출A!$A$2:$A$7000,EDATE($E141,L$1-1))=0,"",SUMIFS(RAW_매출A!$J$2:$J$7000,RAW_매출A!$B$2:$B$7000,$A141,RAW_매출A!$A$2:$A$7000,EDATE($E141,L$1-1))/(INDEX(요약_월별시즈널리티!$F$7:$F$18,MONTH(EDATE($E141,L$1-1)))/100))),"")</f>
        <v>5314546.6051404886</v>
      </c>
      <c r="M141" s="28" cm="1">
        <f t="array" ref="M141">IFERROR(IF($A141="","",IF(SUMIFS(RAW_매출A!$J$2:$J$7000,RAW_매출A!$B$2:$B$7000,$A141,RAW_매출A!$A$2:$A$7000,EDATE($E141,M$1-1))=0,"",SUMIFS(RAW_매출A!$J$2:$J$7000,RAW_매출A!$B$2:$B$7000,$A141,RAW_매출A!$A$2:$A$7000,EDATE($E141,M$1-1))/(INDEX(요약_월별시즈널리티!$F$7:$F$18,MONTH(EDATE($E141,M$1-1)))/100))),"")</f>
        <v>5092709.1538504912</v>
      </c>
      <c r="N141" s="28" cm="1">
        <f t="array" ref="N141">IFERROR(IF($A141="","",IF(SUMIFS(RAW_매출A!$J$2:$J$7000,RAW_매출A!$B$2:$B$7000,$A141,RAW_매출A!$A$2:$A$7000,EDATE($E141,N$1-1))=0,"",SUMIFS(RAW_매출A!$J$2:$J$7000,RAW_매출A!$B$2:$B$7000,$A141,RAW_매출A!$A$2:$A$7000,EDATE($E141,N$1-1))/(INDEX(요약_월별시즈널리티!$F$7:$F$18,MONTH(EDATE($E141,N$1-1)))/100))),"")</f>
        <v>5823476.2200993495</v>
      </c>
      <c r="O141" s="28" cm="1">
        <f t="array" ref="O141">IFERROR(IF($A141="","",IF(SUMIFS(RAW_매출A!$J$2:$J$7000,RAW_매출A!$B$2:$B$7000,$A141,RAW_매출A!$A$2:$A$7000,EDATE($E141,O$1-1))=0,"",SUMIFS(RAW_매출A!$J$2:$J$7000,RAW_매출A!$B$2:$B$7000,$A141,RAW_매출A!$A$2:$A$7000,EDATE($E141,O$1-1))/(INDEX(요약_월별시즈널리티!$F$7:$F$18,MONTH(EDATE($E141,O$1-1)))/100))),"")</f>
        <v>5187212.3404778894</v>
      </c>
      <c r="P141" t="str" cm="1">
        <f t="array" ref="P141">IFERROR(IF($A141="","",IF(SUMIFS(RAW_매출A!$J$2:$J$7000,RAW_매출A!$B$2:$B$7000,$A141,RAW_매출A!$A$2:$A$7000,EDATE($E141,P$1-1))=0,"",SUMIFS(RAW_매출A!$J$2:$J$7000,RAW_매출A!$B$2:$B$7000,$A141,RAW_매출A!$A$2:$A$7000,EDATE($E141,P$1-1))/(INDEX(요약_월별시즈널리티!$F$7:$F$18,MONTH(EDATE($E141,P$1-1)))/100))),"")</f>
        <v/>
      </c>
      <c r="Q141" t="str" cm="1">
        <f t="array" ref="Q141">IFERROR(IF($A141="","",IF(SUMIFS(RAW_매출A!$J$2:$J$7000,RAW_매출A!$B$2:$B$7000,$A141,RAW_매출A!$A$2:$A$7000,EDATE($E141,Q$1-1))=0,"",SUMIFS(RAW_매출A!$J$2:$J$7000,RAW_매출A!$B$2:$B$7000,$A141,RAW_매출A!$A$2:$A$7000,EDATE($E141,Q$1-1))/(INDEX(요약_월별시즈널리티!$F$7:$F$18,MONTH(EDATE($E141,Q$1-1)))/100))),"")</f>
        <v/>
      </c>
      <c r="R141" t="str" cm="1">
        <f t="array" ref="R141">IFERROR(IF($A141="","",IF(SUMIFS(RAW_매출A!$J$2:$J$7000,RAW_매출A!$B$2:$B$7000,$A141,RAW_매출A!$A$2:$A$7000,EDATE($E141,R$1-1))=0,"",SUMIFS(RAW_매출A!$J$2:$J$7000,RAW_매출A!$B$2:$B$7000,$A141,RAW_매출A!$A$2:$A$7000,EDATE($E141,R$1-1))/(INDEX(요약_월별시즈널리티!$F$7:$F$18,MONTH(EDATE($E141,R$1-1)))/100))),"")</f>
        <v/>
      </c>
      <c r="S141" t="str" cm="1">
        <f t="array" ref="S141">IFERROR(IF($A141="","",IF(SUMIFS(RAW_매출A!$J$2:$J$7000,RAW_매출A!$B$2:$B$7000,$A141,RAW_매출A!$A$2:$A$7000,EDATE($E141,S$1-1))=0,"",SUMIFS(RAW_매출A!$J$2:$J$7000,RAW_매출A!$B$2:$B$7000,$A141,RAW_매출A!$A$2:$A$7000,EDATE($E141,S$1-1))/(INDEX(요약_월별시즈널리티!$F$7:$F$18,MONTH(EDATE($E141,S$1-1)))/100))),"")</f>
        <v/>
      </c>
      <c r="T141" t="str" cm="1">
        <f t="array" ref="T141">IFERROR(IF($A141="","",IF(SUMIFS(RAW_매출A!$J$2:$J$7000,RAW_매출A!$B$2:$B$7000,$A141,RAW_매출A!$A$2:$A$7000,EDATE($E141,T$1-1))=0,"",SUMIFS(RAW_매출A!$J$2:$J$7000,RAW_매출A!$B$2:$B$7000,$A141,RAW_매출A!$A$2:$A$7000,EDATE($E141,T$1-1))/(INDEX(요약_월별시즈널리티!$F$7:$F$18,MONTH(EDATE($E141,T$1-1)))/100))),"")</f>
        <v/>
      </c>
      <c r="U141" t="str" cm="1">
        <f t="array" ref="U141">IFERROR(IF($A141="","",IF(SUMIFS(RAW_매출A!$J$2:$J$7000,RAW_매출A!$B$2:$B$7000,$A141,RAW_매출A!$A$2:$A$7000,EDATE($E141,U$1-1))=0,"",SUMIFS(RAW_매출A!$J$2:$J$7000,RAW_매출A!$B$2:$B$7000,$A141,RAW_매출A!$A$2:$A$7000,EDATE($E141,U$1-1))/(INDEX(요약_월별시즈널리티!$F$7:$F$18,MONTH(EDATE($E141,U$1-1)))/100))),"")</f>
        <v/>
      </c>
      <c r="V141" t="str" cm="1">
        <f t="array" ref="V141">IFERROR(IF($A141="","",IF(SUMIFS(RAW_매출A!$J$2:$J$7000,RAW_매출A!$B$2:$B$7000,$A141,RAW_매출A!$A$2:$A$7000,EDATE($E141,V$1-1))=0,"",SUMIFS(RAW_매출A!$J$2:$J$7000,RAW_매출A!$B$2:$B$7000,$A141,RAW_매출A!$A$2:$A$7000,EDATE($E141,V$1-1))/(INDEX(요약_월별시즈널리티!$F$7:$F$18,MONTH(EDATE($E141,V$1-1)))/100))),"")</f>
        <v/>
      </c>
      <c r="W141" t="str" cm="1">
        <f t="array" ref="W141">IFERROR(IF($A141="","",IF(SUMIFS(RAW_매출A!$J$2:$J$7000,RAW_매출A!$B$2:$B$7000,$A141,RAW_매출A!$A$2:$A$7000,EDATE($E141,W$1-1))=0,"",SUMIFS(RAW_매출A!$J$2:$J$7000,RAW_매출A!$B$2:$B$7000,$A141,RAW_매출A!$A$2:$A$7000,EDATE($E141,W$1-1))/(INDEX(요약_월별시즈널리티!$F$7:$F$18,MONTH(EDATE($E141,W$1-1)))/100))),"")</f>
        <v/>
      </c>
      <c r="X141" t="str" cm="1">
        <f t="array" ref="X141">IFERROR(IF($A141="","",IF(SUMIFS(RAW_매출A!$J$2:$J$7000,RAW_매출A!$B$2:$B$7000,$A141,RAW_매출A!$A$2:$A$7000,EDATE($E141,X$1-1))=0,"",SUMIFS(RAW_매출A!$J$2:$J$7000,RAW_매출A!$B$2:$B$7000,$A141,RAW_매출A!$A$2:$A$7000,EDATE($E141,X$1-1))/(INDEX(요약_월별시즈널리티!$F$7:$F$18,MONTH(EDATE($E141,X$1-1)))/100))),"")</f>
        <v/>
      </c>
      <c r="Y141" t="str" cm="1">
        <f t="array" ref="Y141">IFERROR(IF($A141="","",IF(SUMIFS(RAW_매출A!$J$2:$J$7000,RAW_매출A!$B$2:$B$7000,$A141,RAW_매출A!$A$2:$A$7000,EDATE($E141,Y$1-1))=0,"",SUMIFS(RAW_매출A!$J$2:$J$7000,RAW_매출A!$B$2:$B$7000,$A141,RAW_매출A!$A$2:$A$7000,EDATE($E141,Y$1-1))/(INDEX(요약_월별시즈널리티!$F$7:$F$18,MONTH(EDATE($E141,Y$1-1)))/100))),"")</f>
        <v/>
      </c>
      <c r="Z141" t="str" cm="1">
        <f t="array" ref="Z141">IFERROR(IF($A141="","",IF(SUMIFS(RAW_매출A!$J$2:$J$7000,RAW_매출A!$B$2:$B$7000,$A141,RAW_매출A!$A$2:$A$7000,EDATE($E141,Z$1-1))=0,"",SUMIFS(RAW_매출A!$J$2:$J$7000,RAW_매출A!$B$2:$B$7000,$A141,RAW_매출A!$A$2:$A$7000,EDATE($E141,Z$1-1))/(INDEX(요약_월별시즈널리티!$F$7:$F$18,MONTH(EDATE($E141,Z$1-1)))/100))),"")</f>
        <v/>
      </c>
      <c r="AA141" t="str" cm="1">
        <f t="array" ref="AA141">IFERROR(IF($A141="","",IF(SUMIFS(RAW_매출A!$J$2:$J$7000,RAW_매출A!$B$2:$B$7000,$A141,RAW_매출A!$A$2:$A$7000,EDATE($E141,AA$1-1))=0,"",SUMIFS(RAW_매출A!$J$2:$J$7000,RAW_매출A!$B$2:$B$7000,$A141,RAW_매출A!$A$2:$A$7000,EDATE($E141,AA$1-1))/(INDEX(요약_월별시즈널리티!$F$7:$F$18,MONTH(EDATE($E141,AA$1-1)))/100))),"")</f>
        <v/>
      </c>
      <c r="AB141" t="str" cm="1">
        <f t="array" ref="AB141">IFERROR(IF($A141="","",IF(SUMIFS(RAW_매출A!$J$2:$J$7000,RAW_매출A!$B$2:$B$7000,$A141,RAW_매출A!$A$2:$A$7000,EDATE($E141,AB$1-1))=0,"",SUMIFS(RAW_매출A!$J$2:$J$7000,RAW_매출A!$B$2:$B$7000,$A141,RAW_매출A!$A$2:$A$7000,EDATE($E141,AB$1-1))/(INDEX(요약_월별시즈널리티!$F$7:$F$18,MONTH(EDATE($E141,AB$1-1)))/100))),"")</f>
        <v/>
      </c>
      <c r="AC141" t="str" cm="1">
        <f t="array" ref="AC141">IFERROR(IF($A141="","",IF(SUMIFS(RAW_매출A!$J$2:$J$7000,RAW_매출A!$B$2:$B$7000,$A141,RAW_매출A!$A$2:$A$7000,EDATE($E141,AC$1-1))=0,"",SUMIFS(RAW_매출A!$J$2:$J$7000,RAW_매출A!$B$2:$B$7000,$A141,RAW_매출A!$A$2:$A$7000,EDATE($E141,AC$1-1))/(INDEX(요약_월별시즈널리티!$F$7:$F$18,MONTH(EDATE($E141,AC$1-1)))/100))),"")</f>
        <v/>
      </c>
      <c r="AD141" t="str" cm="1">
        <f t="array" ref="AD141">IFERROR(IF($A141="","",IF(SUMIFS(RAW_매출A!$J$2:$J$7000,RAW_매출A!$B$2:$B$7000,$A141,RAW_매출A!$A$2:$A$7000,EDATE($E141,AD$1-1))=0,"",SUMIFS(RAW_매출A!$J$2:$J$7000,RAW_매출A!$B$2:$B$7000,$A141,RAW_매출A!$A$2:$A$7000,EDATE($E141,AD$1-1))/(INDEX(요약_월별시즈널리티!$F$7:$F$18,MONTH(EDATE($E141,AD$1-1)))/100))),"")</f>
        <v/>
      </c>
      <c r="AE141" t="str" cm="1">
        <f t="array" ref="AE141">IFERROR(IF($A141="","",IF(SUMIFS(RAW_매출A!$J$2:$J$7000,RAW_매출A!$B$2:$B$7000,$A141,RAW_매출A!$A$2:$A$7000,EDATE($E141,AE$1-1))=0,"",SUMIFS(RAW_매출A!$J$2:$J$7000,RAW_매출A!$B$2:$B$7000,$A141,RAW_매출A!$A$2:$A$7000,EDATE($E141,AE$1-1))/(INDEX(요약_월별시즈널리티!$F$7:$F$18,MONTH(EDATE($E141,AE$1-1)))/100))),"")</f>
        <v/>
      </c>
      <c r="AF141" t="str" cm="1">
        <f t="array" ref="AF141">IFERROR(IF($A141="","",IF(SUMIFS(RAW_매출A!$J$2:$J$7000,RAW_매출A!$B$2:$B$7000,$A141,RAW_매출A!$A$2:$A$7000,EDATE($E141,AF$1-1))=0,"",SUMIFS(RAW_매출A!$J$2:$J$7000,RAW_매출A!$B$2:$B$7000,$A141,RAW_매출A!$A$2:$A$7000,EDATE($E141,AF$1-1))/(INDEX(요약_월별시즈널리티!$F$7:$F$18,MONTH(EDATE($E141,AF$1-1)))/100))),"")</f>
        <v/>
      </c>
      <c r="AG141" t="str" cm="1">
        <f t="array" ref="AG141">IFERROR(IF($A141="","",IF(SUMIFS(RAW_매출A!$J$2:$J$7000,RAW_매출A!$B$2:$B$7000,$A141,RAW_매출A!$A$2:$A$7000,EDATE($E141,AG$1-1))=0,"",SUMIFS(RAW_매출A!$J$2:$J$7000,RAW_매출A!$B$2:$B$7000,$A141,RAW_매출A!$A$2:$A$7000,EDATE($E141,AG$1-1))/(INDEX(요약_월별시즈널리티!$F$7:$F$18,MONTH(EDATE($E141,AG$1-1)))/100))),"")</f>
        <v/>
      </c>
      <c r="AH141" t="str" cm="1">
        <f t="array" ref="AH141">IFERROR(IF($A141="","",IF(SUMIFS(RAW_매출A!$J$2:$J$7000,RAW_매출A!$B$2:$B$7000,$A141,RAW_매출A!$A$2:$A$7000,EDATE($E141,AH$1-1))=0,"",SUMIFS(RAW_매출A!$J$2:$J$7000,RAW_매출A!$B$2:$B$7000,$A141,RAW_매출A!$A$2:$A$7000,EDATE($E141,AH$1-1))/(INDEX(요약_월별시즈널리티!$F$7:$F$18,MONTH(EDATE($E141,AH$1-1)))/100))),"")</f>
        <v/>
      </c>
      <c r="AI141" t="str" cm="1">
        <f t="array" ref="AI141">IFERROR(IF($A141="","",IF(SUMIFS(RAW_매출A!$J$2:$J$7000,RAW_매출A!$B$2:$B$7000,$A141,RAW_매출A!$A$2:$A$7000,EDATE($E141,AI$1-1))=0,"",SUMIFS(RAW_매출A!$J$2:$J$7000,RAW_매출A!$B$2:$B$7000,$A141,RAW_매출A!$A$2:$A$7000,EDATE($E141,AI$1-1))/(INDEX(요약_월별시즈널리티!$F$7:$F$18,MONTH(EDATE($E141,AI$1-1)))/100))),"")</f>
        <v/>
      </c>
      <c r="AJ141" t="str" cm="1">
        <f t="array" ref="AJ141">IFERROR(IF($A141="","",IF(SUMIFS(RAW_매출A!$J$2:$J$7000,RAW_매출A!$B$2:$B$7000,$A141,RAW_매출A!$A$2:$A$7000,EDATE($E141,AJ$1-1))=0,"",SUMIFS(RAW_매출A!$J$2:$J$7000,RAW_매출A!$B$2:$B$7000,$A141,RAW_매출A!$A$2:$A$7000,EDATE($E141,AJ$1-1))/(INDEX(요약_월별시즈널리티!$F$7:$F$18,MONTH(EDATE($E141,AJ$1-1)))/100))),"")</f>
        <v/>
      </c>
      <c r="AK141" t="str" cm="1">
        <f t="array" ref="AK141">IFERROR(IF($A141="","",IF(SUMIFS(RAW_매출A!$J$2:$J$7000,RAW_매출A!$B$2:$B$7000,$A141,RAW_매출A!$A$2:$A$7000,EDATE($E141,AK$1-1))=0,"",SUMIFS(RAW_매출A!$J$2:$J$7000,RAW_매출A!$B$2:$B$7000,$A141,RAW_매출A!$A$2:$A$7000,EDATE($E141,AK$1-1))/(INDEX(요약_월별시즈널리티!$F$7:$F$18,MONTH(EDATE($E141,AK$1-1)))/100))),"")</f>
        <v/>
      </c>
      <c r="AL141" t="str" cm="1">
        <f t="array" ref="AL141">IFERROR(IF($A141="","",IF(SUMIFS(RAW_매출A!$J$2:$J$7000,RAW_매출A!$B$2:$B$7000,$A141,RAW_매출A!$A$2:$A$7000,EDATE($E141,AL$1-1))=0,"",SUMIFS(RAW_매출A!$J$2:$J$7000,RAW_매출A!$B$2:$B$7000,$A141,RAW_매출A!$A$2:$A$7000,EDATE($E141,AL$1-1))/(INDEX(요약_월별시즈널리티!$F$7:$F$18,MONTH(EDATE($E141,AL$1-1)))/100))),"")</f>
        <v/>
      </c>
      <c r="AM141" t="str" cm="1">
        <f t="array" ref="AM141">IFERROR(IF($A141="","",IF(SUMIFS(RAW_매출A!$J$2:$J$7000,RAW_매출A!$B$2:$B$7000,$A141,RAW_매출A!$A$2:$A$7000,EDATE($E141,AM$1-1))=0,"",SUMIFS(RAW_매출A!$J$2:$J$7000,RAW_매출A!$B$2:$B$7000,$A141,RAW_매출A!$A$2:$A$7000,EDATE($E141,AM$1-1))/(INDEX(요약_월별시즈널리티!$F$7:$F$18,MONTH(EDATE($E141,AM$1-1)))/100))),"")</f>
        <v/>
      </c>
      <c r="AN141" t="str" cm="1">
        <f t="array" ref="AN141">IFERROR(IF($A141="","",IF(SUMIFS(RAW_매출A!$J$2:$J$7000,RAW_매출A!$B$2:$B$7000,$A141,RAW_매출A!$A$2:$A$7000,EDATE($E141,AN$1-1))=0,"",SUMIFS(RAW_매출A!$J$2:$J$7000,RAW_매출A!$B$2:$B$7000,$A141,RAW_매출A!$A$2:$A$7000,EDATE($E141,AN$1-1))/(INDEX(요약_월별시즈널리티!$F$7:$F$18,MONTH(EDATE($E141,AN$1-1)))/100))),"")</f>
        <v/>
      </c>
      <c r="AO141" t="str" cm="1">
        <f t="array" ref="AO141">IFERROR(IF($A141="","",IF(SUMIFS(RAW_매출A!$J$2:$J$7000,RAW_매출A!$B$2:$B$7000,$A141,RAW_매출A!$A$2:$A$7000,EDATE($E141,AO$1-1))=0,"",SUMIFS(RAW_매출A!$J$2:$J$7000,RAW_매출A!$B$2:$B$7000,$A141,RAW_매출A!$A$2:$A$7000,EDATE($E141,AO$1-1))/(INDEX(요약_월별시즈널리티!$F$7:$F$18,MONTH(EDATE($E141,AO$1-1)))/100))),"")</f>
        <v/>
      </c>
      <c r="AP141" t="str" cm="1">
        <f t="array" ref="AP141">IFERROR(IF($A141="","",IF(SUMIFS(RAW_매출A!$J$2:$J$7000,RAW_매출A!$B$2:$B$7000,$A141,RAW_매출A!$A$2:$A$7000,EDATE($E141,AP$1-1))=0,"",SUMIFS(RAW_매출A!$J$2:$J$7000,RAW_매출A!$B$2:$B$7000,$A141,RAW_매출A!$A$2:$A$7000,EDATE($E141,AP$1-1))/(INDEX(요약_월별시즈널리티!$F$7:$F$18,MONTH(EDATE($E141,AP$1-1)))/100))),"")</f>
        <v/>
      </c>
      <c r="AQ141" t="str" cm="1">
        <f t="array" ref="AQ141">IFERROR(IF($A141="","",IF(SUMIFS(RAW_매출A!$J$2:$J$7000,RAW_매출A!$B$2:$B$7000,$A141,RAW_매출A!$A$2:$A$7000,EDATE($E141,AQ$1-1))=0,"",SUMIFS(RAW_매출A!$J$2:$J$7000,RAW_매출A!$B$2:$B$7000,$A141,RAW_매출A!$A$2:$A$7000,EDATE($E141,AQ$1-1))/(INDEX(요약_월별시즈널리티!$F$7:$F$18,MONTH(EDATE($E141,AQ$1-1)))/100))),"")</f>
        <v/>
      </c>
      <c r="AR141" t="str" cm="1">
        <f t="array" ref="AR141">IFERROR(IF($A141="","",IF(SUMIFS(RAW_매출A!$J$2:$J$7000,RAW_매출A!$B$2:$B$7000,$A141,RAW_매출A!$A$2:$A$7000,EDATE($E141,AR$1-1))=0,"",SUMIFS(RAW_매출A!$J$2:$J$7000,RAW_매출A!$B$2:$B$7000,$A141,RAW_매출A!$A$2:$A$7000,EDATE($E141,AR$1-1))/(INDEX(요약_월별시즈널리티!$F$7:$F$18,MONTH(EDATE($E141,AR$1-1)))/100))),"")</f>
        <v/>
      </c>
      <c r="AS141" t="str" cm="1">
        <f t="array" ref="AS141">IFERROR(IF($A141="","",IF(SUMIFS(RAW_매출A!$J$2:$J$7000,RAW_매출A!$B$2:$B$7000,$A141,RAW_매출A!$A$2:$A$7000,EDATE($E141,AS$1-1))=0,"",SUMIFS(RAW_매출A!$J$2:$J$7000,RAW_매출A!$B$2:$B$7000,$A141,RAW_매출A!$A$2:$A$7000,EDATE($E141,AS$1-1))/(INDEX(요약_월별시즈널리티!$F$7:$F$18,MONTH(EDATE($E141,AS$1-1)))/100))),"")</f>
        <v/>
      </c>
      <c r="AT141" t="str" cm="1">
        <f t="array" ref="AT141">IFERROR(IF($A141="","",IF(SUMIFS(RAW_매출A!$J$2:$J$7000,RAW_매출A!$B$2:$B$7000,$A141,RAW_매출A!$A$2:$A$7000,EDATE($E141,AT$1-1))=0,"",SUMIFS(RAW_매출A!$J$2:$J$7000,RAW_매출A!$B$2:$B$7000,$A141,RAW_매출A!$A$2:$A$7000,EDATE($E141,AT$1-1))/(INDEX(요약_월별시즈널리티!$F$7:$F$18,MONTH(EDATE($E141,AT$1-1)))/100))),"")</f>
        <v/>
      </c>
      <c r="AU141" t="str" cm="1">
        <f t="array" ref="AU141">IFERROR(IF($A141="","",IF(SUMIFS(RAW_매출A!$J$2:$J$7000,RAW_매출A!$B$2:$B$7000,$A141,RAW_매출A!$A$2:$A$7000,EDATE($E141,AU$1-1))=0,"",SUMIFS(RAW_매출A!$J$2:$J$7000,RAW_매출A!$B$2:$B$7000,$A141,RAW_매출A!$A$2:$A$7000,EDATE($E141,AU$1-1))/(INDEX(요약_월별시즈널리티!$F$7:$F$18,MONTH(EDATE($E141,AU$1-1)))/100))),"")</f>
        <v/>
      </c>
      <c r="AV141" t="str" cm="1">
        <f t="array" ref="AV141">IFERROR(IF($A141="","",IF(SUMIFS(RAW_매출A!$J$2:$J$7000,RAW_매출A!$B$2:$B$7000,$A141,RAW_매출A!$A$2:$A$7000,EDATE($E141,AV$1-1))=0,"",SUMIFS(RAW_매출A!$J$2:$J$7000,RAW_매출A!$B$2:$B$7000,$A141,RAW_매출A!$A$2:$A$7000,EDATE($E141,AV$1-1))/(INDEX(요약_월별시즈널리티!$F$7:$F$18,MONTH(EDATE($E141,AV$1-1)))/100))),"")</f>
        <v/>
      </c>
      <c r="AW141" t="str" cm="1">
        <f t="array" ref="AW141">IFERROR(IF($A141="","",IF(SUMIFS(RAW_매출A!$J$2:$J$7000,RAW_매출A!$B$2:$B$7000,$A141,RAW_매출A!$A$2:$A$7000,EDATE($E141,AW$1-1))=0,"",SUMIFS(RAW_매출A!$J$2:$J$7000,RAW_매출A!$B$2:$B$7000,$A141,RAW_매출A!$A$2:$A$7000,EDATE($E141,AW$1-1))/(INDEX(요약_월별시즈널리티!$F$7:$F$18,MONTH(EDATE($E141,AW$1-1)))/100))),"")</f>
        <v/>
      </c>
      <c r="AX141" t="str" cm="1">
        <f t="array" ref="AX141">IFERROR(IF($A141="","",IF(SUMIFS(RAW_매출A!$J$2:$J$7000,RAW_매출A!$B$2:$B$7000,$A141,RAW_매출A!$A$2:$A$7000,EDATE($E141,AX$1-1))=0,"",SUMIFS(RAW_매출A!$J$2:$J$7000,RAW_매출A!$B$2:$B$7000,$A141,RAW_매출A!$A$2:$A$7000,EDATE($E141,AX$1-1))/(INDEX(요약_월별시즈널리티!$F$7:$F$18,MONTH(EDATE($E141,AX$1-1)))/100))),"")</f>
        <v/>
      </c>
      <c r="AY141" t="str" cm="1">
        <f t="array" ref="AY141">IFERROR(IF($A141="","",IF(SUMIFS(RAW_매출A!$J$2:$J$7000,RAW_매출A!$B$2:$B$7000,$A141,RAW_매출A!$A$2:$A$7000,EDATE($E141,AY$1-1))=0,"",SUMIFS(RAW_매출A!$J$2:$J$7000,RAW_매출A!$B$2:$B$7000,$A141,RAW_매출A!$A$2:$A$7000,EDATE($E141,AY$1-1))/(INDEX(요약_월별시즈널리티!$F$7:$F$18,MONTH(EDATE($E141,AY$1-1)))/100))),"")</f>
        <v/>
      </c>
      <c r="AZ141" t="str" cm="1">
        <f t="array" ref="AZ141">IFERROR(IF($A141="","",IF(SUMIFS(RAW_매출A!$J$2:$J$7000,RAW_매출A!$B$2:$B$7000,$A141,RAW_매출A!$A$2:$A$7000,EDATE($E141,AZ$1-1))=0,"",SUMIFS(RAW_매출A!$J$2:$J$7000,RAW_매출A!$B$2:$B$7000,$A141,RAW_매출A!$A$2:$A$7000,EDATE($E141,AZ$1-1))/(INDEX(요약_월별시즈널리티!$F$7:$F$18,MONTH(EDATE($E141,AZ$1-1)))/100))),"")</f>
        <v/>
      </c>
      <c r="BA141" t="str" cm="1">
        <f t="array" ref="BA141">IFERROR(IF($A141="","",IF(SUMIFS(RAW_매출A!$J$2:$J$7000,RAW_매출A!$B$2:$B$7000,$A141,RAW_매출A!$A$2:$A$7000,EDATE($E141,BA$1-1))=0,"",SUMIFS(RAW_매출A!$J$2:$J$7000,RAW_매출A!$B$2:$B$7000,$A141,RAW_매출A!$A$2:$A$7000,EDATE($E141,BA$1-1))/(INDEX(요약_월별시즈널리티!$F$7:$F$18,MONTH(EDATE($E141,BA$1-1)))/100))),"")</f>
        <v/>
      </c>
      <c r="BB141" t="str" cm="1">
        <f t="array" ref="BB141">IFERROR(IF($A141="","",IF(SUMIFS(RAW_매출A!$J$2:$J$7000,RAW_매출A!$B$2:$B$7000,$A141,RAW_매출A!$A$2:$A$7000,EDATE($E141,BB$1-1))=0,"",SUMIFS(RAW_매출A!$J$2:$J$7000,RAW_매출A!$B$2:$B$7000,$A141,RAW_매출A!$A$2:$A$7000,EDATE($E141,BB$1-1))/(INDEX(요약_월별시즈널리티!$F$7:$F$18,MONTH(EDATE($E141,BB$1-1)))/100))),"")</f>
        <v/>
      </c>
      <c r="BC141" t="str" cm="1">
        <f t="array" ref="BC141">IFERROR(IF($A141="","",IF(SUMIFS(RAW_매출A!$J$2:$J$7000,RAW_매출A!$B$2:$B$7000,$A141,RAW_매출A!$A$2:$A$7000,EDATE($E141,BC$1-1))=0,"",SUMIFS(RAW_매출A!$J$2:$J$7000,RAW_매출A!$B$2:$B$7000,$A141,RAW_매출A!$A$2:$A$7000,EDATE($E141,BC$1-1))/(INDEX(요약_월별시즈널리티!$F$7:$F$18,MONTH(EDATE($E141,BC$1-1)))/100))),"")</f>
        <v/>
      </c>
      <c r="BD141" t="str" cm="1">
        <f t="array" ref="BD141">IFERROR(IF($A141="","",IF(SUMIFS(RAW_매출A!$J$2:$J$7000,RAW_매출A!$B$2:$B$7000,$A141,RAW_매출A!$A$2:$A$7000,EDATE($E141,BD$1-1))=0,"",SUMIFS(RAW_매출A!$J$2:$J$7000,RAW_매출A!$B$2:$B$7000,$A141,RAW_매출A!$A$2:$A$7000,EDATE($E141,BD$1-1))/(INDEX(요약_월별시즈널리티!$F$7:$F$18,MONTH(EDATE($E141,BD$1-1)))/100))),"")</f>
        <v/>
      </c>
      <c r="BE141" t="str" cm="1">
        <f t="array" ref="BE141">IFERROR(IF($A141="","",IF(SUMIFS(RAW_매출A!$J$2:$J$7000,RAW_매출A!$B$2:$B$7000,$A141,RAW_매출A!$A$2:$A$7000,EDATE($E141,BE$1-1))=0,"",SUMIFS(RAW_매출A!$J$2:$J$7000,RAW_매출A!$B$2:$B$7000,$A141,RAW_매출A!$A$2:$A$7000,EDATE($E141,BE$1-1))/(INDEX(요약_월별시즈널리티!$F$7:$F$18,MONTH(EDATE($E141,BE$1-1)))/100))),"")</f>
        <v/>
      </c>
      <c r="BF141" t="str" cm="1">
        <f t="array" ref="BF141">IFERROR(IF($A141="","",IF(SUMIFS(RAW_매출A!$J$2:$J$7000,RAW_매출A!$B$2:$B$7000,$A141,RAW_매출A!$A$2:$A$7000,EDATE($E141,BF$1-1))=0,"",SUMIFS(RAW_매출A!$J$2:$J$7000,RAW_매출A!$B$2:$B$7000,$A141,RAW_매출A!$A$2:$A$7000,EDATE($E141,BF$1-1))/(INDEX(요약_월별시즈널리티!$F$7:$F$18,MONTH(EDATE($E141,BF$1-1)))/100))),"")</f>
        <v/>
      </c>
      <c r="BG141" t="str" cm="1">
        <f t="array" ref="BG141">IFERROR(IF($A141="","",IF(SUMIFS(RAW_매출A!$J$2:$J$7000,RAW_매출A!$B$2:$B$7000,$A141,RAW_매출A!$A$2:$A$7000,EDATE($E141,BG$1-1))=0,"",SUMIFS(RAW_매출A!$J$2:$J$7000,RAW_매출A!$B$2:$B$7000,$A141,RAW_매출A!$A$2:$A$7000,EDATE($E141,BG$1-1))/(INDEX(요약_월별시즈널리티!$F$7:$F$18,MONTH(EDATE($E141,BG$1-1)))/100))),"")</f>
        <v/>
      </c>
      <c r="BH141" t="str" cm="1">
        <f t="array" ref="BH141">IFERROR(IF($A141="","",IF(SUMIFS(RAW_매출A!$J$2:$J$7000,RAW_매출A!$B$2:$B$7000,$A141,RAW_매출A!$A$2:$A$7000,EDATE($E141,BH$1-1))=0,"",SUMIFS(RAW_매출A!$J$2:$J$7000,RAW_매출A!$B$2:$B$7000,$A141,RAW_매출A!$A$2:$A$7000,EDATE($E141,BH$1-1))/(INDEX(요약_월별시즈널리티!$F$7:$F$18,MONTH(EDATE($E141,BH$1-1)))/100))),"")</f>
        <v/>
      </c>
      <c r="BI141" t="str" cm="1">
        <f t="array" ref="BI141">IFERROR(IF($A141="","",IF(SUMIFS(RAW_매출A!$J$2:$J$7000,RAW_매출A!$B$2:$B$7000,$A141,RAW_매출A!$A$2:$A$7000,EDATE($E141,BI$1-1))=0,"",SUMIFS(RAW_매출A!$J$2:$J$7000,RAW_매출A!$B$2:$B$7000,$A141,RAW_매출A!$A$2:$A$7000,EDATE($E141,BI$1-1))/(INDEX(요약_월별시즈널리티!$F$7:$F$18,MONTH(EDATE($E141,BI$1-1)))/100))),"")</f>
        <v/>
      </c>
      <c r="BJ141" t="str" cm="1">
        <f t="array" ref="BJ141">IFERROR(IF($A141="","",IF(SUMIFS(RAW_매출A!$J$2:$J$7000,RAW_매출A!$B$2:$B$7000,$A141,RAW_매출A!$A$2:$A$7000,EDATE($E141,BJ$1-1))=0,"",SUMIFS(RAW_매출A!$J$2:$J$7000,RAW_매출A!$B$2:$B$7000,$A141,RAW_매출A!$A$2:$A$7000,EDATE($E141,BJ$1-1))/(INDEX(요약_월별시즈널리티!$F$7:$F$18,MONTH(EDATE($E141,BJ$1-1)))/100))),"")</f>
        <v/>
      </c>
      <c r="BK141" t="str" cm="1">
        <f t="array" ref="BK141">IFERROR(IF($A141="","",IF(SUMIFS(RAW_매출A!$J$2:$J$7000,RAW_매출A!$B$2:$B$7000,$A141,RAW_매출A!$A$2:$A$7000,EDATE($E141,BK$1-1))=0,"",SUMIFS(RAW_매출A!$J$2:$J$7000,RAW_매출A!$B$2:$B$7000,$A141,RAW_매출A!$A$2:$A$7000,EDATE($E141,BK$1-1))/(INDEX(요약_월별시즈널리티!$F$7:$F$18,MONTH(EDATE($E141,BK$1-1)))/100))),"")</f>
        <v/>
      </c>
      <c r="BL141" t="str" cm="1">
        <f t="array" ref="BL141">IFERROR(IF($A141="","",IF(SUMIFS(RAW_매출A!$J$2:$J$7000,RAW_매출A!$B$2:$B$7000,$A141,RAW_매출A!$A$2:$A$7000,EDATE($E141,BL$1-1))=0,"",SUMIFS(RAW_매출A!$J$2:$J$7000,RAW_매출A!$B$2:$B$7000,$A141,RAW_매출A!$A$2:$A$7000,EDATE($E141,BL$1-1))/(INDEX(요약_월별시즈널리티!$F$7:$F$18,MONTH(EDATE($E141,BL$1-1)))/100))),"")</f>
        <v/>
      </c>
      <c r="BM141" t="str" cm="1">
        <f t="array" ref="BM141">IFERROR(IF($A141="","",IF(SUMIFS(RAW_매출A!$J$2:$J$7000,RAW_매출A!$B$2:$B$7000,$A141,RAW_매출A!$A$2:$A$7000,EDATE($E141,BM$1-1))=0,"",SUMIFS(RAW_매출A!$J$2:$J$7000,RAW_매출A!$B$2:$B$7000,$A141,RAW_매출A!$A$2:$A$7000,EDATE($E141,BM$1-1))/(INDEX(요약_월별시즈널리티!$F$7:$F$18,MONTH(EDATE($E141,BM$1-1)))/100))),"")</f>
        <v/>
      </c>
      <c r="BN141" t="str" cm="1">
        <f t="array" ref="BN141">IFERROR(IF($A141="","",IF(SUMIFS(RAW_매출A!$J$2:$J$7000,RAW_매출A!$B$2:$B$7000,$A141,RAW_매출A!$A$2:$A$7000,EDATE($E141,BN$1-1))=0,"",SUMIFS(RAW_매출A!$J$2:$J$7000,RAW_매출A!$B$2:$B$7000,$A141,RAW_매출A!$A$2:$A$7000,EDATE($E141,BN$1-1))/(INDEX(요약_월별시즈널리티!$F$7:$F$18,MONTH(EDATE($E141,BN$1-1)))/100))),"")</f>
        <v/>
      </c>
    </row>
    <row r="142" spans="1:66" x14ac:dyDescent="0.3">
      <c r="A142" t="str">
        <f>세팅!A143</f>
        <v>(1133) #원천제이씨점</v>
      </c>
      <c r="B142" t="str">
        <f>세팅!B143</f>
        <v>150-1</v>
      </c>
      <c r="C142">
        <f t="shared" si="6"/>
        <v>1</v>
      </c>
      <c r="D142" t="str">
        <f t="shared" si="7"/>
        <v>1</v>
      </c>
      <c r="E142" s="1">
        <f>세팅!D143</f>
        <v>45962</v>
      </c>
      <c r="F142">
        <f t="shared" si="8"/>
        <v>2726765.5898983958</v>
      </c>
      <c r="G142" cm="1">
        <f t="array" ref="G142">IFERROR(IF($A142="","",IF(SUMIFS(RAW_매출A!$J$2:$J$7000,RAW_매출A!$B$2:$B$7000,$A142,RAW_매출A!$A$2:$A$7000,EDATE($E142,G$1-1))=0,"",SUMIFS(RAW_매출A!$J$2:$J$7000,RAW_매출A!$B$2:$B$7000,$A142,RAW_매출A!$A$2:$A$7000,EDATE($E142,G$1-1))/(INDEX(요약_월별시즈널리티!$F$7:$F$18,MONTH(EDATE($E142,G$1-1)))/100))),"")</f>
        <v>2228838.6686041737</v>
      </c>
      <c r="H142" cm="1">
        <f t="array" ref="H142">IFERROR(IF($A142="","",IF(SUMIFS(RAW_매출A!$J$2:$J$7000,RAW_매출A!$B$2:$B$7000,$A142,RAW_매출A!$A$2:$A$7000,EDATE($E142,H$1-1))=0,"",SUMIFS(RAW_매출A!$J$2:$J$7000,RAW_매출A!$B$2:$B$7000,$A142,RAW_매출A!$A$2:$A$7000,EDATE($E142,H$1-1))/(INDEX(요약_월별시즈널리티!$F$7:$F$18,MONTH(EDATE($E142,H$1-1)))/100))),"")</f>
        <v>2170231.3302872237</v>
      </c>
      <c r="I142" cm="1">
        <f t="array" ref="I142">IFERROR(IF($A142="","",IF(SUMIFS(RAW_매출A!$J$2:$J$7000,RAW_매출A!$B$2:$B$7000,$A142,RAW_매출A!$A$2:$A$7000,EDATE($E142,I$1-1))=0,"",SUMIFS(RAW_매출A!$J$2:$J$7000,RAW_매출A!$B$2:$B$7000,$A142,RAW_매출A!$A$2:$A$7000,EDATE($E142,I$1-1))/(INDEX(요약_월별시즈널리티!$F$7:$F$18,MONTH(EDATE($E142,I$1-1)))/100))),"")</f>
        <v>2721587.8074791953</v>
      </c>
      <c r="J142" s="28" cm="1">
        <f t="array" ref="J142">IFERROR(IF($A142="","",IF(SUMIFS(RAW_매출A!$J$2:$J$7000,RAW_매출A!$B$2:$B$7000,$A142,RAW_매출A!$A$2:$A$7000,EDATE($E142,J$1-1))=0,"",SUMIFS(RAW_매출A!$J$2:$J$7000,RAW_매출A!$B$2:$B$7000,$A142,RAW_매출A!$A$2:$A$7000,EDATE($E142,J$1-1))/(INDEX(요약_월별시즈널리티!$F$7:$F$18,MONTH(EDATE($E142,J$1-1)))/100))),"")</f>
        <v>2512855.467571666</v>
      </c>
      <c r="K142" s="28" cm="1">
        <f t="array" ref="K142">IFERROR(IF($A142="","",IF(SUMIFS(RAW_매출A!$J$2:$J$7000,RAW_매출A!$B$2:$B$7000,$A142,RAW_매출A!$A$2:$A$7000,EDATE($E142,K$1-1))=0,"",SUMIFS(RAW_매출A!$J$2:$J$7000,RAW_매출A!$B$2:$B$7000,$A142,RAW_매출A!$A$2:$A$7000,EDATE($E142,K$1-1))/(INDEX(요약_월별시즈널리티!$F$7:$F$18,MONTH(EDATE($E142,K$1-1)))/100))),"")</f>
        <v>2522743.255504759</v>
      </c>
      <c r="L142" s="28" cm="1">
        <f t="array" ref="L142">IFERROR(IF($A142="","",IF(SUMIFS(RAW_매출A!$J$2:$J$7000,RAW_매출A!$B$2:$B$7000,$A142,RAW_매출A!$A$2:$A$7000,EDATE($E142,L$1-1))=0,"",SUMIFS(RAW_매출A!$J$2:$J$7000,RAW_매출A!$B$2:$B$7000,$A142,RAW_매출A!$A$2:$A$7000,EDATE($E142,L$1-1))/(INDEX(요약_월별시즈널리티!$F$7:$F$18,MONTH(EDATE($E142,L$1-1)))/100))),"")</f>
        <v>2726593.0778244724</v>
      </c>
      <c r="M142" s="28" cm="1">
        <f t="array" ref="M142">IFERROR(IF($A142="","",IF(SUMIFS(RAW_매출A!$J$2:$J$7000,RAW_매출A!$B$2:$B$7000,$A142,RAW_매출A!$A$2:$A$7000,EDATE($E142,M$1-1))=0,"",SUMIFS(RAW_매출A!$J$2:$J$7000,RAW_매출A!$B$2:$B$7000,$A142,RAW_매출A!$A$2:$A$7000,EDATE($E142,M$1-1))/(INDEX(요약_월별시즈널리티!$F$7:$F$18,MONTH(EDATE($E142,M$1-1)))/100))),"")</f>
        <v>3184290.3346004635</v>
      </c>
      <c r="N142" s="28" cm="1">
        <f t="array" ref="N142">IFERROR(IF($A142="","",IF(SUMIFS(RAW_매출A!$J$2:$J$7000,RAW_매출A!$B$2:$B$7000,$A142,RAW_매출A!$A$2:$A$7000,EDATE($E142,N$1-1))=0,"",SUMIFS(RAW_매출A!$J$2:$J$7000,RAW_매출A!$B$2:$B$7000,$A142,RAW_매출A!$A$2:$A$7000,EDATE($E142,N$1-1))/(INDEX(요약_월별시즈널리티!$F$7:$F$18,MONTH(EDATE($E142,N$1-1)))/100))),"")</f>
        <v>2687345.8139906176</v>
      </c>
      <c r="O142" s="28" t="str" cm="1">
        <f t="array" ref="O142">IFERROR(IF($A142="","",IF(SUMIFS(RAW_매출A!$J$2:$J$7000,RAW_매출A!$B$2:$B$7000,$A142,RAW_매출A!$A$2:$A$7000,EDATE($E142,O$1-1))=0,"",SUMIFS(RAW_매출A!$J$2:$J$7000,RAW_매출A!$B$2:$B$7000,$A142,RAW_매출A!$A$2:$A$7000,EDATE($E142,O$1-1))/(INDEX(요약_월별시즈널리티!$F$7:$F$18,MONTH(EDATE($E142,O$1-1)))/100))),"")</f>
        <v/>
      </c>
      <c r="P142" t="str" cm="1">
        <f t="array" ref="P142">IFERROR(IF($A142="","",IF(SUMIFS(RAW_매출A!$J$2:$J$7000,RAW_매출A!$B$2:$B$7000,$A142,RAW_매출A!$A$2:$A$7000,EDATE($E142,P$1-1))=0,"",SUMIFS(RAW_매출A!$J$2:$J$7000,RAW_매출A!$B$2:$B$7000,$A142,RAW_매출A!$A$2:$A$7000,EDATE($E142,P$1-1))/(INDEX(요약_월별시즈널리티!$F$7:$F$18,MONTH(EDATE($E142,P$1-1)))/100))),"")</f>
        <v/>
      </c>
      <c r="Q142" t="str" cm="1">
        <f t="array" ref="Q142">IFERROR(IF($A142="","",IF(SUMIFS(RAW_매출A!$J$2:$J$7000,RAW_매출A!$B$2:$B$7000,$A142,RAW_매출A!$A$2:$A$7000,EDATE($E142,Q$1-1))=0,"",SUMIFS(RAW_매출A!$J$2:$J$7000,RAW_매출A!$B$2:$B$7000,$A142,RAW_매출A!$A$2:$A$7000,EDATE($E142,Q$1-1))/(INDEX(요약_월별시즈널리티!$F$7:$F$18,MONTH(EDATE($E142,Q$1-1)))/100))),"")</f>
        <v/>
      </c>
      <c r="R142" t="str" cm="1">
        <f t="array" ref="R142">IFERROR(IF($A142="","",IF(SUMIFS(RAW_매출A!$J$2:$J$7000,RAW_매출A!$B$2:$B$7000,$A142,RAW_매출A!$A$2:$A$7000,EDATE($E142,R$1-1))=0,"",SUMIFS(RAW_매출A!$J$2:$J$7000,RAW_매출A!$B$2:$B$7000,$A142,RAW_매출A!$A$2:$A$7000,EDATE($E142,R$1-1))/(INDEX(요약_월별시즈널리티!$F$7:$F$18,MONTH(EDATE($E142,R$1-1)))/100))),"")</f>
        <v/>
      </c>
      <c r="S142" t="str" cm="1">
        <f t="array" ref="S142">IFERROR(IF($A142="","",IF(SUMIFS(RAW_매출A!$J$2:$J$7000,RAW_매출A!$B$2:$B$7000,$A142,RAW_매출A!$A$2:$A$7000,EDATE($E142,S$1-1))=0,"",SUMIFS(RAW_매출A!$J$2:$J$7000,RAW_매출A!$B$2:$B$7000,$A142,RAW_매출A!$A$2:$A$7000,EDATE($E142,S$1-1))/(INDEX(요약_월별시즈널리티!$F$7:$F$18,MONTH(EDATE($E142,S$1-1)))/100))),"")</f>
        <v/>
      </c>
      <c r="T142" t="str" cm="1">
        <f t="array" ref="T142">IFERROR(IF($A142="","",IF(SUMIFS(RAW_매출A!$J$2:$J$7000,RAW_매출A!$B$2:$B$7000,$A142,RAW_매출A!$A$2:$A$7000,EDATE($E142,T$1-1))=0,"",SUMIFS(RAW_매출A!$J$2:$J$7000,RAW_매출A!$B$2:$B$7000,$A142,RAW_매출A!$A$2:$A$7000,EDATE($E142,T$1-1))/(INDEX(요약_월별시즈널리티!$F$7:$F$18,MONTH(EDATE($E142,T$1-1)))/100))),"")</f>
        <v/>
      </c>
      <c r="U142" t="str" cm="1">
        <f t="array" ref="U142">IFERROR(IF($A142="","",IF(SUMIFS(RAW_매출A!$J$2:$J$7000,RAW_매출A!$B$2:$B$7000,$A142,RAW_매출A!$A$2:$A$7000,EDATE($E142,U$1-1))=0,"",SUMIFS(RAW_매출A!$J$2:$J$7000,RAW_매출A!$B$2:$B$7000,$A142,RAW_매출A!$A$2:$A$7000,EDATE($E142,U$1-1))/(INDEX(요약_월별시즈널리티!$F$7:$F$18,MONTH(EDATE($E142,U$1-1)))/100))),"")</f>
        <v/>
      </c>
      <c r="V142" t="str" cm="1">
        <f t="array" ref="V142">IFERROR(IF($A142="","",IF(SUMIFS(RAW_매출A!$J$2:$J$7000,RAW_매출A!$B$2:$B$7000,$A142,RAW_매출A!$A$2:$A$7000,EDATE($E142,V$1-1))=0,"",SUMIFS(RAW_매출A!$J$2:$J$7000,RAW_매출A!$B$2:$B$7000,$A142,RAW_매출A!$A$2:$A$7000,EDATE($E142,V$1-1))/(INDEX(요약_월별시즈널리티!$F$7:$F$18,MONTH(EDATE($E142,V$1-1)))/100))),"")</f>
        <v/>
      </c>
      <c r="W142" t="str" cm="1">
        <f t="array" ref="W142">IFERROR(IF($A142="","",IF(SUMIFS(RAW_매출A!$J$2:$J$7000,RAW_매출A!$B$2:$B$7000,$A142,RAW_매출A!$A$2:$A$7000,EDATE($E142,W$1-1))=0,"",SUMIFS(RAW_매출A!$J$2:$J$7000,RAW_매출A!$B$2:$B$7000,$A142,RAW_매출A!$A$2:$A$7000,EDATE($E142,W$1-1))/(INDEX(요약_월별시즈널리티!$F$7:$F$18,MONTH(EDATE($E142,W$1-1)))/100))),"")</f>
        <v/>
      </c>
      <c r="X142" t="str" cm="1">
        <f t="array" ref="X142">IFERROR(IF($A142="","",IF(SUMIFS(RAW_매출A!$J$2:$J$7000,RAW_매출A!$B$2:$B$7000,$A142,RAW_매출A!$A$2:$A$7000,EDATE($E142,X$1-1))=0,"",SUMIFS(RAW_매출A!$J$2:$J$7000,RAW_매출A!$B$2:$B$7000,$A142,RAW_매출A!$A$2:$A$7000,EDATE($E142,X$1-1))/(INDEX(요약_월별시즈널리티!$F$7:$F$18,MONTH(EDATE($E142,X$1-1)))/100))),"")</f>
        <v/>
      </c>
      <c r="Y142" t="str" cm="1">
        <f t="array" ref="Y142">IFERROR(IF($A142="","",IF(SUMIFS(RAW_매출A!$J$2:$J$7000,RAW_매출A!$B$2:$B$7000,$A142,RAW_매출A!$A$2:$A$7000,EDATE($E142,Y$1-1))=0,"",SUMIFS(RAW_매출A!$J$2:$J$7000,RAW_매출A!$B$2:$B$7000,$A142,RAW_매출A!$A$2:$A$7000,EDATE($E142,Y$1-1))/(INDEX(요약_월별시즈널리티!$F$7:$F$18,MONTH(EDATE($E142,Y$1-1)))/100))),"")</f>
        <v/>
      </c>
      <c r="Z142" t="str" cm="1">
        <f t="array" ref="Z142">IFERROR(IF($A142="","",IF(SUMIFS(RAW_매출A!$J$2:$J$7000,RAW_매출A!$B$2:$B$7000,$A142,RAW_매출A!$A$2:$A$7000,EDATE($E142,Z$1-1))=0,"",SUMIFS(RAW_매출A!$J$2:$J$7000,RAW_매출A!$B$2:$B$7000,$A142,RAW_매출A!$A$2:$A$7000,EDATE($E142,Z$1-1))/(INDEX(요약_월별시즈널리티!$F$7:$F$18,MONTH(EDATE($E142,Z$1-1)))/100))),"")</f>
        <v/>
      </c>
      <c r="AA142" t="str" cm="1">
        <f t="array" ref="AA142">IFERROR(IF($A142="","",IF(SUMIFS(RAW_매출A!$J$2:$J$7000,RAW_매출A!$B$2:$B$7000,$A142,RAW_매출A!$A$2:$A$7000,EDATE($E142,AA$1-1))=0,"",SUMIFS(RAW_매출A!$J$2:$J$7000,RAW_매출A!$B$2:$B$7000,$A142,RAW_매출A!$A$2:$A$7000,EDATE($E142,AA$1-1))/(INDEX(요약_월별시즈널리티!$F$7:$F$18,MONTH(EDATE($E142,AA$1-1)))/100))),"")</f>
        <v/>
      </c>
      <c r="AB142" t="str" cm="1">
        <f t="array" ref="AB142">IFERROR(IF($A142="","",IF(SUMIFS(RAW_매출A!$J$2:$J$7000,RAW_매출A!$B$2:$B$7000,$A142,RAW_매출A!$A$2:$A$7000,EDATE($E142,AB$1-1))=0,"",SUMIFS(RAW_매출A!$J$2:$J$7000,RAW_매출A!$B$2:$B$7000,$A142,RAW_매출A!$A$2:$A$7000,EDATE($E142,AB$1-1))/(INDEX(요약_월별시즈널리티!$F$7:$F$18,MONTH(EDATE($E142,AB$1-1)))/100))),"")</f>
        <v/>
      </c>
      <c r="AC142" t="str" cm="1">
        <f t="array" ref="AC142">IFERROR(IF($A142="","",IF(SUMIFS(RAW_매출A!$J$2:$J$7000,RAW_매출A!$B$2:$B$7000,$A142,RAW_매출A!$A$2:$A$7000,EDATE($E142,AC$1-1))=0,"",SUMIFS(RAW_매출A!$J$2:$J$7000,RAW_매출A!$B$2:$B$7000,$A142,RAW_매출A!$A$2:$A$7000,EDATE($E142,AC$1-1))/(INDEX(요약_월별시즈널리티!$F$7:$F$18,MONTH(EDATE($E142,AC$1-1)))/100))),"")</f>
        <v/>
      </c>
      <c r="AD142" t="str" cm="1">
        <f t="array" ref="AD142">IFERROR(IF($A142="","",IF(SUMIFS(RAW_매출A!$J$2:$J$7000,RAW_매출A!$B$2:$B$7000,$A142,RAW_매출A!$A$2:$A$7000,EDATE($E142,AD$1-1))=0,"",SUMIFS(RAW_매출A!$J$2:$J$7000,RAW_매출A!$B$2:$B$7000,$A142,RAW_매출A!$A$2:$A$7000,EDATE($E142,AD$1-1))/(INDEX(요약_월별시즈널리티!$F$7:$F$18,MONTH(EDATE($E142,AD$1-1)))/100))),"")</f>
        <v/>
      </c>
      <c r="AE142" t="str" cm="1">
        <f t="array" ref="AE142">IFERROR(IF($A142="","",IF(SUMIFS(RAW_매출A!$J$2:$J$7000,RAW_매출A!$B$2:$B$7000,$A142,RAW_매출A!$A$2:$A$7000,EDATE($E142,AE$1-1))=0,"",SUMIFS(RAW_매출A!$J$2:$J$7000,RAW_매출A!$B$2:$B$7000,$A142,RAW_매출A!$A$2:$A$7000,EDATE($E142,AE$1-1))/(INDEX(요약_월별시즈널리티!$F$7:$F$18,MONTH(EDATE($E142,AE$1-1)))/100))),"")</f>
        <v/>
      </c>
      <c r="AF142" t="str" cm="1">
        <f t="array" ref="AF142">IFERROR(IF($A142="","",IF(SUMIFS(RAW_매출A!$J$2:$J$7000,RAW_매출A!$B$2:$B$7000,$A142,RAW_매출A!$A$2:$A$7000,EDATE($E142,AF$1-1))=0,"",SUMIFS(RAW_매출A!$J$2:$J$7000,RAW_매출A!$B$2:$B$7000,$A142,RAW_매출A!$A$2:$A$7000,EDATE($E142,AF$1-1))/(INDEX(요약_월별시즈널리티!$F$7:$F$18,MONTH(EDATE($E142,AF$1-1)))/100))),"")</f>
        <v/>
      </c>
      <c r="AG142" t="str" cm="1">
        <f t="array" ref="AG142">IFERROR(IF($A142="","",IF(SUMIFS(RAW_매출A!$J$2:$J$7000,RAW_매출A!$B$2:$B$7000,$A142,RAW_매출A!$A$2:$A$7000,EDATE($E142,AG$1-1))=0,"",SUMIFS(RAW_매출A!$J$2:$J$7000,RAW_매출A!$B$2:$B$7000,$A142,RAW_매출A!$A$2:$A$7000,EDATE($E142,AG$1-1))/(INDEX(요약_월별시즈널리티!$F$7:$F$18,MONTH(EDATE($E142,AG$1-1)))/100))),"")</f>
        <v/>
      </c>
      <c r="AH142" t="str" cm="1">
        <f t="array" ref="AH142">IFERROR(IF($A142="","",IF(SUMIFS(RAW_매출A!$J$2:$J$7000,RAW_매출A!$B$2:$B$7000,$A142,RAW_매출A!$A$2:$A$7000,EDATE($E142,AH$1-1))=0,"",SUMIFS(RAW_매출A!$J$2:$J$7000,RAW_매출A!$B$2:$B$7000,$A142,RAW_매출A!$A$2:$A$7000,EDATE($E142,AH$1-1))/(INDEX(요약_월별시즈널리티!$F$7:$F$18,MONTH(EDATE($E142,AH$1-1)))/100))),"")</f>
        <v/>
      </c>
      <c r="AI142" t="str" cm="1">
        <f t="array" ref="AI142">IFERROR(IF($A142="","",IF(SUMIFS(RAW_매출A!$J$2:$J$7000,RAW_매출A!$B$2:$B$7000,$A142,RAW_매출A!$A$2:$A$7000,EDATE($E142,AI$1-1))=0,"",SUMIFS(RAW_매출A!$J$2:$J$7000,RAW_매출A!$B$2:$B$7000,$A142,RAW_매출A!$A$2:$A$7000,EDATE($E142,AI$1-1))/(INDEX(요약_월별시즈널리티!$F$7:$F$18,MONTH(EDATE($E142,AI$1-1)))/100))),"")</f>
        <v/>
      </c>
      <c r="AJ142" t="str" cm="1">
        <f t="array" ref="AJ142">IFERROR(IF($A142="","",IF(SUMIFS(RAW_매출A!$J$2:$J$7000,RAW_매출A!$B$2:$B$7000,$A142,RAW_매출A!$A$2:$A$7000,EDATE($E142,AJ$1-1))=0,"",SUMIFS(RAW_매출A!$J$2:$J$7000,RAW_매출A!$B$2:$B$7000,$A142,RAW_매출A!$A$2:$A$7000,EDATE($E142,AJ$1-1))/(INDEX(요약_월별시즈널리티!$F$7:$F$18,MONTH(EDATE($E142,AJ$1-1)))/100))),"")</f>
        <v/>
      </c>
      <c r="AK142" t="str" cm="1">
        <f t="array" ref="AK142">IFERROR(IF($A142="","",IF(SUMIFS(RAW_매출A!$J$2:$J$7000,RAW_매출A!$B$2:$B$7000,$A142,RAW_매출A!$A$2:$A$7000,EDATE($E142,AK$1-1))=0,"",SUMIFS(RAW_매출A!$J$2:$J$7000,RAW_매출A!$B$2:$B$7000,$A142,RAW_매출A!$A$2:$A$7000,EDATE($E142,AK$1-1))/(INDEX(요약_월별시즈널리티!$F$7:$F$18,MONTH(EDATE($E142,AK$1-1)))/100))),"")</f>
        <v/>
      </c>
      <c r="AL142" t="str" cm="1">
        <f t="array" ref="AL142">IFERROR(IF($A142="","",IF(SUMIFS(RAW_매출A!$J$2:$J$7000,RAW_매출A!$B$2:$B$7000,$A142,RAW_매출A!$A$2:$A$7000,EDATE($E142,AL$1-1))=0,"",SUMIFS(RAW_매출A!$J$2:$J$7000,RAW_매출A!$B$2:$B$7000,$A142,RAW_매출A!$A$2:$A$7000,EDATE($E142,AL$1-1))/(INDEX(요약_월별시즈널리티!$F$7:$F$18,MONTH(EDATE($E142,AL$1-1)))/100))),"")</f>
        <v/>
      </c>
      <c r="AM142" t="str" cm="1">
        <f t="array" ref="AM142">IFERROR(IF($A142="","",IF(SUMIFS(RAW_매출A!$J$2:$J$7000,RAW_매출A!$B$2:$B$7000,$A142,RAW_매출A!$A$2:$A$7000,EDATE($E142,AM$1-1))=0,"",SUMIFS(RAW_매출A!$J$2:$J$7000,RAW_매출A!$B$2:$B$7000,$A142,RAW_매출A!$A$2:$A$7000,EDATE($E142,AM$1-1))/(INDEX(요약_월별시즈널리티!$F$7:$F$18,MONTH(EDATE($E142,AM$1-1)))/100))),"")</f>
        <v/>
      </c>
      <c r="AN142" t="str" cm="1">
        <f t="array" ref="AN142">IFERROR(IF($A142="","",IF(SUMIFS(RAW_매출A!$J$2:$J$7000,RAW_매출A!$B$2:$B$7000,$A142,RAW_매출A!$A$2:$A$7000,EDATE($E142,AN$1-1))=0,"",SUMIFS(RAW_매출A!$J$2:$J$7000,RAW_매출A!$B$2:$B$7000,$A142,RAW_매출A!$A$2:$A$7000,EDATE($E142,AN$1-1))/(INDEX(요약_월별시즈널리티!$F$7:$F$18,MONTH(EDATE($E142,AN$1-1)))/100))),"")</f>
        <v/>
      </c>
      <c r="AO142" t="str" cm="1">
        <f t="array" ref="AO142">IFERROR(IF($A142="","",IF(SUMIFS(RAW_매출A!$J$2:$J$7000,RAW_매출A!$B$2:$B$7000,$A142,RAW_매출A!$A$2:$A$7000,EDATE($E142,AO$1-1))=0,"",SUMIFS(RAW_매출A!$J$2:$J$7000,RAW_매출A!$B$2:$B$7000,$A142,RAW_매출A!$A$2:$A$7000,EDATE($E142,AO$1-1))/(INDEX(요약_월별시즈널리티!$F$7:$F$18,MONTH(EDATE($E142,AO$1-1)))/100))),"")</f>
        <v/>
      </c>
      <c r="AP142" t="str" cm="1">
        <f t="array" ref="AP142">IFERROR(IF($A142="","",IF(SUMIFS(RAW_매출A!$J$2:$J$7000,RAW_매출A!$B$2:$B$7000,$A142,RAW_매출A!$A$2:$A$7000,EDATE($E142,AP$1-1))=0,"",SUMIFS(RAW_매출A!$J$2:$J$7000,RAW_매출A!$B$2:$B$7000,$A142,RAW_매출A!$A$2:$A$7000,EDATE($E142,AP$1-1))/(INDEX(요약_월별시즈널리티!$F$7:$F$18,MONTH(EDATE($E142,AP$1-1)))/100))),"")</f>
        <v/>
      </c>
      <c r="AQ142" t="str" cm="1">
        <f t="array" ref="AQ142">IFERROR(IF($A142="","",IF(SUMIFS(RAW_매출A!$J$2:$J$7000,RAW_매출A!$B$2:$B$7000,$A142,RAW_매출A!$A$2:$A$7000,EDATE($E142,AQ$1-1))=0,"",SUMIFS(RAW_매출A!$J$2:$J$7000,RAW_매출A!$B$2:$B$7000,$A142,RAW_매출A!$A$2:$A$7000,EDATE($E142,AQ$1-1))/(INDEX(요약_월별시즈널리티!$F$7:$F$18,MONTH(EDATE($E142,AQ$1-1)))/100))),"")</f>
        <v/>
      </c>
      <c r="AR142" t="str" cm="1">
        <f t="array" ref="AR142">IFERROR(IF($A142="","",IF(SUMIFS(RAW_매출A!$J$2:$J$7000,RAW_매출A!$B$2:$B$7000,$A142,RAW_매출A!$A$2:$A$7000,EDATE($E142,AR$1-1))=0,"",SUMIFS(RAW_매출A!$J$2:$J$7000,RAW_매출A!$B$2:$B$7000,$A142,RAW_매출A!$A$2:$A$7000,EDATE($E142,AR$1-1))/(INDEX(요약_월별시즈널리티!$F$7:$F$18,MONTH(EDATE($E142,AR$1-1)))/100))),"")</f>
        <v/>
      </c>
      <c r="AS142" t="str" cm="1">
        <f t="array" ref="AS142">IFERROR(IF($A142="","",IF(SUMIFS(RAW_매출A!$J$2:$J$7000,RAW_매출A!$B$2:$B$7000,$A142,RAW_매출A!$A$2:$A$7000,EDATE($E142,AS$1-1))=0,"",SUMIFS(RAW_매출A!$J$2:$J$7000,RAW_매출A!$B$2:$B$7000,$A142,RAW_매출A!$A$2:$A$7000,EDATE($E142,AS$1-1))/(INDEX(요약_월별시즈널리티!$F$7:$F$18,MONTH(EDATE($E142,AS$1-1)))/100))),"")</f>
        <v/>
      </c>
      <c r="AT142" t="str" cm="1">
        <f t="array" ref="AT142">IFERROR(IF($A142="","",IF(SUMIFS(RAW_매출A!$J$2:$J$7000,RAW_매출A!$B$2:$B$7000,$A142,RAW_매출A!$A$2:$A$7000,EDATE($E142,AT$1-1))=0,"",SUMIFS(RAW_매출A!$J$2:$J$7000,RAW_매출A!$B$2:$B$7000,$A142,RAW_매출A!$A$2:$A$7000,EDATE($E142,AT$1-1))/(INDEX(요약_월별시즈널리티!$F$7:$F$18,MONTH(EDATE($E142,AT$1-1)))/100))),"")</f>
        <v/>
      </c>
      <c r="AU142" t="str" cm="1">
        <f t="array" ref="AU142">IFERROR(IF($A142="","",IF(SUMIFS(RAW_매출A!$J$2:$J$7000,RAW_매출A!$B$2:$B$7000,$A142,RAW_매출A!$A$2:$A$7000,EDATE($E142,AU$1-1))=0,"",SUMIFS(RAW_매출A!$J$2:$J$7000,RAW_매출A!$B$2:$B$7000,$A142,RAW_매출A!$A$2:$A$7000,EDATE($E142,AU$1-1))/(INDEX(요약_월별시즈널리티!$F$7:$F$18,MONTH(EDATE($E142,AU$1-1)))/100))),"")</f>
        <v/>
      </c>
      <c r="AV142" t="str" cm="1">
        <f t="array" ref="AV142">IFERROR(IF($A142="","",IF(SUMIFS(RAW_매출A!$J$2:$J$7000,RAW_매출A!$B$2:$B$7000,$A142,RAW_매출A!$A$2:$A$7000,EDATE($E142,AV$1-1))=0,"",SUMIFS(RAW_매출A!$J$2:$J$7000,RAW_매출A!$B$2:$B$7000,$A142,RAW_매출A!$A$2:$A$7000,EDATE($E142,AV$1-1))/(INDEX(요약_월별시즈널리티!$F$7:$F$18,MONTH(EDATE($E142,AV$1-1)))/100))),"")</f>
        <v/>
      </c>
      <c r="AW142" t="str" cm="1">
        <f t="array" ref="AW142">IFERROR(IF($A142="","",IF(SUMIFS(RAW_매출A!$J$2:$J$7000,RAW_매출A!$B$2:$B$7000,$A142,RAW_매출A!$A$2:$A$7000,EDATE($E142,AW$1-1))=0,"",SUMIFS(RAW_매출A!$J$2:$J$7000,RAW_매출A!$B$2:$B$7000,$A142,RAW_매출A!$A$2:$A$7000,EDATE($E142,AW$1-1))/(INDEX(요약_월별시즈널리티!$F$7:$F$18,MONTH(EDATE($E142,AW$1-1)))/100))),"")</f>
        <v/>
      </c>
      <c r="AX142" t="str" cm="1">
        <f t="array" ref="AX142">IFERROR(IF($A142="","",IF(SUMIFS(RAW_매출A!$J$2:$J$7000,RAW_매출A!$B$2:$B$7000,$A142,RAW_매출A!$A$2:$A$7000,EDATE($E142,AX$1-1))=0,"",SUMIFS(RAW_매출A!$J$2:$J$7000,RAW_매출A!$B$2:$B$7000,$A142,RAW_매출A!$A$2:$A$7000,EDATE($E142,AX$1-1))/(INDEX(요약_월별시즈널리티!$F$7:$F$18,MONTH(EDATE($E142,AX$1-1)))/100))),"")</f>
        <v/>
      </c>
      <c r="AY142" t="str" cm="1">
        <f t="array" ref="AY142">IFERROR(IF($A142="","",IF(SUMIFS(RAW_매출A!$J$2:$J$7000,RAW_매출A!$B$2:$B$7000,$A142,RAW_매출A!$A$2:$A$7000,EDATE($E142,AY$1-1))=0,"",SUMIFS(RAW_매출A!$J$2:$J$7000,RAW_매출A!$B$2:$B$7000,$A142,RAW_매출A!$A$2:$A$7000,EDATE($E142,AY$1-1))/(INDEX(요약_월별시즈널리티!$F$7:$F$18,MONTH(EDATE($E142,AY$1-1)))/100))),"")</f>
        <v/>
      </c>
      <c r="AZ142" t="str" cm="1">
        <f t="array" ref="AZ142">IFERROR(IF($A142="","",IF(SUMIFS(RAW_매출A!$J$2:$J$7000,RAW_매출A!$B$2:$B$7000,$A142,RAW_매출A!$A$2:$A$7000,EDATE($E142,AZ$1-1))=0,"",SUMIFS(RAW_매출A!$J$2:$J$7000,RAW_매출A!$B$2:$B$7000,$A142,RAW_매출A!$A$2:$A$7000,EDATE($E142,AZ$1-1))/(INDEX(요약_월별시즈널리티!$F$7:$F$18,MONTH(EDATE($E142,AZ$1-1)))/100))),"")</f>
        <v/>
      </c>
      <c r="BA142" t="str" cm="1">
        <f t="array" ref="BA142">IFERROR(IF($A142="","",IF(SUMIFS(RAW_매출A!$J$2:$J$7000,RAW_매출A!$B$2:$B$7000,$A142,RAW_매출A!$A$2:$A$7000,EDATE($E142,BA$1-1))=0,"",SUMIFS(RAW_매출A!$J$2:$J$7000,RAW_매출A!$B$2:$B$7000,$A142,RAW_매출A!$A$2:$A$7000,EDATE($E142,BA$1-1))/(INDEX(요약_월별시즈널리티!$F$7:$F$18,MONTH(EDATE($E142,BA$1-1)))/100))),"")</f>
        <v/>
      </c>
      <c r="BB142" t="str" cm="1">
        <f t="array" ref="BB142">IFERROR(IF($A142="","",IF(SUMIFS(RAW_매출A!$J$2:$J$7000,RAW_매출A!$B$2:$B$7000,$A142,RAW_매출A!$A$2:$A$7000,EDATE($E142,BB$1-1))=0,"",SUMIFS(RAW_매출A!$J$2:$J$7000,RAW_매출A!$B$2:$B$7000,$A142,RAW_매출A!$A$2:$A$7000,EDATE($E142,BB$1-1))/(INDEX(요약_월별시즈널리티!$F$7:$F$18,MONTH(EDATE($E142,BB$1-1)))/100))),"")</f>
        <v/>
      </c>
      <c r="BC142" t="str" cm="1">
        <f t="array" ref="BC142">IFERROR(IF($A142="","",IF(SUMIFS(RAW_매출A!$J$2:$J$7000,RAW_매출A!$B$2:$B$7000,$A142,RAW_매출A!$A$2:$A$7000,EDATE($E142,BC$1-1))=0,"",SUMIFS(RAW_매출A!$J$2:$J$7000,RAW_매출A!$B$2:$B$7000,$A142,RAW_매출A!$A$2:$A$7000,EDATE($E142,BC$1-1))/(INDEX(요약_월별시즈널리티!$F$7:$F$18,MONTH(EDATE($E142,BC$1-1)))/100))),"")</f>
        <v/>
      </c>
      <c r="BD142" t="str" cm="1">
        <f t="array" ref="BD142">IFERROR(IF($A142="","",IF(SUMIFS(RAW_매출A!$J$2:$J$7000,RAW_매출A!$B$2:$B$7000,$A142,RAW_매출A!$A$2:$A$7000,EDATE($E142,BD$1-1))=0,"",SUMIFS(RAW_매출A!$J$2:$J$7000,RAW_매출A!$B$2:$B$7000,$A142,RAW_매출A!$A$2:$A$7000,EDATE($E142,BD$1-1))/(INDEX(요약_월별시즈널리티!$F$7:$F$18,MONTH(EDATE($E142,BD$1-1)))/100))),"")</f>
        <v/>
      </c>
      <c r="BE142" t="str" cm="1">
        <f t="array" ref="BE142">IFERROR(IF($A142="","",IF(SUMIFS(RAW_매출A!$J$2:$J$7000,RAW_매출A!$B$2:$B$7000,$A142,RAW_매출A!$A$2:$A$7000,EDATE($E142,BE$1-1))=0,"",SUMIFS(RAW_매출A!$J$2:$J$7000,RAW_매출A!$B$2:$B$7000,$A142,RAW_매출A!$A$2:$A$7000,EDATE($E142,BE$1-1))/(INDEX(요약_월별시즈널리티!$F$7:$F$18,MONTH(EDATE($E142,BE$1-1)))/100))),"")</f>
        <v/>
      </c>
      <c r="BF142" t="str" cm="1">
        <f t="array" ref="BF142">IFERROR(IF($A142="","",IF(SUMIFS(RAW_매출A!$J$2:$J$7000,RAW_매출A!$B$2:$B$7000,$A142,RAW_매출A!$A$2:$A$7000,EDATE($E142,BF$1-1))=0,"",SUMIFS(RAW_매출A!$J$2:$J$7000,RAW_매출A!$B$2:$B$7000,$A142,RAW_매출A!$A$2:$A$7000,EDATE($E142,BF$1-1))/(INDEX(요약_월별시즈널리티!$F$7:$F$18,MONTH(EDATE($E142,BF$1-1)))/100))),"")</f>
        <v/>
      </c>
      <c r="BG142" t="str" cm="1">
        <f t="array" ref="BG142">IFERROR(IF($A142="","",IF(SUMIFS(RAW_매출A!$J$2:$J$7000,RAW_매출A!$B$2:$B$7000,$A142,RAW_매출A!$A$2:$A$7000,EDATE($E142,BG$1-1))=0,"",SUMIFS(RAW_매출A!$J$2:$J$7000,RAW_매출A!$B$2:$B$7000,$A142,RAW_매출A!$A$2:$A$7000,EDATE($E142,BG$1-1))/(INDEX(요약_월별시즈널리티!$F$7:$F$18,MONTH(EDATE($E142,BG$1-1)))/100))),"")</f>
        <v/>
      </c>
      <c r="BH142" t="str" cm="1">
        <f t="array" ref="BH142">IFERROR(IF($A142="","",IF(SUMIFS(RAW_매출A!$J$2:$J$7000,RAW_매출A!$B$2:$B$7000,$A142,RAW_매출A!$A$2:$A$7000,EDATE($E142,BH$1-1))=0,"",SUMIFS(RAW_매출A!$J$2:$J$7000,RAW_매출A!$B$2:$B$7000,$A142,RAW_매출A!$A$2:$A$7000,EDATE($E142,BH$1-1))/(INDEX(요약_월별시즈널리티!$F$7:$F$18,MONTH(EDATE($E142,BH$1-1)))/100))),"")</f>
        <v/>
      </c>
      <c r="BI142" t="str" cm="1">
        <f t="array" ref="BI142">IFERROR(IF($A142="","",IF(SUMIFS(RAW_매출A!$J$2:$J$7000,RAW_매출A!$B$2:$B$7000,$A142,RAW_매출A!$A$2:$A$7000,EDATE($E142,BI$1-1))=0,"",SUMIFS(RAW_매출A!$J$2:$J$7000,RAW_매출A!$B$2:$B$7000,$A142,RAW_매출A!$A$2:$A$7000,EDATE($E142,BI$1-1))/(INDEX(요약_월별시즈널리티!$F$7:$F$18,MONTH(EDATE($E142,BI$1-1)))/100))),"")</f>
        <v/>
      </c>
      <c r="BJ142" t="str" cm="1">
        <f t="array" ref="BJ142">IFERROR(IF($A142="","",IF(SUMIFS(RAW_매출A!$J$2:$J$7000,RAW_매출A!$B$2:$B$7000,$A142,RAW_매출A!$A$2:$A$7000,EDATE($E142,BJ$1-1))=0,"",SUMIFS(RAW_매출A!$J$2:$J$7000,RAW_매출A!$B$2:$B$7000,$A142,RAW_매출A!$A$2:$A$7000,EDATE($E142,BJ$1-1))/(INDEX(요약_월별시즈널리티!$F$7:$F$18,MONTH(EDATE($E142,BJ$1-1)))/100))),"")</f>
        <v/>
      </c>
      <c r="BK142" t="str" cm="1">
        <f t="array" ref="BK142">IFERROR(IF($A142="","",IF(SUMIFS(RAW_매출A!$J$2:$J$7000,RAW_매출A!$B$2:$B$7000,$A142,RAW_매출A!$A$2:$A$7000,EDATE($E142,BK$1-1))=0,"",SUMIFS(RAW_매출A!$J$2:$J$7000,RAW_매출A!$B$2:$B$7000,$A142,RAW_매출A!$A$2:$A$7000,EDATE($E142,BK$1-1))/(INDEX(요약_월별시즈널리티!$F$7:$F$18,MONTH(EDATE($E142,BK$1-1)))/100))),"")</f>
        <v/>
      </c>
      <c r="BL142" t="str" cm="1">
        <f t="array" ref="BL142">IFERROR(IF($A142="","",IF(SUMIFS(RAW_매출A!$J$2:$J$7000,RAW_매출A!$B$2:$B$7000,$A142,RAW_매출A!$A$2:$A$7000,EDATE($E142,BL$1-1))=0,"",SUMIFS(RAW_매출A!$J$2:$J$7000,RAW_매출A!$B$2:$B$7000,$A142,RAW_매출A!$A$2:$A$7000,EDATE($E142,BL$1-1))/(INDEX(요약_월별시즈널리티!$F$7:$F$18,MONTH(EDATE($E142,BL$1-1)))/100))),"")</f>
        <v/>
      </c>
      <c r="BM142" t="str" cm="1">
        <f t="array" ref="BM142">IFERROR(IF($A142="","",IF(SUMIFS(RAW_매출A!$J$2:$J$7000,RAW_매출A!$B$2:$B$7000,$A142,RAW_매출A!$A$2:$A$7000,EDATE($E142,BM$1-1))=0,"",SUMIFS(RAW_매출A!$J$2:$J$7000,RAW_매출A!$B$2:$B$7000,$A142,RAW_매출A!$A$2:$A$7000,EDATE($E142,BM$1-1))/(INDEX(요약_월별시즈널리티!$F$7:$F$18,MONTH(EDATE($E142,BM$1-1)))/100))),"")</f>
        <v/>
      </c>
      <c r="BN142" t="str" cm="1">
        <f t="array" ref="BN142">IFERROR(IF($A142="","",IF(SUMIFS(RAW_매출A!$J$2:$J$7000,RAW_매출A!$B$2:$B$7000,$A142,RAW_매출A!$A$2:$A$7000,EDATE($E142,BN$1-1))=0,"",SUMIFS(RAW_매출A!$J$2:$J$7000,RAW_매출A!$B$2:$B$7000,$A142,RAW_매출A!$A$2:$A$7000,EDATE($E142,BN$1-1))/(INDEX(요약_월별시즈널리티!$F$7:$F$18,MONTH(EDATE($E142,BN$1-1)))/100))),"")</f>
        <v/>
      </c>
    </row>
    <row r="143" spans="1:66" x14ac:dyDescent="0.3">
      <c r="A143" t="str">
        <f>세팅!A144</f>
        <v>(1134) #인하문화점</v>
      </c>
      <c r="B143" t="str">
        <f>세팅!B144</f>
        <v>150-1</v>
      </c>
      <c r="C143">
        <f t="shared" si="6"/>
        <v>1</v>
      </c>
      <c r="D143" t="str">
        <f t="shared" si="7"/>
        <v>1</v>
      </c>
      <c r="E143" s="1">
        <f>세팅!D144</f>
        <v>45962</v>
      </c>
      <c r="F143">
        <f t="shared" si="8"/>
        <v>4500790.1595017333</v>
      </c>
      <c r="G143" cm="1">
        <f t="array" ref="G143">IFERROR(IF($A143="","",IF(SUMIFS(RAW_매출A!$J$2:$J$7000,RAW_매출A!$B$2:$B$7000,$A143,RAW_매출A!$A$2:$A$7000,EDATE($E143,G$1-1))=0,"",SUMIFS(RAW_매출A!$J$2:$J$7000,RAW_매출A!$B$2:$B$7000,$A143,RAW_매출A!$A$2:$A$7000,EDATE($E143,G$1-1))/(INDEX(요약_월별시즈널리티!$F$7:$F$18,MONTH(EDATE($E143,G$1-1)))/100))),"")</f>
        <v>2986413.2960931505</v>
      </c>
      <c r="H143" cm="1">
        <f t="array" ref="H143">IFERROR(IF($A143="","",IF(SUMIFS(RAW_매출A!$J$2:$J$7000,RAW_매출A!$B$2:$B$7000,$A143,RAW_매출A!$A$2:$A$7000,EDATE($E143,H$1-1))=0,"",SUMIFS(RAW_매출A!$J$2:$J$7000,RAW_매출A!$B$2:$B$7000,$A143,RAW_매출A!$A$2:$A$7000,EDATE($E143,H$1-1))/(INDEX(요약_월별시즈널리티!$F$7:$F$18,MONTH(EDATE($E143,H$1-1)))/100))),"")</f>
        <v>3136816.2520177504</v>
      </c>
      <c r="I143" cm="1">
        <f t="array" ref="I143">IFERROR(IF($A143="","",IF(SUMIFS(RAW_매출A!$J$2:$J$7000,RAW_매출A!$B$2:$B$7000,$A143,RAW_매출A!$A$2:$A$7000,EDATE($E143,I$1-1))=0,"",SUMIFS(RAW_매출A!$J$2:$J$7000,RAW_매출A!$B$2:$B$7000,$A143,RAW_매출A!$A$2:$A$7000,EDATE($E143,I$1-1))/(INDEX(요약_월별시즈널리티!$F$7:$F$18,MONTH(EDATE($E143,I$1-1)))/100))),"")</f>
        <v>3821353.2883219793</v>
      </c>
      <c r="J143" s="28" cm="1">
        <f t="array" ref="J143">IFERROR(IF($A143="","",IF(SUMIFS(RAW_매출A!$J$2:$J$7000,RAW_매출A!$B$2:$B$7000,$A143,RAW_매출A!$A$2:$A$7000,EDATE($E143,J$1-1))=0,"",SUMIFS(RAW_매출A!$J$2:$J$7000,RAW_매출A!$B$2:$B$7000,$A143,RAW_매출A!$A$2:$A$7000,EDATE($E143,J$1-1))/(INDEX(요약_월별시즈널리티!$F$7:$F$18,MONTH(EDATE($E143,J$1-1)))/100))),"")</f>
        <v>4556971.556247429</v>
      </c>
      <c r="K143" s="28" cm="1">
        <f t="array" ref="K143">IFERROR(IF($A143="","",IF(SUMIFS(RAW_매출A!$J$2:$J$7000,RAW_매출A!$B$2:$B$7000,$A143,RAW_매출A!$A$2:$A$7000,EDATE($E143,K$1-1))=0,"",SUMIFS(RAW_매출A!$J$2:$J$7000,RAW_매출A!$B$2:$B$7000,$A143,RAW_매출A!$A$2:$A$7000,EDATE($E143,K$1-1))/(INDEX(요약_월별시즈널리티!$F$7:$F$18,MONTH(EDATE($E143,K$1-1)))/100))),"")</f>
        <v>4674122.8637802126</v>
      </c>
      <c r="L143" s="28" cm="1">
        <f t="array" ref="L143">IFERROR(IF($A143="","",IF(SUMIFS(RAW_매출A!$J$2:$J$7000,RAW_매출A!$B$2:$B$7000,$A143,RAW_매출A!$A$2:$A$7000,EDATE($E143,L$1-1))=0,"",SUMIFS(RAW_매출A!$J$2:$J$7000,RAW_매출A!$B$2:$B$7000,$A143,RAW_매출A!$A$2:$A$7000,EDATE($E143,L$1-1))/(INDEX(요약_월별시즈널리티!$F$7:$F$18,MONTH(EDATE($E143,L$1-1)))/100))),"")</f>
        <v>4350066.0119575961</v>
      </c>
      <c r="M143" s="28" cm="1">
        <f t="array" ref="M143">IFERROR(IF($A143="","",IF(SUMIFS(RAW_매출A!$J$2:$J$7000,RAW_매출A!$B$2:$B$7000,$A143,RAW_매출A!$A$2:$A$7000,EDATE($E143,M$1-1))=0,"",SUMIFS(RAW_매출A!$J$2:$J$7000,RAW_매출A!$B$2:$B$7000,$A143,RAW_매출A!$A$2:$A$7000,EDATE($E143,M$1-1))/(INDEX(요약_월별시즈널리티!$F$7:$F$18,MONTH(EDATE($E143,M$1-1)))/100))),"")</f>
        <v>4550553.5038360301</v>
      </c>
      <c r="N143" s="28" cm="1">
        <f t="array" ref="N143">IFERROR(IF($A143="","",IF(SUMIFS(RAW_매출A!$J$2:$J$7000,RAW_매출A!$B$2:$B$7000,$A143,RAW_매출A!$A$2:$A$7000,EDATE($E143,N$1-1))=0,"",SUMIFS(RAW_매출A!$J$2:$J$7000,RAW_매출A!$B$2:$B$7000,$A143,RAW_매출A!$A$2:$A$7000,EDATE($E143,N$1-1))/(INDEX(요약_월별시즈널리티!$F$7:$F$18,MONTH(EDATE($E143,N$1-1)))/100))),"")</f>
        <v>4372236.8616873976</v>
      </c>
      <c r="O143" s="28" t="str" cm="1">
        <f t="array" ref="O143">IFERROR(IF($A143="","",IF(SUMIFS(RAW_매출A!$J$2:$J$7000,RAW_매출A!$B$2:$B$7000,$A143,RAW_매출A!$A$2:$A$7000,EDATE($E143,O$1-1))=0,"",SUMIFS(RAW_매출A!$J$2:$J$7000,RAW_매출A!$B$2:$B$7000,$A143,RAW_매출A!$A$2:$A$7000,EDATE($E143,O$1-1))/(INDEX(요약_월별시즈널리티!$F$7:$F$18,MONTH(EDATE($E143,O$1-1)))/100))),"")</f>
        <v/>
      </c>
      <c r="P143" t="str" cm="1">
        <f t="array" ref="P143">IFERROR(IF($A143="","",IF(SUMIFS(RAW_매출A!$J$2:$J$7000,RAW_매출A!$B$2:$B$7000,$A143,RAW_매출A!$A$2:$A$7000,EDATE($E143,P$1-1))=0,"",SUMIFS(RAW_매출A!$J$2:$J$7000,RAW_매출A!$B$2:$B$7000,$A143,RAW_매출A!$A$2:$A$7000,EDATE($E143,P$1-1))/(INDEX(요약_월별시즈널리티!$F$7:$F$18,MONTH(EDATE($E143,P$1-1)))/100))),"")</f>
        <v/>
      </c>
      <c r="Q143" t="str" cm="1">
        <f t="array" ref="Q143">IFERROR(IF($A143="","",IF(SUMIFS(RAW_매출A!$J$2:$J$7000,RAW_매출A!$B$2:$B$7000,$A143,RAW_매출A!$A$2:$A$7000,EDATE($E143,Q$1-1))=0,"",SUMIFS(RAW_매출A!$J$2:$J$7000,RAW_매출A!$B$2:$B$7000,$A143,RAW_매출A!$A$2:$A$7000,EDATE($E143,Q$1-1))/(INDEX(요약_월별시즈널리티!$F$7:$F$18,MONTH(EDATE($E143,Q$1-1)))/100))),"")</f>
        <v/>
      </c>
      <c r="R143" t="str" cm="1">
        <f t="array" ref="R143">IFERROR(IF($A143="","",IF(SUMIFS(RAW_매출A!$J$2:$J$7000,RAW_매출A!$B$2:$B$7000,$A143,RAW_매출A!$A$2:$A$7000,EDATE($E143,R$1-1))=0,"",SUMIFS(RAW_매출A!$J$2:$J$7000,RAW_매출A!$B$2:$B$7000,$A143,RAW_매출A!$A$2:$A$7000,EDATE($E143,R$1-1))/(INDEX(요약_월별시즈널리티!$F$7:$F$18,MONTH(EDATE($E143,R$1-1)))/100))),"")</f>
        <v/>
      </c>
      <c r="S143" t="str" cm="1">
        <f t="array" ref="S143">IFERROR(IF($A143="","",IF(SUMIFS(RAW_매출A!$J$2:$J$7000,RAW_매출A!$B$2:$B$7000,$A143,RAW_매출A!$A$2:$A$7000,EDATE($E143,S$1-1))=0,"",SUMIFS(RAW_매출A!$J$2:$J$7000,RAW_매출A!$B$2:$B$7000,$A143,RAW_매출A!$A$2:$A$7000,EDATE($E143,S$1-1))/(INDEX(요약_월별시즈널리티!$F$7:$F$18,MONTH(EDATE($E143,S$1-1)))/100))),"")</f>
        <v/>
      </c>
      <c r="T143" t="str" cm="1">
        <f t="array" ref="T143">IFERROR(IF($A143="","",IF(SUMIFS(RAW_매출A!$J$2:$J$7000,RAW_매출A!$B$2:$B$7000,$A143,RAW_매출A!$A$2:$A$7000,EDATE($E143,T$1-1))=0,"",SUMIFS(RAW_매출A!$J$2:$J$7000,RAW_매출A!$B$2:$B$7000,$A143,RAW_매출A!$A$2:$A$7000,EDATE($E143,T$1-1))/(INDEX(요약_월별시즈널리티!$F$7:$F$18,MONTH(EDATE($E143,T$1-1)))/100))),"")</f>
        <v/>
      </c>
      <c r="U143" t="str" cm="1">
        <f t="array" ref="U143">IFERROR(IF($A143="","",IF(SUMIFS(RAW_매출A!$J$2:$J$7000,RAW_매출A!$B$2:$B$7000,$A143,RAW_매출A!$A$2:$A$7000,EDATE($E143,U$1-1))=0,"",SUMIFS(RAW_매출A!$J$2:$J$7000,RAW_매출A!$B$2:$B$7000,$A143,RAW_매출A!$A$2:$A$7000,EDATE($E143,U$1-1))/(INDEX(요약_월별시즈널리티!$F$7:$F$18,MONTH(EDATE($E143,U$1-1)))/100))),"")</f>
        <v/>
      </c>
      <c r="V143" t="str" cm="1">
        <f t="array" ref="V143">IFERROR(IF($A143="","",IF(SUMIFS(RAW_매출A!$J$2:$J$7000,RAW_매출A!$B$2:$B$7000,$A143,RAW_매출A!$A$2:$A$7000,EDATE($E143,V$1-1))=0,"",SUMIFS(RAW_매출A!$J$2:$J$7000,RAW_매출A!$B$2:$B$7000,$A143,RAW_매출A!$A$2:$A$7000,EDATE($E143,V$1-1))/(INDEX(요약_월별시즈널리티!$F$7:$F$18,MONTH(EDATE($E143,V$1-1)))/100))),"")</f>
        <v/>
      </c>
      <c r="W143" t="str" cm="1">
        <f t="array" ref="W143">IFERROR(IF($A143="","",IF(SUMIFS(RAW_매출A!$J$2:$J$7000,RAW_매출A!$B$2:$B$7000,$A143,RAW_매출A!$A$2:$A$7000,EDATE($E143,W$1-1))=0,"",SUMIFS(RAW_매출A!$J$2:$J$7000,RAW_매출A!$B$2:$B$7000,$A143,RAW_매출A!$A$2:$A$7000,EDATE($E143,W$1-1))/(INDEX(요약_월별시즈널리티!$F$7:$F$18,MONTH(EDATE($E143,W$1-1)))/100))),"")</f>
        <v/>
      </c>
      <c r="X143" t="str" cm="1">
        <f t="array" ref="X143">IFERROR(IF($A143="","",IF(SUMIFS(RAW_매출A!$J$2:$J$7000,RAW_매출A!$B$2:$B$7000,$A143,RAW_매출A!$A$2:$A$7000,EDATE($E143,X$1-1))=0,"",SUMIFS(RAW_매출A!$J$2:$J$7000,RAW_매출A!$B$2:$B$7000,$A143,RAW_매출A!$A$2:$A$7000,EDATE($E143,X$1-1))/(INDEX(요약_월별시즈널리티!$F$7:$F$18,MONTH(EDATE($E143,X$1-1)))/100))),"")</f>
        <v/>
      </c>
      <c r="Y143" t="str" cm="1">
        <f t="array" ref="Y143">IFERROR(IF($A143="","",IF(SUMIFS(RAW_매출A!$J$2:$J$7000,RAW_매출A!$B$2:$B$7000,$A143,RAW_매출A!$A$2:$A$7000,EDATE($E143,Y$1-1))=0,"",SUMIFS(RAW_매출A!$J$2:$J$7000,RAW_매출A!$B$2:$B$7000,$A143,RAW_매출A!$A$2:$A$7000,EDATE($E143,Y$1-1))/(INDEX(요약_월별시즈널리티!$F$7:$F$18,MONTH(EDATE($E143,Y$1-1)))/100))),"")</f>
        <v/>
      </c>
      <c r="Z143" t="str" cm="1">
        <f t="array" ref="Z143">IFERROR(IF($A143="","",IF(SUMIFS(RAW_매출A!$J$2:$J$7000,RAW_매출A!$B$2:$B$7000,$A143,RAW_매출A!$A$2:$A$7000,EDATE($E143,Z$1-1))=0,"",SUMIFS(RAW_매출A!$J$2:$J$7000,RAW_매출A!$B$2:$B$7000,$A143,RAW_매출A!$A$2:$A$7000,EDATE($E143,Z$1-1))/(INDEX(요약_월별시즈널리티!$F$7:$F$18,MONTH(EDATE($E143,Z$1-1)))/100))),"")</f>
        <v/>
      </c>
      <c r="AA143" t="str" cm="1">
        <f t="array" ref="AA143">IFERROR(IF($A143="","",IF(SUMIFS(RAW_매출A!$J$2:$J$7000,RAW_매출A!$B$2:$B$7000,$A143,RAW_매출A!$A$2:$A$7000,EDATE($E143,AA$1-1))=0,"",SUMIFS(RAW_매출A!$J$2:$J$7000,RAW_매출A!$B$2:$B$7000,$A143,RAW_매출A!$A$2:$A$7000,EDATE($E143,AA$1-1))/(INDEX(요약_월별시즈널리티!$F$7:$F$18,MONTH(EDATE($E143,AA$1-1)))/100))),"")</f>
        <v/>
      </c>
      <c r="AB143" t="str" cm="1">
        <f t="array" ref="AB143">IFERROR(IF($A143="","",IF(SUMIFS(RAW_매출A!$J$2:$J$7000,RAW_매출A!$B$2:$B$7000,$A143,RAW_매출A!$A$2:$A$7000,EDATE($E143,AB$1-1))=0,"",SUMIFS(RAW_매출A!$J$2:$J$7000,RAW_매출A!$B$2:$B$7000,$A143,RAW_매출A!$A$2:$A$7000,EDATE($E143,AB$1-1))/(INDEX(요약_월별시즈널리티!$F$7:$F$18,MONTH(EDATE($E143,AB$1-1)))/100))),"")</f>
        <v/>
      </c>
      <c r="AC143" t="str" cm="1">
        <f t="array" ref="AC143">IFERROR(IF($A143="","",IF(SUMIFS(RAW_매출A!$J$2:$J$7000,RAW_매출A!$B$2:$B$7000,$A143,RAW_매출A!$A$2:$A$7000,EDATE($E143,AC$1-1))=0,"",SUMIFS(RAW_매출A!$J$2:$J$7000,RAW_매출A!$B$2:$B$7000,$A143,RAW_매출A!$A$2:$A$7000,EDATE($E143,AC$1-1))/(INDEX(요약_월별시즈널리티!$F$7:$F$18,MONTH(EDATE($E143,AC$1-1)))/100))),"")</f>
        <v/>
      </c>
      <c r="AD143" t="str" cm="1">
        <f t="array" ref="AD143">IFERROR(IF($A143="","",IF(SUMIFS(RAW_매출A!$J$2:$J$7000,RAW_매출A!$B$2:$B$7000,$A143,RAW_매출A!$A$2:$A$7000,EDATE($E143,AD$1-1))=0,"",SUMIFS(RAW_매출A!$J$2:$J$7000,RAW_매출A!$B$2:$B$7000,$A143,RAW_매출A!$A$2:$A$7000,EDATE($E143,AD$1-1))/(INDEX(요약_월별시즈널리티!$F$7:$F$18,MONTH(EDATE($E143,AD$1-1)))/100))),"")</f>
        <v/>
      </c>
      <c r="AE143" t="str" cm="1">
        <f t="array" ref="AE143">IFERROR(IF($A143="","",IF(SUMIFS(RAW_매출A!$J$2:$J$7000,RAW_매출A!$B$2:$B$7000,$A143,RAW_매출A!$A$2:$A$7000,EDATE($E143,AE$1-1))=0,"",SUMIFS(RAW_매출A!$J$2:$J$7000,RAW_매출A!$B$2:$B$7000,$A143,RAW_매출A!$A$2:$A$7000,EDATE($E143,AE$1-1))/(INDEX(요약_월별시즈널리티!$F$7:$F$18,MONTH(EDATE($E143,AE$1-1)))/100))),"")</f>
        <v/>
      </c>
      <c r="AF143" t="str" cm="1">
        <f t="array" ref="AF143">IFERROR(IF($A143="","",IF(SUMIFS(RAW_매출A!$J$2:$J$7000,RAW_매출A!$B$2:$B$7000,$A143,RAW_매출A!$A$2:$A$7000,EDATE($E143,AF$1-1))=0,"",SUMIFS(RAW_매출A!$J$2:$J$7000,RAW_매출A!$B$2:$B$7000,$A143,RAW_매출A!$A$2:$A$7000,EDATE($E143,AF$1-1))/(INDEX(요약_월별시즈널리티!$F$7:$F$18,MONTH(EDATE($E143,AF$1-1)))/100))),"")</f>
        <v/>
      </c>
      <c r="AG143" t="str" cm="1">
        <f t="array" ref="AG143">IFERROR(IF($A143="","",IF(SUMIFS(RAW_매출A!$J$2:$J$7000,RAW_매출A!$B$2:$B$7000,$A143,RAW_매출A!$A$2:$A$7000,EDATE($E143,AG$1-1))=0,"",SUMIFS(RAW_매출A!$J$2:$J$7000,RAW_매출A!$B$2:$B$7000,$A143,RAW_매출A!$A$2:$A$7000,EDATE($E143,AG$1-1))/(INDEX(요약_월별시즈널리티!$F$7:$F$18,MONTH(EDATE($E143,AG$1-1)))/100))),"")</f>
        <v/>
      </c>
      <c r="AH143" t="str" cm="1">
        <f t="array" ref="AH143">IFERROR(IF($A143="","",IF(SUMIFS(RAW_매출A!$J$2:$J$7000,RAW_매출A!$B$2:$B$7000,$A143,RAW_매출A!$A$2:$A$7000,EDATE($E143,AH$1-1))=0,"",SUMIFS(RAW_매출A!$J$2:$J$7000,RAW_매출A!$B$2:$B$7000,$A143,RAW_매출A!$A$2:$A$7000,EDATE($E143,AH$1-1))/(INDEX(요약_월별시즈널리티!$F$7:$F$18,MONTH(EDATE($E143,AH$1-1)))/100))),"")</f>
        <v/>
      </c>
      <c r="AI143" t="str" cm="1">
        <f t="array" ref="AI143">IFERROR(IF($A143="","",IF(SUMIFS(RAW_매출A!$J$2:$J$7000,RAW_매출A!$B$2:$B$7000,$A143,RAW_매출A!$A$2:$A$7000,EDATE($E143,AI$1-1))=0,"",SUMIFS(RAW_매출A!$J$2:$J$7000,RAW_매출A!$B$2:$B$7000,$A143,RAW_매출A!$A$2:$A$7000,EDATE($E143,AI$1-1))/(INDEX(요약_월별시즈널리티!$F$7:$F$18,MONTH(EDATE($E143,AI$1-1)))/100))),"")</f>
        <v/>
      </c>
      <c r="AJ143" t="str" cm="1">
        <f t="array" ref="AJ143">IFERROR(IF($A143="","",IF(SUMIFS(RAW_매출A!$J$2:$J$7000,RAW_매출A!$B$2:$B$7000,$A143,RAW_매출A!$A$2:$A$7000,EDATE($E143,AJ$1-1))=0,"",SUMIFS(RAW_매출A!$J$2:$J$7000,RAW_매출A!$B$2:$B$7000,$A143,RAW_매출A!$A$2:$A$7000,EDATE($E143,AJ$1-1))/(INDEX(요약_월별시즈널리티!$F$7:$F$18,MONTH(EDATE($E143,AJ$1-1)))/100))),"")</f>
        <v/>
      </c>
      <c r="AK143" t="str" cm="1">
        <f t="array" ref="AK143">IFERROR(IF($A143="","",IF(SUMIFS(RAW_매출A!$J$2:$J$7000,RAW_매출A!$B$2:$B$7000,$A143,RAW_매출A!$A$2:$A$7000,EDATE($E143,AK$1-1))=0,"",SUMIFS(RAW_매출A!$J$2:$J$7000,RAW_매출A!$B$2:$B$7000,$A143,RAW_매출A!$A$2:$A$7000,EDATE($E143,AK$1-1))/(INDEX(요약_월별시즈널리티!$F$7:$F$18,MONTH(EDATE($E143,AK$1-1)))/100))),"")</f>
        <v/>
      </c>
      <c r="AL143" t="str" cm="1">
        <f t="array" ref="AL143">IFERROR(IF($A143="","",IF(SUMIFS(RAW_매출A!$J$2:$J$7000,RAW_매출A!$B$2:$B$7000,$A143,RAW_매출A!$A$2:$A$7000,EDATE($E143,AL$1-1))=0,"",SUMIFS(RAW_매출A!$J$2:$J$7000,RAW_매출A!$B$2:$B$7000,$A143,RAW_매출A!$A$2:$A$7000,EDATE($E143,AL$1-1))/(INDEX(요약_월별시즈널리티!$F$7:$F$18,MONTH(EDATE($E143,AL$1-1)))/100))),"")</f>
        <v/>
      </c>
      <c r="AM143" t="str" cm="1">
        <f t="array" ref="AM143">IFERROR(IF($A143="","",IF(SUMIFS(RAW_매출A!$J$2:$J$7000,RAW_매출A!$B$2:$B$7000,$A143,RAW_매출A!$A$2:$A$7000,EDATE($E143,AM$1-1))=0,"",SUMIFS(RAW_매출A!$J$2:$J$7000,RAW_매출A!$B$2:$B$7000,$A143,RAW_매출A!$A$2:$A$7000,EDATE($E143,AM$1-1))/(INDEX(요약_월별시즈널리티!$F$7:$F$18,MONTH(EDATE($E143,AM$1-1)))/100))),"")</f>
        <v/>
      </c>
      <c r="AN143" t="str" cm="1">
        <f t="array" ref="AN143">IFERROR(IF($A143="","",IF(SUMIFS(RAW_매출A!$J$2:$J$7000,RAW_매출A!$B$2:$B$7000,$A143,RAW_매출A!$A$2:$A$7000,EDATE($E143,AN$1-1))=0,"",SUMIFS(RAW_매출A!$J$2:$J$7000,RAW_매출A!$B$2:$B$7000,$A143,RAW_매출A!$A$2:$A$7000,EDATE($E143,AN$1-1))/(INDEX(요약_월별시즈널리티!$F$7:$F$18,MONTH(EDATE($E143,AN$1-1)))/100))),"")</f>
        <v/>
      </c>
      <c r="AO143" t="str" cm="1">
        <f t="array" ref="AO143">IFERROR(IF($A143="","",IF(SUMIFS(RAW_매출A!$J$2:$J$7000,RAW_매출A!$B$2:$B$7000,$A143,RAW_매출A!$A$2:$A$7000,EDATE($E143,AO$1-1))=0,"",SUMIFS(RAW_매출A!$J$2:$J$7000,RAW_매출A!$B$2:$B$7000,$A143,RAW_매출A!$A$2:$A$7000,EDATE($E143,AO$1-1))/(INDEX(요약_월별시즈널리티!$F$7:$F$18,MONTH(EDATE($E143,AO$1-1)))/100))),"")</f>
        <v/>
      </c>
      <c r="AP143" t="str" cm="1">
        <f t="array" ref="AP143">IFERROR(IF($A143="","",IF(SUMIFS(RAW_매출A!$J$2:$J$7000,RAW_매출A!$B$2:$B$7000,$A143,RAW_매출A!$A$2:$A$7000,EDATE($E143,AP$1-1))=0,"",SUMIFS(RAW_매출A!$J$2:$J$7000,RAW_매출A!$B$2:$B$7000,$A143,RAW_매출A!$A$2:$A$7000,EDATE($E143,AP$1-1))/(INDEX(요약_월별시즈널리티!$F$7:$F$18,MONTH(EDATE($E143,AP$1-1)))/100))),"")</f>
        <v/>
      </c>
      <c r="AQ143" t="str" cm="1">
        <f t="array" ref="AQ143">IFERROR(IF($A143="","",IF(SUMIFS(RAW_매출A!$J$2:$J$7000,RAW_매출A!$B$2:$B$7000,$A143,RAW_매출A!$A$2:$A$7000,EDATE($E143,AQ$1-1))=0,"",SUMIFS(RAW_매출A!$J$2:$J$7000,RAW_매출A!$B$2:$B$7000,$A143,RAW_매출A!$A$2:$A$7000,EDATE($E143,AQ$1-1))/(INDEX(요약_월별시즈널리티!$F$7:$F$18,MONTH(EDATE($E143,AQ$1-1)))/100))),"")</f>
        <v/>
      </c>
      <c r="AR143" t="str" cm="1">
        <f t="array" ref="AR143">IFERROR(IF($A143="","",IF(SUMIFS(RAW_매출A!$J$2:$J$7000,RAW_매출A!$B$2:$B$7000,$A143,RAW_매출A!$A$2:$A$7000,EDATE($E143,AR$1-1))=0,"",SUMIFS(RAW_매출A!$J$2:$J$7000,RAW_매출A!$B$2:$B$7000,$A143,RAW_매출A!$A$2:$A$7000,EDATE($E143,AR$1-1))/(INDEX(요약_월별시즈널리티!$F$7:$F$18,MONTH(EDATE($E143,AR$1-1)))/100))),"")</f>
        <v/>
      </c>
      <c r="AS143" t="str" cm="1">
        <f t="array" ref="AS143">IFERROR(IF($A143="","",IF(SUMIFS(RAW_매출A!$J$2:$J$7000,RAW_매출A!$B$2:$B$7000,$A143,RAW_매출A!$A$2:$A$7000,EDATE($E143,AS$1-1))=0,"",SUMIFS(RAW_매출A!$J$2:$J$7000,RAW_매출A!$B$2:$B$7000,$A143,RAW_매출A!$A$2:$A$7000,EDATE($E143,AS$1-1))/(INDEX(요약_월별시즈널리티!$F$7:$F$18,MONTH(EDATE($E143,AS$1-1)))/100))),"")</f>
        <v/>
      </c>
      <c r="AT143" t="str" cm="1">
        <f t="array" ref="AT143">IFERROR(IF($A143="","",IF(SUMIFS(RAW_매출A!$J$2:$J$7000,RAW_매출A!$B$2:$B$7000,$A143,RAW_매출A!$A$2:$A$7000,EDATE($E143,AT$1-1))=0,"",SUMIFS(RAW_매출A!$J$2:$J$7000,RAW_매출A!$B$2:$B$7000,$A143,RAW_매출A!$A$2:$A$7000,EDATE($E143,AT$1-1))/(INDEX(요약_월별시즈널리티!$F$7:$F$18,MONTH(EDATE($E143,AT$1-1)))/100))),"")</f>
        <v/>
      </c>
      <c r="AU143" t="str" cm="1">
        <f t="array" ref="AU143">IFERROR(IF($A143="","",IF(SUMIFS(RAW_매출A!$J$2:$J$7000,RAW_매출A!$B$2:$B$7000,$A143,RAW_매출A!$A$2:$A$7000,EDATE($E143,AU$1-1))=0,"",SUMIFS(RAW_매출A!$J$2:$J$7000,RAW_매출A!$B$2:$B$7000,$A143,RAW_매출A!$A$2:$A$7000,EDATE($E143,AU$1-1))/(INDEX(요약_월별시즈널리티!$F$7:$F$18,MONTH(EDATE($E143,AU$1-1)))/100))),"")</f>
        <v/>
      </c>
      <c r="AV143" t="str" cm="1">
        <f t="array" ref="AV143">IFERROR(IF($A143="","",IF(SUMIFS(RAW_매출A!$J$2:$J$7000,RAW_매출A!$B$2:$B$7000,$A143,RAW_매출A!$A$2:$A$7000,EDATE($E143,AV$1-1))=0,"",SUMIFS(RAW_매출A!$J$2:$J$7000,RAW_매출A!$B$2:$B$7000,$A143,RAW_매출A!$A$2:$A$7000,EDATE($E143,AV$1-1))/(INDEX(요약_월별시즈널리티!$F$7:$F$18,MONTH(EDATE($E143,AV$1-1)))/100))),"")</f>
        <v/>
      </c>
      <c r="AW143" t="str" cm="1">
        <f t="array" ref="AW143">IFERROR(IF($A143="","",IF(SUMIFS(RAW_매출A!$J$2:$J$7000,RAW_매출A!$B$2:$B$7000,$A143,RAW_매출A!$A$2:$A$7000,EDATE($E143,AW$1-1))=0,"",SUMIFS(RAW_매출A!$J$2:$J$7000,RAW_매출A!$B$2:$B$7000,$A143,RAW_매출A!$A$2:$A$7000,EDATE($E143,AW$1-1))/(INDEX(요약_월별시즈널리티!$F$7:$F$18,MONTH(EDATE($E143,AW$1-1)))/100))),"")</f>
        <v/>
      </c>
      <c r="AX143" t="str" cm="1">
        <f t="array" ref="AX143">IFERROR(IF($A143="","",IF(SUMIFS(RAW_매출A!$J$2:$J$7000,RAW_매출A!$B$2:$B$7000,$A143,RAW_매출A!$A$2:$A$7000,EDATE($E143,AX$1-1))=0,"",SUMIFS(RAW_매출A!$J$2:$J$7000,RAW_매출A!$B$2:$B$7000,$A143,RAW_매출A!$A$2:$A$7000,EDATE($E143,AX$1-1))/(INDEX(요약_월별시즈널리티!$F$7:$F$18,MONTH(EDATE($E143,AX$1-1)))/100))),"")</f>
        <v/>
      </c>
      <c r="AY143" t="str" cm="1">
        <f t="array" ref="AY143">IFERROR(IF($A143="","",IF(SUMIFS(RAW_매출A!$J$2:$J$7000,RAW_매출A!$B$2:$B$7000,$A143,RAW_매출A!$A$2:$A$7000,EDATE($E143,AY$1-1))=0,"",SUMIFS(RAW_매출A!$J$2:$J$7000,RAW_매출A!$B$2:$B$7000,$A143,RAW_매출A!$A$2:$A$7000,EDATE($E143,AY$1-1))/(INDEX(요약_월별시즈널리티!$F$7:$F$18,MONTH(EDATE($E143,AY$1-1)))/100))),"")</f>
        <v/>
      </c>
      <c r="AZ143" t="str" cm="1">
        <f t="array" ref="AZ143">IFERROR(IF($A143="","",IF(SUMIFS(RAW_매출A!$J$2:$J$7000,RAW_매출A!$B$2:$B$7000,$A143,RAW_매출A!$A$2:$A$7000,EDATE($E143,AZ$1-1))=0,"",SUMIFS(RAW_매출A!$J$2:$J$7000,RAW_매출A!$B$2:$B$7000,$A143,RAW_매출A!$A$2:$A$7000,EDATE($E143,AZ$1-1))/(INDEX(요약_월별시즈널리티!$F$7:$F$18,MONTH(EDATE($E143,AZ$1-1)))/100))),"")</f>
        <v/>
      </c>
      <c r="BA143" t="str" cm="1">
        <f t="array" ref="BA143">IFERROR(IF($A143="","",IF(SUMIFS(RAW_매출A!$J$2:$J$7000,RAW_매출A!$B$2:$B$7000,$A143,RAW_매출A!$A$2:$A$7000,EDATE($E143,BA$1-1))=0,"",SUMIFS(RAW_매출A!$J$2:$J$7000,RAW_매출A!$B$2:$B$7000,$A143,RAW_매출A!$A$2:$A$7000,EDATE($E143,BA$1-1))/(INDEX(요약_월별시즈널리티!$F$7:$F$18,MONTH(EDATE($E143,BA$1-1)))/100))),"")</f>
        <v/>
      </c>
      <c r="BB143" t="str" cm="1">
        <f t="array" ref="BB143">IFERROR(IF($A143="","",IF(SUMIFS(RAW_매출A!$J$2:$J$7000,RAW_매출A!$B$2:$B$7000,$A143,RAW_매출A!$A$2:$A$7000,EDATE($E143,BB$1-1))=0,"",SUMIFS(RAW_매출A!$J$2:$J$7000,RAW_매출A!$B$2:$B$7000,$A143,RAW_매출A!$A$2:$A$7000,EDATE($E143,BB$1-1))/(INDEX(요약_월별시즈널리티!$F$7:$F$18,MONTH(EDATE($E143,BB$1-1)))/100))),"")</f>
        <v/>
      </c>
      <c r="BC143" t="str" cm="1">
        <f t="array" ref="BC143">IFERROR(IF($A143="","",IF(SUMIFS(RAW_매출A!$J$2:$J$7000,RAW_매출A!$B$2:$B$7000,$A143,RAW_매출A!$A$2:$A$7000,EDATE($E143,BC$1-1))=0,"",SUMIFS(RAW_매출A!$J$2:$J$7000,RAW_매출A!$B$2:$B$7000,$A143,RAW_매출A!$A$2:$A$7000,EDATE($E143,BC$1-1))/(INDEX(요약_월별시즈널리티!$F$7:$F$18,MONTH(EDATE($E143,BC$1-1)))/100))),"")</f>
        <v/>
      </c>
      <c r="BD143" t="str" cm="1">
        <f t="array" ref="BD143">IFERROR(IF($A143="","",IF(SUMIFS(RAW_매출A!$J$2:$J$7000,RAW_매출A!$B$2:$B$7000,$A143,RAW_매출A!$A$2:$A$7000,EDATE($E143,BD$1-1))=0,"",SUMIFS(RAW_매출A!$J$2:$J$7000,RAW_매출A!$B$2:$B$7000,$A143,RAW_매출A!$A$2:$A$7000,EDATE($E143,BD$1-1))/(INDEX(요약_월별시즈널리티!$F$7:$F$18,MONTH(EDATE($E143,BD$1-1)))/100))),"")</f>
        <v/>
      </c>
      <c r="BE143" t="str" cm="1">
        <f t="array" ref="BE143">IFERROR(IF($A143="","",IF(SUMIFS(RAW_매출A!$J$2:$J$7000,RAW_매출A!$B$2:$B$7000,$A143,RAW_매출A!$A$2:$A$7000,EDATE($E143,BE$1-1))=0,"",SUMIFS(RAW_매출A!$J$2:$J$7000,RAW_매출A!$B$2:$B$7000,$A143,RAW_매출A!$A$2:$A$7000,EDATE($E143,BE$1-1))/(INDEX(요약_월별시즈널리티!$F$7:$F$18,MONTH(EDATE($E143,BE$1-1)))/100))),"")</f>
        <v/>
      </c>
      <c r="BF143" t="str" cm="1">
        <f t="array" ref="BF143">IFERROR(IF($A143="","",IF(SUMIFS(RAW_매출A!$J$2:$J$7000,RAW_매출A!$B$2:$B$7000,$A143,RAW_매출A!$A$2:$A$7000,EDATE($E143,BF$1-1))=0,"",SUMIFS(RAW_매출A!$J$2:$J$7000,RAW_매출A!$B$2:$B$7000,$A143,RAW_매출A!$A$2:$A$7000,EDATE($E143,BF$1-1))/(INDEX(요약_월별시즈널리티!$F$7:$F$18,MONTH(EDATE($E143,BF$1-1)))/100))),"")</f>
        <v/>
      </c>
      <c r="BG143" t="str" cm="1">
        <f t="array" ref="BG143">IFERROR(IF($A143="","",IF(SUMIFS(RAW_매출A!$J$2:$J$7000,RAW_매출A!$B$2:$B$7000,$A143,RAW_매출A!$A$2:$A$7000,EDATE($E143,BG$1-1))=0,"",SUMIFS(RAW_매출A!$J$2:$J$7000,RAW_매출A!$B$2:$B$7000,$A143,RAW_매출A!$A$2:$A$7000,EDATE($E143,BG$1-1))/(INDEX(요약_월별시즈널리티!$F$7:$F$18,MONTH(EDATE($E143,BG$1-1)))/100))),"")</f>
        <v/>
      </c>
      <c r="BH143" t="str" cm="1">
        <f t="array" ref="BH143">IFERROR(IF($A143="","",IF(SUMIFS(RAW_매출A!$J$2:$J$7000,RAW_매출A!$B$2:$B$7000,$A143,RAW_매출A!$A$2:$A$7000,EDATE($E143,BH$1-1))=0,"",SUMIFS(RAW_매출A!$J$2:$J$7000,RAW_매출A!$B$2:$B$7000,$A143,RAW_매출A!$A$2:$A$7000,EDATE($E143,BH$1-1))/(INDEX(요약_월별시즈널리티!$F$7:$F$18,MONTH(EDATE($E143,BH$1-1)))/100))),"")</f>
        <v/>
      </c>
      <c r="BI143" t="str" cm="1">
        <f t="array" ref="BI143">IFERROR(IF($A143="","",IF(SUMIFS(RAW_매출A!$J$2:$J$7000,RAW_매출A!$B$2:$B$7000,$A143,RAW_매출A!$A$2:$A$7000,EDATE($E143,BI$1-1))=0,"",SUMIFS(RAW_매출A!$J$2:$J$7000,RAW_매출A!$B$2:$B$7000,$A143,RAW_매출A!$A$2:$A$7000,EDATE($E143,BI$1-1))/(INDEX(요약_월별시즈널리티!$F$7:$F$18,MONTH(EDATE($E143,BI$1-1)))/100))),"")</f>
        <v/>
      </c>
      <c r="BJ143" t="str" cm="1">
        <f t="array" ref="BJ143">IFERROR(IF($A143="","",IF(SUMIFS(RAW_매출A!$J$2:$J$7000,RAW_매출A!$B$2:$B$7000,$A143,RAW_매출A!$A$2:$A$7000,EDATE($E143,BJ$1-1))=0,"",SUMIFS(RAW_매출A!$J$2:$J$7000,RAW_매출A!$B$2:$B$7000,$A143,RAW_매출A!$A$2:$A$7000,EDATE($E143,BJ$1-1))/(INDEX(요약_월별시즈널리티!$F$7:$F$18,MONTH(EDATE($E143,BJ$1-1)))/100))),"")</f>
        <v/>
      </c>
      <c r="BK143" t="str" cm="1">
        <f t="array" ref="BK143">IFERROR(IF($A143="","",IF(SUMIFS(RAW_매출A!$J$2:$J$7000,RAW_매출A!$B$2:$B$7000,$A143,RAW_매출A!$A$2:$A$7000,EDATE($E143,BK$1-1))=0,"",SUMIFS(RAW_매출A!$J$2:$J$7000,RAW_매출A!$B$2:$B$7000,$A143,RAW_매출A!$A$2:$A$7000,EDATE($E143,BK$1-1))/(INDEX(요약_월별시즈널리티!$F$7:$F$18,MONTH(EDATE($E143,BK$1-1)))/100))),"")</f>
        <v/>
      </c>
      <c r="BL143" t="str" cm="1">
        <f t="array" ref="BL143">IFERROR(IF($A143="","",IF(SUMIFS(RAW_매출A!$J$2:$J$7000,RAW_매출A!$B$2:$B$7000,$A143,RAW_매출A!$A$2:$A$7000,EDATE($E143,BL$1-1))=0,"",SUMIFS(RAW_매출A!$J$2:$J$7000,RAW_매출A!$B$2:$B$7000,$A143,RAW_매출A!$A$2:$A$7000,EDATE($E143,BL$1-1))/(INDEX(요약_월별시즈널리티!$F$7:$F$18,MONTH(EDATE($E143,BL$1-1)))/100))),"")</f>
        <v/>
      </c>
      <c r="BM143" t="str" cm="1">
        <f t="array" ref="BM143">IFERROR(IF($A143="","",IF(SUMIFS(RAW_매출A!$J$2:$J$7000,RAW_매출A!$B$2:$B$7000,$A143,RAW_매출A!$A$2:$A$7000,EDATE($E143,BM$1-1))=0,"",SUMIFS(RAW_매출A!$J$2:$J$7000,RAW_매출A!$B$2:$B$7000,$A143,RAW_매출A!$A$2:$A$7000,EDATE($E143,BM$1-1))/(INDEX(요약_월별시즈널리티!$F$7:$F$18,MONTH(EDATE($E143,BM$1-1)))/100))),"")</f>
        <v/>
      </c>
      <c r="BN143" t="str" cm="1">
        <f t="array" ref="BN143">IFERROR(IF($A143="","",IF(SUMIFS(RAW_매출A!$J$2:$J$7000,RAW_매출A!$B$2:$B$7000,$A143,RAW_매출A!$A$2:$A$7000,EDATE($E143,BN$1-1))=0,"",SUMIFS(RAW_매출A!$J$2:$J$7000,RAW_매출A!$B$2:$B$7000,$A143,RAW_매출A!$A$2:$A$7000,EDATE($E143,BN$1-1))/(INDEX(요약_월별시즈널리티!$F$7:$F$18,MONTH(EDATE($E143,BN$1-1)))/100))),"")</f>
        <v/>
      </c>
    </row>
    <row r="144" spans="1:66" x14ac:dyDescent="0.3">
      <c r="A144" t="str">
        <f>세팅!A145</f>
        <v>(1135) #관악미성점</v>
      </c>
      <c r="B144" t="str">
        <f>세팅!B145</f>
        <v>150-2</v>
      </c>
      <c r="C144">
        <f t="shared" si="6"/>
        <v>2</v>
      </c>
      <c r="D144" t="str">
        <f t="shared" si="7"/>
        <v>2</v>
      </c>
      <c r="E144" s="1">
        <f>세팅!D145</f>
        <v>45992</v>
      </c>
      <c r="F144">
        <f t="shared" si="8"/>
        <v>3653844.3146178424</v>
      </c>
      <c r="G144" cm="1">
        <f t="array" ref="G144">IFERROR(IF($A144="","",IF(SUMIFS(RAW_매출A!$J$2:$J$7000,RAW_매출A!$B$2:$B$7000,$A144,RAW_매출A!$A$2:$A$7000,EDATE($E144,G$1-1))=0,"",SUMIFS(RAW_매출A!$J$2:$J$7000,RAW_매출A!$B$2:$B$7000,$A144,RAW_매출A!$A$2:$A$7000,EDATE($E144,G$1-1))/(INDEX(요약_월별시즈널리티!$F$7:$F$18,MONTH(EDATE($E144,G$1-1)))/100))),"")</f>
        <v>1705021.3885326188</v>
      </c>
      <c r="H144" cm="1">
        <f t="array" ref="H144">IFERROR(IF($A144="","",IF(SUMIFS(RAW_매출A!$J$2:$J$7000,RAW_매출A!$B$2:$B$7000,$A144,RAW_매출A!$A$2:$A$7000,EDATE($E144,H$1-1))=0,"",SUMIFS(RAW_매출A!$J$2:$J$7000,RAW_매출A!$B$2:$B$7000,$A144,RAW_매출A!$A$2:$A$7000,EDATE($E144,H$1-1))/(INDEX(요약_월별시즈널리티!$F$7:$F$18,MONTH(EDATE($E144,H$1-1)))/100))),"")</f>
        <v>2682293.2061829008</v>
      </c>
      <c r="I144" cm="1">
        <f t="array" ref="I144">IFERROR(IF($A144="","",IF(SUMIFS(RAW_매출A!$J$2:$J$7000,RAW_매출A!$B$2:$B$7000,$A144,RAW_매출A!$A$2:$A$7000,EDATE($E144,I$1-1))=0,"",SUMIFS(RAW_매출A!$J$2:$J$7000,RAW_매출A!$B$2:$B$7000,$A144,RAW_매출A!$A$2:$A$7000,EDATE($E144,I$1-1))/(INDEX(요약_월별시즈널리티!$F$7:$F$18,MONTH(EDATE($E144,I$1-1)))/100))),"")</f>
        <v>3392069.5492198649</v>
      </c>
      <c r="J144" s="28" cm="1">
        <f t="array" ref="J144">IFERROR(IF($A144="","",IF(SUMIFS(RAW_매출A!$J$2:$J$7000,RAW_매출A!$B$2:$B$7000,$A144,RAW_매출A!$A$2:$A$7000,EDATE($E144,J$1-1))=0,"",SUMIFS(RAW_매출A!$J$2:$J$7000,RAW_매출A!$B$2:$B$7000,$A144,RAW_매출A!$A$2:$A$7000,EDATE($E144,J$1-1))/(INDEX(요약_월별시즈널리티!$F$7:$F$18,MONTH(EDATE($E144,J$1-1)))/100))),"")</f>
        <v>3302765.3972049323</v>
      </c>
      <c r="K144" s="28" cm="1">
        <f t="array" ref="K144">IFERROR(IF($A144="","",IF(SUMIFS(RAW_매출A!$J$2:$J$7000,RAW_매출A!$B$2:$B$7000,$A144,RAW_매출A!$A$2:$A$7000,EDATE($E144,K$1-1))=0,"",SUMIFS(RAW_매출A!$J$2:$J$7000,RAW_매출A!$B$2:$B$7000,$A144,RAW_매출A!$A$2:$A$7000,EDATE($E144,K$1-1))/(INDEX(요약_월별시즈널리티!$F$7:$F$18,MONTH(EDATE($E144,K$1-1)))/100))),"")</f>
        <v>3377464.1180693731</v>
      </c>
      <c r="L144" s="28" cm="1">
        <f t="array" ref="L144">IFERROR(IF($A144="","",IF(SUMIFS(RAW_매출A!$J$2:$J$7000,RAW_매출A!$B$2:$B$7000,$A144,RAW_매출A!$A$2:$A$7000,EDATE($E144,L$1-1))=0,"",SUMIFS(RAW_매출A!$J$2:$J$7000,RAW_매출A!$B$2:$B$7000,$A144,RAW_매출A!$A$2:$A$7000,EDATE($E144,L$1-1))/(INDEX(요약_월별시즈널리티!$F$7:$F$18,MONTH(EDATE($E144,L$1-1)))/100))),"")</f>
        <v>4199134.0536421938</v>
      </c>
      <c r="M144" s="28" cm="1">
        <f t="array" ref="M144">IFERROR(IF($A144="","",IF(SUMIFS(RAW_매출A!$J$2:$J$7000,RAW_매출A!$B$2:$B$7000,$A144,RAW_매출A!$A$2:$A$7000,EDATE($E144,M$1-1))=0,"",SUMIFS(RAW_매출A!$J$2:$J$7000,RAW_매출A!$B$2:$B$7000,$A144,RAW_매출A!$A$2:$A$7000,EDATE($E144,M$1-1))/(INDEX(요약_월별시즈널리티!$F$7:$F$18,MONTH(EDATE($E144,M$1-1)))/100))),"")</f>
        <v>3736013.6895548701</v>
      </c>
      <c r="N144" s="28" t="str" cm="1">
        <f t="array" ref="N144">IFERROR(IF($A144="","",IF(SUMIFS(RAW_매출A!$J$2:$J$7000,RAW_매출A!$B$2:$B$7000,$A144,RAW_매출A!$A$2:$A$7000,EDATE($E144,N$1-1))=0,"",SUMIFS(RAW_매출A!$J$2:$J$7000,RAW_매출A!$B$2:$B$7000,$A144,RAW_매출A!$A$2:$A$7000,EDATE($E144,N$1-1))/(INDEX(요약_월별시즈널리티!$F$7:$F$18,MONTH(EDATE($E144,N$1-1)))/100))),"")</f>
        <v/>
      </c>
      <c r="O144" s="28" t="str" cm="1">
        <f t="array" ref="O144">IFERROR(IF($A144="","",IF(SUMIFS(RAW_매출A!$J$2:$J$7000,RAW_매출A!$B$2:$B$7000,$A144,RAW_매출A!$A$2:$A$7000,EDATE($E144,O$1-1))=0,"",SUMIFS(RAW_매출A!$J$2:$J$7000,RAW_매출A!$B$2:$B$7000,$A144,RAW_매출A!$A$2:$A$7000,EDATE($E144,O$1-1))/(INDEX(요약_월별시즈널리티!$F$7:$F$18,MONTH(EDATE($E144,O$1-1)))/100))),"")</f>
        <v/>
      </c>
      <c r="P144" t="str" cm="1">
        <f t="array" ref="P144">IFERROR(IF($A144="","",IF(SUMIFS(RAW_매출A!$J$2:$J$7000,RAW_매출A!$B$2:$B$7000,$A144,RAW_매출A!$A$2:$A$7000,EDATE($E144,P$1-1))=0,"",SUMIFS(RAW_매출A!$J$2:$J$7000,RAW_매출A!$B$2:$B$7000,$A144,RAW_매출A!$A$2:$A$7000,EDATE($E144,P$1-1))/(INDEX(요약_월별시즈널리티!$F$7:$F$18,MONTH(EDATE($E144,P$1-1)))/100))),"")</f>
        <v/>
      </c>
      <c r="Q144" t="str" cm="1">
        <f t="array" ref="Q144">IFERROR(IF($A144="","",IF(SUMIFS(RAW_매출A!$J$2:$J$7000,RAW_매출A!$B$2:$B$7000,$A144,RAW_매출A!$A$2:$A$7000,EDATE($E144,Q$1-1))=0,"",SUMIFS(RAW_매출A!$J$2:$J$7000,RAW_매출A!$B$2:$B$7000,$A144,RAW_매출A!$A$2:$A$7000,EDATE($E144,Q$1-1))/(INDEX(요약_월별시즈널리티!$F$7:$F$18,MONTH(EDATE($E144,Q$1-1)))/100))),"")</f>
        <v/>
      </c>
      <c r="R144" t="str" cm="1">
        <f t="array" ref="R144">IFERROR(IF($A144="","",IF(SUMIFS(RAW_매출A!$J$2:$J$7000,RAW_매출A!$B$2:$B$7000,$A144,RAW_매출A!$A$2:$A$7000,EDATE($E144,R$1-1))=0,"",SUMIFS(RAW_매출A!$J$2:$J$7000,RAW_매출A!$B$2:$B$7000,$A144,RAW_매출A!$A$2:$A$7000,EDATE($E144,R$1-1))/(INDEX(요약_월별시즈널리티!$F$7:$F$18,MONTH(EDATE($E144,R$1-1)))/100))),"")</f>
        <v/>
      </c>
      <c r="S144" t="str" cm="1">
        <f t="array" ref="S144">IFERROR(IF($A144="","",IF(SUMIFS(RAW_매출A!$J$2:$J$7000,RAW_매출A!$B$2:$B$7000,$A144,RAW_매출A!$A$2:$A$7000,EDATE($E144,S$1-1))=0,"",SUMIFS(RAW_매출A!$J$2:$J$7000,RAW_매출A!$B$2:$B$7000,$A144,RAW_매출A!$A$2:$A$7000,EDATE($E144,S$1-1))/(INDEX(요약_월별시즈널리티!$F$7:$F$18,MONTH(EDATE($E144,S$1-1)))/100))),"")</f>
        <v/>
      </c>
      <c r="T144" t="str" cm="1">
        <f t="array" ref="T144">IFERROR(IF($A144="","",IF(SUMIFS(RAW_매출A!$J$2:$J$7000,RAW_매출A!$B$2:$B$7000,$A144,RAW_매출A!$A$2:$A$7000,EDATE($E144,T$1-1))=0,"",SUMIFS(RAW_매출A!$J$2:$J$7000,RAW_매출A!$B$2:$B$7000,$A144,RAW_매출A!$A$2:$A$7000,EDATE($E144,T$1-1))/(INDEX(요약_월별시즈널리티!$F$7:$F$18,MONTH(EDATE($E144,T$1-1)))/100))),"")</f>
        <v/>
      </c>
      <c r="U144" t="str" cm="1">
        <f t="array" ref="U144">IFERROR(IF($A144="","",IF(SUMIFS(RAW_매출A!$J$2:$J$7000,RAW_매출A!$B$2:$B$7000,$A144,RAW_매출A!$A$2:$A$7000,EDATE($E144,U$1-1))=0,"",SUMIFS(RAW_매출A!$J$2:$J$7000,RAW_매출A!$B$2:$B$7000,$A144,RAW_매출A!$A$2:$A$7000,EDATE($E144,U$1-1))/(INDEX(요약_월별시즈널리티!$F$7:$F$18,MONTH(EDATE($E144,U$1-1)))/100))),"")</f>
        <v/>
      </c>
      <c r="V144" t="str" cm="1">
        <f t="array" ref="V144">IFERROR(IF($A144="","",IF(SUMIFS(RAW_매출A!$J$2:$J$7000,RAW_매출A!$B$2:$B$7000,$A144,RAW_매출A!$A$2:$A$7000,EDATE($E144,V$1-1))=0,"",SUMIFS(RAW_매출A!$J$2:$J$7000,RAW_매출A!$B$2:$B$7000,$A144,RAW_매출A!$A$2:$A$7000,EDATE($E144,V$1-1))/(INDEX(요약_월별시즈널리티!$F$7:$F$18,MONTH(EDATE($E144,V$1-1)))/100))),"")</f>
        <v/>
      </c>
      <c r="W144" t="str" cm="1">
        <f t="array" ref="W144">IFERROR(IF($A144="","",IF(SUMIFS(RAW_매출A!$J$2:$J$7000,RAW_매출A!$B$2:$B$7000,$A144,RAW_매출A!$A$2:$A$7000,EDATE($E144,W$1-1))=0,"",SUMIFS(RAW_매출A!$J$2:$J$7000,RAW_매출A!$B$2:$B$7000,$A144,RAW_매출A!$A$2:$A$7000,EDATE($E144,W$1-1))/(INDEX(요약_월별시즈널리티!$F$7:$F$18,MONTH(EDATE($E144,W$1-1)))/100))),"")</f>
        <v/>
      </c>
      <c r="X144" t="str" cm="1">
        <f t="array" ref="X144">IFERROR(IF($A144="","",IF(SUMIFS(RAW_매출A!$J$2:$J$7000,RAW_매출A!$B$2:$B$7000,$A144,RAW_매출A!$A$2:$A$7000,EDATE($E144,X$1-1))=0,"",SUMIFS(RAW_매출A!$J$2:$J$7000,RAW_매출A!$B$2:$B$7000,$A144,RAW_매출A!$A$2:$A$7000,EDATE($E144,X$1-1))/(INDEX(요약_월별시즈널리티!$F$7:$F$18,MONTH(EDATE($E144,X$1-1)))/100))),"")</f>
        <v/>
      </c>
      <c r="Y144" t="str" cm="1">
        <f t="array" ref="Y144">IFERROR(IF($A144="","",IF(SUMIFS(RAW_매출A!$J$2:$J$7000,RAW_매출A!$B$2:$B$7000,$A144,RAW_매출A!$A$2:$A$7000,EDATE($E144,Y$1-1))=0,"",SUMIFS(RAW_매출A!$J$2:$J$7000,RAW_매출A!$B$2:$B$7000,$A144,RAW_매출A!$A$2:$A$7000,EDATE($E144,Y$1-1))/(INDEX(요약_월별시즈널리티!$F$7:$F$18,MONTH(EDATE($E144,Y$1-1)))/100))),"")</f>
        <v/>
      </c>
      <c r="Z144" t="str" cm="1">
        <f t="array" ref="Z144">IFERROR(IF($A144="","",IF(SUMIFS(RAW_매출A!$J$2:$J$7000,RAW_매출A!$B$2:$B$7000,$A144,RAW_매출A!$A$2:$A$7000,EDATE($E144,Z$1-1))=0,"",SUMIFS(RAW_매출A!$J$2:$J$7000,RAW_매출A!$B$2:$B$7000,$A144,RAW_매출A!$A$2:$A$7000,EDATE($E144,Z$1-1))/(INDEX(요약_월별시즈널리티!$F$7:$F$18,MONTH(EDATE($E144,Z$1-1)))/100))),"")</f>
        <v/>
      </c>
      <c r="AA144" t="str" cm="1">
        <f t="array" ref="AA144">IFERROR(IF($A144="","",IF(SUMIFS(RAW_매출A!$J$2:$J$7000,RAW_매출A!$B$2:$B$7000,$A144,RAW_매출A!$A$2:$A$7000,EDATE($E144,AA$1-1))=0,"",SUMIFS(RAW_매출A!$J$2:$J$7000,RAW_매출A!$B$2:$B$7000,$A144,RAW_매출A!$A$2:$A$7000,EDATE($E144,AA$1-1))/(INDEX(요약_월별시즈널리티!$F$7:$F$18,MONTH(EDATE($E144,AA$1-1)))/100))),"")</f>
        <v/>
      </c>
      <c r="AB144" t="str" cm="1">
        <f t="array" ref="AB144">IFERROR(IF($A144="","",IF(SUMIFS(RAW_매출A!$J$2:$J$7000,RAW_매출A!$B$2:$B$7000,$A144,RAW_매출A!$A$2:$A$7000,EDATE($E144,AB$1-1))=0,"",SUMIFS(RAW_매출A!$J$2:$J$7000,RAW_매출A!$B$2:$B$7000,$A144,RAW_매출A!$A$2:$A$7000,EDATE($E144,AB$1-1))/(INDEX(요약_월별시즈널리티!$F$7:$F$18,MONTH(EDATE($E144,AB$1-1)))/100))),"")</f>
        <v/>
      </c>
      <c r="AC144" t="str" cm="1">
        <f t="array" ref="AC144">IFERROR(IF($A144="","",IF(SUMIFS(RAW_매출A!$J$2:$J$7000,RAW_매출A!$B$2:$B$7000,$A144,RAW_매출A!$A$2:$A$7000,EDATE($E144,AC$1-1))=0,"",SUMIFS(RAW_매출A!$J$2:$J$7000,RAW_매출A!$B$2:$B$7000,$A144,RAW_매출A!$A$2:$A$7000,EDATE($E144,AC$1-1))/(INDEX(요약_월별시즈널리티!$F$7:$F$18,MONTH(EDATE($E144,AC$1-1)))/100))),"")</f>
        <v/>
      </c>
      <c r="AD144" t="str" cm="1">
        <f t="array" ref="AD144">IFERROR(IF($A144="","",IF(SUMIFS(RAW_매출A!$J$2:$J$7000,RAW_매출A!$B$2:$B$7000,$A144,RAW_매출A!$A$2:$A$7000,EDATE($E144,AD$1-1))=0,"",SUMIFS(RAW_매출A!$J$2:$J$7000,RAW_매출A!$B$2:$B$7000,$A144,RAW_매출A!$A$2:$A$7000,EDATE($E144,AD$1-1))/(INDEX(요약_월별시즈널리티!$F$7:$F$18,MONTH(EDATE($E144,AD$1-1)))/100))),"")</f>
        <v/>
      </c>
      <c r="AE144" t="str" cm="1">
        <f t="array" ref="AE144">IFERROR(IF($A144="","",IF(SUMIFS(RAW_매출A!$J$2:$J$7000,RAW_매출A!$B$2:$B$7000,$A144,RAW_매출A!$A$2:$A$7000,EDATE($E144,AE$1-1))=0,"",SUMIFS(RAW_매출A!$J$2:$J$7000,RAW_매출A!$B$2:$B$7000,$A144,RAW_매출A!$A$2:$A$7000,EDATE($E144,AE$1-1))/(INDEX(요약_월별시즈널리티!$F$7:$F$18,MONTH(EDATE($E144,AE$1-1)))/100))),"")</f>
        <v/>
      </c>
      <c r="AF144" t="str" cm="1">
        <f t="array" ref="AF144">IFERROR(IF($A144="","",IF(SUMIFS(RAW_매출A!$J$2:$J$7000,RAW_매출A!$B$2:$B$7000,$A144,RAW_매출A!$A$2:$A$7000,EDATE($E144,AF$1-1))=0,"",SUMIFS(RAW_매출A!$J$2:$J$7000,RAW_매출A!$B$2:$B$7000,$A144,RAW_매출A!$A$2:$A$7000,EDATE($E144,AF$1-1))/(INDEX(요약_월별시즈널리티!$F$7:$F$18,MONTH(EDATE($E144,AF$1-1)))/100))),"")</f>
        <v/>
      </c>
      <c r="AG144" t="str" cm="1">
        <f t="array" ref="AG144">IFERROR(IF($A144="","",IF(SUMIFS(RAW_매출A!$J$2:$J$7000,RAW_매출A!$B$2:$B$7000,$A144,RAW_매출A!$A$2:$A$7000,EDATE($E144,AG$1-1))=0,"",SUMIFS(RAW_매출A!$J$2:$J$7000,RAW_매출A!$B$2:$B$7000,$A144,RAW_매출A!$A$2:$A$7000,EDATE($E144,AG$1-1))/(INDEX(요약_월별시즈널리티!$F$7:$F$18,MONTH(EDATE($E144,AG$1-1)))/100))),"")</f>
        <v/>
      </c>
      <c r="AH144" t="str" cm="1">
        <f t="array" ref="AH144">IFERROR(IF($A144="","",IF(SUMIFS(RAW_매출A!$J$2:$J$7000,RAW_매출A!$B$2:$B$7000,$A144,RAW_매출A!$A$2:$A$7000,EDATE($E144,AH$1-1))=0,"",SUMIFS(RAW_매출A!$J$2:$J$7000,RAW_매출A!$B$2:$B$7000,$A144,RAW_매출A!$A$2:$A$7000,EDATE($E144,AH$1-1))/(INDEX(요약_월별시즈널리티!$F$7:$F$18,MONTH(EDATE($E144,AH$1-1)))/100))),"")</f>
        <v/>
      </c>
      <c r="AI144" t="str" cm="1">
        <f t="array" ref="AI144">IFERROR(IF($A144="","",IF(SUMIFS(RAW_매출A!$J$2:$J$7000,RAW_매출A!$B$2:$B$7000,$A144,RAW_매출A!$A$2:$A$7000,EDATE($E144,AI$1-1))=0,"",SUMIFS(RAW_매출A!$J$2:$J$7000,RAW_매출A!$B$2:$B$7000,$A144,RAW_매출A!$A$2:$A$7000,EDATE($E144,AI$1-1))/(INDEX(요약_월별시즈널리티!$F$7:$F$18,MONTH(EDATE($E144,AI$1-1)))/100))),"")</f>
        <v/>
      </c>
      <c r="AJ144" t="str" cm="1">
        <f t="array" ref="AJ144">IFERROR(IF($A144="","",IF(SUMIFS(RAW_매출A!$J$2:$J$7000,RAW_매출A!$B$2:$B$7000,$A144,RAW_매출A!$A$2:$A$7000,EDATE($E144,AJ$1-1))=0,"",SUMIFS(RAW_매출A!$J$2:$J$7000,RAW_매출A!$B$2:$B$7000,$A144,RAW_매출A!$A$2:$A$7000,EDATE($E144,AJ$1-1))/(INDEX(요약_월별시즈널리티!$F$7:$F$18,MONTH(EDATE($E144,AJ$1-1)))/100))),"")</f>
        <v/>
      </c>
      <c r="AK144" t="str" cm="1">
        <f t="array" ref="AK144">IFERROR(IF($A144="","",IF(SUMIFS(RAW_매출A!$J$2:$J$7000,RAW_매출A!$B$2:$B$7000,$A144,RAW_매출A!$A$2:$A$7000,EDATE($E144,AK$1-1))=0,"",SUMIFS(RAW_매출A!$J$2:$J$7000,RAW_매출A!$B$2:$B$7000,$A144,RAW_매출A!$A$2:$A$7000,EDATE($E144,AK$1-1))/(INDEX(요약_월별시즈널리티!$F$7:$F$18,MONTH(EDATE($E144,AK$1-1)))/100))),"")</f>
        <v/>
      </c>
      <c r="AL144" t="str" cm="1">
        <f t="array" ref="AL144">IFERROR(IF($A144="","",IF(SUMIFS(RAW_매출A!$J$2:$J$7000,RAW_매출A!$B$2:$B$7000,$A144,RAW_매출A!$A$2:$A$7000,EDATE($E144,AL$1-1))=0,"",SUMIFS(RAW_매출A!$J$2:$J$7000,RAW_매출A!$B$2:$B$7000,$A144,RAW_매출A!$A$2:$A$7000,EDATE($E144,AL$1-1))/(INDEX(요약_월별시즈널리티!$F$7:$F$18,MONTH(EDATE($E144,AL$1-1)))/100))),"")</f>
        <v/>
      </c>
      <c r="AM144" t="str" cm="1">
        <f t="array" ref="AM144">IFERROR(IF($A144="","",IF(SUMIFS(RAW_매출A!$J$2:$J$7000,RAW_매출A!$B$2:$B$7000,$A144,RAW_매출A!$A$2:$A$7000,EDATE($E144,AM$1-1))=0,"",SUMIFS(RAW_매출A!$J$2:$J$7000,RAW_매출A!$B$2:$B$7000,$A144,RAW_매출A!$A$2:$A$7000,EDATE($E144,AM$1-1))/(INDEX(요약_월별시즈널리티!$F$7:$F$18,MONTH(EDATE($E144,AM$1-1)))/100))),"")</f>
        <v/>
      </c>
      <c r="AN144" t="str" cm="1">
        <f t="array" ref="AN144">IFERROR(IF($A144="","",IF(SUMIFS(RAW_매출A!$J$2:$J$7000,RAW_매출A!$B$2:$B$7000,$A144,RAW_매출A!$A$2:$A$7000,EDATE($E144,AN$1-1))=0,"",SUMIFS(RAW_매출A!$J$2:$J$7000,RAW_매출A!$B$2:$B$7000,$A144,RAW_매출A!$A$2:$A$7000,EDATE($E144,AN$1-1))/(INDEX(요약_월별시즈널리티!$F$7:$F$18,MONTH(EDATE($E144,AN$1-1)))/100))),"")</f>
        <v/>
      </c>
      <c r="AO144" t="str" cm="1">
        <f t="array" ref="AO144">IFERROR(IF($A144="","",IF(SUMIFS(RAW_매출A!$J$2:$J$7000,RAW_매출A!$B$2:$B$7000,$A144,RAW_매출A!$A$2:$A$7000,EDATE($E144,AO$1-1))=0,"",SUMIFS(RAW_매출A!$J$2:$J$7000,RAW_매출A!$B$2:$B$7000,$A144,RAW_매출A!$A$2:$A$7000,EDATE($E144,AO$1-1))/(INDEX(요약_월별시즈널리티!$F$7:$F$18,MONTH(EDATE($E144,AO$1-1)))/100))),"")</f>
        <v/>
      </c>
      <c r="AP144" t="str" cm="1">
        <f t="array" ref="AP144">IFERROR(IF($A144="","",IF(SUMIFS(RAW_매출A!$J$2:$J$7000,RAW_매출A!$B$2:$B$7000,$A144,RAW_매출A!$A$2:$A$7000,EDATE($E144,AP$1-1))=0,"",SUMIFS(RAW_매출A!$J$2:$J$7000,RAW_매출A!$B$2:$B$7000,$A144,RAW_매출A!$A$2:$A$7000,EDATE($E144,AP$1-1))/(INDEX(요약_월별시즈널리티!$F$7:$F$18,MONTH(EDATE($E144,AP$1-1)))/100))),"")</f>
        <v/>
      </c>
      <c r="AQ144" t="str" cm="1">
        <f t="array" ref="AQ144">IFERROR(IF($A144="","",IF(SUMIFS(RAW_매출A!$J$2:$J$7000,RAW_매출A!$B$2:$B$7000,$A144,RAW_매출A!$A$2:$A$7000,EDATE($E144,AQ$1-1))=0,"",SUMIFS(RAW_매출A!$J$2:$J$7000,RAW_매출A!$B$2:$B$7000,$A144,RAW_매출A!$A$2:$A$7000,EDATE($E144,AQ$1-1))/(INDEX(요약_월별시즈널리티!$F$7:$F$18,MONTH(EDATE($E144,AQ$1-1)))/100))),"")</f>
        <v/>
      </c>
      <c r="AR144" t="str" cm="1">
        <f t="array" ref="AR144">IFERROR(IF($A144="","",IF(SUMIFS(RAW_매출A!$J$2:$J$7000,RAW_매출A!$B$2:$B$7000,$A144,RAW_매출A!$A$2:$A$7000,EDATE($E144,AR$1-1))=0,"",SUMIFS(RAW_매출A!$J$2:$J$7000,RAW_매출A!$B$2:$B$7000,$A144,RAW_매출A!$A$2:$A$7000,EDATE($E144,AR$1-1))/(INDEX(요약_월별시즈널리티!$F$7:$F$18,MONTH(EDATE($E144,AR$1-1)))/100))),"")</f>
        <v/>
      </c>
      <c r="AS144" t="str" cm="1">
        <f t="array" ref="AS144">IFERROR(IF($A144="","",IF(SUMIFS(RAW_매출A!$J$2:$J$7000,RAW_매출A!$B$2:$B$7000,$A144,RAW_매출A!$A$2:$A$7000,EDATE($E144,AS$1-1))=0,"",SUMIFS(RAW_매출A!$J$2:$J$7000,RAW_매출A!$B$2:$B$7000,$A144,RAW_매출A!$A$2:$A$7000,EDATE($E144,AS$1-1))/(INDEX(요약_월별시즈널리티!$F$7:$F$18,MONTH(EDATE($E144,AS$1-1)))/100))),"")</f>
        <v/>
      </c>
      <c r="AT144" t="str" cm="1">
        <f t="array" ref="AT144">IFERROR(IF($A144="","",IF(SUMIFS(RAW_매출A!$J$2:$J$7000,RAW_매출A!$B$2:$B$7000,$A144,RAW_매출A!$A$2:$A$7000,EDATE($E144,AT$1-1))=0,"",SUMIFS(RAW_매출A!$J$2:$J$7000,RAW_매출A!$B$2:$B$7000,$A144,RAW_매출A!$A$2:$A$7000,EDATE($E144,AT$1-1))/(INDEX(요약_월별시즈널리티!$F$7:$F$18,MONTH(EDATE($E144,AT$1-1)))/100))),"")</f>
        <v/>
      </c>
      <c r="AU144" t="str" cm="1">
        <f t="array" ref="AU144">IFERROR(IF($A144="","",IF(SUMIFS(RAW_매출A!$J$2:$J$7000,RAW_매출A!$B$2:$B$7000,$A144,RAW_매출A!$A$2:$A$7000,EDATE($E144,AU$1-1))=0,"",SUMIFS(RAW_매출A!$J$2:$J$7000,RAW_매출A!$B$2:$B$7000,$A144,RAW_매출A!$A$2:$A$7000,EDATE($E144,AU$1-1))/(INDEX(요약_월별시즈널리티!$F$7:$F$18,MONTH(EDATE($E144,AU$1-1)))/100))),"")</f>
        <v/>
      </c>
      <c r="AV144" t="str" cm="1">
        <f t="array" ref="AV144">IFERROR(IF($A144="","",IF(SUMIFS(RAW_매출A!$J$2:$J$7000,RAW_매출A!$B$2:$B$7000,$A144,RAW_매출A!$A$2:$A$7000,EDATE($E144,AV$1-1))=0,"",SUMIFS(RAW_매출A!$J$2:$J$7000,RAW_매출A!$B$2:$B$7000,$A144,RAW_매출A!$A$2:$A$7000,EDATE($E144,AV$1-1))/(INDEX(요약_월별시즈널리티!$F$7:$F$18,MONTH(EDATE($E144,AV$1-1)))/100))),"")</f>
        <v/>
      </c>
      <c r="AW144" t="str" cm="1">
        <f t="array" ref="AW144">IFERROR(IF($A144="","",IF(SUMIFS(RAW_매출A!$J$2:$J$7000,RAW_매출A!$B$2:$B$7000,$A144,RAW_매출A!$A$2:$A$7000,EDATE($E144,AW$1-1))=0,"",SUMIFS(RAW_매출A!$J$2:$J$7000,RAW_매출A!$B$2:$B$7000,$A144,RAW_매출A!$A$2:$A$7000,EDATE($E144,AW$1-1))/(INDEX(요약_월별시즈널리티!$F$7:$F$18,MONTH(EDATE($E144,AW$1-1)))/100))),"")</f>
        <v/>
      </c>
      <c r="AX144" t="str" cm="1">
        <f t="array" ref="AX144">IFERROR(IF($A144="","",IF(SUMIFS(RAW_매출A!$J$2:$J$7000,RAW_매출A!$B$2:$B$7000,$A144,RAW_매출A!$A$2:$A$7000,EDATE($E144,AX$1-1))=0,"",SUMIFS(RAW_매출A!$J$2:$J$7000,RAW_매출A!$B$2:$B$7000,$A144,RAW_매출A!$A$2:$A$7000,EDATE($E144,AX$1-1))/(INDEX(요약_월별시즈널리티!$F$7:$F$18,MONTH(EDATE($E144,AX$1-1)))/100))),"")</f>
        <v/>
      </c>
      <c r="AY144" t="str" cm="1">
        <f t="array" ref="AY144">IFERROR(IF($A144="","",IF(SUMIFS(RAW_매출A!$J$2:$J$7000,RAW_매출A!$B$2:$B$7000,$A144,RAW_매출A!$A$2:$A$7000,EDATE($E144,AY$1-1))=0,"",SUMIFS(RAW_매출A!$J$2:$J$7000,RAW_매출A!$B$2:$B$7000,$A144,RAW_매출A!$A$2:$A$7000,EDATE($E144,AY$1-1))/(INDEX(요약_월별시즈널리티!$F$7:$F$18,MONTH(EDATE($E144,AY$1-1)))/100))),"")</f>
        <v/>
      </c>
      <c r="AZ144" t="str" cm="1">
        <f t="array" ref="AZ144">IFERROR(IF($A144="","",IF(SUMIFS(RAW_매출A!$J$2:$J$7000,RAW_매출A!$B$2:$B$7000,$A144,RAW_매출A!$A$2:$A$7000,EDATE($E144,AZ$1-1))=0,"",SUMIFS(RAW_매출A!$J$2:$J$7000,RAW_매출A!$B$2:$B$7000,$A144,RAW_매출A!$A$2:$A$7000,EDATE($E144,AZ$1-1))/(INDEX(요약_월별시즈널리티!$F$7:$F$18,MONTH(EDATE($E144,AZ$1-1)))/100))),"")</f>
        <v/>
      </c>
      <c r="BA144" t="str" cm="1">
        <f t="array" ref="BA144">IFERROR(IF($A144="","",IF(SUMIFS(RAW_매출A!$J$2:$J$7000,RAW_매출A!$B$2:$B$7000,$A144,RAW_매출A!$A$2:$A$7000,EDATE($E144,BA$1-1))=0,"",SUMIFS(RAW_매출A!$J$2:$J$7000,RAW_매출A!$B$2:$B$7000,$A144,RAW_매출A!$A$2:$A$7000,EDATE($E144,BA$1-1))/(INDEX(요약_월별시즈널리티!$F$7:$F$18,MONTH(EDATE($E144,BA$1-1)))/100))),"")</f>
        <v/>
      </c>
      <c r="BB144" t="str" cm="1">
        <f t="array" ref="BB144">IFERROR(IF($A144="","",IF(SUMIFS(RAW_매출A!$J$2:$J$7000,RAW_매출A!$B$2:$B$7000,$A144,RAW_매출A!$A$2:$A$7000,EDATE($E144,BB$1-1))=0,"",SUMIFS(RAW_매출A!$J$2:$J$7000,RAW_매출A!$B$2:$B$7000,$A144,RAW_매출A!$A$2:$A$7000,EDATE($E144,BB$1-1))/(INDEX(요약_월별시즈널리티!$F$7:$F$18,MONTH(EDATE($E144,BB$1-1)))/100))),"")</f>
        <v/>
      </c>
      <c r="BC144" t="str" cm="1">
        <f t="array" ref="BC144">IFERROR(IF($A144="","",IF(SUMIFS(RAW_매출A!$J$2:$J$7000,RAW_매출A!$B$2:$B$7000,$A144,RAW_매출A!$A$2:$A$7000,EDATE($E144,BC$1-1))=0,"",SUMIFS(RAW_매출A!$J$2:$J$7000,RAW_매출A!$B$2:$B$7000,$A144,RAW_매출A!$A$2:$A$7000,EDATE($E144,BC$1-1))/(INDEX(요약_월별시즈널리티!$F$7:$F$18,MONTH(EDATE($E144,BC$1-1)))/100))),"")</f>
        <v/>
      </c>
      <c r="BD144" t="str" cm="1">
        <f t="array" ref="BD144">IFERROR(IF($A144="","",IF(SUMIFS(RAW_매출A!$J$2:$J$7000,RAW_매출A!$B$2:$B$7000,$A144,RAW_매출A!$A$2:$A$7000,EDATE($E144,BD$1-1))=0,"",SUMIFS(RAW_매출A!$J$2:$J$7000,RAW_매출A!$B$2:$B$7000,$A144,RAW_매출A!$A$2:$A$7000,EDATE($E144,BD$1-1))/(INDEX(요약_월별시즈널리티!$F$7:$F$18,MONTH(EDATE($E144,BD$1-1)))/100))),"")</f>
        <v/>
      </c>
      <c r="BE144" t="str" cm="1">
        <f t="array" ref="BE144">IFERROR(IF($A144="","",IF(SUMIFS(RAW_매출A!$J$2:$J$7000,RAW_매출A!$B$2:$B$7000,$A144,RAW_매출A!$A$2:$A$7000,EDATE($E144,BE$1-1))=0,"",SUMIFS(RAW_매출A!$J$2:$J$7000,RAW_매출A!$B$2:$B$7000,$A144,RAW_매출A!$A$2:$A$7000,EDATE($E144,BE$1-1))/(INDEX(요약_월별시즈널리티!$F$7:$F$18,MONTH(EDATE($E144,BE$1-1)))/100))),"")</f>
        <v/>
      </c>
      <c r="BF144" t="str" cm="1">
        <f t="array" ref="BF144">IFERROR(IF($A144="","",IF(SUMIFS(RAW_매출A!$J$2:$J$7000,RAW_매출A!$B$2:$B$7000,$A144,RAW_매출A!$A$2:$A$7000,EDATE($E144,BF$1-1))=0,"",SUMIFS(RAW_매출A!$J$2:$J$7000,RAW_매출A!$B$2:$B$7000,$A144,RAW_매출A!$A$2:$A$7000,EDATE($E144,BF$1-1))/(INDEX(요약_월별시즈널리티!$F$7:$F$18,MONTH(EDATE($E144,BF$1-1)))/100))),"")</f>
        <v/>
      </c>
      <c r="BG144" t="str" cm="1">
        <f t="array" ref="BG144">IFERROR(IF($A144="","",IF(SUMIFS(RAW_매출A!$J$2:$J$7000,RAW_매출A!$B$2:$B$7000,$A144,RAW_매출A!$A$2:$A$7000,EDATE($E144,BG$1-1))=0,"",SUMIFS(RAW_매출A!$J$2:$J$7000,RAW_매출A!$B$2:$B$7000,$A144,RAW_매출A!$A$2:$A$7000,EDATE($E144,BG$1-1))/(INDEX(요약_월별시즈널리티!$F$7:$F$18,MONTH(EDATE($E144,BG$1-1)))/100))),"")</f>
        <v/>
      </c>
      <c r="BH144" t="str" cm="1">
        <f t="array" ref="BH144">IFERROR(IF($A144="","",IF(SUMIFS(RAW_매출A!$J$2:$J$7000,RAW_매출A!$B$2:$B$7000,$A144,RAW_매출A!$A$2:$A$7000,EDATE($E144,BH$1-1))=0,"",SUMIFS(RAW_매출A!$J$2:$J$7000,RAW_매출A!$B$2:$B$7000,$A144,RAW_매출A!$A$2:$A$7000,EDATE($E144,BH$1-1))/(INDEX(요약_월별시즈널리티!$F$7:$F$18,MONTH(EDATE($E144,BH$1-1)))/100))),"")</f>
        <v/>
      </c>
      <c r="BI144" t="str" cm="1">
        <f t="array" ref="BI144">IFERROR(IF($A144="","",IF(SUMIFS(RAW_매출A!$J$2:$J$7000,RAW_매출A!$B$2:$B$7000,$A144,RAW_매출A!$A$2:$A$7000,EDATE($E144,BI$1-1))=0,"",SUMIFS(RAW_매출A!$J$2:$J$7000,RAW_매출A!$B$2:$B$7000,$A144,RAW_매출A!$A$2:$A$7000,EDATE($E144,BI$1-1))/(INDEX(요약_월별시즈널리티!$F$7:$F$18,MONTH(EDATE($E144,BI$1-1)))/100))),"")</f>
        <v/>
      </c>
      <c r="BJ144" t="str" cm="1">
        <f t="array" ref="BJ144">IFERROR(IF($A144="","",IF(SUMIFS(RAW_매출A!$J$2:$J$7000,RAW_매출A!$B$2:$B$7000,$A144,RAW_매출A!$A$2:$A$7000,EDATE($E144,BJ$1-1))=0,"",SUMIFS(RAW_매출A!$J$2:$J$7000,RAW_매출A!$B$2:$B$7000,$A144,RAW_매출A!$A$2:$A$7000,EDATE($E144,BJ$1-1))/(INDEX(요약_월별시즈널리티!$F$7:$F$18,MONTH(EDATE($E144,BJ$1-1)))/100))),"")</f>
        <v/>
      </c>
      <c r="BK144" t="str" cm="1">
        <f t="array" ref="BK144">IFERROR(IF($A144="","",IF(SUMIFS(RAW_매출A!$J$2:$J$7000,RAW_매출A!$B$2:$B$7000,$A144,RAW_매출A!$A$2:$A$7000,EDATE($E144,BK$1-1))=0,"",SUMIFS(RAW_매출A!$J$2:$J$7000,RAW_매출A!$B$2:$B$7000,$A144,RAW_매출A!$A$2:$A$7000,EDATE($E144,BK$1-1))/(INDEX(요약_월별시즈널리티!$F$7:$F$18,MONTH(EDATE($E144,BK$1-1)))/100))),"")</f>
        <v/>
      </c>
      <c r="BL144" t="str" cm="1">
        <f t="array" ref="BL144">IFERROR(IF($A144="","",IF(SUMIFS(RAW_매출A!$J$2:$J$7000,RAW_매출A!$B$2:$B$7000,$A144,RAW_매출A!$A$2:$A$7000,EDATE($E144,BL$1-1))=0,"",SUMIFS(RAW_매출A!$J$2:$J$7000,RAW_매출A!$B$2:$B$7000,$A144,RAW_매출A!$A$2:$A$7000,EDATE($E144,BL$1-1))/(INDEX(요약_월별시즈널리티!$F$7:$F$18,MONTH(EDATE($E144,BL$1-1)))/100))),"")</f>
        <v/>
      </c>
      <c r="BM144" t="str" cm="1">
        <f t="array" ref="BM144">IFERROR(IF($A144="","",IF(SUMIFS(RAW_매출A!$J$2:$J$7000,RAW_매출A!$B$2:$B$7000,$A144,RAW_매출A!$A$2:$A$7000,EDATE($E144,BM$1-1))=0,"",SUMIFS(RAW_매출A!$J$2:$J$7000,RAW_매출A!$B$2:$B$7000,$A144,RAW_매출A!$A$2:$A$7000,EDATE($E144,BM$1-1))/(INDEX(요약_월별시즈널리티!$F$7:$F$18,MONTH(EDATE($E144,BM$1-1)))/100))),"")</f>
        <v/>
      </c>
      <c r="BN144" t="str" cm="1">
        <f t="array" ref="BN144">IFERROR(IF($A144="","",IF(SUMIFS(RAW_매출A!$J$2:$J$7000,RAW_매출A!$B$2:$B$7000,$A144,RAW_매출A!$A$2:$A$7000,EDATE($E144,BN$1-1))=0,"",SUMIFS(RAW_매출A!$J$2:$J$7000,RAW_매출A!$B$2:$B$7000,$A144,RAW_매출A!$A$2:$A$7000,EDATE($E144,BN$1-1))/(INDEX(요약_월별시즈널리티!$F$7:$F$18,MONTH(EDATE($E144,BN$1-1)))/100))),"")</f>
        <v/>
      </c>
    </row>
    <row r="145" spans="1:66" x14ac:dyDescent="0.3">
      <c r="A145" t="str">
        <f>세팅!A146</f>
        <v>(1136) #주안역삼거리점</v>
      </c>
      <c r="B145" t="str">
        <f>세팅!B146</f>
        <v>150-0</v>
      </c>
      <c r="C145">
        <f t="shared" si="6"/>
        <v>0</v>
      </c>
      <c r="D145" t="str">
        <f t="shared" si="7"/>
        <v>0</v>
      </c>
      <c r="E145" s="1">
        <f>세팅!D146</f>
        <v>45992</v>
      </c>
      <c r="F145">
        <f t="shared" si="8"/>
        <v>4671794.443531055</v>
      </c>
      <c r="G145" cm="1">
        <f t="array" ref="G145">IFERROR(IF($A145="","",IF(SUMIFS(RAW_매출A!$J$2:$J$7000,RAW_매출A!$B$2:$B$7000,$A145,RAW_매출A!$A$2:$A$7000,EDATE($E145,G$1-1))=0,"",SUMIFS(RAW_매출A!$J$2:$J$7000,RAW_매출A!$B$2:$B$7000,$A145,RAW_매출A!$A$2:$A$7000,EDATE($E145,G$1-1))/(INDEX(요약_월별시즈널리티!$F$7:$F$18,MONTH(EDATE($E145,G$1-1)))/100))),"")</f>
        <v>2632073.4814876355</v>
      </c>
      <c r="H145" cm="1">
        <f t="array" ref="H145">IFERROR(IF($A145="","",IF(SUMIFS(RAW_매출A!$J$2:$J$7000,RAW_매출A!$B$2:$B$7000,$A145,RAW_매출A!$A$2:$A$7000,EDATE($E145,H$1-1))=0,"",SUMIFS(RAW_매출A!$J$2:$J$7000,RAW_매출A!$B$2:$B$7000,$A145,RAW_매출A!$A$2:$A$7000,EDATE($E145,H$1-1))/(INDEX(요약_월별시즈널리티!$F$7:$F$18,MONTH(EDATE($E145,H$1-1)))/100))),"")</f>
        <v>3809390.2408487718</v>
      </c>
      <c r="I145" cm="1">
        <f t="array" ref="I145">IFERROR(IF($A145="","",IF(SUMIFS(RAW_매출A!$J$2:$J$7000,RAW_매출A!$B$2:$B$7000,$A145,RAW_매출A!$A$2:$A$7000,EDATE($E145,I$1-1))=0,"",SUMIFS(RAW_매출A!$J$2:$J$7000,RAW_매출A!$B$2:$B$7000,$A145,RAW_매출A!$A$2:$A$7000,EDATE($E145,I$1-1))/(INDEX(요약_월별시즈널리티!$F$7:$F$18,MONTH(EDATE($E145,I$1-1)))/100))),"")</f>
        <v>4990035.5368204191</v>
      </c>
      <c r="J145" s="28" cm="1">
        <f t="array" ref="J145">IFERROR(IF($A145="","",IF(SUMIFS(RAW_매출A!$J$2:$J$7000,RAW_매출A!$B$2:$B$7000,$A145,RAW_매출A!$A$2:$A$7000,EDATE($E145,J$1-1))=0,"",SUMIFS(RAW_매출A!$J$2:$J$7000,RAW_매출A!$B$2:$B$7000,$A145,RAW_매출A!$A$2:$A$7000,EDATE($E145,J$1-1))/(INDEX(요약_월별시즈널리티!$F$7:$F$18,MONTH(EDATE($E145,J$1-1)))/100))),"")</f>
        <v>4450755.1321637388</v>
      </c>
      <c r="K145" s="28" cm="1">
        <f t="array" ref="K145">IFERROR(IF($A145="","",IF(SUMIFS(RAW_매출A!$J$2:$J$7000,RAW_매출A!$B$2:$B$7000,$A145,RAW_매출A!$A$2:$A$7000,EDATE($E145,K$1-1))=0,"",SUMIFS(RAW_매출A!$J$2:$J$7000,RAW_매출A!$B$2:$B$7000,$A145,RAW_매출A!$A$2:$A$7000,EDATE($E145,K$1-1))/(INDEX(요약_월별시즈널리티!$F$7:$F$18,MONTH(EDATE($E145,K$1-1)))/100))),"")</f>
        <v>4629247.6052839961</v>
      </c>
      <c r="L145" s="28" cm="1">
        <f t="array" ref="L145">IFERROR(IF($A145="","",IF(SUMIFS(RAW_매출A!$J$2:$J$7000,RAW_매출A!$B$2:$B$7000,$A145,RAW_매출A!$A$2:$A$7000,EDATE($E145,L$1-1))=0,"",SUMIFS(RAW_매출A!$J$2:$J$7000,RAW_매출A!$B$2:$B$7000,$A145,RAW_매출A!$A$2:$A$7000,EDATE($E145,L$1-1))/(INDEX(요약_월별시즈널리티!$F$7:$F$18,MONTH(EDATE($E145,L$1-1)))/100))),"")</f>
        <v>5121652.8182849381</v>
      </c>
      <c r="M145" s="28" cm="1">
        <f t="array" ref="M145">IFERROR(IF($A145="","",IF(SUMIFS(RAW_매출A!$J$2:$J$7000,RAW_매출A!$B$2:$B$7000,$A145,RAW_매출A!$A$2:$A$7000,EDATE($E145,M$1-1))=0,"",SUMIFS(RAW_매출A!$J$2:$J$7000,RAW_매출A!$B$2:$B$7000,$A145,RAW_매출A!$A$2:$A$7000,EDATE($E145,M$1-1))/(INDEX(요약_월별시즈널리티!$F$7:$F$18,MONTH(EDATE($E145,M$1-1)))/100))),"")</f>
        <v>4485522.218391547</v>
      </c>
      <c r="N145" s="28" t="str" cm="1">
        <f t="array" ref="N145">IFERROR(IF($A145="","",IF(SUMIFS(RAW_매출A!$J$2:$J$7000,RAW_매출A!$B$2:$B$7000,$A145,RAW_매출A!$A$2:$A$7000,EDATE($E145,N$1-1))=0,"",SUMIFS(RAW_매출A!$J$2:$J$7000,RAW_매출A!$B$2:$B$7000,$A145,RAW_매출A!$A$2:$A$7000,EDATE($E145,N$1-1))/(INDEX(요약_월별시즈널리티!$F$7:$F$18,MONTH(EDATE($E145,N$1-1)))/100))),"")</f>
        <v/>
      </c>
      <c r="O145" s="28" t="str" cm="1">
        <f t="array" ref="O145">IFERROR(IF($A145="","",IF(SUMIFS(RAW_매출A!$J$2:$J$7000,RAW_매출A!$B$2:$B$7000,$A145,RAW_매출A!$A$2:$A$7000,EDATE($E145,O$1-1))=0,"",SUMIFS(RAW_매출A!$J$2:$J$7000,RAW_매출A!$B$2:$B$7000,$A145,RAW_매출A!$A$2:$A$7000,EDATE($E145,O$1-1))/(INDEX(요약_월별시즈널리티!$F$7:$F$18,MONTH(EDATE($E145,O$1-1)))/100))),"")</f>
        <v/>
      </c>
      <c r="P145" t="str" cm="1">
        <f t="array" ref="P145">IFERROR(IF($A145="","",IF(SUMIFS(RAW_매출A!$J$2:$J$7000,RAW_매출A!$B$2:$B$7000,$A145,RAW_매출A!$A$2:$A$7000,EDATE($E145,P$1-1))=0,"",SUMIFS(RAW_매출A!$J$2:$J$7000,RAW_매출A!$B$2:$B$7000,$A145,RAW_매출A!$A$2:$A$7000,EDATE($E145,P$1-1))/(INDEX(요약_월별시즈널리티!$F$7:$F$18,MONTH(EDATE($E145,P$1-1)))/100))),"")</f>
        <v/>
      </c>
      <c r="Q145" t="str" cm="1">
        <f t="array" ref="Q145">IFERROR(IF($A145="","",IF(SUMIFS(RAW_매출A!$J$2:$J$7000,RAW_매출A!$B$2:$B$7000,$A145,RAW_매출A!$A$2:$A$7000,EDATE($E145,Q$1-1))=0,"",SUMIFS(RAW_매출A!$J$2:$J$7000,RAW_매출A!$B$2:$B$7000,$A145,RAW_매출A!$A$2:$A$7000,EDATE($E145,Q$1-1))/(INDEX(요약_월별시즈널리티!$F$7:$F$18,MONTH(EDATE($E145,Q$1-1)))/100))),"")</f>
        <v/>
      </c>
      <c r="R145" t="str" cm="1">
        <f t="array" ref="R145">IFERROR(IF($A145="","",IF(SUMIFS(RAW_매출A!$J$2:$J$7000,RAW_매출A!$B$2:$B$7000,$A145,RAW_매출A!$A$2:$A$7000,EDATE($E145,R$1-1))=0,"",SUMIFS(RAW_매출A!$J$2:$J$7000,RAW_매출A!$B$2:$B$7000,$A145,RAW_매출A!$A$2:$A$7000,EDATE($E145,R$1-1))/(INDEX(요약_월별시즈널리티!$F$7:$F$18,MONTH(EDATE($E145,R$1-1)))/100))),"")</f>
        <v/>
      </c>
      <c r="S145" t="str" cm="1">
        <f t="array" ref="S145">IFERROR(IF($A145="","",IF(SUMIFS(RAW_매출A!$J$2:$J$7000,RAW_매출A!$B$2:$B$7000,$A145,RAW_매출A!$A$2:$A$7000,EDATE($E145,S$1-1))=0,"",SUMIFS(RAW_매출A!$J$2:$J$7000,RAW_매출A!$B$2:$B$7000,$A145,RAW_매출A!$A$2:$A$7000,EDATE($E145,S$1-1))/(INDEX(요약_월별시즈널리티!$F$7:$F$18,MONTH(EDATE($E145,S$1-1)))/100))),"")</f>
        <v/>
      </c>
      <c r="T145" t="str" cm="1">
        <f t="array" ref="T145">IFERROR(IF($A145="","",IF(SUMIFS(RAW_매출A!$J$2:$J$7000,RAW_매출A!$B$2:$B$7000,$A145,RAW_매출A!$A$2:$A$7000,EDATE($E145,T$1-1))=0,"",SUMIFS(RAW_매출A!$J$2:$J$7000,RAW_매출A!$B$2:$B$7000,$A145,RAW_매출A!$A$2:$A$7000,EDATE($E145,T$1-1))/(INDEX(요약_월별시즈널리티!$F$7:$F$18,MONTH(EDATE($E145,T$1-1)))/100))),"")</f>
        <v/>
      </c>
      <c r="U145" t="str" cm="1">
        <f t="array" ref="U145">IFERROR(IF($A145="","",IF(SUMIFS(RAW_매출A!$J$2:$J$7000,RAW_매출A!$B$2:$B$7000,$A145,RAW_매출A!$A$2:$A$7000,EDATE($E145,U$1-1))=0,"",SUMIFS(RAW_매출A!$J$2:$J$7000,RAW_매출A!$B$2:$B$7000,$A145,RAW_매출A!$A$2:$A$7000,EDATE($E145,U$1-1))/(INDEX(요약_월별시즈널리티!$F$7:$F$18,MONTH(EDATE($E145,U$1-1)))/100))),"")</f>
        <v/>
      </c>
      <c r="V145" t="str" cm="1">
        <f t="array" ref="V145">IFERROR(IF($A145="","",IF(SUMIFS(RAW_매출A!$J$2:$J$7000,RAW_매출A!$B$2:$B$7000,$A145,RAW_매출A!$A$2:$A$7000,EDATE($E145,V$1-1))=0,"",SUMIFS(RAW_매출A!$J$2:$J$7000,RAW_매출A!$B$2:$B$7000,$A145,RAW_매출A!$A$2:$A$7000,EDATE($E145,V$1-1))/(INDEX(요약_월별시즈널리티!$F$7:$F$18,MONTH(EDATE($E145,V$1-1)))/100))),"")</f>
        <v/>
      </c>
      <c r="W145" t="str" cm="1">
        <f t="array" ref="W145">IFERROR(IF($A145="","",IF(SUMIFS(RAW_매출A!$J$2:$J$7000,RAW_매출A!$B$2:$B$7000,$A145,RAW_매출A!$A$2:$A$7000,EDATE($E145,W$1-1))=0,"",SUMIFS(RAW_매출A!$J$2:$J$7000,RAW_매출A!$B$2:$B$7000,$A145,RAW_매출A!$A$2:$A$7000,EDATE($E145,W$1-1))/(INDEX(요약_월별시즈널리티!$F$7:$F$18,MONTH(EDATE($E145,W$1-1)))/100))),"")</f>
        <v/>
      </c>
      <c r="X145" t="str" cm="1">
        <f t="array" ref="X145">IFERROR(IF($A145="","",IF(SUMIFS(RAW_매출A!$J$2:$J$7000,RAW_매출A!$B$2:$B$7000,$A145,RAW_매출A!$A$2:$A$7000,EDATE($E145,X$1-1))=0,"",SUMIFS(RAW_매출A!$J$2:$J$7000,RAW_매출A!$B$2:$B$7000,$A145,RAW_매출A!$A$2:$A$7000,EDATE($E145,X$1-1))/(INDEX(요약_월별시즈널리티!$F$7:$F$18,MONTH(EDATE($E145,X$1-1)))/100))),"")</f>
        <v/>
      </c>
      <c r="Y145" t="str" cm="1">
        <f t="array" ref="Y145">IFERROR(IF($A145="","",IF(SUMIFS(RAW_매출A!$J$2:$J$7000,RAW_매출A!$B$2:$B$7000,$A145,RAW_매출A!$A$2:$A$7000,EDATE($E145,Y$1-1))=0,"",SUMIFS(RAW_매출A!$J$2:$J$7000,RAW_매출A!$B$2:$B$7000,$A145,RAW_매출A!$A$2:$A$7000,EDATE($E145,Y$1-1))/(INDEX(요약_월별시즈널리티!$F$7:$F$18,MONTH(EDATE($E145,Y$1-1)))/100))),"")</f>
        <v/>
      </c>
      <c r="Z145" t="str" cm="1">
        <f t="array" ref="Z145">IFERROR(IF($A145="","",IF(SUMIFS(RAW_매출A!$J$2:$J$7000,RAW_매출A!$B$2:$B$7000,$A145,RAW_매출A!$A$2:$A$7000,EDATE($E145,Z$1-1))=0,"",SUMIFS(RAW_매출A!$J$2:$J$7000,RAW_매출A!$B$2:$B$7000,$A145,RAW_매출A!$A$2:$A$7000,EDATE($E145,Z$1-1))/(INDEX(요약_월별시즈널리티!$F$7:$F$18,MONTH(EDATE($E145,Z$1-1)))/100))),"")</f>
        <v/>
      </c>
      <c r="AA145" t="str" cm="1">
        <f t="array" ref="AA145">IFERROR(IF($A145="","",IF(SUMIFS(RAW_매출A!$J$2:$J$7000,RAW_매출A!$B$2:$B$7000,$A145,RAW_매출A!$A$2:$A$7000,EDATE($E145,AA$1-1))=0,"",SUMIFS(RAW_매출A!$J$2:$J$7000,RAW_매출A!$B$2:$B$7000,$A145,RAW_매출A!$A$2:$A$7000,EDATE($E145,AA$1-1))/(INDEX(요약_월별시즈널리티!$F$7:$F$18,MONTH(EDATE($E145,AA$1-1)))/100))),"")</f>
        <v/>
      </c>
      <c r="AB145" t="str" cm="1">
        <f t="array" ref="AB145">IFERROR(IF($A145="","",IF(SUMIFS(RAW_매출A!$J$2:$J$7000,RAW_매출A!$B$2:$B$7000,$A145,RAW_매출A!$A$2:$A$7000,EDATE($E145,AB$1-1))=0,"",SUMIFS(RAW_매출A!$J$2:$J$7000,RAW_매출A!$B$2:$B$7000,$A145,RAW_매출A!$A$2:$A$7000,EDATE($E145,AB$1-1))/(INDEX(요약_월별시즈널리티!$F$7:$F$18,MONTH(EDATE($E145,AB$1-1)))/100))),"")</f>
        <v/>
      </c>
      <c r="AC145" t="str" cm="1">
        <f t="array" ref="AC145">IFERROR(IF($A145="","",IF(SUMIFS(RAW_매출A!$J$2:$J$7000,RAW_매출A!$B$2:$B$7000,$A145,RAW_매출A!$A$2:$A$7000,EDATE($E145,AC$1-1))=0,"",SUMIFS(RAW_매출A!$J$2:$J$7000,RAW_매출A!$B$2:$B$7000,$A145,RAW_매출A!$A$2:$A$7000,EDATE($E145,AC$1-1))/(INDEX(요약_월별시즈널리티!$F$7:$F$18,MONTH(EDATE($E145,AC$1-1)))/100))),"")</f>
        <v/>
      </c>
      <c r="AD145" t="str" cm="1">
        <f t="array" ref="AD145">IFERROR(IF($A145="","",IF(SUMIFS(RAW_매출A!$J$2:$J$7000,RAW_매출A!$B$2:$B$7000,$A145,RAW_매출A!$A$2:$A$7000,EDATE($E145,AD$1-1))=0,"",SUMIFS(RAW_매출A!$J$2:$J$7000,RAW_매출A!$B$2:$B$7000,$A145,RAW_매출A!$A$2:$A$7000,EDATE($E145,AD$1-1))/(INDEX(요약_월별시즈널리티!$F$7:$F$18,MONTH(EDATE($E145,AD$1-1)))/100))),"")</f>
        <v/>
      </c>
      <c r="AE145" t="str" cm="1">
        <f t="array" ref="AE145">IFERROR(IF($A145="","",IF(SUMIFS(RAW_매출A!$J$2:$J$7000,RAW_매출A!$B$2:$B$7000,$A145,RAW_매출A!$A$2:$A$7000,EDATE($E145,AE$1-1))=0,"",SUMIFS(RAW_매출A!$J$2:$J$7000,RAW_매출A!$B$2:$B$7000,$A145,RAW_매출A!$A$2:$A$7000,EDATE($E145,AE$1-1))/(INDEX(요약_월별시즈널리티!$F$7:$F$18,MONTH(EDATE($E145,AE$1-1)))/100))),"")</f>
        <v/>
      </c>
      <c r="AF145" t="str" cm="1">
        <f t="array" ref="AF145">IFERROR(IF($A145="","",IF(SUMIFS(RAW_매출A!$J$2:$J$7000,RAW_매출A!$B$2:$B$7000,$A145,RAW_매출A!$A$2:$A$7000,EDATE($E145,AF$1-1))=0,"",SUMIFS(RAW_매출A!$J$2:$J$7000,RAW_매출A!$B$2:$B$7000,$A145,RAW_매출A!$A$2:$A$7000,EDATE($E145,AF$1-1))/(INDEX(요약_월별시즈널리티!$F$7:$F$18,MONTH(EDATE($E145,AF$1-1)))/100))),"")</f>
        <v/>
      </c>
      <c r="AG145" t="str" cm="1">
        <f t="array" ref="AG145">IFERROR(IF($A145="","",IF(SUMIFS(RAW_매출A!$J$2:$J$7000,RAW_매출A!$B$2:$B$7000,$A145,RAW_매출A!$A$2:$A$7000,EDATE($E145,AG$1-1))=0,"",SUMIFS(RAW_매출A!$J$2:$J$7000,RAW_매출A!$B$2:$B$7000,$A145,RAW_매출A!$A$2:$A$7000,EDATE($E145,AG$1-1))/(INDEX(요약_월별시즈널리티!$F$7:$F$18,MONTH(EDATE($E145,AG$1-1)))/100))),"")</f>
        <v/>
      </c>
      <c r="AH145" t="str" cm="1">
        <f t="array" ref="AH145">IFERROR(IF($A145="","",IF(SUMIFS(RAW_매출A!$J$2:$J$7000,RAW_매출A!$B$2:$B$7000,$A145,RAW_매출A!$A$2:$A$7000,EDATE($E145,AH$1-1))=0,"",SUMIFS(RAW_매출A!$J$2:$J$7000,RAW_매출A!$B$2:$B$7000,$A145,RAW_매출A!$A$2:$A$7000,EDATE($E145,AH$1-1))/(INDEX(요약_월별시즈널리티!$F$7:$F$18,MONTH(EDATE($E145,AH$1-1)))/100))),"")</f>
        <v/>
      </c>
      <c r="AI145" t="str" cm="1">
        <f t="array" ref="AI145">IFERROR(IF($A145="","",IF(SUMIFS(RAW_매출A!$J$2:$J$7000,RAW_매출A!$B$2:$B$7000,$A145,RAW_매출A!$A$2:$A$7000,EDATE($E145,AI$1-1))=0,"",SUMIFS(RAW_매출A!$J$2:$J$7000,RAW_매출A!$B$2:$B$7000,$A145,RAW_매출A!$A$2:$A$7000,EDATE($E145,AI$1-1))/(INDEX(요약_월별시즈널리티!$F$7:$F$18,MONTH(EDATE($E145,AI$1-1)))/100))),"")</f>
        <v/>
      </c>
      <c r="AJ145" t="str" cm="1">
        <f t="array" ref="AJ145">IFERROR(IF($A145="","",IF(SUMIFS(RAW_매출A!$J$2:$J$7000,RAW_매출A!$B$2:$B$7000,$A145,RAW_매출A!$A$2:$A$7000,EDATE($E145,AJ$1-1))=0,"",SUMIFS(RAW_매출A!$J$2:$J$7000,RAW_매출A!$B$2:$B$7000,$A145,RAW_매출A!$A$2:$A$7000,EDATE($E145,AJ$1-1))/(INDEX(요약_월별시즈널리티!$F$7:$F$18,MONTH(EDATE($E145,AJ$1-1)))/100))),"")</f>
        <v/>
      </c>
      <c r="AK145" t="str" cm="1">
        <f t="array" ref="AK145">IFERROR(IF($A145="","",IF(SUMIFS(RAW_매출A!$J$2:$J$7000,RAW_매출A!$B$2:$B$7000,$A145,RAW_매출A!$A$2:$A$7000,EDATE($E145,AK$1-1))=0,"",SUMIFS(RAW_매출A!$J$2:$J$7000,RAW_매출A!$B$2:$B$7000,$A145,RAW_매출A!$A$2:$A$7000,EDATE($E145,AK$1-1))/(INDEX(요약_월별시즈널리티!$F$7:$F$18,MONTH(EDATE($E145,AK$1-1)))/100))),"")</f>
        <v/>
      </c>
      <c r="AL145" t="str" cm="1">
        <f t="array" ref="AL145">IFERROR(IF($A145="","",IF(SUMIFS(RAW_매출A!$J$2:$J$7000,RAW_매출A!$B$2:$B$7000,$A145,RAW_매출A!$A$2:$A$7000,EDATE($E145,AL$1-1))=0,"",SUMIFS(RAW_매출A!$J$2:$J$7000,RAW_매출A!$B$2:$B$7000,$A145,RAW_매출A!$A$2:$A$7000,EDATE($E145,AL$1-1))/(INDEX(요약_월별시즈널리티!$F$7:$F$18,MONTH(EDATE($E145,AL$1-1)))/100))),"")</f>
        <v/>
      </c>
      <c r="AM145" t="str" cm="1">
        <f t="array" ref="AM145">IFERROR(IF($A145="","",IF(SUMIFS(RAW_매출A!$J$2:$J$7000,RAW_매출A!$B$2:$B$7000,$A145,RAW_매출A!$A$2:$A$7000,EDATE($E145,AM$1-1))=0,"",SUMIFS(RAW_매출A!$J$2:$J$7000,RAW_매출A!$B$2:$B$7000,$A145,RAW_매출A!$A$2:$A$7000,EDATE($E145,AM$1-1))/(INDEX(요약_월별시즈널리티!$F$7:$F$18,MONTH(EDATE($E145,AM$1-1)))/100))),"")</f>
        <v/>
      </c>
      <c r="AN145" t="str" cm="1">
        <f t="array" ref="AN145">IFERROR(IF($A145="","",IF(SUMIFS(RAW_매출A!$J$2:$J$7000,RAW_매출A!$B$2:$B$7000,$A145,RAW_매출A!$A$2:$A$7000,EDATE($E145,AN$1-1))=0,"",SUMIFS(RAW_매출A!$J$2:$J$7000,RAW_매출A!$B$2:$B$7000,$A145,RAW_매출A!$A$2:$A$7000,EDATE($E145,AN$1-1))/(INDEX(요약_월별시즈널리티!$F$7:$F$18,MONTH(EDATE($E145,AN$1-1)))/100))),"")</f>
        <v/>
      </c>
      <c r="AO145" t="str" cm="1">
        <f t="array" ref="AO145">IFERROR(IF($A145="","",IF(SUMIFS(RAW_매출A!$J$2:$J$7000,RAW_매출A!$B$2:$B$7000,$A145,RAW_매출A!$A$2:$A$7000,EDATE($E145,AO$1-1))=0,"",SUMIFS(RAW_매출A!$J$2:$J$7000,RAW_매출A!$B$2:$B$7000,$A145,RAW_매출A!$A$2:$A$7000,EDATE($E145,AO$1-1))/(INDEX(요약_월별시즈널리티!$F$7:$F$18,MONTH(EDATE($E145,AO$1-1)))/100))),"")</f>
        <v/>
      </c>
      <c r="AP145" t="str" cm="1">
        <f t="array" ref="AP145">IFERROR(IF($A145="","",IF(SUMIFS(RAW_매출A!$J$2:$J$7000,RAW_매출A!$B$2:$B$7000,$A145,RAW_매출A!$A$2:$A$7000,EDATE($E145,AP$1-1))=0,"",SUMIFS(RAW_매출A!$J$2:$J$7000,RAW_매출A!$B$2:$B$7000,$A145,RAW_매출A!$A$2:$A$7000,EDATE($E145,AP$1-1))/(INDEX(요약_월별시즈널리티!$F$7:$F$18,MONTH(EDATE($E145,AP$1-1)))/100))),"")</f>
        <v/>
      </c>
      <c r="AQ145" t="str" cm="1">
        <f t="array" ref="AQ145">IFERROR(IF($A145="","",IF(SUMIFS(RAW_매출A!$J$2:$J$7000,RAW_매출A!$B$2:$B$7000,$A145,RAW_매출A!$A$2:$A$7000,EDATE($E145,AQ$1-1))=0,"",SUMIFS(RAW_매출A!$J$2:$J$7000,RAW_매출A!$B$2:$B$7000,$A145,RAW_매출A!$A$2:$A$7000,EDATE($E145,AQ$1-1))/(INDEX(요약_월별시즈널리티!$F$7:$F$18,MONTH(EDATE($E145,AQ$1-1)))/100))),"")</f>
        <v/>
      </c>
      <c r="AR145" t="str" cm="1">
        <f t="array" ref="AR145">IFERROR(IF($A145="","",IF(SUMIFS(RAW_매출A!$J$2:$J$7000,RAW_매출A!$B$2:$B$7000,$A145,RAW_매출A!$A$2:$A$7000,EDATE($E145,AR$1-1))=0,"",SUMIFS(RAW_매출A!$J$2:$J$7000,RAW_매출A!$B$2:$B$7000,$A145,RAW_매출A!$A$2:$A$7000,EDATE($E145,AR$1-1))/(INDEX(요약_월별시즈널리티!$F$7:$F$18,MONTH(EDATE($E145,AR$1-1)))/100))),"")</f>
        <v/>
      </c>
      <c r="AS145" t="str" cm="1">
        <f t="array" ref="AS145">IFERROR(IF($A145="","",IF(SUMIFS(RAW_매출A!$J$2:$J$7000,RAW_매출A!$B$2:$B$7000,$A145,RAW_매출A!$A$2:$A$7000,EDATE($E145,AS$1-1))=0,"",SUMIFS(RAW_매출A!$J$2:$J$7000,RAW_매출A!$B$2:$B$7000,$A145,RAW_매출A!$A$2:$A$7000,EDATE($E145,AS$1-1))/(INDEX(요약_월별시즈널리티!$F$7:$F$18,MONTH(EDATE($E145,AS$1-1)))/100))),"")</f>
        <v/>
      </c>
      <c r="AT145" t="str" cm="1">
        <f t="array" ref="AT145">IFERROR(IF($A145="","",IF(SUMIFS(RAW_매출A!$J$2:$J$7000,RAW_매출A!$B$2:$B$7000,$A145,RAW_매출A!$A$2:$A$7000,EDATE($E145,AT$1-1))=0,"",SUMIFS(RAW_매출A!$J$2:$J$7000,RAW_매출A!$B$2:$B$7000,$A145,RAW_매출A!$A$2:$A$7000,EDATE($E145,AT$1-1))/(INDEX(요약_월별시즈널리티!$F$7:$F$18,MONTH(EDATE($E145,AT$1-1)))/100))),"")</f>
        <v/>
      </c>
      <c r="AU145" t="str" cm="1">
        <f t="array" ref="AU145">IFERROR(IF($A145="","",IF(SUMIFS(RAW_매출A!$J$2:$J$7000,RAW_매출A!$B$2:$B$7000,$A145,RAW_매출A!$A$2:$A$7000,EDATE($E145,AU$1-1))=0,"",SUMIFS(RAW_매출A!$J$2:$J$7000,RAW_매출A!$B$2:$B$7000,$A145,RAW_매출A!$A$2:$A$7000,EDATE($E145,AU$1-1))/(INDEX(요약_월별시즈널리티!$F$7:$F$18,MONTH(EDATE($E145,AU$1-1)))/100))),"")</f>
        <v/>
      </c>
      <c r="AV145" t="str" cm="1">
        <f t="array" ref="AV145">IFERROR(IF($A145="","",IF(SUMIFS(RAW_매출A!$J$2:$J$7000,RAW_매출A!$B$2:$B$7000,$A145,RAW_매출A!$A$2:$A$7000,EDATE($E145,AV$1-1))=0,"",SUMIFS(RAW_매출A!$J$2:$J$7000,RAW_매출A!$B$2:$B$7000,$A145,RAW_매출A!$A$2:$A$7000,EDATE($E145,AV$1-1))/(INDEX(요약_월별시즈널리티!$F$7:$F$18,MONTH(EDATE($E145,AV$1-1)))/100))),"")</f>
        <v/>
      </c>
      <c r="AW145" t="str" cm="1">
        <f t="array" ref="AW145">IFERROR(IF($A145="","",IF(SUMIFS(RAW_매출A!$J$2:$J$7000,RAW_매출A!$B$2:$B$7000,$A145,RAW_매출A!$A$2:$A$7000,EDATE($E145,AW$1-1))=0,"",SUMIFS(RAW_매출A!$J$2:$J$7000,RAW_매출A!$B$2:$B$7000,$A145,RAW_매출A!$A$2:$A$7000,EDATE($E145,AW$1-1))/(INDEX(요약_월별시즈널리티!$F$7:$F$18,MONTH(EDATE($E145,AW$1-1)))/100))),"")</f>
        <v/>
      </c>
      <c r="AX145" t="str" cm="1">
        <f t="array" ref="AX145">IFERROR(IF($A145="","",IF(SUMIFS(RAW_매출A!$J$2:$J$7000,RAW_매출A!$B$2:$B$7000,$A145,RAW_매출A!$A$2:$A$7000,EDATE($E145,AX$1-1))=0,"",SUMIFS(RAW_매출A!$J$2:$J$7000,RAW_매출A!$B$2:$B$7000,$A145,RAW_매출A!$A$2:$A$7000,EDATE($E145,AX$1-1))/(INDEX(요약_월별시즈널리티!$F$7:$F$18,MONTH(EDATE($E145,AX$1-1)))/100))),"")</f>
        <v/>
      </c>
      <c r="AY145" t="str" cm="1">
        <f t="array" ref="AY145">IFERROR(IF($A145="","",IF(SUMIFS(RAW_매출A!$J$2:$J$7000,RAW_매출A!$B$2:$B$7000,$A145,RAW_매출A!$A$2:$A$7000,EDATE($E145,AY$1-1))=0,"",SUMIFS(RAW_매출A!$J$2:$J$7000,RAW_매출A!$B$2:$B$7000,$A145,RAW_매출A!$A$2:$A$7000,EDATE($E145,AY$1-1))/(INDEX(요약_월별시즈널리티!$F$7:$F$18,MONTH(EDATE($E145,AY$1-1)))/100))),"")</f>
        <v/>
      </c>
      <c r="AZ145" t="str" cm="1">
        <f t="array" ref="AZ145">IFERROR(IF($A145="","",IF(SUMIFS(RAW_매출A!$J$2:$J$7000,RAW_매출A!$B$2:$B$7000,$A145,RAW_매출A!$A$2:$A$7000,EDATE($E145,AZ$1-1))=0,"",SUMIFS(RAW_매출A!$J$2:$J$7000,RAW_매출A!$B$2:$B$7000,$A145,RAW_매출A!$A$2:$A$7000,EDATE($E145,AZ$1-1))/(INDEX(요약_월별시즈널리티!$F$7:$F$18,MONTH(EDATE($E145,AZ$1-1)))/100))),"")</f>
        <v/>
      </c>
      <c r="BA145" t="str" cm="1">
        <f t="array" ref="BA145">IFERROR(IF($A145="","",IF(SUMIFS(RAW_매출A!$J$2:$J$7000,RAW_매출A!$B$2:$B$7000,$A145,RAW_매출A!$A$2:$A$7000,EDATE($E145,BA$1-1))=0,"",SUMIFS(RAW_매출A!$J$2:$J$7000,RAW_매출A!$B$2:$B$7000,$A145,RAW_매출A!$A$2:$A$7000,EDATE($E145,BA$1-1))/(INDEX(요약_월별시즈널리티!$F$7:$F$18,MONTH(EDATE($E145,BA$1-1)))/100))),"")</f>
        <v/>
      </c>
      <c r="BB145" t="str" cm="1">
        <f t="array" ref="BB145">IFERROR(IF($A145="","",IF(SUMIFS(RAW_매출A!$J$2:$J$7000,RAW_매출A!$B$2:$B$7000,$A145,RAW_매출A!$A$2:$A$7000,EDATE($E145,BB$1-1))=0,"",SUMIFS(RAW_매출A!$J$2:$J$7000,RAW_매출A!$B$2:$B$7000,$A145,RAW_매출A!$A$2:$A$7000,EDATE($E145,BB$1-1))/(INDEX(요약_월별시즈널리티!$F$7:$F$18,MONTH(EDATE($E145,BB$1-1)))/100))),"")</f>
        <v/>
      </c>
      <c r="BC145" t="str" cm="1">
        <f t="array" ref="BC145">IFERROR(IF($A145="","",IF(SUMIFS(RAW_매출A!$J$2:$J$7000,RAW_매출A!$B$2:$B$7000,$A145,RAW_매출A!$A$2:$A$7000,EDATE($E145,BC$1-1))=0,"",SUMIFS(RAW_매출A!$J$2:$J$7000,RAW_매출A!$B$2:$B$7000,$A145,RAW_매출A!$A$2:$A$7000,EDATE($E145,BC$1-1))/(INDEX(요약_월별시즈널리티!$F$7:$F$18,MONTH(EDATE($E145,BC$1-1)))/100))),"")</f>
        <v/>
      </c>
      <c r="BD145" t="str" cm="1">
        <f t="array" ref="BD145">IFERROR(IF($A145="","",IF(SUMIFS(RAW_매출A!$J$2:$J$7000,RAW_매출A!$B$2:$B$7000,$A145,RAW_매출A!$A$2:$A$7000,EDATE($E145,BD$1-1))=0,"",SUMIFS(RAW_매출A!$J$2:$J$7000,RAW_매출A!$B$2:$B$7000,$A145,RAW_매출A!$A$2:$A$7000,EDATE($E145,BD$1-1))/(INDEX(요약_월별시즈널리티!$F$7:$F$18,MONTH(EDATE($E145,BD$1-1)))/100))),"")</f>
        <v/>
      </c>
      <c r="BE145" t="str" cm="1">
        <f t="array" ref="BE145">IFERROR(IF($A145="","",IF(SUMIFS(RAW_매출A!$J$2:$J$7000,RAW_매출A!$B$2:$B$7000,$A145,RAW_매출A!$A$2:$A$7000,EDATE($E145,BE$1-1))=0,"",SUMIFS(RAW_매출A!$J$2:$J$7000,RAW_매출A!$B$2:$B$7000,$A145,RAW_매출A!$A$2:$A$7000,EDATE($E145,BE$1-1))/(INDEX(요약_월별시즈널리티!$F$7:$F$18,MONTH(EDATE($E145,BE$1-1)))/100))),"")</f>
        <v/>
      </c>
      <c r="BF145" t="str" cm="1">
        <f t="array" ref="BF145">IFERROR(IF($A145="","",IF(SUMIFS(RAW_매출A!$J$2:$J$7000,RAW_매출A!$B$2:$B$7000,$A145,RAW_매출A!$A$2:$A$7000,EDATE($E145,BF$1-1))=0,"",SUMIFS(RAW_매출A!$J$2:$J$7000,RAW_매출A!$B$2:$B$7000,$A145,RAW_매출A!$A$2:$A$7000,EDATE($E145,BF$1-1))/(INDEX(요약_월별시즈널리티!$F$7:$F$18,MONTH(EDATE($E145,BF$1-1)))/100))),"")</f>
        <v/>
      </c>
      <c r="BG145" t="str" cm="1">
        <f t="array" ref="BG145">IFERROR(IF($A145="","",IF(SUMIFS(RAW_매출A!$J$2:$J$7000,RAW_매출A!$B$2:$B$7000,$A145,RAW_매출A!$A$2:$A$7000,EDATE($E145,BG$1-1))=0,"",SUMIFS(RAW_매출A!$J$2:$J$7000,RAW_매출A!$B$2:$B$7000,$A145,RAW_매출A!$A$2:$A$7000,EDATE($E145,BG$1-1))/(INDEX(요약_월별시즈널리티!$F$7:$F$18,MONTH(EDATE($E145,BG$1-1)))/100))),"")</f>
        <v/>
      </c>
      <c r="BH145" t="str" cm="1">
        <f t="array" ref="BH145">IFERROR(IF($A145="","",IF(SUMIFS(RAW_매출A!$J$2:$J$7000,RAW_매출A!$B$2:$B$7000,$A145,RAW_매출A!$A$2:$A$7000,EDATE($E145,BH$1-1))=0,"",SUMIFS(RAW_매출A!$J$2:$J$7000,RAW_매출A!$B$2:$B$7000,$A145,RAW_매출A!$A$2:$A$7000,EDATE($E145,BH$1-1))/(INDEX(요약_월별시즈널리티!$F$7:$F$18,MONTH(EDATE($E145,BH$1-1)))/100))),"")</f>
        <v/>
      </c>
      <c r="BI145" t="str" cm="1">
        <f t="array" ref="BI145">IFERROR(IF($A145="","",IF(SUMIFS(RAW_매출A!$J$2:$J$7000,RAW_매출A!$B$2:$B$7000,$A145,RAW_매출A!$A$2:$A$7000,EDATE($E145,BI$1-1))=0,"",SUMIFS(RAW_매출A!$J$2:$J$7000,RAW_매출A!$B$2:$B$7000,$A145,RAW_매출A!$A$2:$A$7000,EDATE($E145,BI$1-1))/(INDEX(요약_월별시즈널리티!$F$7:$F$18,MONTH(EDATE($E145,BI$1-1)))/100))),"")</f>
        <v/>
      </c>
      <c r="BJ145" t="str" cm="1">
        <f t="array" ref="BJ145">IFERROR(IF($A145="","",IF(SUMIFS(RAW_매출A!$J$2:$J$7000,RAW_매출A!$B$2:$B$7000,$A145,RAW_매출A!$A$2:$A$7000,EDATE($E145,BJ$1-1))=0,"",SUMIFS(RAW_매출A!$J$2:$J$7000,RAW_매출A!$B$2:$B$7000,$A145,RAW_매출A!$A$2:$A$7000,EDATE($E145,BJ$1-1))/(INDEX(요약_월별시즈널리티!$F$7:$F$18,MONTH(EDATE($E145,BJ$1-1)))/100))),"")</f>
        <v/>
      </c>
      <c r="BK145" t="str" cm="1">
        <f t="array" ref="BK145">IFERROR(IF($A145="","",IF(SUMIFS(RAW_매출A!$J$2:$J$7000,RAW_매출A!$B$2:$B$7000,$A145,RAW_매출A!$A$2:$A$7000,EDATE($E145,BK$1-1))=0,"",SUMIFS(RAW_매출A!$J$2:$J$7000,RAW_매출A!$B$2:$B$7000,$A145,RAW_매출A!$A$2:$A$7000,EDATE($E145,BK$1-1))/(INDEX(요약_월별시즈널리티!$F$7:$F$18,MONTH(EDATE($E145,BK$1-1)))/100))),"")</f>
        <v/>
      </c>
      <c r="BL145" t="str" cm="1">
        <f t="array" ref="BL145">IFERROR(IF($A145="","",IF(SUMIFS(RAW_매출A!$J$2:$J$7000,RAW_매출A!$B$2:$B$7000,$A145,RAW_매출A!$A$2:$A$7000,EDATE($E145,BL$1-1))=0,"",SUMIFS(RAW_매출A!$J$2:$J$7000,RAW_매출A!$B$2:$B$7000,$A145,RAW_매출A!$A$2:$A$7000,EDATE($E145,BL$1-1))/(INDEX(요약_월별시즈널리티!$F$7:$F$18,MONTH(EDATE($E145,BL$1-1)))/100))),"")</f>
        <v/>
      </c>
      <c r="BM145" t="str" cm="1">
        <f t="array" ref="BM145">IFERROR(IF($A145="","",IF(SUMIFS(RAW_매출A!$J$2:$J$7000,RAW_매출A!$B$2:$B$7000,$A145,RAW_매출A!$A$2:$A$7000,EDATE($E145,BM$1-1))=0,"",SUMIFS(RAW_매출A!$J$2:$J$7000,RAW_매출A!$B$2:$B$7000,$A145,RAW_매출A!$A$2:$A$7000,EDATE($E145,BM$1-1))/(INDEX(요약_월별시즈널리티!$F$7:$F$18,MONTH(EDATE($E145,BM$1-1)))/100))),"")</f>
        <v/>
      </c>
      <c r="BN145" t="str" cm="1">
        <f t="array" ref="BN145">IFERROR(IF($A145="","",IF(SUMIFS(RAW_매출A!$J$2:$J$7000,RAW_매출A!$B$2:$B$7000,$A145,RAW_매출A!$A$2:$A$7000,EDATE($E145,BN$1-1))=0,"",SUMIFS(RAW_매출A!$J$2:$J$7000,RAW_매출A!$B$2:$B$7000,$A145,RAW_매출A!$A$2:$A$7000,EDATE($E145,BN$1-1))/(INDEX(요약_월별시즈널리티!$F$7:$F$18,MONTH(EDATE($E145,BN$1-1)))/100))),"")</f>
        <v/>
      </c>
    </row>
    <row r="146" spans="1:66" x14ac:dyDescent="0.3">
      <c r="A146" t="str">
        <f>세팅!A147</f>
        <v>(1137) #서울예대점</v>
      </c>
      <c r="B146" t="str">
        <f>세팅!B147</f>
        <v>150-0</v>
      </c>
      <c r="C146">
        <f t="shared" si="6"/>
        <v>0</v>
      </c>
      <c r="D146" t="str">
        <f t="shared" si="7"/>
        <v>0</v>
      </c>
      <c r="E146" s="1">
        <f>세팅!D147</f>
        <v>46054</v>
      </c>
      <c r="F146" t="str">
        <f t="shared" si="8"/>
        <v/>
      </c>
      <c r="G146" cm="1">
        <f t="array" ref="G146">IFERROR(IF($A146="","",IF(SUMIFS(RAW_매출A!$J$2:$J$7000,RAW_매출A!$B$2:$B$7000,$A146,RAW_매출A!$A$2:$A$7000,EDATE($E146,G$1-1))=0,"",SUMIFS(RAW_매출A!$J$2:$J$7000,RAW_매출A!$B$2:$B$7000,$A146,RAW_매출A!$A$2:$A$7000,EDATE($E146,G$1-1))/(INDEX(요약_월별시즈널리티!$F$7:$F$18,MONTH(EDATE($E146,G$1-1)))/100))),"")</f>
        <v>2589058.6878670012</v>
      </c>
      <c r="H146" cm="1">
        <f t="array" ref="H146">IFERROR(IF($A146="","",IF(SUMIFS(RAW_매출A!$J$2:$J$7000,RAW_매출A!$B$2:$B$7000,$A146,RAW_매출A!$A$2:$A$7000,EDATE($E146,H$1-1))=0,"",SUMIFS(RAW_매출A!$J$2:$J$7000,RAW_매출A!$B$2:$B$7000,$A146,RAW_매출A!$A$2:$A$7000,EDATE($E146,H$1-1))/(INDEX(요약_월별시즈널리티!$F$7:$F$18,MONTH(EDATE($E146,H$1-1)))/100))),"")</f>
        <v>3228432.9795377683</v>
      </c>
      <c r="I146" cm="1">
        <f t="array" ref="I146">IFERROR(IF($A146="","",IF(SUMIFS(RAW_매출A!$J$2:$J$7000,RAW_매출A!$B$2:$B$7000,$A146,RAW_매출A!$A$2:$A$7000,EDATE($E146,I$1-1))=0,"",SUMIFS(RAW_매출A!$J$2:$J$7000,RAW_매출A!$B$2:$B$7000,$A146,RAW_매출A!$A$2:$A$7000,EDATE($E146,I$1-1))/(INDEX(요약_월별시즈널리티!$F$7:$F$18,MONTH(EDATE($E146,I$1-1)))/100))),"")</f>
        <v>3771288.2995316987</v>
      </c>
      <c r="J146" s="28" cm="1">
        <f t="array" ref="J146">IFERROR(IF($A146="","",IF(SUMIFS(RAW_매출A!$J$2:$J$7000,RAW_매출A!$B$2:$B$7000,$A146,RAW_매출A!$A$2:$A$7000,EDATE($E146,J$1-1))=0,"",SUMIFS(RAW_매출A!$J$2:$J$7000,RAW_매출A!$B$2:$B$7000,$A146,RAW_매출A!$A$2:$A$7000,EDATE($E146,J$1-1))/(INDEX(요약_월별시즈널리티!$F$7:$F$18,MONTH(EDATE($E146,J$1-1)))/100))),"")</f>
        <v>4177941.4525758969</v>
      </c>
      <c r="K146" s="28" cm="1">
        <f t="array" ref="K146">IFERROR(IF($A146="","",IF(SUMIFS(RAW_매출A!$J$2:$J$7000,RAW_매출A!$B$2:$B$7000,$A146,RAW_매출A!$A$2:$A$7000,EDATE($E146,K$1-1))=0,"",SUMIFS(RAW_매출A!$J$2:$J$7000,RAW_매출A!$B$2:$B$7000,$A146,RAW_매출A!$A$2:$A$7000,EDATE($E146,K$1-1))/(INDEX(요약_월별시즈널리티!$F$7:$F$18,MONTH(EDATE($E146,K$1-1)))/100))),"")</f>
        <v>4903590.3275408084</v>
      </c>
      <c r="L146" s="28" t="str" cm="1">
        <f t="array" ref="L146">IFERROR(IF($A146="","",IF(SUMIFS(RAW_매출A!$J$2:$J$7000,RAW_매출A!$B$2:$B$7000,$A146,RAW_매출A!$A$2:$A$7000,EDATE($E146,L$1-1))=0,"",SUMIFS(RAW_매출A!$J$2:$J$7000,RAW_매출A!$B$2:$B$7000,$A146,RAW_매출A!$A$2:$A$7000,EDATE($E146,L$1-1))/(INDEX(요약_월별시즈널리티!$F$7:$F$18,MONTH(EDATE($E146,L$1-1)))/100))),"")</f>
        <v/>
      </c>
      <c r="M146" s="28" t="str" cm="1">
        <f t="array" ref="M146">IFERROR(IF($A146="","",IF(SUMIFS(RAW_매출A!$J$2:$J$7000,RAW_매출A!$B$2:$B$7000,$A146,RAW_매출A!$A$2:$A$7000,EDATE($E146,M$1-1))=0,"",SUMIFS(RAW_매출A!$J$2:$J$7000,RAW_매출A!$B$2:$B$7000,$A146,RAW_매출A!$A$2:$A$7000,EDATE($E146,M$1-1))/(INDEX(요약_월별시즈널리티!$F$7:$F$18,MONTH(EDATE($E146,M$1-1)))/100))),"")</f>
        <v/>
      </c>
      <c r="N146" s="28" t="str" cm="1">
        <f t="array" ref="N146">IFERROR(IF($A146="","",IF(SUMIFS(RAW_매출A!$J$2:$J$7000,RAW_매출A!$B$2:$B$7000,$A146,RAW_매출A!$A$2:$A$7000,EDATE($E146,N$1-1))=0,"",SUMIFS(RAW_매출A!$J$2:$J$7000,RAW_매출A!$B$2:$B$7000,$A146,RAW_매출A!$A$2:$A$7000,EDATE($E146,N$1-1))/(INDEX(요약_월별시즈널리티!$F$7:$F$18,MONTH(EDATE($E146,N$1-1)))/100))),"")</f>
        <v/>
      </c>
      <c r="O146" s="28" t="str" cm="1">
        <f t="array" ref="O146">IFERROR(IF($A146="","",IF(SUMIFS(RAW_매출A!$J$2:$J$7000,RAW_매출A!$B$2:$B$7000,$A146,RAW_매출A!$A$2:$A$7000,EDATE($E146,O$1-1))=0,"",SUMIFS(RAW_매출A!$J$2:$J$7000,RAW_매출A!$B$2:$B$7000,$A146,RAW_매출A!$A$2:$A$7000,EDATE($E146,O$1-1))/(INDEX(요약_월별시즈널리티!$F$7:$F$18,MONTH(EDATE($E146,O$1-1)))/100))),"")</f>
        <v/>
      </c>
      <c r="P146" t="str" cm="1">
        <f t="array" ref="P146">IFERROR(IF($A146="","",IF(SUMIFS(RAW_매출A!$J$2:$J$7000,RAW_매출A!$B$2:$B$7000,$A146,RAW_매출A!$A$2:$A$7000,EDATE($E146,P$1-1))=0,"",SUMIFS(RAW_매출A!$J$2:$J$7000,RAW_매출A!$B$2:$B$7000,$A146,RAW_매출A!$A$2:$A$7000,EDATE($E146,P$1-1))/(INDEX(요약_월별시즈널리티!$F$7:$F$18,MONTH(EDATE($E146,P$1-1)))/100))),"")</f>
        <v/>
      </c>
      <c r="Q146" t="str" cm="1">
        <f t="array" ref="Q146">IFERROR(IF($A146="","",IF(SUMIFS(RAW_매출A!$J$2:$J$7000,RAW_매출A!$B$2:$B$7000,$A146,RAW_매출A!$A$2:$A$7000,EDATE($E146,Q$1-1))=0,"",SUMIFS(RAW_매출A!$J$2:$J$7000,RAW_매출A!$B$2:$B$7000,$A146,RAW_매출A!$A$2:$A$7000,EDATE($E146,Q$1-1))/(INDEX(요약_월별시즈널리티!$F$7:$F$18,MONTH(EDATE($E146,Q$1-1)))/100))),"")</f>
        <v/>
      </c>
      <c r="R146" t="str" cm="1">
        <f t="array" ref="R146">IFERROR(IF($A146="","",IF(SUMIFS(RAW_매출A!$J$2:$J$7000,RAW_매출A!$B$2:$B$7000,$A146,RAW_매출A!$A$2:$A$7000,EDATE($E146,R$1-1))=0,"",SUMIFS(RAW_매출A!$J$2:$J$7000,RAW_매출A!$B$2:$B$7000,$A146,RAW_매출A!$A$2:$A$7000,EDATE($E146,R$1-1))/(INDEX(요약_월별시즈널리티!$F$7:$F$18,MONTH(EDATE($E146,R$1-1)))/100))),"")</f>
        <v/>
      </c>
      <c r="S146" t="str" cm="1">
        <f t="array" ref="S146">IFERROR(IF($A146="","",IF(SUMIFS(RAW_매출A!$J$2:$J$7000,RAW_매출A!$B$2:$B$7000,$A146,RAW_매출A!$A$2:$A$7000,EDATE($E146,S$1-1))=0,"",SUMIFS(RAW_매출A!$J$2:$J$7000,RAW_매출A!$B$2:$B$7000,$A146,RAW_매출A!$A$2:$A$7000,EDATE($E146,S$1-1))/(INDEX(요약_월별시즈널리티!$F$7:$F$18,MONTH(EDATE($E146,S$1-1)))/100))),"")</f>
        <v/>
      </c>
      <c r="T146" t="str" cm="1">
        <f t="array" ref="T146">IFERROR(IF($A146="","",IF(SUMIFS(RAW_매출A!$J$2:$J$7000,RAW_매출A!$B$2:$B$7000,$A146,RAW_매출A!$A$2:$A$7000,EDATE($E146,T$1-1))=0,"",SUMIFS(RAW_매출A!$J$2:$J$7000,RAW_매출A!$B$2:$B$7000,$A146,RAW_매출A!$A$2:$A$7000,EDATE($E146,T$1-1))/(INDEX(요약_월별시즈널리티!$F$7:$F$18,MONTH(EDATE($E146,T$1-1)))/100))),"")</f>
        <v/>
      </c>
      <c r="U146" t="str" cm="1">
        <f t="array" ref="U146">IFERROR(IF($A146="","",IF(SUMIFS(RAW_매출A!$J$2:$J$7000,RAW_매출A!$B$2:$B$7000,$A146,RAW_매출A!$A$2:$A$7000,EDATE($E146,U$1-1))=0,"",SUMIFS(RAW_매출A!$J$2:$J$7000,RAW_매출A!$B$2:$B$7000,$A146,RAW_매출A!$A$2:$A$7000,EDATE($E146,U$1-1))/(INDEX(요약_월별시즈널리티!$F$7:$F$18,MONTH(EDATE($E146,U$1-1)))/100))),"")</f>
        <v/>
      </c>
      <c r="V146" t="str" cm="1">
        <f t="array" ref="V146">IFERROR(IF($A146="","",IF(SUMIFS(RAW_매출A!$J$2:$J$7000,RAW_매출A!$B$2:$B$7000,$A146,RAW_매출A!$A$2:$A$7000,EDATE($E146,V$1-1))=0,"",SUMIFS(RAW_매출A!$J$2:$J$7000,RAW_매출A!$B$2:$B$7000,$A146,RAW_매출A!$A$2:$A$7000,EDATE($E146,V$1-1))/(INDEX(요약_월별시즈널리티!$F$7:$F$18,MONTH(EDATE($E146,V$1-1)))/100))),"")</f>
        <v/>
      </c>
      <c r="W146" t="str" cm="1">
        <f t="array" ref="W146">IFERROR(IF($A146="","",IF(SUMIFS(RAW_매출A!$J$2:$J$7000,RAW_매출A!$B$2:$B$7000,$A146,RAW_매출A!$A$2:$A$7000,EDATE($E146,W$1-1))=0,"",SUMIFS(RAW_매출A!$J$2:$J$7000,RAW_매출A!$B$2:$B$7000,$A146,RAW_매출A!$A$2:$A$7000,EDATE($E146,W$1-1))/(INDEX(요약_월별시즈널리티!$F$7:$F$18,MONTH(EDATE($E146,W$1-1)))/100))),"")</f>
        <v/>
      </c>
      <c r="X146" t="str" cm="1">
        <f t="array" ref="X146">IFERROR(IF($A146="","",IF(SUMIFS(RAW_매출A!$J$2:$J$7000,RAW_매출A!$B$2:$B$7000,$A146,RAW_매출A!$A$2:$A$7000,EDATE($E146,X$1-1))=0,"",SUMIFS(RAW_매출A!$J$2:$J$7000,RAW_매출A!$B$2:$B$7000,$A146,RAW_매출A!$A$2:$A$7000,EDATE($E146,X$1-1))/(INDEX(요약_월별시즈널리티!$F$7:$F$18,MONTH(EDATE($E146,X$1-1)))/100))),"")</f>
        <v/>
      </c>
      <c r="Y146" t="str" cm="1">
        <f t="array" ref="Y146">IFERROR(IF($A146="","",IF(SUMIFS(RAW_매출A!$J$2:$J$7000,RAW_매출A!$B$2:$B$7000,$A146,RAW_매출A!$A$2:$A$7000,EDATE($E146,Y$1-1))=0,"",SUMIFS(RAW_매출A!$J$2:$J$7000,RAW_매출A!$B$2:$B$7000,$A146,RAW_매출A!$A$2:$A$7000,EDATE($E146,Y$1-1))/(INDEX(요약_월별시즈널리티!$F$7:$F$18,MONTH(EDATE($E146,Y$1-1)))/100))),"")</f>
        <v/>
      </c>
      <c r="Z146" t="str" cm="1">
        <f t="array" ref="Z146">IFERROR(IF($A146="","",IF(SUMIFS(RAW_매출A!$J$2:$J$7000,RAW_매출A!$B$2:$B$7000,$A146,RAW_매출A!$A$2:$A$7000,EDATE($E146,Z$1-1))=0,"",SUMIFS(RAW_매출A!$J$2:$J$7000,RAW_매출A!$B$2:$B$7000,$A146,RAW_매출A!$A$2:$A$7000,EDATE($E146,Z$1-1))/(INDEX(요약_월별시즈널리티!$F$7:$F$18,MONTH(EDATE($E146,Z$1-1)))/100))),"")</f>
        <v/>
      </c>
      <c r="AA146" t="str" cm="1">
        <f t="array" ref="AA146">IFERROR(IF($A146="","",IF(SUMIFS(RAW_매출A!$J$2:$J$7000,RAW_매출A!$B$2:$B$7000,$A146,RAW_매출A!$A$2:$A$7000,EDATE($E146,AA$1-1))=0,"",SUMIFS(RAW_매출A!$J$2:$J$7000,RAW_매출A!$B$2:$B$7000,$A146,RAW_매출A!$A$2:$A$7000,EDATE($E146,AA$1-1))/(INDEX(요약_월별시즈널리티!$F$7:$F$18,MONTH(EDATE($E146,AA$1-1)))/100))),"")</f>
        <v/>
      </c>
      <c r="AB146" t="str" cm="1">
        <f t="array" ref="AB146">IFERROR(IF($A146="","",IF(SUMIFS(RAW_매출A!$J$2:$J$7000,RAW_매출A!$B$2:$B$7000,$A146,RAW_매출A!$A$2:$A$7000,EDATE($E146,AB$1-1))=0,"",SUMIFS(RAW_매출A!$J$2:$J$7000,RAW_매출A!$B$2:$B$7000,$A146,RAW_매출A!$A$2:$A$7000,EDATE($E146,AB$1-1))/(INDEX(요약_월별시즈널리티!$F$7:$F$18,MONTH(EDATE($E146,AB$1-1)))/100))),"")</f>
        <v/>
      </c>
      <c r="AC146" t="str" cm="1">
        <f t="array" ref="AC146">IFERROR(IF($A146="","",IF(SUMIFS(RAW_매출A!$J$2:$J$7000,RAW_매출A!$B$2:$B$7000,$A146,RAW_매출A!$A$2:$A$7000,EDATE($E146,AC$1-1))=0,"",SUMIFS(RAW_매출A!$J$2:$J$7000,RAW_매출A!$B$2:$B$7000,$A146,RAW_매출A!$A$2:$A$7000,EDATE($E146,AC$1-1))/(INDEX(요약_월별시즈널리티!$F$7:$F$18,MONTH(EDATE($E146,AC$1-1)))/100))),"")</f>
        <v/>
      </c>
      <c r="AD146" t="str" cm="1">
        <f t="array" ref="AD146">IFERROR(IF($A146="","",IF(SUMIFS(RAW_매출A!$J$2:$J$7000,RAW_매출A!$B$2:$B$7000,$A146,RAW_매출A!$A$2:$A$7000,EDATE($E146,AD$1-1))=0,"",SUMIFS(RAW_매출A!$J$2:$J$7000,RAW_매출A!$B$2:$B$7000,$A146,RAW_매출A!$A$2:$A$7000,EDATE($E146,AD$1-1))/(INDEX(요약_월별시즈널리티!$F$7:$F$18,MONTH(EDATE($E146,AD$1-1)))/100))),"")</f>
        <v/>
      </c>
      <c r="AE146" t="str" cm="1">
        <f t="array" ref="AE146">IFERROR(IF($A146="","",IF(SUMIFS(RAW_매출A!$J$2:$J$7000,RAW_매출A!$B$2:$B$7000,$A146,RAW_매출A!$A$2:$A$7000,EDATE($E146,AE$1-1))=0,"",SUMIFS(RAW_매출A!$J$2:$J$7000,RAW_매출A!$B$2:$B$7000,$A146,RAW_매출A!$A$2:$A$7000,EDATE($E146,AE$1-1))/(INDEX(요약_월별시즈널리티!$F$7:$F$18,MONTH(EDATE($E146,AE$1-1)))/100))),"")</f>
        <v/>
      </c>
      <c r="AF146" t="str" cm="1">
        <f t="array" ref="AF146">IFERROR(IF($A146="","",IF(SUMIFS(RAW_매출A!$J$2:$J$7000,RAW_매출A!$B$2:$B$7000,$A146,RAW_매출A!$A$2:$A$7000,EDATE($E146,AF$1-1))=0,"",SUMIFS(RAW_매출A!$J$2:$J$7000,RAW_매출A!$B$2:$B$7000,$A146,RAW_매출A!$A$2:$A$7000,EDATE($E146,AF$1-1))/(INDEX(요약_월별시즈널리티!$F$7:$F$18,MONTH(EDATE($E146,AF$1-1)))/100))),"")</f>
        <v/>
      </c>
      <c r="AG146" t="str" cm="1">
        <f t="array" ref="AG146">IFERROR(IF($A146="","",IF(SUMIFS(RAW_매출A!$J$2:$J$7000,RAW_매출A!$B$2:$B$7000,$A146,RAW_매출A!$A$2:$A$7000,EDATE($E146,AG$1-1))=0,"",SUMIFS(RAW_매출A!$J$2:$J$7000,RAW_매출A!$B$2:$B$7000,$A146,RAW_매출A!$A$2:$A$7000,EDATE($E146,AG$1-1))/(INDEX(요약_월별시즈널리티!$F$7:$F$18,MONTH(EDATE($E146,AG$1-1)))/100))),"")</f>
        <v/>
      </c>
      <c r="AH146" t="str" cm="1">
        <f t="array" ref="AH146">IFERROR(IF($A146="","",IF(SUMIFS(RAW_매출A!$J$2:$J$7000,RAW_매출A!$B$2:$B$7000,$A146,RAW_매출A!$A$2:$A$7000,EDATE($E146,AH$1-1))=0,"",SUMIFS(RAW_매출A!$J$2:$J$7000,RAW_매출A!$B$2:$B$7000,$A146,RAW_매출A!$A$2:$A$7000,EDATE($E146,AH$1-1))/(INDEX(요약_월별시즈널리티!$F$7:$F$18,MONTH(EDATE($E146,AH$1-1)))/100))),"")</f>
        <v/>
      </c>
      <c r="AI146" t="str" cm="1">
        <f t="array" ref="AI146">IFERROR(IF($A146="","",IF(SUMIFS(RAW_매출A!$J$2:$J$7000,RAW_매출A!$B$2:$B$7000,$A146,RAW_매출A!$A$2:$A$7000,EDATE($E146,AI$1-1))=0,"",SUMIFS(RAW_매출A!$J$2:$J$7000,RAW_매출A!$B$2:$B$7000,$A146,RAW_매출A!$A$2:$A$7000,EDATE($E146,AI$1-1))/(INDEX(요약_월별시즈널리티!$F$7:$F$18,MONTH(EDATE($E146,AI$1-1)))/100))),"")</f>
        <v/>
      </c>
      <c r="AJ146" t="str" cm="1">
        <f t="array" ref="AJ146">IFERROR(IF($A146="","",IF(SUMIFS(RAW_매출A!$J$2:$J$7000,RAW_매출A!$B$2:$B$7000,$A146,RAW_매출A!$A$2:$A$7000,EDATE($E146,AJ$1-1))=0,"",SUMIFS(RAW_매출A!$J$2:$J$7000,RAW_매출A!$B$2:$B$7000,$A146,RAW_매출A!$A$2:$A$7000,EDATE($E146,AJ$1-1))/(INDEX(요약_월별시즈널리티!$F$7:$F$18,MONTH(EDATE($E146,AJ$1-1)))/100))),"")</f>
        <v/>
      </c>
      <c r="AK146" t="str" cm="1">
        <f t="array" ref="AK146">IFERROR(IF($A146="","",IF(SUMIFS(RAW_매출A!$J$2:$J$7000,RAW_매출A!$B$2:$B$7000,$A146,RAW_매출A!$A$2:$A$7000,EDATE($E146,AK$1-1))=0,"",SUMIFS(RAW_매출A!$J$2:$J$7000,RAW_매출A!$B$2:$B$7000,$A146,RAW_매출A!$A$2:$A$7000,EDATE($E146,AK$1-1))/(INDEX(요약_월별시즈널리티!$F$7:$F$18,MONTH(EDATE($E146,AK$1-1)))/100))),"")</f>
        <v/>
      </c>
      <c r="AL146" t="str" cm="1">
        <f t="array" ref="AL146">IFERROR(IF($A146="","",IF(SUMIFS(RAW_매출A!$J$2:$J$7000,RAW_매출A!$B$2:$B$7000,$A146,RAW_매출A!$A$2:$A$7000,EDATE($E146,AL$1-1))=0,"",SUMIFS(RAW_매출A!$J$2:$J$7000,RAW_매출A!$B$2:$B$7000,$A146,RAW_매출A!$A$2:$A$7000,EDATE($E146,AL$1-1))/(INDEX(요약_월별시즈널리티!$F$7:$F$18,MONTH(EDATE($E146,AL$1-1)))/100))),"")</f>
        <v/>
      </c>
      <c r="AM146" t="str" cm="1">
        <f t="array" ref="AM146">IFERROR(IF($A146="","",IF(SUMIFS(RAW_매출A!$J$2:$J$7000,RAW_매출A!$B$2:$B$7000,$A146,RAW_매출A!$A$2:$A$7000,EDATE($E146,AM$1-1))=0,"",SUMIFS(RAW_매출A!$J$2:$J$7000,RAW_매출A!$B$2:$B$7000,$A146,RAW_매출A!$A$2:$A$7000,EDATE($E146,AM$1-1))/(INDEX(요약_월별시즈널리티!$F$7:$F$18,MONTH(EDATE($E146,AM$1-1)))/100))),"")</f>
        <v/>
      </c>
      <c r="AN146" t="str" cm="1">
        <f t="array" ref="AN146">IFERROR(IF($A146="","",IF(SUMIFS(RAW_매출A!$J$2:$J$7000,RAW_매출A!$B$2:$B$7000,$A146,RAW_매출A!$A$2:$A$7000,EDATE($E146,AN$1-1))=0,"",SUMIFS(RAW_매출A!$J$2:$J$7000,RAW_매출A!$B$2:$B$7000,$A146,RAW_매출A!$A$2:$A$7000,EDATE($E146,AN$1-1))/(INDEX(요약_월별시즈널리티!$F$7:$F$18,MONTH(EDATE($E146,AN$1-1)))/100))),"")</f>
        <v/>
      </c>
      <c r="AO146" t="str" cm="1">
        <f t="array" ref="AO146">IFERROR(IF($A146="","",IF(SUMIFS(RAW_매출A!$J$2:$J$7000,RAW_매출A!$B$2:$B$7000,$A146,RAW_매출A!$A$2:$A$7000,EDATE($E146,AO$1-1))=0,"",SUMIFS(RAW_매출A!$J$2:$J$7000,RAW_매출A!$B$2:$B$7000,$A146,RAW_매출A!$A$2:$A$7000,EDATE($E146,AO$1-1))/(INDEX(요약_월별시즈널리티!$F$7:$F$18,MONTH(EDATE($E146,AO$1-1)))/100))),"")</f>
        <v/>
      </c>
      <c r="AP146" t="str" cm="1">
        <f t="array" ref="AP146">IFERROR(IF($A146="","",IF(SUMIFS(RAW_매출A!$J$2:$J$7000,RAW_매출A!$B$2:$B$7000,$A146,RAW_매출A!$A$2:$A$7000,EDATE($E146,AP$1-1))=0,"",SUMIFS(RAW_매출A!$J$2:$J$7000,RAW_매출A!$B$2:$B$7000,$A146,RAW_매출A!$A$2:$A$7000,EDATE($E146,AP$1-1))/(INDEX(요약_월별시즈널리티!$F$7:$F$18,MONTH(EDATE($E146,AP$1-1)))/100))),"")</f>
        <v/>
      </c>
      <c r="AQ146" t="str" cm="1">
        <f t="array" ref="AQ146">IFERROR(IF($A146="","",IF(SUMIFS(RAW_매출A!$J$2:$J$7000,RAW_매출A!$B$2:$B$7000,$A146,RAW_매출A!$A$2:$A$7000,EDATE($E146,AQ$1-1))=0,"",SUMIFS(RAW_매출A!$J$2:$J$7000,RAW_매출A!$B$2:$B$7000,$A146,RAW_매출A!$A$2:$A$7000,EDATE($E146,AQ$1-1))/(INDEX(요약_월별시즈널리티!$F$7:$F$18,MONTH(EDATE($E146,AQ$1-1)))/100))),"")</f>
        <v/>
      </c>
      <c r="AR146" t="str" cm="1">
        <f t="array" ref="AR146">IFERROR(IF($A146="","",IF(SUMIFS(RAW_매출A!$J$2:$J$7000,RAW_매출A!$B$2:$B$7000,$A146,RAW_매출A!$A$2:$A$7000,EDATE($E146,AR$1-1))=0,"",SUMIFS(RAW_매출A!$J$2:$J$7000,RAW_매출A!$B$2:$B$7000,$A146,RAW_매출A!$A$2:$A$7000,EDATE($E146,AR$1-1))/(INDEX(요약_월별시즈널리티!$F$7:$F$18,MONTH(EDATE($E146,AR$1-1)))/100))),"")</f>
        <v/>
      </c>
      <c r="AS146" t="str" cm="1">
        <f t="array" ref="AS146">IFERROR(IF($A146="","",IF(SUMIFS(RAW_매출A!$J$2:$J$7000,RAW_매출A!$B$2:$B$7000,$A146,RAW_매출A!$A$2:$A$7000,EDATE($E146,AS$1-1))=0,"",SUMIFS(RAW_매출A!$J$2:$J$7000,RAW_매출A!$B$2:$B$7000,$A146,RAW_매출A!$A$2:$A$7000,EDATE($E146,AS$1-1))/(INDEX(요약_월별시즈널리티!$F$7:$F$18,MONTH(EDATE($E146,AS$1-1)))/100))),"")</f>
        <v/>
      </c>
      <c r="AT146" t="str" cm="1">
        <f t="array" ref="AT146">IFERROR(IF($A146="","",IF(SUMIFS(RAW_매출A!$J$2:$J$7000,RAW_매출A!$B$2:$B$7000,$A146,RAW_매출A!$A$2:$A$7000,EDATE($E146,AT$1-1))=0,"",SUMIFS(RAW_매출A!$J$2:$J$7000,RAW_매출A!$B$2:$B$7000,$A146,RAW_매출A!$A$2:$A$7000,EDATE($E146,AT$1-1))/(INDEX(요약_월별시즈널리티!$F$7:$F$18,MONTH(EDATE($E146,AT$1-1)))/100))),"")</f>
        <v/>
      </c>
      <c r="AU146" t="str" cm="1">
        <f t="array" ref="AU146">IFERROR(IF($A146="","",IF(SUMIFS(RAW_매출A!$J$2:$J$7000,RAW_매출A!$B$2:$B$7000,$A146,RAW_매출A!$A$2:$A$7000,EDATE($E146,AU$1-1))=0,"",SUMIFS(RAW_매출A!$J$2:$J$7000,RAW_매출A!$B$2:$B$7000,$A146,RAW_매출A!$A$2:$A$7000,EDATE($E146,AU$1-1))/(INDEX(요약_월별시즈널리티!$F$7:$F$18,MONTH(EDATE($E146,AU$1-1)))/100))),"")</f>
        <v/>
      </c>
      <c r="AV146" t="str" cm="1">
        <f t="array" ref="AV146">IFERROR(IF($A146="","",IF(SUMIFS(RAW_매출A!$J$2:$J$7000,RAW_매출A!$B$2:$B$7000,$A146,RAW_매출A!$A$2:$A$7000,EDATE($E146,AV$1-1))=0,"",SUMIFS(RAW_매출A!$J$2:$J$7000,RAW_매출A!$B$2:$B$7000,$A146,RAW_매출A!$A$2:$A$7000,EDATE($E146,AV$1-1))/(INDEX(요약_월별시즈널리티!$F$7:$F$18,MONTH(EDATE($E146,AV$1-1)))/100))),"")</f>
        <v/>
      </c>
      <c r="AW146" t="str" cm="1">
        <f t="array" ref="AW146">IFERROR(IF($A146="","",IF(SUMIFS(RAW_매출A!$J$2:$J$7000,RAW_매출A!$B$2:$B$7000,$A146,RAW_매출A!$A$2:$A$7000,EDATE($E146,AW$1-1))=0,"",SUMIFS(RAW_매출A!$J$2:$J$7000,RAW_매출A!$B$2:$B$7000,$A146,RAW_매출A!$A$2:$A$7000,EDATE($E146,AW$1-1))/(INDEX(요약_월별시즈널리티!$F$7:$F$18,MONTH(EDATE($E146,AW$1-1)))/100))),"")</f>
        <v/>
      </c>
      <c r="AX146" t="str" cm="1">
        <f t="array" ref="AX146">IFERROR(IF($A146="","",IF(SUMIFS(RAW_매출A!$J$2:$J$7000,RAW_매출A!$B$2:$B$7000,$A146,RAW_매출A!$A$2:$A$7000,EDATE($E146,AX$1-1))=0,"",SUMIFS(RAW_매출A!$J$2:$J$7000,RAW_매출A!$B$2:$B$7000,$A146,RAW_매출A!$A$2:$A$7000,EDATE($E146,AX$1-1))/(INDEX(요약_월별시즈널리티!$F$7:$F$18,MONTH(EDATE($E146,AX$1-1)))/100))),"")</f>
        <v/>
      </c>
      <c r="AY146" t="str" cm="1">
        <f t="array" ref="AY146">IFERROR(IF($A146="","",IF(SUMIFS(RAW_매출A!$J$2:$J$7000,RAW_매출A!$B$2:$B$7000,$A146,RAW_매출A!$A$2:$A$7000,EDATE($E146,AY$1-1))=0,"",SUMIFS(RAW_매출A!$J$2:$J$7000,RAW_매출A!$B$2:$B$7000,$A146,RAW_매출A!$A$2:$A$7000,EDATE($E146,AY$1-1))/(INDEX(요약_월별시즈널리티!$F$7:$F$18,MONTH(EDATE($E146,AY$1-1)))/100))),"")</f>
        <v/>
      </c>
      <c r="AZ146" t="str" cm="1">
        <f t="array" ref="AZ146">IFERROR(IF($A146="","",IF(SUMIFS(RAW_매출A!$J$2:$J$7000,RAW_매출A!$B$2:$B$7000,$A146,RAW_매출A!$A$2:$A$7000,EDATE($E146,AZ$1-1))=0,"",SUMIFS(RAW_매출A!$J$2:$J$7000,RAW_매출A!$B$2:$B$7000,$A146,RAW_매출A!$A$2:$A$7000,EDATE($E146,AZ$1-1))/(INDEX(요약_월별시즈널리티!$F$7:$F$18,MONTH(EDATE($E146,AZ$1-1)))/100))),"")</f>
        <v/>
      </c>
      <c r="BA146" t="str" cm="1">
        <f t="array" ref="BA146">IFERROR(IF($A146="","",IF(SUMIFS(RAW_매출A!$J$2:$J$7000,RAW_매출A!$B$2:$B$7000,$A146,RAW_매출A!$A$2:$A$7000,EDATE($E146,BA$1-1))=0,"",SUMIFS(RAW_매출A!$J$2:$J$7000,RAW_매출A!$B$2:$B$7000,$A146,RAW_매출A!$A$2:$A$7000,EDATE($E146,BA$1-1))/(INDEX(요약_월별시즈널리티!$F$7:$F$18,MONTH(EDATE($E146,BA$1-1)))/100))),"")</f>
        <v/>
      </c>
      <c r="BB146" t="str" cm="1">
        <f t="array" ref="BB146">IFERROR(IF($A146="","",IF(SUMIFS(RAW_매출A!$J$2:$J$7000,RAW_매출A!$B$2:$B$7000,$A146,RAW_매출A!$A$2:$A$7000,EDATE($E146,BB$1-1))=0,"",SUMIFS(RAW_매출A!$J$2:$J$7000,RAW_매출A!$B$2:$B$7000,$A146,RAW_매출A!$A$2:$A$7000,EDATE($E146,BB$1-1))/(INDEX(요약_월별시즈널리티!$F$7:$F$18,MONTH(EDATE($E146,BB$1-1)))/100))),"")</f>
        <v/>
      </c>
      <c r="BC146" t="str" cm="1">
        <f t="array" ref="BC146">IFERROR(IF($A146="","",IF(SUMIFS(RAW_매출A!$J$2:$J$7000,RAW_매출A!$B$2:$B$7000,$A146,RAW_매출A!$A$2:$A$7000,EDATE($E146,BC$1-1))=0,"",SUMIFS(RAW_매출A!$J$2:$J$7000,RAW_매출A!$B$2:$B$7000,$A146,RAW_매출A!$A$2:$A$7000,EDATE($E146,BC$1-1))/(INDEX(요약_월별시즈널리티!$F$7:$F$18,MONTH(EDATE($E146,BC$1-1)))/100))),"")</f>
        <v/>
      </c>
      <c r="BD146" t="str" cm="1">
        <f t="array" ref="BD146">IFERROR(IF($A146="","",IF(SUMIFS(RAW_매출A!$J$2:$J$7000,RAW_매출A!$B$2:$B$7000,$A146,RAW_매출A!$A$2:$A$7000,EDATE($E146,BD$1-1))=0,"",SUMIFS(RAW_매출A!$J$2:$J$7000,RAW_매출A!$B$2:$B$7000,$A146,RAW_매출A!$A$2:$A$7000,EDATE($E146,BD$1-1))/(INDEX(요약_월별시즈널리티!$F$7:$F$18,MONTH(EDATE($E146,BD$1-1)))/100))),"")</f>
        <v/>
      </c>
      <c r="BE146" t="str" cm="1">
        <f t="array" ref="BE146">IFERROR(IF($A146="","",IF(SUMIFS(RAW_매출A!$J$2:$J$7000,RAW_매출A!$B$2:$B$7000,$A146,RAW_매출A!$A$2:$A$7000,EDATE($E146,BE$1-1))=0,"",SUMIFS(RAW_매출A!$J$2:$J$7000,RAW_매출A!$B$2:$B$7000,$A146,RAW_매출A!$A$2:$A$7000,EDATE($E146,BE$1-1))/(INDEX(요약_월별시즈널리티!$F$7:$F$18,MONTH(EDATE($E146,BE$1-1)))/100))),"")</f>
        <v/>
      </c>
      <c r="BF146" t="str" cm="1">
        <f t="array" ref="BF146">IFERROR(IF($A146="","",IF(SUMIFS(RAW_매출A!$J$2:$J$7000,RAW_매출A!$B$2:$B$7000,$A146,RAW_매출A!$A$2:$A$7000,EDATE($E146,BF$1-1))=0,"",SUMIFS(RAW_매출A!$J$2:$J$7000,RAW_매출A!$B$2:$B$7000,$A146,RAW_매출A!$A$2:$A$7000,EDATE($E146,BF$1-1))/(INDEX(요약_월별시즈널리티!$F$7:$F$18,MONTH(EDATE($E146,BF$1-1)))/100))),"")</f>
        <v/>
      </c>
      <c r="BG146" t="str" cm="1">
        <f t="array" ref="BG146">IFERROR(IF($A146="","",IF(SUMIFS(RAW_매출A!$J$2:$J$7000,RAW_매출A!$B$2:$B$7000,$A146,RAW_매출A!$A$2:$A$7000,EDATE($E146,BG$1-1))=0,"",SUMIFS(RAW_매출A!$J$2:$J$7000,RAW_매출A!$B$2:$B$7000,$A146,RAW_매출A!$A$2:$A$7000,EDATE($E146,BG$1-1))/(INDEX(요약_월별시즈널리티!$F$7:$F$18,MONTH(EDATE($E146,BG$1-1)))/100))),"")</f>
        <v/>
      </c>
      <c r="BH146" t="str" cm="1">
        <f t="array" ref="BH146">IFERROR(IF($A146="","",IF(SUMIFS(RAW_매출A!$J$2:$J$7000,RAW_매출A!$B$2:$B$7000,$A146,RAW_매출A!$A$2:$A$7000,EDATE($E146,BH$1-1))=0,"",SUMIFS(RAW_매출A!$J$2:$J$7000,RAW_매출A!$B$2:$B$7000,$A146,RAW_매출A!$A$2:$A$7000,EDATE($E146,BH$1-1))/(INDEX(요약_월별시즈널리티!$F$7:$F$18,MONTH(EDATE($E146,BH$1-1)))/100))),"")</f>
        <v/>
      </c>
      <c r="BI146" t="str" cm="1">
        <f t="array" ref="BI146">IFERROR(IF($A146="","",IF(SUMIFS(RAW_매출A!$J$2:$J$7000,RAW_매출A!$B$2:$B$7000,$A146,RAW_매출A!$A$2:$A$7000,EDATE($E146,BI$1-1))=0,"",SUMIFS(RAW_매출A!$J$2:$J$7000,RAW_매출A!$B$2:$B$7000,$A146,RAW_매출A!$A$2:$A$7000,EDATE($E146,BI$1-1))/(INDEX(요약_월별시즈널리티!$F$7:$F$18,MONTH(EDATE($E146,BI$1-1)))/100))),"")</f>
        <v/>
      </c>
      <c r="BJ146" t="str" cm="1">
        <f t="array" ref="BJ146">IFERROR(IF($A146="","",IF(SUMIFS(RAW_매출A!$J$2:$J$7000,RAW_매출A!$B$2:$B$7000,$A146,RAW_매출A!$A$2:$A$7000,EDATE($E146,BJ$1-1))=0,"",SUMIFS(RAW_매출A!$J$2:$J$7000,RAW_매출A!$B$2:$B$7000,$A146,RAW_매출A!$A$2:$A$7000,EDATE($E146,BJ$1-1))/(INDEX(요약_월별시즈널리티!$F$7:$F$18,MONTH(EDATE($E146,BJ$1-1)))/100))),"")</f>
        <v/>
      </c>
      <c r="BK146" t="str" cm="1">
        <f t="array" ref="BK146">IFERROR(IF($A146="","",IF(SUMIFS(RAW_매출A!$J$2:$J$7000,RAW_매출A!$B$2:$B$7000,$A146,RAW_매출A!$A$2:$A$7000,EDATE($E146,BK$1-1))=0,"",SUMIFS(RAW_매출A!$J$2:$J$7000,RAW_매출A!$B$2:$B$7000,$A146,RAW_매출A!$A$2:$A$7000,EDATE($E146,BK$1-1))/(INDEX(요약_월별시즈널리티!$F$7:$F$18,MONTH(EDATE($E146,BK$1-1)))/100))),"")</f>
        <v/>
      </c>
      <c r="BL146" t="str" cm="1">
        <f t="array" ref="BL146">IFERROR(IF($A146="","",IF(SUMIFS(RAW_매출A!$J$2:$J$7000,RAW_매출A!$B$2:$B$7000,$A146,RAW_매출A!$A$2:$A$7000,EDATE($E146,BL$1-1))=0,"",SUMIFS(RAW_매출A!$J$2:$J$7000,RAW_매출A!$B$2:$B$7000,$A146,RAW_매출A!$A$2:$A$7000,EDATE($E146,BL$1-1))/(INDEX(요약_월별시즈널리티!$F$7:$F$18,MONTH(EDATE($E146,BL$1-1)))/100))),"")</f>
        <v/>
      </c>
      <c r="BM146" t="str" cm="1">
        <f t="array" ref="BM146">IFERROR(IF($A146="","",IF(SUMIFS(RAW_매출A!$J$2:$J$7000,RAW_매출A!$B$2:$B$7000,$A146,RAW_매출A!$A$2:$A$7000,EDATE($E146,BM$1-1))=0,"",SUMIFS(RAW_매출A!$J$2:$J$7000,RAW_매출A!$B$2:$B$7000,$A146,RAW_매출A!$A$2:$A$7000,EDATE($E146,BM$1-1))/(INDEX(요약_월별시즈널리티!$F$7:$F$18,MONTH(EDATE($E146,BM$1-1)))/100))),"")</f>
        <v/>
      </c>
      <c r="BN146" t="str" cm="1">
        <f t="array" ref="BN146">IFERROR(IF($A146="","",IF(SUMIFS(RAW_매출A!$J$2:$J$7000,RAW_매출A!$B$2:$B$7000,$A146,RAW_매출A!$A$2:$A$7000,EDATE($E146,BN$1-1))=0,"",SUMIFS(RAW_매출A!$J$2:$J$7000,RAW_매출A!$B$2:$B$7000,$A146,RAW_매출A!$A$2:$A$7000,EDATE($E146,BN$1-1))/(INDEX(요약_월별시즈널리티!$F$7:$F$18,MONTH(EDATE($E146,BN$1-1)))/100))),"")</f>
        <v/>
      </c>
    </row>
    <row r="147" spans="1:66" x14ac:dyDescent="0.3">
      <c r="A147" t="str">
        <f>세팅!A148</f>
        <v>(0015) 부평더갤러리점</v>
      </c>
      <c r="B147" t="str">
        <f>세팅!B148</f>
        <v>150-0</v>
      </c>
      <c r="C147">
        <f t="shared" si="6"/>
        <v>0</v>
      </c>
      <c r="D147" t="str">
        <f t="shared" si="7"/>
        <v>0</v>
      </c>
      <c r="E147" s="1">
        <f>세팅!D148</f>
        <v>46113</v>
      </c>
      <c r="F147" t="str">
        <f t="shared" si="8"/>
        <v/>
      </c>
      <c r="G147" cm="1">
        <f t="array" ref="G147">IFERROR(IF($A147="","",IF(SUMIFS(RAW_매출A!$J$2:$J$7000,RAW_매출A!$B$2:$B$7000,$A147,RAW_매출A!$A$2:$A$7000,EDATE($E147,G$1-1))=0,"",SUMIFS(RAW_매출A!$J$2:$J$7000,RAW_매출A!$B$2:$B$7000,$A147,RAW_매출A!$A$2:$A$7000,EDATE($E147,G$1-1))/(INDEX(요약_월별시즈널리티!$F$7:$F$18,MONTH(EDATE($E147,G$1-1)))/100))),"")</f>
        <v>1663939.2910589837</v>
      </c>
      <c r="H147" cm="1">
        <f t="array" ref="H147">IFERROR(IF($A147="","",IF(SUMIFS(RAW_매출A!$J$2:$J$7000,RAW_매출A!$B$2:$B$7000,$A147,RAW_매출A!$A$2:$A$7000,EDATE($E147,H$1-1))=0,"",SUMIFS(RAW_매출A!$J$2:$J$7000,RAW_매출A!$B$2:$B$7000,$A147,RAW_매출A!$A$2:$A$7000,EDATE($E147,H$1-1))/(INDEX(요약_월별시즈널리티!$F$7:$F$18,MONTH(EDATE($E147,H$1-1)))/100))),"")</f>
        <v>1417617.0269918283</v>
      </c>
      <c r="I147" cm="1">
        <f t="array" ref="I147">IFERROR(IF($A147="","",IF(SUMIFS(RAW_매출A!$J$2:$J$7000,RAW_매출A!$B$2:$B$7000,$A147,RAW_매출A!$A$2:$A$7000,EDATE($E147,I$1-1))=0,"",SUMIFS(RAW_매출A!$J$2:$J$7000,RAW_매출A!$B$2:$B$7000,$A147,RAW_매출A!$A$2:$A$7000,EDATE($E147,I$1-1))/(INDEX(요약_월별시즈널리티!$F$7:$F$18,MONTH(EDATE($E147,I$1-1)))/100))),"")</f>
        <v>1947498.2572603663</v>
      </c>
      <c r="J147" s="28" t="str" cm="1">
        <f t="array" ref="J147">IFERROR(IF($A147="","",IF(SUMIFS(RAW_매출A!$J$2:$J$7000,RAW_매출A!$B$2:$B$7000,$A147,RAW_매출A!$A$2:$A$7000,EDATE($E147,J$1-1))=0,"",SUMIFS(RAW_매출A!$J$2:$J$7000,RAW_매출A!$B$2:$B$7000,$A147,RAW_매출A!$A$2:$A$7000,EDATE($E147,J$1-1))/(INDEX(요약_월별시즈널리티!$F$7:$F$18,MONTH(EDATE($E147,J$1-1)))/100))),"")</f>
        <v/>
      </c>
      <c r="K147" s="28" t="str" cm="1">
        <f t="array" ref="K147">IFERROR(IF($A147="","",IF(SUMIFS(RAW_매출A!$J$2:$J$7000,RAW_매출A!$B$2:$B$7000,$A147,RAW_매출A!$A$2:$A$7000,EDATE($E147,K$1-1))=0,"",SUMIFS(RAW_매출A!$J$2:$J$7000,RAW_매출A!$B$2:$B$7000,$A147,RAW_매출A!$A$2:$A$7000,EDATE($E147,K$1-1))/(INDEX(요약_월별시즈널리티!$F$7:$F$18,MONTH(EDATE($E147,K$1-1)))/100))),"")</f>
        <v/>
      </c>
      <c r="L147" s="28" t="str" cm="1">
        <f t="array" ref="L147">IFERROR(IF($A147="","",IF(SUMIFS(RAW_매출A!$J$2:$J$7000,RAW_매출A!$B$2:$B$7000,$A147,RAW_매출A!$A$2:$A$7000,EDATE($E147,L$1-1))=0,"",SUMIFS(RAW_매출A!$J$2:$J$7000,RAW_매출A!$B$2:$B$7000,$A147,RAW_매출A!$A$2:$A$7000,EDATE($E147,L$1-1))/(INDEX(요약_월별시즈널리티!$F$7:$F$18,MONTH(EDATE($E147,L$1-1)))/100))),"")</f>
        <v/>
      </c>
      <c r="M147" s="28" t="str" cm="1">
        <f t="array" ref="M147">IFERROR(IF($A147="","",IF(SUMIFS(RAW_매출A!$J$2:$J$7000,RAW_매출A!$B$2:$B$7000,$A147,RAW_매출A!$A$2:$A$7000,EDATE($E147,M$1-1))=0,"",SUMIFS(RAW_매출A!$J$2:$J$7000,RAW_매출A!$B$2:$B$7000,$A147,RAW_매출A!$A$2:$A$7000,EDATE($E147,M$1-1))/(INDEX(요약_월별시즈널리티!$F$7:$F$18,MONTH(EDATE($E147,M$1-1)))/100))),"")</f>
        <v/>
      </c>
      <c r="N147" s="28" t="str" cm="1">
        <f t="array" ref="N147">IFERROR(IF($A147="","",IF(SUMIFS(RAW_매출A!$J$2:$J$7000,RAW_매출A!$B$2:$B$7000,$A147,RAW_매출A!$A$2:$A$7000,EDATE($E147,N$1-1))=0,"",SUMIFS(RAW_매출A!$J$2:$J$7000,RAW_매출A!$B$2:$B$7000,$A147,RAW_매출A!$A$2:$A$7000,EDATE($E147,N$1-1))/(INDEX(요약_월별시즈널리티!$F$7:$F$18,MONTH(EDATE($E147,N$1-1)))/100))),"")</f>
        <v/>
      </c>
      <c r="O147" s="28" t="str" cm="1">
        <f t="array" ref="O147">IFERROR(IF($A147="","",IF(SUMIFS(RAW_매출A!$J$2:$J$7000,RAW_매출A!$B$2:$B$7000,$A147,RAW_매출A!$A$2:$A$7000,EDATE($E147,O$1-1))=0,"",SUMIFS(RAW_매출A!$J$2:$J$7000,RAW_매출A!$B$2:$B$7000,$A147,RAW_매출A!$A$2:$A$7000,EDATE($E147,O$1-1))/(INDEX(요약_월별시즈널리티!$F$7:$F$18,MONTH(EDATE($E147,O$1-1)))/100))),"")</f>
        <v/>
      </c>
      <c r="P147" t="str" cm="1">
        <f t="array" ref="P147">IFERROR(IF($A147="","",IF(SUMIFS(RAW_매출A!$J$2:$J$7000,RAW_매출A!$B$2:$B$7000,$A147,RAW_매출A!$A$2:$A$7000,EDATE($E147,P$1-1))=0,"",SUMIFS(RAW_매출A!$J$2:$J$7000,RAW_매출A!$B$2:$B$7000,$A147,RAW_매출A!$A$2:$A$7000,EDATE($E147,P$1-1))/(INDEX(요약_월별시즈널리티!$F$7:$F$18,MONTH(EDATE($E147,P$1-1)))/100))),"")</f>
        <v/>
      </c>
      <c r="Q147" t="str" cm="1">
        <f t="array" ref="Q147">IFERROR(IF($A147="","",IF(SUMIFS(RAW_매출A!$J$2:$J$7000,RAW_매출A!$B$2:$B$7000,$A147,RAW_매출A!$A$2:$A$7000,EDATE($E147,Q$1-1))=0,"",SUMIFS(RAW_매출A!$J$2:$J$7000,RAW_매출A!$B$2:$B$7000,$A147,RAW_매출A!$A$2:$A$7000,EDATE($E147,Q$1-1))/(INDEX(요약_월별시즈널리티!$F$7:$F$18,MONTH(EDATE($E147,Q$1-1)))/100))),"")</f>
        <v/>
      </c>
      <c r="R147" t="str" cm="1">
        <f t="array" ref="R147">IFERROR(IF($A147="","",IF(SUMIFS(RAW_매출A!$J$2:$J$7000,RAW_매출A!$B$2:$B$7000,$A147,RAW_매출A!$A$2:$A$7000,EDATE($E147,R$1-1))=0,"",SUMIFS(RAW_매출A!$J$2:$J$7000,RAW_매출A!$B$2:$B$7000,$A147,RAW_매출A!$A$2:$A$7000,EDATE($E147,R$1-1))/(INDEX(요약_월별시즈널리티!$F$7:$F$18,MONTH(EDATE($E147,R$1-1)))/100))),"")</f>
        <v/>
      </c>
      <c r="S147" t="str" cm="1">
        <f t="array" ref="S147">IFERROR(IF($A147="","",IF(SUMIFS(RAW_매출A!$J$2:$J$7000,RAW_매출A!$B$2:$B$7000,$A147,RAW_매출A!$A$2:$A$7000,EDATE($E147,S$1-1))=0,"",SUMIFS(RAW_매출A!$J$2:$J$7000,RAW_매출A!$B$2:$B$7000,$A147,RAW_매출A!$A$2:$A$7000,EDATE($E147,S$1-1))/(INDEX(요약_월별시즈널리티!$F$7:$F$18,MONTH(EDATE($E147,S$1-1)))/100))),"")</f>
        <v/>
      </c>
      <c r="T147" t="str" cm="1">
        <f t="array" ref="T147">IFERROR(IF($A147="","",IF(SUMIFS(RAW_매출A!$J$2:$J$7000,RAW_매출A!$B$2:$B$7000,$A147,RAW_매출A!$A$2:$A$7000,EDATE($E147,T$1-1))=0,"",SUMIFS(RAW_매출A!$J$2:$J$7000,RAW_매출A!$B$2:$B$7000,$A147,RAW_매출A!$A$2:$A$7000,EDATE($E147,T$1-1))/(INDEX(요약_월별시즈널리티!$F$7:$F$18,MONTH(EDATE($E147,T$1-1)))/100))),"")</f>
        <v/>
      </c>
      <c r="U147" t="str" cm="1">
        <f t="array" ref="U147">IFERROR(IF($A147="","",IF(SUMIFS(RAW_매출A!$J$2:$J$7000,RAW_매출A!$B$2:$B$7000,$A147,RAW_매출A!$A$2:$A$7000,EDATE($E147,U$1-1))=0,"",SUMIFS(RAW_매출A!$J$2:$J$7000,RAW_매출A!$B$2:$B$7000,$A147,RAW_매출A!$A$2:$A$7000,EDATE($E147,U$1-1))/(INDEX(요약_월별시즈널리티!$F$7:$F$18,MONTH(EDATE($E147,U$1-1)))/100))),"")</f>
        <v/>
      </c>
      <c r="V147" t="str" cm="1">
        <f t="array" ref="V147">IFERROR(IF($A147="","",IF(SUMIFS(RAW_매출A!$J$2:$J$7000,RAW_매출A!$B$2:$B$7000,$A147,RAW_매출A!$A$2:$A$7000,EDATE($E147,V$1-1))=0,"",SUMIFS(RAW_매출A!$J$2:$J$7000,RAW_매출A!$B$2:$B$7000,$A147,RAW_매출A!$A$2:$A$7000,EDATE($E147,V$1-1))/(INDEX(요약_월별시즈널리티!$F$7:$F$18,MONTH(EDATE($E147,V$1-1)))/100))),"")</f>
        <v/>
      </c>
      <c r="W147" t="str" cm="1">
        <f t="array" ref="W147">IFERROR(IF($A147="","",IF(SUMIFS(RAW_매출A!$J$2:$J$7000,RAW_매출A!$B$2:$B$7000,$A147,RAW_매출A!$A$2:$A$7000,EDATE($E147,W$1-1))=0,"",SUMIFS(RAW_매출A!$J$2:$J$7000,RAW_매출A!$B$2:$B$7000,$A147,RAW_매출A!$A$2:$A$7000,EDATE($E147,W$1-1))/(INDEX(요약_월별시즈널리티!$F$7:$F$18,MONTH(EDATE($E147,W$1-1)))/100))),"")</f>
        <v/>
      </c>
      <c r="X147" t="str" cm="1">
        <f t="array" ref="X147">IFERROR(IF($A147="","",IF(SUMIFS(RAW_매출A!$J$2:$J$7000,RAW_매출A!$B$2:$B$7000,$A147,RAW_매출A!$A$2:$A$7000,EDATE($E147,X$1-1))=0,"",SUMIFS(RAW_매출A!$J$2:$J$7000,RAW_매출A!$B$2:$B$7000,$A147,RAW_매출A!$A$2:$A$7000,EDATE($E147,X$1-1))/(INDEX(요약_월별시즈널리티!$F$7:$F$18,MONTH(EDATE($E147,X$1-1)))/100))),"")</f>
        <v/>
      </c>
      <c r="Y147" t="str" cm="1">
        <f t="array" ref="Y147">IFERROR(IF($A147="","",IF(SUMIFS(RAW_매출A!$J$2:$J$7000,RAW_매출A!$B$2:$B$7000,$A147,RAW_매출A!$A$2:$A$7000,EDATE($E147,Y$1-1))=0,"",SUMIFS(RAW_매출A!$J$2:$J$7000,RAW_매출A!$B$2:$B$7000,$A147,RAW_매출A!$A$2:$A$7000,EDATE($E147,Y$1-1))/(INDEX(요약_월별시즈널리티!$F$7:$F$18,MONTH(EDATE($E147,Y$1-1)))/100))),"")</f>
        <v/>
      </c>
      <c r="Z147" t="str" cm="1">
        <f t="array" ref="Z147">IFERROR(IF($A147="","",IF(SUMIFS(RAW_매출A!$J$2:$J$7000,RAW_매출A!$B$2:$B$7000,$A147,RAW_매출A!$A$2:$A$7000,EDATE($E147,Z$1-1))=0,"",SUMIFS(RAW_매출A!$J$2:$J$7000,RAW_매출A!$B$2:$B$7000,$A147,RAW_매출A!$A$2:$A$7000,EDATE($E147,Z$1-1))/(INDEX(요약_월별시즈널리티!$F$7:$F$18,MONTH(EDATE($E147,Z$1-1)))/100))),"")</f>
        <v/>
      </c>
      <c r="AA147" t="str" cm="1">
        <f t="array" ref="AA147">IFERROR(IF($A147="","",IF(SUMIFS(RAW_매출A!$J$2:$J$7000,RAW_매출A!$B$2:$B$7000,$A147,RAW_매출A!$A$2:$A$7000,EDATE($E147,AA$1-1))=0,"",SUMIFS(RAW_매출A!$J$2:$J$7000,RAW_매출A!$B$2:$B$7000,$A147,RAW_매출A!$A$2:$A$7000,EDATE($E147,AA$1-1))/(INDEX(요약_월별시즈널리티!$F$7:$F$18,MONTH(EDATE($E147,AA$1-1)))/100))),"")</f>
        <v/>
      </c>
      <c r="AB147" t="str" cm="1">
        <f t="array" ref="AB147">IFERROR(IF($A147="","",IF(SUMIFS(RAW_매출A!$J$2:$J$7000,RAW_매출A!$B$2:$B$7000,$A147,RAW_매출A!$A$2:$A$7000,EDATE($E147,AB$1-1))=0,"",SUMIFS(RAW_매출A!$J$2:$J$7000,RAW_매출A!$B$2:$B$7000,$A147,RAW_매출A!$A$2:$A$7000,EDATE($E147,AB$1-1))/(INDEX(요약_월별시즈널리티!$F$7:$F$18,MONTH(EDATE($E147,AB$1-1)))/100))),"")</f>
        <v/>
      </c>
      <c r="AC147" t="str" cm="1">
        <f t="array" ref="AC147">IFERROR(IF($A147="","",IF(SUMIFS(RAW_매출A!$J$2:$J$7000,RAW_매출A!$B$2:$B$7000,$A147,RAW_매출A!$A$2:$A$7000,EDATE($E147,AC$1-1))=0,"",SUMIFS(RAW_매출A!$J$2:$J$7000,RAW_매출A!$B$2:$B$7000,$A147,RAW_매출A!$A$2:$A$7000,EDATE($E147,AC$1-1))/(INDEX(요약_월별시즈널리티!$F$7:$F$18,MONTH(EDATE($E147,AC$1-1)))/100))),"")</f>
        <v/>
      </c>
      <c r="AD147" t="str" cm="1">
        <f t="array" ref="AD147">IFERROR(IF($A147="","",IF(SUMIFS(RAW_매출A!$J$2:$J$7000,RAW_매출A!$B$2:$B$7000,$A147,RAW_매출A!$A$2:$A$7000,EDATE($E147,AD$1-1))=0,"",SUMIFS(RAW_매출A!$J$2:$J$7000,RAW_매출A!$B$2:$B$7000,$A147,RAW_매출A!$A$2:$A$7000,EDATE($E147,AD$1-1))/(INDEX(요약_월별시즈널리티!$F$7:$F$18,MONTH(EDATE($E147,AD$1-1)))/100))),"")</f>
        <v/>
      </c>
      <c r="AE147" t="str" cm="1">
        <f t="array" ref="AE147">IFERROR(IF($A147="","",IF(SUMIFS(RAW_매출A!$J$2:$J$7000,RAW_매출A!$B$2:$B$7000,$A147,RAW_매출A!$A$2:$A$7000,EDATE($E147,AE$1-1))=0,"",SUMIFS(RAW_매출A!$J$2:$J$7000,RAW_매출A!$B$2:$B$7000,$A147,RAW_매출A!$A$2:$A$7000,EDATE($E147,AE$1-1))/(INDEX(요약_월별시즈널리티!$F$7:$F$18,MONTH(EDATE($E147,AE$1-1)))/100))),"")</f>
        <v/>
      </c>
      <c r="AF147" t="str" cm="1">
        <f t="array" ref="AF147">IFERROR(IF($A147="","",IF(SUMIFS(RAW_매출A!$J$2:$J$7000,RAW_매출A!$B$2:$B$7000,$A147,RAW_매출A!$A$2:$A$7000,EDATE($E147,AF$1-1))=0,"",SUMIFS(RAW_매출A!$J$2:$J$7000,RAW_매출A!$B$2:$B$7000,$A147,RAW_매출A!$A$2:$A$7000,EDATE($E147,AF$1-1))/(INDEX(요약_월별시즈널리티!$F$7:$F$18,MONTH(EDATE($E147,AF$1-1)))/100))),"")</f>
        <v/>
      </c>
      <c r="AG147" t="str" cm="1">
        <f t="array" ref="AG147">IFERROR(IF($A147="","",IF(SUMIFS(RAW_매출A!$J$2:$J$7000,RAW_매출A!$B$2:$B$7000,$A147,RAW_매출A!$A$2:$A$7000,EDATE($E147,AG$1-1))=0,"",SUMIFS(RAW_매출A!$J$2:$J$7000,RAW_매출A!$B$2:$B$7000,$A147,RAW_매출A!$A$2:$A$7000,EDATE($E147,AG$1-1))/(INDEX(요약_월별시즈널리티!$F$7:$F$18,MONTH(EDATE($E147,AG$1-1)))/100))),"")</f>
        <v/>
      </c>
      <c r="AH147" t="str" cm="1">
        <f t="array" ref="AH147">IFERROR(IF($A147="","",IF(SUMIFS(RAW_매출A!$J$2:$J$7000,RAW_매출A!$B$2:$B$7000,$A147,RAW_매출A!$A$2:$A$7000,EDATE($E147,AH$1-1))=0,"",SUMIFS(RAW_매출A!$J$2:$J$7000,RAW_매출A!$B$2:$B$7000,$A147,RAW_매출A!$A$2:$A$7000,EDATE($E147,AH$1-1))/(INDEX(요약_월별시즈널리티!$F$7:$F$18,MONTH(EDATE($E147,AH$1-1)))/100))),"")</f>
        <v/>
      </c>
      <c r="AI147" t="str" cm="1">
        <f t="array" ref="AI147">IFERROR(IF($A147="","",IF(SUMIFS(RAW_매출A!$J$2:$J$7000,RAW_매출A!$B$2:$B$7000,$A147,RAW_매출A!$A$2:$A$7000,EDATE($E147,AI$1-1))=0,"",SUMIFS(RAW_매출A!$J$2:$J$7000,RAW_매출A!$B$2:$B$7000,$A147,RAW_매출A!$A$2:$A$7000,EDATE($E147,AI$1-1))/(INDEX(요약_월별시즈널리티!$F$7:$F$18,MONTH(EDATE($E147,AI$1-1)))/100))),"")</f>
        <v/>
      </c>
      <c r="AJ147" t="str" cm="1">
        <f t="array" ref="AJ147">IFERROR(IF($A147="","",IF(SUMIFS(RAW_매출A!$J$2:$J$7000,RAW_매출A!$B$2:$B$7000,$A147,RAW_매출A!$A$2:$A$7000,EDATE($E147,AJ$1-1))=0,"",SUMIFS(RAW_매출A!$J$2:$J$7000,RAW_매출A!$B$2:$B$7000,$A147,RAW_매출A!$A$2:$A$7000,EDATE($E147,AJ$1-1))/(INDEX(요약_월별시즈널리티!$F$7:$F$18,MONTH(EDATE($E147,AJ$1-1)))/100))),"")</f>
        <v/>
      </c>
      <c r="AK147" t="str" cm="1">
        <f t="array" ref="AK147">IFERROR(IF($A147="","",IF(SUMIFS(RAW_매출A!$J$2:$J$7000,RAW_매출A!$B$2:$B$7000,$A147,RAW_매출A!$A$2:$A$7000,EDATE($E147,AK$1-1))=0,"",SUMIFS(RAW_매출A!$J$2:$J$7000,RAW_매출A!$B$2:$B$7000,$A147,RAW_매출A!$A$2:$A$7000,EDATE($E147,AK$1-1))/(INDEX(요약_월별시즈널리티!$F$7:$F$18,MONTH(EDATE($E147,AK$1-1)))/100))),"")</f>
        <v/>
      </c>
      <c r="AL147" t="str" cm="1">
        <f t="array" ref="AL147">IFERROR(IF($A147="","",IF(SUMIFS(RAW_매출A!$J$2:$J$7000,RAW_매출A!$B$2:$B$7000,$A147,RAW_매출A!$A$2:$A$7000,EDATE($E147,AL$1-1))=0,"",SUMIFS(RAW_매출A!$J$2:$J$7000,RAW_매출A!$B$2:$B$7000,$A147,RAW_매출A!$A$2:$A$7000,EDATE($E147,AL$1-1))/(INDEX(요약_월별시즈널리티!$F$7:$F$18,MONTH(EDATE($E147,AL$1-1)))/100))),"")</f>
        <v/>
      </c>
      <c r="AM147" t="str" cm="1">
        <f t="array" ref="AM147">IFERROR(IF($A147="","",IF(SUMIFS(RAW_매출A!$J$2:$J$7000,RAW_매출A!$B$2:$B$7000,$A147,RAW_매출A!$A$2:$A$7000,EDATE($E147,AM$1-1))=0,"",SUMIFS(RAW_매출A!$J$2:$J$7000,RAW_매출A!$B$2:$B$7000,$A147,RAW_매출A!$A$2:$A$7000,EDATE($E147,AM$1-1))/(INDEX(요약_월별시즈널리티!$F$7:$F$18,MONTH(EDATE($E147,AM$1-1)))/100))),"")</f>
        <v/>
      </c>
      <c r="AN147" t="str" cm="1">
        <f t="array" ref="AN147">IFERROR(IF($A147="","",IF(SUMIFS(RAW_매출A!$J$2:$J$7000,RAW_매출A!$B$2:$B$7000,$A147,RAW_매출A!$A$2:$A$7000,EDATE($E147,AN$1-1))=0,"",SUMIFS(RAW_매출A!$J$2:$J$7000,RAW_매출A!$B$2:$B$7000,$A147,RAW_매출A!$A$2:$A$7000,EDATE($E147,AN$1-1))/(INDEX(요약_월별시즈널리티!$F$7:$F$18,MONTH(EDATE($E147,AN$1-1)))/100))),"")</f>
        <v/>
      </c>
      <c r="AO147" t="str" cm="1">
        <f t="array" ref="AO147">IFERROR(IF($A147="","",IF(SUMIFS(RAW_매출A!$J$2:$J$7000,RAW_매출A!$B$2:$B$7000,$A147,RAW_매출A!$A$2:$A$7000,EDATE($E147,AO$1-1))=0,"",SUMIFS(RAW_매출A!$J$2:$J$7000,RAW_매출A!$B$2:$B$7000,$A147,RAW_매출A!$A$2:$A$7000,EDATE($E147,AO$1-1))/(INDEX(요약_월별시즈널리티!$F$7:$F$18,MONTH(EDATE($E147,AO$1-1)))/100))),"")</f>
        <v/>
      </c>
      <c r="AP147" t="str" cm="1">
        <f t="array" ref="AP147">IFERROR(IF($A147="","",IF(SUMIFS(RAW_매출A!$J$2:$J$7000,RAW_매출A!$B$2:$B$7000,$A147,RAW_매출A!$A$2:$A$7000,EDATE($E147,AP$1-1))=0,"",SUMIFS(RAW_매출A!$J$2:$J$7000,RAW_매출A!$B$2:$B$7000,$A147,RAW_매출A!$A$2:$A$7000,EDATE($E147,AP$1-1))/(INDEX(요약_월별시즈널리티!$F$7:$F$18,MONTH(EDATE($E147,AP$1-1)))/100))),"")</f>
        <v/>
      </c>
      <c r="AQ147" t="str" cm="1">
        <f t="array" ref="AQ147">IFERROR(IF($A147="","",IF(SUMIFS(RAW_매출A!$J$2:$J$7000,RAW_매출A!$B$2:$B$7000,$A147,RAW_매출A!$A$2:$A$7000,EDATE($E147,AQ$1-1))=0,"",SUMIFS(RAW_매출A!$J$2:$J$7000,RAW_매출A!$B$2:$B$7000,$A147,RAW_매출A!$A$2:$A$7000,EDATE($E147,AQ$1-1))/(INDEX(요약_월별시즈널리티!$F$7:$F$18,MONTH(EDATE($E147,AQ$1-1)))/100))),"")</f>
        <v/>
      </c>
      <c r="AR147" t="str" cm="1">
        <f t="array" ref="AR147">IFERROR(IF($A147="","",IF(SUMIFS(RAW_매출A!$J$2:$J$7000,RAW_매출A!$B$2:$B$7000,$A147,RAW_매출A!$A$2:$A$7000,EDATE($E147,AR$1-1))=0,"",SUMIFS(RAW_매출A!$J$2:$J$7000,RAW_매출A!$B$2:$B$7000,$A147,RAW_매출A!$A$2:$A$7000,EDATE($E147,AR$1-1))/(INDEX(요약_월별시즈널리티!$F$7:$F$18,MONTH(EDATE($E147,AR$1-1)))/100))),"")</f>
        <v/>
      </c>
      <c r="AS147" t="str" cm="1">
        <f t="array" ref="AS147">IFERROR(IF($A147="","",IF(SUMIFS(RAW_매출A!$J$2:$J$7000,RAW_매출A!$B$2:$B$7000,$A147,RAW_매출A!$A$2:$A$7000,EDATE($E147,AS$1-1))=0,"",SUMIFS(RAW_매출A!$J$2:$J$7000,RAW_매출A!$B$2:$B$7000,$A147,RAW_매출A!$A$2:$A$7000,EDATE($E147,AS$1-1))/(INDEX(요약_월별시즈널리티!$F$7:$F$18,MONTH(EDATE($E147,AS$1-1)))/100))),"")</f>
        <v/>
      </c>
      <c r="AT147" t="str" cm="1">
        <f t="array" ref="AT147">IFERROR(IF($A147="","",IF(SUMIFS(RAW_매출A!$J$2:$J$7000,RAW_매출A!$B$2:$B$7000,$A147,RAW_매출A!$A$2:$A$7000,EDATE($E147,AT$1-1))=0,"",SUMIFS(RAW_매출A!$J$2:$J$7000,RAW_매출A!$B$2:$B$7000,$A147,RAW_매출A!$A$2:$A$7000,EDATE($E147,AT$1-1))/(INDEX(요약_월별시즈널리티!$F$7:$F$18,MONTH(EDATE($E147,AT$1-1)))/100))),"")</f>
        <v/>
      </c>
      <c r="AU147" t="str" cm="1">
        <f t="array" ref="AU147">IFERROR(IF($A147="","",IF(SUMIFS(RAW_매출A!$J$2:$J$7000,RAW_매출A!$B$2:$B$7000,$A147,RAW_매출A!$A$2:$A$7000,EDATE($E147,AU$1-1))=0,"",SUMIFS(RAW_매출A!$J$2:$J$7000,RAW_매출A!$B$2:$B$7000,$A147,RAW_매출A!$A$2:$A$7000,EDATE($E147,AU$1-1))/(INDEX(요약_월별시즈널리티!$F$7:$F$18,MONTH(EDATE($E147,AU$1-1)))/100))),"")</f>
        <v/>
      </c>
      <c r="AV147" t="str" cm="1">
        <f t="array" ref="AV147">IFERROR(IF($A147="","",IF(SUMIFS(RAW_매출A!$J$2:$J$7000,RAW_매출A!$B$2:$B$7000,$A147,RAW_매출A!$A$2:$A$7000,EDATE($E147,AV$1-1))=0,"",SUMIFS(RAW_매출A!$J$2:$J$7000,RAW_매출A!$B$2:$B$7000,$A147,RAW_매출A!$A$2:$A$7000,EDATE($E147,AV$1-1))/(INDEX(요약_월별시즈널리티!$F$7:$F$18,MONTH(EDATE($E147,AV$1-1)))/100))),"")</f>
        <v/>
      </c>
      <c r="AW147" t="str" cm="1">
        <f t="array" ref="AW147">IFERROR(IF($A147="","",IF(SUMIFS(RAW_매출A!$J$2:$J$7000,RAW_매출A!$B$2:$B$7000,$A147,RAW_매출A!$A$2:$A$7000,EDATE($E147,AW$1-1))=0,"",SUMIFS(RAW_매출A!$J$2:$J$7000,RAW_매출A!$B$2:$B$7000,$A147,RAW_매출A!$A$2:$A$7000,EDATE($E147,AW$1-1))/(INDEX(요약_월별시즈널리티!$F$7:$F$18,MONTH(EDATE($E147,AW$1-1)))/100))),"")</f>
        <v/>
      </c>
      <c r="AX147" t="str" cm="1">
        <f t="array" ref="AX147">IFERROR(IF($A147="","",IF(SUMIFS(RAW_매출A!$J$2:$J$7000,RAW_매출A!$B$2:$B$7000,$A147,RAW_매출A!$A$2:$A$7000,EDATE($E147,AX$1-1))=0,"",SUMIFS(RAW_매출A!$J$2:$J$7000,RAW_매출A!$B$2:$B$7000,$A147,RAW_매출A!$A$2:$A$7000,EDATE($E147,AX$1-1))/(INDEX(요약_월별시즈널리티!$F$7:$F$18,MONTH(EDATE($E147,AX$1-1)))/100))),"")</f>
        <v/>
      </c>
      <c r="AY147" t="str" cm="1">
        <f t="array" ref="AY147">IFERROR(IF($A147="","",IF(SUMIFS(RAW_매출A!$J$2:$J$7000,RAW_매출A!$B$2:$B$7000,$A147,RAW_매출A!$A$2:$A$7000,EDATE($E147,AY$1-1))=0,"",SUMIFS(RAW_매출A!$J$2:$J$7000,RAW_매출A!$B$2:$B$7000,$A147,RAW_매출A!$A$2:$A$7000,EDATE($E147,AY$1-1))/(INDEX(요약_월별시즈널리티!$F$7:$F$18,MONTH(EDATE($E147,AY$1-1)))/100))),"")</f>
        <v/>
      </c>
      <c r="AZ147" t="str" cm="1">
        <f t="array" ref="AZ147">IFERROR(IF($A147="","",IF(SUMIFS(RAW_매출A!$J$2:$J$7000,RAW_매출A!$B$2:$B$7000,$A147,RAW_매출A!$A$2:$A$7000,EDATE($E147,AZ$1-1))=0,"",SUMIFS(RAW_매출A!$J$2:$J$7000,RAW_매출A!$B$2:$B$7000,$A147,RAW_매출A!$A$2:$A$7000,EDATE($E147,AZ$1-1))/(INDEX(요약_월별시즈널리티!$F$7:$F$18,MONTH(EDATE($E147,AZ$1-1)))/100))),"")</f>
        <v/>
      </c>
      <c r="BA147" t="str" cm="1">
        <f t="array" ref="BA147">IFERROR(IF($A147="","",IF(SUMIFS(RAW_매출A!$J$2:$J$7000,RAW_매출A!$B$2:$B$7000,$A147,RAW_매출A!$A$2:$A$7000,EDATE($E147,BA$1-1))=0,"",SUMIFS(RAW_매출A!$J$2:$J$7000,RAW_매출A!$B$2:$B$7000,$A147,RAW_매출A!$A$2:$A$7000,EDATE($E147,BA$1-1))/(INDEX(요약_월별시즈널리티!$F$7:$F$18,MONTH(EDATE($E147,BA$1-1)))/100))),"")</f>
        <v/>
      </c>
      <c r="BB147" t="str" cm="1">
        <f t="array" ref="BB147">IFERROR(IF($A147="","",IF(SUMIFS(RAW_매출A!$J$2:$J$7000,RAW_매출A!$B$2:$B$7000,$A147,RAW_매출A!$A$2:$A$7000,EDATE($E147,BB$1-1))=0,"",SUMIFS(RAW_매출A!$J$2:$J$7000,RAW_매출A!$B$2:$B$7000,$A147,RAW_매출A!$A$2:$A$7000,EDATE($E147,BB$1-1))/(INDEX(요약_월별시즈널리티!$F$7:$F$18,MONTH(EDATE($E147,BB$1-1)))/100))),"")</f>
        <v/>
      </c>
      <c r="BC147" t="str" cm="1">
        <f t="array" ref="BC147">IFERROR(IF($A147="","",IF(SUMIFS(RAW_매출A!$J$2:$J$7000,RAW_매출A!$B$2:$B$7000,$A147,RAW_매출A!$A$2:$A$7000,EDATE($E147,BC$1-1))=0,"",SUMIFS(RAW_매출A!$J$2:$J$7000,RAW_매출A!$B$2:$B$7000,$A147,RAW_매출A!$A$2:$A$7000,EDATE($E147,BC$1-1))/(INDEX(요약_월별시즈널리티!$F$7:$F$18,MONTH(EDATE($E147,BC$1-1)))/100))),"")</f>
        <v/>
      </c>
      <c r="BD147" t="str" cm="1">
        <f t="array" ref="BD147">IFERROR(IF($A147="","",IF(SUMIFS(RAW_매출A!$J$2:$J$7000,RAW_매출A!$B$2:$B$7000,$A147,RAW_매출A!$A$2:$A$7000,EDATE($E147,BD$1-1))=0,"",SUMIFS(RAW_매출A!$J$2:$J$7000,RAW_매출A!$B$2:$B$7000,$A147,RAW_매출A!$A$2:$A$7000,EDATE($E147,BD$1-1))/(INDEX(요약_월별시즈널리티!$F$7:$F$18,MONTH(EDATE($E147,BD$1-1)))/100))),"")</f>
        <v/>
      </c>
      <c r="BE147" t="str" cm="1">
        <f t="array" ref="BE147">IFERROR(IF($A147="","",IF(SUMIFS(RAW_매출A!$J$2:$J$7000,RAW_매출A!$B$2:$B$7000,$A147,RAW_매출A!$A$2:$A$7000,EDATE($E147,BE$1-1))=0,"",SUMIFS(RAW_매출A!$J$2:$J$7000,RAW_매출A!$B$2:$B$7000,$A147,RAW_매출A!$A$2:$A$7000,EDATE($E147,BE$1-1))/(INDEX(요약_월별시즈널리티!$F$7:$F$18,MONTH(EDATE($E147,BE$1-1)))/100))),"")</f>
        <v/>
      </c>
      <c r="BF147" t="str" cm="1">
        <f t="array" ref="BF147">IFERROR(IF($A147="","",IF(SUMIFS(RAW_매출A!$J$2:$J$7000,RAW_매출A!$B$2:$B$7000,$A147,RAW_매출A!$A$2:$A$7000,EDATE($E147,BF$1-1))=0,"",SUMIFS(RAW_매출A!$J$2:$J$7000,RAW_매출A!$B$2:$B$7000,$A147,RAW_매출A!$A$2:$A$7000,EDATE($E147,BF$1-1))/(INDEX(요약_월별시즈널리티!$F$7:$F$18,MONTH(EDATE($E147,BF$1-1)))/100))),"")</f>
        <v/>
      </c>
      <c r="BG147" t="str" cm="1">
        <f t="array" ref="BG147">IFERROR(IF($A147="","",IF(SUMIFS(RAW_매출A!$J$2:$J$7000,RAW_매출A!$B$2:$B$7000,$A147,RAW_매출A!$A$2:$A$7000,EDATE($E147,BG$1-1))=0,"",SUMIFS(RAW_매출A!$J$2:$J$7000,RAW_매출A!$B$2:$B$7000,$A147,RAW_매출A!$A$2:$A$7000,EDATE($E147,BG$1-1))/(INDEX(요약_월별시즈널리티!$F$7:$F$18,MONTH(EDATE($E147,BG$1-1)))/100))),"")</f>
        <v/>
      </c>
      <c r="BH147" t="str" cm="1">
        <f t="array" ref="BH147">IFERROR(IF($A147="","",IF(SUMIFS(RAW_매출A!$J$2:$J$7000,RAW_매출A!$B$2:$B$7000,$A147,RAW_매출A!$A$2:$A$7000,EDATE($E147,BH$1-1))=0,"",SUMIFS(RAW_매출A!$J$2:$J$7000,RAW_매출A!$B$2:$B$7000,$A147,RAW_매출A!$A$2:$A$7000,EDATE($E147,BH$1-1))/(INDEX(요약_월별시즈널리티!$F$7:$F$18,MONTH(EDATE($E147,BH$1-1)))/100))),"")</f>
        <v/>
      </c>
      <c r="BI147" t="str" cm="1">
        <f t="array" ref="BI147">IFERROR(IF($A147="","",IF(SUMIFS(RAW_매출A!$J$2:$J$7000,RAW_매출A!$B$2:$B$7000,$A147,RAW_매출A!$A$2:$A$7000,EDATE($E147,BI$1-1))=0,"",SUMIFS(RAW_매출A!$J$2:$J$7000,RAW_매출A!$B$2:$B$7000,$A147,RAW_매출A!$A$2:$A$7000,EDATE($E147,BI$1-1))/(INDEX(요약_월별시즈널리티!$F$7:$F$18,MONTH(EDATE($E147,BI$1-1)))/100))),"")</f>
        <v/>
      </c>
      <c r="BJ147" t="str" cm="1">
        <f t="array" ref="BJ147">IFERROR(IF($A147="","",IF(SUMIFS(RAW_매출A!$J$2:$J$7000,RAW_매출A!$B$2:$B$7000,$A147,RAW_매출A!$A$2:$A$7000,EDATE($E147,BJ$1-1))=0,"",SUMIFS(RAW_매출A!$J$2:$J$7000,RAW_매출A!$B$2:$B$7000,$A147,RAW_매출A!$A$2:$A$7000,EDATE($E147,BJ$1-1))/(INDEX(요약_월별시즈널리티!$F$7:$F$18,MONTH(EDATE($E147,BJ$1-1)))/100))),"")</f>
        <v/>
      </c>
      <c r="BK147" t="str" cm="1">
        <f t="array" ref="BK147">IFERROR(IF($A147="","",IF(SUMIFS(RAW_매출A!$J$2:$J$7000,RAW_매출A!$B$2:$B$7000,$A147,RAW_매출A!$A$2:$A$7000,EDATE($E147,BK$1-1))=0,"",SUMIFS(RAW_매출A!$J$2:$J$7000,RAW_매출A!$B$2:$B$7000,$A147,RAW_매출A!$A$2:$A$7000,EDATE($E147,BK$1-1))/(INDEX(요약_월별시즈널리티!$F$7:$F$18,MONTH(EDATE($E147,BK$1-1)))/100))),"")</f>
        <v/>
      </c>
      <c r="BL147" t="str" cm="1">
        <f t="array" ref="BL147">IFERROR(IF($A147="","",IF(SUMIFS(RAW_매출A!$J$2:$J$7000,RAW_매출A!$B$2:$B$7000,$A147,RAW_매출A!$A$2:$A$7000,EDATE($E147,BL$1-1))=0,"",SUMIFS(RAW_매출A!$J$2:$J$7000,RAW_매출A!$B$2:$B$7000,$A147,RAW_매출A!$A$2:$A$7000,EDATE($E147,BL$1-1))/(INDEX(요약_월별시즈널리티!$F$7:$F$18,MONTH(EDATE($E147,BL$1-1)))/100))),"")</f>
        <v/>
      </c>
      <c r="BM147" t="str" cm="1">
        <f t="array" ref="BM147">IFERROR(IF($A147="","",IF(SUMIFS(RAW_매출A!$J$2:$J$7000,RAW_매출A!$B$2:$B$7000,$A147,RAW_매출A!$A$2:$A$7000,EDATE($E147,BM$1-1))=0,"",SUMIFS(RAW_매출A!$J$2:$J$7000,RAW_매출A!$B$2:$B$7000,$A147,RAW_매출A!$A$2:$A$7000,EDATE($E147,BM$1-1))/(INDEX(요약_월별시즈널리티!$F$7:$F$18,MONTH(EDATE($E147,BM$1-1)))/100))),"")</f>
        <v/>
      </c>
      <c r="BN147" t="str" cm="1">
        <f t="array" ref="BN147">IFERROR(IF($A147="","",IF(SUMIFS(RAW_매출A!$J$2:$J$7000,RAW_매출A!$B$2:$B$7000,$A147,RAW_매출A!$A$2:$A$7000,EDATE($E147,BN$1-1))=0,"",SUMIFS(RAW_매출A!$J$2:$J$7000,RAW_매출A!$B$2:$B$7000,$A147,RAW_매출A!$A$2:$A$7000,EDATE($E147,BN$1-1))/(INDEX(요약_월별시즈널리티!$F$7:$F$18,MONTH(EDATE($E147,BN$1-1)))/100))),"")</f>
        <v/>
      </c>
    </row>
    <row r="148" spans="1:66" x14ac:dyDescent="0.3">
      <c r="A148" t="str">
        <f>세팅!A149</f>
        <v>(1138) #강원대공대점</v>
      </c>
      <c r="B148" t="str">
        <f>세팅!B149</f>
        <v>150-1</v>
      </c>
      <c r="C148">
        <f t="shared" si="6"/>
        <v>1</v>
      </c>
      <c r="D148" t="str">
        <f t="shared" si="7"/>
        <v>1</v>
      </c>
      <c r="E148" s="1">
        <f>세팅!D149</f>
        <v>46143</v>
      </c>
      <c r="F148" t="str">
        <f t="shared" si="8"/>
        <v/>
      </c>
      <c r="G148" cm="1">
        <f t="array" ref="G148">IFERROR(IF($A148="","",IF(SUMIFS(RAW_매출A!$J$2:$J$7000,RAW_매출A!$B$2:$B$7000,$A148,RAW_매출A!$A$2:$A$7000,EDATE($E148,G$1-1))=0,"",SUMIFS(RAW_매출A!$J$2:$J$7000,RAW_매출A!$B$2:$B$7000,$A148,RAW_매출A!$A$2:$A$7000,EDATE($E148,G$1-1))/(INDEX(요약_월별시즈널리티!$F$7:$F$18,MONTH(EDATE($E148,G$1-1)))/100))),"")</f>
        <v>4244518.2982902145</v>
      </c>
      <c r="H148" cm="1">
        <f t="array" ref="H148">IFERROR(IF($A148="","",IF(SUMIFS(RAW_매출A!$J$2:$J$7000,RAW_매출A!$B$2:$B$7000,$A148,RAW_매출A!$A$2:$A$7000,EDATE($E148,H$1-1))=0,"",SUMIFS(RAW_매출A!$J$2:$J$7000,RAW_매출A!$B$2:$B$7000,$A148,RAW_매출A!$A$2:$A$7000,EDATE($E148,H$1-1))/(INDEX(요약_월별시즈널리티!$F$7:$F$18,MONTH(EDATE($E148,H$1-1)))/100))),"")</f>
        <v>3824392.6126311747</v>
      </c>
      <c r="I148" t="str" cm="1">
        <f t="array" ref="I148">IFERROR(IF($A148="","",IF(SUMIFS(RAW_매출A!$J$2:$J$7000,RAW_매출A!$B$2:$B$7000,$A148,RAW_매출A!$A$2:$A$7000,EDATE($E148,I$1-1))=0,"",SUMIFS(RAW_매출A!$J$2:$J$7000,RAW_매출A!$B$2:$B$7000,$A148,RAW_매출A!$A$2:$A$7000,EDATE($E148,I$1-1))/(INDEX(요약_월별시즈널리티!$F$7:$F$18,MONTH(EDATE($E148,I$1-1)))/100))),"")</f>
        <v/>
      </c>
      <c r="J148" s="28" t="str" cm="1">
        <f t="array" ref="J148">IFERROR(IF($A148="","",IF(SUMIFS(RAW_매출A!$J$2:$J$7000,RAW_매출A!$B$2:$B$7000,$A148,RAW_매출A!$A$2:$A$7000,EDATE($E148,J$1-1))=0,"",SUMIFS(RAW_매출A!$J$2:$J$7000,RAW_매출A!$B$2:$B$7000,$A148,RAW_매출A!$A$2:$A$7000,EDATE($E148,J$1-1))/(INDEX(요약_월별시즈널리티!$F$7:$F$18,MONTH(EDATE($E148,J$1-1)))/100))),"")</f>
        <v/>
      </c>
      <c r="K148" s="28" t="str" cm="1">
        <f t="array" ref="K148">IFERROR(IF($A148="","",IF(SUMIFS(RAW_매출A!$J$2:$J$7000,RAW_매출A!$B$2:$B$7000,$A148,RAW_매출A!$A$2:$A$7000,EDATE($E148,K$1-1))=0,"",SUMIFS(RAW_매출A!$J$2:$J$7000,RAW_매출A!$B$2:$B$7000,$A148,RAW_매출A!$A$2:$A$7000,EDATE($E148,K$1-1))/(INDEX(요약_월별시즈널리티!$F$7:$F$18,MONTH(EDATE($E148,K$1-1)))/100))),"")</f>
        <v/>
      </c>
      <c r="L148" s="28" t="str" cm="1">
        <f t="array" ref="L148">IFERROR(IF($A148="","",IF(SUMIFS(RAW_매출A!$J$2:$J$7000,RAW_매출A!$B$2:$B$7000,$A148,RAW_매출A!$A$2:$A$7000,EDATE($E148,L$1-1))=0,"",SUMIFS(RAW_매출A!$J$2:$J$7000,RAW_매출A!$B$2:$B$7000,$A148,RAW_매출A!$A$2:$A$7000,EDATE($E148,L$1-1))/(INDEX(요약_월별시즈널리티!$F$7:$F$18,MONTH(EDATE($E148,L$1-1)))/100))),"")</f>
        <v/>
      </c>
      <c r="M148" s="28" t="str" cm="1">
        <f t="array" ref="M148">IFERROR(IF($A148="","",IF(SUMIFS(RAW_매출A!$J$2:$J$7000,RAW_매출A!$B$2:$B$7000,$A148,RAW_매출A!$A$2:$A$7000,EDATE($E148,M$1-1))=0,"",SUMIFS(RAW_매출A!$J$2:$J$7000,RAW_매출A!$B$2:$B$7000,$A148,RAW_매출A!$A$2:$A$7000,EDATE($E148,M$1-1))/(INDEX(요약_월별시즈널리티!$F$7:$F$18,MONTH(EDATE($E148,M$1-1)))/100))),"")</f>
        <v/>
      </c>
      <c r="N148" s="28" t="str" cm="1">
        <f t="array" ref="N148">IFERROR(IF($A148="","",IF(SUMIFS(RAW_매출A!$J$2:$J$7000,RAW_매출A!$B$2:$B$7000,$A148,RAW_매출A!$A$2:$A$7000,EDATE($E148,N$1-1))=0,"",SUMIFS(RAW_매출A!$J$2:$J$7000,RAW_매출A!$B$2:$B$7000,$A148,RAW_매출A!$A$2:$A$7000,EDATE($E148,N$1-1))/(INDEX(요약_월별시즈널리티!$F$7:$F$18,MONTH(EDATE($E148,N$1-1)))/100))),"")</f>
        <v/>
      </c>
      <c r="O148" s="28" t="str" cm="1">
        <f t="array" ref="O148">IFERROR(IF($A148="","",IF(SUMIFS(RAW_매출A!$J$2:$J$7000,RAW_매출A!$B$2:$B$7000,$A148,RAW_매출A!$A$2:$A$7000,EDATE($E148,O$1-1))=0,"",SUMIFS(RAW_매출A!$J$2:$J$7000,RAW_매출A!$B$2:$B$7000,$A148,RAW_매출A!$A$2:$A$7000,EDATE($E148,O$1-1))/(INDEX(요약_월별시즈널리티!$F$7:$F$18,MONTH(EDATE($E148,O$1-1)))/100))),"")</f>
        <v/>
      </c>
      <c r="P148" t="str" cm="1">
        <f t="array" ref="P148">IFERROR(IF($A148="","",IF(SUMIFS(RAW_매출A!$J$2:$J$7000,RAW_매출A!$B$2:$B$7000,$A148,RAW_매출A!$A$2:$A$7000,EDATE($E148,P$1-1))=0,"",SUMIFS(RAW_매출A!$J$2:$J$7000,RAW_매출A!$B$2:$B$7000,$A148,RAW_매출A!$A$2:$A$7000,EDATE($E148,P$1-1))/(INDEX(요약_월별시즈널리티!$F$7:$F$18,MONTH(EDATE($E148,P$1-1)))/100))),"")</f>
        <v/>
      </c>
      <c r="Q148" t="str" cm="1">
        <f t="array" ref="Q148">IFERROR(IF($A148="","",IF(SUMIFS(RAW_매출A!$J$2:$J$7000,RAW_매출A!$B$2:$B$7000,$A148,RAW_매출A!$A$2:$A$7000,EDATE($E148,Q$1-1))=0,"",SUMIFS(RAW_매출A!$J$2:$J$7000,RAW_매출A!$B$2:$B$7000,$A148,RAW_매출A!$A$2:$A$7000,EDATE($E148,Q$1-1))/(INDEX(요약_월별시즈널리티!$F$7:$F$18,MONTH(EDATE($E148,Q$1-1)))/100))),"")</f>
        <v/>
      </c>
      <c r="R148" t="str" cm="1">
        <f t="array" ref="R148">IFERROR(IF($A148="","",IF(SUMIFS(RAW_매출A!$J$2:$J$7000,RAW_매출A!$B$2:$B$7000,$A148,RAW_매출A!$A$2:$A$7000,EDATE($E148,R$1-1))=0,"",SUMIFS(RAW_매출A!$J$2:$J$7000,RAW_매출A!$B$2:$B$7000,$A148,RAW_매출A!$A$2:$A$7000,EDATE($E148,R$1-1))/(INDEX(요약_월별시즈널리티!$F$7:$F$18,MONTH(EDATE($E148,R$1-1)))/100))),"")</f>
        <v/>
      </c>
      <c r="S148" t="str" cm="1">
        <f t="array" ref="S148">IFERROR(IF($A148="","",IF(SUMIFS(RAW_매출A!$J$2:$J$7000,RAW_매출A!$B$2:$B$7000,$A148,RAW_매출A!$A$2:$A$7000,EDATE($E148,S$1-1))=0,"",SUMIFS(RAW_매출A!$J$2:$J$7000,RAW_매출A!$B$2:$B$7000,$A148,RAW_매출A!$A$2:$A$7000,EDATE($E148,S$1-1))/(INDEX(요약_월별시즈널리티!$F$7:$F$18,MONTH(EDATE($E148,S$1-1)))/100))),"")</f>
        <v/>
      </c>
      <c r="T148" t="str" cm="1">
        <f t="array" ref="T148">IFERROR(IF($A148="","",IF(SUMIFS(RAW_매출A!$J$2:$J$7000,RAW_매출A!$B$2:$B$7000,$A148,RAW_매출A!$A$2:$A$7000,EDATE($E148,T$1-1))=0,"",SUMIFS(RAW_매출A!$J$2:$J$7000,RAW_매출A!$B$2:$B$7000,$A148,RAW_매출A!$A$2:$A$7000,EDATE($E148,T$1-1))/(INDEX(요약_월별시즈널리티!$F$7:$F$18,MONTH(EDATE($E148,T$1-1)))/100))),"")</f>
        <v/>
      </c>
      <c r="U148" t="str" cm="1">
        <f t="array" ref="U148">IFERROR(IF($A148="","",IF(SUMIFS(RAW_매출A!$J$2:$J$7000,RAW_매출A!$B$2:$B$7000,$A148,RAW_매출A!$A$2:$A$7000,EDATE($E148,U$1-1))=0,"",SUMIFS(RAW_매출A!$J$2:$J$7000,RAW_매출A!$B$2:$B$7000,$A148,RAW_매출A!$A$2:$A$7000,EDATE($E148,U$1-1))/(INDEX(요약_월별시즈널리티!$F$7:$F$18,MONTH(EDATE($E148,U$1-1)))/100))),"")</f>
        <v/>
      </c>
      <c r="V148" t="str" cm="1">
        <f t="array" ref="V148">IFERROR(IF($A148="","",IF(SUMIFS(RAW_매출A!$J$2:$J$7000,RAW_매출A!$B$2:$B$7000,$A148,RAW_매출A!$A$2:$A$7000,EDATE($E148,V$1-1))=0,"",SUMIFS(RAW_매출A!$J$2:$J$7000,RAW_매출A!$B$2:$B$7000,$A148,RAW_매출A!$A$2:$A$7000,EDATE($E148,V$1-1))/(INDEX(요약_월별시즈널리티!$F$7:$F$18,MONTH(EDATE($E148,V$1-1)))/100))),"")</f>
        <v/>
      </c>
      <c r="W148" t="str" cm="1">
        <f t="array" ref="W148">IFERROR(IF($A148="","",IF(SUMIFS(RAW_매출A!$J$2:$J$7000,RAW_매출A!$B$2:$B$7000,$A148,RAW_매출A!$A$2:$A$7000,EDATE($E148,W$1-1))=0,"",SUMIFS(RAW_매출A!$J$2:$J$7000,RAW_매출A!$B$2:$B$7000,$A148,RAW_매출A!$A$2:$A$7000,EDATE($E148,W$1-1))/(INDEX(요약_월별시즈널리티!$F$7:$F$18,MONTH(EDATE($E148,W$1-1)))/100))),"")</f>
        <v/>
      </c>
      <c r="X148" t="str" cm="1">
        <f t="array" ref="X148">IFERROR(IF($A148="","",IF(SUMIFS(RAW_매출A!$J$2:$J$7000,RAW_매출A!$B$2:$B$7000,$A148,RAW_매출A!$A$2:$A$7000,EDATE($E148,X$1-1))=0,"",SUMIFS(RAW_매출A!$J$2:$J$7000,RAW_매출A!$B$2:$B$7000,$A148,RAW_매출A!$A$2:$A$7000,EDATE($E148,X$1-1))/(INDEX(요약_월별시즈널리티!$F$7:$F$18,MONTH(EDATE($E148,X$1-1)))/100))),"")</f>
        <v/>
      </c>
      <c r="Y148" t="str" cm="1">
        <f t="array" ref="Y148">IFERROR(IF($A148="","",IF(SUMIFS(RAW_매출A!$J$2:$J$7000,RAW_매출A!$B$2:$B$7000,$A148,RAW_매출A!$A$2:$A$7000,EDATE($E148,Y$1-1))=0,"",SUMIFS(RAW_매출A!$J$2:$J$7000,RAW_매출A!$B$2:$B$7000,$A148,RAW_매출A!$A$2:$A$7000,EDATE($E148,Y$1-1))/(INDEX(요약_월별시즈널리티!$F$7:$F$18,MONTH(EDATE($E148,Y$1-1)))/100))),"")</f>
        <v/>
      </c>
      <c r="Z148" t="str" cm="1">
        <f t="array" ref="Z148">IFERROR(IF($A148="","",IF(SUMIFS(RAW_매출A!$J$2:$J$7000,RAW_매출A!$B$2:$B$7000,$A148,RAW_매출A!$A$2:$A$7000,EDATE($E148,Z$1-1))=0,"",SUMIFS(RAW_매출A!$J$2:$J$7000,RAW_매출A!$B$2:$B$7000,$A148,RAW_매출A!$A$2:$A$7000,EDATE($E148,Z$1-1))/(INDEX(요약_월별시즈널리티!$F$7:$F$18,MONTH(EDATE($E148,Z$1-1)))/100))),"")</f>
        <v/>
      </c>
      <c r="AA148" t="str" cm="1">
        <f t="array" ref="AA148">IFERROR(IF($A148="","",IF(SUMIFS(RAW_매출A!$J$2:$J$7000,RAW_매출A!$B$2:$B$7000,$A148,RAW_매출A!$A$2:$A$7000,EDATE($E148,AA$1-1))=0,"",SUMIFS(RAW_매출A!$J$2:$J$7000,RAW_매출A!$B$2:$B$7000,$A148,RAW_매출A!$A$2:$A$7000,EDATE($E148,AA$1-1))/(INDEX(요약_월별시즈널리티!$F$7:$F$18,MONTH(EDATE($E148,AA$1-1)))/100))),"")</f>
        <v/>
      </c>
      <c r="AB148" t="str" cm="1">
        <f t="array" ref="AB148">IFERROR(IF($A148="","",IF(SUMIFS(RAW_매출A!$J$2:$J$7000,RAW_매출A!$B$2:$B$7000,$A148,RAW_매출A!$A$2:$A$7000,EDATE($E148,AB$1-1))=0,"",SUMIFS(RAW_매출A!$J$2:$J$7000,RAW_매출A!$B$2:$B$7000,$A148,RAW_매출A!$A$2:$A$7000,EDATE($E148,AB$1-1))/(INDEX(요약_월별시즈널리티!$F$7:$F$18,MONTH(EDATE($E148,AB$1-1)))/100))),"")</f>
        <v/>
      </c>
      <c r="AC148" t="str" cm="1">
        <f t="array" ref="AC148">IFERROR(IF($A148="","",IF(SUMIFS(RAW_매출A!$J$2:$J$7000,RAW_매출A!$B$2:$B$7000,$A148,RAW_매출A!$A$2:$A$7000,EDATE($E148,AC$1-1))=0,"",SUMIFS(RAW_매출A!$J$2:$J$7000,RAW_매출A!$B$2:$B$7000,$A148,RAW_매출A!$A$2:$A$7000,EDATE($E148,AC$1-1))/(INDEX(요약_월별시즈널리티!$F$7:$F$18,MONTH(EDATE($E148,AC$1-1)))/100))),"")</f>
        <v/>
      </c>
      <c r="AD148" t="str" cm="1">
        <f t="array" ref="AD148">IFERROR(IF($A148="","",IF(SUMIFS(RAW_매출A!$J$2:$J$7000,RAW_매출A!$B$2:$B$7000,$A148,RAW_매출A!$A$2:$A$7000,EDATE($E148,AD$1-1))=0,"",SUMIFS(RAW_매출A!$J$2:$J$7000,RAW_매출A!$B$2:$B$7000,$A148,RAW_매출A!$A$2:$A$7000,EDATE($E148,AD$1-1))/(INDEX(요약_월별시즈널리티!$F$7:$F$18,MONTH(EDATE($E148,AD$1-1)))/100))),"")</f>
        <v/>
      </c>
      <c r="AE148" t="str" cm="1">
        <f t="array" ref="AE148">IFERROR(IF($A148="","",IF(SUMIFS(RAW_매출A!$J$2:$J$7000,RAW_매출A!$B$2:$B$7000,$A148,RAW_매출A!$A$2:$A$7000,EDATE($E148,AE$1-1))=0,"",SUMIFS(RAW_매출A!$J$2:$J$7000,RAW_매출A!$B$2:$B$7000,$A148,RAW_매출A!$A$2:$A$7000,EDATE($E148,AE$1-1))/(INDEX(요약_월별시즈널리티!$F$7:$F$18,MONTH(EDATE($E148,AE$1-1)))/100))),"")</f>
        <v/>
      </c>
      <c r="AF148" t="str" cm="1">
        <f t="array" ref="AF148">IFERROR(IF($A148="","",IF(SUMIFS(RAW_매출A!$J$2:$J$7000,RAW_매출A!$B$2:$B$7000,$A148,RAW_매출A!$A$2:$A$7000,EDATE($E148,AF$1-1))=0,"",SUMIFS(RAW_매출A!$J$2:$J$7000,RAW_매출A!$B$2:$B$7000,$A148,RAW_매출A!$A$2:$A$7000,EDATE($E148,AF$1-1))/(INDEX(요약_월별시즈널리티!$F$7:$F$18,MONTH(EDATE($E148,AF$1-1)))/100))),"")</f>
        <v/>
      </c>
      <c r="AG148" t="str" cm="1">
        <f t="array" ref="AG148">IFERROR(IF($A148="","",IF(SUMIFS(RAW_매출A!$J$2:$J$7000,RAW_매출A!$B$2:$B$7000,$A148,RAW_매출A!$A$2:$A$7000,EDATE($E148,AG$1-1))=0,"",SUMIFS(RAW_매출A!$J$2:$J$7000,RAW_매출A!$B$2:$B$7000,$A148,RAW_매출A!$A$2:$A$7000,EDATE($E148,AG$1-1))/(INDEX(요약_월별시즈널리티!$F$7:$F$18,MONTH(EDATE($E148,AG$1-1)))/100))),"")</f>
        <v/>
      </c>
      <c r="AH148" t="str" cm="1">
        <f t="array" ref="AH148">IFERROR(IF($A148="","",IF(SUMIFS(RAW_매출A!$J$2:$J$7000,RAW_매출A!$B$2:$B$7000,$A148,RAW_매출A!$A$2:$A$7000,EDATE($E148,AH$1-1))=0,"",SUMIFS(RAW_매출A!$J$2:$J$7000,RAW_매출A!$B$2:$B$7000,$A148,RAW_매출A!$A$2:$A$7000,EDATE($E148,AH$1-1))/(INDEX(요약_월별시즈널리티!$F$7:$F$18,MONTH(EDATE($E148,AH$1-1)))/100))),"")</f>
        <v/>
      </c>
      <c r="AI148" t="str" cm="1">
        <f t="array" ref="AI148">IFERROR(IF($A148="","",IF(SUMIFS(RAW_매출A!$J$2:$J$7000,RAW_매출A!$B$2:$B$7000,$A148,RAW_매출A!$A$2:$A$7000,EDATE($E148,AI$1-1))=0,"",SUMIFS(RAW_매출A!$J$2:$J$7000,RAW_매출A!$B$2:$B$7000,$A148,RAW_매출A!$A$2:$A$7000,EDATE($E148,AI$1-1))/(INDEX(요약_월별시즈널리티!$F$7:$F$18,MONTH(EDATE($E148,AI$1-1)))/100))),"")</f>
        <v/>
      </c>
      <c r="AJ148" t="str" cm="1">
        <f t="array" ref="AJ148">IFERROR(IF($A148="","",IF(SUMIFS(RAW_매출A!$J$2:$J$7000,RAW_매출A!$B$2:$B$7000,$A148,RAW_매출A!$A$2:$A$7000,EDATE($E148,AJ$1-1))=0,"",SUMIFS(RAW_매출A!$J$2:$J$7000,RAW_매출A!$B$2:$B$7000,$A148,RAW_매출A!$A$2:$A$7000,EDATE($E148,AJ$1-1))/(INDEX(요약_월별시즈널리티!$F$7:$F$18,MONTH(EDATE($E148,AJ$1-1)))/100))),"")</f>
        <v/>
      </c>
      <c r="AK148" t="str" cm="1">
        <f t="array" ref="AK148">IFERROR(IF($A148="","",IF(SUMIFS(RAW_매출A!$J$2:$J$7000,RAW_매출A!$B$2:$B$7000,$A148,RAW_매출A!$A$2:$A$7000,EDATE($E148,AK$1-1))=0,"",SUMIFS(RAW_매출A!$J$2:$J$7000,RAW_매출A!$B$2:$B$7000,$A148,RAW_매출A!$A$2:$A$7000,EDATE($E148,AK$1-1))/(INDEX(요약_월별시즈널리티!$F$7:$F$18,MONTH(EDATE($E148,AK$1-1)))/100))),"")</f>
        <v/>
      </c>
      <c r="AL148" t="str" cm="1">
        <f t="array" ref="AL148">IFERROR(IF($A148="","",IF(SUMIFS(RAW_매출A!$J$2:$J$7000,RAW_매출A!$B$2:$B$7000,$A148,RAW_매출A!$A$2:$A$7000,EDATE($E148,AL$1-1))=0,"",SUMIFS(RAW_매출A!$J$2:$J$7000,RAW_매출A!$B$2:$B$7000,$A148,RAW_매출A!$A$2:$A$7000,EDATE($E148,AL$1-1))/(INDEX(요약_월별시즈널리티!$F$7:$F$18,MONTH(EDATE($E148,AL$1-1)))/100))),"")</f>
        <v/>
      </c>
      <c r="AM148" t="str" cm="1">
        <f t="array" ref="AM148">IFERROR(IF($A148="","",IF(SUMIFS(RAW_매출A!$J$2:$J$7000,RAW_매출A!$B$2:$B$7000,$A148,RAW_매출A!$A$2:$A$7000,EDATE($E148,AM$1-1))=0,"",SUMIFS(RAW_매출A!$J$2:$J$7000,RAW_매출A!$B$2:$B$7000,$A148,RAW_매출A!$A$2:$A$7000,EDATE($E148,AM$1-1))/(INDEX(요약_월별시즈널리티!$F$7:$F$18,MONTH(EDATE($E148,AM$1-1)))/100))),"")</f>
        <v/>
      </c>
      <c r="AN148" t="str" cm="1">
        <f t="array" ref="AN148">IFERROR(IF($A148="","",IF(SUMIFS(RAW_매출A!$J$2:$J$7000,RAW_매출A!$B$2:$B$7000,$A148,RAW_매출A!$A$2:$A$7000,EDATE($E148,AN$1-1))=0,"",SUMIFS(RAW_매출A!$J$2:$J$7000,RAW_매출A!$B$2:$B$7000,$A148,RAW_매출A!$A$2:$A$7000,EDATE($E148,AN$1-1))/(INDEX(요약_월별시즈널리티!$F$7:$F$18,MONTH(EDATE($E148,AN$1-1)))/100))),"")</f>
        <v/>
      </c>
      <c r="AO148" t="str" cm="1">
        <f t="array" ref="AO148">IFERROR(IF($A148="","",IF(SUMIFS(RAW_매출A!$J$2:$J$7000,RAW_매출A!$B$2:$B$7000,$A148,RAW_매출A!$A$2:$A$7000,EDATE($E148,AO$1-1))=0,"",SUMIFS(RAW_매출A!$J$2:$J$7000,RAW_매출A!$B$2:$B$7000,$A148,RAW_매출A!$A$2:$A$7000,EDATE($E148,AO$1-1))/(INDEX(요약_월별시즈널리티!$F$7:$F$18,MONTH(EDATE($E148,AO$1-1)))/100))),"")</f>
        <v/>
      </c>
      <c r="AP148" t="str" cm="1">
        <f t="array" ref="AP148">IFERROR(IF($A148="","",IF(SUMIFS(RAW_매출A!$J$2:$J$7000,RAW_매출A!$B$2:$B$7000,$A148,RAW_매출A!$A$2:$A$7000,EDATE($E148,AP$1-1))=0,"",SUMIFS(RAW_매출A!$J$2:$J$7000,RAW_매출A!$B$2:$B$7000,$A148,RAW_매출A!$A$2:$A$7000,EDATE($E148,AP$1-1))/(INDEX(요약_월별시즈널리티!$F$7:$F$18,MONTH(EDATE($E148,AP$1-1)))/100))),"")</f>
        <v/>
      </c>
      <c r="AQ148" t="str" cm="1">
        <f t="array" ref="AQ148">IFERROR(IF($A148="","",IF(SUMIFS(RAW_매출A!$J$2:$J$7000,RAW_매출A!$B$2:$B$7000,$A148,RAW_매출A!$A$2:$A$7000,EDATE($E148,AQ$1-1))=0,"",SUMIFS(RAW_매출A!$J$2:$J$7000,RAW_매출A!$B$2:$B$7000,$A148,RAW_매출A!$A$2:$A$7000,EDATE($E148,AQ$1-1))/(INDEX(요약_월별시즈널리티!$F$7:$F$18,MONTH(EDATE($E148,AQ$1-1)))/100))),"")</f>
        <v/>
      </c>
      <c r="AR148" t="str" cm="1">
        <f t="array" ref="AR148">IFERROR(IF($A148="","",IF(SUMIFS(RAW_매출A!$J$2:$J$7000,RAW_매출A!$B$2:$B$7000,$A148,RAW_매출A!$A$2:$A$7000,EDATE($E148,AR$1-1))=0,"",SUMIFS(RAW_매출A!$J$2:$J$7000,RAW_매출A!$B$2:$B$7000,$A148,RAW_매출A!$A$2:$A$7000,EDATE($E148,AR$1-1))/(INDEX(요약_월별시즈널리티!$F$7:$F$18,MONTH(EDATE($E148,AR$1-1)))/100))),"")</f>
        <v/>
      </c>
      <c r="AS148" t="str" cm="1">
        <f t="array" ref="AS148">IFERROR(IF($A148="","",IF(SUMIFS(RAW_매출A!$J$2:$J$7000,RAW_매출A!$B$2:$B$7000,$A148,RAW_매출A!$A$2:$A$7000,EDATE($E148,AS$1-1))=0,"",SUMIFS(RAW_매출A!$J$2:$J$7000,RAW_매출A!$B$2:$B$7000,$A148,RAW_매출A!$A$2:$A$7000,EDATE($E148,AS$1-1))/(INDEX(요약_월별시즈널리티!$F$7:$F$18,MONTH(EDATE($E148,AS$1-1)))/100))),"")</f>
        <v/>
      </c>
      <c r="AT148" t="str" cm="1">
        <f t="array" ref="AT148">IFERROR(IF($A148="","",IF(SUMIFS(RAW_매출A!$J$2:$J$7000,RAW_매출A!$B$2:$B$7000,$A148,RAW_매출A!$A$2:$A$7000,EDATE($E148,AT$1-1))=0,"",SUMIFS(RAW_매출A!$J$2:$J$7000,RAW_매출A!$B$2:$B$7000,$A148,RAW_매출A!$A$2:$A$7000,EDATE($E148,AT$1-1))/(INDEX(요약_월별시즈널리티!$F$7:$F$18,MONTH(EDATE($E148,AT$1-1)))/100))),"")</f>
        <v/>
      </c>
      <c r="AU148" t="str" cm="1">
        <f t="array" ref="AU148">IFERROR(IF($A148="","",IF(SUMIFS(RAW_매출A!$J$2:$J$7000,RAW_매출A!$B$2:$B$7000,$A148,RAW_매출A!$A$2:$A$7000,EDATE($E148,AU$1-1))=0,"",SUMIFS(RAW_매출A!$J$2:$J$7000,RAW_매출A!$B$2:$B$7000,$A148,RAW_매출A!$A$2:$A$7000,EDATE($E148,AU$1-1))/(INDEX(요약_월별시즈널리티!$F$7:$F$18,MONTH(EDATE($E148,AU$1-1)))/100))),"")</f>
        <v/>
      </c>
      <c r="AV148" t="str" cm="1">
        <f t="array" ref="AV148">IFERROR(IF($A148="","",IF(SUMIFS(RAW_매출A!$J$2:$J$7000,RAW_매출A!$B$2:$B$7000,$A148,RAW_매출A!$A$2:$A$7000,EDATE($E148,AV$1-1))=0,"",SUMIFS(RAW_매출A!$J$2:$J$7000,RAW_매출A!$B$2:$B$7000,$A148,RAW_매출A!$A$2:$A$7000,EDATE($E148,AV$1-1))/(INDEX(요약_월별시즈널리티!$F$7:$F$18,MONTH(EDATE($E148,AV$1-1)))/100))),"")</f>
        <v/>
      </c>
      <c r="AW148" t="str" cm="1">
        <f t="array" ref="AW148">IFERROR(IF($A148="","",IF(SUMIFS(RAW_매출A!$J$2:$J$7000,RAW_매출A!$B$2:$B$7000,$A148,RAW_매출A!$A$2:$A$7000,EDATE($E148,AW$1-1))=0,"",SUMIFS(RAW_매출A!$J$2:$J$7000,RAW_매출A!$B$2:$B$7000,$A148,RAW_매출A!$A$2:$A$7000,EDATE($E148,AW$1-1))/(INDEX(요약_월별시즈널리티!$F$7:$F$18,MONTH(EDATE($E148,AW$1-1)))/100))),"")</f>
        <v/>
      </c>
      <c r="AX148" t="str" cm="1">
        <f t="array" ref="AX148">IFERROR(IF($A148="","",IF(SUMIFS(RAW_매출A!$J$2:$J$7000,RAW_매출A!$B$2:$B$7000,$A148,RAW_매출A!$A$2:$A$7000,EDATE($E148,AX$1-1))=0,"",SUMIFS(RAW_매출A!$J$2:$J$7000,RAW_매출A!$B$2:$B$7000,$A148,RAW_매출A!$A$2:$A$7000,EDATE($E148,AX$1-1))/(INDEX(요약_월별시즈널리티!$F$7:$F$18,MONTH(EDATE($E148,AX$1-1)))/100))),"")</f>
        <v/>
      </c>
      <c r="AY148" t="str" cm="1">
        <f t="array" ref="AY148">IFERROR(IF($A148="","",IF(SUMIFS(RAW_매출A!$J$2:$J$7000,RAW_매출A!$B$2:$B$7000,$A148,RAW_매출A!$A$2:$A$7000,EDATE($E148,AY$1-1))=0,"",SUMIFS(RAW_매출A!$J$2:$J$7000,RAW_매출A!$B$2:$B$7000,$A148,RAW_매출A!$A$2:$A$7000,EDATE($E148,AY$1-1))/(INDEX(요약_월별시즈널리티!$F$7:$F$18,MONTH(EDATE($E148,AY$1-1)))/100))),"")</f>
        <v/>
      </c>
      <c r="AZ148" t="str" cm="1">
        <f t="array" ref="AZ148">IFERROR(IF($A148="","",IF(SUMIFS(RAW_매출A!$J$2:$J$7000,RAW_매출A!$B$2:$B$7000,$A148,RAW_매출A!$A$2:$A$7000,EDATE($E148,AZ$1-1))=0,"",SUMIFS(RAW_매출A!$J$2:$J$7000,RAW_매출A!$B$2:$B$7000,$A148,RAW_매출A!$A$2:$A$7000,EDATE($E148,AZ$1-1))/(INDEX(요약_월별시즈널리티!$F$7:$F$18,MONTH(EDATE($E148,AZ$1-1)))/100))),"")</f>
        <v/>
      </c>
      <c r="BA148" t="str" cm="1">
        <f t="array" ref="BA148">IFERROR(IF($A148="","",IF(SUMIFS(RAW_매출A!$J$2:$J$7000,RAW_매출A!$B$2:$B$7000,$A148,RAW_매출A!$A$2:$A$7000,EDATE($E148,BA$1-1))=0,"",SUMIFS(RAW_매출A!$J$2:$J$7000,RAW_매출A!$B$2:$B$7000,$A148,RAW_매출A!$A$2:$A$7000,EDATE($E148,BA$1-1))/(INDEX(요약_월별시즈널리티!$F$7:$F$18,MONTH(EDATE($E148,BA$1-1)))/100))),"")</f>
        <v/>
      </c>
      <c r="BB148" t="str" cm="1">
        <f t="array" ref="BB148">IFERROR(IF($A148="","",IF(SUMIFS(RAW_매출A!$J$2:$J$7000,RAW_매출A!$B$2:$B$7000,$A148,RAW_매출A!$A$2:$A$7000,EDATE($E148,BB$1-1))=0,"",SUMIFS(RAW_매출A!$J$2:$J$7000,RAW_매출A!$B$2:$B$7000,$A148,RAW_매출A!$A$2:$A$7000,EDATE($E148,BB$1-1))/(INDEX(요약_월별시즈널리티!$F$7:$F$18,MONTH(EDATE($E148,BB$1-1)))/100))),"")</f>
        <v/>
      </c>
      <c r="BC148" t="str" cm="1">
        <f t="array" ref="BC148">IFERROR(IF($A148="","",IF(SUMIFS(RAW_매출A!$J$2:$J$7000,RAW_매출A!$B$2:$B$7000,$A148,RAW_매출A!$A$2:$A$7000,EDATE($E148,BC$1-1))=0,"",SUMIFS(RAW_매출A!$J$2:$J$7000,RAW_매출A!$B$2:$B$7000,$A148,RAW_매출A!$A$2:$A$7000,EDATE($E148,BC$1-1))/(INDEX(요약_월별시즈널리티!$F$7:$F$18,MONTH(EDATE($E148,BC$1-1)))/100))),"")</f>
        <v/>
      </c>
      <c r="BD148" t="str" cm="1">
        <f t="array" ref="BD148">IFERROR(IF($A148="","",IF(SUMIFS(RAW_매출A!$J$2:$J$7000,RAW_매출A!$B$2:$B$7000,$A148,RAW_매출A!$A$2:$A$7000,EDATE($E148,BD$1-1))=0,"",SUMIFS(RAW_매출A!$J$2:$J$7000,RAW_매출A!$B$2:$B$7000,$A148,RAW_매출A!$A$2:$A$7000,EDATE($E148,BD$1-1))/(INDEX(요약_월별시즈널리티!$F$7:$F$18,MONTH(EDATE($E148,BD$1-1)))/100))),"")</f>
        <v/>
      </c>
      <c r="BE148" t="str" cm="1">
        <f t="array" ref="BE148">IFERROR(IF($A148="","",IF(SUMIFS(RAW_매출A!$J$2:$J$7000,RAW_매출A!$B$2:$B$7000,$A148,RAW_매출A!$A$2:$A$7000,EDATE($E148,BE$1-1))=0,"",SUMIFS(RAW_매출A!$J$2:$J$7000,RAW_매출A!$B$2:$B$7000,$A148,RAW_매출A!$A$2:$A$7000,EDATE($E148,BE$1-1))/(INDEX(요약_월별시즈널리티!$F$7:$F$18,MONTH(EDATE($E148,BE$1-1)))/100))),"")</f>
        <v/>
      </c>
      <c r="BF148" t="str" cm="1">
        <f t="array" ref="BF148">IFERROR(IF($A148="","",IF(SUMIFS(RAW_매출A!$J$2:$J$7000,RAW_매출A!$B$2:$B$7000,$A148,RAW_매출A!$A$2:$A$7000,EDATE($E148,BF$1-1))=0,"",SUMIFS(RAW_매출A!$J$2:$J$7000,RAW_매출A!$B$2:$B$7000,$A148,RAW_매출A!$A$2:$A$7000,EDATE($E148,BF$1-1))/(INDEX(요약_월별시즈널리티!$F$7:$F$18,MONTH(EDATE($E148,BF$1-1)))/100))),"")</f>
        <v/>
      </c>
      <c r="BG148" t="str" cm="1">
        <f t="array" ref="BG148">IFERROR(IF($A148="","",IF(SUMIFS(RAW_매출A!$J$2:$J$7000,RAW_매출A!$B$2:$B$7000,$A148,RAW_매출A!$A$2:$A$7000,EDATE($E148,BG$1-1))=0,"",SUMIFS(RAW_매출A!$J$2:$J$7000,RAW_매출A!$B$2:$B$7000,$A148,RAW_매출A!$A$2:$A$7000,EDATE($E148,BG$1-1))/(INDEX(요약_월별시즈널리티!$F$7:$F$18,MONTH(EDATE($E148,BG$1-1)))/100))),"")</f>
        <v/>
      </c>
      <c r="BH148" t="str" cm="1">
        <f t="array" ref="BH148">IFERROR(IF($A148="","",IF(SUMIFS(RAW_매출A!$J$2:$J$7000,RAW_매출A!$B$2:$B$7000,$A148,RAW_매출A!$A$2:$A$7000,EDATE($E148,BH$1-1))=0,"",SUMIFS(RAW_매출A!$J$2:$J$7000,RAW_매출A!$B$2:$B$7000,$A148,RAW_매출A!$A$2:$A$7000,EDATE($E148,BH$1-1))/(INDEX(요약_월별시즈널리티!$F$7:$F$18,MONTH(EDATE($E148,BH$1-1)))/100))),"")</f>
        <v/>
      </c>
      <c r="BI148" t="str" cm="1">
        <f t="array" ref="BI148">IFERROR(IF($A148="","",IF(SUMIFS(RAW_매출A!$J$2:$J$7000,RAW_매출A!$B$2:$B$7000,$A148,RAW_매출A!$A$2:$A$7000,EDATE($E148,BI$1-1))=0,"",SUMIFS(RAW_매출A!$J$2:$J$7000,RAW_매출A!$B$2:$B$7000,$A148,RAW_매출A!$A$2:$A$7000,EDATE($E148,BI$1-1))/(INDEX(요약_월별시즈널리티!$F$7:$F$18,MONTH(EDATE($E148,BI$1-1)))/100))),"")</f>
        <v/>
      </c>
      <c r="BJ148" t="str" cm="1">
        <f t="array" ref="BJ148">IFERROR(IF($A148="","",IF(SUMIFS(RAW_매출A!$J$2:$J$7000,RAW_매출A!$B$2:$B$7000,$A148,RAW_매출A!$A$2:$A$7000,EDATE($E148,BJ$1-1))=0,"",SUMIFS(RAW_매출A!$J$2:$J$7000,RAW_매출A!$B$2:$B$7000,$A148,RAW_매출A!$A$2:$A$7000,EDATE($E148,BJ$1-1))/(INDEX(요약_월별시즈널리티!$F$7:$F$18,MONTH(EDATE($E148,BJ$1-1)))/100))),"")</f>
        <v/>
      </c>
      <c r="BK148" t="str" cm="1">
        <f t="array" ref="BK148">IFERROR(IF($A148="","",IF(SUMIFS(RAW_매출A!$J$2:$J$7000,RAW_매출A!$B$2:$B$7000,$A148,RAW_매출A!$A$2:$A$7000,EDATE($E148,BK$1-1))=0,"",SUMIFS(RAW_매출A!$J$2:$J$7000,RAW_매출A!$B$2:$B$7000,$A148,RAW_매출A!$A$2:$A$7000,EDATE($E148,BK$1-1))/(INDEX(요약_월별시즈널리티!$F$7:$F$18,MONTH(EDATE($E148,BK$1-1)))/100))),"")</f>
        <v/>
      </c>
      <c r="BL148" t="str" cm="1">
        <f t="array" ref="BL148">IFERROR(IF($A148="","",IF(SUMIFS(RAW_매출A!$J$2:$J$7000,RAW_매출A!$B$2:$B$7000,$A148,RAW_매출A!$A$2:$A$7000,EDATE($E148,BL$1-1))=0,"",SUMIFS(RAW_매출A!$J$2:$J$7000,RAW_매출A!$B$2:$B$7000,$A148,RAW_매출A!$A$2:$A$7000,EDATE($E148,BL$1-1))/(INDEX(요약_월별시즈널리티!$F$7:$F$18,MONTH(EDATE($E148,BL$1-1)))/100))),"")</f>
        <v/>
      </c>
      <c r="BM148" t="str" cm="1">
        <f t="array" ref="BM148">IFERROR(IF($A148="","",IF(SUMIFS(RAW_매출A!$J$2:$J$7000,RAW_매출A!$B$2:$B$7000,$A148,RAW_매출A!$A$2:$A$7000,EDATE($E148,BM$1-1))=0,"",SUMIFS(RAW_매출A!$J$2:$J$7000,RAW_매출A!$B$2:$B$7000,$A148,RAW_매출A!$A$2:$A$7000,EDATE($E148,BM$1-1))/(INDEX(요약_월별시즈널리티!$F$7:$F$18,MONTH(EDATE($E148,BM$1-1)))/100))),"")</f>
        <v/>
      </c>
      <c r="BN148" t="str" cm="1">
        <f t="array" ref="BN148">IFERROR(IF($A148="","",IF(SUMIFS(RAW_매출A!$J$2:$J$7000,RAW_매출A!$B$2:$B$7000,$A148,RAW_매출A!$A$2:$A$7000,EDATE($E148,BN$1-1))=0,"",SUMIFS(RAW_매출A!$J$2:$J$7000,RAW_매출A!$B$2:$B$7000,$A148,RAW_매출A!$A$2:$A$7000,EDATE($E148,BN$1-1))/(INDEX(요약_월별시즈널리티!$F$7:$F$18,MONTH(EDATE($E148,BN$1-1)))/100))),"")</f>
        <v/>
      </c>
    </row>
    <row r="149" spans="1:66" x14ac:dyDescent="0.3">
      <c r="A149" t="str">
        <f>세팅!A150</f>
        <v>(1139) #두정메트로점</v>
      </c>
      <c r="B149" t="str">
        <f>세팅!B150</f>
        <v>150-0</v>
      </c>
      <c r="C149">
        <f t="shared" si="6"/>
        <v>0</v>
      </c>
      <c r="D149" t="str">
        <f t="shared" si="7"/>
        <v>0</v>
      </c>
      <c r="E149" s="1">
        <f>세팅!D150</f>
        <v>46143</v>
      </c>
      <c r="F149" t="str">
        <f t="shared" si="8"/>
        <v/>
      </c>
      <c r="G149" cm="1">
        <f t="array" ref="G149">IFERROR(IF($A149="","",IF(SUMIFS(RAW_매출A!$J$2:$J$7000,RAW_매출A!$B$2:$B$7000,$A149,RAW_매출A!$A$2:$A$7000,EDATE($E149,G$1-1))=0,"",SUMIFS(RAW_매출A!$J$2:$J$7000,RAW_매출A!$B$2:$B$7000,$A149,RAW_매출A!$A$2:$A$7000,EDATE($E149,G$1-1))/(INDEX(요약_월별시즈널리티!$F$7:$F$18,MONTH(EDATE($E149,G$1-1)))/100))),"")</f>
        <v>4245723.6096809087</v>
      </c>
      <c r="H149" cm="1">
        <f t="array" ref="H149">IFERROR(IF($A149="","",IF(SUMIFS(RAW_매출A!$J$2:$J$7000,RAW_매출A!$B$2:$B$7000,$A149,RAW_매출A!$A$2:$A$7000,EDATE($E149,H$1-1))=0,"",SUMIFS(RAW_매출A!$J$2:$J$7000,RAW_매출A!$B$2:$B$7000,$A149,RAW_매출A!$A$2:$A$7000,EDATE($E149,H$1-1))/(INDEX(요약_월별시즈널리티!$F$7:$F$18,MONTH(EDATE($E149,H$1-1)))/100))),"")</f>
        <v>4694901.6551512517</v>
      </c>
      <c r="I149" t="str" cm="1">
        <f t="array" ref="I149">IFERROR(IF($A149="","",IF(SUMIFS(RAW_매출A!$J$2:$J$7000,RAW_매출A!$B$2:$B$7000,$A149,RAW_매출A!$A$2:$A$7000,EDATE($E149,I$1-1))=0,"",SUMIFS(RAW_매출A!$J$2:$J$7000,RAW_매출A!$B$2:$B$7000,$A149,RAW_매출A!$A$2:$A$7000,EDATE($E149,I$1-1))/(INDEX(요약_월별시즈널리티!$F$7:$F$18,MONTH(EDATE($E149,I$1-1)))/100))),"")</f>
        <v/>
      </c>
      <c r="J149" s="28" t="str" cm="1">
        <f t="array" ref="J149">IFERROR(IF($A149="","",IF(SUMIFS(RAW_매출A!$J$2:$J$7000,RAW_매출A!$B$2:$B$7000,$A149,RAW_매출A!$A$2:$A$7000,EDATE($E149,J$1-1))=0,"",SUMIFS(RAW_매출A!$J$2:$J$7000,RAW_매출A!$B$2:$B$7000,$A149,RAW_매출A!$A$2:$A$7000,EDATE($E149,J$1-1))/(INDEX(요약_월별시즈널리티!$F$7:$F$18,MONTH(EDATE($E149,J$1-1)))/100))),"")</f>
        <v/>
      </c>
      <c r="K149" s="28" t="str" cm="1">
        <f t="array" ref="K149">IFERROR(IF($A149="","",IF(SUMIFS(RAW_매출A!$J$2:$J$7000,RAW_매출A!$B$2:$B$7000,$A149,RAW_매출A!$A$2:$A$7000,EDATE($E149,K$1-1))=0,"",SUMIFS(RAW_매출A!$J$2:$J$7000,RAW_매출A!$B$2:$B$7000,$A149,RAW_매출A!$A$2:$A$7000,EDATE($E149,K$1-1))/(INDEX(요약_월별시즈널리티!$F$7:$F$18,MONTH(EDATE($E149,K$1-1)))/100))),"")</f>
        <v/>
      </c>
      <c r="L149" s="28" t="str" cm="1">
        <f t="array" ref="L149">IFERROR(IF($A149="","",IF(SUMIFS(RAW_매출A!$J$2:$J$7000,RAW_매출A!$B$2:$B$7000,$A149,RAW_매출A!$A$2:$A$7000,EDATE($E149,L$1-1))=0,"",SUMIFS(RAW_매출A!$J$2:$J$7000,RAW_매출A!$B$2:$B$7000,$A149,RAW_매출A!$A$2:$A$7000,EDATE($E149,L$1-1))/(INDEX(요약_월별시즈널리티!$F$7:$F$18,MONTH(EDATE($E149,L$1-1)))/100))),"")</f>
        <v/>
      </c>
      <c r="M149" s="28" t="str" cm="1">
        <f t="array" ref="M149">IFERROR(IF($A149="","",IF(SUMIFS(RAW_매출A!$J$2:$J$7000,RAW_매출A!$B$2:$B$7000,$A149,RAW_매출A!$A$2:$A$7000,EDATE($E149,M$1-1))=0,"",SUMIFS(RAW_매출A!$J$2:$J$7000,RAW_매출A!$B$2:$B$7000,$A149,RAW_매출A!$A$2:$A$7000,EDATE($E149,M$1-1))/(INDEX(요약_월별시즈널리티!$F$7:$F$18,MONTH(EDATE($E149,M$1-1)))/100))),"")</f>
        <v/>
      </c>
      <c r="N149" s="28" t="str" cm="1">
        <f t="array" ref="N149">IFERROR(IF($A149="","",IF(SUMIFS(RAW_매출A!$J$2:$J$7000,RAW_매출A!$B$2:$B$7000,$A149,RAW_매출A!$A$2:$A$7000,EDATE($E149,N$1-1))=0,"",SUMIFS(RAW_매출A!$J$2:$J$7000,RAW_매출A!$B$2:$B$7000,$A149,RAW_매출A!$A$2:$A$7000,EDATE($E149,N$1-1))/(INDEX(요약_월별시즈널리티!$F$7:$F$18,MONTH(EDATE($E149,N$1-1)))/100))),"")</f>
        <v/>
      </c>
      <c r="O149" s="28" t="str" cm="1">
        <f t="array" ref="O149">IFERROR(IF($A149="","",IF(SUMIFS(RAW_매출A!$J$2:$J$7000,RAW_매출A!$B$2:$B$7000,$A149,RAW_매출A!$A$2:$A$7000,EDATE($E149,O$1-1))=0,"",SUMIFS(RAW_매출A!$J$2:$J$7000,RAW_매출A!$B$2:$B$7000,$A149,RAW_매출A!$A$2:$A$7000,EDATE($E149,O$1-1))/(INDEX(요약_월별시즈널리티!$F$7:$F$18,MONTH(EDATE($E149,O$1-1)))/100))),"")</f>
        <v/>
      </c>
      <c r="P149" t="str" cm="1">
        <f t="array" ref="P149">IFERROR(IF($A149="","",IF(SUMIFS(RAW_매출A!$J$2:$J$7000,RAW_매출A!$B$2:$B$7000,$A149,RAW_매출A!$A$2:$A$7000,EDATE($E149,P$1-1))=0,"",SUMIFS(RAW_매출A!$J$2:$J$7000,RAW_매출A!$B$2:$B$7000,$A149,RAW_매출A!$A$2:$A$7000,EDATE($E149,P$1-1))/(INDEX(요약_월별시즈널리티!$F$7:$F$18,MONTH(EDATE($E149,P$1-1)))/100))),"")</f>
        <v/>
      </c>
      <c r="Q149" t="str" cm="1">
        <f t="array" ref="Q149">IFERROR(IF($A149="","",IF(SUMIFS(RAW_매출A!$J$2:$J$7000,RAW_매출A!$B$2:$B$7000,$A149,RAW_매출A!$A$2:$A$7000,EDATE($E149,Q$1-1))=0,"",SUMIFS(RAW_매출A!$J$2:$J$7000,RAW_매출A!$B$2:$B$7000,$A149,RAW_매출A!$A$2:$A$7000,EDATE($E149,Q$1-1))/(INDEX(요약_월별시즈널리티!$F$7:$F$18,MONTH(EDATE($E149,Q$1-1)))/100))),"")</f>
        <v/>
      </c>
      <c r="R149" t="str" cm="1">
        <f t="array" ref="R149">IFERROR(IF($A149="","",IF(SUMIFS(RAW_매출A!$J$2:$J$7000,RAW_매출A!$B$2:$B$7000,$A149,RAW_매출A!$A$2:$A$7000,EDATE($E149,R$1-1))=0,"",SUMIFS(RAW_매출A!$J$2:$J$7000,RAW_매출A!$B$2:$B$7000,$A149,RAW_매출A!$A$2:$A$7000,EDATE($E149,R$1-1))/(INDEX(요약_월별시즈널리티!$F$7:$F$18,MONTH(EDATE($E149,R$1-1)))/100))),"")</f>
        <v/>
      </c>
      <c r="S149" t="str" cm="1">
        <f t="array" ref="S149">IFERROR(IF($A149="","",IF(SUMIFS(RAW_매출A!$J$2:$J$7000,RAW_매출A!$B$2:$B$7000,$A149,RAW_매출A!$A$2:$A$7000,EDATE($E149,S$1-1))=0,"",SUMIFS(RAW_매출A!$J$2:$J$7000,RAW_매출A!$B$2:$B$7000,$A149,RAW_매출A!$A$2:$A$7000,EDATE($E149,S$1-1))/(INDEX(요약_월별시즈널리티!$F$7:$F$18,MONTH(EDATE($E149,S$1-1)))/100))),"")</f>
        <v/>
      </c>
      <c r="T149" t="str" cm="1">
        <f t="array" ref="T149">IFERROR(IF($A149="","",IF(SUMIFS(RAW_매출A!$J$2:$J$7000,RAW_매출A!$B$2:$B$7000,$A149,RAW_매출A!$A$2:$A$7000,EDATE($E149,T$1-1))=0,"",SUMIFS(RAW_매출A!$J$2:$J$7000,RAW_매출A!$B$2:$B$7000,$A149,RAW_매출A!$A$2:$A$7000,EDATE($E149,T$1-1))/(INDEX(요약_월별시즈널리티!$F$7:$F$18,MONTH(EDATE($E149,T$1-1)))/100))),"")</f>
        <v/>
      </c>
      <c r="U149" t="str" cm="1">
        <f t="array" ref="U149">IFERROR(IF($A149="","",IF(SUMIFS(RAW_매출A!$J$2:$J$7000,RAW_매출A!$B$2:$B$7000,$A149,RAW_매출A!$A$2:$A$7000,EDATE($E149,U$1-1))=0,"",SUMIFS(RAW_매출A!$J$2:$J$7000,RAW_매출A!$B$2:$B$7000,$A149,RAW_매출A!$A$2:$A$7000,EDATE($E149,U$1-1))/(INDEX(요약_월별시즈널리티!$F$7:$F$18,MONTH(EDATE($E149,U$1-1)))/100))),"")</f>
        <v/>
      </c>
      <c r="V149" t="str" cm="1">
        <f t="array" ref="V149">IFERROR(IF($A149="","",IF(SUMIFS(RAW_매출A!$J$2:$J$7000,RAW_매출A!$B$2:$B$7000,$A149,RAW_매출A!$A$2:$A$7000,EDATE($E149,V$1-1))=0,"",SUMIFS(RAW_매출A!$J$2:$J$7000,RAW_매출A!$B$2:$B$7000,$A149,RAW_매출A!$A$2:$A$7000,EDATE($E149,V$1-1))/(INDEX(요약_월별시즈널리티!$F$7:$F$18,MONTH(EDATE($E149,V$1-1)))/100))),"")</f>
        <v/>
      </c>
      <c r="W149" t="str" cm="1">
        <f t="array" ref="W149">IFERROR(IF($A149="","",IF(SUMIFS(RAW_매출A!$J$2:$J$7000,RAW_매출A!$B$2:$B$7000,$A149,RAW_매출A!$A$2:$A$7000,EDATE($E149,W$1-1))=0,"",SUMIFS(RAW_매출A!$J$2:$J$7000,RAW_매출A!$B$2:$B$7000,$A149,RAW_매출A!$A$2:$A$7000,EDATE($E149,W$1-1))/(INDEX(요약_월별시즈널리티!$F$7:$F$18,MONTH(EDATE($E149,W$1-1)))/100))),"")</f>
        <v/>
      </c>
      <c r="X149" t="str" cm="1">
        <f t="array" ref="X149">IFERROR(IF($A149="","",IF(SUMIFS(RAW_매출A!$J$2:$J$7000,RAW_매출A!$B$2:$B$7000,$A149,RAW_매출A!$A$2:$A$7000,EDATE($E149,X$1-1))=0,"",SUMIFS(RAW_매출A!$J$2:$J$7000,RAW_매출A!$B$2:$B$7000,$A149,RAW_매출A!$A$2:$A$7000,EDATE($E149,X$1-1))/(INDEX(요약_월별시즈널리티!$F$7:$F$18,MONTH(EDATE($E149,X$1-1)))/100))),"")</f>
        <v/>
      </c>
      <c r="Y149" t="str" cm="1">
        <f t="array" ref="Y149">IFERROR(IF($A149="","",IF(SUMIFS(RAW_매출A!$J$2:$J$7000,RAW_매출A!$B$2:$B$7000,$A149,RAW_매출A!$A$2:$A$7000,EDATE($E149,Y$1-1))=0,"",SUMIFS(RAW_매출A!$J$2:$J$7000,RAW_매출A!$B$2:$B$7000,$A149,RAW_매출A!$A$2:$A$7000,EDATE($E149,Y$1-1))/(INDEX(요약_월별시즈널리티!$F$7:$F$18,MONTH(EDATE($E149,Y$1-1)))/100))),"")</f>
        <v/>
      </c>
      <c r="Z149" t="str" cm="1">
        <f t="array" ref="Z149">IFERROR(IF($A149="","",IF(SUMIFS(RAW_매출A!$J$2:$J$7000,RAW_매출A!$B$2:$B$7000,$A149,RAW_매출A!$A$2:$A$7000,EDATE($E149,Z$1-1))=0,"",SUMIFS(RAW_매출A!$J$2:$J$7000,RAW_매출A!$B$2:$B$7000,$A149,RAW_매출A!$A$2:$A$7000,EDATE($E149,Z$1-1))/(INDEX(요약_월별시즈널리티!$F$7:$F$18,MONTH(EDATE($E149,Z$1-1)))/100))),"")</f>
        <v/>
      </c>
      <c r="AA149" t="str" cm="1">
        <f t="array" ref="AA149">IFERROR(IF($A149="","",IF(SUMIFS(RAW_매출A!$J$2:$J$7000,RAW_매출A!$B$2:$B$7000,$A149,RAW_매출A!$A$2:$A$7000,EDATE($E149,AA$1-1))=0,"",SUMIFS(RAW_매출A!$J$2:$J$7000,RAW_매출A!$B$2:$B$7000,$A149,RAW_매출A!$A$2:$A$7000,EDATE($E149,AA$1-1))/(INDEX(요약_월별시즈널리티!$F$7:$F$18,MONTH(EDATE($E149,AA$1-1)))/100))),"")</f>
        <v/>
      </c>
      <c r="AB149" t="str" cm="1">
        <f t="array" ref="AB149">IFERROR(IF($A149="","",IF(SUMIFS(RAW_매출A!$J$2:$J$7000,RAW_매출A!$B$2:$B$7000,$A149,RAW_매출A!$A$2:$A$7000,EDATE($E149,AB$1-1))=0,"",SUMIFS(RAW_매출A!$J$2:$J$7000,RAW_매출A!$B$2:$B$7000,$A149,RAW_매출A!$A$2:$A$7000,EDATE($E149,AB$1-1))/(INDEX(요약_월별시즈널리티!$F$7:$F$18,MONTH(EDATE($E149,AB$1-1)))/100))),"")</f>
        <v/>
      </c>
      <c r="AC149" t="str" cm="1">
        <f t="array" ref="AC149">IFERROR(IF($A149="","",IF(SUMIFS(RAW_매출A!$J$2:$J$7000,RAW_매출A!$B$2:$B$7000,$A149,RAW_매출A!$A$2:$A$7000,EDATE($E149,AC$1-1))=0,"",SUMIFS(RAW_매출A!$J$2:$J$7000,RAW_매출A!$B$2:$B$7000,$A149,RAW_매출A!$A$2:$A$7000,EDATE($E149,AC$1-1))/(INDEX(요약_월별시즈널리티!$F$7:$F$18,MONTH(EDATE($E149,AC$1-1)))/100))),"")</f>
        <v/>
      </c>
      <c r="AD149" t="str" cm="1">
        <f t="array" ref="AD149">IFERROR(IF($A149="","",IF(SUMIFS(RAW_매출A!$J$2:$J$7000,RAW_매출A!$B$2:$B$7000,$A149,RAW_매출A!$A$2:$A$7000,EDATE($E149,AD$1-1))=0,"",SUMIFS(RAW_매출A!$J$2:$J$7000,RAW_매출A!$B$2:$B$7000,$A149,RAW_매출A!$A$2:$A$7000,EDATE($E149,AD$1-1))/(INDEX(요약_월별시즈널리티!$F$7:$F$18,MONTH(EDATE($E149,AD$1-1)))/100))),"")</f>
        <v/>
      </c>
      <c r="AE149" t="str" cm="1">
        <f t="array" ref="AE149">IFERROR(IF($A149="","",IF(SUMIFS(RAW_매출A!$J$2:$J$7000,RAW_매출A!$B$2:$B$7000,$A149,RAW_매출A!$A$2:$A$7000,EDATE($E149,AE$1-1))=0,"",SUMIFS(RAW_매출A!$J$2:$J$7000,RAW_매출A!$B$2:$B$7000,$A149,RAW_매출A!$A$2:$A$7000,EDATE($E149,AE$1-1))/(INDEX(요약_월별시즈널리티!$F$7:$F$18,MONTH(EDATE($E149,AE$1-1)))/100))),"")</f>
        <v/>
      </c>
      <c r="AF149" t="str" cm="1">
        <f t="array" ref="AF149">IFERROR(IF($A149="","",IF(SUMIFS(RAW_매출A!$J$2:$J$7000,RAW_매출A!$B$2:$B$7000,$A149,RAW_매출A!$A$2:$A$7000,EDATE($E149,AF$1-1))=0,"",SUMIFS(RAW_매출A!$J$2:$J$7000,RAW_매출A!$B$2:$B$7000,$A149,RAW_매출A!$A$2:$A$7000,EDATE($E149,AF$1-1))/(INDEX(요약_월별시즈널리티!$F$7:$F$18,MONTH(EDATE($E149,AF$1-1)))/100))),"")</f>
        <v/>
      </c>
      <c r="AG149" t="str" cm="1">
        <f t="array" ref="AG149">IFERROR(IF($A149="","",IF(SUMIFS(RAW_매출A!$J$2:$J$7000,RAW_매출A!$B$2:$B$7000,$A149,RAW_매출A!$A$2:$A$7000,EDATE($E149,AG$1-1))=0,"",SUMIFS(RAW_매출A!$J$2:$J$7000,RAW_매출A!$B$2:$B$7000,$A149,RAW_매출A!$A$2:$A$7000,EDATE($E149,AG$1-1))/(INDEX(요약_월별시즈널리티!$F$7:$F$18,MONTH(EDATE($E149,AG$1-1)))/100))),"")</f>
        <v/>
      </c>
      <c r="AH149" t="str" cm="1">
        <f t="array" ref="AH149">IFERROR(IF($A149="","",IF(SUMIFS(RAW_매출A!$J$2:$J$7000,RAW_매출A!$B$2:$B$7000,$A149,RAW_매출A!$A$2:$A$7000,EDATE($E149,AH$1-1))=0,"",SUMIFS(RAW_매출A!$J$2:$J$7000,RAW_매출A!$B$2:$B$7000,$A149,RAW_매출A!$A$2:$A$7000,EDATE($E149,AH$1-1))/(INDEX(요약_월별시즈널리티!$F$7:$F$18,MONTH(EDATE($E149,AH$1-1)))/100))),"")</f>
        <v/>
      </c>
      <c r="AI149" t="str" cm="1">
        <f t="array" ref="AI149">IFERROR(IF($A149="","",IF(SUMIFS(RAW_매출A!$J$2:$J$7000,RAW_매출A!$B$2:$B$7000,$A149,RAW_매출A!$A$2:$A$7000,EDATE($E149,AI$1-1))=0,"",SUMIFS(RAW_매출A!$J$2:$J$7000,RAW_매출A!$B$2:$B$7000,$A149,RAW_매출A!$A$2:$A$7000,EDATE($E149,AI$1-1))/(INDEX(요약_월별시즈널리티!$F$7:$F$18,MONTH(EDATE($E149,AI$1-1)))/100))),"")</f>
        <v/>
      </c>
      <c r="AJ149" t="str" cm="1">
        <f t="array" ref="AJ149">IFERROR(IF($A149="","",IF(SUMIFS(RAW_매출A!$J$2:$J$7000,RAW_매출A!$B$2:$B$7000,$A149,RAW_매출A!$A$2:$A$7000,EDATE($E149,AJ$1-1))=0,"",SUMIFS(RAW_매출A!$J$2:$J$7000,RAW_매출A!$B$2:$B$7000,$A149,RAW_매출A!$A$2:$A$7000,EDATE($E149,AJ$1-1))/(INDEX(요약_월별시즈널리티!$F$7:$F$18,MONTH(EDATE($E149,AJ$1-1)))/100))),"")</f>
        <v/>
      </c>
      <c r="AK149" t="str" cm="1">
        <f t="array" ref="AK149">IFERROR(IF($A149="","",IF(SUMIFS(RAW_매출A!$J$2:$J$7000,RAW_매출A!$B$2:$B$7000,$A149,RAW_매출A!$A$2:$A$7000,EDATE($E149,AK$1-1))=0,"",SUMIFS(RAW_매출A!$J$2:$J$7000,RAW_매출A!$B$2:$B$7000,$A149,RAW_매출A!$A$2:$A$7000,EDATE($E149,AK$1-1))/(INDEX(요약_월별시즈널리티!$F$7:$F$18,MONTH(EDATE($E149,AK$1-1)))/100))),"")</f>
        <v/>
      </c>
      <c r="AL149" t="str" cm="1">
        <f t="array" ref="AL149">IFERROR(IF($A149="","",IF(SUMIFS(RAW_매출A!$J$2:$J$7000,RAW_매출A!$B$2:$B$7000,$A149,RAW_매출A!$A$2:$A$7000,EDATE($E149,AL$1-1))=0,"",SUMIFS(RAW_매출A!$J$2:$J$7000,RAW_매출A!$B$2:$B$7000,$A149,RAW_매출A!$A$2:$A$7000,EDATE($E149,AL$1-1))/(INDEX(요약_월별시즈널리티!$F$7:$F$18,MONTH(EDATE($E149,AL$1-1)))/100))),"")</f>
        <v/>
      </c>
      <c r="AM149" t="str" cm="1">
        <f t="array" ref="AM149">IFERROR(IF($A149="","",IF(SUMIFS(RAW_매출A!$J$2:$J$7000,RAW_매출A!$B$2:$B$7000,$A149,RAW_매출A!$A$2:$A$7000,EDATE($E149,AM$1-1))=0,"",SUMIFS(RAW_매출A!$J$2:$J$7000,RAW_매출A!$B$2:$B$7000,$A149,RAW_매출A!$A$2:$A$7000,EDATE($E149,AM$1-1))/(INDEX(요약_월별시즈널리티!$F$7:$F$18,MONTH(EDATE($E149,AM$1-1)))/100))),"")</f>
        <v/>
      </c>
      <c r="AN149" t="str" cm="1">
        <f t="array" ref="AN149">IFERROR(IF($A149="","",IF(SUMIFS(RAW_매출A!$J$2:$J$7000,RAW_매출A!$B$2:$B$7000,$A149,RAW_매출A!$A$2:$A$7000,EDATE($E149,AN$1-1))=0,"",SUMIFS(RAW_매출A!$J$2:$J$7000,RAW_매출A!$B$2:$B$7000,$A149,RAW_매출A!$A$2:$A$7000,EDATE($E149,AN$1-1))/(INDEX(요약_월별시즈널리티!$F$7:$F$18,MONTH(EDATE($E149,AN$1-1)))/100))),"")</f>
        <v/>
      </c>
      <c r="AO149" t="str" cm="1">
        <f t="array" ref="AO149">IFERROR(IF($A149="","",IF(SUMIFS(RAW_매출A!$J$2:$J$7000,RAW_매출A!$B$2:$B$7000,$A149,RAW_매출A!$A$2:$A$7000,EDATE($E149,AO$1-1))=0,"",SUMIFS(RAW_매출A!$J$2:$J$7000,RAW_매출A!$B$2:$B$7000,$A149,RAW_매출A!$A$2:$A$7000,EDATE($E149,AO$1-1))/(INDEX(요약_월별시즈널리티!$F$7:$F$18,MONTH(EDATE($E149,AO$1-1)))/100))),"")</f>
        <v/>
      </c>
      <c r="AP149" t="str" cm="1">
        <f t="array" ref="AP149">IFERROR(IF($A149="","",IF(SUMIFS(RAW_매출A!$J$2:$J$7000,RAW_매출A!$B$2:$B$7000,$A149,RAW_매출A!$A$2:$A$7000,EDATE($E149,AP$1-1))=0,"",SUMIFS(RAW_매출A!$J$2:$J$7000,RAW_매출A!$B$2:$B$7000,$A149,RAW_매출A!$A$2:$A$7000,EDATE($E149,AP$1-1))/(INDEX(요약_월별시즈널리티!$F$7:$F$18,MONTH(EDATE($E149,AP$1-1)))/100))),"")</f>
        <v/>
      </c>
      <c r="AQ149" t="str" cm="1">
        <f t="array" ref="AQ149">IFERROR(IF($A149="","",IF(SUMIFS(RAW_매출A!$J$2:$J$7000,RAW_매출A!$B$2:$B$7000,$A149,RAW_매출A!$A$2:$A$7000,EDATE($E149,AQ$1-1))=0,"",SUMIFS(RAW_매출A!$J$2:$J$7000,RAW_매출A!$B$2:$B$7000,$A149,RAW_매출A!$A$2:$A$7000,EDATE($E149,AQ$1-1))/(INDEX(요약_월별시즈널리티!$F$7:$F$18,MONTH(EDATE($E149,AQ$1-1)))/100))),"")</f>
        <v/>
      </c>
      <c r="AR149" t="str" cm="1">
        <f t="array" ref="AR149">IFERROR(IF($A149="","",IF(SUMIFS(RAW_매출A!$J$2:$J$7000,RAW_매출A!$B$2:$B$7000,$A149,RAW_매출A!$A$2:$A$7000,EDATE($E149,AR$1-1))=0,"",SUMIFS(RAW_매출A!$J$2:$J$7000,RAW_매출A!$B$2:$B$7000,$A149,RAW_매출A!$A$2:$A$7000,EDATE($E149,AR$1-1))/(INDEX(요약_월별시즈널리티!$F$7:$F$18,MONTH(EDATE($E149,AR$1-1)))/100))),"")</f>
        <v/>
      </c>
      <c r="AS149" t="str" cm="1">
        <f t="array" ref="AS149">IFERROR(IF($A149="","",IF(SUMIFS(RAW_매출A!$J$2:$J$7000,RAW_매출A!$B$2:$B$7000,$A149,RAW_매출A!$A$2:$A$7000,EDATE($E149,AS$1-1))=0,"",SUMIFS(RAW_매출A!$J$2:$J$7000,RAW_매출A!$B$2:$B$7000,$A149,RAW_매출A!$A$2:$A$7000,EDATE($E149,AS$1-1))/(INDEX(요약_월별시즈널리티!$F$7:$F$18,MONTH(EDATE($E149,AS$1-1)))/100))),"")</f>
        <v/>
      </c>
      <c r="AT149" t="str" cm="1">
        <f t="array" ref="AT149">IFERROR(IF($A149="","",IF(SUMIFS(RAW_매출A!$J$2:$J$7000,RAW_매출A!$B$2:$B$7000,$A149,RAW_매출A!$A$2:$A$7000,EDATE($E149,AT$1-1))=0,"",SUMIFS(RAW_매출A!$J$2:$J$7000,RAW_매출A!$B$2:$B$7000,$A149,RAW_매출A!$A$2:$A$7000,EDATE($E149,AT$1-1))/(INDEX(요약_월별시즈널리티!$F$7:$F$18,MONTH(EDATE($E149,AT$1-1)))/100))),"")</f>
        <v/>
      </c>
      <c r="AU149" t="str" cm="1">
        <f t="array" ref="AU149">IFERROR(IF($A149="","",IF(SUMIFS(RAW_매출A!$J$2:$J$7000,RAW_매출A!$B$2:$B$7000,$A149,RAW_매출A!$A$2:$A$7000,EDATE($E149,AU$1-1))=0,"",SUMIFS(RAW_매출A!$J$2:$J$7000,RAW_매출A!$B$2:$B$7000,$A149,RAW_매출A!$A$2:$A$7000,EDATE($E149,AU$1-1))/(INDEX(요약_월별시즈널리티!$F$7:$F$18,MONTH(EDATE($E149,AU$1-1)))/100))),"")</f>
        <v/>
      </c>
      <c r="AV149" t="str" cm="1">
        <f t="array" ref="AV149">IFERROR(IF($A149="","",IF(SUMIFS(RAW_매출A!$J$2:$J$7000,RAW_매출A!$B$2:$B$7000,$A149,RAW_매출A!$A$2:$A$7000,EDATE($E149,AV$1-1))=0,"",SUMIFS(RAW_매출A!$J$2:$J$7000,RAW_매출A!$B$2:$B$7000,$A149,RAW_매출A!$A$2:$A$7000,EDATE($E149,AV$1-1))/(INDEX(요약_월별시즈널리티!$F$7:$F$18,MONTH(EDATE($E149,AV$1-1)))/100))),"")</f>
        <v/>
      </c>
      <c r="AW149" t="str" cm="1">
        <f t="array" ref="AW149">IFERROR(IF($A149="","",IF(SUMIFS(RAW_매출A!$J$2:$J$7000,RAW_매출A!$B$2:$B$7000,$A149,RAW_매출A!$A$2:$A$7000,EDATE($E149,AW$1-1))=0,"",SUMIFS(RAW_매출A!$J$2:$J$7000,RAW_매출A!$B$2:$B$7000,$A149,RAW_매출A!$A$2:$A$7000,EDATE($E149,AW$1-1))/(INDEX(요약_월별시즈널리티!$F$7:$F$18,MONTH(EDATE($E149,AW$1-1)))/100))),"")</f>
        <v/>
      </c>
      <c r="AX149" t="str" cm="1">
        <f t="array" ref="AX149">IFERROR(IF($A149="","",IF(SUMIFS(RAW_매출A!$J$2:$J$7000,RAW_매출A!$B$2:$B$7000,$A149,RAW_매출A!$A$2:$A$7000,EDATE($E149,AX$1-1))=0,"",SUMIFS(RAW_매출A!$J$2:$J$7000,RAW_매출A!$B$2:$B$7000,$A149,RAW_매출A!$A$2:$A$7000,EDATE($E149,AX$1-1))/(INDEX(요약_월별시즈널리티!$F$7:$F$18,MONTH(EDATE($E149,AX$1-1)))/100))),"")</f>
        <v/>
      </c>
      <c r="AY149" t="str" cm="1">
        <f t="array" ref="AY149">IFERROR(IF($A149="","",IF(SUMIFS(RAW_매출A!$J$2:$J$7000,RAW_매출A!$B$2:$B$7000,$A149,RAW_매출A!$A$2:$A$7000,EDATE($E149,AY$1-1))=0,"",SUMIFS(RAW_매출A!$J$2:$J$7000,RAW_매출A!$B$2:$B$7000,$A149,RAW_매출A!$A$2:$A$7000,EDATE($E149,AY$1-1))/(INDEX(요약_월별시즈널리티!$F$7:$F$18,MONTH(EDATE($E149,AY$1-1)))/100))),"")</f>
        <v/>
      </c>
      <c r="AZ149" t="str" cm="1">
        <f t="array" ref="AZ149">IFERROR(IF($A149="","",IF(SUMIFS(RAW_매출A!$J$2:$J$7000,RAW_매출A!$B$2:$B$7000,$A149,RAW_매출A!$A$2:$A$7000,EDATE($E149,AZ$1-1))=0,"",SUMIFS(RAW_매출A!$J$2:$J$7000,RAW_매출A!$B$2:$B$7000,$A149,RAW_매출A!$A$2:$A$7000,EDATE($E149,AZ$1-1))/(INDEX(요약_월별시즈널리티!$F$7:$F$18,MONTH(EDATE($E149,AZ$1-1)))/100))),"")</f>
        <v/>
      </c>
      <c r="BA149" t="str" cm="1">
        <f t="array" ref="BA149">IFERROR(IF($A149="","",IF(SUMIFS(RAW_매출A!$J$2:$J$7000,RAW_매출A!$B$2:$B$7000,$A149,RAW_매출A!$A$2:$A$7000,EDATE($E149,BA$1-1))=0,"",SUMIFS(RAW_매출A!$J$2:$J$7000,RAW_매출A!$B$2:$B$7000,$A149,RAW_매출A!$A$2:$A$7000,EDATE($E149,BA$1-1))/(INDEX(요약_월별시즈널리티!$F$7:$F$18,MONTH(EDATE($E149,BA$1-1)))/100))),"")</f>
        <v/>
      </c>
      <c r="BB149" t="str" cm="1">
        <f t="array" ref="BB149">IFERROR(IF($A149="","",IF(SUMIFS(RAW_매출A!$J$2:$J$7000,RAW_매출A!$B$2:$B$7000,$A149,RAW_매출A!$A$2:$A$7000,EDATE($E149,BB$1-1))=0,"",SUMIFS(RAW_매출A!$J$2:$J$7000,RAW_매출A!$B$2:$B$7000,$A149,RAW_매출A!$A$2:$A$7000,EDATE($E149,BB$1-1))/(INDEX(요약_월별시즈널리티!$F$7:$F$18,MONTH(EDATE($E149,BB$1-1)))/100))),"")</f>
        <v/>
      </c>
      <c r="BC149" t="str" cm="1">
        <f t="array" ref="BC149">IFERROR(IF($A149="","",IF(SUMIFS(RAW_매출A!$J$2:$J$7000,RAW_매출A!$B$2:$B$7000,$A149,RAW_매출A!$A$2:$A$7000,EDATE($E149,BC$1-1))=0,"",SUMIFS(RAW_매출A!$J$2:$J$7000,RAW_매출A!$B$2:$B$7000,$A149,RAW_매출A!$A$2:$A$7000,EDATE($E149,BC$1-1))/(INDEX(요약_월별시즈널리티!$F$7:$F$18,MONTH(EDATE($E149,BC$1-1)))/100))),"")</f>
        <v/>
      </c>
      <c r="BD149" t="str" cm="1">
        <f t="array" ref="BD149">IFERROR(IF($A149="","",IF(SUMIFS(RAW_매출A!$J$2:$J$7000,RAW_매출A!$B$2:$B$7000,$A149,RAW_매출A!$A$2:$A$7000,EDATE($E149,BD$1-1))=0,"",SUMIFS(RAW_매출A!$J$2:$J$7000,RAW_매출A!$B$2:$B$7000,$A149,RAW_매출A!$A$2:$A$7000,EDATE($E149,BD$1-1))/(INDEX(요약_월별시즈널리티!$F$7:$F$18,MONTH(EDATE($E149,BD$1-1)))/100))),"")</f>
        <v/>
      </c>
      <c r="BE149" t="str" cm="1">
        <f t="array" ref="BE149">IFERROR(IF($A149="","",IF(SUMIFS(RAW_매출A!$J$2:$J$7000,RAW_매출A!$B$2:$B$7000,$A149,RAW_매출A!$A$2:$A$7000,EDATE($E149,BE$1-1))=0,"",SUMIFS(RAW_매출A!$J$2:$J$7000,RAW_매출A!$B$2:$B$7000,$A149,RAW_매출A!$A$2:$A$7000,EDATE($E149,BE$1-1))/(INDEX(요약_월별시즈널리티!$F$7:$F$18,MONTH(EDATE($E149,BE$1-1)))/100))),"")</f>
        <v/>
      </c>
      <c r="BF149" t="str" cm="1">
        <f t="array" ref="BF149">IFERROR(IF($A149="","",IF(SUMIFS(RAW_매출A!$J$2:$J$7000,RAW_매출A!$B$2:$B$7000,$A149,RAW_매출A!$A$2:$A$7000,EDATE($E149,BF$1-1))=0,"",SUMIFS(RAW_매출A!$J$2:$J$7000,RAW_매출A!$B$2:$B$7000,$A149,RAW_매출A!$A$2:$A$7000,EDATE($E149,BF$1-1))/(INDEX(요약_월별시즈널리티!$F$7:$F$18,MONTH(EDATE($E149,BF$1-1)))/100))),"")</f>
        <v/>
      </c>
      <c r="BG149" t="str" cm="1">
        <f t="array" ref="BG149">IFERROR(IF($A149="","",IF(SUMIFS(RAW_매출A!$J$2:$J$7000,RAW_매출A!$B$2:$B$7000,$A149,RAW_매출A!$A$2:$A$7000,EDATE($E149,BG$1-1))=0,"",SUMIFS(RAW_매출A!$J$2:$J$7000,RAW_매출A!$B$2:$B$7000,$A149,RAW_매출A!$A$2:$A$7000,EDATE($E149,BG$1-1))/(INDEX(요약_월별시즈널리티!$F$7:$F$18,MONTH(EDATE($E149,BG$1-1)))/100))),"")</f>
        <v/>
      </c>
      <c r="BH149" t="str" cm="1">
        <f t="array" ref="BH149">IFERROR(IF($A149="","",IF(SUMIFS(RAW_매출A!$J$2:$J$7000,RAW_매출A!$B$2:$B$7000,$A149,RAW_매출A!$A$2:$A$7000,EDATE($E149,BH$1-1))=0,"",SUMIFS(RAW_매출A!$J$2:$J$7000,RAW_매출A!$B$2:$B$7000,$A149,RAW_매출A!$A$2:$A$7000,EDATE($E149,BH$1-1))/(INDEX(요약_월별시즈널리티!$F$7:$F$18,MONTH(EDATE($E149,BH$1-1)))/100))),"")</f>
        <v/>
      </c>
      <c r="BI149" t="str" cm="1">
        <f t="array" ref="BI149">IFERROR(IF($A149="","",IF(SUMIFS(RAW_매출A!$J$2:$J$7000,RAW_매출A!$B$2:$B$7000,$A149,RAW_매출A!$A$2:$A$7000,EDATE($E149,BI$1-1))=0,"",SUMIFS(RAW_매출A!$J$2:$J$7000,RAW_매출A!$B$2:$B$7000,$A149,RAW_매출A!$A$2:$A$7000,EDATE($E149,BI$1-1))/(INDEX(요약_월별시즈널리티!$F$7:$F$18,MONTH(EDATE($E149,BI$1-1)))/100))),"")</f>
        <v/>
      </c>
      <c r="BJ149" t="str" cm="1">
        <f t="array" ref="BJ149">IFERROR(IF($A149="","",IF(SUMIFS(RAW_매출A!$J$2:$J$7000,RAW_매출A!$B$2:$B$7000,$A149,RAW_매출A!$A$2:$A$7000,EDATE($E149,BJ$1-1))=0,"",SUMIFS(RAW_매출A!$J$2:$J$7000,RAW_매출A!$B$2:$B$7000,$A149,RAW_매출A!$A$2:$A$7000,EDATE($E149,BJ$1-1))/(INDEX(요약_월별시즈널리티!$F$7:$F$18,MONTH(EDATE($E149,BJ$1-1)))/100))),"")</f>
        <v/>
      </c>
      <c r="BK149" t="str" cm="1">
        <f t="array" ref="BK149">IFERROR(IF($A149="","",IF(SUMIFS(RAW_매출A!$J$2:$J$7000,RAW_매출A!$B$2:$B$7000,$A149,RAW_매출A!$A$2:$A$7000,EDATE($E149,BK$1-1))=0,"",SUMIFS(RAW_매출A!$J$2:$J$7000,RAW_매출A!$B$2:$B$7000,$A149,RAW_매출A!$A$2:$A$7000,EDATE($E149,BK$1-1))/(INDEX(요약_월별시즈널리티!$F$7:$F$18,MONTH(EDATE($E149,BK$1-1)))/100))),"")</f>
        <v/>
      </c>
      <c r="BL149" t="str" cm="1">
        <f t="array" ref="BL149">IFERROR(IF($A149="","",IF(SUMIFS(RAW_매출A!$J$2:$J$7000,RAW_매출A!$B$2:$B$7000,$A149,RAW_매출A!$A$2:$A$7000,EDATE($E149,BL$1-1))=0,"",SUMIFS(RAW_매출A!$J$2:$J$7000,RAW_매출A!$B$2:$B$7000,$A149,RAW_매출A!$A$2:$A$7000,EDATE($E149,BL$1-1))/(INDEX(요약_월별시즈널리티!$F$7:$F$18,MONTH(EDATE($E149,BL$1-1)))/100))),"")</f>
        <v/>
      </c>
      <c r="BM149" t="str" cm="1">
        <f t="array" ref="BM149">IFERROR(IF($A149="","",IF(SUMIFS(RAW_매출A!$J$2:$J$7000,RAW_매출A!$B$2:$B$7000,$A149,RAW_매출A!$A$2:$A$7000,EDATE($E149,BM$1-1))=0,"",SUMIFS(RAW_매출A!$J$2:$J$7000,RAW_매출A!$B$2:$B$7000,$A149,RAW_매출A!$A$2:$A$7000,EDATE($E149,BM$1-1))/(INDEX(요약_월별시즈널리티!$F$7:$F$18,MONTH(EDATE($E149,BM$1-1)))/100))),"")</f>
        <v/>
      </c>
      <c r="BN149" t="str" cm="1">
        <f t="array" ref="BN149">IFERROR(IF($A149="","",IF(SUMIFS(RAW_매출A!$J$2:$J$7000,RAW_매출A!$B$2:$B$7000,$A149,RAW_매출A!$A$2:$A$7000,EDATE($E149,BN$1-1))=0,"",SUMIFS(RAW_매출A!$J$2:$J$7000,RAW_매출A!$B$2:$B$7000,$A149,RAW_매출A!$A$2:$A$7000,EDATE($E149,BN$1-1))/(INDEX(요약_월별시즈널리티!$F$7:$F$18,MONTH(EDATE($E149,BN$1-1)))/100))),"")</f>
        <v/>
      </c>
    </row>
    <row r="150" spans="1:66" x14ac:dyDescent="0.3">
      <c r="A150" t="str">
        <f>세팅!A151</f>
        <v>(1140) #대전보건대점</v>
      </c>
      <c r="B150" t="str">
        <f>세팅!B151</f>
        <v>150-1</v>
      </c>
      <c r="C150">
        <f t="shared" si="6"/>
        <v>1</v>
      </c>
      <c r="D150" t="str">
        <f t="shared" si="7"/>
        <v>1</v>
      </c>
      <c r="E150" s="1">
        <f>세팅!D151</f>
        <v>46143</v>
      </c>
      <c r="F150" t="str">
        <f t="shared" si="8"/>
        <v/>
      </c>
      <c r="G150" cm="1">
        <f t="array" ref="G150">IFERROR(IF($A150="","",IF(SUMIFS(RAW_매출A!$J$2:$J$7000,RAW_매출A!$B$2:$B$7000,$A150,RAW_매출A!$A$2:$A$7000,EDATE($E150,G$1-1))=0,"",SUMIFS(RAW_매출A!$J$2:$J$7000,RAW_매출A!$B$2:$B$7000,$A150,RAW_매출A!$A$2:$A$7000,EDATE($E150,G$1-1))/(INDEX(요약_월별시즈널리티!$F$7:$F$18,MONTH(EDATE($E150,G$1-1)))/100))),"")</f>
        <v>4133705.5754733398</v>
      </c>
      <c r="H150" cm="1">
        <f t="array" ref="H150">IFERROR(IF($A150="","",IF(SUMIFS(RAW_매출A!$J$2:$J$7000,RAW_매출A!$B$2:$B$7000,$A150,RAW_매출A!$A$2:$A$7000,EDATE($E150,H$1-1))=0,"",SUMIFS(RAW_매출A!$J$2:$J$7000,RAW_매출A!$B$2:$B$7000,$A150,RAW_매출A!$A$2:$A$7000,EDATE($E150,H$1-1))/(INDEX(요약_월별시즈널리티!$F$7:$F$18,MONTH(EDATE($E150,H$1-1)))/100))),"")</f>
        <v>3950637.0980823119</v>
      </c>
      <c r="I150" t="str" cm="1">
        <f t="array" ref="I150">IFERROR(IF($A150="","",IF(SUMIFS(RAW_매출A!$J$2:$J$7000,RAW_매출A!$B$2:$B$7000,$A150,RAW_매출A!$A$2:$A$7000,EDATE($E150,I$1-1))=0,"",SUMIFS(RAW_매출A!$J$2:$J$7000,RAW_매출A!$B$2:$B$7000,$A150,RAW_매출A!$A$2:$A$7000,EDATE($E150,I$1-1))/(INDEX(요약_월별시즈널리티!$F$7:$F$18,MONTH(EDATE($E150,I$1-1)))/100))),"")</f>
        <v/>
      </c>
      <c r="J150" s="28" t="str" cm="1">
        <f t="array" ref="J150">IFERROR(IF($A150="","",IF(SUMIFS(RAW_매출A!$J$2:$J$7000,RAW_매출A!$B$2:$B$7000,$A150,RAW_매출A!$A$2:$A$7000,EDATE($E150,J$1-1))=0,"",SUMIFS(RAW_매출A!$J$2:$J$7000,RAW_매출A!$B$2:$B$7000,$A150,RAW_매출A!$A$2:$A$7000,EDATE($E150,J$1-1))/(INDEX(요약_월별시즈널리티!$F$7:$F$18,MONTH(EDATE($E150,J$1-1)))/100))),"")</f>
        <v/>
      </c>
      <c r="K150" s="28" t="str" cm="1">
        <f t="array" ref="K150">IFERROR(IF($A150="","",IF(SUMIFS(RAW_매출A!$J$2:$J$7000,RAW_매출A!$B$2:$B$7000,$A150,RAW_매출A!$A$2:$A$7000,EDATE($E150,K$1-1))=0,"",SUMIFS(RAW_매출A!$J$2:$J$7000,RAW_매출A!$B$2:$B$7000,$A150,RAW_매출A!$A$2:$A$7000,EDATE($E150,K$1-1))/(INDEX(요약_월별시즈널리티!$F$7:$F$18,MONTH(EDATE($E150,K$1-1)))/100))),"")</f>
        <v/>
      </c>
      <c r="L150" s="28" t="str" cm="1">
        <f t="array" ref="L150">IFERROR(IF($A150="","",IF(SUMIFS(RAW_매출A!$J$2:$J$7000,RAW_매출A!$B$2:$B$7000,$A150,RAW_매출A!$A$2:$A$7000,EDATE($E150,L$1-1))=0,"",SUMIFS(RAW_매출A!$J$2:$J$7000,RAW_매출A!$B$2:$B$7000,$A150,RAW_매출A!$A$2:$A$7000,EDATE($E150,L$1-1))/(INDEX(요약_월별시즈널리티!$F$7:$F$18,MONTH(EDATE($E150,L$1-1)))/100))),"")</f>
        <v/>
      </c>
      <c r="M150" s="28" t="str" cm="1">
        <f t="array" ref="M150">IFERROR(IF($A150="","",IF(SUMIFS(RAW_매출A!$J$2:$J$7000,RAW_매출A!$B$2:$B$7000,$A150,RAW_매출A!$A$2:$A$7000,EDATE($E150,M$1-1))=0,"",SUMIFS(RAW_매출A!$J$2:$J$7000,RAW_매출A!$B$2:$B$7000,$A150,RAW_매출A!$A$2:$A$7000,EDATE($E150,M$1-1))/(INDEX(요약_월별시즈널리티!$F$7:$F$18,MONTH(EDATE($E150,M$1-1)))/100))),"")</f>
        <v/>
      </c>
      <c r="N150" s="28" t="str" cm="1">
        <f t="array" ref="N150">IFERROR(IF($A150="","",IF(SUMIFS(RAW_매출A!$J$2:$J$7000,RAW_매출A!$B$2:$B$7000,$A150,RAW_매출A!$A$2:$A$7000,EDATE($E150,N$1-1))=0,"",SUMIFS(RAW_매출A!$J$2:$J$7000,RAW_매출A!$B$2:$B$7000,$A150,RAW_매출A!$A$2:$A$7000,EDATE($E150,N$1-1))/(INDEX(요약_월별시즈널리티!$F$7:$F$18,MONTH(EDATE($E150,N$1-1)))/100))),"")</f>
        <v/>
      </c>
      <c r="O150" s="28" t="str" cm="1">
        <f t="array" ref="O150">IFERROR(IF($A150="","",IF(SUMIFS(RAW_매출A!$J$2:$J$7000,RAW_매출A!$B$2:$B$7000,$A150,RAW_매출A!$A$2:$A$7000,EDATE($E150,O$1-1))=0,"",SUMIFS(RAW_매출A!$J$2:$J$7000,RAW_매출A!$B$2:$B$7000,$A150,RAW_매출A!$A$2:$A$7000,EDATE($E150,O$1-1))/(INDEX(요약_월별시즈널리티!$F$7:$F$18,MONTH(EDATE($E150,O$1-1)))/100))),"")</f>
        <v/>
      </c>
      <c r="P150" t="str" cm="1">
        <f t="array" ref="P150">IFERROR(IF($A150="","",IF(SUMIFS(RAW_매출A!$J$2:$J$7000,RAW_매출A!$B$2:$B$7000,$A150,RAW_매출A!$A$2:$A$7000,EDATE($E150,P$1-1))=0,"",SUMIFS(RAW_매출A!$J$2:$J$7000,RAW_매출A!$B$2:$B$7000,$A150,RAW_매출A!$A$2:$A$7000,EDATE($E150,P$1-1))/(INDEX(요약_월별시즈널리티!$F$7:$F$18,MONTH(EDATE($E150,P$1-1)))/100))),"")</f>
        <v/>
      </c>
      <c r="Q150" t="str" cm="1">
        <f t="array" ref="Q150">IFERROR(IF($A150="","",IF(SUMIFS(RAW_매출A!$J$2:$J$7000,RAW_매출A!$B$2:$B$7000,$A150,RAW_매출A!$A$2:$A$7000,EDATE($E150,Q$1-1))=0,"",SUMIFS(RAW_매출A!$J$2:$J$7000,RAW_매출A!$B$2:$B$7000,$A150,RAW_매출A!$A$2:$A$7000,EDATE($E150,Q$1-1))/(INDEX(요약_월별시즈널리티!$F$7:$F$18,MONTH(EDATE($E150,Q$1-1)))/100))),"")</f>
        <v/>
      </c>
      <c r="R150" t="str" cm="1">
        <f t="array" ref="R150">IFERROR(IF($A150="","",IF(SUMIFS(RAW_매출A!$J$2:$J$7000,RAW_매출A!$B$2:$B$7000,$A150,RAW_매출A!$A$2:$A$7000,EDATE($E150,R$1-1))=0,"",SUMIFS(RAW_매출A!$J$2:$J$7000,RAW_매출A!$B$2:$B$7000,$A150,RAW_매출A!$A$2:$A$7000,EDATE($E150,R$1-1))/(INDEX(요약_월별시즈널리티!$F$7:$F$18,MONTH(EDATE($E150,R$1-1)))/100))),"")</f>
        <v/>
      </c>
      <c r="S150" t="str" cm="1">
        <f t="array" ref="S150">IFERROR(IF($A150="","",IF(SUMIFS(RAW_매출A!$J$2:$J$7000,RAW_매출A!$B$2:$B$7000,$A150,RAW_매출A!$A$2:$A$7000,EDATE($E150,S$1-1))=0,"",SUMIFS(RAW_매출A!$J$2:$J$7000,RAW_매출A!$B$2:$B$7000,$A150,RAW_매출A!$A$2:$A$7000,EDATE($E150,S$1-1))/(INDEX(요약_월별시즈널리티!$F$7:$F$18,MONTH(EDATE($E150,S$1-1)))/100))),"")</f>
        <v/>
      </c>
      <c r="T150" t="str" cm="1">
        <f t="array" ref="T150">IFERROR(IF($A150="","",IF(SUMIFS(RAW_매출A!$J$2:$J$7000,RAW_매출A!$B$2:$B$7000,$A150,RAW_매출A!$A$2:$A$7000,EDATE($E150,T$1-1))=0,"",SUMIFS(RAW_매출A!$J$2:$J$7000,RAW_매출A!$B$2:$B$7000,$A150,RAW_매출A!$A$2:$A$7000,EDATE($E150,T$1-1))/(INDEX(요약_월별시즈널리티!$F$7:$F$18,MONTH(EDATE($E150,T$1-1)))/100))),"")</f>
        <v/>
      </c>
      <c r="U150" t="str" cm="1">
        <f t="array" ref="U150">IFERROR(IF($A150="","",IF(SUMIFS(RAW_매출A!$J$2:$J$7000,RAW_매출A!$B$2:$B$7000,$A150,RAW_매출A!$A$2:$A$7000,EDATE($E150,U$1-1))=0,"",SUMIFS(RAW_매출A!$J$2:$J$7000,RAW_매출A!$B$2:$B$7000,$A150,RAW_매출A!$A$2:$A$7000,EDATE($E150,U$1-1))/(INDEX(요약_월별시즈널리티!$F$7:$F$18,MONTH(EDATE($E150,U$1-1)))/100))),"")</f>
        <v/>
      </c>
      <c r="V150" t="str" cm="1">
        <f t="array" ref="V150">IFERROR(IF($A150="","",IF(SUMIFS(RAW_매출A!$J$2:$J$7000,RAW_매출A!$B$2:$B$7000,$A150,RAW_매출A!$A$2:$A$7000,EDATE($E150,V$1-1))=0,"",SUMIFS(RAW_매출A!$J$2:$J$7000,RAW_매출A!$B$2:$B$7000,$A150,RAW_매출A!$A$2:$A$7000,EDATE($E150,V$1-1))/(INDEX(요약_월별시즈널리티!$F$7:$F$18,MONTH(EDATE($E150,V$1-1)))/100))),"")</f>
        <v/>
      </c>
      <c r="W150" t="str" cm="1">
        <f t="array" ref="W150">IFERROR(IF($A150="","",IF(SUMIFS(RAW_매출A!$J$2:$J$7000,RAW_매출A!$B$2:$B$7000,$A150,RAW_매출A!$A$2:$A$7000,EDATE($E150,W$1-1))=0,"",SUMIFS(RAW_매출A!$J$2:$J$7000,RAW_매출A!$B$2:$B$7000,$A150,RAW_매출A!$A$2:$A$7000,EDATE($E150,W$1-1))/(INDEX(요약_월별시즈널리티!$F$7:$F$18,MONTH(EDATE($E150,W$1-1)))/100))),"")</f>
        <v/>
      </c>
      <c r="X150" t="str" cm="1">
        <f t="array" ref="X150">IFERROR(IF($A150="","",IF(SUMIFS(RAW_매출A!$J$2:$J$7000,RAW_매출A!$B$2:$B$7000,$A150,RAW_매출A!$A$2:$A$7000,EDATE($E150,X$1-1))=0,"",SUMIFS(RAW_매출A!$J$2:$J$7000,RAW_매출A!$B$2:$B$7000,$A150,RAW_매출A!$A$2:$A$7000,EDATE($E150,X$1-1))/(INDEX(요약_월별시즈널리티!$F$7:$F$18,MONTH(EDATE($E150,X$1-1)))/100))),"")</f>
        <v/>
      </c>
      <c r="Y150" t="str" cm="1">
        <f t="array" ref="Y150">IFERROR(IF($A150="","",IF(SUMIFS(RAW_매출A!$J$2:$J$7000,RAW_매출A!$B$2:$B$7000,$A150,RAW_매출A!$A$2:$A$7000,EDATE($E150,Y$1-1))=0,"",SUMIFS(RAW_매출A!$J$2:$J$7000,RAW_매출A!$B$2:$B$7000,$A150,RAW_매출A!$A$2:$A$7000,EDATE($E150,Y$1-1))/(INDEX(요약_월별시즈널리티!$F$7:$F$18,MONTH(EDATE($E150,Y$1-1)))/100))),"")</f>
        <v/>
      </c>
      <c r="Z150" t="str" cm="1">
        <f t="array" ref="Z150">IFERROR(IF($A150="","",IF(SUMIFS(RAW_매출A!$J$2:$J$7000,RAW_매출A!$B$2:$B$7000,$A150,RAW_매출A!$A$2:$A$7000,EDATE($E150,Z$1-1))=0,"",SUMIFS(RAW_매출A!$J$2:$J$7000,RAW_매출A!$B$2:$B$7000,$A150,RAW_매출A!$A$2:$A$7000,EDATE($E150,Z$1-1))/(INDEX(요약_월별시즈널리티!$F$7:$F$18,MONTH(EDATE($E150,Z$1-1)))/100))),"")</f>
        <v/>
      </c>
      <c r="AA150" t="str" cm="1">
        <f t="array" ref="AA150">IFERROR(IF($A150="","",IF(SUMIFS(RAW_매출A!$J$2:$J$7000,RAW_매출A!$B$2:$B$7000,$A150,RAW_매출A!$A$2:$A$7000,EDATE($E150,AA$1-1))=0,"",SUMIFS(RAW_매출A!$J$2:$J$7000,RAW_매출A!$B$2:$B$7000,$A150,RAW_매출A!$A$2:$A$7000,EDATE($E150,AA$1-1))/(INDEX(요약_월별시즈널리티!$F$7:$F$18,MONTH(EDATE($E150,AA$1-1)))/100))),"")</f>
        <v/>
      </c>
      <c r="AB150" t="str" cm="1">
        <f t="array" ref="AB150">IFERROR(IF($A150="","",IF(SUMIFS(RAW_매출A!$J$2:$J$7000,RAW_매출A!$B$2:$B$7000,$A150,RAW_매출A!$A$2:$A$7000,EDATE($E150,AB$1-1))=0,"",SUMIFS(RAW_매출A!$J$2:$J$7000,RAW_매출A!$B$2:$B$7000,$A150,RAW_매출A!$A$2:$A$7000,EDATE($E150,AB$1-1))/(INDEX(요약_월별시즈널리티!$F$7:$F$18,MONTH(EDATE($E150,AB$1-1)))/100))),"")</f>
        <v/>
      </c>
      <c r="AC150" t="str" cm="1">
        <f t="array" ref="AC150">IFERROR(IF($A150="","",IF(SUMIFS(RAW_매출A!$J$2:$J$7000,RAW_매출A!$B$2:$B$7000,$A150,RAW_매출A!$A$2:$A$7000,EDATE($E150,AC$1-1))=0,"",SUMIFS(RAW_매출A!$J$2:$J$7000,RAW_매출A!$B$2:$B$7000,$A150,RAW_매출A!$A$2:$A$7000,EDATE($E150,AC$1-1))/(INDEX(요약_월별시즈널리티!$F$7:$F$18,MONTH(EDATE($E150,AC$1-1)))/100))),"")</f>
        <v/>
      </c>
      <c r="AD150" t="str" cm="1">
        <f t="array" ref="AD150">IFERROR(IF($A150="","",IF(SUMIFS(RAW_매출A!$J$2:$J$7000,RAW_매출A!$B$2:$B$7000,$A150,RAW_매출A!$A$2:$A$7000,EDATE($E150,AD$1-1))=0,"",SUMIFS(RAW_매출A!$J$2:$J$7000,RAW_매출A!$B$2:$B$7000,$A150,RAW_매출A!$A$2:$A$7000,EDATE($E150,AD$1-1))/(INDEX(요약_월별시즈널리티!$F$7:$F$18,MONTH(EDATE($E150,AD$1-1)))/100))),"")</f>
        <v/>
      </c>
      <c r="AE150" t="str" cm="1">
        <f t="array" ref="AE150">IFERROR(IF($A150="","",IF(SUMIFS(RAW_매출A!$J$2:$J$7000,RAW_매출A!$B$2:$B$7000,$A150,RAW_매출A!$A$2:$A$7000,EDATE($E150,AE$1-1))=0,"",SUMIFS(RAW_매출A!$J$2:$J$7000,RAW_매출A!$B$2:$B$7000,$A150,RAW_매출A!$A$2:$A$7000,EDATE($E150,AE$1-1))/(INDEX(요약_월별시즈널리티!$F$7:$F$18,MONTH(EDATE($E150,AE$1-1)))/100))),"")</f>
        <v/>
      </c>
      <c r="AF150" t="str" cm="1">
        <f t="array" ref="AF150">IFERROR(IF($A150="","",IF(SUMIFS(RAW_매출A!$J$2:$J$7000,RAW_매출A!$B$2:$B$7000,$A150,RAW_매출A!$A$2:$A$7000,EDATE($E150,AF$1-1))=0,"",SUMIFS(RAW_매출A!$J$2:$J$7000,RAW_매출A!$B$2:$B$7000,$A150,RAW_매출A!$A$2:$A$7000,EDATE($E150,AF$1-1))/(INDEX(요약_월별시즈널리티!$F$7:$F$18,MONTH(EDATE($E150,AF$1-1)))/100))),"")</f>
        <v/>
      </c>
      <c r="AG150" t="str" cm="1">
        <f t="array" ref="AG150">IFERROR(IF($A150="","",IF(SUMIFS(RAW_매출A!$J$2:$J$7000,RAW_매출A!$B$2:$B$7000,$A150,RAW_매출A!$A$2:$A$7000,EDATE($E150,AG$1-1))=0,"",SUMIFS(RAW_매출A!$J$2:$J$7000,RAW_매출A!$B$2:$B$7000,$A150,RAW_매출A!$A$2:$A$7000,EDATE($E150,AG$1-1))/(INDEX(요약_월별시즈널리티!$F$7:$F$18,MONTH(EDATE($E150,AG$1-1)))/100))),"")</f>
        <v/>
      </c>
      <c r="AH150" t="str" cm="1">
        <f t="array" ref="AH150">IFERROR(IF($A150="","",IF(SUMIFS(RAW_매출A!$J$2:$J$7000,RAW_매출A!$B$2:$B$7000,$A150,RAW_매출A!$A$2:$A$7000,EDATE($E150,AH$1-1))=0,"",SUMIFS(RAW_매출A!$J$2:$J$7000,RAW_매출A!$B$2:$B$7000,$A150,RAW_매출A!$A$2:$A$7000,EDATE($E150,AH$1-1))/(INDEX(요약_월별시즈널리티!$F$7:$F$18,MONTH(EDATE($E150,AH$1-1)))/100))),"")</f>
        <v/>
      </c>
      <c r="AI150" t="str" cm="1">
        <f t="array" ref="AI150">IFERROR(IF($A150="","",IF(SUMIFS(RAW_매출A!$J$2:$J$7000,RAW_매출A!$B$2:$B$7000,$A150,RAW_매출A!$A$2:$A$7000,EDATE($E150,AI$1-1))=0,"",SUMIFS(RAW_매출A!$J$2:$J$7000,RAW_매출A!$B$2:$B$7000,$A150,RAW_매출A!$A$2:$A$7000,EDATE($E150,AI$1-1))/(INDEX(요약_월별시즈널리티!$F$7:$F$18,MONTH(EDATE($E150,AI$1-1)))/100))),"")</f>
        <v/>
      </c>
      <c r="AJ150" t="str" cm="1">
        <f t="array" ref="AJ150">IFERROR(IF($A150="","",IF(SUMIFS(RAW_매출A!$J$2:$J$7000,RAW_매출A!$B$2:$B$7000,$A150,RAW_매출A!$A$2:$A$7000,EDATE($E150,AJ$1-1))=0,"",SUMIFS(RAW_매출A!$J$2:$J$7000,RAW_매출A!$B$2:$B$7000,$A150,RAW_매출A!$A$2:$A$7000,EDATE($E150,AJ$1-1))/(INDEX(요약_월별시즈널리티!$F$7:$F$18,MONTH(EDATE($E150,AJ$1-1)))/100))),"")</f>
        <v/>
      </c>
      <c r="AK150" t="str" cm="1">
        <f t="array" ref="AK150">IFERROR(IF($A150="","",IF(SUMIFS(RAW_매출A!$J$2:$J$7000,RAW_매출A!$B$2:$B$7000,$A150,RAW_매출A!$A$2:$A$7000,EDATE($E150,AK$1-1))=0,"",SUMIFS(RAW_매출A!$J$2:$J$7000,RAW_매출A!$B$2:$B$7000,$A150,RAW_매출A!$A$2:$A$7000,EDATE($E150,AK$1-1))/(INDEX(요약_월별시즈널리티!$F$7:$F$18,MONTH(EDATE($E150,AK$1-1)))/100))),"")</f>
        <v/>
      </c>
      <c r="AL150" t="str" cm="1">
        <f t="array" ref="AL150">IFERROR(IF($A150="","",IF(SUMIFS(RAW_매출A!$J$2:$J$7000,RAW_매출A!$B$2:$B$7000,$A150,RAW_매출A!$A$2:$A$7000,EDATE($E150,AL$1-1))=0,"",SUMIFS(RAW_매출A!$J$2:$J$7000,RAW_매출A!$B$2:$B$7000,$A150,RAW_매출A!$A$2:$A$7000,EDATE($E150,AL$1-1))/(INDEX(요약_월별시즈널리티!$F$7:$F$18,MONTH(EDATE($E150,AL$1-1)))/100))),"")</f>
        <v/>
      </c>
      <c r="AM150" t="str" cm="1">
        <f t="array" ref="AM150">IFERROR(IF($A150="","",IF(SUMIFS(RAW_매출A!$J$2:$J$7000,RAW_매출A!$B$2:$B$7000,$A150,RAW_매출A!$A$2:$A$7000,EDATE($E150,AM$1-1))=0,"",SUMIFS(RAW_매출A!$J$2:$J$7000,RAW_매출A!$B$2:$B$7000,$A150,RAW_매출A!$A$2:$A$7000,EDATE($E150,AM$1-1))/(INDEX(요약_월별시즈널리티!$F$7:$F$18,MONTH(EDATE($E150,AM$1-1)))/100))),"")</f>
        <v/>
      </c>
      <c r="AN150" t="str" cm="1">
        <f t="array" ref="AN150">IFERROR(IF($A150="","",IF(SUMIFS(RAW_매출A!$J$2:$J$7000,RAW_매출A!$B$2:$B$7000,$A150,RAW_매출A!$A$2:$A$7000,EDATE($E150,AN$1-1))=0,"",SUMIFS(RAW_매출A!$J$2:$J$7000,RAW_매출A!$B$2:$B$7000,$A150,RAW_매출A!$A$2:$A$7000,EDATE($E150,AN$1-1))/(INDEX(요약_월별시즈널리티!$F$7:$F$18,MONTH(EDATE($E150,AN$1-1)))/100))),"")</f>
        <v/>
      </c>
      <c r="AO150" t="str" cm="1">
        <f t="array" ref="AO150">IFERROR(IF($A150="","",IF(SUMIFS(RAW_매출A!$J$2:$J$7000,RAW_매출A!$B$2:$B$7000,$A150,RAW_매출A!$A$2:$A$7000,EDATE($E150,AO$1-1))=0,"",SUMIFS(RAW_매출A!$J$2:$J$7000,RAW_매출A!$B$2:$B$7000,$A150,RAW_매출A!$A$2:$A$7000,EDATE($E150,AO$1-1))/(INDEX(요약_월별시즈널리티!$F$7:$F$18,MONTH(EDATE($E150,AO$1-1)))/100))),"")</f>
        <v/>
      </c>
      <c r="AP150" t="str" cm="1">
        <f t="array" ref="AP150">IFERROR(IF($A150="","",IF(SUMIFS(RAW_매출A!$J$2:$J$7000,RAW_매출A!$B$2:$B$7000,$A150,RAW_매출A!$A$2:$A$7000,EDATE($E150,AP$1-1))=0,"",SUMIFS(RAW_매출A!$J$2:$J$7000,RAW_매출A!$B$2:$B$7000,$A150,RAW_매출A!$A$2:$A$7000,EDATE($E150,AP$1-1))/(INDEX(요약_월별시즈널리티!$F$7:$F$18,MONTH(EDATE($E150,AP$1-1)))/100))),"")</f>
        <v/>
      </c>
      <c r="AQ150" t="str" cm="1">
        <f t="array" ref="AQ150">IFERROR(IF($A150="","",IF(SUMIFS(RAW_매출A!$J$2:$J$7000,RAW_매출A!$B$2:$B$7000,$A150,RAW_매출A!$A$2:$A$7000,EDATE($E150,AQ$1-1))=0,"",SUMIFS(RAW_매출A!$J$2:$J$7000,RAW_매출A!$B$2:$B$7000,$A150,RAW_매출A!$A$2:$A$7000,EDATE($E150,AQ$1-1))/(INDEX(요약_월별시즈널리티!$F$7:$F$18,MONTH(EDATE($E150,AQ$1-1)))/100))),"")</f>
        <v/>
      </c>
      <c r="AR150" t="str" cm="1">
        <f t="array" ref="AR150">IFERROR(IF($A150="","",IF(SUMIFS(RAW_매출A!$J$2:$J$7000,RAW_매출A!$B$2:$B$7000,$A150,RAW_매출A!$A$2:$A$7000,EDATE($E150,AR$1-1))=0,"",SUMIFS(RAW_매출A!$J$2:$J$7000,RAW_매출A!$B$2:$B$7000,$A150,RAW_매출A!$A$2:$A$7000,EDATE($E150,AR$1-1))/(INDEX(요약_월별시즈널리티!$F$7:$F$18,MONTH(EDATE($E150,AR$1-1)))/100))),"")</f>
        <v/>
      </c>
      <c r="AS150" t="str" cm="1">
        <f t="array" ref="AS150">IFERROR(IF($A150="","",IF(SUMIFS(RAW_매출A!$J$2:$J$7000,RAW_매출A!$B$2:$B$7000,$A150,RAW_매출A!$A$2:$A$7000,EDATE($E150,AS$1-1))=0,"",SUMIFS(RAW_매출A!$J$2:$J$7000,RAW_매출A!$B$2:$B$7000,$A150,RAW_매출A!$A$2:$A$7000,EDATE($E150,AS$1-1))/(INDEX(요약_월별시즈널리티!$F$7:$F$18,MONTH(EDATE($E150,AS$1-1)))/100))),"")</f>
        <v/>
      </c>
      <c r="AT150" t="str" cm="1">
        <f t="array" ref="AT150">IFERROR(IF($A150="","",IF(SUMIFS(RAW_매출A!$J$2:$J$7000,RAW_매출A!$B$2:$B$7000,$A150,RAW_매출A!$A$2:$A$7000,EDATE($E150,AT$1-1))=0,"",SUMIFS(RAW_매출A!$J$2:$J$7000,RAW_매출A!$B$2:$B$7000,$A150,RAW_매출A!$A$2:$A$7000,EDATE($E150,AT$1-1))/(INDEX(요약_월별시즈널리티!$F$7:$F$18,MONTH(EDATE($E150,AT$1-1)))/100))),"")</f>
        <v/>
      </c>
      <c r="AU150" t="str" cm="1">
        <f t="array" ref="AU150">IFERROR(IF($A150="","",IF(SUMIFS(RAW_매출A!$J$2:$J$7000,RAW_매출A!$B$2:$B$7000,$A150,RAW_매출A!$A$2:$A$7000,EDATE($E150,AU$1-1))=0,"",SUMIFS(RAW_매출A!$J$2:$J$7000,RAW_매출A!$B$2:$B$7000,$A150,RAW_매출A!$A$2:$A$7000,EDATE($E150,AU$1-1))/(INDEX(요약_월별시즈널리티!$F$7:$F$18,MONTH(EDATE($E150,AU$1-1)))/100))),"")</f>
        <v/>
      </c>
      <c r="AV150" t="str" cm="1">
        <f t="array" ref="AV150">IFERROR(IF($A150="","",IF(SUMIFS(RAW_매출A!$J$2:$J$7000,RAW_매출A!$B$2:$B$7000,$A150,RAW_매출A!$A$2:$A$7000,EDATE($E150,AV$1-1))=0,"",SUMIFS(RAW_매출A!$J$2:$J$7000,RAW_매출A!$B$2:$B$7000,$A150,RAW_매출A!$A$2:$A$7000,EDATE($E150,AV$1-1))/(INDEX(요약_월별시즈널리티!$F$7:$F$18,MONTH(EDATE($E150,AV$1-1)))/100))),"")</f>
        <v/>
      </c>
      <c r="AW150" t="str" cm="1">
        <f t="array" ref="AW150">IFERROR(IF($A150="","",IF(SUMIFS(RAW_매출A!$J$2:$J$7000,RAW_매출A!$B$2:$B$7000,$A150,RAW_매출A!$A$2:$A$7000,EDATE($E150,AW$1-1))=0,"",SUMIFS(RAW_매출A!$J$2:$J$7000,RAW_매출A!$B$2:$B$7000,$A150,RAW_매출A!$A$2:$A$7000,EDATE($E150,AW$1-1))/(INDEX(요약_월별시즈널리티!$F$7:$F$18,MONTH(EDATE($E150,AW$1-1)))/100))),"")</f>
        <v/>
      </c>
      <c r="AX150" t="str" cm="1">
        <f t="array" ref="AX150">IFERROR(IF($A150="","",IF(SUMIFS(RAW_매출A!$J$2:$J$7000,RAW_매출A!$B$2:$B$7000,$A150,RAW_매출A!$A$2:$A$7000,EDATE($E150,AX$1-1))=0,"",SUMIFS(RAW_매출A!$J$2:$J$7000,RAW_매출A!$B$2:$B$7000,$A150,RAW_매출A!$A$2:$A$7000,EDATE($E150,AX$1-1))/(INDEX(요약_월별시즈널리티!$F$7:$F$18,MONTH(EDATE($E150,AX$1-1)))/100))),"")</f>
        <v/>
      </c>
      <c r="AY150" t="str" cm="1">
        <f t="array" ref="AY150">IFERROR(IF($A150="","",IF(SUMIFS(RAW_매출A!$J$2:$J$7000,RAW_매출A!$B$2:$B$7000,$A150,RAW_매출A!$A$2:$A$7000,EDATE($E150,AY$1-1))=0,"",SUMIFS(RAW_매출A!$J$2:$J$7000,RAW_매출A!$B$2:$B$7000,$A150,RAW_매출A!$A$2:$A$7000,EDATE($E150,AY$1-1))/(INDEX(요약_월별시즈널리티!$F$7:$F$18,MONTH(EDATE($E150,AY$1-1)))/100))),"")</f>
        <v/>
      </c>
      <c r="AZ150" t="str" cm="1">
        <f t="array" ref="AZ150">IFERROR(IF($A150="","",IF(SUMIFS(RAW_매출A!$J$2:$J$7000,RAW_매출A!$B$2:$B$7000,$A150,RAW_매출A!$A$2:$A$7000,EDATE($E150,AZ$1-1))=0,"",SUMIFS(RAW_매출A!$J$2:$J$7000,RAW_매출A!$B$2:$B$7000,$A150,RAW_매출A!$A$2:$A$7000,EDATE($E150,AZ$1-1))/(INDEX(요약_월별시즈널리티!$F$7:$F$18,MONTH(EDATE($E150,AZ$1-1)))/100))),"")</f>
        <v/>
      </c>
      <c r="BA150" t="str" cm="1">
        <f t="array" ref="BA150">IFERROR(IF($A150="","",IF(SUMIFS(RAW_매출A!$J$2:$J$7000,RAW_매출A!$B$2:$B$7000,$A150,RAW_매출A!$A$2:$A$7000,EDATE($E150,BA$1-1))=0,"",SUMIFS(RAW_매출A!$J$2:$J$7000,RAW_매출A!$B$2:$B$7000,$A150,RAW_매출A!$A$2:$A$7000,EDATE($E150,BA$1-1))/(INDEX(요약_월별시즈널리티!$F$7:$F$18,MONTH(EDATE($E150,BA$1-1)))/100))),"")</f>
        <v/>
      </c>
      <c r="BB150" t="str" cm="1">
        <f t="array" ref="BB150">IFERROR(IF($A150="","",IF(SUMIFS(RAW_매출A!$J$2:$J$7000,RAW_매출A!$B$2:$B$7000,$A150,RAW_매출A!$A$2:$A$7000,EDATE($E150,BB$1-1))=0,"",SUMIFS(RAW_매출A!$J$2:$J$7000,RAW_매출A!$B$2:$B$7000,$A150,RAW_매출A!$A$2:$A$7000,EDATE($E150,BB$1-1))/(INDEX(요약_월별시즈널리티!$F$7:$F$18,MONTH(EDATE($E150,BB$1-1)))/100))),"")</f>
        <v/>
      </c>
      <c r="BC150" t="str" cm="1">
        <f t="array" ref="BC150">IFERROR(IF($A150="","",IF(SUMIFS(RAW_매출A!$J$2:$J$7000,RAW_매출A!$B$2:$B$7000,$A150,RAW_매출A!$A$2:$A$7000,EDATE($E150,BC$1-1))=0,"",SUMIFS(RAW_매출A!$J$2:$J$7000,RAW_매출A!$B$2:$B$7000,$A150,RAW_매출A!$A$2:$A$7000,EDATE($E150,BC$1-1))/(INDEX(요약_월별시즈널리티!$F$7:$F$18,MONTH(EDATE($E150,BC$1-1)))/100))),"")</f>
        <v/>
      </c>
      <c r="BD150" t="str" cm="1">
        <f t="array" ref="BD150">IFERROR(IF($A150="","",IF(SUMIFS(RAW_매출A!$J$2:$J$7000,RAW_매출A!$B$2:$B$7000,$A150,RAW_매출A!$A$2:$A$7000,EDATE($E150,BD$1-1))=0,"",SUMIFS(RAW_매출A!$J$2:$J$7000,RAW_매출A!$B$2:$B$7000,$A150,RAW_매출A!$A$2:$A$7000,EDATE($E150,BD$1-1))/(INDEX(요약_월별시즈널리티!$F$7:$F$18,MONTH(EDATE($E150,BD$1-1)))/100))),"")</f>
        <v/>
      </c>
      <c r="BE150" t="str" cm="1">
        <f t="array" ref="BE150">IFERROR(IF($A150="","",IF(SUMIFS(RAW_매출A!$J$2:$J$7000,RAW_매출A!$B$2:$B$7000,$A150,RAW_매출A!$A$2:$A$7000,EDATE($E150,BE$1-1))=0,"",SUMIFS(RAW_매출A!$J$2:$J$7000,RAW_매출A!$B$2:$B$7000,$A150,RAW_매출A!$A$2:$A$7000,EDATE($E150,BE$1-1))/(INDEX(요약_월별시즈널리티!$F$7:$F$18,MONTH(EDATE($E150,BE$1-1)))/100))),"")</f>
        <v/>
      </c>
      <c r="BF150" t="str" cm="1">
        <f t="array" ref="BF150">IFERROR(IF($A150="","",IF(SUMIFS(RAW_매출A!$J$2:$J$7000,RAW_매출A!$B$2:$B$7000,$A150,RAW_매출A!$A$2:$A$7000,EDATE($E150,BF$1-1))=0,"",SUMIFS(RAW_매출A!$J$2:$J$7000,RAW_매출A!$B$2:$B$7000,$A150,RAW_매출A!$A$2:$A$7000,EDATE($E150,BF$1-1))/(INDEX(요약_월별시즈널리티!$F$7:$F$18,MONTH(EDATE($E150,BF$1-1)))/100))),"")</f>
        <v/>
      </c>
      <c r="BG150" t="str" cm="1">
        <f t="array" ref="BG150">IFERROR(IF($A150="","",IF(SUMIFS(RAW_매출A!$J$2:$J$7000,RAW_매출A!$B$2:$B$7000,$A150,RAW_매출A!$A$2:$A$7000,EDATE($E150,BG$1-1))=0,"",SUMIFS(RAW_매출A!$J$2:$J$7000,RAW_매출A!$B$2:$B$7000,$A150,RAW_매출A!$A$2:$A$7000,EDATE($E150,BG$1-1))/(INDEX(요약_월별시즈널리티!$F$7:$F$18,MONTH(EDATE($E150,BG$1-1)))/100))),"")</f>
        <v/>
      </c>
      <c r="BH150" t="str" cm="1">
        <f t="array" ref="BH150">IFERROR(IF($A150="","",IF(SUMIFS(RAW_매출A!$J$2:$J$7000,RAW_매출A!$B$2:$B$7000,$A150,RAW_매출A!$A$2:$A$7000,EDATE($E150,BH$1-1))=0,"",SUMIFS(RAW_매출A!$J$2:$J$7000,RAW_매출A!$B$2:$B$7000,$A150,RAW_매출A!$A$2:$A$7000,EDATE($E150,BH$1-1))/(INDEX(요약_월별시즈널리티!$F$7:$F$18,MONTH(EDATE($E150,BH$1-1)))/100))),"")</f>
        <v/>
      </c>
      <c r="BI150" t="str" cm="1">
        <f t="array" ref="BI150">IFERROR(IF($A150="","",IF(SUMIFS(RAW_매출A!$J$2:$J$7000,RAW_매출A!$B$2:$B$7000,$A150,RAW_매출A!$A$2:$A$7000,EDATE($E150,BI$1-1))=0,"",SUMIFS(RAW_매출A!$J$2:$J$7000,RAW_매출A!$B$2:$B$7000,$A150,RAW_매출A!$A$2:$A$7000,EDATE($E150,BI$1-1))/(INDEX(요약_월별시즈널리티!$F$7:$F$18,MONTH(EDATE($E150,BI$1-1)))/100))),"")</f>
        <v/>
      </c>
      <c r="BJ150" t="str" cm="1">
        <f t="array" ref="BJ150">IFERROR(IF($A150="","",IF(SUMIFS(RAW_매출A!$J$2:$J$7000,RAW_매출A!$B$2:$B$7000,$A150,RAW_매출A!$A$2:$A$7000,EDATE($E150,BJ$1-1))=0,"",SUMIFS(RAW_매출A!$J$2:$J$7000,RAW_매출A!$B$2:$B$7000,$A150,RAW_매출A!$A$2:$A$7000,EDATE($E150,BJ$1-1))/(INDEX(요약_월별시즈널리티!$F$7:$F$18,MONTH(EDATE($E150,BJ$1-1)))/100))),"")</f>
        <v/>
      </c>
      <c r="BK150" t="str" cm="1">
        <f t="array" ref="BK150">IFERROR(IF($A150="","",IF(SUMIFS(RAW_매출A!$J$2:$J$7000,RAW_매출A!$B$2:$B$7000,$A150,RAW_매출A!$A$2:$A$7000,EDATE($E150,BK$1-1))=0,"",SUMIFS(RAW_매출A!$J$2:$J$7000,RAW_매출A!$B$2:$B$7000,$A150,RAW_매출A!$A$2:$A$7000,EDATE($E150,BK$1-1))/(INDEX(요약_월별시즈널리티!$F$7:$F$18,MONTH(EDATE($E150,BK$1-1)))/100))),"")</f>
        <v/>
      </c>
      <c r="BL150" t="str" cm="1">
        <f t="array" ref="BL150">IFERROR(IF($A150="","",IF(SUMIFS(RAW_매출A!$J$2:$J$7000,RAW_매출A!$B$2:$B$7000,$A150,RAW_매출A!$A$2:$A$7000,EDATE($E150,BL$1-1))=0,"",SUMIFS(RAW_매출A!$J$2:$J$7000,RAW_매출A!$B$2:$B$7000,$A150,RAW_매출A!$A$2:$A$7000,EDATE($E150,BL$1-1))/(INDEX(요약_월별시즈널리티!$F$7:$F$18,MONTH(EDATE($E150,BL$1-1)))/100))),"")</f>
        <v/>
      </c>
      <c r="BM150" t="str" cm="1">
        <f t="array" ref="BM150">IFERROR(IF($A150="","",IF(SUMIFS(RAW_매출A!$J$2:$J$7000,RAW_매출A!$B$2:$B$7000,$A150,RAW_매출A!$A$2:$A$7000,EDATE($E150,BM$1-1))=0,"",SUMIFS(RAW_매출A!$J$2:$J$7000,RAW_매출A!$B$2:$B$7000,$A150,RAW_매출A!$A$2:$A$7000,EDATE($E150,BM$1-1))/(INDEX(요약_월별시즈널리티!$F$7:$F$18,MONTH(EDATE($E150,BM$1-1)))/100))),"")</f>
        <v/>
      </c>
      <c r="BN150" t="str" cm="1">
        <f t="array" ref="BN150">IFERROR(IF($A150="","",IF(SUMIFS(RAW_매출A!$J$2:$J$7000,RAW_매출A!$B$2:$B$7000,$A150,RAW_매출A!$A$2:$A$7000,EDATE($E150,BN$1-1))=0,"",SUMIFS(RAW_매출A!$J$2:$J$7000,RAW_매출A!$B$2:$B$7000,$A150,RAW_매출A!$A$2:$A$7000,EDATE($E150,BN$1-1))/(INDEX(요약_월별시즈널리티!$F$7:$F$18,MONTH(EDATE($E150,BN$1-1)))/100))),"")</f>
        <v/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8BDE-5AFF-44F0-A225-6AE1ECE4BFED}">
  <dimension ref="A1:BN150"/>
  <sheetViews>
    <sheetView workbookViewId="0">
      <selection activeCell="G2" sqref="G2"/>
    </sheetView>
  </sheetViews>
  <sheetFormatPr defaultRowHeight="13.2" x14ac:dyDescent="0.3"/>
  <cols>
    <col min="3" max="3" width="9.125" customWidth="1"/>
    <col min="5" max="5" width="12.375" style="1" bestFit="1" customWidth="1"/>
    <col min="6" max="6" width="11.75" bestFit="1" customWidth="1"/>
  </cols>
  <sheetData>
    <row r="1" spans="1:66" x14ac:dyDescent="0.3">
      <c r="A1" t="s">
        <v>0</v>
      </c>
      <c r="B1" t="s">
        <v>160</v>
      </c>
      <c r="C1" t="s">
        <v>184</v>
      </c>
      <c r="D1" t="s">
        <v>185</v>
      </c>
      <c r="E1" s="1" t="s">
        <v>165</v>
      </c>
      <c r="F1" t="s">
        <v>186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</row>
    <row r="2" spans="1:66" x14ac:dyDescent="0.3">
      <c r="A2" t="str">
        <f>Calc_오픈정렬!A2</f>
        <v>(0001) 건대점</v>
      </c>
      <c r="B2" t="str">
        <f>Calc_오픈정렬!B2</f>
        <v>150-1</v>
      </c>
      <c r="C2">
        <f>Calc_오픈정렬!C2</f>
        <v>1</v>
      </c>
      <c r="D2" t="str">
        <f>Calc_오픈정렬!D2</f>
        <v>1</v>
      </c>
      <c r="E2" s="1">
        <f>Calc_오픈정렬!E2</f>
        <v>42309</v>
      </c>
      <c r="F2">
        <f>Calc_오픈정렬!F2</f>
        <v>4717239.7720226105</v>
      </c>
      <c r="G2">
        <f>IF(OR(Calc_오픈정렬!$F2="",Calc_오픈정렬!G2=""),"",Calc_오픈정렬!G2/Calc_오픈정렬!$F2*100)</f>
        <v>80.631417632427741</v>
      </c>
      <c r="H2">
        <f>IF(OR(Calc_오픈정렬!$F2="",Calc_오픈정렬!H2=""),"",Calc_오픈정렬!H2/Calc_오픈정렬!$F2*100)</f>
        <v>91.149479353060187</v>
      </c>
      <c r="I2">
        <f>IF(OR(Calc_오픈정렬!$F2="",Calc_오픈정렬!I2=""),"",Calc_오픈정렬!I2/Calc_오픈정렬!$F2*100)</f>
        <v>103.18765546465085</v>
      </c>
      <c r="J2">
        <f>IF(OR(Calc_오픈정렬!$F2="",Calc_오픈정렬!J2=""),"",Calc_오픈정렬!J2/Calc_오픈정렬!$F2*100)</f>
        <v>113.42897120359099</v>
      </c>
      <c r="K2">
        <f>IF(OR(Calc_오픈정렬!$F2="",Calc_오픈정렬!K2=""),"",Calc_오픈정렬!K2/Calc_오픈정렬!$F2*100)</f>
        <v>109.97383995160249</v>
      </c>
      <c r="L2">
        <f>IF(OR(Calc_오픈정렬!$F2="",Calc_오픈정렬!L2=""),"",Calc_오픈정렬!L2/Calc_오픈정렬!$F2*100)</f>
        <v>105.75263663081024</v>
      </c>
      <c r="M2">
        <f>IF(OR(Calc_오픈정렬!$F2="",Calc_오픈정렬!M2=""),"",Calc_오픈정렬!M2/Calc_오픈정렬!$F2*100)</f>
        <v>97.215276110373821</v>
      </c>
      <c r="N2">
        <f>IF(OR(Calc_오픈정렬!$F2="",Calc_오픈정렬!N2=""),"",Calc_오픈정렬!N2/Calc_오픈정렬!$F2*100)</f>
        <v>84.746109419570431</v>
      </c>
      <c r="O2">
        <f>IF(OR(Calc_오픈정렬!$F2="",Calc_오픈정렬!O2=""),"",Calc_오픈정렬!O2/Calc_오픈정렬!$F2*100)</f>
        <v>88.883166684051972</v>
      </c>
      <c r="P2">
        <f>IF(OR(Calc_오픈정렬!$F2="",Calc_오픈정렬!P2=""),"",Calc_오픈정렬!P2/Calc_오픈정렬!$F2*100)</f>
        <v>81.807873537141276</v>
      </c>
      <c r="Q2">
        <f>IF(OR(Calc_오픈정렬!$F2="",Calc_오픈정렬!Q2=""),"",Calc_오픈정렬!Q2/Calc_오픈정렬!$F2*100)</f>
        <v>89.72978513425339</v>
      </c>
      <c r="R2">
        <f>IF(OR(Calc_오픈정렬!$F2="",Calc_오픈정렬!R2=""),"",Calc_오픈정렬!R2/Calc_오픈정렬!$F2*100)</f>
        <v>95.784373984987994</v>
      </c>
      <c r="S2">
        <f>IF(OR(Calc_오픈정렬!$F2="",Calc_오픈정렬!S2=""),"",Calc_오픈정렬!S2/Calc_오픈정렬!$F2*100)</f>
        <v>101.09469407702115</v>
      </c>
      <c r="T2">
        <f>IF(OR(Calc_오픈정렬!$F2="",Calc_오픈정렬!T2=""),"",Calc_오픈정렬!T2/Calc_오픈정렬!$F2*100)</f>
        <v>103.19196064503548</v>
      </c>
      <c r="U2">
        <f>IF(OR(Calc_오픈정렬!$F2="",Calc_오픈정렬!U2=""),"",Calc_오픈정렬!U2/Calc_오픈정렬!$F2*100)</f>
        <v>120.72326922336944</v>
      </c>
      <c r="V2">
        <f>IF(OR(Calc_오픈정렬!$F2="",Calc_오픈정렬!V2=""),"",Calc_오픈정렬!V2/Calc_오픈정렬!$F2*100)</f>
        <v>119.26389832537214</v>
      </c>
      <c r="W2">
        <f>IF(OR(Calc_오픈정렬!$F2="",Calc_오픈정렬!W2=""),"",Calc_오픈정렬!W2/Calc_오픈정렬!$F2*100)</f>
        <v>101.50927936814251</v>
      </c>
      <c r="X2">
        <f>IF(OR(Calc_오픈정렬!$F2="",Calc_오픈정렬!X2=""),"",Calc_오픈정렬!X2/Calc_오픈정렬!$F2*100)</f>
        <v>101.09547855733045</v>
      </c>
      <c r="Y2">
        <f>IF(OR(Calc_오픈정렬!$F2="",Calc_오픈정렬!Y2=""),"",Calc_오픈정렬!Y2/Calc_오픈정렬!$F2*100)</f>
        <v>107.55647063039288</v>
      </c>
      <c r="Z2">
        <f>IF(OR(Calc_오픈정렬!$F2="",Calc_오픈정렬!Z2=""),"",Calc_오픈정렬!Z2/Calc_오픈정렬!$F2*100)</f>
        <v>96.790822951093716</v>
      </c>
      <c r="AA2">
        <f>IF(OR(Calc_오픈정렬!$F2="",Calc_오픈정렬!AA2=""),"",Calc_오픈정렬!AA2/Calc_오픈정렬!$F2*100)</f>
        <v>108.85099588215526</v>
      </c>
      <c r="AB2">
        <f>IF(OR(Calc_오픈정렬!$F2="",Calc_오픈정렬!AB2=""),"",Calc_오픈정렬!AB2/Calc_오픈정렬!$F2*100)</f>
        <v>104.78387864940085</v>
      </c>
      <c r="AC2">
        <f>IF(OR(Calc_오픈정렬!$F2="",Calc_오픈정렬!AC2=""),"",Calc_오픈정렬!AC2/Calc_오픈정렬!$F2*100)</f>
        <v>106.15977882565986</v>
      </c>
      <c r="AD2">
        <f>IF(OR(Calc_오픈정렬!$F2="",Calc_오픈정렬!AD2=""),"",Calc_오픈정렬!AD2/Calc_오픈정렬!$F2*100)</f>
        <v>113.16970550667452</v>
      </c>
      <c r="AE2">
        <f>IF(OR(Calc_오픈정렬!$F2="",Calc_오픈정렬!AE2=""),"",Calc_오픈정렬!AE2/Calc_오픈정렬!$F2*100)</f>
        <v>103.55843183801198</v>
      </c>
      <c r="AF2">
        <f>IF(OR(Calc_오픈정렬!$F2="",Calc_오픈정렬!AF2=""),"",Calc_오픈정렬!AF2/Calc_오픈정렬!$F2*100)</f>
        <v>90.513505042921807</v>
      </c>
      <c r="AG2">
        <f>IF(OR(Calc_오픈정렬!$F2="",Calc_오픈정렬!AG2=""),"",Calc_오픈정렬!AG2/Calc_오픈정렬!$F2*100)</f>
        <v>120.00135152546734</v>
      </c>
      <c r="AH2">
        <f>IF(OR(Calc_오픈정렬!$F2="",Calc_오픈정렬!AH2=""),"",Calc_오픈정렬!AH2/Calc_오픈정렬!$F2*100)</f>
        <v>131.68826900709587</v>
      </c>
      <c r="AI2">
        <f>IF(OR(Calc_오픈정렬!$F2="",Calc_오픈정렬!AI2=""),"",Calc_오픈정렬!AI2/Calc_오픈정렬!$F2*100)</f>
        <v>121.60170281496376</v>
      </c>
      <c r="AJ2">
        <f>IF(OR(Calc_오픈정렬!$F2="",Calc_오픈정렬!AJ2=""),"",Calc_오픈정렬!AJ2/Calc_오픈정렬!$F2*100)</f>
        <v>133.65164961816569</v>
      </c>
      <c r="AK2">
        <f>IF(OR(Calc_오픈정렬!$F2="",Calc_오픈정렬!AK2=""),"",Calc_오픈정렬!AK2/Calc_오픈정렬!$F2*100)</f>
        <v>149.02184398790124</v>
      </c>
      <c r="AL2">
        <f>IF(OR(Calc_오픈정렬!$F2="",Calc_오픈정렬!AL2=""),"",Calc_오픈정렬!AL2/Calc_오픈정렬!$F2*100)</f>
        <v>139.40105951980448</v>
      </c>
      <c r="AM2">
        <f>IF(OR(Calc_오픈정렬!$F2="",Calc_오픈정렬!AM2=""),"",Calc_오픈정렬!AM2/Calc_오픈정렬!$F2*100)</f>
        <v>145.85020880805249</v>
      </c>
      <c r="AN2">
        <f>IF(OR(Calc_오픈정렬!$F2="",Calc_오픈정렬!AN2=""),"",Calc_오픈정렬!AN2/Calc_오픈정렬!$F2*100)</f>
        <v>126.86660327357077</v>
      </c>
      <c r="AO2">
        <f>IF(OR(Calc_오픈정렬!$F2="",Calc_오픈정렬!AO2=""),"",Calc_오픈정렬!AO2/Calc_오픈정렬!$F2*100)</f>
        <v>157.92696255695989</v>
      </c>
      <c r="AP2">
        <f>IF(OR(Calc_오픈정렬!$F2="",Calc_오픈정렬!AP2=""),"",Calc_오픈정렬!AP2/Calc_오픈정렬!$F2*100)</f>
        <v>154.92751128186455</v>
      </c>
      <c r="AQ2">
        <f>IF(OR(Calc_오픈정렬!$F2="",Calc_오픈정렬!AQ2=""),"",Calc_오픈정렬!AQ2/Calc_오픈정렬!$F2*100)</f>
        <v>138.62088162665859</v>
      </c>
      <c r="AR2">
        <f>IF(OR(Calc_오픈정렬!$F2="",Calc_오픈정렬!AR2=""),"",Calc_오픈정렬!AR2/Calc_오픈정렬!$F2*100)</f>
        <v>159.19873053786787</v>
      </c>
      <c r="AS2">
        <f>IF(OR(Calc_오픈정렬!$F2="",Calc_오픈정렬!AS2=""),"",Calc_오픈정렬!AS2/Calc_오픈정렬!$F2*100)</f>
        <v>174.16846653579861</v>
      </c>
      <c r="AT2">
        <f>IF(OR(Calc_오픈정렬!$F2="",Calc_오픈정렬!AT2=""),"",Calc_오픈정렬!AT2/Calc_오픈정렬!$F2*100)</f>
        <v>160.43534530104364</v>
      </c>
      <c r="AU2">
        <f>IF(OR(Calc_오픈정렬!$F2="",Calc_오픈정렬!AU2=""),"",Calc_오픈정렬!AU2/Calc_오픈정렬!$F2*100)</f>
        <v>185.28225009104546</v>
      </c>
      <c r="AV2">
        <f>IF(OR(Calc_오픈정렬!$F2="",Calc_오픈정렬!AV2=""),"",Calc_오픈정렬!AV2/Calc_오픈정렬!$F2*100)</f>
        <v>179.21271492192565</v>
      </c>
      <c r="AW2">
        <f>IF(OR(Calc_오픈정렬!$F2="",Calc_오픈정렬!AW2=""),"",Calc_오픈정렬!AW2/Calc_오픈정렬!$F2*100)</f>
        <v>170.42851902545044</v>
      </c>
      <c r="AX2">
        <f>IF(OR(Calc_오픈정렬!$F2="",Calc_오픈정렬!AX2=""),"",Calc_오픈정렬!AX2/Calc_오픈정렬!$F2*100)</f>
        <v>158.78809842328371</v>
      </c>
      <c r="AY2">
        <f>IF(OR(Calc_오픈정렬!$F2="",Calc_오픈정렬!AY2=""),"",Calc_오픈정렬!AY2/Calc_오픈정렬!$F2*100)</f>
        <v>146.41724655404323</v>
      </c>
      <c r="AZ2">
        <f>IF(OR(Calc_오픈정렬!$F2="",Calc_오픈정렬!AZ2=""),"",Calc_오픈정렬!AZ2/Calc_오픈정렬!$F2*100)</f>
        <v>151.04749834650943</v>
      </c>
      <c r="BA2">
        <f>IF(OR(Calc_오픈정렬!$F2="",Calc_오픈정렬!BA2=""),"",Calc_오픈정렬!BA2/Calc_오픈정렬!$F2*100)</f>
        <v>154.60285300856967</v>
      </c>
      <c r="BB2">
        <f>IF(OR(Calc_오픈정렬!$F2="",Calc_오픈정렬!BB2=""),"",Calc_오픈정렬!BB2/Calc_오픈정렬!$F2*100)</f>
        <v>130.298291626142</v>
      </c>
      <c r="BC2">
        <f>IF(OR(Calc_오픈정렬!$F2="",Calc_오픈정렬!BC2=""),"",Calc_오픈정렬!BC2/Calc_오픈정렬!$F2*100)</f>
        <v>145.95101050233384</v>
      </c>
      <c r="BD2">
        <f>IF(OR(Calc_오픈정렬!$F2="",Calc_오픈정렬!BD2=""),"",Calc_오픈정렬!BD2/Calc_오픈정렬!$F2*100)</f>
        <v>123.87138337469668</v>
      </c>
      <c r="BE2">
        <f>IF(OR(Calc_오픈정렬!$F2="",Calc_오픈정렬!BE2=""),"",Calc_오픈정렬!BE2/Calc_오픈정렬!$F2*100)</f>
        <v>155.81778440848089</v>
      </c>
      <c r="BF2">
        <f>IF(OR(Calc_오픈정렬!$F2="",Calc_오픈정렬!BF2=""),"",Calc_오픈정렬!BF2/Calc_오픈정렬!$F2*100)</f>
        <v>145.79772640071329</v>
      </c>
      <c r="BG2">
        <f>IF(OR(Calc_오픈정렬!$F2="",Calc_오픈정렬!BG2=""),"",Calc_오픈정렬!BG2/Calc_오픈정렬!$F2*100)</f>
        <v>144.29021571908331</v>
      </c>
      <c r="BH2">
        <f>IF(OR(Calc_오픈정렬!$F2="",Calc_오픈정렬!BH2=""),"",Calc_오픈정렬!BH2/Calc_오픈정렬!$F2*100)</f>
        <v>119.65820767096457</v>
      </c>
      <c r="BI2">
        <f>IF(OR(Calc_오픈정렬!$F2="",Calc_오픈정렬!BI2=""),"",Calc_오픈정렬!BI2/Calc_오픈정렬!$F2*100)</f>
        <v>145.98386660945206</v>
      </c>
      <c r="BJ2">
        <f>IF(OR(Calc_오픈정렬!$F2="",Calc_오픈정렬!BJ2=""),"",Calc_오픈정렬!BJ2/Calc_오픈정렬!$F2*100)</f>
        <v>118.07531672597729</v>
      </c>
      <c r="BK2">
        <f>IF(OR(Calc_오픈정렬!$F2="",Calc_오픈정렬!BK2=""),"",Calc_오픈정렬!BK2/Calc_오픈정렬!$F2*100)</f>
        <v>124.5052879411145</v>
      </c>
      <c r="BL2">
        <f>IF(OR(Calc_오픈정렬!$F2="",Calc_오픈정렬!BL2=""),"",Calc_오픈정렬!BL2/Calc_오픈정렬!$F2*100)</f>
        <v>166.44100629242658</v>
      </c>
      <c r="BM2">
        <f>IF(OR(Calc_오픈정렬!$F2="",Calc_오픈정렬!BM2=""),"",Calc_오픈정렬!BM2/Calc_오픈정렬!$F2*100)</f>
        <v>138.13051397259773</v>
      </c>
      <c r="BN2">
        <f>IF(OR(Calc_오픈정렬!$F2="",Calc_오픈정렬!BN2=""),"",Calc_오픈정렬!BN2/Calc_오픈정렬!$F2*100)</f>
        <v>137.32211227256178</v>
      </c>
    </row>
    <row r="3" spans="1:66" x14ac:dyDescent="0.3">
      <c r="A3" t="str">
        <f>Calc_오픈정렬!A3</f>
        <v>(0002) 인헌점</v>
      </c>
      <c r="B3" t="str">
        <f>Calc_오픈정렬!B3</f>
        <v>150-1</v>
      </c>
      <c r="C3">
        <f>Calc_오픈정렬!C3</f>
        <v>1</v>
      </c>
      <c r="D3" t="str">
        <f>Calc_오픈정렬!D3</f>
        <v>1</v>
      </c>
      <c r="E3" s="1">
        <f>Calc_오픈정렬!E3</f>
        <v>42461</v>
      </c>
      <c r="F3">
        <f>Calc_오픈정렬!F3</f>
        <v>1702866.444889195</v>
      </c>
      <c r="G3">
        <f>IF(OR(Calc_오픈정렬!$F3="",Calc_오픈정렬!G3=""),"",Calc_오픈정렬!G3/Calc_오픈정렬!$F3*100)</f>
        <v>95.358953934823717</v>
      </c>
      <c r="H3">
        <f>IF(OR(Calc_오픈정렬!$F3="",Calc_오픈정렬!H3=""),"",Calc_오픈정렬!H3/Calc_오픈정렬!$F3*100)</f>
        <v>80.590387704983215</v>
      </c>
      <c r="I3">
        <f>IF(OR(Calc_오픈정렬!$F3="",Calc_오픈정렬!I3=""),"",Calc_오픈정렬!I3/Calc_오픈정렬!$F3*100)</f>
        <v>71.245501104038738</v>
      </c>
      <c r="J3">
        <f>IF(OR(Calc_오픈정렬!$F3="",Calc_오픈정렬!J3=""),"",Calc_오픈정렬!J3/Calc_오픈정렬!$F3*100)</f>
        <v>86.169290610884076</v>
      </c>
      <c r="K3">
        <f>IF(OR(Calc_오픈정렬!$F3="",Calc_오픈정렬!K3=""),"",Calc_오픈정렬!K3/Calc_오픈정렬!$F3*100)</f>
        <v>81.199577540158344</v>
      </c>
      <c r="L3">
        <f>IF(OR(Calc_오픈정렬!$F3="",Calc_오픈정렬!L3=""),"",Calc_오픈정렬!L3/Calc_오픈정렬!$F3*100)</f>
        <v>92.611553478861396</v>
      </c>
      <c r="M3">
        <f>IF(OR(Calc_오픈정렬!$F3="",Calc_오픈정렬!M3=""),"",Calc_오픈정렬!M3/Calc_오픈정렬!$F3*100)</f>
        <v>112.01871769624212</v>
      </c>
      <c r="N3">
        <f>IF(OR(Calc_오픈정렬!$F3="",Calc_오픈정렬!N3=""),"",Calc_오픈정렬!N3/Calc_오픈정렬!$F3*100)</f>
        <v>105.98471917150955</v>
      </c>
      <c r="O3">
        <f>IF(OR(Calc_오픈정렬!$F3="",Calc_오픈정렬!O3=""),"",Calc_오픈정렬!O3/Calc_오픈정렬!$F3*100)</f>
        <v>122.01614150234438</v>
      </c>
      <c r="P3">
        <f>IF(OR(Calc_오픈정렬!$F3="",Calc_오픈정렬!P3=""),"",Calc_오픈정렬!P3/Calc_오픈정렬!$F3*100)</f>
        <v>125.15122029206847</v>
      </c>
      <c r="Q3">
        <f>IF(OR(Calc_오픈정렬!$F3="",Calc_오픈정렬!Q3=""),"",Calc_오픈정렬!Q3/Calc_오픈정렬!$F3*100)</f>
        <v>116.76934100034937</v>
      </c>
      <c r="R3">
        <f>IF(OR(Calc_오픈정렬!$F3="",Calc_오픈정렬!R3=""),"",Calc_오픈정렬!R3/Calc_오픈정렬!$F3*100)</f>
        <v>106.7261283699623</v>
      </c>
      <c r="S3">
        <f>IF(OR(Calc_오픈정렬!$F3="",Calc_오픈정렬!S3=""),"",Calc_오픈정렬!S3/Calc_오픈정렬!$F3*100)</f>
        <v>127.67267731669445</v>
      </c>
      <c r="T3">
        <f>IF(OR(Calc_오픈정렬!$F3="",Calc_오픈정렬!T3=""),"",Calc_오픈정렬!T3/Calc_오픈정렬!$F3*100)</f>
        <v>123.50504782451091</v>
      </c>
      <c r="U3">
        <f>IF(OR(Calc_오픈정렬!$F3="",Calc_오픈정렬!U3=""),"",Calc_오픈정렬!U3/Calc_오픈정렬!$F3*100)</f>
        <v>113.52430689151964</v>
      </c>
      <c r="V3">
        <f>IF(OR(Calc_오픈정렬!$F3="",Calc_오픈정렬!V3=""),"",Calc_오픈정렬!V3/Calc_오픈정렬!$F3*100)</f>
        <v>145.8594762944652</v>
      </c>
      <c r="W3">
        <f>IF(OR(Calc_오픈정렬!$F3="",Calc_오픈정렬!W3=""),"",Calc_오픈정렬!W3/Calc_오픈정렬!$F3*100)</f>
        <v>126.60458581739782</v>
      </c>
      <c r="X3">
        <f>IF(OR(Calc_오픈정렬!$F3="",Calc_오픈정렬!X3=""),"",Calc_오픈정렬!X3/Calc_오픈정렬!$F3*100)</f>
        <v>125.39803757935763</v>
      </c>
      <c r="Y3">
        <f>IF(OR(Calc_오픈정렬!$F3="",Calc_오픈정렬!Y3=""),"",Calc_오픈정렬!Y3/Calc_오픈정렬!$F3*100)</f>
        <v>138.38502811998347</v>
      </c>
      <c r="Z3">
        <f>IF(OR(Calc_오픈정렬!$F3="",Calc_오픈정렬!Z3=""),"",Calc_오픈정렬!Z3/Calc_오픈정렬!$F3*100)</f>
        <v>110.60991713428965</v>
      </c>
      <c r="AA3">
        <f>IF(OR(Calc_오픈정렬!$F3="",Calc_오픈정렬!AA3=""),"",Calc_오픈정렬!AA3/Calc_오픈정렬!$F3*100)</f>
        <v>146.3966374057006</v>
      </c>
      <c r="AB3">
        <f>IF(OR(Calc_오픈정렬!$F3="",Calc_오픈정렬!AB3=""),"",Calc_오픈정렬!AB3/Calc_오픈정렬!$F3*100)</f>
        <v>168.18001613475388</v>
      </c>
      <c r="AC3">
        <f>IF(OR(Calc_오픈정렬!$F3="",Calc_오픈정렬!AC3=""),"",Calc_오픈정렬!AC3/Calc_오픈정렬!$F3*100)</f>
        <v>185.74407106618821</v>
      </c>
      <c r="AD3">
        <f>IF(OR(Calc_오픈정렬!$F3="",Calc_오픈정렬!AD3=""),"",Calc_오픈정렬!AD3/Calc_오픈정렬!$F3*100)</f>
        <v>182.99361081780626</v>
      </c>
      <c r="AE3">
        <f>IF(OR(Calc_오픈정렬!$F3="",Calc_오픈정렬!AE3=""),"",Calc_오픈정렬!AE3/Calc_오픈정렬!$F3*100)</f>
        <v>149.51943191950346</v>
      </c>
      <c r="AF3">
        <f>IF(OR(Calc_오픈정렬!$F3="",Calc_오픈정렬!AF3=""),"",Calc_오픈정렬!AF3/Calc_오픈정렬!$F3*100)</f>
        <v>189.38183777422748</v>
      </c>
      <c r="AG3">
        <f>IF(OR(Calc_오픈정렬!$F3="",Calc_오픈정렬!AG3=""),"",Calc_오픈정렬!AG3/Calc_오픈정렬!$F3*100)</f>
        <v>164.4302744005</v>
      </c>
      <c r="AH3">
        <f>IF(OR(Calc_오픈정렬!$F3="",Calc_오픈정렬!AH3=""),"",Calc_오픈정렬!AH3/Calc_오픈정렬!$F3*100)</f>
        <v>135.59321315527785</v>
      </c>
      <c r="AI3">
        <f>IF(OR(Calc_오픈정렬!$F3="",Calc_오픈정렬!AI3=""),"",Calc_오픈정렬!AI3/Calc_오픈정렬!$F3*100)</f>
        <v>105.1393537674481</v>
      </c>
      <c r="AJ3">
        <f>IF(OR(Calc_오픈정렬!$F3="",Calc_오픈정렬!AJ3=""),"",Calc_오픈정렬!AJ3/Calc_오픈정렬!$F3*100)</f>
        <v>182.4664616040138</v>
      </c>
      <c r="AK3">
        <f>IF(OR(Calc_오픈정렬!$F3="",Calc_오픈정렬!AK3=""),"",Calc_오픈정렬!AK3/Calc_오픈정렬!$F3*100)</f>
        <v>138.02941314317002</v>
      </c>
      <c r="AL3">
        <f>IF(OR(Calc_오픈정렬!$F3="",Calc_오픈정렬!AL3=""),"",Calc_오픈정렬!AL3/Calc_오픈정렬!$F3*100)</f>
        <v>124.54191587583455</v>
      </c>
      <c r="AM3">
        <f>IF(OR(Calc_오픈정렬!$F3="",Calc_오픈정렬!AM3=""),"",Calc_오픈정렬!AM3/Calc_오픈정렬!$F3*100)</f>
        <v>147.70375023968006</v>
      </c>
      <c r="AN3">
        <f>IF(OR(Calc_오픈정렬!$F3="",Calc_오픈정렬!AN3=""),"",Calc_오픈정렬!AN3/Calc_오픈정렬!$F3*100)</f>
        <v>177.21154749603716</v>
      </c>
      <c r="AO3">
        <f>IF(OR(Calc_오픈정렬!$F3="",Calc_오픈정렬!AO3=""),"",Calc_오픈정렬!AO3/Calc_오픈정렬!$F3*100)</f>
        <v>176.47776894623212</v>
      </c>
      <c r="AP3">
        <f>IF(OR(Calc_오픈정렬!$F3="",Calc_오픈정렬!AP3=""),"",Calc_오픈정렬!AP3/Calc_오픈정렬!$F3*100)</f>
        <v>176.1041551925652</v>
      </c>
      <c r="AQ3">
        <f>IF(OR(Calc_오픈정렬!$F3="",Calc_오픈정렬!AQ3=""),"",Calc_오픈정렬!AQ3/Calc_오픈정렬!$F3*100)</f>
        <v>208.91339429371402</v>
      </c>
      <c r="AR3">
        <f>IF(OR(Calc_오픈정렬!$F3="",Calc_오픈정렬!AR3=""),"",Calc_오픈정렬!AR3/Calc_오픈정렬!$F3*100)</f>
        <v>206.82636844619134</v>
      </c>
      <c r="AS3">
        <f>IF(OR(Calc_오픈정렬!$F3="",Calc_오픈정렬!AS3=""),"",Calc_오픈정렬!AS3/Calc_오픈정렬!$F3*100)</f>
        <v>185.56967729424045</v>
      </c>
      <c r="AT3">
        <f>IF(OR(Calc_오픈정렬!$F3="",Calc_오픈정렬!AT3=""),"",Calc_오픈정렬!AT3/Calc_오픈정렬!$F3*100)</f>
        <v>199.7713827248426</v>
      </c>
      <c r="AU3">
        <f>IF(OR(Calc_오픈정렬!$F3="",Calc_오픈정렬!AU3=""),"",Calc_오픈정렬!AU3/Calc_오픈정렬!$F3*100)</f>
        <v>192.3814229034368</v>
      </c>
      <c r="AV3">
        <f>IF(OR(Calc_오픈정렬!$F3="",Calc_오픈정렬!AV3=""),"",Calc_오픈정렬!AV3/Calc_오픈정렬!$F3*100)</f>
        <v>225.92761494653203</v>
      </c>
      <c r="AW3">
        <f>IF(OR(Calc_오픈정렬!$F3="",Calc_오픈정렬!AW3=""),"",Calc_오픈정렬!AW3/Calc_오픈정렬!$F3*100)</f>
        <v>210.72727483175163</v>
      </c>
      <c r="AX3">
        <f>IF(OR(Calc_오픈정렬!$F3="",Calc_오픈정렬!AX3=""),"",Calc_오픈정렬!AX3/Calc_오픈정렬!$F3*100)</f>
        <v>218.68161587437069</v>
      </c>
      <c r="AY3">
        <f>IF(OR(Calc_오픈정렬!$F3="",Calc_오픈정렬!AY3=""),"",Calc_오픈정렬!AY3/Calc_오픈정렬!$F3*100)</f>
        <v>213.40037789534381</v>
      </c>
      <c r="AZ3">
        <f>IF(OR(Calc_오픈정렬!$F3="",Calc_오픈정렬!AZ3=""),"",Calc_오픈정렬!AZ3/Calc_오픈정렬!$F3*100)</f>
        <v>260.68870164961277</v>
      </c>
      <c r="BA3">
        <f>IF(OR(Calc_오픈정렬!$F3="",Calc_오픈정렬!BA3=""),"",Calc_오픈정렬!BA3/Calc_오픈정렬!$F3*100)</f>
        <v>246.63691356875702</v>
      </c>
      <c r="BB3">
        <f>IF(OR(Calc_오픈정렬!$F3="",Calc_오픈정렬!BB3=""),"",Calc_오픈정렬!BB3/Calc_오픈정렬!$F3*100)</f>
        <v>201.24462484256762</v>
      </c>
      <c r="BC3">
        <f>IF(OR(Calc_오픈정렬!$F3="",Calc_오픈정렬!BC3=""),"",Calc_오픈정렬!BC3/Calc_오픈정렬!$F3*100)</f>
        <v>201.85427581481196</v>
      </c>
      <c r="BD3">
        <f>IF(OR(Calc_오픈정렬!$F3="",Calc_오픈정렬!BD3=""),"",Calc_오픈정렬!BD3/Calc_오픈정렬!$F3*100)</f>
        <v>269.6378255302273</v>
      </c>
      <c r="BE3">
        <f>IF(OR(Calc_오픈정렬!$F3="",Calc_오픈정렬!BE3=""),"",Calc_오픈정렬!BE3/Calc_오픈정렬!$F3*100)</f>
        <v>225.33460814300628</v>
      </c>
      <c r="BF3">
        <f>IF(OR(Calc_오픈정렬!$F3="",Calc_오픈정렬!BF3=""),"",Calc_오픈정렬!BF3/Calc_오픈정렬!$F3*100)</f>
        <v>203.92276781937736</v>
      </c>
      <c r="BG3">
        <f>IF(OR(Calc_오픈정렬!$F3="",Calc_오픈정렬!BG3=""),"",Calc_오픈정렬!BG3/Calc_오픈정렬!$F3*100)</f>
        <v>313.46144497607543</v>
      </c>
      <c r="BH3">
        <f>IF(OR(Calc_오픈정렬!$F3="",Calc_오픈정렬!BH3=""),"",Calc_오픈정렬!BH3/Calc_오픈정렬!$F3*100)</f>
        <v>249.97494675548276</v>
      </c>
      <c r="BI3">
        <f>IF(OR(Calc_오픈정렬!$F3="",Calc_오픈정렬!BI3=""),"",Calc_오픈정렬!BI3/Calc_오픈정렬!$F3*100)</f>
        <v>236.73797027867951</v>
      </c>
      <c r="BJ3">
        <f>IF(OR(Calc_오픈정렬!$F3="",Calc_오픈정렬!BJ3=""),"",Calc_오픈정렬!BJ3/Calc_오픈정렬!$F3*100)</f>
        <v>231.37270784541363</v>
      </c>
      <c r="BK3">
        <f>IF(OR(Calc_오픈정렬!$F3="",Calc_오픈정렬!BK3=""),"",Calc_오픈정렬!BK3/Calc_오픈정렬!$F3*100)</f>
        <v>229.65404183091462</v>
      </c>
      <c r="BL3">
        <f>IF(OR(Calc_오픈정렬!$F3="",Calc_오픈정렬!BL3=""),"",Calc_오픈정렬!BL3/Calc_오픈정렬!$F3*100)</f>
        <v>235.85199040608367</v>
      </c>
      <c r="BM3">
        <f>IF(OR(Calc_오픈정렬!$F3="",Calc_오픈정렬!BM3=""),"",Calc_오픈정렬!BM3/Calc_오픈정렬!$F3*100)</f>
        <v>254.09175813142849</v>
      </c>
      <c r="BN3">
        <f>IF(OR(Calc_오픈정렬!$F3="",Calc_오픈정렬!BN3=""),"",Calc_오픈정렬!BN3/Calc_오픈정렬!$F3*100)</f>
        <v>263.8540636824776</v>
      </c>
    </row>
    <row r="4" spans="1:66" x14ac:dyDescent="0.3">
      <c r="A4" t="str">
        <f>Calc_오픈정렬!A4</f>
        <v>(0003) 구디점</v>
      </c>
      <c r="B4" t="str">
        <f>Calc_오픈정렬!B4</f>
        <v>150-3</v>
      </c>
      <c r="C4">
        <f>Calc_오픈정렬!C4</f>
        <v>3</v>
      </c>
      <c r="D4" t="str">
        <f>Calc_오픈정렬!D4</f>
        <v>3+</v>
      </c>
      <c r="E4" s="1">
        <f>Calc_오픈정렬!E4</f>
        <v>42522</v>
      </c>
      <c r="F4">
        <f>Calc_오픈정렬!F4</f>
        <v>5899967.6914448803</v>
      </c>
      <c r="G4">
        <f>IF(OR(Calc_오픈정렬!$F4="",Calc_오픈정렬!G4=""),"",Calc_오픈정렬!G4/Calc_오픈정렬!$F4*100)</f>
        <v>75.70581498111865</v>
      </c>
      <c r="H4">
        <f>IF(OR(Calc_오픈정렬!$F4="",Calc_오픈정렬!H4=""),"",Calc_오픈정렬!H4/Calc_오픈정렬!$F4*100)</f>
        <v>87.532291430971938</v>
      </c>
      <c r="I4">
        <f>IF(OR(Calc_오픈정렬!$F4="",Calc_오픈정렬!I4=""),"",Calc_오픈정렬!I4/Calc_오픈정렬!$F4*100)</f>
        <v>80.622726734690943</v>
      </c>
      <c r="J4">
        <f>IF(OR(Calc_오픈정렬!$F4="",Calc_오픈정렬!J4=""),"",Calc_오픈정렬!J4/Calc_오픈정렬!$F4*100)</f>
        <v>89.957120132498943</v>
      </c>
      <c r="K4">
        <f>IF(OR(Calc_오픈정렬!$F4="",Calc_오픈정렬!K4=""),"",Calc_오픈정렬!K4/Calc_오픈정렬!$F4*100)</f>
        <v>90.864544446450481</v>
      </c>
      <c r="L4">
        <f>IF(OR(Calc_오픈정렬!$F4="",Calc_오픈정렬!L4=""),"",Calc_오픈정렬!L4/Calc_오픈정렬!$F4*100)</f>
        <v>94.455043441679507</v>
      </c>
      <c r="M4">
        <f>IF(OR(Calc_오픈정렬!$F4="",Calc_오픈정렬!M4=""),"",Calc_오픈정렬!M4/Calc_오픈정렬!$F4*100)</f>
        <v>101.04083098502359</v>
      </c>
      <c r="N4">
        <f>IF(OR(Calc_오픈정렬!$F4="",Calc_오픈정렬!N4=""),"",Calc_오픈정렬!N4/Calc_오픈정렬!$F4*100)</f>
        <v>105.92543269878654</v>
      </c>
      <c r="O4">
        <f>IF(OR(Calc_오픈정렬!$F4="",Calc_오픈정렬!O4=""),"",Calc_오픈정렬!O4/Calc_오픈정렬!$F4*100)</f>
        <v>117.75702829556096</v>
      </c>
      <c r="P4">
        <f>IF(OR(Calc_오픈정렬!$F4="",Calc_오픈정렬!P4=""),"",Calc_오픈정렬!P4/Calc_오픈정렬!$F4*100)</f>
        <v>110.18485059000884</v>
      </c>
      <c r="Q4">
        <f>IF(OR(Calc_오픈정렬!$F4="",Calc_오픈정렬!Q4=""),"",Calc_오픈정렬!Q4/Calc_오픈정렬!$F4*100)</f>
        <v>129.99116631899133</v>
      </c>
      <c r="R4">
        <f>IF(OR(Calc_오픈정렬!$F4="",Calc_오픈정렬!R4=""),"",Calc_오픈정렬!R4/Calc_오픈정렬!$F4*100)</f>
        <v>129.6203439457729</v>
      </c>
      <c r="S4">
        <f>IF(OR(Calc_오픈정렬!$F4="",Calc_오픈정렬!S4=""),"",Calc_오픈정렬!S4/Calc_오픈정렬!$F4*100)</f>
        <v>111.53869146858779</v>
      </c>
      <c r="T4">
        <f>IF(OR(Calc_오픈정렬!$F4="",Calc_오픈정렬!T4=""),"",Calc_오픈정렬!T4/Calc_오픈정렬!$F4*100)</f>
        <v>133.7109993779072</v>
      </c>
      <c r="U4">
        <f>IF(OR(Calc_오픈정렬!$F4="",Calc_오픈정렬!U4=""),"",Calc_오픈정렬!U4/Calc_오픈정렬!$F4*100)</f>
        <v>120.2697083407287</v>
      </c>
      <c r="V4">
        <f>IF(OR(Calc_오픈정렬!$F4="",Calc_오픈정렬!V4=""),"",Calc_오픈정렬!V4/Calc_오픈정렬!$F4*100)</f>
        <v>124.35547694643154</v>
      </c>
      <c r="W4">
        <f>IF(OR(Calc_오픈정렬!$F4="",Calc_오픈정렬!W4=""),"",Calc_오픈정렬!W4/Calc_오픈정렬!$F4*100)</f>
        <v>130.90828672227045</v>
      </c>
      <c r="X4">
        <f>IF(OR(Calc_오픈정렬!$F4="",Calc_오픈정렬!X4=""),"",Calc_오픈정렬!X4/Calc_오픈정렬!$F4*100)</f>
        <v>114.72331801680724</v>
      </c>
      <c r="Y4">
        <f>IF(OR(Calc_오픈정렬!$F4="",Calc_오픈정렬!Y4=""),"",Calc_오픈정렬!Y4/Calc_오픈정렬!$F4*100)</f>
        <v>129.99165349940128</v>
      </c>
      <c r="Z4">
        <f>IF(OR(Calc_오픈정렬!$F4="",Calc_오픈정렬!Z4=""),"",Calc_오픈정렬!Z4/Calc_오픈정렬!$F4*100)</f>
        <v>145.06328812730638</v>
      </c>
      <c r="AA4">
        <f>IF(OR(Calc_오픈정렬!$F4="",Calc_오픈정렬!AA4=""),"",Calc_오픈정렬!AA4/Calc_오픈정렬!$F4*100)</f>
        <v>164.32896776491194</v>
      </c>
      <c r="AB4">
        <f>IF(OR(Calc_오픈정렬!$F4="",Calc_오픈정렬!AB4=""),"",Calc_오픈정렬!AB4/Calc_오픈정렬!$F4*100)</f>
        <v>160.75092338729166</v>
      </c>
      <c r="AC4">
        <f>IF(OR(Calc_오픈정렬!$F4="",Calc_오픈정렬!AC4=""),"",Calc_오픈정렬!AC4/Calc_오픈정렬!$F4*100)</f>
        <v>169.65067902650145</v>
      </c>
      <c r="AD4">
        <f>IF(OR(Calc_오픈정렬!$F4="",Calc_오픈정렬!AD4=""),"",Calc_오픈정렬!AD4/Calc_오픈정렬!$F4*100)</f>
        <v>168.22655212023986</v>
      </c>
      <c r="AE4">
        <f>IF(OR(Calc_오픈정렬!$F4="",Calc_오픈정렬!AE4=""),"",Calc_오픈정렬!AE4/Calc_오픈정렬!$F4*100)</f>
        <v>179.57663366246615</v>
      </c>
      <c r="AF4">
        <f>IF(OR(Calc_오픈정렬!$F4="",Calc_오픈정렬!AF4=""),"",Calc_오픈정렬!AF4/Calc_오픈정렬!$F4*100)</f>
        <v>178.96678083361687</v>
      </c>
      <c r="AG4">
        <f>IF(OR(Calc_오픈정렬!$F4="",Calc_오픈정렬!AG4=""),"",Calc_오픈정렬!AG4/Calc_오픈정렬!$F4*100)</f>
        <v>140.31742798818894</v>
      </c>
      <c r="AH4">
        <f>IF(OR(Calc_오픈정렬!$F4="",Calc_오픈정렬!AH4=""),"",Calc_오픈정렬!AH4/Calc_오픈정렬!$F4*100)</f>
        <v>177.29034985842327</v>
      </c>
      <c r="AI4">
        <f>IF(OR(Calc_오픈정렬!$F4="",Calc_오픈정렬!AI4=""),"",Calc_오픈정렬!AI4/Calc_오픈정렬!$F4*100)</f>
        <v>143.59149326514276</v>
      </c>
      <c r="AJ4">
        <f>IF(OR(Calc_오픈정렬!$F4="",Calc_오픈정렬!AJ4=""),"",Calc_오픈정렬!AJ4/Calc_오픈정렬!$F4*100)</f>
        <v>151.09225408173518</v>
      </c>
      <c r="AK4">
        <f>IF(OR(Calc_오픈정렬!$F4="",Calc_오픈정렬!AK4=""),"",Calc_오픈정렬!AK4/Calc_오픈정렬!$F4*100)</f>
        <v>169.24339189991454</v>
      </c>
      <c r="AL4">
        <f>IF(OR(Calc_오픈정렬!$F4="",Calc_오픈정렬!AL4=""),"",Calc_오픈정렬!AL4/Calc_오픈정렬!$F4*100)</f>
        <v>167.83474254646899</v>
      </c>
      <c r="AM4">
        <f>IF(OR(Calc_오픈정렬!$F4="",Calc_오픈정렬!AM4=""),"",Calc_오픈정렬!AM4/Calc_오픈정렬!$F4*100)</f>
        <v>172.59367723032778</v>
      </c>
      <c r="AN4">
        <f>IF(OR(Calc_오픈정렬!$F4="",Calc_오픈정렬!AN4=""),"",Calc_오픈정렬!AN4/Calc_오픈정렬!$F4*100)</f>
        <v>165.49530827893048</v>
      </c>
      <c r="AO4">
        <f>IF(OR(Calc_오픈정렬!$F4="",Calc_오픈정렬!AO4=""),"",Calc_오픈정렬!AO4/Calc_오픈정렬!$F4*100)</f>
        <v>175.34141512802194</v>
      </c>
      <c r="AP4">
        <f>IF(OR(Calc_오픈정렬!$F4="",Calc_오픈정렬!AP4=""),"",Calc_오픈정렬!AP4/Calc_오픈정렬!$F4*100)</f>
        <v>182.75213794588308</v>
      </c>
      <c r="AQ4">
        <f>IF(OR(Calc_오픈정렬!$F4="",Calc_오픈정렬!AQ4=""),"",Calc_오픈정렬!AQ4/Calc_오픈정렬!$F4*100)</f>
        <v>187.64026762582205</v>
      </c>
      <c r="AR4">
        <f>IF(OR(Calc_오픈정렬!$F4="",Calc_오픈정렬!AR4=""),"",Calc_오픈정렬!AR4/Calc_오픈정렬!$F4*100)</f>
        <v>173.42922188626349</v>
      </c>
      <c r="AS4">
        <f>IF(OR(Calc_오픈정렬!$F4="",Calc_오픈정렬!AS4=""),"",Calc_오픈정렬!AS4/Calc_오픈정렬!$F4*100)</f>
        <v>196.95597313967147</v>
      </c>
      <c r="AT4">
        <f>IF(OR(Calc_오픈정렬!$F4="",Calc_오픈정렬!AT4=""),"",Calc_오픈정렬!AT4/Calc_오픈정렬!$F4*100)</f>
        <v>197.84133665572355</v>
      </c>
      <c r="AU4">
        <f>IF(OR(Calc_오픈정렬!$F4="",Calc_오픈정렬!AU4=""),"",Calc_오픈정렬!AU4/Calc_오픈정렬!$F4*100)</f>
        <v>169.33913568049971</v>
      </c>
      <c r="AV4">
        <f>IF(OR(Calc_오픈정렬!$F4="",Calc_오픈정렬!AV4=""),"",Calc_오픈정렬!AV4/Calc_오픈정렬!$F4*100)</f>
        <v>168.60925283100218</v>
      </c>
      <c r="AW4">
        <f>IF(OR(Calc_오픈정렬!$F4="",Calc_오픈정렬!AW4=""),"",Calc_오픈정렬!AW4/Calc_오픈정렬!$F4*100)</f>
        <v>178.15007554031513</v>
      </c>
      <c r="AX4">
        <f>IF(OR(Calc_오픈정렬!$F4="",Calc_오픈정렬!AX4=""),"",Calc_오픈정렬!AX4/Calc_오픈정렬!$F4*100)</f>
        <v>194.70245205329775</v>
      </c>
      <c r="AY4">
        <f>IF(OR(Calc_오픈정렬!$F4="",Calc_오픈정렬!AY4=""),"",Calc_오픈정렬!AY4/Calc_오픈정렬!$F4*100)</f>
        <v>204.64707598427657</v>
      </c>
      <c r="AZ4">
        <f>IF(OR(Calc_오픈정렬!$F4="",Calc_오픈정렬!AZ4=""),"",Calc_오픈정렬!AZ4/Calc_오픈정렬!$F4*100)</f>
        <v>204.65392622646414</v>
      </c>
      <c r="BA4">
        <f>IF(OR(Calc_오픈정렬!$F4="",Calc_오픈정렬!BA4=""),"",Calc_오픈정렬!BA4/Calc_오픈정렬!$F4*100)</f>
        <v>185.54609931006948</v>
      </c>
      <c r="BB4">
        <f>IF(OR(Calc_오픈정렬!$F4="",Calc_오픈정렬!BB4=""),"",Calc_오픈정렬!BB4/Calc_오픈정렬!$F4*100)</f>
        <v>202.47347595500665</v>
      </c>
      <c r="BC4">
        <f>IF(OR(Calc_오픈정렬!$F4="",Calc_오픈정렬!BC4=""),"",Calc_오픈정렬!BC4/Calc_오픈정렬!$F4*100)</f>
        <v>182.95709370845381</v>
      </c>
      <c r="BD4">
        <f>IF(OR(Calc_오픈정렬!$F4="",Calc_오픈정렬!BD4=""),"",Calc_오픈정렬!BD4/Calc_오픈정렬!$F4*100)</f>
        <v>175.2750748687146</v>
      </c>
      <c r="BE4">
        <f>IF(OR(Calc_오픈정렬!$F4="",Calc_오픈정렬!BE4=""),"",Calc_오픈정렬!BE4/Calc_오픈정렬!$F4*100)</f>
        <v>243.13050555055753</v>
      </c>
      <c r="BF4">
        <f>IF(OR(Calc_오픈정렬!$F4="",Calc_오픈정렬!BF4=""),"",Calc_오픈정렬!BF4/Calc_오픈정렬!$F4*100)</f>
        <v>192.5258425417596</v>
      </c>
      <c r="BG4">
        <f>IF(OR(Calc_오픈정렬!$F4="",Calc_오픈정렬!BG4=""),"",Calc_오픈정렬!BG4/Calc_오픈정렬!$F4*100)</f>
        <v>178.195386260725</v>
      </c>
      <c r="BH4">
        <f>IF(OR(Calc_오픈정렬!$F4="",Calc_오픈정렬!BH4=""),"",Calc_오픈정렬!BH4/Calc_오픈정렬!$F4*100)</f>
        <v>195.48710128364144</v>
      </c>
      <c r="BI4">
        <f>IF(OR(Calc_오픈정렬!$F4="",Calc_오픈정렬!BI4=""),"",Calc_오픈정렬!BI4/Calc_오픈정렬!$F4*100)</f>
        <v>184.76037665832888</v>
      </c>
      <c r="BJ4">
        <f>IF(OR(Calc_오픈정렬!$F4="",Calc_오픈정렬!BJ4=""),"",Calc_오픈정렬!BJ4/Calc_오픈정렬!$F4*100)</f>
        <v>197.64430797989436</v>
      </c>
      <c r="BK4">
        <f>IF(OR(Calc_오픈정렬!$F4="",Calc_오픈정렬!BK4=""),"",Calc_오픈정렬!BK4/Calc_오픈정렬!$F4*100)</f>
        <v>195.13562202529431</v>
      </c>
      <c r="BL4">
        <f>IF(OR(Calc_오픈정렬!$F4="",Calc_오픈정렬!BL4=""),"",Calc_오픈정렬!BL4/Calc_오픈정렬!$F4*100)</f>
        <v>192.77552140585368</v>
      </c>
      <c r="BM4">
        <f>IF(OR(Calc_오픈정렬!$F4="",Calc_오픈정렬!BM4=""),"",Calc_오픈정렬!BM4/Calc_오픈정렬!$F4*100)</f>
        <v>202.75881961713768</v>
      </c>
      <c r="BN4">
        <f>IF(OR(Calc_오픈정렬!$F4="",Calc_오픈정렬!BN4=""),"",Calc_오픈정렬!BN4/Calc_오픈정렬!$F4*100)</f>
        <v>207.00970541550649</v>
      </c>
    </row>
    <row r="5" spans="1:66" x14ac:dyDescent="0.3">
      <c r="A5" t="str">
        <f>Calc_오픈정렬!A5</f>
        <v>(0004) 신림점</v>
      </c>
      <c r="B5" t="str">
        <f>Calc_오픈정렬!B5</f>
        <v>150-4</v>
      </c>
      <c r="C5">
        <f>Calc_오픈정렬!C5</f>
        <v>4</v>
      </c>
      <c r="D5" t="str">
        <f>Calc_오픈정렬!D5</f>
        <v>3+</v>
      </c>
      <c r="E5" s="1">
        <f>Calc_오픈정렬!E5</f>
        <v>42644</v>
      </c>
      <c r="F5">
        <f>Calc_오픈정렬!F5</f>
        <v>5385185.1420037868</v>
      </c>
      <c r="G5">
        <f>IF(OR(Calc_오픈정렬!$F5="",Calc_오픈정렬!G5=""),"",Calc_오픈정렬!G5/Calc_오픈정렬!$F5*100)</f>
        <v>63.37368480497414</v>
      </c>
      <c r="H5">
        <f>IF(OR(Calc_오픈정렬!$F5="",Calc_오픈정렬!H5=""),"",Calc_오픈정렬!H5/Calc_오픈정렬!$F5*100)</f>
        <v>71.058453591494015</v>
      </c>
      <c r="I5">
        <f>IF(OR(Calc_오픈정렬!$F5="",Calc_오픈정렬!I5=""),"",Calc_오픈정렬!I5/Calc_오픈정렬!$F5*100)</f>
        <v>86.582871971429057</v>
      </c>
      <c r="J5">
        <f>IF(OR(Calc_오픈정렬!$F5="",Calc_오픈정렬!J5=""),"",Calc_오픈정렬!J5/Calc_오픈정렬!$F5*100)</f>
        <v>100.11931315603179</v>
      </c>
      <c r="K5">
        <f>IF(OR(Calc_오픈정렬!$F5="",Calc_오픈정렬!K5=""),"",Calc_오픈정렬!K5/Calc_오픈정렬!$F5*100)</f>
        <v>101.38679117730341</v>
      </c>
      <c r="L5">
        <f>IF(OR(Calc_오픈정렬!$F5="",Calc_오픈정렬!L5=""),"",Calc_오픈정렬!L5/Calc_오픈정렬!$F5*100)</f>
        <v>99.104304300454302</v>
      </c>
      <c r="M5">
        <f>IF(OR(Calc_오픈정렬!$F5="",Calc_오픈정렬!M5=""),"",Calc_오픈정렬!M5/Calc_오픈정렬!$F5*100)</f>
        <v>104.97048061362034</v>
      </c>
      <c r="N5">
        <f>IF(OR(Calc_오픈정렬!$F5="",Calc_오픈정렬!N5=""),"",Calc_오픈정렬!N5/Calc_오픈정렬!$F5*100)</f>
        <v>100.40171251275225</v>
      </c>
      <c r="O5">
        <f>IF(OR(Calc_오픈정렬!$F5="",Calc_오픈정렬!O5=""),"",Calc_오픈정렬!O5/Calc_오픈정렬!$F5*100)</f>
        <v>94.017398239838002</v>
      </c>
      <c r="P5">
        <f>IF(OR(Calc_오픈정렬!$F5="",Calc_오픈정렬!P5=""),"",Calc_오픈정렬!P5/Calc_오픈정렬!$F5*100)</f>
        <v>113.37311213842231</v>
      </c>
      <c r="Q5">
        <f>IF(OR(Calc_오픈정렬!$F5="",Calc_오픈정렬!Q5=""),"",Calc_오픈정렬!Q5/Calc_오픈정렬!$F5*100)</f>
        <v>109.9298260067805</v>
      </c>
      <c r="R5">
        <f>IF(OR(Calc_오픈정렬!$F5="",Calc_오픈정렬!R5=""),"",Calc_오픈정렬!R5/Calc_오픈정렬!$F5*100)</f>
        <v>117.64072692865264</v>
      </c>
      <c r="S5">
        <f>IF(OR(Calc_오픈정렬!$F5="",Calc_오픈정렬!S5=""),"",Calc_오픈정렬!S5/Calc_오픈정렬!$F5*100)</f>
        <v>116.12886374021751</v>
      </c>
      <c r="T5">
        <f>IF(OR(Calc_오픈정렬!$F5="",Calc_오픈정렬!T5=""),"",Calc_오픈정렬!T5/Calc_오픈정렬!$F5*100)</f>
        <v>101.93249555105126</v>
      </c>
      <c r="U5">
        <f>IF(OR(Calc_오픈정렬!$F5="",Calc_오픈정렬!U5=""),"",Calc_오픈정렬!U5/Calc_오픈정렬!$F5*100)</f>
        <v>108.0938096529983</v>
      </c>
      <c r="V5">
        <f>IF(OR(Calc_오픈정렬!$F5="",Calc_오픈정렬!V5=""),"",Calc_오픈정렬!V5/Calc_오픈정렬!$F5*100)</f>
        <v>124.16997945818366</v>
      </c>
      <c r="W5">
        <f>IF(OR(Calc_오픈정렬!$F5="",Calc_오픈정렬!W5=""),"",Calc_오픈정렬!W5/Calc_오픈정렬!$F5*100)</f>
        <v>135.20441926447435</v>
      </c>
      <c r="X5">
        <f>IF(OR(Calc_오픈정렬!$F5="",Calc_오픈정렬!X5=""),"",Calc_오픈정렬!X5/Calc_오픈정렬!$F5*100)</f>
        <v>127.21507013654538</v>
      </c>
      <c r="Y5">
        <f>IF(OR(Calc_오픈정렬!$F5="",Calc_오픈정렬!Y5=""),"",Calc_오픈정렬!Y5/Calc_오픈정렬!$F5*100)</f>
        <v>120.84594285124395</v>
      </c>
      <c r="Z5">
        <f>IF(OR(Calc_오픈정렬!$F5="",Calc_오픈정렬!Z5=""),"",Calc_오픈정렬!Z5/Calc_오픈정렬!$F5*100)</f>
        <v>127.54207362731051</v>
      </c>
      <c r="AA5">
        <f>IF(OR(Calc_오픈정렬!$F5="",Calc_오픈정렬!AA5=""),"",Calc_오픈정렬!AA5/Calc_오픈정렬!$F5*100)</f>
        <v>125.57934957054458</v>
      </c>
      <c r="AB5">
        <f>IF(OR(Calc_오픈정렬!$F5="",Calc_오픈정렬!AB5=""),"",Calc_오픈정렬!AB5/Calc_오픈정렬!$F5*100)</f>
        <v>135.28138838485503</v>
      </c>
      <c r="AC5">
        <f>IF(OR(Calc_오픈정렬!$F5="",Calc_오픈정렬!AC5=""),"",Calc_오픈정렬!AC5/Calc_오픈정렬!$F5*100)</f>
        <v>121.64888045941524</v>
      </c>
      <c r="AD5">
        <f>IF(OR(Calc_오픈정렬!$F5="",Calc_오픈정렬!AD5=""),"",Calc_오픈정렬!AD5/Calc_오픈정렬!$F5*100)</f>
        <v>148.2425240959673</v>
      </c>
      <c r="AE5">
        <f>IF(OR(Calc_오픈정렬!$F5="",Calc_오픈정렬!AE5=""),"",Calc_오픈정렬!AE5/Calc_오픈정렬!$F5*100)</f>
        <v>129.22127264162535</v>
      </c>
      <c r="AF5">
        <f>IF(OR(Calc_오픈정렬!$F5="",Calc_오픈정렬!AF5=""),"",Calc_오픈정렬!AF5/Calc_오픈정렬!$F5*100)</f>
        <v>125.42245121872133</v>
      </c>
      <c r="AG5">
        <f>IF(OR(Calc_오픈정렬!$F5="",Calc_오픈정렬!AG5=""),"",Calc_오픈정렬!AG5/Calc_오픈정렬!$F5*100)</f>
        <v>142.57959863456168</v>
      </c>
      <c r="AH5">
        <f>IF(OR(Calc_오픈정렬!$F5="",Calc_오픈정렬!AH5=""),"",Calc_오픈정렬!AH5/Calc_오픈정렬!$F5*100)</f>
        <v>155.01358204414944</v>
      </c>
      <c r="AI5">
        <f>IF(OR(Calc_오픈정렬!$F5="",Calc_오픈정렬!AI5=""),"",Calc_오픈정렬!AI5/Calc_오픈정렬!$F5*100)</f>
        <v>172.67919801123514</v>
      </c>
      <c r="AJ5">
        <f>IF(OR(Calc_오픈정렬!$F5="",Calc_오픈정렬!AJ5=""),"",Calc_오픈정렬!AJ5/Calc_오픈정렬!$F5*100)</f>
        <v>141.22267812964856</v>
      </c>
      <c r="AK5">
        <f>IF(OR(Calc_오픈정렬!$F5="",Calc_오픈정렬!AK5=""),"",Calc_오픈정렬!AK5/Calc_오픈정렬!$F5*100)</f>
        <v>139.14602113970463</v>
      </c>
      <c r="AL5">
        <f>IF(OR(Calc_오픈정렬!$F5="",Calc_오픈정렬!AL5=""),"",Calc_오픈정렬!AL5/Calc_오픈정렬!$F5*100)</f>
        <v>132.24757779457485</v>
      </c>
      <c r="AM5">
        <f>IF(OR(Calc_오픈정렬!$F5="",Calc_오픈정렬!AM5=""),"",Calc_오픈정렬!AM5/Calc_오픈정렬!$F5*100)</f>
        <v>131.55931859771337</v>
      </c>
      <c r="AN5">
        <f>IF(OR(Calc_오픈정렬!$F5="",Calc_오픈정렬!AN5=""),"",Calc_오픈정렬!AN5/Calc_오픈정렬!$F5*100)</f>
        <v>131.91088434694231</v>
      </c>
      <c r="AO5">
        <f>IF(OR(Calc_오픈정렬!$F5="",Calc_오픈정렬!AO5=""),"",Calc_오픈정렬!AO5/Calc_오픈정렬!$F5*100)</f>
        <v>164.06676233688674</v>
      </c>
      <c r="AP5">
        <f>IF(OR(Calc_오픈정렬!$F5="",Calc_오픈정렬!AP5=""),"",Calc_오픈정렬!AP5/Calc_오픈정렬!$F5*100)</f>
        <v>146.31368354723958</v>
      </c>
      <c r="AQ5">
        <f>IF(OR(Calc_오픈정렬!$F5="",Calc_오픈정렬!AQ5=""),"",Calc_오픈정렬!AQ5/Calc_오픈정렬!$F5*100)</f>
        <v>136.65904604205704</v>
      </c>
      <c r="AR5">
        <f>IF(OR(Calc_오픈정렬!$F5="",Calc_오픈정렬!AR5=""),"",Calc_오픈정렬!AR5/Calc_오픈정렬!$F5*100)</f>
        <v>135.69596258134698</v>
      </c>
      <c r="AS5">
        <f>IF(OR(Calc_오픈정렬!$F5="",Calc_오픈정렬!AS5=""),"",Calc_오픈정렬!AS5/Calc_오픈정렬!$F5*100)</f>
        <v>118.94811738872748</v>
      </c>
      <c r="AT5">
        <f>IF(OR(Calc_오픈정렬!$F5="",Calc_오픈정렬!AT5=""),"",Calc_오픈정렬!AT5/Calc_오픈정렬!$F5*100)</f>
        <v>143.6512231550073</v>
      </c>
      <c r="AU5">
        <f>IF(OR(Calc_오픈정렬!$F5="",Calc_오픈정렬!AU5=""),"",Calc_오픈정렬!AU5/Calc_오픈정렬!$F5*100)</f>
        <v>116.80851082617616</v>
      </c>
      <c r="AV5">
        <f>IF(OR(Calc_오픈정렬!$F5="",Calc_오픈정렬!AV5=""),"",Calc_오픈정렬!AV5/Calc_오픈정렬!$F5*100)</f>
        <v>117.27788574853221</v>
      </c>
      <c r="AW5">
        <f>IF(OR(Calc_오픈정렬!$F5="",Calc_오픈정렬!AW5=""),"",Calc_오픈정렬!AW5/Calc_오픈정렬!$F5*100)</f>
        <v>110.7818619418171</v>
      </c>
      <c r="AX5">
        <f>IF(OR(Calc_오픈정렬!$F5="",Calc_오픈정렬!AX5=""),"",Calc_오픈정렬!AX5/Calc_오픈정렬!$F5*100)</f>
        <v>113.31981945883747</v>
      </c>
      <c r="AY5">
        <f>IF(OR(Calc_오픈정렬!$F5="",Calc_오픈정렬!AY5=""),"",Calc_오픈정렬!AY5/Calc_오픈정렬!$F5*100)</f>
        <v>109.51834514410031</v>
      </c>
      <c r="AZ5">
        <f>IF(OR(Calc_오픈정렬!$F5="",Calc_오픈정렬!AZ5=""),"",Calc_오픈정렬!AZ5/Calc_오픈정렬!$F5*100)</f>
        <v>94.267676091938057</v>
      </c>
      <c r="BA5">
        <f>IF(OR(Calc_오픈정렬!$F5="",Calc_오픈정렬!BA5=""),"",Calc_오픈정렬!BA5/Calc_오픈정렬!$F5*100)</f>
        <v>133.91385359773176</v>
      </c>
      <c r="BB5">
        <f>IF(OR(Calc_오픈정렬!$F5="",Calc_오픈정렬!BB5=""),"",Calc_오픈정렬!BB5/Calc_오픈정렬!$F5*100)</f>
        <v>112.02112417610941</v>
      </c>
      <c r="BC5">
        <f>IF(OR(Calc_오픈정렬!$F5="",Calc_오픈정렬!BC5=""),"",Calc_오픈정렬!BC5/Calc_오픈정렬!$F5*100)</f>
        <v>100.5946804179336</v>
      </c>
      <c r="BD5">
        <f>IF(OR(Calc_오픈정렬!$F5="",Calc_오픈정렬!BD5=""),"",Calc_오픈정렬!BD5/Calc_오픈정렬!$F5*100)</f>
        <v>99.52464132543588</v>
      </c>
      <c r="BE5">
        <f>IF(OR(Calc_오픈정렬!$F5="",Calc_오픈정렬!BE5=""),"",Calc_오픈정렬!BE5/Calc_오픈정렬!$F5*100)</f>
        <v>96.664439255773544</v>
      </c>
      <c r="BF5">
        <f>IF(OR(Calc_오픈정렬!$F5="",Calc_오픈정렬!BF5=""),"",Calc_오픈정렬!BF5/Calc_오픈정렬!$F5*100)</f>
        <v>103.13839594883795</v>
      </c>
      <c r="BG5">
        <f>IF(OR(Calc_오픈정렬!$F5="",Calc_오픈정렬!BG5=""),"",Calc_오픈정렬!BG5/Calc_오픈정렬!$F5*100)</f>
        <v>101.84944276676957</v>
      </c>
      <c r="BH5">
        <f>IF(OR(Calc_오픈정렬!$F5="",Calc_오픈정렬!BH5=""),"",Calc_오픈정렬!BH5/Calc_오픈정렬!$F5*100)</f>
        <v>101.7414801572732</v>
      </c>
      <c r="BI5">
        <f>IF(OR(Calc_오픈정렬!$F5="",Calc_오픈정렬!BI5=""),"",Calc_오픈정렬!BI5/Calc_오픈정렬!$F5*100)</f>
        <v>105.00896658268124</v>
      </c>
      <c r="BJ5">
        <f>IF(OR(Calc_오픈정렬!$F5="",Calc_오픈정렬!BJ5=""),"",Calc_오픈정렬!BJ5/Calc_오픈정렬!$F5*100)</f>
        <v>112.91447640323042</v>
      </c>
      <c r="BK5">
        <f>IF(OR(Calc_오픈정렬!$F5="",Calc_오픈정렬!BK5=""),"",Calc_오픈정렬!BK5/Calc_오픈정렬!$F5*100)</f>
        <v>112.55349558689292</v>
      </c>
      <c r="BL5">
        <f>IF(OR(Calc_오픈정렬!$F5="",Calc_오픈정렬!BL5=""),"",Calc_오픈정렬!BL5/Calc_오픈정렬!$F5*100)</f>
        <v>104.07761679175773</v>
      </c>
      <c r="BM5">
        <f>IF(OR(Calc_오픈정렬!$F5="",Calc_오픈정렬!BM5=""),"",Calc_오픈정렬!BM5/Calc_오픈정렬!$F5*100)</f>
        <v>100.40354494163407</v>
      </c>
      <c r="BN5">
        <f>IF(OR(Calc_오픈정렬!$F5="",Calc_오픈정렬!BN5=""),"",Calc_오픈정렬!BN5/Calc_오픈정렬!$F5*100)</f>
        <v>114.28380251211689</v>
      </c>
    </row>
    <row r="6" spans="1:66" x14ac:dyDescent="0.3">
      <c r="A6" t="str">
        <f>Calc_오픈정렬!A6</f>
        <v>(0005) 대학점</v>
      </c>
      <c r="B6" t="str">
        <f>Calc_오픈정렬!B6</f>
        <v>150-2</v>
      </c>
      <c r="C6">
        <f>Calc_오픈정렬!C6</f>
        <v>2</v>
      </c>
      <c r="D6" t="str">
        <f>Calc_오픈정렬!D6</f>
        <v>2</v>
      </c>
      <c r="E6" s="1">
        <f>Calc_오픈정렬!E6</f>
        <v>42736</v>
      </c>
      <c r="F6">
        <f>Calc_오픈정렬!F6</f>
        <v>6295452.6274843616</v>
      </c>
      <c r="G6">
        <f>IF(OR(Calc_오픈정렬!$F6="",Calc_오픈정렬!G6=""),"",Calc_오픈정렬!G6/Calc_오픈정렬!$F6*100)</f>
        <v>79.064412522405334</v>
      </c>
      <c r="H6">
        <f>IF(OR(Calc_오픈정렬!$F6="",Calc_오픈정렬!H6=""),"",Calc_오픈정렬!H6/Calc_오픈정렬!$F6*100)</f>
        <v>84.616446581626974</v>
      </c>
      <c r="I6">
        <f>IF(OR(Calc_오픈정렬!$F6="",Calc_오픈정렬!I6=""),"",Calc_오픈정렬!I6/Calc_오픈정렬!$F6*100)</f>
        <v>85.052583358079858</v>
      </c>
      <c r="J6">
        <f>IF(OR(Calc_오픈정렬!$F6="",Calc_오픈정렬!J6=""),"",Calc_오픈정렬!J6/Calc_오픈정렬!$F6*100)</f>
        <v>84.821559268840332</v>
      </c>
      <c r="K6">
        <f>IF(OR(Calc_오픈정렬!$F6="",Calc_오픈정렬!K6=""),"",Calc_오픈정렬!K6/Calc_오픈정렬!$F6*100)</f>
        <v>94.402097282950422</v>
      </c>
      <c r="L6">
        <f>IF(OR(Calc_오픈정렬!$F6="",Calc_오픈정렬!L6=""),"",Calc_오픈정렬!L6/Calc_오픈정렬!$F6*100)</f>
        <v>94.378384564291125</v>
      </c>
      <c r="M6">
        <f>IF(OR(Calc_오픈정렬!$F6="",Calc_오픈정렬!M6=""),"",Calc_오픈정렬!M6/Calc_오픈정렬!$F6*100)</f>
        <v>116.10024371286273</v>
      </c>
      <c r="N6">
        <f>IF(OR(Calc_오픈정렬!$F6="",Calc_오픈정렬!N6=""),"",Calc_오픈정렬!N6/Calc_오픈정렬!$F6*100)</f>
        <v>107.00151118257735</v>
      </c>
      <c r="O6">
        <f>IF(OR(Calc_오픈정렬!$F6="",Calc_오픈정렬!O6=""),"",Calc_오픈정렬!O6/Calc_오픈정렬!$F6*100)</f>
        <v>103.2962039884781</v>
      </c>
      <c r="P6">
        <f>IF(OR(Calc_오픈정렬!$F6="",Calc_오픈정렬!P6=""),"",Calc_오픈정렬!P6/Calc_오픈정렬!$F6*100)</f>
        <v>92.384421113777506</v>
      </c>
      <c r="Q6">
        <f>IF(OR(Calc_오픈정렬!$F6="",Calc_오픈정렬!Q6=""),"",Calc_오픈정렬!Q6/Calc_오픈정렬!$F6*100)</f>
        <v>80.480851893389044</v>
      </c>
      <c r="R6">
        <f>IF(OR(Calc_오픈정렬!$F6="",Calc_오픈정렬!R6=""),"",Calc_오픈정렬!R6/Calc_오픈정렬!$F6*100)</f>
        <v>91.080881464379033</v>
      </c>
      <c r="S6">
        <f>IF(OR(Calc_오픈정렬!$F6="",Calc_오픈정렬!S6=""),"",Calc_오픈정렬!S6/Calc_오픈정렬!$F6*100)</f>
        <v>98.20669028384404</v>
      </c>
      <c r="T6">
        <f>IF(OR(Calc_오픈정렬!$F6="",Calc_오픈정렬!T6=""),"",Calc_오픈정렬!T6/Calc_오픈정렬!$F6*100)</f>
        <v>102.16163851202671</v>
      </c>
      <c r="U6">
        <f>IF(OR(Calc_오픈정렬!$F6="",Calc_오픈정렬!U6=""),"",Calc_오픈정렬!U6/Calc_오픈정렬!$F6*100)</f>
        <v>91.215340214892493</v>
      </c>
      <c r="V6">
        <f>IF(OR(Calc_오픈정렬!$F6="",Calc_오픈정렬!V6=""),"",Calc_오픈정렬!V6/Calc_오픈정렬!$F6*100)</f>
        <v>82.171399935969518</v>
      </c>
      <c r="W6">
        <f>IF(OR(Calc_오픈정렬!$F6="",Calc_오픈정렬!W6=""),"",Calc_오픈정렬!W6/Calc_오픈정렬!$F6*100)</f>
        <v>94.251343374801337</v>
      </c>
      <c r="X6">
        <f>IF(OR(Calc_오픈정렬!$F6="",Calc_오픈정렬!X6=""),"",Calc_오픈정렬!X6/Calc_오픈정렬!$F6*100)</f>
        <v>101.96636341169034</v>
      </c>
      <c r="Y6">
        <f>IF(OR(Calc_오픈정렬!$F6="",Calc_오픈정렬!Y6=""),"",Calc_오픈정렬!Y6/Calc_오픈정렬!$F6*100)</f>
        <v>116.32786149559611</v>
      </c>
      <c r="Z6">
        <f>IF(OR(Calc_오픈정렬!$F6="",Calc_오픈정렬!Z6=""),"",Calc_오픈정렬!Z6/Calc_오픈정렬!$F6*100)</f>
        <v>97.926463027290396</v>
      </c>
      <c r="AA6">
        <f>IF(OR(Calc_오픈정렬!$F6="",Calc_오픈정렬!AA6=""),"",Calc_오픈정렬!AA6/Calc_오픈정렬!$F6*100)</f>
        <v>118.43129515803857</v>
      </c>
      <c r="AB6">
        <f>IF(OR(Calc_오픈정렬!$F6="",Calc_오픈정렬!AB6=""),"",Calc_오픈정렬!AB6/Calc_오픈정렬!$F6*100)</f>
        <v>99.777373450414757</v>
      </c>
      <c r="AC6">
        <f>IF(OR(Calc_오픈정렬!$F6="",Calc_오픈정렬!AC6=""),"",Calc_오픈정렬!AC6/Calc_오픈정렬!$F6*100)</f>
        <v>99.216489073499318</v>
      </c>
      <c r="AD6">
        <f>IF(OR(Calc_오픈정렬!$F6="",Calc_오픈정렬!AD6=""),"",Calc_오픈정렬!AD6/Calc_오픈정렬!$F6*100)</f>
        <v>115.84565784228869</v>
      </c>
      <c r="AE6">
        <f>IF(OR(Calc_오픈정렬!$F6="",Calc_오픈정렬!AE6=""),"",Calc_오픈정렬!AE6/Calc_오픈정렬!$F6*100)</f>
        <v>119.32077970165697</v>
      </c>
      <c r="AF6">
        <f>IF(OR(Calc_오픈정렬!$F6="",Calc_오픈정렬!AF6=""),"",Calc_오픈정렬!AF6/Calc_오픈정렬!$F6*100)</f>
        <v>107.94721737629385</v>
      </c>
      <c r="AG6">
        <f>IF(OR(Calc_오픈정렬!$F6="",Calc_오픈정렬!AG6=""),"",Calc_오픈정렬!AG6/Calc_오픈정렬!$F6*100)</f>
        <v>109.14781838975578</v>
      </c>
      <c r="AH6">
        <f>IF(OR(Calc_오픈정렬!$F6="",Calc_오픈정렬!AH6=""),"",Calc_오픈정렬!AH6/Calc_오픈정렬!$F6*100)</f>
        <v>108.42608401006233</v>
      </c>
      <c r="AI6">
        <f>IF(OR(Calc_오픈정렬!$F6="",Calc_오픈정렬!AI6=""),"",Calc_오픈정렬!AI6/Calc_오픈정렬!$F6*100)</f>
        <v>110.26140842023307</v>
      </c>
      <c r="AJ6">
        <f>IF(OR(Calc_오픈정렬!$F6="",Calc_오픈정렬!AJ6=""),"",Calc_오픈정렬!AJ6/Calc_오픈정렬!$F6*100)</f>
        <v>114.51511865423238</v>
      </c>
      <c r="AK6">
        <f>IF(OR(Calc_오픈정렬!$F6="",Calc_오픈정렬!AK6=""),"",Calc_오픈정렬!AK6/Calc_오픈정렬!$F6*100)</f>
        <v>119.63590660465428</v>
      </c>
      <c r="AL6">
        <f>IF(OR(Calc_오픈정렬!$F6="",Calc_오픈정렬!AL6=""),"",Calc_오픈정렬!AL6/Calc_오픈정렬!$F6*100)</f>
        <v>133.96203160274379</v>
      </c>
      <c r="AM6">
        <f>IF(OR(Calc_오픈정렬!$F6="",Calc_오픈정렬!AM6=""),"",Calc_오픈정렬!AM6/Calc_오픈정렬!$F6*100)</f>
        <v>134.70865735926395</v>
      </c>
      <c r="AN6">
        <f>IF(OR(Calc_오픈정렬!$F6="",Calc_오픈정렬!AN6=""),"",Calc_오픈정렬!AN6/Calc_오픈정렬!$F6*100)</f>
        <v>115.26409702548945</v>
      </c>
      <c r="AO6">
        <f>IF(OR(Calc_오픈정렬!$F6="",Calc_오픈정렬!AO6=""),"",Calc_오픈정렬!AO6/Calc_오픈정렬!$F6*100)</f>
        <v>113.40553026039063</v>
      </c>
      <c r="AP6">
        <f>IF(OR(Calc_오픈정렬!$F6="",Calc_오픈정렬!AP6=""),"",Calc_오픈정렬!AP6/Calc_오픈정렬!$F6*100)</f>
        <v>103.56318960768299</v>
      </c>
      <c r="AQ6">
        <f>IF(OR(Calc_오픈정렬!$F6="",Calc_오픈정렬!AQ6=""),"",Calc_오픈정렬!AQ6/Calc_오픈정렬!$F6*100)</f>
        <v>101.06843463468809</v>
      </c>
      <c r="AR6">
        <f>IF(OR(Calc_오픈정렬!$F6="",Calc_오픈정렬!AR6=""),"",Calc_오픈정렬!AR6/Calc_오픈정렬!$F6*100)</f>
        <v>101.72819123555065</v>
      </c>
      <c r="AS6">
        <f>IF(OR(Calc_오픈정렬!$F6="",Calc_오픈정렬!AS6=""),"",Calc_오픈정렬!AS6/Calc_오픈정렬!$F6*100)</f>
        <v>78.660970808971811</v>
      </c>
      <c r="AT6">
        <f>IF(OR(Calc_오픈정렬!$F6="",Calc_오픈정렬!AT6=""),"",Calc_오픈정렬!AT6/Calc_오픈정렬!$F6*100)</f>
        <v>68.048190571974772</v>
      </c>
      <c r="AU6">
        <f>IF(OR(Calc_오픈정렬!$F6="",Calc_오픈정렬!AU6=""),"",Calc_오픈정렬!AU6/Calc_오픈정렬!$F6*100)</f>
        <v>82.58299088406298</v>
      </c>
      <c r="AV6">
        <f>IF(OR(Calc_오픈정렬!$F6="",Calc_오픈정렬!AV6=""),"",Calc_오픈정렬!AV6/Calc_오픈정렬!$F6*100)</f>
        <v>68.059997645511388</v>
      </c>
      <c r="AW6">
        <f>IF(OR(Calc_오픈정렬!$F6="",Calc_오픈정렬!AW6=""),"",Calc_오픈정렬!AW6/Calc_오픈정렬!$F6*100)</f>
        <v>71.229191476692947</v>
      </c>
      <c r="AX6">
        <f>IF(OR(Calc_오픈정렬!$F6="",Calc_오픈정렬!AX6=""),"",Calc_오픈정렬!AX6/Calc_오픈정렬!$F6*100)</f>
        <v>90.345762424160441</v>
      </c>
      <c r="AY6">
        <f>IF(OR(Calc_오픈정렬!$F6="",Calc_오픈정렬!AY6=""),"",Calc_오픈정렬!AY6/Calc_오픈정렬!$F6*100)</f>
        <v>63.903718271477459</v>
      </c>
      <c r="AZ6">
        <f>IF(OR(Calc_오픈정렬!$F6="",Calc_오픈정렬!AZ6=""),"",Calc_오픈정렬!AZ6/Calc_오픈정렬!$F6*100)</f>
        <v>60.902536721145594</v>
      </c>
      <c r="BA6">
        <f>IF(OR(Calc_오픈정렬!$F6="",Calc_오픈정렬!BA6=""),"",Calc_오픈정렬!BA6/Calc_오픈정렬!$F6*100)</f>
        <v>67.939570328201199</v>
      </c>
      <c r="BB6">
        <f>IF(OR(Calc_오픈정렬!$F6="",Calc_오픈정렬!BB6=""),"",Calc_오픈정렬!BB6/Calc_오픈정렬!$F6*100)</f>
        <v>55.709217624794874</v>
      </c>
      <c r="BC6">
        <f>IF(OR(Calc_오픈정렬!$F6="",Calc_오픈정렬!BC6=""),"",Calc_오픈정렬!BC6/Calc_오픈정렬!$F6*100)</f>
        <v>66.657703781855759</v>
      </c>
      <c r="BD6">
        <f>IF(OR(Calc_오픈정렬!$F6="",Calc_오픈정렬!BD6=""),"",Calc_오픈정렬!BD6/Calc_오픈정렬!$F6*100)</f>
        <v>63.90520497957619</v>
      </c>
      <c r="BE6">
        <f>IF(OR(Calc_오픈정렬!$F6="",Calc_오픈정렬!BE6=""),"",Calc_오픈정렬!BE6/Calc_오픈정렬!$F6*100)</f>
        <v>65.616196348132334</v>
      </c>
      <c r="BF6">
        <f>IF(OR(Calc_오픈정렬!$F6="",Calc_오픈정렬!BF6=""),"",Calc_오픈정렬!BF6/Calc_오픈정렬!$F6*100)</f>
        <v>69.611949184538275</v>
      </c>
      <c r="BG6">
        <f>IF(OR(Calc_오픈정렬!$F6="",Calc_오픈정렬!BG6=""),"",Calc_오픈정렬!BG6/Calc_오픈정렬!$F6*100)</f>
        <v>76.46238221321056</v>
      </c>
      <c r="BH6">
        <f>IF(OR(Calc_오픈정렬!$F6="",Calc_오픈정렬!BH6=""),"",Calc_오픈정렬!BH6/Calc_오픈정렬!$F6*100)</f>
        <v>68.481895451079623</v>
      </c>
      <c r="BI6">
        <f>IF(OR(Calc_오픈정렬!$F6="",Calc_오픈정렬!BI6=""),"",Calc_오픈정렬!BI6/Calc_오픈정렬!$F6*100)</f>
        <v>78.684432587152955</v>
      </c>
      <c r="BJ6">
        <f>IF(OR(Calc_오픈정렬!$F6="",Calc_오픈정렬!BJ6=""),"",Calc_오픈정렬!BJ6/Calc_오픈정렬!$F6*100)</f>
        <v>64.944967261557935</v>
      </c>
      <c r="BK6">
        <f>IF(OR(Calc_오픈정렬!$F6="",Calc_오픈정렬!BK6=""),"",Calc_오픈정렬!BK6/Calc_오픈정렬!$F6*100)</f>
        <v>72.353350930710064</v>
      </c>
      <c r="BL6">
        <f>IF(OR(Calc_오픈정렬!$F6="",Calc_오픈정렬!BL6=""),"",Calc_오픈정렬!BL6/Calc_오픈정렬!$F6*100)</f>
        <v>59.385469921954602</v>
      </c>
      <c r="BM6">
        <f>IF(OR(Calc_오픈정렬!$F6="",Calc_오픈정렬!BM6=""),"",Calc_오픈정렬!BM6/Calc_오픈정렬!$F6*100)</f>
        <v>53.640678499862972</v>
      </c>
      <c r="BN6">
        <f>IF(OR(Calc_오픈정렬!$F6="",Calc_오픈정렬!BN6=""),"",Calc_오픈정렬!BN6/Calc_오픈정렬!$F6*100)</f>
        <v>53.28039411907811</v>
      </c>
    </row>
    <row r="7" spans="1:66" x14ac:dyDescent="0.3">
      <c r="A7" t="str">
        <f>Calc_오픈정렬!A7</f>
        <v>(0006) 서림점</v>
      </c>
      <c r="B7" t="str">
        <f>Calc_오픈정렬!B7</f>
        <v>150-2</v>
      </c>
      <c r="C7">
        <f>Calc_오픈정렬!C7</f>
        <v>2</v>
      </c>
      <c r="D7" t="str">
        <f>Calc_오픈정렬!D7</f>
        <v>2</v>
      </c>
      <c r="E7" s="1">
        <f>Calc_오픈정렬!E7</f>
        <v>43040</v>
      </c>
      <c r="F7">
        <f>Calc_오픈정렬!F7</f>
        <v>4277752.1458125329</v>
      </c>
      <c r="G7">
        <f>IF(OR(Calc_오픈정렬!$F7="",Calc_오픈정렬!G7=""),"",Calc_오픈정렬!G7/Calc_오픈정렬!$F7*100)</f>
        <v>59.995392242932702</v>
      </c>
      <c r="H7">
        <f>IF(OR(Calc_오픈정렬!$F7="",Calc_오픈정렬!H7=""),"",Calc_오픈정렬!H7/Calc_오픈정렬!$F7*100)</f>
        <v>78.16246810387095</v>
      </c>
      <c r="I7">
        <f>IF(OR(Calc_오픈정렬!$F7="",Calc_오픈정렬!I7=""),"",Calc_오픈정렬!I7/Calc_오픈정렬!$F7*100)</f>
        <v>103.00326484966146</v>
      </c>
      <c r="J7">
        <f>IF(OR(Calc_오픈정렬!$F7="",Calc_오픈정렬!J7=""),"",Calc_오픈정렬!J7/Calc_오픈정렬!$F7*100)</f>
        <v>96.460467528411982</v>
      </c>
      <c r="K7">
        <f>IF(OR(Calc_오픈정렬!$F7="",Calc_오픈정렬!K7=""),"",Calc_오픈정렬!K7/Calc_오픈정렬!$F7*100)</f>
        <v>94.616956072240157</v>
      </c>
      <c r="L7">
        <f>IF(OR(Calc_오픈정렬!$F7="",Calc_오픈정렬!L7=""),"",Calc_오픈정렬!L7/Calc_오픈정렬!$F7*100)</f>
        <v>93.192215835769957</v>
      </c>
      <c r="M7">
        <f>IF(OR(Calc_오픈정렬!$F7="",Calc_오픈정렬!M7=""),"",Calc_오픈정렬!M7/Calc_오픈정렬!$F7*100)</f>
        <v>103.96381465878402</v>
      </c>
      <c r="N7">
        <f>IF(OR(Calc_오픈정렬!$F7="",Calc_오픈정렬!N7=""),"",Calc_오픈정렬!N7/Calc_오픈정렬!$F7*100)</f>
        <v>102.04977027692502</v>
      </c>
      <c r="O7">
        <f>IF(OR(Calc_오픈정렬!$F7="",Calc_오픈정렬!O7=""),"",Calc_오픈정렬!O7/Calc_오픈정렬!$F7*100)</f>
        <v>109.71677562786893</v>
      </c>
      <c r="P7">
        <f>IF(OR(Calc_오픈정렬!$F7="",Calc_오픈정렬!P7=""),"",Calc_오픈정렬!P7/Calc_오픈정렬!$F7*100)</f>
        <v>100.31518331391315</v>
      </c>
      <c r="Q7">
        <f>IF(OR(Calc_오픈정렬!$F7="",Calc_오픈정렬!Q7=""),"",Calc_오픈정렬!Q7/Calc_오픈정렬!$F7*100)</f>
        <v>117.74350974026528</v>
      </c>
      <c r="R7">
        <f>IF(OR(Calc_오픈정렬!$F7="",Calc_오픈정렬!R7=""),"",Calc_오픈정렬!R7/Calc_오픈정렬!$F7*100)</f>
        <v>102.12647714116648</v>
      </c>
      <c r="S7">
        <f>IF(OR(Calc_오픈정렬!$F7="",Calc_오픈정렬!S7=""),"",Calc_오픈정렬!S7/Calc_오픈정렬!$F7*100)</f>
        <v>120.26022487018993</v>
      </c>
      <c r="T7">
        <f>IF(OR(Calc_오픈정렬!$F7="",Calc_오픈정렬!T7=""),"",Calc_오픈정렬!T7/Calc_오픈정렬!$F7*100)</f>
        <v>127.75208607309965</v>
      </c>
      <c r="U7">
        <f>IF(OR(Calc_오픈정렬!$F7="",Calc_오픈정렬!U7=""),"",Calc_오픈정렬!U7/Calc_오픈정렬!$F7*100)</f>
        <v>137.31200627054099</v>
      </c>
      <c r="V7">
        <f>IF(OR(Calc_오픈정렬!$F7="",Calc_오픈정렬!V7=""),"",Calc_오픈정렬!V7/Calc_오픈정렬!$F7*100)</f>
        <v>147.40867881354504</v>
      </c>
      <c r="W7">
        <f>IF(OR(Calc_오픈정렬!$F7="",Calc_오픈정렬!W7=""),"",Calc_오픈정렬!W7/Calc_오픈정렬!$F7*100)</f>
        <v>146.98947409137739</v>
      </c>
      <c r="X7">
        <f>IF(OR(Calc_오픈정렬!$F7="",Calc_오픈정렬!X7=""),"",Calc_오픈정렬!X7/Calc_오픈정렬!$F7*100)</f>
        <v>139.72776213691736</v>
      </c>
      <c r="Y7">
        <f>IF(OR(Calc_오픈정렬!$F7="",Calc_오픈정렬!Y7=""),"",Calc_오픈정렬!Y7/Calc_오픈정렬!$F7*100)</f>
        <v>142.27911724429831</v>
      </c>
      <c r="Z7">
        <f>IF(OR(Calc_오픈정렬!$F7="",Calc_오픈정렬!Z7=""),"",Calc_오픈정렬!Z7/Calc_오픈정렬!$F7*100)</f>
        <v>147.78680794728297</v>
      </c>
      <c r="AA7">
        <f>IF(OR(Calc_오픈정렬!$F7="",Calc_오픈정렬!AA7=""),"",Calc_오픈정렬!AA7/Calc_오픈정렬!$F7*100)</f>
        <v>145.7605118101161</v>
      </c>
      <c r="AB7">
        <f>IF(OR(Calc_오픈정렬!$F7="",Calc_오픈정렬!AB7=""),"",Calc_오픈정렬!AB7/Calc_오픈정렬!$F7*100)</f>
        <v>167.64250091144473</v>
      </c>
      <c r="AC7">
        <f>IF(OR(Calc_오픈정렬!$F7="",Calc_오픈정렬!AC7=""),"",Calc_오픈정렬!AC7/Calc_오픈정렬!$F7*100)</f>
        <v>180.43264788276224</v>
      </c>
      <c r="AD7">
        <f>IF(OR(Calc_오픈정렬!$F7="",Calc_오픈정렬!AD7=""),"",Calc_오픈정렬!AD7/Calc_오픈정렬!$F7*100)</f>
        <v>145.94985852035612</v>
      </c>
      <c r="AE7">
        <f>IF(OR(Calc_오픈정렬!$F7="",Calc_오픈정렬!AE7=""),"",Calc_오픈정렬!AE7/Calc_오픈정렬!$F7*100)</f>
        <v>145.81215465030124</v>
      </c>
      <c r="AF7">
        <f>IF(OR(Calc_오픈정렬!$F7="",Calc_오픈정렬!AF7=""),"",Calc_오픈정렬!AF7/Calc_오픈정렬!$F7*100)</f>
        <v>145.17179676484511</v>
      </c>
      <c r="AG7">
        <f>IF(OR(Calc_오픈정렬!$F7="",Calc_오픈정렬!AG7=""),"",Calc_오픈정렬!AG7/Calc_오픈정렬!$F7*100)</f>
        <v>161.40002981304471</v>
      </c>
      <c r="AH7">
        <f>IF(OR(Calc_오픈정렬!$F7="",Calc_오픈정렬!AH7=""),"",Calc_오픈정렬!AH7/Calc_오픈정렬!$F7*100)</f>
        <v>162.02474160465289</v>
      </c>
      <c r="AI7">
        <f>IF(OR(Calc_오픈정렬!$F7="",Calc_오픈정렬!AI7=""),"",Calc_오픈정렬!AI7/Calc_오픈정렬!$F7*100)</f>
        <v>134.0707592653431</v>
      </c>
      <c r="AJ7">
        <f>IF(OR(Calc_오픈정렬!$F7="",Calc_오픈정렬!AJ7=""),"",Calc_오픈정렬!AJ7/Calc_오픈정렬!$F7*100)</f>
        <v>133.59892652307548</v>
      </c>
      <c r="AK7">
        <f>IF(OR(Calc_오픈정렬!$F7="",Calc_오픈정렬!AK7=""),"",Calc_오픈정렬!AK7/Calc_오픈정렬!$F7*100)</f>
        <v>162.71246622012845</v>
      </c>
      <c r="AL7">
        <f>IF(OR(Calc_오픈정렬!$F7="",Calc_오픈정렬!AL7=""),"",Calc_오픈정렬!AL7/Calc_오픈정렬!$F7*100)</f>
        <v>135.84650721285337</v>
      </c>
      <c r="AM7">
        <f>IF(OR(Calc_오픈정렬!$F7="",Calc_오픈정렬!AM7=""),"",Calc_오픈정렬!AM7/Calc_오픈정렬!$F7*100)</f>
        <v>117.75627068710621</v>
      </c>
      <c r="AN7">
        <f>IF(OR(Calc_오픈정렬!$F7="",Calc_오픈정렬!AN7=""),"",Calc_오픈정렬!AN7/Calc_오픈정렬!$F7*100)</f>
        <v>185.16730457327245</v>
      </c>
      <c r="AO7">
        <f>IF(OR(Calc_오픈정렬!$F7="",Calc_오픈정렬!AO7=""),"",Calc_오픈정렬!AO7/Calc_오픈정렬!$F7*100)</f>
        <v>139.59715342792902</v>
      </c>
      <c r="AP7">
        <f>IF(OR(Calc_오픈정렬!$F7="",Calc_오픈정렬!AP7=""),"",Calc_오픈정렬!AP7/Calc_오픈정렬!$F7*100)</f>
        <v>118.64872106677697</v>
      </c>
      <c r="AQ7">
        <f>IF(OR(Calc_오픈정렬!$F7="",Calc_오픈정렬!AQ7=""),"",Calc_오픈정렬!AQ7/Calc_오픈정렬!$F7*100)</f>
        <v>132.60957581839838</v>
      </c>
      <c r="AR7">
        <f>IF(OR(Calc_오픈정렬!$F7="",Calc_오픈정렬!AR7=""),"",Calc_오픈정렬!AR7/Calc_오픈정렬!$F7*100)</f>
        <v>121.03305480628353</v>
      </c>
      <c r="AS7">
        <f>IF(OR(Calc_오픈정렬!$F7="",Calc_오픈정렬!AS7=""),"",Calc_오픈정렬!AS7/Calc_오픈정렬!$F7*100)</f>
        <v>132.99773339725672</v>
      </c>
      <c r="AT7">
        <f>IF(OR(Calc_오픈정렬!$F7="",Calc_오픈정렬!AT7=""),"",Calc_오픈정렬!AT7/Calc_오픈정렬!$F7*100)</f>
        <v>133.40277424142081</v>
      </c>
      <c r="AU7">
        <f>IF(OR(Calc_오픈정렬!$F7="",Calc_오픈정렬!AU7=""),"",Calc_오픈정렬!AU7/Calc_오픈정렬!$F7*100)</f>
        <v>126.9979433270673</v>
      </c>
      <c r="AV7">
        <f>IF(OR(Calc_오픈정렬!$F7="",Calc_오픈정렬!AV7=""),"",Calc_오픈정렬!AV7/Calc_오픈정렬!$F7*100)</f>
        <v>127.56698949601369</v>
      </c>
      <c r="AW7">
        <f>IF(OR(Calc_오픈정렬!$F7="",Calc_오픈정렬!AW7=""),"",Calc_오픈정렬!AW7/Calc_오픈정렬!$F7*100)</f>
        <v>132.05134973305215</v>
      </c>
      <c r="AX7">
        <f>IF(OR(Calc_오픈정렬!$F7="",Calc_오픈정렬!AX7=""),"",Calc_오픈정렬!AX7/Calc_오픈정렬!$F7*100)</f>
        <v>134.77984034724432</v>
      </c>
      <c r="AY7">
        <f>IF(OR(Calc_오픈정렬!$F7="",Calc_오픈정렬!AY7=""),"",Calc_오픈정렬!AY7/Calc_오픈정렬!$F7*100)</f>
        <v>125.56574685992641</v>
      </c>
      <c r="AZ7">
        <f>IF(OR(Calc_오픈정렬!$F7="",Calc_오픈정렬!AZ7=""),"",Calc_오픈정렬!AZ7/Calc_오픈정렬!$F7*100)</f>
        <v>127.11782420847317</v>
      </c>
      <c r="BA7">
        <f>IF(OR(Calc_오픈정렬!$F7="",Calc_오픈정렬!BA7=""),"",Calc_오픈정렬!BA7/Calc_오픈정렬!$F7*100)</f>
        <v>132.93832951796995</v>
      </c>
      <c r="BB7">
        <f>IF(OR(Calc_오픈정렬!$F7="",Calc_오픈정렬!BB7=""),"",Calc_오픈정렬!BB7/Calc_오픈정렬!$F7*100)</f>
        <v>123.79751335987419</v>
      </c>
      <c r="BC7">
        <f>IF(OR(Calc_오픈정렬!$F7="",Calc_오픈정렬!BC7=""),"",Calc_오픈정렬!BC7/Calc_오픈정렬!$F7*100)</f>
        <v>126.46858039233473</v>
      </c>
      <c r="BD7">
        <f>IF(OR(Calc_오픈정렬!$F7="",Calc_오픈정렬!BD7=""),"",Calc_오픈정렬!BD7/Calc_오픈정렬!$F7*100)</f>
        <v>130.8559617963561</v>
      </c>
      <c r="BE7">
        <f>IF(OR(Calc_오픈정렬!$F7="",Calc_오픈정렬!BE7=""),"",Calc_오픈정렬!BE7/Calc_오픈정렬!$F7*100)</f>
        <v>144.05819367418246</v>
      </c>
      <c r="BF7">
        <f>IF(OR(Calc_오픈정렬!$F7="",Calc_오픈정렬!BF7=""),"",Calc_오픈정렬!BF7/Calc_오픈정렬!$F7*100)</f>
        <v>141.39307346365644</v>
      </c>
      <c r="BG7">
        <f>IF(OR(Calc_오픈정렬!$F7="",Calc_오픈정렬!BG7=""),"",Calc_오픈정렬!BG7/Calc_오픈정렬!$F7*100)</f>
        <v>151.54590721623939</v>
      </c>
      <c r="BH7">
        <f>IF(OR(Calc_오픈정렬!$F7="",Calc_오픈정렬!BH7=""),"",Calc_오픈정렬!BH7/Calc_오픈정렬!$F7*100)</f>
        <v>152.43116686378968</v>
      </c>
      <c r="BI7">
        <f>IF(OR(Calc_오픈정렬!$F7="",Calc_오픈정렬!BI7=""),"",Calc_오픈정렬!BI7/Calc_오픈정렬!$F7*100)</f>
        <v>155.59074524158177</v>
      </c>
      <c r="BJ7">
        <f>IF(OR(Calc_오픈정렬!$F7="",Calc_오픈정렬!BJ7=""),"",Calc_오픈정렬!BJ7/Calc_오픈정렬!$F7*100)</f>
        <v>169.88432450646732</v>
      </c>
      <c r="BK7">
        <f>IF(OR(Calc_오픈정렬!$F7="",Calc_오픈정렬!BK7=""),"",Calc_오픈정렬!BK7/Calc_오픈정렬!$F7*100)</f>
        <v>187.44082730611743</v>
      </c>
      <c r="BL7">
        <f>IF(OR(Calc_오픈정렬!$F7="",Calc_오픈정렬!BL7=""),"",Calc_오픈정렬!BL7/Calc_오픈정렬!$F7*100)</f>
        <v>175.30301639447111</v>
      </c>
      <c r="BM7">
        <f>IF(OR(Calc_오픈정렬!$F7="",Calc_오픈정렬!BM7=""),"",Calc_오픈정렬!BM7/Calc_오픈정렬!$F7*100)</f>
        <v>168.52521382217626</v>
      </c>
      <c r="BN7">
        <f>IF(OR(Calc_오픈정렬!$F7="",Calc_오픈정렬!BN7=""),"",Calc_오픈정렬!BN7/Calc_오픈정렬!$F7*100)</f>
        <v>167.4914671244691</v>
      </c>
    </row>
    <row r="8" spans="1:66" x14ac:dyDescent="0.3">
      <c r="A8" t="str">
        <f>Calc_오픈정렬!A8</f>
        <v>(0007) 낙성대점</v>
      </c>
      <c r="B8" t="str">
        <f>Calc_오픈정렬!B8</f>
        <v>150-1</v>
      </c>
      <c r="C8">
        <f>Calc_오픈정렬!C8</f>
        <v>1</v>
      </c>
      <c r="D8" t="str">
        <f>Calc_오픈정렬!D8</f>
        <v>1</v>
      </c>
      <c r="E8" s="1">
        <f>Calc_오픈정렬!E8</f>
        <v>43160</v>
      </c>
      <c r="F8">
        <f>Calc_오픈정렬!F8</f>
        <v>5204137.3586111814</v>
      </c>
      <c r="G8">
        <f>IF(OR(Calc_오픈정렬!$F8="",Calc_오픈정렬!G8=""),"",Calc_오픈정렬!G8/Calc_오픈정렬!$F8*100)</f>
        <v>76.686637845327596</v>
      </c>
      <c r="H8">
        <f>IF(OR(Calc_오픈정렬!$F8="",Calc_오픈정렬!H8=""),"",Calc_오픈정렬!H8/Calc_오픈정렬!$F8*100)</f>
        <v>75.687156302897819</v>
      </c>
      <c r="I8">
        <f>IF(OR(Calc_오픈정렬!$F8="",Calc_오픈정렬!I8=""),"",Calc_오픈정렬!I8/Calc_오픈정렬!$F8*100)</f>
        <v>99.70016175537306</v>
      </c>
      <c r="J8">
        <f>IF(OR(Calc_오픈정렬!$F8="",Calc_오픈정렬!J8=""),"",Calc_오픈정렬!J8/Calc_오픈정렬!$F8*100)</f>
        <v>100.70935265331855</v>
      </c>
      <c r="K8">
        <f>IF(OR(Calc_오픈정렬!$F8="",Calc_오픈정렬!K8=""),"",Calc_오픈정렬!K8/Calc_오픈정렬!$F8*100)</f>
        <v>103.71500357497865</v>
      </c>
      <c r="L8">
        <f>IF(OR(Calc_오픈정렬!$F8="",Calc_오픈정렬!L8=""),"",Calc_오픈정렬!L8/Calc_오픈정렬!$F8*100)</f>
        <v>84.811935563855442</v>
      </c>
      <c r="M8">
        <f>IF(OR(Calc_오픈정렬!$F8="",Calc_오픈정렬!M8=""),"",Calc_오픈정렬!M8/Calc_오픈정렬!$F8*100)</f>
        <v>109.10517371051137</v>
      </c>
      <c r="N8">
        <f>IF(OR(Calc_오픈정렬!$F8="",Calc_오픈정렬!N8=""),"",Calc_오픈정렬!N8/Calc_오픈정렬!$F8*100)</f>
        <v>103.72857929380808</v>
      </c>
      <c r="O8">
        <f>IF(OR(Calc_오픈정렬!$F8="",Calc_오픈정렬!O8=""),"",Calc_오픈정렬!O8/Calc_오픈정렬!$F8*100)</f>
        <v>97.929955203527896</v>
      </c>
      <c r="P8">
        <f>IF(OR(Calc_오픈정렬!$F8="",Calc_오픈정렬!P8=""),"",Calc_오픈정렬!P8/Calc_오픈정렬!$F8*100)</f>
        <v>116.09417098716757</v>
      </c>
      <c r="Q8">
        <f>IF(OR(Calc_오픈정렬!$F8="",Calc_오픈정렬!Q8=""),"",Calc_오픈정렬!Q8/Calc_오픈정렬!$F8*100)</f>
        <v>119.70845972687796</v>
      </c>
      <c r="R8">
        <f>IF(OR(Calc_오픈정렬!$F8="",Calc_오픈정렬!R8=""),"",Calc_오픈정렬!R8/Calc_오픈정렬!$F8*100)</f>
        <v>116.70024865048454</v>
      </c>
      <c r="S8">
        <f>IF(OR(Calc_오픈정렬!$F8="",Calc_오픈정렬!S8=""),"",Calc_오픈정렬!S8/Calc_오픈정렬!$F8*100)</f>
        <v>133.519385954526</v>
      </c>
      <c r="T8">
        <f>IF(OR(Calc_오픈정렬!$F8="",Calc_오픈정렬!T8=""),"",Calc_오픈정렬!T8/Calc_오픈정렬!$F8*100)</f>
        <v>118.6780982807869</v>
      </c>
      <c r="U8">
        <f>IF(OR(Calc_오픈정렬!$F8="",Calc_오픈정렬!U8=""),"",Calc_오픈정렬!U8/Calc_오픈정렬!$F8*100)</f>
        <v>118.52045934665621</v>
      </c>
      <c r="V8">
        <f>IF(OR(Calc_오픈정렬!$F8="",Calc_오픈정렬!V8=""),"",Calc_오픈정렬!V8/Calc_오픈정렬!$F8*100)</f>
        <v>117.75908898519648</v>
      </c>
      <c r="W8">
        <f>IF(OR(Calc_오픈정렬!$F8="",Calc_오픈정렬!W8=""),"",Calc_오픈정렬!W8/Calc_오픈정렬!$F8*100)</f>
        <v>119.46499880813471</v>
      </c>
      <c r="X8">
        <f>IF(OR(Calc_오픈정렬!$F8="",Calc_오픈정렬!X8=""),"",Calc_오픈정렬!X8/Calc_오픈정렬!$F8*100)</f>
        <v>133.78969853046024</v>
      </c>
      <c r="Y8">
        <f>IF(OR(Calc_오픈정렬!$F8="",Calc_오픈정렬!Y8=""),"",Calc_오픈정렬!Y8/Calc_오픈정렬!$F8*100)</f>
        <v>151.53816211401895</v>
      </c>
      <c r="Z8">
        <f>IF(OR(Calc_오픈정렬!$F8="",Calc_오픈정렬!Z8=""),"",Calc_오픈정렬!Z8/Calc_오픈정렬!$F8*100)</f>
        <v>129.04566683619106</v>
      </c>
      <c r="AA8">
        <f>IF(OR(Calc_오픈정렬!$F8="",Calc_오픈정렬!AA8=""),"",Calc_오픈정렬!AA8/Calc_오픈정렬!$F8*100)</f>
        <v>127.25726368796172</v>
      </c>
      <c r="AB8">
        <f>IF(OR(Calc_오픈정렬!$F8="",Calc_오픈정렬!AB8=""),"",Calc_오픈정렬!AB8/Calc_오픈정렬!$F8*100)</f>
        <v>138.50222417306168</v>
      </c>
      <c r="AC8">
        <f>IF(OR(Calc_오픈정렬!$F8="",Calc_오픈정렬!AC8=""),"",Calc_오픈정렬!AC8/Calc_오픈정렬!$F8*100)</f>
        <v>149.34532755557427</v>
      </c>
      <c r="AD8">
        <f>IF(OR(Calc_오픈정렬!$F8="",Calc_오픈정렬!AD8=""),"",Calc_오픈정렬!AD8/Calc_오픈정렬!$F8*100)</f>
        <v>137.21797160134136</v>
      </c>
      <c r="AE8">
        <f>IF(OR(Calc_오픈정렬!$F8="",Calc_오픈정렬!AE8=""),"",Calc_오픈정렬!AE8/Calc_오픈정렬!$F8*100)</f>
        <v>127.88357064098339</v>
      </c>
      <c r="AF8">
        <f>IF(OR(Calc_오픈정렬!$F8="",Calc_오픈정렬!AF8=""),"",Calc_오픈정렬!AF8/Calc_오픈정렬!$F8*100)</f>
        <v>121.32645181624741</v>
      </c>
      <c r="AG8">
        <f>IF(OR(Calc_오픈정렬!$F8="",Calc_오픈정렬!AG8=""),"",Calc_오픈정렬!AG8/Calc_오픈정렬!$F8*100)</f>
        <v>148.57457798079832</v>
      </c>
      <c r="AH8">
        <f>IF(OR(Calc_오픈정렬!$F8="",Calc_오픈정렬!AH8=""),"",Calc_오픈정렬!AH8/Calc_오픈정렬!$F8*100)</f>
        <v>125.55485658431174</v>
      </c>
      <c r="AI8">
        <f>IF(OR(Calc_오픈정렬!$F8="",Calc_오픈정렬!AI8=""),"",Calc_오픈정렬!AI8/Calc_오픈정렬!$F8*100)</f>
        <v>138.40904901864405</v>
      </c>
      <c r="AJ8">
        <f>IF(OR(Calc_오픈정렬!$F8="",Calc_오픈정렬!AJ8=""),"",Calc_오픈정렬!AJ8/Calc_오픈정렬!$F8*100)</f>
        <v>196.15584652945876</v>
      </c>
      <c r="AK8">
        <f>IF(OR(Calc_오픈정렬!$F8="",Calc_오픈정렬!AK8=""),"",Calc_오픈정렬!AK8/Calc_오픈정렬!$F8*100)</f>
        <v>144.62912736717917</v>
      </c>
      <c r="AL8">
        <f>IF(OR(Calc_오픈정렬!$F8="",Calc_오픈정렬!AL8=""),"",Calc_오픈정렬!AL8/Calc_오픈정렬!$F8*100)</f>
        <v>127.94853763212191</v>
      </c>
      <c r="AM8">
        <f>IF(OR(Calc_오픈정렬!$F8="",Calc_오픈정렬!AM8=""),"",Calc_오픈정렬!AM8/Calc_오픈정렬!$F8*100)</f>
        <v>138.57107117755137</v>
      </c>
      <c r="AN8">
        <f>IF(OR(Calc_오픈정렬!$F8="",Calc_오픈정렬!AN8=""),"",Calc_오픈정렬!AN8/Calc_오픈정렬!$F8*100)</f>
        <v>124.79704973488413</v>
      </c>
      <c r="AO8">
        <f>IF(OR(Calc_오픈정렬!$F8="",Calc_오픈정렬!AO8=""),"",Calc_오픈정렬!AO8/Calc_오픈정렬!$F8*100)</f>
        <v>142.42161484345715</v>
      </c>
      <c r="AP8">
        <f>IF(OR(Calc_오픈정렬!$F8="",Calc_오픈정렬!AP8=""),"",Calc_오픈정렬!AP8/Calc_오픈정렬!$F8*100)</f>
        <v>144.786731623213</v>
      </c>
      <c r="AQ8">
        <f>IF(OR(Calc_오픈정렬!$F8="",Calc_오픈정렬!AQ8=""),"",Calc_오픈정렬!AQ8/Calc_오픈정렬!$F8*100)</f>
        <v>137.6523171844573</v>
      </c>
      <c r="AR8">
        <f>IF(OR(Calc_오픈정렬!$F8="",Calc_오픈정렬!AR8=""),"",Calc_오픈정렬!AR8/Calc_오픈정렬!$F8*100)</f>
        <v>148.24806068799637</v>
      </c>
      <c r="AS8">
        <f>IF(OR(Calc_오픈정렬!$F8="",Calc_오픈정렬!AS8=""),"",Calc_오픈정렬!AS8/Calc_오픈정렬!$F8*100)</f>
        <v>164.98762820575456</v>
      </c>
      <c r="AT8">
        <f>IF(OR(Calc_오픈정렬!$F8="",Calc_오픈정렬!AT8=""),"",Calc_오픈정렬!AT8/Calc_오픈정렬!$F8*100)</f>
        <v>157.41094288861001</v>
      </c>
      <c r="AU8">
        <f>IF(OR(Calc_오픈정렬!$F8="",Calc_오픈정렬!AU8=""),"",Calc_오픈정렬!AU8/Calc_오픈정렬!$F8*100)</f>
        <v>156.38019742570674</v>
      </c>
      <c r="AV8">
        <f>IF(OR(Calc_오픈정렬!$F8="",Calc_오픈정렬!AV8=""),"",Calc_오픈정렬!AV8/Calc_오픈정렬!$F8*100)</f>
        <v>142.58347604118862</v>
      </c>
      <c r="AW8">
        <f>IF(OR(Calc_오픈정렬!$F8="",Calc_오픈정렬!AW8=""),"",Calc_오픈정렬!AW8/Calc_오픈정렬!$F8*100)</f>
        <v>155.11742594814567</v>
      </c>
      <c r="AX8">
        <f>IF(OR(Calc_오픈정렬!$F8="",Calc_오픈정렬!AX8=""),"",Calc_오픈정렬!AX8/Calc_오픈정렬!$F8*100)</f>
        <v>136.941672471537</v>
      </c>
      <c r="AY8">
        <f>IF(OR(Calc_오픈정렬!$F8="",Calc_오픈정렬!AY8=""),"",Calc_오픈정렬!AY8/Calc_오픈정렬!$F8*100)</f>
        <v>120.49297258692648</v>
      </c>
      <c r="AZ8">
        <f>IF(OR(Calc_오픈정렬!$F8="",Calc_오픈정렬!AZ8=""),"",Calc_오픈정렬!AZ8/Calc_오픈정렬!$F8*100)</f>
        <v>121.01278515120823</v>
      </c>
      <c r="BA8">
        <f>IF(OR(Calc_오픈정렬!$F8="",Calc_오픈정렬!BA8=""),"",Calc_오픈정렬!BA8/Calc_오픈정렬!$F8*100)</f>
        <v>130.11513767527342</v>
      </c>
      <c r="BB8">
        <f>IF(OR(Calc_오픈정렬!$F8="",Calc_오픈정렬!BB8=""),"",Calc_오픈정렬!BB8/Calc_오픈정렬!$F8*100)</f>
        <v>143.76768471665375</v>
      </c>
      <c r="BC8">
        <f>IF(OR(Calc_오픈정렬!$F8="",Calc_오픈정렬!BC8=""),"",Calc_오픈정렬!BC8/Calc_오픈정렬!$F8*100)</f>
        <v>141.9118070740611</v>
      </c>
      <c r="BD8">
        <f>IF(OR(Calc_오픈정렬!$F8="",Calc_오픈정렬!BD8=""),"",Calc_오픈정렬!BD8/Calc_오픈정렬!$F8*100)</f>
        <v>139.82311045601637</v>
      </c>
      <c r="BE8">
        <f>IF(OR(Calc_오픈정렬!$F8="",Calc_오픈정렬!BE8=""),"",Calc_오픈정렬!BE8/Calc_오픈정렬!$F8*100)</f>
        <v>140.70907957854985</v>
      </c>
      <c r="BF8">
        <f>IF(OR(Calc_오픈정렬!$F8="",Calc_오픈정렬!BF8=""),"",Calc_오픈정렬!BF8/Calc_오픈정렬!$F8*100)</f>
        <v>151.11824415033138</v>
      </c>
      <c r="BG8">
        <f>IF(OR(Calc_오픈정렬!$F8="",Calc_오픈정렬!BG8=""),"",Calc_오픈정렬!BG8/Calc_오픈정렬!$F8*100)</f>
        <v>177.6408553266873</v>
      </c>
      <c r="BH8">
        <f>IF(OR(Calc_오픈정렬!$F8="",Calc_오픈정렬!BH8=""),"",Calc_오픈정렬!BH8/Calc_오픈정렬!$F8*100)</f>
        <v>164.30617783214413</v>
      </c>
      <c r="BI8">
        <f>IF(OR(Calc_오픈정렬!$F8="",Calc_오픈정렬!BI8=""),"",Calc_오픈정렬!BI8/Calc_오픈정렬!$F8*100)</f>
        <v>166.95874383370159</v>
      </c>
      <c r="BJ8">
        <f>IF(OR(Calc_오픈정렬!$F8="",Calc_오픈정렬!BJ8=""),"",Calc_오픈정렬!BJ8/Calc_오픈정렬!$F8*100)</f>
        <v>146.80752372327981</v>
      </c>
      <c r="BK8">
        <f>IF(OR(Calc_오픈정렬!$F8="",Calc_오픈정렬!BK8=""),"",Calc_오픈정렬!BK8/Calc_오픈정렬!$F8*100)</f>
        <v>139.58986754529255</v>
      </c>
      <c r="BL8">
        <f>IF(OR(Calc_오픈정렬!$F8="",Calc_오픈정렬!BL8=""),"",Calc_오픈정렬!BL8/Calc_오픈정렬!$F8*100)</f>
        <v>148.35246962747505</v>
      </c>
      <c r="BM8">
        <f>IF(OR(Calc_오픈정렬!$F8="",Calc_오픈정렬!BM8=""),"",Calc_오픈정렬!BM8/Calc_오픈정렬!$F8*100)</f>
        <v>159.85754990506908</v>
      </c>
      <c r="BN8">
        <f>IF(OR(Calc_오픈정렬!$F8="",Calc_오픈정렬!BN8=""),"",Calc_오픈정렬!BN8/Calc_오픈정렬!$F8*100)</f>
        <v>167.45425598992071</v>
      </c>
    </row>
    <row r="9" spans="1:66" x14ac:dyDescent="0.3">
      <c r="A9" t="str">
        <f>Calc_오픈정렬!A9</f>
        <v>(0008) 트리하우스점</v>
      </c>
      <c r="B9">
        <f>Calc_오픈정렬!B9</f>
        <v>0</v>
      </c>
      <c r="C9" t="str">
        <f>Calc_오픈정렬!C9</f>
        <v/>
      </c>
      <c r="D9" t="str">
        <f>Calc_오픈정렬!D9</f>
        <v/>
      </c>
      <c r="E9" s="1">
        <f>Calc_오픈정렬!E9</f>
        <v>43282</v>
      </c>
      <c r="F9" t="str">
        <f>Calc_오픈정렬!F9</f>
        <v/>
      </c>
      <c r="G9" t="str">
        <f>IF(OR(Calc_오픈정렬!$F9="",Calc_오픈정렬!G9=""),"",Calc_오픈정렬!G9/Calc_오픈정렬!$F9*100)</f>
        <v/>
      </c>
      <c r="H9" t="str">
        <f>IF(OR(Calc_오픈정렬!$F9="",Calc_오픈정렬!H9=""),"",Calc_오픈정렬!H9/Calc_오픈정렬!$F9*100)</f>
        <v/>
      </c>
      <c r="I9" t="str">
        <f>IF(OR(Calc_오픈정렬!$F9="",Calc_오픈정렬!I9=""),"",Calc_오픈정렬!I9/Calc_오픈정렬!$F9*100)</f>
        <v/>
      </c>
      <c r="J9" t="str">
        <f>IF(OR(Calc_오픈정렬!$F9="",Calc_오픈정렬!J9=""),"",Calc_오픈정렬!J9/Calc_오픈정렬!$F9*100)</f>
        <v/>
      </c>
      <c r="K9" t="str">
        <f>IF(OR(Calc_오픈정렬!$F9="",Calc_오픈정렬!K9=""),"",Calc_오픈정렬!K9/Calc_오픈정렬!$F9*100)</f>
        <v/>
      </c>
      <c r="L9" t="str">
        <f>IF(OR(Calc_오픈정렬!$F9="",Calc_오픈정렬!L9=""),"",Calc_오픈정렬!L9/Calc_오픈정렬!$F9*100)</f>
        <v/>
      </c>
      <c r="M9" t="str">
        <f>IF(OR(Calc_오픈정렬!$F9="",Calc_오픈정렬!M9=""),"",Calc_오픈정렬!M9/Calc_오픈정렬!$F9*100)</f>
        <v/>
      </c>
      <c r="N9" t="str">
        <f>IF(OR(Calc_오픈정렬!$F9="",Calc_오픈정렬!N9=""),"",Calc_오픈정렬!N9/Calc_오픈정렬!$F9*100)</f>
        <v/>
      </c>
      <c r="O9" t="str">
        <f>IF(OR(Calc_오픈정렬!$F9="",Calc_오픈정렬!O9=""),"",Calc_오픈정렬!O9/Calc_오픈정렬!$F9*100)</f>
        <v/>
      </c>
      <c r="P9" t="str">
        <f>IF(OR(Calc_오픈정렬!$F9="",Calc_오픈정렬!P9=""),"",Calc_오픈정렬!P9/Calc_오픈정렬!$F9*100)</f>
        <v/>
      </c>
      <c r="Q9" t="str">
        <f>IF(OR(Calc_오픈정렬!$F9="",Calc_오픈정렬!Q9=""),"",Calc_오픈정렬!Q9/Calc_오픈정렬!$F9*100)</f>
        <v/>
      </c>
      <c r="R9" t="str">
        <f>IF(OR(Calc_오픈정렬!$F9="",Calc_오픈정렬!R9=""),"",Calc_오픈정렬!R9/Calc_오픈정렬!$F9*100)</f>
        <v/>
      </c>
      <c r="S9" t="str">
        <f>IF(OR(Calc_오픈정렬!$F9="",Calc_오픈정렬!S9=""),"",Calc_오픈정렬!S9/Calc_오픈정렬!$F9*100)</f>
        <v/>
      </c>
      <c r="T9" t="str">
        <f>IF(OR(Calc_오픈정렬!$F9="",Calc_오픈정렬!T9=""),"",Calc_오픈정렬!T9/Calc_오픈정렬!$F9*100)</f>
        <v/>
      </c>
      <c r="U9" t="str">
        <f>IF(OR(Calc_오픈정렬!$F9="",Calc_오픈정렬!U9=""),"",Calc_오픈정렬!U9/Calc_오픈정렬!$F9*100)</f>
        <v/>
      </c>
      <c r="V9" t="str">
        <f>IF(OR(Calc_오픈정렬!$F9="",Calc_오픈정렬!V9=""),"",Calc_오픈정렬!V9/Calc_오픈정렬!$F9*100)</f>
        <v/>
      </c>
      <c r="W9" t="str">
        <f>IF(OR(Calc_오픈정렬!$F9="",Calc_오픈정렬!W9=""),"",Calc_오픈정렬!W9/Calc_오픈정렬!$F9*100)</f>
        <v/>
      </c>
      <c r="X9" t="str">
        <f>IF(OR(Calc_오픈정렬!$F9="",Calc_오픈정렬!X9=""),"",Calc_오픈정렬!X9/Calc_오픈정렬!$F9*100)</f>
        <v/>
      </c>
      <c r="Y9" t="str">
        <f>IF(OR(Calc_오픈정렬!$F9="",Calc_오픈정렬!Y9=""),"",Calc_오픈정렬!Y9/Calc_오픈정렬!$F9*100)</f>
        <v/>
      </c>
      <c r="Z9" t="str">
        <f>IF(OR(Calc_오픈정렬!$F9="",Calc_오픈정렬!Z9=""),"",Calc_오픈정렬!Z9/Calc_오픈정렬!$F9*100)</f>
        <v/>
      </c>
      <c r="AA9" t="str">
        <f>IF(OR(Calc_오픈정렬!$F9="",Calc_오픈정렬!AA9=""),"",Calc_오픈정렬!AA9/Calc_오픈정렬!$F9*100)</f>
        <v/>
      </c>
      <c r="AB9" t="str">
        <f>IF(OR(Calc_오픈정렬!$F9="",Calc_오픈정렬!AB9=""),"",Calc_오픈정렬!AB9/Calc_오픈정렬!$F9*100)</f>
        <v/>
      </c>
      <c r="AC9" t="str">
        <f>IF(OR(Calc_오픈정렬!$F9="",Calc_오픈정렬!AC9=""),"",Calc_오픈정렬!AC9/Calc_오픈정렬!$F9*100)</f>
        <v/>
      </c>
      <c r="AD9" t="str">
        <f>IF(OR(Calc_오픈정렬!$F9="",Calc_오픈정렬!AD9=""),"",Calc_오픈정렬!AD9/Calc_오픈정렬!$F9*100)</f>
        <v/>
      </c>
      <c r="AE9" t="str">
        <f>IF(OR(Calc_오픈정렬!$F9="",Calc_오픈정렬!AE9=""),"",Calc_오픈정렬!AE9/Calc_오픈정렬!$F9*100)</f>
        <v/>
      </c>
      <c r="AF9" t="str">
        <f>IF(OR(Calc_오픈정렬!$F9="",Calc_오픈정렬!AF9=""),"",Calc_오픈정렬!AF9/Calc_오픈정렬!$F9*100)</f>
        <v/>
      </c>
      <c r="AG9" t="str">
        <f>IF(OR(Calc_오픈정렬!$F9="",Calc_오픈정렬!AG9=""),"",Calc_오픈정렬!AG9/Calc_오픈정렬!$F9*100)</f>
        <v/>
      </c>
      <c r="AH9" t="str">
        <f>IF(OR(Calc_오픈정렬!$F9="",Calc_오픈정렬!AH9=""),"",Calc_오픈정렬!AH9/Calc_오픈정렬!$F9*100)</f>
        <v/>
      </c>
      <c r="AI9" t="str">
        <f>IF(OR(Calc_오픈정렬!$F9="",Calc_오픈정렬!AI9=""),"",Calc_오픈정렬!AI9/Calc_오픈정렬!$F9*100)</f>
        <v/>
      </c>
      <c r="AJ9" t="str">
        <f>IF(OR(Calc_오픈정렬!$F9="",Calc_오픈정렬!AJ9=""),"",Calc_오픈정렬!AJ9/Calc_오픈정렬!$F9*100)</f>
        <v/>
      </c>
      <c r="AK9" t="str">
        <f>IF(OR(Calc_오픈정렬!$F9="",Calc_오픈정렬!AK9=""),"",Calc_오픈정렬!AK9/Calc_오픈정렬!$F9*100)</f>
        <v/>
      </c>
      <c r="AL9" t="str">
        <f>IF(OR(Calc_오픈정렬!$F9="",Calc_오픈정렬!AL9=""),"",Calc_오픈정렬!AL9/Calc_오픈정렬!$F9*100)</f>
        <v/>
      </c>
      <c r="AM9" t="str">
        <f>IF(OR(Calc_오픈정렬!$F9="",Calc_오픈정렬!AM9=""),"",Calc_오픈정렬!AM9/Calc_오픈정렬!$F9*100)</f>
        <v/>
      </c>
      <c r="AN9" t="str">
        <f>IF(OR(Calc_오픈정렬!$F9="",Calc_오픈정렬!AN9=""),"",Calc_오픈정렬!AN9/Calc_오픈정렬!$F9*100)</f>
        <v/>
      </c>
      <c r="AO9" t="str">
        <f>IF(OR(Calc_오픈정렬!$F9="",Calc_오픈정렬!AO9=""),"",Calc_오픈정렬!AO9/Calc_오픈정렬!$F9*100)</f>
        <v/>
      </c>
      <c r="AP9" t="str">
        <f>IF(OR(Calc_오픈정렬!$F9="",Calc_오픈정렬!AP9=""),"",Calc_오픈정렬!AP9/Calc_오픈정렬!$F9*100)</f>
        <v/>
      </c>
      <c r="AQ9" t="str">
        <f>IF(OR(Calc_오픈정렬!$F9="",Calc_오픈정렬!AQ9=""),"",Calc_오픈정렬!AQ9/Calc_오픈정렬!$F9*100)</f>
        <v/>
      </c>
      <c r="AR9" t="str">
        <f>IF(OR(Calc_오픈정렬!$F9="",Calc_오픈정렬!AR9=""),"",Calc_오픈정렬!AR9/Calc_오픈정렬!$F9*100)</f>
        <v/>
      </c>
      <c r="AS9" t="str">
        <f>IF(OR(Calc_오픈정렬!$F9="",Calc_오픈정렬!AS9=""),"",Calc_오픈정렬!AS9/Calc_오픈정렬!$F9*100)</f>
        <v/>
      </c>
      <c r="AT9" t="str">
        <f>IF(OR(Calc_오픈정렬!$F9="",Calc_오픈정렬!AT9=""),"",Calc_오픈정렬!AT9/Calc_오픈정렬!$F9*100)</f>
        <v/>
      </c>
      <c r="AU9" t="str">
        <f>IF(OR(Calc_오픈정렬!$F9="",Calc_오픈정렬!AU9=""),"",Calc_오픈정렬!AU9/Calc_오픈정렬!$F9*100)</f>
        <v/>
      </c>
      <c r="AV9" t="str">
        <f>IF(OR(Calc_오픈정렬!$F9="",Calc_오픈정렬!AV9=""),"",Calc_오픈정렬!AV9/Calc_오픈정렬!$F9*100)</f>
        <v/>
      </c>
      <c r="AW9" t="str">
        <f>IF(OR(Calc_오픈정렬!$F9="",Calc_오픈정렬!AW9=""),"",Calc_오픈정렬!AW9/Calc_오픈정렬!$F9*100)</f>
        <v/>
      </c>
      <c r="AX9" t="str">
        <f>IF(OR(Calc_오픈정렬!$F9="",Calc_오픈정렬!AX9=""),"",Calc_오픈정렬!AX9/Calc_오픈정렬!$F9*100)</f>
        <v/>
      </c>
      <c r="AY9" t="str">
        <f>IF(OR(Calc_오픈정렬!$F9="",Calc_오픈정렬!AY9=""),"",Calc_오픈정렬!AY9/Calc_오픈정렬!$F9*100)</f>
        <v/>
      </c>
      <c r="AZ9" t="str">
        <f>IF(OR(Calc_오픈정렬!$F9="",Calc_오픈정렬!AZ9=""),"",Calc_오픈정렬!AZ9/Calc_오픈정렬!$F9*100)</f>
        <v/>
      </c>
      <c r="BA9" t="str">
        <f>IF(OR(Calc_오픈정렬!$F9="",Calc_오픈정렬!BA9=""),"",Calc_오픈정렬!BA9/Calc_오픈정렬!$F9*100)</f>
        <v/>
      </c>
      <c r="BB9" t="str">
        <f>IF(OR(Calc_오픈정렬!$F9="",Calc_오픈정렬!BB9=""),"",Calc_오픈정렬!BB9/Calc_오픈정렬!$F9*100)</f>
        <v/>
      </c>
      <c r="BC9" t="str">
        <f>IF(OR(Calc_오픈정렬!$F9="",Calc_오픈정렬!BC9=""),"",Calc_오픈정렬!BC9/Calc_오픈정렬!$F9*100)</f>
        <v/>
      </c>
      <c r="BD9" t="str">
        <f>IF(OR(Calc_오픈정렬!$F9="",Calc_오픈정렬!BD9=""),"",Calc_오픈정렬!BD9/Calc_오픈정렬!$F9*100)</f>
        <v/>
      </c>
      <c r="BE9" t="str">
        <f>IF(OR(Calc_오픈정렬!$F9="",Calc_오픈정렬!BE9=""),"",Calc_오픈정렬!BE9/Calc_오픈정렬!$F9*100)</f>
        <v/>
      </c>
      <c r="BF9" t="str">
        <f>IF(OR(Calc_오픈정렬!$F9="",Calc_오픈정렬!BF9=""),"",Calc_오픈정렬!BF9/Calc_오픈정렬!$F9*100)</f>
        <v/>
      </c>
      <c r="BG9" t="str">
        <f>IF(OR(Calc_오픈정렬!$F9="",Calc_오픈정렬!BG9=""),"",Calc_오픈정렬!BG9/Calc_오픈정렬!$F9*100)</f>
        <v/>
      </c>
      <c r="BH9" t="str">
        <f>IF(OR(Calc_오픈정렬!$F9="",Calc_오픈정렬!BH9=""),"",Calc_오픈정렬!BH9/Calc_오픈정렬!$F9*100)</f>
        <v/>
      </c>
      <c r="BI9" t="str">
        <f>IF(OR(Calc_오픈정렬!$F9="",Calc_오픈정렬!BI9=""),"",Calc_오픈정렬!BI9/Calc_오픈정렬!$F9*100)</f>
        <v/>
      </c>
      <c r="BJ9" t="str">
        <f>IF(OR(Calc_오픈정렬!$F9="",Calc_오픈정렬!BJ9=""),"",Calc_오픈정렬!BJ9/Calc_오픈정렬!$F9*100)</f>
        <v/>
      </c>
      <c r="BK9" t="str">
        <f>IF(OR(Calc_오픈정렬!$F9="",Calc_오픈정렬!BK9=""),"",Calc_오픈정렬!BK9/Calc_오픈정렬!$F9*100)</f>
        <v/>
      </c>
      <c r="BL9" t="str">
        <f>IF(OR(Calc_오픈정렬!$F9="",Calc_오픈정렬!BL9=""),"",Calc_오픈정렬!BL9/Calc_오픈정렬!$F9*100)</f>
        <v/>
      </c>
      <c r="BM9" t="str">
        <f>IF(OR(Calc_오픈정렬!$F9="",Calc_오픈정렬!BM9=""),"",Calc_오픈정렬!BM9/Calc_오픈정렬!$F9*100)</f>
        <v/>
      </c>
      <c r="BN9" t="str">
        <f>IF(OR(Calc_오픈정렬!$F9="",Calc_오픈정렬!BN9=""),"",Calc_오픈정렬!BN9/Calc_오픈정렬!$F9*100)</f>
        <v/>
      </c>
    </row>
    <row r="10" spans="1:66" x14ac:dyDescent="0.3">
      <c r="A10" t="str">
        <f>Calc_오픈정렬!A10</f>
        <v>(0009) 신원점</v>
      </c>
      <c r="B10" t="str">
        <f>Calc_오픈정렬!B10</f>
        <v>150-0</v>
      </c>
      <c r="C10">
        <f>Calc_오픈정렬!C10</f>
        <v>0</v>
      </c>
      <c r="D10" t="str">
        <f>Calc_오픈정렬!D10</f>
        <v>0</v>
      </c>
      <c r="E10" s="1">
        <f>Calc_오픈정렬!E10</f>
        <v>43800</v>
      </c>
      <c r="F10">
        <f>Calc_오픈정렬!F10</f>
        <v>4670950.9481332311</v>
      </c>
      <c r="G10">
        <f>IF(OR(Calc_오픈정렬!$F10="",Calc_오픈정렬!G10=""),"",Calc_오픈정렬!G10/Calc_오픈정렬!$F10*100)</f>
        <v>79.973817753515192</v>
      </c>
      <c r="H10">
        <f>IF(OR(Calc_오픈정렬!$F10="",Calc_오픈정렬!H10=""),"",Calc_오픈정렬!H10/Calc_오픈정렬!$F10*100)</f>
        <v>82.643822635673388</v>
      </c>
      <c r="I10">
        <f>IF(OR(Calc_오픈정렬!$F10="",Calc_오픈정렬!I10=""),"",Calc_오픈정렬!I10/Calc_오픈정렬!$F10*100)</f>
        <v>92.633027760189876</v>
      </c>
      <c r="J10">
        <f>IF(OR(Calc_오픈정렬!$F10="",Calc_오픈정렬!J10=""),"",Calc_오픈정렬!J10/Calc_오픈정렬!$F10*100)</f>
        <v>92.887214456479512</v>
      </c>
      <c r="K10">
        <f>IF(OR(Calc_오픈정렬!$F10="",Calc_오픈정렬!K10=""),"",Calc_오픈정렬!K10/Calc_오픈정렬!$F10*100)</f>
        <v>82.441041243314785</v>
      </c>
      <c r="L10">
        <f>IF(OR(Calc_오픈정렬!$F10="",Calc_오픈정렬!L10=""),"",Calc_오픈정렬!L10/Calc_오픈정렬!$F10*100)</f>
        <v>104.43675093516482</v>
      </c>
      <c r="M10">
        <f>IF(OR(Calc_오픈정렬!$F10="",Calc_오픈정렬!M10=""),"",Calc_오픈정렬!M10/Calc_오픈정렬!$F10*100)</f>
        <v>95.521321806992262</v>
      </c>
      <c r="N10">
        <f>IF(OR(Calc_오픈정렬!$F10="",Calc_오픈정렬!N10=""),"",Calc_오픈정렬!N10/Calc_오픈정렬!$F10*100)</f>
        <v>86.225790647136705</v>
      </c>
      <c r="O10">
        <f>IF(OR(Calc_오픈정렬!$F10="",Calc_오픈정렬!O10=""),"",Calc_오픈정렬!O10/Calc_오픈정렬!$F10*100)</f>
        <v>138.48788091091194</v>
      </c>
      <c r="P10">
        <f>IF(OR(Calc_오픈정렬!$F10="",Calc_오픈정렬!P10=""),"",Calc_오픈정렬!P10/Calc_오픈정렬!$F10*100)</f>
        <v>107.55393528905697</v>
      </c>
      <c r="Q10">
        <f>IF(OR(Calc_오픈정렬!$F10="",Calc_오픈정렬!Q10=""),"",Calc_오픈정렬!Q10/Calc_오픈정렬!$F10*100)</f>
        <v>94.955604240852125</v>
      </c>
      <c r="R10">
        <f>IF(OR(Calc_오픈정렬!$F10="",Calc_오픈정렬!R10=""),"",Calc_오픈정렬!R10/Calc_오픈정렬!$F10*100)</f>
        <v>99.443876758635824</v>
      </c>
      <c r="S10">
        <f>IF(OR(Calc_오픈정렬!$F10="",Calc_오픈정렬!S10=""),"",Calc_오픈정렬!S10/Calc_오픈정렬!$F10*100)</f>
        <v>98.537688403035801</v>
      </c>
      <c r="T10">
        <f>IF(OR(Calc_오픈정렬!$F10="",Calc_오픈정렬!T10=""),"",Calc_오픈정렬!T10/Calc_오픈정렬!$F10*100)</f>
        <v>92.568607254983064</v>
      </c>
      <c r="U10">
        <f>IF(OR(Calc_오픈정렬!$F10="",Calc_오픈정렬!U10=""),"",Calc_오픈정렬!U10/Calc_오픈정렬!$F10*100)</f>
        <v>104.6725273923067</v>
      </c>
      <c r="V10">
        <f>IF(OR(Calc_오픈정렬!$F10="",Calc_오픈정렬!V10=""),"",Calc_오픈정렬!V10/Calc_오픈정렬!$F10*100)</f>
        <v>114.14816368572586</v>
      </c>
      <c r="W10">
        <f>IF(OR(Calc_오픈정렬!$F10="",Calc_오픈정렬!W10=""),"",Calc_오픈정렬!W10/Calc_오픈정렬!$F10*100)</f>
        <v>106.04633399974293</v>
      </c>
      <c r="X10">
        <f>IF(OR(Calc_오픈정렬!$F10="",Calc_오픈정렬!X10=""),"",Calc_오픈정렬!X10/Calc_오픈정렬!$F10*100)</f>
        <v>113.07208539964829</v>
      </c>
      <c r="Y10">
        <f>IF(OR(Calc_오픈정렬!$F10="",Calc_오픈정렬!Y10=""),"",Calc_오픈정렬!Y10/Calc_오픈정렬!$F10*100)</f>
        <v>119.30583933237482</v>
      </c>
      <c r="Z10">
        <f>IF(OR(Calc_오픈정렬!$F10="",Calc_오픈정렬!Z10=""),"",Calc_오픈정렬!Z10/Calc_오픈정렬!$F10*100)</f>
        <v>116.2902859629078</v>
      </c>
      <c r="AA10">
        <f>IF(OR(Calc_오픈정렬!$F10="",Calc_오픈정렬!AA10=""),"",Calc_오픈정렬!AA10/Calc_오픈정렬!$F10*100)</f>
        <v>105.8957095739779</v>
      </c>
      <c r="AB10">
        <f>IF(OR(Calc_오픈정렬!$F10="",Calc_오픈정렬!AB10=""),"",Calc_오픈정렬!AB10/Calc_오픈정렬!$F10*100)</f>
        <v>107.17974167721631</v>
      </c>
      <c r="AC10">
        <f>IF(OR(Calc_오픈정렬!$F10="",Calc_오픈정렬!AC10=""),"",Calc_오픈정렬!AC10/Calc_오픈정렬!$F10*100)</f>
        <v>108.53127381536835</v>
      </c>
      <c r="AD10">
        <f>IF(OR(Calc_오픈정렬!$F10="",Calc_오픈정렬!AD10=""),"",Calc_오픈정렬!AD10/Calc_오픈정렬!$F10*100)</f>
        <v>105.69510474346325</v>
      </c>
      <c r="AE10">
        <f>IF(OR(Calc_오픈정렬!$F10="",Calc_오픈정렬!AE10=""),"",Calc_오픈정렬!AE10/Calc_오픈정렬!$F10*100)</f>
        <v>107.35345510099454</v>
      </c>
      <c r="AF10">
        <f>IF(OR(Calc_오픈정렬!$F10="",Calc_오픈정렬!AF10=""),"",Calc_오픈정렬!AF10/Calc_오픈정렬!$F10*100)</f>
        <v>126.30581942654635</v>
      </c>
      <c r="AG10">
        <f>IF(OR(Calc_오픈정렬!$F10="",Calc_오픈정렬!AG10=""),"",Calc_오픈정렬!AG10/Calc_오픈정렬!$F10*100)</f>
        <v>121.21820345846118</v>
      </c>
      <c r="AH10">
        <f>IF(OR(Calc_오픈정렬!$F10="",Calc_오픈정렬!AH10=""),"",Calc_오픈정렬!AH10/Calc_오픈정렬!$F10*100)</f>
        <v>137.90975305747946</v>
      </c>
      <c r="AI10">
        <f>IF(OR(Calc_오픈정렬!$F10="",Calc_오픈정렬!AI10=""),"",Calc_오픈정렬!AI10/Calc_오픈정렬!$F10*100)</f>
        <v>128.68212366081775</v>
      </c>
      <c r="AJ10">
        <f>IF(OR(Calc_오픈정렬!$F10="",Calc_오픈정렬!AJ10=""),"",Calc_오픈정렬!AJ10/Calc_오픈정렬!$F10*100)</f>
        <v>112.03584526391026</v>
      </c>
      <c r="AK10">
        <f>IF(OR(Calc_오픈정렬!$F10="",Calc_오픈정렬!AK10=""),"",Calc_오픈정렬!AK10/Calc_오픈정렬!$F10*100)</f>
        <v>141.36364129347487</v>
      </c>
      <c r="AL10">
        <f>IF(OR(Calc_오픈정렬!$F10="",Calc_오픈정렬!AL10=""),"",Calc_오픈정렬!AL10/Calc_오픈정렬!$F10*100)</f>
        <v>136.62779218195732</v>
      </c>
      <c r="AM10">
        <f>IF(OR(Calc_오픈정렬!$F10="",Calc_오픈정렬!AM10=""),"",Calc_오픈정렬!AM10/Calc_오픈정렬!$F10*100)</f>
        <v>148.65470822335371</v>
      </c>
      <c r="AN10">
        <f>IF(OR(Calc_오픈정렬!$F10="",Calc_오픈정렬!AN10=""),"",Calc_오픈정렬!AN10/Calc_오픈정렬!$F10*100)</f>
        <v>130.12315570607478</v>
      </c>
      <c r="AO10">
        <f>IF(OR(Calc_오픈정렬!$F10="",Calc_오픈정렬!AO10=""),"",Calc_오픈정렬!AO10/Calc_오픈정렬!$F10*100)</f>
        <v>131.78956283539219</v>
      </c>
      <c r="AP10">
        <f>IF(OR(Calc_오픈정렬!$F10="",Calc_오픈정렬!AP10=""),"",Calc_오픈정렬!AP10/Calc_오픈정렬!$F10*100)</f>
        <v>139.70877648590729</v>
      </c>
      <c r="AQ10">
        <f>IF(OR(Calc_오픈정렬!$F10="",Calc_오픈정렬!AQ10=""),"",Calc_오픈정렬!AQ10/Calc_오픈정렬!$F10*100)</f>
        <v>133.12325679058577</v>
      </c>
      <c r="AR10">
        <f>IF(OR(Calc_오픈정렬!$F10="",Calc_오픈정렬!AR10=""),"",Calc_오픈정렬!AR10/Calc_오픈정렬!$F10*100)</f>
        <v>136.71743589803543</v>
      </c>
      <c r="AS10">
        <f>IF(OR(Calc_오픈정렬!$F10="",Calc_오픈정렬!AS10=""),"",Calc_오픈정렬!AS10/Calc_오픈정렬!$F10*100)</f>
        <v>147.56260983701651</v>
      </c>
      <c r="AT10">
        <f>IF(OR(Calc_오픈정렬!$F10="",Calc_오픈정렬!AT10=""),"",Calc_오픈정렬!AT10/Calc_오픈정렬!$F10*100)</f>
        <v>149.42812016323077</v>
      </c>
      <c r="AU10">
        <f>IF(OR(Calc_오픈정렬!$F10="",Calc_오픈정렬!AU10=""),"",Calc_오픈정렬!AU10/Calc_오픈정렬!$F10*100)</f>
        <v>134.76758588176534</v>
      </c>
      <c r="AV10">
        <f>IF(OR(Calc_오픈정렬!$F10="",Calc_오픈정렬!AV10=""),"",Calc_오픈정렬!AV10/Calc_오픈정렬!$F10*100)</f>
        <v>146.8677367285315</v>
      </c>
      <c r="AW10">
        <f>IF(OR(Calc_오픈정렬!$F10="",Calc_오픈정렬!AW10=""),"",Calc_오픈정렬!AW10/Calc_오픈정렬!$F10*100)</f>
        <v>139.94102762591763</v>
      </c>
      <c r="AX10">
        <f>IF(OR(Calc_오픈정렬!$F10="",Calc_오픈정렬!AX10=""),"",Calc_오픈정렬!AX10/Calc_오픈정렬!$F10*100)</f>
        <v>145.14402065099614</v>
      </c>
      <c r="AY10">
        <f>IF(OR(Calc_오픈정렬!$F10="",Calc_오픈정렬!AY10=""),"",Calc_오픈정렬!AY10/Calc_오픈정렬!$F10*100)</f>
        <v>100.59410564939262</v>
      </c>
      <c r="AZ10">
        <f>IF(OR(Calc_오픈정렬!$F10="",Calc_오픈정렬!AZ10=""),"",Calc_오픈정렬!AZ10/Calc_오픈정렬!$F10*100)</f>
        <v>143.04245743602473</v>
      </c>
      <c r="BA10">
        <f>IF(OR(Calc_오픈정렬!$F10="",Calc_오픈정렬!BA10=""),"",Calc_오픈정렬!BA10/Calc_오픈정렬!$F10*100)</f>
        <v>138.11623231241092</v>
      </c>
      <c r="BB10">
        <f>IF(OR(Calc_오픈정렬!$F10="",Calc_오픈정렬!BB10=""),"",Calc_오픈정렬!BB10/Calc_오픈정렬!$F10*100)</f>
        <v>136.15955954452176</v>
      </c>
      <c r="BC10">
        <f>IF(OR(Calc_오픈정렬!$F10="",Calc_오픈정렬!BC10=""),"",Calc_오픈정렬!BC10/Calc_오픈정렬!$F10*100)</f>
        <v>145.70131508591777</v>
      </c>
      <c r="BD10">
        <f>IF(OR(Calc_오픈정렬!$F10="",Calc_오픈정렬!BD10=""),"",Calc_오픈정렬!BD10/Calc_오픈정렬!$F10*100)</f>
        <v>174.51628386048685</v>
      </c>
      <c r="BE10">
        <f>IF(OR(Calc_오픈정렬!$F10="",Calc_오픈정렬!BE10=""),"",Calc_오픈정렬!BE10/Calc_오픈정렬!$F10*100)</f>
        <v>181.31080049355865</v>
      </c>
      <c r="BF10">
        <f>IF(OR(Calc_오픈정렬!$F10="",Calc_오픈정렬!BF10=""),"",Calc_오픈정렬!BF10/Calc_오픈정렬!$F10*100)</f>
        <v>176.41784868635136</v>
      </c>
      <c r="BG10">
        <f>IF(OR(Calc_오픈정렬!$F10="",Calc_오픈정렬!BG10=""),"",Calc_오픈정렬!BG10/Calc_오픈정렬!$F10*100)</f>
        <v>180.91903918015555</v>
      </c>
      <c r="BH10">
        <f>IF(OR(Calc_오픈정렬!$F10="",Calc_오픈정렬!BH10=""),"",Calc_오픈정렬!BH10/Calc_오픈정렬!$F10*100)</f>
        <v>155.30598238288439</v>
      </c>
      <c r="BI10">
        <f>IF(OR(Calc_오픈정렬!$F10="",Calc_오픈정렬!BI10=""),"",Calc_오픈정렬!BI10/Calc_오픈정렬!$F10*100)</f>
        <v>150.81246214487564</v>
      </c>
      <c r="BJ10">
        <f>IF(OR(Calc_오픈정렬!$F10="",Calc_오픈정렬!BJ10=""),"",Calc_오픈정렬!BJ10/Calc_오픈정렬!$F10*100)</f>
        <v>155.06223629955613</v>
      </c>
      <c r="BK10">
        <f>IF(OR(Calc_오픈정렬!$F10="",Calc_오픈정렬!BK10=""),"",Calc_오픈정렬!BK10/Calc_오픈정렬!$F10*100)</f>
        <v>153.40706010699856</v>
      </c>
      <c r="BL10">
        <f>IF(OR(Calc_오픈정렬!$F10="",Calc_오픈정렬!BL10=""),"",Calc_오픈정렬!BL10/Calc_오픈정렬!$F10*100)</f>
        <v>147.38823513148157</v>
      </c>
      <c r="BM10">
        <f>IF(OR(Calc_오픈정렬!$F10="",Calc_오픈정렬!BM10=""),"",Calc_오픈정렬!BM10/Calc_오픈정렬!$F10*100)</f>
        <v>121.68152302136255</v>
      </c>
      <c r="BN10">
        <f>IF(OR(Calc_오픈정렬!$F10="",Calc_오픈정렬!BN10=""),"",Calc_오픈정렬!BN10/Calc_오픈정렬!$F10*100)</f>
        <v>135.48446804866029</v>
      </c>
    </row>
    <row r="11" spans="1:66" x14ac:dyDescent="0.3">
      <c r="A11" t="str">
        <f>Calc_오픈정렬!A11</f>
        <v>(0010) 별빛거리점</v>
      </c>
      <c r="B11" t="str">
        <f>Calc_오픈정렬!B11</f>
        <v>150-3</v>
      </c>
      <c r="C11">
        <f>Calc_오픈정렬!C11</f>
        <v>3</v>
      </c>
      <c r="D11" t="str">
        <f>Calc_오픈정렬!D11</f>
        <v>3+</v>
      </c>
      <c r="E11" s="1">
        <f>Calc_오픈정렬!E11</f>
        <v>44593</v>
      </c>
      <c r="F11">
        <f>Calc_오픈정렬!F11</f>
        <v>6295519.8622731976</v>
      </c>
      <c r="G11">
        <f>IF(OR(Calc_오픈정렬!$F11="",Calc_오픈정렬!G11=""),"",Calc_오픈정렬!G11/Calc_오픈정렬!$F11*100)</f>
        <v>60.91565275233939</v>
      </c>
      <c r="H11">
        <f>IF(OR(Calc_오픈정렬!$F11="",Calc_오픈정렬!H11=""),"",Calc_오픈정렬!H11/Calc_오픈정렬!$F11*100)</f>
        <v>65.147981088682144</v>
      </c>
      <c r="I11">
        <f>IF(OR(Calc_오픈정렬!$F11="",Calc_오픈정렬!I11=""),"",Calc_오픈정렬!I11/Calc_오픈정렬!$F11*100)</f>
        <v>72.654741317905291</v>
      </c>
      <c r="J11">
        <f>IF(OR(Calc_오픈정렬!$F11="",Calc_오픈정렬!J11=""),"",Calc_오픈정렬!J11/Calc_오픈정렬!$F11*100)</f>
        <v>81.368552915657318</v>
      </c>
      <c r="K11">
        <f>IF(OR(Calc_오픈정렬!$F11="",Calc_오픈정렬!K11=""),"",Calc_오픈정렬!K11/Calc_오픈정렬!$F11*100)</f>
        <v>99.010475937770195</v>
      </c>
      <c r="L11">
        <f>IF(OR(Calc_오픈정렬!$F11="",Calc_오픈정렬!L11=""),"",Calc_오픈정렬!L11/Calc_오픈정렬!$F11*100)</f>
        <v>103.15982975400479</v>
      </c>
      <c r="M11">
        <f>IF(OR(Calc_오픈정렬!$F11="",Calc_오픈정렬!M11=""),"",Calc_오픈정렬!M11/Calc_오픈정렬!$F11*100)</f>
        <v>115.36395556333454</v>
      </c>
      <c r="N11">
        <f>IF(OR(Calc_오픈정렬!$F11="",Calc_오픈정렬!N11=""),"",Calc_오픈정렬!N11/Calc_오픈정렬!$F11*100)</f>
        <v>106.9122537768376</v>
      </c>
      <c r="O11">
        <f>IF(OR(Calc_오픈정렬!$F11="",Calc_오픈정렬!O11=""),"",Calc_오픈정렬!O11/Calc_오픈정렬!$F11*100)</f>
        <v>94.184932052395553</v>
      </c>
      <c r="P11">
        <f>IF(OR(Calc_오픈정렬!$F11="",Calc_오픈정렬!P11=""),"",Calc_오픈정렬!P11/Calc_오픈정렬!$F11*100)</f>
        <v>92.410865178636342</v>
      </c>
      <c r="Q11">
        <f>IF(OR(Calc_오픈정렬!$F11="",Calc_오픈정렬!Q11=""),"",Calc_오픈정렬!Q11/Calc_오픈정렬!$F11*100)</f>
        <v>95.265741508217758</v>
      </c>
      <c r="R11">
        <f>IF(OR(Calc_오픈정렬!$F11="",Calc_오픈정렬!R11=""),"",Calc_오픈정렬!R11/Calc_오픈정렬!$F11*100)</f>
        <v>116.56597833430166</v>
      </c>
      <c r="S11">
        <f>IF(OR(Calc_오픈정렬!$F11="",Calc_오픈정렬!S11=""),"",Calc_오픈정렬!S11/Calc_오픈정렬!$F11*100)</f>
        <v>114.03499145207303</v>
      </c>
      <c r="T11">
        <f>IF(OR(Calc_오픈정렬!$F11="",Calc_오픈정렬!T11=""),"",Calc_오픈정렬!T11/Calc_오픈정렬!$F11*100)</f>
        <v>116.92766315234191</v>
      </c>
      <c r="U11">
        <f>IF(OR(Calc_오픈정렬!$F11="",Calc_오픈정렬!U11=""),"",Calc_오픈정렬!U11/Calc_오픈정렬!$F11*100)</f>
        <v>103.97731483652646</v>
      </c>
      <c r="V11">
        <f>IF(OR(Calc_오픈정렬!$F11="",Calc_오픈정렬!V11=""),"",Calc_오픈정렬!V11/Calc_오픈정렬!$F11*100)</f>
        <v>107.1351357120337</v>
      </c>
      <c r="W11">
        <f>IF(OR(Calc_오픈정렬!$F11="",Calc_오픈정렬!W11=""),"",Calc_오픈정렬!W11/Calc_오픈정렬!$F11*100)</f>
        <v>107.43211526821406</v>
      </c>
      <c r="X11">
        <f>IF(OR(Calc_오픈정렬!$F11="",Calc_오픈정렬!X11=""),"",Calc_오픈정렬!X11/Calc_오픈정렬!$F11*100)</f>
        <v>122.94719100596814</v>
      </c>
      <c r="Y11">
        <f>IF(OR(Calc_오픈정렬!$F11="",Calc_오픈정렬!Y11=""),"",Calc_오픈정렬!Y11/Calc_오픈정렬!$F11*100)</f>
        <v>111.28567559118477</v>
      </c>
      <c r="Z11">
        <f>IF(OR(Calc_오픈정렬!$F11="",Calc_오픈정렬!Z11=""),"",Calc_오픈정렬!Z11/Calc_오픈정렬!$F11*100)</f>
        <v>115.06988560530618</v>
      </c>
      <c r="AA11">
        <f>IF(OR(Calc_오픈정렬!$F11="",Calc_오픈정렬!AA11=""),"",Calc_오픈정렬!AA11/Calc_오픈정렬!$F11*100)</f>
        <v>99.448575451626695</v>
      </c>
      <c r="AB11">
        <f>IF(OR(Calc_오픈정렬!$F11="",Calc_오픈정렬!AB11=""),"",Calc_오픈정렬!AB11/Calc_오픈정렬!$F11*100)</f>
        <v>98.436566219135329</v>
      </c>
      <c r="AC11">
        <f>IF(OR(Calc_오픈정렬!$F11="",Calc_오픈정렬!AC11=""),"",Calc_오픈정렬!AC11/Calc_오픈정렬!$F11*100)</f>
        <v>85.950995398314305</v>
      </c>
      <c r="AD11">
        <f>IF(OR(Calc_오픈정렬!$F11="",Calc_오픈정렬!AD11=""),"",Calc_오픈정렬!AD11/Calc_오픈정렬!$F11*100)</f>
        <v>106.75239397826275</v>
      </c>
      <c r="AE11">
        <f>IF(OR(Calc_오픈정렬!$F11="",Calc_오픈정렬!AE11=""),"",Calc_오픈정렬!AE11/Calc_오픈정렬!$F11*100)</f>
        <v>96.153597715512831</v>
      </c>
      <c r="AF11">
        <f>IF(OR(Calc_오픈정렬!$F11="",Calc_오픈정렬!AF11=""),"",Calc_오픈정렬!AF11/Calc_오픈정렬!$F11*100)</f>
        <v>85.612855872732396</v>
      </c>
      <c r="AG11">
        <f>IF(OR(Calc_오픈정렬!$F11="",Calc_오픈정렬!AG11=""),"",Calc_오픈정렬!AG11/Calc_오픈정렬!$F11*100)</f>
        <v>87.998341562470273</v>
      </c>
      <c r="AH11">
        <f>IF(OR(Calc_오픈정렬!$F11="",Calc_오픈정렬!AH11=""),"",Calc_오픈정렬!AH11/Calc_오픈정렬!$F11*100)</f>
        <v>80.130122786519536</v>
      </c>
      <c r="AI11">
        <f>IF(OR(Calc_오픈정렬!$F11="",Calc_오픈정렬!AI11=""),"",Calc_오픈정렬!AI11/Calc_오픈정렬!$F11*100)</f>
        <v>83.361788927939045</v>
      </c>
      <c r="AJ11">
        <f>IF(OR(Calc_오픈정렬!$F11="",Calc_오픈정렬!AJ11=""),"",Calc_오픈정렬!AJ11/Calc_오픈정렬!$F11*100)</f>
        <v>93.529424218300406</v>
      </c>
      <c r="AK11">
        <f>IF(OR(Calc_오픈정렬!$F11="",Calc_오픈정렬!AK11=""),"",Calc_오픈정렬!AK11/Calc_오픈정렬!$F11*100)</f>
        <v>85.033694014732092</v>
      </c>
      <c r="AL11">
        <f>IF(OR(Calc_오픈정렬!$F11="",Calc_오픈정렬!AL11=""),"",Calc_오픈정렬!AL11/Calc_오픈정렬!$F11*100)</f>
        <v>87.056780974581898</v>
      </c>
      <c r="AM11">
        <f>IF(OR(Calc_오픈정렬!$F11="",Calc_오픈정렬!AM11=""),"",Calc_오픈정렬!AM11/Calc_오픈정렬!$F11*100)</f>
        <v>78.635163430623081</v>
      </c>
      <c r="AN11">
        <f>IF(OR(Calc_오픈정렬!$F11="",Calc_오픈정렬!AN11=""),"",Calc_오픈정렬!AN11/Calc_오픈정렬!$F11*100)</f>
        <v>80.295384241149932</v>
      </c>
      <c r="AO11">
        <f>IF(OR(Calc_오픈정렬!$F11="",Calc_오픈정렬!AO11=""),"",Calc_오픈정렬!AO11/Calc_오픈정렬!$F11*100)</f>
        <v>85.571303626856917</v>
      </c>
      <c r="AP11">
        <f>IF(OR(Calc_오픈정렬!$F11="",Calc_오픈정렬!AP11=""),"",Calc_오픈정렬!AP11/Calc_오픈정렬!$F11*100)</f>
        <v>91.676920641847687</v>
      </c>
      <c r="AQ11">
        <f>IF(OR(Calc_오픈정렬!$F11="",Calc_오픈정렬!AQ11=""),"",Calc_오픈정렬!AQ11/Calc_오픈정렬!$F11*100)</f>
        <v>84.917068216198885</v>
      </c>
      <c r="AR11">
        <f>IF(OR(Calc_오픈정렬!$F11="",Calc_오픈정렬!AR11=""),"",Calc_오픈정렬!AR11/Calc_오픈정렬!$F11*100)</f>
        <v>73.649879258056259</v>
      </c>
      <c r="AS11">
        <f>IF(OR(Calc_오픈정렬!$F11="",Calc_오픈정렬!AS11=""),"",Calc_오픈정렬!AS11/Calc_오픈정렬!$F11*100)</f>
        <v>97.347049129815304</v>
      </c>
      <c r="AT11">
        <f>IF(OR(Calc_오픈정렬!$F11="",Calc_오픈정렬!AT11=""),"",Calc_오픈정렬!AT11/Calc_오픈정렬!$F11*100)</f>
        <v>101.02740635329752</v>
      </c>
      <c r="AU11">
        <f>IF(OR(Calc_오픈정렬!$F11="",Calc_오픈정렬!AU11=""),"",Calc_오픈정렬!AU11/Calc_오픈정렬!$F11*100)</f>
        <v>91.837517142971535</v>
      </c>
      <c r="AV11">
        <f>IF(OR(Calc_오픈정렬!$F11="",Calc_오픈정렬!AV11=""),"",Calc_오픈정렬!AV11/Calc_오픈정렬!$F11*100)</f>
        <v>96.191765116810373</v>
      </c>
      <c r="AW11">
        <f>IF(OR(Calc_오픈정렬!$F11="",Calc_오픈정렬!AW11=""),"",Calc_오픈정렬!AW11/Calc_오픈정렬!$F11*100)</f>
        <v>102.19282350824088</v>
      </c>
      <c r="AX11">
        <f>IF(OR(Calc_오픈정렬!$F11="",Calc_오픈정렬!AX11=""),"",Calc_오픈정렬!AX11/Calc_오픈정렬!$F11*100)</f>
        <v>102.63512903752382</v>
      </c>
      <c r="AY11">
        <f>IF(OR(Calc_오픈정렬!$F11="",Calc_오픈정렬!AY11=""),"",Calc_오픈정렬!AY11/Calc_오픈정렬!$F11*100)</f>
        <v>95.376311461645884</v>
      </c>
      <c r="AZ11">
        <f>IF(OR(Calc_오픈정렬!$F11="",Calc_오픈정렬!AZ11=""),"",Calc_오픈정렬!AZ11/Calc_오픈정렬!$F11*100)</f>
        <v>85.318708883723161</v>
      </c>
      <c r="BA11">
        <f>IF(OR(Calc_오픈정렬!$F11="",Calc_오픈정렬!BA11=""),"",Calc_오픈정렬!BA11/Calc_오픈정렬!$F11*100)</f>
        <v>79.562335470472306</v>
      </c>
      <c r="BB11">
        <f>IF(OR(Calc_오픈정렬!$F11="",Calc_오픈정렬!BB11=""),"",Calc_오픈정렬!BB11/Calc_오픈정렬!$F11*100)</f>
        <v>85.460545416316265</v>
      </c>
      <c r="BC11">
        <f>IF(OR(Calc_오픈정렬!$F11="",Calc_오픈정렬!BC11=""),"",Calc_오픈정렬!BC11/Calc_오픈정렬!$F11*100)</f>
        <v>91.82859390822972</v>
      </c>
      <c r="BD11">
        <f>IF(OR(Calc_오픈정렬!$F11="",Calc_오픈정렬!BD11=""),"",Calc_오픈정렬!BD11/Calc_오픈정렬!$F11*100)</f>
        <v>82.469719975775547</v>
      </c>
      <c r="BE11">
        <f>IF(OR(Calc_오픈정렬!$F11="",Calc_오픈정렬!BE11=""),"",Calc_오픈정렬!BE11/Calc_오픈정렬!$F11*100)</f>
        <v>90.595799180442</v>
      </c>
      <c r="BF11">
        <f>IF(OR(Calc_오픈정렬!$F11="",Calc_오픈정렬!BF11=""),"",Calc_오픈정렬!BF11/Calc_오픈정렬!$F11*100)</f>
        <v>91.602372674211082</v>
      </c>
      <c r="BG11">
        <f>IF(OR(Calc_오픈정렬!$F11="",Calc_오픈정렬!BG11=""),"",Calc_오픈정렬!BG11/Calc_오픈정렬!$F11*100)</f>
        <v>79.257987984367389</v>
      </c>
      <c r="BH11" t="str">
        <f>IF(OR(Calc_오픈정렬!$F11="",Calc_오픈정렬!BH11=""),"",Calc_오픈정렬!BH11/Calc_오픈정렬!$F11*100)</f>
        <v/>
      </c>
      <c r="BI11" t="str">
        <f>IF(OR(Calc_오픈정렬!$F11="",Calc_오픈정렬!BI11=""),"",Calc_오픈정렬!BI11/Calc_오픈정렬!$F11*100)</f>
        <v/>
      </c>
      <c r="BJ11" t="str">
        <f>IF(OR(Calc_오픈정렬!$F11="",Calc_오픈정렬!BJ11=""),"",Calc_오픈정렬!BJ11/Calc_오픈정렬!$F11*100)</f>
        <v/>
      </c>
      <c r="BK11" t="str">
        <f>IF(OR(Calc_오픈정렬!$F11="",Calc_오픈정렬!BK11=""),"",Calc_오픈정렬!BK11/Calc_오픈정렬!$F11*100)</f>
        <v/>
      </c>
      <c r="BL11" t="str">
        <f>IF(OR(Calc_오픈정렬!$F11="",Calc_오픈정렬!BL11=""),"",Calc_오픈정렬!BL11/Calc_오픈정렬!$F11*100)</f>
        <v/>
      </c>
      <c r="BM11" t="str">
        <f>IF(OR(Calc_오픈정렬!$F11="",Calc_오픈정렬!BM11=""),"",Calc_오픈정렬!BM11/Calc_오픈정렬!$F11*100)</f>
        <v/>
      </c>
      <c r="BN11" t="str">
        <f>IF(OR(Calc_오픈정렬!$F11="",Calc_오픈정렬!BN11=""),"",Calc_오픈정렬!BN11/Calc_오픈정렬!$F11*100)</f>
        <v/>
      </c>
    </row>
    <row r="12" spans="1:66" x14ac:dyDescent="0.3">
      <c r="A12" t="str">
        <f>Calc_오픈정렬!A12</f>
        <v>(0011) 천안성정공원점</v>
      </c>
      <c r="B12" t="str">
        <f>Calc_오픈정렬!B12</f>
        <v>150-2</v>
      </c>
      <c r="C12">
        <f>Calc_오픈정렬!C12</f>
        <v>2</v>
      </c>
      <c r="D12" t="str">
        <f>Calc_오픈정렬!D12</f>
        <v>2</v>
      </c>
      <c r="E12" s="1">
        <f>Calc_오픈정렬!E12</f>
        <v>44896</v>
      </c>
      <c r="F12">
        <f>Calc_오픈정렬!F12</f>
        <v>6469805.3067345992</v>
      </c>
      <c r="G12">
        <f>IF(OR(Calc_오픈정렬!$F12="",Calc_오픈정렬!G12=""),"",Calc_오픈정렬!G12/Calc_오픈정렬!$F12*100)</f>
        <v>56.784001260180808</v>
      </c>
      <c r="H12">
        <f>IF(OR(Calc_오픈정렬!$F12="",Calc_오픈정렬!H12=""),"",Calc_오픈정렬!H12/Calc_오픈정렬!$F12*100)</f>
        <v>75.925663485881103</v>
      </c>
      <c r="I12">
        <f>IF(OR(Calc_오픈정렬!$F12="",Calc_오픈정렬!I12=""),"",Calc_오픈정렬!I12/Calc_오픈정렬!$F12*100)</f>
        <v>81.272560526964497</v>
      </c>
      <c r="J12">
        <f>IF(OR(Calc_오픈정렬!$F12="",Calc_오픈정렬!J12=""),"",Calc_오픈정렬!J12/Calc_오픈정렬!$F12*100)</f>
        <v>92.415658886777123</v>
      </c>
      <c r="K12">
        <f>IF(OR(Calc_오픈정렬!$F12="",Calc_오픈정렬!K12=""),"",Calc_오픈정렬!K12/Calc_오픈정렬!$F12*100)</f>
        <v>97.759913066827735</v>
      </c>
      <c r="L12">
        <f>IF(OR(Calc_오픈정렬!$F12="",Calc_오픈정렬!L12=""),"",Calc_오픈정렬!L12/Calc_오픈정렬!$F12*100)</f>
        <v>90.889923347866002</v>
      </c>
      <c r="M12">
        <f>IF(OR(Calc_오픈정렬!$F12="",Calc_오픈정렬!M12=""),"",Calc_오픈정렬!M12/Calc_오픈정렬!$F12*100)</f>
        <v>95.789917721364105</v>
      </c>
      <c r="N12">
        <f>IF(OR(Calc_오픈정렬!$F12="",Calc_오픈정렬!N12=""),"",Calc_오픈정렬!N12/Calc_오픈정렬!$F12*100)</f>
        <v>116.04273782091892</v>
      </c>
      <c r="O12">
        <f>IF(OR(Calc_오픈정렬!$F12="",Calc_오픈정렬!O12=""),"",Calc_오픈정렬!O12/Calc_오픈정렬!$F12*100)</f>
        <v>107.10184915624616</v>
      </c>
      <c r="P12">
        <f>IF(OR(Calc_오픈정렬!$F12="",Calc_오픈정렬!P12=""),"",Calc_오픈정렬!P12/Calc_오픈정렬!$F12*100)</f>
        <v>107.59824635328789</v>
      </c>
      <c r="Q12">
        <f>IF(OR(Calc_오픈정렬!$F12="",Calc_오픈정렬!Q12=""),"",Calc_오픈정렬!Q12/Calc_오픈정렬!$F12*100)</f>
        <v>95.711268707747379</v>
      </c>
      <c r="R12">
        <f>IF(OR(Calc_오픈정렬!$F12="",Calc_오픈정렬!R12=""),"",Calc_오픈정렬!R12/Calc_오픈정렬!$F12*100)</f>
        <v>103.56156976016571</v>
      </c>
      <c r="S12">
        <f>IF(OR(Calc_오픈정렬!$F12="",Calc_오픈정렬!S12=""),"",Calc_오픈정렬!S12/Calc_오픈정렬!$F12*100)</f>
        <v>99.11300378535654</v>
      </c>
      <c r="T12">
        <f>IF(OR(Calc_오픈정렬!$F12="",Calc_오픈정렬!T12=""),"",Calc_오픈정렬!T12/Calc_오픈정렬!$F12*100)</f>
        <v>106.4782538432809</v>
      </c>
      <c r="U12">
        <f>IF(OR(Calc_오픈정렬!$F12="",Calc_오픈정렬!U12=""),"",Calc_오픈정렬!U12/Calc_오픈정렬!$F12*100)</f>
        <v>111.09089818402251</v>
      </c>
      <c r="V12">
        <f>IF(OR(Calc_오픈정렬!$F12="",Calc_오픈정렬!V12=""),"",Calc_오픈정렬!V12/Calc_오픈정렬!$F12*100)</f>
        <v>105.78093554419785</v>
      </c>
      <c r="W12">
        <f>IF(OR(Calc_오픈정렬!$F12="",Calc_오픈정렬!W12=""),"",Calc_오픈정렬!W12/Calc_오픈정렬!$F12*100)</f>
        <v>106.81241534701283</v>
      </c>
      <c r="X12">
        <f>IF(OR(Calc_오픈정렬!$F12="",Calc_오픈정렬!X12=""),"",Calc_오픈정렬!X12/Calc_오픈정렬!$F12*100)</f>
        <v>101.73363689486561</v>
      </c>
      <c r="Y12">
        <f>IF(OR(Calc_오픈정렬!$F12="",Calc_오픈정렬!Y12=""),"",Calc_오픈정렬!Y12/Calc_오픈정렬!$F12*100)</f>
        <v>94.826905738494986</v>
      </c>
      <c r="Z12">
        <f>IF(OR(Calc_오픈정렬!$F12="",Calc_오픈정렬!Z12=""),"",Calc_오픈정렬!Z12/Calc_오픈정렬!$F12*100)</f>
        <v>126.37864779351635</v>
      </c>
      <c r="AA12">
        <f>IF(OR(Calc_오픈정렬!$F12="",Calc_오픈정렬!AA12=""),"",Calc_오픈정렬!AA12/Calc_오픈정렬!$F12*100)</f>
        <v>115.4658204621547</v>
      </c>
      <c r="AB12">
        <f>IF(OR(Calc_오픈정렬!$F12="",Calc_오픈정렬!AB12=""),"",Calc_오픈정렬!AB12/Calc_오픈정렬!$F12*100)</f>
        <v>114.04981867982535</v>
      </c>
      <c r="AC12">
        <f>IF(OR(Calc_오픈정렬!$F12="",Calc_오픈정렬!AC12=""),"",Calc_오픈정렬!AC12/Calc_오픈정렬!$F12*100)</f>
        <v>104.36766969247896</v>
      </c>
      <c r="AD12">
        <f>IF(OR(Calc_오픈정렬!$F12="",Calc_오픈정렬!AD12=""),"",Calc_오픈정렬!AD12/Calc_오픈정렬!$F12*100)</f>
        <v>104.88908805460075</v>
      </c>
      <c r="AE12">
        <f>IF(OR(Calc_오픈정렬!$F12="",Calc_오픈정렬!AE12=""),"",Calc_오픈정렬!AE12/Calc_오픈정렬!$F12*100)</f>
        <v>108.48122269502227</v>
      </c>
      <c r="AF12">
        <f>IF(OR(Calc_오픈정렬!$F12="",Calc_오픈정렬!AF12=""),"",Calc_오픈정렬!AF12/Calc_오픈정렬!$F12*100)</f>
        <v>126.88088923602795</v>
      </c>
      <c r="AG12">
        <f>IF(OR(Calc_오픈정렬!$F12="",Calc_오픈정렬!AG12=""),"",Calc_오픈정렬!AG12/Calc_오픈정렬!$F12*100)</f>
        <v>106.38416801469582</v>
      </c>
      <c r="AH12">
        <f>IF(OR(Calc_오픈정렬!$F12="",Calc_오픈정렬!AH12=""),"",Calc_오픈정렬!AH12/Calc_오픈정렬!$F12*100)</f>
        <v>97.219364391735226</v>
      </c>
      <c r="AI12">
        <f>IF(OR(Calc_오픈정렬!$F12="",Calc_오픈정렬!AI12=""),"",Calc_오픈정렬!AI12/Calc_오픈정렬!$F12*100)</f>
        <v>118.46608251325557</v>
      </c>
      <c r="AJ12">
        <f>IF(OR(Calc_오픈정렬!$F12="",Calc_오픈정렬!AJ12=""),"",Calc_오픈정렬!AJ12/Calc_오픈정렬!$F12*100)</f>
        <v>109.74356809965397</v>
      </c>
      <c r="AK12">
        <f>IF(OR(Calc_오픈정렬!$F12="",Calc_오픈정렬!AK12=""),"",Calc_오픈정렬!AK12/Calc_오픈정렬!$F12*100)</f>
        <v>110.02757770544376</v>
      </c>
      <c r="AL12">
        <f>IF(OR(Calc_오픈정렬!$F12="",Calc_오픈정렬!AL12=""),"",Calc_오픈정렬!AL12/Calc_오픈정렬!$F12*100)</f>
        <v>109.99637814280617</v>
      </c>
      <c r="AM12">
        <f>IF(OR(Calc_오픈정렬!$F12="",Calc_오픈정렬!AM12=""),"",Calc_오픈정렬!AM12/Calc_오픈정렬!$F12*100)</f>
        <v>114.63472465347088</v>
      </c>
      <c r="AN12">
        <f>IF(OR(Calc_오픈정렬!$F12="",Calc_오픈정렬!AN12=""),"",Calc_오픈정렬!AN12/Calc_오픈정렬!$F12*100)</f>
        <v>106.98955211315733</v>
      </c>
      <c r="AO12">
        <f>IF(OR(Calc_오픈정렬!$F12="",Calc_오픈정렬!AO12=""),"",Calc_오픈정렬!AO12/Calc_오픈정렬!$F12*100)</f>
        <v>107.96506557584476</v>
      </c>
      <c r="AP12">
        <f>IF(OR(Calc_오픈정렬!$F12="",Calc_오픈정렬!AP12=""),"",Calc_오픈정렬!AP12/Calc_오픈정렬!$F12*100)</f>
        <v>117.39911451387862</v>
      </c>
      <c r="AQ12">
        <f>IF(OR(Calc_오픈정렬!$F12="",Calc_오픈정렬!AQ12=""),"",Calc_오픈정렬!AQ12/Calc_오픈정렬!$F12*100)</f>
        <v>107.34964715531892</v>
      </c>
      <c r="AR12">
        <f>IF(OR(Calc_오픈정렬!$F12="",Calc_오픈정렬!AR12=""),"",Calc_오픈정렬!AR12/Calc_오픈정렬!$F12*100)</f>
        <v>134.03839202267139</v>
      </c>
      <c r="AS12">
        <f>IF(OR(Calc_오픈정렬!$F12="",Calc_오픈정렬!AS12=""),"",Calc_오픈정렬!AS12/Calc_오픈정렬!$F12*100)</f>
        <v>138.43236653819764</v>
      </c>
      <c r="AT12">
        <f>IF(OR(Calc_오픈정렬!$F12="",Calc_오픈정렬!AT12=""),"",Calc_오픈정렬!AT12/Calc_오픈정렬!$F12*100)</f>
        <v>118.08955605362399</v>
      </c>
      <c r="AU12">
        <f>IF(OR(Calc_오픈정렬!$F12="",Calc_오픈정렬!AU12=""),"",Calc_오픈정렬!AU12/Calc_오픈정렬!$F12*100)</f>
        <v>124.98324988079248</v>
      </c>
      <c r="AV12">
        <f>IF(OR(Calc_오픈정렬!$F12="",Calc_오픈정렬!AV12=""),"",Calc_오픈정렬!AV12/Calc_오픈정렬!$F12*100)</f>
        <v>108.94072666891984</v>
      </c>
      <c r="AW12">
        <f>IF(OR(Calc_오픈정렬!$F12="",Calc_오픈정렬!AW12=""),"",Calc_오픈정렬!AW12/Calc_오픈정렬!$F12*100)</f>
        <v>92.532158259016157</v>
      </c>
      <c r="AX12" t="str">
        <f>IF(OR(Calc_오픈정렬!$F12="",Calc_오픈정렬!AX12=""),"",Calc_오픈정렬!AX12/Calc_오픈정렬!$F12*100)</f>
        <v/>
      </c>
      <c r="AY12" t="str">
        <f>IF(OR(Calc_오픈정렬!$F12="",Calc_오픈정렬!AY12=""),"",Calc_오픈정렬!AY12/Calc_오픈정렬!$F12*100)</f>
        <v/>
      </c>
      <c r="AZ12" t="str">
        <f>IF(OR(Calc_오픈정렬!$F12="",Calc_오픈정렬!AZ12=""),"",Calc_오픈정렬!AZ12/Calc_오픈정렬!$F12*100)</f>
        <v/>
      </c>
      <c r="BA12" t="str">
        <f>IF(OR(Calc_오픈정렬!$F12="",Calc_오픈정렬!BA12=""),"",Calc_오픈정렬!BA12/Calc_오픈정렬!$F12*100)</f>
        <v/>
      </c>
      <c r="BB12" t="str">
        <f>IF(OR(Calc_오픈정렬!$F12="",Calc_오픈정렬!BB12=""),"",Calc_오픈정렬!BB12/Calc_오픈정렬!$F12*100)</f>
        <v/>
      </c>
      <c r="BC12" t="str">
        <f>IF(OR(Calc_오픈정렬!$F12="",Calc_오픈정렬!BC12=""),"",Calc_오픈정렬!BC12/Calc_오픈정렬!$F12*100)</f>
        <v/>
      </c>
      <c r="BD12" t="str">
        <f>IF(OR(Calc_오픈정렬!$F12="",Calc_오픈정렬!BD12=""),"",Calc_오픈정렬!BD12/Calc_오픈정렬!$F12*100)</f>
        <v/>
      </c>
      <c r="BE12" t="str">
        <f>IF(OR(Calc_오픈정렬!$F12="",Calc_오픈정렬!BE12=""),"",Calc_오픈정렬!BE12/Calc_오픈정렬!$F12*100)</f>
        <v/>
      </c>
      <c r="BF12" t="str">
        <f>IF(OR(Calc_오픈정렬!$F12="",Calc_오픈정렬!BF12=""),"",Calc_오픈정렬!BF12/Calc_오픈정렬!$F12*100)</f>
        <v/>
      </c>
      <c r="BG12" t="str">
        <f>IF(OR(Calc_오픈정렬!$F12="",Calc_오픈정렬!BG12=""),"",Calc_오픈정렬!BG12/Calc_오픈정렬!$F12*100)</f>
        <v/>
      </c>
      <c r="BH12" t="str">
        <f>IF(OR(Calc_오픈정렬!$F12="",Calc_오픈정렬!BH12=""),"",Calc_오픈정렬!BH12/Calc_오픈정렬!$F12*100)</f>
        <v/>
      </c>
      <c r="BI12" t="str">
        <f>IF(OR(Calc_오픈정렬!$F12="",Calc_오픈정렬!BI12=""),"",Calc_오픈정렬!BI12/Calc_오픈정렬!$F12*100)</f>
        <v/>
      </c>
      <c r="BJ12" t="str">
        <f>IF(OR(Calc_오픈정렬!$F12="",Calc_오픈정렬!BJ12=""),"",Calc_오픈정렬!BJ12/Calc_오픈정렬!$F12*100)</f>
        <v/>
      </c>
      <c r="BK12" t="str">
        <f>IF(OR(Calc_오픈정렬!$F12="",Calc_오픈정렬!BK12=""),"",Calc_오픈정렬!BK12/Calc_오픈정렬!$F12*100)</f>
        <v/>
      </c>
      <c r="BL12" t="str">
        <f>IF(OR(Calc_오픈정렬!$F12="",Calc_오픈정렬!BL12=""),"",Calc_오픈정렬!BL12/Calc_오픈정렬!$F12*100)</f>
        <v/>
      </c>
      <c r="BM12" t="str">
        <f>IF(OR(Calc_오픈정렬!$F12="",Calc_오픈정렬!BM12=""),"",Calc_오픈정렬!BM12/Calc_오픈정렬!$F12*100)</f>
        <v/>
      </c>
      <c r="BN12" t="str">
        <f>IF(OR(Calc_오픈정렬!$F12="",Calc_오픈정렬!BN12=""),"",Calc_오픈정렬!BN12/Calc_오픈정렬!$F12*100)</f>
        <v/>
      </c>
    </row>
    <row r="13" spans="1:66" x14ac:dyDescent="0.3">
      <c r="A13" t="str">
        <f>Calc_오픈정렬!A13</f>
        <v>(0012) 우송대북문점</v>
      </c>
      <c r="B13" t="str">
        <f>Calc_오픈정렬!B13</f>
        <v>150-1</v>
      </c>
      <c r="C13">
        <f>Calc_오픈정렬!C13</f>
        <v>1</v>
      </c>
      <c r="D13" t="str">
        <f>Calc_오픈정렬!D13</f>
        <v>1</v>
      </c>
      <c r="E13" s="1">
        <f>Calc_오픈정렬!E13</f>
        <v>45474</v>
      </c>
      <c r="F13">
        <f>Calc_오픈정렬!F13</f>
        <v>4048385.5851593553</v>
      </c>
      <c r="G13">
        <f>IF(OR(Calc_오픈정렬!$F13="",Calc_오픈정렬!G13=""),"",Calc_오픈정렬!G13/Calc_오픈정렬!$F13*100)</f>
        <v>66.42699251161757</v>
      </c>
      <c r="H13">
        <f>IF(OR(Calc_오픈정렬!$F13="",Calc_오픈정렬!H13=""),"",Calc_오픈정렬!H13/Calc_오픈정렬!$F13*100)</f>
        <v>72.128718684039185</v>
      </c>
      <c r="I13">
        <f>IF(OR(Calc_오픈정렬!$F13="",Calc_오픈정렬!I13=""),"",Calc_오픈정렬!I13/Calc_오픈정렬!$F13*100)</f>
        <v>100.13078906611213</v>
      </c>
      <c r="J13">
        <f>IF(OR(Calc_오픈정렬!$F13="",Calc_오픈정렬!J13=""),"",Calc_오픈정렬!J13/Calc_오픈정렬!$F13*100)</f>
        <v>90.703626829495548</v>
      </c>
      <c r="K13">
        <f>IF(OR(Calc_오픈정렬!$F13="",Calc_오픈정렬!K13=""),"",Calc_오픈정렬!K13/Calc_오픈정렬!$F13*100)</f>
        <v>92.55716995265044</v>
      </c>
      <c r="L13">
        <f>IF(OR(Calc_오픈정렬!$F13="",Calc_오픈정렬!L13=""),"",Calc_오픈정렬!L13/Calc_오픈정렬!$F13*100)</f>
        <v>98.893894874024539</v>
      </c>
      <c r="M13">
        <f>IF(OR(Calc_오픈정렬!$F13="",Calc_오픈정렬!M13=""),"",Calc_오픈정렬!M13/Calc_오픈정렬!$F13*100)</f>
        <v>109.3475615753667</v>
      </c>
      <c r="N13">
        <f>IF(OR(Calc_오픈정렬!$F13="",Calc_오픈정렬!N13=""),"",Calc_오픈정렬!N13/Calc_오픈정렬!$F13*100)</f>
        <v>101.2896252219435</v>
      </c>
      <c r="O13">
        <f>IF(OR(Calc_오픈정렬!$F13="",Calc_오픈정렬!O13=""),"",Calc_오픈정렬!O13/Calc_오픈정렬!$F13*100)</f>
        <v>107.20812154651927</v>
      </c>
      <c r="P13">
        <f>IF(OR(Calc_오픈정렬!$F13="",Calc_오픈정렬!P13=""),"",Calc_오픈정렬!P13/Calc_오픈정렬!$F13*100)</f>
        <v>92.304770812974141</v>
      </c>
      <c r="Q13">
        <f>IF(OR(Calc_오픈정렬!$F13="",Calc_오픈정렬!Q13=""),"",Calc_오픈정렬!Q13/Calc_오픈정렬!$F13*100)</f>
        <v>107.19276773359535</v>
      </c>
      <c r="R13">
        <f>IF(OR(Calc_오픈정렬!$F13="",Calc_오픈정렬!R13=""),"",Calc_오픈정렬!R13/Calc_오픈정렬!$F13*100)</f>
        <v>93.456798989887233</v>
      </c>
      <c r="S13">
        <f>IF(OR(Calc_오픈정렬!$F13="",Calc_오픈정렬!S13=""),"",Calc_오픈정렬!S13/Calc_오픈정렬!$F13*100)</f>
        <v>75.545884955841984</v>
      </c>
      <c r="T13">
        <f>IF(OR(Calc_오픈정렬!$F13="",Calc_오픈정렬!T13=""),"",Calc_오픈정렬!T13/Calc_오픈정렬!$F13*100)</f>
        <v>80.079708265834526</v>
      </c>
      <c r="U13">
        <f>IF(OR(Calc_오픈정렬!$F13="",Calc_오픈정렬!U13=""),"",Calc_오픈정렬!U13/Calc_오픈정렬!$F13*100)</f>
        <v>120.56110255184984</v>
      </c>
      <c r="V13">
        <f>IF(OR(Calc_오픈정렬!$F13="",Calc_오픈정렬!V13=""),"",Calc_오픈정렬!V13/Calc_오픈정렬!$F13*100)</f>
        <v>108.50450234108411</v>
      </c>
      <c r="W13">
        <f>IF(OR(Calc_오픈정렬!$F13="",Calc_오픈정렬!W13=""),"",Calc_오픈정렬!W13/Calc_오픈정렬!$F13*100)</f>
        <v>107.96996004289012</v>
      </c>
      <c r="X13">
        <f>IF(OR(Calc_오픈정렬!$F13="",Calc_오픈정렬!X13=""),"",Calc_오픈정렬!X13/Calc_오픈정렬!$F13*100)</f>
        <v>119.66950136061259</v>
      </c>
      <c r="Y13">
        <f>IF(OR(Calc_오픈정렬!$F13="",Calc_오픈정렬!Y13=""),"",Calc_오픈정렬!Y13/Calc_오픈정렬!$F13*100)</f>
        <v>111.79949288208874</v>
      </c>
      <c r="Z13">
        <f>IF(OR(Calc_오픈정렬!$F13="",Calc_오픈정렬!Z13=""),"",Calc_오픈정렬!Z13/Calc_오픈정렬!$F13*100)</f>
        <v>142.53167295357591</v>
      </c>
      <c r="AA13">
        <f>IF(OR(Calc_오픈정렬!$F13="",Calc_오픈정렬!AA13=""),"",Calc_오픈정렬!AA13/Calc_오픈정렬!$F13*100)</f>
        <v>137.49525983368301</v>
      </c>
      <c r="AB13">
        <f>IF(OR(Calc_오픈정렬!$F13="",Calc_오픈정렬!AB13=""),"",Calc_오픈정렬!AB13/Calc_오픈정렬!$F13*100)</f>
        <v>121.14607613396448</v>
      </c>
      <c r="AC13">
        <f>IF(OR(Calc_오픈정렬!$F13="",Calc_오픈정렬!AC13=""),"",Calc_오픈정렬!AC13/Calc_오픈정렬!$F13*100)</f>
        <v>113.16417532796459</v>
      </c>
      <c r="AD13">
        <f>IF(OR(Calc_오픈정렬!$F13="",Calc_오픈정렬!AD13=""),"",Calc_오픈정렬!AD13/Calc_오픈정렬!$F13*100)</f>
        <v>104.64248809845222</v>
      </c>
      <c r="AE13" t="str">
        <f>IF(OR(Calc_오픈정렬!$F13="",Calc_오픈정렬!AE13=""),"",Calc_오픈정렬!AE13/Calc_오픈정렬!$F13*100)</f>
        <v/>
      </c>
      <c r="AF13" t="str">
        <f>IF(OR(Calc_오픈정렬!$F13="",Calc_오픈정렬!AF13=""),"",Calc_오픈정렬!AF13/Calc_오픈정렬!$F13*100)</f>
        <v/>
      </c>
      <c r="AG13" t="str">
        <f>IF(OR(Calc_오픈정렬!$F13="",Calc_오픈정렬!AG13=""),"",Calc_오픈정렬!AG13/Calc_오픈정렬!$F13*100)</f>
        <v/>
      </c>
      <c r="AH13" t="str">
        <f>IF(OR(Calc_오픈정렬!$F13="",Calc_오픈정렬!AH13=""),"",Calc_오픈정렬!AH13/Calc_오픈정렬!$F13*100)</f>
        <v/>
      </c>
      <c r="AI13" t="str">
        <f>IF(OR(Calc_오픈정렬!$F13="",Calc_오픈정렬!AI13=""),"",Calc_오픈정렬!AI13/Calc_오픈정렬!$F13*100)</f>
        <v/>
      </c>
      <c r="AJ13" t="str">
        <f>IF(OR(Calc_오픈정렬!$F13="",Calc_오픈정렬!AJ13=""),"",Calc_오픈정렬!AJ13/Calc_오픈정렬!$F13*100)</f>
        <v/>
      </c>
      <c r="AK13" t="str">
        <f>IF(OR(Calc_오픈정렬!$F13="",Calc_오픈정렬!AK13=""),"",Calc_오픈정렬!AK13/Calc_오픈정렬!$F13*100)</f>
        <v/>
      </c>
      <c r="AL13" t="str">
        <f>IF(OR(Calc_오픈정렬!$F13="",Calc_오픈정렬!AL13=""),"",Calc_오픈정렬!AL13/Calc_오픈정렬!$F13*100)</f>
        <v/>
      </c>
      <c r="AM13" t="str">
        <f>IF(OR(Calc_오픈정렬!$F13="",Calc_오픈정렬!AM13=""),"",Calc_오픈정렬!AM13/Calc_오픈정렬!$F13*100)</f>
        <v/>
      </c>
      <c r="AN13" t="str">
        <f>IF(OR(Calc_오픈정렬!$F13="",Calc_오픈정렬!AN13=""),"",Calc_오픈정렬!AN13/Calc_오픈정렬!$F13*100)</f>
        <v/>
      </c>
      <c r="AO13" t="str">
        <f>IF(OR(Calc_오픈정렬!$F13="",Calc_오픈정렬!AO13=""),"",Calc_오픈정렬!AO13/Calc_오픈정렬!$F13*100)</f>
        <v/>
      </c>
      <c r="AP13" t="str">
        <f>IF(OR(Calc_오픈정렬!$F13="",Calc_오픈정렬!AP13=""),"",Calc_오픈정렬!AP13/Calc_오픈정렬!$F13*100)</f>
        <v/>
      </c>
      <c r="AQ13" t="str">
        <f>IF(OR(Calc_오픈정렬!$F13="",Calc_오픈정렬!AQ13=""),"",Calc_오픈정렬!AQ13/Calc_오픈정렬!$F13*100)</f>
        <v/>
      </c>
      <c r="AR13" t="str">
        <f>IF(OR(Calc_오픈정렬!$F13="",Calc_오픈정렬!AR13=""),"",Calc_오픈정렬!AR13/Calc_오픈정렬!$F13*100)</f>
        <v/>
      </c>
      <c r="AS13" t="str">
        <f>IF(OR(Calc_오픈정렬!$F13="",Calc_오픈정렬!AS13=""),"",Calc_오픈정렬!AS13/Calc_오픈정렬!$F13*100)</f>
        <v/>
      </c>
      <c r="AT13" t="str">
        <f>IF(OR(Calc_오픈정렬!$F13="",Calc_오픈정렬!AT13=""),"",Calc_오픈정렬!AT13/Calc_오픈정렬!$F13*100)</f>
        <v/>
      </c>
      <c r="AU13" t="str">
        <f>IF(OR(Calc_오픈정렬!$F13="",Calc_오픈정렬!AU13=""),"",Calc_오픈정렬!AU13/Calc_오픈정렬!$F13*100)</f>
        <v/>
      </c>
      <c r="AV13" t="str">
        <f>IF(OR(Calc_오픈정렬!$F13="",Calc_오픈정렬!AV13=""),"",Calc_오픈정렬!AV13/Calc_오픈정렬!$F13*100)</f>
        <v/>
      </c>
      <c r="AW13" t="str">
        <f>IF(OR(Calc_오픈정렬!$F13="",Calc_오픈정렬!AW13=""),"",Calc_오픈정렬!AW13/Calc_오픈정렬!$F13*100)</f>
        <v/>
      </c>
      <c r="AX13" t="str">
        <f>IF(OR(Calc_오픈정렬!$F13="",Calc_오픈정렬!AX13=""),"",Calc_오픈정렬!AX13/Calc_오픈정렬!$F13*100)</f>
        <v/>
      </c>
      <c r="AY13" t="str">
        <f>IF(OR(Calc_오픈정렬!$F13="",Calc_오픈정렬!AY13=""),"",Calc_오픈정렬!AY13/Calc_오픈정렬!$F13*100)</f>
        <v/>
      </c>
      <c r="AZ13" t="str">
        <f>IF(OR(Calc_오픈정렬!$F13="",Calc_오픈정렬!AZ13=""),"",Calc_오픈정렬!AZ13/Calc_오픈정렬!$F13*100)</f>
        <v/>
      </c>
      <c r="BA13" t="str">
        <f>IF(OR(Calc_오픈정렬!$F13="",Calc_오픈정렬!BA13=""),"",Calc_오픈정렬!BA13/Calc_오픈정렬!$F13*100)</f>
        <v/>
      </c>
      <c r="BB13" t="str">
        <f>IF(OR(Calc_오픈정렬!$F13="",Calc_오픈정렬!BB13=""),"",Calc_오픈정렬!BB13/Calc_오픈정렬!$F13*100)</f>
        <v/>
      </c>
      <c r="BC13" t="str">
        <f>IF(OR(Calc_오픈정렬!$F13="",Calc_오픈정렬!BC13=""),"",Calc_오픈정렬!BC13/Calc_오픈정렬!$F13*100)</f>
        <v/>
      </c>
      <c r="BD13" t="str">
        <f>IF(OR(Calc_오픈정렬!$F13="",Calc_오픈정렬!BD13=""),"",Calc_오픈정렬!BD13/Calc_오픈정렬!$F13*100)</f>
        <v/>
      </c>
      <c r="BE13" t="str">
        <f>IF(OR(Calc_오픈정렬!$F13="",Calc_오픈정렬!BE13=""),"",Calc_오픈정렬!BE13/Calc_오픈정렬!$F13*100)</f>
        <v/>
      </c>
      <c r="BF13" t="str">
        <f>IF(OR(Calc_오픈정렬!$F13="",Calc_오픈정렬!BF13=""),"",Calc_오픈정렬!BF13/Calc_오픈정렬!$F13*100)</f>
        <v/>
      </c>
      <c r="BG13" t="str">
        <f>IF(OR(Calc_오픈정렬!$F13="",Calc_오픈정렬!BG13=""),"",Calc_오픈정렬!BG13/Calc_오픈정렬!$F13*100)</f>
        <v/>
      </c>
      <c r="BH13" t="str">
        <f>IF(OR(Calc_오픈정렬!$F13="",Calc_오픈정렬!BH13=""),"",Calc_오픈정렬!BH13/Calc_오픈정렬!$F13*100)</f>
        <v/>
      </c>
      <c r="BI13" t="str">
        <f>IF(OR(Calc_오픈정렬!$F13="",Calc_오픈정렬!BI13=""),"",Calc_오픈정렬!BI13/Calc_오픈정렬!$F13*100)</f>
        <v/>
      </c>
      <c r="BJ13" t="str">
        <f>IF(OR(Calc_오픈정렬!$F13="",Calc_오픈정렬!BJ13=""),"",Calc_오픈정렬!BJ13/Calc_오픈정렬!$F13*100)</f>
        <v/>
      </c>
      <c r="BK13" t="str">
        <f>IF(OR(Calc_오픈정렬!$F13="",Calc_오픈정렬!BK13=""),"",Calc_오픈정렬!BK13/Calc_오픈정렬!$F13*100)</f>
        <v/>
      </c>
      <c r="BL13" t="str">
        <f>IF(OR(Calc_오픈정렬!$F13="",Calc_오픈정렬!BL13=""),"",Calc_오픈정렬!BL13/Calc_오픈정렬!$F13*100)</f>
        <v/>
      </c>
      <c r="BM13" t="str">
        <f>IF(OR(Calc_오픈정렬!$F13="",Calc_오픈정렬!BM13=""),"",Calc_오픈정렬!BM13/Calc_오픈정렬!$F13*100)</f>
        <v/>
      </c>
      <c r="BN13" t="str">
        <f>IF(OR(Calc_오픈정렬!$F13="",Calc_오픈정렬!BN13=""),"",Calc_오픈정렬!BN13/Calc_오픈정렬!$F13*100)</f>
        <v/>
      </c>
    </row>
    <row r="14" spans="1:66" x14ac:dyDescent="0.3">
      <c r="A14" t="str">
        <f>Calc_오픈정렬!A14</f>
        <v>(0013) 구의역파워점</v>
      </c>
      <c r="B14" t="str">
        <f>Calc_오픈정렬!B14</f>
        <v>150-1</v>
      </c>
      <c r="C14">
        <f>Calc_오픈정렬!C14</f>
        <v>1</v>
      </c>
      <c r="D14" t="str">
        <f>Calc_오픈정렬!D14</f>
        <v>1</v>
      </c>
      <c r="E14" s="1">
        <f>Calc_오픈정렬!E14</f>
        <v>45839</v>
      </c>
      <c r="F14">
        <f>Calc_오픈정렬!F14</f>
        <v>3805255.0780765801</v>
      </c>
      <c r="G14">
        <f>IF(OR(Calc_오픈정렬!$F14="",Calc_오픈정렬!G14=""),"",Calc_오픈정렬!G14/Calc_오픈정렬!$F14*100)</f>
        <v>78.189644680997404</v>
      </c>
      <c r="H14">
        <f>IF(OR(Calc_오픈정렬!$F14="",Calc_오픈정렬!H14=""),"",Calc_오픈정렬!H14/Calc_오픈정렬!$F14*100)</f>
        <v>80.880623933406198</v>
      </c>
      <c r="I14">
        <f>IF(OR(Calc_오픈정렬!$F14="",Calc_오픈정렬!I14=""),"",Calc_오픈정렬!I14/Calc_오픈정렬!$F14*100)</f>
        <v>79.523981242632217</v>
      </c>
      <c r="J14">
        <f>IF(OR(Calc_오픈정렬!$F14="",Calc_오픈정렬!J14=""),"",Calc_오픈정렬!J14/Calc_오픈정렬!$F14*100)</f>
        <v>90.011339891350133</v>
      </c>
      <c r="K14">
        <f>IF(OR(Calc_오픈정렬!$F14="",Calc_오픈정렬!K14=""),"",Calc_오픈정렬!K14/Calc_오픈정렬!$F14*100)</f>
        <v>95.063117693305188</v>
      </c>
      <c r="L14">
        <f>IF(OR(Calc_오픈정렬!$F14="",Calc_오픈정렬!L14=""),"",Calc_오픈정렬!L14/Calc_오픈정렬!$F14*100)</f>
        <v>94.86449422889838</v>
      </c>
      <c r="M14">
        <f>IF(OR(Calc_오픈정렬!$F14="",Calc_오픈정렬!M14=""),"",Calc_오픈정렬!M14/Calc_오픈정렬!$F14*100)</f>
        <v>108.01037524753434</v>
      </c>
      <c r="N14">
        <f>IF(OR(Calc_오픈정렬!$F14="",Calc_오픈정렬!N14=""),"",Calc_오픈정렬!N14/Calc_오픈정렬!$F14*100)</f>
        <v>109.25853822901759</v>
      </c>
      <c r="O14">
        <f>IF(OR(Calc_오픈정렬!$F14="",Calc_오픈정렬!O14=""),"",Calc_오픈정렬!O14/Calc_오픈정렬!$F14*100)</f>
        <v>102.79213470989437</v>
      </c>
      <c r="P14">
        <f>IF(OR(Calc_오픈정렬!$F14="",Calc_오픈정렬!P14=""),"",Calc_오픈정렬!P14/Calc_오픈정렬!$F14*100)</f>
        <v>111.87211396978107</v>
      </c>
      <c r="Q14">
        <f>IF(OR(Calc_오픈정렬!$F14="",Calc_오픈정렬!Q14=""),"",Calc_오픈정렬!Q14/Calc_오픈정렬!$F14*100)</f>
        <v>118.8091222469684</v>
      </c>
      <c r="R14">
        <f>IF(OR(Calc_오픈정렬!$F14="",Calc_오픈정렬!R14=""),"",Calc_오픈정렬!R14/Calc_오픈정렬!$F14*100)</f>
        <v>106.37040320158671</v>
      </c>
      <c r="S14" t="str">
        <f>IF(OR(Calc_오픈정렬!$F14="",Calc_오픈정렬!S14=""),"",Calc_오픈정렬!S14/Calc_오픈정렬!$F14*100)</f>
        <v/>
      </c>
      <c r="T14" t="str">
        <f>IF(OR(Calc_오픈정렬!$F14="",Calc_오픈정렬!T14=""),"",Calc_오픈정렬!T14/Calc_오픈정렬!$F14*100)</f>
        <v/>
      </c>
      <c r="U14" t="str">
        <f>IF(OR(Calc_오픈정렬!$F14="",Calc_오픈정렬!U14=""),"",Calc_오픈정렬!U14/Calc_오픈정렬!$F14*100)</f>
        <v/>
      </c>
      <c r="V14" t="str">
        <f>IF(OR(Calc_오픈정렬!$F14="",Calc_오픈정렬!V14=""),"",Calc_오픈정렬!V14/Calc_오픈정렬!$F14*100)</f>
        <v/>
      </c>
      <c r="W14" t="str">
        <f>IF(OR(Calc_오픈정렬!$F14="",Calc_오픈정렬!W14=""),"",Calc_오픈정렬!W14/Calc_오픈정렬!$F14*100)</f>
        <v/>
      </c>
      <c r="X14" t="str">
        <f>IF(OR(Calc_오픈정렬!$F14="",Calc_오픈정렬!X14=""),"",Calc_오픈정렬!X14/Calc_오픈정렬!$F14*100)</f>
        <v/>
      </c>
      <c r="Y14" t="str">
        <f>IF(OR(Calc_오픈정렬!$F14="",Calc_오픈정렬!Y14=""),"",Calc_오픈정렬!Y14/Calc_오픈정렬!$F14*100)</f>
        <v/>
      </c>
      <c r="Z14" t="str">
        <f>IF(OR(Calc_오픈정렬!$F14="",Calc_오픈정렬!Z14=""),"",Calc_오픈정렬!Z14/Calc_오픈정렬!$F14*100)</f>
        <v/>
      </c>
      <c r="AA14" t="str">
        <f>IF(OR(Calc_오픈정렬!$F14="",Calc_오픈정렬!AA14=""),"",Calc_오픈정렬!AA14/Calc_오픈정렬!$F14*100)</f>
        <v/>
      </c>
      <c r="AB14" t="str">
        <f>IF(OR(Calc_오픈정렬!$F14="",Calc_오픈정렬!AB14=""),"",Calc_오픈정렬!AB14/Calc_오픈정렬!$F14*100)</f>
        <v/>
      </c>
      <c r="AC14" t="str">
        <f>IF(OR(Calc_오픈정렬!$F14="",Calc_오픈정렬!AC14=""),"",Calc_오픈정렬!AC14/Calc_오픈정렬!$F14*100)</f>
        <v/>
      </c>
      <c r="AD14" t="str">
        <f>IF(OR(Calc_오픈정렬!$F14="",Calc_오픈정렬!AD14=""),"",Calc_오픈정렬!AD14/Calc_오픈정렬!$F14*100)</f>
        <v/>
      </c>
      <c r="AE14" t="str">
        <f>IF(OR(Calc_오픈정렬!$F14="",Calc_오픈정렬!AE14=""),"",Calc_오픈정렬!AE14/Calc_오픈정렬!$F14*100)</f>
        <v/>
      </c>
      <c r="AF14" t="str">
        <f>IF(OR(Calc_오픈정렬!$F14="",Calc_오픈정렬!AF14=""),"",Calc_오픈정렬!AF14/Calc_오픈정렬!$F14*100)</f>
        <v/>
      </c>
      <c r="AG14" t="str">
        <f>IF(OR(Calc_오픈정렬!$F14="",Calc_오픈정렬!AG14=""),"",Calc_오픈정렬!AG14/Calc_오픈정렬!$F14*100)</f>
        <v/>
      </c>
      <c r="AH14" t="str">
        <f>IF(OR(Calc_오픈정렬!$F14="",Calc_오픈정렬!AH14=""),"",Calc_오픈정렬!AH14/Calc_오픈정렬!$F14*100)</f>
        <v/>
      </c>
      <c r="AI14" t="str">
        <f>IF(OR(Calc_오픈정렬!$F14="",Calc_오픈정렬!AI14=""),"",Calc_오픈정렬!AI14/Calc_오픈정렬!$F14*100)</f>
        <v/>
      </c>
      <c r="AJ14" t="str">
        <f>IF(OR(Calc_오픈정렬!$F14="",Calc_오픈정렬!AJ14=""),"",Calc_오픈정렬!AJ14/Calc_오픈정렬!$F14*100)</f>
        <v/>
      </c>
      <c r="AK14" t="str">
        <f>IF(OR(Calc_오픈정렬!$F14="",Calc_오픈정렬!AK14=""),"",Calc_오픈정렬!AK14/Calc_오픈정렬!$F14*100)</f>
        <v/>
      </c>
      <c r="AL14" t="str">
        <f>IF(OR(Calc_오픈정렬!$F14="",Calc_오픈정렬!AL14=""),"",Calc_오픈정렬!AL14/Calc_오픈정렬!$F14*100)</f>
        <v/>
      </c>
      <c r="AM14" t="str">
        <f>IF(OR(Calc_오픈정렬!$F14="",Calc_오픈정렬!AM14=""),"",Calc_오픈정렬!AM14/Calc_오픈정렬!$F14*100)</f>
        <v/>
      </c>
      <c r="AN14" t="str">
        <f>IF(OR(Calc_오픈정렬!$F14="",Calc_오픈정렬!AN14=""),"",Calc_오픈정렬!AN14/Calc_오픈정렬!$F14*100)</f>
        <v/>
      </c>
      <c r="AO14" t="str">
        <f>IF(OR(Calc_오픈정렬!$F14="",Calc_오픈정렬!AO14=""),"",Calc_오픈정렬!AO14/Calc_오픈정렬!$F14*100)</f>
        <v/>
      </c>
      <c r="AP14" t="str">
        <f>IF(OR(Calc_오픈정렬!$F14="",Calc_오픈정렬!AP14=""),"",Calc_오픈정렬!AP14/Calc_오픈정렬!$F14*100)</f>
        <v/>
      </c>
      <c r="AQ14" t="str">
        <f>IF(OR(Calc_오픈정렬!$F14="",Calc_오픈정렬!AQ14=""),"",Calc_오픈정렬!AQ14/Calc_오픈정렬!$F14*100)</f>
        <v/>
      </c>
      <c r="AR14" t="str">
        <f>IF(OR(Calc_오픈정렬!$F14="",Calc_오픈정렬!AR14=""),"",Calc_오픈정렬!AR14/Calc_오픈정렬!$F14*100)</f>
        <v/>
      </c>
      <c r="AS14" t="str">
        <f>IF(OR(Calc_오픈정렬!$F14="",Calc_오픈정렬!AS14=""),"",Calc_오픈정렬!AS14/Calc_오픈정렬!$F14*100)</f>
        <v/>
      </c>
      <c r="AT14" t="str">
        <f>IF(OR(Calc_오픈정렬!$F14="",Calc_오픈정렬!AT14=""),"",Calc_오픈정렬!AT14/Calc_오픈정렬!$F14*100)</f>
        <v/>
      </c>
      <c r="AU14" t="str">
        <f>IF(OR(Calc_오픈정렬!$F14="",Calc_오픈정렬!AU14=""),"",Calc_오픈정렬!AU14/Calc_오픈정렬!$F14*100)</f>
        <v/>
      </c>
      <c r="AV14" t="str">
        <f>IF(OR(Calc_오픈정렬!$F14="",Calc_오픈정렬!AV14=""),"",Calc_오픈정렬!AV14/Calc_오픈정렬!$F14*100)</f>
        <v/>
      </c>
      <c r="AW14" t="str">
        <f>IF(OR(Calc_오픈정렬!$F14="",Calc_오픈정렬!AW14=""),"",Calc_오픈정렬!AW14/Calc_오픈정렬!$F14*100)</f>
        <v/>
      </c>
      <c r="AX14" t="str">
        <f>IF(OR(Calc_오픈정렬!$F14="",Calc_오픈정렬!AX14=""),"",Calc_오픈정렬!AX14/Calc_오픈정렬!$F14*100)</f>
        <v/>
      </c>
      <c r="AY14" t="str">
        <f>IF(OR(Calc_오픈정렬!$F14="",Calc_오픈정렬!AY14=""),"",Calc_오픈정렬!AY14/Calc_오픈정렬!$F14*100)</f>
        <v/>
      </c>
      <c r="AZ14" t="str">
        <f>IF(OR(Calc_오픈정렬!$F14="",Calc_오픈정렬!AZ14=""),"",Calc_오픈정렬!AZ14/Calc_오픈정렬!$F14*100)</f>
        <v/>
      </c>
      <c r="BA14" t="str">
        <f>IF(OR(Calc_오픈정렬!$F14="",Calc_오픈정렬!BA14=""),"",Calc_오픈정렬!BA14/Calc_오픈정렬!$F14*100)</f>
        <v/>
      </c>
      <c r="BB14" t="str">
        <f>IF(OR(Calc_오픈정렬!$F14="",Calc_오픈정렬!BB14=""),"",Calc_오픈정렬!BB14/Calc_오픈정렬!$F14*100)</f>
        <v/>
      </c>
      <c r="BC14" t="str">
        <f>IF(OR(Calc_오픈정렬!$F14="",Calc_오픈정렬!BC14=""),"",Calc_오픈정렬!BC14/Calc_오픈정렬!$F14*100)</f>
        <v/>
      </c>
      <c r="BD14" t="str">
        <f>IF(OR(Calc_오픈정렬!$F14="",Calc_오픈정렬!BD14=""),"",Calc_오픈정렬!BD14/Calc_오픈정렬!$F14*100)</f>
        <v/>
      </c>
      <c r="BE14" t="str">
        <f>IF(OR(Calc_오픈정렬!$F14="",Calc_오픈정렬!BE14=""),"",Calc_오픈정렬!BE14/Calc_오픈정렬!$F14*100)</f>
        <v/>
      </c>
      <c r="BF14" t="str">
        <f>IF(OR(Calc_오픈정렬!$F14="",Calc_오픈정렬!BF14=""),"",Calc_오픈정렬!BF14/Calc_오픈정렬!$F14*100)</f>
        <v/>
      </c>
      <c r="BG14" t="str">
        <f>IF(OR(Calc_오픈정렬!$F14="",Calc_오픈정렬!BG14=""),"",Calc_오픈정렬!BG14/Calc_오픈정렬!$F14*100)</f>
        <v/>
      </c>
      <c r="BH14" t="str">
        <f>IF(OR(Calc_오픈정렬!$F14="",Calc_오픈정렬!BH14=""),"",Calc_오픈정렬!BH14/Calc_오픈정렬!$F14*100)</f>
        <v/>
      </c>
      <c r="BI14" t="str">
        <f>IF(OR(Calc_오픈정렬!$F14="",Calc_오픈정렬!BI14=""),"",Calc_오픈정렬!BI14/Calc_오픈정렬!$F14*100)</f>
        <v/>
      </c>
      <c r="BJ14" t="str">
        <f>IF(OR(Calc_오픈정렬!$F14="",Calc_오픈정렬!BJ14=""),"",Calc_오픈정렬!BJ14/Calc_오픈정렬!$F14*100)</f>
        <v/>
      </c>
      <c r="BK14" t="str">
        <f>IF(OR(Calc_오픈정렬!$F14="",Calc_오픈정렬!BK14=""),"",Calc_오픈정렬!BK14/Calc_오픈정렬!$F14*100)</f>
        <v/>
      </c>
      <c r="BL14" t="str">
        <f>IF(OR(Calc_오픈정렬!$F14="",Calc_오픈정렬!BL14=""),"",Calc_오픈정렬!BL14/Calc_오픈정렬!$F14*100)</f>
        <v/>
      </c>
      <c r="BM14" t="str">
        <f>IF(OR(Calc_오픈정렬!$F14="",Calc_오픈정렬!BM14=""),"",Calc_오픈정렬!BM14/Calc_오픈정렬!$F14*100)</f>
        <v/>
      </c>
      <c r="BN14" t="str">
        <f>IF(OR(Calc_오픈정렬!$F14="",Calc_오픈정렬!BN14=""),"",Calc_오픈정렬!BN14/Calc_오픈정렬!$F14*100)</f>
        <v/>
      </c>
    </row>
    <row r="15" spans="1:66" x14ac:dyDescent="0.3">
      <c r="A15" t="str">
        <f>Calc_오픈정렬!A15</f>
        <v>(0014) 수원서둔골드점</v>
      </c>
      <c r="B15" t="str">
        <f>Calc_오픈정렬!B15</f>
        <v>150-1</v>
      </c>
      <c r="C15">
        <f>Calc_오픈정렬!C15</f>
        <v>1</v>
      </c>
      <c r="D15" t="str">
        <f>Calc_오픈정렬!D15</f>
        <v>1</v>
      </c>
      <c r="E15" s="1">
        <f>Calc_오픈정렬!E15</f>
        <v>45870</v>
      </c>
      <c r="F15">
        <f>Calc_오픈정렬!F15</f>
        <v>3152134.2674766928</v>
      </c>
      <c r="G15">
        <f>IF(OR(Calc_오픈정렬!$F15="",Calc_오픈정렬!G15=""),"",Calc_오픈정렬!G15/Calc_오픈정렬!$F15*100)</f>
        <v>80.276011158588886</v>
      </c>
      <c r="H15">
        <f>IF(OR(Calc_오픈정렬!$F15="",Calc_오픈정렬!H15=""),"",Calc_오픈정렬!H15/Calc_오픈정렬!$F15*100)</f>
        <v>82.592061818111262</v>
      </c>
      <c r="I15">
        <f>IF(OR(Calc_오픈정렬!$F15="",Calc_오픈정렬!I15=""),"",Calc_오픈정렬!I15/Calc_오픈정렬!$F15*100)</f>
        <v>91.468940911271517</v>
      </c>
      <c r="J15">
        <f>IF(OR(Calc_오픈정렬!$F15="",Calc_오픈정렬!J15=""),"",Calc_오픈정렬!J15/Calc_오픈정렬!$F15*100)</f>
        <v>97.691295923459705</v>
      </c>
      <c r="K15">
        <f>IF(OR(Calc_오픈정렬!$F15="",Calc_오픈정렬!K15=""),"",Calc_오픈정렬!K15/Calc_오픈정렬!$F15*100)</f>
        <v>94.039025298449303</v>
      </c>
      <c r="L15">
        <f>IF(OR(Calc_오픈정렬!$F15="",Calc_오픈정렬!L15=""),"",Calc_오픈정렬!L15/Calc_오픈정렬!$F15*100)</f>
        <v>86.960755137308027</v>
      </c>
      <c r="M15">
        <f>IF(OR(Calc_오픈정렬!$F15="",Calc_오픈정렬!M15=""),"",Calc_오픈정렬!M15/Calc_오픈정렬!$F15*100)</f>
        <v>107.71157736281684</v>
      </c>
      <c r="N15">
        <f>IF(OR(Calc_오픈정렬!$F15="",Calc_오픈정렬!N15=""),"",Calc_오픈정렬!N15/Calc_오픈정렬!$F15*100)</f>
        <v>102.1668667266422</v>
      </c>
      <c r="O15">
        <f>IF(OR(Calc_오픈정렬!$F15="",Calc_오픈정렬!O15=""),"",Calc_오픈정렬!O15/Calc_오픈정렬!$F15*100)</f>
        <v>111.43047955132394</v>
      </c>
      <c r="P15">
        <f>IF(OR(Calc_오픈정렬!$F15="",Calc_오픈정렬!P15=""),"",Calc_오픈정렬!P15/Calc_오픈정렬!$F15*100)</f>
        <v>107.38238855440518</v>
      </c>
      <c r="Q15">
        <f>IF(OR(Calc_오픈정렬!$F15="",Calc_오픈정렬!Q15=""),"",Calc_오픈정렬!Q15/Calc_오픈정렬!$F15*100)</f>
        <v>83.162768996800921</v>
      </c>
      <c r="R15" t="str">
        <f>IF(OR(Calc_오픈정렬!$F15="",Calc_오픈정렬!R15=""),"",Calc_오픈정렬!R15/Calc_오픈정렬!$F15*100)</f>
        <v/>
      </c>
      <c r="S15" t="str">
        <f>IF(OR(Calc_오픈정렬!$F15="",Calc_오픈정렬!S15=""),"",Calc_오픈정렬!S15/Calc_오픈정렬!$F15*100)</f>
        <v/>
      </c>
      <c r="T15" t="str">
        <f>IF(OR(Calc_오픈정렬!$F15="",Calc_오픈정렬!T15=""),"",Calc_오픈정렬!T15/Calc_오픈정렬!$F15*100)</f>
        <v/>
      </c>
      <c r="U15" t="str">
        <f>IF(OR(Calc_오픈정렬!$F15="",Calc_오픈정렬!U15=""),"",Calc_오픈정렬!U15/Calc_오픈정렬!$F15*100)</f>
        <v/>
      </c>
      <c r="V15" t="str">
        <f>IF(OR(Calc_오픈정렬!$F15="",Calc_오픈정렬!V15=""),"",Calc_오픈정렬!V15/Calc_오픈정렬!$F15*100)</f>
        <v/>
      </c>
      <c r="W15" t="str">
        <f>IF(OR(Calc_오픈정렬!$F15="",Calc_오픈정렬!W15=""),"",Calc_오픈정렬!W15/Calc_오픈정렬!$F15*100)</f>
        <v/>
      </c>
      <c r="X15" t="str">
        <f>IF(OR(Calc_오픈정렬!$F15="",Calc_오픈정렬!X15=""),"",Calc_오픈정렬!X15/Calc_오픈정렬!$F15*100)</f>
        <v/>
      </c>
      <c r="Y15" t="str">
        <f>IF(OR(Calc_오픈정렬!$F15="",Calc_오픈정렬!Y15=""),"",Calc_오픈정렬!Y15/Calc_오픈정렬!$F15*100)</f>
        <v/>
      </c>
      <c r="Z15" t="str">
        <f>IF(OR(Calc_오픈정렬!$F15="",Calc_오픈정렬!Z15=""),"",Calc_오픈정렬!Z15/Calc_오픈정렬!$F15*100)</f>
        <v/>
      </c>
      <c r="AA15" t="str">
        <f>IF(OR(Calc_오픈정렬!$F15="",Calc_오픈정렬!AA15=""),"",Calc_오픈정렬!AA15/Calc_오픈정렬!$F15*100)</f>
        <v/>
      </c>
      <c r="AB15" t="str">
        <f>IF(OR(Calc_오픈정렬!$F15="",Calc_오픈정렬!AB15=""),"",Calc_오픈정렬!AB15/Calc_오픈정렬!$F15*100)</f>
        <v/>
      </c>
      <c r="AC15" t="str">
        <f>IF(OR(Calc_오픈정렬!$F15="",Calc_오픈정렬!AC15=""),"",Calc_오픈정렬!AC15/Calc_오픈정렬!$F15*100)</f>
        <v/>
      </c>
      <c r="AD15" t="str">
        <f>IF(OR(Calc_오픈정렬!$F15="",Calc_오픈정렬!AD15=""),"",Calc_오픈정렬!AD15/Calc_오픈정렬!$F15*100)</f>
        <v/>
      </c>
      <c r="AE15" t="str">
        <f>IF(OR(Calc_오픈정렬!$F15="",Calc_오픈정렬!AE15=""),"",Calc_오픈정렬!AE15/Calc_오픈정렬!$F15*100)</f>
        <v/>
      </c>
      <c r="AF15" t="str">
        <f>IF(OR(Calc_오픈정렬!$F15="",Calc_오픈정렬!AF15=""),"",Calc_오픈정렬!AF15/Calc_오픈정렬!$F15*100)</f>
        <v/>
      </c>
      <c r="AG15" t="str">
        <f>IF(OR(Calc_오픈정렬!$F15="",Calc_오픈정렬!AG15=""),"",Calc_오픈정렬!AG15/Calc_오픈정렬!$F15*100)</f>
        <v/>
      </c>
      <c r="AH15" t="str">
        <f>IF(OR(Calc_오픈정렬!$F15="",Calc_오픈정렬!AH15=""),"",Calc_오픈정렬!AH15/Calc_오픈정렬!$F15*100)</f>
        <v/>
      </c>
      <c r="AI15" t="str">
        <f>IF(OR(Calc_오픈정렬!$F15="",Calc_오픈정렬!AI15=""),"",Calc_오픈정렬!AI15/Calc_오픈정렬!$F15*100)</f>
        <v/>
      </c>
      <c r="AJ15" t="str">
        <f>IF(OR(Calc_오픈정렬!$F15="",Calc_오픈정렬!AJ15=""),"",Calc_오픈정렬!AJ15/Calc_오픈정렬!$F15*100)</f>
        <v/>
      </c>
      <c r="AK15" t="str">
        <f>IF(OR(Calc_오픈정렬!$F15="",Calc_오픈정렬!AK15=""),"",Calc_오픈정렬!AK15/Calc_오픈정렬!$F15*100)</f>
        <v/>
      </c>
      <c r="AL15" t="str">
        <f>IF(OR(Calc_오픈정렬!$F15="",Calc_오픈정렬!AL15=""),"",Calc_오픈정렬!AL15/Calc_오픈정렬!$F15*100)</f>
        <v/>
      </c>
      <c r="AM15" t="str">
        <f>IF(OR(Calc_오픈정렬!$F15="",Calc_오픈정렬!AM15=""),"",Calc_오픈정렬!AM15/Calc_오픈정렬!$F15*100)</f>
        <v/>
      </c>
      <c r="AN15" t="str">
        <f>IF(OR(Calc_오픈정렬!$F15="",Calc_오픈정렬!AN15=""),"",Calc_오픈정렬!AN15/Calc_오픈정렬!$F15*100)</f>
        <v/>
      </c>
      <c r="AO15" t="str">
        <f>IF(OR(Calc_오픈정렬!$F15="",Calc_오픈정렬!AO15=""),"",Calc_오픈정렬!AO15/Calc_오픈정렬!$F15*100)</f>
        <v/>
      </c>
      <c r="AP15" t="str">
        <f>IF(OR(Calc_오픈정렬!$F15="",Calc_오픈정렬!AP15=""),"",Calc_오픈정렬!AP15/Calc_오픈정렬!$F15*100)</f>
        <v/>
      </c>
      <c r="AQ15" t="str">
        <f>IF(OR(Calc_오픈정렬!$F15="",Calc_오픈정렬!AQ15=""),"",Calc_오픈정렬!AQ15/Calc_오픈정렬!$F15*100)</f>
        <v/>
      </c>
      <c r="AR15" t="str">
        <f>IF(OR(Calc_오픈정렬!$F15="",Calc_오픈정렬!AR15=""),"",Calc_오픈정렬!AR15/Calc_오픈정렬!$F15*100)</f>
        <v/>
      </c>
      <c r="AS15" t="str">
        <f>IF(OR(Calc_오픈정렬!$F15="",Calc_오픈정렬!AS15=""),"",Calc_오픈정렬!AS15/Calc_오픈정렬!$F15*100)</f>
        <v/>
      </c>
      <c r="AT15" t="str">
        <f>IF(OR(Calc_오픈정렬!$F15="",Calc_오픈정렬!AT15=""),"",Calc_오픈정렬!AT15/Calc_오픈정렬!$F15*100)</f>
        <v/>
      </c>
      <c r="AU15" t="str">
        <f>IF(OR(Calc_오픈정렬!$F15="",Calc_오픈정렬!AU15=""),"",Calc_오픈정렬!AU15/Calc_오픈정렬!$F15*100)</f>
        <v/>
      </c>
      <c r="AV15" t="str">
        <f>IF(OR(Calc_오픈정렬!$F15="",Calc_오픈정렬!AV15=""),"",Calc_오픈정렬!AV15/Calc_오픈정렬!$F15*100)</f>
        <v/>
      </c>
      <c r="AW15" t="str">
        <f>IF(OR(Calc_오픈정렬!$F15="",Calc_오픈정렬!AW15=""),"",Calc_오픈정렬!AW15/Calc_오픈정렬!$F15*100)</f>
        <v/>
      </c>
      <c r="AX15" t="str">
        <f>IF(OR(Calc_오픈정렬!$F15="",Calc_오픈정렬!AX15=""),"",Calc_오픈정렬!AX15/Calc_오픈정렬!$F15*100)</f>
        <v/>
      </c>
      <c r="AY15" t="str">
        <f>IF(OR(Calc_오픈정렬!$F15="",Calc_오픈정렬!AY15=""),"",Calc_오픈정렬!AY15/Calc_오픈정렬!$F15*100)</f>
        <v/>
      </c>
      <c r="AZ15" t="str">
        <f>IF(OR(Calc_오픈정렬!$F15="",Calc_오픈정렬!AZ15=""),"",Calc_오픈정렬!AZ15/Calc_오픈정렬!$F15*100)</f>
        <v/>
      </c>
      <c r="BA15" t="str">
        <f>IF(OR(Calc_오픈정렬!$F15="",Calc_오픈정렬!BA15=""),"",Calc_오픈정렬!BA15/Calc_오픈정렬!$F15*100)</f>
        <v/>
      </c>
      <c r="BB15" t="str">
        <f>IF(OR(Calc_오픈정렬!$F15="",Calc_오픈정렬!BB15=""),"",Calc_오픈정렬!BB15/Calc_오픈정렬!$F15*100)</f>
        <v/>
      </c>
      <c r="BC15" t="str">
        <f>IF(OR(Calc_오픈정렬!$F15="",Calc_오픈정렬!BC15=""),"",Calc_오픈정렬!BC15/Calc_오픈정렬!$F15*100)</f>
        <v/>
      </c>
      <c r="BD15" t="str">
        <f>IF(OR(Calc_오픈정렬!$F15="",Calc_오픈정렬!BD15=""),"",Calc_오픈정렬!BD15/Calc_오픈정렬!$F15*100)</f>
        <v/>
      </c>
      <c r="BE15" t="str">
        <f>IF(OR(Calc_오픈정렬!$F15="",Calc_오픈정렬!BE15=""),"",Calc_오픈정렬!BE15/Calc_오픈정렬!$F15*100)</f>
        <v/>
      </c>
      <c r="BF15" t="str">
        <f>IF(OR(Calc_오픈정렬!$F15="",Calc_오픈정렬!BF15=""),"",Calc_오픈정렬!BF15/Calc_오픈정렬!$F15*100)</f>
        <v/>
      </c>
      <c r="BG15" t="str">
        <f>IF(OR(Calc_오픈정렬!$F15="",Calc_오픈정렬!BG15=""),"",Calc_오픈정렬!BG15/Calc_오픈정렬!$F15*100)</f>
        <v/>
      </c>
      <c r="BH15" t="str">
        <f>IF(OR(Calc_오픈정렬!$F15="",Calc_오픈정렬!BH15=""),"",Calc_오픈정렬!BH15/Calc_오픈정렬!$F15*100)</f>
        <v/>
      </c>
      <c r="BI15" t="str">
        <f>IF(OR(Calc_오픈정렬!$F15="",Calc_오픈정렬!BI15=""),"",Calc_오픈정렬!BI15/Calc_오픈정렬!$F15*100)</f>
        <v/>
      </c>
      <c r="BJ15" t="str">
        <f>IF(OR(Calc_오픈정렬!$F15="",Calc_오픈정렬!BJ15=""),"",Calc_오픈정렬!BJ15/Calc_오픈정렬!$F15*100)</f>
        <v/>
      </c>
      <c r="BK15" t="str">
        <f>IF(OR(Calc_오픈정렬!$F15="",Calc_오픈정렬!BK15=""),"",Calc_오픈정렬!BK15/Calc_오픈정렬!$F15*100)</f>
        <v/>
      </c>
      <c r="BL15" t="str">
        <f>IF(OR(Calc_오픈정렬!$F15="",Calc_오픈정렬!BL15=""),"",Calc_오픈정렬!BL15/Calc_오픈정렬!$F15*100)</f>
        <v/>
      </c>
      <c r="BM15" t="str">
        <f>IF(OR(Calc_오픈정렬!$F15="",Calc_오픈정렬!BM15=""),"",Calc_오픈정렬!BM15/Calc_오픈정렬!$F15*100)</f>
        <v/>
      </c>
      <c r="BN15" t="str">
        <f>IF(OR(Calc_오픈정렬!$F15="",Calc_오픈정렬!BN15=""),"",Calc_오픈정렬!BN15/Calc_오픈정렬!$F15*100)</f>
        <v/>
      </c>
    </row>
    <row r="16" spans="1:66" x14ac:dyDescent="0.3">
      <c r="A16" t="str">
        <f>Calc_오픈정렬!A16</f>
        <v>(1001) #화곡점</v>
      </c>
      <c r="B16" t="str">
        <f>Calc_오픈정렬!B16</f>
        <v>150-1</v>
      </c>
      <c r="C16">
        <f>Calc_오픈정렬!C16</f>
        <v>1</v>
      </c>
      <c r="D16" t="str">
        <f>Calc_오픈정렬!D16</f>
        <v>1</v>
      </c>
      <c r="E16" s="1">
        <f>Calc_오픈정렬!E16</f>
        <v>43647</v>
      </c>
      <c r="F16">
        <f>Calc_오픈정렬!F16</f>
        <v>6184562.1549978377</v>
      </c>
      <c r="G16">
        <f>IF(OR(Calc_오픈정렬!$F16="",Calc_오픈정렬!G16=""),"",Calc_오픈정렬!G16/Calc_오픈정렬!$F16*100)</f>
        <v>61.400239354279883</v>
      </c>
      <c r="H16">
        <f>IF(OR(Calc_오픈정렬!$F16="",Calc_오픈정렬!H16=""),"",Calc_오픈정렬!H16/Calc_오픈정렬!$F16*100)</f>
        <v>69.0376413023928</v>
      </c>
      <c r="I16">
        <f>IF(OR(Calc_오픈정렬!$F16="",Calc_오픈정렬!I16=""),"",Calc_오픈정렬!I16/Calc_오픈정렬!$F16*100)</f>
        <v>89.451171672490887</v>
      </c>
      <c r="J16">
        <f>IF(OR(Calc_오픈정렬!$F16="",Calc_오픈정렬!J16=""),"",Calc_오픈정렬!J16/Calc_오픈정렬!$F16*100)</f>
        <v>88.263875289958449</v>
      </c>
      <c r="K16">
        <f>IF(OR(Calc_오픈정렬!$F16="",Calc_오픈정렬!K16=""),"",Calc_오픈정렬!K16/Calc_오픈정렬!$F16*100)</f>
        <v>89.90661611130048</v>
      </c>
      <c r="L16">
        <f>IF(OR(Calc_오픈정렬!$F16="",Calc_오픈정렬!L16=""),"",Calc_오픈정렬!L16/Calc_오픈정렬!$F16*100)</f>
        <v>98.535010073961047</v>
      </c>
      <c r="M16">
        <f>IF(OR(Calc_오픈정렬!$F16="",Calc_오픈정렬!M16=""),"",Calc_오픈정렬!M16/Calc_오픈정렬!$F16*100)</f>
        <v>113.64470970220691</v>
      </c>
      <c r="N16">
        <f>IF(OR(Calc_오픈정렬!$F16="",Calc_오픈정렬!N16=""),"",Calc_오픈정렬!N16/Calc_오픈정렬!$F16*100)</f>
        <v>106.44889779138001</v>
      </c>
      <c r="O16">
        <f>IF(OR(Calc_오픈정렬!$F16="",Calc_오픈정렬!O16=""),"",Calc_오픈정렬!O16/Calc_오픈정렬!$F16*100)</f>
        <v>103.20089103119324</v>
      </c>
      <c r="P16">
        <f>IF(OR(Calc_오픈정렬!$F16="",Calc_오픈정렬!P16=""),"",Calc_오픈정렬!P16/Calc_오픈정렬!$F16*100)</f>
        <v>100.13241712861212</v>
      </c>
      <c r="Q16">
        <f>IF(OR(Calc_오픈정렬!$F16="",Calc_오픈정렬!Q16=""),"",Calc_오픈정렬!Q16/Calc_오픈정렬!$F16*100)</f>
        <v>120.93942761766156</v>
      </c>
      <c r="R16">
        <f>IF(OR(Calc_오픈정렬!$F16="",Calc_오픈정렬!R16=""),"",Calc_오픈정렬!R16/Calc_오픈정렬!$F16*100)</f>
        <v>124.73290555343138</v>
      </c>
      <c r="S16">
        <f>IF(OR(Calc_오픈정렬!$F16="",Calc_오픈정렬!S16=""),"",Calc_오픈정렬!S16/Calc_오픈정렬!$F16*100)</f>
        <v>120.29812933110232</v>
      </c>
      <c r="T16">
        <f>IF(OR(Calc_오픈정렬!$F16="",Calc_오픈정렬!T16=""),"",Calc_오픈정렬!T16/Calc_오픈정렬!$F16*100)</f>
        <v>150.75146186618434</v>
      </c>
      <c r="U16">
        <f>IF(OR(Calc_오픈정렬!$F16="",Calc_오픈정렬!U16=""),"",Calc_오픈정렬!U16/Calc_오픈정렬!$F16*100)</f>
        <v>121.3138114467867</v>
      </c>
      <c r="V16">
        <f>IF(OR(Calc_오픈정렬!$F16="",Calc_오픈정렬!V16=""),"",Calc_오픈정렬!V16/Calc_오픈정렬!$F16*100)</f>
        <v>110.53266918244876</v>
      </c>
      <c r="W16">
        <f>IF(OR(Calc_오픈정렬!$F16="",Calc_오픈정렬!W16=""),"",Calc_오픈정렬!W16/Calc_오픈정렬!$F16*100)</f>
        <v>117.33364738657369</v>
      </c>
      <c r="X16">
        <f>IF(OR(Calc_오픈정렬!$F16="",Calc_오픈정렬!X16=""),"",Calc_오픈정렬!X16/Calc_오픈정렬!$F16*100)</f>
        <v>118.15751327115768</v>
      </c>
      <c r="Y16">
        <f>IF(OR(Calc_오픈정렬!$F16="",Calc_오픈정렬!Y16=""),"",Calc_오픈정렬!Y16/Calc_오픈정렬!$F16*100)</f>
        <v>141.01677873176317</v>
      </c>
      <c r="Z16">
        <f>IF(OR(Calc_오픈정렬!$F16="",Calc_오픈정렬!Z16=""),"",Calc_오픈정렬!Z16/Calc_오픈정렬!$F16*100)</f>
        <v>125.28703396566998</v>
      </c>
      <c r="AA16">
        <f>IF(OR(Calc_오픈정렬!$F16="",Calc_오픈정렬!AA16=""),"",Calc_오픈정렬!AA16/Calc_오픈정렬!$F16*100)</f>
        <v>136.81356434351352</v>
      </c>
      <c r="AB16">
        <f>IF(OR(Calc_오픈정렬!$F16="",Calc_오픈정렬!AB16=""),"",Calc_오픈정렬!AB16/Calc_오픈정렬!$F16*100)</f>
        <v>141.63643272894214</v>
      </c>
      <c r="AC16">
        <f>IF(OR(Calc_오픈정렬!$F16="",Calc_오픈정렬!AC16=""),"",Calc_오픈정렬!AC16/Calc_오픈정렬!$F16*100)</f>
        <v>141.77888234482617</v>
      </c>
      <c r="AD16">
        <f>IF(OR(Calc_오픈정렬!$F16="",Calc_오픈정렬!AD16=""),"",Calc_오픈정렬!AD16/Calc_오픈정렬!$F16*100)</f>
        <v>152.40256220344153</v>
      </c>
      <c r="AE16">
        <f>IF(OR(Calc_오픈정렬!$F16="",Calc_오픈정렬!AE16=""),"",Calc_오픈정렬!AE16/Calc_오픈정렬!$F16*100)</f>
        <v>159.57265727630784</v>
      </c>
      <c r="AF16">
        <f>IF(OR(Calc_오픈정렬!$F16="",Calc_오픈정렬!AF16=""),"",Calc_오픈정렬!AF16/Calc_오픈정렬!$F16*100)</f>
        <v>136.50977446600285</v>
      </c>
      <c r="AG16">
        <f>IF(OR(Calc_오픈정렬!$F16="",Calc_오픈정렬!AG16=""),"",Calc_오픈정렬!AG16/Calc_오픈정렬!$F16*100)</f>
        <v>156.37240480006537</v>
      </c>
      <c r="AH16">
        <f>IF(OR(Calc_오픈정렬!$F16="",Calc_오픈정렬!AH16=""),"",Calc_오픈정렬!AH16/Calc_오픈정렬!$F16*100)</f>
        <v>160.85007206565615</v>
      </c>
      <c r="AI16">
        <f>IF(OR(Calc_오픈정렬!$F16="",Calc_오픈정렬!AI16=""),"",Calc_오픈정렬!AI16/Calc_오픈정렬!$F16*100)</f>
        <v>136.27631445704412</v>
      </c>
      <c r="AJ16">
        <f>IF(OR(Calc_오픈정렬!$F16="",Calc_오픈정렬!AJ16=""),"",Calc_오픈정렬!AJ16/Calc_오픈정렬!$F16*100)</f>
        <v>156.21797142629433</v>
      </c>
      <c r="AK16">
        <f>IF(OR(Calc_오픈정렬!$F16="",Calc_오픈정렬!AK16=""),"",Calc_오픈정렬!AK16/Calc_오픈정렬!$F16*100)</f>
        <v>179.44069808590726</v>
      </c>
      <c r="AL16">
        <f>IF(OR(Calc_오픈정렬!$F16="",Calc_오픈정렬!AL16=""),"",Calc_오픈정렬!AL16/Calc_오픈정렬!$F16*100)</f>
        <v>143.1026928913962</v>
      </c>
      <c r="AM16">
        <f>IF(OR(Calc_오픈정렬!$F16="",Calc_오픈정렬!AM16=""),"",Calc_오픈정렬!AM16/Calc_오픈정렬!$F16*100)</f>
        <v>154.41529000181666</v>
      </c>
      <c r="AN16">
        <f>IF(OR(Calc_오픈정렬!$F16="",Calc_오픈정렬!AN16=""),"",Calc_오픈정렬!AN16/Calc_오픈정렬!$F16*100)</f>
        <v>164.19471137356237</v>
      </c>
      <c r="AO16">
        <f>IF(OR(Calc_오픈정렬!$F16="",Calc_오픈정렬!AO16=""),"",Calc_오픈정렬!AO16/Calc_오픈정렬!$F16*100)</f>
        <v>139.44940574130368</v>
      </c>
      <c r="AP16">
        <f>IF(OR(Calc_오픈정렬!$F16="",Calc_오픈정렬!AP16=""),"",Calc_오픈정렬!AP16/Calc_오픈정렬!$F16*100)</f>
        <v>141.32148531205081</v>
      </c>
      <c r="AQ16">
        <f>IF(OR(Calc_오픈정렬!$F16="",Calc_오픈정렬!AQ16=""),"",Calc_오픈정렬!AQ16/Calc_오픈정렬!$F16*100)</f>
        <v>163.08675902551505</v>
      </c>
      <c r="AR16">
        <f>IF(OR(Calc_오픈정렬!$F16="",Calc_오픈정렬!AR16=""),"",Calc_오픈정렬!AR16/Calc_오픈정렬!$F16*100)</f>
        <v>159.51545530303389</v>
      </c>
      <c r="AS16">
        <f>IF(OR(Calc_오픈정렬!$F16="",Calc_오픈정렬!AS16=""),"",Calc_오픈정렬!AS16/Calc_오픈정렬!$F16*100)</f>
        <v>148.8629635962906</v>
      </c>
      <c r="AT16">
        <f>IF(OR(Calc_오픈정렬!$F16="",Calc_오픈정렬!AT16=""),"",Calc_오픈정렬!AT16/Calc_오픈정렬!$F16*100)</f>
        <v>155.82280791681129</v>
      </c>
      <c r="AU16">
        <f>IF(OR(Calc_오픈정렬!$F16="",Calc_오픈정렬!AU16=""),"",Calc_오픈정렬!AU16/Calc_오픈정렬!$F16*100)</f>
        <v>151.89698719581523</v>
      </c>
      <c r="AV16">
        <f>IF(OR(Calc_오픈정렬!$F16="",Calc_오픈정렬!AV16=""),"",Calc_오픈정렬!AV16/Calc_오픈정렬!$F16*100)</f>
        <v>145.48192721289993</v>
      </c>
      <c r="AW16">
        <f>IF(OR(Calc_오픈정렬!$F16="",Calc_오픈정렬!AW16=""),"",Calc_오픈정렬!AW16/Calc_오픈정렬!$F16*100)</f>
        <v>161.23054547779495</v>
      </c>
      <c r="AX16">
        <f>IF(OR(Calc_오픈정렬!$F16="",Calc_오픈정렬!AX16=""),"",Calc_오픈정렬!AX16/Calc_오픈정렬!$F16*100)</f>
        <v>177.06505163168436</v>
      </c>
      <c r="AY16">
        <f>IF(OR(Calc_오픈정렬!$F16="",Calc_오픈정렬!AY16=""),"",Calc_오픈정렬!AY16/Calc_오픈정렬!$F16*100)</f>
        <v>163.21448883723991</v>
      </c>
      <c r="AZ16">
        <f>IF(OR(Calc_오픈정렬!$F16="",Calc_오픈정렬!AZ16=""),"",Calc_오픈정렬!AZ16/Calc_오픈정렬!$F16*100)</f>
        <v>165.09952237171248</v>
      </c>
      <c r="BA16">
        <f>IF(OR(Calc_오픈정렬!$F16="",Calc_오픈정렬!BA16=""),"",Calc_오픈정렬!BA16/Calc_오픈정렬!$F16*100)</f>
        <v>178.88017077918991</v>
      </c>
      <c r="BB16">
        <f>IF(OR(Calc_오픈정렬!$F16="",Calc_오픈정렬!BB16=""),"",Calc_오픈정렬!BB16/Calc_오픈정렬!$F16*100)</f>
        <v>164.08142575280053</v>
      </c>
      <c r="BC16">
        <f>IF(OR(Calc_오픈정렬!$F16="",Calc_오픈정렬!BC16=""),"",Calc_오픈정렬!BC16/Calc_오픈정렬!$F16*100)</f>
        <v>181.76633373020204</v>
      </c>
      <c r="BD16">
        <f>IF(OR(Calc_오픈정렬!$F16="",Calc_오픈정렬!BD16=""),"",Calc_오픈정렬!BD16/Calc_오픈정렬!$F16*100)</f>
        <v>148.20513435705084</v>
      </c>
      <c r="BE16">
        <f>IF(OR(Calc_오픈정렬!$F16="",Calc_오픈정렬!BE16=""),"",Calc_오픈정렬!BE16/Calc_오픈정렬!$F16*100)</f>
        <v>144.82885948295097</v>
      </c>
      <c r="BF16">
        <f>IF(OR(Calc_오픈정렬!$F16="",Calc_오픈정렬!BF16=""),"",Calc_오픈정렬!BF16/Calc_오픈정렬!$F16*100)</f>
        <v>159.84713706434235</v>
      </c>
      <c r="BG16">
        <f>IF(OR(Calc_오픈정렬!$F16="",Calc_오픈정렬!BG16=""),"",Calc_오픈정렬!BG16/Calc_오픈정렬!$F16*100)</f>
        <v>149.28008189010541</v>
      </c>
      <c r="BH16">
        <f>IF(OR(Calc_오픈정렬!$F16="",Calc_오픈정렬!BH16=""),"",Calc_오픈정렬!BH16/Calc_오픈정렬!$F16*100)</f>
        <v>168.84412900586847</v>
      </c>
      <c r="BI16">
        <f>IF(OR(Calc_오픈정렬!$F16="",Calc_오픈정렬!BI16=""),"",Calc_오픈정렬!BI16/Calc_오픈정렬!$F16*100)</f>
        <v>174.17623746359715</v>
      </c>
      <c r="BJ16">
        <f>IF(OR(Calc_오픈정렬!$F16="",Calc_오픈정렬!BJ16=""),"",Calc_오픈정렬!BJ16/Calc_오픈정렬!$F16*100)</f>
        <v>179.68608477373451</v>
      </c>
      <c r="BK16">
        <f>IF(OR(Calc_오픈정렬!$F16="",Calc_오픈정렬!BK16=""),"",Calc_오픈정렬!BK16/Calc_오픈정렬!$F16*100)</f>
        <v>175.90110982079398</v>
      </c>
      <c r="BL16">
        <f>IF(OR(Calc_오픈정렬!$F16="",Calc_오픈정렬!BL16=""),"",Calc_오픈정렬!BL16/Calc_오픈정렬!$F16*100)</f>
        <v>176.91417575885364</v>
      </c>
      <c r="BM16">
        <f>IF(OR(Calc_오픈정렬!$F16="",Calc_오픈정렬!BM16=""),"",Calc_오픈정렬!BM16/Calc_오픈정렬!$F16*100)</f>
        <v>164.89870744935214</v>
      </c>
      <c r="BN16">
        <f>IF(OR(Calc_오픈정렬!$F16="",Calc_오픈정렬!BN16=""),"",Calc_오픈정렬!BN16/Calc_오픈정렬!$F16*100)</f>
        <v>169.76244406311844</v>
      </c>
    </row>
    <row r="17" spans="1:66" x14ac:dyDescent="0.3">
      <c r="A17" t="str">
        <f>Calc_오픈정렬!A17</f>
        <v>(1002) #신대방점</v>
      </c>
      <c r="B17" t="str">
        <f>Calc_오픈정렬!B17</f>
        <v>150-4</v>
      </c>
      <c r="C17">
        <f>Calc_오픈정렬!C17</f>
        <v>4</v>
      </c>
      <c r="D17" t="str">
        <f>Calc_오픈정렬!D17</f>
        <v>3+</v>
      </c>
      <c r="E17" s="1">
        <f>Calc_오픈정렬!E17</f>
        <v>43647</v>
      </c>
      <c r="F17">
        <f>Calc_오픈정렬!F17</f>
        <v>4493443.3950632932</v>
      </c>
      <c r="G17">
        <f>IF(OR(Calc_오픈정렬!$F17="",Calc_오픈정렬!G17=""),"",Calc_오픈정렬!G17/Calc_오픈정렬!$F17*100)</f>
        <v>83.509155850570991</v>
      </c>
      <c r="H17">
        <f>IF(OR(Calc_오픈정렬!$F17="",Calc_오픈정렬!H17=""),"",Calc_오픈정렬!H17/Calc_오픈정렬!$F17*100)</f>
        <v>82.720073432726082</v>
      </c>
      <c r="I17">
        <f>IF(OR(Calc_오픈정렬!$F17="",Calc_오픈정렬!I17=""),"",Calc_오픈정렬!I17/Calc_오픈정렬!$F17*100)</f>
        <v>105.20123936954495</v>
      </c>
      <c r="J17">
        <f>IF(OR(Calc_오픈정렬!$F17="",Calc_오픈정렬!J17=""),"",Calc_오픈정렬!J17/Calc_오픈정렬!$F17*100)</f>
        <v>91.256048083301579</v>
      </c>
      <c r="K17">
        <f>IF(OR(Calc_오픈정렬!$F17="",Calc_오픈정렬!K17=""),"",Calc_오픈정렬!K17/Calc_오픈정렬!$F17*100)</f>
        <v>87.404722127029217</v>
      </c>
      <c r="L17">
        <f>IF(OR(Calc_오픈정렬!$F17="",Calc_오픈정렬!L17=""),"",Calc_오픈정렬!L17/Calc_오픈정렬!$F17*100)</f>
        <v>99.953527097530568</v>
      </c>
      <c r="M17">
        <f>IF(OR(Calc_오픈정렬!$F17="",Calc_오픈정렬!M17=""),"",Calc_오픈정렬!M17/Calc_오픈정렬!$F17*100)</f>
        <v>110.40496502469823</v>
      </c>
      <c r="N17">
        <f>IF(OR(Calc_오픈정렬!$F17="",Calc_오픈정렬!N17=""),"",Calc_오픈정렬!N17/Calc_오픈정렬!$F17*100)</f>
        <v>106.43119188722783</v>
      </c>
      <c r="O17">
        <f>IF(OR(Calc_오픈정렬!$F17="",Calc_오픈정렬!O17=""),"",Calc_오픈정렬!O17/Calc_오픈정렬!$F17*100)</f>
        <v>104.54954578021267</v>
      </c>
      <c r="P17">
        <f>IF(OR(Calc_오픈정렬!$F17="",Calc_오픈정렬!P17=""),"",Calc_오픈정렬!P17/Calc_오픈정렬!$F17*100)</f>
        <v>90.171761121027359</v>
      </c>
      <c r="Q17">
        <f>IF(OR(Calc_오픈정렬!$F17="",Calc_오픈정렬!Q17=""),"",Calc_오픈정렬!Q17/Calc_오픈정렬!$F17*100)</f>
        <v>114.13835395480231</v>
      </c>
      <c r="R17">
        <f>IF(OR(Calc_오픈정렬!$F17="",Calc_오픈정렬!R17=""),"",Calc_오픈정렬!R17/Calc_오픈정렬!$F17*100)</f>
        <v>112.95699785187638</v>
      </c>
      <c r="S17">
        <f>IF(OR(Calc_오픈정렬!$F17="",Calc_오픈정렬!S17=""),"",Calc_오픈정렬!S17/Calc_오픈정렬!$F17*100)</f>
        <v>115.42036840955956</v>
      </c>
      <c r="T17">
        <f>IF(OR(Calc_오픈정렬!$F17="",Calc_오픈정렬!T17=""),"",Calc_오픈정렬!T17/Calc_오픈정렬!$F17*100)</f>
        <v>160.86033789606844</v>
      </c>
      <c r="U17">
        <f>IF(OR(Calc_오픈정렬!$F17="",Calc_오픈정렬!U17=""),"",Calc_오픈정렬!U17/Calc_오픈정렬!$F17*100)</f>
        <v>125.27238222834467</v>
      </c>
      <c r="V17">
        <f>IF(OR(Calc_오픈정렬!$F17="",Calc_오픈정렬!V17=""),"",Calc_오픈정렬!V17/Calc_오픈정렬!$F17*100)</f>
        <v>120.90463754496497</v>
      </c>
      <c r="W17">
        <f>IF(OR(Calc_오픈정렬!$F17="",Calc_오픈정렬!W17=""),"",Calc_오픈정렬!W17/Calc_오픈정렬!$F17*100)</f>
        <v>123.14468187180614</v>
      </c>
      <c r="X17">
        <f>IF(OR(Calc_오픈정렬!$F17="",Calc_오픈정렬!X17=""),"",Calc_오픈정렬!X17/Calc_오픈정렬!$F17*100)</f>
        <v>120.26298110592775</v>
      </c>
      <c r="Y17">
        <f>IF(OR(Calc_오픈정렬!$F17="",Calc_오픈정렬!Y17=""),"",Calc_오픈정렬!Y17/Calc_오픈정렬!$F17*100)</f>
        <v>128.71615165080516</v>
      </c>
      <c r="Z17">
        <f>IF(OR(Calc_오픈정렬!$F17="",Calc_오픈정렬!Z17=""),"",Calc_오픈정렬!Z17/Calc_오픈정렬!$F17*100)</f>
        <v>105.45427447223715</v>
      </c>
      <c r="AA17">
        <f>IF(OR(Calc_오픈정렬!$F17="",Calc_오픈정렬!AA17=""),"",Calc_오픈정렬!AA17/Calc_오픈정렬!$F17*100)</f>
        <v>108.44295712361598</v>
      </c>
      <c r="AB17">
        <f>IF(OR(Calc_오픈정렬!$F17="",Calc_오픈정렬!AB17=""),"",Calc_오픈정렬!AB17/Calc_오픈정렬!$F17*100)</f>
        <v>102.85576843984197</v>
      </c>
      <c r="AC17">
        <f>IF(OR(Calc_오픈정렬!$F17="",Calc_오픈정렬!AC17=""),"",Calc_오픈정렬!AC17/Calc_오픈정렬!$F17*100)</f>
        <v>106.53476264767264</v>
      </c>
      <c r="AD17">
        <f>IF(OR(Calc_오픈정렬!$F17="",Calc_오픈정렬!AD17=""),"",Calc_오픈정렬!AD17/Calc_오픈정렬!$F17*100)</f>
        <v>110.67057673377055</v>
      </c>
      <c r="AE17">
        <f>IF(OR(Calc_오픈정렬!$F17="",Calc_오픈정렬!AE17=""),"",Calc_오픈정렬!AE17/Calc_오픈정렬!$F17*100)</f>
        <v>110.79845128076269</v>
      </c>
      <c r="AF17">
        <f>IF(OR(Calc_오픈정렬!$F17="",Calc_오픈정렬!AF17=""),"",Calc_오픈정렬!AF17/Calc_오픈정렬!$F17*100)</f>
        <v>95.105185402788081</v>
      </c>
      <c r="AG17">
        <f>IF(OR(Calc_오픈정렬!$F17="",Calc_오픈정렬!AG17=""),"",Calc_오픈정렬!AG17/Calc_오픈정렬!$F17*100)</f>
        <v>90.197893378747821</v>
      </c>
      <c r="AH17">
        <f>IF(OR(Calc_오픈정렬!$F17="",Calc_오픈정렬!AH17=""),"",Calc_오픈정렬!AH17/Calc_오픈정렬!$F17*100)</f>
        <v>97.963560140732454</v>
      </c>
      <c r="AI17">
        <f>IF(OR(Calc_오픈정렬!$F17="",Calc_오픈정렬!AI17=""),"",Calc_오픈정렬!AI17/Calc_오픈정렬!$F17*100)</f>
        <v>97.348639156497043</v>
      </c>
      <c r="AJ17">
        <f>IF(OR(Calc_오픈정렬!$F17="",Calc_오픈정렬!AJ17=""),"",Calc_오픈정렬!AJ17/Calc_오픈정렬!$F17*100)</f>
        <v>109.79596663288321</v>
      </c>
      <c r="AK17">
        <f>IF(OR(Calc_오픈정렬!$F17="",Calc_오픈정렬!AK17=""),"",Calc_오픈정렬!AK17/Calc_오픈정렬!$F17*100)</f>
        <v>121.53102781981342</v>
      </c>
      <c r="AL17">
        <f>IF(OR(Calc_오픈정렬!$F17="",Calc_오픈정렬!AL17=""),"",Calc_오픈정렬!AL17/Calc_오픈정렬!$F17*100)</f>
        <v>109.977402103644</v>
      </c>
      <c r="AM17">
        <f>IF(OR(Calc_오픈정렬!$F17="",Calc_오픈정렬!AM17=""),"",Calc_오픈정렬!AM17/Calc_오픈정렬!$F17*100)</f>
        <v>118.46734621189619</v>
      </c>
      <c r="AN17">
        <f>IF(OR(Calc_오픈정렬!$F17="",Calc_오픈정렬!AN17=""),"",Calc_오픈정렬!AN17/Calc_오픈정렬!$F17*100)</f>
        <v>119.02441849660723</v>
      </c>
      <c r="AO17">
        <f>IF(OR(Calc_오픈정렬!$F17="",Calc_오픈정렬!AO17=""),"",Calc_오픈정렬!AO17/Calc_오픈정렬!$F17*100)</f>
        <v>98.333444579454678</v>
      </c>
      <c r="AP17">
        <f>IF(OR(Calc_오픈정렬!$F17="",Calc_오픈정렬!AP17=""),"",Calc_오픈정렬!AP17/Calc_오픈정렬!$F17*100)</f>
        <v>119.67119471479893</v>
      </c>
      <c r="AQ17">
        <f>IF(OR(Calc_오픈정렬!$F17="",Calc_오픈정렬!AQ17=""),"",Calc_오픈정렬!AQ17/Calc_오픈정렬!$F17*100)</f>
        <v>122.83159339161381</v>
      </c>
      <c r="AR17">
        <f>IF(OR(Calc_오픈정렬!$F17="",Calc_오픈정렬!AR17=""),"",Calc_오픈정렬!AR17/Calc_오픈정렬!$F17*100)</f>
        <v>134.81212916734498</v>
      </c>
      <c r="AS17">
        <f>IF(OR(Calc_오픈정렬!$F17="",Calc_오픈정렬!AS17=""),"",Calc_오픈정렬!AS17/Calc_오픈정렬!$F17*100)</f>
        <v>123.34528578774895</v>
      </c>
      <c r="AT17">
        <f>IF(OR(Calc_오픈정렬!$F17="",Calc_오픈정렬!AT17=""),"",Calc_오픈정렬!AT17/Calc_오픈정렬!$F17*100)</f>
        <v>115.51591014865355</v>
      </c>
      <c r="AU17">
        <f>IF(OR(Calc_오픈정렬!$F17="",Calc_오픈정렬!AU17=""),"",Calc_오픈정렬!AU17/Calc_오픈정렬!$F17*100)</f>
        <v>113.75439220919819</v>
      </c>
      <c r="AV17">
        <f>IF(OR(Calc_오픈정렬!$F17="",Calc_오픈정렬!AV17=""),"",Calc_오픈정렬!AV17/Calc_오픈정렬!$F17*100)</f>
        <v>116.59737233368048</v>
      </c>
      <c r="AW17">
        <f>IF(OR(Calc_오픈정렬!$F17="",Calc_오픈정렬!AW17=""),"",Calc_오픈정렬!AW17/Calc_오픈정렬!$F17*100)</f>
        <v>133.4198529950815</v>
      </c>
      <c r="AX17">
        <f>IF(OR(Calc_오픈정렬!$F17="",Calc_오픈정렬!AX17=""),"",Calc_오픈정렬!AX17/Calc_오픈정렬!$F17*100)</f>
        <v>132.16372466154988</v>
      </c>
      <c r="AY17">
        <f>IF(OR(Calc_오픈정렬!$F17="",Calc_오픈정렬!AY17=""),"",Calc_오픈정렬!AY17/Calc_오픈정렬!$F17*100)</f>
        <v>121.93019206555842</v>
      </c>
      <c r="AZ17">
        <f>IF(OR(Calc_오픈정렬!$F17="",Calc_오픈정렬!AZ17=""),"",Calc_오픈정렬!AZ17/Calc_오픈정렬!$F17*100)</f>
        <v>134.925551308103</v>
      </c>
      <c r="BA17">
        <f>IF(OR(Calc_오픈정렬!$F17="",Calc_오픈정렬!BA17=""),"",Calc_오픈정렬!BA17/Calc_오픈정렬!$F17*100)</f>
        <v>136.96391263706636</v>
      </c>
      <c r="BB17">
        <f>IF(OR(Calc_오픈정렬!$F17="",Calc_오픈정렬!BB17=""),"",Calc_오픈정렬!BB17/Calc_오픈정렬!$F17*100)</f>
        <v>129.00091876585768</v>
      </c>
      <c r="BC17">
        <f>IF(OR(Calc_오픈정렬!$F17="",Calc_오픈정렬!BC17=""),"",Calc_오픈정렬!BC17/Calc_오픈정렬!$F17*100)</f>
        <v>145.0652683377765</v>
      </c>
      <c r="BD17">
        <f>IF(OR(Calc_오픈정렬!$F17="",Calc_오픈정렬!BD17=""),"",Calc_오픈정렬!BD17/Calc_오픈정렬!$F17*100)</f>
        <v>132.68578928870255</v>
      </c>
      <c r="BE17">
        <f>IF(OR(Calc_오픈정렬!$F17="",Calc_오픈정렬!BE17=""),"",Calc_오픈정렬!BE17/Calc_오픈정렬!$F17*100)</f>
        <v>143.24972480220652</v>
      </c>
      <c r="BF17">
        <f>IF(OR(Calc_오픈정렬!$F17="",Calc_오픈정렬!BF17=""),"",Calc_오픈정렬!BF17/Calc_오픈정렬!$F17*100)</f>
        <v>143.43756553582915</v>
      </c>
      <c r="BG17">
        <f>IF(OR(Calc_오픈정렬!$F17="",Calc_오픈정렬!BG17=""),"",Calc_오픈정렬!BG17/Calc_오픈정렬!$F17*100)</f>
        <v>132.30625289250673</v>
      </c>
      <c r="BH17">
        <f>IF(OR(Calc_오픈정렬!$F17="",Calc_오픈정렬!BH17=""),"",Calc_오픈정렬!BH17/Calc_오픈정렬!$F17*100)</f>
        <v>138.11936320387272</v>
      </c>
      <c r="BI17">
        <f>IF(OR(Calc_오픈정렬!$F17="",Calc_오픈정렬!BI17=""),"",Calc_오픈정렬!BI17/Calc_오픈정렬!$F17*100)</f>
        <v>137.93530849553807</v>
      </c>
      <c r="BJ17">
        <f>IF(OR(Calc_오픈정렬!$F17="",Calc_오픈정렬!BJ17=""),"",Calc_오픈정렬!BJ17/Calc_오픈정렬!$F17*100)</f>
        <v>143.15800605620174</v>
      </c>
      <c r="BK17">
        <f>IF(OR(Calc_오픈정렬!$F17="",Calc_오픈정렬!BK17=""),"",Calc_오픈정렬!BK17/Calc_오픈정렬!$F17*100)</f>
        <v>153.29276555765554</v>
      </c>
      <c r="BL17">
        <f>IF(OR(Calc_오픈정렬!$F17="",Calc_오픈정렬!BL17=""),"",Calc_오픈정렬!BL17/Calc_오픈정렬!$F17*100)</f>
        <v>137.52692590003443</v>
      </c>
      <c r="BM17">
        <f>IF(OR(Calc_오픈정렬!$F17="",Calc_오픈정렬!BM17=""),"",Calc_오픈정렬!BM17/Calc_오픈정렬!$F17*100)</f>
        <v>130.71207089564862</v>
      </c>
      <c r="BN17">
        <f>IF(OR(Calc_오픈정렬!$F17="",Calc_오픈정렬!BN17=""),"",Calc_오픈정렬!BN17/Calc_오픈정렬!$F17*100)</f>
        <v>128.74542852728146</v>
      </c>
    </row>
    <row r="18" spans="1:66" x14ac:dyDescent="0.3">
      <c r="A18" t="str">
        <f>Calc_오픈정렬!A18</f>
        <v>(1003) #샤로수점</v>
      </c>
      <c r="B18" t="str">
        <f>Calc_오픈정렬!B18</f>
        <v>150-2</v>
      </c>
      <c r="C18">
        <f>Calc_오픈정렬!C18</f>
        <v>2</v>
      </c>
      <c r="D18" t="str">
        <f>Calc_오픈정렬!D18</f>
        <v>2</v>
      </c>
      <c r="E18" s="1">
        <f>Calc_오픈정렬!E18</f>
        <v>43770</v>
      </c>
      <c r="F18">
        <f>Calc_오픈정렬!F18</f>
        <v>4969632.9009235036</v>
      </c>
      <c r="G18">
        <f>IF(OR(Calc_오픈정렬!$F18="",Calc_오픈정렬!G18=""),"",Calc_오픈정렬!G18/Calc_오픈정렬!$F18*100)</f>
        <v>67.60713885981832</v>
      </c>
      <c r="H18">
        <f>IF(OR(Calc_오픈정렬!$F18="",Calc_오픈정렬!H18=""),"",Calc_오픈정렬!H18/Calc_오픈정렬!$F18*100)</f>
        <v>72.927838768720434</v>
      </c>
      <c r="I18">
        <f>IF(OR(Calc_오픈정렬!$F18="",Calc_오픈정렬!I18=""),"",Calc_오픈정렬!I18/Calc_오픈정렬!$F18*100)</f>
        <v>92.730286654859853</v>
      </c>
      <c r="J18">
        <f>IF(OR(Calc_오픈정렬!$F18="",Calc_오픈정렬!J18=""),"",Calc_오픈정렬!J18/Calc_오픈정렬!$F18*100)</f>
        <v>102.05803740275105</v>
      </c>
      <c r="K18">
        <f>IF(OR(Calc_오픈정렬!$F18="",Calc_오픈정렬!K18=""),"",Calc_오픈정렬!K18/Calc_오픈정렬!$F18*100)</f>
        <v>99.273735529483588</v>
      </c>
      <c r="L18">
        <f>IF(OR(Calc_오픈정렬!$F18="",Calc_오픈정렬!L18=""),"",Calc_오픈정렬!L18/Calc_오픈정렬!$F18*100)</f>
        <v>88.454396654404206</v>
      </c>
      <c r="M18">
        <f>IF(OR(Calc_오픈정렬!$F18="",Calc_오픈정렬!M18=""),"",Calc_오픈정렬!M18/Calc_오픈정렬!$F18*100)</f>
        <v>110.64956769717979</v>
      </c>
      <c r="N18">
        <f>IF(OR(Calc_오픈정렬!$F18="",Calc_오픈정렬!N18=""),"",Calc_오픈정렬!N18/Calc_오픈정렬!$F18*100)</f>
        <v>96.279936428203001</v>
      </c>
      <c r="O18">
        <f>IF(OR(Calc_오픈정렬!$F18="",Calc_오픈정렬!O18=""),"",Calc_오픈정렬!O18/Calc_오픈정렬!$F18*100)</f>
        <v>103.28432628797843</v>
      </c>
      <c r="P18">
        <f>IF(OR(Calc_오픈정렬!$F18="",Calc_오픈정렬!P18=""),"",Calc_오픈정렬!P18/Calc_오픈정렬!$F18*100)</f>
        <v>136.2182709473131</v>
      </c>
      <c r="Q18">
        <f>IF(OR(Calc_오픈정렬!$F18="",Calc_오픈정렬!Q18=""),"",Calc_오픈정렬!Q18/Calc_오픈정렬!$F18*100)</f>
        <v>114.6756168702011</v>
      </c>
      <c r="R18">
        <f>IF(OR(Calc_오픈정렬!$F18="",Calc_오픈정렬!R18=""),"",Calc_오픈정렬!R18/Calc_오픈정렬!$F18*100)</f>
        <v>96.22907606173851</v>
      </c>
      <c r="S18">
        <f>IF(OR(Calc_오픈정렬!$F18="",Calc_오픈정렬!S18=""),"",Calc_오픈정렬!S18/Calc_오픈정렬!$F18*100)</f>
        <v>102.72496942250842</v>
      </c>
      <c r="T18">
        <f>IF(OR(Calc_오픈정렬!$F18="",Calc_오픈정렬!T18=""),"",Calc_오픈정렬!T18/Calc_오픈정렬!$F18*100)</f>
        <v>108.79781981330869</v>
      </c>
      <c r="U18">
        <f>IF(OR(Calc_오픈정렬!$F18="",Calc_오픈정렬!U18=""),"",Calc_오픈정렬!U18/Calc_오픈정렬!$F18*100)</f>
        <v>121.93093234522216</v>
      </c>
      <c r="V18">
        <f>IF(OR(Calc_오픈정렬!$F18="",Calc_오픈정렬!V18=""),"",Calc_오픈정렬!V18/Calc_오픈정렬!$F18*100)</f>
        <v>116.71619762854971</v>
      </c>
      <c r="W18">
        <f>IF(OR(Calc_오픈정렬!$F18="",Calc_오픈정렬!W18=""),"",Calc_오픈정렬!W18/Calc_오픈정렬!$F18*100)</f>
        <v>114.72183872201482</v>
      </c>
      <c r="X18">
        <f>IF(OR(Calc_오픈정렬!$F18="",Calc_오픈정렬!X18=""),"",Calc_오픈정렬!X18/Calc_오픈정렬!$F18*100)</f>
        <v>118.10601194025114</v>
      </c>
      <c r="Y18">
        <f>IF(OR(Calc_오픈정렬!$F18="",Calc_오픈정렬!Y18=""),"",Calc_오픈정렬!Y18/Calc_오픈정렬!$F18*100)</f>
        <v>120.25549323250624</v>
      </c>
      <c r="Z18">
        <f>IF(OR(Calc_오픈정렬!$F18="",Calc_오픈정렬!Z18=""),"",Calc_오픈정렬!Z18/Calc_오픈정렬!$F18*100)</f>
        <v>116.07037720397982</v>
      </c>
      <c r="AA18">
        <f>IF(OR(Calc_오픈정렬!$F18="",Calc_오픈정렬!AA18=""),"",Calc_오픈정렬!AA18/Calc_오픈정렬!$F18*100)</f>
        <v>127.13410548498103</v>
      </c>
      <c r="AB18">
        <f>IF(OR(Calc_오픈정렬!$F18="",Calc_오픈정렬!AB18=""),"",Calc_오픈정렬!AB18/Calc_오픈정렬!$F18*100)</f>
        <v>126.08077628981258</v>
      </c>
      <c r="AC18">
        <f>IF(OR(Calc_오픈정렬!$F18="",Calc_오픈정렬!AC18=""),"",Calc_오픈정렬!AC18/Calc_오픈정렬!$F18*100)</f>
        <v>113.33512201474325</v>
      </c>
      <c r="AD18">
        <f>IF(OR(Calc_오픈정렬!$F18="",Calc_오픈정렬!AD18=""),"",Calc_오픈정렬!AD18/Calc_오픈정렬!$F18*100)</f>
        <v>109.91143021957615</v>
      </c>
      <c r="AE18">
        <f>IF(OR(Calc_오픈정렬!$F18="",Calc_오픈정렬!AE18=""),"",Calc_오픈정렬!AE18/Calc_오픈정렬!$F18*100)</f>
        <v>108.2777227085078</v>
      </c>
      <c r="AF18">
        <f>IF(OR(Calc_오픈정렬!$F18="",Calc_오픈정렬!AF18=""),"",Calc_오픈정렬!AF18/Calc_오픈정렬!$F18*100)</f>
        <v>121.30168236962255</v>
      </c>
      <c r="AG18">
        <f>IF(OR(Calc_오픈정렬!$F18="",Calc_오픈정렬!AG18=""),"",Calc_오픈정렬!AG18/Calc_오픈정렬!$F18*100)</f>
        <v>136.71693681326406</v>
      </c>
      <c r="AH18">
        <f>IF(OR(Calc_오픈정렬!$F18="",Calc_오픈정렬!AH18=""),"",Calc_오픈정렬!AH18/Calc_오픈정렬!$F18*100)</f>
        <v>86.046504044704037</v>
      </c>
      <c r="AI18">
        <f>IF(OR(Calc_오픈정렬!$F18="",Calc_오픈정렬!AI18=""),"",Calc_오픈정렬!AI18/Calc_오픈정렬!$F18*100)</f>
        <v>128.99166165763586</v>
      </c>
      <c r="AJ18">
        <f>IF(OR(Calc_오픈정렬!$F18="",Calc_오픈정렬!AJ18=""),"",Calc_오픈정렬!AJ18/Calc_오픈정렬!$F18*100)</f>
        <v>138.83920538520027</v>
      </c>
      <c r="AK18">
        <f>IF(OR(Calc_오픈정렬!$F18="",Calc_오픈정렬!AK18=""),"",Calc_오픈정렬!AK18/Calc_오픈정렬!$F18*100)</f>
        <v>132.29250091623638</v>
      </c>
      <c r="AL18">
        <f>IF(OR(Calc_오픈정렬!$F18="",Calc_오픈정렬!AL18=""),"",Calc_오픈정렬!AL18/Calc_오픈정렬!$F18*100)</f>
        <v>151.65949807279441</v>
      </c>
      <c r="AM18">
        <f>IF(OR(Calc_오픈정렬!$F18="",Calc_오픈정렬!AM18=""),"",Calc_오픈정렬!AM18/Calc_오픈정렬!$F18*100)</f>
        <v>149.99583063932548</v>
      </c>
      <c r="AN18">
        <f>IF(OR(Calc_오픈정렬!$F18="",Calc_오픈정렬!AN18=""),"",Calc_오픈정렬!AN18/Calc_오픈정렬!$F18*100)</f>
        <v>102.91105012260169</v>
      </c>
      <c r="AO18">
        <f>IF(OR(Calc_오픈정렬!$F18="",Calc_오픈정렬!AO18=""),"",Calc_오픈정렬!AO18/Calc_오픈정렬!$F18*100)</f>
        <v>113.31301490318397</v>
      </c>
      <c r="AP18">
        <f>IF(OR(Calc_오픈정렬!$F18="",Calc_오픈정렬!AP18=""),"",Calc_오픈정렬!AP18/Calc_오픈정렬!$F18*100)</f>
        <v>145.72925708365594</v>
      </c>
      <c r="AQ18">
        <f>IF(OR(Calc_오픈정렬!$F18="",Calc_오픈정렬!AQ18=""),"",Calc_오픈정렬!AQ18/Calc_오픈정렬!$F18*100)</f>
        <v>127.46206977318923</v>
      </c>
      <c r="AR18">
        <f>IF(OR(Calc_오픈정렬!$F18="",Calc_오픈정렬!AR18=""),"",Calc_오픈정렬!AR18/Calc_오픈정렬!$F18*100)</f>
        <v>137.67880183677715</v>
      </c>
      <c r="AS18">
        <f>IF(OR(Calc_오픈정렬!$F18="",Calc_오픈정렬!AS18=""),"",Calc_오픈정렬!AS18/Calc_오픈정렬!$F18*100)</f>
        <v>156.75728910916297</v>
      </c>
      <c r="AT18">
        <f>IF(OR(Calc_오픈정렬!$F18="",Calc_오픈정렬!AT18=""),"",Calc_오픈정렬!AT18/Calc_오픈정렬!$F18*100)</f>
        <v>169.67656024241239</v>
      </c>
      <c r="AU18">
        <f>IF(OR(Calc_오픈정렬!$F18="",Calc_오픈정렬!AU18=""),"",Calc_오픈정렬!AU18/Calc_오픈정렬!$F18*100)</f>
        <v>154.89311939653408</v>
      </c>
      <c r="AV18">
        <f>IF(OR(Calc_오픈정렬!$F18="",Calc_오픈정렬!AV18=""),"",Calc_오픈정렬!AV18/Calc_오픈정렬!$F18*100)</f>
        <v>167.67550551093709</v>
      </c>
      <c r="AW18">
        <f>IF(OR(Calc_오픈정렬!$F18="",Calc_오픈정렬!AW18=""),"",Calc_오픈정렬!AW18/Calc_오픈정렬!$F18*100)</f>
        <v>166.16341449368167</v>
      </c>
      <c r="AX18">
        <f>IF(OR(Calc_오픈정렬!$F18="",Calc_오픈정렬!AX18=""),"",Calc_오픈정렬!AX18/Calc_오픈정렬!$F18*100)</f>
        <v>168.7874599233505</v>
      </c>
      <c r="AY18">
        <f>IF(OR(Calc_오픈정렬!$F18="",Calc_오픈정렬!AY18=""),"",Calc_오픈정렬!AY18/Calc_오픈정렬!$F18*100)</f>
        <v>169.5666053636491</v>
      </c>
      <c r="AZ18">
        <f>IF(OR(Calc_오픈정렬!$F18="",Calc_오픈정렬!AZ18=""),"",Calc_오픈정렬!AZ18/Calc_오픈정렬!$F18*100)</f>
        <v>161.81145187703484</v>
      </c>
      <c r="BA18">
        <f>IF(OR(Calc_오픈정렬!$F18="",Calc_오픈정렬!BA18=""),"",Calc_오픈정렬!BA18/Calc_오픈정렬!$F18*100)</f>
        <v>195.37260327379698</v>
      </c>
      <c r="BB18">
        <f>IF(OR(Calc_오픈정렬!$F18="",Calc_오픈정렬!BB18=""),"",Calc_오픈정렬!BB18/Calc_오픈정렬!$F18*100)</f>
        <v>169.22774293310255</v>
      </c>
      <c r="BC18">
        <f>IF(OR(Calc_오픈정렬!$F18="",Calc_오픈정렬!BC18=""),"",Calc_오픈정렬!BC18/Calc_오픈정렬!$F18*100)</f>
        <v>185.84618786002147</v>
      </c>
      <c r="BD18">
        <f>IF(OR(Calc_오픈정렬!$F18="",Calc_오픈정렬!BD18=""),"",Calc_오픈정렬!BD18/Calc_오픈정렬!$F18*100)</f>
        <v>176.79499669251243</v>
      </c>
      <c r="BE18">
        <f>IF(OR(Calc_오픈정렬!$F18="",Calc_오픈정렬!BE18=""),"",Calc_오픈정렬!BE18/Calc_오픈정렬!$F18*100)</f>
        <v>197.82387469853091</v>
      </c>
      <c r="BF18">
        <f>IF(OR(Calc_오픈정렬!$F18="",Calc_오픈정렬!BF18=""),"",Calc_오픈정렬!BF18/Calc_오픈정렬!$F18*100)</f>
        <v>205.4458134448783</v>
      </c>
      <c r="BG18">
        <f>IF(OR(Calc_오픈정렬!$F18="",Calc_오픈정렬!BG18=""),"",Calc_오픈정렬!BG18/Calc_오픈정렬!$F18*100)</f>
        <v>201.86280795055467</v>
      </c>
      <c r="BH18">
        <f>IF(OR(Calc_오픈정렬!$F18="",Calc_오픈정렬!BH18=""),"",Calc_오픈정렬!BH18/Calc_오픈정렬!$F18*100)</f>
        <v>214.20894058259395</v>
      </c>
      <c r="BI18">
        <f>IF(OR(Calc_오픈정렬!$F18="",Calc_오픈정렬!BI18=""),"",Calc_오픈정렬!BI18/Calc_오픈정렬!$F18*100)</f>
        <v>185.38481419806749</v>
      </c>
      <c r="BJ18">
        <f>IF(OR(Calc_오픈정렬!$F18="",Calc_오픈정렬!BJ18=""),"",Calc_오픈정렬!BJ18/Calc_오픈정렬!$F18*100)</f>
        <v>169.77805869993995</v>
      </c>
      <c r="BK18">
        <f>IF(OR(Calc_오픈정렬!$F18="",Calc_오픈정렬!BK18=""),"",Calc_오픈정렬!BK18/Calc_오픈정렬!$F18*100)</f>
        <v>178.8992948132701</v>
      </c>
      <c r="BL18">
        <f>IF(OR(Calc_오픈정렬!$F18="",Calc_오픈정렬!BL18=""),"",Calc_오픈정렬!BL18/Calc_오픈정렬!$F18*100)</f>
        <v>162.49372636672464</v>
      </c>
      <c r="BM18">
        <f>IF(OR(Calc_오픈정렬!$F18="",Calc_오픈정렬!BM18=""),"",Calc_오픈정렬!BM18/Calc_오픈정렬!$F18*100)</f>
        <v>151.46386024224861</v>
      </c>
      <c r="BN18">
        <f>IF(OR(Calc_오픈정렬!$F18="",Calc_오픈정렬!BN18=""),"",Calc_오픈정렬!BN18/Calc_오픈정렬!$F18*100)</f>
        <v>163.92017323497953</v>
      </c>
    </row>
    <row r="19" spans="1:66" x14ac:dyDescent="0.3">
      <c r="A19" t="str">
        <f>Calc_오픈정렬!A19</f>
        <v>(1004) #서울대입구점</v>
      </c>
      <c r="B19" t="str">
        <f>Calc_오픈정렬!B19</f>
        <v>150-1</v>
      </c>
      <c r="C19">
        <f>Calc_오픈정렬!C19</f>
        <v>1</v>
      </c>
      <c r="D19" t="str">
        <f>Calc_오픈정렬!D19</f>
        <v>1</v>
      </c>
      <c r="E19" s="1">
        <f>Calc_오픈정렬!E19</f>
        <v>43862</v>
      </c>
      <c r="F19">
        <f>Calc_오픈정렬!F19</f>
        <v>7940135.7702281987</v>
      </c>
      <c r="G19">
        <f>IF(OR(Calc_오픈정렬!$F19="",Calc_오픈정렬!G19=""),"",Calc_오픈정렬!G19/Calc_오픈정렬!$F19*100)</f>
        <v>74.231640981818941</v>
      </c>
      <c r="H19">
        <f>IF(OR(Calc_오픈정렬!$F19="",Calc_오픈정렬!H19=""),"",Calc_오픈정렬!H19/Calc_오픈정렬!$F19*100)</f>
        <v>71.841864277104506</v>
      </c>
      <c r="I19">
        <f>IF(OR(Calc_오픈정렬!$F19="",Calc_오픈정렬!I19=""),"",Calc_오픈정렬!I19/Calc_오픈정렬!$F19*100)</f>
        <v>67.539135153518345</v>
      </c>
      <c r="J19">
        <f>IF(OR(Calc_오픈정렬!$F19="",Calc_오픈정렬!J19=""),"",Calc_오픈정렬!J19/Calc_오픈정렬!$F19*100)</f>
        <v>91.510206645911467</v>
      </c>
      <c r="K19">
        <f>IF(OR(Calc_오픈정렬!$F19="",Calc_오픈정렬!K19=""),"",Calc_오픈정렬!K19/Calc_오픈정렬!$F19*100)</f>
        <v>91.640443924841549</v>
      </c>
      <c r="L19">
        <f>IF(OR(Calc_오픈정렬!$F19="",Calc_오픈정렬!L19=""),"",Calc_오픈정렬!L19/Calc_오픈정렬!$F19*100)</f>
        <v>89.573318292807443</v>
      </c>
      <c r="M19">
        <f>IF(OR(Calc_오픈정렬!$F19="",Calc_오픈정렬!M19=""),"",Calc_오픈정렬!M19/Calc_오픈정렬!$F19*100)</f>
        <v>123.67743717225849</v>
      </c>
      <c r="N19">
        <f>IF(OR(Calc_오픈정렬!$F19="",Calc_오픈정렬!N19=""),"",Calc_오픈정렬!N19/Calc_오픈정렬!$F19*100)</f>
        <v>105.42206987957788</v>
      </c>
      <c r="O19">
        <f>IF(OR(Calc_오픈정렬!$F19="",Calc_오픈정렬!O19=""),"",Calc_오픈정렬!O19/Calc_오픈정렬!$F19*100)</f>
        <v>98.176524084603116</v>
      </c>
      <c r="P19">
        <f>IF(OR(Calc_오픈정렬!$F19="",Calc_오픈정렬!P19=""),"",Calc_오픈정렬!P19/Calc_오픈정렬!$F19*100)</f>
        <v>93.532162996144947</v>
      </c>
      <c r="Q19">
        <f>IF(OR(Calc_오픈정렬!$F19="",Calc_오픈정렬!Q19=""),"",Calc_오픈정렬!Q19/Calc_오픈정렬!$F19*100)</f>
        <v>88.559120640010917</v>
      </c>
      <c r="R19">
        <f>IF(OR(Calc_오픈정렬!$F19="",Calc_오픈정렬!R19=""),"",Calc_오픈정렬!R19/Calc_오픈정렬!$F19*100)</f>
        <v>93.055678656760421</v>
      </c>
      <c r="S19">
        <f>IF(OR(Calc_오픈정렬!$F19="",Calc_오픈정렬!S19=""),"",Calc_오픈정렬!S19/Calc_오픈정렬!$F19*100)</f>
        <v>94.986018865020725</v>
      </c>
      <c r="T19">
        <f>IF(OR(Calc_오픈정렬!$F19="",Calc_오픈정렬!T19=""),"",Calc_오픈정렬!T19/Calc_오픈정렬!$F19*100)</f>
        <v>96.039728358893086</v>
      </c>
      <c r="U19">
        <f>IF(OR(Calc_오픈정렬!$F19="",Calc_오픈정렬!U19=""),"",Calc_오픈정렬!U19/Calc_오픈정렬!$F19*100)</f>
        <v>99.905715864769661</v>
      </c>
      <c r="V19">
        <f>IF(OR(Calc_오픈정렬!$F19="",Calc_오픈정렬!V19=""),"",Calc_오픈정렬!V19/Calc_오픈정렬!$F19*100)</f>
        <v>106.45113641437926</v>
      </c>
      <c r="W19">
        <f>IF(OR(Calc_오픈정렬!$F19="",Calc_오픈정렬!W19=""),"",Calc_오픈정렬!W19/Calc_오픈정렬!$F19*100)</f>
        <v>119.12890119198816</v>
      </c>
      <c r="X19">
        <f>IF(OR(Calc_오픈정렬!$F19="",Calc_오픈정렬!X19=""),"",Calc_오픈정렬!X19/Calc_오픈정렬!$F19*100)</f>
        <v>130.44377661929056</v>
      </c>
      <c r="Y19">
        <f>IF(OR(Calc_오픈정렬!$F19="",Calc_오픈정렬!Y19=""),"",Calc_오픈정렬!Y19/Calc_오픈정렬!$F19*100)</f>
        <v>130.25563036782918</v>
      </c>
      <c r="Z19">
        <f>IF(OR(Calc_오픈정렬!$F19="",Calc_오픈정렬!Z19=""),"",Calc_오픈정렬!Z19/Calc_오픈정렬!$F19*100)</f>
        <v>121.80582432632052</v>
      </c>
      <c r="AA19">
        <f>IF(OR(Calc_오픈정렬!$F19="",Calc_오픈정렬!AA19=""),"",Calc_오픈정렬!AA19/Calc_오픈정렬!$F19*100)</f>
        <v>129.63092704012959</v>
      </c>
      <c r="AB19">
        <f>IF(OR(Calc_오픈정렬!$F19="",Calc_오픈정렬!AB19=""),"",Calc_오픈정렬!AB19/Calc_오픈정렬!$F19*100)</f>
        <v>117.2297195545319</v>
      </c>
      <c r="AC19">
        <f>IF(OR(Calc_오픈정렬!$F19="",Calc_오픈정렬!AC19=""),"",Calc_오픈정렬!AC19/Calc_오픈정렬!$F19*100)</f>
        <v>115.73260804255763</v>
      </c>
      <c r="AD19">
        <f>IF(OR(Calc_오픈정렬!$F19="",Calc_오픈정렬!AD19=""),"",Calc_오픈정렬!AD19/Calc_오픈정렬!$F19*100)</f>
        <v>118.00749496027922</v>
      </c>
      <c r="AE19">
        <f>IF(OR(Calc_오픈정렬!$F19="",Calc_오픈정렬!AE19=""),"",Calc_오픈정렬!AE19/Calc_오픈정렬!$F19*100)</f>
        <v>128.38876311116732</v>
      </c>
      <c r="AF19">
        <f>IF(OR(Calc_오픈정렬!$F19="",Calc_오픈정렬!AF19=""),"",Calc_오픈정렬!AF19/Calc_오픈정렬!$F19*100)</f>
        <v>122.64830626993324</v>
      </c>
      <c r="AG19">
        <f>IF(OR(Calc_오픈정렬!$F19="",Calc_오픈정렬!AG19=""),"",Calc_오픈정렬!AG19/Calc_오픈정렬!$F19*100)</f>
        <v>130.65396754045838</v>
      </c>
      <c r="AH19">
        <f>IF(OR(Calc_오픈정렬!$F19="",Calc_오픈정렬!AH19=""),"",Calc_오픈정렬!AH19/Calc_오픈정렬!$F19*100)</f>
        <v>131.89852799603358</v>
      </c>
      <c r="AI19">
        <f>IF(OR(Calc_오픈정렬!$F19="",Calc_오픈정렬!AI19=""),"",Calc_오픈정렬!AI19/Calc_오픈정렬!$F19*100)</f>
        <v>153.0158929981844</v>
      </c>
      <c r="AJ19">
        <f>IF(OR(Calc_오픈정렬!$F19="",Calc_오픈정렬!AJ19=""),"",Calc_오픈정렬!AJ19/Calc_오픈정렬!$F19*100)</f>
        <v>159.87243162858633</v>
      </c>
      <c r="AK19">
        <f>IF(OR(Calc_오픈정렬!$F19="",Calc_오픈정렬!AK19=""),"",Calc_오픈정렬!AK19/Calc_오픈정렬!$F19*100)</f>
        <v>149.00286388391146</v>
      </c>
      <c r="AL19">
        <f>IF(OR(Calc_오픈정렬!$F19="",Calc_오픈정렬!AL19=""),"",Calc_오픈정렬!AL19/Calc_오픈정렬!$F19*100)</f>
        <v>144.82484209026606</v>
      </c>
      <c r="AM19">
        <f>IF(OR(Calc_오픈정렬!$F19="",Calc_오픈정렬!AM19=""),"",Calc_오픈정렬!AM19/Calc_오픈정렬!$F19*100)</f>
        <v>137.47001360975253</v>
      </c>
      <c r="AN19">
        <f>IF(OR(Calc_오픈정렬!$F19="",Calc_오픈정렬!AN19=""),"",Calc_오픈정렬!AN19/Calc_오픈정렬!$F19*100)</f>
        <v>133.57244487887127</v>
      </c>
      <c r="AO19">
        <f>IF(OR(Calc_오픈정렬!$F19="",Calc_오픈정렬!AO19=""),"",Calc_오픈정렬!AO19/Calc_오픈정렬!$F19*100)</f>
        <v>124.70918282254222</v>
      </c>
      <c r="AP19">
        <f>IF(OR(Calc_오픈정렬!$F19="",Calc_오픈정렬!AP19=""),"",Calc_오픈정렬!AP19/Calc_오픈정렬!$F19*100)</f>
        <v>130.34850973307584</v>
      </c>
      <c r="AQ19">
        <f>IF(OR(Calc_오픈정렬!$F19="",Calc_오픈정렬!AQ19=""),"",Calc_오픈정렬!AQ19/Calc_오픈정렬!$F19*100)</f>
        <v>138.39987411314368</v>
      </c>
      <c r="AR19">
        <f>IF(OR(Calc_오픈정렬!$F19="",Calc_오픈정렬!AR19=""),"",Calc_오픈정렬!AR19/Calc_오픈정렬!$F19*100)</f>
        <v>141.08508273289212</v>
      </c>
      <c r="AS19">
        <f>IF(OR(Calc_오픈정렬!$F19="",Calc_오픈정렬!AS19=""),"",Calc_오픈정렬!AS19/Calc_오픈정렬!$F19*100)</f>
        <v>147.61379481234189</v>
      </c>
      <c r="AT19">
        <f>IF(OR(Calc_오픈정렬!$F19="",Calc_오픈정렬!AT19=""),"",Calc_오픈정렬!AT19/Calc_오픈정렬!$F19*100)</f>
        <v>151.84168105098436</v>
      </c>
      <c r="AU19">
        <f>IF(OR(Calc_오픈정렬!$F19="",Calc_오픈정렬!AU19=""),"",Calc_오픈정렬!AU19/Calc_오픈정렬!$F19*100)</f>
        <v>148.3658664612841</v>
      </c>
      <c r="AV19">
        <f>IF(OR(Calc_오픈정렬!$F19="",Calc_오픈정렬!AV19=""),"",Calc_오픈정렬!AV19/Calc_오픈정렬!$F19*100)</f>
        <v>161.62900711156146</v>
      </c>
      <c r="AW19">
        <f>IF(OR(Calc_오픈정렬!$F19="",Calc_오픈정렬!AW19=""),"",Calc_오픈정렬!AW19/Calc_오픈정렬!$F19*100)</f>
        <v>148.58941271683526</v>
      </c>
      <c r="AX19">
        <f>IF(OR(Calc_오픈정렬!$F19="",Calc_오픈정렬!AX19=""),"",Calc_오픈정렬!AX19/Calc_오픈정렬!$F19*100)</f>
        <v>163.70546813599404</v>
      </c>
      <c r="AY19">
        <f>IF(OR(Calc_오픈정렬!$F19="",Calc_오픈정렬!AY19=""),"",Calc_오픈정렬!AY19/Calc_오픈정렬!$F19*100)</f>
        <v>147.29747168591632</v>
      </c>
      <c r="AZ19">
        <f>IF(OR(Calc_오픈정렬!$F19="",Calc_오픈정렬!AZ19=""),"",Calc_오픈정렬!AZ19/Calc_오픈정렬!$F19*100)</f>
        <v>146.14702887195099</v>
      </c>
      <c r="BA19">
        <f>IF(OR(Calc_오픈정렬!$F19="",Calc_오픈정렬!BA19=""),"",Calc_오픈정렬!BA19/Calc_오픈정렬!$F19*100)</f>
        <v>168.4646525579729</v>
      </c>
      <c r="BB19">
        <f>IF(OR(Calc_오픈정렬!$F19="",Calc_오픈정렬!BB19=""),"",Calc_오픈정렬!BB19/Calc_오픈정렬!$F19*100)</f>
        <v>177.75101156586885</v>
      </c>
      <c r="BC19">
        <f>IF(OR(Calc_오픈정렬!$F19="",Calc_오픈정렬!BC19=""),"",Calc_오픈정렬!BC19/Calc_오픈정렬!$F19*100)</f>
        <v>181.93042604324492</v>
      </c>
      <c r="BD19">
        <f>IF(OR(Calc_오픈정렬!$F19="",Calc_오픈정렬!BD19=""),"",Calc_오픈정렬!BD19/Calc_오픈정렬!$F19*100)</f>
        <v>176.05157956829339</v>
      </c>
      <c r="BE19">
        <f>IF(OR(Calc_오픈정렬!$F19="",Calc_오픈정렬!BE19=""),"",Calc_오픈정렬!BE19/Calc_오픈정렬!$F19*100)</f>
        <v>179.50910244718864</v>
      </c>
      <c r="BF19">
        <f>IF(OR(Calc_오픈정렬!$F19="",Calc_오픈정렬!BF19=""),"",Calc_오픈정렬!BF19/Calc_오픈정렬!$F19*100)</f>
        <v>179.81086252267977</v>
      </c>
      <c r="BG19">
        <f>IF(OR(Calc_오픈정렬!$F19="",Calc_오픈정렬!BG19=""),"",Calc_오픈정렬!BG19/Calc_오픈정렬!$F19*100)</f>
        <v>181.25031499673153</v>
      </c>
      <c r="BH19">
        <f>IF(OR(Calc_오픈정렬!$F19="",Calc_오픈정렬!BH19=""),"",Calc_오픈정렬!BH19/Calc_오픈정렬!$F19*100)</f>
        <v>187.72341716471408</v>
      </c>
      <c r="BI19">
        <f>IF(OR(Calc_오픈정렬!$F19="",Calc_오픈정렬!BI19=""),"",Calc_오픈정렬!BI19/Calc_오픈정렬!$F19*100)</f>
        <v>193.48033600060492</v>
      </c>
      <c r="BJ19">
        <f>IF(OR(Calc_오픈정렬!$F19="",Calc_오픈정렬!BJ19=""),"",Calc_오픈정렬!BJ19/Calc_오픈정렬!$F19*100)</f>
        <v>179.50733200253993</v>
      </c>
      <c r="BK19">
        <f>IF(OR(Calc_오픈정렬!$F19="",Calc_오픈정렬!BK19=""),"",Calc_오픈정렬!BK19/Calc_오픈정렬!$F19*100)</f>
        <v>170.02537514465411</v>
      </c>
      <c r="BL19">
        <f>IF(OR(Calc_오픈정렬!$F19="",Calc_오픈정렬!BL19=""),"",Calc_오픈정렬!BL19/Calc_오픈정렬!$F19*100)</f>
        <v>168.43494976635182</v>
      </c>
      <c r="BM19">
        <f>IF(OR(Calc_오픈정렬!$F19="",Calc_오픈정렬!BM19=""),"",Calc_오픈정렬!BM19/Calc_오픈정렬!$F19*100)</f>
        <v>167.92191409910973</v>
      </c>
      <c r="BN19">
        <f>IF(OR(Calc_오픈정렬!$F19="",Calc_오픈정렬!BN19=""),"",Calc_오픈정렬!BN19/Calc_오픈정렬!$F19*100)</f>
        <v>169.77666841032567</v>
      </c>
    </row>
    <row r="20" spans="1:66" x14ac:dyDescent="0.3">
      <c r="A20" t="str">
        <f>Calc_오픈정렬!A20</f>
        <v>(1005) #쑥고개점</v>
      </c>
      <c r="B20" t="str">
        <f>Calc_오픈정렬!B20</f>
        <v>150-1</v>
      </c>
      <c r="C20">
        <f>Calc_오픈정렬!C20</f>
        <v>1</v>
      </c>
      <c r="D20" t="str">
        <f>Calc_오픈정렬!D20</f>
        <v>1</v>
      </c>
      <c r="E20" s="1">
        <f>Calc_오픈정렬!E20</f>
        <v>43862</v>
      </c>
      <c r="F20">
        <f>Calc_오픈정렬!F20</f>
        <v>5656953.8971638232</v>
      </c>
      <c r="G20">
        <f>IF(OR(Calc_오픈정렬!$F20="",Calc_오픈정렬!G20=""),"",Calc_오픈정렬!G20/Calc_오픈정렬!$F20*100)</f>
        <v>67.091423019047284</v>
      </c>
      <c r="H20">
        <f>IF(OR(Calc_오픈정렬!$F20="",Calc_오픈정렬!H20=""),"",Calc_오픈정렬!H20/Calc_오픈정렬!$F20*100)</f>
        <v>67.219061866409831</v>
      </c>
      <c r="I20">
        <f>IF(OR(Calc_오픈정렬!$F20="",Calc_오픈정렬!I20=""),"",Calc_오픈정렬!I20/Calc_오픈정렬!$F20*100)</f>
        <v>72.358161874180055</v>
      </c>
      <c r="J20">
        <f>IF(OR(Calc_오픈정렬!$F20="",Calc_오픈정렬!J20=""),"",Calc_오픈정렬!J20/Calc_오픈정렬!$F20*100)</f>
        <v>90.595507119774012</v>
      </c>
      <c r="K20">
        <f>IF(OR(Calc_오픈정렬!$F20="",Calc_오픈정렬!K20=""),"",Calc_오픈정렬!K20/Calc_오픈정렬!$F20*100)</f>
        <v>98.633027219344157</v>
      </c>
      <c r="L20">
        <f>IF(OR(Calc_오픈정렬!$F20="",Calc_오픈정렬!L20=""),"",Calc_오픈정렬!L20/Calc_오픈정렬!$F20*100)</f>
        <v>95.683228469891205</v>
      </c>
      <c r="M20">
        <f>IF(OR(Calc_오픈정렬!$F20="",Calc_오픈정렬!M20=""),"",Calc_오픈정렬!M20/Calc_오픈정렬!$F20*100)</f>
        <v>128.08673359118944</v>
      </c>
      <c r="N20">
        <f>IF(OR(Calc_오픈정렬!$F20="",Calc_오픈정렬!N20=""),"",Calc_오픈정렬!N20/Calc_오픈정렬!$F20*100)</f>
        <v>102.06667261407938</v>
      </c>
      <c r="O20">
        <f>IF(OR(Calc_오픈정렬!$F20="",Calc_오픈정렬!O20=""),"",Calc_오픈정렬!O20/Calc_오픈정렬!$F20*100)</f>
        <v>84.93483098572186</v>
      </c>
      <c r="P20">
        <f>IF(OR(Calc_오픈정렬!$F20="",Calc_오픈정렬!P20=""),"",Calc_오픈정렬!P20/Calc_오픈정렬!$F20*100)</f>
        <v>90.413656608267317</v>
      </c>
      <c r="Q20">
        <f>IF(OR(Calc_오픈정렬!$F20="",Calc_오픈정렬!Q20=""),"",Calc_오픈정렬!Q20/Calc_오픈정렬!$F20*100)</f>
        <v>89.676821721543533</v>
      </c>
      <c r="R20">
        <f>IF(OR(Calc_오픈정렬!$F20="",Calc_오픈정렬!R20=""),"",Calc_오픈정렬!R20/Calc_오픈정렬!$F20*100)</f>
        <v>90.629400650448332</v>
      </c>
      <c r="S20">
        <f>IF(OR(Calc_오픈정렬!$F20="",Calc_오픈정렬!S20=""),"",Calc_오픈정렬!S20/Calc_오픈정렬!$F20*100)</f>
        <v>95.383492307166932</v>
      </c>
      <c r="T20">
        <f>IF(OR(Calc_오픈정렬!$F20="",Calc_오픈정렬!T20=""),"",Calc_오픈정렬!T20/Calc_오픈정렬!$F20*100)</f>
        <v>88.685501109268728</v>
      </c>
      <c r="U20">
        <f>IF(OR(Calc_오픈정렬!$F20="",Calc_오픈정렬!U20=""),"",Calc_오픈정렬!U20/Calc_오픈정렬!$F20*100)</f>
        <v>91.31783213741457</v>
      </c>
      <c r="V20">
        <f>IF(OR(Calc_오픈정렬!$F20="",Calc_오픈정렬!V20=""),"",Calc_오픈정렬!V20/Calc_오픈정렬!$F20*100)</f>
        <v>98.883318326657061</v>
      </c>
      <c r="W20">
        <f>IF(OR(Calc_오픈정렬!$F20="",Calc_오픈정렬!W20=""),"",Calc_오픈정렬!W20/Calc_오픈정렬!$F20*100)</f>
        <v>105.82369307468991</v>
      </c>
      <c r="X20">
        <f>IF(OR(Calc_오픈정렬!$F20="",Calc_오픈정렬!X20=""),"",Calc_오픈정렬!X20/Calc_오픈정렬!$F20*100)</f>
        <v>112.63466241589842</v>
      </c>
      <c r="Y20">
        <f>IF(OR(Calc_오픈정렬!$F20="",Calc_오픈정렬!Y20=""),"",Calc_오픈정렬!Y20/Calc_오픈정렬!$F20*100)</f>
        <v>106.27699629185115</v>
      </c>
      <c r="Z20">
        <f>IF(OR(Calc_오픈정렬!$F20="",Calc_오픈정렬!Z20=""),"",Calc_오픈정렬!Z20/Calc_오픈정렬!$F20*100)</f>
        <v>106.60414621065755</v>
      </c>
      <c r="AA20">
        <f>IF(OR(Calc_오픈정렬!$F20="",Calc_오픈정렬!AA20=""),"",Calc_오픈정렬!AA20/Calc_오픈정렬!$F20*100)</f>
        <v>112.4078997408262</v>
      </c>
      <c r="AB20">
        <f>IF(OR(Calc_오픈정렬!$F20="",Calc_오픈정렬!AB20=""),"",Calc_오픈정렬!AB20/Calc_오픈정렬!$F20*100)</f>
        <v>81.694893665855048</v>
      </c>
      <c r="AC20">
        <f>IF(OR(Calc_오픈정렬!$F20="",Calc_오픈정렬!AC20=""),"",Calc_오픈정렬!AC20/Calc_오픈정렬!$F20*100)</f>
        <v>76.238984357508343</v>
      </c>
      <c r="AD20">
        <f>IF(OR(Calc_오픈정렬!$F20="",Calc_오픈정렬!AD20=""),"",Calc_오픈정렬!AD20/Calc_오픈정렬!$F20*100)</f>
        <v>84.832769818188041</v>
      </c>
      <c r="AE20">
        <f>IF(OR(Calc_오픈정렬!$F20="",Calc_오픈정렬!AE20=""),"",Calc_오픈정렬!AE20/Calc_오픈정렬!$F20*100)</f>
        <v>78.164968300090408</v>
      </c>
      <c r="AF20">
        <f>IF(OR(Calc_오픈정렬!$F20="",Calc_오픈정렬!AF20=""),"",Calc_오픈정렬!AF20/Calc_오픈정렬!$F20*100)</f>
        <v>88.148840128197264</v>
      </c>
      <c r="AG20">
        <f>IF(OR(Calc_오픈정렬!$F20="",Calc_오픈정렬!AG20=""),"",Calc_오픈정렬!AG20/Calc_오픈정렬!$F20*100)</f>
        <v>96.932459128411068</v>
      </c>
      <c r="AH20">
        <f>IF(OR(Calc_오픈정렬!$F20="",Calc_오픈정렬!AH20=""),"",Calc_오픈정렬!AH20/Calc_오픈정렬!$F20*100)</f>
        <v>87.869253433299349</v>
      </c>
      <c r="AI20">
        <f>IF(OR(Calc_오픈정렬!$F20="",Calc_오픈정렬!AI20=""),"",Calc_오픈정렬!AI20/Calc_오픈정렬!$F20*100)</f>
        <v>83.266225158230995</v>
      </c>
      <c r="AJ20">
        <f>IF(OR(Calc_오픈정렬!$F20="",Calc_오픈정렬!AJ20=""),"",Calc_오픈정렬!AJ20/Calc_오픈정렬!$F20*100)</f>
        <v>88.320382085692032</v>
      </c>
      <c r="AK20">
        <f>IF(OR(Calc_오픈정렬!$F20="",Calc_오픈정렬!AK20=""),"",Calc_오픈정렬!AK20/Calc_오픈정렬!$F20*100)</f>
        <v>93.345329179892403</v>
      </c>
      <c r="AL20">
        <f>IF(OR(Calc_오픈정렬!$F20="",Calc_오픈정렬!AL20=""),"",Calc_오픈정렬!AL20/Calc_오픈정렬!$F20*100)</f>
        <v>87.359608388594495</v>
      </c>
      <c r="AM20">
        <f>IF(OR(Calc_오픈정렬!$F20="",Calc_오픈정렬!AM20=""),"",Calc_오픈정렬!AM20/Calc_오픈정렬!$F20*100)</f>
        <v>83.489684869742277</v>
      </c>
      <c r="AN20">
        <f>IF(OR(Calc_오픈정렬!$F20="",Calc_오픈정렬!AN20=""),"",Calc_오픈정렬!AN20/Calc_오픈정렬!$F20*100)</f>
        <v>83.927644059092074</v>
      </c>
      <c r="AO20">
        <f>IF(OR(Calc_오픈정렬!$F20="",Calc_오픈정렬!AO20=""),"",Calc_오픈정렬!AO20/Calc_오픈정렬!$F20*100)</f>
        <v>80.225001042193512</v>
      </c>
      <c r="AP20">
        <f>IF(OR(Calc_오픈정렬!$F20="",Calc_오픈정렬!AP20=""),"",Calc_오픈정렬!AP20/Calc_오픈정렬!$F20*100)</f>
        <v>96.969769048213806</v>
      </c>
      <c r="AQ20">
        <f>IF(OR(Calc_오픈정렬!$F20="",Calc_오픈정렬!AQ20=""),"",Calc_오픈정렬!AQ20/Calc_오픈정렬!$F20*100)</f>
        <v>89.657966053900324</v>
      </c>
      <c r="AR20">
        <f>IF(OR(Calc_오픈정렬!$F20="",Calc_오픈정렬!AR20=""),"",Calc_오픈정렬!AR20/Calc_오픈정렬!$F20*100)</f>
        <v>88.221607718851018</v>
      </c>
      <c r="AS20">
        <f>IF(OR(Calc_오픈정렬!$F20="",Calc_오픈정렬!AS20=""),"",Calc_오픈정렬!AS20/Calc_오픈정렬!$F20*100)</f>
        <v>89.531776243051894</v>
      </c>
      <c r="AT20">
        <f>IF(OR(Calc_오픈정렬!$F20="",Calc_오픈정렬!AT20=""),"",Calc_오픈정렬!AT20/Calc_오픈정렬!$F20*100)</f>
        <v>86.132839546836991</v>
      </c>
      <c r="AU20">
        <f>IF(OR(Calc_오픈정렬!$F20="",Calc_오픈정렬!AU20=""),"",Calc_오픈정렬!AU20/Calc_오픈정렬!$F20*100)</f>
        <v>84.341127372914343</v>
      </c>
      <c r="AV20">
        <f>IF(OR(Calc_오픈정렬!$F20="",Calc_오픈정렬!AV20=""),"",Calc_오픈정렬!AV20/Calc_오픈정렬!$F20*100)</f>
        <v>96.063191872745534</v>
      </c>
      <c r="AW20">
        <f>IF(OR(Calc_오픈정렬!$F20="",Calc_오픈정렬!AW20=""),"",Calc_오픈정렬!AW20/Calc_오픈정렬!$F20*100)</f>
        <v>84.960966310250029</v>
      </c>
      <c r="AX20">
        <f>IF(OR(Calc_오픈정렬!$F20="",Calc_오픈정렬!AX20=""),"",Calc_오픈정렬!AX20/Calc_오픈정렬!$F20*100)</f>
        <v>91.305621419081746</v>
      </c>
      <c r="AY20">
        <f>IF(OR(Calc_오픈정렬!$F20="",Calc_오픈정렬!AY20=""),"",Calc_오픈정렬!AY20/Calc_오픈정렬!$F20*100)</f>
        <v>87.60338122104929</v>
      </c>
      <c r="AZ20">
        <f>IF(OR(Calc_오픈정렬!$F20="",Calc_오픈정렬!AZ20=""),"",Calc_오픈정렬!AZ20/Calc_오픈정렬!$F20*100)</f>
        <v>90.473083424817347</v>
      </c>
      <c r="BA20">
        <f>IF(OR(Calc_오픈정렬!$F20="",Calc_오픈정렬!BA20=""),"",Calc_오픈정렬!BA20/Calc_오픈정렬!$F20*100)</f>
        <v>89.070878756000397</v>
      </c>
      <c r="BB20">
        <f>IF(OR(Calc_오픈정렬!$F20="",Calc_오픈정렬!BB20=""),"",Calc_오픈정렬!BB20/Calc_오픈정렬!$F20*100)</f>
        <v>102.01293496827411</v>
      </c>
      <c r="BC20">
        <f>IF(OR(Calc_오픈정렬!$F20="",Calc_오픈정렬!BC20=""),"",Calc_오픈정렬!BC20/Calc_오픈정렬!$F20*100)</f>
        <v>103.68194002838503</v>
      </c>
      <c r="BD20">
        <f>IF(OR(Calc_오픈정렬!$F20="",Calc_오픈정렬!BD20=""),"",Calc_오픈정렬!BD20/Calc_오픈정렬!$F20*100)</f>
        <v>102.09875109447613</v>
      </c>
      <c r="BE20">
        <f>IF(OR(Calc_오픈정렬!$F20="",Calc_오픈정렬!BE20=""),"",Calc_오픈정렬!BE20/Calc_오픈정렬!$F20*100)</f>
        <v>97.664284082049932</v>
      </c>
      <c r="BF20">
        <f>IF(OR(Calc_오픈정렬!$F20="",Calc_오픈정렬!BF20=""),"",Calc_오픈정렬!BF20/Calc_오픈정렬!$F20*100)</f>
        <v>85.257754055843023</v>
      </c>
      <c r="BG20">
        <f>IF(OR(Calc_오픈정렬!$F20="",Calc_오픈정렬!BG20=""),"",Calc_오픈정렬!BG20/Calc_오픈정렬!$F20*100)</f>
        <v>87.895528024252073</v>
      </c>
      <c r="BH20">
        <f>IF(OR(Calc_오픈정렬!$F20="",Calc_오픈정렬!BH20=""),"",Calc_오픈정렬!BH20/Calc_오픈정렬!$F20*100)</f>
        <v>92.358802003851181</v>
      </c>
      <c r="BI20">
        <f>IF(OR(Calc_오픈정렬!$F20="",Calc_오픈정렬!BI20=""),"",Calc_오픈정렬!BI20/Calc_오픈정렬!$F20*100)</f>
        <v>91.474438291625091</v>
      </c>
      <c r="BJ20">
        <f>IF(OR(Calc_오픈정렬!$F20="",Calc_오픈정렬!BJ20=""),"",Calc_오픈정렬!BJ20/Calc_오픈정렬!$F20*100)</f>
        <v>86.082759787409543</v>
      </c>
      <c r="BK20">
        <f>IF(OR(Calc_오픈정렬!$F20="",Calc_오픈정렬!BK20=""),"",Calc_오픈정렬!BK20/Calc_오픈정렬!$F20*100)</f>
        <v>76.600696273694737</v>
      </c>
      <c r="BL20">
        <f>IF(OR(Calc_오픈정렬!$F20="",Calc_오픈정렬!BL20=""),"",Calc_오픈정렬!BL20/Calc_오픈정렬!$F20*100)</f>
        <v>80.971923994797777</v>
      </c>
      <c r="BM20">
        <f>IF(OR(Calc_오픈정렬!$F20="",Calc_오픈정렬!BM20=""),"",Calc_오픈정렬!BM20/Calc_오픈정렬!$F20*100)</f>
        <v>89.97620065708854</v>
      </c>
      <c r="BN20">
        <f>IF(OR(Calc_오픈정렬!$F20="",Calc_오픈정렬!BN20=""),"",Calc_오픈정렬!BN20/Calc_오픈정렬!$F20*100)</f>
        <v>91.555696431683913</v>
      </c>
    </row>
    <row r="21" spans="1:66" x14ac:dyDescent="0.3">
      <c r="A21" t="str">
        <f>Calc_오픈정렬!A21</f>
        <v>(1006) #회기점</v>
      </c>
      <c r="B21" t="str">
        <f>Calc_오픈정렬!B21</f>
        <v>150-1</v>
      </c>
      <c r="C21">
        <f>Calc_오픈정렬!C21</f>
        <v>1</v>
      </c>
      <c r="D21" t="str">
        <f>Calc_오픈정렬!D21</f>
        <v>1</v>
      </c>
      <c r="E21" s="1">
        <f>Calc_오픈정렬!E21</f>
        <v>43862</v>
      </c>
      <c r="F21">
        <f>Calc_오픈정렬!F21</f>
        <v>7585560.9125411725</v>
      </c>
      <c r="G21">
        <f>IF(OR(Calc_오픈정렬!$F21="",Calc_오픈정렬!G21=""),"",Calc_오픈정렬!G21/Calc_오픈정렬!$F21*100)</f>
        <v>60.590888215745053</v>
      </c>
      <c r="H21">
        <f>IF(OR(Calc_오픈정렬!$F21="",Calc_오픈정렬!H21=""),"",Calc_오픈정렬!H21/Calc_오픈정렬!$F21*100)</f>
        <v>50.685042042833963</v>
      </c>
      <c r="I21">
        <f>IF(OR(Calc_오픈정렬!$F21="",Calc_오픈정렬!I21=""),"",Calc_오픈정렬!I21/Calc_오픈정렬!$F21*100)</f>
        <v>52.800114915849662</v>
      </c>
      <c r="J21">
        <f>IF(OR(Calc_오픈정렬!$F21="",Calc_오픈정렬!J21=""),"",Calc_오픈정렬!J21/Calc_오픈정렬!$F21*100)</f>
        <v>70.639678434983693</v>
      </c>
      <c r="K21">
        <f>IF(OR(Calc_오픈정렬!$F21="",Calc_오픈정렬!K21=""),"",Calc_오픈정렬!K21/Calc_오픈정렬!$F21*100)</f>
        <v>80.3920063246144</v>
      </c>
      <c r="L21">
        <f>IF(OR(Calc_오픈정렬!$F21="",Calc_오픈정렬!L21=""),"",Calc_오픈정렬!L21/Calc_오픈정렬!$F21*100)</f>
        <v>107.32372046710765</v>
      </c>
      <c r="M21">
        <f>IF(OR(Calc_오픈정렬!$F21="",Calc_오픈정렬!M21=""),"",Calc_오픈정렬!M21/Calc_오픈정렬!$F21*100)</f>
        <v>136.11168349242274</v>
      </c>
      <c r="N21">
        <f>IF(OR(Calc_오픈정렬!$F21="",Calc_오픈정렬!N21=""),"",Calc_오픈정렬!N21/Calc_오픈정렬!$F21*100)</f>
        <v>103.71385384942062</v>
      </c>
      <c r="O21">
        <f>IF(OR(Calc_오픈정렬!$F21="",Calc_오픈정렬!O21=""),"",Calc_오픈정렬!O21/Calc_오픈정렬!$F21*100)</f>
        <v>101.81905743145086</v>
      </c>
      <c r="P21">
        <f>IF(OR(Calc_오픈정렬!$F21="",Calc_오픈정렬!P21=""),"",Calc_오픈정렬!P21/Calc_오픈정렬!$F21*100)</f>
        <v>109.56606503986501</v>
      </c>
      <c r="Q21">
        <f>IF(OR(Calc_오픈정렬!$F21="",Calc_오픈정렬!Q21=""),"",Calc_오픈정렬!Q21/Calc_오픈정렬!$F21*100)</f>
        <v>95.058880174508161</v>
      </c>
      <c r="R21">
        <f>IF(OR(Calc_오픈정렬!$F21="",Calc_오픈정렬!R21=""),"",Calc_오픈정렬!R21/Calc_오픈정렬!$F21*100)</f>
        <v>113.29208682958078</v>
      </c>
      <c r="S21">
        <f>IF(OR(Calc_오픈정렬!$F21="",Calc_오픈정렬!S21=""),"",Calc_오픈정렬!S21/Calc_오픈정렬!$F21*100)</f>
        <v>119.13288475460249</v>
      </c>
      <c r="T21">
        <f>IF(OR(Calc_오픈정렬!$F21="",Calc_오픈정렬!T21=""),"",Calc_오픈정렬!T21/Calc_오픈정렬!$F21*100)</f>
        <v>103.77138291906772</v>
      </c>
      <c r="U21">
        <f>IF(OR(Calc_오픈정렬!$F21="",Calc_오픈정렬!U21=""),"",Calc_오픈정렬!U21/Calc_오픈정렬!$F21*100)</f>
        <v>114.79414376141908</v>
      </c>
      <c r="V21">
        <f>IF(OR(Calc_오픈정렬!$F21="",Calc_오픈정렬!V21=""),"",Calc_오픈정렬!V21/Calc_오픈정렬!$F21*100)</f>
        <v>117.67024011353553</v>
      </c>
      <c r="W21">
        <f>IF(OR(Calc_오픈정렬!$F21="",Calc_오픈정렬!W21=""),"",Calc_오픈정렬!W21/Calc_오픈정렬!$F21*100)</f>
        <v>115.55388975456502</v>
      </c>
      <c r="X21">
        <f>IF(OR(Calc_오픈정렬!$F21="",Calc_오픈정렬!X21=""),"",Calc_오픈정렬!X21/Calc_오픈정렬!$F21*100)</f>
        <v>115.45422902537619</v>
      </c>
      <c r="Y21">
        <f>IF(OR(Calc_오픈정렬!$F21="",Calc_오픈정렬!Y21=""),"",Calc_오픈정렬!Y21/Calc_오픈정렬!$F21*100)</f>
        <v>113.4276947828228</v>
      </c>
      <c r="Z21">
        <f>IF(OR(Calc_오픈정렬!$F21="",Calc_오픈정렬!Z21=""),"",Calc_오픈정렬!Z21/Calc_오픈정렬!$F21*100)</f>
        <v>118.69620681314484</v>
      </c>
      <c r="AA21">
        <f>IF(OR(Calc_오픈정렬!$F21="",Calc_오픈정렬!AA21=""),"",Calc_오픈정렬!AA21/Calc_오픈정렬!$F21*100)</f>
        <v>123.03706329516216</v>
      </c>
      <c r="AB21">
        <f>IF(OR(Calc_오픈정렬!$F21="",Calc_오픈정렬!AB21=""),"",Calc_오픈정렬!AB21/Calc_오픈정렬!$F21*100)</f>
        <v>112.99372409525523</v>
      </c>
      <c r="AC21">
        <f>IF(OR(Calc_오픈정렬!$F21="",Calc_오픈정렬!AC21=""),"",Calc_오픈정렬!AC21/Calc_오픈정렬!$F21*100)</f>
        <v>125.98267827610397</v>
      </c>
      <c r="AD21">
        <f>IF(OR(Calc_오픈정렬!$F21="",Calc_오픈정렬!AD21=""),"",Calc_오픈정렬!AD21/Calc_오픈정렬!$F21*100)</f>
        <v>133.29307124992263</v>
      </c>
      <c r="AE21">
        <f>IF(OR(Calc_오픈정렬!$F21="",Calc_오픈정렬!AE21=""),"",Calc_오픈정렬!AE21/Calc_오픈정렬!$F21*100)</f>
        <v>129.49980742781941</v>
      </c>
      <c r="AF21">
        <f>IF(OR(Calc_오픈정렬!$F21="",Calc_오픈정렬!AF21=""),"",Calc_오픈정렬!AF21/Calc_오픈정렬!$F21*100)</f>
        <v>136.10073387947278</v>
      </c>
      <c r="AG21">
        <f>IF(OR(Calc_오픈정렬!$F21="",Calc_오픈정렬!AG21=""),"",Calc_오픈정렬!AG21/Calc_오픈정렬!$F21*100)</f>
        <v>139.23765983299253</v>
      </c>
      <c r="AH21">
        <f>IF(OR(Calc_오픈정렬!$F21="",Calc_오픈정렬!AH21=""),"",Calc_오픈정렬!AH21/Calc_오픈정렬!$F21*100)</f>
        <v>127.57430838295338</v>
      </c>
      <c r="AI21">
        <f>IF(OR(Calc_오픈정렬!$F21="",Calc_오픈정렬!AI21=""),"",Calc_오픈정렬!AI21/Calc_오픈정렬!$F21*100)</f>
        <v>108.19855985873861</v>
      </c>
      <c r="AJ21">
        <f>IF(OR(Calc_오픈정렬!$F21="",Calc_오픈정렬!AJ21=""),"",Calc_오픈정렬!AJ21/Calc_오픈정렬!$F21*100)</f>
        <v>105.15130298522826</v>
      </c>
      <c r="AK21">
        <f>IF(OR(Calc_오픈정렬!$F21="",Calc_오픈정렬!AK21=""),"",Calc_오픈정렬!AK21/Calc_오픈정렬!$F21*100)</f>
        <v>103.63194258797044</v>
      </c>
      <c r="AL21">
        <f>IF(OR(Calc_오픈정렬!$F21="",Calc_오픈정렬!AL21=""),"",Calc_오픈정렬!AL21/Calc_오픈정렬!$F21*100)</f>
        <v>102.51568694573936</v>
      </c>
      <c r="AM21">
        <f>IF(OR(Calc_오픈정렬!$F21="",Calc_오픈정렬!AM21=""),"",Calc_오픈정렬!AM21/Calc_오픈정렬!$F21*100)</f>
        <v>100.29542099856089</v>
      </c>
      <c r="AN21">
        <f>IF(OR(Calc_오픈정렬!$F21="",Calc_오픈정렬!AN21=""),"",Calc_오픈정렬!AN21/Calc_오픈정렬!$F21*100)</f>
        <v>90.627204126872286</v>
      </c>
      <c r="AO21">
        <f>IF(OR(Calc_오픈정렬!$F21="",Calc_오픈정렬!AO21=""),"",Calc_오픈정렬!AO21/Calc_오픈정렬!$F21*100)</f>
        <v>88.966997838804545</v>
      </c>
      <c r="AP21">
        <f>IF(OR(Calc_오픈정렬!$F21="",Calc_오픈정렬!AP21=""),"",Calc_오픈정렬!AP21/Calc_오픈정렬!$F21*100)</f>
        <v>84.38761589730926</v>
      </c>
      <c r="AQ21">
        <f>IF(OR(Calc_오픈정렬!$F21="",Calc_오픈정렬!AQ21=""),"",Calc_오픈정렬!AQ21/Calc_오픈정렬!$F21*100)</f>
        <v>97.560088648258372</v>
      </c>
      <c r="AR21">
        <f>IF(OR(Calc_오픈정렬!$F21="",Calc_오픈정렬!AR21=""),"",Calc_오픈정렬!AR21/Calc_오픈정렬!$F21*100)</f>
        <v>88.732740225148703</v>
      </c>
      <c r="AS21">
        <f>IF(OR(Calc_오픈정렬!$F21="",Calc_오픈정렬!AS21=""),"",Calc_오픈정렬!AS21/Calc_오픈정렬!$F21*100)</f>
        <v>93.738304920591347</v>
      </c>
      <c r="AT21">
        <f>IF(OR(Calc_오픈정렬!$F21="",Calc_오픈정렬!AT21=""),"",Calc_오픈정렬!AT21/Calc_오픈정렬!$F21*100)</f>
        <v>92.646077726392278</v>
      </c>
      <c r="AU21">
        <f>IF(OR(Calc_오픈정렬!$F21="",Calc_오픈정렬!AU21=""),"",Calc_오픈정렬!AU21/Calc_오픈정렬!$F21*100)</f>
        <v>89.63426537973838</v>
      </c>
      <c r="AV21">
        <f>IF(OR(Calc_오픈정렬!$F21="",Calc_오픈정렬!AV21=""),"",Calc_오픈정렬!AV21/Calc_오픈정렬!$F21*100)</f>
        <v>87.5011980527416</v>
      </c>
      <c r="AW21">
        <f>IF(OR(Calc_오픈정렬!$F21="",Calc_오픈정렬!AW21=""),"",Calc_오픈정렬!AW21/Calc_오픈정렬!$F21*100)</f>
        <v>89.095276800858272</v>
      </c>
      <c r="AX21">
        <f>IF(OR(Calc_오픈정렬!$F21="",Calc_오픈정렬!AX21=""),"",Calc_오픈정렬!AX21/Calc_오픈정렬!$F21*100)</f>
        <v>100.98045330871479</v>
      </c>
      <c r="AY21">
        <f>IF(OR(Calc_오픈정렬!$F21="",Calc_오픈정렬!AY21=""),"",Calc_오픈정렬!AY21/Calc_오픈정렬!$F21*100)</f>
        <v>92.968052674220914</v>
      </c>
      <c r="AZ21">
        <f>IF(OR(Calc_오픈정렬!$F21="",Calc_오픈정렬!AZ21=""),"",Calc_오픈정렬!AZ21/Calc_오픈정렬!$F21*100)</f>
        <v>91.233723775018532</v>
      </c>
      <c r="BA21">
        <f>IF(OR(Calc_오픈정렬!$F21="",Calc_오픈정렬!BA21=""),"",Calc_오픈정렬!BA21/Calc_오픈정렬!$F21*100)</f>
        <v>89.331617728133153</v>
      </c>
      <c r="BB21">
        <f>IF(OR(Calc_오픈정렬!$F21="",Calc_오픈정렬!BB21=""),"",Calc_오픈정렬!BB21/Calc_오픈정렬!$F21*100)</f>
        <v>90.17488213006358</v>
      </c>
      <c r="BC21">
        <f>IF(OR(Calc_오픈정렬!$F21="",Calc_오픈정렬!BC21=""),"",Calc_오픈정렬!BC21/Calc_오픈정렬!$F21*100)</f>
        <v>100.69927222435082</v>
      </c>
      <c r="BD21">
        <f>IF(OR(Calc_오픈정렬!$F21="",Calc_오픈정렬!BD21=""),"",Calc_오픈정렬!BD21/Calc_오픈정렬!$F21*100)</f>
        <v>107.32557652570091</v>
      </c>
      <c r="BE21">
        <f>IF(OR(Calc_오픈정렬!$F21="",Calc_오픈정렬!BE21=""),"",Calc_오픈정렬!BE21/Calc_오픈정렬!$F21*100)</f>
        <v>102.87661821183569</v>
      </c>
      <c r="BF21">
        <f>IF(OR(Calc_오픈정렬!$F21="",Calc_오픈정렬!BF21=""),"",Calc_오픈정렬!BF21/Calc_오픈정렬!$F21*100)</f>
        <v>96.4793374994901</v>
      </c>
      <c r="BG21">
        <f>IF(OR(Calc_오픈정렬!$F21="",Calc_오픈정렬!BG21=""),"",Calc_오픈정렬!BG21/Calc_오픈정렬!$F21*100)</f>
        <v>99.641454118525417</v>
      </c>
      <c r="BH21">
        <f>IF(OR(Calc_오픈정렬!$F21="",Calc_오픈정렬!BH21=""),"",Calc_오픈정렬!BH21/Calc_오픈정렬!$F21*100)</f>
        <v>93.944525335373157</v>
      </c>
      <c r="BI21">
        <f>IF(OR(Calc_오픈정렬!$F21="",Calc_오픈정렬!BI21=""),"",Calc_오픈정렬!BI21/Calc_오픈정렬!$F21*100)</f>
        <v>102.46499418536312</v>
      </c>
      <c r="BJ21">
        <f>IF(OR(Calc_오픈정렬!$F21="",Calc_오픈정렬!BJ21=""),"",Calc_오픈정렬!BJ21/Calc_오픈정렬!$F21*100)</f>
        <v>100.85510661725274</v>
      </c>
      <c r="BK21">
        <f>IF(OR(Calc_오픈정렬!$F21="",Calc_오픈정렬!BK21=""),"",Calc_오픈정렬!BK21/Calc_오픈정렬!$F21*100)</f>
        <v>98.583268770493703</v>
      </c>
      <c r="BL21">
        <f>IF(OR(Calc_오픈정렬!$F21="",Calc_오픈정렬!BL21=""),"",Calc_오픈정렬!BL21/Calc_오픈정렬!$F21*100)</f>
        <v>90.049301063377612</v>
      </c>
      <c r="BM21">
        <f>IF(OR(Calc_오픈정렬!$F21="",Calc_오픈정렬!BM21=""),"",Calc_오픈정렬!BM21/Calc_오픈정렬!$F21*100)</f>
        <v>90.960159676096637</v>
      </c>
      <c r="BN21">
        <f>IF(OR(Calc_오픈정렬!$F21="",Calc_오픈정렬!BN21=""),"",Calc_오픈정렬!BN21/Calc_오픈정렬!$F21*100)</f>
        <v>85.778170183053376</v>
      </c>
    </row>
    <row r="22" spans="1:66" x14ac:dyDescent="0.3">
      <c r="A22" t="str">
        <f>Calc_오픈정렬!A22</f>
        <v>(1007) #구의점</v>
      </c>
      <c r="B22" t="str">
        <f>Calc_오픈정렬!B22</f>
        <v>150-2</v>
      </c>
      <c r="C22">
        <f>Calc_오픈정렬!C22</f>
        <v>2</v>
      </c>
      <c r="D22" t="str">
        <f>Calc_오픈정렬!D22</f>
        <v>2</v>
      </c>
      <c r="E22" s="1">
        <f>Calc_오픈정렬!E22</f>
        <v>43952</v>
      </c>
      <c r="F22">
        <f>Calc_오픈정렬!F22</f>
        <v>7686520.2057889747</v>
      </c>
      <c r="G22">
        <f>IF(OR(Calc_오픈정렬!$F22="",Calc_오픈정렬!G22=""),"",Calc_오픈정렬!G22/Calc_오픈정렬!$F22*100)</f>
        <v>63.649417920327366</v>
      </c>
      <c r="H22">
        <f>IF(OR(Calc_오픈정렬!$F22="",Calc_오픈정렬!H22=""),"",Calc_오픈정렬!H22/Calc_오픈정렬!$F22*100)</f>
        <v>65.033317130276146</v>
      </c>
      <c r="I22">
        <f>IF(OR(Calc_오픈정렬!$F22="",Calc_오픈정렬!I22=""),"",Calc_오픈정렬!I22/Calc_오픈정렬!$F22*100)</f>
        <v>75.974265884789745</v>
      </c>
      <c r="J22">
        <f>IF(OR(Calc_오픈정렬!$F22="",Calc_오픈정렬!J22=""),"",Calc_오픈정렬!J22/Calc_오픈정렬!$F22*100)</f>
        <v>119.31828922238211</v>
      </c>
      <c r="K22">
        <f>IF(OR(Calc_오픈정렬!$F22="",Calc_오픈정렬!K22=""),"",Calc_오픈정렬!K22/Calc_오픈정렬!$F22*100)</f>
        <v>97.219091343359423</v>
      </c>
      <c r="L22">
        <f>IF(OR(Calc_오픈정렬!$F22="",Calc_오픈정렬!L22=""),"",Calc_오픈정렬!L22/Calc_오픈정렬!$F22*100)</f>
        <v>91.646788822221467</v>
      </c>
      <c r="M22">
        <f>IF(OR(Calc_오픈정렬!$F22="",Calc_오픈정렬!M22=""),"",Calc_오픈정렬!M22/Calc_오픈정렬!$F22*100)</f>
        <v>88.758325961903992</v>
      </c>
      <c r="N22">
        <f>IF(OR(Calc_오픈정렬!$F22="",Calc_오픈정렬!N22=""),"",Calc_오픈정렬!N22/Calc_오픈정렬!$F22*100)</f>
        <v>96.126935822343768</v>
      </c>
      <c r="O22">
        <f>IF(OR(Calc_오픈정렬!$F22="",Calc_오픈정렬!O22=""),"",Calc_오픈정렬!O22/Calc_오픈정렬!$F22*100)</f>
        <v>106.9305688277892</v>
      </c>
      <c r="P22">
        <f>IF(OR(Calc_오픈정렬!$F22="",Calc_오픈정렬!P22=""),"",Calc_오픈정렬!P22/Calc_오픈정렬!$F22*100)</f>
        <v>99.308560353972013</v>
      </c>
      <c r="Q22">
        <f>IF(OR(Calc_오픈정렬!$F22="",Calc_오픈정렬!Q22=""),"",Calc_오픈정렬!Q22/Calc_오픈정렬!$F22*100)</f>
        <v>102.6493807421335</v>
      </c>
      <c r="R22">
        <f>IF(OR(Calc_오픈정렬!$F22="",Calc_오픈정렬!R22=""),"",Calc_오픈정렬!R22/Calc_오픈정렬!$F22*100)</f>
        <v>109.10705583203458</v>
      </c>
      <c r="S22">
        <f>IF(OR(Calc_오픈정렬!$F22="",Calc_오픈정렬!S22=""),"",Calc_오픈정렬!S22/Calc_오픈정렬!$F22*100)</f>
        <v>118.84105673775962</v>
      </c>
      <c r="T22">
        <f>IF(OR(Calc_오픈정렬!$F22="",Calc_오픈정렬!T22=""),"",Calc_오픈정렬!T22/Calc_오픈정렬!$F22*100)</f>
        <v>116.04485366169675</v>
      </c>
      <c r="U22">
        <f>IF(OR(Calc_오픈정렬!$F22="",Calc_오픈정렬!U22=""),"",Calc_오픈정렬!U22/Calc_오픈정렬!$F22*100)</f>
        <v>111.29179759831945</v>
      </c>
      <c r="V22">
        <f>IF(OR(Calc_오픈정렬!$F22="",Calc_오픈정렬!V22=""),"",Calc_오픈정렬!V22/Calc_오픈정렬!$F22*100)</f>
        <v>108.82837701251182</v>
      </c>
      <c r="W22">
        <f>IF(OR(Calc_오픈정렬!$F22="",Calc_오픈정렬!W22=""),"",Calc_오픈정렬!W22/Calc_오픈정렬!$F22*100)</f>
        <v>105.21283432577518</v>
      </c>
      <c r="X22">
        <f>IF(OR(Calc_오픈정렬!$F22="",Calc_오픈정렬!X22=""),"",Calc_오픈정렬!X22/Calc_오픈정렬!$F22*100)</f>
        <v>108.62896242578894</v>
      </c>
      <c r="Y22">
        <f>IF(OR(Calc_오픈정렬!$F22="",Calc_오픈정렬!Y22=""),"",Calc_오픈정렬!Y22/Calc_오픈정렬!$F22*100)</f>
        <v>91.688612803811139</v>
      </c>
      <c r="Z22">
        <f>IF(OR(Calc_오픈정렬!$F22="",Calc_오픈정렬!Z22=""),"",Calc_오픈정렬!Z22/Calc_오픈정렬!$F22*100)</f>
        <v>98.064582898055448</v>
      </c>
      <c r="AA22">
        <f>IF(OR(Calc_오픈정렬!$F22="",Calc_오픈정렬!AA22=""),"",Calc_오픈정렬!AA22/Calc_오픈정렬!$F22*100)</f>
        <v>118.74981240177766</v>
      </c>
      <c r="AB22">
        <f>IF(OR(Calc_오픈정렬!$F22="",Calc_오픈정렬!AB22=""),"",Calc_오픈정렬!AB22/Calc_오픈정렬!$F22*100)</f>
        <v>110.35999479808829</v>
      </c>
      <c r="AC22">
        <f>IF(OR(Calc_오픈정렬!$F22="",Calc_오픈정렬!AC22=""),"",Calc_오픈정렬!AC22/Calc_오픈정렬!$F22*100)</f>
        <v>120.03296701519805</v>
      </c>
      <c r="AD22">
        <f>IF(OR(Calc_오픈정렬!$F22="",Calc_오픈정렬!AD22=""),"",Calc_오픈정렬!AD22/Calc_오픈정렬!$F22*100)</f>
        <v>124.5327685816965</v>
      </c>
      <c r="AE22">
        <f>IF(OR(Calc_오픈정렬!$F22="",Calc_오픈정렬!AE22=""),"",Calc_오픈정렬!AE22/Calc_오픈정렬!$F22*100)</f>
        <v>108.92384772251096</v>
      </c>
      <c r="AF22">
        <f>IF(OR(Calc_오픈정렬!$F22="",Calc_오픈정렬!AF22=""),"",Calc_오픈정렬!AF22/Calc_오픈정렬!$F22*100)</f>
        <v>115.25250534477279</v>
      </c>
      <c r="AG22">
        <f>IF(OR(Calc_오픈정렬!$F22="",Calc_오픈정렬!AG22=""),"",Calc_오픈정렬!AG22/Calc_오픈정렬!$F22*100)</f>
        <v>130.17040219164443</v>
      </c>
      <c r="AH22">
        <f>IF(OR(Calc_오픈정렬!$F22="",Calc_오픈정렬!AH22=""),"",Calc_오픈정렬!AH22/Calc_오픈정렬!$F22*100)</f>
        <v>122.18682379605836</v>
      </c>
      <c r="AI22">
        <f>IF(OR(Calc_오픈정렬!$F22="",Calc_오픈정렬!AI22=""),"",Calc_오픈정렬!AI22/Calc_오픈정렬!$F22*100)</f>
        <v>125.45576701807933</v>
      </c>
      <c r="AJ22">
        <f>IF(OR(Calc_오픈정렬!$F22="",Calc_오픈정렬!AJ22=""),"",Calc_오픈정렬!AJ22/Calc_오픈정렬!$F22*100)</f>
        <v>116.44758261426951</v>
      </c>
      <c r="AK22">
        <f>IF(OR(Calc_오픈정렬!$F22="",Calc_오픈정렬!AK22=""),"",Calc_오픈정렬!AK22/Calc_오픈정렬!$F22*100)</f>
        <v>111.77326116627324</v>
      </c>
      <c r="AL22">
        <f>IF(OR(Calc_오픈정렬!$F22="",Calc_오픈정렬!AL22=""),"",Calc_오픈정렬!AL22/Calc_오픈정렬!$F22*100)</f>
        <v>116.34443857853493</v>
      </c>
      <c r="AM22">
        <f>IF(OR(Calc_오픈정렬!$F22="",Calc_오픈정렬!AM22=""),"",Calc_오픈정렬!AM22/Calc_오픈정렬!$F22*100)</f>
        <v>143.90322073336134</v>
      </c>
      <c r="AN22">
        <f>IF(OR(Calc_오픈정렬!$F22="",Calc_오픈정렬!AN22=""),"",Calc_오픈정렬!AN22/Calc_오픈정렬!$F22*100)</f>
        <v>142.40452419673321</v>
      </c>
      <c r="AO22">
        <f>IF(OR(Calc_오픈정렬!$F22="",Calc_오픈정렬!AO22=""),"",Calc_오픈정렬!AO22/Calc_오픈정렬!$F22*100)</f>
        <v>135.15122457800192</v>
      </c>
      <c r="AP22">
        <f>IF(OR(Calc_오픈정렬!$F22="",Calc_오픈정렬!AP22=""),"",Calc_오픈정렬!AP22/Calc_오픈정렬!$F22*100)</f>
        <v>146.49843348558056</v>
      </c>
      <c r="AQ22">
        <f>IF(OR(Calc_오픈정렬!$F22="",Calc_오픈정렬!AQ22=""),"",Calc_오픈정렬!AQ22/Calc_오픈정렬!$F22*100)</f>
        <v>148.12349311794361</v>
      </c>
      <c r="AR22">
        <f>IF(OR(Calc_오픈정렬!$F22="",Calc_오픈정렬!AR22=""),"",Calc_오픈정렬!AR22/Calc_오픈정렬!$F22*100)</f>
        <v>140.58866550430446</v>
      </c>
      <c r="AS22">
        <f>IF(OR(Calc_오픈정렬!$F22="",Calc_오픈정렬!AS22=""),"",Calc_오픈정렬!AS22/Calc_오픈정렬!$F22*100)</f>
        <v>147.26181564571982</v>
      </c>
      <c r="AT22">
        <f>IF(OR(Calc_오픈정렬!$F22="",Calc_오픈정렬!AT22=""),"",Calc_오픈정렬!AT22/Calc_오픈정렬!$F22*100)</f>
        <v>130.04278381516636</v>
      </c>
      <c r="AU22">
        <f>IF(OR(Calc_오픈정렬!$F22="",Calc_오픈정렬!AU22=""),"",Calc_오픈정렬!AU22/Calc_오픈정렬!$F22*100)</f>
        <v>127.19562752741851</v>
      </c>
      <c r="AV22">
        <f>IF(OR(Calc_오픈정렬!$F22="",Calc_오픈정렬!AV22=""),"",Calc_오픈정렬!AV22/Calc_오픈정렬!$F22*100)</f>
        <v>122.24824022927292</v>
      </c>
      <c r="AW22">
        <f>IF(OR(Calc_오픈정렬!$F22="",Calc_오픈정렬!AW22=""),"",Calc_오픈정렬!AW22/Calc_오픈정렬!$F22*100)</f>
        <v>131.41680451585978</v>
      </c>
      <c r="AX22">
        <f>IF(OR(Calc_오픈정렬!$F22="",Calc_오픈정렬!AX22=""),"",Calc_오픈정렬!AX22/Calc_오픈정렬!$F22*100)</f>
        <v>140.42137170892141</v>
      </c>
      <c r="AY22">
        <f>IF(OR(Calc_오픈정렬!$F22="",Calc_오픈정렬!AY22=""),"",Calc_오픈정렬!AY22/Calc_오픈정렬!$F22*100)</f>
        <v>138.95971849364838</v>
      </c>
      <c r="AZ22">
        <f>IF(OR(Calc_오픈정렬!$F22="",Calc_오픈정렬!AZ22=""),"",Calc_오픈정렬!AZ22/Calc_오픈정렬!$F22*100)</f>
        <v>154.55307590382122</v>
      </c>
      <c r="BA22">
        <f>IF(OR(Calc_오픈정렬!$F22="",Calc_오픈정렬!BA22=""),"",Calc_오픈정렬!BA22/Calc_오픈정렬!$F22*100)</f>
        <v>138.11275360110875</v>
      </c>
      <c r="BB22">
        <f>IF(OR(Calc_오픈정렬!$F22="",Calc_오픈정렬!BB22=""),"",Calc_오픈정렬!BB22/Calc_오픈정렬!$F22*100)</f>
        <v>148.53672531447532</v>
      </c>
      <c r="BC22">
        <f>IF(OR(Calc_오픈정렬!$F22="",Calc_오픈정렬!BC22=""),"",Calc_오픈정렬!BC22/Calc_오픈정렬!$F22*100)</f>
        <v>135.52658804619665</v>
      </c>
      <c r="BD22">
        <f>IF(OR(Calc_오픈정렬!$F22="",Calc_오픈정렬!BD22=""),"",Calc_오픈정렬!BD22/Calc_오픈정렬!$F22*100)</f>
        <v>141.10926113170191</v>
      </c>
      <c r="BE22">
        <f>IF(OR(Calc_오픈정렬!$F22="",Calc_오픈정렬!BE22=""),"",Calc_오픈정렬!BE22/Calc_오픈정렬!$F22*100)</f>
        <v>133.95656289165134</v>
      </c>
      <c r="BF22">
        <f>IF(OR(Calc_오픈정렬!$F22="",Calc_오픈정렬!BF22=""),"",Calc_오픈정렬!BF22/Calc_오픈정렬!$F22*100)</f>
        <v>132.46025726343521</v>
      </c>
      <c r="BG22">
        <f>IF(OR(Calc_오픈정렬!$F22="",Calc_오픈정렬!BG22=""),"",Calc_오픈정렬!BG22/Calc_오픈정렬!$F22*100)</f>
        <v>126.69627846562686</v>
      </c>
      <c r="BH22">
        <f>IF(OR(Calc_오픈정렬!$F22="",Calc_오픈정렬!BH22=""),"",Calc_오픈정렬!BH22/Calc_오픈정렬!$F22*100)</f>
        <v>130.83949360609265</v>
      </c>
      <c r="BI22">
        <f>IF(OR(Calc_오픈정렬!$F22="",Calc_오픈정렬!BI22=""),"",Calc_오픈정렬!BI22/Calc_오픈정렬!$F22*100)</f>
        <v>120.52026110856147</v>
      </c>
      <c r="BJ22">
        <f>IF(OR(Calc_오픈정렬!$F22="",Calc_오픈정렬!BJ22=""),"",Calc_오픈정렬!BJ22/Calc_오픈정렬!$F22*100)</f>
        <v>122.26590818638886</v>
      </c>
      <c r="BK22">
        <f>IF(OR(Calc_오픈정렬!$F22="",Calc_오픈정렬!BK22=""),"",Calc_오픈정렬!BK22/Calc_오픈정렬!$F22*100)</f>
        <v>153.86282709592612</v>
      </c>
      <c r="BL22">
        <f>IF(OR(Calc_오픈정렬!$F22="",Calc_오픈정렬!BL22=""),"",Calc_오픈정렬!BL22/Calc_오픈정렬!$F22*100)</f>
        <v>129.4382280806378</v>
      </c>
      <c r="BM22">
        <f>IF(OR(Calc_오픈정렬!$F22="",Calc_오픈정렬!BM22=""),"",Calc_오픈정렬!BM22/Calc_오픈정렬!$F22*100)</f>
        <v>144.98384903487295</v>
      </c>
      <c r="BN22">
        <f>IF(OR(Calc_오픈정렬!$F22="",Calc_오픈정렬!BN22=""),"",Calc_오픈정렬!BN22/Calc_오픈정렬!$F22*100)</f>
        <v>141.56846089486535</v>
      </c>
    </row>
    <row r="23" spans="1:66" x14ac:dyDescent="0.3">
      <c r="A23" t="str">
        <f>Calc_오픈정렬!A23</f>
        <v>(1008) #개포드림웍스점</v>
      </c>
      <c r="B23" t="str">
        <f>Calc_오픈정렬!B23</f>
        <v>150-0</v>
      </c>
      <c r="C23">
        <f>Calc_오픈정렬!C23</f>
        <v>0</v>
      </c>
      <c r="D23" t="str">
        <f>Calc_오픈정렬!D23</f>
        <v>0</v>
      </c>
      <c r="E23" s="1">
        <f>Calc_오픈정렬!E23</f>
        <v>44044</v>
      </c>
      <c r="F23">
        <f>Calc_오픈정렬!F23</f>
        <v>2365330.9968830855</v>
      </c>
      <c r="G23">
        <f>IF(OR(Calc_오픈정렬!$F23="",Calc_오픈정렬!G23=""),"",Calc_오픈정렬!G23/Calc_오픈정렬!$F23*100)</f>
        <v>140.61357778335005</v>
      </c>
      <c r="H23">
        <f>IF(OR(Calc_오픈정렬!$F23="",Calc_오픈정렬!H23=""),"",Calc_오픈정렬!H23/Calc_오픈정렬!$F23*100)</f>
        <v>92.726536751366893</v>
      </c>
      <c r="I23">
        <f>IF(OR(Calc_오픈정렬!$F23="",Calc_오픈정렬!I23=""),"",Calc_오픈정렬!I23/Calc_오픈정렬!$F23*100)</f>
        <v>82.181438745145158</v>
      </c>
      <c r="J23">
        <f>IF(OR(Calc_오픈정렬!$F23="",Calc_오픈정렬!J23=""),"",Calc_오픈정렬!J23/Calc_오픈정렬!$F23*100)</f>
        <v>87.305900845139348</v>
      </c>
      <c r="K23">
        <f>IF(OR(Calc_오픈정렬!$F23="",Calc_오픈정렬!K23=""),"",Calc_오픈정렬!K23/Calc_오픈정렬!$F23*100)</f>
        <v>89.274752265021789</v>
      </c>
      <c r="L23">
        <f>IF(OR(Calc_오픈정렬!$F23="",Calc_오픈정렬!L23=""),"",Calc_오픈정렬!L23/Calc_오픈정렬!$F23*100)</f>
        <v>115.87575403911572</v>
      </c>
      <c r="M23">
        <f>IF(OR(Calc_오픈정렬!$F23="",Calc_오픈정렬!M23=""),"",Calc_오픈정렬!M23/Calc_오픈정렬!$F23*100)</f>
        <v>90.03428759014362</v>
      </c>
      <c r="N23">
        <f>IF(OR(Calc_오픈정렬!$F23="",Calc_오픈정렬!N23=""),"",Calc_오픈정렬!N23/Calc_오픈정렬!$F23*100)</f>
        <v>102.33072190493684</v>
      </c>
      <c r="O23">
        <f>IF(OR(Calc_오픈정렬!$F23="",Calc_오픈정렬!O23=""),"",Calc_오픈정렬!O23/Calc_오픈정렬!$F23*100)</f>
        <v>115.17858335564269</v>
      </c>
      <c r="P23">
        <f>IF(OR(Calc_오픈정렬!$F23="",Calc_오픈정렬!P23=""),"",Calc_오픈정렬!P23/Calc_오픈정렬!$F23*100)</f>
        <v>115.63720691950681</v>
      </c>
      <c r="Q23">
        <f>IF(OR(Calc_오픈정렬!$F23="",Calc_오픈정렬!Q23=""),"",Calc_오픈정렬!Q23/Calc_오픈정렬!$F23*100)</f>
        <v>114.62702390720827</v>
      </c>
      <c r="R23">
        <f>IF(OR(Calc_오픈정렬!$F23="",Calc_오픈정렬!R23=""),"",Calc_오픈정렬!R23/Calc_오픈정렬!$F23*100)</f>
        <v>112.80064229250699</v>
      </c>
      <c r="S23">
        <f>IF(OR(Calc_오픈정렬!$F23="",Calc_오픈정렬!S23=""),"",Calc_오픈정렬!S23/Calc_오픈정렬!$F23*100)</f>
        <v>107.11738519706881</v>
      </c>
      <c r="T23">
        <f>IF(OR(Calc_오픈정렬!$F23="",Calc_오픈정렬!T23=""),"",Calc_오픈정렬!T23/Calc_오픈정렬!$F23*100)</f>
        <v>122.92346548195547</v>
      </c>
      <c r="U23">
        <f>IF(OR(Calc_오픈정렬!$F23="",Calc_오픈정렬!U23=""),"",Calc_오픈정렬!U23/Calc_오픈정렬!$F23*100)</f>
        <v>123.35700944744123</v>
      </c>
      <c r="V23">
        <f>IF(OR(Calc_오픈정렬!$F23="",Calc_오픈정렬!V23=""),"",Calc_오픈정렬!V23/Calc_오픈정렬!$F23*100)</f>
        <v>109.0085234994113</v>
      </c>
      <c r="W23">
        <f>IF(OR(Calc_오픈정렬!$F23="",Calc_오픈정렬!W23=""),"",Calc_오픈정렬!W23/Calc_오픈정렬!$F23*100)</f>
        <v>95.23308506628446</v>
      </c>
      <c r="X23">
        <f>IF(OR(Calc_오픈정렬!$F23="",Calc_오픈정렬!X23=""),"",Calc_오픈정렬!X23/Calc_오픈정렬!$F23*100)</f>
        <v>112.95633524196187</v>
      </c>
      <c r="Y23">
        <f>IF(OR(Calc_오픈정렬!$F23="",Calc_오픈정렬!Y23=""),"",Calc_오픈정렬!Y23/Calc_오픈정렬!$F23*100)</f>
        <v>115.64766305415858</v>
      </c>
      <c r="Z23">
        <f>IF(OR(Calc_오픈정렬!$F23="",Calc_오픈정렬!Z23=""),"",Calc_오픈정렬!Z23/Calc_오픈정렬!$F23*100)</f>
        <v>102.88544839485519</v>
      </c>
      <c r="AA23">
        <f>IF(OR(Calc_오픈정렬!$F23="",Calc_오픈정렬!AA23=""),"",Calc_오픈정렬!AA23/Calc_오픈정렬!$F23*100)</f>
        <v>112.88377384778092</v>
      </c>
      <c r="AB23">
        <f>IF(OR(Calc_오픈정렬!$F23="",Calc_오픈정렬!AB23=""),"",Calc_오픈정렬!AB23/Calc_오픈정렬!$F23*100)</f>
        <v>103.03507855403882</v>
      </c>
      <c r="AC23">
        <f>IF(OR(Calc_오픈정렬!$F23="",Calc_오픈정렬!AC23=""),"",Calc_오픈정렬!AC23/Calc_오픈정렬!$F23*100)</f>
        <v>119.93346114342781</v>
      </c>
      <c r="AD23">
        <f>IF(OR(Calc_오픈정렬!$F23="",Calc_오픈정렬!AD23=""),"",Calc_오픈정렬!AD23/Calc_오픈정렬!$F23*100)</f>
        <v>125.06681452343831</v>
      </c>
      <c r="AE23">
        <f>IF(OR(Calc_오픈정렬!$F23="",Calc_오픈정렬!AE23=""),"",Calc_오픈정렬!AE23/Calc_오픈정렬!$F23*100)</f>
        <v>118.39174374809505</v>
      </c>
      <c r="AF23">
        <f>IF(OR(Calc_오픈정렬!$F23="",Calc_오픈정렬!AF23=""),"",Calc_오픈정렬!AF23/Calc_오픈정렬!$F23*100)</f>
        <v>128.33293571110738</v>
      </c>
      <c r="AG23">
        <f>IF(OR(Calc_오픈정렬!$F23="",Calc_오픈정렬!AG23=""),"",Calc_오픈정렬!AG23/Calc_오픈정렬!$F23*100)</f>
        <v>107.55966684076988</v>
      </c>
      <c r="AH23">
        <f>IF(OR(Calc_오픈정렬!$F23="",Calc_오픈정렬!AH23=""),"",Calc_오픈정렬!AH23/Calc_오픈정렬!$F23*100)</f>
        <v>116.82341680994483</v>
      </c>
      <c r="AI23">
        <f>IF(OR(Calc_오픈정렬!$F23="",Calc_오픈정렬!AI23=""),"",Calc_오픈정렬!AI23/Calc_오픈정렬!$F23*100)</f>
        <v>132.68347541379367</v>
      </c>
      <c r="AJ23">
        <f>IF(OR(Calc_오픈정렬!$F23="",Calc_오픈정렬!AJ23=""),"",Calc_오픈정렬!AJ23/Calc_오픈정렬!$F23*100)</f>
        <v>144.81543334045992</v>
      </c>
      <c r="AK23">
        <f>IF(OR(Calc_오픈정렬!$F23="",Calc_오픈정렬!AK23=""),"",Calc_오픈정렬!AK23/Calc_오픈정렬!$F23*100)</f>
        <v>155.09321427791386</v>
      </c>
      <c r="AL23">
        <f>IF(OR(Calc_오픈정렬!$F23="",Calc_오픈정렬!AL23=""),"",Calc_오픈정렬!AL23/Calc_오픈정렬!$F23*100)</f>
        <v>141.81071496232536</v>
      </c>
      <c r="AM23">
        <f>IF(OR(Calc_오픈정렬!$F23="",Calc_오픈정렬!AM23=""),"",Calc_오픈정렬!AM23/Calc_오픈정렬!$F23*100)</f>
        <v>136.40754278919545</v>
      </c>
      <c r="AN23">
        <f>IF(OR(Calc_오픈정렬!$F23="",Calc_오픈정렬!AN23=""),"",Calc_오픈정렬!AN23/Calc_오픈정렬!$F23*100)</f>
        <v>145.19130043120049</v>
      </c>
      <c r="AO23">
        <f>IF(OR(Calc_오픈정렬!$F23="",Calc_오픈정렬!AO23=""),"",Calc_오픈정렬!AO23/Calc_오픈정렬!$F23*100)</f>
        <v>123.42885713082362</v>
      </c>
      <c r="AP23">
        <f>IF(OR(Calc_오픈정렬!$F23="",Calc_오픈정렬!AP23=""),"",Calc_오픈정렬!AP23/Calc_오픈정렬!$F23*100)</f>
        <v>148.75666992423206</v>
      </c>
      <c r="AQ23">
        <f>IF(OR(Calc_오픈정렬!$F23="",Calc_오픈정렬!AQ23=""),"",Calc_오픈정렬!AQ23/Calc_오픈정렬!$F23*100)</f>
        <v>115.84379588902725</v>
      </c>
      <c r="AR23">
        <f>IF(OR(Calc_오픈정렬!$F23="",Calc_오픈정렬!AR23=""),"",Calc_오픈정렬!AR23/Calc_오픈정렬!$F23*100)</f>
        <v>129.68667558735913</v>
      </c>
      <c r="AS23">
        <f>IF(OR(Calc_오픈정렬!$F23="",Calc_오픈정렬!AS23=""),"",Calc_오픈정렬!AS23/Calc_오픈정렬!$F23*100)</f>
        <v>109.95452247451803</v>
      </c>
      <c r="AT23">
        <f>IF(OR(Calc_오픈정렬!$F23="",Calc_오픈정렬!AT23=""),"",Calc_오픈정렬!AT23/Calc_오픈정렬!$F23*100)</f>
        <v>130.11909032376602</v>
      </c>
      <c r="AU23">
        <f>IF(OR(Calc_오픈정렬!$F23="",Calc_오픈정렬!AU23=""),"",Calc_오픈정렬!AU23/Calc_오픈정렬!$F23*100)</f>
        <v>156.22713418711362</v>
      </c>
      <c r="AV23">
        <f>IF(OR(Calc_오픈정렬!$F23="",Calc_오픈정렬!AV23=""),"",Calc_오픈정렬!AV23/Calc_오픈정렬!$F23*100)</f>
        <v>175.975097027804</v>
      </c>
      <c r="AW23">
        <f>IF(OR(Calc_오픈정렬!$F23="",Calc_오픈정렬!AW23=""),"",Calc_오픈정렬!AW23/Calc_오픈정렬!$F23*100)</f>
        <v>150.41895507984955</v>
      </c>
      <c r="AX23">
        <f>IF(OR(Calc_오픈정렬!$F23="",Calc_오픈정렬!AX23=""),"",Calc_오픈정렬!AX23/Calc_오픈정렬!$F23*100)</f>
        <v>145.57632889977106</v>
      </c>
      <c r="AY23">
        <f>IF(OR(Calc_오픈정렬!$F23="",Calc_오픈정렬!AY23=""),"",Calc_오픈정렬!AY23/Calc_오픈정렬!$F23*100)</f>
        <v>183.07830782422741</v>
      </c>
      <c r="AZ23">
        <f>IF(OR(Calc_오픈정렬!$F23="",Calc_오픈정렬!AZ23=""),"",Calc_오픈정렬!AZ23/Calc_오픈정렬!$F23*100)</f>
        <v>154.14656351668441</v>
      </c>
      <c r="BA23">
        <f>IF(OR(Calc_오픈정렬!$F23="",Calc_오픈정렬!BA23=""),"",Calc_오픈정렬!BA23/Calc_오픈정렬!$F23*100)</f>
        <v>145.65329064352909</v>
      </c>
      <c r="BB23">
        <f>IF(OR(Calc_오픈정렬!$F23="",Calc_오픈정렬!BB23=""),"",Calc_오픈정렬!BB23/Calc_오픈정렬!$F23*100)</f>
        <v>151.5890648356779</v>
      </c>
      <c r="BC23">
        <f>IF(OR(Calc_오픈정렬!$F23="",Calc_오픈정렬!BC23=""),"",Calc_오픈정렬!BC23/Calc_오픈정렬!$F23*100)</f>
        <v>140.6148206847447</v>
      </c>
      <c r="BD23">
        <f>IF(OR(Calc_오픈정렬!$F23="",Calc_오픈정렬!BD23=""),"",Calc_오픈정렬!BD23/Calc_오픈정렬!$F23*100)</f>
        <v>151.60324281660752</v>
      </c>
      <c r="BE23">
        <f>IF(OR(Calc_오픈정렬!$F23="",Calc_오픈정렬!BE23=""),"",Calc_오픈정렬!BE23/Calc_오픈정렬!$F23*100)</f>
        <v>138.27365376974095</v>
      </c>
      <c r="BF23">
        <f>IF(OR(Calc_오픈정렬!$F23="",Calc_오픈정렬!BF23=""),"",Calc_오픈정렬!BF23/Calc_오픈정렬!$F23*100)</f>
        <v>136.96955798542879</v>
      </c>
      <c r="BG23">
        <f>IF(OR(Calc_오픈정렬!$F23="",Calc_오픈정렬!BG23=""),"",Calc_오픈정렬!BG23/Calc_오픈정렬!$F23*100)</f>
        <v>144.34279079095373</v>
      </c>
      <c r="BH23">
        <f>IF(OR(Calc_오픈정렬!$F23="",Calc_오픈정렬!BH23=""),"",Calc_오픈정렬!BH23/Calc_오픈정렬!$F23*100)</f>
        <v>178.98879549658088</v>
      </c>
      <c r="BI23">
        <f>IF(OR(Calc_오픈정렬!$F23="",Calc_오픈정렬!BI23=""),"",Calc_오픈정렬!BI23/Calc_오픈정렬!$F23*100)</f>
        <v>162.16404075233311</v>
      </c>
      <c r="BJ23">
        <f>IF(OR(Calc_오픈정렬!$F23="",Calc_오픈정렬!BJ23=""),"",Calc_오픈정렬!BJ23/Calc_오픈정렬!$F23*100)</f>
        <v>178.03761785099275</v>
      </c>
      <c r="BK23">
        <f>IF(OR(Calc_오픈정렬!$F23="",Calc_오픈정렬!BK23=""),"",Calc_오픈정렬!BK23/Calc_오픈정렬!$F23*100)</f>
        <v>183.59396089615433</v>
      </c>
      <c r="BL23">
        <f>IF(OR(Calc_오픈정렬!$F23="",Calc_오픈정렬!BL23=""),"",Calc_오픈정렬!BL23/Calc_오픈정렬!$F23*100)</f>
        <v>177.22184377324527</v>
      </c>
      <c r="BM23">
        <f>IF(OR(Calc_오픈정렬!$F23="",Calc_오픈정렬!BM23=""),"",Calc_오픈정렬!BM23/Calc_오픈정렬!$F23*100)</f>
        <v>161.85888095976918</v>
      </c>
      <c r="BN23">
        <f>IF(OR(Calc_오픈정렬!$F23="",Calc_오픈정렬!BN23=""),"",Calc_오픈정렬!BN23/Calc_오픈정렬!$F23*100)</f>
        <v>170.41219291821665</v>
      </c>
    </row>
    <row r="24" spans="1:66" x14ac:dyDescent="0.3">
      <c r="A24" t="str">
        <f>Calc_오픈정렬!A24</f>
        <v>(1009) #진시스장항점</v>
      </c>
      <c r="B24" t="str">
        <f>Calc_오픈정렬!B24</f>
        <v>150-3</v>
      </c>
      <c r="C24">
        <f>Calc_오픈정렬!C24</f>
        <v>3</v>
      </c>
      <c r="D24" t="str">
        <f>Calc_오픈정렬!D24</f>
        <v>3+</v>
      </c>
      <c r="E24" s="1">
        <f>Calc_오픈정렬!E24</f>
        <v>44044</v>
      </c>
      <c r="F24">
        <f>Calc_오픈정렬!F24</f>
        <v>2890920.0183948386</v>
      </c>
      <c r="G24">
        <f>IF(OR(Calc_오픈정렬!$F24="",Calc_오픈정렬!G24=""),"",Calc_오픈정렬!G24/Calc_오픈정렬!$F24*100)</f>
        <v>126.60821137667935</v>
      </c>
      <c r="H24">
        <f>IF(OR(Calc_오픈정렬!$F24="",Calc_오픈정렬!H24=""),"",Calc_오픈정렬!H24/Calc_오픈정렬!$F24*100)</f>
        <v>81.257764072806438</v>
      </c>
      <c r="I24">
        <f>IF(OR(Calc_오픈정렬!$F24="",Calc_오픈정렬!I24=""),"",Calc_오픈정렬!I24/Calc_오픈정렬!$F24*100)</f>
        <v>97.314387010170094</v>
      </c>
      <c r="J24">
        <f>IF(OR(Calc_오픈정렬!$F24="",Calc_오픈정렬!J24=""),"",Calc_오픈정렬!J24/Calc_오픈정렬!$F24*100)</f>
        <v>84.357497066032451</v>
      </c>
      <c r="K24">
        <f>IF(OR(Calc_오픈정렬!$F24="",Calc_오픈정렬!K24=""),"",Calc_오픈정렬!K24/Calc_오픈정렬!$F24*100)</f>
        <v>87.840254388769452</v>
      </c>
      <c r="L24">
        <f>IF(OR(Calc_오픈정렬!$F24="",Calc_오픈정렬!L24=""),"",Calc_오픈정렬!L24/Calc_오픈정렬!$F24*100)</f>
        <v>110.88253788274586</v>
      </c>
      <c r="M24">
        <f>IF(OR(Calc_오픈정렬!$F24="",Calc_오픈정렬!M24=""),"",Calc_오픈정렬!M24/Calc_오픈정렬!$F24*100)</f>
        <v>106.94826355864247</v>
      </c>
      <c r="N24">
        <f>IF(OR(Calc_오픈정렬!$F24="",Calc_오픈정렬!N24=""),"",Calc_오픈정렬!N24/Calc_오픈정렬!$F24*100)</f>
        <v>109.96196082127703</v>
      </c>
      <c r="O24">
        <f>IF(OR(Calc_오픈정렬!$F24="",Calc_오픈정렬!O24=""),"",Calc_오픈정렬!O24/Calc_오픈정렬!$F24*100)</f>
        <v>100.00948628253263</v>
      </c>
      <c r="P24">
        <f>IF(OR(Calc_오픈정렬!$F24="",Calc_오픈정렬!P24=""),"",Calc_오픈정렬!P24/Calc_오픈정렬!$F24*100)</f>
        <v>104.06836360591024</v>
      </c>
      <c r="Q24">
        <f>IF(OR(Calc_오픈정렬!$F24="",Calc_오픈정렬!Q24=""),"",Calc_오픈정렬!Q24/Calc_오픈정렬!$F24*100)</f>
        <v>83.263133803638965</v>
      </c>
      <c r="R24">
        <f>IF(OR(Calc_오픈정렬!$F24="",Calc_오픈정렬!R24=""),"",Calc_오픈정렬!R24/Calc_오픈정렬!$F24*100)</f>
        <v>83.124708420410855</v>
      </c>
      <c r="S24">
        <f>IF(OR(Calc_오픈정렬!$F24="",Calc_오픈정렬!S24=""),"",Calc_오픈정렬!S24/Calc_오픈정렬!$F24*100)</f>
        <v>72.615826080621844</v>
      </c>
      <c r="T24">
        <f>IF(OR(Calc_오픈정렬!$F24="",Calc_오픈정렬!T24=""),"",Calc_오픈정렬!T24/Calc_오픈정렬!$F24*100)</f>
        <v>73.708945429137998</v>
      </c>
      <c r="U24">
        <f>IF(OR(Calc_오픈정렬!$F24="",Calc_오픈정렬!U24=""),"",Calc_오픈정렬!U24/Calc_오픈정렬!$F24*100)</f>
        <v>79.817547500684711</v>
      </c>
      <c r="V24">
        <f>IF(OR(Calc_오픈정렬!$F24="",Calc_오픈정렬!V24=""),"",Calc_오픈정렬!V24/Calc_오픈정렬!$F24*100)</f>
        <v>82.85241844567355</v>
      </c>
      <c r="W24">
        <f>IF(OR(Calc_오픈정렬!$F24="",Calc_오픈정렬!W24=""),"",Calc_오픈정렬!W24/Calc_오픈정렬!$F24*100)</f>
        <v>96.169010216485091</v>
      </c>
      <c r="X24">
        <f>IF(OR(Calc_오픈정렬!$F24="",Calc_오픈정렬!X24=""),"",Calc_오픈정렬!X24/Calc_오픈정렬!$F24*100)</f>
        <v>93.421768123622584</v>
      </c>
      <c r="Y24">
        <f>IF(OR(Calc_오픈정렬!$F24="",Calc_오픈정렬!Y24=""),"",Calc_오픈정렬!Y24/Calc_오픈정렬!$F24*100)</f>
        <v>87.278155069134669</v>
      </c>
      <c r="Z24">
        <f>IF(OR(Calc_오픈정렬!$F24="",Calc_오픈정렬!Z24=""),"",Calc_오픈정렬!Z24/Calc_오픈정렬!$F24*100)</f>
        <v>97.847990194057687</v>
      </c>
      <c r="AA24">
        <f>IF(OR(Calc_오픈정렬!$F24="",Calc_오픈정렬!AA24=""),"",Calc_오픈정렬!AA24/Calc_오픈정렬!$F24*100)</f>
        <v>108.09985942015545</v>
      </c>
      <c r="AB24">
        <f>IF(OR(Calc_오픈정렬!$F24="",Calc_오픈정렬!AB24=""),"",Calc_오픈정렬!AB24/Calc_오픈정렬!$F24*100)</f>
        <v>89.725313744893754</v>
      </c>
      <c r="AC24">
        <f>IF(OR(Calc_오픈정렬!$F24="",Calc_오픈정렬!AC24=""),"",Calc_오픈정렬!AC24/Calc_오픈정렬!$F24*100)</f>
        <v>94.392481182024412</v>
      </c>
      <c r="AD24">
        <f>IF(OR(Calc_오픈정렬!$F24="",Calc_오픈정렬!AD24=""),"",Calc_오픈정렬!AD24/Calc_오픈정렬!$F24*100)</f>
        <v>92.631756169388098</v>
      </c>
      <c r="AE24">
        <f>IF(OR(Calc_오픈정렬!$F24="",Calc_오픈정렬!AE24=""),"",Calc_오픈정렬!AE24/Calc_오픈정렬!$F24*100)</f>
        <v>84.768180505933628</v>
      </c>
      <c r="AF24">
        <f>IF(OR(Calc_오픈정렬!$F24="",Calc_오픈정렬!AF24=""),"",Calc_오픈정렬!AF24/Calc_오픈정렬!$F24*100)</f>
        <v>36.565993832762899</v>
      </c>
      <c r="AG24">
        <f>IF(OR(Calc_오픈정렬!$F24="",Calc_오픈정렬!AG24=""),"",Calc_오픈정렬!AG24/Calc_오픈정렬!$F24*100)</f>
        <v>59.106221074645681</v>
      </c>
      <c r="AH24">
        <f>IF(OR(Calc_오픈정렬!$F24="",Calc_오픈정렬!AH24=""),"",Calc_오픈정렬!AH24/Calc_오픈정렬!$F24*100)</f>
        <v>108.49390798316121</v>
      </c>
      <c r="AI24">
        <f>IF(OR(Calc_오픈정렬!$F24="",Calc_오픈정렬!AI24=""),"",Calc_오픈정렬!AI24/Calc_오픈정렬!$F24*100)</f>
        <v>126.74103412010078</v>
      </c>
      <c r="AJ24">
        <f>IF(OR(Calc_오픈정렬!$F24="",Calc_오픈정렬!AJ24=""),"",Calc_오픈정렬!AJ24/Calc_오픈정렬!$F24*100)</f>
        <v>157.75491981501693</v>
      </c>
      <c r="AK24">
        <f>IF(OR(Calc_오픈정렬!$F24="",Calc_오픈정렬!AK24=""),"",Calc_오픈정렬!AK24/Calc_오픈정렬!$F24*100)</f>
        <v>123.69227412346446</v>
      </c>
      <c r="AL24">
        <f>IF(OR(Calc_오픈정렬!$F24="",Calc_오픈정렬!AL24=""),"",Calc_오픈정렬!AL24/Calc_오픈정렬!$F24*100)</f>
        <v>141.7508993170363</v>
      </c>
      <c r="AM24">
        <f>IF(OR(Calc_오픈정렬!$F24="",Calc_오픈정렬!AM24=""),"",Calc_오픈정렬!AM24/Calc_오픈정렬!$F24*100)</f>
        <v>135.44295480951598</v>
      </c>
      <c r="AN24">
        <f>IF(OR(Calc_오픈정렬!$F24="",Calc_오픈정렬!AN24=""),"",Calc_오픈정렬!AN24/Calc_오픈정렬!$F24*100)</f>
        <v>138.83441946037675</v>
      </c>
      <c r="AO24">
        <f>IF(OR(Calc_오픈정렬!$F24="",Calc_오픈정렬!AO24=""),"",Calc_오픈정렬!AO24/Calc_오픈정렬!$F24*100)</f>
        <v>129.41610324639007</v>
      </c>
      <c r="AP24">
        <f>IF(OR(Calc_오픈정렬!$F24="",Calc_오픈정렬!AP24=""),"",Calc_오픈정렬!AP24/Calc_오픈정렬!$F24*100)</f>
        <v>175.1385230086176</v>
      </c>
      <c r="AQ24">
        <f>IF(OR(Calc_오픈정렬!$F24="",Calc_오픈정렬!AQ24=""),"",Calc_오픈정렬!AQ24/Calc_오픈정렬!$F24*100)</f>
        <v>146.37061759692142</v>
      </c>
      <c r="AR24">
        <f>IF(OR(Calc_오픈정렬!$F24="",Calc_오픈정렬!AR24=""),"",Calc_오픈정렬!AR24/Calc_오픈정렬!$F24*100)</f>
        <v>154.86306439470869</v>
      </c>
      <c r="AS24">
        <f>IF(OR(Calc_오픈정렬!$F24="",Calc_오픈정렬!AS24=""),"",Calc_오픈정렬!AS24/Calc_오픈정렬!$F24*100)</f>
        <v>139.74729007918029</v>
      </c>
      <c r="AT24">
        <f>IF(OR(Calc_오픈정렬!$F24="",Calc_오픈정렬!AT24=""),"",Calc_오픈정렬!AT24/Calc_오픈정렬!$F24*100)</f>
        <v>139.29452794381294</v>
      </c>
      <c r="AU24">
        <f>IF(OR(Calc_오픈정렬!$F24="",Calc_오픈정렬!AU24=""),"",Calc_오픈정렬!AU24/Calc_오픈정렬!$F24*100)</f>
        <v>152.42828290160929</v>
      </c>
      <c r="AV24">
        <f>IF(OR(Calc_오픈정렬!$F24="",Calc_오픈정렬!AV24=""),"",Calc_오픈정렬!AV24/Calc_오픈정렬!$F24*100)</f>
        <v>180.48622007596919</v>
      </c>
      <c r="AW24">
        <f>IF(OR(Calc_오픈정렬!$F24="",Calc_오픈정렬!AW24=""),"",Calc_오픈정렬!AW24/Calc_오픈정렬!$F24*100)</f>
        <v>174.51116697253082</v>
      </c>
      <c r="AX24">
        <f>IF(OR(Calc_오픈정렬!$F24="",Calc_오픈정렬!AX24=""),"",Calc_오픈정렬!AX24/Calc_오픈정렬!$F24*100)</f>
        <v>168.94770671990312</v>
      </c>
      <c r="AY24">
        <f>IF(OR(Calc_오픈정렬!$F24="",Calc_오픈정렬!AY24=""),"",Calc_오픈정렬!AY24/Calc_오픈정렬!$F24*100)</f>
        <v>173.42505218047356</v>
      </c>
      <c r="AZ24">
        <f>IF(OR(Calc_오픈정렬!$F24="",Calc_오픈정렬!AZ24=""),"",Calc_오픈정렬!AZ24/Calc_오픈정렬!$F24*100)</f>
        <v>170.43082215832891</v>
      </c>
      <c r="BA24">
        <f>IF(OR(Calc_오픈정렬!$F24="",Calc_오픈정렬!BA24=""),"",Calc_오픈정렬!BA24/Calc_오픈정렬!$F24*100)</f>
        <v>168.74742553583383</v>
      </c>
      <c r="BB24">
        <f>IF(OR(Calc_오픈정렬!$F24="",Calc_오픈정렬!BB24=""),"",Calc_오픈정렬!BB24/Calc_오픈정렬!$F24*100)</f>
        <v>171.30695475524982</v>
      </c>
      <c r="BC24">
        <f>IF(OR(Calc_오픈정렬!$F24="",Calc_오픈정렬!BC24=""),"",Calc_오픈정렬!BC24/Calc_오픈정렬!$F24*100)</f>
        <v>173.26003223535537</v>
      </c>
      <c r="BD24">
        <f>IF(OR(Calc_오픈정렬!$F24="",Calc_오픈정렬!BD24=""),"",Calc_오픈정렬!BD24/Calc_오픈정렬!$F24*100)</f>
        <v>173.9441286368052</v>
      </c>
      <c r="BE24">
        <f>IF(OR(Calc_오픈정렬!$F24="",Calc_오픈정렬!BE24=""),"",Calc_오픈정렬!BE24/Calc_오픈정렬!$F24*100)</f>
        <v>162.97017754512206</v>
      </c>
      <c r="BF24">
        <f>IF(OR(Calc_오픈정렬!$F24="",Calc_오픈정렬!BF24=""),"",Calc_오픈정렬!BF24/Calc_오픈정렬!$F24*100)</f>
        <v>166.91421573861118</v>
      </c>
      <c r="BG24">
        <f>IF(OR(Calc_오픈정렬!$F24="",Calc_오픈정렬!BG24=""),"",Calc_오픈정렬!BG24/Calc_오픈정렬!$F24*100)</f>
        <v>163.65603492980799</v>
      </c>
      <c r="BH24">
        <f>IF(OR(Calc_오픈정렬!$F24="",Calc_오픈정렬!BH24=""),"",Calc_오픈정렬!BH24/Calc_오픈정렬!$F24*100)</f>
        <v>175.74198263434445</v>
      </c>
      <c r="BI24">
        <f>IF(OR(Calc_오픈정렬!$F24="",Calc_오픈정렬!BI24=""),"",Calc_오픈정렬!BI24/Calc_오픈정렬!$F24*100)</f>
        <v>173.50160162965187</v>
      </c>
      <c r="BJ24">
        <f>IF(OR(Calc_오픈정렬!$F24="",Calc_오픈정렬!BJ24=""),"",Calc_오픈정렬!BJ24/Calc_오픈정렬!$F24*100)</f>
        <v>192.15220790518944</v>
      </c>
      <c r="BK24">
        <f>IF(OR(Calc_오픈정렬!$F24="",Calc_오픈정렬!BK24=""),"",Calc_오픈정렬!BK24/Calc_오픈정렬!$F24*100)</f>
        <v>182.9080305303101</v>
      </c>
      <c r="BL24">
        <f>IF(OR(Calc_오픈정렬!$F24="",Calc_오픈정렬!BL24=""),"",Calc_오픈정렬!BL24/Calc_오픈정렬!$F24*100)</f>
        <v>229.25899381877394</v>
      </c>
      <c r="BM24">
        <f>IF(OR(Calc_오픈정렬!$F24="",Calc_오픈정렬!BM24=""),"",Calc_오픈정렬!BM24/Calc_오픈정렬!$F24*100)</f>
        <v>211.62586972936541</v>
      </c>
      <c r="BN24">
        <f>IF(OR(Calc_오픈정렬!$F24="",Calc_오픈정렬!BN24=""),"",Calc_오픈정렬!BN24/Calc_오픈정렬!$F24*100)</f>
        <v>202.75753763703318</v>
      </c>
    </row>
    <row r="25" spans="1:66" x14ac:dyDescent="0.3">
      <c r="A25" t="str">
        <f>Calc_오픈정렬!A25</f>
        <v>(1010) #삼전엠케이점</v>
      </c>
      <c r="B25" t="str">
        <f>Calc_오픈정렬!B25</f>
        <v>150-0</v>
      </c>
      <c r="C25">
        <f>Calc_오픈정렬!C25</f>
        <v>0</v>
      </c>
      <c r="D25" t="str">
        <f>Calc_오픈정렬!D25</f>
        <v>0</v>
      </c>
      <c r="E25" s="1">
        <f>Calc_오픈정렬!E25</f>
        <v>44044</v>
      </c>
      <c r="F25">
        <f>Calc_오픈정렬!F25</f>
        <v>2886828.38597184</v>
      </c>
      <c r="G25">
        <f>IF(OR(Calc_오픈정렬!$F25="",Calc_오픈정렬!G25=""),"",Calc_오픈정렬!G25/Calc_오픈정렬!$F25*100)</f>
        <v>45.317677284762112</v>
      </c>
      <c r="H25">
        <f>IF(OR(Calc_오픈정렬!$F25="",Calc_오픈정렬!H25=""),"",Calc_오픈정렬!H25/Calc_오픈정렬!$F25*100)</f>
        <v>87.116092159941104</v>
      </c>
      <c r="I25">
        <f>IF(OR(Calc_오픈정렬!$F25="",Calc_오픈정렬!I25=""),"",Calc_오픈정렬!I25/Calc_오픈정렬!$F25*100)</f>
        <v>98.800824986926656</v>
      </c>
      <c r="J25">
        <f>IF(OR(Calc_오픈정렬!$F25="",Calc_오픈정렬!J25=""),"",Calc_오픈정렬!J25/Calc_오픈정렬!$F25*100)</f>
        <v>102.51036794261516</v>
      </c>
      <c r="K25">
        <f>IF(OR(Calc_오픈정렬!$F25="",Calc_오픈정렬!K25=""),"",Calc_오픈정렬!K25/Calc_오픈정렬!$F25*100)</f>
        <v>99.999566401363381</v>
      </c>
      <c r="L25">
        <f>IF(OR(Calc_오픈정렬!$F25="",Calc_오픈정렬!L25=""),"",Calc_오픈정렬!L25/Calc_오픈정렬!$F25*100)</f>
        <v>107.42462777084718</v>
      </c>
      <c r="M25">
        <f>IF(OR(Calc_오픈정렬!$F25="",Calc_오픈정렬!M25=""),"",Calc_오픈정렬!M25/Calc_오픈정렬!$F25*100)</f>
        <v>107.921794336194</v>
      </c>
      <c r="N25">
        <f>IF(OR(Calc_오픈정렬!$F25="",Calc_오픈정렬!N25=""),"",Calc_오픈정렬!N25/Calc_오픈정렬!$F25*100)</f>
        <v>86.982022761436014</v>
      </c>
      <c r="O25">
        <f>IF(OR(Calc_오픈정렬!$F25="",Calc_오픈정렬!O25=""),"",Calc_오픈정렬!O25/Calc_오픈정렬!$F25*100)</f>
        <v>95.161620787544138</v>
      </c>
      <c r="P25">
        <f>IF(OR(Calc_오픈정렬!$F25="",Calc_오픈정렬!P25=""),"",Calc_오픈정렬!P25/Calc_오픈정렬!$F25*100)</f>
        <v>95.207931644745372</v>
      </c>
      <c r="Q25">
        <f>IF(OR(Calc_오픈정렬!$F25="",Calc_오픈정렬!Q25=""),"",Calc_오픈정렬!Q25/Calc_오픈정렬!$F25*100)</f>
        <v>96.376486150390363</v>
      </c>
      <c r="R25">
        <f>IF(OR(Calc_오픈정렬!$F25="",Calc_오픈정렬!R25=""),"",Calc_오픈정렬!R25/Calc_오픈정렬!$F25*100)</f>
        <v>82.130638987336653</v>
      </c>
      <c r="S25">
        <f>IF(OR(Calc_오픈정렬!$F25="",Calc_오픈정렬!S25=""),"",Calc_오픈정렬!S25/Calc_오픈정렬!$F25*100)</f>
        <v>86.239370143773897</v>
      </c>
      <c r="T25">
        <f>IF(OR(Calc_오픈정렬!$F25="",Calc_오픈정렬!T25=""),"",Calc_오픈정렬!T25/Calc_오픈정렬!$F25*100)</f>
        <v>93.025317156334239</v>
      </c>
      <c r="U25">
        <f>IF(OR(Calc_오픈정렬!$F25="",Calc_오픈정렬!U25=""),"",Calc_오픈정렬!U25/Calc_오픈정렬!$F25*100)</f>
        <v>102.78642089935046</v>
      </c>
      <c r="V25">
        <f>IF(OR(Calc_오픈정렬!$F25="",Calc_오픈정렬!V25=""),"",Calc_오픈정렬!V25/Calc_오픈정렬!$F25*100)</f>
        <v>88.413112863976409</v>
      </c>
      <c r="W25">
        <f>IF(OR(Calc_오픈정렬!$F25="",Calc_오픈정렬!W25=""),"",Calc_오픈정렬!W25/Calc_오픈정렬!$F25*100)</f>
        <v>115.45374008927105</v>
      </c>
      <c r="X25">
        <f>IF(OR(Calc_오픈정렬!$F25="",Calc_오픈정렬!X25=""),"",Calc_오픈정렬!X25/Calc_오픈정렬!$F25*100)</f>
        <v>137.54386010546477</v>
      </c>
      <c r="Y25">
        <f>IF(OR(Calc_오픈정렬!$F25="",Calc_오픈정렬!Y25=""),"",Calc_오픈정렬!Y25/Calc_오픈정렬!$F25*100)</f>
        <v>132.78572639003917</v>
      </c>
      <c r="Z25">
        <f>IF(OR(Calc_오픈정렬!$F25="",Calc_오픈정렬!Z25=""),"",Calc_오픈정렬!Z25/Calc_오픈정렬!$F25*100)</f>
        <v>121.00839191135022</v>
      </c>
      <c r="AA25">
        <f>IF(OR(Calc_오픈정렬!$F25="",Calc_오픈정렬!AA25=""),"",Calc_오픈정렬!AA25/Calc_오픈정렬!$F25*100)</f>
        <v>130.44788002336304</v>
      </c>
      <c r="AB25">
        <f>IF(OR(Calc_오픈정렬!$F25="",Calc_오픈정렬!AB25=""),"",Calc_오픈정렬!AB25/Calc_오픈정렬!$F25*100)</f>
        <v>117.99076887879527</v>
      </c>
      <c r="AC25">
        <f>IF(OR(Calc_오픈정렬!$F25="",Calc_오픈정렬!AC25=""),"",Calc_오픈정렬!AC25/Calc_오픈정렬!$F25*100)</f>
        <v>126.01030937381879</v>
      </c>
      <c r="AD25">
        <f>IF(OR(Calc_오픈정렬!$F25="",Calc_오픈정렬!AD25=""),"",Calc_오픈정렬!AD25/Calc_오픈정렬!$F25*100)</f>
        <v>122.83691201135969</v>
      </c>
      <c r="AE25">
        <f>IF(OR(Calc_오픈정렬!$F25="",Calc_오픈정렬!AE25=""),"",Calc_오픈정렬!AE25/Calc_오픈정렬!$F25*100)</f>
        <v>130.94602256626956</v>
      </c>
      <c r="AF25">
        <f>IF(OR(Calc_오픈정렬!$F25="",Calc_오픈정렬!AF25=""),"",Calc_오픈정렬!AF25/Calc_오픈정렬!$F25*100)</f>
        <v>143.90761927691622</v>
      </c>
      <c r="AG25">
        <f>IF(OR(Calc_오픈정렬!$F25="",Calc_오픈정렬!AG25=""),"",Calc_오픈정렬!AG25/Calc_오픈정렬!$F25*100)</f>
        <v>118.99850652808183</v>
      </c>
      <c r="AH25">
        <f>IF(OR(Calc_오픈정렬!$F25="",Calc_오픈정렬!AH25=""),"",Calc_오픈정렬!AH25/Calc_오픈정렬!$F25*100)</f>
        <v>120.6933981537931</v>
      </c>
      <c r="AI25">
        <f>IF(OR(Calc_오픈정렬!$F25="",Calc_오픈정렬!AI25=""),"",Calc_오픈정렬!AI25/Calc_오픈정렬!$F25*100)</f>
        <v>135.31620844086603</v>
      </c>
      <c r="AJ25">
        <f>IF(OR(Calc_오픈정렬!$F25="",Calc_오픈정렬!AJ25=""),"",Calc_오픈정렬!AJ25/Calc_오픈정렬!$F25*100)</f>
        <v>166.8068918999322</v>
      </c>
      <c r="AK25">
        <f>IF(OR(Calc_오픈정렬!$F25="",Calc_오픈정렬!AK25=""),"",Calc_오픈정렬!AK25/Calc_오픈정렬!$F25*100)</f>
        <v>135.76528849566523</v>
      </c>
      <c r="AL25">
        <f>IF(OR(Calc_오픈정렬!$F25="",Calc_오픈정렬!AL25=""),"",Calc_오픈정렬!AL25/Calc_오픈정렬!$F25*100)</f>
        <v>143.41339244641682</v>
      </c>
      <c r="AM25">
        <f>IF(OR(Calc_오픈정렬!$F25="",Calc_오픈정렬!AM25=""),"",Calc_오픈정렬!AM25/Calc_오픈정렬!$F25*100)</f>
        <v>155.93439483255062</v>
      </c>
      <c r="AN25">
        <f>IF(OR(Calc_오픈정렬!$F25="",Calc_오픈정렬!AN25=""),"",Calc_오픈정렬!AN25/Calc_오픈정렬!$F25*100)</f>
        <v>135.3655588906212</v>
      </c>
      <c r="AO25">
        <f>IF(OR(Calc_오픈정렬!$F25="",Calc_오픈정렬!AO25=""),"",Calc_오픈정렬!AO25/Calc_오픈정렬!$F25*100)</f>
        <v>143.93956441176252</v>
      </c>
      <c r="AP25">
        <f>IF(OR(Calc_오픈정렬!$F25="",Calc_오픈정렬!AP25=""),"",Calc_오픈정렬!AP25/Calc_오픈정렬!$F25*100)</f>
        <v>163.34132480820892</v>
      </c>
      <c r="AQ25">
        <f>IF(OR(Calc_오픈정렬!$F25="",Calc_오픈정렬!AQ25=""),"",Calc_오픈정렬!AQ25/Calc_오픈정렬!$F25*100)</f>
        <v>142.65733242637663</v>
      </c>
      <c r="AR25">
        <f>IF(OR(Calc_오픈정렬!$F25="",Calc_오픈정렬!AR25=""),"",Calc_오픈정렬!AR25/Calc_오픈정렬!$F25*100)</f>
        <v>154.3906120983865</v>
      </c>
      <c r="AS25">
        <f>IF(OR(Calc_오픈정렬!$F25="",Calc_오픈정렬!AS25=""),"",Calc_오픈정렬!AS25/Calc_오픈정렬!$F25*100)</f>
        <v>151.49759500194349</v>
      </c>
      <c r="AT25">
        <f>IF(OR(Calc_오픈정렬!$F25="",Calc_오픈정렬!AT25=""),"",Calc_오픈정렬!AT25/Calc_오픈정렬!$F25*100)</f>
        <v>155.59550005960398</v>
      </c>
      <c r="AU25">
        <f>IF(OR(Calc_오픈정렬!$F25="",Calc_오픈정렬!AU25=""),"",Calc_오픈정렬!AU25/Calc_오픈정렬!$F25*100)</f>
        <v>178.76456178508829</v>
      </c>
      <c r="AV25">
        <f>IF(OR(Calc_오픈정렬!$F25="",Calc_오픈정렬!AV25=""),"",Calc_오픈정렬!AV25/Calc_오픈정렬!$F25*100)</f>
        <v>189.02738885148403</v>
      </c>
      <c r="AW25">
        <f>IF(OR(Calc_오픈정렬!$F25="",Calc_오픈정렬!AW25=""),"",Calc_오픈정렬!AW25/Calc_오픈정렬!$F25*100)</f>
        <v>189.8387925626507</v>
      </c>
      <c r="AX25">
        <f>IF(OR(Calc_오픈정렬!$F25="",Calc_오픈정렬!AX25=""),"",Calc_오픈정렬!AX25/Calc_오픈정렬!$F25*100)</f>
        <v>185.87808725528984</v>
      </c>
      <c r="AY25">
        <f>IF(OR(Calc_오픈정렬!$F25="",Calc_오픈정렬!AY25=""),"",Calc_오픈정렬!AY25/Calc_오픈정렬!$F25*100)</f>
        <v>167.70557502442216</v>
      </c>
      <c r="AZ25">
        <f>IF(OR(Calc_오픈정렬!$F25="",Calc_오픈정렬!AZ25=""),"",Calc_오픈정렬!AZ25/Calc_오픈정렬!$F25*100)</f>
        <v>176.06168956202916</v>
      </c>
      <c r="BA25">
        <f>IF(OR(Calc_오픈정렬!$F25="",Calc_오픈정렬!BA25=""),"",Calc_오픈정렬!BA25/Calc_오픈정렬!$F25*100)</f>
        <v>172.27452769315644</v>
      </c>
      <c r="BB25">
        <f>IF(OR(Calc_오픈정렬!$F25="",Calc_오픈정렬!BB25=""),"",Calc_오픈정렬!BB25/Calc_오픈정렬!$F25*100)</f>
        <v>151.98585973366741</v>
      </c>
      <c r="BC25">
        <f>IF(OR(Calc_오픈정렬!$F25="",Calc_오픈정렬!BC25=""),"",Calc_오픈정렬!BC25/Calc_오픈정렬!$F25*100)</f>
        <v>133.10124303878607</v>
      </c>
      <c r="BD25">
        <f>IF(OR(Calc_오픈정렬!$F25="",Calc_오픈정렬!BD25=""),"",Calc_오픈정렬!BD25/Calc_오픈정렬!$F25*100)</f>
        <v>146.3211294393775</v>
      </c>
      <c r="BE25">
        <f>IF(OR(Calc_오픈정렬!$F25="",Calc_오픈정렬!BE25=""),"",Calc_오픈정렬!BE25/Calc_오픈정렬!$F25*100)</f>
        <v>142.77663167537531</v>
      </c>
      <c r="BF25">
        <f>IF(OR(Calc_오픈정렬!$F25="",Calc_오픈정렬!BF25=""),"",Calc_오픈정렬!BF25/Calc_오픈정렬!$F25*100)</f>
        <v>133.11774790943457</v>
      </c>
      <c r="BG25">
        <f>IF(OR(Calc_오픈정렬!$F25="",Calc_오픈정렬!BG25=""),"",Calc_오픈정렬!BG25/Calc_오픈정렬!$F25*100)</f>
        <v>130.09028406731304</v>
      </c>
      <c r="BH25">
        <f>IF(OR(Calc_오픈정렬!$F25="",Calc_오픈정렬!BH25=""),"",Calc_오픈정렬!BH25/Calc_오픈정렬!$F25*100)</f>
        <v>164.25427268956435</v>
      </c>
      <c r="BI25">
        <f>IF(OR(Calc_오픈정렬!$F25="",Calc_오픈정렬!BI25=""),"",Calc_오픈정렬!BI25/Calc_오픈정렬!$F25*100)</f>
        <v>142.44854904210538</v>
      </c>
      <c r="BJ25">
        <f>IF(OR(Calc_오픈정렬!$F25="",Calc_오픈정렬!BJ25=""),"",Calc_오픈정렬!BJ25/Calc_오픈정렬!$F25*100)</f>
        <v>161.07323845288721</v>
      </c>
      <c r="BK25">
        <f>IF(OR(Calc_오픈정렬!$F25="",Calc_오픈정렬!BK25=""),"",Calc_오픈정렬!BK25/Calc_오픈정렬!$F25*100)</f>
        <v>150.58186775762391</v>
      </c>
      <c r="BL25">
        <f>IF(OR(Calc_오픈정렬!$F25="",Calc_오픈정렬!BL25=""),"",Calc_오픈정렬!BL25/Calc_오픈정렬!$F25*100)</f>
        <v>160.11600479488456</v>
      </c>
      <c r="BM25">
        <f>IF(OR(Calc_오픈정렬!$F25="",Calc_오픈정렬!BM25=""),"",Calc_오픈정렬!BM25/Calc_오픈정렬!$F25*100)</f>
        <v>156.00743592301606</v>
      </c>
      <c r="BN25">
        <f>IF(OR(Calc_오픈정렬!$F25="",Calc_오픈정렬!BN25=""),"",Calc_오픈정렬!BN25/Calc_오픈정렬!$F25*100)</f>
        <v>133.28466790042935</v>
      </c>
    </row>
    <row r="26" spans="1:66" x14ac:dyDescent="0.3">
      <c r="A26" t="str">
        <f>Calc_오픈정렬!A26</f>
        <v>(1011) #신길점</v>
      </c>
      <c r="B26" t="str">
        <f>Calc_오픈정렬!B26</f>
        <v>150-1</v>
      </c>
      <c r="C26">
        <f>Calc_오픈정렬!C26</f>
        <v>1</v>
      </c>
      <c r="D26" t="str">
        <f>Calc_오픈정렬!D26</f>
        <v>1</v>
      </c>
      <c r="E26" s="1">
        <f>Calc_오픈정렬!E26</f>
        <v>44075</v>
      </c>
      <c r="F26">
        <f>Calc_오픈정렬!F26</f>
        <v>3823788.9192870646</v>
      </c>
      <c r="G26">
        <f>IF(OR(Calc_오픈정렬!$F26="",Calc_오픈정렬!G26=""),"",Calc_오픈정렬!G26/Calc_오픈정렬!$F26*100)</f>
        <v>52.396303039728096</v>
      </c>
      <c r="H26">
        <f>IF(OR(Calc_오픈정렬!$F26="",Calc_오픈정렬!H26=""),"",Calc_오픈정렬!H26/Calc_오픈정렬!$F26*100)</f>
        <v>51.650507367572416</v>
      </c>
      <c r="I26">
        <f>IF(OR(Calc_오픈정렬!$F26="",Calc_오픈정렬!I26=""),"",Calc_오픈정렬!I26/Calc_오픈정렬!$F26*100)</f>
        <v>59.632616503571036</v>
      </c>
      <c r="J26">
        <f>IF(OR(Calc_오픈정렬!$F26="",Calc_오픈정렬!J26=""),"",Calc_오픈정렬!J26/Calc_오픈정렬!$F26*100)</f>
        <v>76.457949297858946</v>
      </c>
      <c r="K26">
        <f>IF(OR(Calc_오픈정렬!$F26="",Calc_오픈정렬!K26=""),"",Calc_오픈정렬!K26/Calc_오픈정렬!$F26*100)</f>
        <v>85.267579080693039</v>
      </c>
      <c r="L26">
        <f>IF(OR(Calc_오픈정렬!$F26="",Calc_오픈정렬!L26=""),"",Calc_오픈정렬!L26/Calc_오픈정렬!$F26*100)</f>
        <v>98.262895145146345</v>
      </c>
      <c r="M26">
        <f>IF(OR(Calc_오픈정렬!$F26="",Calc_오픈정렬!M26=""),"",Calc_오픈정렬!M26/Calc_오픈정렬!$F26*100)</f>
        <v>119.25277211497527</v>
      </c>
      <c r="N26">
        <f>IF(OR(Calc_오픈정렬!$F26="",Calc_오픈정렬!N26=""),"",Calc_오픈정렬!N26/Calc_오픈정렬!$F26*100)</f>
        <v>109.24258226798618</v>
      </c>
      <c r="O26">
        <f>IF(OR(Calc_오픈정렬!$F26="",Calc_오픈정렬!O26=""),"",Calc_오픈정렬!O26/Calc_오픈정렬!$F26*100)</f>
        <v>111.51622209334022</v>
      </c>
      <c r="P26">
        <f>IF(OR(Calc_오픈정렬!$F26="",Calc_오픈정렬!P26=""),"",Calc_오픈정렬!P26/Calc_오픈정렬!$F26*100)</f>
        <v>102.35430431474335</v>
      </c>
      <c r="Q26">
        <f>IF(OR(Calc_오픈정렬!$F26="",Calc_오픈정렬!Q26=""),"",Calc_오픈정렬!Q26/Calc_오픈정렬!$F26*100)</f>
        <v>89.329912368040837</v>
      </c>
      <c r="R26">
        <f>IF(OR(Calc_오픈정렬!$F26="",Calc_오픈정렬!R26=""),"",Calc_오픈정렬!R26/Calc_오픈정렬!$F26*100)</f>
        <v>90.10009364525871</v>
      </c>
      <c r="S26">
        <f>IF(OR(Calc_오픈정렬!$F26="",Calc_오픈정렬!S26=""),"",Calc_오픈정렬!S26/Calc_오픈정렬!$F26*100)</f>
        <v>78.202657677440641</v>
      </c>
      <c r="T26">
        <f>IF(OR(Calc_오픈정렬!$F26="",Calc_오픈정렬!T26=""),"",Calc_오픈정렬!T26/Calc_오픈정렬!$F26*100)</f>
        <v>81.122743875560417</v>
      </c>
      <c r="U26">
        <f>IF(OR(Calc_오픈정렬!$F26="",Calc_오픈정렬!U26=""),"",Calc_오픈정렬!U26/Calc_오픈정렬!$F26*100)</f>
        <v>83.538413102749018</v>
      </c>
      <c r="V26">
        <f>IF(OR(Calc_오픈정렬!$F26="",Calc_오픈정렬!V26=""),"",Calc_오픈정렬!V26/Calc_오픈정렬!$F26*100)</f>
        <v>83.468492811763923</v>
      </c>
      <c r="W26">
        <f>IF(OR(Calc_오픈정렬!$F26="",Calc_오픈정렬!W26=""),"",Calc_오픈정렬!W26/Calc_오픈정렬!$F26*100)</f>
        <v>93.670802423382625</v>
      </c>
      <c r="X26">
        <f>IF(OR(Calc_오픈정렬!$F26="",Calc_오픈정렬!X26=""),"",Calc_오픈정렬!X26/Calc_오픈정렬!$F26*100)</f>
        <v>86.363993885858804</v>
      </c>
      <c r="Y26">
        <f>IF(OR(Calc_오픈정렬!$F26="",Calc_오픈정렬!Y26=""),"",Calc_오픈정렬!Y26/Calc_오픈정렬!$F26*100)</f>
        <v>100.57495134138176</v>
      </c>
      <c r="Z26">
        <f>IF(OR(Calc_오픈정렬!$F26="",Calc_오픈정렬!Z26=""),"",Calc_오픈정렬!Z26/Calc_오픈정렬!$F26*100)</f>
        <v>107.35908947026228</v>
      </c>
      <c r="AA26">
        <f>IF(OR(Calc_오픈정렬!$F26="",Calc_오픈정렬!AA26=""),"",Calc_오픈정렬!AA26/Calc_오픈정렬!$F26*100)</f>
        <v>113.84930130027855</v>
      </c>
      <c r="AB26">
        <f>IF(OR(Calc_오픈정렬!$F26="",Calc_오픈정렬!AB26=""),"",Calc_오픈정렬!AB26/Calc_오픈정렬!$F26*100)</f>
        <v>130.4109045354522</v>
      </c>
      <c r="AC26">
        <f>IF(OR(Calc_오픈정렬!$F26="",Calc_오픈정렬!AC26=""),"",Calc_오픈정렬!AC26/Calc_오픈정렬!$F26*100)</f>
        <v>162.1534277393358</v>
      </c>
      <c r="AD26">
        <f>IF(OR(Calc_오픈정렬!$F26="",Calc_오픈정렬!AD26=""),"",Calc_오픈정렬!AD26/Calc_오픈정렬!$F26*100)</f>
        <v>170.22067354774538</v>
      </c>
      <c r="AE26">
        <f>IF(OR(Calc_오픈정렬!$F26="",Calc_오픈정렬!AE26=""),"",Calc_오픈정렬!AE26/Calc_오픈정렬!$F26*100)</f>
        <v>159.08259404958324</v>
      </c>
      <c r="AF26">
        <f>IF(OR(Calc_오픈정렬!$F26="",Calc_오픈정렬!AF26=""),"",Calc_오픈정렬!AF26/Calc_오픈정렬!$F26*100)</f>
        <v>153.77507603039408</v>
      </c>
      <c r="AG26">
        <f>IF(OR(Calc_오픈정렬!$F26="",Calc_오픈정렬!AG26=""),"",Calc_오픈정렬!AG26/Calc_오픈정렬!$F26*100)</f>
        <v>146.44404137144866</v>
      </c>
      <c r="AH26">
        <f>IF(OR(Calc_오픈정렬!$F26="",Calc_오픈정렬!AH26=""),"",Calc_오픈정렬!AH26/Calc_오픈정렬!$F26*100)</f>
        <v>138.26209103416201</v>
      </c>
      <c r="AI26">
        <f>IF(OR(Calc_오픈정렬!$F26="",Calc_오픈정렬!AI26=""),"",Calc_오픈정렬!AI26/Calc_오픈정렬!$F26*100)</f>
        <v>128.83506010356064</v>
      </c>
      <c r="AJ26">
        <f>IF(OR(Calc_오픈정렬!$F26="",Calc_오픈정렬!AJ26=""),"",Calc_오픈정렬!AJ26/Calc_오픈정렬!$F26*100)</f>
        <v>125.17892341745909</v>
      </c>
      <c r="AK26">
        <f>IF(OR(Calc_오픈정렬!$F26="",Calc_오픈정렬!AK26=""),"",Calc_오픈정렬!AK26/Calc_오픈정렬!$F26*100)</f>
        <v>134.79519502095548</v>
      </c>
      <c r="AL26">
        <f>IF(OR(Calc_오픈정렬!$F26="",Calc_오픈정렬!AL26=""),"",Calc_오픈정렬!AL26/Calc_오픈정렬!$F26*100)</f>
        <v>175.88299650687924</v>
      </c>
      <c r="AM26">
        <f>IF(OR(Calc_오픈정렬!$F26="",Calc_오픈정렬!AM26=""),"",Calc_오픈정렬!AM26/Calc_오픈정렬!$F26*100)</f>
        <v>168.57738269707693</v>
      </c>
      <c r="AN26">
        <f>IF(OR(Calc_오픈정렬!$F26="",Calc_오픈정렬!AN26=""),"",Calc_오픈정렬!AN26/Calc_오픈정렬!$F26*100)</f>
        <v>169.02148840679132</v>
      </c>
      <c r="AO26">
        <f>IF(OR(Calc_오픈정렬!$F26="",Calc_오픈정렬!AO26=""),"",Calc_오픈정렬!AO26/Calc_오픈정렬!$F26*100)</f>
        <v>187.53635395197969</v>
      </c>
      <c r="AP26">
        <f>IF(OR(Calc_오픈정렬!$F26="",Calc_오픈정렬!AP26=""),"",Calc_오픈정렬!AP26/Calc_오픈정렬!$F26*100)</f>
        <v>168.79832374619463</v>
      </c>
      <c r="AQ26">
        <f>IF(OR(Calc_오픈정렬!$F26="",Calc_오픈정렬!AQ26=""),"",Calc_오픈정렬!AQ26/Calc_오픈정렬!$F26*100)</f>
        <v>175.30298497065561</v>
      </c>
      <c r="AR26">
        <f>IF(OR(Calc_오픈정렬!$F26="",Calc_오픈정렬!AR26=""),"",Calc_오픈정렬!AR26/Calc_오픈정렬!$F26*100)</f>
        <v>168.59377174908002</v>
      </c>
      <c r="AS26">
        <f>IF(OR(Calc_오픈정렬!$F26="",Calc_오픈정렬!AS26=""),"",Calc_오픈정렬!AS26/Calc_오픈정렬!$F26*100)</f>
        <v>139.83773212947764</v>
      </c>
      <c r="AT26">
        <f>IF(OR(Calc_오픈정렬!$F26="",Calc_오픈정렬!AT26=""),"",Calc_오픈정렬!AT26/Calc_오픈정렬!$F26*100)</f>
        <v>139.43211784516501</v>
      </c>
      <c r="AU26">
        <f>IF(OR(Calc_오픈정렬!$F26="",Calc_오픈정렬!AU26=""),"",Calc_오픈정렬!AU26/Calc_오픈정렬!$F26*100)</f>
        <v>161.93973801814062</v>
      </c>
      <c r="AV26">
        <f>IF(OR(Calc_오픈정렬!$F26="",Calc_오픈정렬!AV26=""),"",Calc_오픈정렬!AV26/Calc_오픈정렬!$F26*100)</f>
        <v>141.4430304607601</v>
      </c>
      <c r="AW26">
        <f>IF(OR(Calc_오픈정렬!$F26="",Calc_오픈정렬!AW26=""),"",Calc_오픈정렬!AW26/Calc_오픈정렬!$F26*100)</f>
        <v>155.00895705038323</v>
      </c>
      <c r="AX26">
        <f>IF(OR(Calc_오픈정렬!$F26="",Calc_오픈정렬!AX26=""),"",Calc_오픈정렬!AX26/Calc_오픈정렬!$F26*100)</f>
        <v>171.49107071120824</v>
      </c>
      <c r="AY26">
        <f>IF(OR(Calc_오픈정렬!$F26="",Calc_오픈정렬!AY26=""),"",Calc_오픈정렬!AY26/Calc_오픈정렬!$F26*100)</f>
        <v>169.39222302009597</v>
      </c>
      <c r="AZ26">
        <f>IF(OR(Calc_오픈정렬!$F26="",Calc_오픈정렬!AZ26=""),"",Calc_오픈정렬!AZ26/Calc_오픈정렬!$F26*100)</f>
        <v>188.72598960832008</v>
      </c>
      <c r="BA26">
        <f>IF(OR(Calc_오픈정렬!$F26="",Calc_오픈정렬!BA26=""),"",Calc_오픈정렬!BA26/Calc_오픈정렬!$F26*100)</f>
        <v>197.0859304436342</v>
      </c>
      <c r="BB26">
        <f>IF(OR(Calc_오픈정렬!$F26="",Calc_오픈정렬!BB26=""),"",Calc_오픈정렬!BB26/Calc_오픈정렬!$F26*100)</f>
        <v>208.7906996979045</v>
      </c>
      <c r="BC26">
        <f>IF(OR(Calc_오픈정렬!$F26="",Calc_오픈정렬!BC26=""),"",Calc_오픈정렬!BC26/Calc_오픈정렬!$F26*100)</f>
        <v>205.96709855120397</v>
      </c>
      <c r="BD26">
        <f>IF(OR(Calc_오픈정렬!$F26="",Calc_오픈정렬!BD26=""),"",Calc_오픈정렬!BD26/Calc_오픈정렬!$F26*100)</f>
        <v>175.71330664329875</v>
      </c>
      <c r="BE26">
        <f>IF(OR(Calc_오픈정렬!$F26="",Calc_오픈정렬!BE26=""),"",Calc_오픈정렬!BE26/Calc_오픈정렬!$F26*100)</f>
        <v>160.62625505212105</v>
      </c>
      <c r="BF26">
        <f>IF(OR(Calc_오픈정렬!$F26="",Calc_오픈정렬!BF26=""),"",Calc_오픈정렬!BF26/Calc_오픈정렬!$F26*100)</f>
        <v>172.0387378312281</v>
      </c>
      <c r="BG26">
        <f>IF(OR(Calc_오픈정렬!$F26="",Calc_오픈정렬!BG26=""),"",Calc_오픈정렬!BG26/Calc_오픈정렬!$F26*100)</f>
        <v>179.02227009265908</v>
      </c>
      <c r="BH26">
        <f>IF(OR(Calc_오픈정렬!$F26="",Calc_오픈정렬!BH26=""),"",Calc_오픈정렬!BH26/Calc_오픈정렬!$F26*100)</f>
        <v>167.39938985184787</v>
      </c>
      <c r="BI26">
        <f>IF(OR(Calc_오픈정렬!$F26="",Calc_오픈정렬!BI26=""),"",Calc_오픈정렬!BI26/Calc_오픈정렬!$F26*100)</f>
        <v>179.48739844549348</v>
      </c>
      <c r="BJ26">
        <f>IF(OR(Calc_오픈정렬!$F26="",Calc_오픈정렬!BJ26=""),"",Calc_오픈정렬!BJ26/Calc_오픈정렬!$F26*100)</f>
        <v>209.37529253662143</v>
      </c>
      <c r="BK26">
        <f>IF(OR(Calc_오픈정렬!$F26="",Calc_오픈정렬!BK26=""),"",Calc_오픈정렬!BK26/Calc_오픈정렬!$F26*100)</f>
        <v>207.04216462210567</v>
      </c>
      <c r="BL26">
        <f>IF(OR(Calc_오픈정렬!$F26="",Calc_오픈정렬!BL26=""),"",Calc_오픈정렬!BL26/Calc_오픈정렬!$F26*100)</f>
        <v>229.03111376686263</v>
      </c>
      <c r="BM26">
        <f>IF(OR(Calc_오픈정렬!$F26="",Calc_오픈정렬!BM26=""),"",Calc_오픈정렬!BM26/Calc_오픈정렬!$F26*100)</f>
        <v>219.70271729578212</v>
      </c>
      <c r="BN26">
        <f>IF(OR(Calc_오픈정렬!$F26="",Calc_오픈정렬!BN26=""),"",Calc_오픈정렬!BN26/Calc_오픈정렬!$F26*100)</f>
        <v>210.1269396736316</v>
      </c>
    </row>
    <row r="27" spans="1:66" x14ac:dyDescent="0.3">
      <c r="A27" t="str">
        <f>Calc_오픈정렬!A27</f>
        <v>(1012) #석촌점</v>
      </c>
      <c r="B27" t="str">
        <f>Calc_오픈정렬!B27</f>
        <v>150-0</v>
      </c>
      <c r="C27">
        <f>Calc_오픈정렬!C27</f>
        <v>0</v>
      </c>
      <c r="D27" t="str">
        <f>Calc_오픈정렬!D27</f>
        <v>0</v>
      </c>
      <c r="E27" s="1">
        <f>Calc_오픈정렬!E27</f>
        <v>44105</v>
      </c>
      <c r="F27">
        <f>Calc_오픈정렬!F27</f>
        <v>3856395.2495921352</v>
      </c>
      <c r="G27">
        <f>IF(OR(Calc_오픈정렬!$F27="",Calc_오픈정렬!G27=""),"",Calc_오픈정렬!G27/Calc_오픈정렬!$F27*100)</f>
        <v>70.057241962979916</v>
      </c>
      <c r="H27">
        <f>IF(OR(Calc_오픈정렬!$F27="",Calc_오픈정렬!H27=""),"",Calc_오픈정렬!H27/Calc_오픈정렬!$F27*100)</f>
        <v>82.167076938030775</v>
      </c>
      <c r="I27">
        <f>IF(OR(Calc_오픈정렬!$F27="",Calc_오픈정렬!I27=""),"",Calc_오픈정렬!I27/Calc_오픈정렬!$F27*100)</f>
        <v>89.061558513642709</v>
      </c>
      <c r="J27">
        <f>IF(OR(Calc_오픈정렬!$F27="",Calc_오픈정렬!J27=""),"",Calc_오픈정렬!J27/Calc_오픈정렬!$F27*100)</f>
        <v>101.55280915734899</v>
      </c>
      <c r="K27">
        <f>IF(OR(Calc_오픈정렬!$F27="",Calc_오픈정렬!K27=""),"",Calc_오픈정렬!K27/Calc_오픈정렬!$F27*100)</f>
        <v>102.78514174326125</v>
      </c>
      <c r="L27">
        <f>IF(OR(Calc_오픈정렬!$F27="",Calc_오픈정렬!L27=""),"",Calc_오픈정렬!L27/Calc_오픈정렬!$F27*100)</f>
        <v>100.41840587371131</v>
      </c>
      <c r="M27">
        <f>IF(OR(Calc_오픈정렬!$F27="",Calc_오픈정렬!M27=""),"",Calc_오픈정렬!M27/Calc_오픈정렬!$F27*100)</f>
        <v>90.341904042759438</v>
      </c>
      <c r="N27">
        <f>IF(OR(Calc_오픈정렬!$F27="",Calc_오픈정렬!N27=""),"",Calc_오픈정렬!N27/Calc_오픈정렬!$F27*100)</f>
        <v>104.27314310494677</v>
      </c>
      <c r="O27">
        <f>IF(OR(Calc_오픈정렬!$F27="",Calc_오픈정렬!O27=""),"",Calc_오픈정렬!O27/Calc_오픈정렬!$F27*100)</f>
        <v>100.62859607797223</v>
      </c>
      <c r="P27">
        <f>IF(OR(Calc_오픈정렬!$F27="",Calc_오픈정렬!P27=""),"",Calc_오픈정렬!P27/Calc_오픈정렬!$F27*100)</f>
        <v>101.0324343028</v>
      </c>
      <c r="Q27">
        <f>IF(OR(Calc_오픈정렬!$F27="",Calc_오픈정렬!Q27=""),"",Calc_오픈정렬!Q27/Calc_오픈정렬!$F27*100)</f>
        <v>88.418398698900674</v>
      </c>
      <c r="R27">
        <f>IF(OR(Calc_오픈정렬!$F27="",Calc_오픈정렬!R27=""),"",Calc_오픈정렬!R27/Calc_오픈정렬!$F27*100)</f>
        <v>94.013173460688407</v>
      </c>
      <c r="S27">
        <f>IF(OR(Calc_오픈정렬!$F27="",Calc_오픈정렬!S27=""),"",Calc_오픈정렬!S27/Calc_오픈정렬!$F27*100)</f>
        <v>116.67233924094096</v>
      </c>
      <c r="T27">
        <f>IF(OR(Calc_오픈정렬!$F27="",Calc_오픈정렬!T27=""),"",Calc_오픈정렬!T27/Calc_오픈정렬!$F27*100)</f>
        <v>97.043825969581476</v>
      </c>
      <c r="U27">
        <f>IF(OR(Calc_오픈정렬!$F27="",Calc_오픈정렬!U27=""),"",Calc_오픈정렬!U27/Calc_오픈정렬!$F27*100)</f>
        <v>117.99589972700704</v>
      </c>
      <c r="V27">
        <f>IF(OR(Calc_오픈정렬!$F27="",Calc_오픈정렬!V27=""),"",Calc_오픈정렬!V27/Calc_오픈정렬!$F27*100)</f>
        <v>147.7429578385948</v>
      </c>
      <c r="W27">
        <f>IF(OR(Calc_오픈정렬!$F27="",Calc_오픈정렬!W27=""),"",Calc_오픈정렬!W27/Calc_오픈정렬!$F27*100)</f>
        <v>136.49103856873776</v>
      </c>
      <c r="X27">
        <f>IF(OR(Calc_오픈정렬!$F27="",Calc_오픈정렬!X27=""),"",Calc_오픈정렬!X27/Calc_오픈정렬!$F27*100)</f>
        <v>148.70356760315411</v>
      </c>
      <c r="Y27">
        <f>IF(OR(Calc_오픈정렬!$F27="",Calc_오픈정렬!Y27=""),"",Calc_오픈정렬!Y27/Calc_오픈정렬!$F27*100)</f>
        <v>144.23802448849489</v>
      </c>
      <c r="Z27">
        <f>IF(OR(Calc_오픈정렬!$F27="",Calc_오픈정렬!Z27=""),"",Calc_오픈정렬!Z27/Calc_오픈정렬!$F27*100)</f>
        <v>128.36646552641076</v>
      </c>
      <c r="AA27">
        <f>IF(OR(Calc_오픈정렬!$F27="",Calc_오픈정렬!AA27=""),"",Calc_오픈정렬!AA27/Calc_오픈정렬!$F27*100)</f>
        <v>129.30826314279005</v>
      </c>
      <c r="AB27">
        <f>IF(OR(Calc_오픈정렬!$F27="",Calc_오픈정렬!AB27=""),"",Calc_오픈정렬!AB27/Calc_오픈정렬!$F27*100)</f>
        <v>141.61385734432187</v>
      </c>
      <c r="AC27">
        <f>IF(OR(Calc_오픈정렬!$F27="",Calc_오픈정렬!AC27=""),"",Calc_오픈정렬!AC27/Calc_오픈정렬!$F27*100)</f>
        <v>136.91828539432296</v>
      </c>
      <c r="AD27">
        <f>IF(OR(Calc_오픈정렬!$F27="",Calc_오픈정렬!AD27=""),"",Calc_오픈정렬!AD27/Calc_오픈정렬!$F27*100)</f>
        <v>122.70661557559109</v>
      </c>
      <c r="AE27">
        <f>IF(OR(Calc_오픈정렬!$F27="",Calc_오픈정렬!AE27=""),"",Calc_오픈정렬!AE27/Calc_오픈정렬!$F27*100)</f>
        <v>133.63368430921156</v>
      </c>
      <c r="AF27">
        <f>IF(OR(Calc_오픈정렬!$F27="",Calc_오픈정렬!AF27=""),"",Calc_오픈정렬!AF27/Calc_오픈정렬!$F27*100)</f>
        <v>125.56444427868698</v>
      </c>
      <c r="AG27">
        <f>IF(OR(Calc_오픈정렬!$F27="",Calc_오픈정렬!AG27=""),"",Calc_오픈정렬!AG27/Calc_오픈정렬!$F27*100)</f>
        <v>134.94745869459388</v>
      </c>
      <c r="AH27">
        <f>IF(OR(Calc_오픈정렬!$F27="",Calc_오픈정렬!AH27=""),"",Calc_오픈정렬!AH27/Calc_오픈정렬!$F27*100)</f>
        <v>157.00662503017122</v>
      </c>
      <c r="AI27">
        <f>IF(OR(Calc_오픈정렬!$F27="",Calc_오픈정렬!AI27=""),"",Calc_오픈정렬!AI27/Calc_오픈정렬!$F27*100)</f>
        <v>138.34615501504683</v>
      </c>
      <c r="AJ27">
        <f>IF(OR(Calc_오픈정렬!$F27="",Calc_오픈정렬!AJ27=""),"",Calc_오픈정렬!AJ27/Calc_오픈정렬!$F27*100)</f>
        <v>138.43756687511356</v>
      </c>
      <c r="AK27">
        <f>IF(OR(Calc_오픈정렬!$F27="",Calc_오픈정렬!AK27=""),"",Calc_오픈정렬!AK27/Calc_오픈정렬!$F27*100)</f>
        <v>132.61611089584366</v>
      </c>
      <c r="AL27">
        <f>IF(OR(Calc_오픈정렬!$F27="",Calc_오픈정렬!AL27=""),"",Calc_오픈정렬!AL27/Calc_오픈정렬!$F27*100)</f>
        <v>134.61497886942371</v>
      </c>
      <c r="AM27">
        <f>IF(OR(Calc_오픈정렬!$F27="",Calc_오픈정렬!AM27=""),"",Calc_오픈정렬!AM27/Calc_오픈정렬!$F27*100)</f>
        <v>86.283716861702516</v>
      </c>
      <c r="AN27">
        <f>IF(OR(Calc_오픈정렬!$F27="",Calc_오픈정렬!AN27=""),"",Calc_오픈정렬!AN27/Calc_오픈정렬!$F27*100)</f>
        <v>154.65629369602576</v>
      </c>
      <c r="AO27">
        <f>IF(OR(Calc_오픈정렬!$F27="",Calc_오픈정렬!AO27=""),"",Calc_오픈정렬!AO27/Calc_오픈정렬!$F27*100)</f>
        <v>112.78523373622669</v>
      </c>
      <c r="AP27">
        <f>IF(OR(Calc_오픈정렬!$F27="",Calc_오픈정렬!AP27=""),"",Calc_오픈정렬!AP27/Calc_오픈정렬!$F27*100)</f>
        <v>119.72305701287172</v>
      </c>
      <c r="AQ27">
        <f>IF(OR(Calc_오픈정렬!$F27="",Calc_오픈정렬!AQ27=""),"",Calc_오픈정렬!AQ27/Calc_오픈정렬!$F27*100)</f>
        <v>131.73588006007031</v>
      </c>
      <c r="AR27">
        <f>IF(OR(Calc_오픈정렬!$F27="",Calc_오픈정렬!AR27=""),"",Calc_오픈정렬!AR27/Calc_오픈정렬!$F27*100)</f>
        <v>121.45982643103996</v>
      </c>
      <c r="AS27">
        <f>IF(OR(Calc_오픈정렬!$F27="",Calc_오픈정렬!AS27=""),"",Calc_오픈정렬!AS27/Calc_오픈정렬!$F27*100)</f>
        <v>139.41408782951731</v>
      </c>
      <c r="AT27">
        <f>IF(OR(Calc_오픈정렬!$F27="",Calc_오픈정렬!AT27=""),"",Calc_오픈정렬!AT27/Calc_오픈정렬!$F27*100)</f>
        <v>153.3629729069408</v>
      </c>
      <c r="AU27">
        <f>IF(OR(Calc_오픈정렬!$F27="",Calc_오픈정렬!AU27=""),"",Calc_오픈정렬!AU27/Calc_오픈정렬!$F27*100)</f>
        <v>171.32569530159537</v>
      </c>
      <c r="AV27">
        <f>IF(OR(Calc_오픈정렬!$F27="",Calc_오픈정렬!AV27=""),"",Calc_오픈정렬!AV27/Calc_오픈정렬!$F27*100)</f>
        <v>157.14586547246248</v>
      </c>
      <c r="AW27">
        <f>IF(OR(Calc_오픈정렬!$F27="",Calc_오픈정렬!AW27=""),"",Calc_오픈정렬!AW27/Calc_오픈정렬!$F27*100)</f>
        <v>166.48975676087093</v>
      </c>
      <c r="AX27">
        <f>IF(OR(Calc_오픈정렬!$F27="",Calc_오픈정렬!AX27=""),"",Calc_오픈정렬!AX27/Calc_오픈정렬!$F27*100)</f>
        <v>145.73039256184296</v>
      </c>
      <c r="AY27">
        <f>IF(OR(Calc_오픈정렬!$F27="",Calc_오픈정렬!AY27=""),"",Calc_오픈정렬!AY27/Calc_오픈정렬!$F27*100)</f>
        <v>136.15298558416558</v>
      </c>
      <c r="AZ27">
        <f>IF(OR(Calc_오픈정렬!$F27="",Calc_오픈정렬!AZ27=""),"",Calc_오픈정렬!AZ27/Calc_오픈정렬!$F27*100)</f>
        <v>147.66886725400275</v>
      </c>
      <c r="BA27">
        <f>IF(OR(Calc_오픈정렬!$F27="",Calc_오픈정렬!BA27=""),"",Calc_오픈정렬!BA27/Calc_오픈정렬!$F27*100)</f>
        <v>120.2660477592097</v>
      </c>
      <c r="BB27">
        <f>IF(OR(Calc_오픈정렬!$F27="",Calc_오픈정렬!BB27=""),"",Calc_오픈정렬!BB27/Calc_오픈정렬!$F27*100)</f>
        <v>135.83168335697059</v>
      </c>
      <c r="BC27">
        <f>IF(OR(Calc_오픈정렬!$F27="",Calc_오픈정렬!BC27=""),"",Calc_오픈정렬!BC27/Calc_오픈정렬!$F27*100)</f>
        <v>133.52982102701861</v>
      </c>
      <c r="BD27">
        <f>IF(OR(Calc_오픈정렬!$F27="",Calc_오픈정렬!BD27=""),"",Calc_오픈정렬!BD27/Calc_오픈정렬!$F27*100)</f>
        <v>130.88525441699298</v>
      </c>
      <c r="BE27">
        <f>IF(OR(Calc_오픈정렬!$F27="",Calc_오픈정렬!BE27=""),"",Calc_오픈정렬!BE27/Calc_오픈정렬!$F27*100)</f>
        <v>148.04244389143494</v>
      </c>
      <c r="BF27">
        <f>IF(OR(Calc_오픈정렬!$F27="",Calc_오픈정렬!BF27=""),"",Calc_오픈정렬!BF27/Calc_오픈정렬!$F27*100)</f>
        <v>166.23297548121576</v>
      </c>
      <c r="BG27">
        <f>IF(OR(Calc_오픈정렬!$F27="",Calc_오픈정렬!BG27=""),"",Calc_오픈정렬!BG27/Calc_오픈정렬!$F27*100)</f>
        <v>155.74579363095114</v>
      </c>
      <c r="BH27">
        <f>IF(OR(Calc_오픈정렬!$F27="",Calc_오픈정렬!BH27=""),"",Calc_오픈정렬!BH27/Calc_오픈정렬!$F27*100)</f>
        <v>160.64756709849181</v>
      </c>
      <c r="BI27">
        <f>IF(OR(Calc_오픈정렬!$F27="",Calc_오픈정렬!BI27=""),"",Calc_오픈정렬!BI27/Calc_오픈정렬!$F27*100)</f>
        <v>151.96276784220458</v>
      </c>
      <c r="BJ27">
        <f>IF(OR(Calc_오픈정렬!$F27="",Calc_오픈정렬!BJ27=""),"",Calc_오픈정렬!BJ27/Calc_오픈정렬!$F27*100)</f>
        <v>175.85935065630392</v>
      </c>
      <c r="BK27">
        <f>IF(OR(Calc_오픈정렬!$F27="",Calc_오픈정렬!BK27=""),"",Calc_오픈정렬!BK27/Calc_오픈정렬!$F27*100)</f>
        <v>168.78544138553835</v>
      </c>
      <c r="BL27">
        <f>IF(OR(Calc_오픈정렬!$F27="",Calc_오픈정렬!BL27=""),"",Calc_오픈정렬!BL27/Calc_오픈정렬!$F27*100)</f>
        <v>139.08290630528376</v>
      </c>
      <c r="BM27">
        <f>IF(OR(Calc_오픈정렬!$F27="",Calc_오픈정렬!BM27=""),"",Calc_오픈정렬!BM27/Calc_오픈정렬!$F27*100)</f>
        <v>124.40477590868228</v>
      </c>
      <c r="BN27">
        <f>IF(OR(Calc_오픈정렬!$F27="",Calc_오픈정렬!BN27=""),"",Calc_오픈정렬!BN27/Calc_오픈정렬!$F27*100)</f>
        <v>125.72954053601299</v>
      </c>
    </row>
    <row r="28" spans="1:66" x14ac:dyDescent="0.3">
      <c r="A28" t="str">
        <f>Calc_오픈정렬!A28</f>
        <v>(1014) #자곡점</v>
      </c>
      <c r="B28" t="str">
        <f>Calc_오픈정렬!B28</f>
        <v>150-2</v>
      </c>
      <c r="C28">
        <f>Calc_오픈정렬!C28</f>
        <v>2</v>
      </c>
      <c r="D28" t="str">
        <f>Calc_오픈정렬!D28</f>
        <v>2</v>
      </c>
      <c r="E28" s="1">
        <f>Calc_오픈정렬!E28</f>
        <v>44166</v>
      </c>
      <c r="F28">
        <f>Calc_오픈정렬!F28</f>
        <v>5769444.4463319704</v>
      </c>
      <c r="G28">
        <f>IF(OR(Calc_오픈정렬!$F28="",Calc_오픈정렬!G28=""),"",Calc_오픈정렬!G28/Calc_오픈정렬!$F28*100)</f>
        <v>47.973109334618592</v>
      </c>
      <c r="H28">
        <f>IF(OR(Calc_오픈정렬!$F28="",Calc_오픈정렬!H28=""),"",Calc_오픈정렬!H28/Calc_오픈정렬!$F28*100)</f>
        <v>65.156831316503755</v>
      </c>
      <c r="I28">
        <f>IF(OR(Calc_오픈정렬!$F28="",Calc_오픈정렬!I28=""),"",Calc_오픈정렬!I28/Calc_오픈정렬!$F28*100)</f>
        <v>70.7597157139421</v>
      </c>
      <c r="J28">
        <f>IF(OR(Calc_오픈정렬!$F28="",Calc_오픈정렬!J28=""),"",Calc_오픈정렬!J28/Calc_오픈정렬!$F28*100)</f>
        <v>68.369982222579253</v>
      </c>
      <c r="K28">
        <f>IF(OR(Calc_오픈정렬!$F28="",Calc_오픈정렬!K28=""),"",Calc_오픈정렬!K28/Calc_오픈정렬!$F28*100)</f>
        <v>88.136364330858953</v>
      </c>
      <c r="L28">
        <f>IF(OR(Calc_오픈정렬!$F28="",Calc_오픈정렬!L28=""),"",Calc_오픈정렬!L28/Calc_오픈정렬!$F28*100)</f>
        <v>88.746859387593943</v>
      </c>
      <c r="M28">
        <f>IF(OR(Calc_오픈정렬!$F28="",Calc_오픈정렬!M28=""),"",Calc_오픈정렬!M28/Calc_오픈정렬!$F28*100)</f>
        <v>121.7516291983526</v>
      </c>
      <c r="N28">
        <f>IF(OR(Calc_오픈정렬!$F28="",Calc_오픈정렬!N28=""),"",Calc_오픈정렬!N28/Calc_오픈정렬!$F28*100)</f>
        <v>119.15965126055758</v>
      </c>
      <c r="O28">
        <f>IF(OR(Calc_오픈정렬!$F28="",Calc_오픈정렬!O28=""),"",Calc_오픈정렬!O28/Calc_오픈정렬!$F28*100)</f>
        <v>113.83551360005775</v>
      </c>
      <c r="P28">
        <f>IF(OR(Calc_오픈정렬!$F28="",Calc_오픈정렬!P28=""),"",Calc_오픈정렬!P28/Calc_오픈정렬!$F28*100)</f>
        <v>109.28622390989582</v>
      </c>
      <c r="Q28">
        <f>IF(OR(Calc_오픈정렬!$F28="",Calc_오픈정렬!Q28=""),"",Calc_오픈정렬!Q28/Calc_오픈정렬!$F28*100)</f>
        <v>120.17248121140945</v>
      </c>
      <c r="R28">
        <f>IF(OR(Calc_오픈정렬!$F28="",Calc_오픈정렬!R28=""),"",Calc_오픈정렬!R28/Calc_오픈정렬!$F28*100)</f>
        <v>107.98750013930602</v>
      </c>
      <c r="S28">
        <f>IF(OR(Calc_오픈정렬!$F28="",Calc_오픈정렬!S28=""),"",Calc_오픈정렬!S28/Calc_오픈정렬!$F28*100)</f>
        <v>108.42593662201907</v>
      </c>
      <c r="T28">
        <f>IF(OR(Calc_오픈정렬!$F28="",Calc_오픈정렬!T28=""),"",Calc_오픈정렬!T28/Calc_오픈정렬!$F28*100)</f>
        <v>133.16974816704476</v>
      </c>
      <c r="U28">
        <f>IF(OR(Calc_오픈정렬!$F28="",Calc_오픈정렬!U28=""),"",Calc_오픈정렬!U28/Calc_오픈정렬!$F28*100)</f>
        <v>123.46449670052553</v>
      </c>
      <c r="V28">
        <f>IF(OR(Calc_오픈정렬!$F28="",Calc_오픈정렬!V28=""),"",Calc_오픈정렬!V28/Calc_오픈정렬!$F28*100)</f>
        <v>131.62068844779864</v>
      </c>
      <c r="W28">
        <f>IF(OR(Calc_오픈정렬!$F28="",Calc_오픈정렬!W28=""),"",Calc_오픈정렬!W28/Calc_오픈정렬!$F28*100)</f>
        <v>111.87947825157678</v>
      </c>
      <c r="X28">
        <f>IF(OR(Calc_오픈정렬!$F28="",Calc_오픈정렬!X28=""),"",Calc_오픈정렬!X28/Calc_오픈정렬!$F28*100)</f>
        <v>112.9610163882498</v>
      </c>
      <c r="Y28">
        <f>IF(OR(Calc_오픈정렬!$F28="",Calc_오픈정렬!Y28=""),"",Calc_오픈정렬!Y28/Calc_오픈정렬!$F28*100)</f>
        <v>109.23920414777399</v>
      </c>
      <c r="Z28">
        <f>IF(OR(Calc_오픈정렬!$F28="",Calc_오픈정렬!Z28=""),"",Calc_오픈정렬!Z28/Calc_오픈정렬!$F28*100)</f>
        <v>117.23064419158587</v>
      </c>
      <c r="AA28">
        <f>IF(OR(Calc_오픈정렬!$F28="",Calc_오픈정렬!AA28=""),"",Calc_오픈정렬!AA28/Calc_오픈정렬!$F28*100)</f>
        <v>98.327930204526155</v>
      </c>
      <c r="AB28">
        <f>IF(OR(Calc_오픈정렬!$F28="",Calc_오픈정렬!AB28=""),"",Calc_오픈정렬!AB28/Calc_오픈정렬!$F28*100)</f>
        <v>92.46829795892738</v>
      </c>
      <c r="AC28">
        <f>IF(OR(Calc_오픈정렬!$F28="",Calc_오픈정렬!AC28=""),"",Calc_오픈정렬!AC28/Calc_오픈정렬!$F28*100)</f>
        <v>94.539583759178569</v>
      </c>
      <c r="AD28">
        <f>IF(OR(Calc_오픈정렬!$F28="",Calc_오픈정렬!AD28=""),"",Calc_오픈정렬!AD28/Calc_오픈정렬!$F28*100)</f>
        <v>94.843873937196705</v>
      </c>
      <c r="AE28">
        <f>IF(OR(Calc_오픈정렬!$F28="",Calc_오픈정렬!AE28=""),"",Calc_오픈정렬!AE28/Calc_오픈정렬!$F28*100)</f>
        <v>100.55901764371973</v>
      </c>
      <c r="AF28">
        <f>IF(OR(Calc_오픈정렬!$F28="",Calc_오픈정렬!AF28=""),"",Calc_오픈정렬!AF28/Calc_오픈정렬!$F28*100)</f>
        <v>111.6348632404037</v>
      </c>
      <c r="AG28">
        <f>IF(OR(Calc_오픈정렬!$F28="",Calc_오픈정렬!AG28=""),"",Calc_오픈정렬!AG28/Calc_오픈정렬!$F28*100)</f>
        <v>108.15481685483246</v>
      </c>
      <c r="AH28">
        <f>IF(OR(Calc_오픈정렬!$F28="",Calc_오픈정렬!AH28=""),"",Calc_오픈정렬!AH28/Calc_오픈정렬!$F28*100)</f>
        <v>119.00087044036979</v>
      </c>
      <c r="AI28">
        <f>IF(OR(Calc_오픈정렬!$F28="",Calc_오픈정렬!AI28=""),"",Calc_오픈정렬!AI28/Calc_오픈정렬!$F28*100)</f>
        <v>116.3716128998645</v>
      </c>
      <c r="AJ28">
        <f>IF(OR(Calc_오픈정렬!$F28="",Calc_오픈정렬!AJ28=""),"",Calc_오픈정렬!AJ28/Calc_오픈정렬!$F28*100)</f>
        <v>105.5339159223557</v>
      </c>
      <c r="AK28">
        <f>IF(OR(Calc_오픈정렬!$F28="",Calc_오픈정렬!AK28=""),"",Calc_오픈정렬!AK28/Calc_오픈정렬!$F28*100)</f>
        <v>108.3370279480355</v>
      </c>
      <c r="AL28">
        <f>IF(OR(Calc_오픈정렬!$F28="",Calc_오픈정렬!AL28=""),"",Calc_오픈정렬!AL28/Calc_오픈정렬!$F28*100)</f>
        <v>118.62979524161257</v>
      </c>
      <c r="AM28">
        <f>IF(OR(Calc_오픈정렬!$F28="",Calc_오픈정렬!AM28=""),"",Calc_오픈정렬!AM28/Calc_오픈정렬!$F28*100)</f>
        <v>103.72076451786818</v>
      </c>
      <c r="AN28">
        <f>IF(OR(Calc_오픈정렬!$F28="",Calc_오픈정렬!AN28=""),"",Calc_오픈정렬!AN28/Calc_오픈정렬!$F28*100)</f>
        <v>111.45879180165758</v>
      </c>
      <c r="AO28">
        <f>IF(OR(Calc_오픈정렬!$F28="",Calc_오픈정렬!AO28=""),"",Calc_오픈정렬!AO28/Calc_오픈정렬!$F28*100)</f>
        <v>113.53746680800951</v>
      </c>
      <c r="AP28">
        <f>IF(OR(Calc_오픈정렬!$F28="",Calc_오픈정렬!AP28=""),"",Calc_오픈정렬!AP28/Calc_오픈정렬!$F28*100)</f>
        <v>112.90699544357874</v>
      </c>
      <c r="AQ28">
        <f>IF(OR(Calc_오픈정렬!$F28="",Calc_오픈정렬!AQ28=""),"",Calc_오픈정렬!AQ28/Calc_오픈정렬!$F28*100)</f>
        <v>116.3180163219974</v>
      </c>
      <c r="AR28">
        <f>IF(OR(Calc_오픈정렬!$F28="",Calc_오픈정렬!AR28=""),"",Calc_오픈정렬!AR28/Calc_오픈정렬!$F28*100)</f>
        <v>129.10268236657569</v>
      </c>
      <c r="AS28">
        <f>IF(OR(Calc_오픈정렬!$F28="",Calc_오픈정렬!AS28=""),"",Calc_오픈정렬!AS28/Calc_오픈정렬!$F28*100)</f>
        <v>131.89458837647166</v>
      </c>
      <c r="AT28">
        <f>IF(OR(Calc_오픈정렬!$F28="",Calc_오픈정렬!AT28=""),"",Calc_오픈정렬!AT28/Calc_오픈정렬!$F28*100)</f>
        <v>136.55980873932808</v>
      </c>
      <c r="AU28">
        <f>IF(OR(Calc_오픈정렬!$F28="",Calc_오픈정렬!AU28=""),"",Calc_오픈정렬!AU28/Calc_오픈정렬!$F28*100)</f>
        <v>137.70880344537986</v>
      </c>
      <c r="AV28">
        <f>IF(OR(Calc_오픈정렬!$F28="",Calc_오픈정렬!AV28=""),"",Calc_오픈정렬!AV28/Calc_오픈정렬!$F28*100)</f>
        <v>120.29517528685199</v>
      </c>
      <c r="AW28">
        <f>IF(OR(Calc_오픈정렬!$F28="",Calc_오픈정렬!AW28=""),"",Calc_오픈정렬!AW28/Calc_오픈정렬!$F28*100)</f>
        <v>117.85540843293995</v>
      </c>
      <c r="AX28">
        <f>IF(OR(Calc_오픈정렬!$F28="",Calc_오픈정렬!AX28=""),"",Calc_오픈정렬!AX28/Calc_오픈정렬!$F28*100)</f>
        <v>117.60733870505457</v>
      </c>
      <c r="AY28">
        <f>IF(OR(Calc_오픈정렬!$F28="",Calc_오픈정렬!AY28=""),"",Calc_오픈정렬!AY28/Calc_오픈정렬!$F28*100)</f>
        <v>110.46308130741502</v>
      </c>
      <c r="AZ28">
        <f>IF(OR(Calc_오픈정렬!$F28="",Calc_오픈정렬!AZ28=""),"",Calc_오픈정렬!AZ28/Calc_오픈정렬!$F28*100)</f>
        <v>102.79881500600965</v>
      </c>
      <c r="BA28">
        <f>IF(OR(Calc_오픈정렬!$F28="",Calc_오픈정렬!BA28=""),"",Calc_오픈정렬!BA28/Calc_오픈정렬!$F28*100)</f>
        <v>102.96342803450078</v>
      </c>
      <c r="BB28">
        <f>IF(OR(Calc_오픈정렬!$F28="",Calc_오픈정렬!BB28=""),"",Calc_오픈정렬!BB28/Calc_오픈정렬!$F28*100)</f>
        <v>103.92704360897737</v>
      </c>
      <c r="BC28">
        <f>IF(OR(Calc_오픈정렬!$F28="",Calc_오픈정렬!BC28=""),"",Calc_오픈정렬!BC28/Calc_오픈정렬!$F28*100)</f>
        <v>98.394356888603468</v>
      </c>
      <c r="BD28">
        <f>IF(OR(Calc_오픈정렬!$F28="",Calc_오픈정렬!BD28=""),"",Calc_오픈정렬!BD28/Calc_오픈정렬!$F28*100)</f>
        <v>102.57631195494881</v>
      </c>
      <c r="BE28">
        <f>IF(OR(Calc_오픈정렬!$F28="",Calc_오픈정렬!BE28=""),"",Calc_오픈정렬!BE28/Calc_오픈정렬!$F28*100)</f>
        <v>100.57606264780736</v>
      </c>
      <c r="BF28">
        <f>IF(OR(Calc_오픈정렬!$F28="",Calc_오픈정렬!BF28=""),"",Calc_오픈정렬!BF28/Calc_오픈정렬!$F28*100)</f>
        <v>106.84481959646483</v>
      </c>
      <c r="BG28">
        <f>IF(OR(Calc_오픈정렬!$F28="",Calc_오픈정렬!BG28=""),"",Calc_오픈정렬!BG28/Calc_오픈정렬!$F28*100)</f>
        <v>106.51711599949243</v>
      </c>
      <c r="BH28">
        <f>IF(OR(Calc_오픈정렬!$F28="",Calc_오픈정렬!BH28=""),"",Calc_오픈정렬!BH28/Calc_오픈정렬!$F28*100)</f>
        <v>102.31797319570607</v>
      </c>
      <c r="BI28">
        <f>IF(OR(Calc_오픈정렬!$F28="",Calc_오픈정렬!BI28=""),"",Calc_오픈정렬!BI28/Calc_오픈정렬!$F28*100)</f>
        <v>123.84265440896142</v>
      </c>
      <c r="BJ28">
        <f>IF(OR(Calc_오픈정렬!$F28="",Calc_오픈정렬!BJ28=""),"",Calc_오픈정렬!BJ28/Calc_오픈정렬!$F28*100)</f>
        <v>119.78802738302518</v>
      </c>
      <c r="BK28">
        <f>IF(OR(Calc_오픈정렬!$F28="",Calc_오픈정렬!BK28=""),"",Calc_오픈정렬!BK28/Calc_오픈정렬!$F28*100)</f>
        <v>134.78518869321073</v>
      </c>
      <c r="BL28">
        <f>IF(OR(Calc_오픈정렬!$F28="",Calc_오픈정렬!BL28=""),"",Calc_오픈정렬!BL28/Calc_오픈정렬!$F28*100)</f>
        <v>120.8268006831466</v>
      </c>
      <c r="BM28">
        <f>IF(OR(Calc_오픈정렬!$F28="",Calc_오픈정렬!BM28=""),"",Calc_오픈정렬!BM28/Calc_오픈정렬!$F28*100)</f>
        <v>135.62119384377766</v>
      </c>
      <c r="BN28">
        <f>IF(OR(Calc_오픈정렬!$F28="",Calc_오픈정렬!BN28=""),"",Calc_오픈정렬!BN28/Calc_오픈정렬!$F28*100)</f>
        <v>124.15191288273608</v>
      </c>
    </row>
    <row r="29" spans="1:66" x14ac:dyDescent="0.3">
      <c r="A29" t="str">
        <f>Calc_오픈정렬!A29</f>
        <v>(1015) #사당점</v>
      </c>
      <c r="B29" t="str">
        <f>Calc_오픈정렬!B29</f>
        <v>150-1</v>
      </c>
      <c r="C29">
        <f>Calc_오픈정렬!C29</f>
        <v>1</v>
      </c>
      <c r="D29" t="str">
        <f>Calc_오픈정렬!D29</f>
        <v>1</v>
      </c>
      <c r="E29" s="1">
        <f>Calc_오픈정렬!E29</f>
        <v>44166</v>
      </c>
      <c r="F29">
        <f>Calc_오픈정렬!F29</f>
        <v>5932704.4366234886</v>
      </c>
      <c r="G29">
        <f>IF(OR(Calc_오픈정렬!$F29="",Calc_오픈정렬!G29=""),"",Calc_오픈정렬!G29/Calc_오픈정렬!$F29*100)</f>
        <v>60.012663998279571</v>
      </c>
      <c r="H29">
        <f>IF(OR(Calc_오픈정렬!$F29="",Calc_오픈정렬!H29=""),"",Calc_오픈정렬!H29/Calc_오픈정렬!$F29*100)</f>
        <v>84.232011237324784</v>
      </c>
      <c r="I29">
        <f>IF(OR(Calc_오픈정렬!$F29="",Calc_오픈정렬!I29=""),"",Calc_오픈정렬!I29/Calc_오픈정렬!$F29*100)</f>
        <v>80.131271215720673</v>
      </c>
      <c r="J29">
        <f>IF(OR(Calc_오픈정렬!$F29="",Calc_오픈정렬!J29=""),"",Calc_오픈정렬!J29/Calc_오픈정렬!$F29*100)</f>
        <v>85.552163932636461</v>
      </c>
      <c r="K29">
        <f>IF(OR(Calc_오픈정렬!$F29="",Calc_오픈정렬!K29=""),"",Calc_오픈정렬!K29/Calc_오픈정렬!$F29*100)</f>
        <v>99.754504825437607</v>
      </c>
      <c r="L29">
        <f>IF(OR(Calc_오픈정렬!$F29="",Calc_오픈정렬!L29=""),"",Calc_오픈정렬!L29/Calc_오픈정렬!$F29*100)</f>
        <v>104.28547132749692</v>
      </c>
      <c r="M29">
        <f>IF(OR(Calc_오픈정렬!$F29="",Calc_오픈정렬!M29=""),"",Calc_오픈정렬!M29/Calc_오픈정렬!$F29*100)</f>
        <v>98.827275213826567</v>
      </c>
      <c r="N29">
        <f>IF(OR(Calc_오픈정렬!$F29="",Calc_오픈정렬!N29=""),"",Calc_오픈정렬!N29/Calc_오픈정렬!$F29*100)</f>
        <v>110.23505625542884</v>
      </c>
      <c r="O29">
        <f>IF(OR(Calc_오픈정렬!$F29="",Calc_오픈정렬!O29=""),"",Calc_오픈정렬!O29/Calc_오픈정렬!$F29*100)</f>
        <v>101.34552844517366</v>
      </c>
      <c r="P29">
        <f>IF(OR(Calc_오픈정렬!$F29="",Calc_오픈정렬!P29=""),"",Calc_오픈정렬!P29/Calc_오픈정렬!$F29*100)</f>
        <v>100.31925533255304</v>
      </c>
      <c r="Q29">
        <f>IF(OR(Calc_오픈정렬!$F29="",Calc_오픈정렬!Q29=""),"",Calc_오픈정렬!Q29/Calc_오픈정렬!$F29*100)</f>
        <v>110.49326917461093</v>
      </c>
      <c r="R29">
        <f>IF(OR(Calc_오픈정렬!$F29="",Calc_오픈정렬!R29=""),"",Calc_오픈정렬!R29/Calc_오픈정렬!$F29*100)</f>
        <v>107.74382969812942</v>
      </c>
      <c r="S29">
        <f>IF(OR(Calc_오픈정렬!$F29="",Calc_오픈정렬!S29=""),"",Calc_오픈정렬!S29/Calc_오픈정렬!$F29*100)</f>
        <v>97.514461914029695</v>
      </c>
      <c r="T29">
        <f>IF(OR(Calc_오픈정렬!$F29="",Calc_오픈정렬!T29=""),"",Calc_오픈정렬!T29/Calc_오픈정렬!$F29*100)</f>
        <v>115.09918264480343</v>
      </c>
      <c r="U29">
        <f>IF(OR(Calc_오픈정렬!$F29="",Calc_오픈정렬!U29=""),"",Calc_오픈정렬!U29/Calc_오픈정렬!$F29*100)</f>
        <v>116.54730437864241</v>
      </c>
      <c r="V29">
        <f>IF(OR(Calc_오픈정렬!$F29="",Calc_오픈정렬!V29=""),"",Calc_오픈정렬!V29/Calc_오픈정렬!$F29*100)</f>
        <v>122.84680149451164</v>
      </c>
      <c r="W29">
        <f>IF(OR(Calc_오픈정렬!$F29="",Calc_오픈정렬!W29=""),"",Calc_오픈정렬!W29/Calc_오픈정렬!$F29*100)</f>
        <v>129.36120867399595</v>
      </c>
      <c r="X29">
        <f>IF(OR(Calc_오픈정렬!$F29="",Calc_오픈정렬!X29=""),"",Calc_오픈정렬!X29/Calc_오픈정렬!$F29*100)</f>
        <v>128.90509709418168</v>
      </c>
      <c r="Y29">
        <f>IF(OR(Calc_오픈정렬!$F29="",Calc_오픈정렬!Y29=""),"",Calc_오픈정렬!Y29/Calc_오픈정렬!$F29*100)</f>
        <v>135.58740068165375</v>
      </c>
      <c r="Z29">
        <f>IF(OR(Calc_오픈정렬!$F29="",Calc_오픈정렬!Z29=""),"",Calc_오픈정렬!Z29/Calc_오픈정렬!$F29*100)</f>
        <v>142.61848599224837</v>
      </c>
      <c r="AA29">
        <f>IF(OR(Calc_오픈정렬!$F29="",Calc_오픈정렬!AA29=""),"",Calc_오픈정렬!AA29/Calc_오픈정렬!$F29*100)</f>
        <v>156.42444044915564</v>
      </c>
      <c r="AB29">
        <f>IF(OR(Calc_오픈정렬!$F29="",Calc_오픈정렬!AB29=""),"",Calc_오픈정렬!AB29/Calc_오픈정렬!$F29*100)</f>
        <v>143.27353960525133</v>
      </c>
      <c r="AC29">
        <f>IF(OR(Calc_오픈정렬!$F29="",Calc_오픈정렬!AC29=""),"",Calc_오픈정렬!AC29/Calc_오픈정렬!$F29*100)</f>
        <v>135.40620225079999</v>
      </c>
      <c r="AD29">
        <f>IF(OR(Calc_오픈정렬!$F29="",Calc_오픈정렬!AD29=""),"",Calc_오픈정렬!AD29/Calc_오픈정렬!$F29*100)</f>
        <v>136.2137807911663</v>
      </c>
      <c r="AE29">
        <f>IF(OR(Calc_오픈정렬!$F29="",Calc_오픈정렬!AE29=""),"",Calc_오픈정렬!AE29/Calc_오픈정렬!$F29*100)</f>
        <v>132.78148544332581</v>
      </c>
      <c r="AF29">
        <f>IF(OR(Calc_오픈정렬!$F29="",Calc_오픈정렬!AF29=""),"",Calc_오픈정렬!AF29/Calc_오픈정렬!$F29*100)</f>
        <v>145.67008845988877</v>
      </c>
      <c r="AG29">
        <f>IF(OR(Calc_오픈정렬!$F29="",Calc_오픈정렬!AG29=""),"",Calc_오픈정렬!AG29/Calc_오픈정렬!$F29*100)</f>
        <v>148.34384074824456</v>
      </c>
      <c r="AH29">
        <f>IF(OR(Calc_오픈정렬!$F29="",Calc_오픈정렬!AH29=""),"",Calc_오픈정렬!AH29/Calc_오픈정렬!$F29*100)</f>
        <v>149.69894053906179</v>
      </c>
      <c r="AI29">
        <f>IF(OR(Calc_오픈정렬!$F29="",Calc_오픈정렬!AI29=""),"",Calc_오픈정렬!AI29/Calc_오픈정렬!$F29*100)</f>
        <v>150.92432129998136</v>
      </c>
      <c r="AJ29">
        <f>IF(OR(Calc_오픈정렬!$F29="",Calc_오픈정렬!AJ29=""),"",Calc_오픈정렬!AJ29/Calc_오픈정렬!$F29*100)</f>
        <v>158.2918758683206</v>
      </c>
      <c r="AK29">
        <f>IF(OR(Calc_오픈정렬!$F29="",Calc_오픈정렬!AK29=""),"",Calc_오픈정렬!AK29/Calc_오픈정렬!$F29*100)</f>
        <v>147.5095148925345</v>
      </c>
      <c r="AL29">
        <f>IF(OR(Calc_오픈정렬!$F29="",Calc_오픈정렬!AL29=""),"",Calc_오픈정렬!AL29/Calc_오픈정렬!$F29*100)</f>
        <v>157.38433804767254</v>
      </c>
      <c r="AM29">
        <f>IF(OR(Calc_오픈정렬!$F29="",Calc_오픈정렬!AM29=""),"",Calc_오픈정렬!AM29/Calc_오픈정렬!$F29*100)</f>
        <v>142.47508036897489</v>
      </c>
      <c r="AN29">
        <f>IF(OR(Calc_오픈정렬!$F29="",Calc_오픈정렬!AN29=""),"",Calc_오픈정렬!AN29/Calc_오픈정렬!$F29*100)</f>
        <v>111.00100856438806</v>
      </c>
      <c r="AO29">
        <f>IF(OR(Calc_오픈정렬!$F29="",Calc_오픈정렬!AO29=""),"",Calc_오픈정렬!AO29/Calc_오픈정렬!$F29*100)</f>
        <v>147.81527807628257</v>
      </c>
      <c r="AP29">
        <f>IF(OR(Calc_오픈정렬!$F29="",Calc_오픈정렬!AP29=""),"",Calc_오픈정렬!AP29/Calc_오픈정렬!$F29*100)</f>
        <v>144.29254428017708</v>
      </c>
      <c r="AQ29">
        <f>IF(OR(Calc_오픈정렬!$F29="",Calc_오픈정렬!AQ29=""),"",Calc_오픈정렬!AQ29/Calc_오픈정렬!$F29*100)</f>
        <v>168.08374337170761</v>
      </c>
      <c r="AR29">
        <f>IF(OR(Calc_오픈정렬!$F29="",Calc_오픈정렬!AR29=""),"",Calc_오픈정렬!AR29/Calc_오픈정렬!$F29*100)</f>
        <v>184.41144381519604</v>
      </c>
      <c r="AS29">
        <f>IF(OR(Calc_오픈정렬!$F29="",Calc_오픈정렬!AS29=""),"",Calc_오픈정렬!AS29/Calc_오픈정렬!$F29*100)</f>
        <v>177.53426100483631</v>
      </c>
      <c r="AT29">
        <f>IF(OR(Calc_오픈정렬!$F29="",Calc_오픈정렬!AT29=""),"",Calc_오픈정렬!AT29/Calc_오픈정렬!$F29*100)</f>
        <v>179.37090111015073</v>
      </c>
      <c r="AU29">
        <f>IF(OR(Calc_오픈정렬!$F29="",Calc_오픈정렬!AU29=""),"",Calc_오픈정렬!AU29/Calc_오픈정렬!$F29*100)</f>
        <v>177.69367236201475</v>
      </c>
      <c r="AV29">
        <f>IF(OR(Calc_오픈정렬!$F29="",Calc_오픈정렬!AV29=""),"",Calc_오픈정렬!AV29/Calc_오픈정렬!$F29*100)</f>
        <v>168.55501239000631</v>
      </c>
      <c r="AW29">
        <f>IF(OR(Calc_오픈정렬!$F29="",Calc_오픈정렬!AW29=""),"",Calc_오픈정렬!AW29/Calc_오픈정렬!$F29*100)</f>
        <v>170.53116663091535</v>
      </c>
      <c r="AX29">
        <f>IF(OR(Calc_오픈정렬!$F29="",Calc_오픈정렬!AX29=""),"",Calc_오픈정렬!AX29/Calc_오픈정렬!$F29*100)</f>
        <v>148.30857229631081</v>
      </c>
      <c r="AY29">
        <f>IF(OR(Calc_오픈정렬!$F29="",Calc_오픈정렬!AY29=""),"",Calc_오픈정렬!AY29/Calc_오픈정렬!$F29*100)</f>
        <v>155.72722021353172</v>
      </c>
      <c r="AZ29">
        <f>IF(OR(Calc_오픈정렬!$F29="",Calc_오픈정렬!AZ29=""),"",Calc_오픈정렬!AZ29/Calc_오픈정렬!$F29*100)</f>
        <v>160.53555585635721</v>
      </c>
      <c r="BA29">
        <f>IF(OR(Calc_오픈정렬!$F29="",Calc_오픈정렬!BA29=""),"",Calc_오픈정렬!BA29/Calc_오픈정렬!$F29*100)</f>
        <v>145.71127625388669</v>
      </c>
      <c r="BB29">
        <f>IF(OR(Calc_오픈정렬!$F29="",Calc_오픈정렬!BB29=""),"",Calc_오픈정렬!BB29/Calc_오픈정렬!$F29*100)</f>
        <v>147.43775747258209</v>
      </c>
      <c r="BC29">
        <f>IF(OR(Calc_오픈정렬!$F29="",Calc_오픈정렬!BC29=""),"",Calc_오픈정렬!BC29/Calc_오픈정렬!$F29*100)</f>
        <v>158.45349698827073</v>
      </c>
      <c r="BD29">
        <f>IF(OR(Calc_오픈정렬!$F29="",Calc_오픈정렬!BD29=""),"",Calc_오픈정렬!BD29/Calc_오픈정렬!$F29*100)</f>
        <v>163.10902189214036</v>
      </c>
      <c r="BE29">
        <f>IF(OR(Calc_오픈정렬!$F29="",Calc_오픈정렬!BE29=""),"",Calc_오픈정렬!BE29/Calc_오픈정렬!$F29*100)</f>
        <v>161.10725041650551</v>
      </c>
      <c r="BF29">
        <f>IF(OR(Calc_오픈정렬!$F29="",Calc_오픈정렬!BF29=""),"",Calc_오픈정렬!BF29/Calc_오픈정렬!$F29*100)</f>
        <v>163.55086278326431</v>
      </c>
      <c r="BG29">
        <f>IF(OR(Calc_오픈정렬!$F29="",Calc_오픈정렬!BG29=""),"",Calc_오픈정렬!BG29/Calc_오픈정렬!$F29*100)</f>
        <v>158.9431092662328</v>
      </c>
      <c r="BH29">
        <f>IF(OR(Calc_오픈정렬!$F29="",Calc_오픈정렬!BH29=""),"",Calc_오픈정렬!BH29/Calc_오픈정렬!$F29*100)</f>
        <v>167.61165999789364</v>
      </c>
      <c r="BI29">
        <f>IF(OR(Calc_오픈정렬!$F29="",Calc_오픈정렬!BI29=""),"",Calc_오픈정렬!BI29/Calc_오픈정렬!$F29*100)</f>
        <v>167.05046684926549</v>
      </c>
      <c r="BJ29">
        <f>IF(OR(Calc_오픈정렬!$F29="",Calc_오픈정렬!BJ29=""),"",Calc_오픈정렬!BJ29/Calc_오픈정렬!$F29*100)</f>
        <v>147.02779162838448</v>
      </c>
      <c r="BK29">
        <f>IF(OR(Calc_오픈정렬!$F29="",Calc_오픈정렬!BK29=""),"",Calc_오픈정렬!BK29/Calc_오픈정렬!$F29*100)</f>
        <v>151.94908269886062</v>
      </c>
      <c r="BL29">
        <f>IF(OR(Calc_오픈정렬!$F29="",Calc_오픈정렬!BL29=""),"",Calc_오픈정렬!BL29/Calc_오픈정렬!$F29*100)</f>
        <v>151.33342325737632</v>
      </c>
      <c r="BM29">
        <f>IF(OR(Calc_오픈정렬!$F29="",Calc_오픈정렬!BM29=""),"",Calc_오픈정렬!BM29/Calc_오픈정렬!$F29*100)</f>
        <v>148.85568649008769</v>
      </c>
      <c r="BN29">
        <f>IF(OR(Calc_오픈정렬!$F29="",Calc_오픈정렬!BN29=""),"",Calc_오픈정렬!BN29/Calc_오픈정렬!$F29*100)</f>
        <v>140.54684744487139</v>
      </c>
    </row>
    <row r="30" spans="1:66" x14ac:dyDescent="0.3">
      <c r="A30" t="str">
        <f>Calc_오픈정렬!A30</f>
        <v>(1016) #가산점</v>
      </c>
      <c r="B30" t="str">
        <f>Calc_오픈정렬!B30</f>
        <v>150-2</v>
      </c>
      <c r="C30">
        <f>Calc_오픈정렬!C30</f>
        <v>2</v>
      </c>
      <c r="D30" t="str">
        <f>Calc_오픈정렬!D30</f>
        <v>2</v>
      </c>
      <c r="E30" s="1">
        <f>Calc_오픈정렬!E30</f>
        <v>44197</v>
      </c>
      <c r="F30">
        <f>Calc_오픈정렬!F30</f>
        <v>4407740.8011764856</v>
      </c>
      <c r="G30">
        <f>IF(OR(Calc_오픈정렬!$F30="",Calc_오픈정렬!G30=""),"",Calc_오픈정렬!G30/Calc_오픈정렬!$F30*100)</f>
        <v>99.467139010601741</v>
      </c>
      <c r="H30">
        <f>IF(OR(Calc_오픈정렬!$F30="",Calc_오픈정렬!H30=""),"",Calc_오픈정렬!H30/Calc_오픈정렬!$F30*100)</f>
        <v>91.058680485765663</v>
      </c>
      <c r="I30">
        <f>IF(OR(Calc_오픈정렬!$F30="",Calc_오픈정렬!I30=""),"",Calc_오픈정렬!I30/Calc_오픈정렬!$F30*100)</f>
        <v>85.942980975287071</v>
      </c>
      <c r="J30">
        <f>IF(OR(Calc_오픈정렬!$F30="",Calc_오픈정렬!J30=""),"",Calc_오픈정렬!J30/Calc_오픈정렬!$F30*100)</f>
        <v>92.818418820769054</v>
      </c>
      <c r="K30">
        <f>IF(OR(Calc_오픈정렬!$F30="",Calc_오픈정렬!K30=""),"",Calc_오픈정렬!K30/Calc_오픈정렬!$F30*100)</f>
        <v>102.64189088176738</v>
      </c>
      <c r="L30">
        <f>IF(OR(Calc_오픈정렬!$F30="",Calc_오픈정렬!L30=""),"",Calc_오픈정렬!L30/Calc_오픈정렬!$F30*100)</f>
        <v>97.384768392077987</v>
      </c>
      <c r="M30">
        <f>IF(OR(Calc_오픈정렬!$F30="",Calc_오픈정렬!M30=""),"",Calc_오픈정렬!M30/Calc_오픈정렬!$F30*100)</f>
        <v>94.701658676260564</v>
      </c>
      <c r="N30">
        <f>IF(OR(Calc_오픈정렬!$F30="",Calc_오픈정렬!N30=""),"",Calc_오픈정렬!N30/Calc_오픈정렬!$F30*100)</f>
        <v>96.856554194058461</v>
      </c>
      <c r="O30">
        <f>IF(OR(Calc_오픈정렬!$F30="",Calc_오픈정렬!O30=""),"",Calc_오픈정렬!O30/Calc_오픈정렬!$F30*100)</f>
        <v>115.59670903506647</v>
      </c>
      <c r="P30">
        <f>IF(OR(Calc_오픈정렬!$F30="",Calc_오픈정렬!P30=""),"",Calc_오픈정렬!P30/Calc_오픈정렬!$F30*100)</f>
        <v>108.91818578739296</v>
      </c>
      <c r="Q30">
        <f>IF(OR(Calc_오픈정렬!$F30="",Calc_오픈정렬!Q30=""),"",Calc_오픈정렬!Q30/Calc_오픈정렬!$F30*100)</f>
        <v>107.85551127915703</v>
      </c>
      <c r="R30">
        <f>IF(OR(Calc_오픈정렬!$F30="",Calc_오픈정렬!R30=""),"",Calc_오픈정렬!R30/Calc_오픈정렬!$F30*100)</f>
        <v>127.71704057311746</v>
      </c>
      <c r="S30">
        <f>IF(OR(Calc_오픈정렬!$F30="",Calc_오픈정렬!S30=""),"",Calc_오픈정렬!S30/Calc_오픈정렬!$F30*100)</f>
        <v>134.89498619265396</v>
      </c>
      <c r="T30">
        <f>IF(OR(Calc_오픈정렬!$F30="",Calc_오픈정렬!T30=""),"",Calc_오픈정렬!T30/Calc_오픈정렬!$F30*100)</f>
        <v>134.81152858792709</v>
      </c>
      <c r="U30">
        <f>IF(OR(Calc_오픈정렬!$F30="",Calc_오픈정렬!U30=""),"",Calc_오픈정렬!U30/Calc_오픈정렬!$F30*100)</f>
        <v>135.54522576800571</v>
      </c>
      <c r="V30">
        <f>IF(OR(Calc_오픈정렬!$F30="",Calc_오픈정렬!V30=""),"",Calc_오픈정렬!V30/Calc_오픈정렬!$F30*100)</f>
        <v>129.74124728024671</v>
      </c>
      <c r="W30">
        <f>IF(OR(Calc_오픈정렬!$F30="",Calc_오픈정렬!W30=""),"",Calc_오픈정렬!W30/Calc_오픈정렬!$F30*100)</f>
        <v>122.21425899830327</v>
      </c>
      <c r="X30">
        <f>IF(OR(Calc_오픈정렬!$F30="",Calc_오픈정렬!X30=""),"",Calc_오픈정렬!X30/Calc_오픈정렬!$F30*100)</f>
        <v>134.57727399965989</v>
      </c>
      <c r="Y30">
        <f>IF(OR(Calc_오픈정렬!$F30="",Calc_오픈정렬!Y30=""),"",Calc_오픈정렬!Y30/Calc_오픈정렬!$F30*100)</f>
        <v>134.87319417378868</v>
      </c>
      <c r="Z30">
        <f>IF(OR(Calc_오픈정렬!$F30="",Calc_오픈정렬!Z30=""),"",Calc_오픈정렬!Z30/Calc_오픈정렬!$F30*100)</f>
        <v>150.84855278473239</v>
      </c>
      <c r="AA30">
        <f>IF(OR(Calc_오픈정렬!$F30="",Calc_오픈정렬!AA30=""),"",Calc_오픈정렬!AA30/Calc_오픈정렬!$F30*100)</f>
        <v>145.21248845461599</v>
      </c>
      <c r="AB30">
        <f>IF(OR(Calc_오픈정렬!$F30="",Calc_오픈정렬!AB30=""),"",Calc_오픈정렬!AB30/Calc_오픈정렬!$F30*100)</f>
        <v>131.38090560605613</v>
      </c>
      <c r="AC30">
        <f>IF(OR(Calc_오픈정렬!$F30="",Calc_오픈정렬!AC30=""),"",Calc_오픈정렬!AC30/Calc_오픈정렬!$F30*100)</f>
        <v>130.2132756134161</v>
      </c>
      <c r="AD30">
        <f>IF(OR(Calc_오픈정렬!$F30="",Calc_오픈정렬!AD30=""),"",Calc_오픈정렬!AD30/Calc_오픈정렬!$F30*100)</f>
        <v>146.8405651285903</v>
      </c>
      <c r="AE30">
        <f>IF(OR(Calc_오픈정렬!$F30="",Calc_오픈정렬!AE30=""),"",Calc_오픈정렬!AE30/Calc_오픈정렬!$F30*100)</f>
        <v>164.78995819045318</v>
      </c>
      <c r="AF30">
        <f>IF(OR(Calc_오픈정렬!$F30="",Calc_오픈정렬!AF30=""),"",Calc_오픈정렬!AF30/Calc_오픈정렬!$F30*100)</f>
        <v>175.59009818175952</v>
      </c>
      <c r="AG30">
        <f>IF(OR(Calc_오픈정렬!$F30="",Calc_오픈정렬!AG30=""),"",Calc_오픈정렬!AG30/Calc_오픈정렬!$F30*100)</f>
        <v>169.92475293076316</v>
      </c>
      <c r="AH30">
        <f>IF(OR(Calc_오픈정렬!$F30="",Calc_오픈정렬!AH30=""),"",Calc_오픈정렬!AH30/Calc_오픈정렬!$F30*100)</f>
        <v>169.94375391234274</v>
      </c>
      <c r="AI30">
        <f>IF(OR(Calc_오픈정렬!$F30="",Calc_오픈정렬!AI30=""),"",Calc_오픈정렬!AI30/Calc_오픈정렬!$F30*100)</f>
        <v>159.60415694589904</v>
      </c>
      <c r="AJ30">
        <f>IF(OR(Calc_오픈정렬!$F30="",Calc_오픈정렬!AJ30=""),"",Calc_오픈정렬!AJ30/Calc_오픈정렬!$F30*100)</f>
        <v>155.89950570109858</v>
      </c>
      <c r="AK30">
        <f>IF(OR(Calc_오픈정렬!$F30="",Calc_오픈정렬!AK30=""),"",Calc_오픈정렬!AK30/Calc_오픈정렬!$F30*100)</f>
        <v>162.91849599941656</v>
      </c>
      <c r="AL30">
        <f>IF(OR(Calc_오픈정렬!$F30="",Calc_오픈정렬!AL30=""),"",Calc_오픈정렬!AL30/Calc_오픈정렬!$F30*100)</f>
        <v>144.93466700127789</v>
      </c>
      <c r="AM30">
        <f>IF(OR(Calc_오픈정렬!$F30="",Calc_오픈정렬!AM30=""),"",Calc_오픈정렬!AM30/Calc_오픈정렬!$F30*100)</f>
        <v>160.87010404674206</v>
      </c>
      <c r="AN30">
        <f>IF(OR(Calc_오픈정렬!$F30="",Calc_오픈정렬!AN30=""),"",Calc_오픈정렬!AN30/Calc_오픈정렬!$F30*100)</f>
        <v>152.50901210216</v>
      </c>
      <c r="AO30">
        <f>IF(OR(Calc_오픈정렬!$F30="",Calc_오픈정렬!AO30=""),"",Calc_오픈정렬!AO30/Calc_오픈정렬!$F30*100)</f>
        <v>155.85061454056594</v>
      </c>
      <c r="AP30">
        <f>IF(OR(Calc_오픈정렬!$F30="",Calc_오픈정렬!AP30=""),"",Calc_오픈정렬!AP30/Calc_오픈정렬!$F30*100)</f>
        <v>188.82822833656908</v>
      </c>
      <c r="AQ30">
        <f>IF(OR(Calc_오픈정렬!$F30="",Calc_오픈정렬!AQ30=""),"",Calc_오픈정렬!AQ30/Calc_오픈정렬!$F30*100)</f>
        <v>180.44600113299387</v>
      </c>
      <c r="AR30">
        <f>IF(OR(Calc_오픈정렬!$F30="",Calc_오픈정렬!AR30=""),"",Calc_오픈정렬!AR30/Calc_오픈정렬!$F30*100)</f>
        <v>191.21353906297668</v>
      </c>
      <c r="AS30">
        <f>IF(OR(Calc_오픈정렬!$F30="",Calc_오픈정렬!AS30=""),"",Calc_오픈정렬!AS30/Calc_오픈정렬!$F30*100)</f>
        <v>190.48172561734589</v>
      </c>
      <c r="AT30">
        <f>IF(OR(Calc_오픈정렬!$F30="",Calc_오픈정렬!AT30=""),"",Calc_오픈정렬!AT30/Calc_오픈정렬!$F30*100)</f>
        <v>189.00373879638167</v>
      </c>
      <c r="AU30">
        <f>IF(OR(Calc_오픈정렬!$F30="",Calc_오픈정렬!AU30=""),"",Calc_오픈정렬!AU30/Calc_오픈정렬!$F30*100)</f>
        <v>179.86683322724917</v>
      </c>
      <c r="AV30">
        <f>IF(OR(Calc_오픈정렬!$F30="",Calc_오픈정렬!AV30=""),"",Calc_오픈정렬!AV30/Calc_오픈정렬!$F30*100)</f>
        <v>96.014715678094248</v>
      </c>
      <c r="AW30">
        <f>IF(OR(Calc_오픈정렬!$F30="",Calc_오픈정렬!AW30=""),"",Calc_오픈정렬!AW30/Calc_오픈정렬!$F30*100)</f>
        <v>105.07148488297615</v>
      </c>
      <c r="AX30">
        <f>IF(OR(Calc_오픈정렬!$F30="",Calc_오픈정렬!AX30=""),"",Calc_오픈정렬!AX30/Calc_오픈정렬!$F30*100)</f>
        <v>98.762114910223445</v>
      </c>
      <c r="AY30">
        <f>IF(OR(Calc_오픈정렬!$F30="",Calc_오픈정렬!AY30=""),"",Calc_오픈정렬!AY30/Calc_오픈정렬!$F30*100)</f>
        <v>89.888535706489662</v>
      </c>
      <c r="AZ30">
        <f>IF(OR(Calc_오픈정렬!$F30="",Calc_오픈정렬!AZ30=""),"",Calc_오픈정렬!AZ30/Calc_오픈정렬!$F30*100)</f>
        <v>74.975239928073918</v>
      </c>
      <c r="BA30">
        <f>IF(OR(Calc_오픈정렬!$F30="",Calc_오픈정렬!BA30=""),"",Calc_오픈정렬!BA30/Calc_오픈정렬!$F30*100)</f>
        <v>88.001119232149151</v>
      </c>
      <c r="BB30">
        <f>IF(OR(Calc_오픈정렬!$F30="",Calc_오픈정렬!BB30=""),"",Calc_오픈정렬!BB30/Calc_오픈정렬!$F30*100)</f>
        <v>101.62671282970312</v>
      </c>
      <c r="BC30">
        <f>IF(OR(Calc_오픈정렬!$F30="",Calc_오픈정렬!BC30=""),"",Calc_오픈정렬!BC30/Calc_오픈정렬!$F30*100)</f>
        <v>93.136233811034458</v>
      </c>
      <c r="BD30">
        <f>IF(OR(Calc_오픈정렬!$F30="",Calc_오픈정렬!BD30=""),"",Calc_오픈정렬!BD30/Calc_오픈정렬!$F30*100)</f>
        <v>98.788574621710737</v>
      </c>
      <c r="BE30">
        <f>IF(OR(Calc_오픈정렬!$F30="",Calc_오픈정렬!BE30=""),"",Calc_오픈정렬!BE30/Calc_오픈정렬!$F30*100)</f>
        <v>102.91491026910822</v>
      </c>
      <c r="BF30">
        <f>IF(OR(Calc_오픈정렬!$F30="",Calc_오픈정렬!BF30=""),"",Calc_오픈정렬!BF30/Calc_오픈정렬!$F30*100)</f>
        <v>93.681479650280309</v>
      </c>
      <c r="BG30">
        <f>IF(OR(Calc_오픈정렬!$F30="",Calc_오픈정렬!BG30=""),"",Calc_오픈정렬!BG30/Calc_오픈정렬!$F30*100)</f>
        <v>94.347427024944565</v>
      </c>
      <c r="BH30">
        <f>IF(OR(Calc_오픈정렬!$F30="",Calc_오픈정렬!BH30=""),"",Calc_오픈정렬!BH30/Calc_오픈정렬!$F30*100)</f>
        <v>94.804690065389423</v>
      </c>
      <c r="BI30">
        <f>IF(OR(Calc_오픈정렬!$F30="",Calc_오픈정렬!BI30=""),"",Calc_오픈정렬!BI30/Calc_오픈정렬!$F30*100)</f>
        <v>87.415732003369286</v>
      </c>
      <c r="BJ30">
        <f>IF(OR(Calc_오픈정렬!$F30="",Calc_오픈정렬!BJ30=""),"",Calc_오픈정렬!BJ30/Calc_오픈정렬!$F30*100)</f>
        <v>91.517827152024879</v>
      </c>
      <c r="BK30">
        <f>IF(OR(Calc_오픈정렬!$F30="",Calc_오픈정렬!BK30=""),"",Calc_오픈정렬!BK30/Calc_오픈정렬!$F30*100)</f>
        <v>90.304108311351598</v>
      </c>
      <c r="BL30">
        <f>IF(OR(Calc_오픈정렬!$F30="",Calc_오픈정렬!BL30=""),"",Calc_오픈정렬!BL30/Calc_오픈정렬!$F30*100)</f>
        <v>111.35091110108742</v>
      </c>
      <c r="BM30">
        <f>IF(OR(Calc_오픈정렬!$F30="",Calc_오픈정렬!BM30=""),"",Calc_오픈정렬!BM30/Calc_오픈정렬!$F30*100)</f>
        <v>100.84354109643007</v>
      </c>
      <c r="BN30">
        <f>IF(OR(Calc_오픈정렬!$F30="",Calc_오픈정렬!BN30=""),"",Calc_오픈정렬!BN30/Calc_오픈정렬!$F30*100)</f>
        <v>97.310856088176962</v>
      </c>
    </row>
    <row r="31" spans="1:66" x14ac:dyDescent="0.3">
      <c r="A31" t="str">
        <f>Calc_오픈정렬!A31</f>
        <v>(1019) #청룡점</v>
      </c>
      <c r="B31" t="str">
        <f>Calc_오픈정렬!B31</f>
        <v>150-3</v>
      </c>
      <c r="C31">
        <f>Calc_오픈정렬!C31</f>
        <v>3</v>
      </c>
      <c r="D31" t="str">
        <f>Calc_오픈정렬!D31</f>
        <v>3+</v>
      </c>
      <c r="E31" s="1">
        <f>Calc_오픈정렬!E31</f>
        <v>44256</v>
      </c>
      <c r="F31">
        <f>Calc_오픈정렬!F31</f>
        <v>3568475.6034269915</v>
      </c>
      <c r="G31">
        <f>IF(OR(Calc_오픈정렬!$F31="",Calc_오픈정렬!G31=""),"",Calc_오픈정렬!G31/Calc_오픈정렬!$F31*100)</f>
        <v>58.081440360229223</v>
      </c>
      <c r="H31">
        <f>IF(OR(Calc_오픈정렬!$F31="",Calc_오픈정렬!H31=""),"",Calc_오픈정렬!H31/Calc_오픈정렬!$F31*100)</f>
        <v>74.544603023511087</v>
      </c>
      <c r="I31">
        <f>IF(OR(Calc_오픈정렬!$F31="",Calc_오픈정렬!I31=""),"",Calc_오픈정렬!I31/Calc_오픈정렬!$F31*100)</f>
        <v>88.723537628428886</v>
      </c>
      <c r="J31">
        <f>IF(OR(Calc_오픈정렬!$F31="",Calc_오픈정렬!J31=""),"",Calc_오픈정렬!J31/Calc_오픈정렬!$F31*100)</f>
        <v>90.598120684840055</v>
      </c>
      <c r="K31">
        <f>IF(OR(Calc_오픈정렬!$F31="",Calc_오픈정렬!K31=""),"",Calc_오픈정렬!K31/Calc_오픈정렬!$F31*100)</f>
        <v>94.313052417910626</v>
      </c>
      <c r="L31">
        <f>IF(OR(Calc_오픈정렬!$F31="",Calc_오픈정렬!L31=""),"",Calc_오픈정렬!L31/Calc_오픈정렬!$F31*100)</f>
        <v>96.884251467305702</v>
      </c>
      <c r="M31">
        <f>IF(OR(Calc_오픈정렬!$F31="",Calc_오픈정렬!M31=""),"",Calc_오픈정렬!M31/Calc_오픈정렬!$F31*100)</f>
        <v>96.014830292042802</v>
      </c>
      <c r="N31">
        <f>IF(OR(Calc_오픈정렬!$F31="",Calc_오픈정렬!N31=""),"",Calc_오픈정렬!N31/Calc_오픈정렬!$F31*100)</f>
        <v>114.37676144816993</v>
      </c>
      <c r="O31">
        <f>IF(OR(Calc_오픈정렬!$F31="",Calc_오픈정렬!O31=""),"",Calc_오픈정렬!O31/Calc_오픈정렬!$F31*100)</f>
        <v>107.812983689731</v>
      </c>
      <c r="P31">
        <f>IF(OR(Calc_오픈정렬!$F31="",Calc_오픈정렬!P31=""),"",Calc_오픈정렬!P31/Calc_오픈정렬!$F31*100)</f>
        <v>122.24154604857654</v>
      </c>
      <c r="Q31">
        <f>IF(OR(Calc_오픈정렬!$F31="",Calc_오픈정렬!Q31=""),"",Calc_오픈정렬!Q31/Calc_오픈정렬!$F31*100)</f>
        <v>127.84776657113694</v>
      </c>
      <c r="R31">
        <f>IF(OR(Calc_오픈정렬!$F31="",Calc_오픈정렬!R31=""),"",Calc_오픈정렬!R31/Calc_오픈정렬!$F31*100)</f>
        <v>124.27734532814432</v>
      </c>
      <c r="S31">
        <f>IF(OR(Calc_오픈정렬!$F31="",Calc_오픈정렬!S31=""),"",Calc_오픈정렬!S31/Calc_오픈정렬!$F31*100)</f>
        <v>133.50944793827267</v>
      </c>
      <c r="T31">
        <f>IF(OR(Calc_오픈정렬!$F31="",Calc_오픈정렬!T31=""),"",Calc_오픈정렬!T31/Calc_오픈정렬!$F31*100)</f>
        <v>130.75071099079028</v>
      </c>
      <c r="U31">
        <f>IF(OR(Calc_오픈정렬!$F31="",Calc_오픈정렬!U31=""),"",Calc_오픈정렬!U31/Calc_오픈정렬!$F31*100)</f>
        <v>141.26351022583933</v>
      </c>
      <c r="V31">
        <f>IF(OR(Calc_오픈정렬!$F31="",Calc_오픈정렬!V31=""),"",Calc_오픈정렬!V31/Calc_오픈정렬!$F31*100)</f>
        <v>146.69370699511944</v>
      </c>
      <c r="W31">
        <f>IF(OR(Calc_오픈정렬!$F31="",Calc_오픈정렬!W31=""),"",Calc_오픈정렬!W31/Calc_오픈정렬!$F31*100)</f>
        <v>156.39422430469313</v>
      </c>
      <c r="X31">
        <f>IF(OR(Calc_오픈정렬!$F31="",Calc_오픈정렬!X31=""),"",Calc_오픈정렬!X31/Calc_오픈정렬!$F31*100)</f>
        <v>161.36390635541053</v>
      </c>
      <c r="Y31">
        <f>IF(OR(Calc_오픈정렬!$F31="",Calc_오픈정렬!Y31=""),"",Calc_오픈정렬!Y31/Calc_오픈정렬!$F31*100)</f>
        <v>153.01357738131406</v>
      </c>
      <c r="Z31">
        <f>IF(OR(Calc_오픈정렬!$F31="",Calc_오픈정렬!Z31=""),"",Calc_오픈정렬!Z31/Calc_오픈정렬!$F31*100)</f>
        <v>149.7831328121064</v>
      </c>
      <c r="AA31">
        <f>IF(OR(Calc_오픈정렬!$F31="",Calc_오픈정렬!AA31=""),"",Calc_오픈정렬!AA31/Calc_오픈정렬!$F31*100)</f>
        <v>133.27574303824815</v>
      </c>
      <c r="AB31">
        <f>IF(OR(Calc_오픈정렬!$F31="",Calc_오픈정렬!AB31=""),"",Calc_오픈정렬!AB31/Calc_오픈정렬!$F31*100)</f>
        <v>141.61849217208356</v>
      </c>
      <c r="AC31">
        <f>IF(OR(Calc_오픈정렬!$F31="",Calc_오픈정렬!AC31=""),"",Calc_오픈정렬!AC31/Calc_오픈정렬!$F31*100)</f>
        <v>145.39489562135321</v>
      </c>
      <c r="AD31">
        <f>IF(OR(Calc_오픈정렬!$F31="",Calc_오픈정렬!AD31=""),"",Calc_오픈정렬!AD31/Calc_오픈정렬!$F31*100)</f>
        <v>166.16858532639517</v>
      </c>
      <c r="AE31">
        <f>IF(OR(Calc_오픈정렬!$F31="",Calc_오픈정렬!AE31=""),"",Calc_오픈정렬!AE31/Calc_오픈정렬!$F31*100)</f>
        <v>159.92583292832728</v>
      </c>
      <c r="AF31">
        <f>IF(OR(Calc_오픈정렬!$F31="",Calc_오픈정렬!AF31=""),"",Calc_오픈정렬!AF31/Calc_오픈정렬!$F31*100)</f>
        <v>156.46525948214946</v>
      </c>
      <c r="AG31">
        <f>IF(OR(Calc_오픈정렬!$F31="",Calc_오픈정렬!AG31=""),"",Calc_오픈정렬!AG31/Calc_오픈정렬!$F31*100)</f>
        <v>163.83003351052815</v>
      </c>
      <c r="AH31">
        <f>IF(OR(Calc_오픈정렬!$F31="",Calc_오픈정렬!AH31=""),"",Calc_오픈정렬!AH31/Calc_오픈정렬!$F31*100)</f>
        <v>161.92062556342614</v>
      </c>
      <c r="AI31">
        <f>IF(OR(Calc_오픈정렬!$F31="",Calc_오픈정렬!AI31=""),"",Calc_오픈정렬!AI31/Calc_오픈정렬!$F31*100)</f>
        <v>175.2407723893395</v>
      </c>
      <c r="AJ31">
        <f>IF(OR(Calc_오픈정렬!$F31="",Calc_오픈정렬!AJ31=""),"",Calc_오픈정렬!AJ31/Calc_오픈정렬!$F31*100)</f>
        <v>126.83104178054178</v>
      </c>
      <c r="AK31">
        <f>IF(OR(Calc_오픈정렬!$F31="",Calc_오픈정렬!AK31=""),"",Calc_오픈정렬!AK31/Calc_오픈정렬!$F31*100)</f>
        <v>125.75269858683815</v>
      </c>
      <c r="AL31">
        <f>IF(OR(Calc_오픈정렬!$F31="",Calc_오픈정렬!AL31=""),"",Calc_오픈정렬!AL31/Calc_오픈정렬!$F31*100)</f>
        <v>125.81928612039042</v>
      </c>
      <c r="AM31">
        <f>IF(OR(Calc_오픈정렬!$F31="",Calc_오픈정렬!AM31=""),"",Calc_오픈정렬!AM31/Calc_오픈정렬!$F31*100)</f>
        <v>125.13358161866417</v>
      </c>
      <c r="AN31">
        <f>IF(OR(Calc_오픈정렬!$F31="",Calc_오픈정렬!AN31=""),"",Calc_오픈정렬!AN31/Calc_오픈정렬!$F31*100)</f>
        <v>122.0788285163987</v>
      </c>
      <c r="AO31">
        <f>IF(OR(Calc_오픈정렬!$F31="",Calc_오픈정렬!AO31=""),"",Calc_오픈정렬!AO31/Calc_오픈정렬!$F31*100)</f>
        <v>135.25758054023703</v>
      </c>
      <c r="AP31">
        <f>IF(OR(Calc_오픈정렬!$F31="",Calc_오픈정렬!AP31=""),"",Calc_오픈정렬!AP31/Calc_오픈정렬!$F31*100)</f>
        <v>120.00011673625941</v>
      </c>
      <c r="AQ31">
        <f>IF(OR(Calc_오픈정렬!$F31="",Calc_오픈정렬!AQ31=""),"",Calc_오픈정렬!AQ31/Calc_오픈정렬!$F31*100)</f>
        <v>126.7726929888439</v>
      </c>
      <c r="AR31">
        <f>IF(OR(Calc_오픈정렬!$F31="",Calc_오픈정렬!AR31=""),"",Calc_오픈정렬!AR31/Calc_오픈정렬!$F31*100)</f>
        <v>137.46611397060599</v>
      </c>
      <c r="AS31">
        <f>IF(OR(Calc_오픈정렬!$F31="",Calc_오픈정렬!AS31=""),"",Calc_오픈정렬!AS31/Calc_오픈정렬!$F31*100)</f>
        <v>116.67304772846362</v>
      </c>
      <c r="AT31">
        <f>IF(OR(Calc_오픈정렬!$F31="",Calc_오픈정렬!AT31=""),"",Calc_오픈정렬!AT31/Calc_오픈정렬!$F31*100)</f>
        <v>129.94682296542851</v>
      </c>
      <c r="AU31">
        <f>IF(OR(Calc_오픈정렬!$F31="",Calc_오픈정렬!AU31=""),"",Calc_오픈정렬!AU31/Calc_오픈정렬!$F31*100)</f>
        <v>131.53900048482109</v>
      </c>
      <c r="AV31">
        <f>IF(OR(Calc_오픈정렬!$F31="",Calc_오픈정렬!AV31=""),"",Calc_오픈정렬!AV31/Calc_오픈정렬!$F31*100)</f>
        <v>118.0255045829818</v>
      </c>
      <c r="AW31">
        <f>IF(OR(Calc_오픈정렬!$F31="",Calc_오픈정렬!AW31=""),"",Calc_오픈정렬!AW31/Calc_오픈정렬!$F31*100)</f>
        <v>104.14551334111391</v>
      </c>
      <c r="AX31">
        <f>IF(OR(Calc_오픈정렬!$F31="",Calc_오픈정렬!AX31=""),"",Calc_오픈정렬!AX31/Calc_오픈정렬!$F31*100)</f>
        <v>96.102661664441555</v>
      </c>
      <c r="AY31">
        <f>IF(OR(Calc_오픈정렬!$F31="",Calc_오픈정렬!AY31=""),"",Calc_오픈정렬!AY31/Calc_오픈정렬!$F31*100)</f>
        <v>104.19544155818691</v>
      </c>
      <c r="AZ31">
        <f>IF(OR(Calc_오픈정렬!$F31="",Calc_오픈정렬!AZ31=""),"",Calc_오픈정렬!AZ31/Calc_오픈정렬!$F31*100)</f>
        <v>110.52995167007896</v>
      </c>
      <c r="BA31">
        <f>IF(OR(Calc_오픈정렬!$F31="",Calc_오픈정렬!BA31=""),"",Calc_오픈정렬!BA31/Calc_오픈정렬!$F31*100)</f>
        <v>107.33147857900254</v>
      </c>
      <c r="BB31">
        <f>IF(OR(Calc_오픈정렬!$F31="",Calc_오픈정렬!BB31=""),"",Calc_오픈정렬!BB31/Calc_오픈정렬!$F31*100)</f>
        <v>112.5527851810148</v>
      </c>
      <c r="BC31">
        <f>IF(OR(Calc_오픈정렬!$F31="",Calc_오픈정렬!BC31=""),"",Calc_오픈정렬!BC31/Calc_오픈정렬!$F31*100)</f>
        <v>121.50239347254205</v>
      </c>
      <c r="BD31">
        <f>IF(OR(Calc_오픈정렬!$F31="",Calc_오픈정렬!BD31=""),"",Calc_오픈정렬!BD31/Calc_오픈정렬!$F31*100)</f>
        <v>109.25270958124402</v>
      </c>
      <c r="BE31">
        <f>IF(OR(Calc_오픈정렬!$F31="",Calc_오픈정렬!BE31=""),"",Calc_오픈정렬!BE31/Calc_오픈정렬!$F31*100)</f>
        <v>116.98714394530766</v>
      </c>
      <c r="BF31">
        <f>IF(OR(Calc_오픈정렬!$F31="",Calc_오픈정렬!BF31=""),"",Calc_오픈정렬!BF31/Calc_오픈정렬!$F31*100)</f>
        <v>126.12414390999021</v>
      </c>
      <c r="BG31">
        <f>IF(OR(Calc_오픈정렬!$F31="",Calc_오픈정렬!BG31=""),"",Calc_오픈정렬!BG31/Calc_오픈정렬!$F31*100)</f>
        <v>136.46319658523282</v>
      </c>
      <c r="BH31">
        <f>IF(OR(Calc_오픈정렬!$F31="",Calc_오픈정렬!BH31=""),"",Calc_오픈정렬!BH31/Calc_오픈정렬!$F31*100)</f>
        <v>133.77358929002295</v>
      </c>
      <c r="BI31">
        <f>IF(OR(Calc_오픈정렬!$F31="",Calc_오픈정렬!BI31=""),"",Calc_오픈정렬!BI31/Calc_오픈정렬!$F31*100)</f>
        <v>141.72942080680806</v>
      </c>
      <c r="BJ31">
        <f>IF(OR(Calc_오픈정렬!$F31="",Calc_오픈정렬!BJ31=""),"",Calc_오픈정렬!BJ31/Calc_오픈정렬!$F31*100)</f>
        <v>146.55498326686725</v>
      </c>
      <c r="BK31">
        <f>IF(OR(Calc_오픈정렬!$F31="",Calc_오픈정렬!BK31=""),"",Calc_오픈정렬!BK31/Calc_오픈정렬!$F31*100)</f>
        <v>129.69722944904589</v>
      </c>
      <c r="BL31">
        <f>IF(OR(Calc_오픈정렬!$F31="",Calc_오픈정렬!BL31=""),"",Calc_오픈정렬!BL31/Calc_오픈정렬!$F31*100)</f>
        <v>124.862654296074</v>
      </c>
      <c r="BM31">
        <f>IF(OR(Calc_오픈정렬!$F31="",Calc_오픈정렬!BM31=""),"",Calc_오픈정렬!BM31/Calc_오픈정렬!$F31*100)</f>
        <v>126.81771931145234</v>
      </c>
      <c r="BN31">
        <f>IF(OR(Calc_오픈정렬!$F31="",Calc_오픈정렬!BN31=""),"",Calc_오픈정렬!BN31/Calc_오픈정렬!$F31*100)</f>
        <v>141.97572928708789</v>
      </c>
    </row>
    <row r="32" spans="1:66" x14ac:dyDescent="0.3">
      <c r="A32" t="str">
        <f>Calc_오픈정렬!A32</f>
        <v>(1020) #신길삼거리점</v>
      </c>
      <c r="B32" t="str">
        <f>Calc_오픈정렬!B32</f>
        <v>150-1</v>
      </c>
      <c r="C32">
        <f>Calc_오픈정렬!C32</f>
        <v>1</v>
      </c>
      <c r="D32" t="str">
        <f>Calc_오픈정렬!D32</f>
        <v>1</v>
      </c>
      <c r="E32" s="1">
        <f>Calc_오픈정렬!E32</f>
        <v>44287</v>
      </c>
      <c r="F32">
        <f>Calc_오픈정렬!F32</f>
        <v>3707974.1813192121</v>
      </c>
      <c r="G32">
        <f>IF(OR(Calc_오픈정렬!$F32="",Calc_오픈정렬!G32=""),"",Calc_오픈정렬!G32/Calc_오픈정렬!$F32*100)</f>
        <v>80.515524502932251</v>
      </c>
      <c r="H32">
        <f>IF(OR(Calc_오픈정렬!$F32="",Calc_오픈정렬!H32=""),"",Calc_오픈정렬!H32/Calc_오픈정렬!$F32*100)</f>
        <v>87.791598856354298</v>
      </c>
      <c r="I32">
        <f>IF(OR(Calc_오픈정렬!$F32="",Calc_오픈정렬!I32=""),"",Calc_오픈정렬!I32/Calc_오픈정렬!$F32*100)</f>
        <v>95.326188814314918</v>
      </c>
      <c r="J32">
        <f>IF(OR(Calc_오픈정렬!$F32="",Calc_오픈정렬!J32=""),"",Calc_오픈정렬!J32/Calc_오픈정렬!$F32*100)</f>
        <v>95.693439910027109</v>
      </c>
      <c r="K32">
        <f>IF(OR(Calc_오픈정렬!$F32="",Calc_오픈정렬!K32=""),"",Calc_오픈정렬!K32/Calc_오픈정렬!$F32*100)</f>
        <v>84.602549453633529</v>
      </c>
      <c r="L32">
        <f>IF(OR(Calc_오픈정렬!$F32="",Calc_오픈정렬!L32=""),"",Calc_오픈정렬!L32/Calc_오픈정렬!$F32*100)</f>
        <v>96.227491133456994</v>
      </c>
      <c r="M32">
        <f>IF(OR(Calc_오픈정렬!$F32="",Calc_오픈정렬!M32=""),"",Calc_오픈정렬!M32/Calc_오픈정렬!$F32*100)</f>
        <v>112.39749378485209</v>
      </c>
      <c r="N32">
        <f>IF(OR(Calc_오픈정렬!$F32="",Calc_오픈정렬!N32=""),"",Calc_오픈정렬!N32/Calc_오픈정렬!$F32*100)</f>
        <v>101.11216682045348</v>
      </c>
      <c r="O32">
        <f>IF(OR(Calc_오픈정렬!$F32="",Calc_오픈정렬!O32=""),"",Calc_오픈정렬!O32/Calc_오픈정렬!$F32*100)</f>
        <v>109.96685889757683</v>
      </c>
      <c r="P32">
        <f>IF(OR(Calc_오픈정렬!$F32="",Calc_오픈정렬!P32=""),"",Calc_오픈정렬!P32/Calc_오픈정렬!$F32*100)</f>
        <v>133.14646493355332</v>
      </c>
      <c r="Q32">
        <f>IF(OR(Calc_오픈정렬!$F32="",Calc_오픈정렬!Q32=""),"",Calc_오픈정렬!Q32/Calc_오픈정렬!$F32*100)</f>
        <v>116.53056043602477</v>
      </c>
      <c r="R32">
        <f>IF(OR(Calc_오픈정렬!$F32="",Calc_오픈정렬!R32=""),"",Calc_오픈정렬!R32/Calc_오픈정렬!$F32*100)</f>
        <v>119.41390896693621</v>
      </c>
      <c r="S32">
        <f>IF(OR(Calc_오픈정렬!$F32="",Calc_오픈정렬!S32=""),"",Calc_오픈정렬!S32/Calc_오픈정렬!$F32*100)</f>
        <v>128.20161942113884</v>
      </c>
      <c r="T32">
        <f>IF(OR(Calc_오픈정렬!$F32="",Calc_오픈정렬!T32=""),"",Calc_오픈정렬!T32/Calc_오픈정렬!$F32*100)</f>
        <v>96.463258825022763</v>
      </c>
      <c r="U32">
        <f>IF(OR(Calc_오픈정렬!$F32="",Calc_오픈정렬!U32=""),"",Calc_오픈정렬!U32/Calc_오픈정렬!$F32*100)</f>
        <v>104.1133789918256</v>
      </c>
      <c r="V32">
        <f>IF(OR(Calc_오픈정렬!$F32="",Calc_오픈정렬!V32=""),"",Calc_오픈정렬!V32/Calc_오픈정렬!$F32*100)</f>
        <v>131.44805205959383</v>
      </c>
      <c r="W32">
        <f>IF(OR(Calc_오픈정렬!$F32="",Calc_오픈정렬!W32=""),"",Calc_오픈정렬!W32/Calc_오픈정렬!$F32*100)</f>
        <v>132.03621675320295</v>
      </c>
      <c r="X32">
        <f>IF(OR(Calc_오픈정렬!$F32="",Calc_오픈정렬!X32=""),"",Calc_오픈정렬!X32/Calc_오픈정렬!$F32*100)</f>
        <v>110.27980243487742</v>
      </c>
      <c r="Y32">
        <f>IF(OR(Calc_오픈정렬!$F32="",Calc_오픈정렬!Y32=""),"",Calc_오픈정렬!Y32/Calc_오픈정렬!$F32*100)</f>
        <v>118.50777766525992</v>
      </c>
      <c r="Z32">
        <f>IF(OR(Calc_오픈정렬!$F32="",Calc_오픈정렬!Z32=""),"",Calc_오픈정렬!Z32/Calc_오픈정렬!$F32*100)</f>
        <v>128.02084102578397</v>
      </c>
      <c r="AA32">
        <f>IF(OR(Calc_오픈정렬!$F32="",Calc_오픈정렬!AA32=""),"",Calc_오픈정렬!AA32/Calc_오픈정렬!$F32*100)</f>
        <v>140.45608008809975</v>
      </c>
      <c r="AB32">
        <f>IF(OR(Calc_오픈정렬!$F32="",Calc_오픈정렬!AB32=""),"",Calc_오픈정렬!AB32/Calc_오픈정렬!$F32*100)</f>
        <v>182.42387028355537</v>
      </c>
      <c r="AC32">
        <f>IF(OR(Calc_오픈정렬!$F32="",Calc_오픈정렬!AC32=""),"",Calc_오픈정렬!AC32/Calc_오픈정렬!$F32*100)</f>
        <v>167.15786252259718</v>
      </c>
      <c r="AD32">
        <f>IF(OR(Calc_오픈정렬!$F32="",Calc_오픈정렬!AD32=""),"",Calc_오픈정렬!AD32/Calc_오픈정렬!$F32*100)</f>
        <v>156.56249753018727</v>
      </c>
      <c r="AE32">
        <f>IF(OR(Calc_오픈정렬!$F32="",Calc_오픈정렬!AE32=""),"",Calc_오픈정렬!AE32/Calc_오픈정렬!$F32*100)</f>
        <v>153.74804113170129</v>
      </c>
      <c r="AF32">
        <f>IF(OR(Calc_오픈정렬!$F32="",Calc_오픈정렬!AF32=""),"",Calc_오픈정렬!AF32/Calc_오픈정렬!$F32*100)</f>
        <v>152.97238184399041</v>
      </c>
      <c r="AG32">
        <f>IF(OR(Calc_오픈정렬!$F32="",Calc_오픈정렬!AG32=""),"",Calc_오픈정렬!AG32/Calc_오픈정렬!$F32*100)</f>
        <v>141.53778318976174</v>
      </c>
      <c r="AH32">
        <f>IF(OR(Calc_오픈정렬!$F32="",Calc_오픈정렬!AH32=""),"",Calc_오픈정렬!AH32/Calc_오픈정렬!$F32*100)</f>
        <v>166.18114066705769</v>
      </c>
      <c r="AI32">
        <f>IF(OR(Calc_오픈정렬!$F32="",Calc_오픈정렬!AI32=""),"",Calc_오픈정렬!AI32/Calc_오픈정렬!$F32*100)</f>
        <v>141.00521813021143</v>
      </c>
      <c r="AJ32">
        <f>IF(OR(Calc_오픈정렬!$F32="",Calc_오픈정렬!AJ32=""),"",Calc_오픈정렬!AJ32/Calc_오픈정렬!$F32*100)</f>
        <v>156.00193458306438</v>
      </c>
      <c r="AK32">
        <f>IF(OR(Calc_오픈정렬!$F32="",Calc_오픈정렬!AK32=""),"",Calc_오픈정렬!AK32/Calc_오픈정렬!$F32*100)</f>
        <v>136.47700502184682</v>
      </c>
      <c r="AL32">
        <f>IF(OR(Calc_오픈정렬!$F32="",Calc_오픈정렬!AL32=""),"",Calc_오픈정렬!AL32/Calc_오픈정렬!$F32*100)</f>
        <v>173.17239441463974</v>
      </c>
      <c r="AM32">
        <f>IF(OR(Calc_오픈정렬!$F32="",Calc_오픈정렬!AM32=""),"",Calc_오픈정렬!AM32/Calc_오픈정렬!$F32*100)</f>
        <v>153.07770940477229</v>
      </c>
      <c r="AN32">
        <f>IF(OR(Calc_오픈정렬!$F32="",Calc_오픈정렬!AN32=""),"",Calc_오픈정렬!AN32/Calc_오픈정렬!$F32*100)</f>
        <v>188.40393657941178</v>
      </c>
      <c r="AO32">
        <f>IF(OR(Calc_오픈정렬!$F32="",Calc_오픈정렬!AO32=""),"",Calc_오픈정렬!AO32/Calc_오픈정렬!$F32*100)</f>
        <v>207.9722432882165</v>
      </c>
      <c r="AP32">
        <f>IF(OR(Calc_오픈정렬!$F32="",Calc_오픈정렬!AP32=""),"",Calc_오픈정렬!AP32/Calc_오픈정렬!$F32*100)</f>
        <v>183.95836736267523</v>
      </c>
      <c r="AQ32">
        <f>IF(OR(Calc_오픈정렬!$F32="",Calc_오픈정렬!AQ32=""),"",Calc_오픈정렬!AQ32/Calc_오픈정렬!$F32*100)</f>
        <v>169.64992708871912</v>
      </c>
      <c r="AR32">
        <f>IF(OR(Calc_오픈정렬!$F32="",Calc_오픈정렬!AR32=""),"",Calc_오픈정렬!AR32/Calc_오픈정렬!$F32*100)</f>
        <v>153.63657775953629</v>
      </c>
      <c r="AS32">
        <f>IF(OR(Calc_오픈정렬!$F32="",Calc_오픈정렬!AS32=""),"",Calc_오픈정렬!AS32/Calc_오픈정렬!$F32*100)</f>
        <v>158.87392022793688</v>
      </c>
      <c r="AT32">
        <f>IF(OR(Calc_오픈정렬!$F32="",Calc_오픈정렬!AT32=""),"",Calc_오픈정렬!AT32/Calc_오픈정렬!$F32*100)</f>
        <v>165.22402592332199</v>
      </c>
      <c r="AU32">
        <f>IF(OR(Calc_오픈정렬!$F32="",Calc_오픈정렬!AU32=""),"",Calc_오픈정렬!AU32/Calc_오픈정렬!$F32*100)</f>
        <v>145.13544630358822</v>
      </c>
      <c r="AV32">
        <f>IF(OR(Calc_오픈정렬!$F32="",Calc_오픈정렬!AV32=""),"",Calc_오픈정렬!AV32/Calc_오픈정렬!$F32*100)</f>
        <v>166.76244415140721</v>
      </c>
      <c r="AW32">
        <f>IF(OR(Calc_오픈정렬!$F32="",Calc_오픈정렬!AW32=""),"",Calc_오픈정렬!AW32/Calc_오픈정렬!$F32*100)</f>
        <v>158.70989934729411</v>
      </c>
      <c r="AX32">
        <f>IF(OR(Calc_오픈정렬!$F32="",Calc_오픈정렬!AX32=""),"",Calc_오픈정렬!AX32/Calc_오픈정렬!$F32*100)</f>
        <v>169.56635231209444</v>
      </c>
      <c r="AY32">
        <f>IF(OR(Calc_오픈정렬!$F32="",Calc_오픈정렬!AY32=""),"",Calc_오픈정렬!AY32/Calc_오픈정렬!$F32*100)</f>
        <v>163.46523725430845</v>
      </c>
      <c r="AZ32">
        <f>IF(OR(Calc_오픈정렬!$F32="",Calc_오픈정렬!AZ32=""),"",Calc_오픈정렬!AZ32/Calc_오픈정렬!$F32*100)</f>
        <v>191.68949195325607</v>
      </c>
      <c r="BA32">
        <f>IF(OR(Calc_오픈정렬!$F32="",Calc_오픈정렬!BA32=""),"",Calc_오픈정렬!BA32/Calc_오픈정렬!$F32*100)</f>
        <v>180.72426064475349</v>
      </c>
      <c r="BB32">
        <f>IF(OR(Calc_오픈정렬!$F32="",Calc_오픈정렬!BB32=""),"",Calc_오픈정렬!BB32/Calc_오픈정렬!$F32*100)</f>
        <v>196.70711906721718</v>
      </c>
      <c r="BC32">
        <f>IF(OR(Calc_오픈정렬!$F32="",Calc_오픈정렬!BC32=""),"",Calc_오픈정렬!BC32/Calc_오픈정렬!$F32*100)</f>
        <v>167.1598426620578</v>
      </c>
      <c r="BD32">
        <f>IF(OR(Calc_오픈정렬!$F32="",Calc_오픈정렬!BD32=""),"",Calc_오픈정렬!BD32/Calc_오픈정렬!$F32*100)</f>
        <v>174.94587677640445</v>
      </c>
      <c r="BE32">
        <f>IF(OR(Calc_오픈정렬!$F32="",Calc_오픈정렬!BE32=""),"",Calc_오픈정렬!BE32/Calc_오픈정렬!$F32*100)</f>
        <v>167.64799128007058</v>
      </c>
      <c r="BF32">
        <f>IF(OR(Calc_오픈정렬!$F32="",Calc_오픈정렬!BF32=""),"",Calc_오픈정렬!BF32/Calc_오픈정렬!$F32*100)</f>
        <v>152.44789667921611</v>
      </c>
      <c r="BG32">
        <f>IF(OR(Calc_오픈정렬!$F32="",Calc_오픈정렬!BG32=""),"",Calc_오픈정렬!BG32/Calc_오픈정렬!$F32*100)</f>
        <v>151.97114835787485</v>
      </c>
      <c r="BH32">
        <f>IF(OR(Calc_오픈정렬!$F32="",Calc_오픈정렬!BH32=""),"",Calc_오픈정렬!BH32/Calc_오픈정렬!$F32*100)</f>
        <v>158.27099094501889</v>
      </c>
      <c r="BI32">
        <f>IF(OR(Calc_오픈정렬!$F32="",Calc_오픈정렬!BI32=""),"",Calc_오픈정렬!BI32/Calc_오픈정렬!$F32*100)</f>
        <v>173.32885268621561</v>
      </c>
      <c r="BJ32">
        <f>IF(OR(Calc_오픈정렬!$F32="",Calc_오픈정렬!BJ32=""),"",Calc_오픈정렬!BJ32/Calc_오픈정렬!$F32*100)</f>
        <v>162.00379220981657</v>
      </c>
      <c r="BK32">
        <f>IF(OR(Calc_오픈정렬!$F32="",Calc_오픈정렬!BK32=""),"",Calc_오픈정렬!BK32/Calc_오픈정렬!$F32*100)</f>
        <v>162.29729285414075</v>
      </c>
      <c r="BL32">
        <f>IF(OR(Calc_오픈정렬!$F32="",Calc_오픈정렬!BL32=""),"",Calc_오픈정렬!BL32/Calc_오픈정렬!$F32*100)</f>
        <v>182.50386126199885</v>
      </c>
      <c r="BM32">
        <f>IF(OR(Calc_오픈정렬!$F32="",Calc_오픈정렬!BM32=""),"",Calc_오픈정렬!BM32/Calc_오픈정렬!$F32*100)</f>
        <v>185.72207051900068</v>
      </c>
      <c r="BN32">
        <f>IF(OR(Calc_오픈정렬!$F32="",Calc_오픈정렬!BN32=""),"",Calc_오픈정렬!BN32/Calc_오픈정렬!$F32*100)</f>
        <v>156.00603193385319</v>
      </c>
    </row>
    <row r="33" spans="1:66" x14ac:dyDescent="0.3">
      <c r="A33" t="str">
        <f>Calc_오픈정렬!A33</f>
        <v>(1021) #광주전남대점</v>
      </c>
      <c r="B33" t="str">
        <f>Calc_오픈정렬!B33</f>
        <v>150-1</v>
      </c>
      <c r="C33">
        <f>Calc_오픈정렬!C33</f>
        <v>1</v>
      </c>
      <c r="D33" t="str">
        <f>Calc_오픈정렬!D33</f>
        <v>1</v>
      </c>
      <c r="E33" s="1">
        <f>Calc_오픈정렬!E33</f>
        <v>44287</v>
      </c>
      <c r="F33">
        <f>Calc_오픈정렬!F33</f>
        <v>3103265.4788259421</v>
      </c>
      <c r="G33">
        <f>IF(OR(Calc_오픈정렬!$F33="",Calc_오픈정렬!G33=""),"",Calc_오픈정렬!G33/Calc_오픈정렬!$F33*100)</f>
        <v>76.069026620851929</v>
      </c>
      <c r="H33">
        <f>IF(OR(Calc_오픈정렬!$F33="",Calc_오픈정렬!H33=""),"",Calc_오픈정렬!H33/Calc_오픈정렬!$F33*100)</f>
        <v>84.500152845991522</v>
      </c>
      <c r="I33">
        <f>IF(OR(Calc_오픈정렬!$F33="",Calc_오픈정렬!I33=""),"",Calc_오픈정렬!I33/Calc_오픈정렬!$F33*100)</f>
        <v>80.932839698645239</v>
      </c>
      <c r="J33">
        <f>IF(OR(Calc_오픈정렬!$F33="",Calc_오픈정렬!J33=""),"",Calc_오픈정렬!J33/Calc_오픈정렬!$F33*100)</f>
        <v>85.425188710864148</v>
      </c>
      <c r="K33">
        <f>IF(OR(Calc_오픈정렬!$F33="",Calc_오픈정렬!K33=""),"",Calc_오픈정렬!K33/Calc_오픈정렬!$F33*100)</f>
        <v>96.408476009071208</v>
      </c>
      <c r="L33">
        <f>IF(OR(Calc_오픈정렬!$F33="",Calc_오픈정렬!L33=""),"",Calc_오픈정렬!L33/Calc_오픈정렬!$F33*100)</f>
        <v>102.87726391698848</v>
      </c>
      <c r="M33">
        <f>IF(OR(Calc_오픈정렬!$F33="",Calc_오픈정렬!M33=""),"",Calc_오픈정렬!M33/Calc_오픈정렬!$F33*100)</f>
        <v>101.4020330791417</v>
      </c>
      <c r="N33">
        <f>IF(OR(Calc_오픈정렬!$F33="",Calc_오픈정렬!N33=""),"",Calc_오픈정렬!N33/Calc_오픈정렬!$F33*100)</f>
        <v>104.70806370556376</v>
      </c>
      <c r="O33">
        <f>IF(OR(Calc_오픈정렬!$F33="",Calc_오픈정렬!O33=""),"",Calc_오픈정렬!O33/Calc_오픈정렬!$F33*100)</f>
        <v>109.17897457837071</v>
      </c>
      <c r="P33">
        <f>IF(OR(Calc_오픈정렬!$F33="",Calc_오픈정렬!P33=""),"",Calc_오픈정렬!P33/Calc_오픈정렬!$F33*100)</f>
        <v>126.53489746907765</v>
      </c>
      <c r="Q33">
        <f>IF(OR(Calc_오픈정렬!$F33="",Calc_오픈정렬!Q33=""),"",Calc_오픈정렬!Q33/Calc_오픈정렬!$F33*100)</f>
        <v>133.8087509494631</v>
      </c>
      <c r="R33">
        <f>IF(OR(Calc_오픈정렬!$F33="",Calc_오픈정렬!R33=""),"",Calc_오픈정렬!R33/Calc_오픈정렬!$F33*100)</f>
        <v>114.09412328400217</v>
      </c>
      <c r="S33">
        <f>IF(OR(Calc_오픈정렬!$F33="",Calc_오픈정렬!S33=""),"",Calc_오픈정렬!S33/Calc_오픈정렬!$F33*100)</f>
        <v>84.751180668885979</v>
      </c>
      <c r="T33">
        <f>IF(OR(Calc_오픈정렬!$F33="",Calc_오픈정렬!T33=""),"",Calc_오픈정렬!T33/Calc_오픈정렬!$F33*100)</f>
        <v>76.395722696086438</v>
      </c>
      <c r="U33">
        <f>IF(OR(Calc_오픈정렬!$F33="",Calc_오픈정렬!U33=""),"",Calc_오픈정렬!U33/Calc_오픈정렬!$F33*100)</f>
        <v>78.173943749204682</v>
      </c>
      <c r="V33">
        <f>IF(OR(Calc_오픈정렬!$F33="",Calc_오픈정렬!V33=""),"",Calc_오픈정렬!V33/Calc_오픈정렬!$F33*100)</f>
        <v>80.053406573910706</v>
      </c>
      <c r="W33">
        <f>IF(OR(Calc_오픈정렬!$F33="",Calc_오픈정렬!W33=""),"",Calc_오픈정렬!W33/Calc_오픈정렬!$F33*100)</f>
        <v>97.70318531675936</v>
      </c>
      <c r="X33">
        <f>IF(OR(Calc_오픈정렬!$F33="",Calc_오픈정렬!X33=""),"",Calc_오픈정렬!X33/Calc_오픈정렬!$F33*100)</f>
        <v>78.61026657820878</v>
      </c>
      <c r="Y33">
        <f>IF(OR(Calc_오픈정렬!$F33="",Calc_오픈정렬!Y33=""),"",Calc_오픈정렬!Y33/Calc_오픈정렬!$F33*100)</f>
        <v>65.914806107389836</v>
      </c>
      <c r="Z33">
        <f>IF(OR(Calc_오픈정렬!$F33="",Calc_오픈정렬!Z33=""),"",Calc_오픈정렬!Z33/Calc_오픈정렬!$F33*100)</f>
        <v>73.803245020962692</v>
      </c>
      <c r="AA33">
        <f>IF(OR(Calc_오픈정렬!$F33="",Calc_오픈정렬!AA33=""),"",Calc_오픈정렬!AA33/Calc_오픈정렬!$F33*100)</f>
        <v>75.592640496421183</v>
      </c>
      <c r="AB33">
        <f>IF(OR(Calc_오픈정렬!$F33="",Calc_오픈정렬!AB33=""),"",Calc_오픈정렬!AB33/Calc_오픈정렬!$F33*100)</f>
        <v>94.870198689922518</v>
      </c>
      <c r="AC33">
        <f>IF(OR(Calc_오픈정렬!$F33="",Calc_오픈정렬!AC33=""),"",Calc_오픈정렬!AC33/Calc_오픈정렬!$F33*100)</f>
        <v>96.590802649662436</v>
      </c>
      <c r="AD33">
        <f>IF(OR(Calc_오픈정렬!$F33="",Calc_오픈정렬!AD33=""),"",Calc_오픈정렬!AD33/Calc_오픈정렬!$F33*100)</f>
        <v>87.017288038721603</v>
      </c>
      <c r="AE33">
        <f>IF(OR(Calc_오픈정렬!$F33="",Calc_오픈정렬!AE33=""),"",Calc_오픈정렬!AE33/Calc_오픈정렬!$F33*100)</f>
        <v>91.680207457220817</v>
      </c>
      <c r="AF33">
        <f>IF(OR(Calc_오픈정렬!$F33="",Calc_오픈정렬!AF33=""),"",Calc_오픈정렬!AF33/Calc_오픈정렬!$F33*100)</f>
        <v>88.445328277454777</v>
      </c>
      <c r="AG33">
        <f>IF(OR(Calc_오픈정렬!$F33="",Calc_오픈정렬!AG33=""),"",Calc_오픈정렬!AG33/Calc_오픈정렬!$F33*100)</f>
        <v>85.086859167973344</v>
      </c>
      <c r="AH33">
        <f>IF(OR(Calc_오픈정렬!$F33="",Calc_오픈정렬!AH33=""),"",Calc_오픈정렬!AH33/Calc_오픈정렬!$F33*100)</f>
        <v>101.03260156722745</v>
      </c>
      <c r="AI33">
        <f>IF(OR(Calc_오픈정렬!$F33="",Calc_오픈정렬!AI33=""),"",Calc_오픈정렬!AI33/Calc_오픈정렬!$F33*100)</f>
        <v>81.53510810855613</v>
      </c>
      <c r="AJ33">
        <f>IF(OR(Calc_오픈정렬!$F33="",Calc_오픈정렬!AJ33=""),"",Calc_오픈정렬!AJ33/Calc_오픈정렬!$F33*100)</f>
        <v>97.422017167753523</v>
      </c>
      <c r="AK33">
        <f>IF(OR(Calc_오픈정렬!$F33="",Calc_오픈정렬!AK33=""),"",Calc_오픈정렬!AK33/Calc_오픈정렬!$F33*100)</f>
        <v>80.494397392720728</v>
      </c>
      <c r="AL33">
        <f>IF(OR(Calc_오픈정렬!$F33="",Calc_오픈정렬!AL33=""),"",Calc_오픈정렬!AL33/Calc_오픈정렬!$F33*100)</f>
        <v>80.256579718748696</v>
      </c>
      <c r="AM33">
        <f>IF(OR(Calc_오픈정렬!$F33="",Calc_오픈정렬!AM33=""),"",Calc_오픈정렬!AM33/Calc_오픈정렬!$F33*100)</f>
        <v>82.110322783447614</v>
      </c>
      <c r="AN33">
        <f>IF(OR(Calc_오픈정렬!$F33="",Calc_오픈정렬!AN33=""),"",Calc_오픈정렬!AN33/Calc_오픈정렬!$F33*100)</f>
        <v>93.171030952192567</v>
      </c>
      <c r="AO33">
        <f>IF(OR(Calc_오픈정렬!$F33="",Calc_오픈정렬!AO33=""),"",Calc_오픈정렬!AO33/Calc_오픈정렬!$F33*100)</f>
        <v>103.2812401971356</v>
      </c>
      <c r="AP33">
        <f>IF(OR(Calc_오픈정렬!$F33="",Calc_오픈정렬!AP33=""),"",Calc_오픈정렬!AP33/Calc_오픈정렬!$F33*100)</f>
        <v>93.235177332647027</v>
      </c>
      <c r="AQ33">
        <f>IF(OR(Calc_오픈정렬!$F33="",Calc_오픈정렬!AQ33=""),"",Calc_오픈정렬!AQ33/Calc_오픈정렬!$F33*100)</f>
        <v>95.937802230775958</v>
      </c>
      <c r="AR33">
        <f>IF(OR(Calc_오픈정렬!$F33="",Calc_오픈정렬!AR33=""),"",Calc_오픈정렬!AR33/Calc_오픈정렬!$F33*100)</f>
        <v>87.711342150670916</v>
      </c>
      <c r="AS33">
        <f>IF(OR(Calc_오픈정렬!$F33="",Calc_오픈정렬!AS33=""),"",Calc_오픈정렬!AS33/Calc_오픈정렬!$F33*100)</f>
        <v>82.312287673365532</v>
      </c>
      <c r="AT33">
        <f>IF(OR(Calc_오픈정렬!$F33="",Calc_오픈정렬!AT33=""),"",Calc_오픈정렬!AT33/Calc_오픈정렬!$F33*100)</f>
        <v>89.596400628097328</v>
      </c>
      <c r="AU33">
        <f>IF(OR(Calc_오픈정렬!$F33="",Calc_오픈정렬!AU33=""),"",Calc_오픈정렬!AU33/Calc_오픈정렬!$F33*100)</f>
        <v>78.882532941585296</v>
      </c>
      <c r="AV33">
        <f>IF(OR(Calc_오픈정렬!$F33="",Calc_오픈정렬!AV33=""),"",Calc_오픈정렬!AV33/Calc_오픈정렬!$F33*100)</f>
        <v>81.104553439953378</v>
      </c>
      <c r="AW33">
        <f>IF(OR(Calc_오픈정렬!$F33="",Calc_오픈정렬!AW33=""),"",Calc_오픈정렬!AW33/Calc_오픈정렬!$F33*100)</f>
        <v>71.518052471350657</v>
      </c>
      <c r="AX33">
        <f>IF(OR(Calc_오픈정렬!$F33="",Calc_오픈정렬!AX33=""),"",Calc_오픈정렬!AX33/Calc_오픈정렬!$F33*100)</f>
        <v>73.509208188209868</v>
      </c>
      <c r="AY33">
        <f>IF(OR(Calc_오픈정렬!$F33="",Calc_오픈정렬!AY33=""),"",Calc_오픈정렬!AY33/Calc_오픈정렬!$F33*100)</f>
        <v>82.219470572943266</v>
      </c>
      <c r="AZ33">
        <f>IF(OR(Calc_오픈정렬!$F33="",Calc_오픈정렬!AZ33=""),"",Calc_오픈정렬!AZ33/Calc_오픈정렬!$F33*100)</f>
        <v>101.56067165723421</v>
      </c>
      <c r="BA33">
        <f>IF(OR(Calc_오픈정렬!$F33="",Calc_오픈정렬!BA33=""),"",Calc_오픈정렬!BA33/Calc_오픈정렬!$F33*100)</f>
        <v>85.025903460458835</v>
      </c>
      <c r="BB33">
        <f>IF(OR(Calc_오픈정렬!$F33="",Calc_오픈정렬!BB33=""),"",Calc_오픈정렬!BB33/Calc_오픈정렬!$F33*100)</f>
        <v>86.669086238261769</v>
      </c>
      <c r="BC33">
        <f>IF(OR(Calc_오픈정렬!$F33="",Calc_오픈정렬!BC33=""),"",Calc_오픈정렬!BC33/Calc_오픈정렬!$F33*100)</f>
        <v>68.455445378729792</v>
      </c>
      <c r="BD33">
        <f>IF(OR(Calc_오픈정렬!$F33="",Calc_오픈정렬!BD33=""),"",Calc_오픈정렬!BD33/Calc_오픈정렬!$F33*100)</f>
        <v>63.826210274912896</v>
      </c>
      <c r="BE33">
        <f>IF(OR(Calc_오픈정렬!$F33="",Calc_오픈정렬!BE33=""),"",Calc_오픈정렬!BE33/Calc_오픈정렬!$F33*100)</f>
        <v>67.310790948282531</v>
      </c>
      <c r="BF33">
        <f>IF(OR(Calc_오픈정렬!$F33="",Calc_오픈정렬!BF33=""),"",Calc_오픈정렬!BF33/Calc_오픈정렬!$F33*100)</f>
        <v>55.626420180371717</v>
      </c>
      <c r="BG33">
        <f>IF(OR(Calc_오픈정렬!$F33="",Calc_오픈정렬!BG33=""),"",Calc_오픈정렬!BG33/Calc_오픈정렬!$F33*100)</f>
        <v>76.908890704255782</v>
      </c>
      <c r="BH33">
        <f>IF(OR(Calc_오픈정렬!$F33="",Calc_오픈정렬!BH33=""),"",Calc_오픈정렬!BH33/Calc_오픈정렬!$F33*100)</f>
        <v>74.038480143230444</v>
      </c>
      <c r="BI33">
        <f>IF(OR(Calc_오픈정렬!$F33="",Calc_오픈정렬!BI33=""),"",Calc_오픈정렬!BI33/Calc_오픈정렬!$F33*100)</f>
        <v>62.173733161899577</v>
      </c>
      <c r="BJ33">
        <f>IF(OR(Calc_오픈정렬!$F33="",Calc_오픈정렬!BJ33=""),"",Calc_오픈정렬!BJ33/Calc_오픈정렬!$F33*100)</f>
        <v>70.083214817955977</v>
      </c>
      <c r="BK33">
        <f>IF(OR(Calc_오픈정렬!$F33="",Calc_오픈정렬!BK33=""),"",Calc_오픈정렬!BK33/Calc_오픈정렬!$F33*100)</f>
        <v>71.402612783096458</v>
      </c>
      <c r="BL33">
        <f>IF(OR(Calc_오픈정렬!$F33="",Calc_오픈정렬!BL33=""),"",Calc_오픈정렬!BL33/Calc_오픈정렬!$F33*100)</f>
        <v>59.913362418915625</v>
      </c>
      <c r="BM33">
        <f>IF(OR(Calc_오픈정렬!$F33="",Calc_오픈정렬!BM33=""),"",Calc_오픈정렬!BM33/Calc_오픈정렬!$F33*100)</f>
        <v>64.170853848192522</v>
      </c>
      <c r="BN33">
        <f>IF(OR(Calc_오픈정렬!$F33="",Calc_오픈정렬!BN33=""),"",Calc_오픈정렬!BN33/Calc_오픈정렬!$F33*100)</f>
        <v>63.240079378750792</v>
      </c>
    </row>
    <row r="34" spans="1:66" x14ac:dyDescent="0.3">
      <c r="A34" t="str">
        <f>Calc_오픈정렬!A34</f>
        <v>(1022) #서울시립대점</v>
      </c>
      <c r="B34" t="str">
        <f>Calc_오픈정렬!B34</f>
        <v>150-3</v>
      </c>
      <c r="C34">
        <f>Calc_오픈정렬!C34</f>
        <v>3</v>
      </c>
      <c r="D34" t="str">
        <f>Calc_오픈정렬!D34</f>
        <v>3+</v>
      </c>
      <c r="E34" s="1">
        <f>Calc_오픈정렬!E34</f>
        <v>44317</v>
      </c>
      <c r="F34">
        <f>Calc_오픈정렬!F34</f>
        <v>4963057.541658056</v>
      </c>
      <c r="G34">
        <f>IF(OR(Calc_오픈정렬!$F34="",Calc_오픈정렬!G34=""),"",Calc_오픈정렬!G34/Calc_오픈정렬!$F34*100)</f>
        <v>76.069578219391303</v>
      </c>
      <c r="H34">
        <f>IF(OR(Calc_오픈정렬!$F34="",Calc_오픈정렬!H34=""),"",Calc_오픈정렬!H34/Calc_오픈정렬!$F34*100)</f>
        <v>76.398724289292261</v>
      </c>
      <c r="I34">
        <f>IF(OR(Calc_오픈정렬!$F34="",Calc_오픈정렬!I34=""),"",Calc_오픈정렬!I34/Calc_오픈정렬!$F34*100)</f>
        <v>82.688810123661582</v>
      </c>
      <c r="J34">
        <f>IF(OR(Calc_오픈정렬!$F34="",Calc_오픈정렬!J34=""),"",Calc_오픈정렬!J34/Calc_오픈정렬!$F34*100)</f>
        <v>94.347727982623695</v>
      </c>
      <c r="K34">
        <f>IF(OR(Calc_오픈정렬!$F34="",Calc_오픈정렬!K34=""),"",Calc_오픈정렬!K34/Calc_오픈정렬!$F34*100)</f>
        <v>106.55658192446063</v>
      </c>
      <c r="L34">
        <f>IF(OR(Calc_오픈정렬!$F34="",Calc_오픈정렬!L34=""),"",Calc_오픈정렬!L34/Calc_오픈정렬!$F34*100)</f>
        <v>102.35444866336998</v>
      </c>
      <c r="M34">
        <f>IF(OR(Calc_오픈정렬!$F34="",Calc_오픈정렬!M34=""),"",Calc_오픈정렬!M34/Calc_오픈정렬!$F34*100)</f>
        <v>96.983566973612653</v>
      </c>
      <c r="N34">
        <f>IF(OR(Calc_오픈정렬!$F34="",Calc_오픈정렬!N34=""),"",Calc_오픈정렬!N34/Calc_오픈정렬!$F34*100)</f>
        <v>86.625141417252451</v>
      </c>
      <c r="O34">
        <f>IF(OR(Calc_오픈정렬!$F34="",Calc_오픈정렬!O34=""),"",Calc_오픈정렬!O34/Calc_오픈정렬!$F34*100)</f>
        <v>113.13253303868056</v>
      </c>
      <c r="P34">
        <f>IF(OR(Calc_오픈정렬!$F34="",Calc_오픈정렬!P34=""),"",Calc_오픈정렬!P34/Calc_오픈정렬!$F34*100)</f>
        <v>127.34115628955409</v>
      </c>
      <c r="Q34">
        <f>IF(OR(Calc_오픈정렬!$F34="",Calc_오픈정렬!Q34=""),"",Calc_오픈정렬!Q34/Calc_오픈정렬!$F34*100)</f>
        <v>123.7423375987356</v>
      </c>
      <c r="R34">
        <f>IF(OR(Calc_오픈정렬!$F34="",Calc_오픈정렬!R34=""),"",Calc_오픈정렬!R34/Calc_오픈정렬!$F34*100)</f>
        <v>135.70745539565539</v>
      </c>
      <c r="S34">
        <f>IF(OR(Calc_오픈정렬!$F34="",Calc_오픈정렬!S34=""),"",Calc_오픈정렬!S34/Calc_오픈정렬!$F34*100)</f>
        <v>134.46416620545344</v>
      </c>
      <c r="T34">
        <f>IF(OR(Calc_오픈정렬!$F34="",Calc_오픈정렬!T34=""),"",Calc_오픈정렬!T34/Calc_오픈정렬!$F34*100)</f>
        <v>144.03295274050623</v>
      </c>
      <c r="U34">
        <f>IF(OR(Calc_오픈정렬!$F34="",Calc_오픈정렬!U34=""),"",Calc_오픈정렬!U34/Calc_오픈정렬!$F34*100)</f>
        <v>162.66745835682025</v>
      </c>
      <c r="V34">
        <f>IF(OR(Calc_오픈정렬!$F34="",Calc_오픈정렬!V34=""),"",Calc_오픈정렬!V34/Calc_오픈정렬!$F34*100)</f>
        <v>170.9821799521859</v>
      </c>
      <c r="W34">
        <f>IF(OR(Calc_오픈정렬!$F34="",Calc_오픈정렬!W34=""),"",Calc_오픈정렬!W34/Calc_오픈정렬!$F34*100)</f>
        <v>175.48128316927227</v>
      </c>
      <c r="X34">
        <f>IF(OR(Calc_오픈정렬!$F34="",Calc_오픈정렬!X34=""),"",Calc_오픈정렬!X34/Calc_오픈정렬!$F34*100)</f>
        <v>142.60876377094419</v>
      </c>
      <c r="Y34">
        <f>IF(OR(Calc_오픈정렬!$F34="",Calc_오픈정렬!Y34=""),"",Calc_오픈정렬!Y34/Calc_오픈정렬!$F34*100)</f>
        <v>138.49957038027239</v>
      </c>
      <c r="Z34">
        <f>IF(OR(Calc_오픈정렬!$F34="",Calc_오픈정렬!Z34=""),"",Calc_오픈정렬!Z34/Calc_오픈정렬!$F34*100)</f>
        <v>140.26740681710871</v>
      </c>
      <c r="AA34">
        <f>IF(OR(Calc_오픈정렬!$F34="",Calc_오픈정렬!AA34=""),"",Calc_오픈정렬!AA34/Calc_오픈정렬!$F34*100)</f>
        <v>153.73337146270069</v>
      </c>
      <c r="AB34">
        <f>IF(OR(Calc_오픈정렬!$F34="",Calc_오픈정렬!AB34=""),"",Calc_오픈정렬!AB34/Calc_오픈정렬!$F34*100)</f>
        <v>168.94755436013207</v>
      </c>
      <c r="AC34">
        <f>IF(OR(Calc_오픈정렬!$F34="",Calc_오픈정렬!AC34=""),"",Calc_오픈정렬!AC34/Calc_오픈정렬!$F34*100)</f>
        <v>187.77931352014173</v>
      </c>
      <c r="AD34">
        <f>IF(OR(Calc_오픈정렬!$F34="",Calc_오픈정렬!AD34=""),"",Calc_오픈정렬!AD34/Calc_오픈정렬!$F34*100)</f>
        <v>179.19982089902493</v>
      </c>
      <c r="AE34">
        <f>IF(OR(Calc_오픈정렬!$F34="",Calc_오픈정렬!AE34=""),"",Calc_오픈정렬!AE34/Calc_오픈정렬!$F34*100)</f>
        <v>184.83874888603228</v>
      </c>
      <c r="AF34">
        <f>IF(OR(Calc_오픈정렬!$F34="",Calc_오픈정렬!AF34=""),"",Calc_오픈정렬!AF34/Calc_오픈정렬!$F34*100)</f>
        <v>178.38268014419549</v>
      </c>
      <c r="AG34">
        <f>IF(OR(Calc_오픈정렬!$F34="",Calc_오픈정렬!AG34=""),"",Calc_오픈정렬!AG34/Calc_오픈정렬!$F34*100)</f>
        <v>189.61951790184099</v>
      </c>
      <c r="AH34">
        <f>IF(OR(Calc_오픈정렬!$F34="",Calc_오픈정렬!AH34=""),"",Calc_오픈정렬!AH34/Calc_오픈정렬!$F34*100)</f>
        <v>178.96687696135092</v>
      </c>
      <c r="AI34">
        <f>IF(OR(Calc_오픈정렬!$F34="",Calc_오픈정렬!AI34=""),"",Calc_오픈정렬!AI34/Calc_오픈정렬!$F34*100)</f>
        <v>177.94264965372568</v>
      </c>
      <c r="AJ34">
        <f>IF(OR(Calc_오픈정렬!$F34="",Calc_오픈정렬!AJ34=""),"",Calc_오픈정렬!AJ34/Calc_오픈정렬!$F34*100)</f>
        <v>153.36869653092756</v>
      </c>
      <c r="AK34">
        <f>IF(OR(Calc_오픈정렬!$F34="",Calc_오픈정렬!AK34=""),"",Calc_오픈정렬!AK34/Calc_오픈정렬!$F34*100)</f>
        <v>159.95408567795508</v>
      </c>
      <c r="AL34">
        <f>IF(OR(Calc_오픈정렬!$F34="",Calc_오픈정렬!AL34=""),"",Calc_오픈정렬!AL34/Calc_오픈정렬!$F34*100)</f>
        <v>136.7283042471073</v>
      </c>
      <c r="AM34">
        <f>IF(OR(Calc_오픈정렬!$F34="",Calc_오픈정렬!AM34=""),"",Calc_오픈정렬!AM34/Calc_오픈정렬!$F34*100)</f>
        <v>154.76925394552475</v>
      </c>
      <c r="AN34">
        <f>IF(OR(Calc_오픈정렬!$F34="",Calc_오픈정렬!AN34=""),"",Calc_오픈정렬!AN34/Calc_오픈정렬!$F34*100)</f>
        <v>178.76408258057612</v>
      </c>
      <c r="AO34">
        <f>IF(OR(Calc_오픈정렬!$F34="",Calc_오픈정렬!AO34=""),"",Calc_오픈정렬!AO34/Calc_오픈정렬!$F34*100)</f>
        <v>180.95842072172624</v>
      </c>
      <c r="AP34">
        <f>IF(OR(Calc_오픈정렬!$F34="",Calc_오픈정렬!AP34=""),"",Calc_오픈정렬!AP34/Calc_오픈정렬!$F34*100)</f>
        <v>144.92374446583653</v>
      </c>
      <c r="AQ34">
        <f>IF(OR(Calc_오픈정렬!$F34="",Calc_오픈정렬!AQ34=""),"",Calc_오픈정렬!AQ34/Calc_오픈정렬!$F34*100)</f>
        <v>130.11091344485905</v>
      </c>
      <c r="AR34">
        <f>IF(OR(Calc_오픈정렬!$F34="",Calc_오픈정렬!AR34=""),"",Calc_오픈정렬!AR34/Calc_오픈정렬!$F34*100)</f>
        <v>130.20402500851711</v>
      </c>
      <c r="AS34">
        <f>IF(OR(Calc_오픈정렬!$F34="",Calc_오픈정렬!AS34=""),"",Calc_오픈정렬!AS34/Calc_오픈정렬!$F34*100)</f>
        <v>144.12171274957893</v>
      </c>
      <c r="AT34">
        <f>IF(OR(Calc_오픈정렬!$F34="",Calc_오픈정렬!AT34=""),"",Calc_오픈정렬!AT34/Calc_오픈정렬!$F34*100)</f>
        <v>158.37497146445904</v>
      </c>
      <c r="AU34">
        <f>IF(OR(Calc_오픈정렬!$F34="",Calc_오픈정렬!AU34=""),"",Calc_오픈정렬!AU34/Calc_오픈정렬!$F34*100)</f>
        <v>150.49029331792357</v>
      </c>
      <c r="AV34">
        <f>IF(OR(Calc_오픈정렬!$F34="",Calc_오픈정렬!AV34=""),"",Calc_오픈정렬!AV34/Calc_오픈정렬!$F34*100)</f>
        <v>128.09427161277455</v>
      </c>
      <c r="AW34">
        <f>IF(OR(Calc_오픈정렬!$F34="",Calc_오픈정렬!AW34=""),"",Calc_오픈정렬!AW34/Calc_오픈정렬!$F34*100)</f>
        <v>145.25375888900086</v>
      </c>
      <c r="AX34">
        <f>IF(OR(Calc_오픈정렬!$F34="",Calc_오픈정렬!AX34=""),"",Calc_오픈정렬!AX34/Calc_오픈정렬!$F34*100)</f>
        <v>140.19818470072576</v>
      </c>
      <c r="AY34">
        <f>IF(OR(Calc_오픈정렬!$F34="",Calc_오픈정렬!AY34=""),"",Calc_오픈정렬!AY34/Calc_오픈정렬!$F34*100)</f>
        <v>138.10217040777891</v>
      </c>
      <c r="AZ34">
        <f>IF(OR(Calc_오픈정렬!$F34="",Calc_오픈정렬!AZ34=""),"",Calc_오픈정렬!AZ34/Calc_오픈정렬!$F34*100)</f>
        <v>156.26961513764942</v>
      </c>
      <c r="BA34">
        <f>IF(OR(Calc_오픈정렬!$F34="",Calc_오픈정렬!BA34=""),"",Calc_오픈정렬!BA34/Calc_오픈정렬!$F34*100)</f>
        <v>144.41651654587091</v>
      </c>
      <c r="BB34">
        <f>IF(OR(Calc_오픈정렬!$F34="",Calc_오픈정렬!BB34=""),"",Calc_오픈정렬!BB34/Calc_오픈정렬!$F34*100)</f>
        <v>146.42290521626472</v>
      </c>
      <c r="BC34">
        <f>IF(OR(Calc_오픈정렬!$F34="",Calc_오픈정렬!BC34=""),"",Calc_오픈정렬!BC34/Calc_오픈정렬!$F34*100)</f>
        <v>155.65962133324965</v>
      </c>
      <c r="BD34">
        <f>IF(OR(Calc_오픈정렬!$F34="",Calc_오픈정렬!BD34=""),"",Calc_오픈정렬!BD34/Calc_오픈정렬!$F34*100)</f>
        <v>152.31619522849547</v>
      </c>
      <c r="BE34">
        <f>IF(OR(Calc_오픈정렬!$F34="",Calc_오픈정렬!BE34=""),"",Calc_오픈정렬!BE34/Calc_오픈정렬!$F34*100)</f>
        <v>137.14901285728712</v>
      </c>
      <c r="BF34">
        <f>IF(OR(Calc_오픈정렬!$F34="",Calc_오픈정렬!BF34=""),"",Calc_오픈정렬!BF34/Calc_오픈정렬!$F34*100)</f>
        <v>148.55674997577904</v>
      </c>
      <c r="BG34">
        <f>IF(OR(Calc_오픈정렬!$F34="",Calc_오픈정렬!BG34=""),"",Calc_오픈정렬!BG34/Calc_오픈정렬!$F34*100)</f>
        <v>151.34153853329744</v>
      </c>
      <c r="BH34">
        <f>IF(OR(Calc_오픈정렬!$F34="",Calc_오픈정렬!BH34=""),"",Calc_오픈정렬!BH34/Calc_오픈정렬!$F34*100)</f>
        <v>152.20345838901136</v>
      </c>
      <c r="BI34">
        <f>IF(OR(Calc_오픈정렬!$F34="",Calc_오픈정렬!BI34=""),"",Calc_오픈정렬!BI34/Calc_오픈정렬!$F34*100)</f>
        <v>154.29546912188889</v>
      </c>
      <c r="BJ34">
        <f>IF(OR(Calc_오픈정렬!$F34="",Calc_오픈정렬!BJ34=""),"",Calc_오픈정렬!BJ34/Calc_오픈정렬!$F34*100)</f>
        <v>150.7189714315482</v>
      </c>
      <c r="BK34">
        <f>IF(OR(Calc_오픈정렬!$F34="",Calc_오픈정렬!BK34=""),"",Calc_오픈정렬!BK34/Calc_오픈정렬!$F34*100)</f>
        <v>150.1498378308799</v>
      </c>
      <c r="BL34">
        <f>IF(OR(Calc_오픈정렬!$F34="",Calc_오픈정렬!BL34=""),"",Calc_오픈정렬!BL34/Calc_오픈정렬!$F34*100)</f>
        <v>147.81327309946099</v>
      </c>
      <c r="BM34">
        <f>IF(OR(Calc_오픈정렬!$F34="",Calc_오픈정렬!BM34=""),"",Calc_오픈정렬!BM34/Calc_오픈정렬!$F34*100)</f>
        <v>124.81746540417062</v>
      </c>
      <c r="BN34">
        <f>IF(OR(Calc_오픈정렬!$F34="",Calc_오픈정렬!BN34=""),"",Calc_오픈정렬!BN34/Calc_오픈정렬!$F34*100)</f>
        <v>124.92832256266715</v>
      </c>
    </row>
    <row r="35" spans="1:66" x14ac:dyDescent="0.3">
      <c r="A35" t="str">
        <f>Calc_오픈정렬!A35</f>
        <v>(1023) #동탄석우동점</v>
      </c>
      <c r="B35" t="str">
        <f>Calc_오픈정렬!B35</f>
        <v>150-1</v>
      </c>
      <c r="C35">
        <f>Calc_오픈정렬!C35</f>
        <v>1</v>
      </c>
      <c r="D35" t="str">
        <f>Calc_오픈정렬!D35</f>
        <v>1</v>
      </c>
      <c r="E35" s="1">
        <f>Calc_오픈정렬!E35</f>
        <v>44317</v>
      </c>
      <c r="F35">
        <f>Calc_오픈정렬!F35</f>
        <v>3188317.1170750782</v>
      </c>
      <c r="G35">
        <f>IF(OR(Calc_오픈정렬!$F35="",Calc_오픈정렬!G35=""),"",Calc_오픈정렬!G35/Calc_오픈정렬!$F35*100)</f>
        <v>84.567844810145004</v>
      </c>
      <c r="H35">
        <f>IF(OR(Calc_오픈정렬!$F35="",Calc_오픈정렬!H35=""),"",Calc_오픈정렬!H35/Calc_오픈정렬!$F35*100)</f>
        <v>89.249592731595243</v>
      </c>
      <c r="I35">
        <f>IF(OR(Calc_오픈정렬!$F35="",Calc_오픈정렬!I35=""),"",Calc_오픈정렬!I35/Calc_오픈정렬!$F35*100)</f>
        <v>102.28353544738376</v>
      </c>
      <c r="J35">
        <f>IF(OR(Calc_오픈정렬!$F35="",Calc_오픈정렬!J35=""),"",Calc_오픈정렬!J35/Calc_오픈정렬!$F35*100)</f>
        <v>92.410535329911752</v>
      </c>
      <c r="K35">
        <f>IF(OR(Calc_오픈정렬!$F35="",Calc_오픈정렬!K35=""),"",Calc_오픈정렬!K35/Calc_오픈정렬!$F35*100)</f>
        <v>92.740019224526677</v>
      </c>
      <c r="L35">
        <f>IF(OR(Calc_오픈정렬!$F35="",Calc_오픈정렬!L35=""),"",Calc_오픈정렬!L35/Calc_오픈정렬!$F35*100)</f>
        <v>104.20506996813847</v>
      </c>
      <c r="M35">
        <f>IF(OR(Calc_오픈정렬!$F35="",Calc_오픈정렬!M35=""),"",Calc_오픈정렬!M35/Calc_오픈정렬!$F35*100)</f>
        <v>87.409397193701082</v>
      </c>
      <c r="N35">
        <f>IF(OR(Calc_오픈정렬!$F35="",Calc_오픈정렬!N35=""),"",Calc_오픈정렬!N35/Calc_오픈정렬!$F35*100)</f>
        <v>99.913590776828585</v>
      </c>
      <c r="O35">
        <f>IF(OR(Calc_오픈정렬!$F35="",Calc_오픈정렬!O35=""),"",Calc_오픈정렬!O35/Calc_오픈정렬!$F35*100)</f>
        <v>123.32138750689336</v>
      </c>
      <c r="P35">
        <f>IF(OR(Calc_오픈정렬!$F35="",Calc_오픈정렬!P35=""),"",Calc_오픈정렬!P35/Calc_오픈정렬!$F35*100)</f>
        <v>131.64212783600374</v>
      </c>
      <c r="Q35">
        <f>IF(OR(Calc_오픈정렬!$F35="",Calc_오픈정렬!Q35=""),"",Calc_오픈정렬!Q35/Calc_오픈정렬!$F35*100)</f>
        <v>128.47713707809046</v>
      </c>
      <c r="R35">
        <f>IF(OR(Calc_오픈정렬!$F35="",Calc_오픈정렬!R35=""),"",Calc_오픈정렬!R35/Calc_오픈정렬!$F35*100)</f>
        <v>135.39404057705406</v>
      </c>
      <c r="S35">
        <f>IF(OR(Calc_오픈정렬!$F35="",Calc_오픈정렬!S35=""),"",Calc_오픈정렬!S35/Calc_오픈정렬!$F35*100)</f>
        <v>122.1991962388621</v>
      </c>
      <c r="T35">
        <f>IF(OR(Calc_오픈정렬!$F35="",Calc_오픈정렬!T35=""),"",Calc_오픈정렬!T35/Calc_오픈정렬!$F35*100)</f>
        <v>138.30513337550681</v>
      </c>
      <c r="U35">
        <f>IF(OR(Calc_오픈정렬!$F35="",Calc_오픈정렬!U35=""),"",Calc_오픈정렬!U35/Calc_오픈정렬!$F35*100)</f>
        <v>147.6290264237644</v>
      </c>
      <c r="V35">
        <f>IF(OR(Calc_오픈정렬!$F35="",Calc_오픈정렬!V35=""),"",Calc_오픈정렬!V35/Calc_오픈정렬!$F35*100)</f>
        <v>154.06058913312367</v>
      </c>
      <c r="W35">
        <f>IF(OR(Calc_오픈정렬!$F35="",Calc_오픈정렬!W35=""),"",Calc_오픈정렬!W35/Calc_오픈정렬!$F35*100)</f>
        <v>140.11715317999847</v>
      </c>
      <c r="X35">
        <f>IF(OR(Calc_오픈정렬!$F35="",Calc_오픈정렬!X35=""),"",Calc_오픈정렬!X35/Calc_오픈정렬!$F35*100)</f>
        <v>145.62661919697851</v>
      </c>
      <c r="Y35">
        <f>IF(OR(Calc_오픈정렬!$F35="",Calc_오픈정렬!Y35=""),"",Calc_오픈정렬!Y35/Calc_오픈정렬!$F35*100)</f>
        <v>147.97689437031178</v>
      </c>
      <c r="Z35">
        <f>IF(OR(Calc_오픈정렬!$F35="",Calc_오픈정렬!Z35=""),"",Calc_오픈정렬!Z35/Calc_오픈정렬!$F35*100)</f>
        <v>137.55457990777768</v>
      </c>
      <c r="AA35">
        <f>IF(OR(Calc_오픈정렬!$F35="",Calc_오픈정렬!AA35=""),"",Calc_오픈정렬!AA35/Calc_오픈정렬!$F35*100)</f>
        <v>148.66649609263064</v>
      </c>
      <c r="AB35">
        <f>IF(OR(Calc_오픈정렬!$F35="",Calc_오픈정렬!AB35=""),"",Calc_오픈정렬!AB35/Calc_오픈정렬!$F35*100)</f>
        <v>145.65215161706357</v>
      </c>
      <c r="AC35">
        <f>IF(OR(Calc_오픈정렬!$F35="",Calc_오픈정렬!AC35=""),"",Calc_오픈정렬!AC35/Calc_오픈정렬!$F35*100)</f>
        <v>142.56946901666308</v>
      </c>
      <c r="AD35">
        <f>IF(OR(Calc_오픈정렬!$F35="",Calc_오픈정렬!AD35=""),"",Calc_오픈정렬!AD35/Calc_오픈정렬!$F35*100)</f>
        <v>153.61472357090778</v>
      </c>
      <c r="AE35">
        <f>IF(OR(Calc_오픈정렬!$F35="",Calc_오픈정렬!AE35=""),"",Calc_오픈정렬!AE35/Calc_오픈정렬!$F35*100)</f>
        <v>147.24211346475965</v>
      </c>
      <c r="AF35">
        <f>IF(OR(Calc_오픈정렬!$F35="",Calc_오픈정렬!AF35=""),"",Calc_오픈정렬!AF35/Calc_오픈정렬!$F35*100)</f>
        <v>127.64937647524933</v>
      </c>
      <c r="AG35">
        <f>IF(OR(Calc_오픈정렬!$F35="",Calc_오픈정렬!AG35=""),"",Calc_오픈정렬!AG35/Calc_오픈정렬!$F35*100)</f>
        <v>148.23127590746023</v>
      </c>
      <c r="AH35">
        <f>IF(OR(Calc_오픈정렬!$F35="",Calc_오픈정렬!AH35=""),"",Calc_오픈정렬!AH35/Calc_오픈정렬!$F35*100)</f>
        <v>132.95732512809559</v>
      </c>
      <c r="AI35">
        <f>IF(OR(Calc_오픈정렬!$F35="",Calc_오픈정렬!AI35=""),"",Calc_오픈정렬!AI35/Calc_오픈정렬!$F35*100)</f>
        <v>130.2933835367586</v>
      </c>
      <c r="AJ35">
        <f>IF(OR(Calc_오픈정렬!$F35="",Calc_오픈정렬!AJ35=""),"",Calc_오픈정렬!AJ35/Calc_오픈정렬!$F35*100)</f>
        <v>126.34576443344272</v>
      </c>
      <c r="AK35">
        <f>IF(OR(Calc_오픈정렬!$F35="",Calc_오픈정렬!AK35=""),"",Calc_오픈정렬!AK35/Calc_오픈정렬!$F35*100)</f>
        <v>114.65498010667135</v>
      </c>
      <c r="AL35">
        <f>IF(OR(Calc_오픈정렬!$F35="",Calc_오픈정렬!AL35=""),"",Calc_오픈정렬!AL35/Calc_오픈정렬!$F35*100)</f>
        <v>114.53259698208542</v>
      </c>
      <c r="AM35">
        <f>IF(OR(Calc_오픈정렬!$F35="",Calc_오픈정렬!AM35=""),"",Calc_오픈정렬!AM35/Calc_오픈정렬!$F35*100)</f>
        <v>132.20526841736984</v>
      </c>
      <c r="AN35">
        <f>IF(OR(Calc_오픈정렬!$F35="",Calc_오픈정렬!AN35=""),"",Calc_오픈정렬!AN35/Calc_오픈정렬!$F35*100)</f>
        <v>142.3589587760973</v>
      </c>
      <c r="AO35">
        <f>IF(OR(Calc_오픈정렬!$F35="",Calc_오픈정렬!AO35=""),"",Calc_오픈정렬!AO35/Calc_오픈정렬!$F35*100)</f>
        <v>145.33080432895096</v>
      </c>
      <c r="AP35">
        <f>IF(OR(Calc_오픈정렬!$F35="",Calc_오픈정렬!AP35=""),"",Calc_오픈정렬!AP35/Calc_오픈정렬!$F35*100)</f>
        <v>149.40992557070291</v>
      </c>
      <c r="AQ35">
        <f>IF(OR(Calc_오픈정렬!$F35="",Calc_오픈정렬!AQ35=""),"",Calc_오픈정렬!AQ35/Calc_오픈정렬!$F35*100)</f>
        <v>129.1414393809325</v>
      </c>
      <c r="AR35">
        <f>IF(OR(Calc_오픈정렬!$F35="",Calc_오픈정렬!AR35=""),"",Calc_오픈정렬!AR35/Calc_오픈정렬!$F35*100)</f>
        <v>133.95037086910432</v>
      </c>
      <c r="AS35">
        <f>IF(OR(Calc_오픈정렬!$F35="",Calc_오픈정렬!AS35=""),"",Calc_오픈정렬!AS35/Calc_오픈정렬!$F35*100)</f>
        <v>123.25200478469756</v>
      </c>
      <c r="AT35">
        <f>IF(OR(Calc_오픈정렬!$F35="",Calc_오픈정렬!AT35=""),"",Calc_오픈정렬!AT35/Calc_오픈정렬!$F35*100)</f>
        <v>125.86286634912591</v>
      </c>
      <c r="AU35">
        <f>IF(OR(Calc_오픈정렬!$F35="",Calc_오픈정렬!AU35=""),"",Calc_오픈정렬!AU35/Calc_오픈정렬!$F35*100)</f>
        <v>122.39427080321472</v>
      </c>
      <c r="AV35">
        <f>IF(OR(Calc_오픈정렬!$F35="",Calc_오픈정렬!AV35=""),"",Calc_오픈정렬!AV35/Calc_오픈정렬!$F35*100)</f>
        <v>123.57872028935972</v>
      </c>
      <c r="AW35">
        <f>IF(OR(Calc_오픈정렬!$F35="",Calc_오픈정렬!AW35=""),"",Calc_오픈정렬!AW35/Calc_오픈정렬!$F35*100)</f>
        <v>135.1551423318451</v>
      </c>
      <c r="AX35">
        <f>IF(OR(Calc_오픈정렬!$F35="",Calc_오픈정렬!AX35=""),"",Calc_오픈정렬!AX35/Calc_오픈정렬!$F35*100)</f>
        <v>109.89887921679981</v>
      </c>
      <c r="AY35">
        <f>IF(OR(Calc_오픈정렬!$F35="",Calc_오픈정렬!AY35=""),"",Calc_오픈정렬!AY35/Calc_오픈정렬!$F35*100)</f>
        <v>131.87691213022728</v>
      </c>
      <c r="AZ35">
        <f>IF(OR(Calc_오픈정렬!$F35="",Calc_오픈정렬!AZ35=""),"",Calc_오픈정렬!AZ35/Calc_오픈정렬!$F35*100)</f>
        <v>133.15327542099399</v>
      </c>
      <c r="BA35">
        <f>IF(OR(Calc_오픈정렬!$F35="",Calc_오픈정렬!BA35=""),"",Calc_오픈정렬!BA35/Calc_오픈정렬!$F35*100)</f>
        <v>130.21624574701008</v>
      </c>
      <c r="BB35">
        <f>IF(OR(Calc_오픈정렬!$F35="",Calc_오픈정렬!BB35=""),"",Calc_오픈정렬!BB35/Calc_오픈정렬!$F35*100)</f>
        <v>117.32059214253347</v>
      </c>
      <c r="BC35">
        <f>IF(OR(Calc_오픈정렬!$F35="",Calc_오픈정렬!BC35=""),"",Calc_오픈정렬!BC35/Calc_오픈정렬!$F35*100)</f>
        <v>124.10160066047997</v>
      </c>
      <c r="BD35">
        <f>IF(OR(Calc_오픈정렬!$F35="",Calc_오픈정렬!BD35=""),"",Calc_오픈정렬!BD35/Calc_오픈정렬!$F35*100)</f>
        <v>120.29287626472791</v>
      </c>
      <c r="BE35">
        <f>IF(OR(Calc_오픈정렬!$F35="",Calc_오픈정렬!BE35=""),"",Calc_오픈정렬!BE35/Calc_오픈정렬!$F35*100)</f>
        <v>119.34457417928603</v>
      </c>
      <c r="BF35">
        <f>IF(OR(Calc_오픈정렬!$F35="",Calc_오픈정렬!BF35=""),"",Calc_오픈정렬!BF35/Calc_오픈정렬!$F35*100)</f>
        <v>151.37642361381239</v>
      </c>
      <c r="BG35">
        <f>IF(OR(Calc_오픈정렬!$F35="",Calc_오픈정렬!BG35=""),"",Calc_오픈정렬!BG35/Calc_오픈정렬!$F35*100)</f>
        <v>127.78638007837695</v>
      </c>
      <c r="BH35">
        <f>IF(OR(Calc_오픈정렬!$F35="",Calc_오픈정렬!BH35=""),"",Calc_오픈정렬!BH35/Calc_오픈정렬!$F35*100)</f>
        <v>144.11991237876975</v>
      </c>
      <c r="BI35">
        <f>IF(OR(Calc_오픈정렬!$F35="",Calc_오픈정렬!BI35=""),"",Calc_오픈정렬!BI35/Calc_오픈정렬!$F35*100)</f>
        <v>137.26784990558082</v>
      </c>
      <c r="BJ35">
        <f>IF(OR(Calc_오픈정렬!$F35="",Calc_오픈정렬!BJ35=""),"",Calc_오픈정렬!BJ35/Calc_오픈정렬!$F35*100)</f>
        <v>126.49994863490318</v>
      </c>
      <c r="BK35">
        <f>IF(OR(Calc_오픈정렬!$F35="",Calc_오픈정렬!BK35=""),"",Calc_오픈정렬!BK35/Calc_오픈정렬!$F35*100)</f>
        <v>165.91536539686086</v>
      </c>
      <c r="BL35">
        <f>IF(OR(Calc_오픈정렬!$F35="",Calc_오픈정렬!BL35=""),"",Calc_오픈정렬!BL35/Calc_오픈정렬!$F35*100)</f>
        <v>145.49474816263091</v>
      </c>
      <c r="BM35">
        <f>IF(OR(Calc_오픈정렬!$F35="",Calc_오픈정렬!BM35=""),"",Calc_오픈정렬!BM35/Calc_오픈정렬!$F35*100)</f>
        <v>142.50685077579999</v>
      </c>
      <c r="BN35">
        <f>IF(OR(Calc_오픈정렬!$F35="",Calc_오픈정렬!BN35=""),"",Calc_오픈정렬!BN35/Calc_오픈정렬!$F35*100)</f>
        <v>155.4062398866788</v>
      </c>
    </row>
    <row r="36" spans="1:66" x14ac:dyDescent="0.3">
      <c r="A36" t="str">
        <f>Calc_오픈정렬!A36</f>
        <v>(1024) #인헌그린점</v>
      </c>
      <c r="B36" t="str">
        <f>Calc_오픈정렬!B36</f>
        <v>150-1</v>
      </c>
      <c r="C36">
        <f>Calc_오픈정렬!C36</f>
        <v>1</v>
      </c>
      <c r="D36" t="str">
        <f>Calc_오픈정렬!D36</f>
        <v>1</v>
      </c>
      <c r="E36" s="1">
        <f>Calc_오픈정렬!E36</f>
        <v>44317</v>
      </c>
      <c r="F36">
        <f>Calc_오픈정렬!F36</f>
        <v>1952313.4403069348</v>
      </c>
      <c r="G36">
        <f>IF(OR(Calc_오픈정렬!$F36="",Calc_오픈정렬!G36=""),"",Calc_오픈정렬!G36/Calc_오픈정렬!$F36*100)</f>
        <v>106.31505760130264</v>
      </c>
      <c r="H36">
        <f>IF(OR(Calc_오픈정렬!$F36="",Calc_오픈정렬!H36=""),"",Calc_오픈정렬!H36/Calc_오픈정렬!$F36*100)</f>
        <v>96.197236301742961</v>
      </c>
      <c r="I36">
        <f>IF(OR(Calc_오픈정렬!$F36="",Calc_오픈정렬!I36=""),"",Calc_오픈정렬!I36/Calc_오픈정렬!$F36*100)</f>
        <v>105.54617296459297</v>
      </c>
      <c r="J36">
        <f>IF(OR(Calc_오픈정렬!$F36="",Calc_오픈정렬!J36=""),"",Calc_오픈정렬!J36/Calc_오픈정렬!$F36*100)</f>
        <v>90.410680465621638</v>
      </c>
      <c r="K36">
        <f>IF(OR(Calc_오픈정렬!$F36="",Calc_오픈정렬!K36=""),"",Calc_오픈정렬!K36/Calc_오픈정렬!$F36*100)</f>
        <v>107.60075153471391</v>
      </c>
      <c r="L36">
        <f>IF(OR(Calc_오픈정렬!$F36="",Calc_오픈정렬!L36=""),"",Calc_오픈정렬!L36/Calc_오픈정렬!$F36*100)</f>
        <v>77.761641682382106</v>
      </c>
      <c r="M36">
        <f>IF(OR(Calc_오픈정렬!$F36="",Calc_오픈정렬!M36=""),"",Calc_오픈정렬!M36/Calc_오픈정렬!$F36*100)</f>
        <v>90.002835456959161</v>
      </c>
      <c r="N36">
        <f>IF(OR(Calc_오픈정렬!$F36="",Calc_오픈정렬!N36=""),"",Calc_오픈정렬!N36/Calc_오픈정렬!$F36*100)</f>
        <v>107.74965588320147</v>
      </c>
      <c r="O36">
        <f>IF(OR(Calc_오픈정렬!$F36="",Calc_오픈정렬!O36=""),"",Calc_오픈정렬!O36/Calc_오픈정렬!$F36*100)</f>
        <v>126.4744349771217</v>
      </c>
      <c r="P36">
        <f>IF(OR(Calc_오픈정렬!$F36="",Calc_오픈정렬!P36=""),"",Calc_오픈정렬!P36/Calc_오픈정렬!$F36*100)</f>
        <v>110.33923082627359</v>
      </c>
      <c r="Q36">
        <f>IF(OR(Calc_오픈정렬!$F36="",Calc_오픈정렬!Q36=""),"",Calc_오픈정렬!Q36/Calc_오픈정렬!$F36*100)</f>
        <v>120.22070268956962</v>
      </c>
      <c r="R36">
        <f>IF(OR(Calc_오픈정렬!$F36="",Calc_오픈정렬!R36=""),"",Calc_오픈정렬!R36/Calc_오픈정렬!$F36*100)</f>
        <v>127.51722252051067</v>
      </c>
      <c r="S36">
        <f>IF(OR(Calc_오픈정렬!$F36="",Calc_오픈정렬!S36=""),"",Calc_오픈정렬!S36/Calc_오픈정렬!$F36*100)</f>
        <v>98.284308851538043</v>
      </c>
      <c r="T36">
        <f>IF(OR(Calc_오픈정렬!$F36="",Calc_오픈정렬!T36=""),"",Calc_오픈정렬!T36/Calc_오픈정렬!$F36*100)</f>
        <v>117.01919853901211</v>
      </c>
      <c r="U36">
        <f>IF(OR(Calc_오픈정렬!$F36="",Calc_오픈정렬!U36=""),"",Calc_오픈정렬!U36/Calc_오픈정렬!$F36*100)</f>
        <v>112.43578870562898</v>
      </c>
      <c r="V36">
        <f>IF(OR(Calc_오픈정렬!$F36="",Calc_오픈정렬!V36=""),"",Calc_오픈정렬!V36/Calc_오픈정렬!$F36*100)</f>
        <v>119.15718096676618</v>
      </c>
      <c r="W36">
        <f>IF(OR(Calc_오픈정렬!$F36="",Calc_오픈정렬!W36=""),"",Calc_오픈정렬!W36/Calc_오픈정렬!$F36*100)</f>
        <v>125.62885253829552</v>
      </c>
      <c r="X36">
        <f>IF(OR(Calc_오픈정렬!$F36="",Calc_오픈정렬!X36=""),"",Calc_오픈정렬!X36/Calc_오픈정렬!$F36*100)</f>
        <v>114.92540536066227</v>
      </c>
      <c r="Y36">
        <f>IF(OR(Calc_오픈정렬!$F36="",Calc_오픈정렬!Y36=""),"",Calc_오픈정렬!Y36/Calc_오픈정렬!$F36*100)</f>
        <v>116.21553400919917</v>
      </c>
      <c r="Z36">
        <f>IF(OR(Calc_오픈정렬!$F36="",Calc_오픈정렬!Z36=""),"",Calc_오픈정렬!Z36/Calc_오픈정렬!$F36*100)</f>
        <v>175.96747638578319</v>
      </c>
      <c r="AA36">
        <f>IF(OR(Calc_오픈정렬!$F36="",Calc_오픈정렬!AA36=""),"",Calc_오픈정렬!AA36/Calc_오픈정렬!$F36*100)</f>
        <v>193.95147480653148</v>
      </c>
      <c r="AB36">
        <f>IF(OR(Calc_오픈정렬!$F36="",Calc_오픈정렬!AB36=""),"",Calc_오픈정렬!AB36/Calc_오픈정렬!$F36*100)</f>
        <v>141.79961514018106</v>
      </c>
      <c r="AC36">
        <f>IF(OR(Calc_오픈정렬!$F36="",Calc_오픈정렬!AC36=""),"",Calc_오픈정렬!AC36/Calc_오픈정렬!$F36*100)</f>
        <v>135.20677967235764</v>
      </c>
      <c r="AD36">
        <f>IF(OR(Calc_오픈정렬!$F36="",Calc_오픈정렬!AD36=""),"",Calc_오픈정렬!AD36/Calc_오픈정렬!$F36*100)</f>
        <v>139.78380182640896</v>
      </c>
      <c r="AE36">
        <f>IF(OR(Calc_오픈정렬!$F36="",Calc_오픈정렬!AE36=""),"",Calc_오픈정렬!AE36/Calc_오픈정렬!$F36*100)</f>
        <v>140.35337645472381</v>
      </c>
      <c r="AF36">
        <f>IF(OR(Calc_오픈정렬!$F36="",Calc_오픈정렬!AF36=""),"",Calc_오픈정렬!AF36/Calc_오픈정렬!$F36*100)</f>
        <v>123.64208052769908</v>
      </c>
      <c r="AG36">
        <f>IF(OR(Calc_오픈정렬!$F36="",Calc_오픈정렬!AG36=""),"",Calc_오픈정렬!AG36/Calc_오픈정렬!$F36*100)</f>
        <v>149.9225402625018</v>
      </c>
      <c r="AH36">
        <f>IF(OR(Calc_오픈정렬!$F36="",Calc_오픈정렬!AH36=""),"",Calc_오픈정렬!AH36/Calc_오픈정렬!$F36*100)</f>
        <v>121.08967663516859</v>
      </c>
      <c r="AI36">
        <f>IF(OR(Calc_오픈정렬!$F36="",Calc_오픈정렬!AI36=""),"",Calc_오픈정렬!AI36/Calc_오픈정렬!$F36*100)</f>
        <v>124.47268033999543</v>
      </c>
      <c r="AJ36">
        <f>IF(OR(Calc_오픈정렬!$F36="",Calc_오픈정렬!AJ36=""),"",Calc_오픈정렬!AJ36/Calc_오픈정렬!$F36*100)</f>
        <v>119.12167151105351</v>
      </c>
      <c r="AK36">
        <f>IF(OR(Calc_오픈정렬!$F36="",Calc_오픈정렬!AK36=""),"",Calc_오픈정렬!AK36/Calc_오픈정렬!$F36*100)</f>
        <v>120.69747251916363</v>
      </c>
      <c r="AL36">
        <f>IF(OR(Calc_오픈정렬!$F36="",Calc_오픈정렬!AL36=""),"",Calc_오픈정렬!AL36/Calc_오픈정렬!$F36*100)</f>
        <v>206.12667297797964</v>
      </c>
      <c r="AM36">
        <f>IF(OR(Calc_오픈정렬!$F36="",Calc_오픈정렬!AM36=""),"",Calc_오픈정렬!AM36/Calc_오픈정렬!$F36*100)</f>
        <v>154.1235909405768</v>
      </c>
      <c r="AN36">
        <f>IF(OR(Calc_오픈정렬!$F36="",Calc_오픈정렬!AN36=""),"",Calc_오픈정렬!AN36/Calc_오픈정렬!$F36*100)</f>
        <v>177.82561404459247</v>
      </c>
      <c r="AO36">
        <f>IF(OR(Calc_오픈정렬!$F36="",Calc_오픈정렬!AO36=""),"",Calc_오픈정렬!AO36/Calc_오픈정렬!$F36*100)</f>
        <v>139.29197476967056</v>
      </c>
      <c r="AP36">
        <f>IF(OR(Calc_오픈정렬!$F36="",Calc_오픈정렬!AP36=""),"",Calc_오픈정렬!AP36/Calc_오픈정렬!$F36*100)</f>
        <v>147.96329066690626</v>
      </c>
      <c r="AQ36">
        <f>IF(OR(Calc_오픈정렬!$F36="",Calc_오픈정렬!AQ36=""),"",Calc_오픈정렬!AQ36/Calc_오픈정렬!$F36*100)</f>
        <v>135.92771443185111</v>
      </c>
      <c r="AR36">
        <f>IF(OR(Calc_오픈정렬!$F36="",Calc_오픈정렬!AR36=""),"",Calc_오픈정렬!AR36/Calc_오픈정렬!$F36*100)</f>
        <v>155.19121791082793</v>
      </c>
      <c r="AS36">
        <f>IF(OR(Calc_오픈정렬!$F36="",Calc_오픈정렬!AS36=""),"",Calc_오픈정렬!AS36/Calc_오픈정렬!$F36*100)</f>
        <v>168.52694935979798</v>
      </c>
      <c r="AT36">
        <f>IF(OR(Calc_오픈정렬!$F36="",Calc_오픈정렬!AT36=""),"",Calc_오픈정렬!AT36/Calc_오픈정렬!$F36*100)</f>
        <v>158.51333366090336</v>
      </c>
      <c r="AU36">
        <f>IF(OR(Calc_오픈정렬!$F36="",Calc_오픈정렬!AU36=""),"",Calc_오픈정렬!AU36/Calc_오픈정렬!$F36*100)</f>
        <v>167.03465307538076</v>
      </c>
      <c r="AV36">
        <f>IF(OR(Calc_오픈정렬!$F36="",Calc_오픈정렬!AV36=""),"",Calc_오픈정렬!AV36/Calc_오픈정렬!$F36*100)</f>
        <v>140.18276233767395</v>
      </c>
      <c r="AW36">
        <f>IF(OR(Calc_오픈정렬!$F36="",Calc_오픈정렬!AW36=""),"",Calc_오픈정렬!AW36/Calc_오픈정렬!$F36*100)</f>
        <v>156.62972949103673</v>
      </c>
      <c r="AX36">
        <f>IF(OR(Calc_오픈정렬!$F36="",Calc_오픈정렬!AX36=""),"",Calc_오픈정렬!AX36/Calc_오픈정렬!$F36*100)</f>
        <v>160.61772322720924</v>
      </c>
      <c r="AY36">
        <f>IF(OR(Calc_오픈정렬!$F36="",Calc_오픈정렬!AY36=""),"",Calc_오픈정렬!AY36/Calc_오픈정렬!$F36*100)</f>
        <v>196.6816165447928</v>
      </c>
      <c r="AZ36">
        <f>IF(OR(Calc_오픈정렬!$F36="",Calc_오픈정렬!AZ36=""),"",Calc_오픈정렬!AZ36/Calc_오픈정렬!$F36*100)</f>
        <v>228.27890643937428</v>
      </c>
      <c r="BA36">
        <f>IF(OR(Calc_오픈정렬!$F36="",Calc_오픈정렬!BA36=""),"",Calc_오픈정렬!BA36/Calc_오픈정렬!$F36*100)</f>
        <v>180.84605217758985</v>
      </c>
      <c r="BB36">
        <f>IF(OR(Calc_오픈정렬!$F36="",Calc_오픈정렬!BB36=""),"",Calc_오픈정렬!BB36/Calc_오픈정렬!$F36*100)</f>
        <v>149.53761668253992</v>
      </c>
      <c r="BC36">
        <f>IF(OR(Calc_오픈정렬!$F36="",Calc_오픈정렬!BC36=""),"",Calc_오픈정렬!BC36/Calc_오픈정렬!$F36*100)</f>
        <v>182.86189907424054</v>
      </c>
      <c r="BD36">
        <f>IF(OR(Calc_오픈정렬!$F36="",Calc_오픈정렬!BD36=""),"",Calc_오픈정렬!BD36/Calc_오픈정렬!$F36*100)</f>
        <v>154.75268245935729</v>
      </c>
      <c r="BE36">
        <f>IF(OR(Calc_오픈정렬!$F36="",Calc_오픈정렬!BE36=""),"",Calc_오픈정렬!BE36/Calc_오픈정렬!$F36*100)</f>
        <v>155.29722345138956</v>
      </c>
      <c r="BF36">
        <f>IF(OR(Calc_오픈정렬!$F36="",Calc_오픈정렬!BF36=""),"",Calc_오픈정렬!BF36/Calc_오픈정렬!$F36*100)</f>
        <v>148.89502664845477</v>
      </c>
      <c r="BG36">
        <f>IF(OR(Calc_오픈정렬!$F36="",Calc_오픈정렬!BG36=""),"",Calc_오픈정렬!BG36/Calc_오픈정렬!$F36*100)</f>
        <v>156.39224146421424</v>
      </c>
      <c r="BH36">
        <f>IF(OR(Calc_오픈정렬!$F36="",Calc_오픈정렬!BH36=""),"",Calc_오픈정렬!BH36/Calc_오픈정렬!$F36*100)</f>
        <v>186.90178296073097</v>
      </c>
      <c r="BI36">
        <f>IF(OR(Calc_오픈정렬!$F36="",Calc_오픈정렬!BI36=""),"",Calc_오픈정렬!BI36/Calc_오픈정렬!$F36*100)</f>
        <v>156.0693641822717</v>
      </c>
      <c r="BJ36">
        <f>IF(OR(Calc_오픈정렬!$F36="",Calc_오픈정렬!BJ36=""),"",Calc_오픈정렬!BJ36/Calc_오픈정렬!$F36*100)</f>
        <v>169.25127779553844</v>
      </c>
      <c r="BK36">
        <f>IF(OR(Calc_오픈정렬!$F36="",Calc_오픈정렬!BK36=""),"",Calc_오픈정렬!BK36/Calc_오픈정렬!$F36*100)</f>
        <v>312.05823917572161</v>
      </c>
      <c r="BL36">
        <f>IF(OR(Calc_오픈정렬!$F36="",Calc_오픈정렬!BL36=""),"",Calc_오픈정렬!BL36/Calc_오픈정렬!$F36*100)</f>
        <v>214.4337850211059</v>
      </c>
      <c r="BM36">
        <f>IF(OR(Calc_오픈정렬!$F36="",Calc_오픈정렬!BM36=""),"",Calc_오픈정렬!BM36/Calc_오픈정렬!$F36*100)</f>
        <v>158.11128255860825</v>
      </c>
      <c r="BN36">
        <f>IF(OR(Calc_오픈정렬!$F36="",Calc_오픈정렬!BN36=""),"",Calc_오픈정렬!BN36/Calc_오픈정렬!$F36*100)</f>
        <v>151.27171078000291</v>
      </c>
    </row>
    <row r="37" spans="1:66" x14ac:dyDescent="0.3">
      <c r="A37" t="str">
        <f>Calc_오픈정렬!A37</f>
        <v>(1025) #연남점</v>
      </c>
      <c r="B37" t="str">
        <f>Calc_오픈정렬!B37</f>
        <v>150-0</v>
      </c>
      <c r="C37">
        <f>Calc_오픈정렬!C37</f>
        <v>0</v>
      </c>
      <c r="D37" t="str">
        <f>Calc_오픈정렬!D37</f>
        <v>0</v>
      </c>
      <c r="E37" s="1">
        <f>Calc_오픈정렬!E37</f>
        <v>44440</v>
      </c>
      <c r="F37">
        <f>Calc_오픈정렬!F37</f>
        <v>6538324.2250107853</v>
      </c>
      <c r="G37">
        <f>IF(OR(Calc_오픈정렬!$F37="",Calc_오픈정렬!G37=""),"",Calc_오픈정렬!G37/Calc_오픈정렬!$F37*100)</f>
        <v>70.431335484972365</v>
      </c>
      <c r="H37">
        <f>IF(OR(Calc_오픈정렬!$F37="",Calc_오픈정렬!H37=""),"",Calc_오픈정렬!H37/Calc_오픈정렬!$F37*100)</f>
        <v>81.22046529735853</v>
      </c>
      <c r="I37">
        <f>IF(OR(Calc_오픈정렬!$F37="",Calc_오픈정렬!I37=""),"",Calc_오픈정렬!I37/Calc_오픈정렬!$F37*100)</f>
        <v>88.545771715900798</v>
      </c>
      <c r="J37">
        <f>IF(OR(Calc_오픈정렬!$F37="",Calc_오픈정렬!J37=""),"",Calc_오픈정렬!J37/Calc_오픈정렬!$F37*100)</f>
        <v>87.157358041432971</v>
      </c>
      <c r="K37">
        <f>IF(OR(Calc_오픈정렬!$F37="",Calc_오픈정렬!K37=""),"",Calc_오픈정렬!K37/Calc_오픈정렬!$F37*100)</f>
        <v>96.573216738849098</v>
      </c>
      <c r="L37">
        <f>IF(OR(Calc_오픈정렬!$F37="",Calc_오픈정렬!L37=""),"",Calc_오픈정렬!L37/Calc_오픈정렬!$F37*100)</f>
        <v>102.98496913526185</v>
      </c>
      <c r="M37">
        <f>IF(OR(Calc_오픈정렬!$F37="",Calc_오픈정렬!M37=""),"",Calc_오픈정렬!M37/Calc_오픈정렬!$F37*100)</f>
        <v>107.47326038180307</v>
      </c>
      <c r="N37">
        <f>IF(OR(Calc_오픈정렬!$F37="",Calc_오픈정렬!N37=""),"",Calc_오픈정렬!N37/Calc_오픈정렬!$F37*100)</f>
        <v>107.97883345017756</v>
      </c>
      <c r="O37">
        <f>IF(OR(Calc_오픈정렬!$F37="",Calc_오픈정렬!O37=""),"",Calc_오픈정렬!O37/Calc_오픈정렬!$F37*100)</f>
        <v>97.832362252475434</v>
      </c>
      <c r="P37">
        <f>IF(OR(Calc_오픈정렬!$F37="",Calc_오픈정렬!P37=""),"",Calc_오픈정렬!P37/Calc_오픈정렬!$F37*100)</f>
        <v>117.35022530892036</v>
      </c>
      <c r="Q37">
        <f>IF(OR(Calc_오픈정렬!$F37="",Calc_오픈정렬!Q37=""),"",Calc_오픈정렬!Q37/Calc_오픈정렬!$F37*100)</f>
        <v>125.48673324654531</v>
      </c>
      <c r="R37">
        <f>IF(OR(Calc_오픈정렬!$F37="",Calc_오픈정렬!R37=""),"",Calc_오픈정렬!R37/Calc_오픈정렬!$F37*100)</f>
        <v>126.21013859947831</v>
      </c>
      <c r="S37">
        <f>IF(OR(Calc_오픈정렬!$F37="",Calc_오픈정렬!S37=""),"",Calc_오픈정렬!S37/Calc_오픈정렬!$F37*100)</f>
        <v>107.66521037173852</v>
      </c>
      <c r="T37">
        <f>IF(OR(Calc_오픈정렬!$F37="",Calc_오픈정렬!T37=""),"",Calc_오픈정렬!T37/Calc_오픈정렬!$F37*100)</f>
        <v>105.09864170926726</v>
      </c>
      <c r="U37">
        <f>IF(OR(Calc_오픈정렬!$F37="",Calc_오픈정렬!U37=""),"",Calc_오픈정렬!U37/Calc_오픈정렬!$F37*100)</f>
        <v>115.71547802673589</v>
      </c>
      <c r="V37">
        <f>IF(OR(Calc_오픈정렬!$F37="",Calc_오픈정렬!V37=""),"",Calc_오픈정렬!V37/Calc_오픈정렬!$F37*100)</f>
        <v>125.22921952639075</v>
      </c>
      <c r="W37">
        <f>IF(OR(Calc_오픈정렬!$F37="",Calc_오픈정렬!W37=""),"",Calc_오픈정렬!W37/Calc_오픈정렬!$F37*100)</f>
        <v>136.24654729182396</v>
      </c>
      <c r="X37">
        <f>IF(OR(Calc_오픈정렬!$F37="",Calc_오픈정렬!X37=""),"",Calc_오픈정렬!X37/Calc_오픈정렬!$F37*100)</f>
        <v>122.22627633432242</v>
      </c>
      <c r="Y37">
        <f>IF(OR(Calc_오픈정렬!$F37="",Calc_오픈정렬!Y37=""),"",Calc_오픈정렬!Y37/Calc_오픈정렬!$F37*100)</f>
        <v>135.17656221801343</v>
      </c>
      <c r="Z37">
        <f>IF(OR(Calc_오픈정렬!$F37="",Calc_오픈정렬!Z37=""),"",Calc_오픈정렬!Z37/Calc_오픈정렬!$F37*100)</f>
        <v>128.92668593166118</v>
      </c>
      <c r="AA37">
        <f>IF(OR(Calc_오픈정렬!$F37="",Calc_오픈정렬!AA37=""),"",Calc_오픈정렬!AA37/Calc_오픈정렬!$F37*100)</f>
        <v>127.27540496719246</v>
      </c>
      <c r="AB37">
        <f>IF(OR(Calc_오픈정렬!$F37="",Calc_오픈정렬!AB37=""),"",Calc_오픈정렬!AB37/Calc_오픈정렬!$F37*100)</f>
        <v>117.67907497154555</v>
      </c>
      <c r="AC37">
        <f>IF(OR(Calc_오픈정렬!$F37="",Calc_오픈정렬!AC37=""),"",Calc_오픈정렬!AC37/Calc_오픈정렬!$F37*100)</f>
        <v>137.14619033276927</v>
      </c>
      <c r="AD37">
        <f>IF(OR(Calc_오픈정렬!$F37="",Calc_오픈정렬!AD37=""),"",Calc_오픈정렬!AD37/Calc_오픈정렬!$F37*100)</f>
        <v>113.01029190266082</v>
      </c>
      <c r="AE37">
        <f>IF(OR(Calc_오픈정렬!$F37="",Calc_오픈정렬!AE37=""),"",Calc_오픈정렬!AE37/Calc_오픈정렬!$F37*100)</f>
        <v>126.58093779197685</v>
      </c>
      <c r="AF37">
        <f>IF(OR(Calc_오픈정렬!$F37="",Calc_오픈정렬!AF37=""),"",Calc_오픈정렬!AF37/Calc_오픈정렬!$F37*100)</f>
        <v>122.83758508791527</v>
      </c>
      <c r="AG37">
        <f>IF(OR(Calc_오픈정렬!$F37="",Calc_오픈정렬!AG37=""),"",Calc_오픈정렬!AG37/Calc_오픈정렬!$F37*100)</f>
        <v>131.45613242633567</v>
      </c>
      <c r="AH37">
        <f>IF(OR(Calc_오픈정렬!$F37="",Calc_오픈정렬!AH37=""),"",Calc_오픈정렬!AH37/Calc_오픈정렬!$F37*100)</f>
        <v>140.04619241268725</v>
      </c>
      <c r="AI37">
        <f>IF(OR(Calc_오픈정렬!$F37="",Calc_오픈정렬!AI37=""),"",Calc_오픈정렬!AI37/Calc_오픈정렬!$F37*100)</f>
        <v>131.87917103978472</v>
      </c>
      <c r="AJ37">
        <f>IF(OR(Calc_오픈정렬!$F37="",Calc_오픈정렬!AJ37=""),"",Calc_오픈정렬!AJ37/Calc_오픈정렬!$F37*100)</f>
        <v>138.72525405366892</v>
      </c>
      <c r="AK37">
        <f>IF(OR(Calc_오픈정렬!$F37="",Calc_오픈정렬!AK37=""),"",Calc_오픈정렬!AK37/Calc_오픈정렬!$F37*100)</f>
        <v>143.25429162847959</v>
      </c>
      <c r="AL37">
        <f>IF(OR(Calc_오픈정렬!$F37="",Calc_오픈정렬!AL37=""),"",Calc_오픈정렬!AL37/Calc_오픈정렬!$F37*100)</f>
        <v>161.23982216584744</v>
      </c>
      <c r="AM37">
        <f>IF(OR(Calc_오픈정렬!$F37="",Calc_오픈정렬!AM37=""),"",Calc_오픈정렬!AM37/Calc_오픈정렬!$F37*100)</f>
        <v>139.56849946290032</v>
      </c>
      <c r="AN37">
        <f>IF(OR(Calc_오픈정렬!$F37="",Calc_오픈정렬!AN37=""),"",Calc_오픈정렬!AN37/Calc_오픈정렬!$F37*100)</f>
        <v>136.70607836983416</v>
      </c>
      <c r="AO37">
        <f>IF(OR(Calc_오픈정렬!$F37="",Calc_오픈정렬!AO37=""),"",Calc_오픈정렬!AO37/Calc_오픈정렬!$F37*100)</f>
        <v>151.57425709727465</v>
      </c>
      <c r="AP37">
        <f>IF(OR(Calc_오픈정렬!$F37="",Calc_오픈정렬!AP37=""),"",Calc_오픈정렬!AP37/Calc_오픈정렬!$F37*100)</f>
        <v>153.88785053272676</v>
      </c>
      <c r="AQ37">
        <f>IF(OR(Calc_오픈정렬!$F37="",Calc_오픈정렬!AQ37=""),"",Calc_오픈정렬!AQ37/Calc_오픈정렬!$F37*100)</f>
        <v>150.66591511854534</v>
      </c>
      <c r="AR37">
        <f>IF(OR(Calc_오픈정렬!$F37="",Calc_오픈정렬!AR37=""),"",Calc_오픈정렬!AR37/Calc_오픈정렬!$F37*100)</f>
        <v>144.90773090931737</v>
      </c>
      <c r="AS37">
        <f>IF(OR(Calc_오픈정렬!$F37="",Calc_오픈정렬!AS37=""),"",Calc_오픈정렬!AS37/Calc_오픈정렬!$F37*100)</f>
        <v>130.06114172004916</v>
      </c>
      <c r="AT37">
        <f>IF(OR(Calc_오픈정렬!$F37="",Calc_오픈정렬!AT37=""),"",Calc_오픈정렬!AT37/Calc_오픈정렬!$F37*100)</f>
        <v>124.45644451351087</v>
      </c>
      <c r="AU37">
        <f>IF(OR(Calc_오픈정렬!$F37="",Calc_오픈정렬!AU37=""),"",Calc_오픈정렬!AU37/Calc_오픈정렬!$F37*100)</f>
        <v>138.32035375019595</v>
      </c>
      <c r="AV37">
        <f>IF(OR(Calc_오픈정렬!$F37="",Calc_오픈정렬!AV37=""),"",Calc_오픈정렬!AV37/Calc_오픈정렬!$F37*100)</f>
        <v>132.82415585941351</v>
      </c>
      <c r="AW37">
        <f>IF(OR(Calc_오픈정렬!$F37="",Calc_오픈정렬!AW37=""),"",Calc_오픈정렬!AW37/Calc_오픈정렬!$F37*100)</f>
        <v>140.98463869695209</v>
      </c>
      <c r="AX37">
        <f>IF(OR(Calc_오픈정렬!$F37="",Calc_오픈정렬!AX37=""),"",Calc_오픈정렬!AX37/Calc_오픈정렬!$F37*100)</f>
        <v>148.03635128232656</v>
      </c>
      <c r="AY37">
        <f>IF(OR(Calc_오픈정렬!$F37="",Calc_오픈정렬!AY37=""),"",Calc_오픈정렬!AY37/Calc_오픈정렬!$F37*100)</f>
        <v>168.21580780489953</v>
      </c>
      <c r="AZ37">
        <f>IF(OR(Calc_오픈정렬!$F37="",Calc_오픈정렬!AZ37=""),"",Calc_오픈정렬!AZ37/Calc_오픈정렬!$F37*100)</f>
        <v>154.75203840808308</v>
      </c>
      <c r="BA37">
        <f>IF(OR(Calc_오픈정렬!$F37="",Calc_오픈정렬!BA37=""),"",Calc_오픈정렬!BA37/Calc_오픈정렬!$F37*100)</f>
        <v>135.84845477086648</v>
      </c>
      <c r="BB37">
        <f>IF(OR(Calc_오픈정렬!$F37="",Calc_오픈정렬!BB37=""),"",Calc_오픈정렬!BB37/Calc_오픈정렬!$F37*100)</f>
        <v>144.61918107005062</v>
      </c>
      <c r="BC37">
        <f>IF(OR(Calc_오픈정렬!$F37="",Calc_오픈정렬!BC37=""),"",Calc_오픈정렬!BC37/Calc_오픈정렬!$F37*100)</f>
        <v>143.34174179529441</v>
      </c>
      <c r="BD37">
        <f>IF(OR(Calc_오픈정렬!$F37="",Calc_오픈정렬!BD37=""),"",Calc_오픈정렬!BD37/Calc_오픈정렬!$F37*100)</f>
        <v>160.02691536428941</v>
      </c>
      <c r="BE37">
        <f>IF(OR(Calc_오픈정렬!$F37="",Calc_오픈정렬!BE37=""),"",Calc_오픈정렬!BE37/Calc_오픈정렬!$F37*100)</f>
        <v>146.6724900872311</v>
      </c>
      <c r="BF37">
        <f>IF(OR(Calc_오픈정렬!$F37="",Calc_오픈정렬!BF37=""),"",Calc_오픈정렬!BF37/Calc_오픈정렬!$F37*100)</f>
        <v>147.73679131983647</v>
      </c>
      <c r="BG37">
        <f>IF(OR(Calc_오픈정렬!$F37="",Calc_오픈정렬!BG37=""),"",Calc_오픈정렬!BG37/Calc_오픈정렬!$F37*100)</f>
        <v>149.27038115937324</v>
      </c>
      <c r="BH37">
        <f>IF(OR(Calc_오픈정렬!$F37="",Calc_오픈정렬!BH37=""),"",Calc_오픈정렬!BH37/Calc_오픈정렬!$F37*100)</f>
        <v>167.40675785050132</v>
      </c>
      <c r="BI37">
        <f>IF(OR(Calc_오픈정렬!$F37="",Calc_오픈정렬!BI37=""),"",Calc_오픈정렬!BI37/Calc_오픈정렬!$F37*100)</f>
        <v>158.19323536565491</v>
      </c>
      <c r="BJ37">
        <f>IF(OR(Calc_오픈정렬!$F37="",Calc_오픈정렬!BJ37=""),"",Calc_오픈정렬!BJ37/Calc_오픈정렬!$F37*100)</f>
        <v>150.18121991841582</v>
      </c>
      <c r="BK37">
        <f>IF(OR(Calc_오픈정렬!$F37="",Calc_오픈정렬!BK37=""),"",Calc_오픈정렬!BK37/Calc_오픈정렬!$F37*100)</f>
        <v>148.53858283226222</v>
      </c>
      <c r="BL37">
        <f>IF(OR(Calc_오픈정렬!$F37="",Calc_오픈정렬!BL37=""),"",Calc_오픈정렬!BL37/Calc_오픈정렬!$F37*100)</f>
        <v>136.11385137560424</v>
      </c>
      <c r="BM37" t="str">
        <f>IF(OR(Calc_오픈정렬!$F37="",Calc_오픈정렬!BM37=""),"",Calc_오픈정렬!BM37/Calc_오픈정렬!$F37*100)</f>
        <v/>
      </c>
      <c r="BN37" t="str">
        <f>IF(OR(Calc_오픈정렬!$F37="",Calc_오픈정렬!BN37=""),"",Calc_오픈정렬!BN37/Calc_오픈정렬!$F37*100)</f>
        <v/>
      </c>
    </row>
    <row r="38" spans="1:66" x14ac:dyDescent="0.3">
      <c r="A38" t="str">
        <f>Calc_오픈정렬!A38</f>
        <v>(1026) #신촌점</v>
      </c>
      <c r="B38" t="str">
        <f>Calc_오픈정렬!B38</f>
        <v>150-1</v>
      </c>
      <c r="C38">
        <f>Calc_오픈정렬!C38</f>
        <v>1</v>
      </c>
      <c r="D38" t="str">
        <f>Calc_오픈정렬!D38</f>
        <v>1</v>
      </c>
      <c r="E38" s="1">
        <f>Calc_오픈정렬!E38</f>
        <v>44409</v>
      </c>
      <c r="F38">
        <f>Calc_오픈정렬!F38</f>
        <v>5404810.3428254528</v>
      </c>
      <c r="G38">
        <f>IF(OR(Calc_오픈정렬!$F38="",Calc_오픈정렬!G38=""),"",Calc_오픈정렬!G38/Calc_오픈정렬!$F38*100)</f>
        <v>73.793315887570117</v>
      </c>
      <c r="H38">
        <f>IF(OR(Calc_오픈정렬!$F38="",Calc_오픈정렬!H38=""),"",Calc_오픈정렬!H38/Calc_오픈정렬!$F38*100)</f>
        <v>86.909525942034875</v>
      </c>
      <c r="I38">
        <f>IF(OR(Calc_오픈정렬!$F38="",Calc_오픈정렬!I38=""),"",Calc_오픈정렬!I38/Calc_오픈정렬!$F38*100)</f>
        <v>83.860104364200211</v>
      </c>
      <c r="J38">
        <f>IF(OR(Calc_오픈정렬!$F38="",Calc_오픈정렬!J38=""),"",Calc_오픈정렬!J38/Calc_오픈정렬!$F38*100)</f>
        <v>76.211764449813884</v>
      </c>
      <c r="K38">
        <f>IF(OR(Calc_오픈정렬!$F38="",Calc_오픈정렬!K38=""),"",Calc_오픈정렬!K38/Calc_오픈정렬!$F38*100)</f>
        <v>86.03929437592312</v>
      </c>
      <c r="L38">
        <f>IF(OR(Calc_오픈정렬!$F38="",Calc_오픈정렬!L38=""),"",Calc_오픈정렬!L38/Calc_오픈정렬!$F38*100)</f>
        <v>100.2517070837136</v>
      </c>
      <c r="M38">
        <f>IF(OR(Calc_오픈정렬!$F38="",Calc_오픈정렬!M38=""),"",Calc_오픈정렬!M38/Calc_오픈정렬!$F38*100)</f>
        <v>109.8541593722492</v>
      </c>
      <c r="N38">
        <f>IF(OR(Calc_오픈정렬!$F38="",Calc_오픈정렬!N38=""),"",Calc_오픈정렬!N38/Calc_오픈정렬!$F38*100)</f>
        <v>108.70267403668541</v>
      </c>
      <c r="O38">
        <f>IF(OR(Calc_오픈정렬!$F38="",Calc_오픈정렬!O38=""),"",Calc_오픈정렬!O38/Calc_오픈정렬!$F38*100)</f>
        <v>118.94040068161486</v>
      </c>
      <c r="P38">
        <f>IF(OR(Calc_오픈정렬!$F38="",Calc_오픈정렬!P38=""),"",Calc_오픈정렬!P38/Calc_오픈정렬!$F38*100)</f>
        <v>120.35713843042519</v>
      </c>
      <c r="Q38">
        <f>IF(OR(Calc_오픈정렬!$F38="",Calc_오픈정렬!Q38=""),"",Calc_오픈정렬!Q38/Calc_오픈정렬!$F38*100)</f>
        <v>139.73638954128879</v>
      </c>
      <c r="R38">
        <f>IF(OR(Calc_오픈정렬!$F38="",Calc_오픈정렬!R38=""),"",Calc_오픈정렬!R38/Calc_오픈정렬!$F38*100)</f>
        <v>144.83668974873538</v>
      </c>
      <c r="S38">
        <f>IF(OR(Calc_오픈정렬!$F38="",Calc_오픈정렬!S38=""),"",Calc_오픈정렬!S38/Calc_오픈정렬!$F38*100)</f>
        <v>154.91490586516522</v>
      </c>
      <c r="T38">
        <f>IF(OR(Calc_오픈정렬!$F38="",Calc_오픈정렬!T38=""),"",Calc_오픈정렬!T38/Calc_오픈정렬!$F38*100)</f>
        <v>152.70102202152009</v>
      </c>
      <c r="U38">
        <f>IF(OR(Calc_오픈정렬!$F38="",Calc_오픈정렬!U38=""),"",Calc_오픈정렬!U38/Calc_오픈정렬!$F38*100)</f>
        <v>141.72490487141619</v>
      </c>
      <c r="V38">
        <f>IF(OR(Calc_오픈정렬!$F38="",Calc_오픈정렬!V38=""),"",Calc_오픈정렬!V38/Calc_오픈정렬!$F38*100)</f>
        <v>144.86188595375023</v>
      </c>
      <c r="W38">
        <f>IF(OR(Calc_오픈정렬!$F38="",Calc_오픈정렬!W38=""),"",Calc_오픈정렬!W38/Calc_오픈정렬!$F38*100)</f>
        <v>143.53550226956472</v>
      </c>
      <c r="X38">
        <f>IF(OR(Calc_오픈정렬!$F38="",Calc_오픈정렬!X38=""),"",Calc_오픈정렬!X38/Calc_오픈정렬!$F38*100)</f>
        <v>152.19462789774701</v>
      </c>
      <c r="Y38">
        <f>IF(OR(Calc_오픈정렬!$F38="",Calc_오픈정렬!Y38=""),"",Calc_오픈정렬!Y38/Calc_오픈정렬!$F38*100)</f>
        <v>148.96628875712003</v>
      </c>
      <c r="Z38">
        <f>IF(OR(Calc_오픈정렬!$F38="",Calc_오픈정렬!Z38=""),"",Calc_오픈정렬!Z38/Calc_오픈정렬!$F38*100)</f>
        <v>148.07859449698762</v>
      </c>
      <c r="AA38">
        <f>IF(OR(Calc_오픈정렬!$F38="",Calc_오픈정렬!AA38=""),"",Calc_오픈정렬!AA38/Calc_오픈정렬!$F38*100)</f>
        <v>136.47229435184437</v>
      </c>
      <c r="AB38">
        <f>IF(OR(Calc_오픈정렬!$F38="",Calc_오픈정렬!AB38=""),"",Calc_오픈정렬!AB38/Calc_오픈정렬!$F38*100)</f>
        <v>154.79506260680608</v>
      </c>
      <c r="AC38">
        <f>IF(OR(Calc_오픈정렬!$F38="",Calc_오픈정렬!AC38=""),"",Calc_오픈정렬!AC38/Calc_오픈정렬!$F38*100)</f>
        <v>154.78953476645273</v>
      </c>
      <c r="AD38">
        <f>IF(OR(Calc_오픈정렬!$F38="",Calc_오픈정렬!AD38=""),"",Calc_오픈정렬!AD38/Calc_오픈정렬!$F38*100)</f>
        <v>184.25689428426114</v>
      </c>
      <c r="AE38">
        <f>IF(OR(Calc_오픈정렬!$F38="",Calc_오픈정렬!AE38=""),"",Calc_오픈정렬!AE38/Calc_오픈정렬!$F38*100)</f>
        <v>167.82813781542671</v>
      </c>
      <c r="AF38">
        <f>IF(OR(Calc_오픈정렬!$F38="",Calc_오픈정렬!AF38=""),"",Calc_오픈정렬!AF38/Calc_오픈정렬!$F38*100)</f>
        <v>168.81858033978736</v>
      </c>
      <c r="AG38">
        <f>IF(OR(Calc_오픈정렬!$F38="",Calc_오픈정렬!AG38=""),"",Calc_오픈정렬!AG38/Calc_오픈정렬!$F38*100)</f>
        <v>157.65549164305452</v>
      </c>
      <c r="AH38">
        <f>IF(OR(Calc_오픈정렬!$F38="",Calc_오픈정렬!AH38=""),"",Calc_오픈정렬!AH38/Calc_오픈정렬!$F38*100)</f>
        <v>159.77440548748388</v>
      </c>
      <c r="AI38">
        <f>IF(OR(Calc_오픈정렬!$F38="",Calc_오픈정렬!AI38=""),"",Calc_오픈정렬!AI38/Calc_오픈정렬!$F38*100)</f>
        <v>150.80762393314529</v>
      </c>
      <c r="AJ38">
        <f>IF(OR(Calc_오픈정렬!$F38="",Calc_오픈정렬!AJ38=""),"",Calc_오픈정렬!AJ38/Calc_오픈정렬!$F38*100)</f>
        <v>143.38022561670857</v>
      </c>
      <c r="AK38">
        <f>IF(OR(Calc_오픈정렬!$F38="",Calc_오픈정렬!AK38=""),"",Calc_오픈정렬!AK38/Calc_오픈정렬!$F38*100)</f>
        <v>169.44769920535111</v>
      </c>
      <c r="AL38">
        <f>IF(OR(Calc_오픈정렬!$F38="",Calc_오픈정렬!AL38=""),"",Calc_오픈정렬!AL38/Calc_오픈정렬!$F38*100)</f>
        <v>162.73774701303313</v>
      </c>
      <c r="AM38">
        <f>IF(OR(Calc_오픈정렬!$F38="",Calc_오픈정렬!AM38=""),"",Calc_오픈정렬!AM38/Calc_오픈정렬!$F38*100)</f>
        <v>164.2968897707498</v>
      </c>
      <c r="AN38">
        <f>IF(OR(Calc_오픈정렬!$F38="",Calc_오픈정렬!AN38=""),"",Calc_오픈정렬!AN38/Calc_오픈정렬!$F38*100)</f>
        <v>154.10303803420197</v>
      </c>
      <c r="AO38">
        <f>IF(OR(Calc_오픈정렬!$F38="",Calc_오픈정렬!AO38=""),"",Calc_오픈정렬!AO38/Calc_오픈정렬!$F38*100)</f>
        <v>160.77335125165334</v>
      </c>
      <c r="AP38">
        <f>IF(OR(Calc_오픈정렬!$F38="",Calc_오픈정렬!AP38=""),"",Calc_오픈정렬!AP38/Calc_오픈정렬!$F38*100)</f>
        <v>165.18583459653652</v>
      </c>
      <c r="AQ38">
        <f>IF(OR(Calc_오픈정렬!$F38="",Calc_오픈정렬!AQ38=""),"",Calc_오픈정렬!AQ38/Calc_오픈정렬!$F38*100)</f>
        <v>168.17516925212098</v>
      </c>
      <c r="AR38">
        <f>IF(OR(Calc_오픈정렬!$F38="",Calc_오픈정렬!AR38=""),"",Calc_오픈정렬!AR38/Calc_오픈정렬!$F38*100)</f>
        <v>155.6684119719298</v>
      </c>
      <c r="AS38">
        <f>IF(OR(Calc_오픈정렬!$F38="",Calc_오픈정렬!AS38=""),"",Calc_오픈정렬!AS38/Calc_오픈정렬!$F38*100)</f>
        <v>154.24958024121494</v>
      </c>
      <c r="AT38">
        <f>IF(OR(Calc_오픈정렬!$F38="",Calc_오픈정렬!AT38=""),"",Calc_오픈정렬!AT38/Calc_오픈정렬!$F38*100)</f>
        <v>158.55743413863854</v>
      </c>
      <c r="AU38">
        <f>IF(OR(Calc_오픈정렬!$F38="",Calc_오픈정렬!AU38=""),"",Calc_오픈정렬!AU38/Calc_오픈정렬!$F38*100)</f>
        <v>139.76550863124569</v>
      </c>
      <c r="AV38">
        <f>IF(OR(Calc_오픈정렬!$F38="",Calc_오픈정렬!AV38=""),"",Calc_오픈정렬!AV38/Calc_오픈정렬!$F38*100)</f>
        <v>154.63953866027643</v>
      </c>
      <c r="AW38">
        <f>IF(OR(Calc_오픈정렬!$F38="",Calc_오픈정렬!AW38=""),"",Calc_오픈정렬!AW38/Calc_오픈정렬!$F38*100)</f>
        <v>158.12996659401898</v>
      </c>
      <c r="AX38">
        <f>IF(OR(Calc_오픈정렬!$F38="",Calc_오픈정렬!AX38=""),"",Calc_오픈정렬!AX38/Calc_오픈정렬!$F38*100)</f>
        <v>164.94264623416609</v>
      </c>
      <c r="AY38">
        <f>IF(OR(Calc_오픈정렬!$F38="",Calc_오픈정렬!AY38=""),"",Calc_오픈정렬!AY38/Calc_오픈정렬!$F38*100)</f>
        <v>168.050026457044</v>
      </c>
      <c r="AZ38">
        <f>IF(OR(Calc_오픈정렬!$F38="",Calc_오픈정렬!AZ38=""),"",Calc_오픈정렬!AZ38/Calc_오픈정렬!$F38*100)</f>
        <v>162.82244229130157</v>
      </c>
      <c r="BA38">
        <f>IF(OR(Calc_오픈정렬!$F38="",Calc_오픈정렬!BA38=""),"",Calc_오픈정렬!BA38/Calc_오픈정렬!$F38*100)</f>
        <v>156.57593133703006</v>
      </c>
      <c r="BB38">
        <f>IF(OR(Calc_오픈정렬!$F38="",Calc_오픈정렬!BB38=""),"",Calc_오픈정렬!BB38/Calc_오픈정렬!$F38*100)</f>
        <v>163.11484526994039</v>
      </c>
      <c r="BC38">
        <f>IF(OR(Calc_오픈정렬!$F38="",Calc_오픈정렬!BC38=""),"",Calc_오픈정렬!BC38/Calc_오픈정렬!$F38*100)</f>
        <v>165.8420446296646</v>
      </c>
      <c r="BD38">
        <f>IF(OR(Calc_오픈정렬!$F38="",Calc_오픈정렬!BD38=""),"",Calc_오픈정렬!BD38/Calc_오픈정렬!$F38*100)</f>
        <v>179.43876142335921</v>
      </c>
      <c r="BE38">
        <f>IF(OR(Calc_오픈정렬!$F38="",Calc_오픈정렬!BE38=""),"",Calc_오픈정렬!BE38/Calc_오픈정렬!$F38*100)</f>
        <v>165.06465743050484</v>
      </c>
      <c r="BF38">
        <f>IF(OR(Calc_오픈정렬!$F38="",Calc_오픈정렬!BF38=""),"",Calc_오픈정렬!BF38/Calc_오픈정렬!$F38*100)</f>
        <v>167.6642823821519</v>
      </c>
      <c r="BG38">
        <f>IF(OR(Calc_오픈정렬!$F38="",Calc_오픈정렬!BG38=""),"",Calc_오픈정렬!BG38/Calc_오픈정렬!$F38*100)</f>
        <v>167.97913473383085</v>
      </c>
      <c r="BH38">
        <f>IF(OR(Calc_오픈정렬!$F38="",Calc_오픈정렬!BH38=""),"",Calc_오픈정렬!BH38/Calc_오픈정렬!$F38*100)</f>
        <v>149.600733879009</v>
      </c>
      <c r="BI38">
        <f>IF(OR(Calc_오픈정렬!$F38="",Calc_오픈정렬!BI38=""),"",Calc_오픈정렬!BI38/Calc_오픈정렬!$F38*100)</f>
        <v>168.46934170717026</v>
      </c>
      <c r="BJ38">
        <f>IF(OR(Calc_오픈정렬!$F38="",Calc_오픈정렬!BJ38=""),"",Calc_오픈정렬!BJ38/Calc_오픈정렬!$F38*100)</f>
        <v>169.87986875609857</v>
      </c>
      <c r="BK38">
        <f>IF(OR(Calc_오픈정렬!$F38="",Calc_오픈정렬!BK38=""),"",Calc_오픈정렬!BK38/Calc_오픈정렬!$F38*100)</f>
        <v>190.9245078035743</v>
      </c>
      <c r="BL38">
        <f>IF(OR(Calc_오픈정렬!$F38="",Calc_오픈정렬!BL38=""),"",Calc_오픈정렬!BL38/Calc_오픈정렬!$F38*100)</f>
        <v>172.48936357295628</v>
      </c>
      <c r="BM38">
        <f>IF(OR(Calc_오픈정렬!$F38="",Calc_오픈정렬!BM38=""),"",Calc_오픈정렬!BM38/Calc_오픈정렬!$F38*100)</f>
        <v>150.4085069818185</v>
      </c>
      <c r="BN38" t="str">
        <f>IF(OR(Calc_오픈정렬!$F38="",Calc_오픈정렬!BN38=""),"",Calc_오픈정렬!BN38/Calc_오픈정렬!$F38*100)</f>
        <v/>
      </c>
    </row>
    <row r="39" spans="1:66" x14ac:dyDescent="0.3">
      <c r="A39" t="str">
        <f>Calc_오픈정렬!A39</f>
        <v>(1027) #가산디지털점</v>
      </c>
      <c r="B39" t="str">
        <f>Calc_오픈정렬!B39</f>
        <v>150-0</v>
      </c>
      <c r="C39">
        <f>Calc_오픈정렬!C39</f>
        <v>0</v>
      </c>
      <c r="D39" t="str">
        <f>Calc_오픈정렬!D39</f>
        <v>0</v>
      </c>
      <c r="E39" s="1">
        <f>Calc_오픈정렬!E39</f>
        <v>44409</v>
      </c>
      <c r="F39">
        <f>Calc_오픈정렬!F39</f>
        <v>6942925.6558284117</v>
      </c>
      <c r="G39">
        <f>IF(OR(Calc_오픈정렬!$F39="",Calc_오픈정렬!G39=""),"",Calc_오픈정렬!G39/Calc_오픈정렬!$F39*100)</f>
        <v>55.562490500932228</v>
      </c>
      <c r="H39">
        <f>IF(OR(Calc_오픈정렬!$F39="",Calc_오픈정렬!H39=""),"",Calc_오픈정렬!H39/Calc_오픈정렬!$F39*100)</f>
        <v>72.156453025770546</v>
      </c>
      <c r="I39">
        <f>IF(OR(Calc_오픈정렬!$F39="",Calc_오픈정렬!I39=""),"",Calc_오픈정렬!I39/Calc_오픈정렬!$F39*100)</f>
        <v>101.78123260022205</v>
      </c>
      <c r="J39">
        <f>IF(OR(Calc_오픈정렬!$F39="",Calc_오픈정렬!J39=""),"",Calc_오픈정렬!J39/Calc_오픈정렬!$F39*100)</f>
        <v>87.036585324885678</v>
      </c>
      <c r="K39">
        <f>IF(OR(Calc_오픈정렬!$F39="",Calc_오픈정렬!K39=""),"",Calc_오픈정렬!K39/Calc_오픈정렬!$F39*100)</f>
        <v>92.627065929332105</v>
      </c>
      <c r="L39">
        <f>IF(OR(Calc_오픈정렬!$F39="",Calc_오픈정렬!L39=""),"",Calc_오픈정렬!L39/Calc_오픈정렬!$F39*100)</f>
        <v>107.20444211469132</v>
      </c>
      <c r="M39">
        <f>IF(OR(Calc_오픈정렬!$F39="",Calc_오픈정렬!M39=""),"",Calc_오픈정렬!M39/Calc_오픈정렬!$F39*100)</f>
        <v>98.171275291958736</v>
      </c>
      <c r="N39">
        <f>IF(OR(Calc_오픈정렬!$F39="",Calc_오픈정렬!N39=""),"",Calc_오픈정렬!N39/Calc_오픈정렬!$F39*100)</f>
        <v>103.60403378400056</v>
      </c>
      <c r="O39">
        <f>IF(OR(Calc_오픈정렬!$F39="",Calc_오픈정렬!O39=""),"",Calc_오픈정렬!O39/Calc_오픈정렬!$F39*100)</f>
        <v>111.35659755513161</v>
      </c>
      <c r="P39">
        <f>IF(OR(Calc_오픈정렬!$F39="",Calc_오픈정렬!P39=""),"",Calc_오픈정렬!P39/Calc_오픈정렬!$F39*100)</f>
        <v>106.82450592160231</v>
      </c>
      <c r="Q39">
        <f>IF(OR(Calc_오픈정렬!$F39="",Calc_오픈정렬!Q39=""),"",Calc_오픈정렬!Q39/Calc_오픈정렬!$F39*100)</f>
        <v>114.53471296078688</v>
      </c>
      <c r="R39">
        <f>IF(OR(Calc_오픈정렬!$F39="",Calc_오픈정렬!R39=""),"",Calc_오픈정렬!R39/Calc_오픈정렬!$F39*100)</f>
        <v>126.45848222164229</v>
      </c>
      <c r="S39">
        <f>IF(OR(Calc_오픈정렬!$F39="",Calc_오픈정렬!S39=""),"",Calc_오픈정렬!S39/Calc_오픈정렬!$F39*100)</f>
        <v>124.78751365857295</v>
      </c>
      <c r="T39">
        <f>IF(OR(Calc_오픈정렬!$F39="",Calc_오픈정렬!T39=""),"",Calc_오픈정렬!T39/Calc_오픈정렬!$F39*100)</f>
        <v>119.46332589424786</v>
      </c>
      <c r="U39">
        <f>IF(OR(Calc_오픈정렬!$F39="",Calc_오픈정렬!U39=""),"",Calc_오픈정렬!U39/Calc_오픈정렬!$F39*100)</f>
        <v>121.72355598203231</v>
      </c>
      <c r="V39">
        <f>IF(OR(Calc_오픈정렬!$F39="",Calc_오픈정렬!V39=""),"",Calc_오픈정렬!V39/Calc_오픈정렬!$F39*100)</f>
        <v>115.24593477587821</v>
      </c>
      <c r="W39">
        <f>IF(OR(Calc_오픈정렬!$F39="",Calc_오픈정렬!W39=""),"",Calc_오픈정렬!W39/Calc_오픈정렬!$F39*100)</f>
        <v>113.64667609312195</v>
      </c>
      <c r="X39">
        <f>IF(OR(Calc_오픈정렬!$F39="",Calc_오픈정렬!X39=""),"",Calc_오픈정렬!X39/Calc_오픈정렬!$F39*100)</f>
        <v>139.62921714614833</v>
      </c>
      <c r="Y39">
        <f>IF(OR(Calc_오픈정렬!$F39="",Calc_오픈정렬!Y39=""),"",Calc_오픈정렬!Y39/Calc_오픈정렬!$F39*100)</f>
        <v>130.92704536441281</v>
      </c>
      <c r="Z39">
        <f>IF(OR(Calc_오픈정렬!$F39="",Calc_오픈정렬!Z39=""),"",Calc_오픈정렬!Z39/Calc_오픈정렬!$F39*100)</f>
        <v>130.75271659996909</v>
      </c>
      <c r="AA39">
        <f>IF(OR(Calc_오픈정렬!$F39="",Calc_오픈정렬!AA39=""),"",Calc_오픈정렬!AA39/Calc_오픈정렬!$F39*100)</f>
        <v>138.32409440032407</v>
      </c>
      <c r="AB39">
        <f>IF(OR(Calc_오픈정렬!$F39="",Calc_오픈정렬!AB39=""),"",Calc_오픈정렬!AB39/Calc_오픈정렬!$F39*100)</f>
        <v>131.87798834637488</v>
      </c>
      <c r="AC39">
        <f>IF(OR(Calc_오픈정렬!$F39="",Calc_오픈정렬!AC39=""),"",Calc_오픈정렬!AC39/Calc_오픈정렬!$F39*100)</f>
        <v>125.92302411552249</v>
      </c>
      <c r="AD39">
        <f>IF(OR(Calc_오픈정렬!$F39="",Calc_오픈정렬!AD39=""),"",Calc_오픈정렬!AD39/Calc_오픈정렬!$F39*100)</f>
        <v>144.76123098411179</v>
      </c>
      <c r="AE39">
        <f>IF(OR(Calc_오픈정렬!$F39="",Calc_오픈정렬!AE39=""),"",Calc_오픈정렬!AE39/Calc_오픈정렬!$F39*100)</f>
        <v>129.41000528554048</v>
      </c>
      <c r="AF39">
        <f>IF(OR(Calc_오픈정렬!$F39="",Calc_오픈정렬!AF39=""),"",Calc_오픈정렬!AF39/Calc_오픈정렬!$F39*100)</f>
        <v>143.70411708750416</v>
      </c>
      <c r="AG39">
        <f>IF(OR(Calc_오픈정렬!$F39="",Calc_오픈정렬!AG39=""),"",Calc_오픈정렬!AG39/Calc_오픈정렬!$F39*100)</f>
        <v>140.21677457827275</v>
      </c>
      <c r="AH39">
        <f>IF(OR(Calc_오픈정렬!$F39="",Calc_오픈정렬!AH39=""),"",Calc_오픈정렬!AH39/Calc_오픈정렬!$F39*100)</f>
        <v>125.27297439241461</v>
      </c>
      <c r="AI39">
        <f>IF(OR(Calc_오픈정렬!$F39="",Calc_오픈정렬!AI39=""),"",Calc_오픈정렬!AI39/Calc_오픈정렬!$F39*100)</f>
        <v>149.8366462820195</v>
      </c>
      <c r="AJ39">
        <f>IF(OR(Calc_오픈정렬!$F39="",Calc_오픈정렬!AJ39=""),"",Calc_오픈정렬!AJ39/Calc_오픈정렬!$F39*100)</f>
        <v>154.10415063064454</v>
      </c>
      <c r="AK39">
        <f>IF(OR(Calc_오픈정렬!$F39="",Calc_오픈정렬!AK39=""),"",Calc_오픈정렬!AK39/Calc_오픈정렬!$F39*100)</f>
        <v>157.20592615294592</v>
      </c>
      <c r="AL39">
        <f>IF(OR(Calc_오픈정렬!$F39="",Calc_오픈정렬!AL39=""),"",Calc_오픈정렬!AL39/Calc_오픈정렬!$F39*100)</f>
        <v>169.10297321899714</v>
      </c>
      <c r="AM39">
        <f>IF(OR(Calc_오픈정렬!$F39="",Calc_오픈정렬!AM39=""),"",Calc_오픈정렬!AM39/Calc_오픈정렬!$F39*100)</f>
        <v>160.80108809030031</v>
      </c>
      <c r="AN39">
        <f>IF(OR(Calc_오픈정렬!$F39="",Calc_오픈정렬!AN39=""),"",Calc_오픈정렬!AN39/Calc_오픈정렬!$F39*100)</f>
        <v>144.87537087253511</v>
      </c>
      <c r="AO39">
        <f>IF(OR(Calc_오픈정렬!$F39="",Calc_오픈정렬!AO39=""),"",Calc_오픈정렬!AO39/Calc_오픈정렬!$F39*100)</f>
        <v>144.4846961207819</v>
      </c>
      <c r="AP39">
        <f>IF(OR(Calc_오픈정렬!$F39="",Calc_오픈정렬!AP39=""),"",Calc_오픈정렬!AP39/Calc_오픈정렬!$F39*100)</f>
        <v>153.7312565240525</v>
      </c>
      <c r="AQ39">
        <f>IF(OR(Calc_오픈정렬!$F39="",Calc_오픈정렬!AQ39=""),"",Calc_오픈정렬!AQ39/Calc_오픈정렬!$F39*100)</f>
        <v>152.54970436340119</v>
      </c>
      <c r="AR39">
        <f>IF(OR(Calc_오픈정렬!$F39="",Calc_오픈정렬!AR39=""),"",Calc_오픈정렬!AR39/Calc_오픈정렬!$F39*100)</f>
        <v>149.15818721569312</v>
      </c>
      <c r="AS39">
        <f>IF(OR(Calc_오픈정렬!$F39="",Calc_오픈정렬!AS39=""),"",Calc_오픈정렬!AS39/Calc_오픈정렬!$F39*100)</f>
        <v>124.58027355888181</v>
      </c>
      <c r="AT39">
        <f>IF(OR(Calc_오픈정렬!$F39="",Calc_오픈정렬!AT39=""),"",Calc_오픈정렬!AT39/Calc_오픈정렬!$F39*100)</f>
        <v>128.51267104997598</v>
      </c>
      <c r="AU39">
        <f>IF(OR(Calc_오픈정렬!$F39="",Calc_오픈정렬!AU39=""),"",Calc_오픈정렬!AU39/Calc_오픈정렬!$F39*100)</f>
        <v>119.96343135441261</v>
      </c>
      <c r="AV39">
        <f>IF(OR(Calc_오픈정렬!$F39="",Calc_오픈정렬!AV39=""),"",Calc_오픈정렬!AV39/Calc_오픈정렬!$F39*100)</f>
        <v>133.53823905796716</v>
      </c>
      <c r="AW39">
        <f>IF(OR(Calc_오픈정렬!$F39="",Calc_오픈정렬!AW39=""),"",Calc_오픈정렬!AW39/Calc_오픈정렬!$F39*100)</f>
        <v>120.11166725297254</v>
      </c>
      <c r="AX39">
        <f>IF(OR(Calc_오픈정렬!$F39="",Calc_오픈정렬!AX39=""),"",Calc_오픈정렬!AX39/Calc_오픈정렬!$F39*100)</f>
        <v>130.41165349034068</v>
      </c>
      <c r="AY39">
        <f>IF(OR(Calc_오픈정렬!$F39="",Calc_오픈정렬!AY39=""),"",Calc_오픈정렬!AY39/Calc_오픈정렬!$F39*100)</f>
        <v>115.10753934844871</v>
      </c>
      <c r="AZ39">
        <f>IF(OR(Calc_오픈정렬!$F39="",Calc_오픈정렬!AZ39=""),"",Calc_오픈정렬!AZ39/Calc_오픈정렬!$F39*100)</f>
        <v>126.48331525660159</v>
      </c>
      <c r="BA39">
        <f>IF(OR(Calc_오픈정렬!$F39="",Calc_오픈정렬!BA39=""),"",Calc_오픈정렬!BA39/Calc_오픈정렬!$F39*100)</f>
        <v>123.05191414567658</v>
      </c>
      <c r="BB39">
        <f>IF(OR(Calc_오픈정렬!$F39="",Calc_오픈정렬!BB39=""),"",Calc_오픈정렬!BB39/Calc_오픈정렬!$F39*100)</f>
        <v>117.73915287960581</v>
      </c>
      <c r="BC39">
        <f>IF(OR(Calc_오픈정렬!$F39="",Calc_오픈정렬!BC39=""),"",Calc_오픈정렬!BC39/Calc_오픈정렬!$F39*100)</f>
        <v>121.10123537394666</v>
      </c>
      <c r="BD39">
        <f>IF(OR(Calc_오픈정렬!$F39="",Calc_오픈정렬!BD39=""),"",Calc_오픈정렬!BD39/Calc_오픈정렬!$F39*100)</f>
        <v>112.3723442297224</v>
      </c>
      <c r="BE39">
        <f>IF(OR(Calc_오픈정렬!$F39="",Calc_오픈정렬!BE39=""),"",Calc_오픈정렬!BE39/Calc_오픈정렬!$F39*100)</f>
        <v>112.56566229933134</v>
      </c>
      <c r="BF39">
        <f>IF(OR(Calc_오픈정렬!$F39="",Calc_오픈정렬!BF39=""),"",Calc_오픈정렬!BF39/Calc_오픈정렬!$F39*100)</f>
        <v>115.19377978228778</v>
      </c>
      <c r="BG39">
        <f>IF(OR(Calc_오픈정렬!$F39="",Calc_오픈정렬!BG39=""),"",Calc_오픈정렬!BG39/Calc_오픈정렬!$F39*100)</f>
        <v>110.89809722826938</v>
      </c>
      <c r="BH39">
        <f>IF(OR(Calc_오픈정렬!$F39="",Calc_오픈정렬!BH39=""),"",Calc_오픈정렬!BH39/Calc_오픈정렬!$F39*100)</f>
        <v>113.22928271220178</v>
      </c>
      <c r="BI39">
        <f>IF(OR(Calc_오픈정렬!$F39="",Calc_오픈정렬!BI39=""),"",Calc_오픈정렬!BI39/Calc_오픈정렬!$F39*100)</f>
        <v>116.60861392420227</v>
      </c>
      <c r="BJ39">
        <f>IF(OR(Calc_오픈정렬!$F39="",Calc_오픈정렬!BJ39=""),"",Calc_오픈정렬!BJ39/Calc_오픈정렬!$F39*100)</f>
        <v>113.13438352749439</v>
      </c>
      <c r="BK39">
        <f>IF(OR(Calc_오픈정렬!$F39="",Calc_오픈정렬!BK39=""),"",Calc_오픈정렬!BK39/Calc_오픈정렬!$F39*100)</f>
        <v>116.18889597144748</v>
      </c>
      <c r="BL39">
        <f>IF(OR(Calc_오픈정렬!$F39="",Calc_오픈정렬!BL39=""),"",Calc_오픈정렬!BL39/Calc_오픈정렬!$F39*100)</f>
        <v>113.49481791353611</v>
      </c>
      <c r="BM39">
        <f>IF(OR(Calc_오픈정렬!$F39="",Calc_오픈정렬!BM39=""),"",Calc_오픈정렬!BM39/Calc_오픈정렬!$F39*100)</f>
        <v>107.66977677928698</v>
      </c>
      <c r="BN39" t="str">
        <f>IF(OR(Calc_오픈정렬!$F39="",Calc_오픈정렬!BN39=""),"",Calc_오픈정렬!BN39/Calc_오픈정렬!$F39*100)</f>
        <v/>
      </c>
    </row>
    <row r="40" spans="1:66" x14ac:dyDescent="0.3">
      <c r="A40" t="str">
        <f>Calc_오픈정렬!A40</f>
        <v>(1028) #서림에스제이점</v>
      </c>
      <c r="B40" t="str">
        <f>Calc_오픈정렬!B40</f>
        <v>150-0</v>
      </c>
      <c r="C40">
        <f>Calc_오픈정렬!C40</f>
        <v>0</v>
      </c>
      <c r="D40" t="str">
        <f>Calc_오픈정렬!D40</f>
        <v>0</v>
      </c>
      <c r="E40" s="1">
        <f>Calc_오픈정렬!E40</f>
        <v>44409</v>
      </c>
      <c r="F40">
        <f>Calc_오픈정렬!F40</f>
        <v>4541899.9106807532</v>
      </c>
      <c r="G40">
        <f>IF(OR(Calc_오픈정렬!$F40="",Calc_오픈정렬!G40=""),"",Calc_오픈정렬!G40/Calc_오픈정렬!$F40*100)</f>
        <v>62.763770638407912</v>
      </c>
      <c r="H40">
        <f>IF(OR(Calc_오픈정렬!$F40="",Calc_오픈정렬!H40=""),"",Calc_오픈정렬!H40/Calc_오픈정렬!$F40*100)</f>
        <v>85.116857253794379</v>
      </c>
      <c r="I40">
        <f>IF(OR(Calc_오픈정렬!$F40="",Calc_오픈정렬!I40=""),"",Calc_오픈정렬!I40/Calc_오픈정렬!$F40*100)</f>
        <v>91.011955185956012</v>
      </c>
      <c r="J40">
        <f>IF(OR(Calc_오픈정렬!$F40="",Calc_오픈정렬!J40=""),"",Calc_오픈정렬!J40/Calc_오픈정렬!$F40*100)</f>
        <v>91.395363974842468</v>
      </c>
      <c r="K40">
        <f>IF(OR(Calc_오픈정렬!$F40="",Calc_오픈정렬!K40=""),"",Calc_오픈정렬!K40/Calc_오픈정렬!$F40*100)</f>
        <v>96.816076396933198</v>
      </c>
      <c r="L40">
        <f>IF(OR(Calc_오픈정렬!$F40="",Calc_오픈정렬!L40=""),"",Calc_오픈정렬!L40/Calc_오픈정렬!$F40*100)</f>
        <v>106.08280978622906</v>
      </c>
      <c r="M40">
        <f>IF(OR(Calc_오픈정렬!$F40="",Calc_오픈정렬!M40=""),"",Calc_오픈정렬!M40/Calc_오픈정렬!$F40*100)</f>
        <v>72.625561462142329</v>
      </c>
      <c r="N40">
        <f>IF(OR(Calc_오픈정렬!$F40="",Calc_오픈정렬!N40=""),"",Calc_오픈정렬!N40/Calc_오픈정렬!$F40*100)</f>
        <v>106.07153040980447</v>
      </c>
      <c r="O40">
        <f>IF(OR(Calc_오픈정렬!$F40="",Calc_오픈정렬!O40=""),"",Calc_오픈정렬!O40/Calc_오픈정렬!$F40*100)</f>
        <v>127.0086579700484</v>
      </c>
      <c r="P40">
        <f>IF(OR(Calc_오픈정렬!$F40="",Calc_오픈정렬!P40=""),"",Calc_오픈정렬!P40/Calc_오픈정렬!$F40*100)</f>
        <v>123.92433972573373</v>
      </c>
      <c r="Q40">
        <f>IF(OR(Calc_오픈정렬!$F40="",Calc_오픈정렬!Q40=""),"",Calc_오픈정렬!Q40/Calc_오픈정렬!$F40*100)</f>
        <v>136.55707611006872</v>
      </c>
      <c r="R40">
        <f>IF(OR(Calc_오픈정렬!$F40="",Calc_오픈정렬!R40=""),"",Calc_오픈정렬!R40/Calc_오픈정렬!$F40*100)</f>
        <v>155.37188303751475</v>
      </c>
      <c r="S40">
        <f>IF(OR(Calc_오픈정렬!$F40="",Calc_오픈정렬!S40=""),"",Calc_오픈정렬!S40/Calc_오픈정렬!$F40*100)</f>
        <v>162.74733734810286</v>
      </c>
      <c r="T40">
        <f>IF(OR(Calc_오픈정렬!$F40="",Calc_오픈정렬!T40=""),"",Calc_오픈정렬!T40/Calc_오픈정렬!$F40*100)</f>
        <v>150.78572097792852</v>
      </c>
      <c r="U40">
        <f>IF(OR(Calc_오픈정렬!$F40="",Calc_오픈정렬!U40=""),"",Calc_오픈정렬!U40/Calc_오픈정렬!$F40*100)</f>
        <v>148.73749200492441</v>
      </c>
      <c r="V40">
        <f>IF(OR(Calc_오픈정렬!$F40="",Calc_오픈정렬!V40=""),"",Calc_오픈정렬!V40/Calc_오픈정렬!$F40*100)</f>
        <v>150.84528002974486</v>
      </c>
      <c r="W40">
        <f>IF(OR(Calc_오픈정렬!$F40="",Calc_오픈정렬!W40=""),"",Calc_오픈정렬!W40/Calc_오픈정렬!$F40*100)</f>
        <v>157.13062973484392</v>
      </c>
      <c r="X40">
        <f>IF(OR(Calc_오픈정렬!$F40="",Calc_오픈정렬!X40=""),"",Calc_오픈정렬!X40/Calc_오픈정렬!$F40*100)</f>
        <v>182.70623463866264</v>
      </c>
      <c r="Y40">
        <f>IF(OR(Calc_오픈정렬!$F40="",Calc_오픈정렬!Y40=""),"",Calc_오픈정렬!Y40/Calc_오픈정렬!$F40*100)</f>
        <v>191.05253265263065</v>
      </c>
      <c r="Z40">
        <f>IF(OR(Calc_오픈정렬!$F40="",Calc_오픈정렬!Z40=""),"",Calc_오픈정렬!Z40/Calc_오픈정렬!$F40*100)</f>
        <v>176.26852454886867</v>
      </c>
      <c r="AA40">
        <f>IF(OR(Calc_오픈정렬!$F40="",Calc_오픈정렬!AA40=""),"",Calc_오픈정렬!AA40/Calc_오픈정렬!$F40*100)</f>
        <v>186.40500397278376</v>
      </c>
      <c r="AB40">
        <f>IF(OR(Calc_오픈정렬!$F40="",Calc_오픈정렬!AB40=""),"",Calc_오픈정렬!AB40/Calc_오픈정렬!$F40*100)</f>
        <v>182.68110141507219</v>
      </c>
      <c r="AC40">
        <f>IF(OR(Calc_오픈정렬!$F40="",Calc_오픈정렬!AC40=""),"",Calc_오픈정렬!AC40/Calc_오픈정렬!$F40*100)</f>
        <v>180.55523051478733</v>
      </c>
      <c r="AD40">
        <f>IF(OR(Calc_오픈정렬!$F40="",Calc_오픈정렬!AD40=""),"",Calc_오픈정렬!AD40/Calc_오픈정렬!$F40*100)</f>
        <v>196.34446028904836</v>
      </c>
      <c r="AE40">
        <f>IF(OR(Calc_오픈정렬!$F40="",Calc_오픈정렬!AE40=""),"",Calc_오픈정렬!AE40/Calc_오픈정렬!$F40*100)</f>
        <v>181.71259116342603</v>
      </c>
      <c r="AF40">
        <f>IF(OR(Calc_오픈정렬!$F40="",Calc_오픈정렬!AF40=""),"",Calc_오픈정렬!AF40/Calc_오픈정렬!$F40*100)</f>
        <v>196.89883996447023</v>
      </c>
      <c r="AG40">
        <f>IF(OR(Calc_오픈정렬!$F40="",Calc_오픈정렬!AG40=""),"",Calc_오픈정렬!AG40/Calc_오픈정렬!$F40*100)</f>
        <v>183.2410093268505</v>
      </c>
      <c r="AH40">
        <f>IF(OR(Calc_오픈정렬!$F40="",Calc_오픈정렬!AH40=""),"",Calc_오픈정렬!AH40/Calc_오픈정렬!$F40*100)</f>
        <v>187.38819940327619</v>
      </c>
      <c r="AI40">
        <f>IF(OR(Calc_오픈정렬!$F40="",Calc_오픈정렬!AI40=""),"",Calc_오픈정렬!AI40/Calc_오픈정렬!$F40*100)</f>
        <v>184.47853986633385</v>
      </c>
      <c r="AJ40">
        <f>IF(OR(Calc_오픈정렬!$F40="",Calc_오픈정렬!AJ40=""),"",Calc_오픈정렬!AJ40/Calc_오픈정렬!$F40*100)</f>
        <v>195.45261876026382</v>
      </c>
      <c r="AK40">
        <f>IF(OR(Calc_오픈정렬!$F40="",Calc_오픈정렬!AK40=""),"",Calc_오픈정렬!AK40/Calc_오픈정렬!$F40*100)</f>
        <v>210.44773438828534</v>
      </c>
      <c r="AL40">
        <f>IF(OR(Calc_오픈정렬!$F40="",Calc_오픈정렬!AL40=""),"",Calc_오픈정렬!AL40/Calc_오픈정렬!$F40*100)</f>
        <v>190.99627581267288</v>
      </c>
      <c r="AM40">
        <f>IF(OR(Calc_오픈정렬!$F40="",Calc_오픈정렬!AM40=""),"",Calc_오픈정렬!AM40/Calc_오픈정렬!$F40*100)</f>
        <v>202.82096484896718</v>
      </c>
      <c r="AN40">
        <f>IF(OR(Calc_오픈정렬!$F40="",Calc_오픈정렬!AN40=""),"",Calc_오픈정렬!AN40/Calc_오픈정렬!$F40*100)</f>
        <v>206.36643495284565</v>
      </c>
      <c r="AO40">
        <f>IF(OR(Calc_오픈정렬!$F40="",Calc_오픈정렬!AO40=""),"",Calc_오픈정렬!AO40/Calc_오픈정렬!$F40*100)</f>
        <v>209.09833701151933</v>
      </c>
      <c r="AP40">
        <f>IF(OR(Calc_오픈정렬!$F40="",Calc_오픈정렬!AP40=""),"",Calc_오픈정렬!AP40/Calc_오픈정렬!$F40*100)</f>
        <v>218.75528218920701</v>
      </c>
      <c r="AQ40">
        <f>IF(OR(Calc_오픈정렬!$F40="",Calc_오픈정렬!AQ40=""),"",Calc_오픈정렬!AQ40/Calc_오픈정렬!$F40*100)</f>
        <v>202.44707229712969</v>
      </c>
      <c r="AR40">
        <f>IF(OR(Calc_오픈정렬!$F40="",Calc_오픈정렬!AR40=""),"",Calc_오픈정렬!AR40/Calc_오픈정렬!$F40*100)</f>
        <v>189.45521060016674</v>
      </c>
      <c r="AS40">
        <f>IF(OR(Calc_오픈정렬!$F40="",Calc_오픈정렬!AS40=""),"",Calc_오픈정렬!AS40/Calc_오픈정렬!$F40*100)</f>
        <v>173.72706679176792</v>
      </c>
      <c r="AT40">
        <f>IF(OR(Calc_오픈정렬!$F40="",Calc_오픈정렬!AT40=""),"",Calc_오픈정렬!AT40/Calc_오픈정렬!$F40*100)</f>
        <v>189.42893535208745</v>
      </c>
      <c r="AU40">
        <f>IF(OR(Calc_오픈정렬!$F40="",Calc_오픈정렬!AU40=""),"",Calc_오픈정렬!AU40/Calc_오픈정렬!$F40*100)</f>
        <v>191.31605008152286</v>
      </c>
      <c r="AV40">
        <f>IF(OR(Calc_오픈정렬!$F40="",Calc_오픈정렬!AV40=""),"",Calc_오픈정렬!AV40/Calc_오픈정렬!$F40*100)</f>
        <v>216.10127730351491</v>
      </c>
      <c r="AW40">
        <f>IF(OR(Calc_오픈정렬!$F40="",Calc_오픈정렬!AW40=""),"",Calc_오픈정렬!AW40/Calc_오픈정렬!$F40*100)</f>
        <v>213.034283716049</v>
      </c>
      <c r="AX40">
        <f>IF(OR(Calc_오픈정렬!$F40="",Calc_오픈정렬!AX40=""),"",Calc_오픈정렬!AX40/Calc_오픈정렬!$F40*100)</f>
        <v>188.03645097022559</v>
      </c>
      <c r="AY40">
        <f>IF(OR(Calc_오픈정렬!$F40="",Calc_오픈정렬!AY40=""),"",Calc_오픈정렬!AY40/Calc_오픈정렬!$F40*100)</f>
        <v>165.07178404443221</v>
      </c>
      <c r="AZ40">
        <f>IF(OR(Calc_오픈정렬!$F40="",Calc_오픈정렬!AZ40=""),"",Calc_오픈정렬!AZ40/Calc_오픈정렬!$F40*100)</f>
        <v>185.5862376495289</v>
      </c>
      <c r="BA40">
        <f>IF(OR(Calc_오픈정렬!$F40="",Calc_오픈정렬!BA40=""),"",Calc_오픈정렬!BA40/Calc_오픈정렬!$F40*100)</f>
        <v>176.46644389707907</v>
      </c>
      <c r="BB40">
        <f>IF(OR(Calc_오픈정렬!$F40="",Calc_오픈정렬!BB40=""),"",Calc_오픈정렬!BB40/Calc_오픈정렬!$F40*100)</f>
        <v>156.35833779783147</v>
      </c>
      <c r="BC40">
        <f>IF(OR(Calc_오픈정렬!$F40="",Calc_오픈정렬!BC40=""),"",Calc_오픈정렬!BC40/Calc_오픈정렬!$F40*100)</f>
        <v>171.40382140185235</v>
      </c>
      <c r="BD40">
        <f>IF(OR(Calc_오픈정렬!$F40="",Calc_오픈정렬!BD40=""),"",Calc_오픈정렬!BD40/Calc_오픈정렬!$F40*100)</f>
        <v>153.26553806334212</v>
      </c>
      <c r="BE40">
        <f>IF(OR(Calc_오픈정렬!$F40="",Calc_오픈정렬!BE40=""),"",Calc_오픈정렬!BE40/Calc_오픈정렬!$F40*100)</f>
        <v>165.0290948236582</v>
      </c>
      <c r="BF40">
        <f>IF(OR(Calc_오픈정렬!$F40="",Calc_오픈정렬!BF40=""),"",Calc_오픈정렬!BF40/Calc_오픈정렬!$F40*100)</f>
        <v>154.17601486847818</v>
      </c>
      <c r="BG40">
        <f>IF(OR(Calc_오픈정렬!$F40="",Calc_오픈정렬!BG40=""),"",Calc_오픈정렬!BG40/Calc_오픈정렬!$F40*100)</f>
        <v>156.0386309859239</v>
      </c>
      <c r="BH40">
        <f>IF(OR(Calc_오픈정렬!$F40="",Calc_오픈정렬!BH40=""),"",Calc_오픈정렬!BH40/Calc_오픈정렬!$F40*100)</f>
        <v>162.19785888081054</v>
      </c>
      <c r="BI40">
        <f>IF(OR(Calc_오픈정렬!$F40="",Calc_오픈정렬!BI40=""),"",Calc_오픈정렬!BI40/Calc_오픈정렬!$F40*100)</f>
        <v>161.67918531293191</v>
      </c>
      <c r="BJ40">
        <f>IF(OR(Calc_오픈정렬!$F40="",Calc_오픈정렬!BJ40=""),"",Calc_오픈정렬!BJ40/Calc_오픈정렬!$F40*100)</f>
        <v>154.77937597024635</v>
      </c>
      <c r="BK40">
        <f>IF(OR(Calc_오픈정렬!$F40="",Calc_오픈정렬!BK40=""),"",Calc_오픈정렬!BK40/Calc_오픈정렬!$F40*100)</f>
        <v>150.61204899941492</v>
      </c>
      <c r="BL40">
        <f>IF(OR(Calc_오픈정렬!$F40="",Calc_오픈정렬!BL40=""),"",Calc_오픈정렬!BL40/Calc_오픈정렬!$F40*100)</f>
        <v>160.27730427418595</v>
      </c>
      <c r="BM40">
        <f>IF(OR(Calc_오픈정렬!$F40="",Calc_오픈정렬!BM40=""),"",Calc_오픈정렬!BM40/Calc_오픈정렬!$F40*100)</f>
        <v>146.76447656622088</v>
      </c>
      <c r="BN40" t="str">
        <f>IF(OR(Calc_오픈정렬!$F40="",Calc_오픈정렬!BN40=""),"",Calc_오픈정렬!BN40/Calc_오픈정렬!$F40*100)</f>
        <v/>
      </c>
    </row>
    <row r="41" spans="1:66" x14ac:dyDescent="0.3">
      <c r="A41" t="str">
        <f>Calc_오픈정렬!A41</f>
        <v>(1029) #사당까치점</v>
      </c>
      <c r="B41" t="str">
        <f>Calc_오픈정렬!B41</f>
        <v>150-2</v>
      </c>
      <c r="C41">
        <f>Calc_오픈정렬!C41</f>
        <v>2</v>
      </c>
      <c r="D41" t="str">
        <f>Calc_오픈정렬!D41</f>
        <v>2</v>
      </c>
      <c r="E41" s="1">
        <f>Calc_오픈정렬!E41</f>
        <v>44470</v>
      </c>
      <c r="F41">
        <f>Calc_오픈정렬!F41</f>
        <v>2549586.4360653902</v>
      </c>
      <c r="G41">
        <f>IF(OR(Calc_오픈정렬!$F41="",Calc_오픈정렬!G41=""),"",Calc_오픈정렬!G41/Calc_오픈정렬!$F41*100)</f>
        <v>92.845599063659108</v>
      </c>
      <c r="H41">
        <f>IF(OR(Calc_오픈정렬!$F41="",Calc_오픈정렬!H41=""),"",Calc_오픈정렬!H41/Calc_오픈정렬!$F41*100)</f>
        <v>84.635599658127717</v>
      </c>
      <c r="I41">
        <f>IF(OR(Calc_오픈정렬!$F41="",Calc_오픈정렬!I41=""),"",Calc_오픈정렬!I41/Calc_오픈정렬!$F41*100)</f>
        <v>72.434045381481198</v>
      </c>
      <c r="J41">
        <f>IF(OR(Calc_오픈정렬!$F41="",Calc_오픈정렬!J41=""),"",Calc_오픈정렬!J41/Calc_오픈정렬!$F41*100)</f>
        <v>100.03892431473666</v>
      </c>
      <c r="K41">
        <f>IF(OR(Calc_오픈정렬!$F41="",Calc_오픈정렬!K41=""),"",Calc_오픈정렬!K41/Calc_오픈정렬!$F41*100)</f>
        <v>84.43967814088829</v>
      </c>
      <c r="L41">
        <f>IF(OR(Calc_오픈정렬!$F41="",Calc_오픈정렬!L41=""),"",Calc_오픈정렬!L41/Calc_오픈정렬!$F41*100)</f>
        <v>109.95473845369439</v>
      </c>
      <c r="M41">
        <f>IF(OR(Calc_오픈정렬!$F41="",Calc_오픈정렬!M41=""),"",Calc_오픈정렬!M41/Calc_오픈정렬!$F41*100)</f>
        <v>99.876084992789913</v>
      </c>
      <c r="N41">
        <f>IF(OR(Calc_오픈정렬!$F41="",Calc_오픈정렬!N41=""),"",Calc_오픈정렬!N41/Calc_오픈정렬!$F41*100)</f>
        <v>86.736193690522896</v>
      </c>
      <c r="O41">
        <f>IF(OR(Calc_오픈정렬!$F41="",Calc_오픈정렬!O41=""),"",Calc_오픈정렬!O41/Calc_오픈정렬!$F41*100)</f>
        <v>118.95438040736775</v>
      </c>
      <c r="P41">
        <f>IF(OR(Calc_오픈정렬!$F41="",Calc_오픈정렬!P41=""),"",Calc_오픈정렬!P41/Calc_오픈정렬!$F41*100)</f>
        <v>124.54322263910549</v>
      </c>
      <c r="Q41">
        <f>IF(OR(Calc_오픈정렬!$F41="",Calc_오픈정렬!Q41=""),"",Calc_오픈정렬!Q41/Calc_오픈정렬!$F41*100)</f>
        <v>149.01617265324239</v>
      </c>
      <c r="R41">
        <f>IF(OR(Calc_오픈정렬!$F41="",Calc_오픈정렬!R41=""),"",Calc_오픈정렬!R41/Calc_오픈정렬!$F41*100)</f>
        <v>115.45645827890192</v>
      </c>
      <c r="S41">
        <f>IF(OR(Calc_오픈정렬!$F41="",Calc_오픈정렬!S41=""),"",Calc_오픈정렬!S41/Calc_오픈정렬!$F41*100)</f>
        <v>115.97174793964196</v>
      </c>
      <c r="T41">
        <f>IF(OR(Calc_오픈정렬!$F41="",Calc_오픈정렬!T41=""),"",Calc_오픈정렬!T41/Calc_오픈정렬!$F41*100)</f>
        <v>113.77923888875516</v>
      </c>
      <c r="U41">
        <f>IF(OR(Calc_오픈정렬!$F41="",Calc_오픈정렬!U41=""),"",Calc_오픈정렬!U41/Calc_오픈정렬!$F41*100)</f>
        <v>119.17095261735489</v>
      </c>
      <c r="V41">
        <f>IF(OR(Calc_오픈정렬!$F41="",Calc_오픈정렬!V41=""),"",Calc_오픈정렬!V41/Calc_오픈정렬!$F41*100)</f>
        <v>137.81742756185577</v>
      </c>
      <c r="W41">
        <f>IF(OR(Calc_오픈정렬!$F41="",Calc_오픈정렬!W41=""),"",Calc_오픈정렬!W41/Calc_오픈정렬!$F41*100)</f>
        <v>131.49434723383786</v>
      </c>
      <c r="X41">
        <f>IF(OR(Calc_오픈정렬!$F41="",Calc_오픈정렬!X41=""),"",Calc_오픈정렬!X41/Calc_오픈정렬!$F41*100)</f>
        <v>124.10624952225473</v>
      </c>
      <c r="Y41">
        <f>IF(OR(Calc_오픈정렬!$F41="",Calc_오픈정렬!Y41=""),"",Calc_오픈정렬!Y41/Calc_오픈정렬!$F41*100)</f>
        <v>125.29931014356113</v>
      </c>
      <c r="Z41">
        <f>IF(OR(Calc_오픈정렬!$F41="",Calc_오픈정렬!Z41=""),"",Calc_오픈정렬!Z41/Calc_오픈정렬!$F41*100)</f>
        <v>150.60553884060195</v>
      </c>
      <c r="AA41">
        <f>IF(OR(Calc_오픈정렬!$F41="",Calc_오픈정렬!AA41=""),"",Calc_오픈정렬!AA41/Calc_오픈정렬!$F41*100)</f>
        <v>136.02690784914631</v>
      </c>
      <c r="AB41">
        <f>IF(OR(Calc_오픈정렬!$F41="",Calc_오픈정렬!AB41=""),"",Calc_오픈정렬!AB41/Calc_오픈정렬!$F41*100)</f>
        <v>146.09914068245138</v>
      </c>
      <c r="AC41">
        <f>IF(OR(Calc_오픈정렬!$F41="",Calc_오픈정렬!AC41=""),"",Calc_오픈정렬!AC41/Calc_오픈정렬!$F41*100)</f>
        <v>116.04965955427772</v>
      </c>
      <c r="AD41">
        <f>IF(OR(Calc_오픈정렬!$F41="",Calc_오픈정렬!AD41=""),"",Calc_오픈정렬!AD41/Calc_오픈정렬!$F41*100)</f>
        <v>134.9140034311194</v>
      </c>
      <c r="AE41">
        <f>IF(OR(Calc_오픈정렬!$F41="",Calc_오픈정렬!AE41=""),"",Calc_오픈정렬!AE41/Calc_오픈정렬!$F41*100)</f>
        <v>145.93934435272948</v>
      </c>
      <c r="AF41">
        <f>IF(OR(Calc_오픈정렬!$F41="",Calc_오픈정렬!AF41=""),"",Calc_오픈정렬!AF41/Calc_오픈정렬!$F41*100)</f>
        <v>128.91238247580668</v>
      </c>
      <c r="AG41">
        <f>IF(OR(Calc_오픈정렬!$F41="",Calc_오픈정렬!AG41=""),"",Calc_오픈정렬!AG41/Calc_오픈정렬!$F41*100)</f>
        <v>154.48838568615915</v>
      </c>
      <c r="AH41">
        <f>IF(OR(Calc_오픈정렬!$F41="",Calc_오픈정렬!AH41=""),"",Calc_오픈정렬!AH41/Calc_오픈정렬!$F41*100)</f>
        <v>189.94814275196686</v>
      </c>
      <c r="AI41">
        <f>IF(OR(Calc_오픈정렬!$F41="",Calc_오픈정렬!AI41=""),"",Calc_오픈정렬!AI41/Calc_오픈정렬!$F41*100)</f>
        <v>190.64772475654104</v>
      </c>
      <c r="AJ41">
        <f>IF(OR(Calc_오픈정렬!$F41="",Calc_오픈정렬!AJ41=""),"",Calc_오픈정렬!AJ41/Calc_오픈정렬!$F41*100)</f>
        <v>197.18068089282423</v>
      </c>
      <c r="AK41">
        <f>IF(OR(Calc_오픈정렬!$F41="",Calc_오픈정렬!AK41=""),"",Calc_오픈정렬!AK41/Calc_오픈정렬!$F41*100)</f>
        <v>196.30550412980782</v>
      </c>
      <c r="AL41">
        <f>IF(OR(Calc_오픈정렬!$F41="",Calc_오픈정렬!AL41=""),"",Calc_오픈정렬!AL41/Calc_오픈정렬!$F41*100)</f>
        <v>165.21419049239617</v>
      </c>
      <c r="AM41">
        <f>IF(OR(Calc_오픈정렬!$F41="",Calc_오픈정렬!AM41=""),"",Calc_오픈정렬!AM41/Calc_오픈정렬!$F41*100)</f>
        <v>189.4882644560569</v>
      </c>
      <c r="AN41">
        <f>IF(OR(Calc_오픈정렬!$F41="",Calc_오픈정렬!AN41=""),"",Calc_오픈정렬!AN41/Calc_오픈정렬!$F41*100)</f>
        <v>191.29987374622738</v>
      </c>
      <c r="AO41">
        <f>IF(OR(Calc_오픈정렬!$F41="",Calc_오픈정렬!AO41=""),"",Calc_오픈정렬!AO41/Calc_오픈정렬!$F41*100)</f>
        <v>176.01358293738929</v>
      </c>
      <c r="AP41">
        <f>IF(OR(Calc_오픈정렬!$F41="",Calc_오픈정렬!AP41=""),"",Calc_오픈정렬!AP41/Calc_오픈정렬!$F41*100)</f>
        <v>175.16099736989176</v>
      </c>
      <c r="AQ41">
        <f>IF(OR(Calc_오픈정렬!$F41="",Calc_오픈정렬!AQ41=""),"",Calc_오픈정렬!AQ41/Calc_오픈정렬!$F41*100)</f>
        <v>168.82899623256282</v>
      </c>
      <c r="AR41">
        <f>IF(OR(Calc_오픈정렬!$F41="",Calc_오픈정렬!AR41=""),"",Calc_오픈정렬!AR41/Calc_오픈정렬!$F41*100)</f>
        <v>162.61442442994226</v>
      </c>
      <c r="AS41">
        <f>IF(OR(Calc_오픈정렬!$F41="",Calc_오픈정렬!AS41=""),"",Calc_오픈정렬!AS41/Calc_오픈정렬!$F41*100)</f>
        <v>169.22912955447032</v>
      </c>
      <c r="AT41">
        <f>IF(OR(Calc_오픈정렬!$F41="",Calc_오픈정렬!AT41=""),"",Calc_오픈정렬!AT41/Calc_오픈정렬!$F41*100)</f>
        <v>174.09435594793231</v>
      </c>
      <c r="AU41">
        <f>IF(OR(Calc_오픈정렬!$F41="",Calc_오픈정렬!AU41=""),"",Calc_오픈정렬!AU41/Calc_오픈정렬!$F41*100)</f>
        <v>179.2516720855923</v>
      </c>
      <c r="AV41">
        <f>IF(OR(Calc_오픈정렬!$F41="",Calc_오픈정렬!AV41=""),"",Calc_오픈정렬!AV41/Calc_오픈정렬!$F41*100)</f>
        <v>190.70230802772457</v>
      </c>
      <c r="AW41">
        <f>IF(OR(Calc_오픈정렬!$F41="",Calc_오픈정렬!AW41=""),"",Calc_오픈정렬!AW41/Calc_오픈정렬!$F41*100)</f>
        <v>187.49618387532635</v>
      </c>
      <c r="AX41">
        <f>IF(OR(Calc_오픈정렬!$F41="",Calc_오픈정렬!AX41=""),"",Calc_오픈정렬!AX41/Calc_오픈정렬!$F41*100)</f>
        <v>225.12585480767137</v>
      </c>
      <c r="AY41">
        <f>IF(OR(Calc_오픈정렬!$F41="",Calc_오픈정렬!AY41=""),"",Calc_오픈정렬!AY41/Calc_오픈정렬!$F41*100)</f>
        <v>224.91738404327032</v>
      </c>
      <c r="AZ41">
        <f>IF(OR(Calc_오픈정렬!$F41="",Calc_오픈정렬!AZ41=""),"",Calc_오픈정렬!AZ41/Calc_오픈정렬!$F41*100)</f>
        <v>186.84855606232418</v>
      </c>
      <c r="BA41">
        <f>IF(OR(Calc_오픈정렬!$F41="",Calc_오픈정렬!BA41=""),"",Calc_오픈정렬!BA41/Calc_오픈정렬!$F41*100)</f>
        <v>191.87225532241064</v>
      </c>
      <c r="BB41">
        <f>IF(OR(Calc_오픈정렬!$F41="",Calc_오픈정렬!BB41=""),"",Calc_오픈정렬!BB41/Calc_오픈정렬!$F41*100)</f>
        <v>181.56784558741779</v>
      </c>
      <c r="BC41">
        <f>IF(OR(Calc_오픈정렬!$F41="",Calc_오픈정렬!BC41=""),"",Calc_오픈정렬!BC41/Calc_오픈정렬!$F41*100)</f>
        <v>215.21328441709974</v>
      </c>
      <c r="BD41">
        <f>IF(OR(Calc_오픈정렬!$F41="",Calc_오픈정렬!BD41=""),"",Calc_오픈정렬!BD41/Calc_오픈정렬!$F41*100)</f>
        <v>186.17345523302552</v>
      </c>
      <c r="BE41">
        <f>IF(OR(Calc_오픈정렬!$F41="",Calc_오픈정렬!BE41=""),"",Calc_오픈정렬!BE41/Calc_오픈정렬!$F41*100)</f>
        <v>162.06505591547187</v>
      </c>
      <c r="BF41">
        <f>IF(OR(Calc_오픈정렬!$F41="",Calc_오픈정렬!BF41=""),"",Calc_오픈정렬!BF41/Calc_오픈정렬!$F41*100)</f>
        <v>219.89389724761037</v>
      </c>
      <c r="BG41">
        <f>IF(OR(Calc_오픈정렬!$F41="",Calc_오픈정렬!BG41=""),"",Calc_오픈정렬!BG41/Calc_오픈정렬!$F41*100)</f>
        <v>227.19745758788719</v>
      </c>
      <c r="BH41">
        <f>IF(OR(Calc_오픈정렬!$F41="",Calc_오픈정렬!BH41=""),"",Calc_오픈정렬!BH41/Calc_오픈정렬!$F41*100)</f>
        <v>201.43905059542865</v>
      </c>
      <c r="BI41">
        <f>IF(OR(Calc_오픈정렬!$F41="",Calc_오픈정렬!BI41=""),"",Calc_오픈정렬!BI41/Calc_오픈정렬!$F41*100)</f>
        <v>199.51236658287868</v>
      </c>
      <c r="BJ41">
        <f>IF(OR(Calc_오픈정렬!$F41="",Calc_오픈정렬!BJ41=""),"",Calc_오픈정렬!BJ41/Calc_오픈정렬!$F41*100)</f>
        <v>233.77937308896227</v>
      </c>
      <c r="BK41">
        <f>IF(OR(Calc_오픈정렬!$F41="",Calc_오픈정렬!BK41=""),"",Calc_오픈정렬!BK41/Calc_오픈정렬!$F41*100)</f>
        <v>191.18254299520521</v>
      </c>
      <c r="BL41" t="str">
        <f>IF(OR(Calc_오픈정렬!$F41="",Calc_오픈정렬!BL41=""),"",Calc_오픈정렬!BL41/Calc_오픈정렬!$F41*100)</f>
        <v/>
      </c>
      <c r="BM41" t="str">
        <f>IF(OR(Calc_오픈정렬!$F41="",Calc_오픈정렬!BM41=""),"",Calc_오픈정렬!BM41/Calc_오픈정렬!$F41*100)</f>
        <v/>
      </c>
      <c r="BN41" t="str">
        <f>IF(OR(Calc_오픈정렬!$F41="",Calc_오픈정렬!BN41=""),"",Calc_오픈정렬!BN41/Calc_오픈정렬!$F41*100)</f>
        <v/>
      </c>
    </row>
    <row r="42" spans="1:66" x14ac:dyDescent="0.3">
      <c r="A42" t="str">
        <f>Calc_오픈정렬!A42</f>
        <v>(1030) #노량진점</v>
      </c>
      <c r="B42" t="str">
        <f>Calc_오픈정렬!B42</f>
        <v>150-2</v>
      </c>
      <c r="C42">
        <f>Calc_오픈정렬!C42</f>
        <v>2</v>
      </c>
      <c r="D42" t="str">
        <f>Calc_오픈정렬!D42</f>
        <v>2</v>
      </c>
      <c r="E42" s="1">
        <f>Calc_오픈정렬!E42</f>
        <v>44470</v>
      </c>
      <c r="F42">
        <f>Calc_오픈정렬!F42</f>
        <v>7461413.1081568561</v>
      </c>
      <c r="G42">
        <f>IF(OR(Calc_오픈정렬!$F42="",Calc_오픈정렬!G42=""),"",Calc_오픈정렬!G42/Calc_오픈정렬!$F42*100)</f>
        <v>65.754642903167721</v>
      </c>
      <c r="H42">
        <f>IF(OR(Calc_오픈정렬!$F42="",Calc_오픈정렬!H42=""),"",Calc_오픈정렬!H42/Calc_오픈정렬!$F42*100)</f>
        <v>66.790977015398525</v>
      </c>
      <c r="I42">
        <f>IF(OR(Calc_오픈정렬!$F42="",Calc_오픈정렬!I42=""),"",Calc_오픈정렬!I42/Calc_오픈정렬!$F42*100)</f>
        <v>77.744330656003228</v>
      </c>
      <c r="J42">
        <f>IF(OR(Calc_오픈정렬!$F42="",Calc_오픈정렬!J42=""),"",Calc_오픈정렬!J42/Calc_오픈정렬!$F42*100)</f>
        <v>104.12317310009924</v>
      </c>
      <c r="K42">
        <f>IF(OR(Calc_오픈정렬!$F42="",Calc_오픈정렬!K42=""),"",Calc_오픈정렬!K42/Calc_오픈정렬!$F42*100)</f>
        <v>93.371835277127218</v>
      </c>
      <c r="L42">
        <f>IF(OR(Calc_오픈정렬!$F42="",Calc_오픈정렬!L42=""),"",Calc_오픈정렬!L42/Calc_오픈정렬!$F42*100)</f>
        <v>94.865443969050943</v>
      </c>
      <c r="M42">
        <f>IF(OR(Calc_오픈정렬!$F42="",Calc_오픈정렬!M42=""),"",Calc_오픈정렬!M42/Calc_오픈정렬!$F42*100)</f>
        <v>105.48928577375911</v>
      </c>
      <c r="N42">
        <f>IF(OR(Calc_오픈정렬!$F42="",Calc_오픈정렬!N42=""),"",Calc_오픈정렬!N42/Calc_오픈정렬!$F42*100)</f>
        <v>98.981611209715467</v>
      </c>
      <c r="O42">
        <f>IF(OR(Calc_오픈정렬!$F42="",Calc_오픈정렬!O42=""),"",Calc_오픈정렬!O42/Calc_오픈정렬!$F42*100)</f>
        <v>103.16865067024801</v>
      </c>
      <c r="P42">
        <f>IF(OR(Calc_오픈정렬!$F42="",Calc_오픈정렬!P42=""),"",Calc_오픈정렬!P42/Calc_오픈정렬!$F42*100)</f>
        <v>119.9794154802828</v>
      </c>
      <c r="Q42">
        <f>IF(OR(Calc_오픈정렬!$F42="",Calc_오픈정렬!Q42=""),"",Calc_오픈정렬!Q42/Calc_오픈정렬!$F42*100)</f>
        <v>137.05777653522762</v>
      </c>
      <c r="R42">
        <f>IF(OR(Calc_오픈정렬!$F42="",Calc_오픈정렬!R42=""),"",Calc_오픈정렬!R42/Calc_오픈정렬!$F42*100)</f>
        <v>130.96077290261721</v>
      </c>
      <c r="S42">
        <f>IF(OR(Calc_오픈정렬!$F42="",Calc_오픈정렬!S42=""),"",Calc_오픈정렬!S42/Calc_오픈정렬!$F42*100)</f>
        <v>131.22453178396293</v>
      </c>
      <c r="T42">
        <f>IF(OR(Calc_오픈정렬!$F42="",Calc_오픈정렬!T42=""),"",Calc_오픈정렬!T42/Calc_오픈정렬!$F42*100)</f>
        <v>126.66020239907694</v>
      </c>
      <c r="U42">
        <f>IF(OR(Calc_오픈정렬!$F42="",Calc_오픈정렬!U42=""),"",Calc_오픈정렬!U42/Calc_오픈정렬!$F42*100)</f>
        <v>129.30972585946532</v>
      </c>
      <c r="V42">
        <f>IF(OR(Calc_오픈정렬!$F42="",Calc_오픈정렬!V42=""),"",Calc_오픈정렬!V42/Calc_오픈정렬!$F42*100)</f>
        <v>137.10979244496681</v>
      </c>
      <c r="W42">
        <f>IF(OR(Calc_오픈정렬!$F42="",Calc_오픈정렬!W42=""),"",Calc_오픈정렬!W42/Calc_오픈정렬!$F42*100)</f>
        <v>139.18456984930808</v>
      </c>
      <c r="X42">
        <f>IF(OR(Calc_오픈정렬!$F42="",Calc_오픈정렬!X42=""),"",Calc_오픈정렬!X42/Calc_오픈정렬!$F42*100)</f>
        <v>134.77648556676581</v>
      </c>
      <c r="Y42">
        <f>IF(OR(Calc_오픈정렬!$F42="",Calc_오픈정렬!Y42=""),"",Calc_오픈정렬!Y42/Calc_오픈정렬!$F42*100)</f>
        <v>142.4365765306456</v>
      </c>
      <c r="Z42">
        <f>IF(OR(Calc_오픈정렬!$F42="",Calc_오픈정렬!Z42=""),"",Calc_오픈정렬!Z42/Calc_오픈정렬!$F42*100)</f>
        <v>120.12799490450999</v>
      </c>
      <c r="AA42">
        <f>IF(OR(Calc_오픈정렬!$F42="",Calc_오픈정렬!AA42=""),"",Calc_오픈정렬!AA42/Calc_오픈정렬!$F42*100)</f>
        <v>121.15620831535392</v>
      </c>
      <c r="AB42">
        <f>IF(OR(Calc_오픈정렬!$F42="",Calc_오픈정렬!AB42=""),"",Calc_오픈정렬!AB42/Calc_오픈정렬!$F42*100)</f>
        <v>133.52015070725398</v>
      </c>
      <c r="AC42">
        <f>IF(OR(Calc_오픈정렬!$F42="",Calc_오픈정렬!AC42=""),"",Calc_오픈정렬!AC42/Calc_오픈정렬!$F42*100)</f>
        <v>125.5671244701168</v>
      </c>
      <c r="AD42">
        <f>IF(OR(Calc_오픈정렬!$F42="",Calc_오픈정렬!AD42=""),"",Calc_오픈정렬!AD42/Calc_오픈정렬!$F42*100)</f>
        <v>130.67699511268961</v>
      </c>
      <c r="AE42">
        <f>IF(OR(Calc_오픈정렬!$F42="",Calc_오픈정렬!AE42=""),"",Calc_오픈정렬!AE42/Calc_오픈정렬!$F42*100)</f>
        <v>123.8772751073567</v>
      </c>
      <c r="AF42">
        <f>IF(OR(Calc_오픈정렬!$F42="",Calc_오픈정렬!AF42=""),"",Calc_오픈정렬!AF42/Calc_오픈정렬!$F42*100)</f>
        <v>125.74880196105242</v>
      </c>
      <c r="AG42">
        <f>IF(OR(Calc_오픈정렬!$F42="",Calc_오픈정렬!AG42=""),"",Calc_오픈정렬!AG42/Calc_오픈정렬!$F42*100)</f>
        <v>140.00062514873707</v>
      </c>
      <c r="AH42">
        <f>IF(OR(Calc_오픈정렬!$F42="",Calc_오픈정렬!AH42=""),"",Calc_오픈정렬!AH42/Calc_오픈정렬!$F42*100)</f>
        <v>147.00150861235923</v>
      </c>
      <c r="AI42">
        <f>IF(OR(Calc_오픈정렬!$F42="",Calc_오픈정렬!AI42=""),"",Calc_오픈정렬!AI42/Calc_오픈정렬!$F42*100)</f>
        <v>144.52940743346358</v>
      </c>
      <c r="AJ42">
        <f>IF(OR(Calc_오픈정렬!$F42="",Calc_오픈정렬!AJ42=""),"",Calc_오픈정렬!AJ42/Calc_오픈정렬!$F42*100)</f>
        <v>131.19073977605706</v>
      </c>
      <c r="AK42">
        <f>IF(OR(Calc_오픈정렬!$F42="",Calc_오픈정렬!AK42=""),"",Calc_오픈정렬!AK42/Calc_오픈정렬!$F42*100)</f>
        <v>142.26741590912962</v>
      </c>
      <c r="AL42">
        <f>IF(OR(Calc_오픈정렬!$F42="",Calc_오픈정렬!AL42=""),"",Calc_오픈정렬!AL42/Calc_오픈정렬!$F42*100)</f>
        <v>129.36219137653822</v>
      </c>
      <c r="AM42">
        <f>IF(OR(Calc_오픈정렬!$F42="",Calc_오픈정렬!AM42=""),"",Calc_오픈정렬!AM42/Calc_오픈정렬!$F42*100)</f>
        <v>134.70809552935285</v>
      </c>
      <c r="AN42">
        <f>IF(OR(Calc_오픈정렬!$F42="",Calc_오픈정렬!AN42=""),"",Calc_오픈정렬!AN42/Calc_오픈정렬!$F42*100)</f>
        <v>148.39818717709312</v>
      </c>
      <c r="AO42">
        <f>IF(OR(Calc_오픈정렬!$F42="",Calc_오픈정렬!AO42=""),"",Calc_오픈정렬!AO42/Calc_오픈정렬!$F42*100)</f>
        <v>155.27155672027243</v>
      </c>
      <c r="AP42">
        <f>IF(OR(Calc_오픈정렬!$F42="",Calc_오픈정렬!AP42=""),"",Calc_오픈정렬!AP42/Calc_오픈정렬!$F42*100)</f>
        <v>154.56305357770722</v>
      </c>
      <c r="AQ42">
        <f>IF(OR(Calc_오픈정렬!$F42="",Calc_오픈정렬!AQ42=""),"",Calc_오픈정렬!AQ42/Calc_오픈정렬!$F42*100)</f>
        <v>130.79716886602114</v>
      </c>
      <c r="AR42">
        <f>IF(OR(Calc_오픈정렬!$F42="",Calc_오픈정렬!AR42=""),"",Calc_오픈정렬!AR42/Calc_오픈정렬!$F42*100)</f>
        <v>127.95972039651444</v>
      </c>
      <c r="AS42">
        <f>IF(OR(Calc_오픈정렬!$F42="",Calc_오픈정렬!AS42=""),"",Calc_오픈정렬!AS42/Calc_오픈정렬!$F42*100)</f>
        <v>130.00868683426589</v>
      </c>
      <c r="AT42">
        <f>IF(OR(Calc_오픈정렬!$F42="",Calc_오픈정렬!AT42=""),"",Calc_오픈정렬!AT42/Calc_오픈정렬!$F42*100)</f>
        <v>151.48197636466011</v>
      </c>
      <c r="AU42">
        <f>IF(OR(Calc_오픈정렬!$F42="",Calc_오픈정렬!AU42=""),"",Calc_오픈정렬!AU42/Calc_오픈정렬!$F42*100)</f>
        <v>146.96649690964463</v>
      </c>
      <c r="AV42">
        <f>IF(OR(Calc_오픈정렬!$F42="",Calc_오픈정렬!AV42=""),"",Calc_오픈정렬!AV42/Calc_오픈정렬!$F42*100)</f>
        <v>113.5167562827579</v>
      </c>
      <c r="AW42">
        <f>IF(OR(Calc_오픈정렬!$F42="",Calc_오픈정렬!AW42=""),"",Calc_오픈정렬!AW42/Calc_오픈정렬!$F42*100)</f>
        <v>101.33818411818424</v>
      </c>
      <c r="AX42">
        <f>IF(OR(Calc_오픈정렬!$F42="",Calc_오픈정렬!AX42=""),"",Calc_오픈정렬!AX42/Calc_오픈정렬!$F42*100)</f>
        <v>105.36940903920468</v>
      </c>
      <c r="AY42">
        <f>IF(OR(Calc_오픈정렬!$F42="",Calc_오픈정렬!AY42=""),"",Calc_오픈정렬!AY42/Calc_오픈정렬!$F42*100)</f>
        <v>104.37281953471013</v>
      </c>
      <c r="AZ42">
        <f>IF(OR(Calc_오픈정렬!$F42="",Calc_오픈정렬!AZ42=""),"",Calc_오픈정렬!AZ42/Calc_오픈정렬!$F42*100)</f>
        <v>112.1591799690933</v>
      </c>
      <c r="BA42">
        <f>IF(OR(Calc_오픈정렬!$F42="",Calc_오픈정렬!BA42=""),"",Calc_오픈정렬!BA42/Calc_오픈정렬!$F42*100)</f>
        <v>108.30356565541233</v>
      </c>
      <c r="BB42">
        <f>IF(OR(Calc_오픈정렬!$F42="",Calc_오픈정렬!BB42=""),"",Calc_오픈정렬!BB42/Calc_오픈정렬!$F42*100)</f>
        <v>112.14443142614545</v>
      </c>
      <c r="BC42">
        <f>IF(OR(Calc_오픈정렬!$F42="",Calc_오픈정렬!BC42=""),"",Calc_오픈정렬!BC42/Calc_오픈정렬!$F42*100)</f>
        <v>112.98740476886459</v>
      </c>
      <c r="BD42">
        <f>IF(OR(Calc_오픈정렬!$F42="",Calc_오픈정렬!BD42=""),"",Calc_오픈정렬!BD42/Calc_오픈정렬!$F42*100)</f>
        <v>114.82036408166097</v>
      </c>
      <c r="BE42">
        <f>IF(OR(Calc_오픈정렬!$F42="",Calc_오픈정렬!BE42=""),"",Calc_오픈정렬!BE42/Calc_오픈정렬!$F42*100)</f>
        <v>106.92779959922076</v>
      </c>
      <c r="BF42">
        <f>IF(OR(Calc_오픈정렬!$F42="",Calc_오픈정렬!BF42=""),"",Calc_오픈정렬!BF42/Calc_오픈정렬!$F42*100)</f>
        <v>110.24642013671181</v>
      </c>
      <c r="BG42">
        <f>IF(OR(Calc_오픈정렬!$F42="",Calc_오픈정렬!BG42=""),"",Calc_오픈정렬!BG42/Calc_오픈정렬!$F42*100)</f>
        <v>110.91643080869531</v>
      </c>
      <c r="BH42">
        <f>IF(OR(Calc_오픈정렬!$F42="",Calc_오픈정렬!BH42=""),"",Calc_오픈정렬!BH42/Calc_오픈정렬!$F42*100)</f>
        <v>110.67152396040501</v>
      </c>
      <c r="BI42">
        <f>IF(OR(Calc_오픈정렬!$F42="",Calc_오픈정렬!BI42=""),"",Calc_오픈정렬!BI42/Calc_오픈정렬!$F42*100)</f>
        <v>121.5428787466889</v>
      </c>
      <c r="BJ42">
        <f>IF(OR(Calc_오픈정렬!$F42="",Calc_오픈정렬!BJ42=""),"",Calc_오픈정렬!BJ42/Calc_오픈정렬!$F42*100)</f>
        <v>116.99769413621588</v>
      </c>
      <c r="BK42">
        <f>IF(OR(Calc_오픈정렬!$F42="",Calc_오픈정렬!BK42=""),"",Calc_오픈정렬!BK42/Calc_오픈정렬!$F42*100)</f>
        <v>99.440095317860866</v>
      </c>
      <c r="BL42" t="str">
        <f>IF(OR(Calc_오픈정렬!$F42="",Calc_오픈정렬!BL42=""),"",Calc_오픈정렬!BL42/Calc_오픈정렬!$F42*100)</f>
        <v/>
      </c>
      <c r="BM42" t="str">
        <f>IF(OR(Calc_오픈정렬!$F42="",Calc_오픈정렬!BM42=""),"",Calc_오픈정렬!BM42/Calc_오픈정렬!$F42*100)</f>
        <v/>
      </c>
      <c r="BN42" t="str">
        <f>IF(OR(Calc_오픈정렬!$F42="",Calc_오픈정렬!BN42=""),"",Calc_오픈정렬!BN42/Calc_오픈정렬!$F42*100)</f>
        <v/>
      </c>
    </row>
    <row r="43" spans="1:66" x14ac:dyDescent="0.3">
      <c r="A43" t="str">
        <f>Calc_오픈정렬!A43</f>
        <v>(1032) #이대점</v>
      </c>
      <c r="B43" t="str">
        <f>Calc_오픈정렬!B43</f>
        <v>150-4</v>
      </c>
      <c r="C43">
        <f>Calc_오픈정렬!C43</f>
        <v>4</v>
      </c>
      <c r="D43" t="str">
        <f>Calc_오픈정렬!D43</f>
        <v>3+</v>
      </c>
      <c r="E43" s="1">
        <f>Calc_오픈정렬!E43</f>
        <v>44470</v>
      </c>
      <c r="F43">
        <f>Calc_오픈정렬!F43</f>
        <v>3716914.7470916193</v>
      </c>
      <c r="G43">
        <f>IF(OR(Calc_오픈정렬!$F43="",Calc_오픈정렬!G43=""),"",Calc_오픈정렬!G43/Calc_오픈정렬!$F43*100)</f>
        <v>79.102975922594638</v>
      </c>
      <c r="H43">
        <f>IF(OR(Calc_오픈정렬!$F43="",Calc_오픈정렬!H43=""),"",Calc_오픈정렬!H43/Calc_오픈정렬!$F43*100)</f>
        <v>85.418437423714039</v>
      </c>
      <c r="I43">
        <f>IF(OR(Calc_오픈정렬!$F43="",Calc_오픈정렬!I43=""),"",Calc_오픈정렬!I43/Calc_오픈정렬!$F43*100)</f>
        <v>86.769365267696401</v>
      </c>
      <c r="J43">
        <f>IF(OR(Calc_오픈정렬!$F43="",Calc_오픈정렬!J43=""),"",Calc_오픈정렬!J43/Calc_오픈정렬!$F43*100)</f>
        <v>114.22130914917865</v>
      </c>
      <c r="K43">
        <f>IF(OR(Calc_오픈정렬!$F43="",Calc_오픈정렬!K43=""),"",Calc_오픈정렬!K43/Calc_오픈정렬!$F43*100)</f>
        <v>115.84488640008379</v>
      </c>
      <c r="L43">
        <f>IF(OR(Calc_오픈정렬!$F43="",Calc_오픈정렬!L43=""),"",Calc_오픈정렬!L43/Calc_오픈정렬!$F43*100)</f>
        <v>114.04331571160758</v>
      </c>
      <c r="M43">
        <f>IF(OR(Calc_오픈정렬!$F43="",Calc_오픈정렬!M43=""),"",Calc_오픈정렬!M43/Calc_오픈정렬!$F43*100)</f>
        <v>93.009975456026055</v>
      </c>
      <c r="N43">
        <f>IF(OR(Calc_오픈정렬!$F43="",Calc_오픈정렬!N43=""),"",Calc_오픈정렬!N43/Calc_오픈정렬!$F43*100)</f>
        <v>77.287812094004181</v>
      </c>
      <c r="O43">
        <f>IF(OR(Calc_오픈정렬!$F43="",Calc_오픈정렬!O43=""),"",Calc_오픈정렬!O43/Calc_오픈정렬!$F43*100)</f>
        <v>85.59270118909977</v>
      </c>
      <c r="P43">
        <f>IF(OR(Calc_오픈정렬!$F43="",Calc_오픈정렬!P43=""),"",Calc_오픈정렬!P43/Calc_오픈정렬!$F43*100)</f>
        <v>111.16947778335664</v>
      </c>
      <c r="Q43">
        <f>IF(OR(Calc_오픈정렬!$F43="",Calc_오픈정렬!Q43=""),"",Calc_오픈정렬!Q43/Calc_오픈정렬!$F43*100)</f>
        <v>109.20834057638922</v>
      </c>
      <c r="R43">
        <f>IF(OR(Calc_오픈정렬!$F43="",Calc_오픈정렬!R43=""),"",Calc_오픈정렬!R43/Calc_오픈정렬!$F43*100)</f>
        <v>103.89336408696926</v>
      </c>
      <c r="S43">
        <f>IF(OR(Calc_오픈정렬!$F43="",Calc_오픈정렬!S43=""),"",Calc_오픈정렬!S43/Calc_오픈정렬!$F43*100)</f>
        <v>98.627937378876354</v>
      </c>
      <c r="T43">
        <f>IF(OR(Calc_오픈정렬!$F43="",Calc_오픈정렬!T43=""),"",Calc_오픈정렬!T43/Calc_오픈정렬!$F43*100)</f>
        <v>92.173354846965836</v>
      </c>
      <c r="U43">
        <f>IF(OR(Calc_오픈정렬!$F43="",Calc_오픈정렬!U43=""),"",Calc_오픈정렬!U43/Calc_오픈정렬!$F43*100)</f>
        <v>88.550264440807624</v>
      </c>
      <c r="V43">
        <f>IF(OR(Calc_오픈정렬!$F43="",Calc_오픈정렬!V43=""),"",Calc_오픈정렬!V43/Calc_오픈정렬!$F43*100)</f>
        <v>91.60875872352166</v>
      </c>
      <c r="W43">
        <f>IF(OR(Calc_오픈정렬!$F43="",Calc_오픈정렬!W43=""),"",Calc_오픈정렬!W43/Calc_오픈정렬!$F43*100)</f>
        <v>102.60126658908423</v>
      </c>
      <c r="X43">
        <f>IF(OR(Calc_오픈정렬!$F43="",Calc_오픈정렬!X43=""),"",Calc_오픈정렬!X43/Calc_오픈정렬!$F43*100)</f>
        <v>107.22951139098933</v>
      </c>
      <c r="Y43">
        <f>IF(OR(Calc_오픈정렬!$F43="",Calc_오픈정렬!Y43=""),"",Calc_오픈정렬!Y43/Calc_오픈정렬!$F43*100)</f>
        <v>113.2479602836779</v>
      </c>
      <c r="Z43">
        <f>IF(OR(Calc_오픈정렬!$F43="",Calc_오픈정렬!Z43=""),"",Calc_오픈정렬!Z43/Calc_오픈정렬!$F43*100)</f>
        <v>115.35338091680684</v>
      </c>
      <c r="AA43">
        <f>IF(OR(Calc_오픈정렬!$F43="",Calc_오픈정렬!AA43=""),"",Calc_오픈정렬!AA43/Calc_오픈정렬!$F43*100)</f>
        <v>124.13297434837516</v>
      </c>
      <c r="AB43">
        <f>IF(OR(Calc_오픈정렬!$F43="",Calc_오픈정렬!AB43=""),"",Calc_오픈정렬!AB43/Calc_오픈정렬!$F43*100)</f>
        <v>118.40189352484565</v>
      </c>
      <c r="AC43">
        <f>IF(OR(Calc_오픈정렬!$F43="",Calc_오픈정렬!AC43=""),"",Calc_오픈정렬!AC43/Calc_오픈정렬!$F43*100)</f>
        <v>92.506229679971227</v>
      </c>
      <c r="AD43">
        <f>IF(OR(Calc_오픈정렬!$F43="",Calc_오픈정렬!AD43=""),"",Calc_오픈정렬!AD43/Calc_오픈정렬!$F43*100)</f>
        <v>103.64077831663575</v>
      </c>
      <c r="AE43">
        <f>IF(OR(Calc_오픈정렬!$F43="",Calc_오픈정렬!AE43=""),"",Calc_오픈정렬!AE43/Calc_오픈정렬!$F43*100)</f>
        <v>101.52561016622535</v>
      </c>
      <c r="AF43">
        <f>IF(OR(Calc_오픈정렬!$F43="",Calc_오픈정렬!AF43=""),"",Calc_오픈정렬!AF43/Calc_오픈정렬!$F43*100)</f>
        <v>87.896618681900136</v>
      </c>
      <c r="AG43">
        <f>IF(OR(Calc_오픈정렬!$F43="",Calc_오픈정렬!AG43=""),"",Calc_오픈정렬!AG43/Calc_오픈정렬!$F43*100)</f>
        <v>90.875327250147279</v>
      </c>
      <c r="AH43">
        <f>IF(OR(Calc_오픈정렬!$F43="",Calc_오픈정렬!AH43=""),"",Calc_오픈정렬!AH43/Calc_오픈정렬!$F43*100)</f>
        <v>104.37357447158237</v>
      </c>
      <c r="AI43">
        <f>IF(OR(Calc_오픈정렬!$F43="",Calc_오픈정렬!AI43=""),"",Calc_오픈정렬!AI43/Calc_오픈정렬!$F43*100)</f>
        <v>101.81126492529633</v>
      </c>
      <c r="AJ43">
        <f>IF(OR(Calc_오픈정렬!$F43="",Calc_오픈정렬!AJ43=""),"",Calc_오픈정렬!AJ43/Calc_오픈정렬!$F43*100)</f>
        <v>78.80174387292837</v>
      </c>
      <c r="AK43">
        <f>IF(OR(Calc_오픈정렬!$F43="",Calc_오픈정렬!AK43=""),"",Calc_오픈정렬!AK43/Calc_오픈정렬!$F43*100)</f>
        <v>97.375960335500196</v>
      </c>
      <c r="AL43">
        <f>IF(OR(Calc_오픈정렬!$F43="",Calc_오픈정렬!AL43=""),"",Calc_오픈정렬!AL43/Calc_오픈정렬!$F43*100)</f>
        <v>96.881060173007157</v>
      </c>
      <c r="AM43">
        <f>IF(OR(Calc_오픈정렬!$F43="",Calc_오픈정렬!AM43=""),"",Calc_오픈정렬!AM43/Calc_오픈정렬!$F43*100)</f>
        <v>102.06209800505744</v>
      </c>
      <c r="AN43">
        <f>IF(OR(Calc_오픈정렬!$F43="",Calc_오픈정렬!AN43=""),"",Calc_오픈정렬!AN43/Calc_오픈정렬!$F43*100)</f>
        <v>98.132367318288061</v>
      </c>
      <c r="AO43">
        <f>IF(OR(Calc_오픈정렬!$F43="",Calc_오픈정렬!AO43=""),"",Calc_오픈정렬!AO43/Calc_오픈정렬!$F43*100)</f>
        <v>90.923022482923244</v>
      </c>
      <c r="AP43">
        <f>IF(OR(Calc_오픈정렬!$F43="",Calc_오픈정렬!AP43=""),"",Calc_오픈정렬!AP43/Calc_오픈정렬!$F43*100)</f>
        <v>80.47275159519333</v>
      </c>
      <c r="AQ43">
        <f>IF(OR(Calc_오픈정렬!$F43="",Calc_오픈정렬!AQ43=""),"",Calc_오픈정렬!AQ43/Calc_오픈정렬!$F43*100)</f>
        <v>73.710278855696941</v>
      </c>
      <c r="AR43">
        <f>IF(OR(Calc_오픈정렬!$F43="",Calc_오픈정렬!AR43=""),"",Calc_오픈정렬!AR43/Calc_오픈정렬!$F43*100)</f>
        <v>89.206772902859839</v>
      </c>
      <c r="AS43">
        <f>IF(OR(Calc_오픈정렬!$F43="",Calc_오픈정렬!AS43=""),"",Calc_오픈정렬!AS43/Calc_오픈정렬!$F43*100)</f>
        <v>85.161609069748792</v>
      </c>
      <c r="AT43">
        <f>IF(OR(Calc_오픈정렬!$F43="",Calc_오픈정렬!AT43=""),"",Calc_오픈정렬!AT43/Calc_오픈정렬!$F43*100)</f>
        <v>80.382282081009819</v>
      </c>
      <c r="AU43">
        <f>IF(OR(Calc_오픈정렬!$F43="",Calc_오픈정렬!AU43=""),"",Calc_오픈정렬!AU43/Calc_오픈정렬!$F43*100)</f>
        <v>97.460669904112848</v>
      </c>
      <c r="AV43">
        <f>IF(OR(Calc_오픈정렬!$F43="",Calc_오픈정렬!AV43=""),"",Calc_오픈정렬!AV43/Calc_오픈정렬!$F43*100)</f>
        <v>112.32394452790018</v>
      </c>
      <c r="AW43">
        <f>IF(OR(Calc_오픈정렬!$F43="",Calc_오픈정렬!AW43=""),"",Calc_오픈정렬!AW43/Calc_오픈정렬!$F43*100)</f>
        <v>99.338701941598401</v>
      </c>
      <c r="AX43">
        <f>IF(OR(Calc_오픈정렬!$F43="",Calc_오픈정렬!AX43=""),"",Calc_오픈정렬!AX43/Calc_오픈정렬!$F43*100)</f>
        <v>113.72050385333878</v>
      </c>
      <c r="AY43">
        <f>IF(OR(Calc_오픈정렬!$F43="",Calc_오픈정렬!AY43=""),"",Calc_오픈정렬!AY43/Calc_오픈정렬!$F43*100)</f>
        <v>115.9951239509161</v>
      </c>
      <c r="AZ43">
        <f>IF(OR(Calc_오픈정렬!$F43="",Calc_오픈정렬!AZ43=""),"",Calc_오픈정렬!AZ43/Calc_오픈정렬!$F43*100)</f>
        <v>98.826309127172934</v>
      </c>
      <c r="BA43">
        <f>IF(OR(Calc_오픈정렬!$F43="",Calc_오픈정렬!BA43=""),"",Calc_오픈정렬!BA43/Calc_오픈정렬!$F43*100)</f>
        <v>93.537093983128202</v>
      </c>
      <c r="BB43">
        <f>IF(OR(Calc_오픈정렬!$F43="",Calc_오픈정렬!BB43=""),"",Calc_오픈정렬!BB43/Calc_오픈정렬!$F43*100)</f>
        <v>91.149874557110707</v>
      </c>
      <c r="BC43">
        <f>IF(OR(Calc_오픈정렬!$F43="",Calc_오픈정렬!BC43=""),"",Calc_오픈정렬!BC43/Calc_오픈정렬!$F43*100)</f>
        <v>80.380744886654554</v>
      </c>
      <c r="BD43">
        <f>IF(OR(Calc_오픈정렬!$F43="",Calc_오픈정렬!BD43=""),"",Calc_오픈정렬!BD43/Calc_오픈정렬!$F43*100)</f>
        <v>85.038570223554117</v>
      </c>
      <c r="BE43">
        <f>IF(OR(Calc_오픈정렬!$F43="",Calc_오픈정렬!BE43=""),"",Calc_오픈정렬!BE43/Calc_오픈정렬!$F43*100)</f>
        <v>81.198848044200162</v>
      </c>
      <c r="BF43">
        <f>IF(OR(Calc_오픈정렬!$F43="",Calc_오픈정렬!BF43=""),"",Calc_오픈정렬!BF43/Calc_오픈정렬!$F43*100)</f>
        <v>84.221479964022279</v>
      </c>
      <c r="BG43">
        <f>IF(OR(Calc_오픈정렬!$F43="",Calc_오픈정렬!BG43=""),"",Calc_오픈정렬!BG43/Calc_오픈정렬!$F43*100)</f>
        <v>79.973703782650134</v>
      </c>
      <c r="BH43">
        <f>IF(OR(Calc_오픈정렬!$F43="",Calc_오픈정렬!BH43=""),"",Calc_오픈정렬!BH43/Calc_오픈정렬!$F43*100)</f>
        <v>70.487296747850507</v>
      </c>
      <c r="BI43">
        <f>IF(OR(Calc_오픈정렬!$F43="",Calc_오픈정렬!BI43=""),"",Calc_오픈정렬!BI43/Calc_오픈정렬!$F43*100)</f>
        <v>63.458725947733498</v>
      </c>
      <c r="BJ43">
        <f>IF(OR(Calc_오픈정렬!$F43="",Calc_오픈정렬!BJ43=""),"",Calc_오픈정렬!BJ43/Calc_오픈정렬!$F43*100)</f>
        <v>79.709679013002599</v>
      </c>
      <c r="BK43">
        <f>IF(OR(Calc_오픈정렬!$F43="",Calc_오픈정렬!BK43=""),"",Calc_오픈정렬!BK43/Calc_오픈정렬!$F43*100)</f>
        <v>95.213373153030531</v>
      </c>
      <c r="BL43" t="str">
        <f>IF(OR(Calc_오픈정렬!$F43="",Calc_오픈정렬!BL43=""),"",Calc_오픈정렬!BL43/Calc_오픈정렬!$F43*100)</f>
        <v/>
      </c>
      <c r="BM43" t="str">
        <f>IF(OR(Calc_오픈정렬!$F43="",Calc_오픈정렬!BM43=""),"",Calc_오픈정렬!BM43/Calc_오픈정렬!$F43*100)</f>
        <v/>
      </c>
      <c r="BN43" t="str">
        <f>IF(OR(Calc_오픈정렬!$F43="",Calc_오픈정렬!BN43=""),"",Calc_오픈정렬!BN43/Calc_오픈정렬!$F43*100)</f>
        <v/>
      </c>
    </row>
    <row r="44" spans="1:66" x14ac:dyDescent="0.3">
      <c r="A44" t="str">
        <f>Calc_오픈정렬!A44</f>
        <v>(1033) #보라매점</v>
      </c>
      <c r="B44" t="str">
        <f>Calc_오픈정렬!B44</f>
        <v>150-2</v>
      </c>
      <c r="C44">
        <f>Calc_오픈정렬!C44</f>
        <v>2</v>
      </c>
      <c r="D44" t="str">
        <f>Calc_오픈정렬!D44</f>
        <v>2</v>
      </c>
      <c r="E44" s="1">
        <f>Calc_오픈정렬!E44</f>
        <v>44378</v>
      </c>
      <c r="F44">
        <f>Calc_오픈정렬!F44</f>
        <v>3335907.3678612984</v>
      </c>
      <c r="G44">
        <f>IF(OR(Calc_오픈정렬!$F44="",Calc_오픈정렬!G44=""),"",Calc_오픈정렬!G44/Calc_오픈정렬!$F44*100)</f>
        <v>98.387083234258029</v>
      </c>
      <c r="H44">
        <f>IF(OR(Calc_오픈정렬!$F44="",Calc_오픈정렬!H44=""),"",Calc_오픈정렬!H44/Calc_오픈정렬!$F44*100)</f>
        <v>75.663297923364553</v>
      </c>
      <c r="I44">
        <f>IF(OR(Calc_오픈정렬!$F44="",Calc_오픈정렬!I44=""),"",Calc_오픈정렬!I44/Calc_오픈정렬!$F44*100)</f>
        <v>79.184919691675233</v>
      </c>
      <c r="J44">
        <f>IF(OR(Calc_오픈정렬!$F44="",Calc_오픈정렬!J44=""),"",Calc_오픈정렬!J44/Calc_오픈정렬!$F44*100)</f>
        <v>86.472761837542322</v>
      </c>
      <c r="K44">
        <f>IF(OR(Calc_오픈정렬!$F44="",Calc_오픈정렬!K44=""),"",Calc_오픈정렬!K44/Calc_오픈정렬!$F44*100)</f>
        <v>74.679744000759982</v>
      </c>
      <c r="L44">
        <f>IF(OR(Calc_오픈정렬!$F44="",Calc_오픈정렬!L44=""),"",Calc_오픈정렬!L44/Calc_오픈정렬!$F44*100)</f>
        <v>88.777244033437313</v>
      </c>
      <c r="M44">
        <f>IF(OR(Calc_오픈정렬!$F44="",Calc_오픈정렬!M44=""),"",Calc_오픈정렬!M44/Calc_오픈정렬!$F44*100)</f>
        <v>113.94325305748004</v>
      </c>
      <c r="N44">
        <f>IF(OR(Calc_오픈정렬!$F44="",Calc_오픈정렬!N44=""),"",Calc_오픈정렬!N44/Calc_오픈정렬!$F44*100)</f>
        <v>112.46719443820929</v>
      </c>
      <c r="O44">
        <f>IF(OR(Calc_오픈정렬!$F44="",Calc_오픈정렬!O44=""),"",Calc_오픈정렬!O44/Calc_오픈정렬!$F44*100)</f>
        <v>123.65980263257099</v>
      </c>
      <c r="P44">
        <f>IF(OR(Calc_오픈정렬!$F44="",Calc_오픈정렬!P44=""),"",Calc_오픈정렬!P44/Calc_오픈정렬!$F44*100)</f>
        <v>119.84849015829873</v>
      </c>
      <c r="Q44">
        <f>IF(OR(Calc_오픈정렬!$F44="",Calc_오픈정렬!Q44=""),"",Calc_오픈정렬!Q44/Calc_오픈정렬!$F44*100)</f>
        <v>121.8539948345081</v>
      </c>
      <c r="R44">
        <f>IF(OR(Calc_오픈정렬!$F44="",Calc_오픈정렬!R44=""),"",Calc_오픈정렬!R44/Calc_오픈정렬!$F44*100)</f>
        <v>134.83135055113485</v>
      </c>
      <c r="S44">
        <f>IF(OR(Calc_오픈정렬!$F44="",Calc_오픈정렬!S44=""),"",Calc_오픈정렬!S44/Calc_오픈정렬!$F44*100)</f>
        <v>151.71037030734379</v>
      </c>
      <c r="T44">
        <f>IF(OR(Calc_오픈정렬!$F44="",Calc_오픈정렬!T44=""),"",Calc_오픈정렬!T44/Calc_오픈정렬!$F44*100)</f>
        <v>148.82493164498288</v>
      </c>
      <c r="U44">
        <f>IF(OR(Calc_오픈정렬!$F44="",Calc_오픈정렬!U44=""),"",Calc_오픈정렬!U44/Calc_오픈정렬!$F44*100)</f>
        <v>133.76526928254182</v>
      </c>
      <c r="V44">
        <f>IF(OR(Calc_오픈정렬!$F44="",Calc_오픈정렬!V44=""),"",Calc_오픈정렬!V44/Calc_오픈정렬!$F44*100)</f>
        <v>123.4606461407022</v>
      </c>
      <c r="W44">
        <f>IF(OR(Calc_오픈정렬!$F44="",Calc_오픈정렬!W44=""),"",Calc_오픈정렬!W44/Calc_오픈정렬!$F44*100)</f>
        <v>118.79023010523015</v>
      </c>
      <c r="X44">
        <f>IF(OR(Calc_오픈정렬!$F44="",Calc_오픈정렬!X44=""),"",Calc_오픈정렬!X44/Calc_오픈정렬!$F44*100)</f>
        <v>129.05511006050233</v>
      </c>
      <c r="Y44">
        <f>IF(OR(Calc_오픈정렬!$F44="",Calc_오픈정렬!Y44=""),"",Calc_오픈정렬!Y44/Calc_오픈정렬!$F44*100)</f>
        <v>150.2262148848063</v>
      </c>
      <c r="Z44">
        <f>IF(OR(Calc_오픈정렬!$F44="",Calc_오픈정렬!Z44=""),"",Calc_오픈정렬!Z44/Calc_오픈정렬!$F44*100)</f>
        <v>145.36435827837653</v>
      </c>
      <c r="AA44">
        <f>IF(OR(Calc_오픈정렬!$F44="",Calc_오픈정렬!AA44=""),"",Calc_오픈정렬!AA44/Calc_오픈정렬!$F44*100)</f>
        <v>136.08902415699731</v>
      </c>
      <c r="AB44">
        <f>IF(OR(Calc_오픈정렬!$F44="",Calc_오픈정렬!AB44=""),"",Calc_오픈정렬!AB44/Calc_오픈정렬!$F44*100)</f>
        <v>146.80282905836762</v>
      </c>
      <c r="AC44">
        <f>IF(OR(Calc_오픈정렬!$F44="",Calc_오픈정렬!AC44=""),"",Calc_오픈정렬!AC44/Calc_오픈정렬!$F44*100)</f>
        <v>133.54692562692077</v>
      </c>
      <c r="AD44">
        <f>IF(OR(Calc_오픈정렬!$F44="",Calc_오픈정렬!AD44=""),"",Calc_오픈정렬!AD44/Calc_오픈정렬!$F44*100)</f>
        <v>135.18715995969703</v>
      </c>
      <c r="AE44">
        <f>IF(OR(Calc_오픈정렬!$F44="",Calc_오픈정렬!AE44=""),"",Calc_오픈정렬!AE44/Calc_오픈정렬!$F44*100)</f>
        <v>148.02764882037314</v>
      </c>
      <c r="AF44">
        <f>IF(OR(Calc_오픈정렬!$F44="",Calc_오픈정렬!AF44=""),"",Calc_오픈정렬!AF44/Calc_오픈정렬!$F44*100)</f>
        <v>127.2834760421117</v>
      </c>
      <c r="AG44">
        <f>IF(OR(Calc_오픈정렬!$F44="",Calc_오픈정렬!AG44=""),"",Calc_오픈정렬!AG44/Calc_오픈정렬!$F44*100)</f>
        <v>139.41791327747083</v>
      </c>
      <c r="AH44">
        <f>IF(OR(Calc_오픈정렬!$F44="",Calc_오픈정렬!AH44=""),"",Calc_오픈정렬!AH44/Calc_오픈정렬!$F44*100)</f>
        <v>135.34043987222958</v>
      </c>
      <c r="AI44">
        <f>IF(OR(Calc_오픈정렬!$F44="",Calc_오픈정렬!AI44=""),"",Calc_오픈정렬!AI44/Calc_오픈정렬!$F44*100)</f>
        <v>124.35010926108734</v>
      </c>
      <c r="AJ44">
        <f>IF(OR(Calc_오픈정렬!$F44="",Calc_오픈정렬!AJ44=""),"",Calc_오픈정렬!AJ44/Calc_오픈정렬!$F44*100)</f>
        <v>142.05896589933258</v>
      </c>
      <c r="AK44">
        <f>IF(OR(Calc_오픈정렬!$F44="",Calc_오픈정렬!AK44=""),"",Calc_오픈정렬!AK44/Calc_오픈정렬!$F44*100)</f>
        <v>156.91936426890871</v>
      </c>
      <c r="AL44">
        <f>IF(OR(Calc_오픈정렬!$F44="",Calc_오픈정렬!AL44=""),"",Calc_오픈정렬!AL44/Calc_오픈정렬!$F44*100)</f>
        <v>172.37055441242228</v>
      </c>
      <c r="AM44">
        <f>IF(OR(Calc_오픈정렬!$F44="",Calc_오픈정렬!AM44=""),"",Calc_오픈정렬!AM44/Calc_오픈정렬!$F44*100)</f>
        <v>154.51228326443683</v>
      </c>
      <c r="AN44">
        <f>IF(OR(Calc_오픈정렬!$F44="",Calc_오픈정렬!AN44=""),"",Calc_오픈정렬!AN44/Calc_오픈정렬!$F44*100)</f>
        <v>149.22272418377426</v>
      </c>
      <c r="AO44">
        <f>IF(OR(Calc_오픈정렬!$F44="",Calc_오픈정렬!AO44=""),"",Calc_오픈정렬!AO44/Calc_오픈정렬!$F44*100)</f>
        <v>142.24407634040145</v>
      </c>
      <c r="AP44">
        <f>IF(OR(Calc_오픈정렬!$F44="",Calc_오픈정렬!AP44=""),"",Calc_오픈정렬!AP44/Calc_오픈정렬!$F44*100)</f>
        <v>157.99833446026378</v>
      </c>
      <c r="AQ44">
        <f>IF(OR(Calc_오픈정렬!$F44="",Calc_오픈정렬!AQ44=""),"",Calc_오픈정렬!AQ44/Calc_오픈정렬!$F44*100)</f>
        <v>162.74421625547589</v>
      </c>
      <c r="AR44">
        <f>IF(OR(Calc_오픈정렬!$F44="",Calc_오픈정렬!AR44=""),"",Calc_오픈정렬!AR44/Calc_오픈정렬!$F44*100)</f>
        <v>153.64700983564333</v>
      </c>
      <c r="AS44">
        <f>IF(OR(Calc_오픈정렬!$F44="",Calc_오픈정렬!AS44=""),"",Calc_오픈정렬!AS44/Calc_오픈정렬!$F44*100)</f>
        <v>148.76962594598822</v>
      </c>
      <c r="AT44">
        <f>IF(OR(Calc_오픈정렬!$F44="",Calc_오픈정렬!AT44=""),"",Calc_오픈정렬!AT44/Calc_오픈정렬!$F44*100)</f>
        <v>150.48387045403581</v>
      </c>
      <c r="AU44">
        <f>IF(OR(Calc_오픈정렬!$F44="",Calc_오픈정렬!AU44=""),"",Calc_오픈정렬!AU44/Calc_오픈정렬!$F44*100)</f>
        <v>148.07821082681437</v>
      </c>
      <c r="AV44">
        <f>IF(OR(Calc_오픈정렬!$F44="",Calc_오픈정렬!AV44=""),"",Calc_오픈정렬!AV44/Calc_오픈정렬!$F44*100)</f>
        <v>157.49243228250646</v>
      </c>
      <c r="AW44">
        <f>IF(OR(Calc_오픈정렬!$F44="",Calc_오픈정렬!AW44=""),"",Calc_오픈정렬!AW44/Calc_오픈정렬!$F44*100)</f>
        <v>175.24854974094518</v>
      </c>
      <c r="AX44">
        <f>IF(OR(Calc_오픈정렬!$F44="",Calc_오픈정렬!AX44=""),"",Calc_오픈정렬!AX44/Calc_오픈정렬!$F44*100)</f>
        <v>175.03258612458836</v>
      </c>
      <c r="AY44">
        <f>IF(OR(Calc_오픈정렬!$F44="",Calc_오픈정렬!AY44=""),"",Calc_오픈정렬!AY44/Calc_오픈정렬!$F44*100)</f>
        <v>184.06291939808776</v>
      </c>
      <c r="AZ44">
        <f>IF(OR(Calc_오픈정렬!$F44="",Calc_오픈정렬!AZ44=""),"",Calc_오픈정렬!AZ44/Calc_오픈정렬!$F44*100)</f>
        <v>162.79308600064084</v>
      </c>
      <c r="BA44">
        <f>IF(OR(Calc_오픈정렬!$F44="",Calc_오픈정렬!BA44=""),"",Calc_오픈정렬!BA44/Calc_오픈정렬!$F44*100)</f>
        <v>176.11943569447882</v>
      </c>
      <c r="BB44">
        <f>IF(OR(Calc_오픈정렬!$F44="",Calc_오픈정렬!BB44=""),"",Calc_오픈정렬!BB44/Calc_오픈정렬!$F44*100)</f>
        <v>168.73969554005504</v>
      </c>
      <c r="BC44">
        <f>IF(OR(Calc_오픈정렬!$F44="",Calc_오픈정렬!BC44=""),"",Calc_오픈정렬!BC44/Calc_오픈정렬!$F44*100)</f>
        <v>159.14883769646221</v>
      </c>
      <c r="BD44">
        <f>IF(OR(Calc_오픈정렬!$F44="",Calc_오픈정렬!BD44=""),"",Calc_오픈정렬!BD44/Calc_오픈정렬!$F44*100)</f>
        <v>156.60517781492754</v>
      </c>
      <c r="BE44">
        <f>IF(OR(Calc_오픈정렬!$F44="",Calc_오픈정렬!BE44=""),"",Calc_오픈정렬!BE44/Calc_오픈정렬!$F44*100)</f>
        <v>144.63792641579647</v>
      </c>
      <c r="BF44">
        <f>IF(OR(Calc_오픈정렬!$F44="",Calc_오픈정렬!BF44=""),"",Calc_오픈정렬!BF44/Calc_오픈정렬!$F44*100)</f>
        <v>167.16381659705792</v>
      </c>
      <c r="BG44">
        <f>IF(OR(Calc_오픈정렬!$F44="",Calc_오픈정렬!BG44=""),"",Calc_오픈정렬!BG44/Calc_오픈정렬!$F44*100)</f>
        <v>170.77409246640229</v>
      </c>
      <c r="BH44">
        <f>IF(OR(Calc_오픈정렬!$F44="",Calc_오픈정렬!BH44=""),"",Calc_오픈정렬!BH44/Calc_오픈정렬!$F44*100)</f>
        <v>161.85702817977804</v>
      </c>
      <c r="BI44">
        <f>IF(OR(Calc_오픈정렬!$F44="",Calc_오픈정렬!BI44=""),"",Calc_오픈정렬!BI44/Calc_오픈정렬!$F44*100)</f>
        <v>190.31266381601361</v>
      </c>
      <c r="BJ44">
        <f>IF(OR(Calc_오픈정렬!$F44="",Calc_오픈정렬!BJ44=""),"",Calc_오픈정렬!BJ44/Calc_오픈정렬!$F44*100)</f>
        <v>185.3624072441427</v>
      </c>
      <c r="BK44">
        <f>IF(OR(Calc_오픈정렬!$F44="",Calc_오픈정렬!BK44=""),"",Calc_오픈정렬!BK44/Calc_오픈정렬!$F44*100)</f>
        <v>175.67651117913692</v>
      </c>
      <c r="BL44">
        <f>IF(OR(Calc_오픈정렬!$F44="",Calc_오픈정렬!BL44=""),"",Calc_오픈정렬!BL44/Calc_오픈정렬!$F44*100)</f>
        <v>159.89169697993501</v>
      </c>
      <c r="BM44">
        <f>IF(OR(Calc_오픈정렬!$F44="",Calc_오픈정렬!BM44=""),"",Calc_오픈정렬!BM44/Calc_오픈정렬!$F44*100)</f>
        <v>169.56883395493375</v>
      </c>
      <c r="BN44">
        <f>IF(OR(Calc_오픈정렬!$F44="",Calc_오픈정렬!BN44=""),"",Calc_오픈정렬!BN44/Calc_오픈정렬!$F44*100)</f>
        <v>140.48201226498102</v>
      </c>
    </row>
    <row r="45" spans="1:66" x14ac:dyDescent="0.3">
      <c r="A45" t="str">
        <f>Calc_오픈정렬!A45</f>
        <v>(1034) #부천심곡점</v>
      </c>
      <c r="B45" t="str">
        <f>Calc_오픈정렬!B45</f>
        <v>150-0</v>
      </c>
      <c r="C45">
        <f>Calc_오픈정렬!C45</f>
        <v>0</v>
      </c>
      <c r="D45" t="str">
        <f>Calc_오픈정렬!D45</f>
        <v>0</v>
      </c>
      <c r="E45" s="1">
        <f>Calc_오픈정렬!E45</f>
        <v>44531</v>
      </c>
      <c r="F45">
        <f>Calc_오픈정렬!F45</f>
        <v>3349431.8729910045</v>
      </c>
      <c r="G45">
        <f>IF(OR(Calc_오픈정렬!$F45="",Calc_오픈정렬!G45=""),"",Calc_오픈정렬!G45/Calc_오픈정렬!$F45*100)</f>
        <v>68.292971981151595</v>
      </c>
      <c r="H45">
        <f>IF(OR(Calc_오픈정렬!$F45="",Calc_오픈정렬!H45=""),"",Calc_오픈정렬!H45/Calc_오픈정렬!$F45*100)</f>
        <v>89.166985569205423</v>
      </c>
      <c r="I45">
        <f>IF(OR(Calc_오픈정렬!$F45="",Calc_오픈정렬!I45=""),"",Calc_오픈정렬!I45/Calc_오픈정렬!$F45*100)</f>
        <v>79.772265232975968</v>
      </c>
      <c r="J45">
        <f>IF(OR(Calc_오픈정렬!$F45="",Calc_오픈정렬!J45=""),"",Calc_오픈정렬!J45/Calc_오픈정렬!$F45*100)</f>
        <v>102.09861156801423</v>
      </c>
      <c r="K45">
        <f>IF(OR(Calc_오픈정렬!$F45="",Calc_오픈정렬!K45=""),"",Calc_오픈정렬!K45/Calc_오픈정렬!$F45*100)</f>
        <v>97.407371583418723</v>
      </c>
      <c r="L45">
        <f>IF(OR(Calc_오픈정렬!$F45="",Calc_오픈정렬!L45=""),"",Calc_오픈정렬!L45/Calc_오픈정렬!$F45*100)</f>
        <v>83.662147194178587</v>
      </c>
      <c r="M45">
        <f>IF(OR(Calc_오픈정렬!$F45="",Calc_오픈정렬!M45=""),"",Calc_오픈정렬!M45/Calc_오픈정렬!$F45*100)</f>
        <v>96.720510464998398</v>
      </c>
      <c r="N45">
        <f>IF(OR(Calc_오픈정렬!$F45="",Calc_오픈정렬!N45=""),"",Calc_오픈정렬!N45/Calc_오픈정렬!$F45*100)</f>
        <v>109.10573881715251</v>
      </c>
      <c r="O45">
        <f>IF(OR(Calc_오픈정렬!$F45="",Calc_오픈정렬!O45=""),"",Calc_오픈정렬!O45/Calc_오픈정렬!$F45*100)</f>
        <v>111.00562037223767</v>
      </c>
      <c r="P45">
        <f>IF(OR(Calc_오픈정렬!$F45="",Calc_오픈정렬!P45=""),"",Calc_오픈정렬!P45/Calc_오픈정렬!$F45*100)</f>
        <v>113.86369503057317</v>
      </c>
      <c r="Q45">
        <f>IF(OR(Calc_오픈정렬!$F45="",Calc_오픈정렬!Q45=""),"",Calc_오픈정렬!Q45/Calc_오픈정렬!$F45*100)</f>
        <v>113.65887067785022</v>
      </c>
      <c r="R45">
        <f>IF(OR(Calc_오픈정렬!$F45="",Calc_오픈정렬!R45=""),"",Calc_오픈정렬!R45/Calc_오픈정렬!$F45*100)</f>
        <v>123.30888419915856</v>
      </c>
      <c r="S45">
        <f>IF(OR(Calc_오픈정렬!$F45="",Calc_오픈정렬!S45=""),"",Calc_오픈정렬!S45/Calc_오픈정렬!$F45*100)</f>
        <v>119.58291128750156</v>
      </c>
      <c r="T45">
        <f>IF(OR(Calc_오픈정렬!$F45="",Calc_오픈정렬!T45=""),"",Calc_오픈정렬!T45/Calc_오픈정렬!$F45*100)</f>
        <v>137.84526562283941</v>
      </c>
      <c r="U45">
        <f>IF(OR(Calc_오픈정렬!$F45="",Calc_오픈정렬!U45=""),"",Calc_오픈정렬!U45/Calc_오픈정렬!$F45*100)</f>
        <v>131.04102625522606</v>
      </c>
      <c r="V45">
        <f>IF(OR(Calc_오픈정렬!$F45="",Calc_오픈정렬!V45=""),"",Calc_오픈정렬!V45/Calc_오픈정렬!$F45*100)</f>
        <v>135.0479197369996</v>
      </c>
      <c r="W45">
        <f>IF(OR(Calc_오픈정렬!$F45="",Calc_오픈정렬!W45=""),"",Calc_오픈정렬!W45/Calc_오픈정렬!$F45*100)</f>
        <v>142.47576130059764</v>
      </c>
      <c r="X45">
        <f>IF(OR(Calc_오픈정렬!$F45="",Calc_오픈정렬!X45=""),"",Calc_오픈정렬!X45/Calc_오픈정렬!$F45*100)</f>
        <v>123.5437675206049</v>
      </c>
      <c r="Y45">
        <f>IF(OR(Calc_오픈정렬!$F45="",Calc_오픈정렬!Y45=""),"",Calc_오픈정렬!Y45/Calc_오픈정렬!$F45*100)</f>
        <v>127.55384035225765</v>
      </c>
      <c r="Z45">
        <f>IF(OR(Calc_오픈정렬!$F45="",Calc_오픈정렬!Z45=""),"",Calc_오픈정렬!Z45/Calc_오픈정렬!$F45*100)</f>
        <v>129.95202534966069</v>
      </c>
      <c r="AA45">
        <f>IF(OR(Calc_오픈정렬!$F45="",Calc_오픈정렬!AA45=""),"",Calc_오픈정렬!AA45/Calc_오픈정렬!$F45*100)</f>
        <v>131.71403029803554</v>
      </c>
      <c r="AB45">
        <f>IF(OR(Calc_오픈정렬!$F45="",Calc_오픈정렬!AB45=""),"",Calc_오픈정렬!AB45/Calc_오픈정렬!$F45*100)</f>
        <v>126.56358967860801</v>
      </c>
      <c r="AC45">
        <f>IF(OR(Calc_오픈정렬!$F45="",Calc_오픈정렬!AC45=""),"",Calc_오픈정렬!AC45/Calc_오픈정렬!$F45*100)</f>
        <v>138.21875345010119</v>
      </c>
      <c r="AD45">
        <f>IF(OR(Calc_오픈정렬!$F45="",Calc_오픈정렬!AD45=""),"",Calc_오픈정렬!AD45/Calc_오픈정렬!$F45*100)</f>
        <v>147.40573429044991</v>
      </c>
      <c r="AE45">
        <f>IF(OR(Calc_오픈정렬!$F45="",Calc_오픈정렬!AE45=""),"",Calc_오픈정렬!AE45/Calc_오픈정렬!$F45*100)</f>
        <v>153.75829041407994</v>
      </c>
      <c r="AF45">
        <f>IF(OR(Calc_오픈정렬!$F45="",Calc_오픈정렬!AF45=""),"",Calc_오픈정렬!AF45/Calc_오픈정렬!$F45*100)</f>
        <v>191.99485054006806</v>
      </c>
      <c r="AG45">
        <f>IF(OR(Calc_오픈정렬!$F45="",Calc_오픈정렬!AG45=""),"",Calc_오픈정렬!AG45/Calc_오픈정렬!$F45*100)</f>
        <v>185.05387385782274</v>
      </c>
      <c r="AH45">
        <f>IF(OR(Calc_오픈정렬!$F45="",Calc_오픈정렬!AH45=""),"",Calc_오픈정렬!AH45/Calc_오픈정렬!$F45*100)</f>
        <v>185.80472513517242</v>
      </c>
      <c r="AI45">
        <f>IF(OR(Calc_오픈정렬!$F45="",Calc_오픈정렬!AI45=""),"",Calc_오픈정렬!AI45/Calc_오픈정렬!$F45*100)</f>
        <v>195.18446051228969</v>
      </c>
      <c r="AJ45">
        <f>IF(OR(Calc_오픈정렬!$F45="",Calc_오픈정렬!AJ45=""),"",Calc_오픈정렬!AJ45/Calc_오픈정렬!$F45*100)</f>
        <v>173.47045585550111</v>
      </c>
      <c r="AK45">
        <f>IF(OR(Calc_오픈정렬!$F45="",Calc_오픈정렬!AK45=""),"",Calc_오픈정렬!AK45/Calc_오픈정렬!$F45*100)</f>
        <v>169.31492062753929</v>
      </c>
      <c r="AL45">
        <f>IF(OR(Calc_오픈정렬!$F45="",Calc_오픈정렬!AL45=""),"",Calc_오픈정렬!AL45/Calc_오픈정렬!$F45*100)</f>
        <v>193.77605893973521</v>
      </c>
      <c r="AM45">
        <f>IF(OR(Calc_오픈정렬!$F45="",Calc_오픈정렬!AM45=""),"",Calc_오픈정렬!AM45/Calc_오픈정렬!$F45*100)</f>
        <v>186.32390367865094</v>
      </c>
      <c r="AN45">
        <f>IF(OR(Calc_오픈정렬!$F45="",Calc_오픈정렬!AN45=""),"",Calc_오픈정렬!AN45/Calc_오픈정렬!$F45*100)</f>
        <v>177.11835461716595</v>
      </c>
      <c r="AO45">
        <f>IF(OR(Calc_오픈정렬!$F45="",Calc_오픈정렬!AO45=""),"",Calc_오픈정렬!AO45/Calc_오픈정렬!$F45*100)</f>
        <v>158.12778114737142</v>
      </c>
      <c r="AP45">
        <f>IF(OR(Calc_오픈정렬!$F45="",Calc_오픈정렬!AP45=""),"",Calc_오픈정렬!AP45/Calc_오픈정렬!$F45*100)</f>
        <v>176.35780000587144</v>
      </c>
      <c r="AQ45">
        <f>IF(OR(Calc_오픈정렬!$F45="",Calc_오픈정렬!AQ45=""),"",Calc_오픈정렬!AQ45/Calc_오픈정렬!$F45*100)</f>
        <v>170.16265731090797</v>
      </c>
      <c r="AR45">
        <f>IF(OR(Calc_오픈정렬!$F45="",Calc_오픈정렬!AR45=""),"",Calc_오픈정렬!AR45/Calc_오픈정렬!$F45*100)</f>
        <v>185.10176731754262</v>
      </c>
      <c r="AS45">
        <f>IF(OR(Calc_오픈정렬!$F45="",Calc_오픈정렬!AS45=""),"",Calc_오픈정렬!AS45/Calc_오픈정렬!$F45*100)</f>
        <v>188.82836548040876</v>
      </c>
      <c r="AT45">
        <f>IF(OR(Calc_오픈정렬!$F45="",Calc_오픈정렬!AT45=""),"",Calc_오픈정렬!AT45/Calc_오픈정렬!$F45*100)</f>
        <v>195.77616160772229</v>
      </c>
      <c r="AU45">
        <f>IF(OR(Calc_오픈정렬!$F45="",Calc_오픈정렬!AU45=""),"",Calc_오픈정렬!AU45/Calc_오픈정렬!$F45*100)</f>
        <v>192.47392188173978</v>
      </c>
      <c r="AV45">
        <f>IF(OR(Calc_오픈정렬!$F45="",Calc_오픈정렬!AV45=""),"",Calc_오픈정렬!AV45/Calc_오픈정렬!$F45*100)</f>
        <v>182.9967086112699</v>
      </c>
      <c r="AW45">
        <f>IF(OR(Calc_오픈정렬!$F45="",Calc_오픈정렬!AW45=""),"",Calc_오픈정렬!AW45/Calc_오픈정렬!$F45*100)</f>
        <v>191.75716965014337</v>
      </c>
      <c r="AX45">
        <f>IF(OR(Calc_오픈정렬!$F45="",Calc_오픈정렬!AX45=""),"",Calc_오픈정렬!AX45/Calc_오픈정렬!$F45*100)</f>
        <v>191.782983959722</v>
      </c>
      <c r="AY45">
        <f>IF(OR(Calc_오픈정렬!$F45="",Calc_오픈정렬!AY45=""),"",Calc_오픈정렬!AY45/Calc_오픈정렬!$F45*100)</f>
        <v>195.32495244054937</v>
      </c>
      <c r="AZ45">
        <f>IF(OR(Calc_오픈정렬!$F45="",Calc_오픈정렬!AZ45=""),"",Calc_오픈정렬!AZ45/Calc_오픈정렬!$F45*100)</f>
        <v>156.39477447513431</v>
      </c>
      <c r="BA45">
        <f>IF(OR(Calc_오픈정렬!$F45="",Calc_오픈정렬!BA45=""),"",Calc_오픈정렬!BA45/Calc_오픈정렬!$F45*100)</f>
        <v>160.60985574450393</v>
      </c>
      <c r="BB45">
        <f>IF(OR(Calc_오픈정렬!$F45="",Calc_오픈정렬!BB45=""),"",Calc_오픈정렬!BB45/Calc_오픈정렬!$F45*100)</f>
        <v>159.54563732228058</v>
      </c>
      <c r="BC45">
        <f>IF(OR(Calc_오픈정렬!$F45="",Calc_오픈정렬!BC45=""),"",Calc_오픈정렬!BC45/Calc_오픈정렬!$F45*100)</f>
        <v>168.36521532018713</v>
      </c>
      <c r="BD45">
        <f>IF(OR(Calc_오픈정렬!$F45="",Calc_오픈정렬!BD45=""),"",Calc_오픈정렬!BD45/Calc_오픈정렬!$F45*100)</f>
        <v>187.38645198843344</v>
      </c>
      <c r="BE45">
        <f>IF(OR(Calc_오픈정렬!$F45="",Calc_오픈정렬!BE45=""),"",Calc_오픈정렬!BE45/Calc_오픈정렬!$F45*100)</f>
        <v>155.42255608419205</v>
      </c>
      <c r="BF45">
        <f>IF(OR(Calc_오픈정렬!$F45="",Calc_오픈정렬!BF45=""),"",Calc_오픈정렬!BF45/Calc_오픈정렬!$F45*100)</f>
        <v>125.94476697281929</v>
      </c>
      <c r="BG45">
        <f>IF(OR(Calc_오픈정렬!$F45="",Calc_오픈정렬!BG45=""),"",Calc_오픈정렬!BG45/Calc_오픈정렬!$F45*100)</f>
        <v>132.81268025414573</v>
      </c>
      <c r="BH45">
        <f>IF(OR(Calc_오픈정렬!$F45="",Calc_오픈정렬!BH45=""),"",Calc_오픈정렬!BH45/Calc_오픈정렬!$F45*100)</f>
        <v>115.14553416461948</v>
      </c>
      <c r="BI45">
        <f>IF(OR(Calc_오픈정렬!$F45="",Calc_오픈정렬!BI45=""),"",Calc_오픈정렬!BI45/Calc_오픈정렬!$F45*100)</f>
        <v>117.36765841644599</v>
      </c>
      <c r="BJ45" t="str">
        <f>IF(OR(Calc_오픈정렬!$F45="",Calc_오픈정렬!BJ45=""),"",Calc_오픈정렬!BJ45/Calc_오픈정렬!$F45*100)</f>
        <v/>
      </c>
      <c r="BK45" t="str">
        <f>IF(OR(Calc_오픈정렬!$F45="",Calc_오픈정렬!BK45=""),"",Calc_오픈정렬!BK45/Calc_오픈정렬!$F45*100)</f>
        <v/>
      </c>
      <c r="BL45" t="str">
        <f>IF(OR(Calc_오픈정렬!$F45="",Calc_오픈정렬!BL45=""),"",Calc_오픈정렬!BL45/Calc_오픈정렬!$F45*100)</f>
        <v/>
      </c>
      <c r="BM45" t="str">
        <f>IF(OR(Calc_오픈정렬!$F45="",Calc_오픈정렬!BM45=""),"",Calc_오픈정렬!BM45/Calc_오픈정렬!$F45*100)</f>
        <v/>
      </c>
      <c r="BN45" t="str">
        <f>IF(OR(Calc_오픈정렬!$F45="",Calc_오픈정렬!BN45=""),"",Calc_오픈정렬!BN45/Calc_오픈정렬!$F45*100)</f>
        <v/>
      </c>
    </row>
    <row r="46" spans="1:66" x14ac:dyDescent="0.3">
      <c r="A46" t="str">
        <f>Calc_오픈정렬!A46</f>
        <v>(1035) #신촌대현점</v>
      </c>
      <c r="B46" t="str">
        <f>Calc_오픈정렬!B46</f>
        <v>150-1</v>
      </c>
      <c r="C46">
        <f>Calc_오픈정렬!C46</f>
        <v>1</v>
      </c>
      <c r="D46" t="str">
        <f>Calc_오픈정렬!D46</f>
        <v>1</v>
      </c>
      <c r="E46" s="1">
        <f>Calc_오픈정렬!E46</f>
        <v>44501</v>
      </c>
      <c r="F46">
        <f>Calc_오픈정렬!F46</f>
        <v>2958247.2392774727</v>
      </c>
      <c r="G46">
        <f>IF(OR(Calc_오픈정렬!$F46="",Calc_오픈정렬!G46=""),"",Calc_오픈정렬!G46/Calc_오픈정렬!$F46*100)</f>
        <v>70.211242614990539</v>
      </c>
      <c r="H46">
        <f>IF(OR(Calc_오픈정렬!$F46="",Calc_오픈정렬!H46=""),"",Calc_오픈정렬!H46/Calc_오픈정렬!$F46*100)</f>
        <v>83.616543737716341</v>
      </c>
      <c r="I46">
        <f>IF(OR(Calc_오픈정렬!$F46="",Calc_오픈정렬!I46=""),"",Calc_오픈정렬!I46/Calc_오픈정렬!$F46*100)</f>
        <v>105.67410843033966</v>
      </c>
      <c r="J46">
        <f>IF(OR(Calc_오픈정렬!$F46="",Calc_오픈정렬!J46=""),"",Calc_오픈정렬!J46/Calc_오픈정렬!$F46*100)</f>
        <v>111.00724655858846</v>
      </c>
      <c r="K46">
        <f>IF(OR(Calc_오픈정렬!$F46="",Calc_오픈정렬!K46=""),"",Calc_오픈정렬!K46/Calc_오픈정렬!$F46*100)</f>
        <v>106.48526238069446</v>
      </c>
      <c r="L46">
        <f>IF(OR(Calc_오픈정렬!$F46="",Calc_오픈정렬!L46=""),"",Calc_오픈정렬!L46/Calc_오픈정렬!$F46*100)</f>
        <v>100.19945770874486</v>
      </c>
      <c r="M46">
        <f>IF(OR(Calc_오픈정렬!$F46="",Calc_오픈정렬!M46=""),"",Calc_오픈정렬!M46/Calc_오픈정렬!$F46*100)</f>
        <v>94.019430725886494</v>
      </c>
      <c r="N46">
        <f>IF(OR(Calc_오픈정렬!$F46="",Calc_오픈정렬!N46=""),"",Calc_오픈정렬!N46/Calc_오픈정렬!$F46*100)</f>
        <v>86.055328818850441</v>
      </c>
      <c r="O46">
        <f>IF(OR(Calc_오픈정렬!$F46="",Calc_오픈정렬!O46=""),"",Calc_오픈정렬!O46/Calc_오픈정렬!$F46*100)</f>
        <v>102.23327380723528</v>
      </c>
      <c r="P46">
        <f>IF(OR(Calc_오픈정렬!$F46="",Calc_오픈정렬!P46=""),"",Calc_오픈정렬!P46/Calc_오픈정렬!$F46*100)</f>
        <v>129.1693652981952</v>
      </c>
      <c r="Q46">
        <f>IF(OR(Calc_오픈정렬!$F46="",Calc_오픈정렬!Q46=""),"",Calc_오픈정렬!Q46/Calc_오픈정렬!$F46*100)</f>
        <v>107.84924189809803</v>
      </c>
      <c r="R46">
        <f>IF(OR(Calc_오픈정렬!$F46="",Calc_오픈정렬!R46=""),"",Calc_오픈정렬!R46/Calc_오픈정렬!$F46*100)</f>
        <v>95.377405815698609</v>
      </c>
      <c r="S46">
        <f>IF(OR(Calc_오픈정렬!$F46="",Calc_오픈정렬!S46=""),"",Calc_오픈정렬!S46/Calc_오픈정렬!$F46*100)</f>
        <v>105.30517525258452</v>
      </c>
      <c r="T46">
        <f>IF(OR(Calc_오픈정렬!$F46="",Calc_오픈정렬!T46=""),"",Calc_오픈정렬!T46/Calc_오픈정렬!$F46*100)</f>
        <v>88.422205034692297</v>
      </c>
      <c r="U46">
        <f>IF(OR(Calc_오픈정렬!$F46="",Calc_오픈정렬!U46=""),"",Calc_오픈정렬!U46/Calc_오픈정렬!$F46*100)</f>
        <v>127.96233272660767</v>
      </c>
      <c r="V46">
        <f>IF(OR(Calc_오픈정렬!$F46="",Calc_오픈정렬!V46=""),"",Calc_오픈정렬!V46/Calc_오픈정렬!$F46*100)</f>
        <v>126.79667282764311</v>
      </c>
      <c r="W46">
        <f>IF(OR(Calc_오픈정렬!$F46="",Calc_오픈정렬!W46=""),"",Calc_오픈정렬!W46/Calc_오픈정렬!$F46*100)</f>
        <v>118.62966130166814</v>
      </c>
      <c r="X46">
        <f>IF(OR(Calc_오픈정렬!$F46="",Calc_오픈정렬!X46=""),"",Calc_오픈정렬!X46/Calc_오픈정렬!$F46*100)</f>
        <v>127.02533685619164</v>
      </c>
      <c r="Y46">
        <f>IF(OR(Calc_오픈정렬!$F46="",Calc_오픈정렬!Y46=""),"",Calc_오픈정렬!Y46/Calc_오픈정렬!$F46*100)</f>
        <v>129.70741773860613</v>
      </c>
      <c r="Z46">
        <f>IF(OR(Calc_오픈정렬!$F46="",Calc_오픈정렬!Z46=""),"",Calc_오픈정렬!Z46/Calc_오픈정렬!$F46*100)</f>
        <v>120.71859496696977</v>
      </c>
      <c r="AA46">
        <f>IF(OR(Calc_오픈정렬!$F46="",Calc_오픈정렬!AA46=""),"",Calc_오픈정렬!AA46/Calc_오픈정렬!$F46*100)</f>
        <v>51.378048154283206</v>
      </c>
      <c r="AB46">
        <f>IF(OR(Calc_오픈정렬!$F46="",Calc_오픈정렬!AB46=""),"",Calc_오픈정렬!AB46/Calc_오픈정렬!$F46*100)</f>
        <v>67.084724194773699</v>
      </c>
      <c r="AC46">
        <f>IF(OR(Calc_오픈정렬!$F46="",Calc_오픈정렬!AC46=""),"",Calc_오픈정렬!AC46/Calc_오픈정렬!$F46*100)</f>
        <v>90.202141748236286</v>
      </c>
      <c r="AD46">
        <f>IF(OR(Calc_오픈정렬!$F46="",Calc_오픈정렬!AD46=""),"",Calc_오픈정렬!AD46/Calc_오픈정렬!$F46*100)</f>
        <v>103.00145716330269</v>
      </c>
      <c r="AE46">
        <f>IF(OR(Calc_오픈정렬!$F46="",Calc_오픈정렬!AE46=""),"",Calc_오픈정렬!AE46/Calc_오픈정렬!$F46*100)</f>
        <v>108.79554195922677</v>
      </c>
      <c r="AF46">
        <f>IF(OR(Calc_오픈정렬!$F46="",Calc_오픈정렬!AF46=""),"",Calc_오픈정렬!AF46/Calc_오픈정렬!$F46*100)</f>
        <v>110.58909472040301</v>
      </c>
      <c r="AG46">
        <f>IF(OR(Calc_오픈정렬!$F46="",Calc_오픈정렬!AG46=""),"",Calc_오픈정렬!AG46/Calc_오픈정렬!$F46*100)</f>
        <v>108.93638851102467</v>
      </c>
      <c r="AH46">
        <f>IF(OR(Calc_오픈정렬!$F46="",Calc_오픈정렬!AH46=""),"",Calc_오픈정렬!AH46/Calc_오픈정렬!$F46*100)</f>
        <v>113.95297518307936</v>
      </c>
      <c r="AI46">
        <f>IF(OR(Calc_오픈정렬!$F46="",Calc_오픈정렬!AI46=""),"",Calc_오픈정렬!AI46/Calc_오픈정렬!$F46*100)</f>
        <v>126.89696695497491</v>
      </c>
      <c r="AJ46">
        <f>IF(OR(Calc_오픈정렬!$F46="",Calc_오픈정렬!AJ46=""),"",Calc_오픈정렬!AJ46/Calc_오픈정렬!$F46*100)</f>
        <v>124.93930773209858</v>
      </c>
      <c r="AK46">
        <f>IF(OR(Calc_오픈정렬!$F46="",Calc_오픈정렬!AK46=""),"",Calc_오픈정렬!AK46/Calc_오픈정렬!$F46*100)</f>
        <v>133.88769884949912</v>
      </c>
      <c r="AL46">
        <f>IF(OR(Calc_오픈정렬!$F46="",Calc_오픈정렬!AL46=""),"",Calc_오픈정렬!AL46/Calc_오픈정렬!$F46*100)</f>
        <v>145.99300248402864</v>
      </c>
      <c r="AM46">
        <f>IF(OR(Calc_오픈정렬!$F46="",Calc_오픈정렬!AM46=""),"",Calc_오픈정렬!AM46/Calc_오픈정렬!$F46*100)</f>
        <v>148.84940682586131</v>
      </c>
      <c r="AN46">
        <f>IF(OR(Calc_오픈정렬!$F46="",Calc_오픈정렬!AN46=""),"",Calc_오픈정렬!AN46/Calc_오픈정렬!$F46*100)</f>
        <v>137.74079434210256</v>
      </c>
      <c r="AO46">
        <f>IF(OR(Calc_오픈정렬!$F46="",Calc_오픈정렬!AO46=""),"",Calc_오픈정렬!AO46/Calc_오픈정렬!$F46*100)</f>
        <v>128.36679385446314</v>
      </c>
      <c r="AP46">
        <f>IF(OR(Calc_오픈정렬!$F46="",Calc_오픈정렬!AP46=""),"",Calc_오픈정렬!AP46/Calc_오픈정렬!$F46*100)</f>
        <v>125.05508795338423</v>
      </c>
      <c r="AQ46">
        <f>IF(OR(Calc_오픈정렬!$F46="",Calc_오픈정렬!AQ46=""),"",Calc_오픈정렬!AQ46/Calc_오픈정렬!$F46*100)</f>
        <v>150.76273718406813</v>
      </c>
      <c r="AR46">
        <f>IF(OR(Calc_오픈정렬!$F46="",Calc_오픈정렬!AR46=""),"",Calc_오픈정렬!AR46/Calc_오픈정렬!$F46*100)</f>
        <v>113.5905884167784</v>
      </c>
      <c r="AS46">
        <f>IF(OR(Calc_오픈정렬!$F46="",Calc_오픈정렬!AS46=""),"",Calc_오픈정렬!AS46/Calc_오픈정렬!$F46*100)</f>
        <v>126.54193189466459</v>
      </c>
      <c r="AT46">
        <f>IF(OR(Calc_오픈정렬!$F46="",Calc_오픈정렬!AT46=""),"",Calc_오픈정렬!AT46/Calc_오픈정렬!$F46*100)</f>
        <v>126.8247464836968</v>
      </c>
      <c r="AU46">
        <f>IF(OR(Calc_오픈정렬!$F46="",Calc_오픈정렬!AU46=""),"",Calc_오픈정렬!AU46/Calc_오픈정렬!$F46*100)</f>
        <v>146.05109484351144</v>
      </c>
      <c r="AV46">
        <f>IF(OR(Calc_오픈정렬!$F46="",Calc_오픈정렬!AV46=""),"",Calc_오픈정렬!AV46/Calc_오픈정렬!$F46*100)</f>
        <v>143.72407881177779</v>
      </c>
      <c r="AW46">
        <f>IF(OR(Calc_오픈정렬!$F46="",Calc_오픈정렬!AW46=""),"",Calc_오픈정렬!AW46/Calc_오픈정렬!$F46*100)</f>
        <v>161.49263270880746</v>
      </c>
      <c r="AX46">
        <f>IF(OR(Calc_오픈정렬!$F46="",Calc_오픈정렬!AX46=""),"",Calc_오픈정렬!AX46/Calc_오픈정렬!$F46*100)</f>
        <v>178.55374049608349</v>
      </c>
      <c r="AY46">
        <f>IF(OR(Calc_오픈정렬!$F46="",Calc_오픈정렬!AY46=""),"",Calc_오픈정렬!AY46/Calc_오픈정렬!$F46*100)</f>
        <v>179.56805441024966</v>
      </c>
      <c r="AZ46">
        <f>IF(OR(Calc_오픈정렬!$F46="",Calc_오픈정렬!AZ46=""),"",Calc_오픈정렬!AZ46/Calc_오픈정렬!$F46*100)</f>
        <v>150.40000829042796</v>
      </c>
      <c r="BA46">
        <f>IF(OR(Calc_오픈정렬!$F46="",Calc_오픈정렬!BA46=""),"",Calc_오픈정렬!BA46/Calc_오픈정렬!$F46*100)</f>
        <v>157.11351451604034</v>
      </c>
      <c r="BB46">
        <f>IF(OR(Calc_오픈정렬!$F46="",Calc_오픈정렬!BB46=""),"",Calc_오픈정렬!BB46/Calc_오픈정렬!$F46*100)</f>
        <v>168.05314671196538</v>
      </c>
      <c r="BC46">
        <f>IF(OR(Calc_오픈정렬!$F46="",Calc_오픈정렬!BC46=""),"",Calc_오픈정렬!BC46/Calc_오픈정렬!$F46*100)</f>
        <v>157.80840765235996</v>
      </c>
      <c r="BD46">
        <f>IF(OR(Calc_오픈정렬!$F46="",Calc_오픈정렬!BD46=""),"",Calc_오픈정렬!BD46/Calc_오픈정렬!$F46*100)</f>
        <v>139.92849114104891</v>
      </c>
      <c r="BE46">
        <f>IF(OR(Calc_오픈정렬!$F46="",Calc_오픈정렬!BE46=""),"",Calc_오픈정렬!BE46/Calc_오픈정렬!$F46*100)</f>
        <v>153.89346739185916</v>
      </c>
      <c r="BF46">
        <f>IF(OR(Calc_오픈정렬!$F46="",Calc_오픈정렬!BF46=""),"",Calc_오픈정렬!BF46/Calc_오픈정렬!$F46*100)</f>
        <v>144.87610732622025</v>
      </c>
      <c r="BG46">
        <f>IF(OR(Calc_오픈정렬!$F46="",Calc_오픈정렬!BG46=""),"",Calc_오픈정렬!BG46/Calc_오픈정렬!$F46*100)</f>
        <v>157.59888407816402</v>
      </c>
      <c r="BH46">
        <f>IF(OR(Calc_오픈정렬!$F46="",Calc_오픈정렬!BH46=""),"",Calc_오픈정렬!BH46/Calc_오픈정렬!$F46*100)</f>
        <v>153.91952426211</v>
      </c>
      <c r="BI46">
        <f>IF(OR(Calc_오픈정렬!$F46="",Calc_오픈정렬!BI46=""),"",Calc_오픈정렬!BI46/Calc_오픈정렬!$F46*100)</f>
        <v>175.35685743691496</v>
      </c>
      <c r="BJ46">
        <f>IF(OR(Calc_오픈정렬!$F46="",Calc_오픈정렬!BJ46=""),"",Calc_오픈정렬!BJ46/Calc_오픈정렬!$F46*100)</f>
        <v>165.42815033335322</v>
      </c>
      <c r="BK46" t="str">
        <f>IF(OR(Calc_오픈정렬!$F46="",Calc_오픈정렬!BK46=""),"",Calc_오픈정렬!BK46/Calc_오픈정렬!$F46*100)</f>
        <v/>
      </c>
      <c r="BL46" t="str">
        <f>IF(OR(Calc_오픈정렬!$F46="",Calc_오픈정렬!BL46=""),"",Calc_오픈정렬!BL46/Calc_오픈정렬!$F46*100)</f>
        <v/>
      </c>
      <c r="BM46" t="str">
        <f>IF(OR(Calc_오픈정렬!$F46="",Calc_오픈정렬!BM46=""),"",Calc_오픈정렬!BM46/Calc_오픈정렬!$F46*100)</f>
        <v/>
      </c>
      <c r="BN46" t="str">
        <f>IF(OR(Calc_오픈정렬!$F46="",Calc_오픈정렬!BN46=""),"",Calc_오픈정렬!BN46/Calc_오픈정렬!$F46*100)</f>
        <v/>
      </c>
    </row>
    <row r="47" spans="1:66" x14ac:dyDescent="0.3">
      <c r="A47" t="str">
        <f>Calc_오픈정렬!A47</f>
        <v>(1036) #낙성대행운점</v>
      </c>
      <c r="B47" t="str">
        <f>Calc_오픈정렬!B47</f>
        <v>150-1</v>
      </c>
      <c r="C47">
        <f>Calc_오픈정렬!C47</f>
        <v>1</v>
      </c>
      <c r="D47" t="str">
        <f>Calc_오픈정렬!D47</f>
        <v>1</v>
      </c>
      <c r="E47" s="1">
        <f>Calc_오픈정렬!E47</f>
        <v>44531</v>
      </c>
      <c r="F47">
        <f>Calc_오픈정렬!F47</f>
        <v>6359419.8244651342</v>
      </c>
      <c r="G47">
        <f>IF(OR(Calc_오픈정렬!$F47="",Calc_오픈정렬!G47=""),"",Calc_오픈정렬!G47/Calc_오픈정렬!$F47*100)</f>
        <v>76.246643988791192</v>
      </c>
      <c r="H47">
        <f>IF(OR(Calc_오픈정렬!$F47="",Calc_오픈정렬!H47=""),"",Calc_오픈정렬!H47/Calc_오픈정렬!$F47*100)</f>
        <v>84.532734415867992</v>
      </c>
      <c r="I47">
        <f>IF(OR(Calc_오픈정렬!$F47="",Calc_오픈정렬!I47=""),"",Calc_오픈정렬!I47/Calc_오픈정렬!$F47*100)</f>
        <v>81.218965346405639</v>
      </c>
      <c r="J47">
        <f>IF(OR(Calc_오픈정렬!$F47="",Calc_오픈정렬!J47=""),"",Calc_오픈정렬!J47/Calc_오픈정렬!$F47*100)</f>
        <v>96.209270414421738</v>
      </c>
      <c r="K47">
        <f>IF(OR(Calc_오픈정렬!$F47="",Calc_오픈정렬!K47=""),"",Calc_오픈정렬!K47/Calc_오픈정렬!$F47*100)</f>
        <v>99.249862162091063</v>
      </c>
      <c r="L47">
        <f>IF(OR(Calc_오픈정렬!$F47="",Calc_오픈정렬!L47=""),"",Calc_오픈정렬!L47/Calc_오픈정렬!$F47*100)</f>
        <v>97.787889505204063</v>
      </c>
      <c r="M47">
        <f>IF(OR(Calc_오픈정렬!$F47="",Calc_오픈정렬!M47=""),"",Calc_오픈정렬!M47/Calc_오픈정렬!$F47*100)</f>
        <v>105.39263628689959</v>
      </c>
      <c r="N47">
        <f>IF(OR(Calc_오픈정렬!$F47="",Calc_오픈정렬!N47=""),"",Calc_오픈정렬!N47/Calc_오픈정렬!$F47*100)</f>
        <v>100.58653278714299</v>
      </c>
      <c r="O47">
        <f>IF(OR(Calc_오픈정렬!$F47="",Calc_오픈정렬!O47=""),"",Calc_오픈정렬!O47/Calc_오픈정렬!$F47*100)</f>
        <v>100.77380884424065</v>
      </c>
      <c r="P47">
        <f>IF(OR(Calc_오픈정렬!$F47="",Calc_오픈정렬!P47=""),"",Calc_오픈정렬!P47/Calc_오픈정렬!$F47*100)</f>
        <v>109.93864367509072</v>
      </c>
      <c r="Q47">
        <f>IF(OR(Calc_오픈정렬!$F47="",Calc_오픈정렬!Q47=""),"",Calc_오픈정렬!Q47/Calc_오픈정렬!$F47*100)</f>
        <v>107.96143361642838</v>
      </c>
      <c r="R47">
        <f>IF(OR(Calc_오픈정렬!$F47="",Calc_오픈정렬!R47=""),"",Calc_오픈정렬!R47/Calc_오픈정렬!$F47*100)</f>
        <v>97.347028950364248</v>
      </c>
      <c r="S47">
        <f>IF(OR(Calc_오픈정렬!$F47="",Calc_오픈정렬!S47=""),"",Calc_오픈정렬!S47/Calc_오픈정렬!$F47*100)</f>
        <v>97.724871939809049</v>
      </c>
      <c r="T47">
        <f>IF(OR(Calc_오픈정렬!$F47="",Calc_오픈정렬!T47=""),"",Calc_오픈정렬!T47/Calc_오픈정렬!$F47*100)</f>
        <v>101.4959404801933</v>
      </c>
      <c r="U47">
        <f>IF(OR(Calc_오픈정렬!$F47="",Calc_오픈정렬!U47=""),"",Calc_오픈정렬!U47/Calc_오픈정렬!$F47*100)</f>
        <v>112.98616974060849</v>
      </c>
      <c r="V47">
        <f>IF(OR(Calc_오픈정렬!$F47="",Calc_오픈정렬!V47=""),"",Calc_오픈정렬!V47/Calc_오픈정렬!$F47*100)</f>
        <v>109.01926460480004</v>
      </c>
      <c r="W47">
        <f>IF(OR(Calc_오픈정렬!$F47="",Calc_오픈정렬!W47=""),"",Calc_오픈정렬!W47/Calc_오픈정렬!$F47*100)</f>
        <v>113.93169801420311</v>
      </c>
      <c r="X47">
        <f>IF(OR(Calc_오픈정렬!$F47="",Calc_오픈정렬!X47=""),"",Calc_오픈정렬!X47/Calc_오픈정렬!$F47*100)</f>
        <v>115.99337541247586</v>
      </c>
      <c r="Y47">
        <f>IF(OR(Calc_오픈정렬!$F47="",Calc_오픈정렬!Y47=""),"",Calc_오픈정렬!Y47/Calc_오픈정렬!$F47*100)</f>
        <v>104.71337470305019</v>
      </c>
      <c r="Z47">
        <f>IF(OR(Calc_오픈정렬!$F47="",Calc_오픈정렬!Z47=""),"",Calc_오픈정렬!Z47/Calc_오픈정렬!$F47*100)</f>
        <v>117.47263217573729</v>
      </c>
      <c r="AA47">
        <f>IF(OR(Calc_오픈정렬!$F47="",Calc_오픈정렬!AA47=""),"",Calc_오픈정렬!AA47/Calc_오픈정렬!$F47*100)</f>
        <v>107.93154302289561</v>
      </c>
      <c r="AB47">
        <f>IF(OR(Calc_오픈정렬!$F47="",Calc_오픈정렬!AB47=""),"",Calc_오픈정렬!AB47/Calc_오픈정렬!$F47*100)</f>
        <v>103.0314544223222</v>
      </c>
      <c r="AC47">
        <f>IF(OR(Calc_오픈정렬!$F47="",Calc_오픈정렬!AC47=""),"",Calc_오픈정렬!AC47/Calc_오픈정렬!$F47*100)</f>
        <v>109.05106000026437</v>
      </c>
      <c r="AD47">
        <f>IF(OR(Calc_오픈정렬!$F47="",Calc_오픈정렬!AD47=""),"",Calc_오픈정렬!AD47/Calc_오픈정렬!$F47*100)</f>
        <v>100.82840145017946</v>
      </c>
      <c r="AE47">
        <f>IF(OR(Calc_오픈정렬!$F47="",Calc_오픈정렬!AE47=""),"",Calc_오픈정렬!AE47/Calc_오픈정렬!$F47*100)</f>
        <v>114.07900401746235</v>
      </c>
      <c r="AF47">
        <f>IF(OR(Calc_오픈정렬!$F47="",Calc_오픈정렬!AF47=""),"",Calc_오픈정렬!AF47/Calc_오픈정렬!$F47*100)</f>
        <v>108.83278621512294</v>
      </c>
      <c r="AG47">
        <f>IF(OR(Calc_오픈정렬!$F47="",Calc_오픈정렬!AG47=""),"",Calc_오픈정렬!AG47/Calc_오픈정렬!$F47*100)</f>
        <v>132.72848012889906</v>
      </c>
      <c r="AH47">
        <f>IF(OR(Calc_오픈정렬!$F47="",Calc_오픈정렬!AH47=""),"",Calc_오픈정렬!AH47/Calc_오픈정렬!$F47*100)</f>
        <v>123.84008481601769</v>
      </c>
      <c r="AI47">
        <f>IF(OR(Calc_오픈정렬!$F47="",Calc_오픈정렬!AI47=""),"",Calc_오픈정렬!AI47/Calc_오픈정렬!$F47*100)</f>
        <v>125.91034879472041</v>
      </c>
      <c r="AJ47">
        <f>IF(OR(Calc_오픈정렬!$F47="",Calc_오픈정렬!AJ47=""),"",Calc_오픈정렬!AJ47/Calc_오픈정렬!$F47*100)</f>
        <v>108.28854037336914</v>
      </c>
      <c r="AK47">
        <f>IF(OR(Calc_오픈정렬!$F47="",Calc_오픈정렬!AK47=""),"",Calc_오픈정렬!AK47/Calc_오픈정렬!$F47*100)</f>
        <v>115.72001313774463</v>
      </c>
      <c r="AL47">
        <f>IF(OR(Calc_오픈정렬!$F47="",Calc_오픈정렬!AL47=""),"",Calc_오픈정렬!AL47/Calc_오픈정렬!$F47*100)</f>
        <v>117.01852063359939</v>
      </c>
      <c r="AM47">
        <f>IF(OR(Calc_오픈정렬!$F47="",Calc_오픈정렬!AM47=""),"",Calc_오픈정렬!AM47/Calc_오픈정렬!$F47*100)</f>
        <v>115.43660837138236</v>
      </c>
      <c r="AN47">
        <f>IF(OR(Calc_오픈정렬!$F47="",Calc_오픈정렬!AN47=""),"",Calc_오픈정렬!AN47/Calc_오픈정렬!$F47*100)</f>
        <v>110.89996485326708</v>
      </c>
      <c r="AO47">
        <f>IF(OR(Calc_오픈정렬!$F47="",Calc_오픈정렬!AO47=""),"",Calc_오픈정렬!AO47/Calc_오픈정렬!$F47*100)</f>
        <v>111.59338552929195</v>
      </c>
      <c r="AP47">
        <f>IF(OR(Calc_오픈정렬!$F47="",Calc_오픈정렬!AP47=""),"",Calc_오픈정렬!AP47/Calc_오픈정렬!$F47*100)</f>
        <v>108.20513525770548</v>
      </c>
      <c r="AQ47">
        <f>IF(OR(Calc_오픈정렬!$F47="",Calc_오픈정렬!AQ47=""),"",Calc_오픈정렬!AQ47/Calc_오픈정렬!$F47*100)</f>
        <v>102.78033609427104</v>
      </c>
      <c r="AR47">
        <f>IF(OR(Calc_오픈정렬!$F47="",Calc_오픈정렬!AR47=""),"",Calc_오픈정렬!AR47/Calc_오픈정렬!$F47*100)</f>
        <v>106.58852986901586</v>
      </c>
      <c r="AS47">
        <f>IF(OR(Calc_오픈정렬!$F47="",Calc_오픈정렬!AS47=""),"",Calc_오픈정렬!AS47/Calc_오픈정렬!$F47*100)</f>
        <v>118.3762534817469</v>
      </c>
      <c r="AT47">
        <f>IF(OR(Calc_오픈정렬!$F47="",Calc_오픈정렬!AT47=""),"",Calc_오픈정렬!AT47/Calc_오픈정렬!$F47*100)</f>
        <v>110.24880396632726</v>
      </c>
      <c r="AU47">
        <f>IF(OR(Calc_오픈정렬!$F47="",Calc_오픈정렬!AU47=""),"",Calc_오픈정렬!AU47/Calc_오픈정렬!$F47*100)</f>
        <v>117.14035539227123</v>
      </c>
      <c r="AV47">
        <f>IF(OR(Calc_오픈정렬!$F47="",Calc_오픈정렬!AV47=""),"",Calc_오픈정렬!AV47/Calc_오픈정렬!$F47*100)</f>
        <v>131.40110540283951</v>
      </c>
      <c r="AW47">
        <f>IF(OR(Calc_오픈정렬!$F47="",Calc_오픈정렬!AW47=""),"",Calc_오픈정렬!AW47/Calc_오픈정렬!$F47*100)</f>
        <v>131.53319221238942</v>
      </c>
      <c r="AX47">
        <f>IF(OR(Calc_오픈정렬!$F47="",Calc_오픈정렬!AX47=""),"",Calc_오픈정렬!AX47/Calc_오픈정렬!$F47*100)</f>
        <v>124.85183207135083</v>
      </c>
      <c r="AY47">
        <f>IF(OR(Calc_오픈정렬!$F47="",Calc_오픈정렬!AY47=""),"",Calc_오픈정렬!AY47/Calc_오픈정렬!$F47*100)</f>
        <v>134.09094263328618</v>
      </c>
      <c r="AZ47">
        <f>IF(OR(Calc_오픈정렬!$F47="",Calc_오픈정렬!AZ47=""),"",Calc_오픈정렬!AZ47/Calc_오픈정렬!$F47*100)</f>
        <v>127.46496892890387</v>
      </c>
      <c r="BA47">
        <f>IF(OR(Calc_오픈정렬!$F47="",Calc_오픈정렬!BA47=""),"",Calc_오픈정렬!BA47/Calc_오픈정렬!$F47*100)</f>
        <v>128.71031414997836</v>
      </c>
      <c r="BB47">
        <f>IF(OR(Calc_오픈정렬!$F47="",Calc_오픈정렬!BB47=""),"",Calc_오픈정렬!BB47/Calc_오픈정렬!$F47*100)</f>
        <v>120.29901552571862</v>
      </c>
      <c r="BC47">
        <f>IF(OR(Calc_오픈정렬!$F47="",Calc_오픈정렬!BC47=""),"",Calc_오픈정렬!BC47/Calc_오픈정렬!$F47*100)</f>
        <v>113.67497471882304</v>
      </c>
      <c r="BD47">
        <f>IF(OR(Calc_오픈정렬!$F47="",Calc_오픈정렬!BD47=""),"",Calc_오픈정렬!BD47/Calc_오픈정렬!$F47*100)</f>
        <v>128.36275683046466</v>
      </c>
      <c r="BE47">
        <f>IF(OR(Calc_오픈정렬!$F47="",Calc_오픈정렬!BE47=""),"",Calc_오픈정렬!BE47/Calc_오픈정렬!$F47*100)</f>
        <v>123.19397196891147</v>
      </c>
      <c r="BF47">
        <f>IF(OR(Calc_오픈정렬!$F47="",Calc_오픈정렬!BF47=""),"",Calc_오픈정렬!BF47/Calc_오픈정렬!$F47*100)</f>
        <v>124.61878229004624</v>
      </c>
      <c r="BG47">
        <f>IF(OR(Calc_오픈정렬!$F47="",Calc_오픈정렬!BG47=""),"",Calc_오픈정렬!BG47/Calc_오픈정렬!$F47*100)</f>
        <v>127.23969859362751</v>
      </c>
      <c r="BH47">
        <f>IF(OR(Calc_오픈정렬!$F47="",Calc_오픈정렬!BH47=""),"",Calc_오픈정렬!BH47/Calc_오픈정렬!$F47*100)</f>
        <v>131.62376779298336</v>
      </c>
      <c r="BI47">
        <f>IF(OR(Calc_오픈정렬!$F47="",Calc_오픈정렬!BI47=""),"",Calc_오픈정렬!BI47/Calc_오픈정렬!$F47*100)</f>
        <v>113.00786238132983</v>
      </c>
      <c r="BJ47" t="str">
        <f>IF(OR(Calc_오픈정렬!$F47="",Calc_오픈정렬!BJ47=""),"",Calc_오픈정렬!BJ47/Calc_오픈정렬!$F47*100)</f>
        <v/>
      </c>
      <c r="BK47" t="str">
        <f>IF(OR(Calc_오픈정렬!$F47="",Calc_오픈정렬!BK47=""),"",Calc_오픈정렬!BK47/Calc_오픈정렬!$F47*100)</f>
        <v/>
      </c>
      <c r="BL47" t="str">
        <f>IF(OR(Calc_오픈정렬!$F47="",Calc_오픈정렬!BL47=""),"",Calc_오픈정렬!BL47/Calc_오픈정렬!$F47*100)</f>
        <v/>
      </c>
      <c r="BM47" t="str">
        <f>IF(OR(Calc_오픈정렬!$F47="",Calc_오픈정렬!BM47=""),"",Calc_오픈정렬!BM47/Calc_오픈정렬!$F47*100)</f>
        <v/>
      </c>
      <c r="BN47" t="str">
        <f>IF(OR(Calc_오픈정렬!$F47="",Calc_오픈정렬!BN47=""),"",Calc_오픈정렬!BN47/Calc_오픈정렬!$F47*100)</f>
        <v/>
      </c>
    </row>
    <row r="48" spans="1:66" x14ac:dyDescent="0.3">
      <c r="A48" t="str">
        <f>Calc_오픈정렬!A48</f>
        <v>(1037) #신림퍼스트점</v>
      </c>
      <c r="B48" t="str">
        <f>Calc_오픈정렬!B48</f>
        <v>150-2</v>
      </c>
      <c r="C48">
        <f>Calc_오픈정렬!C48</f>
        <v>2</v>
      </c>
      <c r="D48" t="str">
        <f>Calc_오픈정렬!D48</f>
        <v>2</v>
      </c>
      <c r="E48" s="1">
        <f>Calc_오픈정렬!E48</f>
        <v>44562</v>
      </c>
      <c r="F48">
        <f>Calc_오픈정렬!F48</f>
        <v>2402983.1013108059</v>
      </c>
      <c r="G48">
        <f>IF(OR(Calc_오픈정렬!$F48="",Calc_오픈정렬!G48=""),"",Calc_오픈정렬!G48/Calc_오픈정렬!$F48*100)</f>
        <v>46.469779600298835</v>
      </c>
      <c r="H48">
        <f>IF(OR(Calc_오픈정렬!$F48="",Calc_오픈정렬!H48=""),"",Calc_오픈정렬!H48/Calc_오픈정렬!$F48*100)</f>
        <v>38.85611880644079</v>
      </c>
      <c r="I48">
        <f>IF(OR(Calc_오픈정렬!$F48="",Calc_오픈정렬!I48=""),"",Calc_오픈정렬!I48/Calc_오픈정렬!$F48*100)</f>
        <v>59.240250340314262</v>
      </c>
      <c r="J48">
        <f>IF(OR(Calc_오픈정렬!$F48="",Calc_오픈정렬!J48=""),"",Calc_오픈정렬!J48/Calc_오픈정렬!$F48*100)</f>
        <v>52.423659578150549</v>
      </c>
      <c r="K48">
        <f>IF(OR(Calc_오픈정렬!$F48="",Calc_오픈정렬!K48=""),"",Calc_오픈정렬!K48/Calc_오픈정렬!$F48*100)</f>
        <v>73.784228669130954</v>
      </c>
      <c r="L48">
        <f>IF(OR(Calc_오픈정렬!$F48="",Calc_오픈정렬!L48=""),"",Calc_오픈정렬!L48/Calc_오픈정렬!$F48*100)</f>
        <v>115.32740309912626</v>
      </c>
      <c r="M48">
        <f>IF(OR(Calc_오픈정렬!$F48="",Calc_오픈정렬!M48=""),"",Calc_오픈정렬!M48/Calc_오픈정렬!$F48*100)</f>
        <v>109.71371351729127</v>
      </c>
      <c r="N48">
        <f>IF(OR(Calc_오픈정렬!$F48="",Calc_오픈정렬!N48=""),"",Calc_오픈정렬!N48/Calc_오픈정렬!$F48*100)</f>
        <v>141.77881849895996</v>
      </c>
      <c r="O48">
        <f>IF(OR(Calc_오픈정렬!$F48="",Calc_오픈정렬!O48=""),"",Calc_오픈정렬!O48/Calc_오픈정렬!$F48*100)</f>
        <v>106.97217663734109</v>
      </c>
      <c r="P48">
        <f>IF(OR(Calc_오픈정렬!$F48="",Calc_오픈정렬!P48=""),"",Calc_오픈정렬!P48/Calc_오픈정렬!$F48*100)</f>
        <v>99.40534544588165</v>
      </c>
      <c r="Q48">
        <f>IF(OR(Calc_오픈정렬!$F48="",Calc_오픈정렬!Q48=""),"",Calc_오픈정렬!Q48/Calc_오픈정렬!$F48*100)</f>
        <v>97.337677454387759</v>
      </c>
      <c r="R48">
        <f>IF(OR(Calc_오픈정렬!$F48="",Calc_오픈정렬!R48=""),"",Calc_오픈정렬!R48/Calc_오픈정렬!$F48*100)</f>
        <v>111.15538059258161</v>
      </c>
      <c r="S48">
        <f>IF(OR(Calc_오픈정렬!$F48="",Calc_오픈정렬!S48=""),"",Calc_오픈정렬!S48/Calc_오픈정렬!$F48*100)</f>
        <v>107.03501138373601</v>
      </c>
      <c r="T48">
        <f>IF(OR(Calc_오픈정렬!$F48="",Calc_오픈정렬!T48=""),"",Calc_오픈정렬!T48/Calc_오픈정렬!$F48*100)</f>
        <v>114.49965072937336</v>
      </c>
      <c r="U48">
        <f>IF(OR(Calc_오픈정렬!$F48="",Calc_오픈정렬!U48=""),"",Calc_오픈정렬!U48/Calc_오픈정렬!$F48*100)</f>
        <v>118.22868240075472</v>
      </c>
      <c r="V48">
        <f>IF(OR(Calc_오픈정렬!$F48="",Calc_오픈정렬!V48=""),"",Calc_오픈정렬!V48/Calc_오픈정렬!$F48*100)</f>
        <v>118.03042660015012</v>
      </c>
      <c r="W48">
        <f>IF(OR(Calc_오픈정렬!$F48="",Calc_오픈정렬!W48=""),"",Calc_오픈정렬!W48/Calc_오픈정렬!$F48*100)</f>
        <v>114.9062838501159</v>
      </c>
      <c r="X48">
        <f>IF(OR(Calc_오픈정렬!$F48="",Calc_오픈정렬!X48=""),"",Calc_오픈정렬!X48/Calc_오픈정렬!$F48*100)</f>
        <v>111.98718510291148</v>
      </c>
      <c r="Y48">
        <f>IF(OR(Calc_오픈정렬!$F48="",Calc_오픈정렬!Y48=""),"",Calc_오픈정렬!Y48/Calc_오픈정렬!$F48*100)</f>
        <v>133.56071815660542</v>
      </c>
      <c r="Z48">
        <f>IF(OR(Calc_오픈정렬!$F48="",Calc_오픈정렬!Z48=""),"",Calc_오픈정렬!Z48/Calc_오픈정렬!$F48*100)</f>
        <v>115.61788193246316</v>
      </c>
      <c r="AA48">
        <f>IF(OR(Calc_오픈정렬!$F48="",Calc_오픈정렬!AA48=""),"",Calc_오픈정렬!AA48/Calc_오픈정렬!$F48*100)</f>
        <v>116.61077000960647</v>
      </c>
      <c r="AB48">
        <f>IF(OR(Calc_오픈정렬!$F48="",Calc_오픈정렬!AB48=""),"",Calc_오픈정렬!AB48/Calc_오픈정렬!$F48*100)</f>
        <v>106.2886940078303</v>
      </c>
      <c r="AC48">
        <f>IF(OR(Calc_오픈정렬!$F48="",Calc_오픈정렬!AC48=""),"",Calc_오픈정렬!AC48/Calc_오픈정렬!$F48*100)</f>
        <v>127.2041001687104</v>
      </c>
      <c r="AD48">
        <f>IF(OR(Calc_오픈정렬!$F48="",Calc_오픈정렬!AD48=""),"",Calc_오픈정렬!AD48/Calc_오픈정렬!$F48*100)</f>
        <v>113.34865388828457</v>
      </c>
      <c r="AE48">
        <f>IF(OR(Calc_오픈정렬!$F48="",Calc_오픈정렬!AE48=""),"",Calc_오픈정렬!AE48/Calc_오픈정렬!$F48*100)</f>
        <v>124.30723187422781</v>
      </c>
      <c r="AF48">
        <f>IF(OR(Calc_오픈정렬!$F48="",Calc_오픈정렬!AF48=""),"",Calc_오픈정렬!AF48/Calc_오픈정렬!$F48*100)</f>
        <v>118.3161411788497</v>
      </c>
      <c r="AG48">
        <f>IF(OR(Calc_오픈정렬!$F48="",Calc_오픈정렬!AG48=""),"",Calc_오픈정렬!AG48/Calc_오픈정렬!$F48*100)</f>
        <v>140.42937595582026</v>
      </c>
      <c r="AH48">
        <f>IF(OR(Calc_오픈정렬!$F48="",Calc_오픈정렬!AH48=""),"",Calc_오픈정렬!AH48/Calc_오픈정렬!$F48*100)</f>
        <v>119.16114651240962</v>
      </c>
      <c r="AI48">
        <f>IF(OR(Calc_오픈정렬!$F48="",Calc_오픈정렬!AI48=""),"",Calc_오픈정렬!AI48/Calc_오픈정렬!$F48*100)</f>
        <v>115.59863551246636</v>
      </c>
      <c r="AJ48">
        <f>IF(OR(Calc_오픈정렬!$F48="",Calc_오픈정렬!AJ48=""),"",Calc_오픈정렬!AJ48/Calc_오픈정렬!$F48*100)</f>
        <v>131.54385781456753</v>
      </c>
      <c r="AK48">
        <f>IF(OR(Calc_오픈정렬!$F48="",Calc_오픈정렬!AK48=""),"",Calc_오픈정렬!AK48/Calc_오픈정렬!$F48*100)</f>
        <v>129.7482187902468</v>
      </c>
      <c r="AL48">
        <f>IF(OR(Calc_오픈정렬!$F48="",Calc_오픈정렬!AL48=""),"",Calc_오픈정렬!AL48/Calc_오픈정렬!$F48*100)</f>
        <v>125.28906838101297</v>
      </c>
      <c r="AM48">
        <f>IF(OR(Calc_오픈정렬!$F48="",Calc_오픈정렬!AM48=""),"",Calc_오픈정렬!AM48/Calc_오픈정렬!$F48*100)</f>
        <v>136.98939152932061</v>
      </c>
      <c r="AN48">
        <f>IF(OR(Calc_오픈정렬!$F48="",Calc_오픈정렬!AN48=""),"",Calc_오픈정렬!AN48/Calc_오픈정렬!$F48*100)</f>
        <v>126.94593984907571</v>
      </c>
      <c r="AO48">
        <f>IF(OR(Calc_오픈정렬!$F48="",Calc_오픈정렬!AO48=""),"",Calc_오픈정렬!AO48/Calc_오픈정렬!$F48*100)</f>
        <v>146.19038334497282</v>
      </c>
      <c r="AP48">
        <f>IF(OR(Calc_오픈정렬!$F48="",Calc_오픈정렬!AP48=""),"",Calc_오픈정렬!AP48/Calc_오픈정렬!$F48*100)</f>
        <v>134.17790376962077</v>
      </c>
      <c r="AQ48">
        <f>IF(OR(Calc_오픈정렬!$F48="",Calc_오픈정렬!AQ48=""),"",Calc_오픈정렬!AQ48/Calc_오픈정렬!$F48*100)</f>
        <v>129.30850475988711</v>
      </c>
      <c r="AR48">
        <f>IF(OR(Calc_오픈정렬!$F48="",Calc_오픈정렬!AR48=""),"",Calc_오픈정렬!AR48/Calc_오픈정렬!$F48*100)</f>
        <v>145.57467128435917</v>
      </c>
      <c r="AS48">
        <f>IF(OR(Calc_오픈정렬!$F48="",Calc_오픈정렬!AS48=""),"",Calc_오픈정렬!AS48/Calc_오픈정렬!$F48*100)</f>
        <v>148.34366475185433</v>
      </c>
      <c r="AT48">
        <f>IF(OR(Calc_오픈정렬!$F48="",Calc_오픈정렬!AT48=""),"",Calc_오픈정렬!AT48/Calc_오픈정렬!$F48*100)</f>
        <v>141.17611658138222</v>
      </c>
      <c r="AU48">
        <f>IF(OR(Calc_오픈정렬!$F48="",Calc_오픈정렬!AU48=""),"",Calc_오픈정렬!AU48/Calc_오픈정렬!$F48*100)</f>
        <v>87.466171787867026</v>
      </c>
      <c r="AV48">
        <f>IF(OR(Calc_오픈정렬!$F48="",Calc_오픈정렬!AV48=""),"",Calc_오픈정렬!AV48/Calc_오픈정렬!$F48*100)</f>
        <v>89.908546585386091</v>
      </c>
      <c r="AW48">
        <f>IF(OR(Calc_오픈정렬!$F48="",Calc_오픈정렬!AW48=""),"",Calc_오픈정렬!AW48/Calc_오픈정렬!$F48*100)</f>
        <v>77.691104136666894</v>
      </c>
      <c r="AX48">
        <f>IF(OR(Calc_오픈정렬!$F48="",Calc_오픈정렬!AX48=""),"",Calc_오픈정렬!AX48/Calc_오픈정렬!$F48*100)</f>
        <v>79.194436111158979</v>
      </c>
      <c r="AY48">
        <f>IF(OR(Calc_오픈정렬!$F48="",Calc_오픈정렬!AY48=""),"",Calc_오픈정렬!AY48/Calc_오픈정렬!$F48*100)</f>
        <v>71.520524128183027</v>
      </c>
      <c r="AZ48">
        <f>IF(OR(Calc_오픈정렬!$F48="",Calc_오픈정렬!AZ48=""),"",Calc_오픈정렬!AZ48/Calc_오픈정렬!$F48*100)</f>
        <v>71.934952557832972</v>
      </c>
      <c r="BA48">
        <f>IF(OR(Calc_오픈정렬!$F48="",Calc_오픈정렬!BA48=""),"",Calc_오픈정렬!BA48/Calc_오픈정렬!$F48*100)</f>
        <v>81.209329535183798</v>
      </c>
      <c r="BB48">
        <f>IF(OR(Calc_오픈정렬!$F48="",Calc_오픈정렬!BB48=""),"",Calc_오픈정렬!BB48/Calc_오픈정렬!$F48*100)</f>
        <v>66.424445653097237</v>
      </c>
      <c r="BC48">
        <f>IF(OR(Calc_오픈정렬!$F48="",Calc_오픈정렬!BC48=""),"",Calc_오픈정렬!BC48/Calc_오픈정렬!$F48*100)</f>
        <v>15.572976311698767</v>
      </c>
      <c r="BD48" t="str">
        <f>IF(OR(Calc_오픈정렬!$F48="",Calc_오픈정렬!BD48=""),"",Calc_오픈정렬!BD48/Calc_오픈정렬!$F48*100)</f>
        <v/>
      </c>
      <c r="BE48" t="str">
        <f>IF(OR(Calc_오픈정렬!$F48="",Calc_오픈정렬!BE48=""),"",Calc_오픈정렬!BE48/Calc_오픈정렬!$F48*100)</f>
        <v/>
      </c>
      <c r="BF48" t="str">
        <f>IF(OR(Calc_오픈정렬!$F48="",Calc_오픈정렬!BF48=""),"",Calc_오픈정렬!BF48/Calc_오픈정렬!$F48*100)</f>
        <v/>
      </c>
      <c r="BG48" t="str">
        <f>IF(OR(Calc_오픈정렬!$F48="",Calc_오픈정렬!BG48=""),"",Calc_오픈정렬!BG48/Calc_오픈정렬!$F48*100)</f>
        <v/>
      </c>
      <c r="BH48" t="str">
        <f>IF(OR(Calc_오픈정렬!$F48="",Calc_오픈정렬!BH48=""),"",Calc_오픈정렬!BH48/Calc_오픈정렬!$F48*100)</f>
        <v/>
      </c>
      <c r="BI48" t="str">
        <f>IF(OR(Calc_오픈정렬!$F48="",Calc_오픈정렬!BI48=""),"",Calc_오픈정렬!BI48/Calc_오픈정렬!$F48*100)</f>
        <v/>
      </c>
      <c r="BJ48" t="str">
        <f>IF(OR(Calc_오픈정렬!$F48="",Calc_오픈정렬!BJ48=""),"",Calc_오픈정렬!BJ48/Calc_오픈정렬!$F48*100)</f>
        <v/>
      </c>
      <c r="BK48" t="str">
        <f>IF(OR(Calc_오픈정렬!$F48="",Calc_오픈정렬!BK48=""),"",Calc_오픈정렬!BK48/Calc_오픈정렬!$F48*100)</f>
        <v/>
      </c>
      <c r="BL48" t="str">
        <f>IF(OR(Calc_오픈정렬!$F48="",Calc_오픈정렬!BL48=""),"",Calc_오픈정렬!BL48/Calc_오픈정렬!$F48*100)</f>
        <v/>
      </c>
      <c r="BM48" t="str">
        <f>IF(OR(Calc_오픈정렬!$F48="",Calc_오픈정렬!BM48=""),"",Calc_오픈정렬!BM48/Calc_오픈정렬!$F48*100)</f>
        <v/>
      </c>
      <c r="BN48" t="str">
        <f>IF(OR(Calc_오픈정렬!$F48="",Calc_오픈정렬!BN48=""),"",Calc_오픈정렬!BN48/Calc_오픈정렬!$F48*100)</f>
        <v/>
      </c>
    </row>
    <row r="49" spans="1:66" x14ac:dyDescent="0.3">
      <c r="A49" t="str">
        <f>Calc_오픈정렬!A49</f>
        <v>(1038) #한양여대점</v>
      </c>
      <c r="B49" t="str">
        <f>Calc_오픈정렬!B49</f>
        <v>150-2</v>
      </c>
      <c r="C49">
        <f>Calc_오픈정렬!C49</f>
        <v>2</v>
      </c>
      <c r="D49" t="str">
        <f>Calc_오픈정렬!D49</f>
        <v>2</v>
      </c>
      <c r="E49" s="1">
        <f>Calc_오픈정렬!E49</f>
        <v>44621</v>
      </c>
      <c r="F49">
        <f>Calc_오픈정렬!F49</f>
        <v>1067284.8522959696</v>
      </c>
      <c r="G49">
        <f>IF(OR(Calc_오픈정렬!$F49="",Calc_오픈정렬!G49=""),"",Calc_오픈정렬!G49/Calc_오픈정렬!$F49*100)</f>
        <v>66.338971831072399</v>
      </c>
      <c r="H49">
        <f>IF(OR(Calc_오픈정렬!$F49="",Calc_오픈정렬!H49=""),"",Calc_오픈정렬!H49/Calc_오픈정렬!$F49*100)</f>
        <v>76.442164425750619</v>
      </c>
      <c r="I49">
        <f>IF(OR(Calc_오픈정렬!$F49="",Calc_오픈정렬!I49=""),"",Calc_오픈정렬!I49/Calc_오픈정렬!$F49*100)</f>
        <v>90.795945876265591</v>
      </c>
      <c r="J49">
        <f>IF(OR(Calc_오픈정렬!$F49="",Calc_오픈정렬!J49=""),"",Calc_오픈정렬!J49/Calc_오픈정렬!$F49*100)</f>
        <v>112.05687761038072</v>
      </c>
      <c r="K49">
        <f>IF(OR(Calc_오픈정렬!$F49="",Calc_오픈정렬!K49=""),"",Calc_오픈정렬!K49/Calc_오픈정렬!$F49*100)</f>
        <v>119.63720271890404</v>
      </c>
      <c r="L49">
        <f>IF(OR(Calc_오픈정렬!$F49="",Calc_오픈정렬!L49=""),"",Calc_오픈정렬!L49/Calc_오픈정렬!$F49*100)</f>
        <v>109.5937552146069</v>
      </c>
      <c r="M49">
        <f>IF(OR(Calc_오픈정렬!$F49="",Calc_오픈정렬!M49=""),"",Calc_오픈정렬!M49/Calc_오픈정렬!$F49*100)</f>
        <v>122.25672288452438</v>
      </c>
      <c r="N49">
        <f>IF(OR(Calc_오픈정렬!$F49="",Calc_오픈정렬!N49=""),"",Calc_오픈정렬!N49/Calc_오픈정렬!$F49*100)</f>
        <v>59.869990340428444</v>
      </c>
      <c r="O49">
        <f>IF(OR(Calc_오픈정렬!$F49="",Calc_오픈정렬!O49=""),"",Calc_오픈정렬!O49/Calc_오픈정렬!$F49*100)</f>
        <v>76.58545123115556</v>
      </c>
      <c r="P49">
        <f>IF(OR(Calc_오픈정렬!$F49="",Calc_오픈정렬!P49=""),"",Calc_오픈정렬!P49/Calc_오픈정렬!$F49*100)</f>
        <v>156.22774325951784</v>
      </c>
      <c r="Q49">
        <f>IF(OR(Calc_오픈정렬!$F49="",Calc_오픈정렬!Q49=""),"",Calc_오픈정렬!Q49/Calc_오픈정렬!$F49*100)</f>
        <v>241.50206205482806</v>
      </c>
      <c r="R49">
        <f>IF(OR(Calc_오픈정렬!$F49="",Calc_오픈정렬!R49=""),"",Calc_오픈정렬!R49/Calc_오픈정렬!$F49*100)</f>
        <v>298.57913017226861</v>
      </c>
      <c r="S49">
        <f>IF(OR(Calc_오픈정렬!$F49="",Calc_오픈정렬!S49=""),"",Calc_오픈정렬!S49/Calc_오픈정렬!$F49*100)</f>
        <v>623.90453086185187</v>
      </c>
      <c r="T49">
        <f>IF(OR(Calc_오픈정렬!$F49="",Calc_오픈정렬!T49=""),"",Calc_오픈정렬!T49/Calc_오픈정렬!$F49*100)</f>
        <v>404.49391210171098</v>
      </c>
      <c r="U49">
        <f>IF(OR(Calc_오픈정렬!$F49="",Calc_오픈정렬!U49=""),"",Calc_오픈정렬!U49/Calc_오픈정렬!$F49*100)</f>
        <v>437.45779458434225</v>
      </c>
      <c r="V49">
        <f>IF(OR(Calc_오픈정렬!$F49="",Calc_오픈정렬!V49=""),"",Calc_오픈정렬!V49/Calc_오픈정렬!$F49*100)</f>
        <v>417.7736950290618</v>
      </c>
      <c r="W49">
        <f>IF(OR(Calc_오픈정렬!$F49="",Calc_오픈정렬!W49=""),"",Calc_오픈정렬!W49/Calc_오픈정렬!$F49*100)</f>
        <v>434.91906241248745</v>
      </c>
      <c r="X49">
        <f>IF(OR(Calc_오픈정렬!$F49="",Calc_오픈정렬!X49=""),"",Calc_오픈정렬!X49/Calc_오픈정렬!$F49*100)</f>
        <v>459.41048443053421</v>
      </c>
      <c r="Y49">
        <f>IF(OR(Calc_오픈정렬!$F49="",Calc_오픈정렬!Y49=""),"",Calc_오픈정렬!Y49/Calc_오픈정렬!$F49*100)</f>
        <v>380.96439091186642</v>
      </c>
      <c r="Z49">
        <f>IF(OR(Calc_오픈정렬!$F49="",Calc_오픈정렬!Z49=""),"",Calc_오픈정렬!Z49/Calc_오픈정렬!$F49*100)</f>
        <v>370.18026059696558</v>
      </c>
      <c r="AA49">
        <f>IF(OR(Calc_오픈정렬!$F49="",Calc_오픈정렬!AA49=""),"",Calc_오픈정렬!AA49/Calc_오픈정렬!$F49*100)</f>
        <v>361.64352029659057</v>
      </c>
      <c r="AB49">
        <f>IF(OR(Calc_오픈정렬!$F49="",Calc_오픈정렬!AB49=""),"",Calc_오픈정렬!AB49/Calc_오픈정렬!$F49*100)</f>
        <v>416.24159460971981</v>
      </c>
      <c r="AC49">
        <f>IF(OR(Calc_오픈정렬!$F49="",Calc_오픈정렬!AC49=""),"",Calc_오픈정렬!AC49/Calc_오픈정렬!$F49*100)</f>
        <v>378.82656218793454</v>
      </c>
      <c r="AD49">
        <f>IF(OR(Calc_오픈정렬!$F49="",Calc_오픈정렬!AD49=""),"",Calc_오픈정렬!AD49/Calc_오픈정렬!$F49*100)</f>
        <v>424.08176560866002</v>
      </c>
      <c r="AE49">
        <f>IF(OR(Calc_오픈정렬!$F49="",Calc_오픈정렬!AE49=""),"",Calc_오픈정렬!AE49/Calc_오픈정렬!$F49*100)</f>
        <v>472.858020144737</v>
      </c>
      <c r="AF49">
        <f>IF(OR(Calc_오픈정렬!$F49="",Calc_오픈정렬!AF49=""),"",Calc_오픈정렬!AF49/Calc_오픈정렬!$F49*100)</f>
        <v>447.02111649454571</v>
      </c>
      <c r="AG49">
        <f>IF(OR(Calc_오픈정렬!$F49="",Calc_오픈정렬!AG49=""),"",Calc_오픈정렬!AG49/Calc_오픈정렬!$F49*100)</f>
        <v>455.86490170477305</v>
      </c>
      <c r="AH49">
        <f>IF(OR(Calc_오픈정렬!$F49="",Calc_오픈정렬!AH49=""),"",Calc_오픈정렬!AH49/Calc_오픈정렬!$F49*100)</f>
        <v>470.46258783438537</v>
      </c>
      <c r="AI49">
        <f>IF(OR(Calc_오픈정렬!$F49="",Calc_오픈정렬!AI49=""),"",Calc_오픈정렬!AI49/Calc_오픈정렬!$F49*100)</f>
        <v>464.90422106821558</v>
      </c>
      <c r="AJ49">
        <f>IF(OR(Calc_오픈정렬!$F49="",Calc_오픈정렬!AJ49=""),"",Calc_오픈정렬!AJ49/Calc_오픈정렬!$F49*100)</f>
        <v>439.39419870936769</v>
      </c>
      <c r="AK49">
        <f>IF(OR(Calc_오픈정렬!$F49="",Calc_오픈정렬!AK49=""),"",Calc_오픈정렬!AK49/Calc_오픈정렬!$F49*100)</f>
        <v>510.85350282188131</v>
      </c>
      <c r="AL49">
        <f>IF(OR(Calc_오픈정렬!$F49="",Calc_오픈정렬!AL49=""),"",Calc_오픈정렬!AL49/Calc_오픈정렬!$F49*100)</f>
        <v>407.34418647472097</v>
      </c>
      <c r="AM49">
        <f>IF(OR(Calc_오픈정렬!$F49="",Calc_오픈정렬!AM49=""),"",Calc_오픈정렬!AM49/Calc_오픈정렬!$F49*100)</f>
        <v>440.88381384421973</v>
      </c>
      <c r="AN49">
        <f>IF(OR(Calc_오픈정렬!$F49="",Calc_오픈정렬!AN49=""),"",Calc_오픈정렬!AN49/Calc_오픈정렬!$F49*100)</f>
        <v>386.40059498308676</v>
      </c>
      <c r="AO49">
        <f>IF(OR(Calc_오픈정렬!$F49="",Calc_오픈정렬!AO49=""),"",Calc_오픈정렬!AO49/Calc_오픈정렬!$F49*100)</f>
        <v>386.4123569531161</v>
      </c>
      <c r="AP49">
        <f>IF(OR(Calc_오픈정렬!$F49="",Calc_오픈정렬!AP49=""),"",Calc_오픈정렬!AP49/Calc_오픈정렬!$F49*100)</f>
        <v>422.6588962509166</v>
      </c>
      <c r="AQ49">
        <f>IF(OR(Calc_오픈정렬!$F49="",Calc_오픈정렬!AQ49=""),"",Calc_오픈정렬!AQ49/Calc_오픈정렬!$F49*100)</f>
        <v>441.32772394014302</v>
      </c>
      <c r="AR49">
        <f>IF(OR(Calc_오픈정렬!$F49="",Calc_오픈정렬!AR49=""),"",Calc_오픈정렬!AR49/Calc_오픈정렬!$F49*100)</f>
        <v>319.32493230877321</v>
      </c>
      <c r="AS49">
        <f>IF(OR(Calc_오픈정렬!$F49="",Calc_오픈정렬!AS49=""),"",Calc_오픈정렬!AS49/Calc_오픈정렬!$F49*100)</f>
        <v>286.27853426301164</v>
      </c>
      <c r="AT49">
        <f>IF(OR(Calc_오픈정렬!$F49="",Calc_오픈정렬!AT49=""),"",Calc_오픈정렬!AT49/Calc_오픈정렬!$F49*100)</f>
        <v>322.53168448939039</v>
      </c>
      <c r="AU49">
        <f>IF(OR(Calc_오픈정렬!$F49="",Calc_오픈정렬!AU49=""),"",Calc_오픈정렬!AU49/Calc_오픈정렬!$F49*100)</f>
        <v>243.51529145902725</v>
      </c>
      <c r="AV49">
        <f>IF(OR(Calc_오픈정렬!$F49="",Calc_오픈정렬!AV49=""),"",Calc_오픈정렬!AV49/Calc_오픈정렬!$F49*100)</f>
        <v>271.58427010646545</v>
      </c>
      <c r="AW49">
        <f>IF(OR(Calc_오픈정렬!$F49="",Calc_오픈정렬!AW49=""),"",Calc_오픈정렬!AW49/Calc_오픈정렬!$F49*100)</f>
        <v>269.05107115372095</v>
      </c>
      <c r="AX49">
        <f>IF(OR(Calc_오픈정렬!$F49="",Calc_오픈정렬!AX49=""),"",Calc_오픈정렬!AX49/Calc_오픈정렬!$F49*100)</f>
        <v>259.72518222646175</v>
      </c>
      <c r="AY49">
        <f>IF(OR(Calc_오픈정렬!$F49="",Calc_오픈정렬!AY49=""),"",Calc_오픈정렬!AY49/Calc_오픈정렬!$F49*100)</f>
        <v>272.58390996420064</v>
      </c>
      <c r="AZ49">
        <f>IF(OR(Calc_오픈정렬!$F49="",Calc_오픈정렬!AZ49=""),"",Calc_오픈정렬!AZ49/Calc_오픈정렬!$F49*100)</f>
        <v>249.60713142571493</v>
      </c>
      <c r="BA49">
        <f>IF(OR(Calc_오픈정렬!$F49="",Calc_오픈정렬!BA49=""),"",Calc_오픈정렬!BA49/Calc_오픈정렬!$F49*100)</f>
        <v>247.80846158349391</v>
      </c>
      <c r="BB49">
        <f>IF(OR(Calc_오픈정렬!$F49="",Calc_오픈정렬!BB49=""),"",Calc_오픈정렬!BB49/Calc_오픈정렬!$F49*100)</f>
        <v>258.03624641006923</v>
      </c>
      <c r="BC49">
        <f>IF(OR(Calc_오픈정렬!$F49="",Calc_오픈정렬!BC49=""),"",Calc_오픈정렬!BC49/Calc_오픈정렬!$F49*100)</f>
        <v>302.76991036192442</v>
      </c>
      <c r="BD49">
        <f>IF(OR(Calc_오픈정렬!$F49="",Calc_오픈정렬!BD49=""),"",Calc_오픈정렬!BD49/Calc_오픈정렬!$F49*100)</f>
        <v>286.90230819256476</v>
      </c>
      <c r="BE49">
        <f>IF(OR(Calc_오픈정렬!$F49="",Calc_오픈정렬!BE49=""),"",Calc_오픈정렬!BE49/Calc_오픈정렬!$F49*100)</f>
        <v>308.62849708257227</v>
      </c>
      <c r="BF49">
        <f>IF(OR(Calc_오픈정렬!$F49="",Calc_오픈정렬!BF49=""),"",Calc_오픈정렬!BF49/Calc_오픈정렬!$F49*100)</f>
        <v>290.70230611424364</v>
      </c>
      <c r="BG49" t="str">
        <f>IF(OR(Calc_오픈정렬!$F49="",Calc_오픈정렬!BG49=""),"",Calc_오픈정렬!BG49/Calc_오픈정렬!$F49*100)</f>
        <v/>
      </c>
      <c r="BH49" t="str">
        <f>IF(OR(Calc_오픈정렬!$F49="",Calc_오픈정렬!BH49=""),"",Calc_오픈정렬!BH49/Calc_오픈정렬!$F49*100)</f>
        <v/>
      </c>
      <c r="BI49" t="str">
        <f>IF(OR(Calc_오픈정렬!$F49="",Calc_오픈정렬!BI49=""),"",Calc_오픈정렬!BI49/Calc_오픈정렬!$F49*100)</f>
        <v/>
      </c>
      <c r="BJ49" t="str">
        <f>IF(OR(Calc_오픈정렬!$F49="",Calc_오픈정렬!BJ49=""),"",Calc_오픈정렬!BJ49/Calc_오픈정렬!$F49*100)</f>
        <v/>
      </c>
      <c r="BK49" t="str">
        <f>IF(OR(Calc_오픈정렬!$F49="",Calc_오픈정렬!BK49=""),"",Calc_오픈정렬!BK49/Calc_오픈정렬!$F49*100)</f>
        <v/>
      </c>
      <c r="BL49" t="str">
        <f>IF(OR(Calc_오픈정렬!$F49="",Calc_오픈정렬!BL49=""),"",Calc_오픈정렬!BL49/Calc_오픈정렬!$F49*100)</f>
        <v/>
      </c>
      <c r="BM49" t="str">
        <f>IF(OR(Calc_오픈정렬!$F49="",Calc_오픈정렬!BM49=""),"",Calc_오픈정렬!BM49/Calc_오픈정렬!$F49*100)</f>
        <v/>
      </c>
      <c r="BN49" t="str">
        <f>IF(OR(Calc_오픈정렬!$F49="",Calc_오픈정렬!BN49=""),"",Calc_오픈정렬!BN49/Calc_오픈정렬!$F49*100)</f>
        <v/>
      </c>
    </row>
    <row r="50" spans="1:66" x14ac:dyDescent="0.3">
      <c r="A50" t="str">
        <f>Calc_오픈정렬!A50</f>
        <v>(1039) #이문점</v>
      </c>
      <c r="B50" t="str">
        <f>Calc_오픈정렬!B50</f>
        <v>150-2</v>
      </c>
      <c r="C50">
        <f>Calc_오픈정렬!C50</f>
        <v>2</v>
      </c>
      <c r="D50" t="str">
        <f>Calc_오픈정렬!D50</f>
        <v>2</v>
      </c>
      <c r="E50" s="1">
        <f>Calc_오픈정렬!E50</f>
        <v>44652</v>
      </c>
      <c r="F50">
        <f>Calc_오픈정렬!F50</f>
        <v>7773549.2735014902</v>
      </c>
      <c r="G50">
        <f>IF(OR(Calc_오픈정렬!$F50="",Calc_오픈정렬!G50=""),"",Calc_오픈정렬!G50/Calc_오픈정렬!$F50*100)</f>
        <v>65.05926196647377</v>
      </c>
      <c r="H50">
        <f>IF(OR(Calc_오픈정렬!$F50="",Calc_오픈정렬!H50=""),"",Calc_오픈정렬!H50/Calc_오픈정렬!$F50*100)</f>
        <v>72.861435188596531</v>
      </c>
      <c r="I50">
        <f>IF(OR(Calc_오픈정렬!$F50="",Calc_오픈정렬!I50=""),"",Calc_오픈정렬!I50/Calc_오픈정렬!$F50*100)</f>
        <v>93.818307838737965</v>
      </c>
      <c r="J50">
        <f>IF(OR(Calc_오픈정렬!$F50="",Calc_오픈정렬!J50=""),"",Calc_오픈정렬!J50/Calc_오픈정렬!$F50*100)</f>
        <v>95.97595588012237</v>
      </c>
      <c r="K50">
        <f>IF(OR(Calc_오픈정렬!$F50="",Calc_오픈정렬!K50=""),"",Calc_오픈정렬!K50/Calc_오픈정렬!$F50*100)</f>
        <v>107.06161027039425</v>
      </c>
      <c r="L50">
        <f>IF(OR(Calc_오픈정렬!$F50="",Calc_오픈정렬!L50=""),"",Calc_오픈정렬!L50/Calc_오픈정렬!$F50*100)</f>
        <v>104.71844738240222</v>
      </c>
      <c r="M50">
        <f>IF(OR(Calc_오픈정렬!$F50="",Calc_오픈정렬!M50=""),"",Calc_오픈정렬!M50/Calc_오픈정렬!$F50*100)</f>
        <v>100.47852891976589</v>
      </c>
      <c r="N50">
        <f>IF(OR(Calc_오픈정렬!$F50="",Calc_오픈정렬!N50=""),"",Calc_오픈정렬!N50/Calc_오픈정렬!$F50*100)</f>
        <v>97.288629273501968</v>
      </c>
      <c r="O50">
        <f>IF(OR(Calc_오픈정렬!$F50="",Calc_오픈정렬!O50=""),"",Calc_오픈정렬!O50/Calc_오픈정렬!$F50*100)</f>
        <v>94.476828273813283</v>
      </c>
      <c r="P50">
        <f>IF(OR(Calc_오픈정렬!$F50="",Calc_오픈정렬!P50=""),"",Calc_오픈정렬!P50/Calc_오픈정렬!$F50*100)</f>
        <v>97.527141943994678</v>
      </c>
      <c r="Q50">
        <f>IF(OR(Calc_오픈정렬!$F50="",Calc_오픈정렬!Q50=""),"",Calc_오픈정렬!Q50/Calc_오픈정렬!$F50*100)</f>
        <v>115.46435718072132</v>
      </c>
      <c r="R50">
        <f>IF(OR(Calc_오픈정렬!$F50="",Calc_오픈정렬!R50=""),"",Calc_오픈정렬!R50/Calc_오픈정렬!$F50*100)</f>
        <v>111.46087060527215</v>
      </c>
      <c r="S50">
        <f>IF(OR(Calc_오픈정렬!$F50="",Calc_오픈정렬!S50=""),"",Calc_오픈정렬!S50/Calc_오픈정렬!$F50*100)</f>
        <v>114.10299296693623</v>
      </c>
      <c r="T50">
        <f>IF(OR(Calc_오픈정렬!$F50="",Calc_오픈정렬!T50=""),"",Calc_오픈정렬!T50/Calc_오픈정렬!$F50*100)</f>
        <v>119.92426472076059</v>
      </c>
      <c r="U50">
        <f>IF(OR(Calc_오픈정렬!$F50="",Calc_오픈정렬!U50=""),"",Calc_오픈정렬!U50/Calc_오픈정렬!$F50*100)</f>
        <v>121.79696703131793</v>
      </c>
      <c r="V50">
        <f>IF(OR(Calc_오픈정렬!$F50="",Calc_오픈정렬!V50=""),"",Calc_오픈정렬!V50/Calc_오픈정렬!$F50*100)</f>
        <v>126.3584696093378</v>
      </c>
      <c r="W50">
        <f>IF(OR(Calc_오픈정렬!$F50="",Calc_오픈정렬!W50=""),"",Calc_오픈정렬!W50/Calc_오픈정렬!$F50*100)</f>
        <v>128.01960090641464</v>
      </c>
      <c r="X50">
        <f>IF(OR(Calc_오픈정렬!$F50="",Calc_오픈정렬!X50=""),"",Calc_오픈정렬!X50/Calc_오픈정렬!$F50*100)</f>
        <v>136.80054925640329</v>
      </c>
      <c r="Y50">
        <f>IF(OR(Calc_오픈정렬!$F50="",Calc_오픈정렬!Y50=""),"",Calc_오픈정렬!Y50/Calc_오픈정렬!$F50*100)</f>
        <v>129.34907912024687</v>
      </c>
      <c r="Z50">
        <f>IF(OR(Calc_오픈정렬!$F50="",Calc_오픈정렬!Z50=""),"",Calc_오픈정렬!Z50/Calc_오픈정렬!$F50*100)</f>
        <v>133.06108666906437</v>
      </c>
      <c r="AA50">
        <f>IF(OR(Calc_오픈정렬!$F50="",Calc_오픈정렬!AA50=""),"",Calc_오픈정렬!AA50/Calc_오픈정렬!$F50*100)</f>
        <v>133.18706814667502</v>
      </c>
      <c r="AB50">
        <f>IF(OR(Calc_오픈정렬!$F50="",Calc_오픈정렬!AB50=""),"",Calc_오픈정렬!AB50/Calc_오픈정렬!$F50*100)</f>
        <v>116.67517949052278</v>
      </c>
      <c r="AC50">
        <f>IF(OR(Calc_오픈정렬!$F50="",Calc_오픈정렬!AC50=""),"",Calc_오픈정렬!AC50/Calc_오픈정렬!$F50*100)</f>
        <v>128.24687536476574</v>
      </c>
      <c r="AD50">
        <f>IF(OR(Calc_오픈정렬!$F50="",Calc_오픈정렬!AD50=""),"",Calc_오픈정렬!AD50/Calc_오픈정렬!$F50*100)</f>
        <v>127.74829121786526</v>
      </c>
      <c r="AE50">
        <f>IF(OR(Calc_오픈정렬!$F50="",Calc_오픈정렬!AE50=""),"",Calc_오픈정렬!AE50/Calc_오픈정렬!$F50*100)</f>
        <v>131.47359195583337</v>
      </c>
      <c r="AF50">
        <f>IF(OR(Calc_오픈정렬!$F50="",Calc_오픈정렬!AF50=""),"",Calc_오픈정렬!AF50/Calc_오픈정렬!$F50*100)</f>
        <v>130.07998576718066</v>
      </c>
      <c r="AG50">
        <f>IF(OR(Calc_오픈정렬!$F50="",Calc_오픈정렬!AG50=""),"",Calc_오픈정렬!AG50/Calc_오픈정렬!$F50*100)</f>
        <v>136.76226435019231</v>
      </c>
      <c r="AH50">
        <f>IF(OR(Calc_오픈정렬!$F50="",Calc_오픈정렬!AH50=""),"",Calc_오픈정렬!AH50/Calc_오픈정렬!$F50*100)</f>
        <v>129.88054558506613</v>
      </c>
      <c r="AI50">
        <f>IF(OR(Calc_오픈정렬!$F50="",Calc_오픈정렬!AI50=""),"",Calc_오픈정렬!AI50/Calc_오픈정렬!$F50*100)</f>
        <v>142.54194414418257</v>
      </c>
      <c r="AJ50">
        <f>IF(OR(Calc_오픈정렬!$F50="",Calc_오픈정렬!AJ50=""),"",Calc_오픈정렬!AJ50/Calc_오픈정렬!$F50*100)</f>
        <v>132.54803260511898</v>
      </c>
      <c r="AK50">
        <f>IF(OR(Calc_오픈정렬!$F50="",Calc_오픈정렬!AK50=""),"",Calc_오픈정렬!AK50/Calc_오픈정렬!$F50*100)</f>
        <v>120.21589155388558</v>
      </c>
      <c r="AL50">
        <f>IF(OR(Calc_오픈정렬!$F50="",Calc_오픈정렬!AL50=""),"",Calc_오픈정렬!AL50/Calc_오픈정렬!$F50*100)</f>
        <v>126.52142947487779</v>
      </c>
      <c r="AM50">
        <f>IF(OR(Calc_오픈정렬!$F50="",Calc_오픈정렬!AM50=""),"",Calc_오픈정렬!AM50/Calc_오픈정렬!$F50*100)</f>
        <v>114.44321101094575</v>
      </c>
      <c r="AN50">
        <f>IF(OR(Calc_오픈정렬!$F50="",Calc_오픈정렬!AN50=""),"",Calc_오픈정렬!AN50/Calc_오픈정렬!$F50*100)</f>
        <v>113.72772959046642</v>
      </c>
      <c r="AO50">
        <f>IF(OR(Calc_오픈정렬!$F50="",Calc_오픈정렬!AO50=""),"",Calc_오픈정렬!AO50/Calc_오픈정렬!$F50*100)</f>
        <v>139.13917483772647</v>
      </c>
      <c r="AP50">
        <f>IF(OR(Calc_오픈정렬!$F50="",Calc_오픈정렬!AP50=""),"",Calc_오픈정렬!AP50/Calc_오픈정렬!$F50*100)</f>
        <v>136.32265241624313</v>
      </c>
      <c r="AQ50">
        <f>IF(OR(Calc_오픈정렬!$F50="",Calc_오픈정렬!AQ50=""),"",Calc_오픈정렬!AQ50/Calc_오픈정렬!$F50*100)</f>
        <v>149.4929972474738</v>
      </c>
      <c r="AR50">
        <f>IF(OR(Calc_오픈정렬!$F50="",Calc_오픈정렬!AR50=""),"",Calc_오픈정렬!AR50/Calc_오픈정렬!$F50*100)</f>
        <v>161.34072676251395</v>
      </c>
      <c r="AS50">
        <f>IF(OR(Calc_오픈정렬!$F50="",Calc_오픈정렬!AS50=""),"",Calc_오픈정렬!AS50/Calc_오픈정렬!$F50*100)</f>
        <v>151.02355827851306</v>
      </c>
      <c r="AT50">
        <f>IF(OR(Calc_오픈정렬!$F50="",Calc_오픈정렬!AT50=""),"",Calc_오픈정렬!AT50/Calc_오픈정렬!$F50*100)</f>
        <v>136.5740875309836</v>
      </c>
      <c r="AU50">
        <f>IF(OR(Calc_오픈정렬!$F50="",Calc_오픈정렬!AU50=""),"",Calc_오픈정렬!AU50/Calc_오픈정렬!$F50*100)</f>
        <v>144.90928312856647</v>
      </c>
      <c r="AV50">
        <f>IF(OR(Calc_오픈정렬!$F50="",Calc_오픈정렬!AV50=""),"",Calc_오픈정렬!AV50/Calc_오픈정렬!$F50*100)</f>
        <v>152.84892370084003</v>
      </c>
      <c r="AW50">
        <f>IF(OR(Calc_오픈정렬!$F50="",Calc_오픈정렬!AW50=""),"",Calc_오픈정렬!AW50/Calc_오픈정렬!$F50*100)</f>
        <v>146.00413423233621</v>
      </c>
      <c r="AX50">
        <f>IF(OR(Calc_오픈정렬!$F50="",Calc_오픈정렬!AX50=""),"",Calc_오픈정렬!AX50/Calc_오픈정렬!$F50*100)</f>
        <v>139.50733254504277</v>
      </c>
      <c r="AY50">
        <f>IF(OR(Calc_오픈정렬!$F50="",Calc_오픈정렬!AY50=""),"",Calc_오픈정렬!AY50/Calc_오픈정렬!$F50*100)</f>
        <v>137.72833992752885</v>
      </c>
      <c r="AZ50">
        <f>IF(OR(Calc_오픈정렬!$F50="",Calc_오픈정렬!AZ50=""),"",Calc_오픈정렬!AZ50/Calc_오픈정렬!$F50*100)</f>
        <v>141.52606695395048</v>
      </c>
      <c r="BA50">
        <f>IF(OR(Calc_오픈정렬!$F50="",Calc_오픈정렬!BA50=""),"",Calc_오픈정렬!BA50/Calc_오픈정렬!$F50*100)</f>
        <v>148.73281698225676</v>
      </c>
      <c r="BB50">
        <f>IF(OR(Calc_오픈정렬!$F50="",Calc_오픈정렬!BB50=""),"",Calc_오픈정렬!BB50/Calc_오픈정렬!$F50*100)</f>
        <v>149.88239673604693</v>
      </c>
      <c r="BC50">
        <f>IF(OR(Calc_오픈정렬!$F50="",Calc_오픈정렬!BC50=""),"",Calc_오픈정렬!BC50/Calc_오픈정렬!$F50*100)</f>
        <v>144.35506987530792</v>
      </c>
      <c r="BD50">
        <f>IF(OR(Calc_오픈정렬!$F50="",Calc_오픈정렬!BD50=""),"",Calc_오픈정렬!BD50/Calc_오픈정렬!$F50*100)</f>
        <v>160.33910941924873</v>
      </c>
      <c r="BE50">
        <f>IF(OR(Calc_오픈정렬!$F50="",Calc_오픈정렬!BE50=""),"",Calc_오픈정렬!BE50/Calc_오픈정렬!$F50*100)</f>
        <v>156.0484528789286</v>
      </c>
      <c r="BF50" t="str">
        <f>IF(OR(Calc_오픈정렬!$F50="",Calc_오픈정렬!BF50=""),"",Calc_오픈정렬!BF50/Calc_오픈정렬!$F50*100)</f>
        <v/>
      </c>
      <c r="BG50" t="str">
        <f>IF(OR(Calc_오픈정렬!$F50="",Calc_오픈정렬!BG50=""),"",Calc_오픈정렬!BG50/Calc_오픈정렬!$F50*100)</f>
        <v/>
      </c>
      <c r="BH50" t="str">
        <f>IF(OR(Calc_오픈정렬!$F50="",Calc_오픈정렬!BH50=""),"",Calc_오픈정렬!BH50/Calc_오픈정렬!$F50*100)</f>
        <v/>
      </c>
      <c r="BI50" t="str">
        <f>IF(OR(Calc_오픈정렬!$F50="",Calc_오픈정렬!BI50=""),"",Calc_오픈정렬!BI50/Calc_오픈정렬!$F50*100)</f>
        <v/>
      </c>
      <c r="BJ50" t="str">
        <f>IF(OR(Calc_오픈정렬!$F50="",Calc_오픈정렬!BJ50=""),"",Calc_오픈정렬!BJ50/Calc_오픈정렬!$F50*100)</f>
        <v/>
      </c>
      <c r="BK50" t="str">
        <f>IF(OR(Calc_오픈정렬!$F50="",Calc_오픈정렬!BK50=""),"",Calc_오픈정렬!BK50/Calc_오픈정렬!$F50*100)</f>
        <v/>
      </c>
      <c r="BL50" t="str">
        <f>IF(OR(Calc_오픈정렬!$F50="",Calc_오픈정렬!BL50=""),"",Calc_오픈정렬!BL50/Calc_오픈정렬!$F50*100)</f>
        <v/>
      </c>
      <c r="BM50" t="str">
        <f>IF(OR(Calc_오픈정렬!$F50="",Calc_오픈정렬!BM50=""),"",Calc_오픈정렬!BM50/Calc_오픈정렬!$F50*100)</f>
        <v/>
      </c>
      <c r="BN50" t="str">
        <f>IF(OR(Calc_오픈정렬!$F50="",Calc_오픈정렬!BN50=""),"",Calc_오픈정렬!BN50/Calc_오픈정렬!$F50*100)</f>
        <v/>
      </c>
    </row>
    <row r="51" spans="1:66" x14ac:dyDescent="0.3">
      <c r="A51" t="str">
        <f>Calc_오픈정렬!A51</f>
        <v>(1040) #독산역점</v>
      </c>
      <c r="B51" t="str">
        <f>Calc_오픈정렬!B51</f>
        <v>150-1</v>
      </c>
      <c r="C51">
        <f>Calc_오픈정렬!C51</f>
        <v>1</v>
      </c>
      <c r="D51" t="str">
        <f>Calc_오픈정렬!D51</f>
        <v>1</v>
      </c>
      <c r="E51" s="1">
        <f>Calc_오픈정렬!E51</f>
        <v>44652</v>
      </c>
      <c r="F51">
        <f>Calc_오픈정렬!F51</f>
        <v>4860161.1587786684</v>
      </c>
      <c r="G51">
        <f>IF(OR(Calc_오픈정렬!$F51="",Calc_오픈정렬!G51=""),"",Calc_오픈정렬!G51/Calc_오픈정렬!$F51*100)</f>
        <v>72.284282695763025</v>
      </c>
      <c r="H51">
        <f>IF(OR(Calc_오픈정렬!$F51="",Calc_오픈정렬!H51=""),"",Calc_오픈정렬!H51/Calc_오픈정렬!$F51*100)</f>
        <v>74.069261918728913</v>
      </c>
      <c r="I51">
        <f>IF(OR(Calc_오픈정렬!$F51="",Calc_오픈정렬!I51=""),"",Calc_오픈정렬!I51/Calc_오픈정렬!$F51*100)</f>
        <v>98.482605498314541</v>
      </c>
      <c r="J51">
        <f>IF(OR(Calc_오픈정렬!$F51="",Calc_오픈정렬!J51=""),"",Calc_오픈정렬!J51/Calc_오픈정렬!$F51*100)</f>
        <v>100.08351648136802</v>
      </c>
      <c r="K51">
        <f>IF(OR(Calc_오픈정렬!$F51="",Calc_오픈정렬!K51=""),"",Calc_오픈정렬!K51/Calc_오픈정렬!$F51*100)</f>
        <v>100.039075384903</v>
      </c>
      <c r="L51">
        <f>IF(OR(Calc_오픈정렬!$F51="",Calc_오픈정렬!L51=""),"",Calc_오픈정렬!L51/Calc_오픈정렬!$F51*100)</f>
        <v>99.454038859470884</v>
      </c>
      <c r="M51">
        <f>IF(OR(Calc_오픈정렬!$F51="",Calc_오픈정렬!M51=""),"",Calc_오픈정렬!M51/Calc_오픈정렬!$F51*100)</f>
        <v>96.082611980816395</v>
      </c>
      <c r="N51">
        <f>IF(OR(Calc_오픈정렬!$F51="",Calc_오픈정렬!N51=""),"",Calc_오픈정렬!N51/Calc_오픈정렬!$F51*100)</f>
        <v>105.46367591071053</v>
      </c>
      <c r="O51">
        <f>IF(OR(Calc_오픈정렬!$F51="",Calc_오픈정렬!O51=""),"",Calc_오픈정렬!O51/Calc_오픈정렬!$F51*100)</f>
        <v>98.877081382731248</v>
      </c>
      <c r="P51">
        <f>IF(OR(Calc_오픈정렬!$F51="",Calc_오픈정렬!P51=""),"",Calc_오픈정렬!P51/Calc_오픈정렬!$F51*100)</f>
        <v>121.77965574172676</v>
      </c>
      <c r="Q51">
        <f>IF(OR(Calc_오픈정렬!$F51="",Calc_오픈정렬!Q51=""),"",Calc_오픈정렬!Q51/Calc_오픈정렬!$F51*100)</f>
        <v>110.17639471791352</v>
      </c>
      <c r="R51">
        <f>IF(OR(Calc_오픈정렬!$F51="",Calc_오픈정렬!R51=""),"",Calc_오픈정렬!R51/Calc_오픈정렬!$F51*100)</f>
        <v>108.51004548992726</v>
      </c>
      <c r="S51">
        <f>IF(OR(Calc_오픈정렬!$F51="",Calc_오픈정렬!S51=""),"",Calc_오픈정렬!S51/Calc_오픈정렬!$F51*100)</f>
        <v>121.48907410902351</v>
      </c>
      <c r="T51">
        <f>IF(OR(Calc_오픈정렬!$F51="",Calc_오픈정렬!T51=""),"",Calc_오픈정렬!T51/Calc_오픈정렬!$F51*100)</f>
        <v>120.88644689002454</v>
      </c>
      <c r="U51">
        <f>IF(OR(Calc_오픈정렬!$F51="",Calc_오픈정렬!U51=""),"",Calc_오픈정렬!U51/Calc_오픈정렬!$F51*100)</f>
        <v>112.2930308358935</v>
      </c>
      <c r="V51">
        <f>IF(OR(Calc_오픈정렬!$F51="",Calc_오픈정렬!V51=""),"",Calc_오픈정렬!V51/Calc_오픈정렬!$F51*100)</f>
        <v>114.49909662737441</v>
      </c>
      <c r="W51">
        <f>IF(OR(Calc_오픈정렬!$F51="",Calc_오픈정렬!W51=""),"",Calc_오픈정렬!W51/Calc_오픈정렬!$F51*100)</f>
        <v>107.3945635841195</v>
      </c>
      <c r="X51">
        <f>IF(OR(Calc_오픈정렬!$F51="",Calc_오픈정렬!X51=""),"",Calc_오픈정렬!X51/Calc_오픈정렬!$F51*100)</f>
        <v>121.9824459965219</v>
      </c>
      <c r="Y51">
        <f>IF(OR(Calc_오픈정렬!$F51="",Calc_오픈정렬!Y51=""),"",Calc_오픈정렬!Y51/Calc_오픈정렬!$F51*100)</f>
        <v>123.09681326852396</v>
      </c>
      <c r="Z51">
        <f>IF(OR(Calc_오픈정렬!$F51="",Calc_오픈정렬!Z51=""),"",Calc_오픈정렬!Z51/Calc_오픈정렬!$F51*100)</f>
        <v>127.66213444471326</v>
      </c>
      <c r="AA51">
        <f>IF(OR(Calc_오픈정렬!$F51="",Calc_오픈정렬!AA51=""),"",Calc_오픈정렬!AA51/Calc_오픈정렬!$F51*100)</f>
        <v>128.96333606707617</v>
      </c>
      <c r="AB51">
        <f>IF(OR(Calc_오픈정렬!$F51="",Calc_오픈정렬!AB51=""),"",Calc_오픈정렬!AB51/Calc_오픈정렬!$F51*100)</f>
        <v>150.28343659220732</v>
      </c>
      <c r="AC51">
        <f>IF(OR(Calc_오픈정렬!$F51="",Calc_오픈정렬!AC51=""),"",Calc_오픈정렬!AC51/Calc_오픈정렬!$F51*100)</f>
        <v>150.78206195362759</v>
      </c>
      <c r="AD51">
        <f>IF(OR(Calc_오픈정렬!$F51="",Calc_오픈정렬!AD51=""),"",Calc_오픈정렬!AD51/Calc_오픈정렬!$F51*100)</f>
        <v>145.02499072407718</v>
      </c>
      <c r="AE51">
        <f>IF(OR(Calc_오픈정렬!$F51="",Calc_오픈정렬!AE51=""),"",Calc_오픈정렬!AE51/Calc_오픈정렬!$F51*100)</f>
        <v>144.04575662037297</v>
      </c>
      <c r="AF51">
        <f>IF(OR(Calc_오픈정렬!$F51="",Calc_오픈정렬!AF51=""),"",Calc_오픈정렬!AF51/Calc_오픈정렬!$F51*100)</f>
        <v>130.54568524400486</v>
      </c>
      <c r="AG51">
        <f>IF(OR(Calc_오픈정렬!$F51="",Calc_오픈정렬!AG51=""),"",Calc_오픈정렬!AG51/Calc_오픈정렬!$F51*100)</f>
        <v>148.60690268382578</v>
      </c>
      <c r="AH51">
        <f>IF(OR(Calc_오픈정렬!$F51="",Calc_오픈정렬!AH51=""),"",Calc_오픈정렬!AH51/Calc_오픈정렬!$F51*100)</f>
        <v>142.99827007910076</v>
      </c>
      <c r="AI51">
        <f>IF(OR(Calc_오픈정렬!$F51="",Calc_오픈정렬!AI51=""),"",Calc_오픈정렬!AI51/Calc_오픈정렬!$F51*100)</f>
        <v>136.46608221184516</v>
      </c>
      <c r="AJ51">
        <f>IF(OR(Calc_오픈정렬!$F51="",Calc_오픈정렬!AJ51=""),"",Calc_오픈정렬!AJ51/Calc_오픈정렬!$F51*100)</f>
        <v>134.16883321531165</v>
      </c>
      <c r="AK51">
        <f>IF(OR(Calc_오픈정렬!$F51="",Calc_오픈정렬!AK51=""),"",Calc_오픈정렬!AK51/Calc_오픈정렬!$F51*100)</f>
        <v>129.62840172098055</v>
      </c>
      <c r="AL51">
        <f>IF(OR(Calc_오픈정렬!$F51="",Calc_오픈정렬!AL51=""),"",Calc_오픈정렬!AL51/Calc_오픈정렬!$F51*100)</f>
        <v>122.7113791833262</v>
      </c>
      <c r="AM51">
        <f>IF(OR(Calc_오픈정렬!$F51="",Calc_오픈정렬!AM51=""),"",Calc_오픈정렬!AM51/Calc_오픈정렬!$F51*100)</f>
        <v>127.70290566420709</v>
      </c>
      <c r="AN51">
        <f>IF(OR(Calc_오픈정렬!$F51="",Calc_오픈정렬!AN51=""),"",Calc_오픈정렬!AN51/Calc_오픈정렬!$F51*100)</f>
        <v>152.33306337543235</v>
      </c>
      <c r="AO51">
        <f>IF(OR(Calc_오픈정렬!$F51="",Calc_오픈정렬!AO51=""),"",Calc_오픈정렬!AO51/Calc_오픈정렬!$F51*100)</f>
        <v>127.43225319758426</v>
      </c>
      <c r="AP51">
        <f>IF(OR(Calc_오픈정렬!$F51="",Calc_오픈정렬!AP51=""),"",Calc_오픈정렬!AP51/Calc_오픈정렬!$F51*100)</f>
        <v>153.79836859713976</v>
      </c>
      <c r="AQ51">
        <f>IF(OR(Calc_오픈정렬!$F51="",Calc_오픈정렬!AQ51=""),"",Calc_오픈정렬!AQ51/Calc_오픈정렬!$F51*100)</f>
        <v>149.47938579005717</v>
      </c>
      <c r="AR51">
        <f>IF(OR(Calc_오픈정렬!$F51="",Calc_오픈정렬!AR51=""),"",Calc_오픈정렬!AR51/Calc_오픈정렬!$F51*100)</f>
        <v>147.08755808751096</v>
      </c>
      <c r="AS51">
        <f>IF(OR(Calc_오픈정렬!$F51="",Calc_오픈정렬!AS51=""),"",Calc_오픈정렬!AS51/Calc_오픈정렬!$F51*100)</f>
        <v>140.62632249925903</v>
      </c>
      <c r="AT51">
        <f>IF(OR(Calc_오픈정렬!$F51="",Calc_오픈정렬!AT51=""),"",Calc_오픈정렬!AT51/Calc_오픈정렬!$F51*100)</f>
        <v>131.42236659479815</v>
      </c>
      <c r="AU51">
        <f>IF(OR(Calc_오픈정렬!$F51="",Calc_오픈정렬!AU51=""),"",Calc_오픈정렬!AU51/Calc_오픈정렬!$F51*100)</f>
        <v>143.70160014026848</v>
      </c>
      <c r="AV51">
        <f>IF(OR(Calc_오픈정렬!$F51="",Calc_오픈정렬!AV51=""),"",Calc_오픈정렬!AV51/Calc_오픈정렬!$F51*100)</f>
        <v>121.44732260370006</v>
      </c>
      <c r="AW51">
        <f>IF(OR(Calc_오픈정렬!$F51="",Calc_오픈정렬!AW51=""),"",Calc_오픈정렬!AW51/Calc_오픈정렬!$F51*100)</f>
        <v>132.87043338941066</v>
      </c>
      <c r="AX51">
        <f>IF(OR(Calc_오픈정렬!$F51="",Calc_오픈정렬!AX51=""),"",Calc_오픈정렬!AX51/Calc_오픈정렬!$F51*100)</f>
        <v>145.36339179999561</v>
      </c>
      <c r="AY51">
        <f>IF(OR(Calc_오픈정렬!$F51="",Calc_오픈정렬!AY51=""),"",Calc_오픈정렬!AY51/Calc_오픈정렬!$F51*100)</f>
        <v>128.54438732021416</v>
      </c>
      <c r="AZ51">
        <f>IF(OR(Calc_오픈정렬!$F51="",Calc_오픈정렬!AZ51=""),"",Calc_오픈정렬!AZ51/Calc_오픈정렬!$F51*100)</f>
        <v>153.35697265289258</v>
      </c>
      <c r="BA51">
        <f>IF(OR(Calc_오픈정렬!$F51="",Calc_오픈정렬!BA51=""),"",Calc_오픈정렬!BA51/Calc_오픈정렬!$F51*100)</f>
        <v>158.34066940265819</v>
      </c>
      <c r="BB51">
        <f>IF(OR(Calc_오픈정렬!$F51="",Calc_오픈정렬!BB51=""),"",Calc_오픈정렬!BB51/Calc_오픈정렬!$F51*100)</f>
        <v>148.8219741681028</v>
      </c>
      <c r="BC51">
        <f>IF(OR(Calc_오픈정렬!$F51="",Calc_오픈정렬!BC51=""),"",Calc_오픈정렬!BC51/Calc_오픈정렬!$F51*100)</f>
        <v>153.90129896499357</v>
      </c>
      <c r="BD51">
        <f>IF(OR(Calc_오픈정렬!$F51="",Calc_오픈정렬!BD51=""),"",Calc_오픈정렬!BD51/Calc_오픈정렬!$F51*100)</f>
        <v>161.81396668403522</v>
      </c>
      <c r="BE51">
        <f>IF(OR(Calc_오픈정렬!$F51="",Calc_오픈정렬!BE51=""),"",Calc_오픈정렬!BE51/Calc_오픈정렬!$F51*100)</f>
        <v>133.54234899808142</v>
      </c>
      <c r="BF51" t="str">
        <f>IF(OR(Calc_오픈정렬!$F51="",Calc_오픈정렬!BF51=""),"",Calc_오픈정렬!BF51/Calc_오픈정렬!$F51*100)</f>
        <v/>
      </c>
      <c r="BG51" t="str">
        <f>IF(OR(Calc_오픈정렬!$F51="",Calc_오픈정렬!BG51=""),"",Calc_오픈정렬!BG51/Calc_오픈정렬!$F51*100)</f>
        <v/>
      </c>
      <c r="BH51" t="str">
        <f>IF(OR(Calc_오픈정렬!$F51="",Calc_오픈정렬!BH51=""),"",Calc_오픈정렬!BH51/Calc_오픈정렬!$F51*100)</f>
        <v/>
      </c>
      <c r="BI51" t="str">
        <f>IF(OR(Calc_오픈정렬!$F51="",Calc_오픈정렬!BI51=""),"",Calc_오픈정렬!BI51/Calc_오픈정렬!$F51*100)</f>
        <v/>
      </c>
      <c r="BJ51" t="str">
        <f>IF(OR(Calc_오픈정렬!$F51="",Calc_오픈정렬!BJ51=""),"",Calc_오픈정렬!BJ51/Calc_오픈정렬!$F51*100)</f>
        <v/>
      </c>
      <c r="BK51" t="str">
        <f>IF(OR(Calc_오픈정렬!$F51="",Calc_오픈정렬!BK51=""),"",Calc_오픈정렬!BK51/Calc_오픈정렬!$F51*100)</f>
        <v/>
      </c>
      <c r="BL51" t="str">
        <f>IF(OR(Calc_오픈정렬!$F51="",Calc_오픈정렬!BL51=""),"",Calc_오픈정렬!BL51/Calc_오픈정렬!$F51*100)</f>
        <v/>
      </c>
      <c r="BM51" t="str">
        <f>IF(OR(Calc_오픈정렬!$F51="",Calc_오픈정렬!BM51=""),"",Calc_오픈정렬!BM51/Calc_오픈정렬!$F51*100)</f>
        <v/>
      </c>
      <c r="BN51" t="str">
        <f>IF(OR(Calc_오픈정렬!$F51="",Calc_오픈정렬!BN51=""),"",Calc_오픈정렬!BN51/Calc_오픈정렬!$F51*100)</f>
        <v/>
      </c>
    </row>
    <row r="52" spans="1:66" x14ac:dyDescent="0.3">
      <c r="A52" t="str">
        <f>Calc_오픈정렬!A52</f>
        <v>(1041) #인하대점</v>
      </c>
      <c r="B52" t="str">
        <f>Calc_오픈정렬!B52</f>
        <v>150-3</v>
      </c>
      <c r="C52">
        <f>Calc_오픈정렬!C52</f>
        <v>3</v>
      </c>
      <c r="D52" t="str">
        <f>Calc_오픈정렬!D52</f>
        <v>3+</v>
      </c>
      <c r="E52" s="1">
        <f>Calc_오픈정렬!E52</f>
        <v>44682</v>
      </c>
      <c r="F52">
        <f>Calc_오픈정렬!F52</f>
        <v>7489387.5084916456</v>
      </c>
      <c r="G52">
        <f>IF(OR(Calc_오픈정렬!$F52="",Calc_오픈정렬!G52=""),"",Calc_오픈정렬!G52/Calc_오픈정렬!$F52*100)</f>
        <v>77.443120005321447</v>
      </c>
      <c r="H52">
        <f>IF(OR(Calc_오픈정렬!$F52="",Calc_오픈정렬!H52=""),"",Calc_오픈정렬!H52/Calc_오픈정렬!$F52*100)</f>
        <v>96.980446100947347</v>
      </c>
      <c r="I52">
        <f>IF(OR(Calc_오픈정렬!$F52="",Calc_오픈정렬!I52=""),"",Calc_오픈정렬!I52/Calc_오픈정렬!$F52*100)</f>
        <v>96.233448868963293</v>
      </c>
      <c r="J52">
        <f>IF(OR(Calc_오픈정렬!$F52="",Calc_오픈정렬!J52=""),"",Calc_오픈정렬!J52/Calc_오픈정렬!$F52*100)</f>
        <v>113.94085186961789</v>
      </c>
      <c r="K52">
        <f>IF(OR(Calc_오픈정렬!$F52="",Calc_오픈정렬!K52=""),"",Calc_오픈정렬!K52/Calc_오픈정렬!$F52*100)</f>
        <v>115.11416208062842</v>
      </c>
      <c r="L52">
        <f>IF(OR(Calc_오픈정렬!$F52="",Calc_오픈정렬!L52=""),"",Calc_오픈정렬!L52/Calc_오픈정렬!$F52*100)</f>
        <v>97.258682092246403</v>
      </c>
      <c r="M52">
        <f>IF(OR(Calc_오픈정렬!$F52="",Calc_오픈정렬!M52=""),"",Calc_오픈정렬!M52/Calc_오픈정렬!$F52*100)</f>
        <v>94.884317308250843</v>
      </c>
      <c r="N52">
        <f>IF(OR(Calc_오픈정렬!$F52="",Calc_오픈정렬!N52=""),"",Calc_오픈정렬!N52/Calc_오픈정렬!$F52*100)</f>
        <v>91.93140811734483</v>
      </c>
      <c r="O52">
        <f>IF(OR(Calc_오픈정렬!$F52="",Calc_오픈정렬!O52=""),"",Calc_오픈정렬!O52/Calc_오픈정렬!$F52*100)</f>
        <v>86.870578531911576</v>
      </c>
      <c r="P52">
        <f>IF(OR(Calc_오픈정렬!$F52="",Calc_오픈정렬!P52=""),"",Calc_오픈정렬!P52/Calc_오픈정렬!$F52*100)</f>
        <v>93.708839462184969</v>
      </c>
      <c r="Q52">
        <f>IF(OR(Calc_오픈정렬!$F52="",Calc_오픈정렬!Q52=""),"",Calc_오픈정렬!Q52/Calc_오픈정렬!$F52*100)</f>
        <v>98.883448003925864</v>
      </c>
      <c r="R52">
        <f>IF(OR(Calc_오픈정렬!$F52="",Calc_오픈정렬!R52=""),"",Calc_오픈정렬!R52/Calc_오픈정렬!$F52*100)</f>
        <v>101.11172850723472</v>
      </c>
      <c r="S52">
        <f>IF(OR(Calc_오픈정렬!$F52="",Calc_오픈정렬!S52=""),"",Calc_오픈정렬!S52/Calc_오픈정렬!$F52*100)</f>
        <v>102.56306122675529</v>
      </c>
      <c r="T52">
        <f>IF(OR(Calc_오픈정렬!$F52="",Calc_오픈정렬!T52=""),"",Calc_오픈정렬!T52/Calc_오픈정렬!$F52*100)</f>
        <v>104.1304075950149</v>
      </c>
      <c r="U52">
        <f>IF(OR(Calc_오픈정렬!$F52="",Calc_오픈정렬!U52=""),"",Calc_오픈정렬!U52/Calc_오픈정렬!$F52*100)</f>
        <v>102.28463160386106</v>
      </c>
      <c r="V52">
        <f>IF(OR(Calc_오픈정렬!$F52="",Calc_오픈정렬!V52=""),"",Calc_오픈정렬!V52/Calc_오픈정렬!$F52*100)</f>
        <v>109.73022185909389</v>
      </c>
      <c r="W52">
        <f>IF(OR(Calc_오픈정렬!$F52="",Calc_오픈정렬!W52=""),"",Calc_오픈정렬!W52/Calc_오픈정렬!$F52*100)</f>
        <v>98.06841115715072</v>
      </c>
      <c r="X52">
        <f>IF(OR(Calc_오픈정렬!$F52="",Calc_오픈정렬!X52=""),"",Calc_오픈정렬!X52/Calc_오픈정렬!$F52*100)</f>
        <v>102.21171331328623</v>
      </c>
      <c r="Y52">
        <f>IF(OR(Calc_오픈정렬!$F52="",Calc_오픈정렬!Y52=""),"",Calc_오픈정렬!Y52/Calc_오픈정렬!$F52*100)</f>
        <v>97.893016482477464</v>
      </c>
      <c r="Z52">
        <f>IF(OR(Calc_오픈정렬!$F52="",Calc_오픈정렬!Z52=""),"",Calc_오픈정렬!Z52/Calc_오픈정렬!$F52*100)</f>
        <v>102.29719286563832</v>
      </c>
      <c r="AA52">
        <f>IF(OR(Calc_오픈정렬!$F52="",Calc_오픈정렬!AA52=""),"",Calc_오픈정렬!AA52/Calc_오픈정렬!$F52*100)</f>
        <v>101.87289642510518</v>
      </c>
      <c r="AB52">
        <f>IF(OR(Calc_오픈정렬!$F52="",Calc_오픈정렬!AB52=""),"",Calc_오픈정렬!AB52/Calc_오픈정렬!$F52*100)</f>
        <v>100.26077522442986</v>
      </c>
      <c r="AC52">
        <f>IF(OR(Calc_오픈정렬!$F52="",Calc_오픈정렬!AC52=""),"",Calc_오픈정렬!AC52/Calc_오픈정렬!$F52*100)</f>
        <v>105.4172333555464</v>
      </c>
      <c r="AD52">
        <f>IF(OR(Calc_오픈정렬!$F52="",Calc_오픈정렬!AD52=""),"",Calc_오픈정렬!AD52/Calc_오픈정렬!$F52*100)</f>
        <v>111.16119049404358</v>
      </c>
      <c r="AE52">
        <f>IF(OR(Calc_오픈정렬!$F52="",Calc_오픈정렬!AE52=""),"",Calc_오픈정렬!AE52/Calc_오픈정렬!$F52*100)</f>
        <v>117.0232160609268</v>
      </c>
      <c r="AF52">
        <f>IF(OR(Calc_오픈정렬!$F52="",Calc_오픈정렬!AF52=""),"",Calc_오픈정렬!AF52/Calc_오픈정렬!$F52*100)</f>
        <v>113.52772253834426</v>
      </c>
      <c r="AG52">
        <f>IF(OR(Calc_오픈정렬!$F52="",Calc_오픈정렬!AG52=""),"",Calc_오픈정렬!AG52/Calc_오픈정렬!$F52*100)</f>
        <v>117.27355409917801</v>
      </c>
      <c r="AH52">
        <f>IF(OR(Calc_오픈정렬!$F52="",Calc_오픈정렬!AH52=""),"",Calc_오픈정렬!AH52/Calc_오픈정렬!$F52*100)</f>
        <v>111.34617215834719</v>
      </c>
      <c r="AI52">
        <f>IF(OR(Calc_오픈정렬!$F52="",Calc_오픈정렬!AI52=""),"",Calc_오픈정렬!AI52/Calc_오픈정렬!$F52*100)</f>
        <v>119.87635708514559</v>
      </c>
      <c r="AJ52">
        <f>IF(OR(Calc_오픈정렬!$F52="",Calc_오픈정렬!AJ52=""),"",Calc_오픈정렬!AJ52/Calc_오픈정렬!$F52*100)</f>
        <v>107.50203117531103</v>
      </c>
      <c r="AK52">
        <f>IF(OR(Calc_오픈정렬!$F52="",Calc_오픈정렬!AK52=""),"",Calc_오픈정렬!AK52/Calc_오픈정렬!$F52*100)</f>
        <v>121.84333919291315</v>
      </c>
      <c r="AL52">
        <f>IF(OR(Calc_오픈정렬!$F52="",Calc_오픈정렬!AL52=""),"",Calc_오픈정렬!AL52/Calc_오픈정렬!$F52*100)</f>
        <v>105.42295119350193</v>
      </c>
      <c r="AM52">
        <f>IF(OR(Calc_오픈정렬!$F52="",Calc_오픈정렬!AM52=""),"",Calc_오픈정렬!AM52/Calc_오픈정렬!$F52*100)</f>
        <v>97.962436950794057</v>
      </c>
      <c r="AN52">
        <f>IF(OR(Calc_오픈정렬!$F52="",Calc_오픈정렬!AN52=""),"",Calc_오픈정렬!AN52/Calc_오픈정렬!$F52*100)</f>
        <v>102.27578061359223</v>
      </c>
      <c r="AO52">
        <f>IF(OR(Calc_오픈정렬!$F52="",Calc_오픈정렬!AO52=""),"",Calc_오픈정렬!AO52/Calc_오픈정렬!$F52*100)</f>
        <v>115.31890680323882</v>
      </c>
      <c r="AP52">
        <f>IF(OR(Calc_오픈정렬!$F52="",Calc_오픈정렬!AP52=""),"",Calc_오픈정렬!AP52/Calc_오픈정렬!$F52*100)</f>
        <v>108.95634157817138</v>
      </c>
      <c r="AQ52">
        <f>IF(OR(Calc_오픈정렬!$F52="",Calc_오픈정렬!AQ52=""),"",Calc_오픈정렬!AQ52/Calc_오픈정렬!$F52*100)</f>
        <v>100.02990466611128</v>
      </c>
      <c r="AR52">
        <f>IF(OR(Calc_오픈정렬!$F52="",Calc_오픈정렬!AR52=""),"",Calc_오픈정렬!AR52/Calc_오픈정렬!$F52*100)</f>
        <v>93.86013223671219</v>
      </c>
      <c r="AS52">
        <f>IF(OR(Calc_오픈정렬!$F52="",Calc_오픈정렬!AS52=""),"",Calc_오픈정렬!AS52/Calc_오픈정렬!$F52*100)</f>
        <v>85.177029824677078</v>
      </c>
      <c r="AT52">
        <f>IF(OR(Calc_오픈정렬!$F52="",Calc_오픈정렬!AT52=""),"",Calc_오픈정렬!AT52/Calc_오픈정렬!$F52*100)</f>
        <v>87.929940129653104</v>
      </c>
      <c r="AU52">
        <f>IF(OR(Calc_오픈정렬!$F52="",Calc_오픈정렬!AU52=""),"",Calc_오픈정렬!AU52/Calc_오픈정렬!$F52*100)</f>
        <v>80.974651546985129</v>
      </c>
      <c r="AV52">
        <f>IF(OR(Calc_오픈정렬!$F52="",Calc_오픈정렬!AV52=""),"",Calc_오픈정렬!AV52/Calc_오픈정렬!$F52*100)</f>
        <v>73.67633941296728</v>
      </c>
      <c r="AW52">
        <f>IF(OR(Calc_오픈정렬!$F52="",Calc_오픈정렬!AW52=""),"",Calc_오픈정렬!AW52/Calc_오픈정렬!$F52*100)</f>
        <v>68.612704953590878</v>
      </c>
      <c r="AX52">
        <f>IF(OR(Calc_오픈정렬!$F52="",Calc_오픈정렬!AX52=""),"",Calc_오픈정렬!AX52/Calc_오픈정렬!$F52*100)</f>
        <v>62.273530837011727</v>
      </c>
      <c r="AY52">
        <f>IF(OR(Calc_오픈정렬!$F52="",Calc_오픈정렬!AY52=""),"",Calc_오픈정렬!AY52/Calc_오픈정렬!$F52*100)</f>
        <v>57.008954673035731</v>
      </c>
      <c r="AZ52">
        <f>IF(OR(Calc_오픈정렬!$F52="",Calc_오픈정렬!AZ52=""),"",Calc_오픈정렬!AZ52/Calc_오픈정렬!$F52*100)</f>
        <v>66.336765468995992</v>
      </c>
      <c r="BA52">
        <f>IF(OR(Calc_오픈정렬!$F52="",Calc_오픈정렬!BA52=""),"",Calc_오픈정렬!BA52/Calc_오픈정렬!$F52*100)</f>
        <v>76.49544280225328</v>
      </c>
      <c r="BB52">
        <f>IF(OR(Calc_오픈정렬!$F52="",Calc_오픈정렬!BB52=""),"",Calc_오픈정렬!BB52/Calc_오픈정렬!$F52*100)</f>
        <v>69.531263081525523</v>
      </c>
      <c r="BC52">
        <f>IF(OR(Calc_오픈정렬!$F52="",Calc_오픈정렬!BC52=""),"",Calc_오픈정렬!BC52/Calc_오픈정렬!$F52*100)</f>
        <v>78.383391224930179</v>
      </c>
      <c r="BD52">
        <f>IF(OR(Calc_오픈정렬!$F52="",Calc_오픈정렬!BD52=""),"",Calc_오픈정렬!BD52/Calc_오픈정렬!$F52*100)</f>
        <v>66.584016413504216</v>
      </c>
      <c r="BE52" t="str">
        <f>IF(OR(Calc_오픈정렬!$F52="",Calc_오픈정렬!BE52=""),"",Calc_오픈정렬!BE52/Calc_오픈정렬!$F52*100)</f>
        <v/>
      </c>
      <c r="BF52" t="str">
        <f>IF(OR(Calc_오픈정렬!$F52="",Calc_오픈정렬!BF52=""),"",Calc_오픈정렬!BF52/Calc_오픈정렬!$F52*100)</f>
        <v/>
      </c>
      <c r="BG52" t="str">
        <f>IF(OR(Calc_오픈정렬!$F52="",Calc_오픈정렬!BG52=""),"",Calc_오픈정렬!BG52/Calc_오픈정렬!$F52*100)</f>
        <v/>
      </c>
      <c r="BH52" t="str">
        <f>IF(OR(Calc_오픈정렬!$F52="",Calc_오픈정렬!BH52=""),"",Calc_오픈정렬!BH52/Calc_오픈정렬!$F52*100)</f>
        <v/>
      </c>
      <c r="BI52" t="str">
        <f>IF(OR(Calc_오픈정렬!$F52="",Calc_오픈정렬!BI52=""),"",Calc_오픈정렬!BI52/Calc_오픈정렬!$F52*100)</f>
        <v/>
      </c>
      <c r="BJ52" t="str">
        <f>IF(OR(Calc_오픈정렬!$F52="",Calc_오픈정렬!BJ52=""),"",Calc_오픈정렬!BJ52/Calc_오픈정렬!$F52*100)</f>
        <v/>
      </c>
      <c r="BK52" t="str">
        <f>IF(OR(Calc_오픈정렬!$F52="",Calc_오픈정렬!BK52=""),"",Calc_오픈정렬!BK52/Calc_오픈정렬!$F52*100)</f>
        <v/>
      </c>
      <c r="BL52" t="str">
        <f>IF(OR(Calc_오픈정렬!$F52="",Calc_오픈정렬!BL52=""),"",Calc_오픈정렬!BL52/Calc_오픈정렬!$F52*100)</f>
        <v/>
      </c>
      <c r="BM52" t="str">
        <f>IF(OR(Calc_오픈정렬!$F52="",Calc_오픈정렬!BM52=""),"",Calc_오픈정렬!BM52/Calc_오픈정렬!$F52*100)</f>
        <v/>
      </c>
      <c r="BN52" t="str">
        <f>IF(OR(Calc_오픈정렬!$F52="",Calc_오픈정렬!BN52=""),"",Calc_오픈정렬!BN52/Calc_오픈정렬!$F52*100)</f>
        <v/>
      </c>
    </row>
    <row r="53" spans="1:66" x14ac:dyDescent="0.3">
      <c r="A53" t="str">
        <f>Calc_오픈정렬!A53</f>
        <v>(1042) #연희점</v>
      </c>
      <c r="B53" t="str">
        <f>Calc_오픈정렬!B53</f>
        <v>150-1</v>
      </c>
      <c r="C53">
        <f>Calc_오픈정렬!C53</f>
        <v>1</v>
      </c>
      <c r="D53" t="str">
        <f>Calc_오픈정렬!D53</f>
        <v>1</v>
      </c>
      <c r="E53" s="1">
        <f>Calc_오픈정렬!E53</f>
        <v>44682</v>
      </c>
      <c r="F53">
        <f>Calc_오픈정렬!F53</f>
        <v>5484037.9005458085</v>
      </c>
      <c r="G53">
        <f>IF(OR(Calc_오픈정렬!$F53="",Calc_오픈정렬!G53=""),"",Calc_오픈정렬!G53/Calc_오픈정렬!$F53*100)</f>
        <v>66.724939751659889</v>
      </c>
      <c r="H53">
        <f>IF(OR(Calc_오픈정렬!$F53="",Calc_오픈정렬!H53=""),"",Calc_오픈정렬!H53/Calc_오픈정렬!$F53*100)</f>
        <v>80.445274578595757</v>
      </c>
      <c r="I53">
        <f>IF(OR(Calc_오픈정렬!$F53="",Calc_오픈정렬!I53=""),"",Calc_오픈정렬!I53/Calc_오픈정렬!$F53*100)</f>
        <v>93.042266766013128</v>
      </c>
      <c r="J53">
        <f>IF(OR(Calc_오픈정렬!$F53="",Calc_오픈정렬!J53=""),"",Calc_오픈정렬!J53/Calc_오픈정렬!$F53*100)</f>
        <v>98.945741257822689</v>
      </c>
      <c r="K53">
        <f>IF(OR(Calc_오픈정렬!$F53="",Calc_오픈정렬!K53=""),"",Calc_오픈정렬!K53/Calc_오픈정렬!$F53*100)</f>
        <v>101.21083814065001</v>
      </c>
      <c r="L53">
        <f>IF(OR(Calc_오픈정렬!$F53="",Calc_오픈정렬!L53=""),"",Calc_오픈정렬!L53/Calc_오픈정렬!$F53*100)</f>
        <v>105.36578219124515</v>
      </c>
      <c r="M53">
        <f>IF(OR(Calc_오픈정렬!$F53="",Calc_오픈정렬!M53=""),"",Calc_오픈정렬!M53/Calc_오픈정렬!$F53*100)</f>
        <v>98.149251128746457</v>
      </c>
      <c r="N53">
        <f>IF(OR(Calc_오픈정렬!$F53="",Calc_오픈정렬!N53=""),"",Calc_오픈정렬!N53/Calc_오픈정렬!$F53*100)</f>
        <v>93.388505422788697</v>
      </c>
      <c r="O53">
        <f>IF(OR(Calc_오픈정렬!$F53="",Calc_오픈정렬!O53=""),"",Calc_오픈정렬!O53/Calc_오픈정렬!$F53*100)</f>
        <v>102.93988185874696</v>
      </c>
      <c r="P53">
        <f>IF(OR(Calc_오픈정렬!$F53="",Calc_오픈정렬!P53=""),"",Calc_오픈정렬!P53/Calc_오픈정렬!$F53*100)</f>
        <v>110.52546663365072</v>
      </c>
      <c r="Q53">
        <f>IF(OR(Calc_오픈정렬!$F53="",Calc_오픈정렬!Q53=""),"",Calc_오픈정렬!Q53/Calc_오픈정렬!$F53*100)</f>
        <v>113.58383292629787</v>
      </c>
      <c r="R53">
        <f>IF(OR(Calc_오픈정렬!$F53="",Calc_오픈정렬!R53=""),"",Calc_오픈정렬!R53/Calc_오픈정렬!$F53*100)</f>
        <v>118.65251227050986</v>
      </c>
      <c r="S53">
        <f>IF(OR(Calc_오픈정렬!$F53="",Calc_오픈정렬!S53=""),"",Calc_오픈정렬!S53/Calc_오픈정렬!$F53*100)</f>
        <v>120.70717273631217</v>
      </c>
      <c r="T53">
        <f>IF(OR(Calc_오픈정렬!$F53="",Calc_오픈정렬!T53=""),"",Calc_오픈정렬!T53/Calc_오픈정렬!$F53*100)</f>
        <v>120.16833331852035</v>
      </c>
      <c r="U53">
        <f>IF(OR(Calc_오픈정렬!$F53="",Calc_오픈정렬!U53=""),"",Calc_오픈정렬!U53/Calc_오픈정렬!$F53*100)</f>
        <v>132.77946014127684</v>
      </c>
      <c r="V53">
        <f>IF(OR(Calc_오픈정렬!$F53="",Calc_오픈정렬!V53=""),"",Calc_오픈정렬!V53/Calc_오픈정렬!$F53*100)</f>
        <v>122.12683500630985</v>
      </c>
      <c r="W53">
        <f>IF(OR(Calc_오픈정렬!$F53="",Calc_오픈정렬!W53=""),"",Calc_오픈정렬!W53/Calc_오픈정렬!$F53*100)</f>
        <v>133.05401557339965</v>
      </c>
      <c r="X53">
        <f>IF(OR(Calc_오픈정렬!$F53="",Calc_오픈정렬!X53=""),"",Calc_오픈정렬!X53/Calc_오픈정렬!$F53*100)</f>
        <v>117.57889952036243</v>
      </c>
      <c r="Y53">
        <f>IF(OR(Calc_오픈정렬!$F53="",Calc_오픈정렬!Y53=""),"",Calc_오픈정렬!Y53/Calc_오픈정렬!$F53*100)</f>
        <v>111.83469552407468</v>
      </c>
      <c r="Z53">
        <f>IF(OR(Calc_오픈정렬!$F53="",Calc_오픈정렬!Z53=""),"",Calc_오픈정렬!Z53/Calc_오픈정렬!$F53*100)</f>
        <v>90.590432555715637</v>
      </c>
      <c r="AA53">
        <f>IF(OR(Calc_오픈정렬!$F53="",Calc_오픈정렬!AA53=""),"",Calc_오픈정렬!AA53/Calc_오픈정렬!$F53*100)</f>
        <v>94.735980515025588</v>
      </c>
      <c r="AB53">
        <f>IF(OR(Calc_오픈정렬!$F53="",Calc_오픈정렬!AB53=""),"",Calc_오픈정렬!AB53/Calc_오픈정렬!$F53*100)</f>
        <v>99.852811374323096</v>
      </c>
      <c r="AC53">
        <f>IF(OR(Calc_오픈정렬!$F53="",Calc_오픈정렬!AC53=""),"",Calc_오픈정렬!AC53/Calc_오픈정렬!$F53*100)</f>
        <v>99.225596420015236</v>
      </c>
      <c r="AD53">
        <f>IF(OR(Calc_오픈정렬!$F53="",Calc_오픈정렬!AD53=""),"",Calc_오픈정렬!AD53/Calc_오픈정렬!$F53*100)</f>
        <v>101.60424448232399</v>
      </c>
      <c r="AE53">
        <f>IF(OR(Calc_오픈정렬!$F53="",Calc_오픈정렬!AE53=""),"",Calc_오픈정렬!AE53/Calc_오픈정렬!$F53*100)</f>
        <v>105.24293448003409</v>
      </c>
      <c r="AF53">
        <f>IF(OR(Calc_오픈정렬!$F53="",Calc_오픈정렬!AF53=""),"",Calc_오픈정렬!AF53/Calc_오픈정렬!$F53*100)</f>
        <v>99.473256429300079</v>
      </c>
      <c r="AG53">
        <f>IF(OR(Calc_오픈정렬!$F53="",Calc_오픈정렬!AG53=""),"",Calc_오픈정렬!AG53/Calc_오픈정렬!$F53*100)</f>
        <v>109.14959515436438</v>
      </c>
      <c r="AH53">
        <f>IF(OR(Calc_오픈정렬!$F53="",Calc_오픈정렬!AH53=""),"",Calc_오픈정렬!AH53/Calc_오픈정렬!$F53*100)</f>
        <v>103.32943143433234</v>
      </c>
      <c r="AI53">
        <f>IF(OR(Calc_오픈정렬!$F53="",Calc_오픈정렬!AI53=""),"",Calc_오픈정렬!AI53/Calc_오픈정렬!$F53*100)</f>
        <v>108.2988568000637</v>
      </c>
      <c r="AJ53">
        <f>IF(OR(Calc_오픈정렬!$F53="",Calc_오픈정렬!AJ53=""),"",Calc_오픈정렬!AJ53/Calc_오픈정렬!$F53*100)</f>
        <v>91.961672174844765</v>
      </c>
      <c r="AK53">
        <f>IF(OR(Calc_오픈정렬!$F53="",Calc_오픈정렬!AK53=""),"",Calc_오픈정렬!AK53/Calc_오픈정렬!$F53*100)</f>
        <v>89.081492641463328</v>
      </c>
      <c r="AL53">
        <f>IF(OR(Calc_오픈정렬!$F53="",Calc_오픈정렬!AL53=""),"",Calc_오픈정렬!AL53/Calc_오픈정렬!$F53*100)</f>
        <v>86.740788282557276</v>
      </c>
      <c r="AM53">
        <f>IF(OR(Calc_오픈정렬!$F53="",Calc_오픈정렬!AM53=""),"",Calc_오픈정렬!AM53/Calc_오픈정렬!$F53*100)</f>
        <v>78.452172820422845</v>
      </c>
      <c r="AN53">
        <f>IF(OR(Calc_오픈정렬!$F53="",Calc_오픈정렬!AN53=""),"",Calc_오픈정렬!AN53/Calc_오픈정렬!$F53*100)</f>
        <v>90.547419027020908</v>
      </c>
      <c r="AO53">
        <f>IF(OR(Calc_오픈정렬!$F53="",Calc_오픈정렬!AO53=""),"",Calc_오픈정렬!AO53/Calc_오픈정렬!$F53*100)</f>
        <v>98.875995110304544</v>
      </c>
      <c r="AP53">
        <f>IF(OR(Calc_오픈정렬!$F53="",Calc_오픈정렬!AP53=""),"",Calc_오픈정렬!AP53/Calc_오픈정렬!$F53*100)</f>
        <v>95.729063071452074</v>
      </c>
      <c r="AQ53">
        <f>IF(OR(Calc_오픈정렬!$F53="",Calc_오픈정렬!AQ53=""),"",Calc_오픈정렬!AQ53/Calc_오픈정렬!$F53*100)</f>
        <v>108.62070706095619</v>
      </c>
      <c r="AR53">
        <f>IF(OR(Calc_오픈정렬!$F53="",Calc_오픈정렬!AR53=""),"",Calc_오픈정렬!AR53/Calc_오픈정렬!$F53*100)</f>
        <v>106.1136062528238</v>
      </c>
      <c r="AS53">
        <f>IF(OR(Calc_오픈정렬!$F53="",Calc_오픈정렬!AS53=""),"",Calc_오픈정렬!AS53/Calc_오픈정렬!$F53*100)</f>
        <v>98.670059232892442</v>
      </c>
      <c r="AT53">
        <f>IF(OR(Calc_오픈정렬!$F53="",Calc_오픈정렬!AT53=""),"",Calc_오픈정렬!AT53/Calc_오픈정렬!$F53*100)</f>
        <v>113.50294491954438</v>
      </c>
      <c r="AU53">
        <f>IF(OR(Calc_오픈정렬!$F53="",Calc_오픈정렬!AU53=""),"",Calc_오픈정렬!AU53/Calc_오픈정렬!$F53*100)</f>
        <v>107.24965010161608</v>
      </c>
      <c r="AV53">
        <f>IF(OR(Calc_오픈정렬!$F53="",Calc_오픈정렬!AV53=""),"",Calc_오픈정렬!AV53/Calc_오픈정렬!$F53*100)</f>
        <v>98.001819194191981</v>
      </c>
      <c r="AW53">
        <f>IF(OR(Calc_오픈정렬!$F53="",Calc_오픈정렬!AW53=""),"",Calc_오픈정렬!AW53/Calc_오픈정렬!$F53*100)</f>
        <v>108.56754919641783</v>
      </c>
      <c r="AX53">
        <f>IF(OR(Calc_오픈정렬!$F53="",Calc_오픈정렬!AX53=""),"",Calc_오픈정렬!AX53/Calc_오픈정렬!$F53*100)</f>
        <v>94.024848180020385</v>
      </c>
      <c r="AY53">
        <f>IF(OR(Calc_오픈정렬!$F53="",Calc_오픈정렬!AY53=""),"",Calc_오픈정렬!AY53/Calc_오픈정렬!$F53*100)</f>
        <v>99.465217649048725</v>
      </c>
      <c r="AZ53">
        <f>IF(OR(Calc_오픈정렬!$F53="",Calc_오픈정렬!AZ53=""),"",Calc_오픈정렬!AZ53/Calc_오픈정렬!$F53*100)</f>
        <v>106.63893527059108</v>
      </c>
      <c r="BA53">
        <f>IF(OR(Calc_오픈정렬!$F53="",Calc_오픈정렬!BA53=""),"",Calc_오픈정렬!BA53/Calc_오픈정렬!$F53*100)</f>
        <v>112.5862588187176</v>
      </c>
      <c r="BB53">
        <f>IF(OR(Calc_오픈정렬!$F53="",Calc_오픈정렬!BB53=""),"",Calc_오픈정렬!BB53/Calc_오픈정렬!$F53*100)</f>
        <v>112.66093076478727</v>
      </c>
      <c r="BC53">
        <f>IF(OR(Calc_오픈정렬!$F53="",Calc_오픈정렬!BC53=""),"",Calc_오픈정렬!BC53/Calc_오픈정렬!$F53*100)</f>
        <v>114.69664811760099</v>
      </c>
      <c r="BD53">
        <f>IF(OR(Calc_오픈정렬!$F53="",Calc_오픈정렬!BD53=""),"",Calc_오픈정렬!BD53/Calc_오픈정렬!$F53*100)</f>
        <v>112.03989227619573</v>
      </c>
      <c r="BE53" t="str">
        <f>IF(OR(Calc_오픈정렬!$F53="",Calc_오픈정렬!BE53=""),"",Calc_오픈정렬!BE53/Calc_오픈정렬!$F53*100)</f>
        <v/>
      </c>
      <c r="BF53" t="str">
        <f>IF(OR(Calc_오픈정렬!$F53="",Calc_오픈정렬!BF53=""),"",Calc_오픈정렬!BF53/Calc_오픈정렬!$F53*100)</f>
        <v/>
      </c>
      <c r="BG53" t="str">
        <f>IF(OR(Calc_오픈정렬!$F53="",Calc_오픈정렬!BG53=""),"",Calc_오픈정렬!BG53/Calc_오픈정렬!$F53*100)</f>
        <v/>
      </c>
      <c r="BH53" t="str">
        <f>IF(OR(Calc_오픈정렬!$F53="",Calc_오픈정렬!BH53=""),"",Calc_오픈정렬!BH53/Calc_오픈정렬!$F53*100)</f>
        <v/>
      </c>
      <c r="BI53" t="str">
        <f>IF(OR(Calc_오픈정렬!$F53="",Calc_오픈정렬!BI53=""),"",Calc_오픈정렬!BI53/Calc_오픈정렬!$F53*100)</f>
        <v/>
      </c>
      <c r="BJ53" t="str">
        <f>IF(OR(Calc_오픈정렬!$F53="",Calc_오픈정렬!BJ53=""),"",Calc_오픈정렬!BJ53/Calc_오픈정렬!$F53*100)</f>
        <v/>
      </c>
      <c r="BK53" t="str">
        <f>IF(OR(Calc_오픈정렬!$F53="",Calc_오픈정렬!BK53=""),"",Calc_오픈정렬!BK53/Calc_오픈정렬!$F53*100)</f>
        <v/>
      </c>
      <c r="BL53" t="str">
        <f>IF(OR(Calc_오픈정렬!$F53="",Calc_오픈정렬!BL53=""),"",Calc_오픈정렬!BL53/Calc_오픈정렬!$F53*100)</f>
        <v/>
      </c>
      <c r="BM53" t="str">
        <f>IF(OR(Calc_오픈정렬!$F53="",Calc_오픈정렬!BM53=""),"",Calc_오픈정렬!BM53/Calc_오픈정렬!$F53*100)</f>
        <v/>
      </c>
      <c r="BN53" t="str">
        <f>IF(OR(Calc_오픈정렬!$F53="",Calc_오픈정렬!BN53=""),"",Calc_오픈정렬!BN53/Calc_오픈정렬!$F53*100)</f>
        <v/>
      </c>
    </row>
    <row r="54" spans="1:66" x14ac:dyDescent="0.3">
      <c r="A54" t="str">
        <f>Calc_오픈정렬!A54</f>
        <v>(1043) #고대정문점</v>
      </c>
      <c r="B54" t="str">
        <f>Calc_오픈정렬!B54</f>
        <v>150-0</v>
      </c>
      <c r="C54">
        <f>Calc_오픈정렬!C54</f>
        <v>0</v>
      </c>
      <c r="D54" t="str">
        <f>Calc_오픈정렬!D54</f>
        <v>0</v>
      </c>
      <c r="E54" s="1">
        <f>Calc_오픈정렬!E54</f>
        <v>44713</v>
      </c>
      <c r="F54">
        <f>Calc_오픈정렬!F54</f>
        <v>5302938.2589463657</v>
      </c>
      <c r="G54">
        <f>IF(OR(Calc_오픈정렬!$F54="",Calc_오픈정렬!G54=""),"",Calc_오픈정렬!G54/Calc_오픈정렬!$F54*100)</f>
        <v>56.705778566049311</v>
      </c>
      <c r="H54">
        <f>IF(OR(Calc_오픈정렬!$F54="",Calc_오픈정렬!H54=""),"",Calc_오픈정렬!H54/Calc_오픈정렬!$F54*100)</f>
        <v>82.20417422949717</v>
      </c>
      <c r="I54">
        <f>IF(OR(Calc_오픈정렬!$F54="",Calc_오픈정렬!I54=""),"",Calc_오픈정렬!I54/Calc_오픈정렬!$F54*100)</f>
        <v>96.570294879209143</v>
      </c>
      <c r="J54">
        <f>IF(OR(Calc_오픈정렬!$F54="",Calc_오픈정렬!J54=""),"",Calc_오픈정렬!J54/Calc_오픈정렬!$F54*100)</f>
        <v>99.325892709790907</v>
      </c>
      <c r="K54">
        <f>IF(OR(Calc_오픈정렬!$F54="",Calc_오픈정렬!K54=""),"",Calc_오픈정렬!K54/Calc_오픈정렬!$F54*100)</f>
        <v>92.660439507161612</v>
      </c>
      <c r="L54">
        <f>IF(OR(Calc_오픈정렬!$F54="",Calc_오픈정렬!L54=""),"",Calc_오픈정렬!L54/Calc_오픈정렬!$F54*100)</f>
        <v>93.399367369149303</v>
      </c>
      <c r="M54">
        <f>IF(OR(Calc_오픈정렬!$F54="",Calc_오픈정렬!M54=""),"",Calc_오픈정렬!M54/Calc_오픈정렬!$F54*100)</f>
        <v>96.515750554377561</v>
      </c>
      <c r="N54">
        <f>IF(OR(Calc_오픈정렬!$F54="",Calc_오픈정렬!N54=""),"",Calc_오픈정렬!N54/Calc_오픈정렬!$F54*100)</f>
        <v>104.34444334127772</v>
      </c>
      <c r="O54">
        <f>IF(OR(Calc_오픈정렬!$F54="",Calc_오픈정렬!O54=""),"",Calc_오픈정렬!O54/Calc_오픈정렬!$F54*100)</f>
        <v>113.75410651824285</v>
      </c>
      <c r="P54">
        <f>IF(OR(Calc_오픈정렬!$F54="",Calc_오픈정렬!P54=""),"",Calc_오픈정렬!P54/Calc_오픈정렬!$F54*100)</f>
        <v>104.95929548281362</v>
      </c>
      <c r="Q54">
        <f>IF(OR(Calc_오픈정렬!$F54="",Calc_오픈정렬!Q54=""),"",Calc_오픈정렬!Q54/Calc_오픈정렬!$F54*100)</f>
        <v>115.87290537093141</v>
      </c>
      <c r="R54">
        <f>IF(OR(Calc_오픈정렬!$F54="",Calc_오픈정렬!R54=""),"",Calc_오픈정렬!R54/Calc_오픈정렬!$F54*100)</f>
        <v>127.90590587541988</v>
      </c>
      <c r="S54">
        <f>IF(OR(Calc_오픈정렬!$F54="",Calc_오픈정렬!S54=""),"",Calc_오픈정렬!S54/Calc_오픈정렬!$F54*100)</f>
        <v>127.8732451539079</v>
      </c>
      <c r="T54">
        <f>IF(OR(Calc_오픈정렬!$F54="",Calc_오픈정렬!T54=""),"",Calc_오픈정렬!T54/Calc_오픈정렬!$F54*100)</f>
        <v>127.2335405070467</v>
      </c>
      <c r="U54">
        <f>IF(OR(Calc_오픈정렬!$F54="",Calc_오픈정렬!U54=""),"",Calc_오픈정렬!U54/Calc_오픈정렬!$F54*100)</f>
        <v>119.83324327154953</v>
      </c>
      <c r="V54">
        <f>IF(OR(Calc_오픈정렬!$F54="",Calc_오픈정렬!V54=""),"",Calc_오픈정렬!V54/Calc_오픈정렬!$F54*100)</f>
        <v>132.42642490932371</v>
      </c>
      <c r="W54">
        <f>IF(OR(Calc_오픈정렬!$F54="",Calc_오픈정렬!W54=""),"",Calc_오픈정렬!W54/Calc_오픈정렬!$F54*100)</f>
        <v>122.82728541150023</v>
      </c>
      <c r="X54">
        <f>IF(OR(Calc_오픈정렬!$F54="",Calc_오픈정렬!X54=""),"",Calc_오픈정렬!X54/Calc_오픈정렬!$F54*100)</f>
        <v>129.13024934618738</v>
      </c>
      <c r="Y54">
        <f>IF(OR(Calc_오픈정렬!$F54="",Calc_오픈정렬!Y54=""),"",Calc_오픈정렬!Y54/Calc_오픈정렬!$F54*100)</f>
        <v>139.35464064246187</v>
      </c>
      <c r="Z54">
        <f>IF(OR(Calc_오픈정렬!$F54="",Calc_오픈정렬!Z54=""),"",Calc_오픈정렬!Z54/Calc_오픈정렬!$F54*100)</f>
        <v>127.79470208790467</v>
      </c>
      <c r="AA54">
        <f>IF(OR(Calc_오픈정렬!$F54="",Calc_오픈정렬!AA54=""),"",Calc_오픈정렬!AA54/Calc_오픈정렬!$F54*100)</f>
        <v>152.34928975250793</v>
      </c>
      <c r="AB54">
        <f>IF(OR(Calc_오픈정렬!$F54="",Calc_오픈정렬!AB54=""),"",Calc_오픈정렬!AB54/Calc_오픈정렬!$F54*100)</f>
        <v>157.8610315438564</v>
      </c>
      <c r="AC54">
        <f>IF(OR(Calc_오픈정렬!$F54="",Calc_오픈정렬!AC54=""),"",Calc_오픈정렬!AC54/Calc_오픈정렬!$F54*100)</f>
        <v>139.84516790714571</v>
      </c>
      <c r="AD54">
        <f>IF(OR(Calc_오픈정렬!$F54="",Calc_오픈정렬!AD54=""),"",Calc_오픈정렬!AD54/Calc_오픈정렬!$F54*100)</f>
        <v>140.41766201768019</v>
      </c>
      <c r="AE54">
        <f>IF(OR(Calc_오픈정렬!$F54="",Calc_오픈정렬!AE54=""),"",Calc_오픈정렬!AE54/Calc_오픈정렬!$F54*100)</f>
        <v>144.31709717682887</v>
      </c>
      <c r="AF54">
        <f>IF(OR(Calc_오픈정렬!$F54="",Calc_오픈정렬!AF54=""),"",Calc_오픈정렬!AF54/Calc_오픈정렬!$F54*100)</f>
        <v>150.04348341269977</v>
      </c>
      <c r="AG54">
        <f>IF(OR(Calc_오픈정렬!$F54="",Calc_오픈정렬!AG54=""),"",Calc_오픈정렬!AG54/Calc_오픈정렬!$F54*100)</f>
        <v>138.16640913012924</v>
      </c>
      <c r="AH54">
        <f>IF(OR(Calc_오픈정렬!$F54="",Calc_오픈정렬!AH54=""),"",Calc_오픈정렬!AH54/Calc_오픈정렬!$F54*100)</f>
        <v>149.86218067398403</v>
      </c>
      <c r="AI54">
        <f>IF(OR(Calc_오픈정렬!$F54="",Calc_오픈정렬!AI54=""),"",Calc_오픈정렬!AI54/Calc_오픈정렬!$F54*100)</f>
        <v>137.93680989592505</v>
      </c>
      <c r="AJ54">
        <f>IF(OR(Calc_오픈정렬!$F54="",Calc_오픈정렬!AJ54=""),"",Calc_오픈정렬!AJ54/Calc_오픈정렬!$F54*100)</f>
        <v>144.69258430402257</v>
      </c>
      <c r="AK54">
        <f>IF(OR(Calc_오픈정렬!$F54="",Calc_오픈정렬!AK54=""),"",Calc_오픈정렬!AK54/Calc_오픈정렬!$F54*100)</f>
        <v>155.93406360484329</v>
      </c>
      <c r="AL54">
        <f>IF(OR(Calc_오픈정렬!$F54="",Calc_오픈정렬!AL54=""),"",Calc_오픈정렬!AL54/Calc_오픈정렬!$F54*100)</f>
        <v>131.68923362416837</v>
      </c>
      <c r="AM54">
        <f>IF(OR(Calc_오픈정렬!$F54="",Calc_오픈정렬!AM54=""),"",Calc_오픈정렬!AM54/Calc_오픈정렬!$F54*100)</f>
        <v>144.24924564493986</v>
      </c>
      <c r="AN54">
        <f>IF(OR(Calc_오픈정렬!$F54="",Calc_오픈정렬!AN54=""),"",Calc_오픈정렬!AN54/Calc_오픈정렬!$F54*100)</f>
        <v>153.86429179999294</v>
      </c>
      <c r="AO54">
        <f>IF(OR(Calc_오픈정렬!$F54="",Calc_오픈정렬!AO54=""),"",Calc_오픈정렬!AO54/Calc_오픈정렬!$F54*100)</f>
        <v>152.73430898319788</v>
      </c>
      <c r="AP54">
        <f>IF(OR(Calc_오픈정렬!$F54="",Calc_오픈정렬!AP54=""),"",Calc_오픈정렬!AP54/Calc_오픈정렬!$F54*100)</f>
        <v>152.14338421663044</v>
      </c>
      <c r="AQ54">
        <f>IF(OR(Calc_오픈정렬!$F54="",Calc_오픈정렬!AQ54=""),"",Calc_오픈정렬!AQ54/Calc_오픈정렬!$F54*100)</f>
        <v>146.00057893119768</v>
      </c>
      <c r="AR54">
        <f>IF(OR(Calc_오픈정렬!$F54="",Calc_오픈정렬!AR54=""),"",Calc_오픈정렬!AR54/Calc_오픈정렬!$F54*100)</f>
        <v>132.60226019741128</v>
      </c>
      <c r="AS54">
        <f>IF(OR(Calc_오픈정렬!$F54="",Calc_오픈정렬!AS54=""),"",Calc_오픈정렬!AS54/Calc_오픈정렬!$F54*100)</f>
        <v>137.25259668384794</v>
      </c>
      <c r="AT54">
        <f>IF(OR(Calc_오픈정렬!$F54="",Calc_오픈정렬!AT54=""),"",Calc_오픈정렬!AT54/Calc_오픈정렬!$F54*100)</f>
        <v>137.35175517129113</v>
      </c>
      <c r="AU54">
        <f>IF(OR(Calc_오픈정렬!$F54="",Calc_오픈정렬!AU54=""),"",Calc_오픈정렬!AU54/Calc_오픈정렬!$F54*100)</f>
        <v>149.91154035645974</v>
      </c>
      <c r="AV54">
        <f>IF(OR(Calc_오픈정렬!$F54="",Calc_오픈정렬!AV54=""),"",Calc_오픈정렬!AV54/Calc_오픈정렬!$F54*100)</f>
        <v>118.09787245743337</v>
      </c>
      <c r="AW54">
        <f>IF(OR(Calc_오픈정렬!$F54="",Calc_오픈정렬!AW54=""),"",Calc_오픈정렬!AW54/Calc_오픈정렬!$F54*100)</f>
        <v>115.19568269459262</v>
      </c>
      <c r="AX54">
        <f>IF(OR(Calc_오픈정렬!$F54="",Calc_오픈정렬!AX54=""),"",Calc_오픈정렬!AX54/Calc_오픈정렬!$F54*100)</f>
        <v>120.85829283469968</v>
      </c>
      <c r="AY54">
        <f>IF(OR(Calc_오픈정렬!$F54="",Calc_오픈정렬!AY54=""),"",Calc_오픈정렬!AY54/Calc_오픈정렬!$F54*100)</f>
        <v>106.93780921606701</v>
      </c>
      <c r="AZ54">
        <f>IF(OR(Calc_오픈정렬!$F54="",Calc_오픈정렬!AZ54=""),"",Calc_오픈정렬!AZ54/Calc_오픈정렬!$F54*100)</f>
        <v>122.67749579135825</v>
      </c>
      <c r="BA54">
        <f>IF(OR(Calc_오픈정렬!$F54="",Calc_오픈정렬!BA54=""),"",Calc_오픈정렬!BA54/Calc_오픈정렬!$F54*100)</f>
        <v>118.46683573030428</v>
      </c>
      <c r="BB54">
        <f>IF(OR(Calc_오픈정렬!$F54="",Calc_오픈정렬!BB54=""),"",Calc_오픈정렬!BB54/Calc_오픈정렬!$F54*100)</f>
        <v>116.26161478853842</v>
      </c>
      <c r="BC54">
        <f>IF(OR(Calc_오픈정렬!$F54="",Calc_오픈정렬!BC54=""),"",Calc_오픈정렬!BC54/Calc_오픈정렬!$F54*100)</f>
        <v>111.19859321304928</v>
      </c>
      <c r="BD54" t="str">
        <f>IF(OR(Calc_오픈정렬!$F54="",Calc_오픈정렬!BD54=""),"",Calc_오픈정렬!BD54/Calc_오픈정렬!$F54*100)</f>
        <v/>
      </c>
      <c r="BE54" t="str">
        <f>IF(OR(Calc_오픈정렬!$F54="",Calc_오픈정렬!BE54=""),"",Calc_오픈정렬!BE54/Calc_오픈정렬!$F54*100)</f>
        <v/>
      </c>
      <c r="BF54" t="str">
        <f>IF(OR(Calc_오픈정렬!$F54="",Calc_오픈정렬!BF54=""),"",Calc_오픈정렬!BF54/Calc_오픈정렬!$F54*100)</f>
        <v/>
      </c>
      <c r="BG54" t="str">
        <f>IF(OR(Calc_오픈정렬!$F54="",Calc_오픈정렬!BG54=""),"",Calc_오픈정렬!BG54/Calc_오픈정렬!$F54*100)</f>
        <v/>
      </c>
      <c r="BH54" t="str">
        <f>IF(OR(Calc_오픈정렬!$F54="",Calc_오픈정렬!BH54=""),"",Calc_오픈정렬!BH54/Calc_오픈정렬!$F54*100)</f>
        <v/>
      </c>
      <c r="BI54" t="str">
        <f>IF(OR(Calc_오픈정렬!$F54="",Calc_오픈정렬!BI54=""),"",Calc_오픈정렬!BI54/Calc_오픈정렬!$F54*100)</f>
        <v/>
      </c>
      <c r="BJ54" t="str">
        <f>IF(OR(Calc_오픈정렬!$F54="",Calc_오픈정렬!BJ54=""),"",Calc_오픈정렬!BJ54/Calc_오픈정렬!$F54*100)</f>
        <v/>
      </c>
      <c r="BK54" t="str">
        <f>IF(OR(Calc_오픈정렬!$F54="",Calc_오픈정렬!BK54=""),"",Calc_오픈정렬!BK54/Calc_오픈정렬!$F54*100)</f>
        <v/>
      </c>
      <c r="BL54" t="str">
        <f>IF(OR(Calc_오픈정렬!$F54="",Calc_오픈정렬!BL54=""),"",Calc_오픈정렬!BL54/Calc_오픈정렬!$F54*100)</f>
        <v/>
      </c>
      <c r="BM54" t="str">
        <f>IF(OR(Calc_오픈정렬!$F54="",Calc_오픈정렬!BM54=""),"",Calc_오픈정렬!BM54/Calc_오픈정렬!$F54*100)</f>
        <v/>
      </c>
      <c r="BN54" t="str">
        <f>IF(OR(Calc_오픈정렬!$F54="",Calc_오픈정렬!BN54=""),"",Calc_오픈정렬!BN54/Calc_오픈정렬!$F54*100)</f>
        <v/>
      </c>
    </row>
    <row r="55" spans="1:66" x14ac:dyDescent="0.3">
      <c r="A55" t="str">
        <f>Calc_오픈정렬!A55</f>
        <v>(1044) #정왕역점</v>
      </c>
      <c r="B55" t="str">
        <f>Calc_오픈정렬!B55</f>
        <v>150-2</v>
      </c>
      <c r="C55">
        <f>Calc_오픈정렬!C55</f>
        <v>2</v>
      </c>
      <c r="D55" t="str">
        <f>Calc_오픈정렬!D55</f>
        <v>2</v>
      </c>
      <c r="E55" s="1">
        <f>Calc_오픈정렬!E55</f>
        <v>44713</v>
      </c>
      <c r="F55">
        <f>Calc_오픈정렬!F55</f>
        <v>4905238.5817883424</v>
      </c>
      <c r="G55">
        <f>IF(OR(Calc_오픈정렬!$F55="",Calc_오픈정렬!G55=""),"",Calc_오픈정렬!G55/Calc_오픈정렬!$F55*100)</f>
        <v>58.528501939243704</v>
      </c>
      <c r="H55">
        <f>IF(OR(Calc_오픈정렬!$F55="",Calc_오픈정렬!H55=""),"",Calc_오픈정렬!H55/Calc_오픈정렬!$F55*100)</f>
        <v>76.168645517386906</v>
      </c>
      <c r="I55">
        <f>IF(OR(Calc_오픈정렬!$F55="",Calc_오픈정렬!I55=""),"",Calc_오픈정렬!I55/Calc_오픈정렬!$F55*100)</f>
        <v>88.698342847369886</v>
      </c>
      <c r="J55">
        <f>IF(OR(Calc_오픈정렬!$F55="",Calc_오픈정렬!J55=""),"",Calc_오픈정렬!J55/Calc_오픈정렬!$F55*100)</f>
        <v>88.459258164336035</v>
      </c>
      <c r="K55">
        <f>IF(OR(Calc_오픈정렬!$F55="",Calc_오픈정렬!K55=""),"",Calc_오픈정렬!K55/Calc_오픈정렬!$F55*100)</f>
        <v>98.26832717106322</v>
      </c>
      <c r="L55">
        <f>IF(OR(Calc_오픈정렬!$F55="",Calc_오픈정렬!L55=""),"",Calc_오픈정렬!L55/Calc_오픈정렬!$F55*100)</f>
        <v>92.824170394177898</v>
      </c>
      <c r="M55">
        <f>IF(OR(Calc_오픈정렬!$F55="",Calc_오픈정렬!M55=""),"",Calc_오픈정렬!M55/Calc_오픈정렬!$F55*100)</f>
        <v>101.25134597037133</v>
      </c>
      <c r="N55">
        <f>IF(OR(Calc_오픈정렬!$F55="",Calc_오픈정렬!N55=""),"",Calc_오픈정렬!N55/Calc_오픈정렬!$F55*100)</f>
        <v>112.34522735546994</v>
      </c>
      <c r="O55">
        <f>IF(OR(Calc_오픈정렬!$F55="",Calc_오픈정렬!O55=""),"",Calc_오픈정렬!O55/Calc_오픈정렬!$F55*100)</f>
        <v>106.85167094458154</v>
      </c>
      <c r="P55">
        <f>IF(OR(Calc_오픈정렬!$F55="",Calc_오픈정렬!P55=""),"",Calc_오픈정렬!P55/Calc_오픈정렬!$F55*100)</f>
        <v>113.91589885035262</v>
      </c>
      <c r="Q55">
        <f>IF(OR(Calc_오픈정렬!$F55="",Calc_오픈정렬!Q55=""),"",Calc_오픈정렬!Q55/Calc_오픈정렬!$F55*100)</f>
        <v>122.87392550265169</v>
      </c>
      <c r="R55">
        <f>IF(OR(Calc_오픈정렬!$F55="",Calc_오픈정렬!R55=""),"",Calc_오픈정렬!R55/Calc_오픈정렬!$F55*100)</f>
        <v>143.0763030406041</v>
      </c>
      <c r="S55">
        <f>IF(OR(Calc_오픈정렬!$F55="",Calc_오픈정렬!S55=""),"",Calc_오픈정렬!S55/Calc_오픈정렬!$F55*100)</f>
        <v>144.50891836048393</v>
      </c>
      <c r="T55">
        <f>IF(OR(Calc_오픈정렬!$F55="",Calc_오픈정렬!T55=""),"",Calc_오픈정렬!T55/Calc_오픈정렬!$F55*100)</f>
        <v>157.81332559997577</v>
      </c>
      <c r="U55">
        <f>IF(OR(Calc_오픈정렬!$F55="",Calc_오픈정렬!U55=""),"",Calc_오픈정렬!U55/Calc_오픈정렬!$F55*100)</f>
        <v>135.69706723345953</v>
      </c>
      <c r="V55">
        <f>IF(OR(Calc_오픈정렬!$F55="",Calc_오픈정렬!V55=""),"",Calc_오픈정렬!V55/Calc_오픈정렬!$F55*100)</f>
        <v>143.3062379588514</v>
      </c>
      <c r="W55">
        <f>IF(OR(Calc_오픈정렬!$F55="",Calc_오픈정렬!W55=""),"",Calc_오픈정렬!W55/Calc_오픈정렬!$F55*100)</f>
        <v>123.70663210852581</v>
      </c>
      <c r="X55">
        <f>IF(OR(Calc_오픈정렬!$F55="",Calc_오픈정렬!X55=""),"",Calc_오픈정렬!X55/Calc_오픈정렬!$F55*100)</f>
        <v>130.65092545534716</v>
      </c>
      <c r="Y55">
        <f>IF(OR(Calc_오픈정렬!$F55="",Calc_오픈정렬!Y55=""),"",Calc_오픈정렬!Y55/Calc_오픈정렬!$F55*100)</f>
        <v>131.8195023676538</v>
      </c>
      <c r="Z55">
        <f>IF(OR(Calc_오픈정렬!$F55="",Calc_오픈정렬!Z55=""),"",Calc_오픈정렬!Z55/Calc_오픈정렬!$F55*100)</f>
        <v>139.95171828761147</v>
      </c>
      <c r="AA55">
        <f>IF(OR(Calc_오픈정렬!$F55="",Calc_오픈정렬!AA55=""),"",Calc_오픈정렬!AA55/Calc_오픈정렬!$F55*100)</f>
        <v>112.33236011929341</v>
      </c>
      <c r="AB55">
        <f>IF(OR(Calc_오픈정렬!$F55="",Calc_오픈정렬!AB55=""),"",Calc_오픈정렬!AB55/Calc_오픈정렬!$F55*100)</f>
        <v>92.99698052119011</v>
      </c>
      <c r="AC55">
        <f>IF(OR(Calc_오픈정렬!$F55="",Calc_오픈정렬!AC55=""),"",Calc_오픈정렬!AC55/Calc_오픈정렬!$F55*100)</f>
        <v>84.461326210496608</v>
      </c>
      <c r="AD55">
        <f>IF(OR(Calc_오픈정렬!$F55="",Calc_오픈정렬!AD55=""),"",Calc_오픈정렬!AD55/Calc_오픈정렬!$F55*100)</f>
        <v>82.270083496469724</v>
      </c>
      <c r="AE55">
        <f>IF(OR(Calc_오픈정렬!$F55="",Calc_오픈정렬!AE55=""),"",Calc_오픈정렬!AE55/Calc_오픈정렬!$F55*100)</f>
        <v>77.797679990764763</v>
      </c>
      <c r="AF55">
        <f>IF(OR(Calc_오픈정렬!$F55="",Calc_오픈정렬!AF55=""),"",Calc_오픈정렬!AF55/Calc_오픈정렬!$F55*100)</f>
        <v>82.617660688881955</v>
      </c>
      <c r="AG55">
        <f>IF(OR(Calc_오픈정렬!$F55="",Calc_오픈정렬!AG55=""),"",Calc_오픈정렬!AG55/Calc_오픈정렬!$F55*100)</f>
        <v>78.643326813380057</v>
      </c>
      <c r="AH55">
        <f>IF(OR(Calc_오픈정렬!$F55="",Calc_오픈정렬!AH55=""),"",Calc_오픈정렬!AH55/Calc_오픈정렬!$F55*100)</f>
        <v>85.840807111295732</v>
      </c>
      <c r="AI55">
        <f>IF(OR(Calc_오픈정렬!$F55="",Calc_오픈정렬!AI55=""),"",Calc_오픈정렬!AI55/Calc_오픈정렬!$F55*100)</f>
        <v>80.272454765220985</v>
      </c>
      <c r="AJ55">
        <f>IF(OR(Calc_오픈정렬!$F55="",Calc_오픈정렬!AJ55=""),"",Calc_오픈정렬!AJ55/Calc_오픈정렬!$F55*100)</f>
        <v>81.520788767399466</v>
      </c>
      <c r="AK55">
        <f>IF(OR(Calc_오픈정렬!$F55="",Calc_오픈정렬!AK55=""),"",Calc_오픈정렬!AK55/Calc_오픈정렬!$F55*100)</f>
        <v>81.900720465283825</v>
      </c>
      <c r="AL55">
        <f>IF(OR(Calc_오픈정렬!$F55="",Calc_오픈정렬!AL55=""),"",Calc_오픈정렬!AL55/Calc_오픈정렬!$F55*100)</f>
        <v>84.641317557785484</v>
      </c>
      <c r="AM55">
        <f>IF(OR(Calc_오픈정렬!$F55="",Calc_오픈정렬!AM55=""),"",Calc_오픈정렬!AM55/Calc_오픈정렬!$F55*100)</f>
        <v>70.559398598831606</v>
      </c>
      <c r="AN55">
        <f>IF(OR(Calc_오픈정렬!$F55="",Calc_오픈정렬!AN55=""),"",Calc_오픈정렬!AN55/Calc_오픈정렬!$F55*100)</f>
        <v>68.87592147938085</v>
      </c>
      <c r="AO55">
        <f>IF(OR(Calc_오픈정렬!$F55="",Calc_오픈정렬!AO55=""),"",Calc_오픈정렬!AO55/Calc_오픈정렬!$F55*100)</f>
        <v>71.241018826024643</v>
      </c>
      <c r="AP55">
        <f>IF(OR(Calc_오픈정렬!$F55="",Calc_오픈정렬!AP55=""),"",Calc_오픈정렬!AP55/Calc_오픈정렬!$F55*100)</f>
        <v>73.466757165691092</v>
      </c>
      <c r="AQ55">
        <f>IF(OR(Calc_오픈정렬!$F55="",Calc_오픈정렬!AQ55=""),"",Calc_오픈정렬!AQ55/Calc_오픈정렬!$F55*100)</f>
        <v>81.206955162944411</v>
      </c>
      <c r="AR55">
        <f>IF(OR(Calc_오픈정렬!$F55="",Calc_오픈정렬!AR55=""),"",Calc_오픈정렬!AR55/Calc_오픈정렬!$F55*100)</f>
        <v>67.917396052329721</v>
      </c>
      <c r="AS55">
        <f>IF(OR(Calc_오픈정렬!$F55="",Calc_오픈정렬!AS55=""),"",Calc_오픈정렬!AS55/Calc_오픈정렬!$F55*100)</f>
        <v>66.451087963796994</v>
      </c>
      <c r="AT55">
        <f>IF(OR(Calc_오픈정렬!$F55="",Calc_오픈정렬!AT55=""),"",Calc_오픈정렬!AT55/Calc_오픈정렬!$F55*100)</f>
        <v>69.738351195382847</v>
      </c>
      <c r="AU55">
        <f>IF(OR(Calc_오픈정렬!$F55="",Calc_오픈정렬!AU55=""),"",Calc_오픈정렬!AU55/Calc_오픈정렬!$F55*100)</f>
        <v>69.108805967790431</v>
      </c>
      <c r="AV55">
        <f>IF(OR(Calc_오픈정렬!$F55="",Calc_오픈정렬!AV55=""),"",Calc_오픈정렬!AV55/Calc_오픈정렬!$F55*100)</f>
        <v>73.532877772651887</v>
      </c>
      <c r="AW55">
        <f>IF(OR(Calc_오픈정렬!$F55="",Calc_오픈정렬!AW55=""),"",Calc_오픈정렬!AW55/Calc_오픈정렬!$F55*100)</f>
        <v>72.5771762867452</v>
      </c>
      <c r="AX55">
        <f>IF(OR(Calc_오픈정렬!$F55="",Calc_오픈정렬!AX55=""),"",Calc_오픈정렬!AX55/Calc_오픈정렬!$F55*100)</f>
        <v>79.444524971752045</v>
      </c>
      <c r="AY55">
        <f>IF(OR(Calc_오픈정렬!$F55="",Calc_오픈정렬!AY55=""),"",Calc_오픈정렬!AY55/Calc_오픈정렬!$F55*100)</f>
        <v>81.651626588304765</v>
      </c>
      <c r="AZ55">
        <f>IF(OR(Calc_오픈정렬!$F55="",Calc_오픈정렬!AZ55=""),"",Calc_오픈정렬!AZ55/Calc_오픈정렬!$F55*100)</f>
        <v>76.114567945242797</v>
      </c>
      <c r="BA55">
        <f>IF(OR(Calc_오픈정렬!$F55="",Calc_오픈정렬!BA55=""),"",Calc_오픈정렬!BA55/Calc_오픈정렬!$F55*100)</f>
        <v>70.889696957979808</v>
      </c>
      <c r="BB55">
        <f>IF(OR(Calc_오픈정렬!$F55="",Calc_오픈정렬!BB55=""),"",Calc_오픈정렬!BB55/Calc_오픈정렬!$F55*100)</f>
        <v>77.817535170091517</v>
      </c>
      <c r="BC55">
        <f>IF(OR(Calc_오픈정렬!$F55="",Calc_오픈정렬!BC55=""),"",Calc_오픈정렬!BC55/Calc_오픈정렬!$F55*100)</f>
        <v>68.845977370136268</v>
      </c>
      <c r="BD55" t="str">
        <f>IF(OR(Calc_오픈정렬!$F55="",Calc_오픈정렬!BD55=""),"",Calc_오픈정렬!BD55/Calc_오픈정렬!$F55*100)</f>
        <v/>
      </c>
      <c r="BE55" t="str">
        <f>IF(OR(Calc_오픈정렬!$F55="",Calc_오픈정렬!BE55=""),"",Calc_오픈정렬!BE55/Calc_오픈정렬!$F55*100)</f>
        <v/>
      </c>
      <c r="BF55" t="str">
        <f>IF(OR(Calc_오픈정렬!$F55="",Calc_오픈정렬!BF55=""),"",Calc_오픈정렬!BF55/Calc_오픈정렬!$F55*100)</f>
        <v/>
      </c>
      <c r="BG55" t="str">
        <f>IF(OR(Calc_오픈정렬!$F55="",Calc_오픈정렬!BG55=""),"",Calc_오픈정렬!BG55/Calc_오픈정렬!$F55*100)</f>
        <v/>
      </c>
      <c r="BH55" t="str">
        <f>IF(OR(Calc_오픈정렬!$F55="",Calc_오픈정렬!BH55=""),"",Calc_오픈정렬!BH55/Calc_오픈정렬!$F55*100)</f>
        <v/>
      </c>
      <c r="BI55" t="str">
        <f>IF(OR(Calc_오픈정렬!$F55="",Calc_오픈정렬!BI55=""),"",Calc_오픈정렬!BI55/Calc_오픈정렬!$F55*100)</f>
        <v/>
      </c>
      <c r="BJ55" t="str">
        <f>IF(OR(Calc_오픈정렬!$F55="",Calc_오픈정렬!BJ55=""),"",Calc_오픈정렬!BJ55/Calc_오픈정렬!$F55*100)</f>
        <v/>
      </c>
      <c r="BK55" t="str">
        <f>IF(OR(Calc_오픈정렬!$F55="",Calc_오픈정렬!BK55=""),"",Calc_오픈정렬!BK55/Calc_오픈정렬!$F55*100)</f>
        <v/>
      </c>
      <c r="BL55" t="str">
        <f>IF(OR(Calc_오픈정렬!$F55="",Calc_오픈정렬!BL55=""),"",Calc_오픈정렬!BL55/Calc_오픈정렬!$F55*100)</f>
        <v/>
      </c>
      <c r="BM55" t="str">
        <f>IF(OR(Calc_오픈정렬!$F55="",Calc_오픈정렬!BM55=""),"",Calc_오픈정렬!BM55/Calc_오픈정렬!$F55*100)</f>
        <v/>
      </c>
      <c r="BN55" t="str">
        <f>IF(OR(Calc_오픈정렬!$F55="",Calc_오픈정렬!BN55=""),"",Calc_오픈정렬!BN55/Calc_오픈정렬!$F55*100)</f>
        <v/>
      </c>
    </row>
    <row r="56" spans="1:66" x14ac:dyDescent="0.3">
      <c r="A56" t="str">
        <f>Calc_오픈정렬!A56</f>
        <v>(1045) #병점진안점</v>
      </c>
      <c r="B56" t="str">
        <f>Calc_오픈정렬!B56</f>
        <v>150-2</v>
      </c>
      <c r="C56">
        <f>Calc_오픈정렬!C56</f>
        <v>2</v>
      </c>
      <c r="D56" t="str">
        <f>Calc_오픈정렬!D56</f>
        <v>2</v>
      </c>
      <c r="E56" s="1">
        <f>Calc_오픈정렬!E56</f>
        <v>44774</v>
      </c>
      <c r="F56">
        <f>Calc_오픈정렬!F56</f>
        <v>3500666.8393898136</v>
      </c>
      <c r="G56">
        <f>IF(OR(Calc_오픈정렬!$F56="",Calc_오픈정렬!G56=""),"",Calc_오픈정렬!G56/Calc_오픈정렬!$F56*100)</f>
        <v>58.054234663620086</v>
      </c>
      <c r="H56">
        <f>IF(OR(Calc_오픈정렬!$F56="",Calc_오픈정렬!H56=""),"",Calc_오픈정렬!H56/Calc_오픈정렬!$F56*100)</f>
        <v>64.428088910959374</v>
      </c>
      <c r="I56">
        <f>IF(OR(Calc_오픈정렬!$F56="",Calc_오픈정렬!I56=""),"",Calc_오픈정렬!I56/Calc_오픈정렬!$F56*100)</f>
        <v>78.794922284687317</v>
      </c>
      <c r="J56">
        <f>IF(OR(Calc_오픈정렬!$F56="",Calc_오픈정렬!J56=""),"",Calc_오픈정렬!J56/Calc_오픈정렬!$F56*100)</f>
        <v>72.2871275859397</v>
      </c>
      <c r="K56">
        <f>IF(OR(Calc_오픈정렬!$F56="",Calc_오픈정렬!K56=""),"",Calc_오픈정렬!K56/Calc_오픈정렬!$F56*100)</f>
        <v>88.632319320535586</v>
      </c>
      <c r="L56">
        <f>IF(OR(Calc_오픈정렬!$F56="",Calc_오픈정렬!L56=""),"",Calc_오픈정렬!L56/Calc_오픈정렬!$F56*100)</f>
        <v>102.96679436844889</v>
      </c>
      <c r="M56">
        <f>IF(OR(Calc_오픈정렬!$F56="",Calc_오픈정렬!M56=""),"",Calc_오픈정렬!M56/Calc_오픈정렬!$F56*100)</f>
        <v>108.09879297985263</v>
      </c>
      <c r="N56">
        <f>IF(OR(Calc_오픈정렬!$F56="",Calc_오픈정렬!N56=""),"",Calc_오픈정렬!N56/Calc_오픈정렬!$F56*100)</f>
        <v>109.44381765897437</v>
      </c>
      <c r="O56">
        <f>IF(OR(Calc_오픈정렬!$F56="",Calc_오픈정렬!O56=""),"",Calc_오픈정렬!O56/Calc_오픈정렬!$F56*100)</f>
        <v>118.57114808624887</v>
      </c>
      <c r="P56">
        <f>IF(OR(Calc_오픈정렬!$F56="",Calc_오픈정렬!P56=""),"",Calc_오픈정렬!P56/Calc_오픈정렬!$F56*100)</f>
        <v>106.77648227540742</v>
      </c>
      <c r="Q56">
        <f>IF(OR(Calc_오픈정렬!$F56="",Calc_오픈정렬!Q56=""),"",Calc_오픈정렬!Q56/Calc_오픈정렬!$F56*100)</f>
        <v>89.056889438349813</v>
      </c>
      <c r="R56">
        <f>IF(OR(Calc_오픈정렬!$F56="",Calc_오픈정렬!R56=""),"",Calc_오픈정렬!R56/Calc_오픈정렬!$F56*100)</f>
        <v>105.99951395190513</v>
      </c>
      <c r="S56">
        <f>IF(OR(Calc_오픈정렬!$F56="",Calc_오픈정렬!S56=""),"",Calc_오픈정렬!S56/Calc_오픈정렬!$F56*100)</f>
        <v>94.010432900564339</v>
      </c>
      <c r="T56">
        <f>IF(OR(Calc_오픈정렬!$F56="",Calc_오픈정렬!T56=""),"",Calc_오픈정렬!T56/Calc_오픈정렬!$F56*100)</f>
        <v>99.851840213699219</v>
      </c>
      <c r="U56">
        <f>IF(OR(Calc_오픈정렬!$F56="",Calc_오픈정렬!U56=""),"",Calc_오픈정렬!U56/Calc_오픈정렬!$F56*100)</f>
        <v>91.207871779308135</v>
      </c>
      <c r="V56">
        <f>IF(OR(Calc_오픈정렬!$F56="",Calc_오픈정렬!V56=""),"",Calc_오픈정렬!V56/Calc_오픈정렬!$F56*100)</f>
        <v>111.68204817650079</v>
      </c>
      <c r="W56">
        <f>IF(OR(Calc_오픈정렬!$F56="",Calc_오픈정렬!W56=""),"",Calc_오픈정렬!W56/Calc_오픈정렬!$F56*100)</f>
        <v>134.26022956617484</v>
      </c>
      <c r="X56">
        <f>IF(OR(Calc_오픈정렬!$F56="",Calc_오픈정렬!X56=""),"",Calc_오픈정렬!X56/Calc_오픈정렬!$F56*100)</f>
        <v>148.87022546070548</v>
      </c>
      <c r="Y56">
        <f>IF(OR(Calc_오픈정렬!$F56="",Calc_오픈정렬!Y56=""),"",Calc_오픈정렬!Y56/Calc_오픈정렬!$F56*100)</f>
        <v>123.38364237598805</v>
      </c>
      <c r="Z56">
        <f>IF(OR(Calc_오픈정렬!$F56="",Calc_오픈정렬!Z56=""),"",Calc_오픈정렬!Z56/Calc_오픈정렬!$F56*100)</f>
        <v>134.17296413476723</v>
      </c>
      <c r="AA56">
        <f>IF(OR(Calc_오픈정렬!$F56="",Calc_오픈정렬!AA56=""),"",Calc_오픈정렬!AA56/Calc_오픈정렬!$F56*100)</f>
        <v>116.40723573445639</v>
      </c>
      <c r="AB56">
        <f>IF(OR(Calc_오픈정렬!$F56="",Calc_오픈정렬!AB56=""),"",Calc_오픈정렬!AB56/Calc_오픈정렬!$F56*100)</f>
        <v>113.26413295675944</v>
      </c>
      <c r="AC56">
        <f>IF(OR(Calc_오픈정렬!$F56="",Calc_오픈정렬!AC56=""),"",Calc_오픈정렬!AC56/Calc_오픈정렬!$F56*100)</f>
        <v>121.90988812923524</v>
      </c>
      <c r="AD56">
        <f>IF(OR(Calc_오픈정렬!$F56="",Calc_오픈정렬!AD56=""),"",Calc_오픈정렬!AD56/Calc_오픈정렬!$F56*100)</f>
        <v>114.11805664960917</v>
      </c>
      <c r="AE56">
        <f>IF(OR(Calc_오픈정렬!$F56="",Calc_오픈정렬!AE56=""),"",Calc_오픈정렬!AE56/Calc_오픈정렬!$F56*100)</f>
        <v>95.927984832699238</v>
      </c>
      <c r="AF56">
        <f>IF(OR(Calc_오픈정렬!$F56="",Calc_오픈정렬!AF56=""),"",Calc_오픈정렬!AF56/Calc_오픈정렬!$F56*100)</f>
        <v>96.385356818658224</v>
      </c>
      <c r="AG56">
        <f>IF(OR(Calc_오픈정렬!$F56="",Calc_오픈정렬!AG56=""),"",Calc_오픈정렬!AG56/Calc_오픈정렬!$F56*100)</f>
        <v>94.128856510074954</v>
      </c>
      <c r="AH56">
        <f>IF(OR(Calc_오픈정렬!$F56="",Calc_오픈정렬!AH56=""),"",Calc_오픈정렬!AH56/Calc_오픈정렬!$F56*100)</f>
        <v>94.56921075322947</v>
      </c>
      <c r="AI56">
        <f>IF(OR(Calc_오픈정렬!$F56="",Calc_오픈정렬!AI56=""),"",Calc_오픈정렬!AI56/Calc_오픈정렬!$F56*100)</f>
        <v>93.638811017285221</v>
      </c>
      <c r="AJ56">
        <f>IF(OR(Calc_오픈정렬!$F56="",Calc_오픈정렬!AJ56=""),"",Calc_오픈정렬!AJ56/Calc_오픈정렬!$F56*100)</f>
        <v>102.51459792053809</v>
      </c>
      <c r="AK56">
        <f>IF(OR(Calc_오픈정렬!$F56="",Calc_오픈정렬!AK56=""),"",Calc_오픈정렬!AK56/Calc_오픈정렬!$F56*100)</f>
        <v>103.5709528926604</v>
      </c>
      <c r="AL56">
        <f>IF(OR(Calc_오픈정렬!$F56="",Calc_오픈정렬!AL56=""),"",Calc_오픈정렬!AL56/Calc_오픈정렬!$F56*100)</f>
        <v>107.60353643050952</v>
      </c>
      <c r="AM56">
        <f>IF(OR(Calc_오픈정렬!$F56="",Calc_오픈정렬!AM56=""),"",Calc_오픈정렬!AM56/Calc_오픈정렬!$F56*100)</f>
        <v>109.75653548716204</v>
      </c>
      <c r="AN56">
        <f>IF(OR(Calc_오픈정렬!$F56="",Calc_오픈정렬!AN56=""),"",Calc_오픈정렬!AN56/Calc_오픈정렬!$F56*100)</f>
        <v>108.21336270211721</v>
      </c>
      <c r="AO56">
        <f>IF(OR(Calc_오픈정렬!$F56="",Calc_오픈정렬!AO56=""),"",Calc_오픈정렬!AO56/Calc_오픈정렬!$F56*100)</f>
        <v>99.768228771277791</v>
      </c>
      <c r="AP56">
        <f>IF(OR(Calc_오픈정렬!$F56="",Calc_오픈정렬!AP56=""),"",Calc_오픈정렬!AP56/Calc_오픈정렬!$F56*100)</f>
        <v>96.811233863444812</v>
      </c>
      <c r="AQ56">
        <f>IF(OR(Calc_오픈정렬!$F56="",Calc_오픈정렬!AQ56=""),"",Calc_오픈정렬!AQ56/Calc_오픈정렬!$F56*100)</f>
        <v>107.78321466129972</v>
      </c>
      <c r="AR56">
        <f>IF(OR(Calc_오픈정렬!$F56="",Calc_오픈정렬!AR56=""),"",Calc_오픈정렬!AR56/Calc_오픈정렬!$F56*100)</f>
        <v>107.23273942602107</v>
      </c>
      <c r="AS56">
        <f>IF(OR(Calc_오픈정렬!$F56="",Calc_오픈정렬!AS56=""),"",Calc_오픈정렬!AS56/Calc_오픈정렬!$F56*100)</f>
        <v>107.75023369788101</v>
      </c>
      <c r="AT56">
        <f>IF(OR(Calc_오픈정렬!$F56="",Calc_오픈정렬!AT56=""),"",Calc_오픈정렬!AT56/Calc_오픈정렬!$F56*100)</f>
        <v>99.414692697994127</v>
      </c>
      <c r="AU56">
        <f>IF(OR(Calc_오픈정렬!$F56="",Calc_오픈정렬!AU56=""),"",Calc_오픈정렬!AU56/Calc_오픈정렬!$F56*100)</f>
        <v>99.994373916692965</v>
      </c>
      <c r="AV56">
        <f>IF(OR(Calc_오픈정렬!$F56="",Calc_오픈정렬!AV56=""),"",Calc_오픈정렬!AV56/Calc_오픈정렬!$F56*100)</f>
        <v>121.11396188144874</v>
      </c>
      <c r="AW56">
        <f>IF(OR(Calc_오픈정렬!$F56="",Calc_오픈정렬!AW56=""),"",Calc_오픈정렬!AW56/Calc_오픈정렬!$F56*100)</f>
        <v>119.3099419382597</v>
      </c>
      <c r="AX56">
        <f>IF(OR(Calc_오픈정렬!$F56="",Calc_오픈정렬!AX56=""),"",Calc_오픈정렬!AX56/Calc_오픈정렬!$F56*100)</f>
        <v>115.10282942382236</v>
      </c>
      <c r="AY56">
        <f>IF(OR(Calc_오픈정렬!$F56="",Calc_오픈정렬!AY56=""),"",Calc_오픈정렬!AY56/Calc_오픈정렬!$F56*100)</f>
        <v>109.69940346474125</v>
      </c>
      <c r="AZ56">
        <f>IF(OR(Calc_오픈정렬!$F56="",Calc_오픈정렬!AZ56=""),"",Calc_오픈정렬!AZ56/Calc_오픈정렬!$F56*100)</f>
        <v>114.30790458748261</v>
      </c>
      <c r="BA56">
        <f>IF(OR(Calc_오픈정렬!$F56="",Calc_오픈정렬!BA56=""),"",Calc_오픈정렬!BA56/Calc_오픈정렬!$F56*100)</f>
        <v>100.66007610059893</v>
      </c>
      <c r="BB56" t="str">
        <f>IF(OR(Calc_오픈정렬!$F56="",Calc_오픈정렬!BB56=""),"",Calc_오픈정렬!BB56/Calc_오픈정렬!$F56*100)</f>
        <v/>
      </c>
      <c r="BC56" t="str">
        <f>IF(OR(Calc_오픈정렬!$F56="",Calc_오픈정렬!BC56=""),"",Calc_오픈정렬!BC56/Calc_오픈정렬!$F56*100)</f>
        <v/>
      </c>
      <c r="BD56" t="str">
        <f>IF(OR(Calc_오픈정렬!$F56="",Calc_오픈정렬!BD56=""),"",Calc_오픈정렬!BD56/Calc_오픈정렬!$F56*100)</f>
        <v/>
      </c>
      <c r="BE56" t="str">
        <f>IF(OR(Calc_오픈정렬!$F56="",Calc_오픈정렬!BE56=""),"",Calc_오픈정렬!BE56/Calc_오픈정렬!$F56*100)</f>
        <v/>
      </c>
      <c r="BF56" t="str">
        <f>IF(OR(Calc_오픈정렬!$F56="",Calc_오픈정렬!BF56=""),"",Calc_오픈정렬!BF56/Calc_오픈정렬!$F56*100)</f>
        <v/>
      </c>
      <c r="BG56" t="str">
        <f>IF(OR(Calc_오픈정렬!$F56="",Calc_오픈정렬!BG56=""),"",Calc_오픈정렬!BG56/Calc_오픈정렬!$F56*100)</f>
        <v/>
      </c>
      <c r="BH56" t="str">
        <f>IF(OR(Calc_오픈정렬!$F56="",Calc_오픈정렬!BH56=""),"",Calc_오픈정렬!BH56/Calc_오픈정렬!$F56*100)</f>
        <v/>
      </c>
      <c r="BI56" t="str">
        <f>IF(OR(Calc_오픈정렬!$F56="",Calc_오픈정렬!BI56=""),"",Calc_오픈정렬!BI56/Calc_오픈정렬!$F56*100)</f>
        <v/>
      </c>
      <c r="BJ56" t="str">
        <f>IF(OR(Calc_오픈정렬!$F56="",Calc_오픈정렬!BJ56=""),"",Calc_오픈정렬!BJ56/Calc_오픈정렬!$F56*100)</f>
        <v/>
      </c>
      <c r="BK56" t="str">
        <f>IF(OR(Calc_오픈정렬!$F56="",Calc_오픈정렬!BK56=""),"",Calc_오픈정렬!BK56/Calc_오픈정렬!$F56*100)</f>
        <v/>
      </c>
      <c r="BL56" t="str">
        <f>IF(OR(Calc_오픈정렬!$F56="",Calc_오픈정렬!BL56=""),"",Calc_오픈정렬!BL56/Calc_오픈정렬!$F56*100)</f>
        <v/>
      </c>
      <c r="BM56" t="str">
        <f>IF(OR(Calc_오픈정렬!$F56="",Calc_오픈정렬!BM56=""),"",Calc_오픈정렬!BM56/Calc_오픈정렬!$F56*100)</f>
        <v/>
      </c>
      <c r="BN56" t="str">
        <f>IF(OR(Calc_오픈정렬!$F56="",Calc_오픈정렬!BN56=""),"",Calc_오픈정렬!BN56/Calc_오픈정렬!$F56*100)</f>
        <v/>
      </c>
    </row>
    <row r="57" spans="1:66" x14ac:dyDescent="0.3">
      <c r="A57" t="str">
        <f>Calc_오픈정렬!A57</f>
        <v>(1046) #인천시청점</v>
      </c>
      <c r="B57" t="str">
        <f>Calc_오픈정렬!B57</f>
        <v>150-3</v>
      </c>
      <c r="C57">
        <f>Calc_오픈정렬!C57</f>
        <v>3</v>
      </c>
      <c r="D57" t="str">
        <f>Calc_오픈정렬!D57</f>
        <v>3+</v>
      </c>
      <c r="E57" s="1">
        <f>Calc_오픈정렬!E57</f>
        <v>44805</v>
      </c>
      <c r="F57">
        <f>Calc_오픈정렬!F57</f>
        <v>4718044.3808412366</v>
      </c>
      <c r="G57">
        <f>IF(OR(Calc_오픈정렬!$F57="",Calc_오픈정렬!G57=""),"",Calc_오픈정렬!G57/Calc_오픈정렬!$F57*100)</f>
        <v>63.431399332476133</v>
      </c>
      <c r="H57">
        <f>IF(OR(Calc_오픈정렬!$F57="",Calc_오픈정렬!H57=""),"",Calc_오픈정렬!H57/Calc_오픈정렬!$F57*100)</f>
        <v>83.066076313046025</v>
      </c>
      <c r="I57">
        <f>IF(OR(Calc_오픈정렬!$F57="",Calc_오픈정렬!I57=""),"",Calc_오픈정렬!I57/Calc_오픈정렬!$F57*100)</f>
        <v>77.309492400200412</v>
      </c>
      <c r="J57">
        <f>IF(OR(Calc_오픈정렬!$F57="",Calc_오픈정렬!J57=""),"",Calc_오픈정렬!J57/Calc_오픈정렬!$F57*100)</f>
        <v>75.350103456274226</v>
      </c>
      <c r="K57">
        <f>IF(OR(Calc_오픈정렬!$F57="",Calc_오픈정렬!K57=""),"",Calc_오픈정렬!K57/Calc_오픈정렬!$F57*100)</f>
        <v>100.77183727197693</v>
      </c>
      <c r="L57">
        <f>IF(OR(Calc_오픈정렬!$F57="",Calc_오픈정렬!L57=""),"",Calc_오픈정렬!L57/Calc_오픈정렬!$F57*100)</f>
        <v>99.755208654667697</v>
      </c>
      <c r="M57">
        <f>IF(OR(Calc_오픈정렬!$F57="",Calc_오픈정렬!M57=""),"",Calc_오픈정렬!M57/Calc_오픈정렬!$F57*100)</f>
        <v>102.24448754316133</v>
      </c>
      <c r="N57">
        <f>IF(OR(Calc_오픈정렬!$F57="",Calc_오픈정렬!N57=""),"",Calc_오픈정렬!N57/Calc_오픈정렬!$F57*100)</f>
        <v>104.49363682769585</v>
      </c>
      <c r="O57">
        <f>IF(OR(Calc_오픈정렬!$F57="",Calc_오픈정렬!O57=""),"",Calc_오픈정렬!O57/Calc_오픈정렬!$F57*100)</f>
        <v>117.38472624622396</v>
      </c>
      <c r="P57">
        <f>IF(OR(Calc_오픈정렬!$F57="",Calc_오픈정렬!P57=""),"",Calc_오픈정렬!P57/Calc_오픈정렬!$F57*100)</f>
        <v>106.46618270910709</v>
      </c>
      <c r="Q57">
        <f>IF(OR(Calc_오픈정렬!$F57="",Calc_오픈정렬!Q57=""),"",Calc_오픈정렬!Q57/Calc_오픈정렬!$F57*100)</f>
        <v>122.97558684471836</v>
      </c>
      <c r="R57">
        <f>IF(OR(Calc_오픈정렬!$F57="",Calc_오픈정렬!R57=""),"",Calc_오픈정렬!R57/Calc_오픈정렬!$F57*100)</f>
        <v>107.71540888519749</v>
      </c>
      <c r="S57">
        <f>IF(OR(Calc_오픈정렬!$F57="",Calc_오픈정렬!S57=""),"",Calc_오픈정렬!S57/Calc_오픈정렬!$F57*100)</f>
        <v>121.89907711874748</v>
      </c>
      <c r="T57">
        <f>IF(OR(Calc_오픈정렬!$F57="",Calc_오픈정렬!T57=""),"",Calc_오픈정렬!T57/Calc_오픈정렬!$F57*100)</f>
        <v>133.8741106159693</v>
      </c>
      <c r="U57">
        <f>IF(OR(Calc_오픈정렬!$F57="",Calc_오픈정렬!U57=""),"",Calc_오픈정렬!U57/Calc_오픈정렬!$F57*100)</f>
        <v>119.79154197653172</v>
      </c>
      <c r="V57">
        <f>IF(OR(Calc_오픈정렬!$F57="",Calc_오픈정렬!V57=""),"",Calc_오픈정렬!V57/Calc_오픈정렬!$F57*100)</f>
        <v>114.60312808733528</v>
      </c>
      <c r="W57">
        <f>IF(OR(Calc_오픈정렬!$F57="",Calc_오픈정렬!W57=""),"",Calc_오픈정렬!W57/Calc_오픈정렬!$F57*100)</f>
        <v>117.15936835071142</v>
      </c>
      <c r="X57">
        <f>IF(OR(Calc_오픈정렬!$F57="",Calc_오픈정렬!X57=""),"",Calc_오픈정렬!X57/Calc_오픈정렬!$F57*100)</f>
        <v>125.636241135524</v>
      </c>
      <c r="Y57">
        <f>IF(OR(Calc_오픈정렬!$F57="",Calc_오픈정렬!Y57=""),"",Calc_오픈정렬!Y57/Calc_오픈정렬!$F57*100)</f>
        <v>127.28179047037054</v>
      </c>
      <c r="Z57">
        <f>IF(OR(Calc_오픈정렬!$F57="",Calc_오픈정렬!Z57=""),"",Calc_오픈정렬!Z57/Calc_오픈정렬!$F57*100)</f>
        <v>110.13310843923117</v>
      </c>
      <c r="AA57">
        <f>IF(OR(Calc_오픈정렬!$F57="",Calc_오픈정렬!AA57=""),"",Calc_오픈정렬!AA57/Calc_오픈정렬!$F57*100)</f>
        <v>121.55670674891728</v>
      </c>
      <c r="AB57">
        <f>IF(OR(Calc_오픈정렬!$F57="",Calc_오픈정렬!AB57=""),"",Calc_오픈정렬!AB57/Calc_오픈정렬!$F57*100)</f>
        <v>130.53170544178894</v>
      </c>
      <c r="AC57">
        <f>IF(OR(Calc_오픈정렬!$F57="",Calc_오픈정렬!AC57=""),"",Calc_오픈정렬!AC57/Calc_오픈정렬!$F57*100)</f>
        <v>124.66547611417754</v>
      </c>
      <c r="AD57">
        <f>IF(OR(Calc_오픈정렬!$F57="",Calc_오픈정렬!AD57=""),"",Calc_오픈정렬!AD57/Calc_오픈정렬!$F57*100)</f>
        <v>130.95086465297473</v>
      </c>
      <c r="AE57">
        <f>IF(OR(Calc_오픈정렬!$F57="",Calc_오픈정렬!AE57=""),"",Calc_오픈정렬!AE57/Calc_오픈정렬!$F57*100)</f>
        <v>117.16567496192644</v>
      </c>
      <c r="AF57">
        <f>IF(OR(Calc_오픈정렬!$F57="",Calc_오픈정렬!AF57=""),"",Calc_오픈정렬!AF57/Calc_오픈정렬!$F57*100)</f>
        <v>118.10401347925716</v>
      </c>
      <c r="AG57">
        <f>IF(OR(Calc_오픈정렬!$F57="",Calc_오픈정렬!AG57=""),"",Calc_오픈정렬!AG57/Calc_오픈정렬!$F57*100)</f>
        <v>108.46211324298716</v>
      </c>
      <c r="AH57">
        <f>IF(OR(Calc_오픈정렬!$F57="",Calc_오픈정렬!AH57=""),"",Calc_오픈정렬!AH57/Calc_오픈정렬!$F57*100)</f>
        <v>100.16569135976398</v>
      </c>
      <c r="AI57">
        <f>IF(OR(Calc_오픈정렬!$F57="",Calc_오픈정렬!AI57=""),"",Calc_오픈정렬!AI57/Calc_오픈정렬!$F57*100)</f>
        <v>127.50850564984455</v>
      </c>
      <c r="AJ57">
        <f>IF(OR(Calc_오픈정렬!$F57="",Calc_오픈정렬!AJ57=""),"",Calc_오픈정렬!AJ57/Calc_오픈정렬!$F57*100)</f>
        <v>119.36778174216995</v>
      </c>
      <c r="AK57">
        <f>IF(OR(Calc_오픈정렬!$F57="",Calc_오픈정렬!AK57=""),"",Calc_오픈정렬!AK57/Calc_오픈정렬!$F57*100)</f>
        <v>114.39429542610355</v>
      </c>
      <c r="AL57">
        <f>IF(OR(Calc_오픈정렬!$F57="",Calc_오픈정렬!AL57=""),"",Calc_오픈정렬!AL57/Calc_오픈정렬!$F57*100)</f>
        <v>107.63360746792443</v>
      </c>
      <c r="AM57">
        <f>IF(OR(Calc_오픈정렬!$F57="",Calc_오픈정렬!AM57=""),"",Calc_오픈정렬!AM57/Calc_오픈정렬!$F57*100)</f>
        <v>127.5849570721918</v>
      </c>
      <c r="AN57">
        <f>IF(OR(Calc_오픈정렬!$F57="",Calc_오픈정렬!AN57=""),"",Calc_오픈정렬!AN57/Calc_오픈정렬!$F57*100)</f>
        <v>133.36338009017447</v>
      </c>
      <c r="AO57">
        <f>IF(OR(Calc_오픈정렬!$F57="",Calc_오픈정렬!AO57=""),"",Calc_오픈정렬!AO57/Calc_오픈정렬!$F57*100)</f>
        <v>118.77333883389218</v>
      </c>
      <c r="AP57">
        <f>IF(OR(Calc_오픈정렬!$F57="",Calc_오픈정렬!AP57=""),"",Calc_오픈정렬!AP57/Calc_오픈정렬!$F57*100)</f>
        <v>114.75450492669255</v>
      </c>
      <c r="AQ57">
        <f>IF(OR(Calc_오픈정렬!$F57="",Calc_오픈정렬!AQ57=""),"",Calc_오픈정렬!AQ57/Calc_오픈정렬!$F57*100)</f>
        <v>104.02180466152315</v>
      </c>
      <c r="AR57">
        <f>IF(OR(Calc_오픈정렬!$F57="",Calc_오픈정렬!AR57=""),"",Calc_오픈정렬!AR57/Calc_오픈정렬!$F57*100)</f>
        <v>112.79285701917827</v>
      </c>
      <c r="AS57">
        <f>IF(OR(Calc_오픈정렬!$F57="",Calc_오픈정렬!AS57=""),"",Calc_오픈정렬!AS57/Calc_오픈정렬!$F57*100)</f>
        <v>107.99265783949836</v>
      </c>
      <c r="AT57">
        <f>IF(OR(Calc_오픈정렬!$F57="",Calc_오픈정렬!AT57=""),"",Calc_오픈정렬!AT57/Calc_오픈정렬!$F57*100)</f>
        <v>105.01919387230613</v>
      </c>
      <c r="AU57">
        <f>IF(OR(Calc_오픈정렬!$F57="",Calc_오픈정렬!AU57=""),"",Calc_오픈정렬!AU57/Calc_오픈정렬!$F57*100)</f>
        <v>126.92129083099077</v>
      </c>
      <c r="AV57">
        <f>IF(OR(Calc_오픈정렬!$F57="",Calc_오픈정렬!AV57=""),"",Calc_오픈정렬!AV57/Calc_오픈정렬!$F57*100)</f>
        <v>128.78354688677641</v>
      </c>
      <c r="AW57">
        <f>IF(OR(Calc_오픈정렬!$F57="",Calc_오픈정렬!AW57=""),"",Calc_오픈정렬!AW57/Calc_오픈정렬!$F57*100)</f>
        <v>109.94243411249091</v>
      </c>
      <c r="AX57">
        <f>IF(OR(Calc_오픈정렬!$F57="",Calc_오픈정렬!AX57=""),"",Calc_오픈정렬!AX57/Calc_오픈정렬!$F57*100)</f>
        <v>109.92928270097346</v>
      </c>
      <c r="AY57">
        <f>IF(OR(Calc_오픈정렬!$F57="",Calc_오픈정렬!AY57=""),"",Calc_오픈정렬!AY57/Calc_오픈정렬!$F57*100)</f>
        <v>123.97862792791572</v>
      </c>
      <c r="AZ57">
        <f>IF(OR(Calc_오픈정렬!$F57="",Calc_오픈정렬!AZ57=""),"",Calc_오픈정렬!AZ57/Calc_오픈정렬!$F57*100)</f>
        <v>108.5934442640696</v>
      </c>
      <c r="BA57" t="str">
        <f>IF(OR(Calc_오픈정렬!$F57="",Calc_오픈정렬!BA57=""),"",Calc_오픈정렬!BA57/Calc_오픈정렬!$F57*100)</f>
        <v/>
      </c>
      <c r="BB57" t="str">
        <f>IF(OR(Calc_오픈정렬!$F57="",Calc_오픈정렬!BB57=""),"",Calc_오픈정렬!BB57/Calc_오픈정렬!$F57*100)</f>
        <v/>
      </c>
      <c r="BC57" t="str">
        <f>IF(OR(Calc_오픈정렬!$F57="",Calc_오픈정렬!BC57=""),"",Calc_오픈정렬!BC57/Calc_오픈정렬!$F57*100)</f>
        <v/>
      </c>
      <c r="BD57" t="str">
        <f>IF(OR(Calc_오픈정렬!$F57="",Calc_오픈정렬!BD57=""),"",Calc_오픈정렬!BD57/Calc_오픈정렬!$F57*100)</f>
        <v/>
      </c>
      <c r="BE57" t="str">
        <f>IF(OR(Calc_오픈정렬!$F57="",Calc_오픈정렬!BE57=""),"",Calc_오픈정렬!BE57/Calc_오픈정렬!$F57*100)</f>
        <v/>
      </c>
      <c r="BF57" t="str">
        <f>IF(OR(Calc_오픈정렬!$F57="",Calc_오픈정렬!BF57=""),"",Calc_오픈정렬!BF57/Calc_오픈정렬!$F57*100)</f>
        <v/>
      </c>
      <c r="BG57" t="str">
        <f>IF(OR(Calc_오픈정렬!$F57="",Calc_오픈정렬!BG57=""),"",Calc_오픈정렬!BG57/Calc_오픈정렬!$F57*100)</f>
        <v/>
      </c>
      <c r="BH57" t="str">
        <f>IF(OR(Calc_오픈정렬!$F57="",Calc_오픈정렬!BH57=""),"",Calc_오픈정렬!BH57/Calc_오픈정렬!$F57*100)</f>
        <v/>
      </c>
      <c r="BI57" t="str">
        <f>IF(OR(Calc_오픈정렬!$F57="",Calc_오픈정렬!BI57=""),"",Calc_오픈정렬!BI57/Calc_오픈정렬!$F57*100)</f>
        <v/>
      </c>
      <c r="BJ57" t="str">
        <f>IF(OR(Calc_오픈정렬!$F57="",Calc_오픈정렬!BJ57=""),"",Calc_오픈정렬!BJ57/Calc_오픈정렬!$F57*100)</f>
        <v/>
      </c>
      <c r="BK57" t="str">
        <f>IF(OR(Calc_오픈정렬!$F57="",Calc_오픈정렬!BK57=""),"",Calc_오픈정렬!BK57/Calc_오픈정렬!$F57*100)</f>
        <v/>
      </c>
      <c r="BL57" t="str">
        <f>IF(OR(Calc_오픈정렬!$F57="",Calc_오픈정렬!BL57=""),"",Calc_오픈정렬!BL57/Calc_오픈정렬!$F57*100)</f>
        <v/>
      </c>
      <c r="BM57" t="str">
        <f>IF(OR(Calc_오픈정렬!$F57="",Calc_오픈정렬!BM57=""),"",Calc_오픈정렬!BM57/Calc_오픈정렬!$F57*100)</f>
        <v/>
      </c>
      <c r="BN57" t="str">
        <f>IF(OR(Calc_오픈정렬!$F57="",Calc_오픈정렬!BN57=""),"",Calc_오픈정렬!BN57/Calc_오픈정렬!$F57*100)</f>
        <v/>
      </c>
    </row>
    <row r="58" spans="1:66" x14ac:dyDescent="0.3">
      <c r="A58" t="str">
        <f>Calc_오픈정렬!A58</f>
        <v>(1047) #복우물공원점</v>
      </c>
      <c r="B58" t="str">
        <f>Calc_오픈정렬!B58</f>
        <v>150-2</v>
      </c>
      <c r="C58">
        <f>Calc_오픈정렬!C58</f>
        <v>2</v>
      </c>
      <c r="D58" t="str">
        <f>Calc_오픈정렬!D58</f>
        <v>2</v>
      </c>
      <c r="E58" s="1">
        <f>Calc_오픈정렬!E58</f>
        <v>44805</v>
      </c>
      <c r="F58">
        <f>Calc_오픈정렬!F58</f>
        <v>2818268.3051231508</v>
      </c>
      <c r="G58">
        <f>IF(OR(Calc_오픈정렬!$F58="",Calc_오픈정렬!G58=""),"",Calc_오픈정렬!G58/Calc_오픈정렬!$F58*100)</f>
        <v>78.328665014744146</v>
      </c>
      <c r="H58">
        <f>IF(OR(Calc_오픈정렬!$F58="",Calc_오픈정렬!H58=""),"",Calc_오픈정렬!H58/Calc_오픈정렬!$F58*100)</f>
        <v>85.141194890748281</v>
      </c>
      <c r="I58">
        <f>IF(OR(Calc_오픈정렬!$F58="",Calc_오픈정렬!I58=""),"",Calc_오픈정렬!I58/Calc_오픈정렬!$F58*100)</f>
        <v>89.05414416030537</v>
      </c>
      <c r="J58">
        <f>IF(OR(Calc_오픈정렬!$F58="",Calc_오픈정렬!J58=""),"",Calc_오픈정렬!J58/Calc_오픈정렬!$F58*100)</f>
        <v>85.315460479778068</v>
      </c>
      <c r="K58">
        <f>IF(OR(Calc_오픈정렬!$F58="",Calc_오픈정렬!K58=""),"",Calc_오픈정렬!K58/Calc_오픈정렬!$F58*100)</f>
        <v>103.41267465957461</v>
      </c>
      <c r="L58">
        <f>IF(OR(Calc_오픈정렬!$F58="",Calc_오픈정렬!L58=""),"",Calc_오픈정렬!L58/Calc_오픈정렬!$F58*100)</f>
        <v>100.19130266815969</v>
      </c>
      <c r="M58">
        <f>IF(OR(Calc_오픈정렬!$F58="",Calc_오픈정렬!M58=""),"",Calc_오픈정렬!M58/Calc_오픈정렬!$F58*100)</f>
        <v>98.88421430325694</v>
      </c>
      <c r="N58">
        <f>IF(OR(Calc_오픈정렬!$F58="",Calc_오픈정렬!N58=""),"",Calc_오픈정렬!N58/Calc_오픈정렬!$F58*100)</f>
        <v>98.929025137812303</v>
      </c>
      <c r="O58">
        <f>IF(OR(Calc_오픈정렬!$F58="",Calc_오픈정렬!O58=""),"",Calc_오픈정렬!O58/Calc_오픈정렬!$F58*100)</f>
        <v>113.26732275141842</v>
      </c>
      <c r="P58">
        <f>IF(OR(Calc_오픈정렬!$F58="",Calc_오픈정렬!P58=""),"",Calc_오픈정렬!P58/Calc_오픈정렬!$F58*100)</f>
        <v>106.25707549842463</v>
      </c>
      <c r="Q58">
        <f>IF(OR(Calc_오픈정렬!$F58="",Calc_오픈정렬!Q58=""),"",Calc_오픈정렬!Q58/Calc_오픈정렬!$F58*100)</f>
        <v>98.080583277420672</v>
      </c>
      <c r="R58">
        <f>IF(OR(Calc_오픈정렬!$F58="",Calc_오픈정렬!R58=""),"",Calc_오픈정렬!R58/Calc_오픈정렬!$F58*100)</f>
        <v>96.213090800395122</v>
      </c>
      <c r="S58">
        <f>IF(OR(Calc_오픈정렬!$F58="",Calc_오픈정렬!S58=""),"",Calc_오픈정렬!S58/Calc_오픈정렬!$F58*100)</f>
        <v>125.77296227438059</v>
      </c>
      <c r="T58">
        <f>IF(OR(Calc_오픈정렬!$F58="",Calc_오픈정렬!T58=""),"",Calc_오픈정렬!T58/Calc_오픈정렬!$F58*100)</f>
        <v>115.04820220302288</v>
      </c>
      <c r="U58">
        <f>IF(OR(Calc_오픈정렬!$F58="",Calc_오픈정렬!U58=""),"",Calc_오픈정렬!U58/Calc_오픈정렬!$F58*100)</f>
        <v>112.72352920406045</v>
      </c>
      <c r="V58">
        <f>IF(OR(Calc_오픈정렬!$F58="",Calc_오픈정렬!V58=""),"",Calc_오픈정렬!V58/Calc_오픈정렬!$F58*100)</f>
        <v>119.27537682238054</v>
      </c>
      <c r="W58">
        <f>IF(OR(Calc_오픈정렬!$F58="",Calc_오픈정렬!W58=""),"",Calc_오픈정렬!W58/Calc_오픈정렬!$F58*100)</f>
        <v>133.99059533525352</v>
      </c>
      <c r="X58">
        <f>IF(OR(Calc_오픈정렬!$F58="",Calc_오픈정렬!X58=""),"",Calc_오픈정렬!X58/Calc_오픈정렬!$F58*100)</f>
        <v>130.48022799158025</v>
      </c>
      <c r="Y58">
        <f>IF(OR(Calc_오픈정렬!$F58="",Calc_오픈정렬!Y58=""),"",Calc_오픈정렬!Y58/Calc_오픈정렬!$F58*100)</f>
        <v>129.90420693642415</v>
      </c>
      <c r="Z58">
        <f>IF(OR(Calc_오픈정렬!$F58="",Calc_오픈정렬!Z58=""),"",Calc_오픈정렬!Z58/Calc_오픈정렬!$F58*100)</f>
        <v>140.88331530032627</v>
      </c>
      <c r="AA58">
        <f>IF(OR(Calc_오픈정렬!$F58="",Calc_오픈정렬!AA58=""),"",Calc_오픈정렬!AA58/Calc_오픈정렬!$F58*100)</f>
        <v>119.49727806850252</v>
      </c>
      <c r="AB58">
        <f>IF(OR(Calc_오픈정렬!$F58="",Calc_오픈정렬!AB58=""),"",Calc_오픈정렬!AB58/Calc_오픈정렬!$F58*100)</f>
        <v>137.94778222602494</v>
      </c>
      <c r="AC58">
        <f>IF(OR(Calc_오픈정렬!$F58="",Calc_오픈정렬!AC58=""),"",Calc_오픈정렬!AC58/Calc_오픈정렬!$F58*100)</f>
        <v>135.02816778489898</v>
      </c>
      <c r="AD58">
        <f>IF(OR(Calc_오픈정렬!$F58="",Calc_오픈정렬!AD58=""),"",Calc_오픈정렬!AD58/Calc_오픈정렬!$F58*100)</f>
        <v>129.41999420277219</v>
      </c>
      <c r="AE58">
        <f>IF(OR(Calc_오픈정렬!$F58="",Calc_오픈정렬!AE58=""),"",Calc_오픈정렬!AE58/Calc_오픈정렬!$F58*100)</f>
        <v>128.12965486137588</v>
      </c>
      <c r="AF58">
        <f>IF(OR(Calc_오픈정렬!$F58="",Calc_오픈정렬!AF58=""),"",Calc_오픈정렬!AF58/Calc_오픈정렬!$F58*100)</f>
        <v>118.50149002261733</v>
      </c>
      <c r="AG58">
        <f>IF(OR(Calc_오픈정렬!$F58="",Calc_오픈정렬!AG58=""),"",Calc_오픈정렬!AG58/Calc_오픈정렬!$F58*100)</f>
        <v>122.57299252680379</v>
      </c>
      <c r="AH58">
        <f>IF(OR(Calc_오픈정렬!$F58="",Calc_오픈정렬!AH58=""),"",Calc_오픈정렬!AH58/Calc_오픈정렬!$F58*100)</f>
        <v>107.04737576107357</v>
      </c>
      <c r="AI58">
        <f>IF(OR(Calc_오픈정렬!$F58="",Calc_오픈정렬!AI58=""),"",Calc_오픈정렬!AI58/Calc_오픈정렬!$F58*100)</f>
        <v>123.28304143311706</v>
      </c>
      <c r="AJ58">
        <f>IF(OR(Calc_오픈정렬!$F58="",Calc_오픈정렬!AJ58=""),"",Calc_오픈정렬!AJ58/Calc_오픈정렬!$F58*100)</f>
        <v>146.24983386531665</v>
      </c>
      <c r="AK58">
        <f>IF(OR(Calc_오픈정렬!$F58="",Calc_오픈정렬!AK58=""),"",Calc_오픈정렬!AK58/Calc_오픈정렬!$F58*100)</f>
        <v>137.41546353988795</v>
      </c>
      <c r="AL58">
        <f>IF(OR(Calc_오픈정렬!$F58="",Calc_오픈정렬!AL58=""),"",Calc_오픈정렬!AL58/Calc_오픈정렬!$F58*100)</f>
        <v>142.12576531311447</v>
      </c>
      <c r="AM58">
        <f>IF(OR(Calc_오픈정렬!$F58="",Calc_오픈정렬!AM58=""),"",Calc_오픈정렬!AM58/Calc_오픈정렬!$F58*100)</f>
        <v>148.94543496650542</v>
      </c>
      <c r="AN58">
        <f>IF(OR(Calc_오픈정렬!$F58="",Calc_오픈정렬!AN58=""),"",Calc_오픈정렬!AN58/Calc_오픈정렬!$F58*100)</f>
        <v>154.15250406154007</v>
      </c>
      <c r="AO58">
        <f>IF(OR(Calc_오픈정렬!$F58="",Calc_오픈정렬!AO58=""),"",Calc_오픈정렬!AO58/Calc_오픈정렬!$F58*100)</f>
        <v>119.4444223707081</v>
      </c>
      <c r="AP58">
        <f>IF(OR(Calc_오픈정렬!$F58="",Calc_오픈정렬!AP58=""),"",Calc_오픈정렬!AP58/Calc_오픈정렬!$F58*100)</f>
        <v>137.62609808021824</v>
      </c>
      <c r="AQ58">
        <f>IF(OR(Calc_오픈정렬!$F58="",Calc_오픈정렬!AQ58=""),"",Calc_오픈정렬!AQ58/Calc_오픈정렬!$F58*100)</f>
        <v>128.91285645795628</v>
      </c>
      <c r="AR58">
        <f>IF(OR(Calc_오픈정렬!$F58="",Calc_오픈정렬!AR58=""),"",Calc_오픈정렬!AR58/Calc_오픈정렬!$F58*100)</f>
        <v>136.77168478015182</v>
      </c>
      <c r="AS58">
        <f>IF(OR(Calc_오픈정렬!$F58="",Calc_오픈정렬!AS58=""),"",Calc_오픈정렬!AS58/Calc_오픈정렬!$F58*100)</f>
        <v>124.66216934924033</v>
      </c>
      <c r="AT58">
        <f>IF(OR(Calc_오픈정렬!$F58="",Calc_오픈정렬!AT58=""),"",Calc_오픈정렬!AT58/Calc_오픈정렬!$F58*100)</f>
        <v>121.67908385493173</v>
      </c>
      <c r="AU58">
        <f>IF(OR(Calc_오픈정렬!$F58="",Calc_오픈정렬!AU58=""),"",Calc_오픈정렬!AU58/Calc_오픈정렬!$F58*100)</f>
        <v>127.21603083510314</v>
      </c>
      <c r="AV58">
        <f>IF(OR(Calc_오픈정렬!$F58="",Calc_오픈정렬!AV58=""),"",Calc_오픈정렬!AV58/Calc_오픈정렬!$F58*100)</f>
        <v>139.21539408554796</v>
      </c>
      <c r="AW58">
        <f>IF(OR(Calc_오픈정렬!$F58="",Calc_오픈정렬!AW58=""),"",Calc_오픈정렬!AW58/Calc_오픈정렬!$F58*100)</f>
        <v>130.17442229308739</v>
      </c>
      <c r="AX58">
        <f>IF(OR(Calc_오픈정렬!$F58="",Calc_오픈정렬!AX58=""),"",Calc_오픈정렬!AX58/Calc_오픈정렬!$F58*100)</f>
        <v>135.22445004527728</v>
      </c>
      <c r="AY58">
        <f>IF(OR(Calc_오픈정렬!$F58="",Calc_오픈정렬!AY58=""),"",Calc_오픈정렬!AY58/Calc_오픈정렬!$F58*100)</f>
        <v>139.28159562951288</v>
      </c>
      <c r="AZ58">
        <f>IF(OR(Calc_오픈정렬!$F58="",Calc_오픈정렬!AZ58=""),"",Calc_오픈정렬!AZ58/Calc_오픈정렬!$F58*100)</f>
        <v>134.08137791938961</v>
      </c>
      <c r="BA58" t="str">
        <f>IF(OR(Calc_오픈정렬!$F58="",Calc_오픈정렬!BA58=""),"",Calc_오픈정렬!BA58/Calc_오픈정렬!$F58*100)</f>
        <v/>
      </c>
      <c r="BB58" t="str">
        <f>IF(OR(Calc_오픈정렬!$F58="",Calc_오픈정렬!BB58=""),"",Calc_오픈정렬!BB58/Calc_오픈정렬!$F58*100)</f>
        <v/>
      </c>
      <c r="BC58" t="str">
        <f>IF(OR(Calc_오픈정렬!$F58="",Calc_오픈정렬!BC58=""),"",Calc_오픈정렬!BC58/Calc_오픈정렬!$F58*100)</f>
        <v/>
      </c>
      <c r="BD58" t="str">
        <f>IF(OR(Calc_오픈정렬!$F58="",Calc_오픈정렬!BD58=""),"",Calc_오픈정렬!BD58/Calc_오픈정렬!$F58*100)</f>
        <v/>
      </c>
      <c r="BE58" t="str">
        <f>IF(OR(Calc_오픈정렬!$F58="",Calc_오픈정렬!BE58=""),"",Calc_오픈정렬!BE58/Calc_오픈정렬!$F58*100)</f>
        <v/>
      </c>
      <c r="BF58" t="str">
        <f>IF(OR(Calc_오픈정렬!$F58="",Calc_오픈정렬!BF58=""),"",Calc_오픈정렬!BF58/Calc_오픈정렬!$F58*100)</f>
        <v/>
      </c>
      <c r="BG58" t="str">
        <f>IF(OR(Calc_오픈정렬!$F58="",Calc_오픈정렬!BG58=""),"",Calc_오픈정렬!BG58/Calc_오픈정렬!$F58*100)</f>
        <v/>
      </c>
      <c r="BH58" t="str">
        <f>IF(OR(Calc_오픈정렬!$F58="",Calc_오픈정렬!BH58=""),"",Calc_오픈정렬!BH58/Calc_오픈정렬!$F58*100)</f>
        <v/>
      </c>
      <c r="BI58" t="str">
        <f>IF(OR(Calc_오픈정렬!$F58="",Calc_오픈정렬!BI58=""),"",Calc_오픈정렬!BI58/Calc_오픈정렬!$F58*100)</f>
        <v/>
      </c>
      <c r="BJ58" t="str">
        <f>IF(OR(Calc_오픈정렬!$F58="",Calc_오픈정렬!BJ58=""),"",Calc_오픈정렬!BJ58/Calc_오픈정렬!$F58*100)</f>
        <v/>
      </c>
      <c r="BK58" t="str">
        <f>IF(OR(Calc_오픈정렬!$F58="",Calc_오픈정렬!BK58=""),"",Calc_오픈정렬!BK58/Calc_오픈정렬!$F58*100)</f>
        <v/>
      </c>
      <c r="BL58" t="str">
        <f>IF(OR(Calc_오픈정렬!$F58="",Calc_오픈정렬!BL58=""),"",Calc_오픈정렬!BL58/Calc_오픈정렬!$F58*100)</f>
        <v/>
      </c>
      <c r="BM58" t="str">
        <f>IF(OR(Calc_오픈정렬!$F58="",Calc_오픈정렬!BM58=""),"",Calc_오픈정렬!BM58/Calc_오픈정렬!$F58*100)</f>
        <v/>
      </c>
      <c r="BN58" t="str">
        <f>IF(OR(Calc_오픈정렬!$F58="",Calc_오픈정렬!BN58=""),"",Calc_오픈정렬!BN58/Calc_오픈정렬!$F58*100)</f>
        <v/>
      </c>
    </row>
    <row r="59" spans="1:66" x14ac:dyDescent="0.3">
      <c r="A59" t="str">
        <f>Calc_오픈정렬!A59</f>
        <v>(1048) #라페스타호수점</v>
      </c>
      <c r="B59" t="str">
        <f>Calc_오픈정렬!B59</f>
        <v>150-2</v>
      </c>
      <c r="C59">
        <f>Calc_오픈정렬!C59</f>
        <v>2</v>
      </c>
      <c r="D59" t="str">
        <f>Calc_오픈정렬!D59</f>
        <v>2</v>
      </c>
      <c r="E59" s="1">
        <f>Calc_오픈정렬!E59</f>
        <v>44805</v>
      </c>
      <c r="F59">
        <f>Calc_오픈정렬!F59</f>
        <v>2577890.514805119</v>
      </c>
      <c r="G59">
        <f>IF(OR(Calc_오픈정렬!$F59="",Calc_오픈정렬!G59=""),"",Calc_오픈정렬!G59/Calc_오픈정렬!$F59*100)</f>
        <v>51.519592983864747</v>
      </c>
      <c r="H59">
        <f>IF(OR(Calc_오픈정렬!$F59="",Calc_오픈정렬!H59=""),"",Calc_오픈정렬!H59/Calc_오픈정렬!$F59*100)</f>
        <v>68.102927070806956</v>
      </c>
      <c r="I59">
        <f>IF(OR(Calc_오픈정렬!$F59="",Calc_오픈정렬!I59=""),"",Calc_오픈정렬!I59/Calc_오픈정렬!$F59*100)</f>
        <v>88.423343411929594</v>
      </c>
      <c r="J59">
        <f>IF(OR(Calc_오픈정렬!$F59="",Calc_오픈정렬!J59=""),"",Calc_오픈정렬!J59/Calc_오픈정렬!$F59*100)</f>
        <v>69.278949187639626</v>
      </c>
      <c r="K59">
        <f>IF(OR(Calc_오픈정렬!$F59="",Calc_오픈정렬!K59=""),"",Calc_오픈정렬!K59/Calc_오픈정렬!$F59*100)</f>
        <v>94.964255419960125</v>
      </c>
      <c r="L59">
        <f>IF(OR(Calc_오픈정렬!$F59="",Calc_오픈정렬!L59=""),"",Calc_오픈정렬!L59/Calc_오픈정렬!$F59*100)</f>
        <v>97.563261236785266</v>
      </c>
      <c r="M59">
        <f>IF(OR(Calc_오픈정렬!$F59="",Calc_오픈정렬!M59=""),"",Calc_오픈정렬!M59/Calc_오픈정렬!$F59*100)</f>
        <v>109.72553757212154</v>
      </c>
      <c r="N59">
        <f>IF(OR(Calc_오픈정렬!$F59="",Calc_오픈정렬!N59=""),"",Calc_오픈정렬!N59/Calc_오픈정렬!$F59*100)</f>
        <v>109.74158996898748</v>
      </c>
      <c r="O59">
        <f>IF(OR(Calc_오픈정렬!$F59="",Calc_오픈정렬!O59=""),"",Calc_오픈정렬!O59/Calc_오픈정렬!$F59*100)</f>
        <v>118.72640661450593</v>
      </c>
      <c r="P59">
        <f>IF(OR(Calc_오픈정렬!$F59="",Calc_오픈정렬!P59=""),"",Calc_오픈정렬!P59/Calc_오픈정렬!$F59*100)</f>
        <v>130.20456358020462</v>
      </c>
      <c r="Q59">
        <f>IF(OR(Calc_오픈정렬!$F59="",Calc_오픈정렬!Q59=""),"",Calc_오픈정렬!Q59/Calc_오픈정렬!$F59*100)</f>
        <v>130.21674019229772</v>
      </c>
      <c r="R59">
        <f>IF(OR(Calc_오픈정렬!$F59="",Calc_오픈정렬!R59=""),"",Calc_오픈정렬!R59/Calc_오픈정렬!$F59*100)</f>
        <v>119.72109995577833</v>
      </c>
      <c r="S59">
        <f>IF(OR(Calc_오픈정렬!$F59="",Calc_오픈정렬!S59=""),"",Calc_오픈정렬!S59/Calc_오픈정렬!$F59*100)</f>
        <v>120.4575010123134</v>
      </c>
      <c r="T59">
        <f>IF(OR(Calc_오픈정렬!$F59="",Calc_오픈정렬!T59=""),"",Calc_오픈정렬!T59/Calc_오픈정렬!$F59*100)</f>
        <v>119.21535844044628</v>
      </c>
      <c r="U59">
        <f>IF(OR(Calc_오픈정렬!$F59="",Calc_오픈정렬!U59=""),"",Calc_오픈정렬!U59/Calc_오픈정렬!$F59*100)</f>
        <v>118.21200979396131</v>
      </c>
      <c r="V59">
        <f>IF(OR(Calc_오픈정렬!$F59="",Calc_오픈정렬!V59=""),"",Calc_오픈정렬!V59/Calc_오픈정렬!$F59*100)</f>
        <v>113.42333163260523</v>
      </c>
      <c r="W59">
        <f>IF(OR(Calc_오픈정렬!$F59="",Calc_오픈정렬!W59=""),"",Calc_오픈정렬!W59/Calc_오픈정렬!$F59*100)</f>
        <v>127.21687775936978</v>
      </c>
      <c r="X59">
        <f>IF(OR(Calc_오픈정렬!$F59="",Calc_오픈정렬!X59=""),"",Calc_오픈정렬!X59/Calc_오픈정렬!$F59*100)</f>
        <v>136.37410052211996</v>
      </c>
      <c r="Y59">
        <f>IF(OR(Calc_오픈정렬!$F59="",Calc_오픈정렬!Y59=""),"",Calc_오픈정렬!Y59/Calc_오픈정렬!$F59*100)</f>
        <v>130.52213176487302</v>
      </c>
      <c r="Z59">
        <f>IF(OR(Calc_오픈정렬!$F59="",Calc_오픈정렬!Z59=""),"",Calc_오픈정렬!Z59/Calc_오픈정렬!$F59*100)</f>
        <v>144.21974444385947</v>
      </c>
      <c r="AA59">
        <f>IF(OR(Calc_오픈정렬!$F59="",Calc_오픈정렬!AA59=""),"",Calc_오픈정렬!AA59/Calc_오픈정렬!$F59*100)</f>
        <v>122.21835975022668</v>
      </c>
      <c r="AB59">
        <f>IF(OR(Calc_오픈정렬!$F59="",Calc_오픈정렬!AB59=""),"",Calc_오픈정렬!AB59/Calc_오픈정렬!$F59*100)</f>
        <v>126.51543427876548</v>
      </c>
      <c r="AC59">
        <f>IF(OR(Calc_오픈정렬!$F59="",Calc_오픈정렬!AC59=""),"",Calc_오픈정렬!AC59/Calc_오픈정렬!$F59*100)</f>
        <v>122.30494018915148</v>
      </c>
      <c r="AD59">
        <f>IF(OR(Calc_오픈정렬!$F59="",Calc_오픈정렬!AD59=""),"",Calc_오픈정렬!AD59/Calc_오픈정렬!$F59*100)</f>
        <v>139.49214970715963</v>
      </c>
      <c r="AE59">
        <f>IF(OR(Calc_오픈정렬!$F59="",Calc_오픈정렬!AE59=""),"",Calc_오픈정렬!AE59/Calc_오픈정렬!$F59*100)</f>
        <v>134.32380946566226</v>
      </c>
      <c r="AF59">
        <f>IF(OR(Calc_오픈정렬!$F59="",Calc_오픈정렬!AF59=""),"",Calc_오픈정렬!AF59/Calc_오픈정렬!$F59*100)</f>
        <v>142.74298343765864</v>
      </c>
      <c r="AG59">
        <f>IF(OR(Calc_오픈정렬!$F59="",Calc_오픈정렬!AG59=""),"",Calc_오픈정렬!AG59/Calc_오픈정렬!$F59*100)</f>
        <v>133.92418066738568</v>
      </c>
      <c r="AH59">
        <f>IF(OR(Calc_오픈정렬!$F59="",Calc_오픈정렬!AH59=""),"",Calc_오픈정렬!AH59/Calc_오픈정렬!$F59*100)</f>
        <v>139.52344294627918</v>
      </c>
      <c r="AI59">
        <f>IF(OR(Calc_오픈정렬!$F59="",Calc_오픈정렬!AI59=""),"",Calc_오픈정렬!AI59/Calc_오픈정렬!$F59*100)</f>
        <v>161.88527205187663</v>
      </c>
      <c r="AJ59">
        <f>IF(OR(Calc_오픈정렬!$F59="",Calc_오픈정렬!AJ59=""),"",Calc_오픈정렬!AJ59/Calc_오픈정렬!$F59*100)</f>
        <v>153.14932988237672</v>
      </c>
      <c r="AK59">
        <f>IF(OR(Calc_오픈정렬!$F59="",Calc_오픈정렬!AK59=""),"",Calc_오픈정렬!AK59/Calc_오픈정렬!$F59*100)</f>
        <v>147.51430052990742</v>
      </c>
      <c r="AL59">
        <f>IF(OR(Calc_오픈정렬!$F59="",Calc_오픈정렬!AL59=""),"",Calc_오픈정렬!AL59/Calc_오픈정렬!$F59*100)</f>
        <v>161.04477831987401</v>
      </c>
      <c r="AM59">
        <f>IF(OR(Calc_오픈정렬!$F59="",Calc_오픈정렬!AM59=""),"",Calc_오픈정렬!AM59/Calc_오픈정렬!$F59*100)</f>
        <v>167.19405345874821</v>
      </c>
      <c r="AN59">
        <f>IF(OR(Calc_오픈정렬!$F59="",Calc_오픈정렬!AN59=""),"",Calc_오픈정렬!AN59/Calc_오픈정렬!$F59*100)</f>
        <v>161.35175961578227</v>
      </c>
      <c r="AO59">
        <f>IF(OR(Calc_오픈정렬!$F59="",Calc_오픈정렬!AO59=""),"",Calc_오픈정렬!AO59/Calc_오픈정렬!$F59*100)</f>
        <v>142.08999883870547</v>
      </c>
      <c r="AP59">
        <f>IF(OR(Calc_오픈정렬!$F59="",Calc_오픈정렬!AP59=""),"",Calc_오픈정렬!AP59/Calc_오픈정렬!$F59*100)</f>
        <v>149.81103348914863</v>
      </c>
      <c r="AQ59">
        <f>IF(OR(Calc_오픈정렬!$F59="",Calc_오픈정렬!AQ59=""),"",Calc_오픈정렬!AQ59/Calc_오픈정렬!$F59*100)</f>
        <v>138.97884428172785</v>
      </c>
      <c r="AR59">
        <f>IF(OR(Calc_오픈정렬!$F59="",Calc_오픈정렬!AR59=""),"",Calc_오픈정렬!AR59/Calc_오픈정렬!$F59*100)</f>
        <v>154.85244496988523</v>
      </c>
      <c r="AS59">
        <f>IF(OR(Calc_오픈정렬!$F59="",Calc_오픈정렬!AS59=""),"",Calc_오픈정렬!AS59/Calc_오픈정렬!$F59*100)</f>
        <v>132.2940941705578</v>
      </c>
      <c r="AT59">
        <f>IF(OR(Calc_오픈정렬!$F59="",Calc_오픈정렬!AT59=""),"",Calc_오픈정렬!AT59/Calc_오픈정렬!$F59*100)</f>
        <v>148.48626434309998</v>
      </c>
      <c r="AU59">
        <f>IF(OR(Calc_오픈정렬!$F59="",Calc_오픈정렬!AU59=""),"",Calc_오픈정렬!AU59/Calc_오픈정렬!$F59*100)</f>
        <v>183.4350317393214</v>
      </c>
      <c r="AV59">
        <f>IF(OR(Calc_오픈정렬!$F59="",Calc_오픈정렬!AV59=""),"",Calc_오픈정렬!AV59/Calc_오픈정렬!$F59*100)</f>
        <v>161.19177523410474</v>
      </c>
      <c r="AW59">
        <f>IF(OR(Calc_오픈정렬!$F59="",Calc_오픈정렬!AW59=""),"",Calc_오픈정렬!AW59/Calc_오픈정렬!$F59*100)</f>
        <v>153.79579414009925</v>
      </c>
      <c r="AX59">
        <f>IF(OR(Calc_오픈정렬!$F59="",Calc_오픈정렬!AX59=""),"",Calc_오픈정렬!AX59/Calc_오픈정렬!$F59*100)</f>
        <v>180.7138479066233</v>
      </c>
      <c r="AY59">
        <f>IF(OR(Calc_오픈정렬!$F59="",Calc_오픈정렬!AY59=""),"",Calc_오픈정렬!AY59/Calc_오픈정렬!$F59*100)</f>
        <v>188.60228486013594</v>
      </c>
      <c r="AZ59">
        <f>IF(OR(Calc_오픈정렬!$F59="",Calc_오픈정렬!AZ59=""),"",Calc_오픈정렬!AZ59/Calc_오픈정렬!$F59*100)</f>
        <v>154.99060622695805</v>
      </c>
      <c r="BA59" t="str">
        <f>IF(OR(Calc_오픈정렬!$F59="",Calc_오픈정렬!BA59=""),"",Calc_오픈정렬!BA59/Calc_오픈정렬!$F59*100)</f>
        <v/>
      </c>
      <c r="BB59" t="str">
        <f>IF(OR(Calc_오픈정렬!$F59="",Calc_오픈정렬!BB59=""),"",Calc_오픈정렬!BB59/Calc_오픈정렬!$F59*100)</f>
        <v/>
      </c>
      <c r="BC59" t="str">
        <f>IF(OR(Calc_오픈정렬!$F59="",Calc_오픈정렬!BC59=""),"",Calc_오픈정렬!BC59/Calc_오픈정렬!$F59*100)</f>
        <v/>
      </c>
      <c r="BD59" t="str">
        <f>IF(OR(Calc_오픈정렬!$F59="",Calc_오픈정렬!BD59=""),"",Calc_오픈정렬!BD59/Calc_오픈정렬!$F59*100)</f>
        <v/>
      </c>
      <c r="BE59" t="str">
        <f>IF(OR(Calc_오픈정렬!$F59="",Calc_오픈정렬!BE59=""),"",Calc_오픈정렬!BE59/Calc_오픈정렬!$F59*100)</f>
        <v/>
      </c>
      <c r="BF59" t="str">
        <f>IF(OR(Calc_오픈정렬!$F59="",Calc_오픈정렬!BF59=""),"",Calc_오픈정렬!BF59/Calc_오픈정렬!$F59*100)</f>
        <v/>
      </c>
      <c r="BG59" t="str">
        <f>IF(OR(Calc_오픈정렬!$F59="",Calc_오픈정렬!BG59=""),"",Calc_오픈정렬!BG59/Calc_오픈정렬!$F59*100)</f>
        <v/>
      </c>
      <c r="BH59" t="str">
        <f>IF(OR(Calc_오픈정렬!$F59="",Calc_오픈정렬!BH59=""),"",Calc_오픈정렬!BH59/Calc_오픈정렬!$F59*100)</f>
        <v/>
      </c>
      <c r="BI59" t="str">
        <f>IF(OR(Calc_오픈정렬!$F59="",Calc_오픈정렬!BI59=""),"",Calc_오픈정렬!BI59/Calc_오픈정렬!$F59*100)</f>
        <v/>
      </c>
      <c r="BJ59" t="str">
        <f>IF(OR(Calc_오픈정렬!$F59="",Calc_오픈정렬!BJ59=""),"",Calc_오픈정렬!BJ59/Calc_오픈정렬!$F59*100)</f>
        <v/>
      </c>
      <c r="BK59" t="str">
        <f>IF(OR(Calc_오픈정렬!$F59="",Calc_오픈정렬!BK59=""),"",Calc_오픈정렬!BK59/Calc_오픈정렬!$F59*100)</f>
        <v/>
      </c>
      <c r="BL59" t="str">
        <f>IF(OR(Calc_오픈정렬!$F59="",Calc_오픈정렬!BL59=""),"",Calc_오픈정렬!BL59/Calc_오픈정렬!$F59*100)</f>
        <v/>
      </c>
      <c r="BM59" t="str">
        <f>IF(OR(Calc_오픈정렬!$F59="",Calc_오픈정렬!BM59=""),"",Calc_오픈정렬!BM59/Calc_오픈정렬!$F59*100)</f>
        <v/>
      </c>
      <c r="BN59" t="str">
        <f>IF(OR(Calc_오픈정렬!$F59="",Calc_오픈정렬!BN59=""),"",Calc_오픈정렬!BN59/Calc_오픈정렬!$F59*100)</f>
        <v/>
      </c>
    </row>
    <row r="60" spans="1:66" x14ac:dyDescent="0.3">
      <c r="A60" t="str">
        <f>Calc_오픈정렬!A60</f>
        <v>(1049) #천호역점</v>
      </c>
      <c r="B60" t="str">
        <f>Calc_오픈정렬!B60</f>
        <v>150-1</v>
      </c>
      <c r="C60">
        <f>Calc_오픈정렬!C60</f>
        <v>1</v>
      </c>
      <c r="D60" t="str">
        <f>Calc_오픈정렬!D60</f>
        <v>1</v>
      </c>
      <c r="E60" s="1">
        <f>Calc_오픈정렬!E60</f>
        <v>44805</v>
      </c>
      <c r="F60">
        <f>Calc_오픈정렬!F60</f>
        <v>4759207.7819465417</v>
      </c>
      <c r="G60">
        <f>IF(OR(Calc_오픈정렬!$F60="",Calc_오픈정렬!G60=""),"",Calc_오픈정렬!G60/Calc_오픈정렬!$F60*100)</f>
        <v>77.942296720118762</v>
      </c>
      <c r="H60">
        <f>IF(OR(Calc_오픈정렬!$F60="",Calc_오픈정렬!H60=""),"",Calc_오픈정렬!H60/Calc_오픈정렬!$F60*100)</f>
        <v>84.575967904889126</v>
      </c>
      <c r="I60">
        <f>IF(OR(Calc_오픈정렬!$F60="",Calc_오픈정렬!I60=""),"",Calc_오픈정렬!I60/Calc_오픈정렬!$F60*100)</f>
        <v>76.994009675697654</v>
      </c>
      <c r="J60">
        <f>IF(OR(Calc_오픈정렬!$F60="",Calc_오픈정렬!J60=""),"",Calc_오픈정렬!J60/Calc_오픈정렬!$F60*100)</f>
        <v>84.235213628938411</v>
      </c>
      <c r="K60">
        <f>IF(OR(Calc_오픈정렬!$F60="",Calc_오픈정렬!K60=""),"",Calc_오픈정렬!K60/Calc_오픈정렬!$F60*100)</f>
        <v>107.06729763802628</v>
      </c>
      <c r="L60">
        <f>IF(OR(Calc_오픈정렬!$F60="",Calc_오픈정렬!L60=""),"",Calc_오픈정렬!L60/Calc_오픈정렬!$F60*100)</f>
        <v>95.514557174058993</v>
      </c>
      <c r="M60">
        <f>IF(OR(Calc_오픈정렬!$F60="",Calc_오픈정렬!M60=""),"",Calc_오픈정렬!M60/Calc_오픈정렬!$F60*100)</f>
        <v>103.02516265764497</v>
      </c>
      <c r="N60">
        <f>IF(OR(Calc_오픈정렬!$F60="",Calc_오픈정렬!N60=""),"",Calc_오픈정렬!N60/Calc_오픈정렬!$F60*100)</f>
        <v>112.4736449050711</v>
      </c>
      <c r="O60">
        <f>IF(OR(Calc_오픈정렬!$F60="",Calc_오픈정렬!O60=""),"",Calc_오픈정렬!O60/Calc_오픈정렬!$F60*100)</f>
        <v>97.68412399626034</v>
      </c>
      <c r="P60">
        <f>IF(OR(Calc_오픈정렬!$F60="",Calc_오픈정렬!P60=""),"",Calc_오픈정렬!P60/Calc_오픈정렬!$F60*100)</f>
        <v>94.475646181630978</v>
      </c>
      <c r="Q60">
        <f>IF(OR(Calc_오픈정렬!$F60="",Calc_오픈정렬!Q60=""),"",Calc_오픈정렬!Q60/Calc_오픈정렬!$F60*100)</f>
        <v>112.59818135514566</v>
      </c>
      <c r="R60">
        <f>IF(OR(Calc_오픈정렬!$F60="",Calc_오픈정렬!R60=""),"",Calc_오픈정렬!R60/Calc_오픈정렬!$F60*100)</f>
        <v>103.98341008517842</v>
      </c>
      <c r="S60">
        <f>IF(OR(Calc_오픈정렬!$F60="",Calc_오픈정렬!S60=""),"",Calc_오픈정렬!S60/Calc_오픈정렬!$F60*100)</f>
        <v>134.78236538439825</v>
      </c>
      <c r="T60">
        <f>IF(OR(Calc_오픈정렬!$F60="",Calc_오픈정렬!T60=""),"",Calc_오픈정렬!T60/Calc_오픈정렬!$F60*100)</f>
        <v>150.99832691488314</v>
      </c>
      <c r="U60">
        <f>IF(OR(Calc_오픈정렬!$F60="",Calc_오픈정렬!U60=""),"",Calc_오픈정렬!U60/Calc_오픈정렬!$F60*100)</f>
        <v>138.39748921391785</v>
      </c>
      <c r="V60">
        <f>IF(OR(Calc_오픈정렬!$F60="",Calc_오픈정렬!V60=""),"",Calc_오픈정렬!V60/Calc_오픈정렬!$F60*100)</f>
        <v>129.34075581833491</v>
      </c>
      <c r="W60">
        <f>IF(OR(Calc_오픈정렬!$F60="",Calc_오픈정렬!W60=""),"",Calc_오픈정렬!W60/Calc_오픈정렬!$F60*100)</f>
        <v>146.86812577583993</v>
      </c>
      <c r="X60">
        <f>IF(OR(Calc_오픈정렬!$F60="",Calc_오픈정렬!X60=""),"",Calc_오픈정렬!X60/Calc_오픈정렬!$F60*100)</f>
        <v>138.38529954883245</v>
      </c>
      <c r="Y60">
        <f>IF(OR(Calc_오픈정렬!$F60="",Calc_오픈정렬!Y60=""),"",Calc_오픈정렬!Y60/Calc_오픈정렬!$F60*100)</f>
        <v>142.89738181585912</v>
      </c>
      <c r="Z60">
        <f>IF(OR(Calc_오픈정렬!$F60="",Calc_오픈정렬!Z60=""),"",Calc_오픈정렬!Z60/Calc_오픈정렬!$F60*100)</f>
        <v>161.6707124192157</v>
      </c>
      <c r="AA60">
        <f>IF(OR(Calc_오픈정렬!$F60="",Calc_오픈정렬!AA60=""),"",Calc_오픈정렬!AA60/Calc_오픈정렬!$F60*100)</f>
        <v>137.1063534635926</v>
      </c>
      <c r="AB60">
        <f>IF(OR(Calc_오픈정렬!$F60="",Calc_오픈정렬!AB60=""),"",Calc_오픈정렬!AB60/Calc_오픈정렬!$F60*100)</f>
        <v>151.80456809850693</v>
      </c>
      <c r="AC60">
        <f>IF(OR(Calc_오픈정렬!$F60="",Calc_오픈정렬!AC60=""),"",Calc_오픈정렬!AC60/Calc_오픈정렬!$F60*100)</f>
        <v>142.97831282515418</v>
      </c>
      <c r="AD60">
        <f>IF(OR(Calc_오픈정렬!$F60="",Calc_오픈정렬!AD60=""),"",Calc_오픈정렬!AD60/Calc_오픈정렬!$F60*100)</f>
        <v>131.0176553531256</v>
      </c>
      <c r="AE60">
        <f>IF(OR(Calc_오픈정렬!$F60="",Calc_오픈정렬!AE60=""),"",Calc_오픈정렬!AE60/Calc_오픈정렬!$F60*100)</f>
        <v>141.01351835130143</v>
      </c>
      <c r="AF60">
        <f>IF(OR(Calc_오픈정렬!$F60="",Calc_오픈정렬!AF60=""),"",Calc_오픈정렬!AF60/Calc_오픈정렬!$F60*100)</f>
        <v>135.41461611306929</v>
      </c>
      <c r="AG60">
        <f>IF(OR(Calc_오픈정렬!$F60="",Calc_오픈정렬!AG60=""),"",Calc_오픈정렬!AG60/Calc_오픈정렬!$F60*100)</f>
        <v>131.74613514607523</v>
      </c>
      <c r="AH60">
        <f>IF(OR(Calc_오픈정렬!$F60="",Calc_오픈정렬!AH60=""),"",Calc_오픈정렬!AH60/Calc_오픈정렬!$F60*100)</f>
        <v>133.56034524021564</v>
      </c>
      <c r="AI60">
        <f>IF(OR(Calc_오픈정렬!$F60="",Calc_오픈정렬!AI60=""),"",Calc_오픈정렬!AI60/Calc_오픈정렬!$F60*100)</f>
        <v>155.23177019238892</v>
      </c>
      <c r="AJ60">
        <f>IF(OR(Calc_오픈정렬!$F60="",Calc_오픈정렬!AJ60=""),"",Calc_오픈정렬!AJ60/Calc_오픈정렬!$F60*100)</f>
        <v>148.9044898635232</v>
      </c>
      <c r="AK60">
        <f>IF(OR(Calc_오픈정렬!$F60="",Calc_오픈정렬!AK60=""),"",Calc_오픈정렬!AK60/Calc_오픈정렬!$F60*100)</f>
        <v>158.27060867942353</v>
      </c>
      <c r="AL60">
        <f>IF(OR(Calc_오픈정렬!$F60="",Calc_오픈정렬!AL60=""),"",Calc_오픈정렬!AL60/Calc_오픈정렬!$F60*100)</f>
        <v>153.60496616383179</v>
      </c>
      <c r="AM60">
        <f>IF(OR(Calc_오픈정렬!$F60="",Calc_오픈정렬!AM60=""),"",Calc_오픈정렬!AM60/Calc_오픈정렬!$F60*100)</f>
        <v>145.4780533910949</v>
      </c>
      <c r="AN60">
        <f>IF(OR(Calc_오픈정렬!$F60="",Calc_오픈정렬!AN60=""),"",Calc_오픈정렬!AN60/Calc_오픈정렬!$F60*100)</f>
        <v>156.45281486444424</v>
      </c>
      <c r="AO60">
        <f>IF(OR(Calc_오픈정렬!$F60="",Calc_오픈정렬!AO60=""),"",Calc_오픈정렬!AO60/Calc_오픈정렬!$F60*100)</f>
        <v>152.54398950307464</v>
      </c>
      <c r="AP60">
        <f>IF(OR(Calc_오픈정렬!$F60="",Calc_오픈정렬!AP60=""),"",Calc_오픈정렬!AP60/Calc_오픈정렬!$F60*100)</f>
        <v>145.95852707429518</v>
      </c>
      <c r="AQ60">
        <f>IF(OR(Calc_오픈정렬!$F60="",Calc_오픈정렬!AQ60=""),"",Calc_오픈정렬!AQ60/Calc_오픈정렬!$F60*100)</f>
        <v>141.04646631761571</v>
      </c>
      <c r="AR60">
        <f>IF(OR(Calc_오픈정렬!$F60="",Calc_오픈정렬!AR60=""),"",Calc_오픈정렬!AR60/Calc_오픈정렬!$F60*100)</f>
        <v>159.14427493747078</v>
      </c>
      <c r="AS60">
        <f>IF(OR(Calc_오픈정렬!$F60="",Calc_오픈정렬!AS60=""),"",Calc_오픈정렬!AS60/Calc_오픈정렬!$F60*100)</f>
        <v>145.13058004170455</v>
      </c>
      <c r="AT60">
        <f>IF(OR(Calc_오픈정렬!$F60="",Calc_오픈정렬!AT60=""),"",Calc_오픈정렬!AT60/Calc_오픈정렬!$F60*100)</f>
        <v>138.67363113499727</v>
      </c>
      <c r="AU60">
        <f>IF(OR(Calc_오픈정렬!$F60="",Calc_오픈정렬!AU60=""),"",Calc_오픈정렬!AU60/Calc_오픈정렬!$F60*100)</f>
        <v>162.90848504599563</v>
      </c>
      <c r="AV60">
        <f>IF(OR(Calc_오픈정렬!$F60="",Calc_오픈정렬!AV60=""),"",Calc_오픈정렬!AV60/Calc_오픈정렬!$F60*100)</f>
        <v>172.18546205322795</v>
      </c>
      <c r="AW60">
        <f>IF(OR(Calc_오픈정렬!$F60="",Calc_오픈정렬!AW60=""),"",Calc_오픈정렬!AW60/Calc_오픈정렬!$F60*100)</f>
        <v>154.53579787152586</v>
      </c>
      <c r="AX60">
        <f>IF(OR(Calc_오픈정렬!$F60="",Calc_오픈정렬!AX60=""),"",Calc_오픈정렬!AX60/Calc_오픈정렬!$F60*100)</f>
        <v>160.17962826412918</v>
      </c>
      <c r="AY60">
        <f>IF(OR(Calc_오픈정렬!$F60="",Calc_오픈정렬!AY60=""),"",Calc_오픈정렬!AY60/Calc_오픈정렬!$F60*100)</f>
        <v>171.44585770398461</v>
      </c>
      <c r="AZ60">
        <f>IF(OR(Calc_오픈정렬!$F60="",Calc_오픈정렬!AZ60=""),"",Calc_오픈정렬!AZ60/Calc_오픈정렬!$F60*100)</f>
        <v>139.24788284250673</v>
      </c>
      <c r="BA60" t="str">
        <f>IF(OR(Calc_오픈정렬!$F60="",Calc_오픈정렬!BA60=""),"",Calc_오픈정렬!BA60/Calc_오픈정렬!$F60*100)</f>
        <v/>
      </c>
      <c r="BB60" t="str">
        <f>IF(OR(Calc_오픈정렬!$F60="",Calc_오픈정렬!BB60=""),"",Calc_오픈정렬!BB60/Calc_오픈정렬!$F60*100)</f>
        <v/>
      </c>
      <c r="BC60" t="str">
        <f>IF(OR(Calc_오픈정렬!$F60="",Calc_오픈정렬!BC60=""),"",Calc_오픈정렬!BC60/Calc_오픈정렬!$F60*100)</f>
        <v/>
      </c>
      <c r="BD60" t="str">
        <f>IF(OR(Calc_오픈정렬!$F60="",Calc_오픈정렬!BD60=""),"",Calc_오픈정렬!BD60/Calc_오픈정렬!$F60*100)</f>
        <v/>
      </c>
      <c r="BE60" t="str">
        <f>IF(OR(Calc_오픈정렬!$F60="",Calc_오픈정렬!BE60=""),"",Calc_오픈정렬!BE60/Calc_오픈정렬!$F60*100)</f>
        <v/>
      </c>
      <c r="BF60" t="str">
        <f>IF(OR(Calc_오픈정렬!$F60="",Calc_오픈정렬!BF60=""),"",Calc_오픈정렬!BF60/Calc_오픈정렬!$F60*100)</f>
        <v/>
      </c>
      <c r="BG60" t="str">
        <f>IF(OR(Calc_오픈정렬!$F60="",Calc_오픈정렬!BG60=""),"",Calc_오픈정렬!BG60/Calc_오픈정렬!$F60*100)</f>
        <v/>
      </c>
      <c r="BH60" t="str">
        <f>IF(OR(Calc_오픈정렬!$F60="",Calc_오픈정렬!BH60=""),"",Calc_오픈정렬!BH60/Calc_오픈정렬!$F60*100)</f>
        <v/>
      </c>
      <c r="BI60" t="str">
        <f>IF(OR(Calc_오픈정렬!$F60="",Calc_오픈정렬!BI60=""),"",Calc_오픈정렬!BI60/Calc_오픈정렬!$F60*100)</f>
        <v/>
      </c>
      <c r="BJ60" t="str">
        <f>IF(OR(Calc_오픈정렬!$F60="",Calc_오픈정렬!BJ60=""),"",Calc_오픈정렬!BJ60/Calc_오픈정렬!$F60*100)</f>
        <v/>
      </c>
      <c r="BK60" t="str">
        <f>IF(OR(Calc_오픈정렬!$F60="",Calc_오픈정렬!BK60=""),"",Calc_오픈정렬!BK60/Calc_오픈정렬!$F60*100)</f>
        <v/>
      </c>
      <c r="BL60" t="str">
        <f>IF(OR(Calc_오픈정렬!$F60="",Calc_오픈정렬!BL60=""),"",Calc_오픈정렬!BL60/Calc_오픈정렬!$F60*100)</f>
        <v/>
      </c>
      <c r="BM60" t="str">
        <f>IF(OR(Calc_오픈정렬!$F60="",Calc_오픈정렬!BM60=""),"",Calc_오픈정렬!BM60/Calc_오픈정렬!$F60*100)</f>
        <v/>
      </c>
      <c r="BN60" t="str">
        <f>IF(OR(Calc_오픈정렬!$F60="",Calc_오픈정렬!BN60=""),"",Calc_오픈정렬!BN60/Calc_오픈정렬!$F60*100)</f>
        <v/>
      </c>
    </row>
    <row r="61" spans="1:66" x14ac:dyDescent="0.3">
      <c r="A61" t="str">
        <f>Calc_오픈정렬!A61</f>
        <v>(1050) #라페스타장항점</v>
      </c>
      <c r="B61" t="str">
        <f>Calc_오픈정렬!B61</f>
        <v>150-2</v>
      </c>
      <c r="C61">
        <f>Calc_오픈정렬!C61</f>
        <v>2</v>
      </c>
      <c r="D61" t="str">
        <f>Calc_오픈정렬!D61</f>
        <v>2</v>
      </c>
      <c r="E61" s="1">
        <f>Calc_오픈정렬!E61</f>
        <v>44835</v>
      </c>
      <c r="F61">
        <f>Calc_오픈정렬!F61</f>
        <v>2623103.4671074389</v>
      </c>
      <c r="G61">
        <f>IF(OR(Calc_오픈정렬!$F61="",Calc_오픈정렬!G61=""),"",Calc_오픈정렬!G61/Calc_오픈정렬!$F61*100)</f>
        <v>77.458185780933803</v>
      </c>
      <c r="H61">
        <f>IF(OR(Calc_오픈정렬!$F61="",Calc_오픈정렬!H61=""),"",Calc_오픈정렬!H61/Calc_오픈정렬!$F61*100)</f>
        <v>103.79904061368967</v>
      </c>
      <c r="I61">
        <f>IF(OR(Calc_오픈정렬!$F61="",Calc_오픈정렬!I61=""),"",Calc_오픈정렬!I61/Calc_오픈정렬!$F61*100)</f>
        <v>99.55428467204726</v>
      </c>
      <c r="J61">
        <f>IF(OR(Calc_오픈정렬!$F61="",Calc_오픈정렬!J61=""),"",Calc_오픈정렬!J61/Calc_오픈정렬!$F61*100)</f>
        <v>89.994243544227345</v>
      </c>
      <c r="K61">
        <f>IF(OR(Calc_오픈정렬!$F61="",Calc_오픈정렬!K61=""),"",Calc_오픈정렬!K61/Calc_오픈정렬!$F61*100)</f>
        <v>99.572330286229032</v>
      </c>
      <c r="L61">
        <f>IF(OR(Calc_오픈정렬!$F61="",Calc_오픈정렬!L61=""),"",Calc_오픈정렬!L61/Calc_오픈정렬!$F61*100)</f>
        <v>115.10795323053551</v>
      </c>
      <c r="M61">
        <f>IF(OR(Calc_오픈정렬!$F61="",Calc_오픈정렬!M61=""),"",Calc_오픈정렬!M61/Calc_오픈정렬!$F61*100)</f>
        <v>100.91681957886789</v>
      </c>
      <c r="N61">
        <f>IF(OR(Calc_오픈정렬!$F61="",Calc_오픈정렬!N61=""),"",Calc_오픈정렬!N61/Calc_오픈정렬!$F61*100)</f>
        <v>109.91776469928665</v>
      </c>
      <c r="O61">
        <f>IF(OR(Calc_오픈정렬!$F61="",Calc_오픈정렬!O61=""),"",Calc_오픈정렬!O61/Calc_오픈정렬!$F61*100)</f>
        <v>84.490888660853528</v>
      </c>
      <c r="P61">
        <f>IF(OR(Calc_오픈정렬!$F61="",Calc_오픈정렬!P61=""),"",Calc_오픈정렬!P61/Calc_오픈정렬!$F61*100)</f>
        <v>84.874176884094624</v>
      </c>
      <c r="Q61">
        <f>IF(OR(Calc_오픈정렬!$F61="",Calc_오픈정렬!Q61=""),"",Calc_오픈정렬!Q61/Calc_오픈정렬!$F61*100)</f>
        <v>85.402021025327073</v>
      </c>
      <c r="R61">
        <f>IF(OR(Calc_오픈정렬!$F61="",Calc_오픈정렬!R61=""),"",Calc_오픈정렬!R61/Calc_오픈정렬!$F61*100)</f>
        <v>40.683914407774324</v>
      </c>
      <c r="S61">
        <f>IF(OR(Calc_오픈정렬!$F61="",Calc_오픈정렬!S61=""),"",Calc_오픈정렬!S61/Calc_오픈정렬!$F61*100)</f>
        <v>90.760232332108444</v>
      </c>
      <c r="T61">
        <f>IF(OR(Calc_오픈정렬!$F61="",Calc_오픈정렬!T61=""),"",Calc_오픈정렬!T61/Calc_오픈정렬!$F61*100)</f>
        <v>85.518782865836329</v>
      </c>
      <c r="U61">
        <f>IF(OR(Calc_오픈정렬!$F61="",Calc_오픈정렬!U61=""),"",Calc_오픈정렬!U61/Calc_오픈정렬!$F61*100)</f>
        <v>88.658882418376962</v>
      </c>
      <c r="V61">
        <f>IF(OR(Calc_오픈정렬!$F61="",Calc_오픈정렬!V61=""),"",Calc_오픈정렬!V61/Calc_오픈정렬!$F61*100)</f>
        <v>101.57384628980827</v>
      </c>
      <c r="W61">
        <f>IF(OR(Calc_오픈정렬!$F61="",Calc_오픈정렬!W61=""),"",Calc_오픈정렬!W61/Calc_오픈정렬!$F61*100)</f>
        <v>116.44964804516901</v>
      </c>
      <c r="X61">
        <f>IF(OR(Calc_오픈정렬!$F61="",Calc_오픈정렬!X61=""),"",Calc_오픈정렬!X61/Calc_오픈정렬!$F61*100)</f>
        <v>106.50624268322981</v>
      </c>
      <c r="Y61">
        <f>IF(OR(Calc_오픈정렬!$F61="",Calc_오픈정렬!Y61=""),"",Calc_오픈정렬!Y61/Calc_오픈정렬!$F61*100)</f>
        <v>103.92318871958106</v>
      </c>
      <c r="Z61">
        <f>IF(OR(Calc_오픈정렬!$F61="",Calc_오픈정렬!Z61=""),"",Calc_오픈정렬!Z61/Calc_오픈정렬!$F61*100)</f>
        <v>86.14506315364271</v>
      </c>
      <c r="AA61">
        <f>IF(OR(Calc_오픈정렬!$F61="",Calc_오픈정렬!AA61=""),"",Calc_오픈정렬!AA61/Calc_오픈정렬!$F61*100)</f>
        <v>84.956367437277464</v>
      </c>
      <c r="AB61">
        <f>IF(OR(Calc_오픈정렬!$F61="",Calc_오픈정렬!AB61=""),"",Calc_오픈정렬!AB61/Calc_오픈정렬!$F61*100)</f>
        <v>82.412261261968567</v>
      </c>
      <c r="AC61">
        <f>IF(OR(Calc_오픈정렬!$F61="",Calc_오픈정렬!AC61=""),"",Calc_오픈정렬!AC61/Calc_오픈정렬!$F61*100)</f>
        <v>78.628886111988578</v>
      </c>
      <c r="AD61">
        <f>IF(OR(Calc_오픈정렬!$F61="",Calc_오픈정렬!AD61=""),"",Calc_오픈정렬!AD61/Calc_오픈정렬!$F61*100)</f>
        <v>77.255650288604684</v>
      </c>
      <c r="AE61">
        <f>IF(OR(Calc_오픈정렬!$F61="",Calc_오픈정렬!AE61=""),"",Calc_오픈정렬!AE61/Calc_오픈정렬!$F61*100)</f>
        <v>86.797717101475158</v>
      </c>
      <c r="AF61">
        <f>IF(OR(Calc_오픈정렬!$F61="",Calc_오픈정렬!AF61=""),"",Calc_오픈정렬!AF61/Calc_오픈정렬!$F61*100)</f>
        <v>97.646301977446257</v>
      </c>
      <c r="AG61">
        <f>IF(OR(Calc_오픈정렬!$F61="",Calc_오픈정렬!AG61=""),"",Calc_오픈정렬!AG61/Calc_오픈정렬!$F61*100)</f>
        <v>88.874709667408425</v>
      </c>
      <c r="AH61">
        <f>IF(OR(Calc_오픈정렬!$F61="",Calc_오픈정렬!AH61=""),"",Calc_오픈정렬!AH61/Calc_오픈정렬!$F61*100)</f>
        <v>89.280202940928405</v>
      </c>
      <c r="AI61">
        <f>IF(OR(Calc_오픈정렬!$F61="",Calc_오픈정렬!AI61=""),"",Calc_오픈정렬!AI61/Calc_오픈정렬!$F61*100)</f>
        <v>82.075370953397908</v>
      </c>
      <c r="AJ61">
        <f>IF(OR(Calc_오픈정렬!$F61="",Calc_오픈정렬!AJ61=""),"",Calc_오픈정렬!AJ61/Calc_오픈정렬!$F61*100)</f>
        <v>91.50964584533881</v>
      </c>
      <c r="AK61">
        <f>IF(OR(Calc_오픈정렬!$F61="",Calc_오픈정렬!AK61=""),"",Calc_오픈정렬!AK61/Calc_오픈정렬!$F61*100)</f>
        <v>81.960101679114601</v>
      </c>
      <c r="AL61">
        <f>IF(OR(Calc_오픈정렬!$F61="",Calc_오픈정렬!AL61=""),"",Calc_오픈정렬!AL61/Calc_오픈정렬!$F61*100)</f>
        <v>100.73141826836208</v>
      </c>
      <c r="AM61">
        <f>IF(OR(Calc_오픈정렬!$F61="",Calc_오픈정렬!AM61=""),"",Calc_오픈정렬!AM61/Calc_오픈정렬!$F61*100)</f>
        <v>91.7938983084927</v>
      </c>
      <c r="AN61">
        <f>IF(OR(Calc_오픈정렬!$F61="",Calc_오픈정렬!AN61=""),"",Calc_오픈정렬!AN61/Calc_오픈정렬!$F61*100)</f>
        <v>78.340631579221608</v>
      </c>
      <c r="AO61">
        <f>IF(OR(Calc_오픈정렬!$F61="",Calc_오픈정렬!AO61=""),"",Calc_오픈정렬!AO61/Calc_오픈정렬!$F61*100)</f>
        <v>71.734335376982401</v>
      </c>
      <c r="AP61">
        <f>IF(OR(Calc_오픈정렬!$F61="",Calc_오픈정렬!AP61=""),"",Calc_오픈정렬!AP61/Calc_오픈정렬!$F61*100)</f>
        <v>81.137470666585585</v>
      </c>
      <c r="AQ61">
        <f>IF(OR(Calc_오픈정렬!$F61="",Calc_오픈정렬!AQ61=""),"",Calc_오픈정렬!AQ61/Calc_오픈정렬!$F61*100)</f>
        <v>89.548227049330464</v>
      </c>
      <c r="AR61">
        <f>IF(OR(Calc_오픈정렬!$F61="",Calc_오픈정렬!AR61=""),"",Calc_오픈정렬!AR61/Calc_오픈정렬!$F61*100)</f>
        <v>89.898164767251018</v>
      </c>
      <c r="AS61">
        <f>IF(OR(Calc_오픈정렬!$F61="",Calc_오픈정렬!AS61=""),"",Calc_오픈정렬!AS61/Calc_오픈정렬!$F61*100)</f>
        <v>67.286450732235821</v>
      </c>
      <c r="AT61">
        <f>IF(OR(Calc_오픈정렬!$F61="",Calc_오픈정렬!AT61=""),"",Calc_오픈정렬!AT61/Calc_오픈정렬!$F61*100)</f>
        <v>92.67870117891718</v>
      </c>
      <c r="AU61">
        <f>IF(OR(Calc_오픈정렬!$F61="",Calc_오픈정렬!AU61=""),"",Calc_오픈정렬!AU61/Calc_오픈정렬!$F61*100)</f>
        <v>98.658698184579336</v>
      </c>
      <c r="AV61">
        <f>IF(OR(Calc_오픈정렬!$F61="",Calc_오픈정렬!AV61=""),"",Calc_오픈정렬!AV61/Calc_오픈정렬!$F61*100)</f>
        <v>83.496421766491864</v>
      </c>
      <c r="AW61">
        <f>IF(OR(Calc_오픈정렬!$F61="",Calc_오픈정렬!AW61=""),"",Calc_오픈정렬!AW61/Calc_오픈정렬!$F61*100)</f>
        <v>94.69667738168927</v>
      </c>
      <c r="AX61">
        <f>IF(OR(Calc_오픈정렬!$F61="",Calc_오픈정렬!AX61=""),"",Calc_오픈정렬!AX61/Calc_오픈정렬!$F61*100)</f>
        <v>110.18007667890146</v>
      </c>
      <c r="AY61">
        <f>IF(OR(Calc_오픈정렬!$F61="",Calc_오픈정렬!AY61=""),"",Calc_오픈정렬!AY61/Calc_오픈정렬!$F61*100)</f>
        <v>107.24927728346094</v>
      </c>
      <c r="AZ61" t="str">
        <f>IF(OR(Calc_오픈정렬!$F61="",Calc_오픈정렬!AZ61=""),"",Calc_오픈정렬!AZ61/Calc_오픈정렬!$F61*100)</f>
        <v/>
      </c>
      <c r="BA61" t="str">
        <f>IF(OR(Calc_오픈정렬!$F61="",Calc_오픈정렬!BA61=""),"",Calc_오픈정렬!BA61/Calc_오픈정렬!$F61*100)</f>
        <v/>
      </c>
      <c r="BB61" t="str">
        <f>IF(OR(Calc_오픈정렬!$F61="",Calc_오픈정렬!BB61=""),"",Calc_오픈정렬!BB61/Calc_오픈정렬!$F61*100)</f>
        <v/>
      </c>
      <c r="BC61" t="str">
        <f>IF(OR(Calc_오픈정렬!$F61="",Calc_오픈정렬!BC61=""),"",Calc_오픈정렬!BC61/Calc_오픈정렬!$F61*100)</f>
        <v/>
      </c>
      <c r="BD61" t="str">
        <f>IF(OR(Calc_오픈정렬!$F61="",Calc_오픈정렬!BD61=""),"",Calc_오픈정렬!BD61/Calc_오픈정렬!$F61*100)</f>
        <v/>
      </c>
      <c r="BE61" t="str">
        <f>IF(OR(Calc_오픈정렬!$F61="",Calc_오픈정렬!BE61=""),"",Calc_오픈정렬!BE61/Calc_오픈정렬!$F61*100)</f>
        <v/>
      </c>
      <c r="BF61" t="str">
        <f>IF(OR(Calc_오픈정렬!$F61="",Calc_오픈정렬!BF61=""),"",Calc_오픈정렬!BF61/Calc_오픈정렬!$F61*100)</f>
        <v/>
      </c>
      <c r="BG61" t="str">
        <f>IF(OR(Calc_오픈정렬!$F61="",Calc_오픈정렬!BG61=""),"",Calc_오픈정렬!BG61/Calc_오픈정렬!$F61*100)</f>
        <v/>
      </c>
      <c r="BH61" t="str">
        <f>IF(OR(Calc_오픈정렬!$F61="",Calc_오픈정렬!BH61=""),"",Calc_오픈정렬!BH61/Calc_오픈정렬!$F61*100)</f>
        <v/>
      </c>
      <c r="BI61" t="str">
        <f>IF(OR(Calc_오픈정렬!$F61="",Calc_오픈정렬!BI61=""),"",Calc_오픈정렬!BI61/Calc_오픈정렬!$F61*100)</f>
        <v/>
      </c>
      <c r="BJ61" t="str">
        <f>IF(OR(Calc_오픈정렬!$F61="",Calc_오픈정렬!BJ61=""),"",Calc_오픈정렬!BJ61/Calc_오픈정렬!$F61*100)</f>
        <v/>
      </c>
      <c r="BK61" t="str">
        <f>IF(OR(Calc_오픈정렬!$F61="",Calc_오픈정렬!BK61=""),"",Calc_오픈정렬!BK61/Calc_오픈정렬!$F61*100)</f>
        <v/>
      </c>
      <c r="BL61" t="str">
        <f>IF(OR(Calc_오픈정렬!$F61="",Calc_오픈정렬!BL61=""),"",Calc_오픈정렬!BL61/Calc_오픈정렬!$F61*100)</f>
        <v/>
      </c>
      <c r="BM61" t="str">
        <f>IF(OR(Calc_오픈정렬!$F61="",Calc_오픈정렬!BM61=""),"",Calc_오픈정렬!BM61/Calc_오픈정렬!$F61*100)</f>
        <v/>
      </c>
      <c r="BN61" t="str">
        <f>IF(OR(Calc_오픈정렬!$F61="",Calc_오픈정렬!BN61=""),"",Calc_오픈정렬!BN61/Calc_오픈정렬!$F61*100)</f>
        <v/>
      </c>
    </row>
    <row r="62" spans="1:66" x14ac:dyDescent="0.3">
      <c r="A62" t="str">
        <f>Calc_오픈정렬!A62</f>
        <v>(1051) #오류행복주택점</v>
      </c>
      <c r="B62" t="str">
        <f>Calc_오픈정렬!B62</f>
        <v>150-2</v>
      </c>
      <c r="C62">
        <f>Calc_오픈정렬!C62</f>
        <v>2</v>
      </c>
      <c r="D62" t="str">
        <f>Calc_오픈정렬!D62</f>
        <v>2</v>
      </c>
      <c r="E62" s="1">
        <f>Calc_오픈정렬!E62</f>
        <v>44835</v>
      </c>
      <c r="F62">
        <f>Calc_오픈정렬!F62</f>
        <v>4751475.080216228</v>
      </c>
      <c r="G62">
        <f>IF(OR(Calc_오픈정렬!$F62="",Calc_오픈정렬!G62=""),"",Calc_오픈정렬!G62/Calc_오픈정렬!$F62*100)</f>
        <v>60.321566594524036</v>
      </c>
      <c r="H62">
        <f>IF(OR(Calc_오픈정렬!$F62="",Calc_오픈정렬!H62=""),"",Calc_오픈정렬!H62/Calc_오픈정렬!$F62*100)</f>
        <v>83.98101055835005</v>
      </c>
      <c r="I62">
        <f>IF(OR(Calc_오픈정렬!$F62="",Calc_오픈정렬!I62=""),"",Calc_오픈정렬!I62/Calc_오픈정렬!$F62*100)</f>
        <v>88.859257326684727</v>
      </c>
      <c r="J62">
        <f>IF(OR(Calc_오픈정렬!$F62="",Calc_오픈정렬!J62=""),"",Calc_오픈정렬!J62/Calc_오픈정렬!$F62*100)</f>
        <v>96.534728035032145</v>
      </c>
      <c r="K62">
        <f>IF(OR(Calc_오픈정렬!$F62="",Calc_오픈정렬!K62=""),"",Calc_오픈정렬!K62/Calc_오픈정렬!$F62*100)</f>
        <v>83.629788078145296</v>
      </c>
      <c r="L62">
        <f>IF(OR(Calc_오픈정렬!$F62="",Calc_오픈정렬!L62=""),"",Calc_오픈정렬!L62/Calc_오픈정렬!$F62*100)</f>
        <v>97.156552148505256</v>
      </c>
      <c r="M62">
        <f>IF(OR(Calc_오픈정렬!$F62="",Calc_오픈정렬!M62=""),"",Calc_오픈정렬!M62/Calc_오픈정렬!$F62*100)</f>
        <v>107.35481201657122</v>
      </c>
      <c r="N62">
        <f>IF(OR(Calc_오픈정렬!$F62="",Calc_오픈정렬!N62=""),"",Calc_오픈정렬!N62/Calc_오픈정렬!$F62*100)</f>
        <v>106.05444818956613</v>
      </c>
      <c r="O62">
        <f>IF(OR(Calc_오픈정렬!$F62="",Calc_오픈정렬!O62=""),"",Calc_오픈정렬!O62/Calc_오픈정렬!$F62*100)</f>
        <v>109.26967153217988</v>
      </c>
      <c r="P62">
        <f>IF(OR(Calc_오픈정렬!$F62="",Calc_오픈정렬!P62=""),"",Calc_오픈정렬!P62/Calc_오픈정렬!$F62*100)</f>
        <v>119.36595657266744</v>
      </c>
      <c r="Q62">
        <f>IF(OR(Calc_오픈정렬!$F62="",Calc_오픈정렬!Q62=""),"",Calc_오픈정렬!Q62/Calc_오픈정렬!$F62*100)</f>
        <v>108.73535197914154</v>
      </c>
      <c r="R62">
        <f>IF(OR(Calc_오픈정렬!$F62="",Calc_오픈정렬!R62=""),"",Calc_오픈정렬!R62/Calc_오픈정렬!$F62*100)</f>
        <v>118.3254030589539</v>
      </c>
      <c r="S62">
        <f>IF(OR(Calc_오픈정렬!$F62="",Calc_오픈정렬!S62=""),"",Calc_오픈정렬!S62/Calc_오픈정렬!$F62*100)</f>
        <v>116.73613135829622</v>
      </c>
      <c r="T62">
        <f>IF(OR(Calc_오픈정렬!$F62="",Calc_오픈정렬!T62=""),"",Calc_오픈정렬!T62/Calc_오픈정렬!$F62*100)</f>
        <v>122.60292810983049</v>
      </c>
      <c r="U62">
        <f>IF(OR(Calc_오픈정렬!$F62="",Calc_오픈정렬!U62=""),"",Calc_오픈정렬!U62/Calc_오픈정렬!$F62*100)</f>
        <v>127.86848758708618</v>
      </c>
      <c r="V62">
        <f>IF(OR(Calc_오픈정렬!$F62="",Calc_오픈정렬!V62=""),"",Calc_오픈정렬!V62/Calc_오픈정렬!$F62*100)</f>
        <v>120.69892827940983</v>
      </c>
      <c r="W62">
        <f>IF(OR(Calc_오픈정렬!$F62="",Calc_오픈정렬!W62=""),"",Calc_오픈정렬!W62/Calc_오픈정렬!$F62*100)</f>
        <v>128.268214328688</v>
      </c>
      <c r="X62">
        <f>IF(OR(Calc_오픈정렬!$F62="",Calc_오픈정렬!X62=""),"",Calc_오픈정렬!X62/Calc_오픈정렬!$F62*100)</f>
        <v>125.36353064176939</v>
      </c>
      <c r="Y62">
        <f>IF(OR(Calc_오픈정렬!$F62="",Calc_오픈정렬!Y62=""),"",Calc_오픈정렬!Y62/Calc_오픈정렬!$F62*100)</f>
        <v>134.36319250273274</v>
      </c>
      <c r="Z62">
        <f>IF(OR(Calc_오픈정렬!$F62="",Calc_오픈정렬!Z62=""),"",Calc_오픈정렬!Z62/Calc_오픈정렬!$F62*100)</f>
        <v>117.32323266205131</v>
      </c>
      <c r="AA62">
        <f>IF(OR(Calc_오픈정렬!$F62="",Calc_오픈정렬!AA62=""),"",Calc_오픈정렬!AA62/Calc_오픈정렬!$F62*100)</f>
        <v>124.2234303285195</v>
      </c>
      <c r="AB62">
        <f>IF(OR(Calc_오픈정렬!$F62="",Calc_오픈정렬!AB62=""),"",Calc_오픈정렬!AB62/Calc_오픈정렬!$F62*100)</f>
        <v>113.71150455540334</v>
      </c>
      <c r="AC62">
        <f>IF(OR(Calc_오픈정렬!$F62="",Calc_오픈정렬!AC62=""),"",Calc_오픈정렬!AC62/Calc_오픈정렬!$F62*100)</f>
        <v>112.44731067744695</v>
      </c>
      <c r="AD62">
        <f>IF(OR(Calc_오픈정렬!$F62="",Calc_오픈정렬!AD62=""),"",Calc_오픈정렬!AD62/Calc_오픈정렬!$F62*100)</f>
        <v>117.83962810808345</v>
      </c>
      <c r="AE62">
        <f>IF(OR(Calc_오픈정렬!$F62="",Calc_오픈정렬!AE62=""),"",Calc_오픈정렬!AE62/Calc_오픈정렬!$F62*100)</f>
        <v>101.88828633757554</v>
      </c>
      <c r="AF62">
        <f>IF(OR(Calc_오픈정렬!$F62="",Calc_오픈정렬!AF62=""),"",Calc_오픈정렬!AF62/Calc_오픈정렬!$F62*100)</f>
        <v>124.86778990178263</v>
      </c>
      <c r="AG62">
        <f>IF(OR(Calc_오픈정렬!$F62="",Calc_오픈정렬!AG62=""),"",Calc_오픈정렬!AG62/Calc_오픈정렬!$F62*100)</f>
        <v>121.02053226060367</v>
      </c>
      <c r="AH62">
        <f>IF(OR(Calc_오픈정렬!$F62="",Calc_오픈정렬!AH62=""),"",Calc_오픈정렬!AH62/Calc_오픈정렬!$F62*100)</f>
        <v>138.17940372433176</v>
      </c>
      <c r="AI62">
        <f>IF(OR(Calc_오픈정렬!$F62="",Calc_오픈정렬!AI62=""),"",Calc_오픈정렬!AI62/Calc_오픈정렬!$F62*100)</f>
        <v>140.40081338734828</v>
      </c>
      <c r="AJ62">
        <f>IF(OR(Calc_오픈정렬!$F62="",Calc_오픈정렬!AJ62=""),"",Calc_오픈정렬!AJ62/Calc_오픈정렬!$F62*100)</f>
        <v>135.33280911794657</v>
      </c>
      <c r="AK62">
        <f>IF(OR(Calc_오픈정렬!$F62="",Calc_오픈정렬!AK62=""),"",Calc_오픈정렬!AK62/Calc_오픈정렬!$F62*100)</f>
        <v>131.54017794328513</v>
      </c>
      <c r="AL62">
        <f>IF(OR(Calc_오픈정렬!$F62="",Calc_오픈정렬!AL62=""),"",Calc_오픈정렬!AL62/Calc_오픈정렬!$F62*100)</f>
        <v>146.3162289669709</v>
      </c>
      <c r="AM62">
        <f>IF(OR(Calc_오픈정렬!$F62="",Calc_오픈정렬!AM62=""),"",Calc_오픈정렬!AM62/Calc_오픈정렬!$F62*100)</f>
        <v>146.97072840689381</v>
      </c>
      <c r="AN62">
        <f>IF(OR(Calc_오픈정렬!$F62="",Calc_오픈정렬!AN62=""),"",Calc_오픈정렬!AN62/Calc_오픈정렬!$F62*100)</f>
        <v>123.02836227407845</v>
      </c>
      <c r="AO62">
        <f>IF(OR(Calc_오픈정렬!$F62="",Calc_오픈정렬!AO62=""),"",Calc_오픈정렬!AO62/Calc_오픈정렬!$F62*100)</f>
        <v>122.60642066528611</v>
      </c>
      <c r="AP62">
        <f>IF(OR(Calc_오픈정렬!$F62="",Calc_오픈정렬!AP62=""),"",Calc_오픈정렬!AP62/Calc_오픈정렬!$F62*100)</f>
        <v>118.51332292311581</v>
      </c>
      <c r="AQ62">
        <f>IF(OR(Calc_오픈정렬!$F62="",Calc_오픈정렬!AQ62=""),"",Calc_오픈정렬!AQ62/Calc_오픈정렬!$F62*100)</f>
        <v>141.78562261512707</v>
      </c>
      <c r="AR62">
        <f>IF(OR(Calc_오픈정렬!$F62="",Calc_오픈정렬!AR62=""),"",Calc_오픈정렬!AR62/Calc_오픈정렬!$F62*100)</f>
        <v>129.37123429674057</v>
      </c>
      <c r="AS62">
        <f>IF(OR(Calc_오픈정렬!$F62="",Calc_오픈정렬!AS62=""),"",Calc_오픈정렬!AS62/Calc_오픈정렬!$F62*100)</f>
        <v>126.07574168310369</v>
      </c>
      <c r="AT62">
        <f>IF(OR(Calc_오픈정렬!$F62="",Calc_오픈정렬!AT62=""),"",Calc_오픈정렬!AT62/Calc_오픈정렬!$F62*100)</f>
        <v>157.86828967409306</v>
      </c>
      <c r="AU62">
        <f>IF(OR(Calc_오픈정렬!$F62="",Calc_오픈정렬!AU62=""),"",Calc_오픈정렬!AU62/Calc_오픈정렬!$F62*100)</f>
        <v>154.76192544453792</v>
      </c>
      <c r="AV62">
        <f>IF(OR(Calc_오픈정렬!$F62="",Calc_오픈정렬!AV62=""),"",Calc_오픈정렬!AV62/Calc_오픈정렬!$F62*100)</f>
        <v>153.86073558266608</v>
      </c>
      <c r="AW62">
        <f>IF(OR(Calc_오픈정렬!$F62="",Calc_오픈정렬!AW62=""),"",Calc_오픈정렬!AW62/Calc_오픈정렬!$F62*100)</f>
        <v>170.72608013381293</v>
      </c>
      <c r="AX62">
        <f>IF(OR(Calc_오픈정렬!$F62="",Calc_오픈정렬!AX62=""),"",Calc_오픈정렬!AX62/Calc_오픈정렬!$F62*100)</f>
        <v>171.89884850454706</v>
      </c>
      <c r="AY62">
        <f>IF(OR(Calc_오픈정렬!$F62="",Calc_오픈정렬!AY62=""),"",Calc_오픈정렬!AY62/Calc_오픈정렬!$F62*100)</f>
        <v>145.32098467310806</v>
      </c>
      <c r="AZ62" t="str">
        <f>IF(OR(Calc_오픈정렬!$F62="",Calc_오픈정렬!AZ62=""),"",Calc_오픈정렬!AZ62/Calc_오픈정렬!$F62*100)</f>
        <v/>
      </c>
      <c r="BA62" t="str">
        <f>IF(OR(Calc_오픈정렬!$F62="",Calc_오픈정렬!BA62=""),"",Calc_오픈정렬!BA62/Calc_오픈정렬!$F62*100)</f>
        <v/>
      </c>
      <c r="BB62" t="str">
        <f>IF(OR(Calc_오픈정렬!$F62="",Calc_오픈정렬!BB62=""),"",Calc_오픈정렬!BB62/Calc_오픈정렬!$F62*100)</f>
        <v/>
      </c>
      <c r="BC62" t="str">
        <f>IF(OR(Calc_오픈정렬!$F62="",Calc_오픈정렬!BC62=""),"",Calc_오픈정렬!BC62/Calc_오픈정렬!$F62*100)</f>
        <v/>
      </c>
      <c r="BD62" t="str">
        <f>IF(OR(Calc_오픈정렬!$F62="",Calc_오픈정렬!BD62=""),"",Calc_오픈정렬!BD62/Calc_오픈정렬!$F62*100)</f>
        <v/>
      </c>
      <c r="BE62" t="str">
        <f>IF(OR(Calc_오픈정렬!$F62="",Calc_오픈정렬!BE62=""),"",Calc_오픈정렬!BE62/Calc_오픈정렬!$F62*100)</f>
        <v/>
      </c>
      <c r="BF62" t="str">
        <f>IF(OR(Calc_오픈정렬!$F62="",Calc_오픈정렬!BF62=""),"",Calc_오픈정렬!BF62/Calc_오픈정렬!$F62*100)</f>
        <v/>
      </c>
      <c r="BG62" t="str">
        <f>IF(OR(Calc_오픈정렬!$F62="",Calc_오픈정렬!BG62=""),"",Calc_오픈정렬!BG62/Calc_오픈정렬!$F62*100)</f>
        <v/>
      </c>
      <c r="BH62" t="str">
        <f>IF(OR(Calc_오픈정렬!$F62="",Calc_오픈정렬!BH62=""),"",Calc_오픈정렬!BH62/Calc_오픈정렬!$F62*100)</f>
        <v/>
      </c>
      <c r="BI62" t="str">
        <f>IF(OR(Calc_오픈정렬!$F62="",Calc_오픈정렬!BI62=""),"",Calc_오픈정렬!BI62/Calc_오픈정렬!$F62*100)</f>
        <v/>
      </c>
      <c r="BJ62" t="str">
        <f>IF(OR(Calc_오픈정렬!$F62="",Calc_오픈정렬!BJ62=""),"",Calc_오픈정렬!BJ62/Calc_오픈정렬!$F62*100)</f>
        <v/>
      </c>
      <c r="BK62" t="str">
        <f>IF(OR(Calc_오픈정렬!$F62="",Calc_오픈정렬!BK62=""),"",Calc_오픈정렬!BK62/Calc_오픈정렬!$F62*100)</f>
        <v/>
      </c>
      <c r="BL62" t="str">
        <f>IF(OR(Calc_오픈정렬!$F62="",Calc_오픈정렬!BL62=""),"",Calc_오픈정렬!BL62/Calc_오픈정렬!$F62*100)</f>
        <v/>
      </c>
      <c r="BM62" t="str">
        <f>IF(OR(Calc_오픈정렬!$F62="",Calc_오픈정렬!BM62=""),"",Calc_오픈정렬!BM62/Calc_오픈정렬!$F62*100)</f>
        <v/>
      </c>
      <c r="BN62" t="str">
        <f>IF(OR(Calc_오픈정렬!$F62="",Calc_오픈정렬!BN62=""),"",Calc_오픈정렬!BN62/Calc_오픈정렬!$F62*100)</f>
        <v/>
      </c>
    </row>
    <row r="63" spans="1:66" x14ac:dyDescent="0.3">
      <c r="A63" t="str">
        <f>Calc_오픈정렬!A63</f>
        <v>(1052) #길병원사거리점</v>
      </c>
      <c r="B63" t="str">
        <f>Calc_오픈정렬!B63</f>
        <v>150-0</v>
      </c>
      <c r="C63">
        <f>Calc_오픈정렬!C63</f>
        <v>0</v>
      </c>
      <c r="D63" t="str">
        <f>Calc_오픈정렬!D63</f>
        <v>0</v>
      </c>
      <c r="E63" s="1">
        <f>Calc_오픈정렬!E63</f>
        <v>44866</v>
      </c>
      <c r="F63">
        <f>Calc_오픈정렬!F63</f>
        <v>4500538.670607253</v>
      </c>
      <c r="G63">
        <f>IF(OR(Calc_오픈정렬!$F63="",Calc_오픈정렬!G63=""),"",Calc_오픈정렬!G63/Calc_오픈정렬!$F63*100)</f>
        <v>67.728865817498246</v>
      </c>
      <c r="H63">
        <f>IF(OR(Calc_오픈정렬!$F63="",Calc_오픈정렬!H63=""),"",Calc_오픈정렬!H63/Calc_오픈정렬!$F63*100)</f>
        <v>85.027178521331052</v>
      </c>
      <c r="I63">
        <f>IF(OR(Calc_오픈정렬!$F63="",Calc_오픈정렬!I63=""),"",Calc_오픈정렬!I63/Calc_오픈정렬!$F63*100)</f>
        <v>102.76176253628699</v>
      </c>
      <c r="J63">
        <f>IF(OR(Calc_오픈정렬!$F63="",Calc_오픈정렬!J63=""),"",Calc_오픈정렬!J63/Calc_오픈정렬!$F63*100)</f>
        <v>101.7555742795941</v>
      </c>
      <c r="K63">
        <f>IF(OR(Calc_오픈정렬!$F63="",Calc_오픈정렬!K63=""),"",Calc_오픈정렬!K63/Calc_오픈정렬!$F63*100)</f>
        <v>92.162674970360712</v>
      </c>
      <c r="L63">
        <f>IF(OR(Calc_오픈정렬!$F63="",Calc_오픈정렬!L63=""),"",Calc_오픈정렬!L63/Calc_오픈정렬!$F63*100)</f>
        <v>107.12601596055087</v>
      </c>
      <c r="M63">
        <f>IF(OR(Calc_오픈정렬!$F63="",Calc_오픈정렬!M63=""),"",Calc_오픈정렬!M63/Calc_오픈정렬!$F63*100)</f>
        <v>97.99495428933524</v>
      </c>
      <c r="N63">
        <f>IF(OR(Calc_오픈정렬!$F63="",Calc_오픈정렬!N63=""),"",Calc_오픈정렬!N63/Calc_오픈정렬!$F63*100)</f>
        <v>98.511313683942731</v>
      </c>
      <c r="O63">
        <f>IF(OR(Calc_오픈정렬!$F63="",Calc_오픈정렬!O63=""),"",Calc_오픈정렬!O63/Calc_오픈정렬!$F63*100)</f>
        <v>102.44946681621636</v>
      </c>
      <c r="P63">
        <f>IF(OR(Calc_오픈정렬!$F63="",Calc_오픈정렬!P63=""),"",Calc_오픈정렬!P63/Calc_오픈정렬!$F63*100)</f>
        <v>82.644097576025061</v>
      </c>
      <c r="Q63">
        <f>IF(OR(Calc_오픈정렬!$F63="",Calc_오픈정렬!Q63=""),"",Calc_오픈정렬!Q63/Calc_오픈정렬!$F63*100)</f>
        <v>115.22823412214498</v>
      </c>
      <c r="R63">
        <f>IF(OR(Calc_오픈정렬!$F63="",Calc_오픈정렬!R63=""),"",Calc_오픈정렬!R63/Calc_오픈정렬!$F63*100)</f>
        <v>103.23740355334381</v>
      </c>
      <c r="S63">
        <f>IF(OR(Calc_오픈정렬!$F63="",Calc_오픈정렬!S63=""),"",Calc_오픈정렬!S63/Calc_오픈정렬!$F63*100)</f>
        <v>112.71924478235486</v>
      </c>
      <c r="T63">
        <f>IF(OR(Calc_오픈정렬!$F63="",Calc_오픈정렬!T63=""),"",Calc_오픈정렬!T63/Calc_오픈정렬!$F63*100)</f>
        <v>108.51868414808517</v>
      </c>
      <c r="U63">
        <f>IF(OR(Calc_오픈정렬!$F63="",Calc_오픈정렬!U63=""),"",Calc_오픈정렬!U63/Calc_오픈정렬!$F63*100)</f>
        <v>117.72446097684374</v>
      </c>
      <c r="V63">
        <f>IF(OR(Calc_오픈정렬!$F63="",Calc_오픈정렬!V63=""),"",Calc_오픈정렬!V63/Calc_오픈정렬!$F63*100)</f>
        <v>134.01947255959288</v>
      </c>
      <c r="W63">
        <f>IF(OR(Calc_오픈정렬!$F63="",Calc_오픈정렬!W63=""),"",Calc_오픈정렬!W63/Calc_오픈정렬!$F63*100)</f>
        <v>126.36610611306398</v>
      </c>
      <c r="X63">
        <f>IF(OR(Calc_오픈정렬!$F63="",Calc_오픈정렬!X63=""),"",Calc_오픈정렬!X63/Calc_오픈정렬!$F63*100)</f>
        <v>117.54389149442541</v>
      </c>
      <c r="Y63">
        <f>IF(OR(Calc_오픈정렬!$F63="",Calc_오픈정렬!Y63=""),"",Calc_오픈정렬!Y63/Calc_오픈정렬!$F63*100)</f>
        <v>121.47831583368722</v>
      </c>
      <c r="Z63">
        <f>IF(OR(Calc_오픈정렬!$F63="",Calc_오픈정렬!Z63=""),"",Calc_오픈정렬!Z63/Calc_오픈정렬!$F63*100)</f>
        <v>125.04365093432392</v>
      </c>
      <c r="AA63">
        <f>IF(OR(Calc_오픈정렬!$F63="",Calc_오픈정렬!AA63=""),"",Calc_오픈정렬!AA63/Calc_오픈정렬!$F63*100)</f>
        <v>124.60245263259348</v>
      </c>
      <c r="AB63">
        <f>IF(OR(Calc_오픈정렬!$F63="",Calc_오픈정렬!AB63=""),"",Calc_오픈정렬!AB63/Calc_오픈정렬!$F63*100)</f>
        <v>115.13451786269763</v>
      </c>
      <c r="AC63">
        <f>IF(OR(Calc_오픈정렬!$F63="",Calc_오픈정렬!AC63=""),"",Calc_오픈정렬!AC63/Calc_오픈정렬!$F63*100)</f>
        <v>111.67083452470649</v>
      </c>
      <c r="AD63">
        <f>IF(OR(Calc_오픈정렬!$F63="",Calc_오픈정렬!AD63=""),"",Calc_오픈정렬!AD63/Calc_오픈정렬!$F63*100)</f>
        <v>98.18394533591362</v>
      </c>
      <c r="AE63">
        <f>IF(OR(Calc_오픈정렬!$F63="",Calc_오픈정렬!AE63=""),"",Calc_오픈정렬!AE63/Calc_오픈정렬!$F63*100)</f>
        <v>118.05257923992652</v>
      </c>
      <c r="AF63">
        <f>IF(OR(Calc_오픈정렬!$F63="",Calc_오픈정렬!AF63=""),"",Calc_오픈정렬!AF63/Calc_오픈정렬!$F63*100)</f>
        <v>119.30894614475804</v>
      </c>
      <c r="AG63">
        <f>IF(OR(Calc_오픈정렬!$F63="",Calc_오픈정렬!AG63=""),"",Calc_오픈정렬!AG63/Calc_오픈정렬!$F63*100)</f>
        <v>130.1193358024795</v>
      </c>
      <c r="AH63">
        <f>IF(OR(Calc_오픈정렬!$F63="",Calc_오픈정렬!AH63=""),"",Calc_오픈정렬!AH63/Calc_오픈정렬!$F63*100)</f>
        <v>123.61588774367532</v>
      </c>
      <c r="AI63">
        <f>IF(OR(Calc_오픈정렬!$F63="",Calc_오픈정렬!AI63=""),"",Calc_오픈정렬!AI63/Calc_오픈정렬!$F63*100)</f>
        <v>121.53674078525351</v>
      </c>
      <c r="AJ63">
        <f>IF(OR(Calc_오픈정렬!$F63="",Calc_오픈정렬!AJ63=""),"",Calc_오픈정렬!AJ63/Calc_오픈정렬!$F63*100)</f>
        <v>117.76608731474123</v>
      </c>
      <c r="AK63">
        <f>IF(OR(Calc_오픈정렬!$F63="",Calc_오픈정렬!AK63=""),"",Calc_오픈정렬!AK63/Calc_오픈정렬!$F63*100)</f>
        <v>116.9908343891487</v>
      </c>
      <c r="AL63">
        <f>IF(OR(Calc_오픈정렬!$F63="",Calc_오픈정렬!AL63=""),"",Calc_오픈정렬!AL63/Calc_오픈정렬!$F63*100)</f>
        <v>117.92173908592038</v>
      </c>
      <c r="AM63">
        <f>IF(OR(Calc_오픈정렬!$F63="",Calc_오픈정렬!AM63=""),"",Calc_오픈정렬!AM63/Calc_오픈정렬!$F63*100)</f>
        <v>125.39738323080488</v>
      </c>
      <c r="AN63">
        <f>IF(OR(Calc_오픈정렬!$F63="",Calc_오픈정렬!AN63=""),"",Calc_오픈정렬!AN63/Calc_오픈정렬!$F63*100)</f>
        <v>120.57698715241638</v>
      </c>
      <c r="AO63">
        <f>IF(OR(Calc_오픈정렬!$F63="",Calc_오픈정렬!AO63=""),"",Calc_오픈정렬!AO63/Calc_오픈정렬!$F63*100)</f>
        <v>125.55867400116941</v>
      </c>
      <c r="AP63">
        <f>IF(OR(Calc_오픈정렬!$F63="",Calc_오픈정렬!AP63=""),"",Calc_오픈정렬!AP63/Calc_오픈정렬!$F63*100)</f>
        <v>137.26895585859026</v>
      </c>
      <c r="AQ63">
        <f>IF(OR(Calc_오픈정렬!$F63="",Calc_오픈정렬!AQ63=""),"",Calc_오픈정렬!AQ63/Calc_오픈정렬!$F63*100)</f>
        <v>127.04284390680152</v>
      </c>
      <c r="AR63">
        <f>IF(OR(Calc_오픈정렬!$F63="",Calc_오픈정렬!AR63=""),"",Calc_오픈정렬!AR63/Calc_오픈정렬!$F63*100)</f>
        <v>129.32402092544834</v>
      </c>
      <c r="AS63">
        <f>IF(OR(Calc_오픈정렬!$F63="",Calc_오픈정렬!AS63=""),"",Calc_오픈정렬!AS63/Calc_오픈정렬!$F63*100)</f>
        <v>139.49726197028031</v>
      </c>
      <c r="AT63">
        <f>IF(OR(Calc_오픈정렬!$F63="",Calc_오픈정렬!AT63=""),"",Calc_오픈정렬!AT63/Calc_오픈정렬!$F63*100)</f>
        <v>142.55006940852465</v>
      </c>
      <c r="AU63">
        <f>IF(OR(Calc_오픈정렬!$F63="",Calc_오픈정렬!AU63=""),"",Calc_오픈정렬!AU63/Calc_오픈정렬!$F63*100)</f>
        <v>139.76919553965547</v>
      </c>
      <c r="AV63">
        <f>IF(OR(Calc_오픈정렬!$F63="",Calc_오픈정렬!AV63=""),"",Calc_오픈정렬!AV63/Calc_오픈정렬!$F63*100)</f>
        <v>142.12358457081186</v>
      </c>
      <c r="AW63">
        <f>IF(OR(Calc_오픈정렬!$F63="",Calc_오픈정렬!AW63=""),"",Calc_오픈정렬!AW63/Calc_오픈정렬!$F63*100)</f>
        <v>156.47561003178939</v>
      </c>
      <c r="AX63">
        <f>IF(OR(Calc_오픈정렬!$F63="",Calc_오픈정렬!AX63=""),"",Calc_오픈정렬!AX63/Calc_오픈정렬!$F63*100)</f>
        <v>134.79317967504329</v>
      </c>
      <c r="AY63" t="str">
        <f>IF(OR(Calc_오픈정렬!$F63="",Calc_오픈정렬!AY63=""),"",Calc_오픈정렬!AY63/Calc_오픈정렬!$F63*100)</f>
        <v/>
      </c>
      <c r="AZ63" t="str">
        <f>IF(OR(Calc_오픈정렬!$F63="",Calc_오픈정렬!AZ63=""),"",Calc_오픈정렬!AZ63/Calc_오픈정렬!$F63*100)</f>
        <v/>
      </c>
      <c r="BA63" t="str">
        <f>IF(OR(Calc_오픈정렬!$F63="",Calc_오픈정렬!BA63=""),"",Calc_오픈정렬!BA63/Calc_오픈정렬!$F63*100)</f>
        <v/>
      </c>
      <c r="BB63" t="str">
        <f>IF(OR(Calc_오픈정렬!$F63="",Calc_오픈정렬!BB63=""),"",Calc_오픈정렬!BB63/Calc_오픈정렬!$F63*100)</f>
        <v/>
      </c>
      <c r="BC63" t="str">
        <f>IF(OR(Calc_오픈정렬!$F63="",Calc_오픈정렬!BC63=""),"",Calc_오픈정렬!BC63/Calc_오픈정렬!$F63*100)</f>
        <v/>
      </c>
      <c r="BD63" t="str">
        <f>IF(OR(Calc_오픈정렬!$F63="",Calc_오픈정렬!BD63=""),"",Calc_오픈정렬!BD63/Calc_오픈정렬!$F63*100)</f>
        <v/>
      </c>
      <c r="BE63" t="str">
        <f>IF(OR(Calc_오픈정렬!$F63="",Calc_오픈정렬!BE63=""),"",Calc_오픈정렬!BE63/Calc_오픈정렬!$F63*100)</f>
        <v/>
      </c>
      <c r="BF63" t="str">
        <f>IF(OR(Calc_오픈정렬!$F63="",Calc_오픈정렬!BF63=""),"",Calc_오픈정렬!BF63/Calc_오픈정렬!$F63*100)</f>
        <v/>
      </c>
      <c r="BG63" t="str">
        <f>IF(OR(Calc_오픈정렬!$F63="",Calc_오픈정렬!BG63=""),"",Calc_오픈정렬!BG63/Calc_오픈정렬!$F63*100)</f>
        <v/>
      </c>
      <c r="BH63" t="str">
        <f>IF(OR(Calc_오픈정렬!$F63="",Calc_오픈정렬!BH63=""),"",Calc_오픈정렬!BH63/Calc_오픈정렬!$F63*100)</f>
        <v/>
      </c>
      <c r="BI63" t="str">
        <f>IF(OR(Calc_오픈정렬!$F63="",Calc_오픈정렬!BI63=""),"",Calc_오픈정렬!BI63/Calc_오픈정렬!$F63*100)</f>
        <v/>
      </c>
      <c r="BJ63" t="str">
        <f>IF(OR(Calc_오픈정렬!$F63="",Calc_오픈정렬!BJ63=""),"",Calc_오픈정렬!BJ63/Calc_오픈정렬!$F63*100)</f>
        <v/>
      </c>
      <c r="BK63" t="str">
        <f>IF(OR(Calc_오픈정렬!$F63="",Calc_오픈정렬!BK63=""),"",Calc_오픈정렬!BK63/Calc_오픈정렬!$F63*100)</f>
        <v/>
      </c>
      <c r="BL63" t="str">
        <f>IF(OR(Calc_오픈정렬!$F63="",Calc_오픈정렬!BL63=""),"",Calc_오픈정렬!BL63/Calc_오픈정렬!$F63*100)</f>
        <v/>
      </c>
      <c r="BM63" t="str">
        <f>IF(OR(Calc_오픈정렬!$F63="",Calc_오픈정렬!BM63=""),"",Calc_오픈정렬!BM63/Calc_오픈정렬!$F63*100)</f>
        <v/>
      </c>
      <c r="BN63" t="str">
        <f>IF(OR(Calc_오픈정렬!$F63="",Calc_오픈정렬!BN63=""),"",Calc_오픈정렬!BN63/Calc_오픈정렬!$F63*100)</f>
        <v/>
      </c>
    </row>
    <row r="64" spans="1:66" x14ac:dyDescent="0.3">
      <c r="A64" t="str">
        <f>Calc_오픈정렬!A64</f>
        <v>(1053) #인하용현점</v>
      </c>
      <c r="B64" t="str">
        <f>Calc_오픈정렬!B64</f>
        <v>150-2</v>
      </c>
      <c r="C64">
        <f>Calc_오픈정렬!C64</f>
        <v>2</v>
      </c>
      <c r="D64" t="str">
        <f>Calc_오픈정렬!D64</f>
        <v>2</v>
      </c>
      <c r="E64" s="1">
        <f>Calc_오픈정렬!E64</f>
        <v>44866</v>
      </c>
      <c r="F64">
        <f>Calc_오픈정렬!F64</f>
        <v>5661336.8875344628</v>
      </c>
      <c r="G64">
        <f>IF(OR(Calc_오픈정렬!$F64="",Calc_오픈정렬!G64=""),"",Calc_오픈정렬!G64/Calc_오픈정렬!$F64*100)</f>
        <v>63.093975267606069</v>
      </c>
      <c r="H64">
        <f>IF(OR(Calc_오픈정렬!$F64="",Calc_오픈정렬!H64=""),"",Calc_오픈정렬!H64/Calc_오픈정렬!$F64*100)</f>
        <v>77.710568157748099</v>
      </c>
      <c r="I64">
        <f>IF(OR(Calc_오픈정렬!$F64="",Calc_오픈정렬!I64=""),"",Calc_오픈정렬!I64/Calc_오픈정렬!$F64*100)</f>
        <v>75.055308214283272</v>
      </c>
      <c r="J64">
        <f>IF(OR(Calc_오픈정렬!$F64="",Calc_오픈정렬!J64=""),"",Calc_오픈정렬!J64/Calc_오픈정렬!$F64*100)</f>
        <v>87.27287239045468</v>
      </c>
      <c r="K64">
        <f>IF(OR(Calc_오픈정렬!$F64="",Calc_오픈정렬!K64=""),"",Calc_오픈정렬!K64/Calc_오픈정렬!$F64*100)</f>
        <v>90.772729742099884</v>
      </c>
      <c r="L64">
        <f>IF(OR(Calc_오픈정렬!$F64="",Calc_오픈정렬!L64=""),"",Calc_오픈정렬!L64/Calc_오픈정렬!$F64*100)</f>
        <v>105.14195851861805</v>
      </c>
      <c r="M64">
        <f>IF(OR(Calc_오픈정렬!$F64="",Calc_오픈정렬!M64=""),"",Calc_오픈정렬!M64/Calc_오픈정렬!$F64*100)</f>
        <v>102.23666877521718</v>
      </c>
      <c r="N64">
        <f>IF(OR(Calc_오픈정렬!$F64="",Calc_오픈정렬!N64=""),"",Calc_오픈정렬!N64/Calc_오픈정렬!$F64*100)</f>
        <v>105.49258043607242</v>
      </c>
      <c r="O64">
        <f>IF(OR(Calc_오픈정렬!$F64="",Calc_오픈정렬!O64=""),"",Calc_오픈정렬!O64/Calc_오픈정렬!$F64*100)</f>
        <v>109.08319013753783</v>
      </c>
      <c r="P64">
        <f>IF(OR(Calc_오픈정렬!$F64="",Calc_오픈정렬!P64=""),"",Calc_오픈정렬!P64/Calc_오픈정렬!$F64*100)</f>
        <v>97.884352877305048</v>
      </c>
      <c r="Q64">
        <f>IF(OR(Calc_오픈정렬!$F64="",Calc_오픈정렬!Q64=""),"",Calc_오픈정렬!Q64/Calc_오픈정렬!$F64*100)</f>
        <v>101.11967287162898</v>
      </c>
      <c r="R64">
        <f>IF(OR(Calc_오픈정렬!$F64="",Calc_오픈정렬!R64=""),"",Calc_오픈정렬!R64/Calc_오픈정렬!$F64*100)</f>
        <v>104.4803405258976</v>
      </c>
      <c r="S64">
        <f>IF(OR(Calc_오픈정렬!$F64="",Calc_오픈정렬!S64=""),"",Calc_오픈정렬!S64/Calc_오픈정렬!$F64*100)</f>
        <v>114.12143093247722</v>
      </c>
      <c r="T64">
        <f>IF(OR(Calc_오픈정렬!$F64="",Calc_오픈정렬!T64=""),"",Calc_오픈정렬!T64/Calc_오픈정렬!$F64*100)</f>
        <v>118.65201904069154</v>
      </c>
      <c r="U64">
        <f>IF(OR(Calc_오픈정렬!$F64="",Calc_오픈정렬!U64=""),"",Calc_오픈정렬!U64/Calc_오픈정렬!$F64*100)</f>
        <v>118.94364743844714</v>
      </c>
      <c r="V64">
        <f>IF(OR(Calc_오픈정렬!$F64="",Calc_오픈정렬!V64=""),"",Calc_오픈정렬!V64/Calc_오픈정렬!$F64*100)</f>
        <v>122.14429985058592</v>
      </c>
      <c r="W64">
        <f>IF(OR(Calc_오픈정렬!$F64="",Calc_오픈정렬!W64=""),"",Calc_오픈정렬!W64/Calc_오픈정렬!$F64*100)</f>
        <v>119.48822180666157</v>
      </c>
      <c r="X64">
        <f>IF(OR(Calc_오픈정렬!$F64="",Calc_오픈정렬!X64=""),"",Calc_오픈정렬!X64/Calc_오픈정렬!$F64*100)</f>
        <v>112.46369445765936</v>
      </c>
      <c r="Y64">
        <f>IF(OR(Calc_오픈정렬!$F64="",Calc_오픈정렬!Y64=""),"",Calc_오픈정렬!Y64/Calc_오픈정렬!$F64*100)</f>
        <v>119.83044175255469</v>
      </c>
      <c r="Z64">
        <f>IF(OR(Calc_오픈정렬!$F64="",Calc_오픈정렬!Z64=""),"",Calc_오픈정렬!Z64/Calc_오픈정렬!$F64*100)</f>
        <v>106.90004180148381</v>
      </c>
      <c r="AA64">
        <f>IF(OR(Calc_오픈정렬!$F64="",Calc_오픈정렬!AA64=""),"",Calc_오픈정렬!AA64/Calc_오픈정렬!$F64*100)</f>
        <v>112.82419767926453</v>
      </c>
      <c r="AB64">
        <f>IF(OR(Calc_오픈정렬!$F64="",Calc_오픈정렬!AB64=""),"",Calc_오픈정렬!AB64/Calc_오픈정렬!$F64*100)</f>
        <v>115.75656889276378</v>
      </c>
      <c r="AC64">
        <f>IF(OR(Calc_오픈정렬!$F64="",Calc_오픈정렬!AC64=""),"",Calc_오픈정렬!AC64/Calc_오픈정렬!$F64*100)</f>
        <v>118.623936702054</v>
      </c>
      <c r="AD64">
        <f>IF(OR(Calc_오픈정렬!$F64="",Calc_오픈정렬!AD64=""),"",Calc_오픈정렬!AD64/Calc_오픈정렬!$F64*100)</f>
        <v>108.6397503441252</v>
      </c>
      <c r="AE64">
        <f>IF(OR(Calc_오픈정렬!$F64="",Calc_오픈정렬!AE64=""),"",Calc_오픈정렬!AE64/Calc_오픈정렬!$F64*100)</f>
        <v>123.6359330460479</v>
      </c>
      <c r="AF64">
        <f>IF(OR(Calc_오픈정렬!$F64="",Calc_오픈정렬!AF64=""),"",Calc_오픈정렬!AF64/Calc_오픈정렬!$F64*100)</f>
        <v>118.99732033077841</v>
      </c>
      <c r="AG64">
        <f>IF(OR(Calc_오픈정렬!$F64="",Calc_오픈정렬!AG64=""),"",Calc_오픈정렬!AG64/Calc_오픈정렬!$F64*100)</f>
        <v>121.43708257431463</v>
      </c>
      <c r="AH64">
        <f>IF(OR(Calc_오픈정렬!$F64="",Calc_오픈정렬!AH64=""),"",Calc_오픈정렬!AH64/Calc_오픈정렬!$F64*100)</f>
        <v>115.37119567082965</v>
      </c>
      <c r="AI64">
        <f>IF(OR(Calc_오픈정렬!$F64="",Calc_오픈정렬!AI64=""),"",Calc_오픈정렬!AI64/Calc_오픈정렬!$F64*100)</f>
        <v>125.49598918485847</v>
      </c>
      <c r="AJ64">
        <f>IF(OR(Calc_오픈정렬!$F64="",Calc_오픈정렬!AJ64=""),"",Calc_오픈정렬!AJ64/Calc_오픈정렬!$F64*100)</f>
        <v>118.76587866718917</v>
      </c>
      <c r="AK64">
        <f>IF(OR(Calc_오픈정렬!$F64="",Calc_오픈정렬!AK64=""),"",Calc_오픈정렬!AK64/Calc_오픈정렬!$F64*100)</f>
        <v>130.83933238068002</v>
      </c>
      <c r="AL64">
        <f>IF(OR(Calc_오픈정렬!$F64="",Calc_오픈정렬!AL64=""),"",Calc_오픈정렬!AL64/Calc_오픈정렬!$F64*100)</f>
        <v>125.05955858817745</v>
      </c>
      <c r="AM64">
        <f>IF(OR(Calc_오픈정렬!$F64="",Calc_오픈정렬!AM64=""),"",Calc_오픈정렬!AM64/Calc_오픈정렬!$F64*100)</f>
        <v>115.52406780410107</v>
      </c>
      <c r="AN64">
        <f>IF(OR(Calc_오픈정렬!$F64="",Calc_오픈정렬!AN64=""),"",Calc_오픈정렬!AN64/Calc_오픈정렬!$F64*100)</f>
        <v>119.49718475808157</v>
      </c>
      <c r="AO64">
        <f>IF(OR(Calc_오픈정렬!$F64="",Calc_오픈정렬!AO64=""),"",Calc_오픈정렬!AO64/Calc_오픈정렬!$F64*100)</f>
        <v>120.79565095071891</v>
      </c>
      <c r="AP64">
        <f>IF(OR(Calc_오픈정렬!$F64="",Calc_오픈정렬!AP64=""),"",Calc_오픈정렬!AP64/Calc_오픈정렬!$F64*100)</f>
        <v>136.03348282442133</v>
      </c>
      <c r="AQ64">
        <f>IF(OR(Calc_오픈정렬!$F64="",Calc_오픈정렬!AQ64=""),"",Calc_오픈정렬!AQ64/Calc_오픈정렬!$F64*100)</f>
        <v>132.05273849993952</v>
      </c>
      <c r="AR64">
        <f>IF(OR(Calc_오픈정렬!$F64="",Calc_오픈정렬!AR64=""),"",Calc_오픈정렬!AR64/Calc_오픈정렬!$F64*100)</f>
        <v>131.36149969314636</v>
      </c>
      <c r="AS64">
        <f>IF(OR(Calc_오픈정렬!$F64="",Calc_오픈정렬!AS64=""),"",Calc_오픈정렬!AS64/Calc_오픈정렬!$F64*100)</f>
        <v>146.69742389627788</v>
      </c>
      <c r="AT64">
        <f>IF(OR(Calc_오픈정렬!$F64="",Calc_오픈정렬!AT64=""),"",Calc_오픈정렬!AT64/Calc_오픈정렬!$F64*100)</f>
        <v>139.17345967877262</v>
      </c>
      <c r="AU64">
        <f>IF(OR(Calc_오픈정렬!$F64="",Calc_오픈정렬!AU64=""),"",Calc_오픈정렬!AU64/Calc_오픈정렬!$F64*100)</f>
        <v>141.03438420719644</v>
      </c>
      <c r="AV64">
        <f>IF(OR(Calc_오픈정렬!$F64="",Calc_오픈정렬!AV64=""),"",Calc_오픈정렬!AV64/Calc_오픈정렬!$F64*100)</f>
        <v>136.11656240873234</v>
      </c>
      <c r="AW64">
        <f>IF(OR(Calc_오픈정렬!$F64="",Calc_오픈정렬!AW64=""),"",Calc_오픈정렬!AW64/Calc_오픈정렬!$F64*100)</f>
        <v>139.65382102430465</v>
      </c>
      <c r="AX64">
        <f>IF(OR(Calc_오픈정렬!$F64="",Calc_오픈정렬!AX64=""),"",Calc_오픈정렬!AX64/Calc_오픈정렬!$F64*100)</f>
        <v>116.15766619155845</v>
      </c>
      <c r="AY64" t="str">
        <f>IF(OR(Calc_오픈정렬!$F64="",Calc_오픈정렬!AY64=""),"",Calc_오픈정렬!AY64/Calc_오픈정렬!$F64*100)</f>
        <v/>
      </c>
      <c r="AZ64" t="str">
        <f>IF(OR(Calc_오픈정렬!$F64="",Calc_오픈정렬!AZ64=""),"",Calc_오픈정렬!AZ64/Calc_오픈정렬!$F64*100)</f>
        <v/>
      </c>
      <c r="BA64" t="str">
        <f>IF(OR(Calc_오픈정렬!$F64="",Calc_오픈정렬!BA64=""),"",Calc_오픈정렬!BA64/Calc_오픈정렬!$F64*100)</f>
        <v/>
      </c>
      <c r="BB64" t="str">
        <f>IF(OR(Calc_오픈정렬!$F64="",Calc_오픈정렬!BB64=""),"",Calc_오픈정렬!BB64/Calc_오픈정렬!$F64*100)</f>
        <v/>
      </c>
      <c r="BC64" t="str">
        <f>IF(OR(Calc_오픈정렬!$F64="",Calc_오픈정렬!BC64=""),"",Calc_오픈정렬!BC64/Calc_오픈정렬!$F64*100)</f>
        <v/>
      </c>
      <c r="BD64" t="str">
        <f>IF(OR(Calc_오픈정렬!$F64="",Calc_오픈정렬!BD64=""),"",Calc_오픈정렬!BD64/Calc_오픈정렬!$F64*100)</f>
        <v/>
      </c>
      <c r="BE64" t="str">
        <f>IF(OR(Calc_오픈정렬!$F64="",Calc_오픈정렬!BE64=""),"",Calc_오픈정렬!BE64/Calc_오픈정렬!$F64*100)</f>
        <v/>
      </c>
      <c r="BF64" t="str">
        <f>IF(OR(Calc_오픈정렬!$F64="",Calc_오픈정렬!BF64=""),"",Calc_오픈정렬!BF64/Calc_오픈정렬!$F64*100)</f>
        <v/>
      </c>
      <c r="BG64" t="str">
        <f>IF(OR(Calc_오픈정렬!$F64="",Calc_오픈정렬!BG64=""),"",Calc_오픈정렬!BG64/Calc_오픈정렬!$F64*100)</f>
        <v/>
      </c>
      <c r="BH64" t="str">
        <f>IF(OR(Calc_오픈정렬!$F64="",Calc_오픈정렬!BH64=""),"",Calc_오픈정렬!BH64/Calc_오픈정렬!$F64*100)</f>
        <v/>
      </c>
      <c r="BI64" t="str">
        <f>IF(OR(Calc_오픈정렬!$F64="",Calc_오픈정렬!BI64=""),"",Calc_오픈정렬!BI64/Calc_오픈정렬!$F64*100)</f>
        <v/>
      </c>
      <c r="BJ64" t="str">
        <f>IF(OR(Calc_오픈정렬!$F64="",Calc_오픈정렬!BJ64=""),"",Calc_오픈정렬!BJ64/Calc_오픈정렬!$F64*100)</f>
        <v/>
      </c>
      <c r="BK64" t="str">
        <f>IF(OR(Calc_오픈정렬!$F64="",Calc_오픈정렬!BK64=""),"",Calc_오픈정렬!BK64/Calc_오픈정렬!$F64*100)</f>
        <v/>
      </c>
      <c r="BL64" t="str">
        <f>IF(OR(Calc_오픈정렬!$F64="",Calc_오픈정렬!BL64=""),"",Calc_오픈정렬!BL64/Calc_오픈정렬!$F64*100)</f>
        <v/>
      </c>
      <c r="BM64" t="str">
        <f>IF(OR(Calc_오픈정렬!$F64="",Calc_오픈정렬!BM64=""),"",Calc_오픈정렬!BM64/Calc_오픈정렬!$F64*100)</f>
        <v/>
      </c>
      <c r="BN64" t="str">
        <f>IF(OR(Calc_오픈정렬!$F64="",Calc_오픈정렬!BN64=""),"",Calc_오픈정렬!BN64/Calc_오픈정렬!$F64*100)</f>
        <v/>
      </c>
    </row>
    <row r="65" spans="1:66" x14ac:dyDescent="0.3">
      <c r="A65" t="str">
        <f>Calc_오픈정렬!A65</f>
        <v>(1054) #성대율전점</v>
      </c>
      <c r="B65" t="str">
        <f>Calc_오픈정렬!B65</f>
        <v>150-1</v>
      </c>
      <c r="C65">
        <f>Calc_오픈정렬!C65</f>
        <v>1</v>
      </c>
      <c r="D65" t="str">
        <f>Calc_오픈정렬!D65</f>
        <v>1</v>
      </c>
      <c r="E65" s="1">
        <f>Calc_오픈정렬!E65</f>
        <v>44866</v>
      </c>
      <c r="F65">
        <f>Calc_오픈정렬!F65</f>
        <v>5075993.9175072135</v>
      </c>
      <c r="G65">
        <f>IF(OR(Calc_오픈정렬!$F65="",Calc_오픈정렬!G65=""),"",Calc_오픈정렬!G65/Calc_오픈정렬!$F65*100)</f>
        <v>47.155161247391689</v>
      </c>
      <c r="H65">
        <f>IF(OR(Calc_오픈정렬!$F65="",Calc_오픈정렬!H65=""),"",Calc_오픈정렬!H65/Calc_오픈정렬!$F65*100)</f>
        <v>60.965263396971224</v>
      </c>
      <c r="I65">
        <f>IF(OR(Calc_오픈정렬!$F65="",Calc_오픈정렬!I65=""),"",Calc_오픈정렬!I65/Calc_오픈정렬!$F65*100)</f>
        <v>71.223077561408459</v>
      </c>
      <c r="J65">
        <f>IF(OR(Calc_오픈정렬!$F65="",Calc_오픈정렬!J65=""),"",Calc_오픈정렬!J65/Calc_오픈정렬!$F65*100)</f>
        <v>83.651938226072758</v>
      </c>
      <c r="K65">
        <f>IF(OR(Calc_오픈정렬!$F65="",Calc_오픈정렬!K65=""),"",Calc_오픈정렬!K65/Calc_오픈정렬!$F65*100)</f>
        <v>91.750009913232745</v>
      </c>
      <c r="L65">
        <f>IF(OR(Calc_오픈정렬!$F65="",Calc_오픈정렬!L65=""),"",Calc_오픈정렬!L65/Calc_오픈정렬!$F65*100)</f>
        <v>101.21817417667869</v>
      </c>
      <c r="M65">
        <f>IF(OR(Calc_오픈정렬!$F65="",Calc_오픈정렬!M65=""),"",Calc_오픈정렬!M65/Calc_오픈정렬!$F65*100)</f>
        <v>109.4902670242361</v>
      </c>
      <c r="N65">
        <f>IF(OR(Calc_오픈정렬!$F65="",Calc_오픈정렬!N65=""),"",Calc_오픈정렬!N65/Calc_오픈정렬!$F65*100)</f>
        <v>107.12346116367888</v>
      </c>
      <c r="O65">
        <f>IF(OR(Calc_오픈정렬!$F65="",Calc_오픈정렬!O65=""),"",Calc_오픈정렬!O65/Calc_오픈정렬!$F65*100)</f>
        <v>106.76614949610088</v>
      </c>
      <c r="P65">
        <f>IF(OR(Calc_오픈정렬!$F65="",Calc_오픈정렬!P65=""),"",Calc_오픈정렬!P65/Calc_오픈정렬!$F65*100)</f>
        <v>110.93073036390857</v>
      </c>
      <c r="Q65">
        <f>IF(OR(Calc_오픈정렬!$F65="",Calc_오픈정렬!Q65=""),"",Calc_오픈정렬!Q65/Calc_오픈정렬!$F65*100)</f>
        <v>133.92468705113805</v>
      </c>
      <c r="R65">
        <f>IF(OR(Calc_오픈정렬!$F65="",Calc_오픈정렬!R65=""),"",Calc_오픈정렬!R65/Calc_오픈정렬!$F65*100)</f>
        <v>119.96373950266903</v>
      </c>
      <c r="S65">
        <f>IF(OR(Calc_오픈정렬!$F65="",Calc_오픈정렬!S65=""),"",Calc_오픈정렬!S65/Calc_오픈정렬!$F65*100)</f>
        <v>120.72030092721984</v>
      </c>
      <c r="T65">
        <f>IF(OR(Calc_오픈정렬!$F65="",Calc_오픈정렬!T65=""),"",Calc_오픈정렬!T65/Calc_오픈정렬!$F65*100)</f>
        <v>118.56854332225284</v>
      </c>
      <c r="U65">
        <f>IF(OR(Calc_오픈정렬!$F65="",Calc_오픈정렬!U65=""),"",Calc_오픈정렬!U65/Calc_오픈정렬!$F65*100)</f>
        <v>118.51078614032937</v>
      </c>
      <c r="V65">
        <f>IF(OR(Calc_오픈정렬!$F65="",Calc_오픈정렬!V65=""),"",Calc_오픈정렬!V65/Calc_오픈정렬!$F65*100)</f>
        <v>132.56880564003842</v>
      </c>
      <c r="W65">
        <f>IF(OR(Calc_오픈정렬!$F65="",Calc_오픈정렬!W65=""),"",Calc_오픈정렬!W65/Calc_오픈정렬!$F65*100)</f>
        <v>143.7767562261572</v>
      </c>
      <c r="X65">
        <f>IF(OR(Calc_오픈정렬!$F65="",Calc_오픈정렬!X65=""),"",Calc_오픈정렬!X65/Calc_오픈정렬!$F65*100)</f>
        <v>145.650870297811</v>
      </c>
      <c r="Y65">
        <f>IF(OR(Calc_오픈정렬!$F65="",Calc_오픈정렬!Y65=""),"",Calc_오픈정렬!Y65/Calc_오픈정렬!$F65*100)</f>
        <v>141.19532774799595</v>
      </c>
      <c r="Z65">
        <f>IF(OR(Calc_오픈정렬!$F65="",Calc_오픈정렬!Z65=""),"",Calc_오픈정렬!Z65/Calc_오픈정렬!$F65*100)</f>
        <v>145.08031839768853</v>
      </c>
      <c r="AA65">
        <f>IF(OR(Calc_오픈정렬!$F65="",Calc_오픈정렬!AA65=""),"",Calc_오픈정렬!AA65/Calc_오픈정렬!$F65*100)</f>
        <v>152.7499329809948</v>
      </c>
      <c r="AB65">
        <f>IF(OR(Calc_오픈정렬!$F65="",Calc_오픈정렬!AB65=""),"",Calc_오픈정렬!AB65/Calc_오픈정렬!$F65*100)</f>
        <v>150.56114885963157</v>
      </c>
      <c r="AC65">
        <f>IF(OR(Calc_오픈정렬!$F65="",Calc_오픈정렬!AC65=""),"",Calc_오픈정렬!AC65/Calc_오픈정렬!$F65*100)</f>
        <v>147.2193450720099</v>
      </c>
      <c r="AD65">
        <f>IF(OR(Calc_오픈정렬!$F65="",Calc_오픈정렬!AD65=""),"",Calc_오픈정렬!AD65/Calc_오픈정렬!$F65*100)</f>
        <v>138.32635720326056</v>
      </c>
      <c r="AE65">
        <f>IF(OR(Calc_오픈정렬!$F65="",Calc_오픈정렬!AE65=""),"",Calc_오픈정렬!AE65/Calc_오픈정렬!$F65*100)</f>
        <v>144.50952847272322</v>
      </c>
      <c r="AF65">
        <f>IF(OR(Calc_오픈정렬!$F65="",Calc_오픈정렬!AF65=""),"",Calc_오픈정렬!AF65/Calc_오픈정렬!$F65*100)</f>
        <v>131.61152921684459</v>
      </c>
      <c r="AG65">
        <f>IF(OR(Calc_오픈정렬!$F65="",Calc_오픈정렬!AG65=""),"",Calc_오픈정렬!AG65/Calc_오픈정렬!$F65*100)</f>
        <v>120.17633705164081</v>
      </c>
      <c r="AH65">
        <f>IF(OR(Calc_오픈정렬!$F65="",Calc_오픈정렬!AH65=""),"",Calc_오픈정렬!AH65/Calc_오픈정렬!$F65*100)</f>
        <v>140.15614629020544</v>
      </c>
      <c r="AI65">
        <f>IF(OR(Calc_오픈정렬!$F65="",Calc_오픈정렬!AI65=""),"",Calc_오픈정렬!AI65/Calc_오픈정렬!$F65*100)</f>
        <v>138.69081931601832</v>
      </c>
      <c r="AJ65">
        <f>IF(OR(Calc_오픈정렬!$F65="",Calc_오픈정렬!AJ65=""),"",Calc_오픈정렬!AJ65/Calc_오픈정렬!$F65*100)</f>
        <v>143.00629541220249</v>
      </c>
      <c r="AK65">
        <f>IF(OR(Calc_오픈정렬!$F65="",Calc_오픈정렬!AK65=""),"",Calc_오픈정렬!AK65/Calc_오픈정렬!$F65*100)</f>
        <v>165.53335380425418</v>
      </c>
      <c r="AL65">
        <f>IF(OR(Calc_오픈정렬!$F65="",Calc_오픈정렬!AL65=""),"",Calc_오픈정렬!AL65/Calc_오픈정렬!$F65*100)</f>
        <v>147.21167085455042</v>
      </c>
      <c r="AM65">
        <f>IF(OR(Calc_오픈정렬!$F65="",Calc_오픈정렬!AM65=""),"",Calc_오픈정렬!AM65/Calc_오픈정렬!$F65*100)</f>
        <v>137.110846975659</v>
      </c>
      <c r="AN65">
        <f>IF(OR(Calc_오픈정렬!$F65="",Calc_오픈정렬!AN65=""),"",Calc_오픈정렬!AN65/Calc_오픈정렬!$F65*100)</f>
        <v>148.3282480114085</v>
      </c>
      <c r="AO65">
        <f>IF(OR(Calc_오픈정렬!$F65="",Calc_오픈정렬!AO65=""),"",Calc_오픈정렬!AO65/Calc_오픈정렬!$F65*100)</f>
        <v>162.52353944002112</v>
      </c>
      <c r="AP65">
        <f>IF(OR(Calc_오픈정렬!$F65="",Calc_오픈정렬!AP65=""),"",Calc_오픈정렬!AP65/Calc_오픈정렬!$F65*100)</f>
        <v>144.18602012446024</v>
      </c>
      <c r="AQ65">
        <f>IF(OR(Calc_오픈정렬!$F65="",Calc_오픈정렬!AQ65=""),"",Calc_오픈정렬!AQ65/Calc_오픈정렬!$F65*100)</f>
        <v>153.9324997844555</v>
      </c>
      <c r="AR65">
        <f>IF(OR(Calc_오픈정렬!$F65="",Calc_오픈정렬!AR65=""),"",Calc_오픈정렬!AR65/Calc_오픈정렬!$F65*100)</f>
        <v>145.28367159644117</v>
      </c>
      <c r="AS65">
        <f>IF(OR(Calc_오픈정렬!$F65="",Calc_오픈정렬!AS65=""),"",Calc_오픈정렬!AS65/Calc_오픈정렬!$F65*100)</f>
        <v>145.42709304542657</v>
      </c>
      <c r="AT65">
        <f>IF(OR(Calc_오픈정렬!$F65="",Calc_오픈정렬!AT65=""),"",Calc_오픈정렬!AT65/Calc_오픈정렬!$F65*100)</f>
        <v>148.88689370707249</v>
      </c>
      <c r="AU65">
        <f>IF(OR(Calc_오픈정렬!$F65="",Calc_오픈정렬!AU65=""),"",Calc_오픈정렬!AU65/Calc_오픈정렬!$F65*100)</f>
        <v>163.43524249557871</v>
      </c>
      <c r="AV65">
        <f>IF(OR(Calc_오픈정렬!$F65="",Calc_오픈정렬!AV65=""),"",Calc_오픈정렬!AV65/Calc_오픈정렬!$F65*100)</f>
        <v>155.47217712171513</v>
      </c>
      <c r="AW65">
        <f>IF(OR(Calc_오픈정렬!$F65="",Calc_오픈정렬!AW65=""),"",Calc_오픈정렬!AW65/Calc_오픈정렬!$F65*100)</f>
        <v>185.22215687583915</v>
      </c>
      <c r="AX65">
        <f>IF(OR(Calc_오픈정렬!$F65="",Calc_오픈정렬!AX65=""),"",Calc_오픈정렬!AX65/Calc_오픈정렬!$F65*100)</f>
        <v>170.14709330895755</v>
      </c>
      <c r="AY65" t="str">
        <f>IF(OR(Calc_오픈정렬!$F65="",Calc_오픈정렬!AY65=""),"",Calc_오픈정렬!AY65/Calc_오픈정렬!$F65*100)</f>
        <v/>
      </c>
      <c r="AZ65" t="str">
        <f>IF(OR(Calc_오픈정렬!$F65="",Calc_오픈정렬!AZ65=""),"",Calc_오픈정렬!AZ65/Calc_오픈정렬!$F65*100)</f>
        <v/>
      </c>
      <c r="BA65" t="str">
        <f>IF(OR(Calc_오픈정렬!$F65="",Calc_오픈정렬!BA65=""),"",Calc_오픈정렬!BA65/Calc_오픈정렬!$F65*100)</f>
        <v/>
      </c>
      <c r="BB65" t="str">
        <f>IF(OR(Calc_오픈정렬!$F65="",Calc_오픈정렬!BB65=""),"",Calc_오픈정렬!BB65/Calc_오픈정렬!$F65*100)</f>
        <v/>
      </c>
      <c r="BC65" t="str">
        <f>IF(OR(Calc_오픈정렬!$F65="",Calc_오픈정렬!BC65=""),"",Calc_오픈정렬!BC65/Calc_오픈정렬!$F65*100)</f>
        <v/>
      </c>
      <c r="BD65" t="str">
        <f>IF(OR(Calc_오픈정렬!$F65="",Calc_오픈정렬!BD65=""),"",Calc_오픈정렬!BD65/Calc_오픈정렬!$F65*100)</f>
        <v/>
      </c>
      <c r="BE65" t="str">
        <f>IF(OR(Calc_오픈정렬!$F65="",Calc_오픈정렬!BE65=""),"",Calc_오픈정렬!BE65/Calc_오픈정렬!$F65*100)</f>
        <v/>
      </c>
      <c r="BF65" t="str">
        <f>IF(OR(Calc_오픈정렬!$F65="",Calc_오픈정렬!BF65=""),"",Calc_오픈정렬!BF65/Calc_오픈정렬!$F65*100)</f>
        <v/>
      </c>
      <c r="BG65" t="str">
        <f>IF(OR(Calc_오픈정렬!$F65="",Calc_오픈정렬!BG65=""),"",Calc_오픈정렬!BG65/Calc_오픈정렬!$F65*100)</f>
        <v/>
      </c>
      <c r="BH65" t="str">
        <f>IF(OR(Calc_오픈정렬!$F65="",Calc_오픈정렬!BH65=""),"",Calc_오픈정렬!BH65/Calc_오픈정렬!$F65*100)</f>
        <v/>
      </c>
      <c r="BI65" t="str">
        <f>IF(OR(Calc_오픈정렬!$F65="",Calc_오픈정렬!BI65=""),"",Calc_오픈정렬!BI65/Calc_오픈정렬!$F65*100)</f>
        <v/>
      </c>
      <c r="BJ65" t="str">
        <f>IF(OR(Calc_오픈정렬!$F65="",Calc_오픈정렬!BJ65=""),"",Calc_오픈정렬!BJ65/Calc_오픈정렬!$F65*100)</f>
        <v/>
      </c>
      <c r="BK65" t="str">
        <f>IF(OR(Calc_오픈정렬!$F65="",Calc_오픈정렬!BK65=""),"",Calc_오픈정렬!BK65/Calc_오픈정렬!$F65*100)</f>
        <v/>
      </c>
      <c r="BL65" t="str">
        <f>IF(OR(Calc_오픈정렬!$F65="",Calc_오픈정렬!BL65=""),"",Calc_오픈정렬!BL65/Calc_오픈정렬!$F65*100)</f>
        <v/>
      </c>
      <c r="BM65" t="str">
        <f>IF(OR(Calc_오픈정렬!$F65="",Calc_오픈정렬!BM65=""),"",Calc_오픈정렬!BM65/Calc_오픈정렬!$F65*100)</f>
        <v/>
      </c>
      <c r="BN65" t="str">
        <f>IF(OR(Calc_오픈정렬!$F65="",Calc_오픈정렬!BN65=""),"",Calc_오픈정렬!BN65/Calc_오픈정렬!$F65*100)</f>
        <v/>
      </c>
    </row>
    <row r="66" spans="1:66" x14ac:dyDescent="0.3">
      <c r="A66" t="str">
        <f>Calc_오픈정렬!A66</f>
        <v>(1055) #영통신원뽀송점</v>
      </c>
      <c r="B66" t="str">
        <f>Calc_오픈정렬!B66</f>
        <v>150-1</v>
      </c>
      <c r="C66">
        <f>Calc_오픈정렬!C66</f>
        <v>1</v>
      </c>
      <c r="D66" t="str">
        <f>Calc_오픈정렬!D66</f>
        <v>1</v>
      </c>
      <c r="E66" s="1">
        <f>Calc_오픈정렬!E66</f>
        <v>44866</v>
      </c>
      <c r="F66">
        <f>Calc_오픈정렬!F66</f>
        <v>4150238.1810289398</v>
      </c>
      <c r="G66">
        <f>IF(OR(Calc_오픈정렬!$F66="",Calc_오픈정렬!G66=""),"",Calc_오픈정렬!G66/Calc_오픈정렬!$F66*100)</f>
        <v>59.978467144785974</v>
      </c>
      <c r="H66">
        <f>IF(OR(Calc_오픈정렬!$F66="",Calc_오픈정렬!H66=""),"",Calc_오픈정렬!H66/Calc_오픈정렬!$F66*100)</f>
        <v>66.868794911232158</v>
      </c>
      <c r="I66">
        <f>IF(OR(Calc_오픈정렬!$F66="",Calc_오픈정렬!I66=""),"",Calc_오픈정렬!I66/Calc_오픈정렬!$F66*100)</f>
        <v>75.827395120847626</v>
      </c>
      <c r="J66">
        <f>IF(OR(Calc_오픈정렬!$F66="",Calc_오픈정렬!J66=""),"",Calc_오픈정렬!J66/Calc_오픈정렬!$F66*100)</f>
        <v>103.09125451181509</v>
      </c>
      <c r="K66">
        <f>IF(OR(Calc_오픈정렬!$F66="",Calc_오픈정렬!K66=""),"",Calc_오픈정렬!K66/Calc_오픈정렬!$F66*100)</f>
        <v>102.0121520444437</v>
      </c>
      <c r="L66">
        <f>IF(OR(Calc_오픈정렬!$F66="",Calc_오픈정렬!L66=""),"",Calc_오픈정렬!L66/Calc_오픈정렬!$F66*100)</f>
        <v>94.794568135051222</v>
      </c>
      <c r="M66">
        <f>IF(OR(Calc_오픈정렬!$F66="",Calc_오픈정렬!M66=""),"",Calc_오픈정렬!M66/Calc_오픈정렬!$F66*100)</f>
        <v>93.151582883138047</v>
      </c>
      <c r="N66">
        <f>IF(OR(Calc_오픈정렬!$F66="",Calc_오픈정렬!N66=""),"",Calc_오픈정렬!N66/Calc_오픈정렬!$F66*100)</f>
        <v>100.22717026539061</v>
      </c>
      <c r="O66">
        <f>IF(OR(Calc_오픈정렬!$F66="",Calc_오픈정렬!O66=""),"",Calc_오픈정렬!O66/Calc_오픈정렬!$F66*100)</f>
        <v>106.72327216016141</v>
      </c>
      <c r="P66">
        <f>IF(OR(Calc_오픈정렬!$F66="",Calc_오픈정렬!P66=""),"",Calc_오픈정렬!P66/Calc_오픈정렬!$F66*100)</f>
        <v>105.32170133981205</v>
      </c>
      <c r="Q66">
        <f>IF(OR(Calc_오픈정렬!$F66="",Calc_오픈정렬!Q66=""),"",Calc_오픈정렬!Q66/Calc_오픈정렬!$F66*100)</f>
        <v>107.9206702303367</v>
      </c>
      <c r="R66">
        <f>IF(OR(Calc_오픈정렬!$F66="",Calc_오픈정렬!R66=""),"",Calc_오픈정렬!R66/Calc_오픈정렬!$F66*100)</f>
        <v>114.15440148987295</v>
      </c>
      <c r="S66">
        <f>IF(OR(Calc_오픈정렬!$F66="",Calc_오픈정렬!S66=""),"",Calc_오픈정렬!S66/Calc_오픈정렬!$F66*100)</f>
        <v>110.05764753591565</v>
      </c>
      <c r="T66">
        <f>IF(OR(Calc_오픈정렬!$F66="",Calc_오픈정렬!T66=""),"",Calc_오픈정렬!T66/Calc_오픈정렬!$F66*100)</f>
        <v>125.01546157365466</v>
      </c>
      <c r="U66">
        <f>IF(OR(Calc_오픈정렬!$F66="",Calc_오픈정렬!U66=""),"",Calc_오픈정렬!U66/Calc_오픈정렬!$F66*100)</f>
        <v>129.10779061455969</v>
      </c>
      <c r="V66">
        <f>IF(OR(Calc_오픈정렬!$F66="",Calc_오픈정렬!V66=""),"",Calc_오픈정렬!V66/Calc_오픈정렬!$F66*100)</f>
        <v>150.1136253368841</v>
      </c>
      <c r="W66">
        <f>IF(OR(Calc_오픈정렬!$F66="",Calc_오픈정렬!W66=""),"",Calc_오픈정렬!W66/Calc_오픈정렬!$F66*100)</f>
        <v>126.09882298584665</v>
      </c>
      <c r="X66">
        <f>IF(OR(Calc_오픈정렬!$F66="",Calc_오픈정렬!X66=""),"",Calc_오픈정렬!X66/Calc_오픈정렬!$F66*100)</f>
        <v>139.44027537958655</v>
      </c>
      <c r="Y66">
        <f>IF(OR(Calc_오픈정렬!$F66="",Calc_오픈정렬!Y66=""),"",Calc_오픈정렬!Y66/Calc_오픈정렬!$F66*100)</f>
        <v>114.63373053902333</v>
      </c>
      <c r="Z66">
        <f>IF(OR(Calc_오픈정렬!$F66="",Calc_오픈정렬!Z66=""),"",Calc_오픈정렬!Z66/Calc_오픈정렬!$F66*100)</f>
        <v>119.90925005835562</v>
      </c>
      <c r="AA66">
        <f>IF(OR(Calc_오픈정렬!$F66="",Calc_오픈정렬!AA66=""),"",Calc_오픈정렬!AA66/Calc_오픈정렬!$F66*100)</f>
        <v>117.06989371434939</v>
      </c>
      <c r="AB66">
        <f>IF(OR(Calc_오픈정렬!$F66="",Calc_오픈정렬!AB66=""),"",Calc_오픈정렬!AB66/Calc_오픈정렬!$F66*100)</f>
        <v>128.17418474026277</v>
      </c>
      <c r="AC66">
        <f>IF(OR(Calc_오픈정렬!$F66="",Calc_오픈정렬!AC66=""),"",Calc_오픈정렬!AC66/Calc_오픈정렬!$F66*100)</f>
        <v>118.96566316353223</v>
      </c>
      <c r="AD66">
        <f>IF(OR(Calc_오픈정렬!$F66="",Calc_오픈정렬!AD66=""),"",Calc_오픈정렬!AD66/Calc_오픈정렬!$F66*100)</f>
        <v>113.41796854827936</v>
      </c>
      <c r="AE66">
        <f>IF(OR(Calc_오픈정렬!$F66="",Calc_오픈정렬!AE66=""),"",Calc_오픈정렬!AE66/Calc_오픈정렬!$F66*100)</f>
        <v>115.27158664081871</v>
      </c>
      <c r="AF66">
        <f>IF(OR(Calc_오픈정렬!$F66="",Calc_오픈정렬!AF66=""),"",Calc_오픈정렬!AF66/Calc_오픈정렬!$F66*100)</f>
        <v>111.0761458515429</v>
      </c>
      <c r="AG66">
        <f>IF(OR(Calc_오픈정렬!$F66="",Calc_오픈정렬!AG66=""),"",Calc_오픈정렬!AG66/Calc_오픈정렬!$F66*100)</f>
        <v>117.91661003374104</v>
      </c>
      <c r="AH66">
        <f>IF(OR(Calc_오픈정렬!$F66="",Calc_오픈정렬!AH66=""),"",Calc_오픈정렬!AH66/Calc_오픈정렬!$F66*100)</f>
        <v>109.43919310141261</v>
      </c>
      <c r="AI66">
        <f>IF(OR(Calc_오픈정렬!$F66="",Calc_오픈정렬!AI66=""),"",Calc_오픈정렬!AI66/Calc_오픈정렬!$F66*100)</f>
        <v>121.44752510531754</v>
      </c>
      <c r="AJ66">
        <f>IF(OR(Calc_오픈정렬!$F66="",Calc_오픈정렬!AJ66=""),"",Calc_오픈정렬!AJ66/Calc_오픈정렬!$F66*100)</f>
        <v>121.80796135879658</v>
      </c>
      <c r="AK66">
        <f>IF(OR(Calc_오픈정렬!$F66="",Calc_오픈정렬!AK66=""),"",Calc_오픈정렬!AK66/Calc_오픈정렬!$F66*100)</f>
        <v>135.87165114073113</v>
      </c>
      <c r="AL66">
        <f>IF(OR(Calc_오픈정렬!$F66="",Calc_오픈정렬!AL66=""),"",Calc_오픈정렬!AL66/Calc_오픈정렬!$F66*100)</f>
        <v>144.92912114343372</v>
      </c>
      <c r="AM66">
        <f>IF(OR(Calc_오픈정렬!$F66="",Calc_오픈정렬!AM66=""),"",Calc_오픈정렬!AM66/Calc_오픈정렬!$F66*100)</f>
        <v>121.84315047006011</v>
      </c>
      <c r="AN66">
        <f>IF(OR(Calc_오픈정렬!$F66="",Calc_오픈정렬!AN66=""),"",Calc_오픈정렬!AN66/Calc_오픈정렬!$F66*100)</f>
        <v>148.76108866676321</v>
      </c>
      <c r="AO66">
        <f>IF(OR(Calc_오픈정렬!$F66="",Calc_오픈정렬!AO66=""),"",Calc_오픈정렬!AO66/Calc_오픈정렬!$F66*100)</f>
        <v>144.36726981939739</v>
      </c>
      <c r="AP66">
        <f>IF(OR(Calc_오픈정렬!$F66="",Calc_오픈정렬!AP66=""),"",Calc_오픈정렬!AP66/Calc_오픈정렬!$F66*100)</f>
        <v>147.59696155676554</v>
      </c>
      <c r="AQ66">
        <f>IF(OR(Calc_오픈정렬!$F66="",Calc_오픈정렬!AQ66=""),"",Calc_오픈정렬!AQ66/Calc_오픈정렬!$F66*100)</f>
        <v>144.77226655124488</v>
      </c>
      <c r="AR66">
        <f>IF(OR(Calc_오픈정렬!$F66="",Calc_오픈정렬!AR66=""),"",Calc_오픈정렬!AR66/Calc_오픈정렬!$F66*100)</f>
        <v>128.34808172956934</v>
      </c>
      <c r="AS66">
        <f>IF(OR(Calc_오픈정렬!$F66="",Calc_오픈정렬!AS66=""),"",Calc_오픈정렬!AS66/Calc_오픈정렬!$F66*100)</f>
        <v>148.370226385797</v>
      </c>
      <c r="AT66">
        <f>IF(OR(Calc_오픈정렬!$F66="",Calc_오픈정렬!AT66=""),"",Calc_오픈정렬!AT66/Calc_오픈정렬!$F66*100)</f>
        <v>148.20604206171595</v>
      </c>
      <c r="AU66">
        <f>IF(OR(Calc_오픈정렬!$F66="",Calc_오픈정렬!AU66=""),"",Calc_오픈정렬!AU66/Calc_오픈정렬!$F66*100)</f>
        <v>144.26090387183419</v>
      </c>
      <c r="AV66">
        <f>IF(OR(Calc_오픈정렬!$F66="",Calc_오픈정렬!AV66=""),"",Calc_오픈정렬!AV66/Calc_오픈정렬!$F66*100)</f>
        <v>159.99545312904476</v>
      </c>
      <c r="AW66">
        <f>IF(OR(Calc_오픈정렬!$F66="",Calc_오픈정렬!AW66=""),"",Calc_오픈정렬!AW66/Calc_오픈정렬!$F66*100)</f>
        <v>150.47473677061777</v>
      </c>
      <c r="AX66">
        <f>IF(OR(Calc_오픈정렬!$F66="",Calc_오픈정렬!AX66=""),"",Calc_오픈정렬!AX66/Calc_오픈정렬!$F66*100)</f>
        <v>132.00425847805585</v>
      </c>
      <c r="AY66" t="str">
        <f>IF(OR(Calc_오픈정렬!$F66="",Calc_오픈정렬!AY66=""),"",Calc_오픈정렬!AY66/Calc_오픈정렬!$F66*100)</f>
        <v/>
      </c>
      <c r="AZ66" t="str">
        <f>IF(OR(Calc_오픈정렬!$F66="",Calc_오픈정렬!AZ66=""),"",Calc_오픈정렬!AZ66/Calc_오픈정렬!$F66*100)</f>
        <v/>
      </c>
      <c r="BA66" t="str">
        <f>IF(OR(Calc_오픈정렬!$F66="",Calc_오픈정렬!BA66=""),"",Calc_오픈정렬!BA66/Calc_오픈정렬!$F66*100)</f>
        <v/>
      </c>
      <c r="BB66" t="str">
        <f>IF(OR(Calc_오픈정렬!$F66="",Calc_오픈정렬!BB66=""),"",Calc_오픈정렬!BB66/Calc_오픈정렬!$F66*100)</f>
        <v/>
      </c>
      <c r="BC66" t="str">
        <f>IF(OR(Calc_오픈정렬!$F66="",Calc_오픈정렬!BC66=""),"",Calc_오픈정렬!BC66/Calc_오픈정렬!$F66*100)</f>
        <v/>
      </c>
      <c r="BD66" t="str">
        <f>IF(OR(Calc_오픈정렬!$F66="",Calc_오픈정렬!BD66=""),"",Calc_오픈정렬!BD66/Calc_오픈정렬!$F66*100)</f>
        <v/>
      </c>
      <c r="BE66" t="str">
        <f>IF(OR(Calc_오픈정렬!$F66="",Calc_오픈정렬!BE66=""),"",Calc_오픈정렬!BE66/Calc_오픈정렬!$F66*100)</f>
        <v/>
      </c>
      <c r="BF66" t="str">
        <f>IF(OR(Calc_오픈정렬!$F66="",Calc_오픈정렬!BF66=""),"",Calc_오픈정렬!BF66/Calc_오픈정렬!$F66*100)</f>
        <v/>
      </c>
      <c r="BG66" t="str">
        <f>IF(OR(Calc_오픈정렬!$F66="",Calc_오픈정렬!BG66=""),"",Calc_오픈정렬!BG66/Calc_오픈정렬!$F66*100)</f>
        <v/>
      </c>
      <c r="BH66" t="str">
        <f>IF(OR(Calc_오픈정렬!$F66="",Calc_오픈정렬!BH66=""),"",Calc_오픈정렬!BH66/Calc_오픈정렬!$F66*100)</f>
        <v/>
      </c>
      <c r="BI66" t="str">
        <f>IF(OR(Calc_오픈정렬!$F66="",Calc_오픈정렬!BI66=""),"",Calc_오픈정렬!BI66/Calc_오픈정렬!$F66*100)</f>
        <v/>
      </c>
      <c r="BJ66" t="str">
        <f>IF(OR(Calc_오픈정렬!$F66="",Calc_오픈정렬!BJ66=""),"",Calc_오픈정렬!BJ66/Calc_오픈정렬!$F66*100)</f>
        <v/>
      </c>
      <c r="BK66" t="str">
        <f>IF(OR(Calc_오픈정렬!$F66="",Calc_오픈정렬!BK66=""),"",Calc_오픈정렬!BK66/Calc_오픈정렬!$F66*100)</f>
        <v/>
      </c>
      <c r="BL66" t="str">
        <f>IF(OR(Calc_오픈정렬!$F66="",Calc_오픈정렬!BL66=""),"",Calc_오픈정렬!BL66/Calc_오픈정렬!$F66*100)</f>
        <v/>
      </c>
      <c r="BM66" t="str">
        <f>IF(OR(Calc_오픈정렬!$F66="",Calc_오픈정렬!BM66=""),"",Calc_오픈정렬!BM66/Calc_오픈정렬!$F66*100)</f>
        <v/>
      </c>
      <c r="BN66" t="str">
        <f>IF(OR(Calc_오픈정렬!$F66="",Calc_오픈정렬!BN66=""),"",Calc_오픈정렬!BN66/Calc_오픈정렬!$F66*100)</f>
        <v/>
      </c>
    </row>
    <row r="67" spans="1:66" x14ac:dyDescent="0.3">
      <c r="A67" t="str">
        <f>Calc_오픈정렬!A67</f>
        <v>(1056) #매탄삼성점</v>
      </c>
      <c r="B67" t="str">
        <f>Calc_오픈정렬!B67</f>
        <v>150-0</v>
      </c>
      <c r="C67">
        <f>Calc_오픈정렬!C67</f>
        <v>0</v>
      </c>
      <c r="D67" t="str">
        <f>Calc_오픈정렬!D67</f>
        <v>0</v>
      </c>
      <c r="E67" s="1">
        <f>Calc_오픈정렬!E67</f>
        <v>44866</v>
      </c>
      <c r="F67">
        <f>Calc_오픈정렬!F67</f>
        <v>3951620.0336543494</v>
      </c>
      <c r="G67">
        <f>IF(OR(Calc_오픈정렬!$F67="",Calc_오픈정렬!G67=""),"",Calc_오픈정렬!G67/Calc_오픈정렬!$F67*100)</f>
        <v>55.25346648319983</v>
      </c>
      <c r="H67">
        <f>IF(OR(Calc_오픈정렬!$F67="",Calc_오픈정렬!H67=""),"",Calc_오픈정렬!H67/Calc_오픈정렬!$F67*100)</f>
        <v>74.228284588423477</v>
      </c>
      <c r="I67">
        <f>IF(OR(Calc_오픈정렬!$F67="",Calc_오픈정렬!I67=""),"",Calc_오픈정렬!I67/Calc_오픈정렬!$F67*100)</f>
        <v>103.94275725733443</v>
      </c>
      <c r="J67">
        <f>IF(OR(Calc_오픈정렬!$F67="",Calc_오픈정렬!J67=""),"",Calc_오픈정렬!J67/Calc_오픈정렬!$F67*100)</f>
        <v>95.894817280372408</v>
      </c>
      <c r="K67">
        <f>IF(OR(Calc_오픈정렬!$F67="",Calc_오픈정렬!K67=""),"",Calc_오픈정렬!K67/Calc_오픈정렬!$F67*100)</f>
        <v>90.797760028059258</v>
      </c>
      <c r="L67">
        <f>IF(OR(Calc_오픈정렬!$F67="",Calc_오픈정렬!L67=""),"",Calc_오픈정렬!L67/Calc_오픈정렬!$F67*100)</f>
        <v>96.779439097580806</v>
      </c>
      <c r="M67">
        <f>IF(OR(Calc_오픈정렬!$F67="",Calc_오픈정렬!M67=""),"",Calc_오픈정렬!M67/Calc_오픈정렬!$F67*100)</f>
        <v>104.89463474150934</v>
      </c>
      <c r="N67">
        <f>IF(OR(Calc_오픈정렬!$F67="",Calc_오픈정렬!N67=""),"",Calc_오픈정렬!N67/Calc_오픈정렬!$F67*100)</f>
        <v>102.50734145740547</v>
      </c>
      <c r="O67">
        <f>IF(OR(Calc_오픈정렬!$F67="",Calc_오픈정렬!O67=""),"",Calc_오픈정렬!O67/Calc_오픈정렬!$F67*100)</f>
        <v>109.12600739507283</v>
      </c>
      <c r="P67">
        <f>IF(OR(Calc_오픈정렬!$F67="",Calc_오픈정렬!P67=""),"",Calc_오픈정렬!P67/Calc_오픈정렬!$F67*100)</f>
        <v>97.744807605622441</v>
      </c>
      <c r="Q67">
        <f>IF(OR(Calc_오픈정렬!$F67="",Calc_오픈정렬!Q67=""),"",Calc_오픈정렬!Q67/Calc_오픈정렬!$F67*100)</f>
        <v>116.73185751694473</v>
      </c>
      <c r="R67">
        <f>IF(OR(Calc_오픈정렬!$F67="",Calc_오픈정렬!R67=""),"",Calc_오픈정렬!R67/Calc_오픈정렬!$F67*100)</f>
        <v>107.53399249095752</v>
      </c>
      <c r="S67">
        <f>IF(OR(Calc_오픈정렬!$F67="",Calc_오픈정렬!S67=""),"",Calc_오픈정렬!S67/Calc_오픈정렬!$F67*100)</f>
        <v>101.6496554780669</v>
      </c>
      <c r="T67">
        <f>IF(OR(Calc_오픈정렬!$F67="",Calc_오픈정렬!T67=""),"",Calc_오픈정렬!T67/Calc_오픈정렬!$F67*100)</f>
        <v>134.63925177973104</v>
      </c>
      <c r="U67">
        <f>IF(OR(Calc_오픈정렬!$F67="",Calc_오픈정렬!U67=""),"",Calc_오픈정렬!U67/Calc_오픈정렬!$F67*100)</f>
        <v>135.27486836244918</v>
      </c>
      <c r="V67">
        <f>IF(OR(Calc_오픈정렬!$F67="",Calc_오픈정렬!V67=""),"",Calc_오픈정렬!V67/Calc_오픈정렬!$F67*100)</f>
        <v>140.3291850407914</v>
      </c>
      <c r="W67">
        <f>IF(OR(Calc_오픈정렬!$F67="",Calc_오픈정렬!W67=""),"",Calc_오픈정렬!W67/Calc_오픈정렬!$F67*100)</f>
        <v>146.84757017152404</v>
      </c>
      <c r="X67">
        <f>IF(OR(Calc_오픈정렬!$F67="",Calc_오픈정렬!X67=""),"",Calc_오픈정렬!X67/Calc_오픈정렬!$F67*100)</f>
        <v>129.98838381932921</v>
      </c>
      <c r="Y67">
        <f>IF(OR(Calc_오픈정렬!$F67="",Calc_오픈정렬!Y67=""),"",Calc_오픈정렬!Y67/Calc_오픈정렬!$F67*100)</f>
        <v>125.41339427100245</v>
      </c>
      <c r="Z67">
        <f>IF(OR(Calc_오픈정렬!$F67="",Calc_오픈정렬!Z67=""),"",Calc_오픈정렬!Z67/Calc_오픈정렬!$F67*100)</f>
        <v>135.73882557704832</v>
      </c>
      <c r="AA67">
        <f>IF(OR(Calc_오픈정렬!$F67="",Calc_오픈정렬!AA67=""),"",Calc_오픈정렬!AA67/Calc_오픈정렬!$F67*100)</f>
        <v>143.4385699418435</v>
      </c>
      <c r="AB67">
        <f>IF(OR(Calc_오픈정렬!$F67="",Calc_오픈정렬!AB67=""),"",Calc_오픈정렬!AB67/Calc_오픈정렬!$F67*100)</f>
        <v>128.24297309834009</v>
      </c>
      <c r="AC67">
        <f>IF(OR(Calc_오픈정렬!$F67="",Calc_오픈정렬!AC67=""),"",Calc_오픈정렬!AC67/Calc_오픈정렬!$F67*100)</f>
        <v>134.06382763141255</v>
      </c>
      <c r="AD67">
        <f>IF(OR(Calc_오픈정렬!$F67="",Calc_오픈정렬!AD67=""),"",Calc_오픈정렬!AD67/Calc_오픈정렬!$F67*100)</f>
        <v>137.90928047573024</v>
      </c>
      <c r="AE67">
        <f>IF(OR(Calc_오픈정렬!$F67="",Calc_오픈정렬!AE67=""),"",Calc_오픈정렬!AE67/Calc_오픈정렬!$F67*100)</f>
        <v>137.74986705448481</v>
      </c>
      <c r="AF67">
        <f>IF(OR(Calc_오픈정렬!$F67="",Calc_오픈정렬!AF67=""),"",Calc_오픈정렬!AF67/Calc_오픈정렬!$F67*100)</f>
        <v>139.80935790469584</v>
      </c>
      <c r="AG67">
        <f>IF(OR(Calc_오픈정렬!$F67="",Calc_오픈정렬!AG67=""),"",Calc_오픈정렬!AG67/Calc_오픈정렬!$F67*100)</f>
        <v>158.72273090223823</v>
      </c>
      <c r="AH67">
        <f>IF(OR(Calc_오픈정렬!$F67="",Calc_오픈정렬!AH67=""),"",Calc_오픈정렬!AH67/Calc_오픈정렬!$F67*100)</f>
        <v>167.38359293043339</v>
      </c>
      <c r="AI67">
        <f>IF(OR(Calc_오픈정렬!$F67="",Calc_오픈정렬!AI67=""),"",Calc_오픈정렬!AI67/Calc_오픈정렬!$F67*100)</f>
        <v>156.66174939612583</v>
      </c>
      <c r="AJ67">
        <f>IF(OR(Calc_오픈정렬!$F67="",Calc_오픈정렬!AJ67=""),"",Calc_오픈정렬!AJ67/Calc_오픈정렬!$F67*100)</f>
        <v>159.76540192010472</v>
      </c>
      <c r="AK67">
        <f>IF(OR(Calc_오픈정렬!$F67="",Calc_오픈정렬!AK67=""),"",Calc_오픈정렬!AK67/Calc_오픈정렬!$F67*100)</f>
        <v>152.87645481690305</v>
      </c>
      <c r="AL67">
        <f>IF(OR(Calc_오픈정렬!$F67="",Calc_오픈정렬!AL67=""),"",Calc_오픈정렬!AL67/Calc_오픈정렬!$F67*100)</f>
        <v>149.52579833297915</v>
      </c>
      <c r="AM67">
        <f>IF(OR(Calc_오픈정렬!$F67="",Calc_오픈정렬!AM67=""),"",Calc_오픈정렬!AM67/Calc_오픈정렬!$F67*100)</f>
        <v>126.14328234534749</v>
      </c>
      <c r="AN67">
        <f>IF(OR(Calc_오픈정렬!$F67="",Calc_오픈정렬!AN67=""),"",Calc_오픈정렬!AN67/Calc_오픈정렬!$F67*100)</f>
        <v>138.88963066557233</v>
      </c>
      <c r="AO67">
        <f>IF(OR(Calc_오픈정렬!$F67="",Calc_오픈정렬!AO67=""),"",Calc_오픈정렬!AO67/Calc_오픈정렬!$F67*100)</f>
        <v>134.85391919057241</v>
      </c>
      <c r="AP67">
        <f>IF(OR(Calc_오픈정렬!$F67="",Calc_오픈정렬!AP67=""),"",Calc_오픈정렬!AP67/Calc_오픈정렬!$F67*100)</f>
        <v>144.6995529616668</v>
      </c>
      <c r="AQ67">
        <f>IF(OR(Calc_오픈정렬!$F67="",Calc_오픈정렬!AQ67=""),"",Calc_오픈정렬!AQ67/Calc_오픈정렬!$F67*100)</f>
        <v>153.22287941321935</v>
      </c>
      <c r="AR67">
        <f>IF(OR(Calc_오픈정렬!$F67="",Calc_오픈정렬!AR67=""),"",Calc_오픈정렬!AR67/Calc_오픈정렬!$F67*100)</f>
        <v>141.88171061321043</v>
      </c>
      <c r="AS67">
        <f>IF(OR(Calc_오픈정렬!$F67="",Calc_오픈정렬!AS67=""),"",Calc_오픈정렬!AS67/Calc_오픈정렬!$F67*100)</f>
        <v>190.75733825658881</v>
      </c>
      <c r="AT67">
        <f>IF(OR(Calc_오픈정렬!$F67="",Calc_오픈정렬!AT67=""),"",Calc_오픈정렬!AT67/Calc_오픈정렬!$F67*100)</f>
        <v>173.36455928936357</v>
      </c>
      <c r="AU67">
        <f>IF(OR(Calc_오픈정렬!$F67="",Calc_오픈정렬!AU67=""),"",Calc_오픈정렬!AU67/Calc_오픈정렬!$F67*100)</f>
        <v>163.02501475831025</v>
      </c>
      <c r="AV67">
        <f>IF(OR(Calc_오픈정렬!$F67="",Calc_오픈정렬!AV67=""),"",Calc_오픈정렬!AV67/Calc_오픈정렬!$F67*100)</f>
        <v>169.74701901906477</v>
      </c>
      <c r="AW67">
        <f>IF(OR(Calc_오픈정렬!$F67="",Calc_오픈정렬!AW67=""),"",Calc_오픈정렬!AW67/Calc_오픈정렬!$F67*100)</f>
        <v>163.93056004555265</v>
      </c>
      <c r="AX67">
        <f>IF(OR(Calc_오픈정렬!$F67="",Calc_오픈정렬!AX67=""),"",Calc_오픈정렬!AX67/Calc_오픈정렬!$F67*100)</f>
        <v>157.57743178483824</v>
      </c>
      <c r="AY67" t="str">
        <f>IF(OR(Calc_오픈정렬!$F67="",Calc_오픈정렬!AY67=""),"",Calc_오픈정렬!AY67/Calc_오픈정렬!$F67*100)</f>
        <v/>
      </c>
      <c r="AZ67" t="str">
        <f>IF(OR(Calc_오픈정렬!$F67="",Calc_오픈정렬!AZ67=""),"",Calc_오픈정렬!AZ67/Calc_오픈정렬!$F67*100)</f>
        <v/>
      </c>
      <c r="BA67" t="str">
        <f>IF(OR(Calc_오픈정렬!$F67="",Calc_오픈정렬!BA67=""),"",Calc_오픈정렬!BA67/Calc_오픈정렬!$F67*100)</f>
        <v/>
      </c>
      <c r="BB67" t="str">
        <f>IF(OR(Calc_오픈정렬!$F67="",Calc_오픈정렬!BB67=""),"",Calc_오픈정렬!BB67/Calc_오픈정렬!$F67*100)</f>
        <v/>
      </c>
      <c r="BC67" t="str">
        <f>IF(OR(Calc_오픈정렬!$F67="",Calc_오픈정렬!BC67=""),"",Calc_오픈정렬!BC67/Calc_오픈정렬!$F67*100)</f>
        <v/>
      </c>
      <c r="BD67" t="str">
        <f>IF(OR(Calc_오픈정렬!$F67="",Calc_오픈정렬!BD67=""),"",Calc_오픈정렬!BD67/Calc_오픈정렬!$F67*100)</f>
        <v/>
      </c>
      <c r="BE67" t="str">
        <f>IF(OR(Calc_오픈정렬!$F67="",Calc_오픈정렬!BE67=""),"",Calc_오픈정렬!BE67/Calc_오픈정렬!$F67*100)</f>
        <v/>
      </c>
      <c r="BF67" t="str">
        <f>IF(OR(Calc_오픈정렬!$F67="",Calc_오픈정렬!BF67=""),"",Calc_오픈정렬!BF67/Calc_오픈정렬!$F67*100)</f>
        <v/>
      </c>
      <c r="BG67" t="str">
        <f>IF(OR(Calc_오픈정렬!$F67="",Calc_오픈정렬!BG67=""),"",Calc_오픈정렬!BG67/Calc_오픈정렬!$F67*100)</f>
        <v/>
      </c>
      <c r="BH67" t="str">
        <f>IF(OR(Calc_오픈정렬!$F67="",Calc_오픈정렬!BH67=""),"",Calc_오픈정렬!BH67/Calc_오픈정렬!$F67*100)</f>
        <v/>
      </c>
      <c r="BI67" t="str">
        <f>IF(OR(Calc_오픈정렬!$F67="",Calc_오픈정렬!BI67=""),"",Calc_오픈정렬!BI67/Calc_오픈정렬!$F67*100)</f>
        <v/>
      </c>
      <c r="BJ67" t="str">
        <f>IF(OR(Calc_오픈정렬!$F67="",Calc_오픈정렬!BJ67=""),"",Calc_오픈정렬!BJ67/Calc_오픈정렬!$F67*100)</f>
        <v/>
      </c>
      <c r="BK67" t="str">
        <f>IF(OR(Calc_오픈정렬!$F67="",Calc_오픈정렬!BK67=""),"",Calc_오픈정렬!BK67/Calc_오픈정렬!$F67*100)</f>
        <v/>
      </c>
      <c r="BL67" t="str">
        <f>IF(OR(Calc_오픈정렬!$F67="",Calc_오픈정렬!BL67=""),"",Calc_오픈정렬!BL67/Calc_오픈정렬!$F67*100)</f>
        <v/>
      </c>
      <c r="BM67" t="str">
        <f>IF(OR(Calc_오픈정렬!$F67="",Calc_오픈정렬!BM67=""),"",Calc_오픈정렬!BM67/Calc_오픈정렬!$F67*100)</f>
        <v/>
      </c>
      <c r="BN67" t="str">
        <f>IF(OR(Calc_오픈정렬!$F67="",Calc_오픈정렬!BN67=""),"",Calc_오픈정렬!BN67/Calc_오픈정렬!$F67*100)</f>
        <v/>
      </c>
    </row>
    <row r="68" spans="1:66" x14ac:dyDescent="0.3">
      <c r="A68" t="str">
        <f>Calc_오픈정렬!A68</f>
        <v>(1057) #김포구래현대점</v>
      </c>
      <c r="B68" t="str">
        <f>Calc_오픈정렬!B68</f>
        <v>150-2</v>
      </c>
      <c r="C68">
        <f>Calc_오픈정렬!C68</f>
        <v>2</v>
      </c>
      <c r="D68" t="str">
        <f>Calc_오픈정렬!D68</f>
        <v>2</v>
      </c>
      <c r="E68" s="1">
        <f>Calc_오픈정렬!E68</f>
        <v>44866</v>
      </c>
      <c r="F68">
        <f>Calc_오픈정렬!F68</f>
        <v>2212489.8893050696</v>
      </c>
      <c r="G68">
        <f>IF(OR(Calc_오픈정렬!$F68="",Calc_오픈정렬!G68=""),"",Calc_오픈정렬!G68/Calc_오픈정렬!$F68*100)</f>
        <v>89.446446532451745</v>
      </c>
      <c r="H68">
        <f>IF(OR(Calc_오픈정렬!$F68="",Calc_오픈정렬!H68=""),"",Calc_오픈정렬!H68/Calc_오픈정렬!$F68*100)</f>
        <v>115.97377337505304</v>
      </c>
      <c r="I68">
        <f>IF(OR(Calc_오픈정렬!$F68="",Calc_오픈정렬!I68=""),"",Calc_오픈정렬!I68/Calc_오픈정렬!$F68*100)</f>
        <v>136.02037143378053</v>
      </c>
      <c r="J68">
        <f>IF(OR(Calc_오픈정렬!$F68="",Calc_오픈정렬!J68=""),"",Calc_오픈정렬!J68/Calc_오픈정렬!$F68*100)</f>
        <v>123.73592739010235</v>
      </c>
      <c r="K68">
        <f>IF(OR(Calc_오픈정렬!$F68="",Calc_오픈정렬!K68=""),"",Calc_오픈정렬!K68/Calc_오픈정렬!$F68*100)</f>
        <v>94.003854674062225</v>
      </c>
      <c r="L68">
        <f>IF(OR(Calc_오픈정렬!$F68="",Calc_오픈정렬!L68=""),"",Calc_오픈정렬!L68/Calc_오픈정렬!$F68*100)</f>
        <v>87.913596565457169</v>
      </c>
      <c r="M68">
        <f>IF(OR(Calc_오픈정렬!$F68="",Calc_오픈정렬!M68=""),"",Calc_오픈정렬!M68/Calc_오픈정렬!$F68*100)</f>
        <v>96.708463837350678</v>
      </c>
      <c r="N68">
        <f>IF(OR(Calc_오픈정렬!$F68="",Calc_오픈정렬!N68=""),"",Calc_오픈정렬!N68/Calc_오픈정렬!$F68*100)</f>
        <v>91.42074883488381</v>
      </c>
      <c r="O68">
        <f>IF(OR(Calc_오픈정렬!$F68="",Calc_오픈정렬!O68=""),"",Calc_오픈정렬!O68/Calc_오픈정렬!$F68*100)</f>
        <v>106.21740869814376</v>
      </c>
      <c r="P68">
        <f>IF(OR(Calc_오픈정렬!$F68="",Calc_오픈정렬!P68=""),"",Calc_오픈정렬!P68/Calc_오픈정렬!$F68*100)</f>
        <v>110.97379962979619</v>
      </c>
      <c r="Q68">
        <f>IF(OR(Calc_오픈정렬!$F68="",Calc_오픈정렬!Q68=""),"",Calc_오픈정렬!Q68/Calc_오픈정렬!$F68*100)</f>
        <v>123.05752716292821</v>
      </c>
      <c r="R68">
        <f>IF(OR(Calc_오픈정렬!$F68="",Calc_오픈정렬!R68=""),"",Calc_오픈정렬!R68/Calc_오픈정렬!$F68*100)</f>
        <v>121.97372471820333</v>
      </c>
      <c r="S68">
        <f>IF(OR(Calc_오픈정렬!$F68="",Calc_오픈정렬!S68=""),"",Calc_오픈정렬!S68/Calc_오픈정렬!$F68*100)</f>
        <v>121.70721558825484</v>
      </c>
      <c r="T68">
        <f>IF(OR(Calc_오픈정렬!$F68="",Calc_오픈정렬!T68=""),"",Calc_오픈정렬!T68/Calc_오픈정렬!$F68*100)</f>
        <v>137.76358062575699</v>
      </c>
      <c r="U68">
        <f>IF(OR(Calc_오픈정렬!$F68="",Calc_오픈정렬!U68=""),"",Calc_오픈정렬!U68/Calc_오픈정렬!$F68*100)</f>
        <v>156.40877994695933</v>
      </c>
      <c r="V68">
        <f>IF(OR(Calc_오픈정렬!$F68="",Calc_오픈정렬!V68=""),"",Calc_오픈정렬!V68/Calc_오픈정렬!$F68*100)</f>
        <v>153.36552075062286</v>
      </c>
      <c r="W68">
        <f>IF(OR(Calc_오픈정렬!$F68="",Calc_오픈정렬!W68=""),"",Calc_오픈정렬!W68/Calc_오픈정렬!$F68*100)</f>
        <v>149.00331925634728</v>
      </c>
      <c r="X68">
        <f>IF(OR(Calc_오픈정렬!$F68="",Calc_오픈정렬!X68=""),"",Calc_오픈정렬!X68/Calc_오픈정렬!$F68*100)</f>
        <v>140.3189055293137</v>
      </c>
      <c r="Y68">
        <f>IF(OR(Calc_오픈정렬!$F68="",Calc_오픈정렬!Y68=""),"",Calc_오픈정렬!Y68/Calc_오픈정렬!$F68*100)</f>
        <v>131.5779884187408</v>
      </c>
      <c r="Z68">
        <f>IF(OR(Calc_오픈정렬!$F68="",Calc_오픈정렬!Z68=""),"",Calc_오픈정렬!Z68/Calc_오픈정렬!$F68*100)</f>
        <v>114.02572726011728</v>
      </c>
      <c r="AA68">
        <f>IF(OR(Calc_오픈정렬!$F68="",Calc_오픈정렬!AA68=""),"",Calc_오픈정렬!AA68/Calc_오픈정렬!$F68*100)</f>
        <v>137.11285773061118</v>
      </c>
      <c r="AB68">
        <f>IF(OR(Calc_오픈정렬!$F68="",Calc_오픈정렬!AB68=""),"",Calc_오픈정렬!AB68/Calc_오픈정렬!$F68*100)</f>
        <v>159.7743674582189</v>
      </c>
      <c r="AC68">
        <f>IF(OR(Calc_오픈정렬!$F68="",Calc_오픈정렬!AC68=""),"",Calc_오픈정렬!AC68/Calc_오픈정렬!$F68*100)</f>
        <v>184.09604689076454</v>
      </c>
      <c r="AD68">
        <f>IF(OR(Calc_오픈정렬!$F68="",Calc_오픈정렬!AD68=""),"",Calc_오픈정렬!AD68/Calc_오픈정렬!$F68*100)</f>
        <v>155.88824615074958</v>
      </c>
      <c r="AE68">
        <f>IF(OR(Calc_오픈정렬!$F68="",Calc_오픈정렬!AE68=""),"",Calc_오픈정렬!AE68/Calc_오픈정렬!$F68*100)</f>
        <v>176.03591005871016</v>
      </c>
      <c r="AF68">
        <f>IF(OR(Calc_오픈정렬!$F68="",Calc_오픈정렬!AF68=""),"",Calc_오픈정렬!AF68/Calc_오픈정렬!$F68*100)</f>
        <v>175.67135413993429</v>
      </c>
      <c r="AG68">
        <f>IF(OR(Calc_오픈정렬!$F68="",Calc_오픈정렬!AG68=""),"",Calc_오픈정렬!AG68/Calc_오픈정렬!$F68*100)</f>
        <v>180.07270001461393</v>
      </c>
      <c r="AH68">
        <f>IF(OR(Calc_오픈정렬!$F68="",Calc_오픈정렬!AH68=""),"",Calc_오픈정렬!AH68/Calc_오픈정렬!$F68*100)</f>
        <v>159.39546876146446</v>
      </c>
      <c r="AI68">
        <f>IF(OR(Calc_오픈정렬!$F68="",Calc_오픈정렬!AI68=""),"",Calc_오픈정렬!AI68/Calc_오픈정렬!$F68*100)</f>
        <v>172.24194658623756</v>
      </c>
      <c r="AJ68">
        <f>IF(OR(Calc_오픈정렬!$F68="",Calc_오픈정렬!AJ68=""),"",Calc_오픈정렬!AJ68/Calc_오픈정렬!$F68*100)</f>
        <v>181.41862901689422</v>
      </c>
      <c r="AK68">
        <f>IF(OR(Calc_오픈정렬!$F68="",Calc_오픈정렬!AK68=""),"",Calc_오픈정렬!AK68/Calc_오픈정렬!$F68*100)</f>
        <v>206.04500692468037</v>
      </c>
      <c r="AL68">
        <f>IF(OR(Calc_오픈정렬!$F68="",Calc_오픈정렬!AL68=""),"",Calc_오픈정렬!AL68/Calc_오픈정렬!$F68*100)</f>
        <v>219.38605155467309</v>
      </c>
      <c r="AM68">
        <f>IF(OR(Calc_오픈정렬!$F68="",Calc_오픈정렬!AM68=""),"",Calc_오픈정렬!AM68/Calc_오픈정렬!$F68*100)</f>
        <v>196.60324216325444</v>
      </c>
      <c r="AN68">
        <f>IF(OR(Calc_오픈정렬!$F68="",Calc_오픈정렬!AN68=""),"",Calc_오픈정렬!AN68/Calc_오픈정렬!$F68*100)</f>
        <v>212.96117969986801</v>
      </c>
      <c r="AO68">
        <f>IF(OR(Calc_오픈정렬!$F68="",Calc_오픈정렬!AO68=""),"",Calc_오픈정렬!AO68/Calc_오픈정렬!$F68*100)</f>
        <v>185.87239087237171</v>
      </c>
      <c r="AP68">
        <f>IF(OR(Calc_오픈정렬!$F68="",Calc_오픈정렬!AP68=""),"",Calc_오픈정렬!AP68/Calc_오픈정렬!$F68*100)</f>
        <v>193.82971866799781</v>
      </c>
      <c r="AQ68">
        <f>IF(OR(Calc_오픈정렬!$F68="",Calc_오픈정렬!AQ68=""),"",Calc_오픈정렬!AQ68/Calc_오픈정렬!$F68*100)</f>
        <v>136.2829950188796</v>
      </c>
      <c r="AR68">
        <f>IF(OR(Calc_오픈정렬!$F68="",Calc_오픈정렬!AR68=""),"",Calc_오픈정렬!AR68/Calc_오픈정렬!$F68*100)</f>
        <v>115.53593017090269</v>
      </c>
      <c r="AS68">
        <f>IF(OR(Calc_오픈정렬!$F68="",Calc_오픈정렬!AS68=""),"",Calc_오픈정렬!AS68/Calc_오픈정렬!$F68*100)</f>
        <v>134.86448377290139</v>
      </c>
      <c r="AT68">
        <f>IF(OR(Calc_오픈정렬!$F68="",Calc_오픈정렬!AT68=""),"",Calc_오픈정렬!AT68/Calc_오픈정렬!$F68*100)</f>
        <v>135.75721458503762</v>
      </c>
      <c r="AU68">
        <f>IF(OR(Calc_오픈정렬!$F68="",Calc_오픈정렬!AU68=""),"",Calc_오픈정렬!AU68/Calc_오픈정렬!$F68*100)</f>
        <v>129.00482478969067</v>
      </c>
      <c r="AV68">
        <f>IF(OR(Calc_오픈정렬!$F68="",Calc_오픈정렬!AV68=""),"",Calc_오픈정렬!AV68/Calc_오픈정렬!$F68*100)</f>
        <v>129.16085752196747</v>
      </c>
      <c r="AW68">
        <f>IF(OR(Calc_오픈정렬!$F68="",Calc_오픈정렬!AW68=""),"",Calc_오픈정렬!AW68/Calc_오픈정렬!$F68*100)</f>
        <v>121.24654751600141</v>
      </c>
      <c r="AX68">
        <f>IF(OR(Calc_오픈정렬!$F68="",Calc_오픈정렬!AX68=""),"",Calc_오픈정렬!AX68/Calc_오픈정렬!$F68*100)</f>
        <v>120.68022553870456</v>
      </c>
      <c r="AY68" t="str">
        <f>IF(OR(Calc_오픈정렬!$F68="",Calc_오픈정렬!AY68=""),"",Calc_오픈정렬!AY68/Calc_오픈정렬!$F68*100)</f>
        <v/>
      </c>
      <c r="AZ68" t="str">
        <f>IF(OR(Calc_오픈정렬!$F68="",Calc_오픈정렬!AZ68=""),"",Calc_오픈정렬!AZ68/Calc_오픈정렬!$F68*100)</f>
        <v/>
      </c>
      <c r="BA68" t="str">
        <f>IF(OR(Calc_오픈정렬!$F68="",Calc_오픈정렬!BA68=""),"",Calc_오픈정렬!BA68/Calc_오픈정렬!$F68*100)</f>
        <v/>
      </c>
      <c r="BB68" t="str">
        <f>IF(OR(Calc_오픈정렬!$F68="",Calc_오픈정렬!BB68=""),"",Calc_오픈정렬!BB68/Calc_오픈정렬!$F68*100)</f>
        <v/>
      </c>
      <c r="BC68" t="str">
        <f>IF(OR(Calc_오픈정렬!$F68="",Calc_오픈정렬!BC68=""),"",Calc_오픈정렬!BC68/Calc_오픈정렬!$F68*100)</f>
        <v/>
      </c>
      <c r="BD68" t="str">
        <f>IF(OR(Calc_오픈정렬!$F68="",Calc_오픈정렬!BD68=""),"",Calc_오픈정렬!BD68/Calc_오픈정렬!$F68*100)</f>
        <v/>
      </c>
      <c r="BE68" t="str">
        <f>IF(OR(Calc_오픈정렬!$F68="",Calc_오픈정렬!BE68=""),"",Calc_오픈정렬!BE68/Calc_오픈정렬!$F68*100)</f>
        <v/>
      </c>
      <c r="BF68" t="str">
        <f>IF(OR(Calc_오픈정렬!$F68="",Calc_오픈정렬!BF68=""),"",Calc_오픈정렬!BF68/Calc_오픈정렬!$F68*100)</f>
        <v/>
      </c>
      <c r="BG68" t="str">
        <f>IF(OR(Calc_오픈정렬!$F68="",Calc_오픈정렬!BG68=""),"",Calc_오픈정렬!BG68/Calc_오픈정렬!$F68*100)</f>
        <v/>
      </c>
      <c r="BH68" t="str">
        <f>IF(OR(Calc_오픈정렬!$F68="",Calc_오픈정렬!BH68=""),"",Calc_오픈정렬!BH68/Calc_오픈정렬!$F68*100)</f>
        <v/>
      </c>
      <c r="BI68" t="str">
        <f>IF(OR(Calc_오픈정렬!$F68="",Calc_오픈정렬!BI68=""),"",Calc_오픈정렬!BI68/Calc_오픈정렬!$F68*100)</f>
        <v/>
      </c>
      <c r="BJ68" t="str">
        <f>IF(OR(Calc_오픈정렬!$F68="",Calc_오픈정렬!BJ68=""),"",Calc_오픈정렬!BJ68/Calc_오픈정렬!$F68*100)</f>
        <v/>
      </c>
      <c r="BK68" t="str">
        <f>IF(OR(Calc_오픈정렬!$F68="",Calc_오픈정렬!BK68=""),"",Calc_오픈정렬!BK68/Calc_오픈정렬!$F68*100)</f>
        <v/>
      </c>
      <c r="BL68" t="str">
        <f>IF(OR(Calc_오픈정렬!$F68="",Calc_오픈정렬!BL68=""),"",Calc_오픈정렬!BL68/Calc_오픈정렬!$F68*100)</f>
        <v/>
      </c>
      <c r="BM68" t="str">
        <f>IF(OR(Calc_오픈정렬!$F68="",Calc_오픈정렬!BM68=""),"",Calc_오픈정렬!BM68/Calc_오픈정렬!$F68*100)</f>
        <v/>
      </c>
      <c r="BN68" t="str">
        <f>IF(OR(Calc_오픈정렬!$F68="",Calc_오픈정렬!BN68=""),"",Calc_오픈정렬!BN68/Calc_오픈정렬!$F68*100)</f>
        <v/>
      </c>
    </row>
    <row r="69" spans="1:66" x14ac:dyDescent="0.3">
      <c r="A69" t="str">
        <f>Calc_오픈정렬!A69</f>
        <v>(1058) #천안상명대점</v>
      </c>
      <c r="B69" t="str">
        <f>Calc_오픈정렬!B69</f>
        <v>150-0</v>
      </c>
      <c r="C69">
        <f>Calc_오픈정렬!C69</f>
        <v>0</v>
      </c>
      <c r="D69" t="str">
        <f>Calc_오픈정렬!D69</f>
        <v>0</v>
      </c>
      <c r="E69" s="1">
        <f>Calc_오픈정렬!E69</f>
        <v>44896</v>
      </c>
      <c r="F69">
        <f>Calc_오픈정렬!F69</f>
        <v>2827523.6618508832</v>
      </c>
      <c r="G69">
        <f>IF(OR(Calc_오픈정렬!$F69="",Calc_오픈정렬!G69=""),"",Calc_오픈정렬!G69/Calc_오픈정렬!$F69*100)</f>
        <v>93.667035389155146</v>
      </c>
      <c r="H69">
        <f>IF(OR(Calc_오픈정렬!$F69="",Calc_오픈정렬!H69=""),"",Calc_오픈정렬!H69/Calc_오픈정렬!$F69*100)</f>
        <v>79.9342246197874</v>
      </c>
      <c r="I69">
        <f>IF(OR(Calc_오픈정렬!$F69="",Calc_오픈정렬!I69=""),"",Calc_오픈정렬!I69/Calc_오픈정렬!$F69*100)</f>
        <v>87.212589882385544</v>
      </c>
      <c r="J69">
        <f>IF(OR(Calc_오픈정렬!$F69="",Calc_오픈정렬!J69=""),"",Calc_오픈정렬!J69/Calc_오픈정렬!$F69*100)</f>
        <v>100.0709723530981</v>
      </c>
      <c r="K69">
        <f>IF(OR(Calc_오픈정렬!$F69="",Calc_오픈정렬!K69=""),"",Calc_오픈정렬!K69/Calc_오픈정렬!$F69*100)</f>
        <v>110.55290303257081</v>
      </c>
      <c r="L69">
        <f>IF(OR(Calc_오픈정렬!$F69="",Calc_오픈정렬!L69=""),"",Calc_오픈정렬!L69/Calc_오픈정렬!$F69*100)</f>
        <v>114.72586750314164</v>
      </c>
      <c r="M69">
        <f>IF(OR(Calc_오픈정렬!$F69="",Calc_오픈정렬!M69=""),"",Calc_오픈정렬!M69/Calc_오픈정렬!$F69*100)</f>
        <v>92.782432932741017</v>
      </c>
      <c r="N69">
        <f>IF(OR(Calc_오픈정렬!$F69="",Calc_오픈정렬!N69=""),"",Calc_오픈정렬!N69/Calc_오픈정렬!$F69*100)</f>
        <v>93.299794953579791</v>
      </c>
      <c r="O69">
        <f>IF(OR(Calc_오픈정렬!$F69="",Calc_오픈정렬!O69=""),"",Calc_오픈정렬!O69/Calc_오픈정렬!$F69*100)</f>
        <v>88.568029224868667</v>
      </c>
      <c r="P69">
        <f>IF(OR(Calc_오픈정렬!$F69="",Calc_오픈정렬!P69=""),"",Calc_오픈정렬!P69/Calc_오픈정렬!$F69*100)</f>
        <v>147.87967059853707</v>
      </c>
      <c r="Q69">
        <f>IF(OR(Calc_오픈정렬!$F69="",Calc_오픈정렬!Q69=""),"",Calc_오픈정렬!Q69/Calc_오픈정렬!$F69*100)</f>
        <v>104.23857758286444</v>
      </c>
      <c r="R69">
        <f>IF(OR(Calc_오픈정렬!$F69="",Calc_오픈정렬!R69=""),"",Calc_오픈정렬!R69/Calc_오픈정렬!$F69*100)</f>
        <v>121.03379073452476</v>
      </c>
      <c r="S69">
        <f>IF(OR(Calc_오픈정렬!$F69="",Calc_오픈정렬!S69=""),"",Calc_오픈정렬!S69/Calc_오픈정렬!$F69*100)</f>
        <v>152.7877843128432</v>
      </c>
      <c r="T69">
        <f>IF(OR(Calc_오픈정렬!$F69="",Calc_오픈정렬!T69=""),"",Calc_오픈정렬!T69/Calc_오픈정렬!$F69*100)</f>
        <v>95.261915135138352</v>
      </c>
      <c r="U69">
        <f>IF(OR(Calc_오픈정렬!$F69="",Calc_오픈정렬!U69=""),"",Calc_오픈정렬!U69/Calc_오픈정렬!$F69*100)</f>
        <v>112.95929052117823</v>
      </c>
      <c r="V69">
        <f>IF(OR(Calc_오픈정렬!$F69="",Calc_오픈정렬!V69=""),"",Calc_오픈정렬!V69/Calc_오픈정렬!$F69*100)</f>
        <v>154.8099216164596</v>
      </c>
      <c r="W69">
        <f>IF(OR(Calc_오픈정렬!$F69="",Calc_오픈정렬!W69=""),"",Calc_오픈정렬!W69/Calc_오픈정렬!$F69*100)</f>
        <v>150.93943794216869</v>
      </c>
      <c r="X69">
        <f>IF(OR(Calc_오픈정렬!$F69="",Calc_오픈정렬!X69=""),"",Calc_오픈정렬!X69/Calc_오픈정렬!$F69*100)</f>
        <v>147.41032061603198</v>
      </c>
      <c r="Y69">
        <f>IF(OR(Calc_오픈정렬!$F69="",Calc_오픈정렬!Y69=""),"",Calc_오픈정렬!Y69/Calc_오픈정렬!$F69*100)</f>
        <v>148.82832132812982</v>
      </c>
      <c r="Z69">
        <f>IF(OR(Calc_오픈정렬!$F69="",Calc_오픈정렬!Z69=""),"",Calc_오픈정렬!Z69/Calc_오픈정렬!$F69*100)</f>
        <v>125.00111583170543</v>
      </c>
      <c r="AA69">
        <f>IF(OR(Calc_오픈정렬!$F69="",Calc_오픈정렬!AA69=""),"",Calc_오픈정렬!AA69/Calc_오픈정렬!$F69*100)</f>
        <v>137.17179306938579</v>
      </c>
      <c r="AB69">
        <f>IF(OR(Calc_오픈정렬!$F69="",Calc_오픈정렬!AB69=""),"",Calc_오픈정렬!AB69/Calc_오픈정렬!$F69*100)</f>
        <v>162.48360491413703</v>
      </c>
      <c r="AC69">
        <f>IF(OR(Calc_오픈정렬!$F69="",Calc_오픈정렬!AC69=""),"",Calc_오픈정렬!AC69/Calc_오픈정렬!$F69*100)</f>
        <v>143.70115525763114</v>
      </c>
      <c r="AD69">
        <f>IF(OR(Calc_오픈정렬!$F69="",Calc_오픈정렬!AD69=""),"",Calc_오픈정렬!AD69/Calc_오픈정렬!$F69*100)</f>
        <v>137.11127679030449</v>
      </c>
      <c r="AE69">
        <f>IF(OR(Calc_오픈정렬!$F69="",Calc_오픈정렬!AE69=""),"",Calc_오픈정렬!AE69/Calc_오픈정렬!$F69*100)</f>
        <v>148.69945626182025</v>
      </c>
      <c r="AF69">
        <f>IF(OR(Calc_오픈정렬!$F69="",Calc_오픈정렬!AF69=""),"",Calc_오픈정렬!AF69/Calc_오픈정렬!$F69*100)</f>
        <v>85.017942312004962</v>
      </c>
      <c r="AG69">
        <f>IF(OR(Calc_오픈정렬!$F69="",Calc_오픈정렬!AG69=""),"",Calc_오픈정렬!AG69/Calc_오픈정렬!$F69*100)</f>
        <v>106.79839344519525</v>
      </c>
      <c r="AH69">
        <f>IF(OR(Calc_오픈정렬!$F69="",Calc_오픈정렬!AH69=""),"",Calc_오픈정렬!AH69/Calc_오픈정렬!$F69*100)</f>
        <v>149.07463017314222</v>
      </c>
      <c r="AI69">
        <f>IF(OR(Calc_오픈정렬!$F69="",Calc_오픈정렬!AI69=""),"",Calc_오픈정렬!AI69/Calc_오픈정렬!$F69*100)</f>
        <v>134.73747295869816</v>
      </c>
      <c r="AJ69">
        <f>IF(OR(Calc_오픈정렬!$F69="",Calc_오픈정렬!AJ69=""),"",Calc_오픈정렬!AJ69/Calc_오픈정렬!$F69*100)</f>
        <v>159.61764968338645</v>
      </c>
      <c r="AK69">
        <f>IF(OR(Calc_오픈정렬!$F69="",Calc_오픈정렬!AK69=""),"",Calc_오픈정렬!AK69/Calc_오픈정렬!$F69*100)</f>
        <v>159.8662136554037</v>
      </c>
      <c r="AL69">
        <f>IF(OR(Calc_오픈정렬!$F69="",Calc_오픈정렬!AL69=""),"",Calc_오픈정렬!AL69/Calc_오픈정렬!$F69*100)</f>
        <v>96.090849112955226</v>
      </c>
      <c r="AM69">
        <f>IF(OR(Calc_오픈정렬!$F69="",Calc_오픈정렬!AM69=""),"",Calc_오픈정렬!AM69/Calc_오픈정렬!$F69*100)</f>
        <v>157.32114968482469</v>
      </c>
      <c r="AN69">
        <f>IF(OR(Calc_오픈정렬!$F69="",Calc_오픈정렬!AN69=""),"",Calc_오픈정렬!AN69/Calc_오픈정렬!$F69*100)</f>
        <v>155.88809742717683</v>
      </c>
      <c r="AO69">
        <f>IF(OR(Calc_오픈정렬!$F69="",Calc_오픈정렬!AO69=""),"",Calc_오픈정렬!AO69/Calc_오픈정렬!$F69*100)</f>
        <v>137.1834140828505</v>
      </c>
      <c r="AP69">
        <f>IF(OR(Calc_오픈정렬!$F69="",Calc_오픈정렬!AP69=""),"",Calc_오픈정렬!AP69/Calc_오픈정렬!$F69*100)</f>
        <v>128.44256697903776</v>
      </c>
      <c r="AQ69">
        <f>IF(OR(Calc_오픈정렬!$F69="",Calc_오픈정렬!AQ69=""),"",Calc_오픈정렬!AQ69/Calc_오픈정렬!$F69*100)</f>
        <v>145.81657746954176</v>
      </c>
      <c r="AR69">
        <f>IF(OR(Calc_오픈정렬!$F69="",Calc_오픈정렬!AR69=""),"",Calc_오픈정렬!AR69/Calc_오픈정렬!$F69*100)</f>
        <v>83.034962174360444</v>
      </c>
      <c r="AS69">
        <f>IF(OR(Calc_오픈정렬!$F69="",Calc_오픈정렬!AS69=""),"",Calc_오픈정렬!AS69/Calc_오픈정렬!$F69*100)</f>
        <v>99.33423774917523</v>
      </c>
      <c r="AT69">
        <f>IF(OR(Calc_오픈정렬!$F69="",Calc_오픈정렬!AT69=""),"",Calc_오픈정렬!AT69/Calc_오픈정렬!$F69*100)</f>
        <v>154.47653368892574</v>
      </c>
      <c r="AU69">
        <f>IF(OR(Calc_오픈정렬!$F69="",Calc_오픈정렬!AU69=""),"",Calc_오픈정렬!AU69/Calc_오픈정렬!$F69*100)</f>
        <v>148.07088971728578</v>
      </c>
      <c r="AV69">
        <f>IF(OR(Calc_오픈정렬!$F69="",Calc_오픈정렬!AV69=""),"",Calc_오픈정렬!AV69/Calc_오픈정렬!$F69*100)</f>
        <v>179.54766090262004</v>
      </c>
      <c r="AW69">
        <f>IF(OR(Calc_오픈정렬!$F69="",Calc_오픈정렬!AW69=""),"",Calc_오픈정렬!AW69/Calc_오픈정렬!$F69*100)</f>
        <v>148.97903041629797</v>
      </c>
      <c r="AX69" t="str">
        <f>IF(OR(Calc_오픈정렬!$F69="",Calc_오픈정렬!AX69=""),"",Calc_오픈정렬!AX69/Calc_오픈정렬!$F69*100)</f>
        <v/>
      </c>
      <c r="AY69" t="str">
        <f>IF(OR(Calc_오픈정렬!$F69="",Calc_오픈정렬!AY69=""),"",Calc_오픈정렬!AY69/Calc_오픈정렬!$F69*100)</f>
        <v/>
      </c>
      <c r="AZ69" t="str">
        <f>IF(OR(Calc_오픈정렬!$F69="",Calc_오픈정렬!AZ69=""),"",Calc_오픈정렬!AZ69/Calc_오픈정렬!$F69*100)</f>
        <v/>
      </c>
      <c r="BA69" t="str">
        <f>IF(OR(Calc_오픈정렬!$F69="",Calc_오픈정렬!BA69=""),"",Calc_오픈정렬!BA69/Calc_오픈정렬!$F69*100)</f>
        <v/>
      </c>
      <c r="BB69" t="str">
        <f>IF(OR(Calc_오픈정렬!$F69="",Calc_오픈정렬!BB69=""),"",Calc_오픈정렬!BB69/Calc_오픈정렬!$F69*100)</f>
        <v/>
      </c>
      <c r="BC69" t="str">
        <f>IF(OR(Calc_오픈정렬!$F69="",Calc_오픈정렬!BC69=""),"",Calc_오픈정렬!BC69/Calc_오픈정렬!$F69*100)</f>
        <v/>
      </c>
      <c r="BD69" t="str">
        <f>IF(OR(Calc_오픈정렬!$F69="",Calc_오픈정렬!BD69=""),"",Calc_오픈정렬!BD69/Calc_오픈정렬!$F69*100)</f>
        <v/>
      </c>
      <c r="BE69" t="str">
        <f>IF(OR(Calc_오픈정렬!$F69="",Calc_오픈정렬!BE69=""),"",Calc_오픈정렬!BE69/Calc_오픈정렬!$F69*100)</f>
        <v/>
      </c>
      <c r="BF69" t="str">
        <f>IF(OR(Calc_오픈정렬!$F69="",Calc_오픈정렬!BF69=""),"",Calc_오픈정렬!BF69/Calc_오픈정렬!$F69*100)</f>
        <v/>
      </c>
      <c r="BG69" t="str">
        <f>IF(OR(Calc_오픈정렬!$F69="",Calc_오픈정렬!BG69=""),"",Calc_오픈정렬!BG69/Calc_오픈정렬!$F69*100)</f>
        <v/>
      </c>
      <c r="BH69" t="str">
        <f>IF(OR(Calc_오픈정렬!$F69="",Calc_오픈정렬!BH69=""),"",Calc_오픈정렬!BH69/Calc_오픈정렬!$F69*100)</f>
        <v/>
      </c>
      <c r="BI69" t="str">
        <f>IF(OR(Calc_오픈정렬!$F69="",Calc_오픈정렬!BI69=""),"",Calc_오픈정렬!BI69/Calc_오픈정렬!$F69*100)</f>
        <v/>
      </c>
      <c r="BJ69" t="str">
        <f>IF(OR(Calc_오픈정렬!$F69="",Calc_오픈정렬!BJ69=""),"",Calc_오픈정렬!BJ69/Calc_오픈정렬!$F69*100)</f>
        <v/>
      </c>
      <c r="BK69" t="str">
        <f>IF(OR(Calc_오픈정렬!$F69="",Calc_오픈정렬!BK69=""),"",Calc_오픈정렬!BK69/Calc_오픈정렬!$F69*100)</f>
        <v/>
      </c>
      <c r="BL69" t="str">
        <f>IF(OR(Calc_오픈정렬!$F69="",Calc_오픈정렬!BL69=""),"",Calc_오픈정렬!BL69/Calc_오픈정렬!$F69*100)</f>
        <v/>
      </c>
      <c r="BM69" t="str">
        <f>IF(OR(Calc_오픈정렬!$F69="",Calc_오픈정렬!BM69=""),"",Calc_오픈정렬!BM69/Calc_오픈정렬!$F69*100)</f>
        <v/>
      </c>
      <c r="BN69" t="str">
        <f>IF(OR(Calc_오픈정렬!$F69="",Calc_오픈정렬!BN69=""),"",Calc_오픈정렬!BN69/Calc_오픈정렬!$F69*100)</f>
        <v/>
      </c>
    </row>
    <row r="70" spans="1:66" x14ac:dyDescent="0.3">
      <c r="A70" t="str">
        <f>Calc_오픈정렬!A70</f>
        <v>(1059) #평택동삭점</v>
      </c>
      <c r="B70" t="str">
        <f>Calc_오픈정렬!B70</f>
        <v>150-2</v>
      </c>
      <c r="C70">
        <f>Calc_오픈정렬!C70</f>
        <v>2</v>
      </c>
      <c r="D70" t="str">
        <f>Calc_오픈정렬!D70</f>
        <v>2</v>
      </c>
      <c r="E70" s="1">
        <f>Calc_오픈정렬!E70</f>
        <v>44896</v>
      </c>
      <c r="F70">
        <f>Calc_오픈정렬!F70</f>
        <v>3902293.6609283313</v>
      </c>
      <c r="G70">
        <f>IF(OR(Calc_오픈정렬!$F70="",Calc_오픈정렬!G70=""),"",Calc_오픈정렬!G70/Calc_오픈정렬!$F70*100)</f>
        <v>90.481343887849334</v>
      </c>
      <c r="H70">
        <f>IF(OR(Calc_오픈정렬!$F70="",Calc_오픈정렬!H70=""),"",Calc_오픈정렬!H70/Calc_오픈정렬!$F70*100)</f>
        <v>120.05730608399088</v>
      </c>
      <c r="I70">
        <f>IF(OR(Calc_오픈정렬!$F70="",Calc_오픈정렬!I70=""),"",Calc_오픈정렬!I70/Calc_오픈정렬!$F70*100)</f>
        <v>122.5086105777883</v>
      </c>
      <c r="J70">
        <f>IF(OR(Calc_오픈정렬!$F70="",Calc_오픈정렬!J70=""),"",Calc_오픈정렬!J70/Calc_오픈정렬!$F70*100)</f>
        <v>117.38113092857785</v>
      </c>
      <c r="K70">
        <f>IF(OR(Calc_오픈정렬!$F70="",Calc_오픈정렬!K70=""),"",Calc_오픈정렬!K70/Calc_오픈정렬!$F70*100)</f>
        <v>98.719761705601414</v>
      </c>
      <c r="L70">
        <f>IF(OR(Calc_오픈정렬!$F70="",Calc_오픈정렬!L70=""),"",Calc_오픈정렬!L70/Calc_오픈정렬!$F70*100)</f>
        <v>99.605316941772131</v>
      </c>
      <c r="M70">
        <f>IF(OR(Calc_오픈정렬!$F70="",Calc_오픈정렬!M70=""),"",Calc_오픈정렬!M70/Calc_오픈정렬!$F70*100)</f>
        <v>86.176369226420888</v>
      </c>
      <c r="N70">
        <f>IF(OR(Calc_오픈정렬!$F70="",Calc_오픈정렬!N70=""),"",Calc_오픈정렬!N70/Calc_오픈정렬!$F70*100)</f>
        <v>104.37301008924986</v>
      </c>
      <c r="O70">
        <f>IF(OR(Calc_오픈정렬!$F70="",Calc_오픈정렬!O70=""),"",Calc_오픈정렬!O70/Calc_오픈정렬!$F70*100)</f>
        <v>93.744411108377889</v>
      </c>
      <c r="P70">
        <f>IF(OR(Calc_오픈정렬!$F70="",Calc_오픈정렬!P70=""),"",Calc_오픈정렬!P70/Calc_오픈정렬!$F70*100)</f>
        <v>128.25316202142221</v>
      </c>
      <c r="Q70">
        <f>IF(OR(Calc_오픈정렬!$F70="",Calc_오픈정렬!Q70=""),"",Calc_오픈정렬!Q70/Calc_오픈정렬!$F70*100)</f>
        <v>105.11347582950708</v>
      </c>
      <c r="R70">
        <f>IF(OR(Calc_오픈정렬!$F70="",Calc_오픈정렬!R70=""),"",Calc_오픈정렬!R70/Calc_오픈정렬!$F70*100)</f>
        <v>122.13323836106416</v>
      </c>
      <c r="S70">
        <f>IF(OR(Calc_오픈정렬!$F70="",Calc_오픈정렬!S70=""),"",Calc_오픈정렬!S70/Calc_오픈정렬!$F70*100)</f>
        <v>131.5386836878674</v>
      </c>
      <c r="T70">
        <f>IF(OR(Calc_오픈정렬!$F70="",Calc_오픈정렬!T70=""),"",Calc_오픈정렬!T70/Calc_오픈정렬!$F70*100)</f>
        <v>160.53986759134017</v>
      </c>
      <c r="U70">
        <f>IF(OR(Calc_오픈정렬!$F70="",Calc_오픈정렬!U70=""),"",Calc_오픈정렬!U70/Calc_오픈정렬!$F70*100)</f>
        <v>144.72251213348034</v>
      </c>
      <c r="V70">
        <f>IF(OR(Calc_오픈정렬!$F70="",Calc_오픈정렬!V70=""),"",Calc_오픈정렬!V70/Calc_오픈정렬!$F70*100)</f>
        <v>136.4136993831172</v>
      </c>
      <c r="W70">
        <f>IF(OR(Calc_오픈정렬!$F70="",Calc_오픈정렬!W70=""),"",Calc_오픈정렬!W70/Calc_오픈정렬!$F70*100)</f>
        <v>111.43130858744064</v>
      </c>
      <c r="X70">
        <f>IF(OR(Calc_오픈정렬!$F70="",Calc_오픈정렬!X70=""),"",Calc_오픈정렬!X70/Calc_오픈정렬!$F70*100)</f>
        <v>107.96530513504882</v>
      </c>
      <c r="Y70">
        <f>IF(OR(Calc_오픈정렬!$F70="",Calc_오픈정렬!Y70=""),"",Calc_오픈정렬!Y70/Calc_오픈정렬!$F70*100)</f>
        <v>96.213117659656888</v>
      </c>
      <c r="Z70">
        <f>IF(OR(Calc_오픈정렬!$F70="",Calc_오픈정렬!Z70=""),"",Calc_오픈정렬!Z70/Calc_오픈정렬!$F70*100)</f>
        <v>97.905971722819203</v>
      </c>
      <c r="AA70">
        <f>IF(OR(Calc_오픈정렬!$F70="",Calc_오픈정렬!AA70=""),"",Calc_오픈정렬!AA70/Calc_오픈정렬!$F70*100)</f>
        <v>84.577146903954272</v>
      </c>
      <c r="AB70">
        <f>IF(OR(Calc_오픈정렬!$F70="",Calc_오픈정렬!AB70=""),"",Calc_오픈정렬!AB70/Calc_오픈정렬!$F70*100)</f>
        <v>101.62738583884676</v>
      </c>
      <c r="AC70">
        <f>IF(OR(Calc_오픈정렬!$F70="",Calc_오픈정렬!AC70=""),"",Calc_오픈정렬!AC70/Calc_오픈정렬!$F70*100)</f>
        <v>103.9332076753021</v>
      </c>
      <c r="AD70">
        <f>IF(OR(Calc_오픈정렬!$F70="",Calc_오픈정렬!AD70=""),"",Calc_오픈정렬!AD70/Calc_오픈정렬!$F70*100)</f>
        <v>95.86179298325645</v>
      </c>
      <c r="AE70">
        <f>IF(OR(Calc_오픈정렬!$F70="",Calc_오픈정렬!AE70=""),"",Calc_오픈정렬!AE70/Calc_오픈정렬!$F70*100)</f>
        <v>126.12913191651636</v>
      </c>
      <c r="AF70">
        <f>IF(OR(Calc_오픈정렬!$F70="",Calc_오픈정렬!AF70=""),"",Calc_오픈정렬!AF70/Calc_오픈정렬!$F70*100)</f>
        <v>132.09467842886241</v>
      </c>
      <c r="AG70">
        <f>IF(OR(Calc_오픈정렬!$F70="",Calc_오픈정렬!AG70=""),"",Calc_오픈정렬!AG70/Calc_오픈정렬!$F70*100)</f>
        <v>125.30111979272066</v>
      </c>
      <c r="AH70">
        <f>IF(OR(Calc_오픈정렬!$F70="",Calc_오픈정렬!AH70=""),"",Calc_오픈정렬!AH70/Calc_오픈정렬!$F70*100)</f>
        <v>135.2082418466658</v>
      </c>
      <c r="AI70">
        <f>IF(OR(Calc_오픈정렬!$F70="",Calc_오픈정렬!AI70=""),"",Calc_오픈정렬!AI70/Calc_오픈정렬!$F70*100)</f>
        <v>141.25649378297851</v>
      </c>
      <c r="AJ70">
        <f>IF(OR(Calc_오픈정렬!$F70="",Calc_오픈정렬!AJ70=""),"",Calc_오픈정렬!AJ70/Calc_오픈정렬!$F70*100)</f>
        <v>130.82138736079384</v>
      </c>
      <c r="AK70">
        <f>IF(OR(Calc_오픈정렬!$F70="",Calc_오픈정렬!AK70=""),"",Calc_오픈정렬!AK70/Calc_오픈정렬!$F70*100)</f>
        <v>141.83934780657182</v>
      </c>
      <c r="AL70">
        <f>IF(OR(Calc_오픈정렬!$F70="",Calc_오픈정렬!AL70=""),"",Calc_오픈정렬!AL70/Calc_오픈정렬!$F70*100)</f>
        <v>122.56086697814588</v>
      </c>
      <c r="AM70">
        <f>IF(OR(Calc_오픈정렬!$F70="",Calc_오픈정렬!AM70=""),"",Calc_오픈정렬!AM70/Calc_오픈정렬!$F70*100)</f>
        <v>125.88043721373019</v>
      </c>
      <c r="AN70">
        <f>IF(OR(Calc_오픈정렬!$F70="",Calc_오픈정렬!AN70=""),"",Calc_오픈정렬!AN70/Calc_오픈정렬!$F70*100)</f>
        <v>128.33378414482425</v>
      </c>
      <c r="AO70">
        <f>IF(OR(Calc_오픈정렬!$F70="",Calc_오픈정렬!AO70=""),"",Calc_오픈정렬!AO70/Calc_오픈정렬!$F70*100)</f>
        <v>132.62897597293585</v>
      </c>
      <c r="AP70">
        <f>IF(OR(Calc_오픈정렬!$F70="",Calc_오픈정렬!AP70=""),"",Calc_오픈정렬!AP70/Calc_오픈정렬!$F70*100)</f>
        <v>117.28433712020771</v>
      </c>
      <c r="AQ70">
        <f>IF(OR(Calc_오픈정렬!$F70="",Calc_오픈정렬!AQ70=""),"",Calc_오픈정렬!AQ70/Calc_오픈정렬!$F70*100)</f>
        <v>148.61995161778745</v>
      </c>
      <c r="AR70">
        <f>IF(OR(Calc_오픈정렬!$F70="",Calc_오픈정렬!AR70=""),"",Calc_오픈정렬!AR70/Calc_오픈정렬!$F70*100)</f>
        <v>177.36826051472835</v>
      </c>
      <c r="AS70">
        <f>IF(OR(Calc_오픈정렬!$F70="",Calc_오픈정렬!AS70=""),"",Calc_오픈정렬!AS70/Calc_오픈정렬!$F70*100)</f>
        <v>163.66414622261638</v>
      </c>
      <c r="AT70">
        <f>IF(OR(Calc_오픈정렬!$F70="",Calc_오픈정렬!AT70=""),"",Calc_오픈정렬!AT70/Calc_오픈정렬!$F70*100)</f>
        <v>164.31934249778448</v>
      </c>
      <c r="AU70">
        <f>IF(OR(Calc_오픈정렬!$F70="",Calc_오픈정렬!AU70=""),"",Calc_오픈정렬!AU70/Calc_오픈정렬!$F70*100)</f>
        <v>151.74216563424247</v>
      </c>
      <c r="AV70">
        <f>IF(OR(Calc_오픈정렬!$F70="",Calc_오픈정렬!AV70=""),"",Calc_오픈정렬!AV70/Calc_오픈정렬!$F70*100)</f>
        <v>151.66566350244082</v>
      </c>
      <c r="AW70">
        <f>IF(OR(Calc_오픈정렬!$F70="",Calc_오픈정렬!AW70=""),"",Calc_오픈정렬!AW70/Calc_오픈정렬!$F70*100)</f>
        <v>138.96098477252286</v>
      </c>
      <c r="AX70" t="str">
        <f>IF(OR(Calc_오픈정렬!$F70="",Calc_오픈정렬!AX70=""),"",Calc_오픈정렬!AX70/Calc_오픈정렬!$F70*100)</f>
        <v/>
      </c>
      <c r="AY70" t="str">
        <f>IF(OR(Calc_오픈정렬!$F70="",Calc_오픈정렬!AY70=""),"",Calc_오픈정렬!AY70/Calc_오픈정렬!$F70*100)</f>
        <v/>
      </c>
      <c r="AZ70" t="str">
        <f>IF(OR(Calc_오픈정렬!$F70="",Calc_오픈정렬!AZ70=""),"",Calc_오픈정렬!AZ70/Calc_오픈정렬!$F70*100)</f>
        <v/>
      </c>
      <c r="BA70" t="str">
        <f>IF(OR(Calc_오픈정렬!$F70="",Calc_오픈정렬!BA70=""),"",Calc_오픈정렬!BA70/Calc_오픈정렬!$F70*100)</f>
        <v/>
      </c>
      <c r="BB70" t="str">
        <f>IF(OR(Calc_오픈정렬!$F70="",Calc_오픈정렬!BB70=""),"",Calc_오픈정렬!BB70/Calc_오픈정렬!$F70*100)</f>
        <v/>
      </c>
      <c r="BC70" t="str">
        <f>IF(OR(Calc_오픈정렬!$F70="",Calc_오픈정렬!BC70=""),"",Calc_오픈정렬!BC70/Calc_오픈정렬!$F70*100)</f>
        <v/>
      </c>
      <c r="BD70" t="str">
        <f>IF(OR(Calc_오픈정렬!$F70="",Calc_오픈정렬!BD70=""),"",Calc_오픈정렬!BD70/Calc_오픈정렬!$F70*100)</f>
        <v/>
      </c>
      <c r="BE70" t="str">
        <f>IF(OR(Calc_오픈정렬!$F70="",Calc_오픈정렬!BE70=""),"",Calc_오픈정렬!BE70/Calc_오픈정렬!$F70*100)</f>
        <v/>
      </c>
      <c r="BF70" t="str">
        <f>IF(OR(Calc_오픈정렬!$F70="",Calc_오픈정렬!BF70=""),"",Calc_오픈정렬!BF70/Calc_오픈정렬!$F70*100)</f>
        <v/>
      </c>
      <c r="BG70" t="str">
        <f>IF(OR(Calc_오픈정렬!$F70="",Calc_오픈정렬!BG70=""),"",Calc_오픈정렬!BG70/Calc_오픈정렬!$F70*100)</f>
        <v/>
      </c>
      <c r="BH70" t="str">
        <f>IF(OR(Calc_오픈정렬!$F70="",Calc_오픈정렬!BH70=""),"",Calc_오픈정렬!BH70/Calc_오픈정렬!$F70*100)</f>
        <v/>
      </c>
      <c r="BI70" t="str">
        <f>IF(OR(Calc_오픈정렬!$F70="",Calc_오픈정렬!BI70=""),"",Calc_오픈정렬!BI70/Calc_오픈정렬!$F70*100)</f>
        <v/>
      </c>
      <c r="BJ70" t="str">
        <f>IF(OR(Calc_오픈정렬!$F70="",Calc_오픈정렬!BJ70=""),"",Calc_오픈정렬!BJ70/Calc_오픈정렬!$F70*100)</f>
        <v/>
      </c>
      <c r="BK70" t="str">
        <f>IF(OR(Calc_오픈정렬!$F70="",Calc_오픈정렬!BK70=""),"",Calc_오픈정렬!BK70/Calc_오픈정렬!$F70*100)</f>
        <v/>
      </c>
      <c r="BL70" t="str">
        <f>IF(OR(Calc_오픈정렬!$F70="",Calc_오픈정렬!BL70=""),"",Calc_오픈정렬!BL70/Calc_오픈정렬!$F70*100)</f>
        <v/>
      </c>
      <c r="BM70" t="str">
        <f>IF(OR(Calc_오픈정렬!$F70="",Calc_오픈정렬!BM70=""),"",Calc_오픈정렬!BM70/Calc_오픈정렬!$F70*100)</f>
        <v/>
      </c>
      <c r="BN70" t="str">
        <f>IF(OR(Calc_오픈정렬!$F70="",Calc_오픈정렬!BN70=""),"",Calc_오픈정렬!BN70/Calc_오픈정렬!$F70*100)</f>
        <v/>
      </c>
    </row>
    <row r="71" spans="1:66" x14ac:dyDescent="0.3">
      <c r="A71" t="str">
        <f>Calc_오픈정렬!A71</f>
        <v>(1060) #숭실대중문점</v>
      </c>
      <c r="B71" t="str">
        <f>Calc_오픈정렬!B71</f>
        <v>150-1</v>
      </c>
      <c r="C71">
        <f>Calc_오픈정렬!C71</f>
        <v>1</v>
      </c>
      <c r="D71" t="str">
        <f>Calc_오픈정렬!D71</f>
        <v>1</v>
      </c>
      <c r="E71" s="1">
        <f>Calc_오픈정렬!E71</f>
        <v>44896</v>
      </c>
      <c r="F71">
        <f>Calc_오픈정렬!F71</f>
        <v>3069967.935920333</v>
      </c>
      <c r="G71">
        <f>IF(OR(Calc_오픈정렬!$F71="",Calc_오픈정렬!G71=""),"",Calc_오픈정렬!G71/Calc_오픈정렬!$F71*100)</f>
        <v>67.606179294856034</v>
      </c>
      <c r="H71">
        <f>IF(OR(Calc_오픈정렬!$F71="",Calc_오픈정렬!H71=""),"",Calc_오픈정렬!H71/Calc_오픈정렬!$F71*100)</f>
        <v>96.652061732525127</v>
      </c>
      <c r="I71">
        <f>IF(OR(Calc_오픈정렬!$F71="",Calc_오픈정렬!I71=""),"",Calc_오픈정렬!I71/Calc_오픈정렬!$F71*100)</f>
        <v>92.602908423162063</v>
      </c>
      <c r="J71">
        <f>IF(OR(Calc_오픈정렬!$F71="",Calc_오픈정렬!J71=""),"",Calc_오픈정렬!J71/Calc_오픈정렬!$F71*100)</f>
        <v>90.609315544060763</v>
      </c>
      <c r="K71">
        <f>IF(OR(Calc_오픈정렬!$F71="",Calc_오픈정렬!K71=""),"",Calc_오픈정렬!K71/Calc_오픈정렬!$F71*100)</f>
        <v>92.968260271796225</v>
      </c>
      <c r="L71">
        <f>IF(OR(Calc_오픈정렬!$F71="",Calc_오픈정렬!L71=""),"",Calc_오픈정렬!L71/Calc_오픈정렬!$F71*100)</f>
        <v>99.36526545633761</v>
      </c>
      <c r="M71">
        <f>IF(OR(Calc_오픈정렬!$F71="",Calc_오픈정렬!M71=""),"",Calc_오픈정렬!M71/Calc_오픈정렬!$F71*100)</f>
        <v>105.29378311083282</v>
      </c>
      <c r="N71">
        <f>IF(OR(Calc_오픈정렬!$F71="",Calc_오픈정렬!N71=""),"",Calc_오픈정렬!N71/Calc_오픈정렬!$F71*100)</f>
        <v>107.08236747060499</v>
      </c>
      <c r="O71">
        <f>IF(OR(Calc_오픈정렬!$F71="",Calc_오픈정렬!O71=""),"",Calc_오픈정렬!O71/Calc_오픈정렬!$F71*100)</f>
        <v>104.68100814636767</v>
      </c>
      <c r="P71">
        <f>IF(OR(Calc_오픈정렬!$F71="",Calc_오픈정렬!P71=""),"",Calc_오픈정렬!P71/Calc_오픈정렬!$F71*100)</f>
        <v>90.049267216610247</v>
      </c>
      <c r="Q71">
        <f>IF(OR(Calc_오픈정렬!$F71="",Calc_오픈정렬!Q71=""),"",Calc_오픈정렬!Q71/Calc_오픈정렬!$F71*100)</f>
        <v>89.880395332603953</v>
      </c>
      <c r="R71">
        <f>IF(OR(Calc_오픈정렬!$F71="",Calc_오픈정렬!R71=""),"",Calc_오픈정렬!R71/Calc_오픈정렬!$F71*100)</f>
        <v>97.765459872224852</v>
      </c>
      <c r="S71">
        <f>IF(OR(Calc_오픈정렬!$F71="",Calc_오픈정렬!S71=""),"",Calc_오픈정렬!S71/Calc_오픈정렬!$F71*100)</f>
        <v>106.34550608034989</v>
      </c>
      <c r="T71">
        <f>IF(OR(Calc_오픈정렬!$F71="",Calc_오픈정렬!T71=""),"",Calc_오픈정렬!T71/Calc_오픈정렬!$F71*100)</f>
        <v>107.75597032929522</v>
      </c>
      <c r="U71">
        <f>IF(OR(Calc_오픈정렬!$F71="",Calc_오픈정렬!U71=""),"",Calc_오픈정렬!U71/Calc_오픈정렬!$F71*100)</f>
        <v>114.62711237540313</v>
      </c>
      <c r="V71">
        <f>IF(OR(Calc_오픈정렬!$F71="",Calc_오픈정렬!V71=""),"",Calc_오픈정렬!V71/Calc_오픈정렬!$F71*100)</f>
        <v>112.70283670158187</v>
      </c>
      <c r="W71">
        <f>IF(OR(Calc_오픈정렬!$F71="",Calc_오픈정렬!W71=""),"",Calc_오픈정렬!W71/Calc_오픈정렬!$F71*100)</f>
        <v>101.02391175457312</v>
      </c>
      <c r="X71">
        <f>IF(OR(Calc_오픈정렬!$F71="",Calc_오픈정렬!X71=""),"",Calc_오픈정렬!X71/Calc_오픈정렬!$F71*100)</f>
        <v>99.530657830860463</v>
      </c>
      <c r="Y71">
        <f>IF(OR(Calc_오픈정렬!$F71="",Calc_오픈정렬!Y71=""),"",Calc_오픈정렬!Y71/Calc_오픈정렬!$F71*100)</f>
        <v>108.21095172944896</v>
      </c>
      <c r="Z71">
        <f>IF(OR(Calc_오픈정렬!$F71="",Calc_오픈정렬!Z71=""),"",Calc_오픈정렬!Z71/Calc_오픈정렬!$F71*100)</f>
        <v>112.49529837305523</v>
      </c>
      <c r="AA71">
        <f>IF(OR(Calc_오픈정렬!$F71="",Calc_오픈정렬!AA71=""),"",Calc_오픈정렬!AA71/Calc_오픈정렬!$F71*100)</f>
        <v>116.75504343677557</v>
      </c>
      <c r="AB71">
        <f>IF(OR(Calc_오픈정렬!$F71="",Calc_오픈정렬!AB71=""),"",Calc_오픈정렬!AB71/Calc_오픈정렬!$F71*100)</f>
        <v>113.51400003932063</v>
      </c>
      <c r="AC71">
        <f>IF(OR(Calc_오픈정렬!$F71="",Calc_오픈정렬!AC71=""),"",Calc_오픈정렬!AC71/Calc_오픈정렬!$F71*100)</f>
        <v>101.91432523816843</v>
      </c>
      <c r="AD71">
        <f>IF(OR(Calc_오픈정렬!$F71="",Calc_오픈정렬!AD71=""),"",Calc_오픈정렬!AD71/Calc_오픈정렬!$F71*100)</f>
        <v>124.60966256371515</v>
      </c>
      <c r="AE71">
        <f>IF(OR(Calc_오픈정렬!$F71="",Calc_오픈정렬!AE71=""),"",Calc_오픈정렬!AE71/Calc_오픈정렬!$F71*100)</f>
        <v>116.99881306552994</v>
      </c>
      <c r="AF71">
        <f>IF(OR(Calc_오픈정렬!$F71="",Calc_오픈정렬!AF71=""),"",Calc_오픈정렬!AF71/Calc_오픈정렬!$F71*100)</f>
        <v>123.67058264734328</v>
      </c>
      <c r="AG71">
        <f>IF(OR(Calc_오픈정렬!$F71="",Calc_오픈정렬!AG71=""),"",Calc_오픈정렬!AG71/Calc_오픈정렬!$F71*100)</f>
        <v>121.12925716390033</v>
      </c>
      <c r="AH71">
        <f>IF(OR(Calc_오픈정렬!$F71="",Calc_오픈정렬!AH71=""),"",Calc_오픈정렬!AH71/Calc_오픈정렬!$F71*100)</f>
        <v>123.65674200692141</v>
      </c>
      <c r="AI71">
        <f>IF(OR(Calc_오픈정렬!$F71="",Calc_오픈정렬!AI71=""),"",Calc_오픈정렬!AI71/Calc_오픈정렬!$F71*100)</f>
        <v>120.8904681349978</v>
      </c>
      <c r="AJ71">
        <f>IF(OR(Calc_오픈정렬!$F71="",Calc_오픈정렬!AJ71=""),"",Calc_오픈정렬!AJ71/Calc_오픈정렬!$F71*100)</f>
        <v>129.69699036533069</v>
      </c>
      <c r="AK71">
        <f>IF(OR(Calc_오픈정렬!$F71="",Calc_오픈정렬!AK71=""),"",Calc_오픈정렬!AK71/Calc_오픈정렬!$F71*100)</f>
        <v>120.52929439165534</v>
      </c>
      <c r="AL71">
        <f>IF(OR(Calc_오픈정렬!$F71="",Calc_오픈정렬!AL71=""),"",Calc_오픈정렬!AL71/Calc_오픈정렬!$F71*100)</f>
        <v>119.42988676978436</v>
      </c>
      <c r="AM71">
        <f>IF(OR(Calc_오픈정렬!$F71="",Calc_오픈정렬!AM71=""),"",Calc_오픈정렬!AM71/Calc_오픈정렬!$F71*100)</f>
        <v>120.98454687624427</v>
      </c>
      <c r="AN71">
        <f>IF(OR(Calc_오픈정렬!$F71="",Calc_오픈정렬!AN71=""),"",Calc_오픈정렬!AN71/Calc_오픈정렬!$F71*100)</f>
        <v>117.73683861178208</v>
      </c>
      <c r="AO71">
        <f>IF(OR(Calc_오픈정렬!$F71="",Calc_오픈정렬!AO71=""),"",Calc_오픈정렬!AO71/Calc_오픈정렬!$F71*100)</f>
        <v>122.87401863181992</v>
      </c>
      <c r="AP71">
        <f>IF(OR(Calc_오픈정렬!$F71="",Calc_오픈정렬!AP71=""),"",Calc_오픈정렬!AP71/Calc_오픈정렬!$F71*100)</f>
        <v>122.96240467128278</v>
      </c>
      <c r="AQ71">
        <f>IF(OR(Calc_오픈정렬!$F71="",Calc_오픈정렬!AQ71=""),"",Calc_오픈정렬!AQ71/Calc_오픈정렬!$F71*100)</f>
        <v>124.94111427847898</v>
      </c>
      <c r="AR71">
        <f>IF(OR(Calc_오픈정렬!$F71="",Calc_오픈정렬!AR71=""),"",Calc_오픈정렬!AR71/Calc_오픈정렬!$F71*100)</f>
        <v>141.91110795172776</v>
      </c>
      <c r="AS71">
        <f>IF(OR(Calc_오픈정렬!$F71="",Calc_오픈정렬!AS71=""),"",Calc_오픈정렬!AS71/Calc_오픈정렬!$F71*100)</f>
        <v>145.10120612262142</v>
      </c>
      <c r="AT71">
        <f>IF(OR(Calc_오픈정렬!$F71="",Calc_오픈정렬!AT71=""),"",Calc_오픈정렬!AT71/Calc_오픈정렬!$F71*100)</f>
        <v>130.80190501403075</v>
      </c>
      <c r="AU71">
        <f>IF(OR(Calc_오픈정렬!$F71="",Calc_오픈정렬!AU71=""),"",Calc_오픈정렬!AU71/Calc_오픈정렬!$F71*100)</f>
        <v>135.03891279875623</v>
      </c>
      <c r="AV71">
        <f>IF(OR(Calc_오픈정렬!$F71="",Calc_오픈정렬!AV71=""),"",Calc_오픈정렬!AV71/Calc_오픈정렬!$F71*100)</f>
        <v>149.99851790723127</v>
      </c>
      <c r="AW71">
        <f>IF(OR(Calc_오픈정렬!$F71="",Calc_오픈정렬!AW71=""),"",Calc_오픈정렬!AW71/Calc_오픈정렬!$F71*100)</f>
        <v>116.67248373564682</v>
      </c>
      <c r="AX71" t="str">
        <f>IF(OR(Calc_오픈정렬!$F71="",Calc_오픈정렬!AX71=""),"",Calc_오픈정렬!AX71/Calc_오픈정렬!$F71*100)</f>
        <v/>
      </c>
      <c r="AY71" t="str">
        <f>IF(OR(Calc_오픈정렬!$F71="",Calc_오픈정렬!AY71=""),"",Calc_오픈정렬!AY71/Calc_오픈정렬!$F71*100)</f>
        <v/>
      </c>
      <c r="AZ71" t="str">
        <f>IF(OR(Calc_오픈정렬!$F71="",Calc_오픈정렬!AZ71=""),"",Calc_오픈정렬!AZ71/Calc_오픈정렬!$F71*100)</f>
        <v/>
      </c>
      <c r="BA71" t="str">
        <f>IF(OR(Calc_오픈정렬!$F71="",Calc_오픈정렬!BA71=""),"",Calc_오픈정렬!BA71/Calc_오픈정렬!$F71*100)</f>
        <v/>
      </c>
      <c r="BB71" t="str">
        <f>IF(OR(Calc_오픈정렬!$F71="",Calc_오픈정렬!BB71=""),"",Calc_오픈정렬!BB71/Calc_오픈정렬!$F71*100)</f>
        <v/>
      </c>
      <c r="BC71" t="str">
        <f>IF(OR(Calc_오픈정렬!$F71="",Calc_오픈정렬!BC71=""),"",Calc_오픈정렬!BC71/Calc_오픈정렬!$F71*100)</f>
        <v/>
      </c>
      <c r="BD71" t="str">
        <f>IF(OR(Calc_오픈정렬!$F71="",Calc_오픈정렬!BD71=""),"",Calc_오픈정렬!BD71/Calc_오픈정렬!$F71*100)</f>
        <v/>
      </c>
      <c r="BE71" t="str">
        <f>IF(OR(Calc_오픈정렬!$F71="",Calc_오픈정렬!BE71=""),"",Calc_오픈정렬!BE71/Calc_오픈정렬!$F71*100)</f>
        <v/>
      </c>
      <c r="BF71" t="str">
        <f>IF(OR(Calc_오픈정렬!$F71="",Calc_오픈정렬!BF71=""),"",Calc_오픈정렬!BF71/Calc_오픈정렬!$F71*100)</f>
        <v/>
      </c>
      <c r="BG71" t="str">
        <f>IF(OR(Calc_오픈정렬!$F71="",Calc_오픈정렬!BG71=""),"",Calc_오픈정렬!BG71/Calc_오픈정렬!$F71*100)</f>
        <v/>
      </c>
      <c r="BH71" t="str">
        <f>IF(OR(Calc_오픈정렬!$F71="",Calc_오픈정렬!BH71=""),"",Calc_오픈정렬!BH71/Calc_오픈정렬!$F71*100)</f>
        <v/>
      </c>
      <c r="BI71" t="str">
        <f>IF(OR(Calc_오픈정렬!$F71="",Calc_오픈정렬!BI71=""),"",Calc_오픈정렬!BI71/Calc_오픈정렬!$F71*100)</f>
        <v/>
      </c>
      <c r="BJ71" t="str">
        <f>IF(OR(Calc_오픈정렬!$F71="",Calc_오픈정렬!BJ71=""),"",Calc_오픈정렬!BJ71/Calc_오픈정렬!$F71*100)</f>
        <v/>
      </c>
      <c r="BK71" t="str">
        <f>IF(OR(Calc_오픈정렬!$F71="",Calc_오픈정렬!BK71=""),"",Calc_오픈정렬!BK71/Calc_오픈정렬!$F71*100)</f>
        <v/>
      </c>
      <c r="BL71" t="str">
        <f>IF(OR(Calc_오픈정렬!$F71="",Calc_오픈정렬!BL71=""),"",Calc_오픈정렬!BL71/Calc_오픈정렬!$F71*100)</f>
        <v/>
      </c>
      <c r="BM71" t="str">
        <f>IF(OR(Calc_오픈정렬!$F71="",Calc_오픈정렬!BM71=""),"",Calc_오픈정렬!BM71/Calc_오픈정렬!$F71*100)</f>
        <v/>
      </c>
      <c r="BN71" t="str">
        <f>IF(OR(Calc_오픈정렬!$F71="",Calc_오픈정렬!BN71=""),"",Calc_오픈정렬!BN71/Calc_오픈정렬!$F71*100)</f>
        <v/>
      </c>
    </row>
    <row r="72" spans="1:66" x14ac:dyDescent="0.3">
      <c r="A72" t="str">
        <f>Calc_오픈정렬!A72</f>
        <v>(1061) #구로전화국점</v>
      </c>
      <c r="B72" t="str">
        <f>Calc_오픈정렬!B72</f>
        <v>150-1</v>
      </c>
      <c r="C72">
        <f>Calc_오픈정렬!C72</f>
        <v>1</v>
      </c>
      <c r="D72" t="str">
        <f>Calc_오픈정렬!D72</f>
        <v>1</v>
      </c>
      <c r="E72" s="1">
        <f>Calc_오픈정렬!E72</f>
        <v>44927</v>
      </c>
      <c r="F72">
        <f>Calc_오픈정렬!F72</f>
        <v>2499838.7202381524</v>
      </c>
      <c r="G72">
        <f>IF(OR(Calc_오픈정렬!$F72="",Calc_오픈정렬!G72=""),"",Calc_오픈정렬!G72/Calc_오픈정렬!$F72*100)</f>
        <v>84.046434689190818</v>
      </c>
      <c r="H72">
        <f>IF(OR(Calc_오픈정렬!$F72="",Calc_오픈정렬!H72=""),"",Calc_오픈정렬!H72/Calc_오픈정렬!$F72*100)</f>
        <v>93.827486291353424</v>
      </c>
      <c r="I72">
        <f>IF(OR(Calc_오픈정렬!$F72="",Calc_오픈정렬!I72=""),"",Calc_오픈정렬!I72/Calc_오픈정렬!$F72*100)</f>
        <v>80.024426935350974</v>
      </c>
      <c r="J72">
        <f>IF(OR(Calc_오픈정렬!$F72="",Calc_오픈정렬!J72=""),"",Calc_오픈정렬!J72/Calc_오픈정렬!$F72*100)</f>
        <v>102.65541767317077</v>
      </c>
      <c r="K72">
        <f>IF(OR(Calc_오픈정렬!$F72="",Calc_오픈정렬!K72=""),"",Calc_오픈정렬!K72/Calc_오픈정렬!$F72*100)</f>
        <v>89.259541315960405</v>
      </c>
      <c r="L72">
        <f>IF(OR(Calc_오픈정렬!$F72="",Calc_오픈정렬!L72=""),"",Calc_오픈정렬!L72/Calc_오픈정렬!$F72*100)</f>
        <v>101.06437430026685</v>
      </c>
      <c r="M72">
        <f>IF(OR(Calc_오픈정렬!$F72="",Calc_오픈정렬!M72=""),"",Calc_오픈정렬!M72/Calc_오픈정렬!$F72*100)</f>
        <v>103.89417200852658</v>
      </c>
      <c r="N72">
        <f>IF(OR(Calc_오픈정렬!$F72="",Calc_오픈정렬!N72=""),"",Calc_오픈정렬!N72/Calc_오픈정렬!$F72*100)</f>
        <v>89.283829051855605</v>
      </c>
      <c r="O72">
        <f>IF(OR(Calc_오픈정렬!$F72="",Calc_오픈정렬!O72=""),"",Calc_오픈정렬!O72/Calc_오픈정렬!$F72*100)</f>
        <v>113.84266565021971</v>
      </c>
      <c r="P72">
        <f>IF(OR(Calc_오픈정렬!$F72="",Calc_오픈정렬!P72=""),"",Calc_오픈정렬!P72/Calc_오픈정렬!$F72*100)</f>
        <v>104.39572712697951</v>
      </c>
      <c r="Q72">
        <f>IF(OR(Calc_오픈정렬!$F72="",Calc_오픈정렬!Q72=""),"",Calc_오픈정렬!Q72/Calc_오픈정렬!$F72*100)</f>
        <v>103.56003338228832</v>
      </c>
      <c r="R72">
        <f>IF(OR(Calc_오픈정렬!$F72="",Calc_오픈정렬!R72=""),"",Calc_오픈정렬!R72/Calc_오픈정렬!$F72*100)</f>
        <v>104.94054284278764</v>
      </c>
      <c r="S72">
        <f>IF(OR(Calc_오픈정렬!$F72="",Calc_오픈정렬!S72=""),"",Calc_오픈정렬!S72/Calc_오픈정렬!$F72*100)</f>
        <v>115.48765937190689</v>
      </c>
      <c r="T72">
        <f>IF(OR(Calc_오픈정렬!$F72="",Calc_오픈정렬!T72=""),"",Calc_오픈정렬!T72/Calc_오픈정렬!$F72*100)</f>
        <v>114.94033179037797</v>
      </c>
      <c r="U72">
        <f>IF(OR(Calc_오픈정렬!$F72="",Calc_오픈정렬!U72=""),"",Calc_오픈정렬!U72/Calc_오픈정렬!$F72*100)</f>
        <v>121.53305890145745</v>
      </c>
      <c r="V72">
        <f>IF(OR(Calc_오픈정렬!$F72="",Calc_오픈정렬!V72=""),"",Calc_오픈정렬!V72/Calc_오픈정렬!$F72*100)</f>
        <v>146.09660041852663</v>
      </c>
      <c r="W72">
        <f>IF(OR(Calc_오픈정렬!$F72="",Calc_오픈정렬!W72=""),"",Calc_오픈정렬!W72/Calc_오픈정렬!$F72*100)</f>
        <v>133.24770325961978</v>
      </c>
      <c r="X72">
        <f>IF(OR(Calc_오픈정렬!$F72="",Calc_오픈정렬!X72=""),"",Calc_오픈정렬!X72/Calc_오픈정렬!$F72*100)</f>
        <v>130.55121317449559</v>
      </c>
      <c r="Y72">
        <f>IF(OR(Calc_오픈정렬!$F72="",Calc_오픈정렬!Y72=""),"",Calc_오픈정렬!Y72/Calc_오픈정렬!$F72*100)</f>
        <v>131.03421723619257</v>
      </c>
      <c r="Z72">
        <f>IF(OR(Calc_오픈정렬!$F72="",Calc_오픈정렬!Z72=""),"",Calc_오픈정렬!Z72/Calc_오픈정렬!$F72*100)</f>
        <v>105.80306226332905</v>
      </c>
      <c r="AA72">
        <f>IF(OR(Calc_오픈정렬!$F72="",Calc_오픈정렬!AA72=""),"",Calc_오픈정렬!AA72/Calc_오픈정렬!$F72*100)</f>
        <v>122.33871494148075</v>
      </c>
      <c r="AB72">
        <f>IF(OR(Calc_오픈정렬!$F72="",Calc_오픈정렬!AB72=""),"",Calc_오픈정렬!AB72/Calc_오픈정렬!$F72*100)</f>
        <v>128.72196983719607</v>
      </c>
      <c r="AC72">
        <f>IF(OR(Calc_오픈정렬!$F72="",Calc_오픈정렬!AC72=""),"",Calc_오픈정렬!AC72/Calc_오픈정렬!$F72*100)</f>
        <v>130.60367583252525</v>
      </c>
      <c r="AD72">
        <f>IF(OR(Calc_오픈정렬!$F72="",Calc_오픈정렬!AD72=""),"",Calc_오픈정렬!AD72/Calc_오픈정렬!$F72*100)</f>
        <v>145.7863481562342</v>
      </c>
      <c r="AE72">
        <f>IF(OR(Calc_오픈정렬!$F72="",Calc_오픈정렬!AE72=""),"",Calc_오픈정렬!AE72/Calc_오픈정렬!$F72*100)</f>
        <v>150.82322258453615</v>
      </c>
      <c r="AF72">
        <f>IF(OR(Calc_오픈정렬!$F72="",Calc_오픈정렬!AF72=""),"",Calc_오픈정렬!AF72/Calc_오픈정렬!$F72*100)</f>
        <v>126.50811707548391</v>
      </c>
      <c r="AG72">
        <f>IF(OR(Calc_오픈정렬!$F72="",Calc_오픈정렬!AG72=""),"",Calc_오픈정렬!AG72/Calc_오픈정렬!$F72*100)</f>
        <v>136.00118218271118</v>
      </c>
      <c r="AH72">
        <f>IF(OR(Calc_오픈정렬!$F72="",Calc_오픈정렬!AH72=""),"",Calc_오픈정렬!AH72/Calc_오픈정렬!$F72*100)</f>
        <v>152.70428640508106</v>
      </c>
      <c r="AI72">
        <f>IF(OR(Calc_오픈정렬!$F72="",Calc_오픈정렬!AI72=""),"",Calc_오픈정렬!AI72/Calc_오픈정렬!$F72*100)</f>
        <v>144.07152837517435</v>
      </c>
      <c r="AJ72">
        <f>IF(OR(Calc_오픈정렬!$F72="",Calc_오픈정렬!AJ72=""),"",Calc_오픈정렬!AJ72/Calc_오픈정렬!$F72*100)</f>
        <v>140.37626758457813</v>
      </c>
      <c r="AK72">
        <f>IF(OR(Calc_오픈정렬!$F72="",Calc_오픈정렬!AK72=""),"",Calc_오픈정렬!AK72/Calc_오픈정렬!$F72*100)</f>
        <v>131.77367073542564</v>
      </c>
      <c r="AL72">
        <f>IF(OR(Calc_오픈정렬!$F72="",Calc_오픈정렬!AL72=""),"",Calc_오픈정렬!AL72/Calc_오픈정렬!$F72*100)</f>
        <v>135.7642628886949</v>
      </c>
      <c r="AM72">
        <f>IF(OR(Calc_오픈정렬!$F72="",Calc_오픈정렬!AM72=""),"",Calc_오픈정렬!AM72/Calc_오픈정렬!$F72*100)</f>
        <v>133.87720088230458</v>
      </c>
      <c r="AN72">
        <f>IF(OR(Calc_오픈정렬!$F72="",Calc_오픈정렬!AN72=""),"",Calc_오픈정렬!AN72/Calc_오픈정렬!$F72*100)</f>
        <v>149.77795159554481</v>
      </c>
      <c r="AO72">
        <f>IF(OR(Calc_오픈정렬!$F72="",Calc_오픈정렬!AO72=""),"",Calc_오픈정렬!AO72/Calc_오픈정렬!$F72*100)</f>
        <v>123.34183250923934</v>
      </c>
      <c r="AP72">
        <f>IF(OR(Calc_오픈정렬!$F72="",Calc_오픈정렬!AP72=""),"",Calc_오픈정렬!AP72/Calc_오픈정렬!$F72*100)</f>
        <v>133.66539123874759</v>
      </c>
      <c r="AQ72">
        <f>IF(OR(Calc_오픈정렬!$F72="",Calc_오픈정렬!AQ72=""),"",Calc_오픈정렬!AQ72/Calc_오픈정렬!$F72*100)</f>
        <v>163.00236864146959</v>
      </c>
      <c r="AR72">
        <f>IF(OR(Calc_오픈정렬!$F72="",Calc_오픈정렬!AR72=""),"",Calc_오픈정렬!AR72/Calc_오픈정렬!$F72*100)</f>
        <v>146.07805332851356</v>
      </c>
      <c r="AS72">
        <f>IF(OR(Calc_오픈정렬!$F72="",Calc_오픈정렬!AS72=""),"",Calc_오픈정렬!AS72/Calc_오픈정렬!$F72*100)</f>
        <v>142.27090810598602</v>
      </c>
      <c r="AT72">
        <f>IF(OR(Calc_오픈정렬!$F72="",Calc_오픈정렬!AT72=""),"",Calc_오픈정렬!AT72/Calc_오픈정렬!$F72*100)</f>
        <v>150.26267596211963</v>
      </c>
      <c r="AU72">
        <f>IF(OR(Calc_오픈정렬!$F72="",Calc_오픈정렬!AU72=""),"",Calc_오픈정렬!AU72/Calc_오픈정렬!$F72*100)</f>
        <v>158.81144454884694</v>
      </c>
      <c r="AV72">
        <f>IF(OR(Calc_오픈정렬!$F72="",Calc_오픈정렬!AV72=""),"",Calc_오픈정렬!AV72/Calc_오픈정렬!$F72*100)</f>
        <v>136.67508844257438</v>
      </c>
      <c r="AW72" t="str">
        <f>IF(OR(Calc_오픈정렬!$F72="",Calc_오픈정렬!AW72=""),"",Calc_오픈정렬!AW72/Calc_오픈정렬!$F72*100)</f>
        <v/>
      </c>
      <c r="AX72" t="str">
        <f>IF(OR(Calc_오픈정렬!$F72="",Calc_오픈정렬!AX72=""),"",Calc_오픈정렬!AX72/Calc_오픈정렬!$F72*100)</f>
        <v/>
      </c>
      <c r="AY72" t="str">
        <f>IF(OR(Calc_오픈정렬!$F72="",Calc_오픈정렬!AY72=""),"",Calc_오픈정렬!AY72/Calc_오픈정렬!$F72*100)</f>
        <v/>
      </c>
      <c r="AZ72" t="str">
        <f>IF(OR(Calc_오픈정렬!$F72="",Calc_오픈정렬!AZ72=""),"",Calc_오픈정렬!AZ72/Calc_오픈정렬!$F72*100)</f>
        <v/>
      </c>
      <c r="BA72" t="str">
        <f>IF(OR(Calc_오픈정렬!$F72="",Calc_오픈정렬!BA72=""),"",Calc_오픈정렬!BA72/Calc_오픈정렬!$F72*100)</f>
        <v/>
      </c>
      <c r="BB72" t="str">
        <f>IF(OR(Calc_오픈정렬!$F72="",Calc_오픈정렬!BB72=""),"",Calc_오픈정렬!BB72/Calc_오픈정렬!$F72*100)</f>
        <v/>
      </c>
      <c r="BC72" t="str">
        <f>IF(OR(Calc_오픈정렬!$F72="",Calc_오픈정렬!BC72=""),"",Calc_오픈정렬!BC72/Calc_오픈정렬!$F72*100)</f>
        <v/>
      </c>
      <c r="BD72" t="str">
        <f>IF(OR(Calc_오픈정렬!$F72="",Calc_오픈정렬!BD72=""),"",Calc_오픈정렬!BD72/Calc_오픈정렬!$F72*100)</f>
        <v/>
      </c>
      <c r="BE72" t="str">
        <f>IF(OR(Calc_오픈정렬!$F72="",Calc_오픈정렬!BE72=""),"",Calc_오픈정렬!BE72/Calc_오픈정렬!$F72*100)</f>
        <v/>
      </c>
      <c r="BF72" t="str">
        <f>IF(OR(Calc_오픈정렬!$F72="",Calc_오픈정렬!BF72=""),"",Calc_오픈정렬!BF72/Calc_오픈정렬!$F72*100)</f>
        <v/>
      </c>
      <c r="BG72" t="str">
        <f>IF(OR(Calc_오픈정렬!$F72="",Calc_오픈정렬!BG72=""),"",Calc_오픈정렬!BG72/Calc_오픈정렬!$F72*100)</f>
        <v/>
      </c>
      <c r="BH72" t="str">
        <f>IF(OR(Calc_오픈정렬!$F72="",Calc_오픈정렬!BH72=""),"",Calc_오픈정렬!BH72/Calc_오픈정렬!$F72*100)</f>
        <v/>
      </c>
      <c r="BI72" t="str">
        <f>IF(OR(Calc_오픈정렬!$F72="",Calc_오픈정렬!BI72=""),"",Calc_오픈정렬!BI72/Calc_오픈정렬!$F72*100)</f>
        <v/>
      </c>
      <c r="BJ72" t="str">
        <f>IF(OR(Calc_오픈정렬!$F72="",Calc_오픈정렬!BJ72=""),"",Calc_오픈정렬!BJ72/Calc_오픈정렬!$F72*100)</f>
        <v/>
      </c>
      <c r="BK72" t="str">
        <f>IF(OR(Calc_오픈정렬!$F72="",Calc_오픈정렬!BK72=""),"",Calc_오픈정렬!BK72/Calc_오픈정렬!$F72*100)</f>
        <v/>
      </c>
      <c r="BL72" t="str">
        <f>IF(OR(Calc_오픈정렬!$F72="",Calc_오픈정렬!BL72=""),"",Calc_오픈정렬!BL72/Calc_오픈정렬!$F72*100)</f>
        <v/>
      </c>
      <c r="BM72" t="str">
        <f>IF(OR(Calc_오픈정렬!$F72="",Calc_오픈정렬!BM72=""),"",Calc_오픈정렬!BM72/Calc_오픈정렬!$F72*100)</f>
        <v/>
      </c>
      <c r="BN72" t="str">
        <f>IF(OR(Calc_오픈정렬!$F72="",Calc_오픈정렬!BN72=""),"",Calc_오픈정렬!BN72/Calc_오픈정렬!$F72*100)</f>
        <v/>
      </c>
    </row>
    <row r="73" spans="1:66" x14ac:dyDescent="0.3">
      <c r="A73" t="str">
        <f>Calc_오픈정렬!A73</f>
        <v>(1062) #봉천중앙점</v>
      </c>
      <c r="B73" t="str">
        <f>Calc_오픈정렬!B73</f>
        <v>150-3</v>
      </c>
      <c r="C73">
        <f>Calc_오픈정렬!C73</f>
        <v>3</v>
      </c>
      <c r="D73" t="str">
        <f>Calc_오픈정렬!D73</f>
        <v>3+</v>
      </c>
      <c r="E73" s="1">
        <f>Calc_오픈정렬!E73</f>
        <v>44927</v>
      </c>
      <c r="F73">
        <f>Calc_오픈정렬!F73</f>
        <v>4218473.6827728869</v>
      </c>
      <c r="G73">
        <f>IF(OR(Calc_오픈정렬!$F73="",Calc_오픈정렬!G73=""),"",Calc_오픈정렬!G73/Calc_오픈정렬!$F73*100)</f>
        <v>83.495960758823614</v>
      </c>
      <c r="H73">
        <f>IF(OR(Calc_오픈정렬!$F73="",Calc_오픈정렬!H73=""),"",Calc_오픈정렬!H73/Calc_오픈정렬!$F73*100)</f>
        <v>104.2906923336627</v>
      </c>
      <c r="I73">
        <f>IF(OR(Calc_오픈정렬!$F73="",Calc_오픈정렬!I73=""),"",Calc_오픈정렬!I73/Calc_오픈정렬!$F73*100)</f>
        <v>117.19478814521662</v>
      </c>
      <c r="J73">
        <f>IF(OR(Calc_오픈정렬!$F73="",Calc_오픈정렬!J73=""),"",Calc_오픈정렬!J73/Calc_오픈정렬!$F73*100)</f>
        <v>119.11594749695355</v>
      </c>
      <c r="K73">
        <f>IF(OR(Calc_오픈정렬!$F73="",Calc_오픈정렬!K73=""),"",Calc_오픈정렬!K73/Calc_오픈정렬!$F73*100)</f>
        <v>115.97619748802468</v>
      </c>
      <c r="L73">
        <f>IF(OR(Calc_오픈정렬!$F73="",Calc_오픈정렬!L73=""),"",Calc_오픈정렬!L73/Calc_오픈정렬!$F73*100)</f>
        <v>97.971722497598208</v>
      </c>
      <c r="M73">
        <f>IF(OR(Calc_오픈정렬!$F73="",Calc_오픈정렬!M73=""),"",Calc_오픈정렬!M73/Calc_오픈정렬!$F73*100)</f>
        <v>95.089468571870128</v>
      </c>
      <c r="N73">
        <f>IF(OR(Calc_오픈정렬!$F73="",Calc_오픈정렬!N73=""),"",Calc_오픈정렬!N73/Calc_오픈정렬!$F73*100)</f>
        <v>84.174445725350694</v>
      </c>
      <c r="O73">
        <f>IF(OR(Calc_오픈정렬!$F73="",Calc_오픈정렬!O73=""),"",Calc_오픈정렬!O73/Calc_오픈정렬!$F73*100)</f>
        <v>87.672218220202694</v>
      </c>
      <c r="P73">
        <f>IF(OR(Calc_오픈정렬!$F73="",Calc_오픈정렬!P73=""),"",Calc_오픈정렬!P73/Calc_오픈정렬!$F73*100)</f>
        <v>93.697586614270861</v>
      </c>
      <c r="Q73">
        <f>IF(OR(Calc_오픈정렬!$F73="",Calc_오픈정렬!Q73=""),"",Calc_오픈정렬!Q73/Calc_오픈정렬!$F73*100)</f>
        <v>91.508138994889961</v>
      </c>
      <c r="R73">
        <f>IF(OR(Calc_오픈정렬!$F73="",Calc_오픈정렬!R73=""),"",Calc_오픈정렬!R73/Calc_오픈정렬!$F73*100)</f>
        <v>96.19923069757111</v>
      </c>
      <c r="S73">
        <f>IF(OR(Calc_오픈정렬!$F73="",Calc_오픈정렬!S73=""),"",Calc_오픈정렬!S73/Calc_오픈정렬!$F73*100)</f>
        <v>112.30856706835766</v>
      </c>
      <c r="T73">
        <f>IF(OR(Calc_오픈정렬!$F73="",Calc_오픈정렬!T73=""),"",Calc_오픈정렬!T73/Calc_오픈정렬!$F73*100)</f>
        <v>124.1120605758163</v>
      </c>
      <c r="U73">
        <f>IF(OR(Calc_오픈정렬!$F73="",Calc_오픈정렬!U73=""),"",Calc_오픈정렬!U73/Calc_오픈정렬!$F73*100)</f>
        <v>117.56559596782429</v>
      </c>
      <c r="V73">
        <f>IF(OR(Calc_오픈정렬!$F73="",Calc_오픈정렬!V73=""),"",Calc_오픈정렬!V73/Calc_오픈정렬!$F73*100)</f>
        <v>120.96078306243534</v>
      </c>
      <c r="W73">
        <f>IF(OR(Calc_오픈정렬!$F73="",Calc_오픈정렬!W73=""),"",Calc_오픈정렬!W73/Calc_오픈정렬!$F73*100)</f>
        <v>116.14493104402086</v>
      </c>
      <c r="X73">
        <f>IF(OR(Calc_오픈정렬!$F73="",Calc_오픈정렬!X73=""),"",Calc_오픈정렬!X73/Calc_오픈정렬!$F73*100)</f>
        <v>127.12569010805346</v>
      </c>
      <c r="Y73">
        <f>IF(OR(Calc_오픈정렬!$F73="",Calc_오픈정렬!Y73=""),"",Calc_오픈정렬!Y73/Calc_오픈정렬!$F73*100)</f>
        <v>117.86089394039692</v>
      </c>
      <c r="Z73">
        <f>IF(OR(Calc_오픈정렬!$F73="",Calc_오픈정렬!Z73=""),"",Calc_오픈정렬!Z73/Calc_오픈정렬!$F73*100)</f>
        <v>121.09876792224456</v>
      </c>
      <c r="AA73">
        <f>IF(OR(Calc_오픈정렬!$F73="",Calc_오픈정렬!AA73=""),"",Calc_오픈정렬!AA73/Calc_오픈정렬!$F73*100)</f>
        <v>96.165982272727064</v>
      </c>
      <c r="AB73">
        <f>IF(OR(Calc_오픈정렬!$F73="",Calc_오픈정렬!AB73=""),"",Calc_오픈정렬!AB73/Calc_오픈정렬!$F73*100)</f>
        <v>94.77114070909623</v>
      </c>
      <c r="AC73">
        <f>IF(OR(Calc_오픈정렬!$F73="",Calc_오픈정렬!AC73=""),"",Calc_오픈정렬!AC73/Calc_오픈정렬!$F73*100)</f>
        <v>94.980393584768223</v>
      </c>
      <c r="AD73">
        <f>IF(OR(Calc_오픈정렬!$F73="",Calc_오픈정렬!AD73=""),"",Calc_오픈정렬!AD73/Calc_오픈정렬!$F73*100)</f>
        <v>100.98929100011034</v>
      </c>
      <c r="AE73">
        <f>IF(OR(Calc_오픈정렬!$F73="",Calc_오픈정렬!AE73=""),"",Calc_오픈정렬!AE73/Calc_오픈정렬!$F73*100)</f>
        <v>110.58464911811126</v>
      </c>
      <c r="AF73">
        <f>IF(OR(Calc_오픈정렬!$F73="",Calc_오픈정렬!AF73=""),"",Calc_오픈정렬!AF73/Calc_오픈정렬!$F73*100)</f>
        <v>108.49750901640247</v>
      </c>
      <c r="AG73">
        <f>IF(OR(Calc_오픈정렬!$F73="",Calc_오픈정렬!AG73=""),"",Calc_오픈정렬!AG73/Calc_오픈정렬!$F73*100)</f>
        <v>117.48143235019295</v>
      </c>
      <c r="AH73">
        <f>IF(OR(Calc_오픈정렬!$F73="",Calc_오픈정렬!AH73=""),"",Calc_오픈정렬!AH73/Calc_오픈정렬!$F73*100)</f>
        <v>104.83136851789013</v>
      </c>
      <c r="AI73">
        <f>IF(OR(Calc_오픈정렬!$F73="",Calc_오픈정렬!AI73=""),"",Calc_오픈정렬!AI73/Calc_오픈정렬!$F73*100)</f>
        <v>109.08174439002174</v>
      </c>
      <c r="AJ73">
        <f>IF(OR(Calc_오픈정렬!$F73="",Calc_오픈정렬!AJ73=""),"",Calc_오픈정렬!AJ73/Calc_오픈정렬!$F73*100)</f>
        <v>100.8234653146481</v>
      </c>
      <c r="AK73">
        <f>IF(OR(Calc_오픈정렬!$F73="",Calc_오픈정렬!AK73=""),"",Calc_오픈정렬!AK73/Calc_오픈정렬!$F73*100)</f>
        <v>94.426854175486952</v>
      </c>
      <c r="AL73">
        <f>IF(OR(Calc_오픈정렬!$F73="",Calc_오픈정렬!AL73=""),"",Calc_오픈정렬!AL73/Calc_오픈정렬!$F73*100)</f>
        <v>109.32456678635552</v>
      </c>
      <c r="AM73">
        <f>IF(OR(Calc_오픈정렬!$F73="",Calc_오픈정렬!AM73=""),"",Calc_오픈정렬!AM73/Calc_오픈정렬!$F73*100)</f>
        <v>100.14141898926884</v>
      </c>
      <c r="AN73">
        <f>IF(OR(Calc_오픈정렬!$F73="",Calc_오픈정렬!AN73=""),"",Calc_오픈정렬!AN73/Calc_오픈정렬!$F73*100)</f>
        <v>107.01437405566045</v>
      </c>
      <c r="AO73">
        <f>IF(OR(Calc_오픈정렬!$F73="",Calc_오픈정렬!AO73=""),"",Calc_오픈정렬!AO73/Calc_오픈정렬!$F73*100)</f>
        <v>104.42219380333032</v>
      </c>
      <c r="AP73">
        <f>IF(OR(Calc_오픈정렬!$F73="",Calc_오픈정렬!AP73=""),"",Calc_오픈정렬!AP73/Calc_오픈정렬!$F73*100)</f>
        <v>98.567649402715503</v>
      </c>
      <c r="AQ73">
        <f>IF(OR(Calc_오픈정렬!$F73="",Calc_오픈정렬!AQ73=""),"",Calc_오픈정렬!AQ73/Calc_오픈정렬!$F73*100)</f>
        <v>104.54182192242116</v>
      </c>
      <c r="AR73">
        <f>IF(OR(Calc_오픈정렬!$F73="",Calc_오픈정렬!AR73=""),"",Calc_오픈정렬!AR73/Calc_오픈정렬!$F73*100)</f>
        <v>110.92462681103036</v>
      </c>
      <c r="AS73">
        <f>IF(OR(Calc_오픈정렬!$F73="",Calc_오픈정렬!AS73=""),"",Calc_오픈정렬!AS73/Calc_오픈정렬!$F73*100)</f>
        <v>105.35552864589208</v>
      </c>
      <c r="AT73">
        <f>IF(OR(Calc_오픈정렬!$F73="",Calc_오픈정렬!AT73=""),"",Calc_오픈정렬!AT73/Calc_오픈정렬!$F73*100)</f>
        <v>115.15900857700939</v>
      </c>
      <c r="AU73">
        <f>IF(OR(Calc_오픈정렬!$F73="",Calc_오픈정렬!AU73=""),"",Calc_오픈정렬!AU73/Calc_오픈정렬!$F73*100)</f>
        <v>114.37547848680782</v>
      </c>
      <c r="AV73">
        <f>IF(OR(Calc_오픈정렬!$F73="",Calc_오픈정렬!AV73=""),"",Calc_오픈정렬!AV73/Calc_오픈정렬!$F73*100)</f>
        <v>104.79630168880918</v>
      </c>
      <c r="AW73" t="str">
        <f>IF(OR(Calc_오픈정렬!$F73="",Calc_오픈정렬!AW73=""),"",Calc_오픈정렬!AW73/Calc_오픈정렬!$F73*100)</f>
        <v/>
      </c>
      <c r="AX73" t="str">
        <f>IF(OR(Calc_오픈정렬!$F73="",Calc_오픈정렬!AX73=""),"",Calc_오픈정렬!AX73/Calc_오픈정렬!$F73*100)</f>
        <v/>
      </c>
      <c r="AY73" t="str">
        <f>IF(OR(Calc_오픈정렬!$F73="",Calc_오픈정렬!AY73=""),"",Calc_오픈정렬!AY73/Calc_오픈정렬!$F73*100)</f>
        <v/>
      </c>
      <c r="AZ73" t="str">
        <f>IF(OR(Calc_오픈정렬!$F73="",Calc_오픈정렬!AZ73=""),"",Calc_오픈정렬!AZ73/Calc_오픈정렬!$F73*100)</f>
        <v/>
      </c>
      <c r="BA73" t="str">
        <f>IF(OR(Calc_오픈정렬!$F73="",Calc_오픈정렬!BA73=""),"",Calc_오픈정렬!BA73/Calc_오픈정렬!$F73*100)</f>
        <v/>
      </c>
      <c r="BB73" t="str">
        <f>IF(OR(Calc_오픈정렬!$F73="",Calc_오픈정렬!BB73=""),"",Calc_오픈정렬!BB73/Calc_오픈정렬!$F73*100)</f>
        <v/>
      </c>
      <c r="BC73" t="str">
        <f>IF(OR(Calc_오픈정렬!$F73="",Calc_오픈정렬!BC73=""),"",Calc_오픈정렬!BC73/Calc_오픈정렬!$F73*100)</f>
        <v/>
      </c>
      <c r="BD73" t="str">
        <f>IF(OR(Calc_오픈정렬!$F73="",Calc_오픈정렬!BD73=""),"",Calc_오픈정렬!BD73/Calc_오픈정렬!$F73*100)</f>
        <v/>
      </c>
      <c r="BE73" t="str">
        <f>IF(OR(Calc_오픈정렬!$F73="",Calc_오픈정렬!BE73=""),"",Calc_오픈정렬!BE73/Calc_오픈정렬!$F73*100)</f>
        <v/>
      </c>
      <c r="BF73" t="str">
        <f>IF(OR(Calc_오픈정렬!$F73="",Calc_오픈정렬!BF73=""),"",Calc_오픈정렬!BF73/Calc_오픈정렬!$F73*100)</f>
        <v/>
      </c>
      <c r="BG73" t="str">
        <f>IF(OR(Calc_오픈정렬!$F73="",Calc_오픈정렬!BG73=""),"",Calc_오픈정렬!BG73/Calc_오픈정렬!$F73*100)</f>
        <v/>
      </c>
      <c r="BH73" t="str">
        <f>IF(OR(Calc_오픈정렬!$F73="",Calc_오픈정렬!BH73=""),"",Calc_오픈정렬!BH73/Calc_오픈정렬!$F73*100)</f>
        <v/>
      </c>
      <c r="BI73" t="str">
        <f>IF(OR(Calc_오픈정렬!$F73="",Calc_오픈정렬!BI73=""),"",Calc_오픈정렬!BI73/Calc_오픈정렬!$F73*100)</f>
        <v/>
      </c>
      <c r="BJ73" t="str">
        <f>IF(OR(Calc_오픈정렬!$F73="",Calc_오픈정렬!BJ73=""),"",Calc_오픈정렬!BJ73/Calc_오픈정렬!$F73*100)</f>
        <v/>
      </c>
      <c r="BK73" t="str">
        <f>IF(OR(Calc_오픈정렬!$F73="",Calc_오픈정렬!BK73=""),"",Calc_오픈정렬!BK73/Calc_오픈정렬!$F73*100)</f>
        <v/>
      </c>
      <c r="BL73" t="str">
        <f>IF(OR(Calc_오픈정렬!$F73="",Calc_오픈정렬!BL73=""),"",Calc_오픈정렬!BL73/Calc_오픈정렬!$F73*100)</f>
        <v/>
      </c>
      <c r="BM73" t="str">
        <f>IF(OR(Calc_오픈정렬!$F73="",Calc_오픈정렬!BM73=""),"",Calc_오픈정렬!BM73/Calc_오픈정렬!$F73*100)</f>
        <v/>
      </c>
      <c r="BN73" t="str">
        <f>IF(OR(Calc_오픈정렬!$F73="",Calc_오픈정렬!BN73=""),"",Calc_오픈정렬!BN73/Calc_오픈정렬!$F73*100)</f>
        <v/>
      </c>
    </row>
    <row r="74" spans="1:66" x14ac:dyDescent="0.3">
      <c r="A74" t="str">
        <f>Calc_오픈정렬!A74</f>
        <v>(1063) #성대후문점</v>
      </c>
      <c r="B74" t="str">
        <f>Calc_오픈정렬!B74</f>
        <v>150-1</v>
      </c>
      <c r="C74">
        <f>Calc_오픈정렬!C74</f>
        <v>1</v>
      </c>
      <c r="D74" t="str">
        <f>Calc_오픈정렬!D74</f>
        <v>1</v>
      </c>
      <c r="E74" s="1">
        <f>Calc_오픈정렬!E74</f>
        <v>44927</v>
      </c>
      <c r="F74">
        <f>Calc_오픈정렬!F74</f>
        <v>3489085.4476753417</v>
      </c>
      <c r="G74">
        <f>IF(OR(Calc_오픈정렬!$F74="",Calc_오픈정렬!G74=""),"",Calc_오픈정렬!G74/Calc_오픈정렬!$F74*100)</f>
        <v>51.332983641826104</v>
      </c>
      <c r="H74">
        <f>IF(OR(Calc_오픈정렬!$F74="",Calc_오픈정렬!H74=""),"",Calc_오픈정렬!H74/Calc_오픈정렬!$F74*100)</f>
        <v>59.558854523722147</v>
      </c>
      <c r="I74">
        <f>IF(OR(Calc_오픈정렬!$F74="",Calc_오픈정렬!I74=""),"",Calc_오픈정렬!I74/Calc_오픈정렬!$F74*100)</f>
        <v>85.594615679403546</v>
      </c>
      <c r="J74">
        <f>IF(OR(Calc_오픈정렬!$F74="",Calc_오픈정렬!J74=""),"",Calc_오픈정렬!J74/Calc_오픈정렬!$F74*100)</f>
        <v>84.824179467976137</v>
      </c>
      <c r="K74">
        <f>IF(OR(Calc_오픈정렬!$F74="",Calc_오픈정렬!K74=""),"",Calc_오픈정렬!K74/Calc_오픈정렬!$F74*100)</f>
        <v>111.67346481680407</v>
      </c>
      <c r="L74">
        <f>IF(OR(Calc_오픈정렬!$F74="",Calc_오픈정렬!L74=""),"",Calc_오픈정렬!L74/Calc_오픈정렬!$F74*100)</f>
        <v>82.788530106546162</v>
      </c>
      <c r="M74">
        <f>IF(OR(Calc_오픈정렬!$F74="",Calc_오픈정렬!M74=""),"",Calc_오픈정렬!M74/Calc_오픈정렬!$F74*100)</f>
        <v>90.476551768726708</v>
      </c>
      <c r="N74">
        <f>IF(OR(Calc_오픈정렬!$F74="",Calc_오픈정렬!N74=""),"",Calc_오픈정렬!N74/Calc_오픈정렬!$F74*100)</f>
        <v>114.69072503677491</v>
      </c>
      <c r="O74">
        <f>IF(OR(Calc_오픈정렬!$F74="",Calc_오픈정렬!O74=""),"",Calc_오픈정렬!O74/Calc_오픈정렬!$F74*100)</f>
        <v>115.5465488031721</v>
      </c>
      <c r="P74">
        <f>IF(OR(Calc_오픈정렬!$F74="",Calc_오픈정렬!P74=""),"",Calc_오픈정렬!P74/Calc_오픈정렬!$F74*100)</f>
        <v>97.56537589097745</v>
      </c>
      <c r="Q74">
        <f>IF(OR(Calc_오픈정렬!$F74="",Calc_오픈정렬!Q74=""),"",Calc_오픈정렬!Q74/Calc_오픈정렬!$F74*100)</f>
        <v>91.766869177389168</v>
      </c>
      <c r="R74">
        <f>IF(OR(Calc_오픈정렬!$F74="",Calc_오픈정렬!R74=""),"",Calc_오픈정렬!R74/Calc_오픈정렬!$F74*100)</f>
        <v>94.540696521022326</v>
      </c>
      <c r="S74">
        <f>IF(OR(Calc_오픈정렬!$F74="",Calc_오픈정렬!S74=""),"",Calc_오픈정렬!S74/Calc_오픈정렬!$F74*100)</f>
        <v>95.262607510873138</v>
      </c>
      <c r="T74">
        <f>IF(OR(Calc_오픈정렬!$F74="",Calc_오픈정렬!T74=""),"",Calc_오픈정렬!T74/Calc_오픈정렬!$F74*100)</f>
        <v>103.4111460072499</v>
      </c>
      <c r="U74">
        <f>IF(OR(Calc_오픈정렬!$F74="",Calc_오픈정렬!U74=""),"",Calc_오픈정렬!U74/Calc_오픈정렬!$F74*100)</f>
        <v>127.9556918285821</v>
      </c>
      <c r="V74">
        <f>IF(OR(Calc_오픈정렬!$F74="",Calc_오픈정렬!V74=""),"",Calc_오픈정렬!V74/Calc_오픈정렬!$F74*100)</f>
        <v>129.34588456177175</v>
      </c>
      <c r="W74">
        <f>IF(OR(Calc_오픈정렬!$F74="",Calc_오픈정렬!W74=""),"",Calc_오픈정렬!W74/Calc_오픈정렬!$F74*100)</f>
        <v>118.56727139899159</v>
      </c>
      <c r="X74">
        <f>IF(OR(Calc_오픈정렬!$F74="",Calc_오픈정렬!X74=""),"",Calc_오픈정렬!X74/Calc_오픈정렬!$F74*100)</f>
        <v>121.95093461764077</v>
      </c>
      <c r="Y74">
        <f>IF(OR(Calc_오픈정렬!$F74="",Calc_오픈정렬!Y74=""),"",Calc_오픈정렬!Y74/Calc_오픈정렬!$F74*100)</f>
        <v>121.58657663835844</v>
      </c>
      <c r="Z74">
        <f>IF(OR(Calc_오픈정렬!$F74="",Calc_오픈정렬!Z74=""),"",Calc_오픈정렬!Z74/Calc_오픈정렬!$F74*100)</f>
        <v>143.15907789517456</v>
      </c>
      <c r="AA74">
        <f>IF(OR(Calc_오픈정렬!$F74="",Calc_오픈정렬!AA74=""),"",Calc_오픈정렬!AA74/Calc_오픈정렬!$F74*100)</f>
        <v>141.52355415630046</v>
      </c>
      <c r="AB74">
        <f>IF(OR(Calc_오픈정렬!$F74="",Calc_오픈정렬!AB74=""),"",Calc_오픈정렬!AB74/Calc_오픈정렬!$F74*100)</f>
        <v>121.33364034754892</v>
      </c>
      <c r="AC74">
        <f>IF(OR(Calc_오픈정렬!$F74="",Calc_오픈정렬!AC74=""),"",Calc_오픈정렬!AC74/Calc_오픈정렬!$F74*100)</f>
        <v>134.91285139740233</v>
      </c>
      <c r="AD74">
        <f>IF(OR(Calc_오픈정렬!$F74="",Calc_오픈정렬!AD74=""),"",Calc_오픈정렬!AD74/Calc_오픈정렬!$F74*100)</f>
        <v>115.09467399209865</v>
      </c>
      <c r="AE74">
        <f>IF(OR(Calc_오픈정렬!$F74="",Calc_오픈정렬!AE74=""),"",Calc_오픈정렬!AE74/Calc_오픈정렬!$F74*100)</f>
        <v>121.76943135668824</v>
      </c>
      <c r="AF74">
        <f>IF(OR(Calc_오픈정렬!$F74="",Calc_오픈정렬!AF74=""),"",Calc_오픈정렬!AF74/Calc_오픈정렬!$F74*100)</f>
        <v>137.14773218275784</v>
      </c>
      <c r="AG74">
        <f>IF(OR(Calc_오픈정렬!$F74="",Calc_오픈정렬!AG74=""),"",Calc_오픈정렬!AG74/Calc_오픈정렬!$F74*100)</f>
        <v>115.7025659871987</v>
      </c>
      <c r="AH74">
        <f>IF(OR(Calc_오픈정렬!$F74="",Calc_오픈정렬!AH74=""),"",Calc_오픈정렬!AH74/Calc_오픈정렬!$F74*100)</f>
        <v>122.92734344663718</v>
      </c>
      <c r="AI74">
        <f>IF(OR(Calc_오픈정렬!$F74="",Calc_오픈정렬!AI74=""),"",Calc_오픈정렬!AI74/Calc_오픈정렬!$F74*100)</f>
        <v>132.31707525485476</v>
      </c>
      <c r="AJ74">
        <f>IF(OR(Calc_오픈정렬!$F74="",Calc_오픈정렬!AJ74=""),"",Calc_오픈정렬!AJ74/Calc_오픈정렬!$F74*100)</f>
        <v>130.95031831807412</v>
      </c>
      <c r="AK74">
        <f>IF(OR(Calc_오픈정렬!$F74="",Calc_오픈정렬!AK74=""),"",Calc_오픈정렬!AK74/Calc_오픈정렬!$F74*100)</f>
        <v>110.63027554718769</v>
      </c>
      <c r="AL74">
        <f>IF(OR(Calc_오픈정렬!$F74="",Calc_오픈정렬!AL74=""),"",Calc_오픈정렬!AL74/Calc_오픈정렬!$F74*100)</f>
        <v>129.83518098071499</v>
      </c>
      <c r="AM74">
        <f>IF(OR(Calc_오픈정렬!$F74="",Calc_오픈정렬!AM74=""),"",Calc_오픈정렬!AM74/Calc_오픈정렬!$F74*100)</f>
        <v>139.25413005395549</v>
      </c>
      <c r="AN74">
        <f>IF(OR(Calc_오픈정렬!$F74="",Calc_오픈정렬!AN74=""),"",Calc_오픈정렬!AN74/Calc_오픈정렬!$F74*100)</f>
        <v>131.40208960849128</v>
      </c>
      <c r="AO74">
        <f>IF(OR(Calc_오픈정렬!$F74="",Calc_오픈정렬!AO74=""),"",Calc_오픈정렬!AO74/Calc_오픈정렬!$F74*100)</f>
        <v>120.9150659948768</v>
      </c>
      <c r="AP74">
        <f>IF(OR(Calc_오픈정렬!$F74="",Calc_오픈정렬!AP74=""),"",Calc_오픈정렬!AP74/Calc_오픈정렬!$F74*100)</f>
        <v>129.7934416983253</v>
      </c>
      <c r="AQ74">
        <f>IF(OR(Calc_오픈정렬!$F74="",Calc_오픈정렬!AQ74=""),"",Calc_오픈정렬!AQ74/Calc_오픈정렬!$F74*100)</f>
        <v>126.71413516001799</v>
      </c>
      <c r="AR74">
        <f>IF(OR(Calc_오픈정렬!$F74="",Calc_오픈정렬!AR74=""),"",Calc_오픈정렬!AR74/Calc_오픈정렬!$F74*100)</f>
        <v>115.08931277247333</v>
      </c>
      <c r="AS74">
        <f>IF(OR(Calc_오픈정렬!$F74="",Calc_오픈정렬!AS74=""),"",Calc_오픈정렬!AS74/Calc_오픈정렬!$F74*100)</f>
        <v>139.27795410316952</v>
      </c>
      <c r="AT74">
        <f>IF(OR(Calc_오픈정렬!$F74="",Calc_오픈정렬!AT74=""),"",Calc_오픈정렬!AT74/Calc_오픈정렬!$F74*100)</f>
        <v>134.30435681743651</v>
      </c>
      <c r="AU74">
        <f>IF(OR(Calc_오픈정렬!$F74="",Calc_오픈정렬!AU74=""),"",Calc_오픈정렬!AU74/Calc_오픈정렬!$F74*100)</f>
        <v>135.50284950874445</v>
      </c>
      <c r="AV74">
        <f>IF(OR(Calc_오픈정렬!$F74="",Calc_오픈정렬!AV74=""),"",Calc_오픈정렬!AV74/Calc_오픈정렬!$F74*100)</f>
        <v>126.24846518686303</v>
      </c>
      <c r="AW74" t="str">
        <f>IF(OR(Calc_오픈정렬!$F74="",Calc_오픈정렬!AW74=""),"",Calc_오픈정렬!AW74/Calc_오픈정렬!$F74*100)</f>
        <v/>
      </c>
      <c r="AX74" t="str">
        <f>IF(OR(Calc_오픈정렬!$F74="",Calc_오픈정렬!AX74=""),"",Calc_오픈정렬!AX74/Calc_오픈정렬!$F74*100)</f>
        <v/>
      </c>
      <c r="AY74" t="str">
        <f>IF(OR(Calc_오픈정렬!$F74="",Calc_오픈정렬!AY74=""),"",Calc_오픈정렬!AY74/Calc_오픈정렬!$F74*100)</f>
        <v/>
      </c>
      <c r="AZ74" t="str">
        <f>IF(OR(Calc_오픈정렬!$F74="",Calc_오픈정렬!AZ74=""),"",Calc_오픈정렬!AZ74/Calc_오픈정렬!$F74*100)</f>
        <v/>
      </c>
      <c r="BA74" t="str">
        <f>IF(OR(Calc_오픈정렬!$F74="",Calc_오픈정렬!BA74=""),"",Calc_오픈정렬!BA74/Calc_오픈정렬!$F74*100)</f>
        <v/>
      </c>
      <c r="BB74" t="str">
        <f>IF(OR(Calc_오픈정렬!$F74="",Calc_오픈정렬!BB74=""),"",Calc_오픈정렬!BB74/Calc_오픈정렬!$F74*100)</f>
        <v/>
      </c>
      <c r="BC74" t="str">
        <f>IF(OR(Calc_오픈정렬!$F74="",Calc_오픈정렬!BC74=""),"",Calc_오픈정렬!BC74/Calc_오픈정렬!$F74*100)</f>
        <v/>
      </c>
      <c r="BD74" t="str">
        <f>IF(OR(Calc_오픈정렬!$F74="",Calc_오픈정렬!BD74=""),"",Calc_오픈정렬!BD74/Calc_오픈정렬!$F74*100)</f>
        <v/>
      </c>
      <c r="BE74" t="str">
        <f>IF(OR(Calc_오픈정렬!$F74="",Calc_오픈정렬!BE74=""),"",Calc_오픈정렬!BE74/Calc_오픈정렬!$F74*100)</f>
        <v/>
      </c>
      <c r="BF74" t="str">
        <f>IF(OR(Calc_오픈정렬!$F74="",Calc_오픈정렬!BF74=""),"",Calc_오픈정렬!BF74/Calc_오픈정렬!$F74*100)</f>
        <v/>
      </c>
      <c r="BG74" t="str">
        <f>IF(OR(Calc_오픈정렬!$F74="",Calc_오픈정렬!BG74=""),"",Calc_오픈정렬!BG74/Calc_오픈정렬!$F74*100)</f>
        <v/>
      </c>
      <c r="BH74" t="str">
        <f>IF(OR(Calc_오픈정렬!$F74="",Calc_오픈정렬!BH74=""),"",Calc_오픈정렬!BH74/Calc_오픈정렬!$F74*100)</f>
        <v/>
      </c>
      <c r="BI74" t="str">
        <f>IF(OR(Calc_오픈정렬!$F74="",Calc_오픈정렬!BI74=""),"",Calc_오픈정렬!BI74/Calc_오픈정렬!$F74*100)</f>
        <v/>
      </c>
      <c r="BJ74" t="str">
        <f>IF(OR(Calc_오픈정렬!$F74="",Calc_오픈정렬!BJ74=""),"",Calc_오픈정렬!BJ74/Calc_오픈정렬!$F74*100)</f>
        <v/>
      </c>
      <c r="BK74" t="str">
        <f>IF(OR(Calc_오픈정렬!$F74="",Calc_오픈정렬!BK74=""),"",Calc_오픈정렬!BK74/Calc_오픈정렬!$F74*100)</f>
        <v/>
      </c>
      <c r="BL74" t="str">
        <f>IF(OR(Calc_오픈정렬!$F74="",Calc_오픈정렬!BL74=""),"",Calc_오픈정렬!BL74/Calc_오픈정렬!$F74*100)</f>
        <v/>
      </c>
      <c r="BM74" t="str">
        <f>IF(OR(Calc_오픈정렬!$F74="",Calc_오픈정렬!BM74=""),"",Calc_오픈정렬!BM74/Calc_오픈정렬!$F74*100)</f>
        <v/>
      </c>
      <c r="BN74" t="str">
        <f>IF(OR(Calc_오픈정렬!$F74="",Calc_오픈정렬!BN74=""),"",Calc_오픈정렬!BN74/Calc_오픈정렬!$F74*100)</f>
        <v/>
      </c>
    </row>
    <row r="75" spans="1:66" x14ac:dyDescent="0.3">
      <c r="A75" t="str">
        <f>Calc_오픈정렬!A75</f>
        <v>(1064) #병점역점</v>
      </c>
      <c r="B75" t="str">
        <f>Calc_오픈정렬!B75</f>
        <v>150-2</v>
      </c>
      <c r="C75">
        <f>Calc_오픈정렬!C75</f>
        <v>2</v>
      </c>
      <c r="D75" t="str">
        <f>Calc_오픈정렬!D75</f>
        <v>2</v>
      </c>
      <c r="E75" s="1">
        <f>Calc_오픈정렬!E75</f>
        <v>44927</v>
      </c>
      <c r="F75">
        <f>Calc_오픈정렬!F75</f>
        <v>2935864.4580569477</v>
      </c>
      <c r="G75">
        <f>IF(OR(Calc_오픈정렬!$F75="",Calc_오픈정렬!G75=""),"",Calc_오픈정렬!G75/Calc_오픈정렬!$F75*100)</f>
        <v>64.113110311645158</v>
      </c>
      <c r="H75">
        <f>IF(OR(Calc_오픈정렬!$F75="",Calc_오픈정렬!H75=""),"",Calc_오픈정렬!H75/Calc_오픈정렬!$F75*100)</f>
        <v>75.83322779634085</v>
      </c>
      <c r="I75">
        <f>IF(OR(Calc_오픈정렬!$F75="",Calc_오픈정렬!I75=""),"",Calc_오픈정렬!I75/Calc_오픈정렬!$F75*100)</f>
        <v>86.423061937838469</v>
      </c>
      <c r="J75">
        <f>IF(OR(Calc_오픈정렬!$F75="",Calc_오픈정렬!J75=""),"",Calc_오픈정렬!J75/Calc_오픈정렬!$F75*100)</f>
        <v>88.87769728462338</v>
      </c>
      <c r="K75">
        <f>IF(OR(Calc_오픈정렬!$F75="",Calc_오픈정렬!K75=""),"",Calc_오픈정렬!K75/Calc_오픈정렬!$F75*100)</f>
        <v>104.89969843071334</v>
      </c>
      <c r="L75">
        <f>IF(OR(Calc_오픈정렬!$F75="",Calc_오픈정렬!L75=""),"",Calc_오픈정렬!L75/Calc_오픈정렬!$F75*100)</f>
        <v>92.755244984443138</v>
      </c>
      <c r="M75">
        <f>IF(OR(Calc_오픈정렬!$F75="",Calc_오픈정렬!M75=""),"",Calc_오픈정렬!M75/Calc_오픈정렬!$F75*100)</f>
        <v>111.85324684085303</v>
      </c>
      <c r="N75">
        <f>IF(OR(Calc_오픈정렬!$F75="",Calc_오픈정렬!N75=""),"",Calc_오픈정렬!N75/Calc_오픈정렬!$F75*100)</f>
        <v>101.15459852174568</v>
      </c>
      <c r="O75">
        <f>IF(OR(Calc_오픈정렬!$F75="",Calc_오픈정렬!O75=""),"",Calc_오픈정렬!O75/Calc_오픈정렬!$F75*100)</f>
        <v>100.45951393762138</v>
      </c>
      <c r="P75">
        <f>IF(OR(Calc_오픈정렬!$F75="",Calc_오픈정렬!P75=""),"",Calc_오픈정렬!P75/Calc_오픈정렬!$F75*100)</f>
        <v>95.205830870191519</v>
      </c>
      <c r="Q75">
        <f>IF(OR(Calc_오픈정렬!$F75="",Calc_오픈정렬!Q75=""),"",Calc_오픈정렬!Q75/Calc_오픈정렬!$F75*100)</f>
        <v>108.32289054971676</v>
      </c>
      <c r="R75">
        <f>IF(OR(Calc_오픈정렬!$F75="",Calc_오픈정렬!R75=""),"",Calc_오픈정렬!R75/Calc_오픈정렬!$F75*100)</f>
        <v>124.3287527222928</v>
      </c>
      <c r="S75">
        <f>IF(OR(Calc_오픈정렬!$F75="",Calc_오픈정렬!S75=""),"",Calc_오픈정렬!S75/Calc_오픈정렬!$F75*100)</f>
        <v>132.54423171790927</v>
      </c>
      <c r="T75">
        <f>IF(OR(Calc_오픈정렬!$F75="",Calc_오픈정렬!T75=""),"",Calc_오픈정렬!T75/Calc_오픈정렬!$F75*100)</f>
        <v>124.62665948648279</v>
      </c>
      <c r="U75">
        <f>IF(OR(Calc_오픈정렬!$F75="",Calc_오픈정렬!U75=""),"",Calc_오픈정렬!U75/Calc_오픈정렬!$F75*100)</f>
        <v>133.93979690886897</v>
      </c>
      <c r="V75">
        <f>IF(OR(Calc_오픈정렬!$F75="",Calc_오픈정렬!V75=""),"",Calc_오픈정렬!V75/Calc_오픈정렬!$F75*100)</f>
        <v>140.64136711061462</v>
      </c>
      <c r="W75">
        <f>IF(OR(Calc_오픈정렬!$F75="",Calc_오픈정렬!W75=""),"",Calc_오픈정렬!W75/Calc_오픈정렬!$F75*100)</f>
        <v>133.68585666140106</v>
      </c>
      <c r="X75">
        <f>IF(OR(Calc_오픈정렬!$F75="",Calc_오픈정렬!X75=""),"",Calc_오픈정렬!X75/Calc_오픈정렬!$F75*100)</f>
        <v>139.94940525316227</v>
      </c>
      <c r="Y75">
        <f>IF(OR(Calc_오픈정렬!$F75="",Calc_오픈정렬!Y75=""),"",Calc_오픈정렬!Y75/Calc_오픈정렬!$F75*100)</f>
        <v>149.17204546465115</v>
      </c>
      <c r="Z75">
        <f>IF(OR(Calc_오픈정렬!$F75="",Calc_오픈정렬!Z75=""),"",Calc_오픈정렬!Z75/Calc_오픈정렬!$F75*100)</f>
        <v>126.81558920036231</v>
      </c>
      <c r="AA75">
        <f>IF(OR(Calc_오픈정렬!$F75="",Calc_오픈정렬!AA75=""),"",Calc_오픈정렬!AA75/Calc_오픈정렬!$F75*100)</f>
        <v>115.36242598322038</v>
      </c>
      <c r="AB75">
        <f>IF(OR(Calc_오픈정렬!$F75="",Calc_오픈정렬!AB75=""),"",Calc_오픈정렬!AB75/Calc_오픈정렬!$F75*100)</f>
        <v>114.34688802740838</v>
      </c>
      <c r="AC75">
        <f>IF(OR(Calc_오픈정렬!$F75="",Calc_오픈정렬!AC75=""),"",Calc_오픈정렬!AC75/Calc_오픈정렬!$F75*100)</f>
        <v>128.04806033837133</v>
      </c>
      <c r="AD75">
        <f>IF(OR(Calc_오픈정렬!$F75="",Calc_오픈정렬!AD75=""),"",Calc_오픈정렬!AD75/Calc_오픈정렬!$F75*100)</f>
        <v>140.16956502860899</v>
      </c>
      <c r="AE75">
        <f>IF(OR(Calc_오픈정렬!$F75="",Calc_오픈정렬!AE75=""),"",Calc_오픈정렬!AE75/Calc_오픈정렬!$F75*100)</f>
        <v>128.65465413311168</v>
      </c>
      <c r="AF75">
        <f>IF(OR(Calc_오픈정렬!$F75="",Calc_오픈정렬!AF75=""),"",Calc_오픈정렬!AF75/Calc_오픈정렬!$F75*100)</f>
        <v>149.37192004911705</v>
      </c>
      <c r="AG75">
        <f>IF(OR(Calc_오픈정렬!$F75="",Calc_오픈정렬!AG75=""),"",Calc_오픈정렬!AG75/Calc_오픈정렬!$F75*100)</f>
        <v>147.545952139772</v>
      </c>
      <c r="AH75">
        <f>IF(OR(Calc_오픈정렬!$F75="",Calc_오픈정렬!AH75=""),"",Calc_오픈정렬!AH75/Calc_오픈정렬!$F75*100)</f>
        <v>137.87232209394315</v>
      </c>
      <c r="AI75">
        <f>IF(OR(Calc_오픈정렬!$F75="",Calc_오픈정렬!AI75=""),"",Calc_오픈정렬!AI75/Calc_오픈정렬!$F75*100)</f>
        <v>133.90600055856993</v>
      </c>
      <c r="AJ75">
        <f>IF(OR(Calc_오픈정렬!$F75="",Calc_오픈정렬!AJ75=""),"",Calc_오픈정렬!AJ75/Calc_오픈정렬!$F75*100)</f>
        <v>142.97331240029712</v>
      </c>
      <c r="AK75">
        <f>IF(OR(Calc_오픈정렬!$F75="",Calc_오픈정렬!AK75=""),"",Calc_오픈정렬!AK75/Calc_오픈정렬!$F75*100)</f>
        <v>132.80779343011051</v>
      </c>
      <c r="AL75">
        <f>IF(OR(Calc_오픈정렬!$F75="",Calc_오픈정렬!AL75=""),"",Calc_오픈정렬!AL75/Calc_오픈정렬!$F75*100)</f>
        <v>129.98657974963334</v>
      </c>
      <c r="AM75">
        <f>IF(OR(Calc_오픈정렬!$F75="",Calc_오픈정렬!AM75=""),"",Calc_오픈정렬!AM75/Calc_오픈정렬!$F75*100)</f>
        <v>131.16787473886512</v>
      </c>
      <c r="AN75">
        <f>IF(OR(Calc_오픈정렬!$F75="",Calc_오픈정렬!AN75=""),"",Calc_오픈정렬!AN75/Calc_오픈정렬!$F75*100)</f>
        <v>130.82389096952963</v>
      </c>
      <c r="AO75">
        <f>IF(OR(Calc_오픈정렬!$F75="",Calc_오픈정렬!AO75=""),"",Calc_오픈정렬!AO75/Calc_오픈정렬!$F75*100)</f>
        <v>130.12618477440816</v>
      </c>
      <c r="AP75">
        <f>IF(OR(Calc_오픈정렬!$F75="",Calc_오픈정렬!AP75=""),"",Calc_오픈정렬!AP75/Calc_오픈정렬!$F75*100)</f>
        <v>138.08101444652104</v>
      </c>
      <c r="AQ75">
        <f>IF(OR(Calc_오픈정렬!$F75="",Calc_오픈정렬!AQ75=""),"",Calc_오픈정렬!AQ75/Calc_오픈정렬!$F75*100)</f>
        <v>131.90251689752176</v>
      </c>
      <c r="AR75">
        <f>IF(OR(Calc_오픈정렬!$F75="",Calc_오픈정렬!AR75=""),"",Calc_오픈정렬!AR75/Calc_오픈정렬!$F75*100)</f>
        <v>143.84450596583471</v>
      </c>
      <c r="AS75">
        <f>IF(OR(Calc_오픈정렬!$F75="",Calc_오픈정렬!AS75=""),"",Calc_오픈정렬!AS75/Calc_오픈정렬!$F75*100)</f>
        <v>146.55605667470422</v>
      </c>
      <c r="AT75">
        <f>IF(OR(Calc_오픈정렬!$F75="",Calc_오픈정렬!AT75=""),"",Calc_오픈정렬!AT75/Calc_오픈정렬!$F75*100)</f>
        <v>135.2928216501146</v>
      </c>
      <c r="AU75">
        <f>IF(OR(Calc_오픈정렬!$F75="",Calc_오픈정렬!AU75=""),"",Calc_오픈정렬!AU75/Calc_오픈정렬!$F75*100)</f>
        <v>138.60240369817367</v>
      </c>
      <c r="AV75">
        <f>IF(OR(Calc_오픈정렬!$F75="",Calc_오픈정렬!AV75=""),"",Calc_오픈정렬!AV75/Calc_오픈정렬!$F75*100)</f>
        <v>121.68136082653702</v>
      </c>
      <c r="AW75" t="str">
        <f>IF(OR(Calc_오픈정렬!$F75="",Calc_오픈정렬!AW75=""),"",Calc_오픈정렬!AW75/Calc_오픈정렬!$F75*100)</f>
        <v/>
      </c>
      <c r="AX75" t="str">
        <f>IF(OR(Calc_오픈정렬!$F75="",Calc_오픈정렬!AX75=""),"",Calc_오픈정렬!AX75/Calc_오픈정렬!$F75*100)</f>
        <v/>
      </c>
      <c r="AY75" t="str">
        <f>IF(OR(Calc_오픈정렬!$F75="",Calc_오픈정렬!AY75=""),"",Calc_오픈정렬!AY75/Calc_오픈정렬!$F75*100)</f>
        <v/>
      </c>
      <c r="AZ75" t="str">
        <f>IF(OR(Calc_오픈정렬!$F75="",Calc_오픈정렬!AZ75=""),"",Calc_오픈정렬!AZ75/Calc_오픈정렬!$F75*100)</f>
        <v/>
      </c>
      <c r="BA75" t="str">
        <f>IF(OR(Calc_오픈정렬!$F75="",Calc_오픈정렬!BA75=""),"",Calc_오픈정렬!BA75/Calc_오픈정렬!$F75*100)</f>
        <v/>
      </c>
      <c r="BB75" t="str">
        <f>IF(OR(Calc_오픈정렬!$F75="",Calc_오픈정렬!BB75=""),"",Calc_오픈정렬!BB75/Calc_오픈정렬!$F75*100)</f>
        <v/>
      </c>
      <c r="BC75" t="str">
        <f>IF(OR(Calc_오픈정렬!$F75="",Calc_오픈정렬!BC75=""),"",Calc_오픈정렬!BC75/Calc_오픈정렬!$F75*100)</f>
        <v/>
      </c>
      <c r="BD75" t="str">
        <f>IF(OR(Calc_오픈정렬!$F75="",Calc_오픈정렬!BD75=""),"",Calc_오픈정렬!BD75/Calc_오픈정렬!$F75*100)</f>
        <v/>
      </c>
      <c r="BE75" t="str">
        <f>IF(OR(Calc_오픈정렬!$F75="",Calc_오픈정렬!BE75=""),"",Calc_오픈정렬!BE75/Calc_오픈정렬!$F75*100)</f>
        <v/>
      </c>
      <c r="BF75" t="str">
        <f>IF(OR(Calc_오픈정렬!$F75="",Calc_오픈정렬!BF75=""),"",Calc_오픈정렬!BF75/Calc_오픈정렬!$F75*100)</f>
        <v/>
      </c>
      <c r="BG75" t="str">
        <f>IF(OR(Calc_오픈정렬!$F75="",Calc_오픈정렬!BG75=""),"",Calc_오픈정렬!BG75/Calc_오픈정렬!$F75*100)</f>
        <v/>
      </c>
      <c r="BH75" t="str">
        <f>IF(OR(Calc_오픈정렬!$F75="",Calc_오픈정렬!BH75=""),"",Calc_오픈정렬!BH75/Calc_오픈정렬!$F75*100)</f>
        <v/>
      </c>
      <c r="BI75" t="str">
        <f>IF(OR(Calc_오픈정렬!$F75="",Calc_오픈정렬!BI75=""),"",Calc_오픈정렬!BI75/Calc_오픈정렬!$F75*100)</f>
        <v/>
      </c>
      <c r="BJ75" t="str">
        <f>IF(OR(Calc_오픈정렬!$F75="",Calc_오픈정렬!BJ75=""),"",Calc_오픈정렬!BJ75/Calc_오픈정렬!$F75*100)</f>
        <v/>
      </c>
      <c r="BK75" t="str">
        <f>IF(OR(Calc_오픈정렬!$F75="",Calc_오픈정렬!BK75=""),"",Calc_오픈정렬!BK75/Calc_오픈정렬!$F75*100)</f>
        <v/>
      </c>
      <c r="BL75" t="str">
        <f>IF(OR(Calc_오픈정렬!$F75="",Calc_오픈정렬!BL75=""),"",Calc_오픈정렬!BL75/Calc_오픈정렬!$F75*100)</f>
        <v/>
      </c>
      <c r="BM75" t="str">
        <f>IF(OR(Calc_오픈정렬!$F75="",Calc_오픈정렬!BM75=""),"",Calc_오픈정렬!BM75/Calc_오픈정렬!$F75*100)</f>
        <v/>
      </c>
      <c r="BN75" t="str">
        <f>IF(OR(Calc_오픈정렬!$F75="",Calc_오픈정렬!BN75=""),"",Calc_오픈정렬!BN75/Calc_오픈정렬!$F75*100)</f>
        <v/>
      </c>
    </row>
    <row r="76" spans="1:66" x14ac:dyDescent="0.3">
      <c r="A76" t="str">
        <f>Calc_오픈정렬!A76</f>
        <v>(1065) #성대정문점</v>
      </c>
      <c r="B76" t="str">
        <f>Calc_오픈정렬!B76</f>
        <v>150-1</v>
      </c>
      <c r="C76">
        <f>Calc_오픈정렬!C76</f>
        <v>1</v>
      </c>
      <c r="D76" t="str">
        <f>Calc_오픈정렬!D76</f>
        <v>1</v>
      </c>
      <c r="E76" s="1">
        <f>Calc_오픈정렬!E76</f>
        <v>44958</v>
      </c>
      <c r="F76">
        <f>Calc_오픈정렬!F76</f>
        <v>8570098.6758093629</v>
      </c>
      <c r="G76">
        <f>IF(OR(Calc_오픈정렬!$F76="",Calc_오픈정렬!G76=""),"",Calc_오픈정렬!G76/Calc_오픈정렬!$F76*100)</f>
        <v>60.827746277483008</v>
      </c>
      <c r="H76">
        <f>IF(OR(Calc_오픈정렬!$F76="",Calc_오픈정렬!H76=""),"",Calc_오픈정렬!H76/Calc_오픈정렬!$F76*100)</f>
        <v>77.700186165765913</v>
      </c>
      <c r="I76">
        <f>IF(OR(Calc_오픈정렬!$F76="",Calc_오픈정렬!I76=""),"",Calc_오픈정렬!I76/Calc_오픈정렬!$F76*100)</f>
        <v>88.251248794377034</v>
      </c>
      <c r="J76">
        <f>IF(OR(Calc_오픈정렬!$F76="",Calc_오픈정렬!J76=""),"",Calc_오픈정렬!J76/Calc_오픈정렬!$F76*100)</f>
        <v>89.94410458396078</v>
      </c>
      <c r="K76">
        <f>IF(OR(Calc_오픈정렬!$F76="",Calc_오픈정렬!K76=""),"",Calc_오픈정렬!K76/Calc_오픈정렬!$F76*100)</f>
        <v>97.125027087139117</v>
      </c>
      <c r="L76">
        <f>IF(OR(Calc_오픈정렬!$F76="",Calc_오픈정렬!L76=""),"",Calc_오픈정렬!L76/Calc_오픈정렬!$F76*100)</f>
        <v>99.798646613311845</v>
      </c>
      <c r="M76">
        <f>IF(OR(Calc_오픈정렬!$F76="",Calc_오픈정렬!M76=""),"",Calc_오픈정렬!M76/Calc_오픈정렬!$F76*100)</f>
        <v>103.12878667867706</v>
      </c>
      <c r="N76">
        <f>IF(OR(Calc_오픈정렬!$F76="",Calc_오픈정렬!N76=""),"",Calc_오픈정렬!N76/Calc_오픈정렬!$F76*100)</f>
        <v>102.92296238028807</v>
      </c>
      <c r="O76">
        <f>IF(OR(Calc_오픈정렬!$F76="",Calc_오픈정렬!O76=""),"",Calc_오픈정렬!O76/Calc_오픈정렬!$F76*100)</f>
        <v>107.08047265662319</v>
      </c>
      <c r="P76">
        <f>IF(OR(Calc_오픈정렬!$F76="",Calc_오픈정렬!P76=""),"",Calc_오픈정렬!P76/Calc_오픈정렬!$F76*100)</f>
        <v>111.4536230474382</v>
      </c>
      <c r="Q76">
        <f>IF(OR(Calc_오픈정렬!$F76="",Calc_오픈정렬!Q76=""),"",Calc_오픈정렬!Q76/Calc_오픈정렬!$F76*100)</f>
        <v>109.43996299924737</v>
      </c>
      <c r="R76">
        <f>IF(OR(Calc_오픈정렬!$F76="",Calc_오픈정렬!R76=""),"",Calc_오픈정렬!R76/Calc_오픈정렬!$F76*100)</f>
        <v>116.9735442103286</v>
      </c>
      <c r="S76">
        <f>IF(OR(Calc_오픈정렬!$F76="",Calc_오픈정렬!S76=""),"",Calc_오픈정렬!S76/Calc_오픈정렬!$F76*100)</f>
        <v>133.98531017159087</v>
      </c>
      <c r="T76">
        <f>IF(OR(Calc_오픈정렬!$F76="",Calc_오픈정렬!T76=""),"",Calc_오픈정렬!T76/Calc_오픈정렬!$F76*100)</f>
        <v>87.236790558705096</v>
      </c>
      <c r="U76">
        <f>IF(OR(Calc_오픈정렬!$F76="",Calc_오픈정렬!U76=""),"",Calc_오픈정렬!U76/Calc_오픈정렬!$F76*100)</f>
        <v>74.738414915473129</v>
      </c>
      <c r="V76">
        <f>IF(OR(Calc_오픈정렬!$F76="",Calc_오픈정렬!V76=""),"",Calc_오픈정렬!V76/Calc_오픈정렬!$F76*100)</f>
        <v>73.78284776215645</v>
      </c>
      <c r="W76">
        <f>IF(OR(Calc_오픈정렬!$F76="",Calc_오픈정렬!W76=""),"",Calc_오픈정렬!W76/Calc_오픈정렬!$F76*100)</f>
        <v>70.340293417640424</v>
      </c>
      <c r="X76">
        <f>IF(OR(Calc_오픈정렬!$F76="",Calc_오픈정렬!X76=""),"",Calc_오픈정렬!X76/Calc_오픈정렬!$F76*100)</f>
        <v>72.988001596631676</v>
      </c>
      <c r="Y76">
        <f>IF(OR(Calc_오픈정렬!$F76="",Calc_오픈정렬!Y76=""),"",Calc_오픈정렬!Y76/Calc_오픈정렬!$F76*100)</f>
        <v>67.421344767063928</v>
      </c>
      <c r="Z76">
        <f>IF(OR(Calc_오픈정렬!$F76="",Calc_오픈정렬!Z76=""),"",Calc_오픈정렬!Z76/Calc_오픈정렬!$F76*100)</f>
        <v>69.892983330498964</v>
      </c>
      <c r="AA76">
        <f>IF(OR(Calc_오픈정렬!$F76="",Calc_오픈정렬!AA76=""),"",Calc_오픈정렬!AA76/Calc_오픈정렬!$F76*100)</f>
        <v>58.544996730192601</v>
      </c>
      <c r="AB76">
        <f>IF(OR(Calc_오픈정렬!$F76="",Calc_오픈정렬!AB76=""),"",Calc_오픈정렬!AB76/Calc_오픈정렬!$F76*100)</f>
        <v>53.838897319652446</v>
      </c>
      <c r="AC76">
        <f>IF(OR(Calc_오픈정렬!$F76="",Calc_오픈정렬!AC76=""),"",Calc_오픈정렬!AC76/Calc_오픈정렬!$F76*100)</f>
        <v>50.164636384239216</v>
      </c>
      <c r="AD76">
        <f>IF(OR(Calc_오픈정렬!$F76="",Calc_오픈정렬!AD76=""),"",Calc_오픈정렬!AD76/Calc_오픈정렬!$F76*100)</f>
        <v>52.853415553943847</v>
      </c>
      <c r="AE76">
        <f>IF(OR(Calc_오픈정렬!$F76="",Calc_오픈정렬!AE76=""),"",Calc_오픈정렬!AE76/Calc_오픈정렬!$F76*100)</f>
        <v>61.107802652472422</v>
      </c>
      <c r="AF76">
        <f>IF(OR(Calc_오픈정렬!$F76="",Calc_오픈정렬!AF76=""),"",Calc_오픈정렬!AF76/Calc_오픈정렬!$F76*100)</f>
        <v>54.916469991866947</v>
      </c>
      <c r="AG76">
        <f>IF(OR(Calc_오픈정렬!$F76="",Calc_오픈정렬!AG76=""),"",Calc_오픈정렬!AG76/Calc_오픈정렬!$F76*100)</f>
        <v>52.90455899500747</v>
      </c>
      <c r="AH76">
        <f>IF(OR(Calc_오픈정렬!$F76="",Calc_오픈정렬!AH76=""),"",Calc_오픈정렬!AH76/Calc_오픈정렬!$F76*100)</f>
        <v>66.677352093083968</v>
      </c>
      <c r="AI76">
        <f>IF(OR(Calc_오픈정렬!$F76="",Calc_오픈정렬!AI76=""),"",Calc_오픈정렬!AI76/Calc_오픈정렬!$F76*100)</f>
        <v>61.894145307906165</v>
      </c>
      <c r="AJ76">
        <f>IF(OR(Calc_오픈정렬!$F76="",Calc_오픈정렬!AJ76=""),"",Calc_오픈정렬!AJ76/Calc_오픈정렬!$F76*100)</f>
        <v>56.497203227399737</v>
      </c>
      <c r="AK76">
        <f>IF(OR(Calc_오픈정렬!$F76="",Calc_오픈정렬!AK76=""),"",Calc_오픈정렬!AK76/Calc_오픈정렬!$F76*100)</f>
        <v>59.809893735612398</v>
      </c>
      <c r="AL76">
        <f>IF(OR(Calc_오픈정렬!$F76="",Calc_오픈정렬!AL76=""),"",Calc_오픈정렬!AL76/Calc_오픈정렬!$F76*100)</f>
        <v>66.536609762529437</v>
      </c>
      <c r="AM76">
        <f>IF(OR(Calc_오픈정렬!$F76="",Calc_오픈정렬!AM76=""),"",Calc_오픈정렬!AM76/Calc_오픈정렬!$F76*100)</f>
        <v>67.805519506888118</v>
      </c>
      <c r="AN76">
        <f>IF(OR(Calc_오픈정렬!$F76="",Calc_오픈정렬!AN76=""),"",Calc_오픈정렬!AN76/Calc_오픈정렬!$F76*100)</f>
        <v>63.277907961771454</v>
      </c>
      <c r="AO76">
        <f>IF(OR(Calc_오픈정렬!$F76="",Calc_오픈정렬!AO76=""),"",Calc_오픈정렬!AO76/Calc_오픈정렬!$F76*100)</f>
        <v>61.060516459683214</v>
      </c>
      <c r="AP76">
        <f>IF(OR(Calc_오픈정렬!$F76="",Calc_오픈정렬!AP76=""),"",Calc_오픈정렬!AP76/Calc_오픈정렬!$F76*100)</f>
        <v>62.187652016578618</v>
      </c>
      <c r="AQ76">
        <f>IF(OR(Calc_오픈정렬!$F76="",Calc_오픈정렬!AQ76=""),"",Calc_오픈정렬!AQ76/Calc_오픈정렬!$F76*100)</f>
        <v>65.154984126923964</v>
      </c>
      <c r="AR76">
        <f>IF(OR(Calc_오픈정렬!$F76="",Calc_오픈정렬!AR76=""),"",Calc_오픈정렬!AR76/Calc_오픈정렬!$F76*100)</f>
        <v>64.082503970585051</v>
      </c>
      <c r="AS76">
        <f>IF(OR(Calc_오픈정렬!$F76="",Calc_오픈정렬!AS76=""),"",Calc_오픈정렬!AS76/Calc_오픈정렬!$F76*100)</f>
        <v>61.951808343905014</v>
      </c>
      <c r="AT76">
        <f>IF(OR(Calc_오픈정렬!$F76="",Calc_오픈정렬!AT76=""),"",Calc_오픈정렬!AT76/Calc_오픈정렬!$F76*100)</f>
        <v>66.973031432211229</v>
      </c>
      <c r="AU76">
        <f>IF(OR(Calc_오픈정렬!$F76="",Calc_오픈정렬!AU76=""),"",Calc_오픈정렬!AU76/Calc_오픈정렬!$F76*100)</f>
        <v>63.284808135113757</v>
      </c>
      <c r="AV76" t="str">
        <f>IF(OR(Calc_오픈정렬!$F76="",Calc_오픈정렬!AV76=""),"",Calc_오픈정렬!AV76/Calc_오픈정렬!$F76*100)</f>
        <v/>
      </c>
      <c r="AW76" t="str">
        <f>IF(OR(Calc_오픈정렬!$F76="",Calc_오픈정렬!AW76=""),"",Calc_오픈정렬!AW76/Calc_오픈정렬!$F76*100)</f>
        <v/>
      </c>
      <c r="AX76" t="str">
        <f>IF(OR(Calc_오픈정렬!$F76="",Calc_오픈정렬!AX76=""),"",Calc_오픈정렬!AX76/Calc_오픈정렬!$F76*100)</f>
        <v/>
      </c>
      <c r="AY76" t="str">
        <f>IF(OR(Calc_오픈정렬!$F76="",Calc_오픈정렬!AY76=""),"",Calc_오픈정렬!AY76/Calc_오픈정렬!$F76*100)</f>
        <v/>
      </c>
      <c r="AZ76" t="str">
        <f>IF(OR(Calc_오픈정렬!$F76="",Calc_오픈정렬!AZ76=""),"",Calc_오픈정렬!AZ76/Calc_오픈정렬!$F76*100)</f>
        <v/>
      </c>
      <c r="BA76" t="str">
        <f>IF(OR(Calc_오픈정렬!$F76="",Calc_오픈정렬!BA76=""),"",Calc_오픈정렬!BA76/Calc_오픈정렬!$F76*100)</f>
        <v/>
      </c>
      <c r="BB76" t="str">
        <f>IF(OR(Calc_오픈정렬!$F76="",Calc_오픈정렬!BB76=""),"",Calc_오픈정렬!BB76/Calc_오픈정렬!$F76*100)</f>
        <v/>
      </c>
      <c r="BC76" t="str">
        <f>IF(OR(Calc_오픈정렬!$F76="",Calc_오픈정렬!BC76=""),"",Calc_오픈정렬!BC76/Calc_오픈정렬!$F76*100)</f>
        <v/>
      </c>
      <c r="BD76" t="str">
        <f>IF(OR(Calc_오픈정렬!$F76="",Calc_오픈정렬!BD76=""),"",Calc_오픈정렬!BD76/Calc_오픈정렬!$F76*100)</f>
        <v/>
      </c>
      <c r="BE76" t="str">
        <f>IF(OR(Calc_오픈정렬!$F76="",Calc_오픈정렬!BE76=""),"",Calc_오픈정렬!BE76/Calc_오픈정렬!$F76*100)</f>
        <v/>
      </c>
      <c r="BF76" t="str">
        <f>IF(OR(Calc_오픈정렬!$F76="",Calc_오픈정렬!BF76=""),"",Calc_오픈정렬!BF76/Calc_오픈정렬!$F76*100)</f>
        <v/>
      </c>
      <c r="BG76" t="str">
        <f>IF(OR(Calc_오픈정렬!$F76="",Calc_오픈정렬!BG76=""),"",Calc_오픈정렬!BG76/Calc_오픈정렬!$F76*100)</f>
        <v/>
      </c>
      <c r="BH76" t="str">
        <f>IF(OR(Calc_오픈정렬!$F76="",Calc_오픈정렬!BH76=""),"",Calc_오픈정렬!BH76/Calc_오픈정렬!$F76*100)</f>
        <v/>
      </c>
      <c r="BI76" t="str">
        <f>IF(OR(Calc_오픈정렬!$F76="",Calc_오픈정렬!BI76=""),"",Calc_오픈정렬!BI76/Calc_오픈정렬!$F76*100)</f>
        <v/>
      </c>
      <c r="BJ76" t="str">
        <f>IF(OR(Calc_오픈정렬!$F76="",Calc_오픈정렬!BJ76=""),"",Calc_오픈정렬!BJ76/Calc_오픈정렬!$F76*100)</f>
        <v/>
      </c>
      <c r="BK76" t="str">
        <f>IF(OR(Calc_오픈정렬!$F76="",Calc_오픈정렬!BK76=""),"",Calc_오픈정렬!BK76/Calc_오픈정렬!$F76*100)</f>
        <v/>
      </c>
      <c r="BL76" t="str">
        <f>IF(OR(Calc_오픈정렬!$F76="",Calc_오픈정렬!BL76=""),"",Calc_오픈정렬!BL76/Calc_오픈정렬!$F76*100)</f>
        <v/>
      </c>
      <c r="BM76" t="str">
        <f>IF(OR(Calc_오픈정렬!$F76="",Calc_오픈정렬!BM76=""),"",Calc_오픈정렬!BM76/Calc_오픈정렬!$F76*100)</f>
        <v/>
      </c>
      <c r="BN76" t="str">
        <f>IF(OR(Calc_오픈정렬!$F76="",Calc_오픈정렬!BN76=""),"",Calc_오픈정렬!BN76/Calc_오픈정렬!$F76*100)</f>
        <v/>
      </c>
    </row>
    <row r="77" spans="1:66" x14ac:dyDescent="0.3">
      <c r="A77" t="str">
        <f>Calc_오픈정렬!A77</f>
        <v>(1066) #원천삼성점</v>
      </c>
      <c r="B77" t="str">
        <f>Calc_오픈정렬!B77</f>
        <v>150-1</v>
      </c>
      <c r="C77">
        <f>Calc_오픈정렬!C77</f>
        <v>1</v>
      </c>
      <c r="D77" t="str">
        <f>Calc_오픈정렬!D77</f>
        <v>1</v>
      </c>
      <c r="E77" s="1">
        <f>Calc_오픈정렬!E77</f>
        <v>44986</v>
      </c>
      <c r="F77">
        <f>Calc_오픈정렬!F77</f>
        <v>3836459.5487296483</v>
      </c>
      <c r="G77">
        <f>IF(OR(Calc_오픈정렬!$F77="",Calc_오픈정렬!G77=""),"",Calc_오픈정렬!G77/Calc_오픈정렬!$F77*100)</f>
        <v>67.814766210044155</v>
      </c>
      <c r="H77">
        <f>IF(OR(Calc_오픈정렬!$F77="",Calc_오픈정렬!H77=""),"",Calc_오픈정렬!H77/Calc_오픈정렬!$F77*100)</f>
        <v>75.382068111766415</v>
      </c>
      <c r="I77">
        <f>IF(OR(Calc_오픈정렬!$F77="",Calc_오픈정렬!I77=""),"",Calc_오픈정렬!I77/Calc_오픈정렬!$F77*100)</f>
        <v>91.842368862178276</v>
      </c>
      <c r="J77">
        <f>IF(OR(Calc_오픈정렬!$F77="",Calc_오픈정렬!J77=""),"",Calc_오픈정렬!J77/Calc_오픈정렬!$F77*100)</f>
        <v>90.695772136242994</v>
      </c>
      <c r="K77">
        <f>IF(OR(Calc_오픈정렬!$F77="",Calc_오픈정렬!K77=""),"",Calc_오픈정렬!K77/Calc_오픈정렬!$F77*100)</f>
        <v>105.32740066761306</v>
      </c>
      <c r="L77">
        <f>IF(OR(Calc_오픈정렬!$F77="",Calc_오픈정렬!L77=""),"",Calc_오픈정렬!L77/Calc_오픈정렬!$F77*100)</f>
        <v>98.796311188396615</v>
      </c>
      <c r="M77">
        <f>IF(OR(Calc_오픈정렬!$F77="",Calc_오픈정렬!M77=""),"",Calc_오픈정렬!M77/Calc_오픈정렬!$F77*100)</f>
        <v>99.58344601060854</v>
      </c>
      <c r="N77">
        <f>IF(OR(Calc_오픈정렬!$F77="",Calc_오픈정렬!N77=""),"",Calc_오픈정렬!N77/Calc_오픈정렬!$F77*100)</f>
        <v>98.970882606216719</v>
      </c>
      <c r="O77">
        <f>IF(OR(Calc_오픈정렬!$F77="",Calc_오픈정렬!O77=""),"",Calc_오픈정렬!O77/Calc_오픈정렬!$F77*100)</f>
        <v>106.62618739092196</v>
      </c>
      <c r="P77">
        <f>IF(OR(Calc_오픈정렬!$F77="",Calc_오픈정렬!P77=""),"",Calc_오픈정렬!P77/Calc_오픈정렬!$F77*100)</f>
        <v>129.06364955218697</v>
      </c>
      <c r="Q77">
        <f>IF(OR(Calc_오픈정렬!$F77="",Calc_오픈정렬!Q77=""),"",Calc_오픈정렬!Q77/Calc_오픈정렬!$F77*100)</f>
        <v>133.07949114317873</v>
      </c>
      <c r="R77">
        <f>IF(OR(Calc_오픈정렬!$F77="",Calc_오픈정렬!R77=""),"",Calc_오픈정렬!R77/Calc_오픈정렬!$F77*100)</f>
        <v>110.28997751212603</v>
      </c>
      <c r="S77">
        <f>IF(OR(Calc_오픈정렬!$F77="",Calc_오픈정렬!S77=""),"",Calc_오픈정렬!S77/Calc_오픈정렬!$F77*100)</f>
        <v>132.5170972619255</v>
      </c>
      <c r="T77">
        <f>IF(OR(Calc_오픈정렬!$F77="",Calc_오픈정렬!T77=""),"",Calc_오픈정렬!T77/Calc_오픈정렬!$F77*100)</f>
        <v>132.07784969441906</v>
      </c>
      <c r="U77">
        <f>IF(OR(Calc_오픈정렬!$F77="",Calc_오픈정렬!U77=""),"",Calc_오픈정렬!U77/Calc_오픈정렬!$F77*100)</f>
        <v>121.99158198158007</v>
      </c>
      <c r="V77">
        <f>IF(OR(Calc_오픈정렬!$F77="",Calc_오픈정렬!V77=""),"",Calc_오픈정렬!V77/Calc_오픈정렬!$F77*100)</f>
        <v>107.28850329292116</v>
      </c>
      <c r="W77">
        <f>IF(OR(Calc_오픈정렬!$F77="",Calc_오픈정렬!W77=""),"",Calc_오픈정렬!W77/Calc_오픈정렬!$F77*100)</f>
        <v>127.96187286148377</v>
      </c>
      <c r="X77">
        <f>IF(OR(Calc_오픈정렬!$F77="",Calc_오픈정렬!X77=""),"",Calc_오픈정렬!X77/Calc_오픈정렬!$F77*100)</f>
        <v>125.58380782896319</v>
      </c>
      <c r="Y77">
        <f>IF(OR(Calc_오픈정렬!$F77="",Calc_오픈정렬!Y77=""),"",Calc_오픈정렬!Y77/Calc_오픈정렬!$F77*100)</f>
        <v>118.90162443583392</v>
      </c>
      <c r="Z77">
        <f>IF(OR(Calc_오픈정렬!$F77="",Calc_오픈정렬!Z77=""),"",Calc_오픈정렬!Z77/Calc_오픈정렬!$F77*100)</f>
        <v>113.69418535368274</v>
      </c>
      <c r="AA77">
        <f>IF(OR(Calc_오픈정렬!$F77="",Calc_오픈정렬!AA77=""),"",Calc_오픈정렬!AA77/Calc_오픈정렬!$F77*100)</f>
        <v>114.42567931557244</v>
      </c>
      <c r="AB77">
        <f>IF(OR(Calc_오픈정렬!$F77="",Calc_오픈정렬!AB77=""),"",Calc_오픈정렬!AB77/Calc_오픈정렬!$F77*100)</f>
        <v>132.50891204001306</v>
      </c>
      <c r="AC77">
        <f>IF(OR(Calc_오픈정렬!$F77="",Calc_오픈정렬!AC77=""),"",Calc_오픈정렬!AC77/Calc_오픈정렬!$F77*100)</f>
        <v>124.53507991991583</v>
      </c>
      <c r="AD77">
        <f>IF(OR(Calc_오픈정렬!$F77="",Calc_오픈정렬!AD77=""),"",Calc_오픈정렬!AD77/Calc_오픈정렬!$F77*100)</f>
        <v>129.36893972513747</v>
      </c>
      <c r="AE77">
        <f>IF(OR(Calc_오픈정렬!$F77="",Calc_오픈정렬!AE77=""),"",Calc_오픈정렬!AE77/Calc_오픈정렬!$F77*100)</f>
        <v>126.64309010054919</v>
      </c>
      <c r="AF77">
        <f>IF(OR(Calc_오픈정렬!$F77="",Calc_오픈정렬!AF77=""),"",Calc_오픈정렬!AF77/Calc_오픈정렬!$F77*100)</f>
        <v>126.58649084595301</v>
      </c>
      <c r="AG77">
        <f>IF(OR(Calc_오픈정렬!$F77="",Calc_오픈정렬!AG77=""),"",Calc_오픈정렬!AG77/Calc_오픈정렬!$F77*100)</f>
        <v>137.30837374603254</v>
      </c>
      <c r="AH77">
        <f>IF(OR(Calc_오픈정렬!$F77="",Calc_오픈정렬!AH77=""),"",Calc_오픈정렬!AH77/Calc_오픈정렬!$F77*100)</f>
        <v>127.50434846511914</v>
      </c>
      <c r="AI77">
        <f>IF(OR(Calc_오픈정렬!$F77="",Calc_오픈정렬!AI77=""),"",Calc_오픈정렬!AI77/Calc_오픈정렬!$F77*100)</f>
        <v>122.30667865698209</v>
      </c>
      <c r="AJ77">
        <f>IF(OR(Calc_오픈정렬!$F77="",Calc_오픈정렬!AJ77=""),"",Calc_오픈정렬!AJ77/Calc_오픈정렬!$F77*100)</f>
        <v>132.83988831898023</v>
      </c>
      <c r="AK77">
        <f>IF(OR(Calc_오픈정렬!$F77="",Calc_오픈정렬!AK77=""),"",Calc_오픈정렬!AK77/Calc_오픈정렬!$F77*100)</f>
        <v>118.05917951454789</v>
      </c>
      <c r="AL77">
        <f>IF(OR(Calc_오픈정렬!$F77="",Calc_오픈정렬!AL77=""),"",Calc_오픈정렬!AL77/Calc_오픈정렬!$F77*100)</f>
        <v>129.06397489897071</v>
      </c>
      <c r="AM77">
        <f>IF(OR(Calc_오픈정렬!$F77="",Calc_오픈정렬!AM77=""),"",Calc_오픈정렬!AM77/Calc_오픈정렬!$F77*100)</f>
        <v>124.13492389329754</v>
      </c>
      <c r="AN77">
        <f>IF(OR(Calc_오픈정렬!$F77="",Calc_오픈정렬!AN77=""),"",Calc_오픈정렬!AN77/Calc_오픈정렬!$F77*100)</f>
        <v>169.15688905120319</v>
      </c>
      <c r="AO77">
        <f>IF(OR(Calc_오픈정렬!$F77="",Calc_오픈정렬!AO77=""),"",Calc_오픈정렬!AO77/Calc_오픈정렬!$F77*100)</f>
        <v>160.75347611284002</v>
      </c>
      <c r="AP77">
        <f>IF(OR(Calc_오픈정렬!$F77="",Calc_오픈정렬!AP77=""),"",Calc_오픈정렬!AP77/Calc_오픈정렬!$F77*100)</f>
        <v>155.77302355156334</v>
      </c>
      <c r="AQ77">
        <f>IF(OR(Calc_오픈정렬!$F77="",Calc_오픈정렬!AQ77=""),"",Calc_오픈정렬!AQ77/Calc_오픈정렬!$F77*100)</f>
        <v>137.22799842952486</v>
      </c>
      <c r="AR77">
        <f>IF(OR(Calc_오픈정렬!$F77="",Calc_오픈정렬!AR77=""),"",Calc_오픈정렬!AR77/Calc_오픈정렬!$F77*100)</f>
        <v>154.04814708824753</v>
      </c>
      <c r="AS77">
        <f>IF(OR(Calc_오픈정렬!$F77="",Calc_오픈정렬!AS77=""),"",Calc_오픈정렬!AS77/Calc_오픈정렬!$F77*100)</f>
        <v>153.64387712761172</v>
      </c>
      <c r="AT77">
        <f>IF(OR(Calc_오픈정렬!$F77="",Calc_오픈정렬!AT77=""),"",Calc_오픈정렬!AT77/Calc_오픈정렬!$F77*100)</f>
        <v>115.02619873923881</v>
      </c>
      <c r="AU77" t="str">
        <f>IF(OR(Calc_오픈정렬!$F77="",Calc_오픈정렬!AU77=""),"",Calc_오픈정렬!AU77/Calc_오픈정렬!$F77*100)</f>
        <v/>
      </c>
      <c r="AV77" t="str">
        <f>IF(OR(Calc_오픈정렬!$F77="",Calc_오픈정렬!AV77=""),"",Calc_오픈정렬!AV77/Calc_오픈정렬!$F77*100)</f>
        <v/>
      </c>
      <c r="AW77" t="str">
        <f>IF(OR(Calc_오픈정렬!$F77="",Calc_오픈정렬!AW77=""),"",Calc_오픈정렬!AW77/Calc_오픈정렬!$F77*100)</f>
        <v/>
      </c>
      <c r="AX77" t="str">
        <f>IF(OR(Calc_오픈정렬!$F77="",Calc_오픈정렬!AX77=""),"",Calc_오픈정렬!AX77/Calc_오픈정렬!$F77*100)</f>
        <v/>
      </c>
      <c r="AY77" t="str">
        <f>IF(OR(Calc_오픈정렬!$F77="",Calc_오픈정렬!AY77=""),"",Calc_오픈정렬!AY77/Calc_오픈정렬!$F77*100)</f>
        <v/>
      </c>
      <c r="AZ77" t="str">
        <f>IF(OR(Calc_오픈정렬!$F77="",Calc_오픈정렬!AZ77=""),"",Calc_오픈정렬!AZ77/Calc_오픈정렬!$F77*100)</f>
        <v/>
      </c>
      <c r="BA77" t="str">
        <f>IF(OR(Calc_오픈정렬!$F77="",Calc_오픈정렬!BA77=""),"",Calc_오픈정렬!BA77/Calc_오픈정렬!$F77*100)</f>
        <v/>
      </c>
      <c r="BB77" t="str">
        <f>IF(OR(Calc_오픈정렬!$F77="",Calc_오픈정렬!BB77=""),"",Calc_오픈정렬!BB77/Calc_오픈정렬!$F77*100)</f>
        <v/>
      </c>
      <c r="BC77" t="str">
        <f>IF(OR(Calc_오픈정렬!$F77="",Calc_오픈정렬!BC77=""),"",Calc_오픈정렬!BC77/Calc_오픈정렬!$F77*100)</f>
        <v/>
      </c>
      <c r="BD77" t="str">
        <f>IF(OR(Calc_오픈정렬!$F77="",Calc_오픈정렬!BD77=""),"",Calc_오픈정렬!BD77/Calc_오픈정렬!$F77*100)</f>
        <v/>
      </c>
      <c r="BE77" t="str">
        <f>IF(OR(Calc_오픈정렬!$F77="",Calc_오픈정렬!BE77=""),"",Calc_오픈정렬!BE77/Calc_오픈정렬!$F77*100)</f>
        <v/>
      </c>
      <c r="BF77" t="str">
        <f>IF(OR(Calc_오픈정렬!$F77="",Calc_오픈정렬!BF77=""),"",Calc_오픈정렬!BF77/Calc_오픈정렬!$F77*100)</f>
        <v/>
      </c>
      <c r="BG77" t="str">
        <f>IF(OR(Calc_오픈정렬!$F77="",Calc_오픈정렬!BG77=""),"",Calc_오픈정렬!BG77/Calc_오픈정렬!$F77*100)</f>
        <v/>
      </c>
      <c r="BH77" t="str">
        <f>IF(OR(Calc_오픈정렬!$F77="",Calc_오픈정렬!BH77=""),"",Calc_오픈정렬!BH77/Calc_오픈정렬!$F77*100)</f>
        <v/>
      </c>
      <c r="BI77" t="str">
        <f>IF(OR(Calc_오픈정렬!$F77="",Calc_오픈정렬!BI77=""),"",Calc_오픈정렬!BI77/Calc_오픈정렬!$F77*100)</f>
        <v/>
      </c>
      <c r="BJ77" t="str">
        <f>IF(OR(Calc_오픈정렬!$F77="",Calc_오픈정렬!BJ77=""),"",Calc_오픈정렬!BJ77/Calc_오픈정렬!$F77*100)</f>
        <v/>
      </c>
      <c r="BK77" t="str">
        <f>IF(OR(Calc_오픈정렬!$F77="",Calc_오픈정렬!BK77=""),"",Calc_오픈정렬!BK77/Calc_오픈정렬!$F77*100)</f>
        <v/>
      </c>
      <c r="BL77" t="str">
        <f>IF(OR(Calc_오픈정렬!$F77="",Calc_오픈정렬!BL77=""),"",Calc_오픈정렬!BL77/Calc_오픈정렬!$F77*100)</f>
        <v/>
      </c>
      <c r="BM77" t="str">
        <f>IF(OR(Calc_오픈정렬!$F77="",Calc_오픈정렬!BM77=""),"",Calc_오픈정렬!BM77/Calc_오픈정렬!$F77*100)</f>
        <v/>
      </c>
      <c r="BN77" t="str">
        <f>IF(OR(Calc_오픈정렬!$F77="",Calc_오픈정렬!BN77=""),"",Calc_오픈정렬!BN77/Calc_오픈정렬!$F77*100)</f>
        <v/>
      </c>
    </row>
    <row r="78" spans="1:66" x14ac:dyDescent="0.3">
      <c r="A78" t="str">
        <f>Calc_오픈정렬!A78</f>
        <v>(1067) #곡반정파크점</v>
      </c>
      <c r="B78" t="str">
        <f>Calc_오픈정렬!B78</f>
        <v>150-0</v>
      </c>
      <c r="C78">
        <f>Calc_오픈정렬!C78</f>
        <v>0</v>
      </c>
      <c r="D78" t="str">
        <f>Calc_오픈정렬!D78</f>
        <v>0</v>
      </c>
      <c r="E78" s="1">
        <f>Calc_오픈정렬!E78</f>
        <v>44986</v>
      </c>
      <c r="F78">
        <f>Calc_오픈정렬!F78</f>
        <v>3893907.4253668375</v>
      </c>
      <c r="G78">
        <f>IF(OR(Calc_오픈정렬!$F78="",Calc_오픈정렬!G78=""),"",Calc_오픈정렬!G78/Calc_오픈정렬!$F78*100)</f>
        <v>65.612829952141638</v>
      </c>
      <c r="H78">
        <f>IF(OR(Calc_오픈정렬!$F78="",Calc_오픈정렬!H78=""),"",Calc_오픈정렬!H78/Calc_오픈정렬!$F78*100)</f>
        <v>72.30725604583067</v>
      </c>
      <c r="I78">
        <f>IF(OR(Calc_오픈정렬!$F78="",Calc_오픈정렬!I78=""),"",Calc_오픈정렬!I78/Calc_오픈정렬!$F78*100)</f>
        <v>66.686620505720327</v>
      </c>
      <c r="J78">
        <f>IF(OR(Calc_오픈정렬!$F78="",Calc_오픈정렬!J78=""),"",Calc_오픈정렬!J78/Calc_오픈정렬!$F78*100)</f>
        <v>79.536709430214515</v>
      </c>
      <c r="K78">
        <f>IF(OR(Calc_오픈정렬!$F78="",Calc_오픈정렬!K78=""),"",Calc_오픈정렬!K78/Calc_오픈정렬!$F78*100)</f>
        <v>103.91086341698133</v>
      </c>
      <c r="L78">
        <f>IF(OR(Calc_오픈정렬!$F78="",Calc_오픈정렬!L78=""),"",Calc_오픈정렬!L78/Calc_오픈정렬!$F78*100)</f>
        <v>96.65169859429767</v>
      </c>
      <c r="M78">
        <f>IF(OR(Calc_오픈정렬!$F78="",Calc_오픈정렬!M78=""),"",Calc_오픈정렬!M78/Calc_오픈정렬!$F78*100)</f>
        <v>118.60304250322093</v>
      </c>
      <c r="N78">
        <f>IF(OR(Calc_오픈정렬!$F78="",Calc_오픈정렬!N78=""),"",Calc_오픈정렬!N78/Calc_오픈정렬!$F78*100)</f>
        <v>99.48579111072101</v>
      </c>
      <c r="O78">
        <f>IF(OR(Calc_오픈정렬!$F78="",Calc_오픈정렬!O78=""),"",Calc_오픈정렬!O78/Calc_오픈정렬!$F78*100)</f>
        <v>101.81189494456453</v>
      </c>
      <c r="P78">
        <f>IF(OR(Calc_오픈정렬!$F78="",Calc_오픈정렬!P78=""),"",Calc_오픈정렬!P78/Calc_오픈정렬!$F78*100)</f>
        <v>114.79016073831801</v>
      </c>
      <c r="Q78">
        <f>IF(OR(Calc_오픈정렬!$F78="",Calc_오픈정렬!Q78=""),"",Calc_오픈정렬!Q78/Calc_오픈정렬!$F78*100)</f>
        <v>131.90662330612656</v>
      </c>
      <c r="R78">
        <f>IF(OR(Calc_오픈정렬!$F78="",Calc_오픈정렬!R78=""),"",Calc_오픈정렬!R78/Calc_오픈정렬!$F78*100)</f>
        <v>162.55505704013993</v>
      </c>
      <c r="S78">
        <f>IF(OR(Calc_오픈정렬!$F78="",Calc_오픈정렬!S78=""),"",Calc_오픈정렬!S78/Calc_오픈정렬!$F78*100)</f>
        <v>156.90215299700057</v>
      </c>
      <c r="T78">
        <f>IF(OR(Calc_오픈정렬!$F78="",Calc_오픈정렬!T78=""),"",Calc_오픈정렬!T78/Calc_오픈정렬!$F78*100)</f>
        <v>154.76189976506765</v>
      </c>
      <c r="U78">
        <f>IF(OR(Calc_오픈정렬!$F78="",Calc_오픈정렬!U78=""),"",Calc_오픈정렬!U78/Calc_오픈정렬!$F78*100)</f>
        <v>124.49657542118622</v>
      </c>
      <c r="V78">
        <f>IF(OR(Calc_오픈정렬!$F78="",Calc_오픈정렬!V78=""),"",Calc_오픈정렬!V78/Calc_오픈정렬!$F78*100)</f>
        <v>125.37138946067046</v>
      </c>
      <c r="W78">
        <f>IF(OR(Calc_오픈정렬!$F78="",Calc_오픈정렬!W78=""),"",Calc_오픈정렬!W78/Calc_오픈정렬!$F78*100)</f>
        <v>117.10733453774493</v>
      </c>
      <c r="X78">
        <f>IF(OR(Calc_오픈정렬!$F78="",Calc_오픈정렬!X78=""),"",Calc_오픈정렬!X78/Calc_오픈정렬!$F78*100)</f>
        <v>107.78633666904342</v>
      </c>
      <c r="Y78">
        <f>IF(OR(Calc_오픈정렬!$F78="",Calc_오픈정렬!Y78=""),"",Calc_오픈정렬!Y78/Calc_오픈정렬!$F78*100)</f>
        <v>108.90011323234216</v>
      </c>
      <c r="Z78">
        <f>IF(OR(Calc_오픈정렬!$F78="",Calc_오픈정렬!Z78=""),"",Calc_오픈정렬!Z78/Calc_오픈정렬!$F78*100)</f>
        <v>98.488933708501705</v>
      </c>
      <c r="AA78">
        <f>IF(OR(Calc_오픈정렬!$F78="",Calc_오픈정렬!AA78=""),"",Calc_오픈정렬!AA78/Calc_오픈정렬!$F78*100)</f>
        <v>105.72576372005915</v>
      </c>
      <c r="AB78">
        <f>IF(OR(Calc_오픈정렬!$F78="",Calc_오픈정렬!AB78=""),"",Calc_오픈정렬!AB78/Calc_오픈정렬!$F78*100)</f>
        <v>114.72504567014276</v>
      </c>
      <c r="AC78">
        <f>IF(OR(Calc_오픈정렬!$F78="",Calc_오픈정렬!AC78=""),"",Calc_오픈정렬!AC78/Calc_오픈정렬!$F78*100)</f>
        <v>131.82509166825369</v>
      </c>
      <c r="AD78">
        <f>IF(OR(Calc_오픈정렬!$F78="",Calc_오픈정렬!AD78=""),"",Calc_오픈정렬!AD78/Calc_오픈정렬!$F78*100)</f>
        <v>119.27529106615995</v>
      </c>
      <c r="AE78">
        <f>IF(OR(Calc_오픈정렬!$F78="",Calc_오픈정렬!AE78=""),"",Calc_오픈정렬!AE78/Calc_오픈정렬!$F78*100)</f>
        <v>118.51929233411977</v>
      </c>
      <c r="AF78">
        <f>IF(OR(Calc_오픈정렬!$F78="",Calc_오픈정렬!AF78=""),"",Calc_오픈정렬!AF78/Calc_오픈정렬!$F78*100)</f>
        <v>107.56576897723006</v>
      </c>
      <c r="AG78">
        <f>IF(OR(Calc_오픈정렬!$F78="",Calc_오픈정렬!AG78=""),"",Calc_오픈정렬!AG78/Calc_오픈정렬!$F78*100)</f>
        <v>128.57004362574202</v>
      </c>
      <c r="AH78">
        <f>IF(OR(Calc_오픈정렬!$F78="",Calc_오픈정렬!AH78=""),"",Calc_오픈정렬!AH78/Calc_오픈정렬!$F78*100)</f>
        <v>120.12745792507302</v>
      </c>
      <c r="AI78">
        <f>IF(OR(Calc_오픈정렬!$F78="",Calc_오픈정렬!AI78=""),"",Calc_오픈정렬!AI78/Calc_오픈정렬!$F78*100)</f>
        <v>110.41906170461131</v>
      </c>
      <c r="AJ78">
        <f>IF(OR(Calc_오픈정렬!$F78="",Calc_오픈정렬!AJ78=""),"",Calc_오픈정렬!AJ78/Calc_오픈정렬!$F78*100)</f>
        <v>112.95652934166742</v>
      </c>
      <c r="AK78">
        <f>IF(OR(Calc_오픈정렬!$F78="",Calc_오픈정렬!AK78=""),"",Calc_오픈정렬!AK78/Calc_오픈정렬!$F78*100)</f>
        <v>106.06405388770956</v>
      </c>
      <c r="AL78">
        <f>IF(OR(Calc_오픈정렬!$F78="",Calc_오픈정렬!AL78=""),"",Calc_오픈정렬!AL78/Calc_오픈정렬!$F78*100)</f>
        <v>118.45029781191208</v>
      </c>
      <c r="AM78">
        <f>IF(OR(Calc_오픈정렬!$F78="",Calc_오픈정렬!AM78=""),"",Calc_오픈정렬!AM78/Calc_오픈정렬!$F78*100)</f>
        <v>129.16186293405801</v>
      </c>
      <c r="AN78">
        <f>IF(OR(Calc_오픈정렬!$F78="",Calc_오픈정렬!AN78=""),"",Calc_오픈정렬!AN78/Calc_오픈정렬!$F78*100)</f>
        <v>131.69050329932773</v>
      </c>
      <c r="AO78">
        <f>IF(OR(Calc_오픈정렬!$F78="",Calc_오픈정렬!AO78=""),"",Calc_오픈정렬!AO78/Calc_오픈정렬!$F78*100)</f>
        <v>152.4432862090836</v>
      </c>
      <c r="AP78">
        <f>IF(OR(Calc_오픈정렬!$F78="",Calc_오픈정렬!AP78=""),"",Calc_오픈정렬!AP78/Calc_오픈정렬!$F78*100)</f>
        <v>138.20622778657346</v>
      </c>
      <c r="AQ78">
        <f>IF(OR(Calc_오픈정렬!$F78="",Calc_오픈정렬!AQ78=""),"",Calc_오픈정렬!AQ78/Calc_오픈정렬!$F78*100)</f>
        <v>138.59898967756814</v>
      </c>
      <c r="AR78">
        <f>IF(OR(Calc_오픈정렬!$F78="",Calc_오픈정렬!AR78=""),"",Calc_오픈정렬!AR78/Calc_오픈정렬!$F78*100)</f>
        <v>152.25712104012402</v>
      </c>
      <c r="AS78">
        <f>IF(OR(Calc_오픈정렬!$F78="",Calc_오픈정렬!AS78=""),"",Calc_오픈정렬!AS78/Calc_오픈정렬!$F78*100)</f>
        <v>150.3344479973222</v>
      </c>
      <c r="AT78">
        <f>IF(OR(Calc_오픈정렬!$F78="",Calc_오픈정렬!AT78=""),"",Calc_오픈정렬!AT78/Calc_오픈정렬!$F78*100)</f>
        <v>120.17043277851893</v>
      </c>
      <c r="AU78" t="str">
        <f>IF(OR(Calc_오픈정렬!$F78="",Calc_오픈정렬!AU78=""),"",Calc_오픈정렬!AU78/Calc_오픈정렬!$F78*100)</f>
        <v/>
      </c>
      <c r="AV78" t="str">
        <f>IF(OR(Calc_오픈정렬!$F78="",Calc_오픈정렬!AV78=""),"",Calc_오픈정렬!AV78/Calc_오픈정렬!$F78*100)</f>
        <v/>
      </c>
      <c r="AW78" t="str">
        <f>IF(OR(Calc_오픈정렬!$F78="",Calc_오픈정렬!AW78=""),"",Calc_오픈정렬!AW78/Calc_오픈정렬!$F78*100)</f>
        <v/>
      </c>
      <c r="AX78" t="str">
        <f>IF(OR(Calc_오픈정렬!$F78="",Calc_오픈정렬!AX78=""),"",Calc_오픈정렬!AX78/Calc_오픈정렬!$F78*100)</f>
        <v/>
      </c>
      <c r="AY78" t="str">
        <f>IF(OR(Calc_오픈정렬!$F78="",Calc_오픈정렬!AY78=""),"",Calc_오픈정렬!AY78/Calc_오픈정렬!$F78*100)</f>
        <v/>
      </c>
      <c r="AZ78" t="str">
        <f>IF(OR(Calc_오픈정렬!$F78="",Calc_오픈정렬!AZ78=""),"",Calc_오픈정렬!AZ78/Calc_오픈정렬!$F78*100)</f>
        <v/>
      </c>
      <c r="BA78" t="str">
        <f>IF(OR(Calc_오픈정렬!$F78="",Calc_오픈정렬!BA78=""),"",Calc_오픈정렬!BA78/Calc_오픈정렬!$F78*100)</f>
        <v/>
      </c>
      <c r="BB78" t="str">
        <f>IF(OR(Calc_오픈정렬!$F78="",Calc_오픈정렬!BB78=""),"",Calc_오픈정렬!BB78/Calc_오픈정렬!$F78*100)</f>
        <v/>
      </c>
      <c r="BC78" t="str">
        <f>IF(OR(Calc_오픈정렬!$F78="",Calc_오픈정렬!BC78=""),"",Calc_오픈정렬!BC78/Calc_오픈정렬!$F78*100)</f>
        <v/>
      </c>
      <c r="BD78" t="str">
        <f>IF(OR(Calc_오픈정렬!$F78="",Calc_오픈정렬!BD78=""),"",Calc_오픈정렬!BD78/Calc_오픈정렬!$F78*100)</f>
        <v/>
      </c>
      <c r="BE78" t="str">
        <f>IF(OR(Calc_오픈정렬!$F78="",Calc_오픈정렬!BE78=""),"",Calc_오픈정렬!BE78/Calc_오픈정렬!$F78*100)</f>
        <v/>
      </c>
      <c r="BF78" t="str">
        <f>IF(OR(Calc_오픈정렬!$F78="",Calc_오픈정렬!BF78=""),"",Calc_오픈정렬!BF78/Calc_오픈정렬!$F78*100)</f>
        <v/>
      </c>
      <c r="BG78" t="str">
        <f>IF(OR(Calc_오픈정렬!$F78="",Calc_오픈정렬!BG78=""),"",Calc_오픈정렬!BG78/Calc_오픈정렬!$F78*100)</f>
        <v/>
      </c>
      <c r="BH78" t="str">
        <f>IF(OR(Calc_오픈정렬!$F78="",Calc_오픈정렬!BH78=""),"",Calc_오픈정렬!BH78/Calc_오픈정렬!$F78*100)</f>
        <v/>
      </c>
      <c r="BI78" t="str">
        <f>IF(OR(Calc_오픈정렬!$F78="",Calc_오픈정렬!BI78=""),"",Calc_오픈정렬!BI78/Calc_오픈정렬!$F78*100)</f>
        <v/>
      </c>
      <c r="BJ78" t="str">
        <f>IF(OR(Calc_오픈정렬!$F78="",Calc_오픈정렬!BJ78=""),"",Calc_오픈정렬!BJ78/Calc_오픈정렬!$F78*100)</f>
        <v/>
      </c>
      <c r="BK78" t="str">
        <f>IF(OR(Calc_오픈정렬!$F78="",Calc_오픈정렬!BK78=""),"",Calc_오픈정렬!BK78/Calc_오픈정렬!$F78*100)</f>
        <v/>
      </c>
      <c r="BL78" t="str">
        <f>IF(OR(Calc_오픈정렬!$F78="",Calc_오픈정렬!BL78=""),"",Calc_오픈정렬!BL78/Calc_오픈정렬!$F78*100)</f>
        <v/>
      </c>
      <c r="BM78" t="str">
        <f>IF(OR(Calc_오픈정렬!$F78="",Calc_오픈정렬!BM78=""),"",Calc_오픈정렬!BM78/Calc_오픈정렬!$F78*100)</f>
        <v/>
      </c>
      <c r="BN78" t="str">
        <f>IF(OR(Calc_오픈정렬!$F78="",Calc_오픈정렬!BN78=""),"",Calc_오픈정렬!BN78/Calc_오픈정렬!$F78*100)</f>
        <v/>
      </c>
    </row>
    <row r="79" spans="1:66" x14ac:dyDescent="0.3">
      <c r="A79" t="str">
        <f>Calc_오픈정렬!A79</f>
        <v>(1068) #용현사랑점</v>
      </c>
      <c r="B79" t="str">
        <f>Calc_오픈정렬!B79</f>
        <v>150-0</v>
      </c>
      <c r="C79">
        <f>Calc_오픈정렬!C79</f>
        <v>0</v>
      </c>
      <c r="D79" t="str">
        <f>Calc_오픈정렬!D79</f>
        <v>0</v>
      </c>
      <c r="E79" s="1">
        <f>Calc_오픈정렬!E79</f>
        <v>45017</v>
      </c>
      <c r="F79">
        <f>Calc_오픈정렬!F79</f>
        <v>6262257.4382678829</v>
      </c>
      <c r="G79">
        <f>IF(OR(Calc_오픈정렬!$F79="",Calc_오픈정렬!G79=""),"",Calc_오픈정렬!G79/Calc_오픈정렬!$F79*100)</f>
        <v>66.151111104034257</v>
      </c>
      <c r="H79">
        <f>IF(OR(Calc_오픈정렬!$F79="",Calc_오픈정렬!H79=""),"",Calc_오픈정렬!H79/Calc_오픈정렬!$F79*100)</f>
        <v>87.216949921970127</v>
      </c>
      <c r="I79">
        <f>IF(OR(Calc_오픈정렬!$F79="",Calc_오픈정렬!I79=""),"",Calc_오픈정렬!I79/Calc_오픈정렬!$F79*100)</f>
        <v>94.210618515030717</v>
      </c>
      <c r="J79">
        <f>IF(OR(Calc_오픈정렬!$F79="",Calc_오픈정렬!J79=""),"",Calc_오픈정렬!J79/Calc_오픈정렬!$F79*100)</f>
        <v>99.492826027925176</v>
      </c>
      <c r="K79">
        <f>IF(OR(Calc_오픈정렬!$F79="",Calc_오픈정렬!K79=""),"",Calc_오픈정렬!K79/Calc_오픈정렬!$F79*100)</f>
        <v>105.05710274800532</v>
      </c>
      <c r="L79">
        <f>IF(OR(Calc_오픈정렬!$F79="",Calc_오픈정렬!L79=""),"",Calc_오픈정렬!L79/Calc_오픈정렬!$F79*100)</f>
        <v>101.9378578371288</v>
      </c>
      <c r="M79">
        <f>IF(OR(Calc_오픈정렬!$F79="",Calc_오픈정렬!M79=""),"",Calc_오픈정렬!M79/Calc_오픈정렬!$F79*100)</f>
        <v>94.393718388298282</v>
      </c>
      <c r="N79">
        <f>IF(OR(Calc_오픈정렬!$F79="",Calc_오픈정렬!N79=""),"",Calc_오픈정렬!N79/Calc_오픈정렬!$F79*100)</f>
        <v>98.653427738510175</v>
      </c>
      <c r="O79">
        <f>IF(OR(Calc_오픈정렬!$F79="",Calc_오픈정렬!O79=""),"",Calc_오픈정렬!O79/Calc_오픈정렬!$F79*100)</f>
        <v>100.46506726013217</v>
      </c>
      <c r="P79">
        <f>IF(OR(Calc_오픈정렬!$F79="",Calc_오픈정렬!P79=""),"",Calc_오픈정렬!P79/Calc_오픈정렬!$F79*100)</f>
        <v>93.78915007940158</v>
      </c>
      <c r="Q79">
        <f>IF(OR(Calc_오픈정렬!$F79="",Calc_오픈정렬!Q79=""),"",Calc_오픈정렬!Q79/Calc_오픈정렬!$F79*100)</f>
        <v>98.895148839487618</v>
      </c>
      <c r="R79">
        <f>IF(OR(Calc_오픈정렬!$F79="",Calc_오픈정렬!R79=""),"",Calc_오픈정렬!R79/Calc_오픈정렬!$F79*100)</f>
        <v>115.41237940462983</v>
      </c>
      <c r="S79">
        <f>IF(OR(Calc_오픈정렬!$F79="",Calc_오픈정렬!S79=""),"",Calc_오픈정렬!S79/Calc_오픈정렬!$F79*100)</f>
        <v>107.10610137705542</v>
      </c>
      <c r="T79">
        <f>IF(OR(Calc_오픈정렬!$F79="",Calc_오픈정렬!T79=""),"",Calc_오픈정렬!T79/Calc_오픈정렬!$F79*100)</f>
        <v>112.52054685687054</v>
      </c>
      <c r="U79">
        <f>IF(OR(Calc_오픈정렬!$F79="",Calc_오픈정렬!U79=""),"",Calc_오픈정렬!U79/Calc_오픈정렬!$F79*100)</f>
        <v>115.02892801538383</v>
      </c>
      <c r="V79">
        <f>IF(OR(Calc_오픈정렬!$F79="",Calc_오픈정렬!V79=""),"",Calc_오픈정렬!V79/Calc_오픈정렬!$F79*100)</f>
        <v>115.45713796264209</v>
      </c>
      <c r="W79">
        <f>IF(OR(Calc_오픈정렬!$F79="",Calc_오픈정렬!W79=""),"",Calc_오픈정렬!W79/Calc_오픈정렬!$F79*100)</f>
        <v>103.06972626048068</v>
      </c>
      <c r="X79">
        <f>IF(OR(Calc_오픈정렬!$F79="",Calc_오픈정렬!X79=""),"",Calc_오픈정렬!X79/Calc_오픈정렬!$F79*100)</f>
        <v>104.85651980758874</v>
      </c>
      <c r="Y79">
        <f>IF(OR(Calc_오픈정렬!$F79="",Calc_오픈정렬!Y79=""),"",Calc_오픈정렬!Y79/Calc_오픈정렬!$F79*100)</f>
        <v>91.623933442175968</v>
      </c>
      <c r="Z79">
        <f>IF(OR(Calc_오픈정렬!$F79="",Calc_오픈정렬!Z79=""),"",Calc_오픈정렬!Z79/Calc_오픈정렬!$F79*100)</f>
        <v>103.62291010593513</v>
      </c>
      <c r="AA79">
        <f>IF(OR(Calc_오픈정렬!$F79="",Calc_오픈정렬!AA79=""),"",Calc_오픈정렬!AA79/Calc_오픈정렬!$F79*100)</f>
        <v>99.633653536305829</v>
      </c>
      <c r="AB79">
        <f>IF(OR(Calc_오픈정렬!$F79="",Calc_오픈정렬!AB79=""),"",Calc_오픈정렬!AB79/Calc_오픈정렬!$F79*100)</f>
        <v>95.366190122820299</v>
      </c>
      <c r="AC79">
        <f>IF(OR(Calc_오픈정렬!$F79="",Calc_오픈정렬!AC79=""),"",Calc_오픈정렬!AC79/Calc_오픈정렬!$F79*100)</f>
        <v>101.34289850041898</v>
      </c>
      <c r="AD79">
        <f>IF(OR(Calc_오픈정렬!$F79="",Calc_오픈정렬!AD79=""),"",Calc_오픈정렬!AD79/Calc_오픈정렬!$F79*100)</f>
        <v>104.65830549285569</v>
      </c>
      <c r="AE79">
        <f>IF(OR(Calc_오픈정렬!$F79="",Calc_오픈정렬!AE79=""),"",Calc_오픈정렬!AE79/Calc_오픈정렬!$F79*100)</f>
        <v>100.60444247693259</v>
      </c>
      <c r="AF79">
        <f>IF(OR(Calc_오픈정렬!$F79="",Calc_오픈정렬!AF79=""),"",Calc_오픈정렬!AF79/Calc_오픈정렬!$F79*100)</f>
        <v>117.87491539408279</v>
      </c>
      <c r="AG79">
        <f>IF(OR(Calc_오픈정렬!$F79="",Calc_오픈정렬!AG79=""),"",Calc_오픈정렬!AG79/Calc_오픈정렬!$F79*100)</f>
        <v>111.70887373163347</v>
      </c>
      <c r="AH79">
        <f>IF(OR(Calc_오픈정렬!$F79="",Calc_오픈정렬!AH79=""),"",Calc_오픈정렬!AH79/Calc_오픈정렬!$F79*100)</f>
        <v>101.98396041773815</v>
      </c>
      <c r="AI79">
        <f>IF(OR(Calc_오픈정렬!$F79="",Calc_오픈정렬!AI79=""),"",Calc_오픈정렬!AI79/Calc_오픈정렬!$F79*100)</f>
        <v>110.22741134232142</v>
      </c>
      <c r="AJ79">
        <f>IF(OR(Calc_오픈정렬!$F79="",Calc_오픈정렬!AJ79=""),"",Calc_오픈정렬!AJ79/Calc_오픈정렬!$F79*100)</f>
        <v>106.92988623469139</v>
      </c>
      <c r="AK79">
        <f>IF(OR(Calc_오픈정렬!$F79="",Calc_오픈정렬!AK79=""),"",Calc_오픈정렬!AK79/Calc_오픈정렬!$F79*100)</f>
        <v>104.91751974468721</v>
      </c>
      <c r="AL79">
        <f>IF(OR(Calc_오픈정렬!$F79="",Calc_오픈정렬!AL79=""),"",Calc_오픈정렬!AL79/Calc_오픈정렬!$F79*100)</f>
        <v>111.68451483531339</v>
      </c>
      <c r="AM79">
        <f>IF(OR(Calc_오픈정렬!$F79="",Calc_오픈정렬!AM79=""),"",Calc_오픈정렬!AM79/Calc_오픈정렬!$F79*100)</f>
        <v>104.20488363868195</v>
      </c>
      <c r="AN79">
        <f>IF(OR(Calc_오픈정렬!$F79="",Calc_오픈정렬!AN79=""),"",Calc_오픈정렬!AN79/Calc_오픈정렬!$F79*100)</f>
        <v>99.144771049988194</v>
      </c>
      <c r="AO79">
        <f>IF(OR(Calc_오픈정렬!$F79="",Calc_오픈정렬!AO79=""),"",Calc_오픈정렬!AO79/Calc_오픈정렬!$F79*100)</f>
        <v>109.76035341026274</v>
      </c>
      <c r="AP79">
        <f>IF(OR(Calc_오픈정렬!$F79="",Calc_오픈정렬!AP79=""),"",Calc_오픈정렬!AP79/Calc_오픈정렬!$F79*100)</f>
        <v>114.04839998122327</v>
      </c>
      <c r="AQ79">
        <f>IF(OR(Calc_오픈정렬!$F79="",Calc_오픈정렬!AQ79=""),"",Calc_오픈정렬!AQ79/Calc_오픈정렬!$F79*100)</f>
        <v>117.00007403265084</v>
      </c>
      <c r="AR79">
        <f>IF(OR(Calc_오픈정렬!$F79="",Calc_오픈정렬!AR79=""),"",Calc_오픈정렬!AR79/Calc_오픈정렬!$F79*100)</f>
        <v>127.9622850469797</v>
      </c>
      <c r="AS79">
        <f>IF(OR(Calc_오픈정렬!$F79="",Calc_오픈정렬!AS79=""),"",Calc_오픈정렬!AS79/Calc_오픈정렬!$F79*100)</f>
        <v>103.71712865179643</v>
      </c>
      <c r="AT79" t="str">
        <f>IF(OR(Calc_오픈정렬!$F79="",Calc_오픈정렬!AT79=""),"",Calc_오픈정렬!AT79/Calc_오픈정렬!$F79*100)</f>
        <v/>
      </c>
      <c r="AU79" t="str">
        <f>IF(OR(Calc_오픈정렬!$F79="",Calc_오픈정렬!AU79=""),"",Calc_오픈정렬!AU79/Calc_오픈정렬!$F79*100)</f>
        <v/>
      </c>
      <c r="AV79" t="str">
        <f>IF(OR(Calc_오픈정렬!$F79="",Calc_오픈정렬!AV79=""),"",Calc_오픈정렬!AV79/Calc_오픈정렬!$F79*100)</f>
        <v/>
      </c>
      <c r="AW79" t="str">
        <f>IF(OR(Calc_오픈정렬!$F79="",Calc_오픈정렬!AW79=""),"",Calc_오픈정렬!AW79/Calc_오픈정렬!$F79*100)</f>
        <v/>
      </c>
      <c r="AX79" t="str">
        <f>IF(OR(Calc_오픈정렬!$F79="",Calc_오픈정렬!AX79=""),"",Calc_오픈정렬!AX79/Calc_오픈정렬!$F79*100)</f>
        <v/>
      </c>
      <c r="AY79" t="str">
        <f>IF(OR(Calc_오픈정렬!$F79="",Calc_오픈정렬!AY79=""),"",Calc_오픈정렬!AY79/Calc_오픈정렬!$F79*100)</f>
        <v/>
      </c>
      <c r="AZ79" t="str">
        <f>IF(OR(Calc_오픈정렬!$F79="",Calc_오픈정렬!AZ79=""),"",Calc_오픈정렬!AZ79/Calc_오픈정렬!$F79*100)</f>
        <v/>
      </c>
      <c r="BA79" t="str">
        <f>IF(OR(Calc_오픈정렬!$F79="",Calc_오픈정렬!BA79=""),"",Calc_오픈정렬!BA79/Calc_오픈정렬!$F79*100)</f>
        <v/>
      </c>
      <c r="BB79" t="str">
        <f>IF(OR(Calc_오픈정렬!$F79="",Calc_오픈정렬!BB79=""),"",Calc_오픈정렬!BB79/Calc_오픈정렬!$F79*100)</f>
        <v/>
      </c>
      <c r="BC79" t="str">
        <f>IF(OR(Calc_오픈정렬!$F79="",Calc_오픈정렬!BC79=""),"",Calc_오픈정렬!BC79/Calc_오픈정렬!$F79*100)</f>
        <v/>
      </c>
      <c r="BD79" t="str">
        <f>IF(OR(Calc_오픈정렬!$F79="",Calc_오픈정렬!BD79=""),"",Calc_오픈정렬!BD79/Calc_오픈정렬!$F79*100)</f>
        <v/>
      </c>
      <c r="BE79" t="str">
        <f>IF(OR(Calc_오픈정렬!$F79="",Calc_오픈정렬!BE79=""),"",Calc_오픈정렬!BE79/Calc_오픈정렬!$F79*100)</f>
        <v/>
      </c>
      <c r="BF79" t="str">
        <f>IF(OR(Calc_오픈정렬!$F79="",Calc_오픈정렬!BF79=""),"",Calc_오픈정렬!BF79/Calc_오픈정렬!$F79*100)</f>
        <v/>
      </c>
      <c r="BG79" t="str">
        <f>IF(OR(Calc_오픈정렬!$F79="",Calc_오픈정렬!BG79=""),"",Calc_오픈정렬!BG79/Calc_오픈정렬!$F79*100)</f>
        <v/>
      </c>
      <c r="BH79" t="str">
        <f>IF(OR(Calc_오픈정렬!$F79="",Calc_오픈정렬!BH79=""),"",Calc_오픈정렬!BH79/Calc_오픈정렬!$F79*100)</f>
        <v/>
      </c>
      <c r="BI79" t="str">
        <f>IF(OR(Calc_오픈정렬!$F79="",Calc_오픈정렬!BI79=""),"",Calc_오픈정렬!BI79/Calc_오픈정렬!$F79*100)</f>
        <v/>
      </c>
      <c r="BJ79" t="str">
        <f>IF(OR(Calc_오픈정렬!$F79="",Calc_오픈정렬!BJ79=""),"",Calc_오픈정렬!BJ79/Calc_오픈정렬!$F79*100)</f>
        <v/>
      </c>
      <c r="BK79" t="str">
        <f>IF(OR(Calc_오픈정렬!$F79="",Calc_오픈정렬!BK79=""),"",Calc_오픈정렬!BK79/Calc_오픈정렬!$F79*100)</f>
        <v/>
      </c>
      <c r="BL79" t="str">
        <f>IF(OR(Calc_오픈정렬!$F79="",Calc_오픈정렬!BL79=""),"",Calc_오픈정렬!BL79/Calc_오픈정렬!$F79*100)</f>
        <v/>
      </c>
      <c r="BM79" t="str">
        <f>IF(OR(Calc_오픈정렬!$F79="",Calc_오픈정렬!BM79=""),"",Calc_오픈정렬!BM79/Calc_오픈정렬!$F79*100)</f>
        <v/>
      </c>
      <c r="BN79" t="str">
        <f>IF(OR(Calc_오픈정렬!$F79="",Calc_오픈정렬!BN79=""),"",Calc_오픈정렬!BN79/Calc_오픈정렬!$F79*100)</f>
        <v/>
      </c>
    </row>
    <row r="80" spans="1:66" x14ac:dyDescent="0.3">
      <c r="A80" t="str">
        <f>Calc_오픈정렬!A80</f>
        <v>(1069) #숭실대입구역점</v>
      </c>
      <c r="B80" t="str">
        <f>Calc_오픈정렬!B80</f>
        <v>150-1</v>
      </c>
      <c r="C80">
        <f>Calc_오픈정렬!C80</f>
        <v>1</v>
      </c>
      <c r="D80" t="str">
        <f>Calc_오픈정렬!D80</f>
        <v>1</v>
      </c>
      <c r="E80" s="1">
        <f>Calc_오픈정렬!E80</f>
        <v>45017</v>
      </c>
      <c r="F80">
        <f>Calc_오픈정렬!F80</f>
        <v>4393135.3983186875</v>
      </c>
      <c r="G80">
        <f>IF(OR(Calc_오픈정렬!$F80="",Calc_오픈정렬!G80=""),"",Calc_오픈정렬!G80/Calc_오픈정렬!$F80*100)</f>
        <v>95.453290610654136</v>
      </c>
      <c r="H80">
        <f>IF(OR(Calc_오픈정렬!$F80="",Calc_오픈정렬!H80=""),"",Calc_오픈정렬!H80/Calc_오픈정렬!$F80*100)</f>
        <v>97.653157094868817</v>
      </c>
      <c r="I80">
        <f>IF(OR(Calc_오픈정렬!$F80="",Calc_오픈정렬!I80=""),"",Calc_오픈정렬!I80/Calc_오픈정렬!$F80*100)</f>
        <v>98.089446145724125</v>
      </c>
      <c r="J80">
        <f>IF(OR(Calc_오픈정렬!$F80="",Calc_오픈정렬!J80=""),"",Calc_오픈정렬!J80/Calc_오픈정렬!$F80*100)</f>
        <v>104.90630913489005</v>
      </c>
      <c r="K80">
        <f>IF(OR(Calc_오픈정렬!$F80="",Calc_오픈정렬!K80=""),"",Calc_오픈정렬!K80/Calc_오픈정렬!$F80*100)</f>
        <v>93.787964837026635</v>
      </c>
      <c r="L80">
        <f>IF(OR(Calc_오픈정렬!$F80="",Calc_오픈정렬!L80=""),"",Calc_오픈정렬!L80/Calc_오픈정렬!$F80*100)</f>
        <v>96.897522601503923</v>
      </c>
      <c r="M80">
        <f>IF(OR(Calc_오픈정렬!$F80="",Calc_오픈정렬!M80=""),"",Calc_오픈정렬!M80/Calc_오픈정렬!$F80*100)</f>
        <v>100.12749167307607</v>
      </c>
      <c r="N80">
        <f>IF(OR(Calc_오픈정렬!$F80="",Calc_오픈정렬!N80=""),"",Calc_오픈정렬!N80/Calc_오픈정렬!$F80*100)</f>
        <v>99.140676644153018</v>
      </c>
      <c r="O80">
        <f>IF(OR(Calc_오픈정렬!$F80="",Calc_오픈정렬!O80=""),"",Calc_오픈정렬!O80/Calc_오픈정렬!$F80*100)</f>
        <v>105.14003510935028</v>
      </c>
      <c r="P80">
        <f>IF(OR(Calc_오픈정렬!$F80="",Calc_오픈정렬!P80=""),"",Calc_오픈정렬!P80/Calc_오픈정렬!$F80*100)</f>
        <v>115.59869130839144</v>
      </c>
      <c r="Q80">
        <f>IF(OR(Calc_오픈정렬!$F80="",Calc_오픈정렬!Q80=""),"",Calc_오픈정렬!Q80/Calc_오픈정렬!$F80*100)</f>
        <v>104.64973301408646</v>
      </c>
      <c r="R80">
        <f>IF(OR(Calc_오픈정렬!$F80="",Calc_오픈정렬!R80=""),"",Calc_오픈정렬!R80/Calc_오픈정렬!$F80*100)</f>
        <v>113.93058647901549</v>
      </c>
      <c r="S80">
        <f>IF(OR(Calc_오픈정렬!$F80="",Calc_오픈정렬!S80=""),"",Calc_오픈정렬!S80/Calc_오픈정렬!$F80*100)</f>
        <v>102.29958778381005</v>
      </c>
      <c r="T80">
        <f>IF(OR(Calc_오픈정렬!$F80="",Calc_오픈정렬!T80=""),"",Calc_오픈정렬!T80/Calc_오픈정렬!$F80*100)</f>
        <v>109.86444645036771</v>
      </c>
      <c r="U80">
        <f>IF(OR(Calc_오픈정렬!$F80="",Calc_오픈정렬!U80=""),"",Calc_오픈정렬!U80/Calc_오픈정렬!$F80*100)</f>
        <v>110.66709448944366</v>
      </c>
      <c r="V80">
        <f>IF(OR(Calc_오픈정렬!$F80="",Calc_오픈정렬!V80=""),"",Calc_오픈정렬!V80/Calc_오픈정렬!$F80*100)</f>
        <v>114.6230214400606</v>
      </c>
      <c r="W80">
        <f>IF(OR(Calc_오픈정렬!$F80="",Calc_오픈정렬!W80=""),"",Calc_오픈정렬!W80/Calc_오픈정렬!$F80*100)</f>
        <v>126.16104073396563</v>
      </c>
      <c r="X80">
        <f>IF(OR(Calc_오픈정렬!$F80="",Calc_오픈정렬!X80=""),"",Calc_오픈정렬!X80/Calc_오픈정렬!$F80*100)</f>
        <v>123.04605374702979</v>
      </c>
      <c r="Y80">
        <f>IF(OR(Calc_오픈정렬!$F80="",Calc_오픈정렬!Y80=""),"",Calc_오픈정렬!Y80/Calc_오픈정렬!$F80*100)</f>
        <v>104.56920052940566</v>
      </c>
      <c r="Z80">
        <f>IF(OR(Calc_오픈정렬!$F80="",Calc_오픈정렬!Z80=""),"",Calc_오픈정렬!Z80/Calc_오픈정렬!$F80*100)</f>
        <v>115.81323277791238</v>
      </c>
      <c r="AA80">
        <f>IF(OR(Calc_오픈정렬!$F80="",Calc_오픈정렬!AA80=""),"",Calc_오픈정렬!AA80/Calc_오픈정렬!$F80*100)</f>
        <v>102.50384617330046</v>
      </c>
      <c r="AB80">
        <f>IF(OR(Calc_오픈정렬!$F80="",Calc_오픈정렬!AB80=""),"",Calc_오픈정렬!AB80/Calc_오픈정렬!$F80*100)</f>
        <v>96.066723690519368</v>
      </c>
      <c r="AC80">
        <f>IF(OR(Calc_오픈정렬!$F80="",Calc_오픈정렬!AC80=""),"",Calc_오픈정렬!AC80/Calc_오픈정렬!$F80*100)</f>
        <v>114.4691270667882</v>
      </c>
      <c r="AD80">
        <f>IF(OR(Calc_오픈정렬!$F80="",Calc_오픈정렬!AD80=""),"",Calc_오픈정렬!AD80/Calc_오픈정렬!$F80*100)</f>
        <v>123.88190864675899</v>
      </c>
      <c r="AE80">
        <f>IF(OR(Calc_오픈정렬!$F80="",Calc_오픈정렬!AE80=""),"",Calc_오픈정렬!AE80/Calc_오픈정렬!$F80*100)</f>
        <v>129.70105247233195</v>
      </c>
      <c r="AF80">
        <f>IF(OR(Calc_오픈정렬!$F80="",Calc_오픈정렬!AF80=""),"",Calc_오픈정렬!AF80/Calc_오픈정렬!$F80*100)</f>
        <v>131.35329124809397</v>
      </c>
      <c r="AG80">
        <f>IF(OR(Calc_오픈정렬!$F80="",Calc_오픈정렬!AG80=""),"",Calc_오픈정렬!AG80/Calc_오픈정렬!$F80*100)</f>
        <v>121.71156926758285</v>
      </c>
      <c r="AH80">
        <f>IF(OR(Calc_오픈정렬!$F80="",Calc_오픈정렬!AH80=""),"",Calc_오픈정렬!AH80/Calc_오픈정렬!$F80*100)</f>
        <v>110.91956321632594</v>
      </c>
      <c r="AI80">
        <f>IF(OR(Calc_오픈정렬!$F80="",Calc_오픈정렬!AI80=""),"",Calc_오픈정렬!AI80/Calc_오픈정렬!$F80*100)</f>
        <v>117.93973205984634</v>
      </c>
      <c r="AJ80">
        <f>IF(OR(Calc_오픈정렬!$F80="",Calc_오픈정렬!AJ80=""),"",Calc_오픈정렬!AJ80/Calc_오픈정렬!$F80*100)</f>
        <v>130.42755292308297</v>
      </c>
      <c r="AK80">
        <f>IF(OR(Calc_오픈정렬!$F80="",Calc_오픈정렬!AK80=""),"",Calc_오픈정렬!AK80/Calc_오픈정렬!$F80*100)</f>
        <v>126.72122900852803</v>
      </c>
      <c r="AL80">
        <f>IF(OR(Calc_오픈정렬!$F80="",Calc_오픈정렬!AL80=""),"",Calc_오픈정렬!AL80/Calc_오픈정렬!$F80*100)</f>
        <v>116.43262970576085</v>
      </c>
      <c r="AM80">
        <f>IF(OR(Calc_오픈정렬!$F80="",Calc_오픈정렬!AM80=""),"",Calc_오픈정렬!AM80/Calc_오픈정렬!$F80*100)</f>
        <v>109.232769649575</v>
      </c>
      <c r="AN80">
        <f>IF(OR(Calc_오픈정렬!$F80="",Calc_오픈정렬!AN80=""),"",Calc_오픈정렬!AN80/Calc_오픈정렬!$F80*100)</f>
        <v>118.16177757241894</v>
      </c>
      <c r="AO80">
        <f>IF(OR(Calc_오픈정렬!$F80="",Calc_오픈정렬!AO80=""),"",Calc_오픈정렬!AO80/Calc_오픈정렬!$F80*100)</f>
        <v>115.69115011652625</v>
      </c>
      <c r="AP80">
        <f>IF(OR(Calc_오픈정렬!$F80="",Calc_오픈정렬!AP80=""),"",Calc_오픈정렬!AP80/Calc_오픈정렬!$F80*100)</f>
        <v>116.91942665552355</v>
      </c>
      <c r="AQ80">
        <f>IF(OR(Calc_오픈정렬!$F80="",Calc_오픈정렬!AQ80=""),"",Calc_오픈정렬!AQ80/Calc_오픈정렬!$F80*100)</f>
        <v>121.94919662884298</v>
      </c>
      <c r="AR80">
        <f>IF(OR(Calc_오픈정렬!$F80="",Calc_오픈정렬!AR80=""),"",Calc_오픈정렬!AR80/Calc_오픈정렬!$F80*100)</f>
        <v>133.43801380060285</v>
      </c>
      <c r="AS80">
        <f>IF(OR(Calc_오픈정렬!$F80="",Calc_오픈정렬!AS80=""),"",Calc_오픈정렬!AS80/Calc_오픈정렬!$F80*100)</f>
        <v>110.80550752981455</v>
      </c>
      <c r="AT80" t="str">
        <f>IF(OR(Calc_오픈정렬!$F80="",Calc_오픈정렬!AT80=""),"",Calc_오픈정렬!AT80/Calc_오픈정렬!$F80*100)</f>
        <v/>
      </c>
      <c r="AU80" t="str">
        <f>IF(OR(Calc_오픈정렬!$F80="",Calc_오픈정렬!AU80=""),"",Calc_오픈정렬!AU80/Calc_오픈정렬!$F80*100)</f>
        <v/>
      </c>
      <c r="AV80" t="str">
        <f>IF(OR(Calc_오픈정렬!$F80="",Calc_오픈정렬!AV80=""),"",Calc_오픈정렬!AV80/Calc_오픈정렬!$F80*100)</f>
        <v/>
      </c>
      <c r="AW80" t="str">
        <f>IF(OR(Calc_오픈정렬!$F80="",Calc_오픈정렬!AW80=""),"",Calc_오픈정렬!AW80/Calc_오픈정렬!$F80*100)</f>
        <v/>
      </c>
      <c r="AX80" t="str">
        <f>IF(OR(Calc_오픈정렬!$F80="",Calc_오픈정렬!AX80=""),"",Calc_오픈정렬!AX80/Calc_오픈정렬!$F80*100)</f>
        <v/>
      </c>
      <c r="AY80" t="str">
        <f>IF(OR(Calc_오픈정렬!$F80="",Calc_오픈정렬!AY80=""),"",Calc_오픈정렬!AY80/Calc_오픈정렬!$F80*100)</f>
        <v/>
      </c>
      <c r="AZ80" t="str">
        <f>IF(OR(Calc_오픈정렬!$F80="",Calc_오픈정렬!AZ80=""),"",Calc_오픈정렬!AZ80/Calc_오픈정렬!$F80*100)</f>
        <v/>
      </c>
      <c r="BA80" t="str">
        <f>IF(OR(Calc_오픈정렬!$F80="",Calc_오픈정렬!BA80=""),"",Calc_오픈정렬!BA80/Calc_오픈정렬!$F80*100)</f>
        <v/>
      </c>
      <c r="BB80" t="str">
        <f>IF(OR(Calc_오픈정렬!$F80="",Calc_오픈정렬!BB80=""),"",Calc_오픈정렬!BB80/Calc_오픈정렬!$F80*100)</f>
        <v/>
      </c>
      <c r="BC80" t="str">
        <f>IF(OR(Calc_오픈정렬!$F80="",Calc_오픈정렬!BC80=""),"",Calc_오픈정렬!BC80/Calc_오픈정렬!$F80*100)</f>
        <v/>
      </c>
      <c r="BD80" t="str">
        <f>IF(OR(Calc_오픈정렬!$F80="",Calc_오픈정렬!BD80=""),"",Calc_오픈정렬!BD80/Calc_오픈정렬!$F80*100)</f>
        <v/>
      </c>
      <c r="BE80" t="str">
        <f>IF(OR(Calc_오픈정렬!$F80="",Calc_오픈정렬!BE80=""),"",Calc_오픈정렬!BE80/Calc_오픈정렬!$F80*100)</f>
        <v/>
      </c>
      <c r="BF80" t="str">
        <f>IF(OR(Calc_오픈정렬!$F80="",Calc_오픈정렬!BF80=""),"",Calc_오픈정렬!BF80/Calc_오픈정렬!$F80*100)</f>
        <v/>
      </c>
      <c r="BG80" t="str">
        <f>IF(OR(Calc_오픈정렬!$F80="",Calc_오픈정렬!BG80=""),"",Calc_오픈정렬!BG80/Calc_오픈정렬!$F80*100)</f>
        <v/>
      </c>
      <c r="BH80" t="str">
        <f>IF(OR(Calc_오픈정렬!$F80="",Calc_오픈정렬!BH80=""),"",Calc_오픈정렬!BH80/Calc_오픈정렬!$F80*100)</f>
        <v/>
      </c>
      <c r="BI80" t="str">
        <f>IF(OR(Calc_오픈정렬!$F80="",Calc_오픈정렬!BI80=""),"",Calc_오픈정렬!BI80/Calc_오픈정렬!$F80*100)</f>
        <v/>
      </c>
      <c r="BJ80" t="str">
        <f>IF(OR(Calc_오픈정렬!$F80="",Calc_오픈정렬!BJ80=""),"",Calc_오픈정렬!BJ80/Calc_오픈정렬!$F80*100)</f>
        <v/>
      </c>
      <c r="BK80" t="str">
        <f>IF(OR(Calc_오픈정렬!$F80="",Calc_오픈정렬!BK80=""),"",Calc_오픈정렬!BK80/Calc_오픈정렬!$F80*100)</f>
        <v/>
      </c>
      <c r="BL80" t="str">
        <f>IF(OR(Calc_오픈정렬!$F80="",Calc_오픈정렬!BL80=""),"",Calc_오픈정렬!BL80/Calc_오픈정렬!$F80*100)</f>
        <v/>
      </c>
      <c r="BM80" t="str">
        <f>IF(OR(Calc_오픈정렬!$F80="",Calc_오픈정렬!BM80=""),"",Calc_오픈정렬!BM80/Calc_오픈정렬!$F80*100)</f>
        <v/>
      </c>
      <c r="BN80" t="str">
        <f>IF(OR(Calc_오픈정렬!$F80="",Calc_오픈정렬!BN80=""),"",Calc_오픈정렬!BN80/Calc_오픈정렬!$F80*100)</f>
        <v/>
      </c>
    </row>
    <row r="81" spans="1:66" x14ac:dyDescent="0.3">
      <c r="A81" t="str">
        <f>Calc_오픈정렬!A81</f>
        <v>(1070) #뉴신림로데오점</v>
      </c>
      <c r="B81" t="str">
        <f>Calc_오픈정렬!B81</f>
        <v>150-0</v>
      </c>
      <c r="C81">
        <f>Calc_오픈정렬!C81</f>
        <v>0</v>
      </c>
      <c r="D81" t="str">
        <f>Calc_오픈정렬!D81</f>
        <v>0</v>
      </c>
      <c r="E81" s="1">
        <f>Calc_오픈정렬!E81</f>
        <v>45017</v>
      </c>
      <c r="F81">
        <f>Calc_오픈정렬!F81</f>
        <v>7474898.2809341075</v>
      </c>
      <c r="G81">
        <f>IF(OR(Calc_오픈정렬!$F81="",Calc_오픈정렬!G81=""),"",Calc_오픈정렬!G81/Calc_오픈정렬!$F81*100)</f>
        <v>67.360845722785513</v>
      </c>
      <c r="H81">
        <f>IF(OR(Calc_오픈정렬!$F81="",Calc_오픈정렬!H81=""),"",Calc_오픈정렬!H81/Calc_오픈정렬!$F81*100)</f>
        <v>69.551155984526858</v>
      </c>
      <c r="I81">
        <f>IF(OR(Calc_오픈정렬!$F81="",Calc_오픈정렬!I81=""),"",Calc_오픈정렬!I81/Calc_오픈정렬!$F81*100)</f>
        <v>81.660269137285297</v>
      </c>
      <c r="J81">
        <f>IF(OR(Calc_오픈정렬!$F81="",Calc_오픈정렬!J81=""),"",Calc_오픈정렬!J81/Calc_오픈정렬!$F81*100)</f>
        <v>94.279307966280584</v>
      </c>
      <c r="K81">
        <f>IF(OR(Calc_오픈정렬!$F81="",Calc_오픈정렬!K81=""),"",Calc_오픈정렬!K81/Calc_오픈정렬!$F81*100)</f>
        <v>95.19157080009515</v>
      </c>
      <c r="L81">
        <f>IF(OR(Calc_오픈정렬!$F81="",Calc_오픈정렬!L81=""),"",Calc_오픈정렬!L81/Calc_오픈정렬!$F81*100)</f>
        <v>100.89341220536431</v>
      </c>
      <c r="M81">
        <f>IF(OR(Calc_오픈정렬!$F81="",Calc_오픈정렬!M81=""),"",Calc_오픈정렬!M81/Calc_오픈정렬!$F81*100)</f>
        <v>96.422969552938881</v>
      </c>
      <c r="N81">
        <f>IF(OR(Calc_오픈정렬!$F81="",Calc_오픈정렬!N81=""),"",Calc_오픈정렬!N81/Calc_오픈정렬!$F81*100)</f>
        <v>102.19337833131456</v>
      </c>
      <c r="O81">
        <f>IF(OR(Calc_오픈정렬!$F81="",Calc_오픈정렬!O81=""),"",Calc_오픈정렬!O81/Calc_오픈정렬!$F81*100)</f>
        <v>111.01936114400652</v>
      </c>
      <c r="P81">
        <f>IF(OR(Calc_오픈정렬!$F81="",Calc_오픈정렬!P81=""),"",Calc_오픈정렬!P81/Calc_오픈정렬!$F81*100)</f>
        <v>115.9226775163044</v>
      </c>
      <c r="Q81">
        <f>IF(OR(Calc_오픈정렬!$F81="",Calc_오픈정렬!Q81=""),"",Calc_오픈정렬!Q81/Calc_오픈정렬!$F81*100)</f>
        <v>124.45445042610766</v>
      </c>
      <c r="R81">
        <f>IF(OR(Calc_오픈정렬!$F81="",Calc_오픈정렬!R81=""),"",Calc_오픈정렬!R81/Calc_오픈정렬!$F81*100)</f>
        <v>116.92648683364433</v>
      </c>
      <c r="S81">
        <f>IF(OR(Calc_오픈정렬!$F81="",Calc_오픈정렬!S81=""),"",Calc_오픈정렬!S81/Calc_오픈정렬!$F81*100)</f>
        <v>119.91204299451137</v>
      </c>
      <c r="T81">
        <f>IF(OR(Calc_오픈정렬!$F81="",Calc_오픈정렬!T81=""),"",Calc_오픈정렬!T81/Calc_오픈정렬!$F81*100)</f>
        <v>116.9426653797851</v>
      </c>
      <c r="U81">
        <f>IF(OR(Calc_오픈정렬!$F81="",Calc_오픈정렬!U81=""),"",Calc_오픈정렬!U81/Calc_오픈정렬!$F81*100)</f>
        <v>112.35315464351562</v>
      </c>
      <c r="V81">
        <f>IF(OR(Calc_오픈정렬!$F81="",Calc_오픈정렬!V81=""),"",Calc_오픈정렬!V81/Calc_오픈정렬!$F81*100)</f>
        <v>113.36137855384376</v>
      </c>
      <c r="W81">
        <f>IF(OR(Calc_오픈정렬!$F81="",Calc_오픈정렬!W81=""),"",Calc_오픈정렬!W81/Calc_오픈정렬!$F81*100)</f>
        <v>105.78063341556752</v>
      </c>
      <c r="X81">
        <f>IF(OR(Calc_오픈정렬!$F81="",Calc_오픈정렬!X81=""),"",Calc_오픈정렬!X81/Calc_오픈정렬!$F81*100)</f>
        <v>108.39421141205554</v>
      </c>
      <c r="Y81">
        <f>IF(OR(Calc_오픈정렬!$F81="",Calc_오픈정렬!Y81=""),"",Calc_오픈정렬!Y81/Calc_오픈정렬!$F81*100)</f>
        <v>109.84360256655935</v>
      </c>
      <c r="Z81">
        <f>IF(OR(Calc_오픈정렬!$F81="",Calc_오픈정렬!Z81=""),"",Calc_오픈정렬!Z81/Calc_오픈정렬!$F81*100)</f>
        <v>111.4470639097499</v>
      </c>
      <c r="AA81">
        <f>IF(OR(Calc_오픈정렬!$F81="",Calc_오픈정렬!AA81=""),"",Calc_오픈정렬!AA81/Calc_오픈정렬!$F81*100)</f>
        <v>113.7002433179442</v>
      </c>
      <c r="AB81">
        <f>IF(OR(Calc_오픈정렬!$F81="",Calc_오픈정렬!AB81=""),"",Calc_오픈정렬!AB81/Calc_오픈정렬!$F81*100)</f>
        <v>121.04125951019549</v>
      </c>
      <c r="AC81">
        <f>IF(OR(Calc_오픈정렬!$F81="",Calc_오픈정렬!AC81=""),"",Calc_오픈정렬!AC81/Calc_오픈정렬!$F81*100)</f>
        <v>125.87689402465527</v>
      </c>
      <c r="AD81">
        <f>IF(OR(Calc_오픈정렬!$F81="",Calc_오픈정렬!AD81=""),"",Calc_오픈정렬!AD81/Calc_오픈정렬!$F81*100)</f>
        <v>117.58333466905957</v>
      </c>
      <c r="AE81">
        <f>IF(OR(Calc_오픈정렬!$F81="",Calc_오픈정렬!AE81=""),"",Calc_오픈정렬!AE81/Calc_오픈정렬!$F81*100)</f>
        <v>122.11825445473792</v>
      </c>
      <c r="AF81">
        <f>IF(OR(Calc_오픈정렬!$F81="",Calc_오픈정렬!AF81=""),"",Calc_오픈정렬!AF81/Calc_오픈정렬!$F81*100)</f>
        <v>120.82734229703914</v>
      </c>
      <c r="AG81">
        <f>IF(OR(Calc_오픈정렬!$F81="",Calc_오픈정렬!AG81=""),"",Calc_오픈정렬!AG81/Calc_오픈정렬!$F81*100)</f>
        <v>120.92266710765156</v>
      </c>
      <c r="AH81">
        <f>IF(OR(Calc_오픈정렬!$F81="",Calc_오픈정렬!AH81=""),"",Calc_오픈정렬!AH81/Calc_오픈정렬!$F81*100)</f>
        <v>116.10170242725164</v>
      </c>
      <c r="AI81">
        <f>IF(OR(Calc_오픈정렬!$F81="",Calc_오픈정렬!AI81=""),"",Calc_오픈정렬!AI81/Calc_오픈정렬!$F81*100)</f>
        <v>118.41865493481991</v>
      </c>
      <c r="AJ81">
        <f>IF(OR(Calc_오픈정렬!$F81="",Calc_오픈정렬!AJ81=""),"",Calc_오픈정렬!AJ81/Calc_오픈정렬!$F81*100)</f>
        <v>116.53356129670919</v>
      </c>
      <c r="AK81">
        <f>IF(OR(Calc_오픈정렬!$F81="",Calc_오픈정렬!AK81=""),"",Calc_오픈정렬!AK81/Calc_오픈정렬!$F81*100)</f>
        <v>119.70718106513505</v>
      </c>
      <c r="AL81">
        <f>IF(OR(Calc_오픈정렬!$F81="",Calc_오픈정렬!AL81=""),"",Calc_오픈정렬!AL81/Calc_오픈정렬!$F81*100)</f>
        <v>116.75693059249215</v>
      </c>
      <c r="AM81">
        <f>IF(OR(Calc_오픈정렬!$F81="",Calc_오픈정렬!AM81=""),"",Calc_오픈정렬!AM81/Calc_오픈정렬!$F81*100)</f>
        <v>111.84057308341283</v>
      </c>
      <c r="AN81">
        <f>IF(OR(Calc_오픈정렬!$F81="",Calc_오픈정렬!AN81=""),"",Calc_오픈정렬!AN81/Calc_오픈정렬!$F81*100)</f>
        <v>130.78433315190219</v>
      </c>
      <c r="AO81">
        <f>IF(OR(Calc_오픈정렬!$F81="",Calc_오픈정렬!AO81=""),"",Calc_오픈정렬!AO81/Calc_오픈정렬!$F81*100)</f>
        <v>130.18898370166289</v>
      </c>
      <c r="AP81">
        <f>IF(OR(Calc_오픈정렬!$F81="",Calc_오픈정렬!AP81=""),"",Calc_오픈정렬!AP81/Calc_오픈정렬!$F81*100)</f>
        <v>118.51415592566039</v>
      </c>
      <c r="AQ81">
        <f>IF(OR(Calc_오픈정렬!$F81="",Calc_오픈정렬!AQ81=""),"",Calc_오픈정렬!AQ81/Calc_오픈정렬!$F81*100)</f>
        <v>126.88668787097225</v>
      </c>
      <c r="AR81">
        <f>IF(OR(Calc_오픈정렬!$F81="",Calc_오픈정렬!AR81=""),"",Calc_오픈정렬!AR81/Calc_오픈정렬!$F81*100)</f>
        <v>130.91498335314938</v>
      </c>
      <c r="AS81">
        <f>IF(OR(Calc_오픈정렬!$F81="",Calc_오픈정렬!AS81=""),"",Calc_오픈정렬!AS81/Calc_오픈정렬!$F81*100)</f>
        <v>113.45818442511518</v>
      </c>
      <c r="AT81" t="str">
        <f>IF(OR(Calc_오픈정렬!$F81="",Calc_오픈정렬!AT81=""),"",Calc_오픈정렬!AT81/Calc_오픈정렬!$F81*100)</f>
        <v/>
      </c>
      <c r="AU81" t="str">
        <f>IF(OR(Calc_오픈정렬!$F81="",Calc_오픈정렬!AU81=""),"",Calc_오픈정렬!AU81/Calc_오픈정렬!$F81*100)</f>
        <v/>
      </c>
      <c r="AV81" t="str">
        <f>IF(OR(Calc_오픈정렬!$F81="",Calc_오픈정렬!AV81=""),"",Calc_오픈정렬!AV81/Calc_오픈정렬!$F81*100)</f>
        <v/>
      </c>
      <c r="AW81" t="str">
        <f>IF(OR(Calc_오픈정렬!$F81="",Calc_오픈정렬!AW81=""),"",Calc_오픈정렬!AW81/Calc_오픈정렬!$F81*100)</f>
        <v/>
      </c>
      <c r="AX81" t="str">
        <f>IF(OR(Calc_오픈정렬!$F81="",Calc_오픈정렬!AX81=""),"",Calc_오픈정렬!AX81/Calc_오픈정렬!$F81*100)</f>
        <v/>
      </c>
      <c r="AY81" t="str">
        <f>IF(OR(Calc_오픈정렬!$F81="",Calc_오픈정렬!AY81=""),"",Calc_오픈정렬!AY81/Calc_오픈정렬!$F81*100)</f>
        <v/>
      </c>
      <c r="AZ81" t="str">
        <f>IF(OR(Calc_오픈정렬!$F81="",Calc_오픈정렬!AZ81=""),"",Calc_오픈정렬!AZ81/Calc_오픈정렬!$F81*100)</f>
        <v/>
      </c>
      <c r="BA81" t="str">
        <f>IF(OR(Calc_오픈정렬!$F81="",Calc_오픈정렬!BA81=""),"",Calc_오픈정렬!BA81/Calc_오픈정렬!$F81*100)</f>
        <v/>
      </c>
      <c r="BB81" t="str">
        <f>IF(OR(Calc_오픈정렬!$F81="",Calc_오픈정렬!BB81=""),"",Calc_오픈정렬!BB81/Calc_오픈정렬!$F81*100)</f>
        <v/>
      </c>
      <c r="BC81" t="str">
        <f>IF(OR(Calc_오픈정렬!$F81="",Calc_오픈정렬!BC81=""),"",Calc_오픈정렬!BC81/Calc_오픈정렬!$F81*100)</f>
        <v/>
      </c>
      <c r="BD81" t="str">
        <f>IF(OR(Calc_오픈정렬!$F81="",Calc_오픈정렬!BD81=""),"",Calc_오픈정렬!BD81/Calc_오픈정렬!$F81*100)</f>
        <v/>
      </c>
      <c r="BE81" t="str">
        <f>IF(OR(Calc_오픈정렬!$F81="",Calc_오픈정렬!BE81=""),"",Calc_오픈정렬!BE81/Calc_오픈정렬!$F81*100)</f>
        <v/>
      </c>
      <c r="BF81" t="str">
        <f>IF(OR(Calc_오픈정렬!$F81="",Calc_오픈정렬!BF81=""),"",Calc_오픈정렬!BF81/Calc_오픈정렬!$F81*100)</f>
        <v/>
      </c>
      <c r="BG81" t="str">
        <f>IF(OR(Calc_오픈정렬!$F81="",Calc_오픈정렬!BG81=""),"",Calc_오픈정렬!BG81/Calc_오픈정렬!$F81*100)</f>
        <v/>
      </c>
      <c r="BH81" t="str">
        <f>IF(OR(Calc_오픈정렬!$F81="",Calc_오픈정렬!BH81=""),"",Calc_오픈정렬!BH81/Calc_오픈정렬!$F81*100)</f>
        <v/>
      </c>
      <c r="BI81" t="str">
        <f>IF(OR(Calc_오픈정렬!$F81="",Calc_오픈정렬!BI81=""),"",Calc_오픈정렬!BI81/Calc_오픈정렬!$F81*100)</f>
        <v/>
      </c>
      <c r="BJ81" t="str">
        <f>IF(OR(Calc_오픈정렬!$F81="",Calc_오픈정렬!BJ81=""),"",Calc_오픈정렬!BJ81/Calc_오픈정렬!$F81*100)</f>
        <v/>
      </c>
      <c r="BK81" t="str">
        <f>IF(OR(Calc_오픈정렬!$F81="",Calc_오픈정렬!BK81=""),"",Calc_오픈정렬!BK81/Calc_오픈정렬!$F81*100)</f>
        <v/>
      </c>
      <c r="BL81" t="str">
        <f>IF(OR(Calc_오픈정렬!$F81="",Calc_오픈정렬!BL81=""),"",Calc_오픈정렬!BL81/Calc_오픈정렬!$F81*100)</f>
        <v/>
      </c>
      <c r="BM81" t="str">
        <f>IF(OR(Calc_오픈정렬!$F81="",Calc_오픈정렬!BM81=""),"",Calc_오픈정렬!BM81/Calc_오픈정렬!$F81*100)</f>
        <v/>
      </c>
      <c r="BN81" t="str">
        <f>IF(OR(Calc_오픈정렬!$F81="",Calc_오픈정렬!BN81=""),"",Calc_오픈정렬!BN81/Calc_오픈정렬!$F81*100)</f>
        <v/>
      </c>
    </row>
    <row r="82" spans="1:66" x14ac:dyDescent="0.3">
      <c r="A82" t="str">
        <f>Calc_오픈정렬!A82</f>
        <v>(1071) #성신정문점</v>
      </c>
      <c r="B82" t="str">
        <f>Calc_오픈정렬!B82</f>
        <v>150-0</v>
      </c>
      <c r="C82">
        <f>Calc_오픈정렬!C82</f>
        <v>0</v>
      </c>
      <c r="D82" t="str">
        <f>Calc_오픈정렬!D82</f>
        <v>0</v>
      </c>
      <c r="E82" s="1">
        <f>Calc_오픈정렬!E82</f>
        <v>45047</v>
      </c>
      <c r="F82">
        <f>Calc_오픈정렬!F82</f>
        <v>4051818.7242576</v>
      </c>
      <c r="G82">
        <f>IF(OR(Calc_오픈정렬!$F82="",Calc_오픈정렬!G82=""),"",Calc_오픈정렬!G82/Calc_오픈정렬!$F82*100)</f>
        <v>74.457783435507636</v>
      </c>
      <c r="H82">
        <f>IF(OR(Calc_오픈정렬!$F82="",Calc_오픈정렬!H82=""),"",Calc_오픈정렬!H82/Calc_오픈정렬!$F82*100)</f>
        <v>90.949796762657726</v>
      </c>
      <c r="I82">
        <f>IF(OR(Calc_오픈정렬!$F82="",Calc_오픈정렬!I82=""),"",Calc_오픈정렬!I82/Calc_오픈정렬!$F82*100)</f>
        <v>96.937580815002988</v>
      </c>
      <c r="J82">
        <f>IF(OR(Calc_오픈정렬!$F82="",Calc_오픈정렬!J82=""),"",Calc_오픈정렬!J82/Calc_오픈정렬!$F82*100)</f>
        <v>89.692394824447234</v>
      </c>
      <c r="K82">
        <f>IF(OR(Calc_오픈정렬!$F82="",Calc_오픈정렬!K82=""),"",Calc_오픈정렬!K82/Calc_오픈정렬!$F82*100)</f>
        <v>96.923062687120378</v>
      </c>
      <c r="L82">
        <f>IF(OR(Calc_오픈정렬!$F82="",Calc_오픈정렬!L82=""),"",Calc_오픈정렬!L82/Calc_오픈정렬!$F82*100)</f>
        <v>102.98521183283063</v>
      </c>
      <c r="M82">
        <f>IF(OR(Calc_오픈정렬!$F82="",Calc_오픈정렬!M82=""),"",Calc_오픈정렬!M82/Calc_오픈정렬!$F82*100)</f>
        <v>97.073560713705362</v>
      </c>
      <c r="N82">
        <f>IF(OR(Calc_오픈정렬!$F82="",Calc_오픈정렬!N82=""),"",Calc_오픈정렬!N82/Calc_오픈정렬!$F82*100)</f>
        <v>108.42479942386272</v>
      </c>
      <c r="O82">
        <f>IF(OR(Calc_오픈정렬!$F82="",Calc_오픈정렬!O82=""),"",Calc_오픈정렬!O82/Calc_오픈정렬!$F82*100)</f>
        <v>104.90097051803372</v>
      </c>
      <c r="P82">
        <f>IF(OR(Calc_오픈정렬!$F82="",Calc_오픈정렬!P82=""),"",Calc_오픈정렬!P82/Calc_오픈정렬!$F82*100)</f>
        <v>123.16452595855874</v>
      </c>
      <c r="Q82">
        <f>IF(OR(Calc_오픈정렬!$F82="",Calc_오픈정렬!Q82=""),"",Calc_오픈정렬!Q82/Calc_오픈정렬!$F82*100)</f>
        <v>126.21605222142725</v>
      </c>
      <c r="R82">
        <f>IF(OR(Calc_오픈정렬!$F82="",Calc_오픈정렬!R82=""),"",Calc_오픈정렬!R82/Calc_오픈정렬!$F82*100)</f>
        <v>137.81707840855771</v>
      </c>
      <c r="S82">
        <f>IF(OR(Calc_오픈정렬!$F82="",Calc_오픈정렬!S82=""),"",Calc_오픈정렬!S82/Calc_오픈정렬!$F82*100)</f>
        <v>129.69522235414433</v>
      </c>
      <c r="T82">
        <f>IF(OR(Calc_오픈정렬!$F82="",Calc_오픈정렬!T82=""),"",Calc_오픈정렬!T82/Calc_오픈정렬!$F82*100)</f>
        <v>143.41784113847314</v>
      </c>
      <c r="U82">
        <f>IF(OR(Calc_오픈정렬!$F82="",Calc_오픈정렬!U82=""),"",Calc_오픈정렬!U82/Calc_오픈정렬!$F82*100)</f>
        <v>130.06587822547621</v>
      </c>
      <c r="V82">
        <f>IF(OR(Calc_오픈정렬!$F82="",Calc_오픈정렬!V82=""),"",Calc_오픈정렬!V82/Calc_오픈정렬!$F82*100)</f>
        <v>131.62301499625369</v>
      </c>
      <c r="W82">
        <f>IF(OR(Calc_오픈정렬!$F82="",Calc_오픈정렬!W82=""),"",Calc_오픈정렬!W82/Calc_오픈정렬!$F82*100)</f>
        <v>142.4635912513256</v>
      </c>
      <c r="X82">
        <f>IF(OR(Calc_오픈정렬!$F82="",Calc_오픈정렬!X82=""),"",Calc_오픈정렬!X82/Calc_오픈정렬!$F82*100)</f>
        <v>136.40870097219101</v>
      </c>
      <c r="Y82">
        <f>IF(OR(Calc_오픈정렬!$F82="",Calc_오픈정렬!Y82=""),"",Calc_오픈정렬!Y82/Calc_오픈정렬!$F82*100)</f>
        <v>131.04338061669432</v>
      </c>
      <c r="Z82">
        <f>IF(OR(Calc_오픈정렬!$F82="",Calc_오픈정렬!Z82=""),"",Calc_오픈정렬!Z82/Calc_오픈정렬!$F82*100)</f>
        <v>127.68524555958163</v>
      </c>
      <c r="AA82">
        <f>IF(OR(Calc_오픈정렬!$F82="",Calc_오픈정렬!AA82=""),"",Calc_오픈정렬!AA82/Calc_오픈정렬!$F82*100)</f>
        <v>147.67716328254988</v>
      </c>
      <c r="AB82">
        <f>IF(OR(Calc_오픈정렬!$F82="",Calc_오픈정렬!AB82=""),"",Calc_오픈정렬!AB82/Calc_오픈정렬!$F82*100)</f>
        <v>134.65584094142645</v>
      </c>
      <c r="AC82">
        <f>IF(OR(Calc_오픈정렬!$F82="",Calc_오픈정렬!AC82=""),"",Calc_오픈정렬!AC82/Calc_오픈정렬!$F82*100)</f>
        <v>139.76750202678454</v>
      </c>
      <c r="AD82">
        <f>IF(OR(Calc_오픈정렬!$F82="",Calc_오픈정렬!AD82=""),"",Calc_오픈정렬!AD82/Calc_오픈정렬!$F82*100)</f>
        <v>142.32602794571986</v>
      </c>
      <c r="AE82">
        <f>IF(OR(Calc_오픈정렬!$F82="",Calc_오픈정렬!AE82=""),"",Calc_오픈정렬!AE82/Calc_오픈정렬!$F82*100)</f>
        <v>148.66095709378925</v>
      </c>
      <c r="AF82">
        <f>IF(OR(Calc_오픈정렬!$F82="",Calc_오픈정렬!AF82=""),"",Calc_오픈정렬!AF82/Calc_오픈정렬!$F82*100)</f>
        <v>143.72398937164752</v>
      </c>
      <c r="AG82">
        <f>IF(OR(Calc_오픈정렬!$F82="",Calc_오픈정렬!AG82=""),"",Calc_오픈정렬!AG82/Calc_오픈정렬!$F82*100)</f>
        <v>125.4919050579922</v>
      </c>
      <c r="AH82">
        <f>IF(OR(Calc_오픈정렬!$F82="",Calc_오픈정렬!AH82=""),"",Calc_오픈정렬!AH82/Calc_오픈정렬!$F82*100)</f>
        <v>141.53791246376943</v>
      </c>
      <c r="AI82">
        <f>IF(OR(Calc_오픈정렬!$F82="",Calc_오픈정렬!AI82=""),"",Calc_오픈정렬!AI82/Calc_오픈정렬!$F82*100)</f>
        <v>130.36916075604694</v>
      </c>
      <c r="AJ82">
        <f>IF(OR(Calc_오픈정렬!$F82="",Calc_오픈정렬!AJ82=""),"",Calc_오픈정렬!AJ82/Calc_오픈정렬!$F82*100)</f>
        <v>136.87307919492636</v>
      </c>
      <c r="AK82">
        <f>IF(OR(Calc_오픈정렬!$F82="",Calc_오픈정렬!AK82=""),"",Calc_오픈정렬!AK82/Calc_오픈정렬!$F82*100)</f>
        <v>115.42271570038267</v>
      </c>
      <c r="AL82">
        <f>IF(OR(Calc_오픈정렬!$F82="",Calc_오픈정렬!AL82=""),"",Calc_오픈정렬!AL82/Calc_오픈정렬!$F82*100)</f>
        <v>94.275632396581088</v>
      </c>
      <c r="AM82">
        <f>IF(OR(Calc_오픈정렬!$F82="",Calc_오픈정렬!AM82=""),"",Calc_오픈정렬!AM82/Calc_오픈정렬!$F82*100)</f>
        <v>94.264874544958332</v>
      </c>
      <c r="AN82">
        <f>IF(OR(Calc_오픈정렬!$F82="",Calc_오픈정렬!AN82=""),"",Calc_오픈정렬!AN82/Calc_오픈정렬!$F82*100)</f>
        <v>103.23736476199711</v>
      </c>
      <c r="AO82">
        <f>IF(OR(Calc_오픈정렬!$F82="",Calc_오픈정렬!AO82=""),"",Calc_오픈정렬!AO82/Calc_오픈정렬!$F82*100)</f>
        <v>92.824446825300882</v>
      </c>
      <c r="AP82">
        <f>IF(OR(Calc_오픈정렬!$F82="",Calc_오픈정렬!AP82=""),"",Calc_오픈정렬!AP82/Calc_오픈정렬!$F82*100)</f>
        <v>77.928356436375594</v>
      </c>
      <c r="AQ82">
        <f>IF(OR(Calc_오픈정렬!$F82="",Calc_오픈정렬!AQ82=""),"",Calc_오픈정렬!AQ82/Calc_오픈정렬!$F82*100)</f>
        <v>95.972895190174071</v>
      </c>
      <c r="AR82">
        <f>IF(OR(Calc_오픈정렬!$F82="",Calc_오픈정렬!AR82=""),"",Calc_오픈정렬!AR82/Calc_오픈정렬!$F82*100)</f>
        <v>79.641761552372429</v>
      </c>
      <c r="AS82" t="str">
        <f>IF(OR(Calc_오픈정렬!$F82="",Calc_오픈정렬!AS82=""),"",Calc_오픈정렬!AS82/Calc_오픈정렬!$F82*100)</f>
        <v/>
      </c>
      <c r="AT82" t="str">
        <f>IF(OR(Calc_오픈정렬!$F82="",Calc_오픈정렬!AT82=""),"",Calc_오픈정렬!AT82/Calc_오픈정렬!$F82*100)</f>
        <v/>
      </c>
      <c r="AU82" t="str">
        <f>IF(OR(Calc_오픈정렬!$F82="",Calc_오픈정렬!AU82=""),"",Calc_오픈정렬!AU82/Calc_오픈정렬!$F82*100)</f>
        <v/>
      </c>
      <c r="AV82" t="str">
        <f>IF(OR(Calc_오픈정렬!$F82="",Calc_오픈정렬!AV82=""),"",Calc_오픈정렬!AV82/Calc_오픈정렬!$F82*100)</f>
        <v/>
      </c>
      <c r="AW82" t="str">
        <f>IF(OR(Calc_오픈정렬!$F82="",Calc_오픈정렬!AW82=""),"",Calc_오픈정렬!AW82/Calc_오픈정렬!$F82*100)</f>
        <v/>
      </c>
      <c r="AX82" t="str">
        <f>IF(OR(Calc_오픈정렬!$F82="",Calc_오픈정렬!AX82=""),"",Calc_오픈정렬!AX82/Calc_오픈정렬!$F82*100)</f>
        <v/>
      </c>
      <c r="AY82" t="str">
        <f>IF(OR(Calc_오픈정렬!$F82="",Calc_오픈정렬!AY82=""),"",Calc_오픈정렬!AY82/Calc_오픈정렬!$F82*100)</f>
        <v/>
      </c>
      <c r="AZ82" t="str">
        <f>IF(OR(Calc_오픈정렬!$F82="",Calc_오픈정렬!AZ82=""),"",Calc_오픈정렬!AZ82/Calc_오픈정렬!$F82*100)</f>
        <v/>
      </c>
      <c r="BA82" t="str">
        <f>IF(OR(Calc_오픈정렬!$F82="",Calc_오픈정렬!BA82=""),"",Calc_오픈정렬!BA82/Calc_오픈정렬!$F82*100)</f>
        <v/>
      </c>
      <c r="BB82" t="str">
        <f>IF(OR(Calc_오픈정렬!$F82="",Calc_오픈정렬!BB82=""),"",Calc_오픈정렬!BB82/Calc_오픈정렬!$F82*100)</f>
        <v/>
      </c>
      <c r="BC82" t="str">
        <f>IF(OR(Calc_오픈정렬!$F82="",Calc_오픈정렬!BC82=""),"",Calc_오픈정렬!BC82/Calc_오픈정렬!$F82*100)</f>
        <v/>
      </c>
      <c r="BD82" t="str">
        <f>IF(OR(Calc_오픈정렬!$F82="",Calc_오픈정렬!BD82=""),"",Calc_오픈정렬!BD82/Calc_오픈정렬!$F82*100)</f>
        <v/>
      </c>
      <c r="BE82" t="str">
        <f>IF(OR(Calc_오픈정렬!$F82="",Calc_오픈정렬!BE82=""),"",Calc_오픈정렬!BE82/Calc_오픈정렬!$F82*100)</f>
        <v/>
      </c>
      <c r="BF82" t="str">
        <f>IF(OR(Calc_오픈정렬!$F82="",Calc_오픈정렬!BF82=""),"",Calc_오픈정렬!BF82/Calc_오픈정렬!$F82*100)</f>
        <v/>
      </c>
      <c r="BG82" t="str">
        <f>IF(OR(Calc_오픈정렬!$F82="",Calc_오픈정렬!BG82=""),"",Calc_오픈정렬!BG82/Calc_오픈정렬!$F82*100)</f>
        <v/>
      </c>
      <c r="BH82" t="str">
        <f>IF(OR(Calc_오픈정렬!$F82="",Calc_오픈정렬!BH82=""),"",Calc_오픈정렬!BH82/Calc_오픈정렬!$F82*100)</f>
        <v/>
      </c>
      <c r="BI82" t="str">
        <f>IF(OR(Calc_오픈정렬!$F82="",Calc_오픈정렬!BI82=""),"",Calc_오픈정렬!BI82/Calc_오픈정렬!$F82*100)</f>
        <v/>
      </c>
      <c r="BJ82" t="str">
        <f>IF(OR(Calc_오픈정렬!$F82="",Calc_오픈정렬!BJ82=""),"",Calc_오픈정렬!BJ82/Calc_오픈정렬!$F82*100)</f>
        <v/>
      </c>
      <c r="BK82" t="str">
        <f>IF(OR(Calc_오픈정렬!$F82="",Calc_오픈정렬!BK82=""),"",Calc_오픈정렬!BK82/Calc_오픈정렬!$F82*100)</f>
        <v/>
      </c>
      <c r="BL82" t="str">
        <f>IF(OR(Calc_오픈정렬!$F82="",Calc_오픈정렬!BL82=""),"",Calc_오픈정렬!BL82/Calc_오픈정렬!$F82*100)</f>
        <v/>
      </c>
      <c r="BM82" t="str">
        <f>IF(OR(Calc_오픈정렬!$F82="",Calc_오픈정렬!BM82=""),"",Calc_오픈정렬!BM82/Calc_오픈정렬!$F82*100)</f>
        <v/>
      </c>
      <c r="BN82" t="str">
        <f>IF(OR(Calc_오픈정렬!$F82="",Calc_오픈정렬!BN82=""),"",Calc_오픈정렬!BN82/Calc_오픈정렬!$F82*100)</f>
        <v/>
      </c>
    </row>
    <row r="83" spans="1:66" x14ac:dyDescent="0.3">
      <c r="A83" t="str">
        <f>Calc_오픈정렬!A83</f>
        <v>(1072) #역삼센터필드점</v>
      </c>
      <c r="B83" t="str">
        <f>Calc_오픈정렬!B83</f>
        <v>150-1</v>
      </c>
      <c r="C83">
        <f>Calc_오픈정렬!C83</f>
        <v>1</v>
      </c>
      <c r="D83" t="str">
        <f>Calc_오픈정렬!D83</f>
        <v>1</v>
      </c>
      <c r="E83" s="1">
        <f>Calc_오픈정렬!E83</f>
        <v>45047</v>
      </c>
      <c r="F83">
        <f>Calc_오픈정렬!F83</f>
        <v>3892108.5047575212</v>
      </c>
      <c r="G83">
        <f>IF(OR(Calc_오픈정렬!$F83="",Calc_오픈정렬!G83=""),"",Calc_오픈정렬!G83/Calc_오픈정렬!$F83*100)</f>
        <v>61.68061827721607</v>
      </c>
      <c r="H83">
        <f>IF(OR(Calc_오픈정렬!$F83="",Calc_오픈정렬!H83=""),"",Calc_오픈정렬!H83/Calc_오픈정렬!$F83*100)</f>
        <v>80.733078546744224</v>
      </c>
      <c r="I83">
        <f>IF(OR(Calc_오픈정렬!$F83="",Calc_오픈정렬!I83=""),"",Calc_오픈정렬!I83/Calc_오픈정렬!$F83*100)</f>
        <v>101.41851879807639</v>
      </c>
      <c r="J83">
        <f>IF(OR(Calc_오픈정렬!$F83="",Calc_오픈정렬!J83=""),"",Calc_오픈정렬!J83/Calc_오픈정렬!$F83*100)</f>
        <v>99.138643322960647</v>
      </c>
      <c r="K83">
        <f>IF(OR(Calc_오픈정렬!$F83="",Calc_오픈정렬!K83=""),"",Calc_오픈정렬!K83/Calc_오픈정렬!$F83*100)</f>
        <v>103.63316814234848</v>
      </c>
      <c r="L83">
        <f>IF(OR(Calc_오픈정렬!$F83="",Calc_오픈정렬!L83=""),"",Calc_오픈정렬!L83/Calc_오픈정렬!$F83*100)</f>
        <v>99.087236411300779</v>
      </c>
      <c r="M83">
        <f>IF(OR(Calc_오픈정렬!$F83="",Calc_오픈정렬!M83=""),"",Calc_오픈정렬!M83/Calc_오픈정렬!$F83*100)</f>
        <v>88.360018887550552</v>
      </c>
      <c r="N83">
        <f>IF(OR(Calc_오픈정렬!$F83="",Calc_오픈정렬!N83=""),"",Calc_오픈정렬!N83/Calc_오픈정렬!$F83*100)</f>
        <v>100.51078299189501</v>
      </c>
      <c r="O83">
        <f>IF(OR(Calc_오픈정렬!$F83="",Calc_오픈정렬!O83=""),"",Calc_오픈정렬!O83/Calc_오픈정렬!$F83*100)</f>
        <v>109.27015024394451</v>
      </c>
      <c r="P83">
        <f>IF(OR(Calc_오픈정렬!$F83="",Calc_오픈정렬!P83=""),"",Calc_오픈정렬!P83/Calc_오픈정렬!$F83*100)</f>
        <v>125.52568134411737</v>
      </c>
      <c r="Q83">
        <f>IF(OR(Calc_오픈정렬!$F83="",Calc_오픈정렬!Q83=""),"",Calc_오픈정렬!Q83/Calc_오픈정렬!$F83*100)</f>
        <v>120.28241605507041</v>
      </c>
      <c r="R83">
        <f>IF(OR(Calc_오픈정렬!$F83="",Calc_오픈정렬!R83=""),"",Calc_오픈정렬!R83/Calc_오픈정렬!$F83*100)</f>
        <v>135.36290060836001</v>
      </c>
      <c r="S83">
        <f>IF(OR(Calc_오픈정렬!$F83="",Calc_오픈정렬!S83=""),"",Calc_오픈정렬!S83/Calc_오픈정렬!$F83*100)</f>
        <v>119.19785821994502</v>
      </c>
      <c r="T83">
        <f>IF(OR(Calc_오픈정렬!$F83="",Calc_오픈정렬!T83=""),"",Calc_오픈정렬!T83/Calc_오픈정렬!$F83*100)</f>
        <v>126.7139278660642</v>
      </c>
      <c r="U83">
        <f>IF(OR(Calc_오픈정렬!$F83="",Calc_오픈정렬!U83=""),"",Calc_오픈정렬!U83/Calc_오픈정렬!$F83*100)</f>
        <v>133.68713266028428</v>
      </c>
      <c r="V83">
        <f>IF(OR(Calc_오픈정렬!$F83="",Calc_오픈정렬!V83=""),"",Calc_오픈정렬!V83/Calc_오픈정렬!$F83*100)</f>
        <v>120.21898087779208</v>
      </c>
      <c r="W83">
        <f>IF(OR(Calc_오픈정렬!$F83="",Calc_오픈정렬!W83=""),"",Calc_오픈정렬!W83/Calc_오픈정렬!$F83*100)</f>
        <v>127.52435353392686</v>
      </c>
      <c r="X83">
        <f>IF(OR(Calc_오픈정렬!$F83="",Calc_오픈정렬!X83=""),"",Calc_오픈정렬!X83/Calc_오픈정렬!$F83*100)</f>
        <v>128.98344263270502</v>
      </c>
      <c r="Y83">
        <f>IF(OR(Calc_오픈정렬!$F83="",Calc_오픈정렬!Y83=""),"",Calc_오픈정렬!Y83/Calc_오픈정렬!$F83*100)</f>
        <v>131.14916932713584</v>
      </c>
      <c r="Z83">
        <f>IF(OR(Calc_오픈정렬!$F83="",Calc_오픈정렬!Z83=""),"",Calc_오픈정렬!Z83/Calc_오픈정렬!$F83*100)</f>
        <v>117.71432788908606</v>
      </c>
      <c r="AA83">
        <f>IF(OR(Calc_오픈정렬!$F83="",Calc_오픈정렬!AA83=""),"",Calc_오픈정렬!AA83/Calc_오픈정렬!$F83*100)</f>
        <v>135.49962643967532</v>
      </c>
      <c r="AB83">
        <f>IF(OR(Calc_오픈정렬!$F83="",Calc_오픈정렬!AB83=""),"",Calc_오픈정렬!AB83/Calc_오픈정렬!$F83*100)</f>
        <v>125.71863551630655</v>
      </c>
      <c r="AC83">
        <f>IF(OR(Calc_오픈정렬!$F83="",Calc_오픈정렬!AC83=""),"",Calc_오픈정렬!AC83/Calc_오픈정렬!$F83*100)</f>
        <v>125.3368523410884</v>
      </c>
      <c r="AD83">
        <f>IF(OR(Calc_오픈정렬!$F83="",Calc_오픈정렬!AD83=""),"",Calc_오픈정렬!AD83/Calc_오픈정렬!$F83*100)</f>
        <v>151.11792420284058</v>
      </c>
      <c r="AE83">
        <f>IF(OR(Calc_오픈정렬!$F83="",Calc_오픈정렬!AE83=""),"",Calc_오픈정렬!AE83/Calc_오픈정렬!$F83*100)</f>
        <v>155.38223433633331</v>
      </c>
      <c r="AF83">
        <f>IF(OR(Calc_오픈정렬!$F83="",Calc_오픈정렬!AF83=""),"",Calc_오픈정렬!AF83/Calc_오픈정렬!$F83*100)</f>
        <v>179.64092355923987</v>
      </c>
      <c r="AG83">
        <f>IF(OR(Calc_오픈정렬!$F83="",Calc_오픈정렬!AG83=""),"",Calc_오픈정렬!AG83/Calc_오픈정렬!$F83*100)</f>
        <v>191.4969156079903</v>
      </c>
      <c r="AH83">
        <f>IF(OR(Calc_오픈정렬!$F83="",Calc_오픈정렬!AH83=""),"",Calc_오픈정렬!AH83/Calc_오픈정렬!$F83*100)</f>
        <v>204.42501554501141</v>
      </c>
      <c r="AI83">
        <f>IF(OR(Calc_오픈정렬!$F83="",Calc_오픈정렬!AI83=""),"",Calc_오픈정렬!AI83/Calc_오픈정렬!$F83*100)</f>
        <v>196.76085585736107</v>
      </c>
      <c r="AJ83">
        <f>IF(OR(Calc_오픈정렬!$F83="",Calc_오픈정렬!AJ83=""),"",Calc_오픈정렬!AJ83/Calc_오픈정렬!$F83*100)</f>
        <v>202.62072916439533</v>
      </c>
      <c r="AK83">
        <f>IF(OR(Calc_오픈정렬!$F83="",Calc_오픈정렬!AK83=""),"",Calc_오픈정렬!AK83/Calc_오픈정렬!$F83*100)</f>
        <v>192.74625753931397</v>
      </c>
      <c r="AL83">
        <f>IF(OR(Calc_오픈정렬!$F83="",Calc_오픈정렬!AL83=""),"",Calc_오픈정렬!AL83/Calc_오픈정렬!$F83*100)</f>
        <v>186.29229409635414</v>
      </c>
      <c r="AM83">
        <f>IF(OR(Calc_오픈정렬!$F83="",Calc_오픈정렬!AM83=""),"",Calc_오픈정렬!AM83/Calc_오픈정렬!$F83*100)</f>
        <v>194.07289098561839</v>
      </c>
      <c r="AN83">
        <f>IF(OR(Calc_오픈정렬!$F83="",Calc_오픈정렬!AN83=""),"",Calc_오픈정렬!AN83/Calc_오픈정렬!$F83*100)</f>
        <v>178.05829299114924</v>
      </c>
      <c r="AO83">
        <f>IF(OR(Calc_오픈정렬!$F83="",Calc_오픈정렬!AO83=""),"",Calc_오픈정렬!AO83/Calc_오픈정렬!$F83*100)</f>
        <v>187.9980072729914</v>
      </c>
      <c r="AP83">
        <f>IF(OR(Calc_오픈정렬!$F83="",Calc_오픈정렬!AP83=""),"",Calc_오픈정렬!AP83/Calc_오픈정렬!$F83*100)</f>
        <v>214.45458874762403</v>
      </c>
      <c r="AQ83">
        <f>IF(OR(Calc_오픈정렬!$F83="",Calc_오픈정렬!AQ83=""),"",Calc_오픈정렬!AQ83/Calc_오픈정렬!$F83*100)</f>
        <v>213.64856050628168</v>
      </c>
      <c r="AR83">
        <f>IF(OR(Calc_오픈정렬!$F83="",Calc_오픈정렬!AR83=""),"",Calc_오픈정렬!AR83/Calc_오픈정렬!$F83*100)</f>
        <v>194.59158624170391</v>
      </c>
      <c r="AS83" t="str">
        <f>IF(OR(Calc_오픈정렬!$F83="",Calc_오픈정렬!AS83=""),"",Calc_오픈정렬!AS83/Calc_오픈정렬!$F83*100)</f>
        <v/>
      </c>
      <c r="AT83" t="str">
        <f>IF(OR(Calc_오픈정렬!$F83="",Calc_오픈정렬!AT83=""),"",Calc_오픈정렬!AT83/Calc_오픈정렬!$F83*100)</f>
        <v/>
      </c>
      <c r="AU83" t="str">
        <f>IF(OR(Calc_오픈정렬!$F83="",Calc_오픈정렬!AU83=""),"",Calc_오픈정렬!AU83/Calc_오픈정렬!$F83*100)</f>
        <v/>
      </c>
      <c r="AV83" t="str">
        <f>IF(OR(Calc_오픈정렬!$F83="",Calc_오픈정렬!AV83=""),"",Calc_오픈정렬!AV83/Calc_오픈정렬!$F83*100)</f>
        <v/>
      </c>
      <c r="AW83" t="str">
        <f>IF(OR(Calc_오픈정렬!$F83="",Calc_오픈정렬!AW83=""),"",Calc_오픈정렬!AW83/Calc_오픈정렬!$F83*100)</f>
        <v/>
      </c>
      <c r="AX83" t="str">
        <f>IF(OR(Calc_오픈정렬!$F83="",Calc_오픈정렬!AX83=""),"",Calc_오픈정렬!AX83/Calc_오픈정렬!$F83*100)</f>
        <v/>
      </c>
      <c r="AY83" t="str">
        <f>IF(OR(Calc_오픈정렬!$F83="",Calc_오픈정렬!AY83=""),"",Calc_오픈정렬!AY83/Calc_오픈정렬!$F83*100)</f>
        <v/>
      </c>
      <c r="AZ83" t="str">
        <f>IF(OR(Calc_오픈정렬!$F83="",Calc_오픈정렬!AZ83=""),"",Calc_오픈정렬!AZ83/Calc_오픈정렬!$F83*100)</f>
        <v/>
      </c>
      <c r="BA83" t="str">
        <f>IF(OR(Calc_오픈정렬!$F83="",Calc_오픈정렬!BA83=""),"",Calc_오픈정렬!BA83/Calc_오픈정렬!$F83*100)</f>
        <v/>
      </c>
      <c r="BB83" t="str">
        <f>IF(OR(Calc_오픈정렬!$F83="",Calc_오픈정렬!BB83=""),"",Calc_오픈정렬!BB83/Calc_오픈정렬!$F83*100)</f>
        <v/>
      </c>
      <c r="BC83" t="str">
        <f>IF(OR(Calc_오픈정렬!$F83="",Calc_오픈정렬!BC83=""),"",Calc_오픈정렬!BC83/Calc_오픈정렬!$F83*100)</f>
        <v/>
      </c>
      <c r="BD83" t="str">
        <f>IF(OR(Calc_오픈정렬!$F83="",Calc_오픈정렬!BD83=""),"",Calc_오픈정렬!BD83/Calc_오픈정렬!$F83*100)</f>
        <v/>
      </c>
      <c r="BE83" t="str">
        <f>IF(OR(Calc_오픈정렬!$F83="",Calc_오픈정렬!BE83=""),"",Calc_오픈정렬!BE83/Calc_오픈정렬!$F83*100)</f>
        <v/>
      </c>
      <c r="BF83" t="str">
        <f>IF(OR(Calc_오픈정렬!$F83="",Calc_오픈정렬!BF83=""),"",Calc_오픈정렬!BF83/Calc_오픈정렬!$F83*100)</f>
        <v/>
      </c>
      <c r="BG83" t="str">
        <f>IF(OR(Calc_오픈정렬!$F83="",Calc_오픈정렬!BG83=""),"",Calc_오픈정렬!BG83/Calc_오픈정렬!$F83*100)</f>
        <v/>
      </c>
      <c r="BH83" t="str">
        <f>IF(OR(Calc_오픈정렬!$F83="",Calc_오픈정렬!BH83=""),"",Calc_오픈정렬!BH83/Calc_오픈정렬!$F83*100)</f>
        <v/>
      </c>
      <c r="BI83" t="str">
        <f>IF(OR(Calc_오픈정렬!$F83="",Calc_오픈정렬!BI83=""),"",Calc_오픈정렬!BI83/Calc_오픈정렬!$F83*100)</f>
        <v/>
      </c>
      <c r="BJ83" t="str">
        <f>IF(OR(Calc_오픈정렬!$F83="",Calc_오픈정렬!BJ83=""),"",Calc_오픈정렬!BJ83/Calc_오픈정렬!$F83*100)</f>
        <v/>
      </c>
      <c r="BK83" t="str">
        <f>IF(OR(Calc_오픈정렬!$F83="",Calc_오픈정렬!BK83=""),"",Calc_오픈정렬!BK83/Calc_오픈정렬!$F83*100)</f>
        <v/>
      </c>
      <c r="BL83" t="str">
        <f>IF(OR(Calc_오픈정렬!$F83="",Calc_오픈정렬!BL83=""),"",Calc_오픈정렬!BL83/Calc_오픈정렬!$F83*100)</f>
        <v/>
      </c>
      <c r="BM83" t="str">
        <f>IF(OR(Calc_오픈정렬!$F83="",Calc_오픈정렬!BM83=""),"",Calc_오픈정렬!BM83/Calc_오픈정렬!$F83*100)</f>
        <v/>
      </c>
      <c r="BN83" t="str">
        <f>IF(OR(Calc_오픈정렬!$F83="",Calc_오픈정렬!BN83=""),"",Calc_오픈정렬!BN83/Calc_오픈정렬!$F83*100)</f>
        <v/>
      </c>
    </row>
    <row r="84" spans="1:66" x14ac:dyDescent="0.3">
      <c r="A84" t="str">
        <f>Calc_오픈정렬!A84</f>
        <v>(1073) #고대후문점</v>
      </c>
      <c r="B84" t="str">
        <f>Calc_오픈정렬!B84</f>
        <v>150-0</v>
      </c>
      <c r="C84">
        <f>Calc_오픈정렬!C84</f>
        <v>0</v>
      </c>
      <c r="D84" t="str">
        <f>Calc_오픈정렬!D84</f>
        <v>0</v>
      </c>
      <c r="E84" s="1">
        <f>Calc_오픈정렬!E84</f>
        <v>45047</v>
      </c>
      <c r="F84">
        <f>Calc_오픈정렬!F84</f>
        <v>7861525.2935143588</v>
      </c>
      <c r="G84">
        <f>IF(OR(Calc_오픈정렬!$F84="",Calc_오픈정렬!G84=""),"",Calc_오픈정렬!G84/Calc_오픈정렬!$F84*100)</f>
        <v>61.061994157573963</v>
      </c>
      <c r="H84">
        <f>IF(OR(Calc_오픈정렬!$F84="",Calc_오픈정렬!H84=""),"",Calc_오픈정렬!H84/Calc_오픈정렬!$F84*100)</f>
        <v>67.535767280621457</v>
      </c>
      <c r="I84">
        <f>IF(OR(Calc_오픈정렬!$F84="",Calc_오픈정렬!I84=""),"",Calc_오픈정렬!I84/Calc_오픈정렬!$F84*100)</f>
        <v>100.14778230183569</v>
      </c>
      <c r="J84">
        <f>IF(OR(Calc_오픈정렬!$F84="",Calc_오픈정렬!J84=""),"",Calc_오픈정렬!J84/Calc_오픈정렬!$F84*100)</f>
        <v>93.040526307085386</v>
      </c>
      <c r="K84">
        <f>IF(OR(Calc_오픈정렬!$F84="",Calc_오픈정렬!K84=""),"",Calc_오픈정렬!K84/Calc_오픈정렬!$F84*100)</f>
        <v>104.2719996711245</v>
      </c>
      <c r="L84">
        <f>IF(OR(Calc_오픈정렬!$F84="",Calc_오픈정렬!L84=""),"",Calc_오픈정렬!L84/Calc_오픈정렬!$F84*100)</f>
        <v>94.211872533121266</v>
      </c>
      <c r="M84">
        <f>IF(OR(Calc_오픈정렬!$F84="",Calc_오픈정렬!M84=""),"",Calc_오픈정렬!M84/Calc_오픈정렬!$F84*100)</f>
        <v>102.56777759844957</v>
      </c>
      <c r="N84">
        <f>IF(OR(Calc_오픈정렬!$F84="",Calc_오픈정렬!N84=""),"",Calc_오픈정렬!N84/Calc_오픈정렬!$F84*100)</f>
        <v>100.05417813380943</v>
      </c>
      <c r="O84">
        <f>IF(OR(Calc_오픈정렬!$F84="",Calc_오픈정렬!O84=""),"",Calc_오픈정렬!O84/Calc_오픈정렬!$F84*100)</f>
        <v>105.85364575640983</v>
      </c>
      <c r="P84">
        <f>IF(OR(Calc_오픈정렬!$F84="",Calc_오픈정렬!P84=""),"",Calc_오픈정렬!P84/Calc_오픈정렬!$F84*100)</f>
        <v>108.99890880132249</v>
      </c>
      <c r="Q84">
        <f>IF(OR(Calc_오픈정렬!$F84="",Calc_오픈정렬!Q84=""),"",Calc_오픈정렬!Q84/Calc_오픈정렬!$F84*100)</f>
        <v>125.46232185773867</v>
      </c>
      <c r="R84">
        <f>IF(OR(Calc_오픈정렬!$F84="",Calc_오픈정렬!R84=""),"",Calc_오픈정렬!R84/Calc_오픈정렬!$F84*100)</f>
        <v>124.75724180286056</v>
      </c>
      <c r="S84">
        <f>IF(OR(Calc_오픈정렬!$F84="",Calc_오픈정렬!S84=""),"",Calc_오픈정렬!S84/Calc_오픈정렬!$F84*100)</f>
        <v>126.58239612970328</v>
      </c>
      <c r="T84">
        <f>IF(OR(Calc_오픈정렬!$F84="",Calc_오픈정렬!T84=""),"",Calc_오픈정렬!T84/Calc_오픈정렬!$F84*100)</f>
        <v>122.27607465157276</v>
      </c>
      <c r="U84">
        <f>IF(OR(Calc_오픈정렬!$F84="",Calc_오픈정렬!U84=""),"",Calc_오픈정렬!U84/Calc_오픈정렬!$F84*100)</f>
        <v>122.88727711458192</v>
      </c>
      <c r="V84">
        <f>IF(OR(Calc_오픈정렬!$F84="",Calc_오픈정렬!V84=""),"",Calc_오픈정렬!V84/Calc_오픈정렬!$F84*100)</f>
        <v>129.35188530196785</v>
      </c>
      <c r="W84">
        <f>IF(OR(Calc_오픈정렬!$F84="",Calc_오픈정렬!W84=""),"",Calc_오픈정렬!W84/Calc_오픈정렬!$F84*100)</f>
        <v>136.2834718089658</v>
      </c>
      <c r="X84">
        <f>IF(OR(Calc_오픈정렬!$F84="",Calc_오픈정렬!X84=""),"",Calc_오픈정렬!X84/Calc_오픈정렬!$F84*100)</f>
        <v>119.41111377161884</v>
      </c>
      <c r="Y84">
        <f>IF(OR(Calc_오픈정렬!$F84="",Calc_오픈정렬!Y84=""),"",Calc_오픈정렬!Y84/Calc_오픈정렬!$F84*100)</f>
        <v>116.99629659248045</v>
      </c>
      <c r="Z84">
        <f>IF(OR(Calc_오픈정렬!$F84="",Calc_오픈정렬!Z84=""),"",Calc_오픈정렬!Z84/Calc_오픈정렬!$F84*100)</f>
        <v>111.27144427039045</v>
      </c>
      <c r="AA84">
        <f>IF(OR(Calc_오픈정렬!$F84="",Calc_오픈정렬!AA84=""),"",Calc_오픈정렬!AA84/Calc_오픈정렬!$F84*100)</f>
        <v>97.248306987919449</v>
      </c>
      <c r="AB84">
        <f>IF(OR(Calc_오픈정렬!$F84="",Calc_오픈정렬!AB84=""),"",Calc_오픈정렬!AB84/Calc_오픈정렬!$F84*100)</f>
        <v>120.11188978644111</v>
      </c>
      <c r="AC84">
        <f>IF(OR(Calc_오픈정렬!$F84="",Calc_오픈정렬!AC84=""),"",Calc_오픈정렬!AC84/Calc_오픈정렬!$F84*100)</f>
        <v>126.19289861289194</v>
      </c>
      <c r="AD84">
        <f>IF(OR(Calc_오픈정렬!$F84="",Calc_오픈정렬!AD84=""),"",Calc_오픈정렬!AD84/Calc_오픈정렬!$F84*100)</f>
        <v>124.06428808280904</v>
      </c>
      <c r="AE84">
        <f>IF(OR(Calc_오픈정렬!$F84="",Calc_오픈정렬!AE84=""),"",Calc_오픈정렬!AE84/Calc_오픈정렬!$F84*100)</f>
        <v>146.47869441344517</v>
      </c>
      <c r="AF84">
        <f>IF(OR(Calc_오픈정렬!$F84="",Calc_오픈정렬!AF84=""),"",Calc_오픈정렬!AF84/Calc_오픈정렬!$F84*100)</f>
        <v>149.2273157240646</v>
      </c>
      <c r="AG84">
        <f>IF(OR(Calc_오픈정렬!$F84="",Calc_오픈정렬!AG84=""),"",Calc_오픈정렬!AG84/Calc_오픈정렬!$F84*100)</f>
        <v>125.4472641676096</v>
      </c>
      <c r="AH84">
        <f>IF(OR(Calc_오픈정렬!$F84="",Calc_오픈정렬!AH84=""),"",Calc_오픈정렬!AH84/Calc_오픈정렬!$F84*100)</f>
        <v>141.27114458048277</v>
      </c>
      <c r="AI84">
        <f>IF(OR(Calc_오픈정렬!$F84="",Calc_오픈정렬!AI84=""),"",Calc_오픈정렬!AI84/Calc_오픈정렬!$F84*100)</f>
        <v>152.64277348871161</v>
      </c>
      <c r="AJ84">
        <f>IF(OR(Calc_오픈정렬!$F84="",Calc_오픈정렬!AJ84=""),"",Calc_오픈정렬!AJ84/Calc_오픈정렬!$F84*100)</f>
        <v>137.12842586537312</v>
      </c>
      <c r="AK84">
        <f>IF(OR(Calc_오픈정렬!$F84="",Calc_오픈정렬!AK84=""),"",Calc_오픈정렬!AK84/Calc_오픈정렬!$F84*100)</f>
        <v>135.21230945852074</v>
      </c>
      <c r="AL84">
        <f>IF(OR(Calc_오픈정렬!$F84="",Calc_오픈정렬!AL84=""),"",Calc_오픈정렬!AL84/Calc_오픈정렬!$F84*100)</f>
        <v>133.40044166705587</v>
      </c>
      <c r="AM84">
        <f>IF(OR(Calc_오픈정렬!$F84="",Calc_오픈정렬!AM84=""),"",Calc_오픈정렬!AM84/Calc_오픈정렬!$F84*100)</f>
        <v>121.57809522490315</v>
      </c>
      <c r="AN84">
        <f>IF(OR(Calc_오픈정렬!$F84="",Calc_오픈정렬!AN84=""),"",Calc_오픈정렬!AN84/Calc_오픈정렬!$F84*100)</f>
        <v>126.19838909536884</v>
      </c>
      <c r="AO84">
        <f>IF(OR(Calc_오픈정렬!$F84="",Calc_오픈정렬!AO84=""),"",Calc_오픈정렬!AO84/Calc_오픈정렬!$F84*100)</f>
        <v>140.90117197470281</v>
      </c>
      <c r="AP84">
        <f>IF(OR(Calc_오픈정렬!$F84="",Calc_오픈정렬!AP84=""),"",Calc_오픈정렬!AP84/Calc_오픈정렬!$F84*100)</f>
        <v>147.10074822687659</v>
      </c>
      <c r="AQ84">
        <f>IF(OR(Calc_오픈정렬!$F84="",Calc_오픈정렬!AQ84=""),"",Calc_오픈정렬!AQ84/Calc_오픈정렬!$F84*100)</f>
        <v>161.26613129879084</v>
      </c>
      <c r="AR84">
        <f>IF(OR(Calc_오픈정렬!$F84="",Calc_오픈정렬!AR84=""),"",Calc_오픈정렬!AR84/Calc_오픈정렬!$F84*100)</f>
        <v>137.53241412082423</v>
      </c>
      <c r="AS84" t="str">
        <f>IF(OR(Calc_오픈정렬!$F84="",Calc_오픈정렬!AS84=""),"",Calc_오픈정렬!AS84/Calc_오픈정렬!$F84*100)</f>
        <v/>
      </c>
      <c r="AT84" t="str">
        <f>IF(OR(Calc_오픈정렬!$F84="",Calc_오픈정렬!AT84=""),"",Calc_오픈정렬!AT84/Calc_오픈정렬!$F84*100)</f>
        <v/>
      </c>
      <c r="AU84" t="str">
        <f>IF(OR(Calc_오픈정렬!$F84="",Calc_오픈정렬!AU84=""),"",Calc_오픈정렬!AU84/Calc_오픈정렬!$F84*100)</f>
        <v/>
      </c>
      <c r="AV84" t="str">
        <f>IF(OR(Calc_오픈정렬!$F84="",Calc_오픈정렬!AV84=""),"",Calc_오픈정렬!AV84/Calc_오픈정렬!$F84*100)</f>
        <v/>
      </c>
      <c r="AW84" t="str">
        <f>IF(OR(Calc_오픈정렬!$F84="",Calc_오픈정렬!AW84=""),"",Calc_오픈정렬!AW84/Calc_오픈정렬!$F84*100)</f>
        <v/>
      </c>
      <c r="AX84" t="str">
        <f>IF(OR(Calc_오픈정렬!$F84="",Calc_오픈정렬!AX84=""),"",Calc_오픈정렬!AX84/Calc_오픈정렬!$F84*100)</f>
        <v/>
      </c>
      <c r="AY84" t="str">
        <f>IF(OR(Calc_오픈정렬!$F84="",Calc_오픈정렬!AY84=""),"",Calc_오픈정렬!AY84/Calc_오픈정렬!$F84*100)</f>
        <v/>
      </c>
      <c r="AZ84" t="str">
        <f>IF(OR(Calc_오픈정렬!$F84="",Calc_오픈정렬!AZ84=""),"",Calc_오픈정렬!AZ84/Calc_오픈정렬!$F84*100)</f>
        <v/>
      </c>
      <c r="BA84" t="str">
        <f>IF(OR(Calc_오픈정렬!$F84="",Calc_오픈정렬!BA84=""),"",Calc_오픈정렬!BA84/Calc_오픈정렬!$F84*100)</f>
        <v/>
      </c>
      <c r="BB84" t="str">
        <f>IF(OR(Calc_오픈정렬!$F84="",Calc_오픈정렬!BB84=""),"",Calc_오픈정렬!BB84/Calc_오픈정렬!$F84*100)</f>
        <v/>
      </c>
      <c r="BC84" t="str">
        <f>IF(OR(Calc_오픈정렬!$F84="",Calc_오픈정렬!BC84=""),"",Calc_오픈정렬!BC84/Calc_오픈정렬!$F84*100)</f>
        <v/>
      </c>
      <c r="BD84" t="str">
        <f>IF(OR(Calc_오픈정렬!$F84="",Calc_오픈정렬!BD84=""),"",Calc_오픈정렬!BD84/Calc_오픈정렬!$F84*100)</f>
        <v/>
      </c>
      <c r="BE84" t="str">
        <f>IF(OR(Calc_오픈정렬!$F84="",Calc_오픈정렬!BE84=""),"",Calc_오픈정렬!BE84/Calc_오픈정렬!$F84*100)</f>
        <v/>
      </c>
      <c r="BF84" t="str">
        <f>IF(OR(Calc_오픈정렬!$F84="",Calc_오픈정렬!BF84=""),"",Calc_오픈정렬!BF84/Calc_오픈정렬!$F84*100)</f>
        <v/>
      </c>
      <c r="BG84" t="str">
        <f>IF(OR(Calc_오픈정렬!$F84="",Calc_오픈정렬!BG84=""),"",Calc_오픈정렬!BG84/Calc_오픈정렬!$F84*100)</f>
        <v/>
      </c>
      <c r="BH84" t="str">
        <f>IF(OR(Calc_오픈정렬!$F84="",Calc_오픈정렬!BH84=""),"",Calc_오픈정렬!BH84/Calc_오픈정렬!$F84*100)</f>
        <v/>
      </c>
      <c r="BI84" t="str">
        <f>IF(OR(Calc_오픈정렬!$F84="",Calc_오픈정렬!BI84=""),"",Calc_오픈정렬!BI84/Calc_오픈정렬!$F84*100)</f>
        <v/>
      </c>
      <c r="BJ84" t="str">
        <f>IF(OR(Calc_오픈정렬!$F84="",Calc_오픈정렬!BJ84=""),"",Calc_오픈정렬!BJ84/Calc_오픈정렬!$F84*100)</f>
        <v/>
      </c>
      <c r="BK84" t="str">
        <f>IF(OR(Calc_오픈정렬!$F84="",Calc_오픈정렬!BK84=""),"",Calc_오픈정렬!BK84/Calc_오픈정렬!$F84*100)</f>
        <v/>
      </c>
      <c r="BL84" t="str">
        <f>IF(OR(Calc_오픈정렬!$F84="",Calc_오픈정렬!BL84=""),"",Calc_오픈정렬!BL84/Calc_오픈정렬!$F84*100)</f>
        <v/>
      </c>
      <c r="BM84" t="str">
        <f>IF(OR(Calc_오픈정렬!$F84="",Calc_오픈정렬!BM84=""),"",Calc_오픈정렬!BM84/Calc_오픈정렬!$F84*100)</f>
        <v/>
      </c>
      <c r="BN84" t="str">
        <f>IF(OR(Calc_오픈정렬!$F84="",Calc_오픈정렬!BN84=""),"",Calc_오픈정렬!BN84/Calc_오픈정렬!$F84*100)</f>
        <v/>
      </c>
    </row>
    <row r="85" spans="1:66" x14ac:dyDescent="0.3">
      <c r="A85" t="str">
        <f>Calc_오픈정렬!A85</f>
        <v>(1074) #평택용이파크점</v>
      </c>
      <c r="B85" t="str">
        <f>Calc_오픈정렬!B85</f>
        <v>150-1</v>
      </c>
      <c r="C85">
        <f>Calc_오픈정렬!C85</f>
        <v>1</v>
      </c>
      <c r="D85" t="str">
        <f>Calc_오픈정렬!D85</f>
        <v>1</v>
      </c>
      <c r="E85" s="1">
        <f>Calc_오픈정렬!E85</f>
        <v>45078</v>
      </c>
      <c r="F85">
        <f>Calc_오픈정렬!F85</f>
        <v>2023386.6822014551</v>
      </c>
      <c r="G85">
        <f>IF(OR(Calc_오픈정렬!$F85="",Calc_오픈정렬!G85=""),"",Calc_오픈정렬!G85/Calc_오픈정렬!$F85*100)</f>
        <v>55.376855139186667</v>
      </c>
      <c r="H85">
        <f>IF(OR(Calc_오픈정렬!$F85="",Calc_오픈정렬!H85=""),"",Calc_오픈정렬!H85/Calc_오픈정렬!$F85*100)</f>
        <v>69.56858062006674</v>
      </c>
      <c r="I85">
        <f>IF(OR(Calc_오픈정렬!$F85="",Calc_오픈정렬!I85=""),"",Calc_오픈정렬!I85/Calc_오픈정렬!$F85*100)</f>
        <v>62.646222642824334</v>
      </c>
      <c r="J85">
        <f>IF(OR(Calc_오픈정렬!$F85="",Calc_오픈정렬!J85=""),"",Calc_오픈정렬!J85/Calc_오픈정렬!$F85*100)</f>
        <v>65.052980281206771</v>
      </c>
      <c r="K85">
        <f>IF(OR(Calc_오픈정렬!$F85="",Calc_오픈정렬!K85=""),"",Calc_오픈정렬!K85/Calc_오픈정렬!$F85*100)</f>
        <v>85.870218080936382</v>
      </c>
      <c r="L85">
        <f>IF(OR(Calc_오픈정렬!$F85="",Calc_오픈정렬!L85=""),"",Calc_오픈정렬!L85/Calc_오픈정렬!$F85*100)</f>
        <v>84.936914715433929</v>
      </c>
      <c r="M85">
        <f>IF(OR(Calc_오픈정렬!$F85="",Calc_오픈정렬!M85=""),"",Calc_오픈정렬!M85/Calc_오픈정렬!$F85*100)</f>
        <v>103.93854849610587</v>
      </c>
      <c r="N85">
        <f>IF(OR(Calc_오픈정렬!$F85="",Calc_오픈정렬!N85=""),"",Calc_오픈정렬!N85/Calc_오픈정렬!$F85*100)</f>
        <v>119.03771048047749</v>
      </c>
      <c r="O85">
        <f>IF(OR(Calc_오픈정렬!$F85="",Calc_오픈정렬!O85=""),"",Calc_오픈정렬!O85/Calc_오픈정렬!$F85*100)</f>
        <v>141.16362794583961</v>
      </c>
      <c r="P85">
        <f>IF(OR(Calc_오픈정렬!$F85="",Calc_오픈정렬!P85=""),"",Calc_오픈정렬!P85/Calc_오픈정렬!$F85*100)</f>
        <v>137.74839394458297</v>
      </c>
      <c r="Q85">
        <f>IF(OR(Calc_오픈정렬!$F85="",Calc_오픈정렬!Q85=""),"",Calc_오픈정렬!Q85/Calc_오픈정렬!$F85*100)</f>
        <v>133.7265644045691</v>
      </c>
      <c r="R85">
        <f>IF(OR(Calc_오픈정렬!$F85="",Calc_오픈정렬!R85=""),"",Calc_오픈정렬!R85/Calc_오픈정렬!$F85*100)</f>
        <v>116.4128527010558</v>
      </c>
      <c r="S85">
        <f>IF(OR(Calc_오픈정렬!$F85="",Calc_오픈정렬!S85=""),"",Calc_오픈정렬!S85/Calc_오픈정렬!$F85*100)</f>
        <v>105.59294838750955</v>
      </c>
      <c r="T85">
        <f>IF(OR(Calc_오픈정렬!$F85="",Calc_오픈정렬!T85=""),"",Calc_오픈정렬!T85/Calc_오픈정렬!$F85*100)</f>
        <v>112.09818864351848</v>
      </c>
      <c r="U85">
        <f>IF(OR(Calc_오픈정렬!$F85="",Calc_오픈정렬!U85=""),"",Calc_오픈정렬!U85/Calc_오픈정렬!$F85*100)</f>
        <v>103.88327426186783</v>
      </c>
      <c r="V85">
        <f>IF(OR(Calc_오픈정렬!$F85="",Calc_오픈정렬!V85=""),"",Calc_오픈정렬!V85/Calc_오픈정렬!$F85*100)</f>
        <v>112.06448223114329</v>
      </c>
      <c r="W85">
        <f>IF(OR(Calc_오픈정렬!$F85="",Calc_오픈정렬!W85=""),"",Calc_오픈정렬!W85/Calc_오픈정렬!$F85*100)</f>
        <v>102.56634983632189</v>
      </c>
      <c r="X85">
        <f>IF(OR(Calc_오픈정렬!$F85="",Calc_오픈정렬!X85=""),"",Calc_오픈정렬!X85/Calc_오픈정렬!$F85*100)</f>
        <v>124.76509710418438</v>
      </c>
      <c r="Y85">
        <f>IF(OR(Calc_오픈정렬!$F85="",Calc_오픈정렬!Y85=""),"",Calc_오픈정렬!Y85/Calc_오픈정렬!$F85*100)</f>
        <v>118.62429559857428</v>
      </c>
      <c r="Z85">
        <f>IF(OR(Calc_오픈정렬!$F85="",Calc_오픈정렬!Z85=""),"",Calc_오픈정렬!Z85/Calc_오픈정렬!$F85*100)</f>
        <v>135.38228768060873</v>
      </c>
      <c r="AA85">
        <f>IF(OR(Calc_오픈정렬!$F85="",Calc_오픈정렬!AA85=""),"",Calc_오픈정렬!AA85/Calc_오픈정렬!$F85*100)</f>
        <v>113.5319105338035</v>
      </c>
      <c r="AB85">
        <f>IF(OR(Calc_오픈정렬!$F85="",Calc_오픈정렬!AB85=""),"",Calc_오픈정렬!AB85/Calc_오픈정렬!$F85*100)</f>
        <v>119.65472394410838</v>
      </c>
      <c r="AC85">
        <f>IF(OR(Calc_오픈정렬!$F85="",Calc_오픈정렬!AC85=""),"",Calc_오픈정렬!AC85/Calc_오픈정렬!$F85*100)</f>
        <v>117.03827172668284</v>
      </c>
      <c r="AD85">
        <f>IF(OR(Calc_오픈정렬!$F85="",Calc_오픈정렬!AD85=""),"",Calc_오픈정렬!AD85/Calc_오픈정렬!$F85*100)</f>
        <v>105.06190771791566</v>
      </c>
      <c r="AE85">
        <f>IF(OR(Calc_오픈정렬!$F85="",Calc_오픈정렬!AE85=""),"",Calc_오픈정렬!AE85/Calc_오픈정렬!$F85*100)</f>
        <v>137.02633020912864</v>
      </c>
      <c r="AF85">
        <f>IF(OR(Calc_오픈정렬!$F85="",Calc_오픈정렬!AF85=""),"",Calc_오픈정렬!AF85/Calc_오픈정렬!$F85*100)</f>
        <v>96.21332339097593</v>
      </c>
      <c r="AG85">
        <f>IF(OR(Calc_오픈정렬!$F85="",Calc_오픈정렬!AG85=""),"",Calc_오픈정렬!AG85/Calc_오픈정렬!$F85*100)</f>
        <v>114.0878039184918</v>
      </c>
      <c r="AH85">
        <f>IF(OR(Calc_오픈정렬!$F85="",Calc_오픈정렬!AH85=""),"",Calc_오픈정렬!AH85/Calc_오픈정렬!$F85*100)</f>
        <v>100.34862756102838</v>
      </c>
      <c r="AI85">
        <f>IF(OR(Calc_오픈정렬!$F85="",Calc_오픈정렬!AI85=""),"",Calc_오픈정렬!AI85/Calc_오픈정렬!$F85*100)</f>
        <v>138.23658292514966</v>
      </c>
      <c r="AJ85">
        <f>IF(OR(Calc_오픈정렬!$F85="",Calc_오픈정렬!AJ85=""),"",Calc_오픈정렬!AJ85/Calc_오픈정렬!$F85*100)</f>
        <v>121.13365094945694</v>
      </c>
      <c r="AK85">
        <f>IF(OR(Calc_오픈정렬!$F85="",Calc_오픈정렬!AK85=""),"",Calc_오픈정렬!AK85/Calc_오픈정렬!$F85*100)</f>
        <v>136.02431121778295</v>
      </c>
      <c r="AL85">
        <f>IF(OR(Calc_오픈정렬!$F85="",Calc_오픈정렬!AL85=""),"",Calc_오픈정렬!AL85/Calc_오픈정렬!$F85*100)</f>
        <v>139.66320418029431</v>
      </c>
      <c r="AM85">
        <f>IF(OR(Calc_오픈정렬!$F85="",Calc_오픈정렬!AM85=""),"",Calc_오픈정렬!AM85/Calc_오픈정렬!$F85*100)</f>
        <v>136.54026260273289</v>
      </c>
      <c r="AN85">
        <f>IF(OR(Calc_오픈정렬!$F85="",Calc_오픈정렬!AN85=""),"",Calc_오픈정렬!AN85/Calc_오픈정렬!$F85*100)</f>
        <v>134.79847726144166</v>
      </c>
      <c r="AO85">
        <f>IF(OR(Calc_오픈정렬!$F85="",Calc_오픈정렬!AO85=""),"",Calc_오픈정렬!AO85/Calc_오픈정렬!$F85*100)</f>
        <v>160.02016410021685</v>
      </c>
      <c r="AP85">
        <f>IF(OR(Calc_오픈정렬!$F85="",Calc_오픈정렬!AP85=""),"",Calc_오픈정렬!AP85/Calc_오픈정렬!$F85*100)</f>
        <v>195.31599175328031</v>
      </c>
      <c r="AQ85">
        <f>IF(OR(Calc_오픈정렬!$F85="",Calc_오픈정렬!AQ85=""),"",Calc_오픈정렬!AQ85/Calc_오픈정렬!$F85*100)</f>
        <v>156.66684459989662</v>
      </c>
      <c r="AR85" t="str">
        <f>IF(OR(Calc_오픈정렬!$F85="",Calc_오픈정렬!AR85=""),"",Calc_오픈정렬!AR85/Calc_오픈정렬!$F85*100)</f>
        <v/>
      </c>
      <c r="AS85" t="str">
        <f>IF(OR(Calc_오픈정렬!$F85="",Calc_오픈정렬!AS85=""),"",Calc_오픈정렬!AS85/Calc_오픈정렬!$F85*100)</f>
        <v/>
      </c>
      <c r="AT85" t="str">
        <f>IF(OR(Calc_오픈정렬!$F85="",Calc_오픈정렬!AT85=""),"",Calc_오픈정렬!AT85/Calc_오픈정렬!$F85*100)</f>
        <v/>
      </c>
      <c r="AU85" t="str">
        <f>IF(OR(Calc_오픈정렬!$F85="",Calc_오픈정렬!AU85=""),"",Calc_오픈정렬!AU85/Calc_오픈정렬!$F85*100)</f>
        <v/>
      </c>
      <c r="AV85" t="str">
        <f>IF(OR(Calc_오픈정렬!$F85="",Calc_오픈정렬!AV85=""),"",Calc_오픈정렬!AV85/Calc_오픈정렬!$F85*100)</f>
        <v/>
      </c>
      <c r="AW85" t="str">
        <f>IF(OR(Calc_오픈정렬!$F85="",Calc_오픈정렬!AW85=""),"",Calc_오픈정렬!AW85/Calc_오픈정렬!$F85*100)</f>
        <v/>
      </c>
      <c r="AX85" t="str">
        <f>IF(OR(Calc_오픈정렬!$F85="",Calc_오픈정렬!AX85=""),"",Calc_오픈정렬!AX85/Calc_오픈정렬!$F85*100)</f>
        <v/>
      </c>
      <c r="AY85" t="str">
        <f>IF(OR(Calc_오픈정렬!$F85="",Calc_오픈정렬!AY85=""),"",Calc_오픈정렬!AY85/Calc_오픈정렬!$F85*100)</f>
        <v/>
      </c>
      <c r="AZ85" t="str">
        <f>IF(OR(Calc_오픈정렬!$F85="",Calc_오픈정렬!AZ85=""),"",Calc_오픈정렬!AZ85/Calc_오픈정렬!$F85*100)</f>
        <v/>
      </c>
      <c r="BA85" t="str">
        <f>IF(OR(Calc_오픈정렬!$F85="",Calc_오픈정렬!BA85=""),"",Calc_오픈정렬!BA85/Calc_오픈정렬!$F85*100)</f>
        <v/>
      </c>
      <c r="BB85" t="str">
        <f>IF(OR(Calc_오픈정렬!$F85="",Calc_오픈정렬!BB85=""),"",Calc_오픈정렬!BB85/Calc_오픈정렬!$F85*100)</f>
        <v/>
      </c>
      <c r="BC85" t="str">
        <f>IF(OR(Calc_오픈정렬!$F85="",Calc_오픈정렬!BC85=""),"",Calc_오픈정렬!BC85/Calc_오픈정렬!$F85*100)</f>
        <v/>
      </c>
      <c r="BD85" t="str">
        <f>IF(OR(Calc_오픈정렬!$F85="",Calc_오픈정렬!BD85=""),"",Calc_오픈정렬!BD85/Calc_오픈정렬!$F85*100)</f>
        <v/>
      </c>
      <c r="BE85" t="str">
        <f>IF(OR(Calc_오픈정렬!$F85="",Calc_오픈정렬!BE85=""),"",Calc_오픈정렬!BE85/Calc_오픈정렬!$F85*100)</f>
        <v/>
      </c>
      <c r="BF85" t="str">
        <f>IF(OR(Calc_오픈정렬!$F85="",Calc_오픈정렬!BF85=""),"",Calc_오픈정렬!BF85/Calc_오픈정렬!$F85*100)</f>
        <v/>
      </c>
      <c r="BG85" t="str">
        <f>IF(OR(Calc_오픈정렬!$F85="",Calc_오픈정렬!BG85=""),"",Calc_오픈정렬!BG85/Calc_오픈정렬!$F85*100)</f>
        <v/>
      </c>
      <c r="BH85" t="str">
        <f>IF(OR(Calc_오픈정렬!$F85="",Calc_오픈정렬!BH85=""),"",Calc_오픈정렬!BH85/Calc_오픈정렬!$F85*100)</f>
        <v/>
      </c>
      <c r="BI85" t="str">
        <f>IF(OR(Calc_오픈정렬!$F85="",Calc_오픈정렬!BI85=""),"",Calc_오픈정렬!BI85/Calc_오픈정렬!$F85*100)</f>
        <v/>
      </c>
      <c r="BJ85" t="str">
        <f>IF(OR(Calc_오픈정렬!$F85="",Calc_오픈정렬!BJ85=""),"",Calc_오픈정렬!BJ85/Calc_오픈정렬!$F85*100)</f>
        <v/>
      </c>
      <c r="BK85" t="str">
        <f>IF(OR(Calc_오픈정렬!$F85="",Calc_오픈정렬!BK85=""),"",Calc_오픈정렬!BK85/Calc_오픈정렬!$F85*100)</f>
        <v/>
      </c>
      <c r="BL85" t="str">
        <f>IF(OR(Calc_오픈정렬!$F85="",Calc_오픈정렬!BL85=""),"",Calc_오픈정렬!BL85/Calc_오픈정렬!$F85*100)</f>
        <v/>
      </c>
      <c r="BM85" t="str">
        <f>IF(OR(Calc_오픈정렬!$F85="",Calc_오픈정렬!BM85=""),"",Calc_오픈정렬!BM85/Calc_오픈정렬!$F85*100)</f>
        <v/>
      </c>
      <c r="BN85" t="str">
        <f>IF(OR(Calc_오픈정렬!$F85="",Calc_오픈정렬!BN85=""),"",Calc_오픈정렬!BN85/Calc_오픈정렬!$F85*100)</f>
        <v/>
      </c>
    </row>
    <row r="86" spans="1:66" x14ac:dyDescent="0.3">
      <c r="A86" t="str">
        <f>Calc_오픈정렬!A86</f>
        <v>(1075) #연대동문점</v>
      </c>
      <c r="B86" t="str">
        <f>Calc_오픈정렬!B86</f>
        <v>150-1</v>
      </c>
      <c r="C86">
        <f>Calc_오픈정렬!C86</f>
        <v>1</v>
      </c>
      <c r="D86" t="str">
        <f>Calc_오픈정렬!D86</f>
        <v>1</v>
      </c>
      <c r="E86" s="1">
        <f>Calc_오픈정렬!E86</f>
        <v>45078</v>
      </c>
      <c r="F86">
        <f>Calc_오픈정렬!F86</f>
        <v>5597984.1778595662</v>
      </c>
      <c r="G86">
        <f>IF(OR(Calc_오픈정렬!$F86="",Calc_오픈정렬!G86=""),"",Calc_오픈정렬!G86/Calc_오픈정렬!$F86*100)</f>
        <v>71.854067000226081</v>
      </c>
      <c r="H86">
        <f>IF(OR(Calc_오픈정렬!$F86="",Calc_오픈정렬!H86=""),"",Calc_오픈정렬!H86/Calc_오픈정렬!$F86*100)</f>
        <v>84.378997440686973</v>
      </c>
      <c r="I86">
        <f>IF(OR(Calc_오픈정렬!$F86="",Calc_오픈정렬!I86=""),"",Calc_오픈정렬!I86/Calc_오픈정렬!$F86*100)</f>
        <v>91.472258068277426</v>
      </c>
      <c r="J86">
        <f>IF(OR(Calc_오픈정렬!$F86="",Calc_오픈정렬!J86=""),"",Calc_오픈정렬!J86/Calc_오픈정렬!$F86*100)</f>
        <v>95.675175047190791</v>
      </c>
      <c r="K86">
        <f>IF(OR(Calc_오픈정렬!$F86="",Calc_오픈정렬!K86=""),"",Calc_오픈정렬!K86/Calc_오픈정렬!$F86*100)</f>
        <v>100.35596895850074</v>
      </c>
      <c r="L86">
        <f>IF(OR(Calc_오픈정렬!$F86="",Calc_오픈정렬!L86=""),"",Calc_오픈정렬!L86/Calc_오픈정렬!$F86*100)</f>
        <v>92.807350802679053</v>
      </c>
      <c r="M86">
        <f>IF(OR(Calc_오픈정렬!$F86="",Calc_오픈정렬!M86=""),"",Calc_오픈정렬!M86/Calc_오픈정렬!$F86*100)</f>
        <v>101.90820045451365</v>
      </c>
      <c r="N86">
        <f>IF(OR(Calc_오픈정렬!$F86="",Calc_오픈정렬!N86=""),"",Calc_오픈정렬!N86/Calc_오픈정렬!$F86*100)</f>
        <v>99.375125925050398</v>
      </c>
      <c r="O86">
        <f>IF(OR(Calc_오픈정렬!$F86="",Calc_오픈정렬!O86=""),"",Calc_오픈정렬!O86/Calc_오픈정렬!$F86*100)</f>
        <v>109.8781788120653</v>
      </c>
      <c r="P86">
        <f>IF(OR(Calc_오픈정렬!$F86="",Calc_오픈정렬!P86=""),"",Calc_오픈정렬!P86/Calc_오픈정렬!$F86*100)</f>
        <v>116.87533268740886</v>
      </c>
      <c r="Q86">
        <f>IF(OR(Calc_오픈정렬!$F86="",Calc_오픈정렬!Q86=""),"",Calc_오픈정렬!Q86/Calc_오픈정렬!$F86*100)</f>
        <v>83.839098613342969</v>
      </c>
      <c r="R86">
        <f>IF(OR(Calc_오픈정렬!$F86="",Calc_오픈정렬!R86=""),"",Calc_오픈정렬!R86/Calc_오픈정렬!$F86*100)</f>
        <v>88.772837065977541</v>
      </c>
      <c r="S86">
        <f>IF(OR(Calc_오픈정렬!$F86="",Calc_오픈정렬!S86=""),"",Calc_오픈정렬!S86/Calc_오픈정렬!$F86*100)</f>
        <v>80.368857101164963</v>
      </c>
      <c r="T86">
        <f>IF(OR(Calc_오픈정렬!$F86="",Calc_오픈정렬!T86=""),"",Calc_오픈정렬!T86/Calc_오픈정렬!$F86*100)</f>
        <v>87.125122093465265</v>
      </c>
      <c r="U86">
        <f>IF(OR(Calc_오픈정렬!$F86="",Calc_오픈정렬!U86=""),"",Calc_오픈정렬!U86/Calc_오픈정렬!$F86*100)</f>
        <v>92.733707759761032</v>
      </c>
      <c r="V86">
        <f>IF(OR(Calc_오픈정렬!$F86="",Calc_오픈정렬!V86=""),"",Calc_오픈정렬!V86/Calc_오픈정렬!$F86*100)</f>
        <v>83.51457037391998</v>
      </c>
      <c r="W86">
        <f>IF(OR(Calc_오픈정렬!$F86="",Calc_오픈정렬!W86=""),"",Calc_오픈정렬!W86/Calc_오픈정렬!$F86*100)</f>
        <v>84.198410697866237</v>
      </c>
      <c r="X86">
        <f>IF(OR(Calc_오픈정렬!$F86="",Calc_오픈정렬!X86=""),"",Calc_오픈정렬!X86/Calc_오픈정렬!$F86*100)</f>
        <v>82.636976022074876</v>
      </c>
      <c r="Y86">
        <f>IF(OR(Calc_오픈정렬!$F86="",Calc_오픈정렬!Y86=""),"",Calc_오픈정렬!Y86/Calc_오픈정렬!$F86*100)</f>
        <v>78.53988916024062</v>
      </c>
      <c r="Z86">
        <f>IF(OR(Calc_오픈정렬!$F86="",Calc_오픈정렬!Z86=""),"",Calc_오픈정렬!Z86/Calc_오픈정렬!$F86*100)</f>
        <v>75.153908310038773</v>
      </c>
      <c r="AA86">
        <f>IF(OR(Calc_오픈정렬!$F86="",Calc_오픈정렬!AA86=""),"",Calc_오픈정렬!AA86/Calc_오픈정렬!$F86*100)</f>
        <v>86.106008090409972</v>
      </c>
      <c r="AB86">
        <f>IF(OR(Calc_오픈정렬!$F86="",Calc_오픈정렬!AB86=""),"",Calc_오픈정렬!AB86/Calc_오픈정렬!$F86*100)</f>
        <v>92.167864451408619</v>
      </c>
      <c r="AC86">
        <f>IF(OR(Calc_오픈정렬!$F86="",Calc_오픈정렬!AC86=""),"",Calc_오픈정렬!AC86/Calc_오픈정렬!$F86*100)</f>
        <v>79.507965036713131</v>
      </c>
      <c r="AD86">
        <f>IF(OR(Calc_오픈정렬!$F86="",Calc_오픈정렬!AD86=""),"",Calc_오픈정렬!AD86/Calc_오픈정렬!$F86*100)</f>
        <v>88.424947639180658</v>
      </c>
      <c r="AE86">
        <f>IF(OR(Calc_오픈정렬!$F86="",Calc_오픈정렬!AE86=""),"",Calc_오픈정렬!AE86/Calc_오픈정렬!$F86*100)</f>
        <v>87.058093445031176</v>
      </c>
      <c r="AF86">
        <f>IF(OR(Calc_오픈정렬!$F86="",Calc_오픈정렬!AF86=""),"",Calc_오픈정렬!AF86/Calc_오픈정렬!$F86*100)</f>
        <v>84.352546451302146</v>
      </c>
      <c r="AG86">
        <f>IF(OR(Calc_오픈정렬!$F86="",Calc_오픈정렬!AG86=""),"",Calc_오픈정렬!AG86/Calc_오픈정렬!$F86*100)</f>
        <v>91.730990047740761</v>
      </c>
      <c r="AH86">
        <f>IF(OR(Calc_오픈정렬!$F86="",Calc_오픈정렬!AH86=""),"",Calc_오픈정렬!AH86/Calc_오픈정렬!$F86*100)</f>
        <v>95.266425721254933</v>
      </c>
      <c r="AI86">
        <f>IF(OR(Calc_오픈정렬!$F86="",Calc_오픈정렬!AI86=""),"",Calc_오픈정렬!AI86/Calc_오픈정렬!$F86*100)</f>
        <v>81.984676088487547</v>
      </c>
      <c r="AJ86">
        <f>IF(OR(Calc_오픈정렬!$F86="",Calc_오픈정렬!AJ86=""),"",Calc_오픈정렬!AJ86/Calc_오픈정렬!$F86*100)</f>
        <v>84.212418978388797</v>
      </c>
      <c r="AK86">
        <f>IF(OR(Calc_오픈정렬!$F86="",Calc_오픈정렬!AK86=""),"",Calc_오픈정렬!AK86/Calc_오픈정렬!$F86*100)</f>
        <v>73.872242978686671</v>
      </c>
      <c r="AL86">
        <f>IF(OR(Calc_오픈정렬!$F86="",Calc_오픈정렬!AL86=""),"",Calc_오픈정렬!AL86/Calc_오픈정렬!$F86*100)</f>
        <v>74.678228306321714</v>
      </c>
      <c r="AM86">
        <f>IF(OR(Calc_오픈정렬!$F86="",Calc_오픈정렬!AM86=""),"",Calc_오픈정렬!AM86/Calc_오픈정렬!$F86*100)</f>
        <v>86.882327875671436</v>
      </c>
      <c r="AN86">
        <f>IF(OR(Calc_오픈정렬!$F86="",Calc_오픈정렬!AN86=""),"",Calc_오픈정렬!AN86/Calc_오픈정렬!$F86*100)</f>
        <v>89.084026805137015</v>
      </c>
      <c r="AO86">
        <f>IF(OR(Calc_오픈정렬!$F86="",Calc_오픈정렬!AO86=""),"",Calc_오픈정렬!AO86/Calc_오픈정렬!$F86*100)</f>
        <v>84.938496070777887</v>
      </c>
      <c r="AP86">
        <f>IF(OR(Calc_오픈정렬!$F86="",Calc_오픈정렬!AP86=""),"",Calc_오픈정렬!AP86/Calc_오픈정렬!$F86*100)</f>
        <v>100.85148336819205</v>
      </c>
      <c r="AQ86">
        <f>IF(OR(Calc_오픈정렬!$F86="",Calc_오픈정렬!AQ86=""),"",Calc_오픈정렬!AQ86/Calc_오픈정렬!$F86*100)</f>
        <v>84.5046818114714</v>
      </c>
      <c r="AR86" t="str">
        <f>IF(OR(Calc_오픈정렬!$F86="",Calc_오픈정렬!AR86=""),"",Calc_오픈정렬!AR86/Calc_오픈정렬!$F86*100)</f>
        <v/>
      </c>
      <c r="AS86" t="str">
        <f>IF(OR(Calc_오픈정렬!$F86="",Calc_오픈정렬!AS86=""),"",Calc_오픈정렬!AS86/Calc_오픈정렬!$F86*100)</f>
        <v/>
      </c>
      <c r="AT86" t="str">
        <f>IF(OR(Calc_오픈정렬!$F86="",Calc_오픈정렬!AT86=""),"",Calc_오픈정렬!AT86/Calc_오픈정렬!$F86*100)</f>
        <v/>
      </c>
      <c r="AU86" t="str">
        <f>IF(OR(Calc_오픈정렬!$F86="",Calc_오픈정렬!AU86=""),"",Calc_오픈정렬!AU86/Calc_오픈정렬!$F86*100)</f>
        <v/>
      </c>
      <c r="AV86" t="str">
        <f>IF(OR(Calc_오픈정렬!$F86="",Calc_오픈정렬!AV86=""),"",Calc_오픈정렬!AV86/Calc_오픈정렬!$F86*100)</f>
        <v/>
      </c>
      <c r="AW86" t="str">
        <f>IF(OR(Calc_오픈정렬!$F86="",Calc_오픈정렬!AW86=""),"",Calc_오픈정렬!AW86/Calc_오픈정렬!$F86*100)</f>
        <v/>
      </c>
      <c r="AX86" t="str">
        <f>IF(OR(Calc_오픈정렬!$F86="",Calc_오픈정렬!AX86=""),"",Calc_오픈정렬!AX86/Calc_오픈정렬!$F86*100)</f>
        <v/>
      </c>
      <c r="AY86" t="str">
        <f>IF(OR(Calc_오픈정렬!$F86="",Calc_오픈정렬!AY86=""),"",Calc_오픈정렬!AY86/Calc_오픈정렬!$F86*100)</f>
        <v/>
      </c>
      <c r="AZ86" t="str">
        <f>IF(OR(Calc_오픈정렬!$F86="",Calc_오픈정렬!AZ86=""),"",Calc_오픈정렬!AZ86/Calc_오픈정렬!$F86*100)</f>
        <v/>
      </c>
      <c r="BA86" t="str">
        <f>IF(OR(Calc_오픈정렬!$F86="",Calc_오픈정렬!BA86=""),"",Calc_오픈정렬!BA86/Calc_오픈정렬!$F86*100)</f>
        <v/>
      </c>
      <c r="BB86" t="str">
        <f>IF(OR(Calc_오픈정렬!$F86="",Calc_오픈정렬!BB86=""),"",Calc_오픈정렬!BB86/Calc_오픈정렬!$F86*100)</f>
        <v/>
      </c>
      <c r="BC86" t="str">
        <f>IF(OR(Calc_오픈정렬!$F86="",Calc_오픈정렬!BC86=""),"",Calc_오픈정렬!BC86/Calc_오픈정렬!$F86*100)</f>
        <v/>
      </c>
      <c r="BD86" t="str">
        <f>IF(OR(Calc_오픈정렬!$F86="",Calc_오픈정렬!BD86=""),"",Calc_오픈정렬!BD86/Calc_오픈정렬!$F86*100)</f>
        <v/>
      </c>
      <c r="BE86" t="str">
        <f>IF(OR(Calc_오픈정렬!$F86="",Calc_오픈정렬!BE86=""),"",Calc_오픈정렬!BE86/Calc_오픈정렬!$F86*100)</f>
        <v/>
      </c>
      <c r="BF86" t="str">
        <f>IF(OR(Calc_오픈정렬!$F86="",Calc_오픈정렬!BF86=""),"",Calc_오픈정렬!BF86/Calc_오픈정렬!$F86*100)</f>
        <v/>
      </c>
      <c r="BG86" t="str">
        <f>IF(OR(Calc_오픈정렬!$F86="",Calc_오픈정렬!BG86=""),"",Calc_오픈정렬!BG86/Calc_오픈정렬!$F86*100)</f>
        <v/>
      </c>
      <c r="BH86" t="str">
        <f>IF(OR(Calc_오픈정렬!$F86="",Calc_오픈정렬!BH86=""),"",Calc_오픈정렬!BH86/Calc_오픈정렬!$F86*100)</f>
        <v/>
      </c>
      <c r="BI86" t="str">
        <f>IF(OR(Calc_오픈정렬!$F86="",Calc_오픈정렬!BI86=""),"",Calc_오픈정렬!BI86/Calc_오픈정렬!$F86*100)</f>
        <v/>
      </c>
      <c r="BJ86" t="str">
        <f>IF(OR(Calc_오픈정렬!$F86="",Calc_오픈정렬!BJ86=""),"",Calc_오픈정렬!BJ86/Calc_오픈정렬!$F86*100)</f>
        <v/>
      </c>
      <c r="BK86" t="str">
        <f>IF(OR(Calc_오픈정렬!$F86="",Calc_오픈정렬!BK86=""),"",Calc_오픈정렬!BK86/Calc_오픈정렬!$F86*100)</f>
        <v/>
      </c>
      <c r="BL86" t="str">
        <f>IF(OR(Calc_오픈정렬!$F86="",Calc_오픈정렬!BL86=""),"",Calc_오픈정렬!BL86/Calc_오픈정렬!$F86*100)</f>
        <v/>
      </c>
      <c r="BM86" t="str">
        <f>IF(OR(Calc_오픈정렬!$F86="",Calc_오픈정렬!BM86=""),"",Calc_오픈정렬!BM86/Calc_오픈정렬!$F86*100)</f>
        <v/>
      </c>
      <c r="BN86" t="str">
        <f>IF(OR(Calc_오픈정렬!$F86="",Calc_오픈정렬!BN86=""),"",Calc_오픈정렬!BN86/Calc_오픈정렬!$F86*100)</f>
        <v/>
      </c>
    </row>
    <row r="87" spans="1:66" x14ac:dyDescent="0.3">
      <c r="A87" t="str">
        <f>Calc_오픈정렬!A87</f>
        <v>(1076) #수원매탄스쿨점</v>
      </c>
      <c r="B87" t="str">
        <f>Calc_오픈정렬!B87</f>
        <v>150-0</v>
      </c>
      <c r="C87">
        <f>Calc_오픈정렬!C87</f>
        <v>0</v>
      </c>
      <c r="D87" t="str">
        <f>Calc_오픈정렬!D87</f>
        <v>0</v>
      </c>
      <c r="E87" s="1">
        <f>Calc_오픈정렬!E87</f>
        <v>45108</v>
      </c>
      <c r="F87">
        <f>Calc_오픈정렬!F87</f>
        <v>4931492.0909507526</v>
      </c>
      <c r="G87">
        <f>IF(OR(Calc_오픈정렬!$F87="",Calc_오픈정렬!G87=""),"",Calc_오픈정렬!G87/Calc_오픈정렬!$F87*100)</f>
        <v>66.547928165947951</v>
      </c>
      <c r="H87">
        <f>IF(OR(Calc_오픈정렬!$F87="",Calc_오픈정렬!H87=""),"",Calc_오픈정렬!H87/Calc_오픈정렬!$F87*100)</f>
        <v>75.088350782602745</v>
      </c>
      <c r="I87">
        <f>IF(OR(Calc_오픈정렬!$F87="",Calc_오픈정렬!I87=""),"",Calc_오픈정렬!I87/Calc_오픈정렬!$F87*100)</f>
        <v>89.355397216857611</v>
      </c>
      <c r="J87">
        <f>IF(OR(Calc_오픈정렬!$F87="",Calc_오픈정렬!J87=""),"",Calc_오픈정렬!J87/Calc_오픈정렬!$F87*100)</f>
        <v>79.439887779755509</v>
      </c>
      <c r="K87">
        <f>IF(OR(Calc_오픈정렬!$F87="",Calc_오픈정렬!K87=""),"",Calc_오픈정렬!K87/Calc_오픈정렬!$F87*100)</f>
        <v>89.272142086011598</v>
      </c>
      <c r="L87">
        <f>IF(OR(Calc_오픈정렬!$F87="",Calc_오픈정렬!L87=""),"",Calc_오픈정렬!L87/Calc_오픈정렬!$F87*100)</f>
        <v>97.45257753386754</v>
      </c>
      <c r="M87">
        <f>IF(OR(Calc_오픈정렬!$F87="",Calc_오픈정렬!M87=""),"",Calc_오픈정렬!M87/Calc_오픈정렬!$F87*100)</f>
        <v>107.29908608564223</v>
      </c>
      <c r="N87">
        <f>IF(OR(Calc_오픈정렬!$F87="",Calc_오픈정렬!N87=""),"",Calc_오픈정렬!N87/Calc_오픈정렬!$F87*100)</f>
        <v>118.7604417252626</v>
      </c>
      <c r="O87">
        <f>IF(OR(Calc_오픈정렬!$F87="",Calc_오픈정렬!O87=""),"",Calc_오픈정렬!O87/Calc_오픈정렬!$F87*100)</f>
        <v>107.77586478946057</v>
      </c>
      <c r="P87">
        <f>IF(OR(Calc_오픈정렬!$F87="",Calc_오픈정렬!P87=""),"",Calc_오픈정렬!P87/Calc_오픈정렬!$F87*100)</f>
        <v>104.1277379217829</v>
      </c>
      <c r="Q87">
        <f>IF(OR(Calc_오픈정렬!$F87="",Calc_오픈정렬!Q87=""),"",Calc_오픈정렬!Q87/Calc_오픈정렬!$F87*100)</f>
        <v>103.76867635496187</v>
      </c>
      <c r="R87">
        <f>IF(OR(Calc_오픈정렬!$F87="",Calc_오픈정렬!R87=""),"",Calc_오픈정렬!R87/Calc_오픈정렬!$F87*100)</f>
        <v>112.01544759908467</v>
      </c>
      <c r="S87">
        <f>IF(OR(Calc_오픈정렬!$F87="",Calc_오픈정렬!S87=""),"",Calc_오픈정렬!S87/Calc_오픈정렬!$F87*100)</f>
        <v>125.59559381794779</v>
      </c>
      <c r="T87">
        <f>IF(OR(Calc_오픈정렬!$F87="",Calc_오픈정렬!T87=""),"",Calc_오픈정렬!T87/Calc_오픈정렬!$F87*100)</f>
        <v>114.93115321243781</v>
      </c>
      <c r="U87">
        <f>IF(OR(Calc_오픈정렬!$F87="",Calc_오픈정렬!U87=""),"",Calc_오픈정렬!U87/Calc_오픈정렬!$F87*100)</f>
        <v>114.20093680065735</v>
      </c>
      <c r="V87">
        <f>IF(OR(Calc_오픈정렬!$F87="",Calc_오픈정렬!V87=""),"",Calc_오픈정렬!V87/Calc_오픈정렬!$F87*100)</f>
        <v>127.74025174464967</v>
      </c>
      <c r="W87">
        <f>IF(OR(Calc_오픈정렬!$F87="",Calc_오픈정렬!W87=""),"",Calc_오픈정렬!W87/Calc_오픈정렬!$F87*100)</f>
        <v>134.83667456967197</v>
      </c>
      <c r="X87">
        <f>IF(OR(Calc_오픈정렬!$F87="",Calc_오픈정렬!X87=""),"",Calc_오픈정렬!X87/Calc_오픈정렬!$F87*100)</f>
        <v>128.8183984025124</v>
      </c>
      <c r="Y87">
        <f>IF(OR(Calc_오픈정렬!$F87="",Calc_오픈정렬!Y87=""),"",Calc_오픈정렬!Y87/Calc_오픈정렬!$F87*100)</f>
        <v>146.29419388440178</v>
      </c>
      <c r="Z87">
        <f>IF(OR(Calc_오픈정렬!$F87="",Calc_오픈정렬!Z87=""),"",Calc_오픈정렬!Z87/Calc_오픈정렬!$F87*100)</f>
        <v>149.17150618982112</v>
      </c>
      <c r="AA87">
        <f>IF(OR(Calc_오픈정렬!$F87="",Calc_오픈정렬!AA87=""),"",Calc_오픈정렬!AA87/Calc_오픈정렬!$F87*100)</f>
        <v>151.72631750180022</v>
      </c>
      <c r="AB87">
        <f>IF(OR(Calc_오픈정렬!$F87="",Calc_오픈정렬!AB87=""),"",Calc_오픈정렬!AB87/Calc_오픈정렬!$F87*100)</f>
        <v>126.54580117538792</v>
      </c>
      <c r="AC87">
        <f>IF(OR(Calc_오픈정렬!$F87="",Calc_오픈정렬!AC87=""),"",Calc_오픈정렬!AC87/Calc_오픈정렬!$F87*100)</f>
        <v>137.93927218114405</v>
      </c>
      <c r="AD87">
        <f>IF(OR(Calc_오픈정렬!$F87="",Calc_오픈정렬!AD87=""),"",Calc_오픈정렬!AD87/Calc_오픈정렬!$F87*100)</f>
        <v>140.60435705172799</v>
      </c>
      <c r="AE87">
        <f>IF(OR(Calc_오픈정렬!$F87="",Calc_오픈정렬!AE87=""),"",Calc_오픈정렬!AE87/Calc_오픈정렬!$F87*100)</f>
        <v>122.24141629253293</v>
      </c>
      <c r="AF87">
        <f>IF(OR(Calc_오픈정렬!$F87="",Calc_오픈정렬!AF87=""),"",Calc_오픈정렬!AF87/Calc_오픈정렬!$F87*100)</f>
        <v>94.719132413007145</v>
      </c>
      <c r="AG87">
        <f>IF(OR(Calc_오픈정렬!$F87="",Calc_오픈정렬!AG87=""),"",Calc_오픈정렬!AG87/Calc_오픈정렬!$F87*100)</f>
        <v>69.889814051164421</v>
      </c>
      <c r="AH87">
        <f>IF(OR(Calc_오픈정렬!$F87="",Calc_오픈정렬!AH87=""),"",Calc_오픈정렬!AH87/Calc_오픈정렬!$F87*100)</f>
        <v>70.547391828929932</v>
      </c>
      <c r="AI87">
        <f>IF(OR(Calc_오픈정렬!$F87="",Calc_오픈정렬!AI87=""),"",Calc_오픈정렬!AI87/Calc_오픈정렬!$F87*100)</f>
        <v>70.298963403418085</v>
      </c>
      <c r="AJ87">
        <f>IF(OR(Calc_오픈정렬!$F87="",Calc_오픈정렬!AJ87=""),"",Calc_오픈정렬!AJ87/Calc_오픈정렬!$F87*100)</f>
        <v>64.668726574022855</v>
      </c>
      <c r="AK87">
        <f>IF(OR(Calc_오픈정렬!$F87="",Calc_오픈정렬!AK87=""),"",Calc_오픈정렬!AK87/Calc_오픈정렬!$F87*100)</f>
        <v>92.705464097009312</v>
      </c>
      <c r="AL87">
        <f>IF(OR(Calc_오픈정렬!$F87="",Calc_오픈정렬!AL87=""),"",Calc_오픈정렬!AL87/Calc_오픈정렬!$F87*100)</f>
        <v>84.950722842543669</v>
      </c>
      <c r="AM87">
        <f>IF(OR(Calc_오픈정렬!$F87="",Calc_오픈정렬!AM87=""),"",Calc_오픈정렬!AM87/Calc_오픈정렬!$F87*100)</f>
        <v>82.617735925848294</v>
      </c>
      <c r="AN87">
        <f>IF(OR(Calc_오픈정렬!$F87="",Calc_오픈정렬!AN87=""),"",Calc_오픈정렬!AN87/Calc_오픈정렬!$F87*100)</f>
        <v>85.974958896716771</v>
      </c>
      <c r="AO87">
        <f>IF(OR(Calc_오픈정렬!$F87="",Calc_오픈정렬!AO87=""),"",Calc_오픈정렬!AO87/Calc_오픈정렬!$F87*100)</f>
        <v>77.406149047218179</v>
      </c>
      <c r="AP87">
        <f>IF(OR(Calc_오픈정렬!$F87="",Calc_오픈정렬!AP87=""),"",Calc_오픈정렬!AP87/Calc_오픈정렬!$F87*100)</f>
        <v>68.48735726844663</v>
      </c>
      <c r="AQ87" t="str">
        <f>IF(OR(Calc_오픈정렬!$F87="",Calc_오픈정렬!AQ87=""),"",Calc_오픈정렬!AQ87/Calc_오픈정렬!$F87*100)</f>
        <v/>
      </c>
      <c r="AR87" t="str">
        <f>IF(OR(Calc_오픈정렬!$F87="",Calc_오픈정렬!AR87=""),"",Calc_오픈정렬!AR87/Calc_오픈정렬!$F87*100)</f>
        <v/>
      </c>
      <c r="AS87" t="str">
        <f>IF(OR(Calc_오픈정렬!$F87="",Calc_오픈정렬!AS87=""),"",Calc_오픈정렬!AS87/Calc_오픈정렬!$F87*100)</f>
        <v/>
      </c>
      <c r="AT87" t="str">
        <f>IF(OR(Calc_오픈정렬!$F87="",Calc_오픈정렬!AT87=""),"",Calc_오픈정렬!AT87/Calc_오픈정렬!$F87*100)</f>
        <v/>
      </c>
      <c r="AU87" t="str">
        <f>IF(OR(Calc_오픈정렬!$F87="",Calc_오픈정렬!AU87=""),"",Calc_오픈정렬!AU87/Calc_오픈정렬!$F87*100)</f>
        <v/>
      </c>
      <c r="AV87" t="str">
        <f>IF(OR(Calc_오픈정렬!$F87="",Calc_오픈정렬!AV87=""),"",Calc_오픈정렬!AV87/Calc_오픈정렬!$F87*100)</f>
        <v/>
      </c>
      <c r="AW87" t="str">
        <f>IF(OR(Calc_오픈정렬!$F87="",Calc_오픈정렬!AW87=""),"",Calc_오픈정렬!AW87/Calc_오픈정렬!$F87*100)</f>
        <v/>
      </c>
      <c r="AX87" t="str">
        <f>IF(OR(Calc_오픈정렬!$F87="",Calc_오픈정렬!AX87=""),"",Calc_오픈정렬!AX87/Calc_오픈정렬!$F87*100)</f>
        <v/>
      </c>
      <c r="AY87" t="str">
        <f>IF(OR(Calc_오픈정렬!$F87="",Calc_오픈정렬!AY87=""),"",Calc_오픈정렬!AY87/Calc_오픈정렬!$F87*100)</f>
        <v/>
      </c>
      <c r="AZ87" t="str">
        <f>IF(OR(Calc_오픈정렬!$F87="",Calc_오픈정렬!AZ87=""),"",Calc_오픈정렬!AZ87/Calc_오픈정렬!$F87*100)</f>
        <v/>
      </c>
      <c r="BA87" t="str">
        <f>IF(OR(Calc_오픈정렬!$F87="",Calc_오픈정렬!BA87=""),"",Calc_오픈정렬!BA87/Calc_오픈정렬!$F87*100)</f>
        <v/>
      </c>
      <c r="BB87" t="str">
        <f>IF(OR(Calc_오픈정렬!$F87="",Calc_오픈정렬!BB87=""),"",Calc_오픈정렬!BB87/Calc_오픈정렬!$F87*100)</f>
        <v/>
      </c>
      <c r="BC87" t="str">
        <f>IF(OR(Calc_오픈정렬!$F87="",Calc_오픈정렬!BC87=""),"",Calc_오픈정렬!BC87/Calc_오픈정렬!$F87*100)</f>
        <v/>
      </c>
      <c r="BD87" t="str">
        <f>IF(OR(Calc_오픈정렬!$F87="",Calc_오픈정렬!BD87=""),"",Calc_오픈정렬!BD87/Calc_오픈정렬!$F87*100)</f>
        <v/>
      </c>
      <c r="BE87" t="str">
        <f>IF(OR(Calc_오픈정렬!$F87="",Calc_오픈정렬!BE87=""),"",Calc_오픈정렬!BE87/Calc_오픈정렬!$F87*100)</f>
        <v/>
      </c>
      <c r="BF87" t="str">
        <f>IF(OR(Calc_오픈정렬!$F87="",Calc_오픈정렬!BF87=""),"",Calc_오픈정렬!BF87/Calc_오픈정렬!$F87*100)</f>
        <v/>
      </c>
      <c r="BG87" t="str">
        <f>IF(OR(Calc_오픈정렬!$F87="",Calc_오픈정렬!BG87=""),"",Calc_오픈정렬!BG87/Calc_오픈정렬!$F87*100)</f>
        <v/>
      </c>
      <c r="BH87" t="str">
        <f>IF(OR(Calc_오픈정렬!$F87="",Calc_오픈정렬!BH87=""),"",Calc_오픈정렬!BH87/Calc_오픈정렬!$F87*100)</f>
        <v/>
      </c>
      <c r="BI87" t="str">
        <f>IF(OR(Calc_오픈정렬!$F87="",Calc_오픈정렬!BI87=""),"",Calc_오픈정렬!BI87/Calc_오픈정렬!$F87*100)</f>
        <v/>
      </c>
      <c r="BJ87" t="str">
        <f>IF(OR(Calc_오픈정렬!$F87="",Calc_오픈정렬!BJ87=""),"",Calc_오픈정렬!BJ87/Calc_오픈정렬!$F87*100)</f>
        <v/>
      </c>
      <c r="BK87" t="str">
        <f>IF(OR(Calc_오픈정렬!$F87="",Calc_오픈정렬!BK87=""),"",Calc_오픈정렬!BK87/Calc_오픈정렬!$F87*100)</f>
        <v/>
      </c>
      <c r="BL87" t="str">
        <f>IF(OR(Calc_오픈정렬!$F87="",Calc_오픈정렬!BL87=""),"",Calc_오픈정렬!BL87/Calc_오픈정렬!$F87*100)</f>
        <v/>
      </c>
      <c r="BM87" t="str">
        <f>IF(OR(Calc_오픈정렬!$F87="",Calc_오픈정렬!BM87=""),"",Calc_오픈정렬!BM87/Calc_오픈정렬!$F87*100)</f>
        <v/>
      </c>
      <c r="BN87" t="str">
        <f>IF(OR(Calc_오픈정렬!$F87="",Calc_오픈정렬!BN87=""),"",Calc_오픈정렬!BN87/Calc_오픈정렬!$F87*100)</f>
        <v/>
      </c>
    </row>
    <row r="88" spans="1:66" x14ac:dyDescent="0.3">
      <c r="A88" t="str">
        <f>Calc_오픈정렬!A88</f>
        <v>(1077) #양청송대공원점</v>
      </c>
      <c r="B88" t="str">
        <f>Calc_오픈정렬!B88</f>
        <v>150-0</v>
      </c>
      <c r="C88">
        <f>Calc_오픈정렬!C88</f>
        <v>0</v>
      </c>
      <c r="D88" t="str">
        <f>Calc_오픈정렬!D88</f>
        <v>0</v>
      </c>
      <c r="E88" s="1">
        <f>Calc_오픈정렬!E88</f>
        <v>45139</v>
      </c>
      <c r="F88">
        <f>Calc_오픈정렬!F88</f>
        <v>3846482.8446483524</v>
      </c>
      <c r="G88">
        <f>IF(OR(Calc_오픈정렬!$F88="",Calc_오픈정렬!G88=""),"",Calc_오픈정렬!G88/Calc_오픈정렬!$F88*100)</f>
        <v>50.131564463130537</v>
      </c>
      <c r="H88">
        <f>IF(OR(Calc_오픈정렬!$F88="",Calc_오픈정렬!H88=""),"",Calc_오픈정렬!H88/Calc_오픈정렬!$F88*100)</f>
        <v>52.029006117261325</v>
      </c>
      <c r="I88">
        <f>IF(OR(Calc_오픈정렬!$F88="",Calc_오픈정렬!I88=""),"",Calc_오픈정렬!I88/Calc_오픈정렬!$F88*100)</f>
        <v>70.340336419787249</v>
      </c>
      <c r="J88">
        <f>IF(OR(Calc_오픈정렬!$F88="",Calc_오픈정렬!J88=""),"",Calc_오픈정렬!J88/Calc_오픈정렬!$F88*100)</f>
        <v>83.177888974876495</v>
      </c>
      <c r="K88">
        <f>IF(OR(Calc_오픈정렬!$F88="",Calc_오픈정렬!K88=""),"",Calc_오픈정렬!K88/Calc_오픈정렬!$F88*100)</f>
        <v>88.074105497566052</v>
      </c>
      <c r="L88">
        <f>IF(OR(Calc_오픈정렬!$F88="",Calc_오픈정렬!L88=""),"",Calc_오픈정렬!L88/Calc_오픈정렬!$F88*100)</f>
        <v>109.61181779118473</v>
      </c>
      <c r="M88">
        <f>IF(OR(Calc_오픈정렬!$F88="",Calc_오픈정렬!M88=""),"",Calc_오픈정렬!M88/Calc_오픈정렬!$F88*100)</f>
        <v>112.39916394778943</v>
      </c>
      <c r="N88">
        <f>IF(OR(Calc_오픈정렬!$F88="",Calc_오픈정렬!N88=""),"",Calc_오픈정렬!N88/Calc_오픈정렬!$F88*100)</f>
        <v>108.1280453784784</v>
      </c>
      <c r="O88">
        <f>IF(OR(Calc_오픈정렬!$F88="",Calc_오픈정렬!O88=""),"",Calc_오픈정렬!O88/Calc_오픈정렬!$F88*100)</f>
        <v>98.608978410104953</v>
      </c>
      <c r="P88">
        <f>IF(OR(Calc_오픈정렬!$F88="",Calc_오픈정렬!P88=""),"",Calc_오픈정렬!P88/Calc_오픈정렬!$F88*100)</f>
        <v>91.3429836142965</v>
      </c>
      <c r="Q88">
        <f>IF(OR(Calc_오픈정렬!$F88="",Calc_오픈정렬!Q88=""),"",Calc_오픈정렬!Q88/Calc_오픈정렬!$F88*100)</f>
        <v>91.133756931670277</v>
      </c>
      <c r="R88">
        <f>IF(OR(Calc_오픈정렬!$F88="",Calc_오픈정렬!R88=""),"",Calc_오픈정렬!R88/Calc_오픈정렬!$F88*100)</f>
        <v>95.071428392574845</v>
      </c>
      <c r="S88">
        <f>IF(OR(Calc_오픈정렬!$F88="",Calc_오픈정렬!S88=""),"",Calc_오픈정렬!S88/Calc_오픈정렬!$F88*100)</f>
        <v>93.813442047158091</v>
      </c>
      <c r="T88">
        <f>IF(OR(Calc_오픈정렬!$F88="",Calc_오픈정렬!T88=""),"",Calc_오픈정렬!T88/Calc_오픈정렬!$F88*100)</f>
        <v>91.851542509742956</v>
      </c>
      <c r="U88">
        <f>IF(OR(Calc_오픈정렬!$F88="",Calc_오픈정렬!U88=""),"",Calc_오픈정렬!U88/Calc_오픈정렬!$F88*100)</f>
        <v>85.341713785964814</v>
      </c>
      <c r="V88">
        <f>IF(OR(Calc_오픈정렬!$F88="",Calc_오픈정렬!V88=""),"",Calc_오픈정렬!V88/Calc_오픈정렬!$F88*100)</f>
        <v>88.546870634584735</v>
      </c>
      <c r="W88">
        <f>IF(OR(Calc_오픈정렬!$F88="",Calc_오픈정렬!W88=""),"",Calc_오픈정렬!W88/Calc_오픈정렬!$F88*100)</f>
        <v>95.614659671721995</v>
      </c>
      <c r="X88">
        <f>IF(OR(Calc_오픈정렬!$F88="",Calc_오픈정렬!X88=""),"",Calc_오픈정렬!X88/Calc_오픈정렬!$F88*100)</f>
        <v>124.41076405593483</v>
      </c>
      <c r="Y88">
        <f>IF(OR(Calc_오픈정렬!$F88="",Calc_오픈정렬!Y88=""),"",Calc_오픈정렬!Y88/Calc_오픈정렬!$F88*100)</f>
        <v>113.58110850008872</v>
      </c>
      <c r="Z88">
        <f>IF(OR(Calc_오픈정렬!$F88="",Calc_오픈정렬!Z88=""),"",Calc_오픈정렬!Z88/Calc_오픈정렬!$F88*100)</f>
        <v>129.92279640500973</v>
      </c>
      <c r="AA88">
        <f>IF(OR(Calc_오픈정렬!$F88="",Calc_오픈정렬!AA88=""),"",Calc_오픈정렬!AA88/Calc_오픈정렬!$F88*100)</f>
        <v>106.39646421675725</v>
      </c>
      <c r="AB88">
        <f>IF(OR(Calc_오픈정렬!$F88="",Calc_오픈정렬!AB88=""),"",Calc_오픈정렬!AB88/Calc_오픈정렬!$F88*100)</f>
        <v>121.25251456924761</v>
      </c>
      <c r="AC88">
        <f>IF(OR(Calc_오픈정렬!$F88="",Calc_오픈정렬!AC88=""),"",Calc_오픈정렬!AC88/Calc_오픈정렬!$F88*100)</f>
        <v>110.88767521947706</v>
      </c>
      <c r="AD88">
        <f>IF(OR(Calc_오픈정렬!$F88="",Calc_오픈정렬!AD88=""),"",Calc_오픈정렬!AD88/Calc_오픈정렬!$F88*100)</f>
        <v>107.74314840157682</v>
      </c>
      <c r="AE88">
        <f>IF(OR(Calc_오픈정렬!$F88="",Calc_오픈정렬!AE88=""),"",Calc_오픈정렬!AE88/Calc_오픈정렬!$F88*100)</f>
        <v>98.25301557991402</v>
      </c>
      <c r="AF88">
        <f>IF(OR(Calc_오픈정렬!$F88="",Calc_오픈정렬!AF88=""),"",Calc_오픈정렬!AF88/Calc_오픈정렬!$F88*100)</f>
        <v>107.81498756844815</v>
      </c>
      <c r="AG88">
        <f>IF(OR(Calc_오픈정렬!$F88="",Calc_오픈정렬!AG88=""),"",Calc_오픈정렬!AG88/Calc_오픈정렬!$F88*100)</f>
        <v>107.73346401390749</v>
      </c>
      <c r="AH88">
        <f>IF(OR(Calc_오픈정렬!$F88="",Calc_오픈정렬!AH88=""),"",Calc_오픈정렬!AH88/Calc_오픈정렬!$F88*100)</f>
        <v>127.31710599338773</v>
      </c>
      <c r="AI88">
        <f>IF(OR(Calc_오픈정렬!$F88="",Calc_오픈정렬!AI88=""),"",Calc_오픈정렬!AI88/Calc_오픈정렬!$F88*100)</f>
        <v>110.50858132938053</v>
      </c>
      <c r="AJ88">
        <f>IF(OR(Calc_오픈정렬!$F88="",Calc_오픈정렬!AJ88=""),"",Calc_오픈정렬!AJ88/Calc_오픈정렬!$F88*100)</f>
        <v>129.98185990653653</v>
      </c>
      <c r="AK88">
        <f>IF(OR(Calc_오픈정렬!$F88="",Calc_오픈정렬!AK88=""),"",Calc_오픈정렬!AK88/Calc_오픈정렬!$F88*100)</f>
        <v>133.90734701692634</v>
      </c>
      <c r="AL88">
        <f>IF(OR(Calc_오픈정렬!$F88="",Calc_오픈정렬!AL88=""),"",Calc_오픈정렬!AL88/Calc_오픈정렬!$F88*100)</f>
        <v>114.20773802445932</v>
      </c>
      <c r="AM88">
        <f>IF(OR(Calc_오픈정렬!$F88="",Calc_오픈정렬!AM88=""),"",Calc_오픈정렬!AM88/Calc_오픈정렬!$F88*100)</f>
        <v>113.65133190122903</v>
      </c>
      <c r="AN88">
        <f>IF(OR(Calc_오픈정렬!$F88="",Calc_오픈정렬!AN88=""),"",Calc_오픈정렬!AN88/Calc_오픈정렬!$F88*100)</f>
        <v>109.1992358742994</v>
      </c>
      <c r="AO88">
        <f>IF(OR(Calc_오픈정렬!$F88="",Calc_오픈정렬!AO88=""),"",Calc_오픈정렬!AO88/Calc_오픈정렬!$F88*100)</f>
        <v>83.055034411374891</v>
      </c>
      <c r="AP88" t="str">
        <f>IF(OR(Calc_오픈정렬!$F88="",Calc_오픈정렬!AP88=""),"",Calc_오픈정렬!AP88/Calc_오픈정렬!$F88*100)</f>
        <v/>
      </c>
      <c r="AQ88" t="str">
        <f>IF(OR(Calc_오픈정렬!$F88="",Calc_오픈정렬!AQ88=""),"",Calc_오픈정렬!AQ88/Calc_오픈정렬!$F88*100)</f>
        <v/>
      </c>
      <c r="AR88" t="str">
        <f>IF(OR(Calc_오픈정렬!$F88="",Calc_오픈정렬!AR88=""),"",Calc_오픈정렬!AR88/Calc_오픈정렬!$F88*100)</f>
        <v/>
      </c>
      <c r="AS88" t="str">
        <f>IF(OR(Calc_오픈정렬!$F88="",Calc_오픈정렬!AS88=""),"",Calc_오픈정렬!AS88/Calc_오픈정렬!$F88*100)</f>
        <v/>
      </c>
      <c r="AT88" t="str">
        <f>IF(OR(Calc_오픈정렬!$F88="",Calc_오픈정렬!AT88=""),"",Calc_오픈정렬!AT88/Calc_오픈정렬!$F88*100)</f>
        <v/>
      </c>
      <c r="AU88" t="str">
        <f>IF(OR(Calc_오픈정렬!$F88="",Calc_오픈정렬!AU88=""),"",Calc_오픈정렬!AU88/Calc_오픈정렬!$F88*100)</f>
        <v/>
      </c>
      <c r="AV88" t="str">
        <f>IF(OR(Calc_오픈정렬!$F88="",Calc_오픈정렬!AV88=""),"",Calc_오픈정렬!AV88/Calc_오픈정렬!$F88*100)</f>
        <v/>
      </c>
      <c r="AW88" t="str">
        <f>IF(OR(Calc_오픈정렬!$F88="",Calc_오픈정렬!AW88=""),"",Calc_오픈정렬!AW88/Calc_오픈정렬!$F88*100)</f>
        <v/>
      </c>
      <c r="AX88" t="str">
        <f>IF(OR(Calc_오픈정렬!$F88="",Calc_오픈정렬!AX88=""),"",Calc_오픈정렬!AX88/Calc_오픈정렬!$F88*100)</f>
        <v/>
      </c>
      <c r="AY88" t="str">
        <f>IF(OR(Calc_오픈정렬!$F88="",Calc_오픈정렬!AY88=""),"",Calc_오픈정렬!AY88/Calc_오픈정렬!$F88*100)</f>
        <v/>
      </c>
      <c r="AZ88" t="str">
        <f>IF(OR(Calc_오픈정렬!$F88="",Calc_오픈정렬!AZ88=""),"",Calc_오픈정렬!AZ88/Calc_오픈정렬!$F88*100)</f>
        <v/>
      </c>
      <c r="BA88" t="str">
        <f>IF(OR(Calc_오픈정렬!$F88="",Calc_오픈정렬!BA88=""),"",Calc_오픈정렬!BA88/Calc_오픈정렬!$F88*100)</f>
        <v/>
      </c>
      <c r="BB88" t="str">
        <f>IF(OR(Calc_오픈정렬!$F88="",Calc_오픈정렬!BB88=""),"",Calc_오픈정렬!BB88/Calc_오픈정렬!$F88*100)</f>
        <v/>
      </c>
      <c r="BC88" t="str">
        <f>IF(OR(Calc_오픈정렬!$F88="",Calc_오픈정렬!BC88=""),"",Calc_오픈정렬!BC88/Calc_오픈정렬!$F88*100)</f>
        <v/>
      </c>
      <c r="BD88" t="str">
        <f>IF(OR(Calc_오픈정렬!$F88="",Calc_오픈정렬!BD88=""),"",Calc_오픈정렬!BD88/Calc_오픈정렬!$F88*100)</f>
        <v/>
      </c>
      <c r="BE88" t="str">
        <f>IF(OR(Calc_오픈정렬!$F88="",Calc_오픈정렬!BE88=""),"",Calc_오픈정렬!BE88/Calc_오픈정렬!$F88*100)</f>
        <v/>
      </c>
      <c r="BF88" t="str">
        <f>IF(OR(Calc_오픈정렬!$F88="",Calc_오픈정렬!BF88=""),"",Calc_오픈정렬!BF88/Calc_오픈정렬!$F88*100)</f>
        <v/>
      </c>
      <c r="BG88" t="str">
        <f>IF(OR(Calc_오픈정렬!$F88="",Calc_오픈정렬!BG88=""),"",Calc_오픈정렬!BG88/Calc_오픈정렬!$F88*100)</f>
        <v/>
      </c>
      <c r="BH88" t="str">
        <f>IF(OR(Calc_오픈정렬!$F88="",Calc_오픈정렬!BH88=""),"",Calc_오픈정렬!BH88/Calc_오픈정렬!$F88*100)</f>
        <v/>
      </c>
      <c r="BI88" t="str">
        <f>IF(OR(Calc_오픈정렬!$F88="",Calc_오픈정렬!BI88=""),"",Calc_오픈정렬!BI88/Calc_오픈정렬!$F88*100)</f>
        <v/>
      </c>
      <c r="BJ88" t="str">
        <f>IF(OR(Calc_오픈정렬!$F88="",Calc_오픈정렬!BJ88=""),"",Calc_오픈정렬!BJ88/Calc_오픈정렬!$F88*100)</f>
        <v/>
      </c>
      <c r="BK88" t="str">
        <f>IF(OR(Calc_오픈정렬!$F88="",Calc_오픈정렬!BK88=""),"",Calc_오픈정렬!BK88/Calc_오픈정렬!$F88*100)</f>
        <v/>
      </c>
      <c r="BL88" t="str">
        <f>IF(OR(Calc_오픈정렬!$F88="",Calc_오픈정렬!BL88=""),"",Calc_오픈정렬!BL88/Calc_오픈정렬!$F88*100)</f>
        <v/>
      </c>
      <c r="BM88" t="str">
        <f>IF(OR(Calc_오픈정렬!$F88="",Calc_오픈정렬!BM88=""),"",Calc_오픈정렬!BM88/Calc_오픈정렬!$F88*100)</f>
        <v/>
      </c>
      <c r="BN88" t="str">
        <f>IF(OR(Calc_오픈정렬!$F88="",Calc_오픈정렬!BN88=""),"",Calc_오픈정렬!BN88/Calc_오픈정렬!$F88*100)</f>
        <v/>
      </c>
    </row>
    <row r="89" spans="1:66" x14ac:dyDescent="0.3">
      <c r="A89" t="str">
        <f>Calc_오픈정렬!A89</f>
        <v>(1078) #오창양청파크점</v>
      </c>
      <c r="B89" t="str">
        <f>Calc_오픈정렬!B89</f>
        <v>150-0</v>
      </c>
      <c r="C89">
        <f>Calc_오픈정렬!C89</f>
        <v>0</v>
      </c>
      <c r="D89" t="str">
        <f>Calc_오픈정렬!D89</f>
        <v>0</v>
      </c>
      <c r="E89" s="1">
        <f>Calc_오픈정렬!E89</f>
        <v>45139</v>
      </c>
      <c r="F89">
        <f>Calc_오픈정렬!F89</f>
        <v>3682675.2687873594</v>
      </c>
      <c r="G89">
        <f>IF(OR(Calc_오픈정렬!$F89="",Calc_오픈정렬!G89=""),"",Calc_오픈정렬!G89/Calc_오픈정렬!$F89*100)</f>
        <v>38.061263607266596</v>
      </c>
      <c r="H89">
        <f>IF(OR(Calc_오픈정렬!$F89="",Calc_오픈정렬!H89=""),"",Calc_오픈정렬!H89/Calc_오픈정렬!$F89*100)</f>
        <v>54.707246320328494</v>
      </c>
      <c r="I89">
        <f>IF(OR(Calc_오픈정렬!$F89="",Calc_오픈정렬!I89=""),"",Calc_오픈정렬!I89/Calc_오픈정렬!$F89*100)</f>
        <v>68.872891918097906</v>
      </c>
      <c r="J89">
        <f>IF(OR(Calc_오픈정렬!$F89="",Calc_오픈정렬!J89=""),"",Calc_오픈정렬!J89/Calc_오픈정렬!$F89*100)</f>
        <v>82.300376176220681</v>
      </c>
      <c r="K89">
        <f>IF(OR(Calc_오픈정렬!$F89="",Calc_오픈정렬!K89=""),"",Calc_오픈정렬!K89/Calc_오픈정렬!$F89*100)</f>
        <v>83.399639208580126</v>
      </c>
      <c r="L89">
        <f>IF(OR(Calc_오픈정렬!$F89="",Calc_오픈정렬!L89=""),"",Calc_오픈정렬!L89/Calc_오픈정렬!$F89*100)</f>
        <v>115.27671316396275</v>
      </c>
      <c r="M89">
        <f>IF(OR(Calc_오픈정렬!$F89="",Calc_오픈정렬!M89=""),"",Calc_오픈정렬!M89/Calc_오픈정렬!$F89*100)</f>
        <v>108.8921034260175</v>
      </c>
      <c r="N89">
        <f>IF(OR(Calc_오픈정렬!$F89="",Calc_오픈정렬!N89=""),"",Calc_오픈정렬!N89/Calc_오픈정렬!$F89*100)</f>
        <v>111.63375184474786</v>
      </c>
      <c r="O89">
        <f>IF(OR(Calc_오픈정렬!$F89="",Calc_오픈정렬!O89=""),"",Calc_오픈정렬!O89/Calc_오픈정렬!$F89*100)</f>
        <v>98.49741618047112</v>
      </c>
      <c r="P89">
        <f>IF(OR(Calc_오픈정렬!$F89="",Calc_오픈정렬!P89=""),"",Calc_오픈정렬!P89/Calc_오픈정렬!$F89*100)</f>
        <v>98.429690898432781</v>
      </c>
      <c r="Q89">
        <f>IF(OR(Calc_오픈정렬!$F89="",Calc_오픈정렬!Q89=""),"",Calc_오픈정렬!Q89/Calc_오픈정렬!$F89*100)</f>
        <v>95.199328710246718</v>
      </c>
      <c r="R89">
        <f>IF(OR(Calc_오픈정렬!$F89="",Calc_오픈정렬!R89=""),"",Calc_오픈정렬!R89/Calc_오픈정렬!$F89*100)</f>
        <v>85.029351137818992</v>
      </c>
      <c r="S89">
        <f>IF(OR(Calc_오픈정렬!$F89="",Calc_오픈정렬!S89=""),"",Calc_오픈정렬!S89/Calc_오픈정렬!$F89*100)</f>
        <v>99.403298861387427</v>
      </c>
      <c r="T89">
        <f>IF(OR(Calc_오픈정렬!$F89="",Calc_오픈정렬!T89=""),"",Calc_오픈정렬!T89/Calc_오픈정렬!$F89*100)</f>
        <v>90.490783208443503</v>
      </c>
      <c r="U89">
        <f>IF(OR(Calc_오픈정렬!$F89="",Calc_오픈정렬!U89=""),"",Calc_오픈정렬!U89/Calc_오픈정렬!$F89*100)</f>
        <v>92.956440122740432</v>
      </c>
      <c r="V89">
        <f>IF(OR(Calc_오픈정렬!$F89="",Calc_오픈정렬!V89=""),"",Calc_오픈정렬!V89/Calc_오픈정렬!$F89*100)</f>
        <v>115.00848352887891</v>
      </c>
      <c r="W89">
        <f>IF(OR(Calc_오픈정렬!$F89="",Calc_오픈정렬!W89=""),"",Calc_오픈정렬!W89/Calc_오픈정렬!$F89*100)</f>
        <v>125.26120366325755</v>
      </c>
      <c r="X89">
        <f>IF(OR(Calc_오픈정렬!$F89="",Calc_오픈정렬!X89=""),"",Calc_오픈정렬!X89/Calc_오픈정렬!$F89*100)</f>
        <v>131.81823899688524</v>
      </c>
      <c r="Y89">
        <f>IF(OR(Calc_오픈정렬!$F89="",Calc_오픈정렬!Y89=""),"",Calc_오픈정렬!Y89/Calc_오픈정렬!$F89*100)</f>
        <v>115.29987114950018</v>
      </c>
      <c r="Z89">
        <f>IF(OR(Calc_오픈정렬!$F89="",Calc_오픈정렬!Z89=""),"",Calc_오픈정렬!Z89/Calc_오픈정렬!$F89*100)</f>
        <v>132.28952952517039</v>
      </c>
      <c r="AA89">
        <f>IF(OR(Calc_오픈정렬!$F89="",Calc_오픈정렬!AA89=""),"",Calc_오픈정렬!AA89/Calc_오픈정렬!$F89*100)</f>
        <v>117.06891690466369</v>
      </c>
      <c r="AB89">
        <f>IF(OR(Calc_오픈정렬!$F89="",Calc_오픈정렬!AB89=""),"",Calc_오픈정렬!AB89/Calc_오픈정렬!$F89*100)</f>
        <v>110.9644719383603</v>
      </c>
      <c r="AC89">
        <f>IF(OR(Calc_오픈정렬!$F89="",Calc_오픈정렬!AC89=""),"",Calc_오픈정렬!AC89/Calc_오픈정렬!$F89*100)</f>
        <v>110.11785562502601</v>
      </c>
      <c r="AD89">
        <f>IF(OR(Calc_오픈정렬!$F89="",Calc_오픈정렬!AD89=""),"",Calc_오픈정렬!AD89/Calc_오픈정렬!$F89*100)</f>
        <v>91.09009125479777</v>
      </c>
      <c r="AE89">
        <f>IF(OR(Calc_오픈정렬!$F89="",Calc_오픈정렬!AE89=""),"",Calc_오픈정렬!AE89/Calc_오픈정렬!$F89*100)</f>
        <v>96.08743406133884</v>
      </c>
      <c r="AF89">
        <f>IF(OR(Calc_오픈정렬!$F89="",Calc_오픈정렬!AF89=""),"",Calc_오픈정렬!AF89/Calc_오픈정렬!$F89*100)</f>
        <v>97.230537609669383</v>
      </c>
      <c r="AG89">
        <f>IF(OR(Calc_오픈정렬!$F89="",Calc_오픈정렬!AG89=""),"",Calc_오픈정렬!AG89/Calc_오픈정렬!$F89*100)</f>
        <v>117.9709316428829</v>
      </c>
      <c r="AH89">
        <f>IF(OR(Calc_오픈정렬!$F89="",Calc_오픈정렬!AH89=""),"",Calc_오픈정렬!AH89/Calc_오픈정렬!$F89*100)</f>
        <v>115.87047922928267</v>
      </c>
      <c r="AI89">
        <f>IF(OR(Calc_오픈정렬!$F89="",Calc_오픈정렬!AI89=""),"",Calc_오픈정렬!AI89/Calc_오픈정렬!$F89*100)</f>
        <v>110.89967999385237</v>
      </c>
      <c r="AJ89">
        <f>IF(OR(Calc_오픈정렬!$F89="",Calc_오픈정렬!AJ89=""),"",Calc_오픈정렬!AJ89/Calc_오픈정렬!$F89*100)</f>
        <v>139.22826267848276</v>
      </c>
      <c r="AK89">
        <f>IF(OR(Calc_오픈정렬!$F89="",Calc_오픈정렬!AK89=""),"",Calc_오픈정렬!AK89/Calc_오픈정렬!$F89*100)</f>
        <v>135.93262549090031</v>
      </c>
      <c r="AL89">
        <f>IF(OR(Calc_오픈정렬!$F89="",Calc_오픈정렬!AL89=""),"",Calc_오픈정렬!AL89/Calc_오픈정렬!$F89*100)</f>
        <v>124.14341191809761</v>
      </c>
      <c r="AM89">
        <f>IF(OR(Calc_오픈정렬!$F89="",Calc_오픈정렬!AM89=""),"",Calc_오픈정렬!AM89/Calc_오픈정렬!$F89*100)</f>
        <v>129.00269386663291</v>
      </c>
      <c r="AN89">
        <f>IF(OR(Calc_오픈정렬!$F89="",Calc_오픈정렬!AN89=""),"",Calc_오픈정렬!AN89/Calc_오픈정렬!$F89*100)</f>
        <v>122.69364995333223</v>
      </c>
      <c r="AO89">
        <f>IF(OR(Calc_오픈정렬!$F89="",Calc_오픈정렬!AO89=""),"",Calc_오픈정렬!AO89/Calc_오픈정렬!$F89*100)</f>
        <v>90.504497086330616</v>
      </c>
      <c r="AP89" t="str">
        <f>IF(OR(Calc_오픈정렬!$F89="",Calc_오픈정렬!AP89=""),"",Calc_오픈정렬!AP89/Calc_오픈정렬!$F89*100)</f>
        <v/>
      </c>
      <c r="AQ89" t="str">
        <f>IF(OR(Calc_오픈정렬!$F89="",Calc_오픈정렬!AQ89=""),"",Calc_오픈정렬!AQ89/Calc_오픈정렬!$F89*100)</f>
        <v/>
      </c>
      <c r="AR89" t="str">
        <f>IF(OR(Calc_오픈정렬!$F89="",Calc_오픈정렬!AR89=""),"",Calc_오픈정렬!AR89/Calc_오픈정렬!$F89*100)</f>
        <v/>
      </c>
      <c r="AS89" t="str">
        <f>IF(OR(Calc_오픈정렬!$F89="",Calc_오픈정렬!AS89=""),"",Calc_오픈정렬!AS89/Calc_오픈정렬!$F89*100)</f>
        <v/>
      </c>
      <c r="AT89" t="str">
        <f>IF(OR(Calc_오픈정렬!$F89="",Calc_오픈정렬!AT89=""),"",Calc_오픈정렬!AT89/Calc_오픈정렬!$F89*100)</f>
        <v/>
      </c>
      <c r="AU89" t="str">
        <f>IF(OR(Calc_오픈정렬!$F89="",Calc_오픈정렬!AU89=""),"",Calc_오픈정렬!AU89/Calc_오픈정렬!$F89*100)</f>
        <v/>
      </c>
      <c r="AV89" t="str">
        <f>IF(OR(Calc_오픈정렬!$F89="",Calc_오픈정렬!AV89=""),"",Calc_오픈정렬!AV89/Calc_오픈정렬!$F89*100)</f>
        <v/>
      </c>
      <c r="AW89" t="str">
        <f>IF(OR(Calc_오픈정렬!$F89="",Calc_오픈정렬!AW89=""),"",Calc_오픈정렬!AW89/Calc_오픈정렬!$F89*100)</f>
        <v/>
      </c>
      <c r="AX89" t="str">
        <f>IF(OR(Calc_오픈정렬!$F89="",Calc_오픈정렬!AX89=""),"",Calc_오픈정렬!AX89/Calc_오픈정렬!$F89*100)</f>
        <v/>
      </c>
      <c r="AY89" t="str">
        <f>IF(OR(Calc_오픈정렬!$F89="",Calc_오픈정렬!AY89=""),"",Calc_오픈정렬!AY89/Calc_오픈정렬!$F89*100)</f>
        <v/>
      </c>
      <c r="AZ89" t="str">
        <f>IF(OR(Calc_오픈정렬!$F89="",Calc_오픈정렬!AZ89=""),"",Calc_오픈정렬!AZ89/Calc_오픈정렬!$F89*100)</f>
        <v/>
      </c>
      <c r="BA89" t="str">
        <f>IF(OR(Calc_오픈정렬!$F89="",Calc_오픈정렬!BA89=""),"",Calc_오픈정렬!BA89/Calc_오픈정렬!$F89*100)</f>
        <v/>
      </c>
      <c r="BB89" t="str">
        <f>IF(OR(Calc_오픈정렬!$F89="",Calc_오픈정렬!BB89=""),"",Calc_오픈정렬!BB89/Calc_오픈정렬!$F89*100)</f>
        <v/>
      </c>
      <c r="BC89" t="str">
        <f>IF(OR(Calc_오픈정렬!$F89="",Calc_오픈정렬!BC89=""),"",Calc_오픈정렬!BC89/Calc_오픈정렬!$F89*100)</f>
        <v/>
      </c>
      <c r="BD89" t="str">
        <f>IF(OR(Calc_오픈정렬!$F89="",Calc_오픈정렬!BD89=""),"",Calc_오픈정렬!BD89/Calc_오픈정렬!$F89*100)</f>
        <v/>
      </c>
      <c r="BE89" t="str">
        <f>IF(OR(Calc_오픈정렬!$F89="",Calc_오픈정렬!BE89=""),"",Calc_오픈정렬!BE89/Calc_오픈정렬!$F89*100)</f>
        <v/>
      </c>
      <c r="BF89" t="str">
        <f>IF(OR(Calc_오픈정렬!$F89="",Calc_오픈정렬!BF89=""),"",Calc_오픈정렬!BF89/Calc_오픈정렬!$F89*100)</f>
        <v/>
      </c>
      <c r="BG89" t="str">
        <f>IF(OR(Calc_오픈정렬!$F89="",Calc_오픈정렬!BG89=""),"",Calc_오픈정렬!BG89/Calc_오픈정렬!$F89*100)</f>
        <v/>
      </c>
      <c r="BH89" t="str">
        <f>IF(OR(Calc_오픈정렬!$F89="",Calc_오픈정렬!BH89=""),"",Calc_오픈정렬!BH89/Calc_오픈정렬!$F89*100)</f>
        <v/>
      </c>
      <c r="BI89" t="str">
        <f>IF(OR(Calc_오픈정렬!$F89="",Calc_오픈정렬!BI89=""),"",Calc_오픈정렬!BI89/Calc_오픈정렬!$F89*100)</f>
        <v/>
      </c>
      <c r="BJ89" t="str">
        <f>IF(OR(Calc_오픈정렬!$F89="",Calc_오픈정렬!BJ89=""),"",Calc_오픈정렬!BJ89/Calc_오픈정렬!$F89*100)</f>
        <v/>
      </c>
      <c r="BK89" t="str">
        <f>IF(OR(Calc_오픈정렬!$F89="",Calc_오픈정렬!BK89=""),"",Calc_오픈정렬!BK89/Calc_오픈정렬!$F89*100)</f>
        <v/>
      </c>
      <c r="BL89" t="str">
        <f>IF(OR(Calc_오픈정렬!$F89="",Calc_오픈정렬!BL89=""),"",Calc_오픈정렬!BL89/Calc_오픈정렬!$F89*100)</f>
        <v/>
      </c>
      <c r="BM89" t="str">
        <f>IF(OR(Calc_오픈정렬!$F89="",Calc_오픈정렬!BM89=""),"",Calc_오픈정렬!BM89/Calc_오픈정렬!$F89*100)</f>
        <v/>
      </c>
      <c r="BN89" t="str">
        <f>IF(OR(Calc_오픈정렬!$F89="",Calc_오픈정렬!BN89=""),"",Calc_오픈정렬!BN89/Calc_오픈정렬!$F89*100)</f>
        <v/>
      </c>
    </row>
    <row r="90" spans="1:66" x14ac:dyDescent="0.3">
      <c r="A90" t="str">
        <f>Calc_오픈정렬!A90</f>
        <v>(1079) #충북대정문점</v>
      </c>
      <c r="B90" t="str">
        <f>Calc_오픈정렬!B90</f>
        <v>150-0</v>
      </c>
      <c r="C90">
        <f>Calc_오픈정렬!C90</f>
        <v>0</v>
      </c>
      <c r="D90" t="str">
        <f>Calc_오픈정렬!D90</f>
        <v>0</v>
      </c>
      <c r="E90" s="1">
        <f>Calc_오픈정렬!E90</f>
        <v>45139</v>
      </c>
      <c r="F90">
        <f>Calc_오픈정렬!F90</f>
        <v>3443263.8078798386</v>
      </c>
      <c r="G90">
        <f>IF(OR(Calc_오픈정렬!$F90="",Calc_오픈정렬!G90=""),"",Calc_오픈정렬!G90/Calc_오픈정렬!$F90*100)</f>
        <v>57.828729517820868</v>
      </c>
      <c r="H90">
        <f>IF(OR(Calc_오픈정렬!$F90="",Calc_오픈정렬!H90=""),"",Calc_오픈정렬!H90/Calc_오픈정렬!$F90*100)</f>
        <v>83.629125283527657</v>
      </c>
      <c r="I90">
        <f>IF(OR(Calc_오픈정렬!$F90="",Calc_오픈정렬!I90=""),"",Calc_오픈정렬!I90/Calc_오픈정렬!$F90*100)</f>
        <v>83.39979173091676</v>
      </c>
      <c r="J90">
        <f>IF(OR(Calc_오픈정렬!$F90="",Calc_오픈정렬!J90=""),"",Calc_오픈정렬!J90/Calc_오픈정렬!$F90*100)</f>
        <v>82.8900683828832</v>
      </c>
      <c r="K90">
        <f>IF(OR(Calc_오픈정렬!$F90="",Calc_오픈정렬!K90=""),"",Calc_오픈정렬!K90/Calc_오픈정렬!$F90*100)</f>
        <v>91.942414905502233</v>
      </c>
      <c r="L90">
        <f>IF(OR(Calc_오픈정렬!$F90="",Calc_오픈정렬!L90=""),"",Calc_오픈정렬!L90/Calc_오픈정렬!$F90*100)</f>
        <v>100.58754369078029</v>
      </c>
      <c r="M90">
        <f>IF(OR(Calc_오픈정렬!$F90="",Calc_오픈정렬!M90=""),"",Calc_오픈정렬!M90/Calc_오픈정렬!$F90*100)</f>
        <v>105.09120413856799</v>
      </c>
      <c r="N90">
        <f>IF(OR(Calc_오픈정렬!$F90="",Calc_오픈정렬!N90=""),"",Calc_오픈정렬!N90/Calc_오픈정렬!$F90*100)</f>
        <v>104.04873055900927</v>
      </c>
      <c r="O90">
        <f>IF(OR(Calc_오픈정렬!$F90="",Calc_오픈정렬!O90=""),"",Calc_오픈정렬!O90/Calc_오픈정렬!$F90*100)</f>
        <v>115.44003832325704</v>
      </c>
      <c r="P90">
        <f>IF(OR(Calc_오픈정렬!$F90="",Calc_오픈정렬!P90=""),"",Calc_오픈정렬!P90/Calc_오픈정렬!$F90*100)</f>
        <v>109.69077901685407</v>
      </c>
      <c r="Q90">
        <f>IF(OR(Calc_오픈정렬!$F90="",Calc_오픈정렬!Q90=""),"",Calc_오픈정렬!Q90/Calc_오픈정렬!$F90*100)</f>
        <v>104.38133849216437</v>
      </c>
      <c r="R90">
        <f>IF(OR(Calc_오픈정렬!$F90="",Calc_오픈정렬!R90=""),"",Calc_오픈정렬!R90/Calc_오픈정렬!$F90*100)</f>
        <v>105.07462764799855</v>
      </c>
      <c r="S90">
        <f>IF(OR(Calc_오픈정렬!$F90="",Calc_오픈정렬!S90=""),"",Calc_오픈정렬!S90/Calc_오픈정렬!$F90*100)</f>
        <v>115.96169794196949</v>
      </c>
      <c r="T90">
        <f>IF(OR(Calc_오픈정렬!$F90="",Calc_오픈정렬!T90=""),"",Calc_오픈정렬!T90/Calc_오픈정렬!$F90*100)</f>
        <v>108.99316229249882</v>
      </c>
      <c r="U90">
        <f>IF(OR(Calc_오픈정렬!$F90="",Calc_오픈정렬!U90=""),"",Calc_오픈정렬!U90/Calc_오픈정렬!$F90*100)</f>
        <v>121.08433747905774</v>
      </c>
      <c r="V90">
        <f>IF(OR(Calc_오픈정렬!$F90="",Calc_오픈정렬!V90=""),"",Calc_오픈정렬!V90/Calc_오픈정렬!$F90*100)</f>
        <v>116.8201826946853</v>
      </c>
      <c r="W90">
        <f>IF(OR(Calc_오픈정렬!$F90="",Calc_오픈정렬!W90=""),"",Calc_오픈정렬!W90/Calc_오픈정렬!$F90*100)</f>
        <v>145.65451433186428</v>
      </c>
      <c r="X90">
        <f>IF(OR(Calc_오픈정렬!$F90="",Calc_오픈정렬!X90=""),"",Calc_오픈정렬!X90/Calc_오픈정렬!$F90*100)</f>
        <v>140.49771575206543</v>
      </c>
      <c r="Y90">
        <f>IF(OR(Calc_오픈정렬!$F90="",Calc_오픈정렬!Y90=""),"",Calc_오픈정렬!Y90/Calc_오픈정렬!$F90*100)</f>
        <v>131.38100921884995</v>
      </c>
      <c r="Z90">
        <f>IF(OR(Calc_오픈정렬!$F90="",Calc_오픈정렬!Z90=""),"",Calc_오픈정렬!Z90/Calc_오픈정렬!$F90*100)</f>
        <v>159.70383566522102</v>
      </c>
      <c r="AA90">
        <f>IF(OR(Calc_오픈정렬!$F90="",Calc_오픈정렬!AA90=""),"",Calc_오픈정렬!AA90/Calc_오픈정렬!$F90*100)</f>
        <v>139.26400339348356</v>
      </c>
      <c r="AB90">
        <f>IF(OR(Calc_오픈정렬!$F90="",Calc_오픈정렬!AB90=""),"",Calc_오픈정렬!AB90/Calc_오픈정렬!$F90*100)</f>
        <v>153.2007794019722</v>
      </c>
      <c r="AC90">
        <f>IF(OR(Calc_오픈정렬!$F90="",Calc_오픈정렬!AC90=""),"",Calc_오픈정렬!AC90/Calc_오픈정렬!$F90*100)</f>
        <v>149.24750467246758</v>
      </c>
      <c r="AD90">
        <f>IF(OR(Calc_오픈정렬!$F90="",Calc_오픈정렬!AD90=""),"",Calc_오픈정렬!AD90/Calc_오픈정렬!$F90*100)</f>
        <v>148.10249165735831</v>
      </c>
      <c r="AE90">
        <f>IF(OR(Calc_오픈정렬!$F90="",Calc_오픈정렬!AE90=""),"",Calc_오픈정렬!AE90/Calc_오픈정렬!$F90*100)</f>
        <v>161.66868424340865</v>
      </c>
      <c r="AF90">
        <f>IF(OR(Calc_오픈정렬!$F90="",Calc_오픈정렬!AF90=""),"",Calc_오픈정렬!AF90/Calc_오픈정렬!$F90*100)</f>
        <v>164.51830919282591</v>
      </c>
      <c r="AG90">
        <f>IF(OR(Calc_오픈정렬!$F90="",Calc_오픈정렬!AG90=""),"",Calc_오픈정렬!AG90/Calc_오픈정렬!$F90*100)</f>
        <v>143.41724149159333</v>
      </c>
      <c r="AH90">
        <f>IF(OR(Calc_오픈정렬!$F90="",Calc_오픈정렬!AH90=""),"",Calc_오픈정렬!AH90/Calc_오픈정렬!$F90*100)</f>
        <v>168.96770133386738</v>
      </c>
      <c r="AI90">
        <f>IF(OR(Calc_오픈정렬!$F90="",Calc_오픈정렬!AI90=""),"",Calc_오픈정렬!AI90/Calc_오픈정렬!$F90*100)</f>
        <v>171.16247064763678</v>
      </c>
      <c r="AJ90">
        <f>IF(OR(Calc_오픈정렬!$F90="",Calc_오픈정렬!AJ90=""),"",Calc_오픈정렬!AJ90/Calc_오픈정렬!$F90*100)</f>
        <v>169.3244761869143</v>
      </c>
      <c r="AK90">
        <f>IF(OR(Calc_오픈정렬!$F90="",Calc_오픈정렬!AK90=""),"",Calc_오픈정렬!AK90/Calc_오픈정렬!$F90*100)</f>
        <v>181.5639275726754</v>
      </c>
      <c r="AL90">
        <f>IF(OR(Calc_오픈정렬!$F90="",Calc_오픈정렬!AL90=""),"",Calc_오픈정렬!AL90/Calc_오픈정렬!$F90*100)</f>
        <v>166.95545242644872</v>
      </c>
      <c r="AM90">
        <f>IF(OR(Calc_오픈정렬!$F90="",Calc_오픈정렬!AM90=""),"",Calc_오픈정렬!AM90/Calc_오픈정렬!$F90*100)</f>
        <v>143.4271254967471</v>
      </c>
      <c r="AN90">
        <f>IF(OR(Calc_오픈정렬!$F90="",Calc_오픈정렬!AN90=""),"",Calc_오픈정렬!AN90/Calc_오픈정렬!$F90*100)</f>
        <v>148.7639759900282</v>
      </c>
      <c r="AO90">
        <f>IF(OR(Calc_오픈정렬!$F90="",Calc_오픈정렬!AO90=""),"",Calc_오픈정렬!AO90/Calc_오픈정렬!$F90*100)</f>
        <v>126.69179319652959</v>
      </c>
      <c r="AP90" t="str">
        <f>IF(OR(Calc_오픈정렬!$F90="",Calc_오픈정렬!AP90=""),"",Calc_오픈정렬!AP90/Calc_오픈정렬!$F90*100)</f>
        <v/>
      </c>
      <c r="AQ90" t="str">
        <f>IF(OR(Calc_오픈정렬!$F90="",Calc_오픈정렬!AQ90=""),"",Calc_오픈정렬!AQ90/Calc_오픈정렬!$F90*100)</f>
        <v/>
      </c>
      <c r="AR90" t="str">
        <f>IF(OR(Calc_오픈정렬!$F90="",Calc_오픈정렬!AR90=""),"",Calc_오픈정렬!AR90/Calc_오픈정렬!$F90*100)</f>
        <v/>
      </c>
      <c r="AS90" t="str">
        <f>IF(OR(Calc_오픈정렬!$F90="",Calc_오픈정렬!AS90=""),"",Calc_오픈정렬!AS90/Calc_오픈정렬!$F90*100)</f>
        <v/>
      </c>
      <c r="AT90" t="str">
        <f>IF(OR(Calc_오픈정렬!$F90="",Calc_오픈정렬!AT90=""),"",Calc_오픈정렬!AT90/Calc_오픈정렬!$F90*100)</f>
        <v/>
      </c>
      <c r="AU90" t="str">
        <f>IF(OR(Calc_오픈정렬!$F90="",Calc_오픈정렬!AU90=""),"",Calc_오픈정렬!AU90/Calc_오픈정렬!$F90*100)</f>
        <v/>
      </c>
      <c r="AV90" t="str">
        <f>IF(OR(Calc_오픈정렬!$F90="",Calc_오픈정렬!AV90=""),"",Calc_오픈정렬!AV90/Calc_오픈정렬!$F90*100)</f>
        <v/>
      </c>
      <c r="AW90" t="str">
        <f>IF(OR(Calc_오픈정렬!$F90="",Calc_오픈정렬!AW90=""),"",Calc_오픈정렬!AW90/Calc_오픈정렬!$F90*100)</f>
        <v/>
      </c>
      <c r="AX90" t="str">
        <f>IF(OR(Calc_오픈정렬!$F90="",Calc_오픈정렬!AX90=""),"",Calc_오픈정렬!AX90/Calc_오픈정렬!$F90*100)</f>
        <v/>
      </c>
      <c r="AY90" t="str">
        <f>IF(OR(Calc_오픈정렬!$F90="",Calc_오픈정렬!AY90=""),"",Calc_오픈정렬!AY90/Calc_오픈정렬!$F90*100)</f>
        <v/>
      </c>
      <c r="AZ90" t="str">
        <f>IF(OR(Calc_오픈정렬!$F90="",Calc_오픈정렬!AZ90=""),"",Calc_오픈정렬!AZ90/Calc_오픈정렬!$F90*100)</f>
        <v/>
      </c>
      <c r="BA90" t="str">
        <f>IF(OR(Calc_오픈정렬!$F90="",Calc_오픈정렬!BA90=""),"",Calc_오픈정렬!BA90/Calc_오픈정렬!$F90*100)</f>
        <v/>
      </c>
      <c r="BB90" t="str">
        <f>IF(OR(Calc_오픈정렬!$F90="",Calc_오픈정렬!BB90=""),"",Calc_오픈정렬!BB90/Calc_오픈정렬!$F90*100)</f>
        <v/>
      </c>
      <c r="BC90" t="str">
        <f>IF(OR(Calc_오픈정렬!$F90="",Calc_오픈정렬!BC90=""),"",Calc_오픈정렬!BC90/Calc_오픈정렬!$F90*100)</f>
        <v/>
      </c>
      <c r="BD90" t="str">
        <f>IF(OR(Calc_오픈정렬!$F90="",Calc_오픈정렬!BD90=""),"",Calc_오픈정렬!BD90/Calc_오픈정렬!$F90*100)</f>
        <v/>
      </c>
      <c r="BE90" t="str">
        <f>IF(OR(Calc_오픈정렬!$F90="",Calc_오픈정렬!BE90=""),"",Calc_오픈정렬!BE90/Calc_오픈정렬!$F90*100)</f>
        <v/>
      </c>
      <c r="BF90" t="str">
        <f>IF(OR(Calc_오픈정렬!$F90="",Calc_오픈정렬!BF90=""),"",Calc_오픈정렬!BF90/Calc_오픈정렬!$F90*100)</f>
        <v/>
      </c>
      <c r="BG90" t="str">
        <f>IF(OR(Calc_오픈정렬!$F90="",Calc_오픈정렬!BG90=""),"",Calc_오픈정렬!BG90/Calc_오픈정렬!$F90*100)</f>
        <v/>
      </c>
      <c r="BH90" t="str">
        <f>IF(OR(Calc_오픈정렬!$F90="",Calc_오픈정렬!BH90=""),"",Calc_오픈정렬!BH90/Calc_오픈정렬!$F90*100)</f>
        <v/>
      </c>
      <c r="BI90" t="str">
        <f>IF(OR(Calc_오픈정렬!$F90="",Calc_오픈정렬!BI90=""),"",Calc_오픈정렬!BI90/Calc_오픈정렬!$F90*100)</f>
        <v/>
      </c>
      <c r="BJ90" t="str">
        <f>IF(OR(Calc_오픈정렬!$F90="",Calc_오픈정렬!BJ90=""),"",Calc_오픈정렬!BJ90/Calc_오픈정렬!$F90*100)</f>
        <v/>
      </c>
      <c r="BK90" t="str">
        <f>IF(OR(Calc_오픈정렬!$F90="",Calc_오픈정렬!BK90=""),"",Calc_오픈정렬!BK90/Calc_오픈정렬!$F90*100)</f>
        <v/>
      </c>
      <c r="BL90" t="str">
        <f>IF(OR(Calc_오픈정렬!$F90="",Calc_오픈정렬!BL90=""),"",Calc_오픈정렬!BL90/Calc_오픈정렬!$F90*100)</f>
        <v/>
      </c>
      <c r="BM90" t="str">
        <f>IF(OR(Calc_오픈정렬!$F90="",Calc_오픈정렬!BM90=""),"",Calc_오픈정렬!BM90/Calc_오픈정렬!$F90*100)</f>
        <v/>
      </c>
      <c r="BN90" t="str">
        <f>IF(OR(Calc_오픈정렬!$F90="",Calc_오픈정렬!BN90=""),"",Calc_오픈정렬!BN90/Calc_오픈정렬!$F90*100)</f>
        <v/>
      </c>
    </row>
    <row r="91" spans="1:66" x14ac:dyDescent="0.3">
      <c r="A91" t="str">
        <f>Calc_오픈정렬!A91</f>
        <v>(1080) #오산대호스쿨점</v>
      </c>
      <c r="B91" t="str">
        <f>Calc_오픈정렬!B91</f>
        <v>150-1</v>
      </c>
      <c r="C91">
        <f>Calc_오픈정렬!C91</f>
        <v>1</v>
      </c>
      <c r="D91" t="str">
        <f>Calc_오픈정렬!D91</f>
        <v>1</v>
      </c>
      <c r="E91" s="1">
        <f>Calc_오픈정렬!E91</f>
        <v>45139</v>
      </c>
      <c r="F91">
        <f>Calc_오픈정렬!F91</f>
        <v>3244020.269021315</v>
      </c>
      <c r="G91">
        <f>IF(OR(Calc_오픈정렬!$F91="",Calc_오픈정렬!G91=""),"",Calc_오픈정렬!G91/Calc_오픈정렬!$F91*100)</f>
        <v>34.649324730262251</v>
      </c>
      <c r="H91">
        <f>IF(OR(Calc_오픈정렬!$F91="",Calc_오픈정렬!H91=""),"",Calc_오픈정렬!H91/Calc_오픈정렬!$F91*100)</f>
        <v>47.175683474132505</v>
      </c>
      <c r="I91">
        <f>IF(OR(Calc_오픈정렬!$F91="",Calc_오픈정렬!I91=""),"",Calc_오픈정렬!I91/Calc_오픈정렬!$F91*100)</f>
        <v>59.679015300550063</v>
      </c>
      <c r="J91">
        <f>IF(OR(Calc_오픈정렬!$F91="",Calc_오픈정렬!J91=""),"",Calc_오픈정렬!J91/Calc_오픈정렬!$F91*100)</f>
        <v>75.456757671958272</v>
      </c>
      <c r="K91">
        <f>IF(OR(Calc_오픈정렬!$F91="",Calc_오픈정렬!K91=""),"",Calc_오픈정렬!K91/Calc_오픈정렬!$F91*100)</f>
        <v>102.6885819863862</v>
      </c>
      <c r="L91">
        <f>IF(OR(Calc_오픈정렬!$F91="",Calc_오픈정렬!L91=""),"",Calc_오픈정렬!L91/Calc_오픈정렬!$F91*100)</f>
        <v>98.21127076549773</v>
      </c>
      <c r="M91">
        <f>IF(OR(Calc_오픈정렬!$F91="",Calc_오픈정렬!M91=""),"",Calc_오픈정렬!M91/Calc_오픈정렬!$F91*100)</f>
        <v>117.64821822398702</v>
      </c>
      <c r="N91">
        <f>IF(OR(Calc_오픈정렬!$F91="",Calc_오픈정렬!N91=""),"",Calc_오픈정렬!N91/Calc_오픈정렬!$F91*100)</f>
        <v>99.859262572080127</v>
      </c>
      <c r="O91">
        <f>IF(OR(Calc_오픈정렬!$F91="",Calc_오픈정렬!O91=""),"",Calc_오픈정렬!O91/Calc_오픈정렬!$F91*100)</f>
        <v>106.13590878009063</v>
      </c>
      <c r="P91">
        <f>IF(OR(Calc_오픈정렬!$F91="",Calc_오픈정렬!P91=""),"",Calc_오픈정렬!P91/Calc_오픈정렬!$F91*100)</f>
        <v>88.588318242370562</v>
      </c>
      <c r="Q91">
        <f>IF(OR(Calc_오픈정렬!$F91="",Calc_오픈정렬!Q91=""),"",Calc_오픈정렬!Q91/Calc_오픈정렬!$F91*100)</f>
        <v>85.633924952402722</v>
      </c>
      <c r="R91">
        <f>IF(OR(Calc_오픈정렬!$F91="",Calc_오픈정렬!R91=""),"",Calc_오픈정렬!R91/Calc_오픈정렬!$F91*100)</f>
        <v>91.195980303350225</v>
      </c>
      <c r="S91">
        <f>IF(OR(Calc_오픈정렬!$F91="",Calc_오픈정렬!S91=""),"",Calc_오픈정렬!S91/Calc_오픈정렬!$F91*100)</f>
        <v>87.342869387925532</v>
      </c>
      <c r="T91">
        <f>IF(OR(Calc_오픈정렬!$F91="",Calc_오픈정렬!T91=""),"",Calc_오픈정렬!T91/Calc_오픈정렬!$F91*100)</f>
        <v>90.901582748721495</v>
      </c>
      <c r="U91">
        <f>IF(OR(Calc_오픈정렬!$F91="",Calc_오픈정렬!U91=""),"",Calc_오픈정렬!U91/Calc_오픈정렬!$F91*100)</f>
        <v>99.443158315665158</v>
      </c>
      <c r="V91">
        <f>IF(OR(Calc_오픈정렬!$F91="",Calc_오픈정렬!V91=""),"",Calc_오픈정렬!V91/Calc_오픈정렬!$F91*100)</f>
        <v>110.47094346269965</v>
      </c>
      <c r="W91">
        <f>IF(OR(Calc_오픈정렬!$F91="",Calc_오픈정렬!W91=""),"",Calc_오픈정렬!W91/Calc_오픈정렬!$F91*100)</f>
        <v>106.0768997751492</v>
      </c>
      <c r="X91">
        <f>IF(OR(Calc_오픈정렬!$F91="",Calc_오픈정렬!X91=""),"",Calc_오픈정렬!X91/Calc_오픈정렬!$F91*100)</f>
        <v>128.06760273197489</v>
      </c>
      <c r="Y91">
        <f>IF(OR(Calc_오픈정렬!$F91="",Calc_오픈정렬!Y91=""),"",Calc_오픈정렬!Y91/Calc_오픈정렬!$F91*100)</f>
        <v>107.64643552220051</v>
      </c>
      <c r="Z91">
        <f>IF(OR(Calc_오픈정렬!$F91="",Calc_오픈정렬!Z91=""),"",Calc_오픈정렬!Z91/Calc_오픈정렬!$F91*100)</f>
        <v>103.40655157460247</v>
      </c>
      <c r="AA91">
        <f>IF(OR(Calc_오픈정렬!$F91="",Calc_오픈정렬!AA91=""),"",Calc_오픈정렬!AA91/Calc_오픈정렬!$F91*100)</f>
        <v>105.84841263885592</v>
      </c>
      <c r="AB91">
        <f>IF(OR(Calc_오픈정렬!$F91="",Calc_오픈정렬!AB91=""),"",Calc_오픈정렬!AB91/Calc_오픈정렬!$F91*100)</f>
        <v>104.65706648204282</v>
      </c>
      <c r="AC91">
        <f>IF(OR(Calc_오픈정렬!$F91="",Calc_오픈정렬!AC91=""),"",Calc_오픈정렬!AC91/Calc_오픈정렬!$F91*100)</f>
        <v>100.50966063209106</v>
      </c>
      <c r="AD91">
        <f>IF(OR(Calc_오픈정렬!$F91="",Calc_오픈정렬!AD91=""),"",Calc_오픈정렬!AD91/Calc_오픈정렬!$F91*100)</f>
        <v>91.172421766316319</v>
      </c>
      <c r="AE91">
        <f>IF(OR(Calc_오픈정렬!$F91="",Calc_오픈정렬!AE91=""),"",Calc_오픈정렬!AE91/Calc_오픈정렬!$F91*100)</f>
        <v>82.350372397314715</v>
      </c>
      <c r="AF91">
        <f>IF(OR(Calc_오픈정렬!$F91="",Calc_오픈정렬!AF91=""),"",Calc_오픈정렬!AF91/Calc_오픈정렬!$F91*100)</f>
        <v>86.974278219549049</v>
      </c>
      <c r="AG91">
        <f>IF(OR(Calc_오픈정렬!$F91="",Calc_오픈정렬!AG91=""),"",Calc_오픈정렬!AG91/Calc_오픈정렬!$F91*100)</f>
        <v>108.04496230927769</v>
      </c>
      <c r="AH91">
        <f>IF(OR(Calc_오픈정렬!$F91="",Calc_오픈정렬!AH91=""),"",Calc_오픈정렬!AH91/Calc_오픈정렬!$F91*100)</f>
        <v>110.00727745322632</v>
      </c>
      <c r="AI91">
        <f>IF(OR(Calc_오픈정렬!$F91="",Calc_오픈정렬!AI91=""),"",Calc_오픈정렬!AI91/Calc_오픈정렬!$F91*100)</f>
        <v>94.697784285223435</v>
      </c>
      <c r="AJ91">
        <f>IF(OR(Calc_오픈정렬!$F91="",Calc_오픈정렬!AJ91=""),"",Calc_오픈정렬!AJ91/Calc_오픈정렬!$F91*100)</f>
        <v>112.94760066427149</v>
      </c>
      <c r="AK91">
        <f>IF(OR(Calc_오픈정렬!$F91="",Calc_오픈정렬!AK91=""),"",Calc_오픈정렬!AK91/Calc_오픈정렬!$F91*100)</f>
        <v>114.33038245279326</v>
      </c>
      <c r="AL91">
        <f>IF(OR(Calc_오픈정렬!$F91="",Calc_오픈정렬!AL91=""),"",Calc_오픈정렬!AL91/Calc_오픈정렬!$F91*100)</f>
        <v>111.04201025835414</v>
      </c>
      <c r="AM91">
        <f>IF(OR(Calc_오픈정렬!$F91="",Calc_오픈정렬!AM91=""),"",Calc_오픈정렬!AM91/Calc_오픈정렬!$F91*100)</f>
        <v>120.1491095841845</v>
      </c>
      <c r="AN91">
        <f>IF(OR(Calc_오픈정렬!$F91="",Calc_오픈정렬!AN91=""),"",Calc_오픈정렬!AN91/Calc_오픈정렬!$F91*100)</f>
        <v>113.08624762508219</v>
      </c>
      <c r="AO91">
        <f>IF(OR(Calc_오픈정렬!$F91="",Calc_오픈정렬!AO91=""),"",Calc_오픈정렬!AO91/Calc_오픈정렬!$F91*100)</f>
        <v>93.923081591400035</v>
      </c>
      <c r="AP91" t="str">
        <f>IF(OR(Calc_오픈정렬!$F91="",Calc_오픈정렬!AP91=""),"",Calc_오픈정렬!AP91/Calc_오픈정렬!$F91*100)</f>
        <v/>
      </c>
      <c r="AQ91" t="str">
        <f>IF(OR(Calc_오픈정렬!$F91="",Calc_오픈정렬!AQ91=""),"",Calc_오픈정렬!AQ91/Calc_오픈정렬!$F91*100)</f>
        <v/>
      </c>
      <c r="AR91" t="str">
        <f>IF(OR(Calc_오픈정렬!$F91="",Calc_오픈정렬!AR91=""),"",Calc_오픈정렬!AR91/Calc_오픈정렬!$F91*100)</f>
        <v/>
      </c>
      <c r="AS91" t="str">
        <f>IF(OR(Calc_오픈정렬!$F91="",Calc_오픈정렬!AS91=""),"",Calc_오픈정렬!AS91/Calc_오픈정렬!$F91*100)</f>
        <v/>
      </c>
      <c r="AT91" t="str">
        <f>IF(OR(Calc_오픈정렬!$F91="",Calc_오픈정렬!AT91=""),"",Calc_오픈정렬!AT91/Calc_오픈정렬!$F91*100)</f>
        <v/>
      </c>
      <c r="AU91" t="str">
        <f>IF(OR(Calc_오픈정렬!$F91="",Calc_오픈정렬!AU91=""),"",Calc_오픈정렬!AU91/Calc_오픈정렬!$F91*100)</f>
        <v/>
      </c>
      <c r="AV91" t="str">
        <f>IF(OR(Calc_오픈정렬!$F91="",Calc_오픈정렬!AV91=""),"",Calc_오픈정렬!AV91/Calc_오픈정렬!$F91*100)</f>
        <v/>
      </c>
      <c r="AW91" t="str">
        <f>IF(OR(Calc_오픈정렬!$F91="",Calc_오픈정렬!AW91=""),"",Calc_오픈정렬!AW91/Calc_오픈정렬!$F91*100)</f>
        <v/>
      </c>
      <c r="AX91" t="str">
        <f>IF(OR(Calc_오픈정렬!$F91="",Calc_오픈정렬!AX91=""),"",Calc_오픈정렬!AX91/Calc_오픈정렬!$F91*100)</f>
        <v/>
      </c>
      <c r="AY91" t="str">
        <f>IF(OR(Calc_오픈정렬!$F91="",Calc_오픈정렬!AY91=""),"",Calc_오픈정렬!AY91/Calc_오픈정렬!$F91*100)</f>
        <v/>
      </c>
      <c r="AZ91" t="str">
        <f>IF(OR(Calc_오픈정렬!$F91="",Calc_오픈정렬!AZ91=""),"",Calc_오픈정렬!AZ91/Calc_오픈정렬!$F91*100)</f>
        <v/>
      </c>
      <c r="BA91" t="str">
        <f>IF(OR(Calc_오픈정렬!$F91="",Calc_오픈정렬!BA91=""),"",Calc_오픈정렬!BA91/Calc_오픈정렬!$F91*100)</f>
        <v/>
      </c>
      <c r="BB91" t="str">
        <f>IF(OR(Calc_오픈정렬!$F91="",Calc_오픈정렬!BB91=""),"",Calc_오픈정렬!BB91/Calc_오픈정렬!$F91*100)</f>
        <v/>
      </c>
      <c r="BC91" t="str">
        <f>IF(OR(Calc_오픈정렬!$F91="",Calc_오픈정렬!BC91=""),"",Calc_오픈정렬!BC91/Calc_오픈정렬!$F91*100)</f>
        <v/>
      </c>
      <c r="BD91" t="str">
        <f>IF(OR(Calc_오픈정렬!$F91="",Calc_오픈정렬!BD91=""),"",Calc_오픈정렬!BD91/Calc_오픈정렬!$F91*100)</f>
        <v/>
      </c>
      <c r="BE91" t="str">
        <f>IF(OR(Calc_오픈정렬!$F91="",Calc_오픈정렬!BE91=""),"",Calc_오픈정렬!BE91/Calc_오픈정렬!$F91*100)</f>
        <v/>
      </c>
      <c r="BF91" t="str">
        <f>IF(OR(Calc_오픈정렬!$F91="",Calc_오픈정렬!BF91=""),"",Calc_오픈정렬!BF91/Calc_오픈정렬!$F91*100)</f>
        <v/>
      </c>
      <c r="BG91" t="str">
        <f>IF(OR(Calc_오픈정렬!$F91="",Calc_오픈정렬!BG91=""),"",Calc_오픈정렬!BG91/Calc_오픈정렬!$F91*100)</f>
        <v/>
      </c>
      <c r="BH91" t="str">
        <f>IF(OR(Calc_오픈정렬!$F91="",Calc_오픈정렬!BH91=""),"",Calc_오픈정렬!BH91/Calc_오픈정렬!$F91*100)</f>
        <v/>
      </c>
      <c r="BI91" t="str">
        <f>IF(OR(Calc_오픈정렬!$F91="",Calc_오픈정렬!BI91=""),"",Calc_오픈정렬!BI91/Calc_오픈정렬!$F91*100)</f>
        <v/>
      </c>
      <c r="BJ91" t="str">
        <f>IF(OR(Calc_오픈정렬!$F91="",Calc_오픈정렬!BJ91=""),"",Calc_오픈정렬!BJ91/Calc_오픈정렬!$F91*100)</f>
        <v/>
      </c>
      <c r="BK91" t="str">
        <f>IF(OR(Calc_오픈정렬!$F91="",Calc_오픈정렬!BK91=""),"",Calc_오픈정렬!BK91/Calc_오픈정렬!$F91*100)</f>
        <v/>
      </c>
      <c r="BL91" t="str">
        <f>IF(OR(Calc_오픈정렬!$F91="",Calc_오픈정렬!BL91=""),"",Calc_오픈정렬!BL91/Calc_오픈정렬!$F91*100)</f>
        <v/>
      </c>
      <c r="BM91" t="str">
        <f>IF(OR(Calc_오픈정렬!$F91="",Calc_오픈정렬!BM91=""),"",Calc_오픈정렬!BM91/Calc_오픈정렬!$F91*100)</f>
        <v/>
      </c>
      <c r="BN91" t="str">
        <f>IF(OR(Calc_오픈정렬!$F91="",Calc_오픈정렬!BN91=""),"",Calc_오픈정렬!BN91/Calc_오픈정렬!$F91*100)</f>
        <v/>
      </c>
    </row>
    <row r="92" spans="1:66" x14ac:dyDescent="0.3">
      <c r="A92" t="str">
        <f>Calc_오픈정렬!A92</f>
        <v>(1081) #등마루증미역점</v>
      </c>
      <c r="B92" t="str">
        <f>Calc_오픈정렬!B92</f>
        <v>150-2</v>
      </c>
      <c r="C92">
        <f>Calc_오픈정렬!C92</f>
        <v>2</v>
      </c>
      <c r="D92" t="str">
        <f>Calc_오픈정렬!D92</f>
        <v>2</v>
      </c>
      <c r="E92" s="1">
        <f>Calc_오픈정렬!E92</f>
        <v>45139</v>
      </c>
      <c r="F92">
        <f>Calc_오픈정렬!F92</f>
        <v>5148392.7569518713</v>
      </c>
      <c r="G92">
        <f>IF(OR(Calc_오픈정렬!$F92="",Calc_오픈정렬!G92=""),"",Calc_오픈정렬!G92/Calc_오픈정렬!$F92*100)</f>
        <v>57.913786585027324</v>
      </c>
      <c r="H92">
        <f>IF(OR(Calc_오픈정렬!$F92="",Calc_오픈정렬!H92=""),"",Calc_오픈정렬!H92/Calc_오픈정렬!$F92*100)</f>
        <v>77.133052128017653</v>
      </c>
      <c r="I92">
        <f>IF(OR(Calc_오픈정렬!$F92="",Calc_오픈정렬!I92=""),"",Calc_오픈정렬!I92/Calc_오픈정렬!$F92*100)</f>
        <v>77.008874732587245</v>
      </c>
      <c r="J92">
        <f>IF(OR(Calc_오픈정렬!$F92="",Calc_오픈정렬!J92=""),"",Calc_오픈정렬!J92/Calc_오픈정렬!$F92*100)</f>
        <v>83.654824865227809</v>
      </c>
      <c r="K92">
        <f>IF(OR(Calc_오픈정렬!$F92="",Calc_오픈정렬!K92=""),"",Calc_오픈정렬!K92/Calc_오픈정렬!$F92*100)</f>
        <v>85.307716695475975</v>
      </c>
      <c r="L92">
        <f>IF(OR(Calc_오픈정렬!$F92="",Calc_오픈정렬!L92=""),"",Calc_오픈정렬!L92/Calc_오픈정렬!$F92*100)</f>
        <v>88.25868564526597</v>
      </c>
      <c r="M92">
        <f>IF(OR(Calc_오픈정렬!$F92="",Calc_오픈정렬!M92=""),"",Calc_오픈정렬!M92/Calc_오픈정렬!$F92*100)</f>
        <v>121.53569742617663</v>
      </c>
      <c r="N92">
        <f>IF(OR(Calc_오픈정렬!$F92="",Calc_오픈정렬!N92=""),"",Calc_오픈정렬!N92/Calc_오픈정렬!$F92*100)</f>
        <v>120.42274980841781</v>
      </c>
      <c r="O92">
        <f>IF(OR(Calc_오픈정렬!$F92="",Calc_오픈정렬!O92=""),"",Calc_오픈정렬!O92/Calc_오픈정렬!$F92*100)</f>
        <v>100.82032555943582</v>
      </c>
      <c r="P92">
        <f>IF(OR(Calc_오픈정렬!$F92="",Calc_오픈정렬!P92=""),"",Calc_오픈정렬!P92/Calc_오픈정렬!$F92*100)</f>
        <v>93.955154106449442</v>
      </c>
      <c r="Q92">
        <f>IF(OR(Calc_오픈정렬!$F92="",Calc_오픈정렬!Q92=""),"",Calc_오픈정렬!Q92/Calc_오픈정렬!$F92*100)</f>
        <v>94.713489587458682</v>
      </c>
      <c r="R92">
        <f>IF(OR(Calc_오픈정렬!$F92="",Calc_오픈정렬!R92=""),"",Calc_오픈정렬!R92/Calc_오픈정렬!$F92*100)</f>
        <v>89.041962651431263</v>
      </c>
      <c r="S92">
        <f>IF(OR(Calc_오픈정렬!$F92="",Calc_오픈정렬!S92=""),"",Calc_오픈정렬!S92/Calc_오픈정렬!$F92*100)</f>
        <v>92.411072971048483</v>
      </c>
      <c r="T92">
        <f>IF(OR(Calc_오픈정렬!$F92="",Calc_오픈정렬!T92=""),"",Calc_오픈정렬!T92/Calc_오픈정렬!$F92*100)</f>
        <v>84.740396925448465</v>
      </c>
      <c r="U92">
        <f>IF(OR(Calc_오픈정렬!$F92="",Calc_오픈정렬!U92=""),"",Calc_오픈정렬!U92/Calc_오픈정렬!$F92*100)</f>
        <v>88.119963193622226</v>
      </c>
      <c r="V92">
        <f>IF(OR(Calc_오픈정렬!$F92="",Calc_오픈정렬!V92=""),"",Calc_오픈정렬!V92/Calc_오픈정렬!$F92*100)</f>
        <v>88.046889733597993</v>
      </c>
      <c r="W92">
        <f>IF(OR(Calc_오픈정렬!$F92="",Calc_오픈정렬!W92=""),"",Calc_오픈정렬!W92/Calc_오픈정렬!$F92*100)</f>
        <v>84.658835860908084</v>
      </c>
      <c r="X92">
        <f>IF(OR(Calc_오픈정렬!$F92="",Calc_오픈정렬!X92=""),"",Calc_오픈정렬!X92/Calc_오픈정렬!$F92*100)</f>
        <v>89.401945582667807</v>
      </c>
      <c r="Y92">
        <f>IF(OR(Calc_오픈정렬!$F92="",Calc_오픈정렬!Y92=""),"",Calc_오픈정렬!Y92/Calc_오픈정렬!$F92*100)</f>
        <v>103.2242268367211</v>
      </c>
      <c r="Z92">
        <f>IF(OR(Calc_오픈정렬!$F92="",Calc_오픈정렬!Z92=""),"",Calc_오픈정렬!Z92/Calc_오픈정렬!$F92*100)</f>
        <v>107.21788021785747</v>
      </c>
      <c r="AA92">
        <f>IF(OR(Calc_오픈정렬!$F92="",Calc_오픈정렬!AA92=""),"",Calc_오픈정렬!AA92/Calc_오픈정렬!$F92*100)</f>
        <v>104.81614325177837</v>
      </c>
      <c r="AB92">
        <f>IF(OR(Calc_오픈정렬!$F92="",Calc_오픈정렬!AB92=""),"",Calc_오픈정렬!AB92/Calc_오픈정렬!$F92*100)</f>
        <v>113.63290594681767</v>
      </c>
      <c r="AC92">
        <f>IF(OR(Calc_오픈정렬!$F92="",Calc_오픈정렬!AC92=""),"",Calc_오픈정렬!AC92/Calc_오픈정렬!$F92*100)</f>
        <v>102.25238107730421</v>
      </c>
      <c r="AD92">
        <f>IF(OR(Calc_오픈정렬!$F92="",Calc_오픈정렬!AD92=""),"",Calc_오픈정렬!AD92/Calc_오픈정렬!$F92*100)</f>
        <v>91.647140200451929</v>
      </c>
      <c r="AE92">
        <f>IF(OR(Calc_오픈정렬!$F92="",Calc_오픈정렬!AE92=""),"",Calc_오픈정렬!AE92/Calc_오픈정렬!$F92*100)</f>
        <v>97.907211443092763</v>
      </c>
      <c r="AF92">
        <f>IF(OR(Calc_오픈정렬!$F92="",Calc_오픈정렬!AF92=""),"",Calc_오픈정렬!AF92/Calc_오픈정렬!$F92*100)</f>
        <v>97.169697205230989</v>
      </c>
      <c r="AG92">
        <f>IF(OR(Calc_오픈정렬!$F92="",Calc_오픈정렬!AG92=""),"",Calc_오픈정렬!AG92/Calc_오픈정렬!$F92*100)</f>
        <v>103.74992503057577</v>
      </c>
      <c r="AH92">
        <f>IF(OR(Calc_오픈정렬!$F92="",Calc_오픈정렬!AH92=""),"",Calc_오픈정렬!AH92/Calc_오픈정렬!$F92*100)</f>
        <v>105.15209997577747</v>
      </c>
      <c r="AI92">
        <f>IF(OR(Calc_오픈정렬!$F92="",Calc_오픈정렬!AI92=""),"",Calc_오픈정렬!AI92/Calc_오픈정렬!$F92*100)</f>
        <v>102.24102524159835</v>
      </c>
      <c r="AJ92">
        <f>IF(OR(Calc_오픈정렬!$F92="",Calc_오픈정렬!AJ92=""),"",Calc_오픈정렬!AJ92/Calc_오픈정렬!$F92*100)</f>
        <v>115.25289205449405</v>
      </c>
      <c r="AK92">
        <f>IF(OR(Calc_오픈정렬!$F92="",Calc_오픈정렬!AK92=""),"",Calc_오픈정렬!AK92/Calc_오픈정렬!$F92*100)</f>
        <v>121.08564202785786</v>
      </c>
      <c r="AL92">
        <f>IF(OR(Calc_오픈정렬!$F92="",Calc_오픈정렬!AL92=""),"",Calc_오픈정렬!AL92/Calc_오픈정렬!$F92*100)</f>
        <v>128.0611095314629</v>
      </c>
      <c r="AM92">
        <f>IF(OR(Calc_오픈정렬!$F92="",Calc_오픈정렬!AM92=""),"",Calc_오픈정렬!AM92/Calc_오픈정렬!$F92*100)</f>
        <v>120.61745657636325</v>
      </c>
      <c r="AN92">
        <f>IF(OR(Calc_오픈정렬!$F92="",Calc_오픈정렬!AN92=""),"",Calc_오픈정렬!AN92/Calc_오픈정렬!$F92*100)</f>
        <v>124.2463861915969</v>
      </c>
      <c r="AO92">
        <f>IF(OR(Calc_오픈정렬!$F92="",Calc_오픈정렬!AO92=""),"",Calc_오픈정렬!AO92/Calc_오픈정렬!$F92*100)</f>
        <v>110.21154866564619</v>
      </c>
      <c r="AP92" t="str">
        <f>IF(OR(Calc_오픈정렬!$F92="",Calc_오픈정렬!AP92=""),"",Calc_오픈정렬!AP92/Calc_오픈정렬!$F92*100)</f>
        <v/>
      </c>
      <c r="AQ92" t="str">
        <f>IF(OR(Calc_오픈정렬!$F92="",Calc_오픈정렬!AQ92=""),"",Calc_오픈정렬!AQ92/Calc_오픈정렬!$F92*100)</f>
        <v/>
      </c>
      <c r="AR92" t="str">
        <f>IF(OR(Calc_오픈정렬!$F92="",Calc_오픈정렬!AR92=""),"",Calc_오픈정렬!AR92/Calc_오픈정렬!$F92*100)</f>
        <v/>
      </c>
      <c r="AS92" t="str">
        <f>IF(OR(Calc_오픈정렬!$F92="",Calc_오픈정렬!AS92=""),"",Calc_오픈정렬!AS92/Calc_오픈정렬!$F92*100)</f>
        <v/>
      </c>
      <c r="AT92" t="str">
        <f>IF(OR(Calc_오픈정렬!$F92="",Calc_오픈정렬!AT92=""),"",Calc_오픈정렬!AT92/Calc_오픈정렬!$F92*100)</f>
        <v/>
      </c>
      <c r="AU92" t="str">
        <f>IF(OR(Calc_오픈정렬!$F92="",Calc_오픈정렬!AU92=""),"",Calc_오픈정렬!AU92/Calc_오픈정렬!$F92*100)</f>
        <v/>
      </c>
      <c r="AV92" t="str">
        <f>IF(OR(Calc_오픈정렬!$F92="",Calc_오픈정렬!AV92=""),"",Calc_오픈정렬!AV92/Calc_오픈정렬!$F92*100)</f>
        <v/>
      </c>
      <c r="AW92" t="str">
        <f>IF(OR(Calc_오픈정렬!$F92="",Calc_오픈정렬!AW92=""),"",Calc_오픈정렬!AW92/Calc_오픈정렬!$F92*100)</f>
        <v/>
      </c>
      <c r="AX92" t="str">
        <f>IF(OR(Calc_오픈정렬!$F92="",Calc_오픈정렬!AX92=""),"",Calc_오픈정렬!AX92/Calc_오픈정렬!$F92*100)</f>
        <v/>
      </c>
      <c r="AY92" t="str">
        <f>IF(OR(Calc_오픈정렬!$F92="",Calc_오픈정렬!AY92=""),"",Calc_오픈정렬!AY92/Calc_오픈정렬!$F92*100)</f>
        <v/>
      </c>
      <c r="AZ92" t="str">
        <f>IF(OR(Calc_오픈정렬!$F92="",Calc_오픈정렬!AZ92=""),"",Calc_오픈정렬!AZ92/Calc_오픈정렬!$F92*100)</f>
        <v/>
      </c>
      <c r="BA92" t="str">
        <f>IF(OR(Calc_오픈정렬!$F92="",Calc_오픈정렬!BA92=""),"",Calc_오픈정렬!BA92/Calc_오픈정렬!$F92*100)</f>
        <v/>
      </c>
      <c r="BB92" t="str">
        <f>IF(OR(Calc_오픈정렬!$F92="",Calc_오픈정렬!BB92=""),"",Calc_오픈정렬!BB92/Calc_오픈정렬!$F92*100)</f>
        <v/>
      </c>
      <c r="BC92" t="str">
        <f>IF(OR(Calc_오픈정렬!$F92="",Calc_오픈정렬!BC92=""),"",Calc_오픈정렬!BC92/Calc_오픈정렬!$F92*100)</f>
        <v/>
      </c>
      <c r="BD92" t="str">
        <f>IF(OR(Calc_오픈정렬!$F92="",Calc_오픈정렬!BD92=""),"",Calc_오픈정렬!BD92/Calc_오픈정렬!$F92*100)</f>
        <v/>
      </c>
      <c r="BE92" t="str">
        <f>IF(OR(Calc_오픈정렬!$F92="",Calc_오픈정렬!BE92=""),"",Calc_오픈정렬!BE92/Calc_오픈정렬!$F92*100)</f>
        <v/>
      </c>
      <c r="BF92" t="str">
        <f>IF(OR(Calc_오픈정렬!$F92="",Calc_오픈정렬!BF92=""),"",Calc_오픈정렬!BF92/Calc_오픈정렬!$F92*100)</f>
        <v/>
      </c>
      <c r="BG92" t="str">
        <f>IF(OR(Calc_오픈정렬!$F92="",Calc_오픈정렬!BG92=""),"",Calc_오픈정렬!BG92/Calc_오픈정렬!$F92*100)</f>
        <v/>
      </c>
      <c r="BH92" t="str">
        <f>IF(OR(Calc_오픈정렬!$F92="",Calc_오픈정렬!BH92=""),"",Calc_오픈정렬!BH92/Calc_오픈정렬!$F92*100)</f>
        <v/>
      </c>
      <c r="BI92" t="str">
        <f>IF(OR(Calc_오픈정렬!$F92="",Calc_오픈정렬!BI92=""),"",Calc_오픈정렬!BI92/Calc_오픈정렬!$F92*100)</f>
        <v/>
      </c>
      <c r="BJ92" t="str">
        <f>IF(OR(Calc_오픈정렬!$F92="",Calc_오픈정렬!BJ92=""),"",Calc_오픈정렬!BJ92/Calc_오픈정렬!$F92*100)</f>
        <v/>
      </c>
      <c r="BK92" t="str">
        <f>IF(OR(Calc_오픈정렬!$F92="",Calc_오픈정렬!BK92=""),"",Calc_오픈정렬!BK92/Calc_오픈정렬!$F92*100)</f>
        <v/>
      </c>
      <c r="BL92" t="str">
        <f>IF(OR(Calc_오픈정렬!$F92="",Calc_오픈정렬!BL92=""),"",Calc_오픈정렬!BL92/Calc_오픈정렬!$F92*100)</f>
        <v/>
      </c>
      <c r="BM92" t="str">
        <f>IF(OR(Calc_오픈정렬!$F92="",Calc_오픈정렬!BM92=""),"",Calc_오픈정렬!BM92/Calc_오픈정렬!$F92*100)</f>
        <v/>
      </c>
      <c r="BN92" t="str">
        <f>IF(OR(Calc_오픈정렬!$F92="",Calc_오픈정렬!BN92=""),"",Calc_오픈정렬!BN92/Calc_오픈정렬!$F92*100)</f>
        <v/>
      </c>
    </row>
    <row r="93" spans="1:66" x14ac:dyDescent="0.3">
      <c r="A93" t="str">
        <f>Calc_오픈정렬!A93</f>
        <v>(1082) #천천푸르지오서문점</v>
      </c>
      <c r="B93" t="str">
        <f>Calc_오픈정렬!B93</f>
        <v>150-0</v>
      </c>
      <c r="C93">
        <f>Calc_오픈정렬!C93</f>
        <v>0</v>
      </c>
      <c r="D93" t="str">
        <f>Calc_오픈정렬!D93</f>
        <v>0</v>
      </c>
      <c r="E93" s="1">
        <f>Calc_오픈정렬!E93</f>
        <v>45139</v>
      </c>
      <c r="F93">
        <f>Calc_오픈정렬!F93</f>
        <v>4415512.0873667998</v>
      </c>
      <c r="G93">
        <f>IF(OR(Calc_오픈정렬!$F93="",Calc_오픈정렬!G93=""),"",Calc_오픈정렬!G93/Calc_오픈정렬!$F93*100)</f>
        <v>56.42925393770345</v>
      </c>
      <c r="H93">
        <f>IF(OR(Calc_오픈정렬!$F93="",Calc_오픈정렬!H93=""),"",Calc_오픈정렬!H93/Calc_오픈정렬!$F93*100)</f>
        <v>57.335848961293557</v>
      </c>
      <c r="I93">
        <f>IF(OR(Calc_오픈정렬!$F93="",Calc_오픈정렬!I93=""),"",Calc_오픈정렬!I93/Calc_오픈정렬!$F93*100)</f>
        <v>74.058227367573423</v>
      </c>
      <c r="J93">
        <f>IF(OR(Calc_오픈정렬!$F93="",Calc_오픈정렬!J93=""),"",Calc_오픈정렬!J93/Calc_오픈정렬!$F93*100)</f>
        <v>80.137465810987024</v>
      </c>
      <c r="K93">
        <f>IF(OR(Calc_오픈정렬!$F93="",Calc_오픈정렬!K93=""),"",Calc_오픈정렬!K93/Calc_오픈정렬!$F93*100)</f>
        <v>88.249541161413916</v>
      </c>
      <c r="L93">
        <f>IF(OR(Calc_오픈정렬!$F93="",Calc_오픈정렬!L93=""),"",Calc_오픈정렬!L93/Calc_오픈정렬!$F93*100)</f>
        <v>94.37349947096159</v>
      </c>
      <c r="M93">
        <f>IF(OR(Calc_오픈정렬!$F93="",Calc_오픈정렬!M93=""),"",Calc_오픈정렬!M93/Calc_오픈정렬!$F93*100)</f>
        <v>111.51728468909441</v>
      </c>
      <c r="N93">
        <f>IF(OR(Calc_오픈정렬!$F93="",Calc_오픈정렬!N93=""),"",Calc_오픈정렬!N93/Calc_오픈정렬!$F93*100)</f>
        <v>107.23708829814539</v>
      </c>
      <c r="O93">
        <f>IF(OR(Calc_오픈정렬!$F93="",Calc_오픈정렬!O93=""),"",Calc_오픈정렬!O93/Calc_오픈정렬!$F93*100)</f>
        <v>118.48512056939755</v>
      </c>
      <c r="P93">
        <f>IF(OR(Calc_오픈정렬!$F93="",Calc_오픈정렬!P93=""),"",Calc_오픈정렬!P93/Calc_오픈정렬!$F93*100)</f>
        <v>114.14186602367253</v>
      </c>
      <c r="Q93">
        <f>IF(OR(Calc_오픈정렬!$F93="",Calc_오픈정렬!Q93=""),"",Calc_오픈정렬!Q93/Calc_오픈정렬!$F93*100)</f>
        <v>117.80246735309142</v>
      </c>
      <c r="R93">
        <f>IF(OR(Calc_오픈정렬!$F93="",Calc_오픈정렬!R93=""),"",Calc_오픈정렬!R93/Calc_오픈정렬!$F93*100)</f>
        <v>113.26954839330202</v>
      </c>
      <c r="S93">
        <f>IF(OR(Calc_오픈정렬!$F93="",Calc_오픈정렬!S93=""),"",Calc_오픈정렬!S93/Calc_오픈정렬!$F93*100)</f>
        <v>115.53060815626095</v>
      </c>
      <c r="T93">
        <f>IF(OR(Calc_오픈정렬!$F93="",Calc_오픈정렬!T93=""),"",Calc_오픈정렬!T93/Calc_오픈정렬!$F93*100)</f>
        <v>110.0292765714683</v>
      </c>
      <c r="U93">
        <f>IF(OR(Calc_오픈정렬!$F93="",Calc_오픈정렬!U93=""),"",Calc_오픈정렬!U93/Calc_오픈정렬!$F93*100)</f>
        <v>111.76777550545427</v>
      </c>
      <c r="V93">
        <f>IF(OR(Calc_오픈정렬!$F93="",Calc_오픈정렬!V93=""),"",Calc_오픈정렬!V93/Calc_오픈정렬!$F93*100)</f>
        <v>118.69067829219946</v>
      </c>
      <c r="W93">
        <f>IF(OR(Calc_오픈정렬!$F93="",Calc_오픈정렬!W93=""),"",Calc_오픈정렬!W93/Calc_오픈정렬!$F93*100)</f>
        <v>120.50067733899262</v>
      </c>
      <c r="X93">
        <f>IF(OR(Calc_오픈정렬!$F93="",Calc_오픈정렬!X93=""),"",Calc_오픈정렬!X93/Calc_오픈정렬!$F93*100)</f>
        <v>140.94101097012251</v>
      </c>
      <c r="Y93">
        <f>IF(OR(Calc_오픈정렬!$F93="",Calc_오픈정렬!Y93=""),"",Calc_오픈정렬!Y93/Calc_오픈정렬!$F93*100)</f>
        <v>134.12957591924712</v>
      </c>
      <c r="Z93">
        <f>IF(OR(Calc_오픈정렬!$F93="",Calc_오픈정렬!Z93=""),"",Calc_오픈정렬!Z93/Calc_오픈정렬!$F93*100)</f>
        <v>137.66133591797788</v>
      </c>
      <c r="AA93">
        <f>IF(OR(Calc_오픈정렬!$F93="",Calc_오픈정렬!AA93=""),"",Calc_오픈정렬!AA93/Calc_오픈정렬!$F93*100)</f>
        <v>126.41548300412812</v>
      </c>
      <c r="AB93">
        <f>IF(OR(Calc_오픈정렬!$F93="",Calc_오픈정렬!AB93=""),"",Calc_오픈정렬!AB93/Calc_오픈정렬!$F93*100)</f>
        <v>148.50152439249368</v>
      </c>
      <c r="AC93">
        <f>IF(OR(Calc_오픈정렬!$F93="",Calc_오픈정렬!AC93=""),"",Calc_오픈정렬!AC93/Calc_오픈정렬!$F93*100)</f>
        <v>143.10790999531778</v>
      </c>
      <c r="AD93">
        <f>IF(OR(Calc_오픈정렬!$F93="",Calc_오픈정렬!AD93=""),"",Calc_오픈정렬!AD93/Calc_오픈정렬!$F93*100)</f>
        <v>140.72980315799461</v>
      </c>
      <c r="AE93">
        <f>IF(OR(Calc_오픈정렬!$F93="",Calc_오픈정렬!AE93=""),"",Calc_오픈정렬!AE93/Calc_오픈정렬!$F93*100)</f>
        <v>137.54858130935469</v>
      </c>
      <c r="AF93">
        <f>IF(OR(Calc_오픈정렬!$F93="",Calc_오픈정렬!AF93=""),"",Calc_오픈정렬!AF93/Calc_오픈정렬!$F93*100)</f>
        <v>126.52000589339947</v>
      </c>
      <c r="AG93">
        <f>IF(OR(Calc_오픈정렬!$F93="",Calc_오픈정렬!AG93=""),"",Calc_오픈정렬!AG93/Calc_오픈정렬!$F93*100)</f>
        <v>133.89414034078999</v>
      </c>
      <c r="AH93">
        <f>IF(OR(Calc_오픈정렬!$F93="",Calc_오픈정렬!AH93=""),"",Calc_오픈정렬!AH93/Calc_오픈정렬!$F93*100)</f>
        <v>132.75084452498709</v>
      </c>
      <c r="AI93">
        <f>IF(OR(Calc_오픈정렬!$F93="",Calc_오픈정렬!AI93=""),"",Calc_오픈정렬!AI93/Calc_오픈정렬!$F93*100)</f>
        <v>134.87352822756381</v>
      </c>
      <c r="AJ93">
        <f>IF(OR(Calc_오픈정렬!$F93="",Calc_오픈정렬!AJ93=""),"",Calc_오픈정렬!AJ93/Calc_오픈정렬!$F93*100)</f>
        <v>158.99171848235761</v>
      </c>
      <c r="AK93">
        <f>IF(OR(Calc_오픈정렬!$F93="",Calc_오픈정렬!AK93=""),"",Calc_오픈정렬!AK93/Calc_오픈정렬!$F93*100)</f>
        <v>138.68900614946517</v>
      </c>
      <c r="AL93">
        <f>IF(OR(Calc_오픈정렬!$F93="",Calc_오픈정렬!AL93=""),"",Calc_오픈정렬!AL93/Calc_오픈정렬!$F93*100)</f>
        <v>139.87919525771792</v>
      </c>
      <c r="AM93">
        <f>IF(OR(Calc_오픈정렬!$F93="",Calc_오픈정렬!AM93=""),"",Calc_오픈정렬!AM93/Calc_오픈정렬!$F93*100)</f>
        <v>144.89908765135698</v>
      </c>
      <c r="AN93">
        <f>IF(OR(Calc_오픈정렬!$F93="",Calc_오픈정렬!AN93=""),"",Calc_오픈정렬!AN93/Calc_오픈정렬!$F93*100)</f>
        <v>158.31433227930671</v>
      </c>
      <c r="AO93">
        <f>IF(OR(Calc_오픈정렬!$F93="",Calc_오픈정렬!AO93=""),"",Calc_오픈정렬!AO93/Calc_오픈정렬!$F93*100)</f>
        <v>126.00677353851299</v>
      </c>
      <c r="AP93" t="str">
        <f>IF(OR(Calc_오픈정렬!$F93="",Calc_오픈정렬!AP93=""),"",Calc_오픈정렬!AP93/Calc_오픈정렬!$F93*100)</f>
        <v/>
      </c>
      <c r="AQ93" t="str">
        <f>IF(OR(Calc_오픈정렬!$F93="",Calc_오픈정렬!AQ93=""),"",Calc_오픈정렬!AQ93/Calc_오픈정렬!$F93*100)</f>
        <v/>
      </c>
      <c r="AR93" t="str">
        <f>IF(OR(Calc_오픈정렬!$F93="",Calc_오픈정렬!AR93=""),"",Calc_오픈정렬!AR93/Calc_오픈정렬!$F93*100)</f>
        <v/>
      </c>
      <c r="AS93" t="str">
        <f>IF(OR(Calc_오픈정렬!$F93="",Calc_오픈정렬!AS93=""),"",Calc_오픈정렬!AS93/Calc_오픈정렬!$F93*100)</f>
        <v/>
      </c>
      <c r="AT93" t="str">
        <f>IF(OR(Calc_오픈정렬!$F93="",Calc_오픈정렬!AT93=""),"",Calc_오픈정렬!AT93/Calc_오픈정렬!$F93*100)</f>
        <v/>
      </c>
      <c r="AU93" t="str">
        <f>IF(OR(Calc_오픈정렬!$F93="",Calc_오픈정렬!AU93=""),"",Calc_오픈정렬!AU93/Calc_오픈정렬!$F93*100)</f>
        <v/>
      </c>
      <c r="AV93" t="str">
        <f>IF(OR(Calc_오픈정렬!$F93="",Calc_오픈정렬!AV93=""),"",Calc_오픈정렬!AV93/Calc_오픈정렬!$F93*100)</f>
        <v/>
      </c>
      <c r="AW93" t="str">
        <f>IF(OR(Calc_오픈정렬!$F93="",Calc_오픈정렬!AW93=""),"",Calc_오픈정렬!AW93/Calc_오픈정렬!$F93*100)</f>
        <v/>
      </c>
      <c r="AX93" t="str">
        <f>IF(OR(Calc_오픈정렬!$F93="",Calc_오픈정렬!AX93=""),"",Calc_오픈정렬!AX93/Calc_오픈정렬!$F93*100)</f>
        <v/>
      </c>
      <c r="AY93" t="str">
        <f>IF(OR(Calc_오픈정렬!$F93="",Calc_오픈정렬!AY93=""),"",Calc_오픈정렬!AY93/Calc_오픈정렬!$F93*100)</f>
        <v/>
      </c>
      <c r="AZ93" t="str">
        <f>IF(OR(Calc_오픈정렬!$F93="",Calc_오픈정렬!AZ93=""),"",Calc_오픈정렬!AZ93/Calc_오픈정렬!$F93*100)</f>
        <v/>
      </c>
      <c r="BA93" t="str">
        <f>IF(OR(Calc_오픈정렬!$F93="",Calc_오픈정렬!BA93=""),"",Calc_오픈정렬!BA93/Calc_오픈정렬!$F93*100)</f>
        <v/>
      </c>
      <c r="BB93" t="str">
        <f>IF(OR(Calc_오픈정렬!$F93="",Calc_오픈정렬!BB93=""),"",Calc_오픈정렬!BB93/Calc_오픈정렬!$F93*100)</f>
        <v/>
      </c>
      <c r="BC93" t="str">
        <f>IF(OR(Calc_오픈정렬!$F93="",Calc_오픈정렬!BC93=""),"",Calc_오픈정렬!BC93/Calc_오픈정렬!$F93*100)</f>
        <v/>
      </c>
      <c r="BD93" t="str">
        <f>IF(OR(Calc_오픈정렬!$F93="",Calc_오픈정렬!BD93=""),"",Calc_오픈정렬!BD93/Calc_오픈정렬!$F93*100)</f>
        <v/>
      </c>
      <c r="BE93" t="str">
        <f>IF(OR(Calc_오픈정렬!$F93="",Calc_오픈정렬!BE93=""),"",Calc_오픈정렬!BE93/Calc_오픈정렬!$F93*100)</f>
        <v/>
      </c>
      <c r="BF93" t="str">
        <f>IF(OR(Calc_오픈정렬!$F93="",Calc_오픈정렬!BF93=""),"",Calc_오픈정렬!BF93/Calc_오픈정렬!$F93*100)</f>
        <v/>
      </c>
      <c r="BG93" t="str">
        <f>IF(OR(Calc_오픈정렬!$F93="",Calc_오픈정렬!BG93=""),"",Calc_오픈정렬!BG93/Calc_오픈정렬!$F93*100)</f>
        <v/>
      </c>
      <c r="BH93" t="str">
        <f>IF(OR(Calc_오픈정렬!$F93="",Calc_오픈정렬!BH93=""),"",Calc_오픈정렬!BH93/Calc_오픈정렬!$F93*100)</f>
        <v/>
      </c>
      <c r="BI93" t="str">
        <f>IF(OR(Calc_오픈정렬!$F93="",Calc_오픈정렬!BI93=""),"",Calc_오픈정렬!BI93/Calc_오픈정렬!$F93*100)</f>
        <v/>
      </c>
      <c r="BJ93" t="str">
        <f>IF(OR(Calc_오픈정렬!$F93="",Calc_오픈정렬!BJ93=""),"",Calc_오픈정렬!BJ93/Calc_오픈정렬!$F93*100)</f>
        <v/>
      </c>
      <c r="BK93" t="str">
        <f>IF(OR(Calc_오픈정렬!$F93="",Calc_오픈정렬!BK93=""),"",Calc_오픈정렬!BK93/Calc_오픈정렬!$F93*100)</f>
        <v/>
      </c>
      <c r="BL93" t="str">
        <f>IF(OR(Calc_오픈정렬!$F93="",Calc_오픈정렬!BL93=""),"",Calc_오픈정렬!BL93/Calc_오픈정렬!$F93*100)</f>
        <v/>
      </c>
      <c r="BM93" t="str">
        <f>IF(OR(Calc_오픈정렬!$F93="",Calc_오픈정렬!BM93=""),"",Calc_오픈정렬!BM93/Calc_오픈정렬!$F93*100)</f>
        <v/>
      </c>
      <c r="BN93" t="str">
        <f>IF(OR(Calc_오픈정렬!$F93="",Calc_오픈정렬!BN93=""),"",Calc_오픈정렬!BN93/Calc_오픈정렬!$F93*100)</f>
        <v/>
      </c>
    </row>
    <row r="94" spans="1:66" x14ac:dyDescent="0.3">
      <c r="A94" t="str">
        <f>Calc_오픈정렬!A94</f>
        <v>(1083) #신촌창천스쿨점</v>
      </c>
      <c r="B94" t="str">
        <f>Calc_오픈정렬!B94</f>
        <v>150-0</v>
      </c>
      <c r="C94">
        <f>Calc_오픈정렬!C94</f>
        <v>0</v>
      </c>
      <c r="D94" t="str">
        <f>Calc_오픈정렬!D94</f>
        <v>0</v>
      </c>
      <c r="E94" s="1">
        <f>Calc_오픈정렬!E94</f>
        <v>45170</v>
      </c>
      <c r="F94">
        <f>Calc_오픈정렬!F94</f>
        <v>4187461.4122451381</v>
      </c>
      <c r="G94">
        <f>IF(OR(Calc_오픈정렬!$F94="",Calc_오픈정렬!G94=""),"",Calc_오픈정렬!G94/Calc_오픈정렬!$F94*100)</f>
        <v>59.602355555393906</v>
      </c>
      <c r="H94">
        <f>IF(OR(Calc_오픈정렬!$F94="",Calc_오픈정렬!H94=""),"",Calc_오픈정렬!H94/Calc_오픈정렬!$F94*100)</f>
        <v>71.873690733379306</v>
      </c>
      <c r="I94">
        <f>IF(OR(Calc_오픈정렬!$F94="",Calc_오픈정렬!I94=""),"",Calc_오픈정렬!I94/Calc_오픈정렬!$F94*100)</f>
        <v>88.573189178133461</v>
      </c>
      <c r="J94">
        <f>IF(OR(Calc_오픈정렬!$F94="",Calc_오픈정렬!J94=""),"",Calc_오픈정렬!J94/Calc_오픈정렬!$F94*100)</f>
        <v>90.86936149805716</v>
      </c>
      <c r="K94">
        <f>IF(OR(Calc_오픈정렬!$F94="",Calc_오픈정렬!K94=""),"",Calc_오픈정렬!K94/Calc_오픈정렬!$F94*100)</f>
        <v>103.09089616106819</v>
      </c>
      <c r="L94">
        <f>IF(OR(Calc_오픈정렬!$F94="",Calc_오픈정렬!L94=""),"",Calc_오픈정렬!L94/Calc_오픈정렬!$F94*100)</f>
        <v>111.29196312964336</v>
      </c>
      <c r="M94">
        <f>IF(OR(Calc_오픈정렬!$F94="",Calc_오픈정렬!M94=""),"",Calc_오픈정렬!M94/Calc_오픈정렬!$F94*100)</f>
        <v>108.52850175983009</v>
      </c>
      <c r="N94">
        <f>IF(OR(Calc_오픈정렬!$F94="",Calc_오픈정렬!N94=""),"",Calc_오픈정렬!N94/Calc_오픈정렬!$F94*100)</f>
        <v>99.667234759020999</v>
      </c>
      <c r="O94">
        <f>IF(OR(Calc_오픈정렬!$F94="",Calc_오픈정렬!O94=""),"",Calc_오픈정렬!O94/Calc_오픈정렬!$F94*100)</f>
        <v>86.552042692380226</v>
      </c>
      <c r="P94">
        <f>IF(OR(Calc_오픈정렬!$F94="",Calc_오픈정렬!P94=""),"",Calc_오픈정렬!P94/Calc_오픈정렬!$F94*100)</f>
        <v>90.970425436247723</v>
      </c>
      <c r="Q94">
        <f>IF(OR(Calc_오픈정렬!$F94="",Calc_오픈정렬!Q94=""),"",Calc_오픈정렬!Q94/Calc_오픈정렬!$F94*100)</f>
        <v>99.788791942242995</v>
      </c>
      <c r="R94">
        <f>IF(OR(Calc_오픈정렬!$F94="",Calc_오픈정렬!R94=""),"",Calc_오픈정렬!R94/Calc_오픈정렬!$F94*100)</f>
        <v>100.54611092419168</v>
      </c>
      <c r="S94">
        <f>IF(OR(Calc_오픈정렬!$F94="",Calc_오픈정렬!S94=""),"",Calc_오픈정렬!S94/Calc_오픈정렬!$F94*100)</f>
        <v>116.83818101638417</v>
      </c>
      <c r="T94">
        <f>IF(OR(Calc_오픈정렬!$F94="",Calc_오픈정렬!T94=""),"",Calc_오픈정렬!T94/Calc_오픈정렬!$F94*100)</f>
        <v>100.05396701204702</v>
      </c>
      <c r="U94">
        <f>IF(OR(Calc_오픈정렬!$F94="",Calc_오픈정렬!U94=""),"",Calc_오픈정렬!U94/Calc_오픈정렬!$F94*100)</f>
        <v>108.50726033886082</v>
      </c>
      <c r="V94">
        <f>IF(OR(Calc_오픈정렬!$F94="",Calc_오픈정렬!V94=""),"",Calc_오픈정렬!V94/Calc_오픈정렬!$F94*100)</f>
        <v>104.05915828693048</v>
      </c>
      <c r="W94">
        <f>IF(OR(Calc_오픈정렬!$F94="",Calc_오픈정렬!W94=""),"",Calc_오픈정렬!W94/Calc_오픈정렬!$F94*100)</f>
        <v>106.81689929154103</v>
      </c>
      <c r="X94">
        <f>IF(OR(Calc_오픈정렬!$F94="",Calc_오픈정렬!X94=""),"",Calc_오픈정렬!X94/Calc_오픈정렬!$F94*100)</f>
        <v>98.534130892018496</v>
      </c>
      <c r="Y94">
        <f>IF(OR(Calc_오픈정렬!$F94="",Calc_오픈정렬!Y94=""),"",Calc_오픈정렬!Y94/Calc_오픈정렬!$F94*100)</f>
        <v>92.361231261827541</v>
      </c>
      <c r="Z94">
        <f>IF(OR(Calc_오픈정렬!$F94="",Calc_오픈정렬!Z94=""),"",Calc_오픈정렬!Z94/Calc_오픈정렬!$F94*100)</f>
        <v>117.07228250653239</v>
      </c>
      <c r="AA94">
        <f>IF(OR(Calc_오픈정렬!$F94="",Calc_오픈정렬!AA94=""),"",Calc_오픈정렬!AA94/Calc_오픈정렬!$F94*100)</f>
        <v>121.80723704913115</v>
      </c>
      <c r="AB94">
        <f>IF(OR(Calc_오픈정렬!$F94="",Calc_오픈정렬!AB94=""),"",Calc_오픈정렬!AB94/Calc_오픈정렬!$F94*100)</f>
        <v>117.31317146002343</v>
      </c>
      <c r="AC94">
        <f>IF(OR(Calc_오픈정렬!$F94="",Calc_오픈정렬!AC94=""),"",Calc_오픈정렬!AC94/Calc_오픈정렬!$F94*100)</f>
        <v>97.875199295467112</v>
      </c>
      <c r="AD94">
        <f>IF(OR(Calc_오픈정렬!$F94="",Calc_오픈정렬!AD94=""),"",Calc_오픈정렬!AD94/Calc_오픈정렬!$F94*100)</f>
        <v>95.108611768324053</v>
      </c>
      <c r="AE94">
        <f>IF(OR(Calc_오픈정렬!$F94="",Calc_오픈정렬!AE94=""),"",Calc_오픈정렬!AE94/Calc_오픈정렬!$F94*100)</f>
        <v>91.62158882723584</v>
      </c>
      <c r="AF94">
        <f>IF(OR(Calc_오픈정렬!$F94="",Calc_오픈정렬!AF94=""),"",Calc_오픈정렬!AF94/Calc_오픈정렬!$F94*100)</f>
        <v>100.13061233922755</v>
      </c>
      <c r="AG94">
        <f>IF(OR(Calc_오픈정렬!$F94="",Calc_오픈정렬!AG94=""),"",Calc_오픈정렬!AG94/Calc_오픈정렬!$F94*100)</f>
        <v>99.590992024132333</v>
      </c>
      <c r="AH94">
        <f>IF(OR(Calc_오픈정렬!$F94="",Calc_오픈정렬!AH94=""),"",Calc_오픈정렬!AH94/Calc_오픈정렬!$F94*100)</f>
        <v>93.858974815636103</v>
      </c>
      <c r="AI94">
        <f>IF(OR(Calc_오픈정렬!$F94="",Calc_오픈정렬!AI94=""),"",Calc_오픈정렬!AI94/Calc_오픈정렬!$F94*100)</f>
        <v>108.0866208399103</v>
      </c>
      <c r="AJ94">
        <f>IF(OR(Calc_오픈정렬!$F94="",Calc_오픈정렬!AJ94=""),"",Calc_오픈정렬!AJ94/Calc_오픈정렬!$F94*100)</f>
        <v>100.58455244043598</v>
      </c>
      <c r="AK94">
        <f>IF(OR(Calc_오픈정렬!$F94="",Calc_오픈정렬!AK94=""),"",Calc_오픈정렬!AK94/Calc_오픈정렬!$F94*100)</f>
        <v>105.82220119398676</v>
      </c>
      <c r="AL94">
        <f>IF(OR(Calc_오픈정렬!$F94="",Calc_오픈정렬!AL94=""),"",Calc_오픈정렬!AL94/Calc_오픈정렬!$F94*100)</f>
        <v>95.674556598889794</v>
      </c>
      <c r="AM94">
        <f>IF(OR(Calc_오픈정렬!$F94="",Calc_오픈정렬!AM94=""),"",Calc_오픈정렬!AM94/Calc_오픈정렬!$F94*100)</f>
        <v>102.94544856059331</v>
      </c>
      <c r="AN94">
        <f>IF(OR(Calc_오픈정렬!$F94="",Calc_오픈정렬!AN94=""),"",Calc_오픈정렬!AN94/Calc_오픈정렬!$F94*100)</f>
        <v>87.192837413558138</v>
      </c>
      <c r="AO94" t="str">
        <f>IF(OR(Calc_오픈정렬!$F94="",Calc_오픈정렬!AO94=""),"",Calc_오픈정렬!AO94/Calc_오픈정렬!$F94*100)</f>
        <v/>
      </c>
      <c r="AP94" t="str">
        <f>IF(OR(Calc_오픈정렬!$F94="",Calc_오픈정렬!AP94=""),"",Calc_오픈정렬!AP94/Calc_오픈정렬!$F94*100)</f>
        <v/>
      </c>
      <c r="AQ94" t="str">
        <f>IF(OR(Calc_오픈정렬!$F94="",Calc_오픈정렬!AQ94=""),"",Calc_오픈정렬!AQ94/Calc_오픈정렬!$F94*100)</f>
        <v/>
      </c>
      <c r="AR94" t="str">
        <f>IF(OR(Calc_오픈정렬!$F94="",Calc_오픈정렬!AR94=""),"",Calc_오픈정렬!AR94/Calc_오픈정렬!$F94*100)</f>
        <v/>
      </c>
      <c r="AS94" t="str">
        <f>IF(OR(Calc_오픈정렬!$F94="",Calc_오픈정렬!AS94=""),"",Calc_오픈정렬!AS94/Calc_오픈정렬!$F94*100)</f>
        <v/>
      </c>
      <c r="AT94" t="str">
        <f>IF(OR(Calc_오픈정렬!$F94="",Calc_오픈정렬!AT94=""),"",Calc_오픈정렬!AT94/Calc_오픈정렬!$F94*100)</f>
        <v/>
      </c>
      <c r="AU94" t="str">
        <f>IF(OR(Calc_오픈정렬!$F94="",Calc_오픈정렬!AU94=""),"",Calc_오픈정렬!AU94/Calc_오픈정렬!$F94*100)</f>
        <v/>
      </c>
      <c r="AV94" t="str">
        <f>IF(OR(Calc_오픈정렬!$F94="",Calc_오픈정렬!AV94=""),"",Calc_오픈정렬!AV94/Calc_오픈정렬!$F94*100)</f>
        <v/>
      </c>
      <c r="AW94" t="str">
        <f>IF(OR(Calc_오픈정렬!$F94="",Calc_오픈정렬!AW94=""),"",Calc_오픈정렬!AW94/Calc_오픈정렬!$F94*100)</f>
        <v/>
      </c>
      <c r="AX94" t="str">
        <f>IF(OR(Calc_오픈정렬!$F94="",Calc_오픈정렬!AX94=""),"",Calc_오픈정렬!AX94/Calc_오픈정렬!$F94*100)</f>
        <v/>
      </c>
      <c r="AY94" t="str">
        <f>IF(OR(Calc_오픈정렬!$F94="",Calc_오픈정렬!AY94=""),"",Calc_오픈정렬!AY94/Calc_오픈정렬!$F94*100)</f>
        <v/>
      </c>
      <c r="AZ94" t="str">
        <f>IF(OR(Calc_오픈정렬!$F94="",Calc_오픈정렬!AZ94=""),"",Calc_오픈정렬!AZ94/Calc_오픈정렬!$F94*100)</f>
        <v/>
      </c>
      <c r="BA94" t="str">
        <f>IF(OR(Calc_오픈정렬!$F94="",Calc_오픈정렬!BA94=""),"",Calc_오픈정렬!BA94/Calc_오픈정렬!$F94*100)</f>
        <v/>
      </c>
      <c r="BB94" t="str">
        <f>IF(OR(Calc_오픈정렬!$F94="",Calc_오픈정렬!BB94=""),"",Calc_오픈정렬!BB94/Calc_오픈정렬!$F94*100)</f>
        <v/>
      </c>
      <c r="BC94" t="str">
        <f>IF(OR(Calc_오픈정렬!$F94="",Calc_오픈정렬!BC94=""),"",Calc_오픈정렬!BC94/Calc_오픈정렬!$F94*100)</f>
        <v/>
      </c>
      <c r="BD94" t="str">
        <f>IF(OR(Calc_오픈정렬!$F94="",Calc_오픈정렬!BD94=""),"",Calc_오픈정렬!BD94/Calc_오픈정렬!$F94*100)</f>
        <v/>
      </c>
      <c r="BE94" t="str">
        <f>IF(OR(Calc_오픈정렬!$F94="",Calc_오픈정렬!BE94=""),"",Calc_오픈정렬!BE94/Calc_오픈정렬!$F94*100)</f>
        <v/>
      </c>
      <c r="BF94" t="str">
        <f>IF(OR(Calc_오픈정렬!$F94="",Calc_오픈정렬!BF94=""),"",Calc_오픈정렬!BF94/Calc_오픈정렬!$F94*100)</f>
        <v/>
      </c>
      <c r="BG94" t="str">
        <f>IF(OR(Calc_오픈정렬!$F94="",Calc_오픈정렬!BG94=""),"",Calc_오픈정렬!BG94/Calc_오픈정렬!$F94*100)</f>
        <v/>
      </c>
      <c r="BH94" t="str">
        <f>IF(OR(Calc_오픈정렬!$F94="",Calc_오픈정렬!BH94=""),"",Calc_오픈정렬!BH94/Calc_오픈정렬!$F94*100)</f>
        <v/>
      </c>
      <c r="BI94" t="str">
        <f>IF(OR(Calc_오픈정렬!$F94="",Calc_오픈정렬!BI94=""),"",Calc_오픈정렬!BI94/Calc_오픈정렬!$F94*100)</f>
        <v/>
      </c>
      <c r="BJ94" t="str">
        <f>IF(OR(Calc_오픈정렬!$F94="",Calc_오픈정렬!BJ94=""),"",Calc_오픈정렬!BJ94/Calc_오픈정렬!$F94*100)</f>
        <v/>
      </c>
      <c r="BK94" t="str">
        <f>IF(OR(Calc_오픈정렬!$F94="",Calc_오픈정렬!BK94=""),"",Calc_오픈정렬!BK94/Calc_오픈정렬!$F94*100)</f>
        <v/>
      </c>
      <c r="BL94" t="str">
        <f>IF(OR(Calc_오픈정렬!$F94="",Calc_오픈정렬!BL94=""),"",Calc_오픈정렬!BL94/Calc_오픈정렬!$F94*100)</f>
        <v/>
      </c>
      <c r="BM94" t="str">
        <f>IF(OR(Calc_오픈정렬!$F94="",Calc_오픈정렬!BM94=""),"",Calc_오픈정렬!BM94/Calc_오픈정렬!$F94*100)</f>
        <v/>
      </c>
      <c r="BN94" t="str">
        <f>IF(OR(Calc_오픈정렬!$F94="",Calc_오픈정렬!BN94=""),"",Calc_오픈정렬!BN94/Calc_오픈정렬!$F94*100)</f>
        <v/>
      </c>
    </row>
    <row r="95" spans="1:66" x14ac:dyDescent="0.3">
      <c r="A95" t="str">
        <f>Calc_오픈정렬!A95</f>
        <v>(1084) #신대방삼거리점</v>
      </c>
      <c r="B95" t="str">
        <f>Calc_오픈정렬!B95</f>
        <v>150-2</v>
      </c>
      <c r="C95">
        <f>Calc_오픈정렬!C95</f>
        <v>2</v>
      </c>
      <c r="D95" t="str">
        <f>Calc_오픈정렬!D95</f>
        <v>2</v>
      </c>
      <c r="E95" s="1">
        <f>Calc_오픈정렬!E95</f>
        <v>45170</v>
      </c>
      <c r="F95">
        <f>Calc_오픈정렬!F95</f>
        <v>7430629.1096281968</v>
      </c>
      <c r="G95">
        <f>IF(OR(Calc_오픈정렬!$F95="",Calc_오픈정렬!G95=""),"",Calc_오픈정렬!G95/Calc_오픈정렬!$F95*100)</f>
        <v>54.094646930907601</v>
      </c>
      <c r="H95">
        <f>IF(OR(Calc_오픈정렬!$F95="",Calc_오픈정렬!H95=""),"",Calc_오픈정렬!H95/Calc_오픈정렬!$F95*100)</f>
        <v>71.621273320822539</v>
      </c>
      <c r="I95">
        <f>IF(OR(Calc_오픈정렬!$F95="",Calc_오픈정렬!I95=""),"",Calc_오픈정렬!I95/Calc_오픈정렬!$F95*100)</f>
        <v>68.496029255362544</v>
      </c>
      <c r="J95">
        <f>IF(OR(Calc_오픈정렬!$F95="",Calc_오픈정렬!J95=""),"",Calc_오픈정렬!J95/Calc_오픈정렬!$F95*100)</f>
        <v>84.017022784117614</v>
      </c>
      <c r="K95">
        <f>IF(OR(Calc_오픈정렬!$F95="",Calc_오픈정렬!K95=""),"",Calc_오픈정렬!K95/Calc_오픈정렬!$F95*100)</f>
        <v>86.315670077062592</v>
      </c>
      <c r="L95">
        <f>IF(OR(Calc_오픈정렬!$F95="",Calc_오픈정렬!L95=""),"",Calc_오픈정렬!L95/Calc_오픈정렬!$F95*100)</f>
        <v>97.611218603065311</v>
      </c>
      <c r="M95">
        <f>IF(OR(Calc_오픈정렬!$F95="",Calc_오픈정렬!M95=""),"",Calc_오픈정렬!M95/Calc_오픈정렬!$F95*100)</f>
        <v>113.96778858423158</v>
      </c>
      <c r="N95">
        <f>IF(OR(Calc_오픈정렬!$F95="",Calc_오픈정렬!N95=""),"",Calc_오픈정렬!N95/Calc_오픈정렬!$F95*100)</f>
        <v>114.37754595720442</v>
      </c>
      <c r="O95">
        <f>IF(OR(Calc_오픈정렬!$F95="",Calc_오픈정렬!O95=""),"",Calc_오픈정렬!O95/Calc_오픈정렬!$F95*100)</f>
        <v>103.71075399431848</v>
      </c>
      <c r="P95">
        <f>IF(OR(Calc_오픈정렬!$F95="",Calc_오픈정렬!P95=""),"",Calc_오픈정렬!P95/Calc_오픈정렬!$F95*100)</f>
        <v>115.39696955900234</v>
      </c>
      <c r="Q95">
        <f>IF(OR(Calc_오픈정렬!$F95="",Calc_오픈정렬!Q95=""),"",Calc_오픈정렬!Q95/Calc_오픈정렬!$F95*100)</f>
        <v>110.88566589141664</v>
      </c>
      <c r="R95">
        <f>IF(OR(Calc_오픈정렬!$F95="",Calc_오픈정렬!R95=""),"",Calc_오픈정렬!R95/Calc_오픈정렬!$F95*100)</f>
        <v>115.90349077211435</v>
      </c>
      <c r="S95">
        <f>IF(OR(Calc_오픈정렬!$F95="",Calc_오픈정렬!S95=""),"",Calc_오픈정렬!S95/Calc_오픈정렬!$F95*100)</f>
        <v>115.91018794910268</v>
      </c>
      <c r="T95">
        <f>IF(OR(Calc_오픈정렬!$F95="",Calc_오픈정렬!T95=""),"",Calc_오픈정렬!T95/Calc_오픈정렬!$F95*100)</f>
        <v>114.99634698341059</v>
      </c>
      <c r="U95">
        <f>IF(OR(Calc_오픈정렬!$F95="",Calc_오픈정렬!U95=""),"",Calc_오픈정렬!U95/Calc_오픈정렬!$F95*100)</f>
        <v>111.29473709920204</v>
      </c>
      <c r="V95">
        <f>IF(OR(Calc_오픈정렬!$F95="",Calc_오픈정렬!V95=""),"",Calc_오픈정렬!V95/Calc_오픈정렬!$F95*100)</f>
        <v>115.24176501399235</v>
      </c>
      <c r="W95">
        <f>IF(OR(Calc_오픈정렬!$F95="",Calc_오픈정렬!W95=""),"",Calc_오픈정렬!W95/Calc_오픈정렬!$F95*100)</f>
        <v>129.54964208585969</v>
      </c>
      <c r="X95">
        <f>IF(OR(Calc_오픈정렬!$F95="",Calc_오픈정렬!X95=""),"",Calc_오픈정렬!X95/Calc_오픈정렬!$F95*100)</f>
        <v>119.17398145960243</v>
      </c>
      <c r="Y95">
        <f>IF(OR(Calc_오픈정렬!$F95="",Calc_오픈정렬!Y95=""),"",Calc_오픈정렬!Y95/Calc_오픈정렬!$F95*100)</f>
        <v>132.82392470738523</v>
      </c>
      <c r="Z95">
        <f>IF(OR(Calc_오픈정렬!$F95="",Calc_오픈정렬!Z95=""),"",Calc_오픈정렬!Z95/Calc_오픈정렬!$F95*100)</f>
        <v>115.03997763835632</v>
      </c>
      <c r="AA95">
        <f>IF(OR(Calc_오픈정렬!$F95="",Calc_오픈정렬!AA95=""),"",Calc_오픈정렬!AA95/Calc_오픈정렬!$F95*100)</f>
        <v>132.57162285664597</v>
      </c>
      <c r="AB95">
        <f>IF(OR(Calc_오픈정렬!$F95="",Calc_오픈정렬!AB95=""),"",Calc_오픈정렬!AB95/Calc_오픈정렬!$F95*100)</f>
        <v>128.07904872333543</v>
      </c>
      <c r="AC95">
        <f>IF(OR(Calc_오픈정렬!$F95="",Calc_오픈정렬!AC95=""),"",Calc_오픈정렬!AC95/Calc_오픈정렬!$F95*100)</f>
        <v>112.52227403842849</v>
      </c>
      <c r="AD95">
        <f>IF(OR(Calc_오픈정렬!$F95="",Calc_오픈정렬!AD95=""),"",Calc_오픈정렬!AD95/Calc_오픈정렬!$F95*100)</f>
        <v>115.52235509670739</v>
      </c>
      <c r="AE95">
        <f>IF(OR(Calc_오픈정렬!$F95="",Calc_오픈정렬!AE95=""),"",Calc_오픈정렬!AE95/Calc_오픈정렬!$F95*100)</f>
        <v>112.82812079577407</v>
      </c>
      <c r="AF95">
        <f>IF(OR(Calc_오픈정렬!$F95="",Calc_오픈정렬!AF95=""),"",Calc_오픈정렬!AF95/Calc_오픈정렬!$F95*100)</f>
        <v>130.11730425620775</v>
      </c>
      <c r="AG95">
        <f>IF(OR(Calc_오픈정렬!$F95="",Calc_오픈정렬!AG95=""),"",Calc_오픈정렬!AG95/Calc_오픈정렬!$F95*100)</f>
        <v>118.17924081337566</v>
      </c>
      <c r="AH95">
        <f>IF(OR(Calc_오픈정렬!$F95="",Calc_오픈정렬!AH95=""),"",Calc_오픈정렬!AH95/Calc_오픈정렬!$F95*100)</f>
        <v>118.98091975609746</v>
      </c>
      <c r="AI95">
        <f>IF(OR(Calc_오픈정렬!$F95="",Calc_오픈정렬!AI95=""),"",Calc_오픈정렬!AI95/Calc_오픈정렬!$F95*100)</f>
        <v>130.60668934294796</v>
      </c>
      <c r="AJ95">
        <f>IF(OR(Calc_오픈정렬!$F95="",Calc_오픈정렬!AJ95=""),"",Calc_오픈정렬!AJ95/Calc_오픈정렬!$F95*100)</f>
        <v>138.43916447529861</v>
      </c>
      <c r="AK95">
        <f>IF(OR(Calc_오픈정렬!$F95="",Calc_오픈정렬!AK95=""),"",Calc_오픈정렬!AK95/Calc_오픈정렬!$F95*100)</f>
        <v>131.7630506515398</v>
      </c>
      <c r="AL95">
        <f>IF(OR(Calc_오픈정렬!$F95="",Calc_오픈정렬!AL95=""),"",Calc_오픈정렬!AL95/Calc_오픈정렬!$F95*100)</f>
        <v>125.69466825730456</v>
      </c>
      <c r="AM95">
        <f>IF(OR(Calc_오픈정렬!$F95="",Calc_오픈정렬!AM95=""),"",Calc_오픈정렬!AM95/Calc_오픈정렬!$F95*100)</f>
        <v>131.6430748411465</v>
      </c>
      <c r="AN95">
        <f>IF(OR(Calc_오픈정렬!$F95="",Calc_오픈정렬!AN95=""),"",Calc_오픈정렬!AN95/Calc_오픈정렬!$F95*100)</f>
        <v>122.41623720302354</v>
      </c>
      <c r="AO95" t="str">
        <f>IF(OR(Calc_오픈정렬!$F95="",Calc_오픈정렬!AO95=""),"",Calc_오픈정렬!AO95/Calc_오픈정렬!$F95*100)</f>
        <v/>
      </c>
      <c r="AP95" t="str">
        <f>IF(OR(Calc_오픈정렬!$F95="",Calc_오픈정렬!AP95=""),"",Calc_오픈정렬!AP95/Calc_오픈정렬!$F95*100)</f>
        <v/>
      </c>
      <c r="AQ95" t="str">
        <f>IF(OR(Calc_오픈정렬!$F95="",Calc_오픈정렬!AQ95=""),"",Calc_오픈정렬!AQ95/Calc_오픈정렬!$F95*100)</f>
        <v/>
      </c>
      <c r="AR95" t="str">
        <f>IF(OR(Calc_오픈정렬!$F95="",Calc_오픈정렬!AR95=""),"",Calc_오픈정렬!AR95/Calc_오픈정렬!$F95*100)</f>
        <v/>
      </c>
      <c r="AS95" t="str">
        <f>IF(OR(Calc_오픈정렬!$F95="",Calc_오픈정렬!AS95=""),"",Calc_오픈정렬!AS95/Calc_오픈정렬!$F95*100)</f>
        <v/>
      </c>
      <c r="AT95" t="str">
        <f>IF(OR(Calc_오픈정렬!$F95="",Calc_오픈정렬!AT95=""),"",Calc_오픈정렬!AT95/Calc_오픈정렬!$F95*100)</f>
        <v/>
      </c>
      <c r="AU95" t="str">
        <f>IF(OR(Calc_오픈정렬!$F95="",Calc_오픈정렬!AU95=""),"",Calc_오픈정렬!AU95/Calc_오픈정렬!$F95*100)</f>
        <v/>
      </c>
      <c r="AV95" t="str">
        <f>IF(OR(Calc_오픈정렬!$F95="",Calc_오픈정렬!AV95=""),"",Calc_오픈정렬!AV95/Calc_오픈정렬!$F95*100)</f>
        <v/>
      </c>
      <c r="AW95" t="str">
        <f>IF(OR(Calc_오픈정렬!$F95="",Calc_오픈정렬!AW95=""),"",Calc_오픈정렬!AW95/Calc_오픈정렬!$F95*100)</f>
        <v/>
      </c>
      <c r="AX95" t="str">
        <f>IF(OR(Calc_오픈정렬!$F95="",Calc_오픈정렬!AX95=""),"",Calc_오픈정렬!AX95/Calc_오픈정렬!$F95*100)</f>
        <v/>
      </c>
      <c r="AY95" t="str">
        <f>IF(OR(Calc_오픈정렬!$F95="",Calc_오픈정렬!AY95=""),"",Calc_오픈정렬!AY95/Calc_오픈정렬!$F95*100)</f>
        <v/>
      </c>
      <c r="AZ95" t="str">
        <f>IF(OR(Calc_오픈정렬!$F95="",Calc_오픈정렬!AZ95=""),"",Calc_오픈정렬!AZ95/Calc_오픈정렬!$F95*100)</f>
        <v/>
      </c>
      <c r="BA95" t="str">
        <f>IF(OR(Calc_오픈정렬!$F95="",Calc_오픈정렬!BA95=""),"",Calc_오픈정렬!BA95/Calc_오픈정렬!$F95*100)</f>
        <v/>
      </c>
      <c r="BB95" t="str">
        <f>IF(OR(Calc_오픈정렬!$F95="",Calc_오픈정렬!BB95=""),"",Calc_오픈정렬!BB95/Calc_오픈정렬!$F95*100)</f>
        <v/>
      </c>
      <c r="BC95" t="str">
        <f>IF(OR(Calc_오픈정렬!$F95="",Calc_오픈정렬!BC95=""),"",Calc_오픈정렬!BC95/Calc_오픈정렬!$F95*100)</f>
        <v/>
      </c>
      <c r="BD95" t="str">
        <f>IF(OR(Calc_오픈정렬!$F95="",Calc_오픈정렬!BD95=""),"",Calc_오픈정렬!BD95/Calc_오픈정렬!$F95*100)</f>
        <v/>
      </c>
      <c r="BE95" t="str">
        <f>IF(OR(Calc_오픈정렬!$F95="",Calc_오픈정렬!BE95=""),"",Calc_오픈정렬!BE95/Calc_오픈정렬!$F95*100)</f>
        <v/>
      </c>
      <c r="BF95" t="str">
        <f>IF(OR(Calc_오픈정렬!$F95="",Calc_오픈정렬!BF95=""),"",Calc_오픈정렬!BF95/Calc_오픈정렬!$F95*100)</f>
        <v/>
      </c>
      <c r="BG95" t="str">
        <f>IF(OR(Calc_오픈정렬!$F95="",Calc_오픈정렬!BG95=""),"",Calc_오픈정렬!BG95/Calc_오픈정렬!$F95*100)</f>
        <v/>
      </c>
      <c r="BH95" t="str">
        <f>IF(OR(Calc_오픈정렬!$F95="",Calc_오픈정렬!BH95=""),"",Calc_오픈정렬!BH95/Calc_오픈정렬!$F95*100)</f>
        <v/>
      </c>
      <c r="BI95" t="str">
        <f>IF(OR(Calc_오픈정렬!$F95="",Calc_오픈정렬!BI95=""),"",Calc_오픈정렬!BI95/Calc_오픈정렬!$F95*100)</f>
        <v/>
      </c>
      <c r="BJ95" t="str">
        <f>IF(OR(Calc_오픈정렬!$F95="",Calc_오픈정렬!BJ95=""),"",Calc_오픈정렬!BJ95/Calc_오픈정렬!$F95*100)</f>
        <v/>
      </c>
      <c r="BK95" t="str">
        <f>IF(OR(Calc_오픈정렬!$F95="",Calc_오픈정렬!BK95=""),"",Calc_오픈정렬!BK95/Calc_오픈정렬!$F95*100)</f>
        <v/>
      </c>
      <c r="BL95" t="str">
        <f>IF(OR(Calc_오픈정렬!$F95="",Calc_오픈정렬!BL95=""),"",Calc_오픈정렬!BL95/Calc_오픈정렬!$F95*100)</f>
        <v/>
      </c>
      <c r="BM95" t="str">
        <f>IF(OR(Calc_오픈정렬!$F95="",Calc_오픈정렬!BM95=""),"",Calc_오픈정렬!BM95/Calc_오픈정렬!$F95*100)</f>
        <v/>
      </c>
      <c r="BN95" t="str">
        <f>IF(OR(Calc_오픈정렬!$F95="",Calc_오픈정렬!BN95=""),"",Calc_오픈정렬!BN95/Calc_오픈정렬!$F95*100)</f>
        <v/>
      </c>
    </row>
    <row r="96" spans="1:66" x14ac:dyDescent="0.3">
      <c r="A96" t="str">
        <f>Calc_오픈정렬!A96</f>
        <v>(1085) #신설동오거리점</v>
      </c>
      <c r="B96" t="str">
        <f>Calc_오픈정렬!B96</f>
        <v>150-3</v>
      </c>
      <c r="C96">
        <f>Calc_오픈정렬!C96</f>
        <v>3</v>
      </c>
      <c r="D96" t="str">
        <f>Calc_오픈정렬!D96</f>
        <v>3+</v>
      </c>
      <c r="E96" s="1">
        <f>Calc_오픈정렬!E96</f>
        <v>45170</v>
      </c>
      <c r="F96">
        <f>Calc_오픈정렬!F96</f>
        <v>7805781.2636160767</v>
      </c>
      <c r="G96">
        <f>IF(OR(Calc_오픈정렬!$F96="",Calc_오픈정렬!G96=""),"",Calc_오픈정렬!G96/Calc_오픈정렬!$F96*100)</f>
        <v>77.426088839207296</v>
      </c>
      <c r="H96">
        <f>IF(OR(Calc_오픈정렬!$F96="",Calc_오픈정렬!H96=""),"",Calc_오픈정렬!H96/Calc_오픈정렬!$F96*100)</f>
        <v>80.803308300030352</v>
      </c>
      <c r="I96">
        <f>IF(OR(Calc_오픈정렬!$F96="",Calc_오픈정렬!I96=""),"",Calc_오픈정렬!I96/Calc_오픈정렬!$F96*100)</f>
        <v>88.669639276851015</v>
      </c>
      <c r="J96">
        <f>IF(OR(Calc_오픈정렬!$F96="",Calc_오픈정렬!J96=""),"",Calc_오픈정렬!J96/Calc_오픈정렬!$F96*100)</f>
        <v>81.249885415123799</v>
      </c>
      <c r="K96">
        <f>IF(OR(Calc_오픈정렬!$F96="",Calc_오픈정렬!K96=""),"",Calc_오픈정렬!K96/Calc_오픈정렬!$F96*100)</f>
        <v>94.917726705162849</v>
      </c>
      <c r="L96">
        <f>IF(OR(Calc_오픈정렬!$F96="",Calc_오픈정렬!L96=""),"",Calc_오픈정렬!L96/Calc_오픈정렬!$F96*100)</f>
        <v>102.26741589458446</v>
      </c>
      <c r="M96">
        <f>IF(OR(Calc_오픈정렬!$F96="",Calc_오픈정렬!M96=""),"",Calc_오픈정렬!M96/Calc_오픈정렬!$F96*100)</f>
        <v>102.77517911830851</v>
      </c>
      <c r="N96">
        <f>IF(OR(Calc_오픈정렬!$F96="",Calc_오픈정렬!N96=""),"",Calc_오픈정렬!N96/Calc_오픈정렬!$F96*100)</f>
        <v>112.59765837929913</v>
      </c>
      <c r="O96">
        <f>IF(OR(Calc_오픈정렬!$F96="",Calc_오픈정렬!O96=""),"",Calc_오픈정렬!O96/Calc_오픈정렬!$F96*100)</f>
        <v>106.19213448752119</v>
      </c>
      <c r="P96">
        <f>IF(OR(Calc_오픈정렬!$F96="",Calc_오픈정렬!P96=""),"",Calc_오픈정렬!P96/Calc_오픈정렬!$F96*100)</f>
        <v>109.17161347045943</v>
      </c>
      <c r="Q96">
        <f>IF(OR(Calc_오픈정렬!$F96="",Calc_오픈정렬!Q96=""),"",Calc_오픈정렬!Q96/Calc_오픈정렬!$F96*100)</f>
        <v>112.12232593912364</v>
      </c>
      <c r="R96">
        <f>IF(OR(Calc_오픈정렬!$F96="",Calc_오픈정렬!R96=""),"",Calc_오픈정렬!R96/Calc_오픈정렬!$F96*100)</f>
        <v>110.5463721673752</v>
      </c>
      <c r="S96">
        <f>IF(OR(Calc_오픈정렬!$F96="",Calc_오픈정렬!S96=""),"",Calc_오픈정렬!S96/Calc_오픈정렬!$F96*100)</f>
        <v>75.632329044527822</v>
      </c>
      <c r="T96">
        <f>IF(OR(Calc_오픈정렬!$F96="",Calc_오픈정렬!T96=""),"",Calc_오픈정렬!T96/Calc_오픈정렬!$F96*100)</f>
        <v>80.094236115132688</v>
      </c>
      <c r="U96">
        <f>IF(OR(Calc_오픈정렬!$F96="",Calc_오픈정렬!U96=""),"",Calc_오픈정렬!U96/Calc_오픈정렬!$F96*100)</f>
        <v>77.160674481953492</v>
      </c>
      <c r="V96">
        <f>IF(OR(Calc_오픈정렬!$F96="",Calc_오픈정렬!V96=""),"",Calc_오픈정렬!V96/Calc_오픈정렬!$F96*100)</f>
        <v>76.370057094471832</v>
      </c>
      <c r="W96">
        <f>IF(OR(Calc_오픈정렬!$F96="",Calc_오픈정렬!W96=""),"",Calc_오픈정렬!W96/Calc_오픈정렬!$F96*100)</f>
        <v>78.573357179834801</v>
      </c>
      <c r="X96">
        <f>IF(OR(Calc_오픈정렬!$F96="",Calc_오픈정렬!X96=""),"",Calc_오픈정렬!X96/Calc_오픈정렬!$F96*100)</f>
        <v>79.861147162552285</v>
      </c>
      <c r="Y96">
        <f>IF(OR(Calc_오픈정렬!$F96="",Calc_오픈정렬!Y96=""),"",Calc_오픈정렬!Y96/Calc_오픈정렬!$F96*100)</f>
        <v>85.439522550486686</v>
      </c>
      <c r="Z96">
        <f>IF(OR(Calc_오픈정렬!$F96="",Calc_오픈정렬!Z96=""),"",Calc_오픈정렬!Z96/Calc_오픈정렬!$F96*100)</f>
        <v>88.436058158378245</v>
      </c>
      <c r="AA96">
        <f>IF(OR(Calc_오픈정렬!$F96="",Calc_오픈정렬!AA96=""),"",Calc_오픈정렬!AA96/Calc_오픈정렬!$F96*100)</f>
        <v>88.57121912815208</v>
      </c>
      <c r="AB96">
        <f>IF(OR(Calc_오픈정렬!$F96="",Calc_오픈정렬!AB96=""),"",Calc_오픈정렬!AB96/Calc_오픈정렬!$F96*100)</f>
        <v>83.642481654643262</v>
      </c>
      <c r="AC96">
        <f>IF(OR(Calc_오픈정렬!$F96="",Calc_오픈정렬!AC96=""),"",Calc_오픈정렬!AC96/Calc_오픈정렬!$F96*100)</f>
        <v>77.805783677124765</v>
      </c>
      <c r="AD96">
        <f>IF(OR(Calc_오픈정렬!$F96="",Calc_오픈정렬!AD96=""),"",Calc_오픈정렬!AD96/Calc_오픈정렬!$F96*100)</f>
        <v>87.246803651693142</v>
      </c>
      <c r="AE96">
        <f>IF(OR(Calc_오픈정렬!$F96="",Calc_오픈정렬!AE96=""),"",Calc_오픈정렬!AE96/Calc_오픈정렬!$F96*100)</f>
        <v>102.55740696407945</v>
      </c>
      <c r="AF96">
        <f>IF(OR(Calc_오픈정렬!$F96="",Calc_오픈정렬!AF96=""),"",Calc_오픈정렬!AF96/Calc_오픈정렬!$F96*100)</f>
        <v>98.273104732916266</v>
      </c>
      <c r="AG96">
        <f>IF(OR(Calc_오픈정렬!$F96="",Calc_오픈정렬!AG96=""),"",Calc_오픈정렬!AG96/Calc_오픈정렬!$F96*100)</f>
        <v>89.56974809077019</v>
      </c>
      <c r="AH96">
        <f>IF(OR(Calc_오픈정렬!$F96="",Calc_오픈정렬!AH96=""),"",Calc_오픈정렬!AH96/Calc_오픈정렬!$F96*100)</f>
        <v>86.522976322999043</v>
      </c>
      <c r="AI96">
        <f>IF(OR(Calc_오픈정렬!$F96="",Calc_오픈정렬!AI96=""),"",Calc_오픈정렬!AI96/Calc_오픈정렬!$F96*100)</f>
        <v>83.987516663969032</v>
      </c>
      <c r="AJ96">
        <f>IF(OR(Calc_오픈정렬!$F96="",Calc_오픈정렬!AJ96=""),"",Calc_오픈정렬!AJ96/Calc_오픈정렬!$F96*100)</f>
        <v>85.372355456135736</v>
      </c>
      <c r="AK96">
        <f>IF(OR(Calc_오픈정렬!$F96="",Calc_오픈정렬!AK96=""),"",Calc_오픈정렬!AK96/Calc_오픈정렬!$F96*100)</f>
        <v>93.609855948369841</v>
      </c>
      <c r="AL96">
        <f>IF(OR(Calc_오픈정렬!$F96="",Calc_오픈정렬!AL96=""),"",Calc_오픈정렬!AL96/Calc_오픈정렬!$F96*100)</f>
        <v>98.388435280020531</v>
      </c>
      <c r="AM96">
        <f>IF(OR(Calc_오픈정렬!$F96="",Calc_오픈정렬!AM96=""),"",Calc_오픈정렬!AM96/Calc_오픈정렬!$F96*100)</f>
        <v>99.122709862329486</v>
      </c>
      <c r="AN96">
        <f>IF(OR(Calc_오픈정렬!$F96="",Calc_오픈정렬!AN96=""),"",Calc_오픈정렬!AN96/Calc_오픈정렬!$F96*100)</f>
        <v>87.940669907330545</v>
      </c>
      <c r="AO96" t="str">
        <f>IF(OR(Calc_오픈정렬!$F96="",Calc_오픈정렬!AO96=""),"",Calc_오픈정렬!AO96/Calc_오픈정렬!$F96*100)</f>
        <v/>
      </c>
      <c r="AP96" t="str">
        <f>IF(OR(Calc_오픈정렬!$F96="",Calc_오픈정렬!AP96=""),"",Calc_오픈정렬!AP96/Calc_오픈정렬!$F96*100)</f>
        <v/>
      </c>
      <c r="AQ96" t="str">
        <f>IF(OR(Calc_오픈정렬!$F96="",Calc_오픈정렬!AQ96=""),"",Calc_오픈정렬!AQ96/Calc_오픈정렬!$F96*100)</f>
        <v/>
      </c>
      <c r="AR96" t="str">
        <f>IF(OR(Calc_오픈정렬!$F96="",Calc_오픈정렬!AR96=""),"",Calc_오픈정렬!AR96/Calc_오픈정렬!$F96*100)</f>
        <v/>
      </c>
      <c r="AS96" t="str">
        <f>IF(OR(Calc_오픈정렬!$F96="",Calc_오픈정렬!AS96=""),"",Calc_오픈정렬!AS96/Calc_오픈정렬!$F96*100)</f>
        <v/>
      </c>
      <c r="AT96" t="str">
        <f>IF(OR(Calc_오픈정렬!$F96="",Calc_오픈정렬!AT96=""),"",Calc_오픈정렬!AT96/Calc_오픈정렬!$F96*100)</f>
        <v/>
      </c>
      <c r="AU96" t="str">
        <f>IF(OR(Calc_오픈정렬!$F96="",Calc_오픈정렬!AU96=""),"",Calc_오픈정렬!AU96/Calc_오픈정렬!$F96*100)</f>
        <v/>
      </c>
      <c r="AV96" t="str">
        <f>IF(OR(Calc_오픈정렬!$F96="",Calc_오픈정렬!AV96=""),"",Calc_오픈정렬!AV96/Calc_오픈정렬!$F96*100)</f>
        <v/>
      </c>
      <c r="AW96" t="str">
        <f>IF(OR(Calc_오픈정렬!$F96="",Calc_오픈정렬!AW96=""),"",Calc_오픈정렬!AW96/Calc_오픈정렬!$F96*100)</f>
        <v/>
      </c>
      <c r="AX96" t="str">
        <f>IF(OR(Calc_오픈정렬!$F96="",Calc_오픈정렬!AX96=""),"",Calc_오픈정렬!AX96/Calc_오픈정렬!$F96*100)</f>
        <v/>
      </c>
      <c r="AY96" t="str">
        <f>IF(OR(Calc_오픈정렬!$F96="",Calc_오픈정렬!AY96=""),"",Calc_오픈정렬!AY96/Calc_오픈정렬!$F96*100)</f>
        <v/>
      </c>
      <c r="AZ96" t="str">
        <f>IF(OR(Calc_오픈정렬!$F96="",Calc_오픈정렬!AZ96=""),"",Calc_오픈정렬!AZ96/Calc_오픈정렬!$F96*100)</f>
        <v/>
      </c>
      <c r="BA96" t="str">
        <f>IF(OR(Calc_오픈정렬!$F96="",Calc_오픈정렬!BA96=""),"",Calc_오픈정렬!BA96/Calc_오픈정렬!$F96*100)</f>
        <v/>
      </c>
      <c r="BB96" t="str">
        <f>IF(OR(Calc_오픈정렬!$F96="",Calc_오픈정렬!BB96=""),"",Calc_오픈정렬!BB96/Calc_오픈정렬!$F96*100)</f>
        <v/>
      </c>
      <c r="BC96" t="str">
        <f>IF(OR(Calc_오픈정렬!$F96="",Calc_오픈정렬!BC96=""),"",Calc_오픈정렬!BC96/Calc_오픈정렬!$F96*100)</f>
        <v/>
      </c>
      <c r="BD96" t="str">
        <f>IF(OR(Calc_오픈정렬!$F96="",Calc_오픈정렬!BD96=""),"",Calc_오픈정렬!BD96/Calc_오픈정렬!$F96*100)</f>
        <v/>
      </c>
      <c r="BE96" t="str">
        <f>IF(OR(Calc_오픈정렬!$F96="",Calc_오픈정렬!BE96=""),"",Calc_오픈정렬!BE96/Calc_오픈정렬!$F96*100)</f>
        <v/>
      </c>
      <c r="BF96" t="str">
        <f>IF(OR(Calc_오픈정렬!$F96="",Calc_오픈정렬!BF96=""),"",Calc_오픈정렬!BF96/Calc_오픈정렬!$F96*100)</f>
        <v/>
      </c>
      <c r="BG96" t="str">
        <f>IF(OR(Calc_오픈정렬!$F96="",Calc_오픈정렬!BG96=""),"",Calc_오픈정렬!BG96/Calc_오픈정렬!$F96*100)</f>
        <v/>
      </c>
      <c r="BH96" t="str">
        <f>IF(OR(Calc_오픈정렬!$F96="",Calc_오픈정렬!BH96=""),"",Calc_오픈정렬!BH96/Calc_오픈정렬!$F96*100)</f>
        <v/>
      </c>
      <c r="BI96" t="str">
        <f>IF(OR(Calc_오픈정렬!$F96="",Calc_오픈정렬!BI96=""),"",Calc_오픈정렬!BI96/Calc_오픈정렬!$F96*100)</f>
        <v/>
      </c>
      <c r="BJ96" t="str">
        <f>IF(OR(Calc_오픈정렬!$F96="",Calc_오픈정렬!BJ96=""),"",Calc_오픈정렬!BJ96/Calc_오픈정렬!$F96*100)</f>
        <v/>
      </c>
      <c r="BK96" t="str">
        <f>IF(OR(Calc_오픈정렬!$F96="",Calc_오픈정렬!BK96=""),"",Calc_오픈정렬!BK96/Calc_오픈정렬!$F96*100)</f>
        <v/>
      </c>
      <c r="BL96" t="str">
        <f>IF(OR(Calc_오픈정렬!$F96="",Calc_오픈정렬!BL96=""),"",Calc_오픈정렬!BL96/Calc_오픈정렬!$F96*100)</f>
        <v/>
      </c>
      <c r="BM96" t="str">
        <f>IF(OR(Calc_오픈정렬!$F96="",Calc_오픈정렬!BM96=""),"",Calc_오픈정렬!BM96/Calc_오픈정렬!$F96*100)</f>
        <v/>
      </c>
      <c r="BN96" t="str">
        <f>IF(OR(Calc_오픈정렬!$F96="",Calc_오픈정렬!BN96=""),"",Calc_오픈정렬!BN96/Calc_오픈정렬!$F96*100)</f>
        <v/>
      </c>
    </row>
    <row r="97" spans="1:66" x14ac:dyDescent="0.3">
      <c r="A97" t="str">
        <f>Calc_오픈정렬!A97</f>
        <v>(1086) #궁동로데오점</v>
      </c>
      <c r="B97" t="str">
        <f>Calc_오픈정렬!B97</f>
        <v>150-2</v>
      </c>
      <c r="C97">
        <f>Calc_오픈정렬!C97</f>
        <v>2</v>
      </c>
      <c r="D97" t="str">
        <f>Calc_오픈정렬!D97</f>
        <v>2</v>
      </c>
      <c r="E97" s="1">
        <f>Calc_오픈정렬!E97</f>
        <v>45200</v>
      </c>
      <c r="F97">
        <f>Calc_오픈정렬!F97</f>
        <v>6733728.6059679082</v>
      </c>
      <c r="G97">
        <f>IF(OR(Calc_오픈정렬!$F97="",Calc_오픈정렬!G97=""),"",Calc_오픈정렬!G97/Calc_오픈정렬!$F97*100)</f>
        <v>77.766530381221415</v>
      </c>
      <c r="H97">
        <f>IF(OR(Calc_오픈정렬!$F97="",Calc_오픈정렬!H97=""),"",Calc_오픈정렬!H97/Calc_오픈정렬!$F97*100)</f>
        <v>84.367447169666022</v>
      </c>
      <c r="I97">
        <f>IF(OR(Calc_오픈정렬!$F97="",Calc_오픈정렬!I97=""),"",Calc_오픈정렬!I97/Calc_오픈정렬!$F97*100)</f>
        <v>98.419022433875895</v>
      </c>
      <c r="J97">
        <f>IF(OR(Calc_오픈정렬!$F97="",Calc_오픈정렬!J97=""),"",Calc_오픈정렬!J97/Calc_오픈정렬!$F97*100)</f>
        <v>90.233435442096592</v>
      </c>
      <c r="K97">
        <f>IF(OR(Calc_오픈정렬!$F97="",Calc_오픈정렬!K97=""),"",Calc_오픈정렬!K97/Calc_오픈정렬!$F97*100)</f>
        <v>104.24862930382643</v>
      </c>
      <c r="L97">
        <f>IF(OR(Calc_오픈정렬!$F97="",Calc_오픈정렬!L97=""),"",Calc_오픈정렬!L97/Calc_오픈정렬!$F97*100)</f>
        <v>95.581998251775374</v>
      </c>
      <c r="M97">
        <f>IF(OR(Calc_오픈정렬!$F97="",Calc_오픈정렬!M97=""),"",Calc_오픈정렬!M97/Calc_오픈정렬!$F97*100)</f>
        <v>105.30248350496146</v>
      </c>
      <c r="N97">
        <f>IF(OR(Calc_오픈정렬!$F97="",Calc_오픈정렬!N97=""),"",Calc_오픈정렬!N97/Calc_오픈정렬!$F97*100)</f>
        <v>102.86414548618804</v>
      </c>
      <c r="O97">
        <f>IF(OR(Calc_오픈정렬!$F97="",Calc_오픈정렬!O97=""),"",Calc_오픈정렬!O97/Calc_오픈정렬!$F97*100)</f>
        <v>101.76930801115212</v>
      </c>
      <c r="P97">
        <f>IF(OR(Calc_오픈정렬!$F97="",Calc_오픈정렬!P97=""),"",Calc_오픈정렬!P97/Calc_오픈정렬!$F97*100)</f>
        <v>105.39248001725339</v>
      </c>
      <c r="Q97">
        <f>IF(OR(Calc_오픈정렬!$F97="",Calc_오픈정렬!Q97=""),"",Calc_오픈정렬!Q97/Calc_오픈정렬!$F97*100)</f>
        <v>109.29603175101872</v>
      </c>
      <c r="R97">
        <f>IF(OR(Calc_오픈정렬!$F97="",Calc_오픈정렬!R97=""),"",Calc_오픈정렬!R97/Calc_오픈정렬!$F97*100)</f>
        <v>111.57911581643548</v>
      </c>
      <c r="S97">
        <f>IF(OR(Calc_오픈정렬!$F97="",Calc_오픈정렬!S97=""),"",Calc_오픈정렬!S97/Calc_오픈정렬!$F97*100)</f>
        <v>100.7667929429863</v>
      </c>
      <c r="T97">
        <f>IF(OR(Calc_오픈정렬!$F97="",Calc_오픈정렬!T97=""),"",Calc_오픈정렬!T97/Calc_오픈정렬!$F97*100)</f>
        <v>111.06167483783568</v>
      </c>
      <c r="U97">
        <f>IF(OR(Calc_오픈정렬!$F97="",Calc_오픈정렬!U97=""),"",Calc_오픈정렬!U97/Calc_오픈정렬!$F97*100)</f>
        <v>112.16346351876933</v>
      </c>
      <c r="V97">
        <f>IF(OR(Calc_오픈정렬!$F97="",Calc_오픈정렬!V97=""),"",Calc_오픈정렬!V97/Calc_오픈정렬!$F97*100)</f>
        <v>102.60835972521043</v>
      </c>
      <c r="W97">
        <f>IF(OR(Calc_오픈정렬!$F97="",Calc_오픈정렬!W97=""),"",Calc_오픈정렬!W97/Calc_오픈정렬!$F97*100)</f>
        <v>104.1013349595419</v>
      </c>
      <c r="X97">
        <f>IF(OR(Calc_오픈정렬!$F97="",Calc_오픈정렬!X97=""),"",Calc_오픈정렬!X97/Calc_오픈정렬!$F97*100)</f>
        <v>106.33777937285333</v>
      </c>
      <c r="Y97">
        <f>IF(OR(Calc_오픈정렬!$F97="",Calc_오픈정렬!Y97=""),"",Calc_오픈정렬!Y97/Calc_오픈정렬!$F97*100)</f>
        <v>99.018283180632821</v>
      </c>
      <c r="Z97">
        <f>IF(OR(Calc_오픈정렬!$F97="",Calc_오픈정렬!Z97=""),"",Calc_오픈정렬!Z97/Calc_오픈정렬!$F97*100)</f>
        <v>120.41774671547753</v>
      </c>
      <c r="AA97">
        <f>IF(OR(Calc_오픈정렬!$F97="",Calc_오픈정렬!AA97=""),"",Calc_오픈정렬!AA97/Calc_오픈정렬!$F97*100)</f>
        <v>109.96017905969228</v>
      </c>
      <c r="AB97">
        <f>IF(OR(Calc_오픈정렬!$F97="",Calc_오픈정렬!AB97=""),"",Calc_오픈정렬!AB97/Calc_오픈정렬!$F97*100)</f>
        <v>106.37846678257993</v>
      </c>
      <c r="AC97">
        <f>IF(OR(Calc_오픈정렬!$F97="",Calc_오픈정렬!AC97=""),"",Calc_오픈정렬!AC97/Calc_오픈정렬!$F97*100)</f>
        <v>120.23753925834686</v>
      </c>
      <c r="AD97">
        <f>IF(OR(Calc_오픈정렬!$F97="",Calc_오픈정렬!AD97=""),"",Calc_오픈정렬!AD97/Calc_오픈정렬!$F97*100)</f>
        <v>114.05759039118057</v>
      </c>
      <c r="AE97">
        <f>IF(OR(Calc_오픈정렬!$F97="",Calc_오픈정렬!AE97=""),"",Calc_오픈정렬!AE97/Calc_오픈정렬!$F97*100)</f>
        <v>115.87466244237667</v>
      </c>
      <c r="AF97">
        <f>IF(OR(Calc_오픈정렬!$F97="",Calc_오픈정렬!AF97=""),"",Calc_오픈정렬!AF97/Calc_오픈정렬!$F97*100)</f>
        <v>117.46236135812904</v>
      </c>
      <c r="AG97">
        <f>IF(OR(Calc_오픈정렬!$F97="",Calc_오픈정렬!AG97=""),"",Calc_오픈정렬!AG97/Calc_오픈정렬!$F97*100)</f>
        <v>90.800260361492633</v>
      </c>
      <c r="AH97">
        <f>IF(OR(Calc_오픈정렬!$F97="",Calc_오픈정렬!AH97=""),"",Calc_오픈정렬!AH97/Calc_오픈정렬!$F97*100)</f>
        <v>113.51339978459667</v>
      </c>
      <c r="AI97">
        <f>IF(OR(Calc_오픈정렬!$F97="",Calc_오픈정렬!AI97=""),"",Calc_오픈정렬!AI97/Calc_오픈정렬!$F97*100)</f>
        <v>111.46129505977891</v>
      </c>
      <c r="AJ97">
        <f>IF(OR(Calc_오픈정렬!$F97="",Calc_오픈정렬!AJ97=""),"",Calc_오픈정렬!AJ97/Calc_오픈정렬!$F97*100)</f>
        <v>117.54272416318656</v>
      </c>
      <c r="AK97">
        <f>IF(OR(Calc_오픈정렬!$F97="",Calc_오픈정렬!AK97=""),"",Calc_오픈정렬!AK97/Calc_오픈정렬!$F97*100)</f>
        <v>113.09898544768548</v>
      </c>
      <c r="AL97">
        <f>IF(OR(Calc_오픈정렬!$F97="",Calc_오픈정렬!AL97=""),"",Calc_오픈정렬!AL97/Calc_오픈정렬!$F97*100)</f>
        <v>124.41062898956139</v>
      </c>
      <c r="AM97">
        <f>IF(OR(Calc_오픈정렬!$F97="",Calc_오픈정렬!AM97=""),"",Calc_오픈정렬!AM97/Calc_오픈정렬!$F97*100)</f>
        <v>109.98026216063859</v>
      </c>
      <c r="AN97" t="str">
        <f>IF(OR(Calc_오픈정렬!$F97="",Calc_오픈정렬!AN97=""),"",Calc_오픈정렬!AN97/Calc_오픈정렬!$F97*100)</f>
        <v/>
      </c>
      <c r="AO97" t="str">
        <f>IF(OR(Calc_오픈정렬!$F97="",Calc_오픈정렬!AO97=""),"",Calc_오픈정렬!AO97/Calc_오픈정렬!$F97*100)</f>
        <v/>
      </c>
      <c r="AP97" t="str">
        <f>IF(OR(Calc_오픈정렬!$F97="",Calc_오픈정렬!AP97=""),"",Calc_오픈정렬!AP97/Calc_오픈정렬!$F97*100)</f>
        <v/>
      </c>
      <c r="AQ97" t="str">
        <f>IF(OR(Calc_오픈정렬!$F97="",Calc_오픈정렬!AQ97=""),"",Calc_오픈정렬!AQ97/Calc_오픈정렬!$F97*100)</f>
        <v/>
      </c>
      <c r="AR97" t="str">
        <f>IF(OR(Calc_오픈정렬!$F97="",Calc_오픈정렬!AR97=""),"",Calc_오픈정렬!AR97/Calc_오픈정렬!$F97*100)</f>
        <v/>
      </c>
      <c r="AS97" t="str">
        <f>IF(OR(Calc_오픈정렬!$F97="",Calc_오픈정렬!AS97=""),"",Calc_오픈정렬!AS97/Calc_오픈정렬!$F97*100)</f>
        <v/>
      </c>
      <c r="AT97" t="str">
        <f>IF(OR(Calc_오픈정렬!$F97="",Calc_오픈정렬!AT97=""),"",Calc_오픈정렬!AT97/Calc_오픈정렬!$F97*100)</f>
        <v/>
      </c>
      <c r="AU97" t="str">
        <f>IF(OR(Calc_오픈정렬!$F97="",Calc_오픈정렬!AU97=""),"",Calc_오픈정렬!AU97/Calc_오픈정렬!$F97*100)</f>
        <v/>
      </c>
      <c r="AV97" t="str">
        <f>IF(OR(Calc_오픈정렬!$F97="",Calc_오픈정렬!AV97=""),"",Calc_오픈정렬!AV97/Calc_오픈정렬!$F97*100)</f>
        <v/>
      </c>
      <c r="AW97" t="str">
        <f>IF(OR(Calc_오픈정렬!$F97="",Calc_오픈정렬!AW97=""),"",Calc_오픈정렬!AW97/Calc_오픈정렬!$F97*100)</f>
        <v/>
      </c>
      <c r="AX97" t="str">
        <f>IF(OR(Calc_오픈정렬!$F97="",Calc_오픈정렬!AX97=""),"",Calc_오픈정렬!AX97/Calc_오픈정렬!$F97*100)</f>
        <v/>
      </c>
      <c r="AY97" t="str">
        <f>IF(OR(Calc_오픈정렬!$F97="",Calc_오픈정렬!AY97=""),"",Calc_오픈정렬!AY97/Calc_오픈정렬!$F97*100)</f>
        <v/>
      </c>
      <c r="AZ97" t="str">
        <f>IF(OR(Calc_오픈정렬!$F97="",Calc_오픈정렬!AZ97=""),"",Calc_오픈정렬!AZ97/Calc_오픈정렬!$F97*100)</f>
        <v/>
      </c>
      <c r="BA97" t="str">
        <f>IF(OR(Calc_오픈정렬!$F97="",Calc_오픈정렬!BA97=""),"",Calc_오픈정렬!BA97/Calc_오픈정렬!$F97*100)</f>
        <v/>
      </c>
      <c r="BB97" t="str">
        <f>IF(OR(Calc_오픈정렬!$F97="",Calc_오픈정렬!BB97=""),"",Calc_오픈정렬!BB97/Calc_오픈정렬!$F97*100)</f>
        <v/>
      </c>
      <c r="BC97" t="str">
        <f>IF(OR(Calc_오픈정렬!$F97="",Calc_오픈정렬!BC97=""),"",Calc_오픈정렬!BC97/Calc_오픈정렬!$F97*100)</f>
        <v/>
      </c>
      <c r="BD97" t="str">
        <f>IF(OR(Calc_오픈정렬!$F97="",Calc_오픈정렬!BD97=""),"",Calc_오픈정렬!BD97/Calc_오픈정렬!$F97*100)</f>
        <v/>
      </c>
      <c r="BE97" t="str">
        <f>IF(OR(Calc_오픈정렬!$F97="",Calc_오픈정렬!BE97=""),"",Calc_오픈정렬!BE97/Calc_오픈정렬!$F97*100)</f>
        <v/>
      </c>
      <c r="BF97" t="str">
        <f>IF(OR(Calc_오픈정렬!$F97="",Calc_오픈정렬!BF97=""),"",Calc_오픈정렬!BF97/Calc_오픈정렬!$F97*100)</f>
        <v/>
      </c>
      <c r="BG97" t="str">
        <f>IF(OR(Calc_오픈정렬!$F97="",Calc_오픈정렬!BG97=""),"",Calc_오픈정렬!BG97/Calc_오픈정렬!$F97*100)</f>
        <v/>
      </c>
      <c r="BH97" t="str">
        <f>IF(OR(Calc_오픈정렬!$F97="",Calc_오픈정렬!BH97=""),"",Calc_오픈정렬!BH97/Calc_오픈정렬!$F97*100)</f>
        <v/>
      </c>
      <c r="BI97" t="str">
        <f>IF(OR(Calc_오픈정렬!$F97="",Calc_오픈정렬!BI97=""),"",Calc_오픈정렬!BI97/Calc_오픈정렬!$F97*100)</f>
        <v/>
      </c>
      <c r="BJ97" t="str">
        <f>IF(OR(Calc_오픈정렬!$F97="",Calc_오픈정렬!BJ97=""),"",Calc_오픈정렬!BJ97/Calc_오픈정렬!$F97*100)</f>
        <v/>
      </c>
      <c r="BK97" t="str">
        <f>IF(OR(Calc_오픈정렬!$F97="",Calc_오픈정렬!BK97=""),"",Calc_오픈정렬!BK97/Calc_오픈정렬!$F97*100)</f>
        <v/>
      </c>
      <c r="BL97" t="str">
        <f>IF(OR(Calc_오픈정렬!$F97="",Calc_오픈정렬!BL97=""),"",Calc_오픈정렬!BL97/Calc_오픈정렬!$F97*100)</f>
        <v/>
      </c>
      <c r="BM97" t="str">
        <f>IF(OR(Calc_오픈정렬!$F97="",Calc_오픈정렬!BM97=""),"",Calc_오픈정렬!BM97/Calc_오픈정렬!$F97*100)</f>
        <v/>
      </c>
      <c r="BN97" t="str">
        <f>IF(OR(Calc_오픈정렬!$F97="",Calc_오픈정렬!BN97=""),"",Calc_오픈정렬!BN97/Calc_오픈정렬!$F97*100)</f>
        <v/>
      </c>
    </row>
    <row r="98" spans="1:66" x14ac:dyDescent="0.3">
      <c r="A98" t="str">
        <f>Calc_오픈정렬!A98</f>
        <v>(1087) #둔산스쿨점</v>
      </c>
      <c r="B98" t="str">
        <f>Calc_오픈정렬!B98</f>
        <v>150-0</v>
      </c>
      <c r="C98">
        <f>Calc_오픈정렬!C98</f>
        <v>0</v>
      </c>
      <c r="D98" t="str">
        <f>Calc_오픈정렬!D98</f>
        <v>0</v>
      </c>
      <c r="E98" s="1">
        <f>Calc_오픈정렬!E98</f>
        <v>45200</v>
      </c>
      <c r="F98">
        <f>Calc_오픈정렬!F98</f>
        <v>4820888.120237031</v>
      </c>
      <c r="G98">
        <f>IF(OR(Calc_오픈정렬!$F98="",Calc_오픈정렬!G98=""),"",Calc_오픈정렬!G98/Calc_오픈정렬!$F98*100)</f>
        <v>66.70214236763978</v>
      </c>
      <c r="H98">
        <f>IF(OR(Calc_오픈정렬!$F98="",Calc_오픈정렬!H98=""),"",Calc_오픈정렬!H98/Calc_오픈정렬!$F98*100)</f>
        <v>75.494488088961972</v>
      </c>
      <c r="I98">
        <f>IF(OR(Calc_오픈정렬!$F98="",Calc_오픈정렬!I98=""),"",Calc_오픈정렬!I98/Calc_오픈정렬!$F98*100)</f>
        <v>98.064192846128577</v>
      </c>
      <c r="J98">
        <f>IF(OR(Calc_오픈정렬!$F98="",Calc_오픈정렬!J98=""),"",Calc_오픈정렬!J98/Calc_오픈정렬!$F98*100)</f>
        <v>105.81911903831597</v>
      </c>
      <c r="K98">
        <f>IF(OR(Calc_오픈정렬!$F98="",Calc_오픈정렬!K98=""),"",Calc_오픈정렬!K98/Calc_오픈정렬!$F98*100)</f>
        <v>116.1728468355727</v>
      </c>
      <c r="L98">
        <f>IF(OR(Calc_오픈정렬!$F98="",Calc_오픈정렬!L98=""),"",Calc_오픈정렬!L98/Calc_오픈정렬!$F98*100)</f>
        <v>92.599389015252513</v>
      </c>
      <c r="M98">
        <f>IF(OR(Calc_오픈정렬!$F98="",Calc_오픈정렬!M98=""),"",Calc_오픈정렬!M98/Calc_오픈정렬!$F98*100)</f>
        <v>106.20609576350893</v>
      </c>
      <c r="N98">
        <f>IF(OR(Calc_오픈정렬!$F98="",Calc_오픈정렬!N98=""),"",Calc_오픈정렬!N98/Calc_오픈정렬!$F98*100)</f>
        <v>82.828581776785754</v>
      </c>
      <c r="O98">
        <f>IF(OR(Calc_오픈정렬!$F98="",Calc_오픈정렬!O98=""),"",Calc_오픈정렬!O98/Calc_오픈정렬!$F98*100)</f>
        <v>96.373967570564261</v>
      </c>
      <c r="P98">
        <f>IF(OR(Calc_오픈정렬!$F98="",Calc_오픈정렬!P98=""),"",Calc_오픈정렬!P98/Calc_오픈정렬!$F98*100)</f>
        <v>99.667477109065857</v>
      </c>
      <c r="Q98">
        <f>IF(OR(Calc_오픈정렬!$F98="",Calc_오픈정렬!Q98=""),"",Calc_오픈정렬!Q98/Calc_오픈정렬!$F98*100)</f>
        <v>96.028939134038211</v>
      </c>
      <c r="R98">
        <f>IF(OR(Calc_오픈정렬!$F98="",Calc_오픈정렬!R98=""),"",Calc_오픈정렬!R98/Calc_오픈정렬!$F98*100)</f>
        <v>87.829198744933876</v>
      </c>
      <c r="S98">
        <f>IF(OR(Calc_오픈정렬!$F98="",Calc_오픈정렬!S98=""),"",Calc_오픈정렬!S98/Calc_오픈정렬!$F98*100)</f>
        <v>106.8736246975393</v>
      </c>
      <c r="T98">
        <f>IF(OR(Calc_오픈정렬!$F98="",Calc_오픈정렬!T98=""),"",Calc_오픈정렬!T98/Calc_오픈정렬!$F98*100)</f>
        <v>96.82539973282303</v>
      </c>
      <c r="U98">
        <f>IF(OR(Calc_오픈정렬!$F98="",Calc_오픈정렬!U98=""),"",Calc_오픈정렬!U98/Calc_오픈정렬!$F98*100)</f>
        <v>91.89618661206454</v>
      </c>
      <c r="V98">
        <f>IF(OR(Calc_오픈정렬!$F98="",Calc_오픈정렬!V98=""),"",Calc_오픈정렬!V98/Calc_오픈정렬!$F98*100)</f>
        <v>117.35389156648137</v>
      </c>
      <c r="W98">
        <f>IF(OR(Calc_오픈정렬!$F98="",Calc_오픈정렬!W98=""),"",Calc_오픈정렬!W98/Calc_오픈정렬!$F98*100)</f>
        <v>102.43023391432334</v>
      </c>
      <c r="X98">
        <f>IF(OR(Calc_오픈정렬!$F98="",Calc_오픈정렬!X98=""),"",Calc_오픈정렬!X98/Calc_오픈정렬!$F98*100)</f>
        <v>118.53217040635622</v>
      </c>
      <c r="Y98">
        <f>IF(OR(Calc_오픈정렬!$F98="",Calc_오픈정렬!Y98=""),"",Calc_오픈정렬!Y98/Calc_오픈정렬!$F98*100)</f>
        <v>97.485617185789238</v>
      </c>
      <c r="Z98">
        <f>IF(OR(Calc_오픈정렬!$F98="",Calc_오픈정렬!Z98=""),"",Calc_오픈정렬!Z98/Calc_오픈정렬!$F98*100)</f>
        <v>102.4062143461187</v>
      </c>
      <c r="AA98">
        <f>IF(OR(Calc_오픈정렬!$F98="",Calc_오픈정렬!AA98=""),"",Calc_오픈정렬!AA98/Calc_오픈정렬!$F98*100)</f>
        <v>104.65931230931093</v>
      </c>
      <c r="AB98">
        <f>IF(OR(Calc_오픈정렬!$F98="",Calc_오픈정렬!AB98=""),"",Calc_오픈정렬!AB98/Calc_오픈정렬!$F98*100)</f>
        <v>94.335203870859175</v>
      </c>
      <c r="AC98">
        <f>IF(OR(Calc_오픈정렬!$F98="",Calc_오픈정렬!AC98=""),"",Calc_오픈정렬!AC98/Calc_오픈정렬!$F98*100)</f>
        <v>103.25164525201261</v>
      </c>
      <c r="AD98">
        <f>IF(OR(Calc_오픈정렬!$F98="",Calc_오픈정렬!AD98=""),"",Calc_오픈정렬!AD98/Calc_오픈정렬!$F98*100)</f>
        <v>90.998556250984279</v>
      </c>
      <c r="AE98">
        <f>IF(OR(Calc_오픈정렬!$F98="",Calc_오픈정렬!AE98=""),"",Calc_오픈정렬!AE98/Calc_오픈정렬!$F98*100)</f>
        <v>106.73132344414947</v>
      </c>
      <c r="AF98">
        <f>IF(OR(Calc_오픈정렬!$F98="",Calc_오픈정렬!AF98=""),"",Calc_오픈정렬!AF98/Calc_오픈정렬!$F98*100)</f>
        <v>106.99943747783077</v>
      </c>
      <c r="AG98">
        <f>IF(OR(Calc_오픈정렬!$F98="",Calc_오픈정렬!AG98=""),"",Calc_오픈정렬!AG98/Calc_오픈정렬!$F98*100)</f>
        <v>97.351557874738631</v>
      </c>
      <c r="AH98">
        <f>IF(OR(Calc_오픈정렬!$F98="",Calc_오픈정렬!AH98=""),"",Calc_오픈정렬!AH98/Calc_오픈정렬!$F98*100)</f>
        <v>112.02515479107346</v>
      </c>
      <c r="AI98">
        <f>IF(OR(Calc_오픈정렬!$F98="",Calc_오픈정렬!AI98=""),"",Calc_오픈정렬!AI98/Calc_오픈정렬!$F98*100)</f>
        <v>110.68092050860372</v>
      </c>
      <c r="AJ98">
        <f>IF(OR(Calc_오픈정렬!$F98="",Calc_오픈정렬!AJ98=""),"",Calc_오픈정렬!AJ98/Calc_오픈정렬!$F98*100)</f>
        <v>105.71360657640152</v>
      </c>
      <c r="AK98">
        <f>IF(OR(Calc_오픈정렬!$F98="",Calc_오픈정렬!AK98=""),"",Calc_오픈정렬!AK98/Calc_오픈정렬!$F98*100)</f>
        <v>107.93626244427665</v>
      </c>
      <c r="AL98">
        <f>IF(OR(Calc_오픈정렬!$F98="",Calc_오픈정렬!AL98=""),"",Calc_오픈정렬!AL98/Calc_오픈정렬!$F98*100)</f>
        <v>114.82524531742806</v>
      </c>
      <c r="AM98">
        <f>IF(OR(Calc_오픈정렬!$F98="",Calc_오픈정렬!AM98=""),"",Calc_오픈정렬!AM98/Calc_오픈정렬!$F98*100)</f>
        <v>106.21083417879052</v>
      </c>
      <c r="AN98" t="str">
        <f>IF(OR(Calc_오픈정렬!$F98="",Calc_오픈정렬!AN98=""),"",Calc_오픈정렬!AN98/Calc_오픈정렬!$F98*100)</f>
        <v/>
      </c>
      <c r="AO98" t="str">
        <f>IF(OR(Calc_오픈정렬!$F98="",Calc_오픈정렬!AO98=""),"",Calc_오픈정렬!AO98/Calc_오픈정렬!$F98*100)</f>
        <v/>
      </c>
      <c r="AP98" t="str">
        <f>IF(OR(Calc_오픈정렬!$F98="",Calc_오픈정렬!AP98=""),"",Calc_오픈정렬!AP98/Calc_오픈정렬!$F98*100)</f>
        <v/>
      </c>
      <c r="AQ98" t="str">
        <f>IF(OR(Calc_오픈정렬!$F98="",Calc_오픈정렬!AQ98=""),"",Calc_오픈정렬!AQ98/Calc_오픈정렬!$F98*100)</f>
        <v/>
      </c>
      <c r="AR98" t="str">
        <f>IF(OR(Calc_오픈정렬!$F98="",Calc_오픈정렬!AR98=""),"",Calc_오픈정렬!AR98/Calc_오픈정렬!$F98*100)</f>
        <v/>
      </c>
      <c r="AS98" t="str">
        <f>IF(OR(Calc_오픈정렬!$F98="",Calc_오픈정렬!AS98=""),"",Calc_오픈정렬!AS98/Calc_오픈정렬!$F98*100)</f>
        <v/>
      </c>
      <c r="AT98" t="str">
        <f>IF(OR(Calc_오픈정렬!$F98="",Calc_오픈정렬!AT98=""),"",Calc_오픈정렬!AT98/Calc_오픈정렬!$F98*100)</f>
        <v/>
      </c>
      <c r="AU98" t="str">
        <f>IF(OR(Calc_오픈정렬!$F98="",Calc_오픈정렬!AU98=""),"",Calc_오픈정렬!AU98/Calc_오픈정렬!$F98*100)</f>
        <v/>
      </c>
      <c r="AV98" t="str">
        <f>IF(OR(Calc_오픈정렬!$F98="",Calc_오픈정렬!AV98=""),"",Calc_오픈정렬!AV98/Calc_오픈정렬!$F98*100)</f>
        <v/>
      </c>
      <c r="AW98" t="str">
        <f>IF(OR(Calc_오픈정렬!$F98="",Calc_오픈정렬!AW98=""),"",Calc_오픈정렬!AW98/Calc_오픈정렬!$F98*100)</f>
        <v/>
      </c>
      <c r="AX98" t="str">
        <f>IF(OR(Calc_오픈정렬!$F98="",Calc_오픈정렬!AX98=""),"",Calc_오픈정렬!AX98/Calc_오픈정렬!$F98*100)</f>
        <v/>
      </c>
      <c r="AY98" t="str">
        <f>IF(OR(Calc_오픈정렬!$F98="",Calc_오픈정렬!AY98=""),"",Calc_오픈정렬!AY98/Calc_오픈정렬!$F98*100)</f>
        <v/>
      </c>
      <c r="AZ98" t="str">
        <f>IF(OR(Calc_오픈정렬!$F98="",Calc_오픈정렬!AZ98=""),"",Calc_오픈정렬!AZ98/Calc_오픈정렬!$F98*100)</f>
        <v/>
      </c>
      <c r="BA98" t="str">
        <f>IF(OR(Calc_오픈정렬!$F98="",Calc_오픈정렬!BA98=""),"",Calc_오픈정렬!BA98/Calc_오픈정렬!$F98*100)</f>
        <v/>
      </c>
      <c r="BB98" t="str">
        <f>IF(OR(Calc_오픈정렬!$F98="",Calc_오픈정렬!BB98=""),"",Calc_오픈정렬!BB98/Calc_오픈정렬!$F98*100)</f>
        <v/>
      </c>
      <c r="BC98" t="str">
        <f>IF(OR(Calc_오픈정렬!$F98="",Calc_오픈정렬!BC98=""),"",Calc_오픈정렬!BC98/Calc_오픈정렬!$F98*100)</f>
        <v/>
      </c>
      <c r="BD98" t="str">
        <f>IF(OR(Calc_오픈정렬!$F98="",Calc_오픈정렬!BD98=""),"",Calc_오픈정렬!BD98/Calc_오픈정렬!$F98*100)</f>
        <v/>
      </c>
      <c r="BE98" t="str">
        <f>IF(OR(Calc_오픈정렬!$F98="",Calc_오픈정렬!BE98=""),"",Calc_오픈정렬!BE98/Calc_오픈정렬!$F98*100)</f>
        <v/>
      </c>
      <c r="BF98" t="str">
        <f>IF(OR(Calc_오픈정렬!$F98="",Calc_오픈정렬!BF98=""),"",Calc_오픈정렬!BF98/Calc_오픈정렬!$F98*100)</f>
        <v/>
      </c>
      <c r="BG98" t="str">
        <f>IF(OR(Calc_오픈정렬!$F98="",Calc_오픈정렬!BG98=""),"",Calc_오픈정렬!BG98/Calc_오픈정렬!$F98*100)</f>
        <v/>
      </c>
      <c r="BH98" t="str">
        <f>IF(OR(Calc_오픈정렬!$F98="",Calc_오픈정렬!BH98=""),"",Calc_오픈정렬!BH98/Calc_오픈정렬!$F98*100)</f>
        <v/>
      </c>
      <c r="BI98" t="str">
        <f>IF(OR(Calc_오픈정렬!$F98="",Calc_오픈정렬!BI98=""),"",Calc_오픈정렬!BI98/Calc_오픈정렬!$F98*100)</f>
        <v/>
      </c>
      <c r="BJ98" t="str">
        <f>IF(OR(Calc_오픈정렬!$F98="",Calc_오픈정렬!BJ98=""),"",Calc_오픈정렬!BJ98/Calc_오픈정렬!$F98*100)</f>
        <v/>
      </c>
      <c r="BK98" t="str">
        <f>IF(OR(Calc_오픈정렬!$F98="",Calc_오픈정렬!BK98=""),"",Calc_오픈정렬!BK98/Calc_오픈정렬!$F98*100)</f>
        <v/>
      </c>
      <c r="BL98" t="str">
        <f>IF(OR(Calc_오픈정렬!$F98="",Calc_오픈정렬!BL98=""),"",Calc_오픈정렬!BL98/Calc_오픈정렬!$F98*100)</f>
        <v/>
      </c>
      <c r="BM98" t="str">
        <f>IF(OR(Calc_오픈정렬!$F98="",Calc_오픈정렬!BM98=""),"",Calc_오픈정렬!BM98/Calc_오픈정렬!$F98*100)</f>
        <v/>
      </c>
      <c r="BN98" t="str">
        <f>IF(OR(Calc_오픈정렬!$F98="",Calc_오픈정렬!BN98=""),"",Calc_오픈정렬!BN98/Calc_오픈정렬!$F98*100)</f>
        <v/>
      </c>
    </row>
    <row r="99" spans="1:66" x14ac:dyDescent="0.3">
      <c r="A99" t="str">
        <f>Calc_오픈정렬!A99</f>
        <v>(1088) #유성온천점</v>
      </c>
      <c r="B99" t="str">
        <f>Calc_오픈정렬!B99</f>
        <v>150-1</v>
      </c>
      <c r="C99">
        <f>Calc_오픈정렬!C99</f>
        <v>1</v>
      </c>
      <c r="D99" t="str">
        <f>Calc_오픈정렬!D99</f>
        <v>1</v>
      </c>
      <c r="E99" s="1">
        <f>Calc_오픈정렬!E99</f>
        <v>45200</v>
      </c>
      <c r="F99">
        <f>Calc_오픈정렬!F99</f>
        <v>3368299.1734960084</v>
      </c>
      <c r="G99">
        <f>IF(OR(Calc_오픈정렬!$F99="",Calc_오픈정렬!G99=""),"",Calc_오픈정렬!G99/Calc_오픈정렬!$F99*100)</f>
        <v>58.783316437183643</v>
      </c>
      <c r="H99">
        <f>IF(OR(Calc_오픈정렬!$F99="",Calc_오픈정렬!H99=""),"",Calc_오픈정렬!H99/Calc_오픈정렬!$F99*100)</f>
        <v>68.144909736421525</v>
      </c>
      <c r="I99">
        <f>IF(OR(Calc_오픈정렬!$F99="",Calc_오픈정렬!I99=""),"",Calc_오픈정렬!I99/Calc_오픈정렬!$F99*100)</f>
        <v>84.872239673153388</v>
      </c>
      <c r="J99">
        <f>IF(OR(Calc_오픈정렬!$F99="",Calc_오픈정렬!J99=""),"",Calc_오픈정렬!J99/Calc_오픈정렬!$F99*100)</f>
        <v>74.63700508998312</v>
      </c>
      <c r="K99">
        <f>IF(OR(Calc_오픈정렬!$F99="",Calc_오픈정렬!K99=""),"",Calc_오픈정렬!K99/Calc_오픈정렬!$F99*100)</f>
        <v>98.562396904210075</v>
      </c>
      <c r="L99">
        <f>IF(OR(Calc_오픈정렬!$F99="",Calc_오픈정렬!L99=""),"",Calc_오픈정렬!L99/Calc_오픈정렬!$F99*100)</f>
        <v>101.89181817781024</v>
      </c>
      <c r="M99">
        <f>IF(OR(Calc_오픈정렬!$F99="",Calc_오픈정렬!M99=""),"",Calc_오픈정렬!M99/Calc_오픈정렬!$F99*100)</f>
        <v>116.51314299657167</v>
      </c>
      <c r="N99">
        <f>IF(OR(Calc_오픈정렬!$F99="",Calc_오픈정렬!N99=""),"",Calc_오픈정렬!N99/Calc_오픈정렬!$F99*100)</f>
        <v>101.62649376593464</v>
      </c>
      <c r="O99">
        <f>IF(OR(Calc_오픈정렬!$F99="",Calc_오픈정렬!O99=""),"",Calc_오픈정렬!O99/Calc_오픈정렬!$F99*100)</f>
        <v>106.76914306549025</v>
      </c>
      <c r="P99">
        <f>IF(OR(Calc_오픈정렬!$F99="",Calc_오픈정렬!P99=""),"",Calc_오픈정렬!P99/Calc_오픈정렬!$F99*100)</f>
        <v>114.4306801442325</v>
      </c>
      <c r="Q99">
        <f>IF(OR(Calc_오픈정렬!$F99="",Calc_오픈정렬!Q99=""),"",Calc_오픈정렬!Q99/Calc_오픈정렬!$F99*100)</f>
        <v>113.87069159042289</v>
      </c>
      <c r="R99">
        <f>IF(OR(Calc_오픈정렬!$F99="",Calc_오픈정렬!R99=""),"",Calc_오픈정렬!R99/Calc_오픈정렬!$F99*100)</f>
        <v>116.6655191230042</v>
      </c>
      <c r="S99">
        <f>IF(OR(Calc_오픈정렬!$F99="",Calc_오픈정렬!S99=""),"",Calc_오픈정렬!S99/Calc_오픈정렬!$F99*100)</f>
        <v>114.13944458311136</v>
      </c>
      <c r="T99">
        <f>IF(OR(Calc_오픈정렬!$F99="",Calc_오픈정렬!T99=""),"",Calc_오픈정렬!T99/Calc_오픈정렬!$F99*100)</f>
        <v>118.08843419102742</v>
      </c>
      <c r="U99">
        <f>IF(OR(Calc_오픈정렬!$F99="",Calc_오픈정렬!U99=""),"",Calc_오픈정렬!U99/Calc_오픈정렬!$F99*100)</f>
        <v>102.93129392046572</v>
      </c>
      <c r="V99">
        <f>IF(OR(Calc_오픈정렬!$F99="",Calc_오픈정렬!V99=""),"",Calc_오픈정렬!V99/Calc_오픈정렬!$F99*100)</f>
        <v>123.34103460762624</v>
      </c>
      <c r="W99">
        <f>IF(OR(Calc_오픈정렬!$F99="",Calc_오픈정렬!W99=""),"",Calc_오픈정렬!W99/Calc_오픈정렬!$F99*100)</f>
        <v>120.19804500513425</v>
      </c>
      <c r="X99">
        <f>IF(OR(Calc_오픈정렬!$F99="",Calc_오픈정렬!X99=""),"",Calc_오픈정렬!X99/Calc_오픈정렬!$F99*100)</f>
        <v>112.69679021594649</v>
      </c>
      <c r="Y99">
        <f>IF(OR(Calc_오픈정렬!$F99="",Calc_오픈정렬!Y99=""),"",Calc_오픈정렬!Y99/Calc_오픈정렬!$F99*100)</f>
        <v>106.16674267185597</v>
      </c>
      <c r="Z99">
        <f>IF(OR(Calc_오픈정렬!$F99="",Calc_오픈정렬!Z99=""),"",Calc_오픈정렬!Z99/Calc_오픈정렬!$F99*100)</f>
        <v>124.18871370689952</v>
      </c>
      <c r="AA99">
        <f>IF(OR(Calc_오픈정렬!$F99="",Calc_오픈정렬!AA99=""),"",Calc_오픈정렬!AA99/Calc_오픈정렬!$F99*100)</f>
        <v>121.83082918365767</v>
      </c>
      <c r="AB99">
        <f>IF(OR(Calc_오픈정렬!$F99="",Calc_오픈정렬!AB99=""),"",Calc_오픈정렬!AB99/Calc_오픈정렬!$F99*100)</f>
        <v>116.754915958003</v>
      </c>
      <c r="AC99">
        <f>IF(OR(Calc_오픈정렬!$F99="",Calc_오픈정렬!AC99=""),"",Calc_오픈정렬!AC99/Calc_오픈정렬!$F99*100)</f>
        <v>114.27218255069262</v>
      </c>
      <c r="AD99">
        <f>IF(OR(Calc_오픈정렬!$F99="",Calc_오픈정렬!AD99=""),"",Calc_오픈정렬!AD99/Calc_오픈정렬!$F99*100)</f>
        <v>116.46981638410172</v>
      </c>
      <c r="AE99">
        <f>IF(OR(Calc_오픈정렬!$F99="",Calc_오픈정렬!AE99=""),"",Calc_오픈정렬!AE99/Calc_오픈정렬!$F99*100)</f>
        <v>114.88169384583091</v>
      </c>
      <c r="AF99">
        <f>IF(OR(Calc_오픈정렬!$F99="",Calc_오픈정렬!AF99=""),"",Calc_오픈정렬!AF99/Calc_오픈정렬!$F99*100)</f>
        <v>118.41636652702027</v>
      </c>
      <c r="AG99">
        <f>IF(OR(Calc_오픈정렬!$F99="",Calc_오픈정렬!AG99=""),"",Calc_오픈정렬!AG99/Calc_오픈정렬!$F99*100)</f>
        <v>121.79051467925308</v>
      </c>
      <c r="AH99">
        <f>IF(OR(Calc_오픈정렬!$F99="",Calc_오픈정렬!AH99=""),"",Calc_오픈정렬!AH99/Calc_오픈정렬!$F99*100)</f>
        <v>135.71802540144256</v>
      </c>
      <c r="AI99">
        <f>IF(OR(Calc_오픈정렬!$F99="",Calc_오픈정렬!AI99=""),"",Calc_오픈정렬!AI99/Calc_오픈정렬!$F99*100)</f>
        <v>124.56744206971648</v>
      </c>
      <c r="AJ99">
        <f>IF(OR(Calc_오픈정렬!$F99="",Calc_오픈정렬!AJ99=""),"",Calc_오픈정렬!AJ99/Calc_오픈정렬!$F99*100)</f>
        <v>125.65420189804348</v>
      </c>
      <c r="AK99">
        <f>IF(OR(Calc_오픈정렬!$F99="",Calc_오픈정렬!AK99=""),"",Calc_오픈정렬!AK99/Calc_오픈정렬!$F99*100)</f>
        <v>122.09552283278833</v>
      </c>
      <c r="AL99">
        <f>IF(OR(Calc_오픈정렬!$F99="",Calc_오픈정렬!AL99=""),"",Calc_오픈정렬!AL99/Calc_오픈정렬!$F99*100)</f>
        <v>125.08472194183264</v>
      </c>
      <c r="AM99">
        <f>IF(OR(Calc_오픈정렬!$F99="",Calc_오픈정렬!AM99=""),"",Calc_오픈정렬!AM99/Calc_오픈정렬!$F99*100)</f>
        <v>109.00767154215718</v>
      </c>
      <c r="AN99" t="str">
        <f>IF(OR(Calc_오픈정렬!$F99="",Calc_오픈정렬!AN99=""),"",Calc_오픈정렬!AN99/Calc_오픈정렬!$F99*100)</f>
        <v/>
      </c>
      <c r="AO99" t="str">
        <f>IF(OR(Calc_오픈정렬!$F99="",Calc_오픈정렬!AO99=""),"",Calc_오픈정렬!AO99/Calc_오픈정렬!$F99*100)</f>
        <v/>
      </c>
      <c r="AP99" t="str">
        <f>IF(OR(Calc_오픈정렬!$F99="",Calc_오픈정렬!AP99=""),"",Calc_오픈정렬!AP99/Calc_오픈정렬!$F99*100)</f>
        <v/>
      </c>
      <c r="AQ99" t="str">
        <f>IF(OR(Calc_오픈정렬!$F99="",Calc_오픈정렬!AQ99=""),"",Calc_오픈정렬!AQ99/Calc_오픈정렬!$F99*100)</f>
        <v/>
      </c>
      <c r="AR99" t="str">
        <f>IF(OR(Calc_오픈정렬!$F99="",Calc_오픈정렬!AR99=""),"",Calc_오픈정렬!AR99/Calc_오픈정렬!$F99*100)</f>
        <v/>
      </c>
      <c r="AS99" t="str">
        <f>IF(OR(Calc_오픈정렬!$F99="",Calc_오픈정렬!AS99=""),"",Calc_오픈정렬!AS99/Calc_오픈정렬!$F99*100)</f>
        <v/>
      </c>
      <c r="AT99" t="str">
        <f>IF(OR(Calc_오픈정렬!$F99="",Calc_오픈정렬!AT99=""),"",Calc_오픈정렬!AT99/Calc_오픈정렬!$F99*100)</f>
        <v/>
      </c>
      <c r="AU99" t="str">
        <f>IF(OR(Calc_오픈정렬!$F99="",Calc_오픈정렬!AU99=""),"",Calc_오픈정렬!AU99/Calc_오픈정렬!$F99*100)</f>
        <v/>
      </c>
      <c r="AV99" t="str">
        <f>IF(OR(Calc_오픈정렬!$F99="",Calc_오픈정렬!AV99=""),"",Calc_오픈정렬!AV99/Calc_오픈정렬!$F99*100)</f>
        <v/>
      </c>
      <c r="AW99" t="str">
        <f>IF(OR(Calc_오픈정렬!$F99="",Calc_오픈정렬!AW99=""),"",Calc_오픈정렬!AW99/Calc_오픈정렬!$F99*100)</f>
        <v/>
      </c>
      <c r="AX99" t="str">
        <f>IF(OR(Calc_오픈정렬!$F99="",Calc_오픈정렬!AX99=""),"",Calc_오픈정렬!AX99/Calc_오픈정렬!$F99*100)</f>
        <v/>
      </c>
      <c r="AY99" t="str">
        <f>IF(OR(Calc_오픈정렬!$F99="",Calc_오픈정렬!AY99=""),"",Calc_오픈정렬!AY99/Calc_오픈정렬!$F99*100)</f>
        <v/>
      </c>
      <c r="AZ99" t="str">
        <f>IF(OR(Calc_오픈정렬!$F99="",Calc_오픈정렬!AZ99=""),"",Calc_오픈정렬!AZ99/Calc_오픈정렬!$F99*100)</f>
        <v/>
      </c>
      <c r="BA99" t="str">
        <f>IF(OR(Calc_오픈정렬!$F99="",Calc_오픈정렬!BA99=""),"",Calc_오픈정렬!BA99/Calc_오픈정렬!$F99*100)</f>
        <v/>
      </c>
      <c r="BB99" t="str">
        <f>IF(OR(Calc_오픈정렬!$F99="",Calc_오픈정렬!BB99=""),"",Calc_오픈정렬!BB99/Calc_오픈정렬!$F99*100)</f>
        <v/>
      </c>
      <c r="BC99" t="str">
        <f>IF(OR(Calc_오픈정렬!$F99="",Calc_오픈정렬!BC99=""),"",Calc_오픈정렬!BC99/Calc_오픈정렬!$F99*100)</f>
        <v/>
      </c>
      <c r="BD99" t="str">
        <f>IF(OR(Calc_오픈정렬!$F99="",Calc_오픈정렬!BD99=""),"",Calc_오픈정렬!BD99/Calc_오픈정렬!$F99*100)</f>
        <v/>
      </c>
      <c r="BE99" t="str">
        <f>IF(OR(Calc_오픈정렬!$F99="",Calc_오픈정렬!BE99=""),"",Calc_오픈정렬!BE99/Calc_오픈정렬!$F99*100)</f>
        <v/>
      </c>
      <c r="BF99" t="str">
        <f>IF(OR(Calc_오픈정렬!$F99="",Calc_오픈정렬!BF99=""),"",Calc_오픈정렬!BF99/Calc_오픈정렬!$F99*100)</f>
        <v/>
      </c>
      <c r="BG99" t="str">
        <f>IF(OR(Calc_오픈정렬!$F99="",Calc_오픈정렬!BG99=""),"",Calc_오픈정렬!BG99/Calc_오픈정렬!$F99*100)</f>
        <v/>
      </c>
      <c r="BH99" t="str">
        <f>IF(OR(Calc_오픈정렬!$F99="",Calc_오픈정렬!BH99=""),"",Calc_오픈정렬!BH99/Calc_오픈정렬!$F99*100)</f>
        <v/>
      </c>
      <c r="BI99" t="str">
        <f>IF(OR(Calc_오픈정렬!$F99="",Calc_오픈정렬!BI99=""),"",Calc_오픈정렬!BI99/Calc_오픈정렬!$F99*100)</f>
        <v/>
      </c>
      <c r="BJ99" t="str">
        <f>IF(OR(Calc_오픈정렬!$F99="",Calc_오픈정렬!BJ99=""),"",Calc_오픈정렬!BJ99/Calc_오픈정렬!$F99*100)</f>
        <v/>
      </c>
      <c r="BK99" t="str">
        <f>IF(OR(Calc_오픈정렬!$F99="",Calc_오픈정렬!BK99=""),"",Calc_오픈정렬!BK99/Calc_오픈정렬!$F99*100)</f>
        <v/>
      </c>
      <c r="BL99" t="str">
        <f>IF(OR(Calc_오픈정렬!$F99="",Calc_오픈정렬!BL99=""),"",Calc_오픈정렬!BL99/Calc_오픈정렬!$F99*100)</f>
        <v/>
      </c>
      <c r="BM99" t="str">
        <f>IF(OR(Calc_오픈정렬!$F99="",Calc_오픈정렬!BM99=""),"",Calc_오픈정렬!BM99/Calc_오픈정렬!$F99*100)</f>
        <v/>
      </c>
      <c r="BN99" t="str">
        <f>IF(OR(Calc_오픈정렬!$F99="",Calc_오픈정렬!BN99=""),"",Calc_오픈정렬!BN99/Calc_오픈정렬!$F99*100)</f>
        <v/>
      </c>
    </row>
    <row r="100" spans="1:66" x14ac:dyDescent="0.3">
      <c r="A100" t="str">
        <f>Calc_오픈정렬!A100</f>
        <v>(1089) #경희대정문점</v>
      </c>
      <c r="B100" t="str">
        <f>Calc_오픈정렬!B100</f>
        <v>150-1</v>
      </c>
      <c r="C100">
        <f>Calc_오픈정렬!C100</f>
        <v>1</v>
      </c>
      <c r="D100" t="str">
        <f>Calc_오픈정렬!D100</f>
        <v>1</v>
      </c>
      <c r="E100" s="1">
        <f>Calc_오픈정렬!E100</f>
        <v>45200</v>
      </c>
      <c r="F100">
        <f>Calc_오픈정렬!F100</f>
        <v>5735143.3365753107</v>
      </c>
      <c r="G100">
        <f>IF(OR(Calc_오픈정렬!$F100="",Calc_오픈정렬!G100=""),"",Calc_오픈정렬!G100/Calc_오픈정렬!$F100*100)</f>
        <v>69.970288441683977</v>
      </c>
      <c r="H100">
        <f>IF(OR(Calc_오픈정렬!$F100="",Calc_오픈정렬!H100=""),"",Calc_오픈정렬!H100/Calc_오픈정렬!$F100*100)</f>
        <v>80.477950146029357</v>
      </c>
      <c r="I100">
        <f>IF(OR(Calc_오픈정렬!$F100="",Calc_오픈정렬!I100=""),"",Calc_오픈정렬!I100/Calc_오픈정렬!$F100*100)</f>
        <v>85.130017876565077</v>
      </c>
      <c r="J100">
        <f>IF(OR(Calc_오픈정렬!$F100="",Calc_오픈정렬!J100=""),"",Calc_오픈정렬!J100/Calc_오픈정렬!$F100*100)</f>
        <v>81.82780732170778</v>
      </c>
      <c r="K100">
        <f>IF(OR(Calc_오픈정렬!$F100="",Calc_오픈정렬!K100=""),"",Calc_오픈정렬!K100/Calc_오픈정렬!$F100*100)</f>
        <v>93.400431105210615</v>
      </c>
      <c r="L100">
        <f>IF(OR(Calc_오픈정렬!$F100="",Calc_오픈정렬!L100=""),"",Calc_오픈정렬!L100/Calc_오픈정렬!$F100*100)</f>
        <v>104.23600152278618</v>
      </c>
      <c r="M100">
        <f>IF(OR(Calc_오픈정렬!$F100="",Calc_오픈정렬!M100=""),"",Calc_오픈정렬!M100/Calc_오픈정렬!$F100*100)</f>
        <v>112.33359568178629</v>
      </c>
      <c r="N100">
        <f>IF(OR(Calc_오픈정렬!$F100="",Calc_오픈정렬!N100=""),"",Calc_오픈정렬!N100/Calc_오픈정렬!$F100*100)</f>
        <v>103.84834919458173</v>
      </c>
      <c r="O100">
        <f>IF(OR(Calc_오픈정렬!$F100="",Calc_오픈정렬!O100=""),"",Calc_오픈정렬!O100/Calc_오픈정렬!$F100*100)</f>
        <v>104.35381517392742</v>
      </c>
      <c r="P100">
        <f>IF(OR(Calc_오픈정렬!$F100="",Calc_오픈정렬!P100=""),"",Calc_오픈정렬!P100/Calc_오픈정렬!$F100*100)</f>
        <v>116.26608150537237</v>
      </c>
      <c r="Q100">
        <f>IF(OR(Calc_오픈정렬!$F100="",Calc_오픈정렬!Q100=""),"",Calc_오픈정렬!Q100/Calc_오픈정렬!$F100*100)</f>
        <v>107.25441929555038</v>
      </c>
      <c r="R100">
        <f>IF(OR(Calc_오픈정렬!$F100="",Calc_오픈정렬!R100=""),"",Calc_오픈정렬!R100/Calc_오픈정렬!$F100*100)</f>
        <v>121.35527388750231</v>
      </c>
      <c r="S100">
        <f>IF(OR(Calc_오픈정렬!$F100="",Calc_오픈정렬!S100=""),"",Calc_오픈정렬!S100/Calc_오픈정렬!$F100*100)</f>
        <v>110.437961326536</v>
      </c>
      <c r="T100">
        <f>IF(OR(Calc_오픈정렬!$F100="",Calc_오픈정렬!T100=""),"",Calc_오픈정렬!T100/Calc_오픈정렬!$F100*100)</f>
        <v>119.30158487541777</v>
      </c>
      <c r="U100">
        <f>IF(OR(Calc_오픈정렬!$F100="",Calc_오픈정렬!U100=""),"",Calc_오픈정렬!U100/Calc_오픈정렬!$F100*100)</f>
        <v>119.21746071352229</v>
      </c>
      <c r="V100">
        <f>IF(OR(Calc_오픈정렬!$F100="",Calc_오픈정렬!V100=""),"",Calc_오픈정렬!V100/Calc_오픈정렬!$F100*100)</f>
        <v>115.38831790419002</v>
      </c>
      <c r="W100">
        <f>IF(OR(Calc_오픈정렬!$F100="",Calc_오픈정렬!W100=""),"",Calc_오픈정렬!W100/Calc_오픈정렬!$F100*100)</f>
        <v>119.36223421418941</v>
      </c>
      <c r="X100">
        <f>IF(OR(Calc_오픈정렬!$F100="",Calc_오픈정렬!X100=""),"",Calc_오픈정렬!X100/Calc_오픈정렬!$F100*100)</f>
        <v>118.07970528846521</v>
      </c>
      <c r="Y100">
        <f>IF(OR(Calc_오픈정렬!$F100="",Calc_오픈정렬!Y100=""),"",Calc_오픈정렬!Y100/Calc_오픈정렬!$F100*100)</f>
        <v>118.22040370384292</v>
      </c>
      <c r="Z100">
        <f>IF(OR(Calc_오픈정렬!$F100="",Calc_오픈정렬!Z100=""),"",Calc_오픈정렬!Z100/Calc_오픈정렬!$F100*100)</f>
        <v>127.48913505377692</v>
      </c>
      <c r="AA100">
        <f>IF(OR(Calc_오픈정렬!$F100="",Calc_오픈정렬!AA100=""),"",Calc_오픈정렬!AA100/Calc_오픈정렬!$F100*100)</f>
        <v>129.44690846910311</v>
      </c>
      <c r="AB100">
        <f>IF(OR(Calc_오픈정렬!$F100="",Calc_오픈정렬!AB100=""),"",Calc_오픈정렬!AB100/Calc_오픈정렬!$F100*100)</f>
        <v>117.54700724573959</v>
      </c>
      <c r="AC100">
        <f>IF(OR(Calc_오픈정렬!$F100="",Calc_오픈정렬!AC100=""),"",Calc_오픈정렬!AC100/Calc_오픈정렬!$F100*100)</f>
        <v>130.65833487769396</v>
      </c>
      <c r="AD100">
        <f>IF(OR(Calc_오픈정렬!$F100="",Calc_오픈정렬!AD100=""),"",Calc_오픈정렬!AD100/Calc_오픈정렬!$F100*100)</f>
        <v>125.88313084534842</v>
      </c>
      <c r="AE100">
        <f>IF(OR(Calc_오픈정렬!$F100="",Calc_오픈정렬!AE100=""),"",Calc_오픈정렬!AE100/Calc_오픈정렬!$F100*100)</f>
        <v>135.23163434878927</v>
      </c>
      <c r="AF100">
        <f>IF(OR(Calc_오픈정렬!$F100="",Calc_오픈정렬!AF100=""),"",Calc_오픈정렬!AF100/Calc_오픈정렬!$F100*100)</f>
        <v>122.16710058710221</v>
      </c>
      <c r="AG100">
        <f>IF(OR(Calc_오픈정렬!$F100="",Calc_오픈정렬!AG100=""),"",Calc_오픈정렬!AG100/Calc_오픈정렬!$F100*100)</f>
        <v>123.93884406374289</v>
      </c>
      <c r="AH100">
        <f>IF(OR(Calc_오픈정렬!$F100="",Calc_오픈정렬!AH100=""),"",Calc_오픈정렬!AH100/Calc_오픈정렬!$F100*100)</f>
        <v>125.37544775848272</v>
      </c>
      <c r="AI100">
        <f>IF(OR(Calc_오픈정렬!$F100="",Calc_오픈정렬!AI100=""),"",Calc_오픈정렬!AI100/Calc_오픈정렬!$F100*100)</f>
        <v>125.4441227512729</v>
      </c>
      <c r="AJ100">
        <f>IF(OR(Calc_오픈정렬!$F100="",Calc_오픈정렬!AJ100=""),"",Calc_오픈정렬!AJ100/Calc_오픈정렬!$F100*100)</f>
        <v>150.82190394204207</v>
      </c>
      <c r="AK100">
        <f>IF(OR(Calc_오픈정렬!$F100="",Calc_오픈정렬!AK100=""),"",Calc_오픈정렬!AK100/Calc_오픈정렬!$F100*100)</f>
        <v>111.02722299917519</v>
      </c>
      <c r="AL100">
        <f>IF(OR(Calc_오픈정렬!$F100="",Calc_오픈정렬!AL100=""),"",Calc_오픈정렬!AL100/Calc_오픈정렬!$F100*100)</f>
        <v>100.69094898323183</v>
      </c>
      <c r="AM100">
        <f>IF(OR(Calc_오픈정렬!$F100="",Calc_오픈정렬!AM100=""),"",Calc_오픈정렬!AM100/Calc_오픈정렬!$F100*100)</f>
        <v>89.408564232168459</v>
      </c>
      <c r="AN100" t="str">
        <f>IF(OR(Calc_오픈정렬!$F100="",Calc_오픈정렬!AN100=""),"",Calc_오픈정렬!AN100/Calc_오픈정렬!$F100*100)</f>
        <v/>
      </c>
      <c r="AO100" t="str">
        <f>IF(OR(Calc_오픈정렬!$F100="",Calc_오픈정렬!AO100=""),"",Calc_오픈정렬!AO100/Calc_오픈정렬!$F100*100)</f>
        <v/>
      </c>
      <c r="AP100" t="str">
        <f>IF(OR(Calc_오픈정렬!$F100="",Calc_오픈정렬!AP100=""),"",Calc_오픈정렬!AP100/Calc_오픈정렬!$F100*100)</f>
        <v/>
      </c>
      <c r="AQ100" t="str">
        <f>IF(OR(Calc_오픈정렬!$F100="",Calc_오픈정렬!AQ100=""),"",Calc_오픈정렬!AQ100/Calc_오픈정렬!$F100*100)</f>
        <v/>
      </c>
      <c r="AR100" t="str">
        <f>IF(OR(Calc_오픈정렬!$F100="",Calc_오픈정렬!AR100=""),"",Calc_오픈정렬!AR100/Calc_오픈정렬!$F100*100)</f>
        <v/>
      </c>
      <c r="AS100" t="str">
        <f>IF(OR(Calc_오픈정렬!$F100="",Calc_오픈정렬!AS100=""),"",Calc_오픈정렬!AS100/Calc_오픈정렬!$F100*100)</f>
        <v/>
      </c>
      <c r="AT100" t="str">
        <f>IF(OR(Calc_오픈정렬!$F100="",Calc_오픈정렬!AT100=""),"",Calc_오픈정렬!AT100/Calc_오픈정렬!$F100*100)</f>
        <v/>
      </c>
      <c r="AU100" t="str">
        <f>IF(OR(Calc_오픈정렬!$F100="",Calc_오픈정렬!AU100=""),"",Calc_오픈정렬!AU100/Calc_오픈정렬!$F100*100)</f>
        <v/>
      </c>
      <c r="AV100" t="str">
        <f>IF(OR(Calc_오픈정렬!$F100="",Calc_오픈정렬!AV100=""),"",Calc_오픈정렬!AV100/Calc_오픈정렬!$F100*100)</f>
        <v/>
      </c>
      <c r="AW100" t="str">
        <f>IF(OR(Calc_오픈정렬!$F100="",Calc_오픈정렬!AW100=""),"",Calc_오픈정렬!AW100/Calc_오픈정렬!$F100*100)</f>
        <v/>
      </c>
      <c r="AX100" t="str">
        <f>IF(OR(Calc_오픈정렬!$F100="",Calc_오픈정렬!AX100=""),"",Calc_오픈정렬!AX100/Calc_오픈정렬!$F100*100)</f>
        <v/>
      </c>
      <c r="AY100" t="str">
        <f>IF(OR(Calc_오픈정렬!$F100="",Calc_오픈정렬!AY100=""),"",Calc_오픈정렬!AY100/Calc_오픈정렬!$F100*100)</f>
        <v/>
      </c>
      <c r="AZ100" t="str">
        <f>IF(OR(Calc_오픈정렬!$F100="",Calc_오픈정렬!AZ100=""),"",Calc_오픈정렬!AZ100/Calc_오픈정렬!$F100*100)</f>
        <v/>
      </c>
      <c r="BA100" t="str">
        <f>IF(OR(Calc_오픈정렬!$F100="",Calc_오픈정렬!BA100=""),"",Calc_오픈정렬!BA100/Calc_오픈정렬!$F100*100)</f>
        <v/>
      </c>
      <c r="BB100" t="str">
        <f>IF(OR(Calc_오픈정렬!$F100="",Calc_오픈정렬!BB100=""),"",Calc_오픈정렬!BB100/Calc_오픈정렬!$F100*100)</f>
        <v/>
      </c>
      <c r="BC100" t="str">
        <f>IF(OR(Calc_오픈정렬!$F100="",Calc_오픈정렬!BC100=""),"",Calc_오픈정렬!BC100/Calc_오픈정렬!$F100*100)</f>
        <v/>
      </c>
      <c r="BD100" t="str">
        <f>IF(OR(Calc_오픈정렬!$F100="",Calc_오픈정렬!BD100=""),"",Calc_오픈정렬!BD100/Calc_오픈정렬!$F100*100)</f>
        <v/>
      </c>
      <c r="BE100" t="str">
        <f>IF(OR(Calc_오픈정렬!$F100="",Calc_오픈정렬!BE100=""),"",Calc_오픈정렬!BE100/Calc_오픈정렬!$F100*100)</f>
        <v/>
      </c>
      <c r="BF100" t="str">
        <f>IF(OR(Calc_오픈정렬!$F100="",Calc_오픈정렬!BF100=""),"",Calc_오픈정렬!BF100/Calc_오픈정렬!$F100*100)</f>
        <v/>
      </c>
      <c r="BG100" t="str">
        <f>IF(OR(Calc_오픈정렬!$F100="",Calc_오픈정렬!BG100=""),"",Calc_오픈정렬!BG100/Calc_오픈정렬!$F100*100)</f>
        <v/>
      </c>
      <c r="BH100" t="str">
        <f>IF(OR(Calc_오픈정렬!$F100="",Calc_오픈정렬!BH100=""),"",Calc_오픈정렬!BH100/Calc_오픈정렬!$F100*100)</f>
        <v/>
      </c>
      <c r="BI100" t="str">
        <f>IF(OR(Calc_오픈정렬!$F100="",Calc_오픈정렬!BI100=""),"",Calc_오픈정렬!BI100/Calc_오픈정렬!$F100*100)</f>
        <v/>
      </c>
      <c r="BJ100" t="str">
        <f>IF(OR(Calc_오픈정렬!$F100="",Calc_오픈정렬!BJ100=""),"",Calc_오픈정렬!BJ100/Calc_오픈정렬!$F100*100)</f>
        <v/>
      </c>
      <c r="BK100" t="str">
        <f>IF(OR(Calc_오픈정렬!$F100="",Calc_오픈정렬!BK100=""),"",Calc_오픈정렬!BK100/Calc_오픈정렬!$F100*100)</f>
        <v/>
      </c>
      <c r="BL100" t="str">
        <f>IF(OR(Calc_오픈정렬!$F100="",Calc_오픈정렬!BL100=""),"",Calc_오픈정렬!BL100/Calc_오픈정렬!$F100*100)</f>
        <v/>
      </c>
      <c r="BM100" t="str">
        <f>IF(OR(Calc_오픈정렬!$F100="",Calc_오픈정렬!BM100=""),"",Calc_오픈정렬!BM100/Calc_오픈정렬!$F100*100)</f>
        <v/>
      </c>
      <c r="BN100" t="str">
        <f>IF(OR(Calc_오픈정렬!$F100="",Calc_오픈정렬!BN100=""),"",Calc_오픈정렬!BN100/Calc_오픈정렬!$F100*100)</f>
        <v/>
      </c>
    </row>
    <row r="101" spans="1:66" x14ac:dyDescent="0.3">
      <c r="A101" t="str">
        <f>Calc_오픈정렬!A101</f>
        <v>(1090) #중앙대후문점</v>
      </c>
      <c r="B101" t="str">
        <f>Calc_오픈정렬!B101</f>
        <v>150-1</v>
      </c>
      <c r="C101">
        <f>Calc_오픈정렬!C101</f>
        <v>1</v>
      </c>
      <c r="D101" t="str">
        <f>Calc_오픈정렬!D101</f>
        <v>1</v>
      </c>
      <c r="E101" s="1">
        <f>Calc_오픈정렬!E101</f>
        <v>45200</v>
      </c>
      <c r="F101">
        <f>Calc_오픈정렬!F101</f>
        <v>4995680.2552712569</v>
      </c>
      <c r="G101">
        <f>IF(OR(Calc_오픈정렬!$F101="",Calc_오픈정렬!G101=""),"",Calc_오픈정렬!G101/Calc_오픈정렬!$F101*100)</f>
        <v>73.148987086485562</v>
      </c>
      <c r="H101">
        <f>IF(OR(Calc_오픈정렬!$F101="",Calc_오픈정렬!H101=""),"",Calc_오픈정렬!H101/Calc_오픈정렬!$F101*100)</f>
        <v>83.735483722579744</v>
      </c>
      <c r="I101">
        <f>IF(OR(Calc_오픈정렬!$F101="",Calc_오픈정렬!I101=""),"",Calc_오픈정렬!I101/Calc_오픈정렬!$F101*100)</f>
        <v>82.930908775225902</v>
      </c>
      <c r="J101">
        <f>IF(OR(Calc_오픈정렬!$F101="",Calc_오픈정렬!J101=""),"",Calc_오픈정렬!J101/Calc_오픈정렬!$F101*100)</f>
        <v>92.697582072534601</v>
      </c>
      <c r="K101">
        <f>IF(OR(Calc_오픈정렬!$F101="",Calc_오픈정렬!K101=""),"",Calc_오픈정렬!K101/Calc_오픈정렬!$F101*100)</f>
        <v>96.016199132950447</v>
      </c>
      <c r="L101">
        <f>IF(OR(Calc_오픈정렬!$F101="",Calc_오픈정렬!L101=""),"",Calc_오픈정렬!L101/Calc_오픈정렬!$F101*100)</f>
        <v>107.01670167957047</v>
      </c>
      <c r="M101">
        <f>IF(OR(Calc_오픈정렬!$F101="",Calc_오픈정렬!M101=""),"",Calc_오픈정렬!M101/Calc_오픈정렬!$F101*100)</f>
        <v>104.72269167376862</v>
      </c>
      <c r="N101">
        <f>IF(OR(Calc_오픈정렬!$F101="",Calc_오픈정렬!N101=""),"",Calc_오픈정렬!N101/Calc_오픈정렬!$F101*100)</f>
        <v>102.4640668045097</v>
      </c>
      <c r="O101">
        <f>IF(OR(Calc_오픈정렬!$F101="",Calc_오픈정렬!O101=""),"",Calc_오픈정렬!O101/Calc_오픈정렬!$F101*100)</f>
        <v>97.082758636666185</v>
      </c>
      <c r="P101">
        <f>IF(OR(Calc_오픈정렬!$F101="",Calc_오픈정렬!P101=""),"",Calc_오픈정렬!P101/Calc_오픈정렬!$F101*100)</f>
        <v>118.39766379906391</v>
      </c>
      <c r="Q101">
        <f>IF(OR(Calc_오픈정렬!$F101="",Calc_오픈정렬!Q101=""),"",Calc_오픈정렬!Q101/Calc_오픈정렬!$F101*100)</f>
        <v>98.413983448518565</v>
      </c>
      <c r="R101">
        <f>IF(OR(Calc_오픈정렬!$F101="",Calc_오픈정렬!R101=""),"",Calc_오픈정렬!R101/Calc_오픈정렬!$F101*100)</f>
        <v>99.763008774854754</v>
      </c>
      <c r="S101">
        <f>IF(OR(Calc_오픈정렬!$F101="",Calc_오픈정렬!S101=""),"",Calc_오픈정렬!S101/Calc_오픈정렬!$F101*100)</f>
        <v>99.225336162825812</v>
      </c>
      <c r="T101">
        <f>IF(OR(Calc_오픈정렬!$F101="",Calc_오픈정렬!T101=""),"",Calc_오픈정렬!T101/Calc_오픈정렬!$F101*100)</f>
        <v>103.41986616973229</v>
      </c>
      <c r="U101">
        <f>IF(OR(Calc_오픈정렬!$F101="",Calc_오픈정렬!U101=""),"",Calc_오픈정렬!U101/Calc_오픈정렬!$F101*100)</f>
        <v>102.46548677310909</v>
      </c>
      <c r="V101">
        <f>IF(OR(Calc_오픈정렬!$F101="",Calc_오픈정렬!V101=""),"",Calc_오픈정렬!V101/Calc_오픈정렬!$F101*100)</f>
        <v>118.35736347935244</v>
      </c>
      <c r="W101">
        <f>IF(OR(Calc_오픈정렬!$F101="",Calc_오픈정렬!W101=""),"",Calc_오픈정렬!W101/Calc_오픈정렬!$F101*100)</f>
        <v>123.08977494585261</v>
      </c>
      <c r="X101">
        <f>IF(OR(Calc_오픈정렬!$F101="",Calc_오픈정렬!X101=""),"",Calc_오픈정렬!X101/Calc_오픈정렬!$F101*100)</f>
        <v>134.13446608592014</v>
      </c>
      <c r="Y101">
        <f>IF(OR(Calc_오픈정렬!$F101="",Calc_오픈정렬!Y101=""),"",Calc_오픈정렬!Y101/Calc_오픈정렬!$F101*100)</f>
        <v>118.06272594442339</v>
      </c>
      <c r="Z101">
        <f>IF(OR(Calc_오픈정렬!$F101="",Calc_오픈정렬!Z101=""),"",Calc_오픈정렬!Z101/Calc_오픈정렬!$F101*100)</f>
        <v>142.01916710925977</v>
      </c>
      <c r="AA101">
        <f>IF(OR(Calc_오픈정렬!$F101="",Calc_오픈정렬!AA101=""),"",Calc_오픈정렬!AA101/Calc_오픈정렬!$F101*100)</f>
        <v>127.73637189526453</v>
      </c>
      <c r="AB101">
        <f>IF(OR(Calc_오픈정렬!$F101="",Calc_오픈정렬!AB101=""),"",Calc_오픈정렬!AB101/Calc_오픈정렬!$F101*100)</f>
        <v>121.07100521860832</v>
      </c>
      <c r="AC101">
        <f>IF(OR(Calc_오픈정렬!$F101="",Calc_오픈정렬!AC101=""),"",Calc_오픈정렬!AC101/Calc_오픈정렬!$F101*100)</f>
        <v>141.30655195729486</v>
      </c>
      <c r="AD101">
        <f>IF(OR(Calc_오픈정렬!$F101="",Calc_오픈정렬!AD101=""),"",Calc_오픈정렬!AD101/Calc_오픈정렬!$F101*100)</f>
        <v>127.25681431937987</v>
      </c>
      <c r="AE101">
        <f>IF(OR(Calc_오픈정렬!$F101="",Calc_오픈정렬!AE101=""),"",Calc_오픈정렬!AE101/Calc_오픈정렬!$F101*100)</f>
        <v>131.06229611664</v>
      </c>
      <c r="AF101">
        <f>IF(OR(Calc_오픈정렬!$F101="",Calc_오픈정렬!AF101=""),"",Calc_오픈정렬!AF101/Calc_오픈정렬!$F101*100)</f>
        <v>125.86115038488595</v>
      </c>
      <c r="AG101">
        <f>IF(OR(Calc_오픈정렬!$F101="",Calc_오픈정렬!AG101=""),"",Calc_오픈정렬!AG101/Calc_오픈정렬!$F101*100)</f>
        <v>118.29422902030298</v>
      </c>
      <c r="AH101">
        <f>IF(OR(Calc_오픈정렬!$F101="",Calc_오픈정렬!AH101=""),"",Calc_오픈정렬!AH101/Calc_오픈정렬!$F101*100)</f>
        <v>140.76266922569465</v>
      </c>
      <c r="AI101">
        <f>IF(OR(Calc_오픈정렬!$F101="",Calc_오픈정렬!AI101=""),"",Calc_오픈정렬!AI101/Calc_오픈정렬!$F101*100)</f>
        <v>141.86553725960741</v>
      </c>
      <c r="AJ101">
        <f>IF(OR(Calc_오픈정렬!$F101="",Calc_오픈정렬!AJ101=""),"",Calc_오픈정렬!AJ101/Calc_오픈정렬!$F101*100)</f>
        <v>155.35652692717011</v>
      </c>
      <c r="AK101">
        <f>IF(OR(Calc_오픈정렬!$F101="",Calc_오픈정렬!AK101=""),"",Calc_오픈정렬!AK101/Calc_오픈정렬!$F101*100)</f>
        <v>153.18740333596392</v>
      </c>
      <c r="AL101">
        <f>IF(OR(Calc_오픈정렬!$F101="",Calc_오픈정렬!AL101=""),"",Calc_오픈정렬!AL101/Calc_오픈정렬!$F101*100)</f>
        <v>152.94094183919631</v>
      </c>
      <c r="AM101">
        <f>IF(OR(Calc_오픈정렬!$F101="",Calc_오픈정렬!AM101=""),"",Calc_오픈정렬!AM101/Calc_오픈정렬!$F101*100)</f>
        <v>137.29079544333842</v>
      </c>
      <c r="AN101" t="str">
        <f>IF(OR(Calc_오픈정렬!$F101="",Calc_오픈정렬!AN101=""),"",Calc_오픈정렬!AN101/Calc_오픈정렬!$F101*100)</f>
        <v/>
      </c>
      <c r="AO101" t="str">
        <f>IF(OR(Calc_오픈정렬!$F101="",Calc_오픈정렬!AO101=""),"",Calc_오픈정렬!AO101/Calc_오픈정렬!$F101*100)</f>
        <v/>
      </c>
      <c r="AP101" t="str">
        <f>IF(OR(Calc_오픈정렬!$F101="",Calc_오픈정렬!AP101=""),"",Calc_오픈정렬!AP101/Calc_오픈정렬!$F101*100)</f>
        <v/>
      </c>
      <c r="AQ101" t="str">
        <f>IF(OR(Calc_오픈정렬!$F101="",Calc_오픈정렬!AQ101=""),"",Calc_오픈정렬!AQ101/Calc_오픈정렬!$F101*100)</f>
        <v/>
      </c>
      <c r="AR101" t="str">
        <f>IF(OR(Calc_오픈정렬!$F101="",Calc_오픈정렬!AR101=""),"",Calc_오픈정렬!AR101/Calc_오픈정렬!$F101*100)</f>
        <v/>
      </c>
      <c r="AS101" t="str">
        <f>IF(OR(Calc_오픈정렬!$F101="",Calc_오픈정렬!AS101=""),"",Calc_오픈정렬!AS101/Calc_오픈정렬!$F101*100)</f>
        <v/>
      </c>
      <c r="AT101" t="str">
        <f>IF(OR(Calc_오픈정렬!$F101="",Calc_오픈정렬!AT101=""),"",Calc_오픈정렬!AT101/Calc_오픈정렬!$F101*100)</f>
        <v/>
      </c>
      <c r="AU101" t="str">
        <f>IF(OR(Calc_오픈정렬!$F101="",Calc_오픈정렬!AU101=""),"",Calc_오픈정렬!AU101/Calc_오픈정렬!$F101*100)</f>
        <v/>
      </c>
      <c r="AV101" t="str">
        <f>IF(OR(Calc_오픈정렬!$F101="",Calc_오픈정렬!AV101=""),"",Calc_오픈정렬!AV101/Calc_오픈정렬!$F101*100)</f>
        <v/>
      </c>
      <c r="AW101" t="str">
        <f>IF(OR(Calc_오픈정렬!$F101="",Calc_오픈정렬!AW101=""),"",Calc_오픈정렬!AW101/Calc_오픈정렬!$F101*100)</f>
        <v/>
      </c>
      <c r="AX101" t="str">
        <f>IF(OR(Calc_오픈정렬!$F101="",Calc_오픈정렬!AX101=""),"",Calc_오픈정렬!AX101/Calc_오픈정렬!$F101*100)</f>
        <v/>
      </c>
      <c r="AY101" t="str">
        <f>IF(OR(Calc_오픈정렬!$F101="",Calc_오픈정렬!AY101=""),"",Calc_오픈정렬!AY101/Calc_오픈정렬!$F101*100)</f>
        <v/>
      </c>
      <c r="AZ101" t="str">
        <f>IF(OR(Calc_오픈정렬!$F101="",Calc_오픈정렬!AZ101=""),"",Calc_오픈정렬!AZ101/Calc_오픈정렬!$F101*100)</f>
        <v/>
      </c>
      <c r="BA101" t="str">
        <f>IF(OR(Calc_오픈정렬!$F101="",Calc_오픈정렬!BA101=""),"",Calc_오픈정렬!BA101/Calc_오픈정렬!$F101*100)</f>
        <v/>
      </c>
      <c r="BB101" t="str">
        <f>IF(OR(Calc_오픈정렬!$F101="",Calc_오픈정렬!BB101=""),"",Calc_오픈정렬!BB101/Calc_오픈정렬!$F101*100)</f>
        <v/>
      </c>
      <c r="BC101" t="str">
        <f>IF(OR(Calc_오픈정렬!$F101="",Calc_오픈정렬!BC101=""),"",Calc_오픈정렬!BC101/Calc_오픈정렬!$F101*100)</f>
        <v/>
      </c>
      <c r="BD101" t="str">
        <f>IF(OR(Calc_오픈정렬!$F101="",Calc_오픈정렬!BD101=""),"",Calc_오픈정렬!BD101/Calc_오픈정렬!$F101*100)</f>
        <v/>
      </c>
      <c r="BE101" t="str">
        <f>IF(OR(Calc_오픈정렬!$F101="",Calc_오픈정렬!BE101=""),"",Calc_오픈정렬!BE101/Calc_오픈정렬!$F101*100)</f>
        <v/>
      </c>
      <c r="BF101" t="str">
        <f>IF(OR(Calc_오픈정렬!$F101="",Calc_오픈정렬!BF101=""),"",Calc_오픈정렬!BF101/Calc_오픈정렬!$F101*100)</f>
        <v/>
      </c>
      <c r="BG101" t="str">
        <f>IF(OR(Calc_오픈정렬!$F101="",Calc_오픈정렬!BG101=""),"",Calc_오픈정렬!BG101/Calc_오픈정렬!$F101*100)</f>
        <v/>
      </c>
      <c r="BH101" t="str">
        <f>IF(OR(Calc_오픈정렬!$F101="",Calc_오픈정렬!BH101=""),"",Calc_오픈정렬!BH101/Calc_오픈정렬!$F101*100)</f>
        <v/>
      </c>
      <c r="BI101" t="str">
        <f>IF(OR(Calc_오픈정렬!$F101="",Calc_오픈정렬!BI101=""),"",Calc_오픈정렬!BI101/Calc_오픈정렬!$F101*100)</f>
        <v/>
      </c>
      <c r="BJ101" t="str">
        <f>IF(OR(Calc_오픈정렬!$F101="",Calc_오픈정렬!BJ101=""),"",Calc_오픈정렬!BJ101/Calc_오픈정렬!$F101*100)</f>
        <v/>
      </c>
      <c r="BK101" t="str">
        <f>IF(OR(Calc_오픈정렬!$F101="",Calc_오픈정렬!BK101=""),"",Calc_오픈정렬!BK101/Calc_오픈정렬!$F101*100)</f>
        <v/>
      </c>
      <c r="BL101" t="str">
        <f>IF(OR(Calc_오픈정렬!$F101="",Calc_오픈정렬!BL101=""),"",Calc_오픈정렬!BL101/Calc_오픈정렬!$F101*100)</f>
        <v/>
      </c>
      <c r="BM101" t="str">
        <f>IF(OR(Calc_오픈정렬!$F101="",Calc_오픈정렬!BM101=""),"",Calc_오픈정렬!BM101/Calc_오픈정렬!$F101*100)</f>
        <v/>
      </c>
      <c r="BN101" t="str">
        <f>IF(OR(Calc_오픈정렬!$F101="",Calc_오픈정렬!BN101=""),"",Calc_오픈정렬!BN101/Calc_오픈정렬!$F101*100)</f>
        <v/>
      </c>
    </row>
    <row r="102" spans="1:66" x14ac:dyDescent="0.3">
      <c r="A102" t="str">
        <f>Calc_오픈정렬!A102</f>
        <v>(1091) #선릉역점</v>
      </c>
      <c r="B102" t="str">
        <f>Calc_오픈정렬!B102</f>
        <v>150-2</v>
      </c>
      <c r="C102">
        <f>Calc_오픈정렬!C102</f>
        <v>2</v>
      </c>
      <c r="D102" t="str">
        <f>Calc_오픈정렬!D102</f>
        <v>2</v>
      </c>
      <c r="E102" s="1">
        <f>Calc_오픈정렬!E102</f>
        <v>45200</v>
      </c>
      <c r="F102">
        <f>Calc_오픈정렬!F102</f>
        <v>5206693.1922874078</v>
      </c>
      <c r="G102">
        <f>IF(OR(Calc_오픈정렬!$F102="",Calc_오픈정렬!G102=""),"",Calc_오픈정렬!G102/Calc_오픈정렬!$F102*100)</f>
        <v>49.478668630623837</v>
      </c>
      <c r="H102">
        <f>IF(OR(Calc_오픈정렬!$F102="",Calc_오픈정렬!H102=""),"",Calc_오픈정렬!H102/Calc_오픈정렬!$F102*100)</f>
        <v>64.787624160242373</v>
      </c>
      <c r="I102">
        <f>IF(OR(Calc_오픈정렬!$F102="",Calc_오픈정렬!I102=""),"",Calc_오픈정렬!I102/Calc_오픈정렬!$F102*100)</f>
        <v>92.905952384367666</v>
      </c>
      <c r="J102">
        <f>IF(OR(Calc_오픈정렬!$F102="",Calc_오픈정렬!J102=""),"",Calc_오픈정렬!J102/Calc_오픈정렬!$F102*100)</f>
        <v>108.55883970875702</v>
      </c>
      <c r="K102">
        <f>IF(OR(Calc_오픈정렬!$F102="",Calc_오픈정렬!K102=""),"",Calc_오픈정렬!K102/Calc_오픈정렬!$F102*100)</f>
        <v>91.989576490488304</v>
      </c>
      <c r="L102">
        <f>IF(OR(Calc_오픈정렬!$F102="",Calc_오픈정렬!L102=""),"",Calc_오픈정렬!L102/Calc_오픈정렬!$F102*100)</f>
        <v>91.171191865828092</v>
      </c>
      <c r="M102">
        <f>IF(OR(Calc_오픈정렬!$F102="",Calc_오픈정렬!M102=""),"",Calc_오픈정렬!M102/Calc_오픈정렬!$F102*100)</f>
        <v>107.33583118111183</v>
      </c>
      <c r="N102">
        <f>IF(OR(Calc_오픈정렬!$F102="",Calc_오픈정렬!N102=""),"",Calc_오픈정렬!N102/Calc_오픈정렬!$F102*100)</f>
        <v>99.503394254813514</v>
      </c>
      <c r="O102">
        <f>IF(OR(Calc_오픈정렬!$F102="",Calc_오픈정렬!O102=""),"",Calc_오픈정렬!O102/Calc_오픈정렬!$F102*100)</f>
        <v>101.44116649900124</v>
      </c>
      <c r="P102">
        <f>IF(OR(Calc_오픈정렬!$F102="",Calc_오픈정렬!P102=""),"",Calc_오픈정렬!P102/Calc_오픈정렬!$F102*100)</f>
        <v>104.38533772642826</v>
      </c>
      <c r="Q102">
        <f>IF(OR(Calc_오픈정렬!$F102="",Calc_오픈정렬!Q102=""),"",Calc_오픈정렬!Q102/Calc_오픈정렬!$F102*100)</f>
        <v>104.50970110263904</v>
      </c>
      <c r="R102">
        <f>IF(OR(Calc_오픈정렬!$F102="",Calc_오픈정렬!R102=""),"",Calc_오픈정렬!R102/Calc_오픈정렬!$F102*100)</f>
        <v>106.09369954343144</v>
      </c>
      <c r="S102">
        <f>IF(OR(Calc_오픈정렬!$F102="",Calc_오픈정렬!S102=""),"",Calc_오픈정렬!S102/Calc_오픈정렬!$F102*100)</f>
        <v>101.72024725187426</v>
      </c>
      <c r="T102">
        <f>IF(OR(Calc_오픈정렬!$F102="",Calc_오픈정렬!T102=""),"",Calc_오픈정렬!T102/Calc_오픈정렬!$F102*100)</f>
        <v>119.48747422017014</v>
      </c>
      <c r="U102">
        <f>IF(OR(Calc_오픈정렬!$F102="",Calc_오픈정렬!U102=""),"",Calc_오픈정렬!U102/Calc_오픈정렬!$F102*100)</f>
        <v>107.3363461649369</v>
      </c>
      <c r="V102">
        <f>IF(OR(Calc_오픈정렬!$F102="",Calc_오픈정렬!V102=""),"",Calc_오픈정렬!V102/Calc_오픈정렬!$F102*100)</f>
        <v>131.19754995814748</v>
      </c>
      <c r="W102">
        <f>IF(OR(Calc_오픈정렬!$F102="",Calc_오픈정렬!W102=""),"",Calc_오픈정렬!W102/Calc_오픈정렬!$F102*100)</f>
        <v>124.08086072855862</v>
      </c>
      <c r="X102">
        <f>IF(OR(Calc_오픈정렬!$F102="",Calc_오픈정렬!X102=""),"",Calc_오픈정렬!X102/Calc_오픈정렬!$F102*100)</f>
        <v>135.49142714471648</v>
      </c>
      <c r="Y102">
        <f>IF(OR(Calc_오픈정렬!$F102="",Calc_오픈정렬!Y102=""),"",Calc_오픈정렬!Y102/Calc_오픈정렬!$F102*100)</f>
        <v>112.44942112395724</v>
      </c>
      <c r="Z102">
        <f>IF(OR(Calc_오픈정렬!$F102="",Calc_오픈정렬!Z102=""),"",Calc_오픈정렬!Z102/Calc_오픈정렬!$F102*100)</f>
        <v>118.28164345223439</v>
      </c>
      <c r="AA102">
        <f>IF(OR(Calc_오픈정렬!$F102="",Calc_오픈정렬!AA102=""),"",Calc_오픈정렬!AA102/Calc_오픈정렬!$F102*100)</f>
        <v>134.97921216476084</v>
      </c>
      <c r="AB102">
        <f>IF(OR(Calc_오픈정렬!$F102="",Calc_오픈정렬!AB102=""),"",Calc_오픈정렬!AB102/Calc_오픈정렬!$F102*100)</f>
        <v>119.50726841762717</v>
      </c>
      <c r="AC102">
        <f>IF(OR(Calc_오픈정렬!$F102="",Calc_오픈정렬!AC102=""),"",Calc_오픈정렬!AC102/Calc_오픈정렬!$F102*100)</f>
        <v>130.02322864838007</v>
      </c>
      <c r="AD102">
        <f>IF(OR(Calc_오픈정렬!$F102="",Calc_오픈정렬!AD102=""),"",Calc_오픈정렬!AD102/Calc_오픈정렬!$F102*100)</f>
        <v>146.39234817922221</v>
      </c>
      <c r="AE102">
        <f>IF(OR(Calc_오픈정렬!$F102="",Calc_오픈정렬!AE102=""),"",Calc_오픈정렬!AE102/Calc_오픈정렬!$F102*100)</f>
        <v>150.52118963006163</v>
      </c>
      <c r="AF102">
        <f>IF(OR(Calc_오픈정렬!$F102="",Calc_오픈정렬!AF102=""),"",Calc_오픈정렬!AF102/Calc_오픈정렬!$F102*100)</f>
        <v>143.46115681022548</v>
      </c>
      <c r="AG102">
        <f>IF(OR(Calc_오픈정렬!$F102="",Calc_오픈정렬!AG102=""),"",Calc_오픈정렬!AG102/Calc_오픈정렬!$F102*100)</f>
        <v>138.17049072610504</v>
      </c>
      <c r="AH102">
        <f>IF(OR(Calc_오픈정렬!$F102="",Calc_오픈정렬!AH102=""),"",Calc_오픈정렬!AH102/Calc_오픈정렬!$F102*100)</f>
        <v>146.13593394498434</v>
      </c>
      <c r="AI102">
        <f>IF(OR(Calc_오픈정렬!$F102="",Calc_오픈정렬!AI102=""),"",Calc_오픈정렬!AI102/Calc_오픈정렬!$F102*100)</f>
        <v>155.97185357206172</v>
      </c>
      <c r="AJ102">
        <f>IF(OR(Calc_오픈정렬!$F102="",Calc_오픈정렬!AJ102=""),"",Calc_오픈정렬!AJ102/Calc_오픈정렬!$F102*100)</f>
        <v>145.94043625682528</v>
      </c>
      <c r="AK102">
        <f>IF(OR(Calc_오픈정렬!$F102="",Calc_오픈정렬!AK102=""),"",Calc_오픈정렬!AK102/Calc_오픈정렬!$F102*100)</f>
        <v>163.24478607250609</v>
      </c>
      <c r="AL102">
        <f>IF(OR(Calc_오픈정렬!$F102="",Calc_오픈정렬!AL102=""),"",Calc_오픈정렬!AL102/Calc_오픈정렬!$F102*100)</f>
        <v>168.33163804432354</v>
      </c>
      <c r="AM102">
        <f>IF(OR(Calc_오픈정렬!$F102="",Calc_오픈정렬!AM102=""),"",Calc_오픈정렬!AM102/Calc_오픈정렬!$F102*100)</f>
        <v>145.26943237710938</v>
      </c>
      <c r="AN102" t="str">
        <f>IF(OR(Calc_오픈정렬!$F102="",Calc_오픈정렬!AN102=""),"",Calc_오픈정렬!AN102/Calc_오픈정렬!$F102*100)</f>
        <v/>
      </c>
      <c r="AO102" t="str">
        <f>IF(OR(Calc_오픈정렬!$F102="",Calc_오픈정렬!AO102=""),"",Calc_오픈정렬!AO102/Calc_오픈정렬!$F102*100)</f>
        <v/>
      </c>
      <c r="AP102" t="str">
        <f>IF(OR(Calc_오픈정렬!$F102="",Calc_오픈정렬!AP102=""),"",Calc_오픈정렬!AP102/Calc_오픈정렬!$F102*100)</f>
        <v/>
      </c>
      <c r="AQ102" t="str">
        <f>IF(OR(Calc_오픈정렬!$F102="",Calc_오픈정렬!AQ102=""),"",Calc_오픈정렬!AQ102/Calc_오픈정렬!$F102*100)</f>
        <v/>
      </c>
      <c r="AR102" t="str">
        <f>IF(OR(Calc_오픈정렬!$F102="",Calc_오픈정렬!AR102=""),"",Calc_오픈정렬!AR102/Calc_오픈정렬!$F102*100)</f>
        <v/>
      </c>
      <c r="AS102" t="str">
        <f>IF(OR(Calc_오픈정렬!$F102="",Calc_오픈정렬!AS102=""),"",Calc_오픈정렬!AS102/Calc_오픈정렬!$F102*100)</f>
        <v/>
      </c>
      <c r="AT102" t="str">
        <f>IF(OR(Calc_오픈정렬!$F102="",Calc_오픈정렬!AT102=""),"",Calc_오픈정렬!AT102/Calc_오픈정렬!$F102*100)</f>
        <v/>
      </c>
      <c r="AU102" t="str">
        <f>IF(OR(Calc_오픈정렬!$F102="",Calc_오픈정렬!AU102=""),"",Calc_오픈정렬!AU102/Calc_오픈정렬!$F102*100)</f>
        <v/>
      </c>
      <c r="AV102" t="str">
        <f>IF(OR(Calc_오픈정렬!$F102="",Calc_오픈정렬!AV102=""),"",Calc_오픈정렬!AV102/Calc_오픈정렬!$F102*100)</f>
        <v/>
      </c>
      <c r="AW102" t="str">
        <f>IF(OR(Calc_오픈정렬!$F102="",Calc_오픈정렬!AW102=""),"",Calc_오픈정렬!AW102/Calc_오픈정렬!$F102*100)</f>
        <v/>
      </c>
      <c r="AX102" t="str">
        <f>IF(OR(Calc_오픈정렬!$F102="",Calc_오픈정렬!AX102=""),"",Calc_오픈정렬!AX102/Calc_오픈정렬!$F102*100)</f>
        <v/>
      </c>
      <c r="AY102" t="str">
        <f>IF(OR(Calc_오픈정렬!$F102="",Calc_오픈정렬!AY102=""),"",Calc_오픈정렬!AY102/Calc_오픈정렬!$F102*100)</f>
        <v/>
      </c>
      <c r="AZ102" t="str">
        <f>IF(OR(Calc_오픈정렬!$F102="",Calc_오픈정렬!AZ102=""),"",Calc_오픈정렬!AZ102/Calc_오픈정렬!$F102*100)</f>
        <v/>
      </c>
      <c r="BA102" t="str">
        <f>IF(OR(Calc_오픈정렬!$F102="",Calc_오픈정렬!BA102=""),"",Calc_오픈정렬!BA102/Calc_오픈정렬!$F102*100)</f>
        <v/>
      </c>
      <c r="BB102" t="str">
        <f>IF(OR(Calc_오픈정렬!$F102="",Calc_오픈정렬!BB102=""),"",Calc_오픈정렬!BB102/Calc_오픈정렬!$F102*100)</f>
        <v/>
      </c>
      <c r="BC102" t="str">
        <f>IF(OR(Calc_오픈정렬!$F102="",Calc_오픈정렬!BC102=""),"",Calc_오픈정렬!BC102/Calc_오픈정렬!$F102*100)</f>
        <v/>
      </c>
      <c r="BD102" t="str">
        <f>IF(OR(Calc_오픈정렬!$F102="",Calc_오픈정렬!BD102=""),"",Calc_오픈정렬!BD102/Calc_오픈정렬!$F102*100)</f>
        <v/>
      </c>
      <c r="BE102" t="str">
        <f>IF(OR(Calc_오픈정렬!$F102="",Calc_오픈정렬!BE102=""),"",Calc_오픈정렬!BE102/Calc_오픈정렬!$F102*100)</f>
        <v/>
      </c>
      <c r="BF102" t="str">
        <f>IF(OR(Calc_오픈정렬!$F102="",Calc_오픈정렬!BF102=""),"",Calc_오픈정렬!BF102/Calc_오픈정렬!$F102*100)</f>
        <v/>
      </c>
      <c r="BG102" t="str">
        <f>IF(OR(Calc_오픈정렬!$F102="",Calc_오픈정렬!BG102=""),"",Calc_오픈정렬!BG102/Calc_오픈정렬!$F102*100)</f>
        <v/>
      </c>
      <c r="BH102" t="str">
        <f>IF(OR(Calc_오픈정렬!$F102="",Calc_오픈정렬!BH102=""),"",Calc_오픈정렬!BH102/Calc_오픈정렬!$F102*100)</f>
        <v/>
      </c>
      <c r="BI102" t="str">
        <f>IF(OR(Calc_오픈정렬!$F102="",Calc_오픈정렬!BI102=""),"",Calc_오픈정렬!BI102/Calc_오픈정렬!$F102*100)</f>
        <v/>
      </c>
      <c r="BJ102" t="str">
        <f>IF(OR(Calc_오픈정렬!$F102="",Calc_오픈정렬!BJ102=""),"",Calc_오픈정렬!BJ102/Calc_오픈정렬!$F102*100)</f>
        <v/>
      </c>
      <c r="BK102" t="str">
        <f>IF(OR(Calc_오픈정렬!$F102="",Calc_오픈정렬!BK102=""),"",Calc_오픈정렬!BK102/Calc_오픈정렬!$F102*100)</f>
        <v/>
      </c>
      <c r="BL102" t="str">
        <f>IF(OR(Calc_오픈정렬!$F102="",Calc_오픈정렬!BL102=""),"",Calc_오픈정렬!BL102/Calc_오픈정렬!$F102*100)</f>
        <v/>
      </c>
      <c r="BM102" t="str">
        <f>IF(OR(Calc_오픈정렬!$F102="",Calc_오픈정렬!BM102=""),"",Calc_오픈정렬!BM102/Calc_오픈정렬!$F102*100)</f>
        <v/>
      </c>
      <c r="BN102" t="str">
        <f>IF(OR(Calc_오픈정렬!$F102="",Calc_오픈정렬!BN102=""),"",Calc_오픈정렬!BN102/Calc_오픈정렬!$F102*100)</f>
        <v/>
      </c>
    </row>
    <row r="103" spans="1:66" x14ac:dyDescent="0.3">
      <c r="A103" t="str">
        <f>Calc_오픈정렬!A103</f>
        <v>(1092) #신대방역조원점</v>
      </c>
      <c r="B103" t="str">
        <f>Calc_오픈정렬!B103</f>
        <v>150-1</v>
      </c>
      <c r="C103">
        <f>Calc_오픈정렬!C103</f>
        <v>1</v>
      </c>
      <c r="D103" t="str">
        <f>Calc_오픈정렬!D103</f>
        <v>1</v>
      </c>
      <c r="E103" s="1">
        <f>Calc_오픈정렬!E103</f>
        <v>45231</v>
      </c>
      <c r="F103">
        <f>Calc_오픈정렬!F103</f>
        <v>6771752.4710276118</v>
      </c>
      <c r="G103">
        <f>IF(OR(Calc_오픈정렬!$F103="",Calc_오픈정렬!G103=""),"",Calc_오픈정렬!G103/Calc_오픈정렬!$F103*100)</f>
        <v>73.948669099166779</v>
      </c>
      <c r="H103">
        <f>IF(OR(Calc_오픈정렬!$F103="",Calc_오픈정렬!H103=""),"",Calc_오픈정렬!H103/Calc_오픈정렬!$F103*100)</f>
        <v>71.878367195786666</v>
      </c>
      <c r="I103">
        <f>IF(OR(Calc_오픈정렬!$F103="",Calc_오픈정렬!I103=""),"",Calc_오픈정렬!I103/Calc_오픈정렬!$F103*100)</f>
        <v>93.713727110904443</v>
      </c>
      <c r="J103">
        <f>IF(OR(Calc_오픈정렬!$F103="",Calc_오픈정렬!J103=""),"",Calc_오픈정렬!J103/Calc_오픈정렬!$F103*100)</f>
        <v>107.84774491613733</v>
      </c>
      <c r="K103">
        <f>IF(OR(Calc_오픈정렬!$F103="",Calc_오픈정렬!K103=""),"",Calc_오픈정렬!K103/Calc_오픈정렬!$F103*100)</f>
        <v>99.446215138295685</v>
      </c>
      <c r="L103">
        <f>IF(OR(Calc_오픈정렬!$F103="",Calc_오픈정렬!L103=""),"",Calc_오픈정렬!L103/Calc_오픈정렬!$F103*100)</f>
        <v>106.483730457409</v>
      </c>
      <c r="M103">
        <f>IF(OR(Calc_오픈정렬!$F103="",Calc_오픈정렬!M103=""),"",Calc_오픈정렬!M103/Calc_오픈정렬!$F103*100)</f>
        <v>88.237035104830312</v>
      </c>
      <c r="N103">
        <f>IF(OR(Calc_오픈정렬!$F103="",Calc_오픈정렬!N103=""),"",Calc_오픈정렬!N103/Calc_오픈정렬!$F103*100)</f>
        <v>95.897395039052341</v>
      </c>
      <c r="O103">
        <f>IF(OR(Calc_오픈정렬!$F103="",Calc_오픈정렬!O103=""),"",Calc_오픈정렬!O103/Calc_오픈정렬!$F103*100)</f>
        <v>102.08787934427535</v>
      </c>
      <c r="P103">
        <f>IF(OR(Calc_오픈정렬!$F103="",Calc_오픈정렬!P103=""),"",Calc_오픈정렬!P103/Calc_오픈정렬!$F103*100)</f>
        <v>87.698280051896432</v>
      </c>
      <c r="Q103">
        <f>IF(OR(Calc_오픈정렬!$F103="",Calc_오픈정렬!Q103=""),"",Calc_오픈정렬!Q103/Calc_오픈정렬!$F103*100)</f>
        <v>90.997785299052509</v>
      </c>
      <c r="R103">
        <f>IF(OR(Calc_오픈정렬!$F103="",Calc_오픈정렬!R103=""),"",Calc_오픈정렬!R103/Calc_오픈정렬!$F103*100)</f>
        <v>79.529851684630628</v>
      </c>
      <c r="S103">
        <f>IF(OR(Calc_오픈정렬!$F103="",Calc_오픈정렬!S103=""),"",Calc_오픈정렬!S103/Calc_오픈정렬!$F103*100)</f>
        <v>87.891736925731124</v>
      </c>
      <c r="T103">
        <f>IF(OR(Calc_오픈정렬!$F103="",Calc_오픈정렬!T103=""),"",Calc_오픈정렬!T103/Calc_오픈정렬!$F103*100)</f>
        <v>93.484321833322454</v>
      </c>
      <c r="U103">
        <f>IF(OR(Calc_오픈정렬!$F103="",Calc_오픈정렬!U103=""),"",Calc_오픈정렬!U103/Calc_오픈정렬!$F103*100)</f>
        <v>94.451193621048688</v>
      </c>
      <c r="V103">
        <f>IF(OR(Calc_오픈정렬!$F103="",Calc_오픈정렬!V103=""),"",Calc_오픈정렬!V103/Calc_오픈정렬!$F103*100)</f>
        <v>87.499305528286669</v>
      </c>
      <c r="W103">
        <f>IF(OR(Calc_오픈정렬!$F103="",Calc_오픈정렬!W103=""),"",Calc_오픈정렬!W103/Calc_오픈정렬!$F103*100)</f>
        <v>70.685627739059171</v>
      </c>
      <c r="X103">
        <f>IF(OR(Calc_오픈정렬!$F103="",Calc_오픈정렬!X103=""),"",Calc_오픈정렬!X103/Calc_오픈정렬!$F103*100)</f>
        <v>105.81514944363373</v>
      </c>
      <c r="Y103">
        <f>IF(OR(Calc_오픈정렬!$F103="",Calc_오픈정렬!Y103=""),"",Calc_오픈정렬!Y103/Calc_오픈정렬!$F103*100)</f>
        <v>106.77669588586072</v>
      </c>
      <c r="Z103">
        <f>IF(OR(Calc_오픈정렬!$F103="",Calc_오픈정렬!Z103=""),"",Calc_오픈정렬!Z103/Calc_오픈정렬!$F103*100)</f>
        <v>106.69847172280463</v>
      </c>
      <c r="AA103">
        <f>IF(OR(Calc_오픈정렬!$F103="",Calc_오픈정렬!AA103=""),"",Calc_오픈정렬!AA103/Calc_오픈정렬!$F103*100)</f>
        <v>101.49424838008963</v>
      </c>
      <c r="AB103">
        <f>IF(OR(Calc_오픈정렬!$F103="",Calc_오픈정렬!AB103=""),"",Calc_오픈정렬!AB103/Calc_오픈정렬!$F103*100)</f>
        <v>99.500603462283465</v>
      </c>
      <c r="AC103">
        <f>IF(OR(Calc_오픈정렬!$F103="",Calc_오픈정렬!AC103=""),"",Calc_오픈정렬!AC103/Calc_오픈정렬!$F103*100)</f>
        <v>100.3974699786736</v>
      </c>
      <c r="AD103">
        <f>IF(OR(Calc_오픈정렬!$F103="",Calc_오픈정렬!AD103=""),"",Calc_오픈정렬!AD103/Calc_오픈정렬!$F103*100)</f>
        <v>110.01973131020999</v>
      </c>
      <c r="AE103">
        <f>IF(OR(Calc_오픈정렬!$F103="",Calc_오픈정렬!AE103=""),"",Calc_오픈정렬!AE103/Calc_오픈정렬!$F103*100)</f>
        <v>98.178192592127559</v>
      </c>
      <c r="AF103">
        <f>IF(OR(Calc_오픈정렬!$F103="",Calc_오픈정렬!AF103=""),"",Calc_오픈정렬!AF103/Calc_오픈정렬!$F103*100)</f>
        <v>95.600114791676248</v>
      </c>
      <c r="AG103">
        <f>IF(OR(Calc_오픈정렬!$F103="",Calc_오픈정렬!AG103=""),"",Calc_오픈정렬!AG103/Calc_오픈정렬!$F103*100)</f>
        <v>100.83791964488927</v>
      </c>
      <c r="AH103">
        <f>IF(OR(Calc_오픈정렬!$F103="",Calc_오픈정렬!AH103=""),"",Calc_오픈정렬!AH103/Calc_오픈정렬!$F103*100)</f>
        <v>105.84713507516521</v>
      </c>
      <c r="AI103">
        <f>IF(OR(Calc_오픈정렬!$F103="",Calc_오픈정렬!AI103=""),"",Calc_오픈정렬!AI103/Calc_오픈정렬!$F103*100)</f>
        <v>101.85829244938351</v>
      </c>
      <c r="AJ103">
        <f>IF(OR(Calc_오픈정렬!$F103="",Calc_오픈정렬!AJ103=""),"",Calc_오픈정렬!AJ103/Calc_오픈정렬!$F103*100)</f>
        <v>101.02321859782035</v>
      </c>
      <c r="AK103">
        <f>IF(OR(Calc_오픈정렬!$F103="",Calc_오픈정렬!AK103=""),"",Calc_오픈정렬!AK103/Calc_오픈정렬!$F103*100)</f>
        <v>111.69429451823345</v>
      </c>
      <c r="AL103">
        <f>IF(OR(Calc_오픈정렬!$F103="",Calc_오픈정렬!AL103=""),"",Calc_오픈정렬!AL103/Calc_오픈정렬!$F103*100)</f>
        <v>90.882255388355475</v>
      </c>
      <c r="AM103" t="str">
        <f>IF(OR(Calc_오픈정렬!$F103="",Calc_오픈정렬!AM103=""),"",Calc_오픈정렬!AM103/Calc_오픈정렬!$F103*100)</f>
        <v/>
      </c>
      <c r="AN103" t="str">
        <f>IF(OR(Calc_오픈정렬!$F103="",Calc_오픈정렬!AN103=""),"",Calc_오픈정렬!AN103/Calc_오픈정렬!$F103*100)</f>
        <v/>
      </c>
      <c r="AO103" t="str">
        <f>IF(OR(Calc_오픈정렬!$F103="",Calc_오픈정렬!AO103=""),"",Calc_오픈정렬!AO103/Calc_오픈정렬!$F103*100)</f>
        <v/>
      </c>
      <c r="AP103" t="str">
        <f>IF(OR(Calc_오픈정렬!$F103="",Calc_오픈정렬!AP103=""),"",Calc_오픈정렬!AP103/Calc_오픈정렬!$F103*100)</f>
        <v/>
      </c>
      <c r="AQ103" t="str">
        <f>IF(OR(Calc_오픈정렬!$F103="",Calc_오픈정렬!AQ103=""),"",Calc_오픈정렬!AQ103/Calc_오픈정렬!$F103*100)</f>
        <v/>
      </c>
      <c r="AR103" t="str">
        <f>IF(OR(Calc_오픈정렬!$F103="",Calc_오픈정렬!AR103=""),"",Calc_오픈정렬!AR103/Calc_오픈정렬!$F103*100)</f>
        <v/>
      </c>
      <c r="AS103" t="str">
        <f>IF(OR(Calc_오픈정렬!$F103="",Calc_오픈정렬!AS103=""),"",Calc_오픈정렬!AS103/Calc_오픈정렬!$F103*100)</f>
        <v/>
      </c>
      <c r="AT103" t="str">
        <f>IF(OR(Calc_오픈정렬!$F103="",Calc_오픈정렬!AT103=""),"",Calc_오픈정렬!AT103/Calc_오픈정렬!$F103*100)</f>
        <v/>
      </c>
      <c r="AU103" t="str">
        <f>IF(OR(Calc_오픈정렬!$F103="",Calc_오픈정렬!AU103=""),"",Calc_오픈정렬!AU103/Calc_오픈정렬!$F103*100)</f>
        <v/>
      </c>
      <c r="AV103" t="str">
        <f>IF(OR(Calc_오픈정렬!$F103="",Calc_오픈정렬!AV103=""),"",Calc_오픈정렬!AV103/Calc_오픈정렬!$F103*100)</f>
        <v/>
      </c>
      <c r="AW103" t="str">
        <f>IF(OR(Calc_오픈정렬!$F103="",Calc_오픈정렬!AW103=""),"",Calc_오픈정렬!AW103/Calc_오픈정렬!$F103*100)</f>
        <v/>
      </c>
      <c r="AX103" t="str">
        <f>IF(OR(Calc_오픈정렬!$F103="",Calc_오픈정렬!AX103=""),"",Calc_오픈정렬!AX103/Calc_오픈정렬!$F103*100)</f>
        <v/>
      </c>
      <c r="AY103" t="str">
        <f>IF(OR(Calc_오픈정렬!$F103="",Calc_오픈정렬!AY103=""),"",Calc_오픈정렬!AY103/Calc_오픈정렬!$F103*100)</f>
        <v/>
      </c>
      <c r="AZ103" t="str">
        <f>IF(OR(Calc_오픈정렬!$F103="",Calc_오픈정렬!AZ103=""),"",Calc_오픈정렬!AZ103/Calc_오픈정렬!$F103*100)</f>
        <v/>
      </c>
      <c r="BA103" t="str">
        <f>IF(OR(Calc_오픈정렬!$F103="",Calc_오픈정렬!BA103=""),"",Calc_오픈정렬!BA103/Calc_오픈정렬!$F103*100)</f>
        <v/>
      </c>
      <c r="BB103" t="str">
        <f>IF(OR(Calc_오픈정렬!$F103="",Calc_오픈정렬!BB103=""),"",Calc_오픈정렬!BB103/Calc_오픈정렬!$F103*100)</f>
        <v/>
      </c>
      <c r="BC103" t="str">
        <f>IF(OR(Calc_오픈정렬!$F103="",Calc_오픈정렬!BC103=""),"",Calc_오픈정렬!BC103/Calc_오픈정렬!$F103*100)</f>
        <v/>
      </c>
      <c r="BD103" t="str">
        <f>IF(OR(Calc_오픈정렬!$F103="",Calc_오픈정렬!BD103=""),"",Calc_오픈정렬!BD103/Calc_오픈정렬!$F103*100)</f>
        <v/>
      </c>
      <c r="BE103" t="str">
        <f>IF(OR(Calc_오픈정렬!$F103="",Calc_오픈정렬!BE103=""),"",Calc_오픈정렬!BE103/Calc_오픈정렬!$F103*100)</f>
        <v/>
      </c>
      <c r="BF103" t="str">
        <f>IF(OR(Calc_오픈정렬!$F103="",Calc_오픈정렬!BF103=""),"",Calc_오픈정렬!BF103/Calc_오픈정렬!$F103*100)</f>
        <v/>
      </c>
      <c r="BG103" t="str">
        <f>IF(OR(Calc_오픈정렬!$F103="",Calc_오픈정렬!BG103=""),"",Calc_오픈정렬!BG103/Calc_오픈정렬!$F103*100)</f>
        <v/>
      </c>
      <c r="BH103" t="str">
        <f>IF(OR(Calc_오픈정렬!$F103="",Calc_오픈정렬!BH103=""),"",Calc_오픈정렬!BH103/Calc_오픈정렬!$F103*100)</f>
        <v/>
      </c>
      <c r="BI103" t="str">
        <f>IF(OR(Calc_오픈정렬!$F103="",Calc_오픈정렬!BI103=""),"",Calc_오픈정렬!BI103/Calc_오픈정렬!$F103*100)</f>
        <v/>
      </c>
      <c r="BJ103" t="str">
        <f>IF(OR(Calc_오픈정렬!$F103="",Calc_오픈정렬!BJ103=""),"",Calc_오픈정렬!BJ103/Calc_오픈정렬!$F103*100)</f>
        <v/>
      </c>
      <c r="BK103" t="str">
        <f>IF(OR(Calc_오픈정렬!$F103="",Calc_오픈정렬!BK103=""),"",Calc_오픈정렬!BK103/Calc_오픈정렬!$F103*100)</f>
        <v/>
      </c>
      <c r="BL103" t="str">
        <f>IF(OR(Calc_오픈정렬!$F103="",Calc_오픈정렬!BL103=""),"",Calc_오픈정렬!BL103/Calc_오픈정렬!$F103*100)</f>
        <v/>
      </c>
      <c r="BM103" t="str">
        <f>IF(OR(Calc_오픈정렬!$F103="",Calc_오픈정렬!BM103=""),"",Calc_오픈정렬!BM103/Calc_오픈정렬!$F103*100)</f>
        <v/>
      </c>
      <c r="BN103" t="str">
        <f>IF(OR(Calc_오픈정렬!$F103="",Calc_오픈정렬!BN103=""),"",Calc_오픈정렬!BN103/Calc_오픈정렬!$F103*100)</f>
        <v/>
      </c>
    </row>
    <row r="104" spans="1:66" x14ac:dyDescent="0.3">
      <c r="A104" t="str">
        <f>Calc_오픈정렬!A104</f>
        <v>(1093) #영통망포뽀송점</v>
      </c>
      <c r="B104" t="str">
        <f>Calc_오픈정렬!B104</f>
        <v>150-2</v>
      </c>
      <c r="C104">
        <f>Calc_오픈정렬!C104</f>
        <v>2</v>
      </c>
      <c r="D104" t="str">
        <f>Calc_오픈정렬!D104</f>
        <v>2</v>
      </c>
      <c r="E104" s="1">
        <f>Calc_오픈정렬!E104</f>
        <v>45231</v>
      </c>
      <c r="F104">
        <f>Calc_오픈정렬!F104</f>
        <v>5995209.4015972214</v>
      </c>
      <c r="G104">
        <f>IF(OR(Calc_오픈정렬!$F104="",Calc_오픈정렬!G104=""),"",Calc_오픈정렬!G104/Calc_오픈정렬!$F104*100)</f>
        <v>45.326935055956788</v>
      </c>
      <c r="H104">
        <f>IF(OR(Calc_오픈정렬!$F104="",Calc_오픈정렬!H104=""),"",Calc_오픈정렬!H104/Calc_오픈정렬!$F104*100)</f>
        <v>59.490615482598884</v>
      </c>
      <c r="I104">
        <f>IF(OR(Calc_오픈정렬!$F104="",Calc_오픈정렬!I104=""),"",Calc_오픈정렬!I104/Calc_오픈정렬!$F104*100)</f>
        <v>83.74301575483257</v>
      </c>
      <c r="J104">
        <f>IF(OR(Calc_오픈정렬!$F104="",Calc_오픈정렬!J104=""),"",Calc_오픈정렬!J104/Calc_오픈정렬!$F104*100)</f>
        <v>93.520406063570377</v>
      </c>
      <c r="K104">
        <f>IF(OR(Calc_오픈정렬!$F104="",Calc_오픈정렬!K104=""),"",Calc_오픈정렬!K104/Calc_오픈정렬!$F104*100)</f>
        <v>99.30718466251021</v>
      </c>
      <c r="L104">
        <f>IF(OR(Calc_오픈정렬!$F104="",Calc_오픈정렬!L104=""),"",Calc_오픈정렬!L104/Calc_오픈정렬!$F104*100)</f>
        <v>107.29336040935627</v>
      </c>
      <c r="M104">
        <f>IF(OR(Calc_오픈정렬!$F104="",Calc_오픈정렬!M104=""),"",Calc_오픈정렬!M104/Calc_오픈정렬!$F104*100)</f>
        <v>95.792444237471074</v>
      </c>
      <c r="N104">
        <f>IF(OR(Calc_오픈정렬!$F104="",Calc_오픈정렬!N104=""),"",Calc_오픈정렬!N104/Calc_오픈정렬!$F104*100)</f>
        <v>99.898456742708589</v>
      </c>
      <c r="O104">
        <f>IF(OR(Calc_오픈정렬!$F104="",Calc_오픈정렬!O104=""),"",Calc_오픈정렬!O104/Calc_오픈정렬!$F104*100)</f>
        <v>104.18814788438344</v>
      </c>
      <c r="P104">
        <f>IF(OR(Calc_오픈정렬!$F104="",Calc_오픈정렬!P104=""),"",Calc_오픈정렬!P104/Calc_오픈정렬!$F104*100)</f>
        <v>102.51503649261993</v>
      </c>
      <c r="Q104">
        <f>IF(OR(Calc_오픈정렬!$F104="",Calc_오픈정렬!Q104=""),"",Calc_오픈정렬!Q104/Calc_오픈정렬!$F104*100)</f>
        <v>107.22520822328892</v>
      </c>
      <c r="R104">
        <f>IF(OR(Calc_오픈정렬!$F104="",Calc_오픈정렬!R104=""),"",Calc_오픈정렬!R104/Calc_오픈정렬!$F104*100)</f>
        <v>95.148780216399487</v>
      </c>
      <c r="S104">
        <f>IF(OR(Calc_오픈정렬!$F104="",Calc_오픈정렬!S104=""),"",Calc_오픈정렬!S104/Calc_오픈정렬!$F104*100)</f>
        <v>104.58102430537575</v>
      </c>
      <c r="T104">
        <f>IF(OR(Calc_오픈정렬!$F104="",Calc_오픈정렬!T104=""),"",Calc_오픈정렬!T104/Calc_오픈정렬!$F104*100)</f>
        <v>102.47749319055903</v>
      </c>
      <c r="U104">
        <f>IF(OR(Calc_오픈정렬!$F104="",Calc_오픈정렬!U104=""),"",Calc_오픈정렬!U104/Calc_오픈정렬!$F104*100)</f>
        <v>98.989674256198171</v>
      </c>
      <c r="V104">
        <f>IF(OR(Calc_오픈정렬!$F104="",Calc_오픈정렬!V104=""),"",Calc_오픈정렬!V104/Calc_오픈정렬!$F104*100)</f>
        <v>102.89540229035863</v>
      </c>
      <c r="W104">
        <f>IF(OR(Calc_오픈정렬!$F104="",Calc_오픈정렬!W104=""),"",Calc_오픈정렬!W104/Calc_오픈정렬!$F104*100)</f>
        <v>111.67372094881136</v>
      </c>
      <c r="X104">
        <f>IF(OR(Calc_오픈정렬!$F104="",Calc_오픈정렬!X104=""),"",Calc_오픈정렬!X104/Calc_오픈정렬!$F104*100)</f>
        <v>108.14533674287495</v>
      </c>
      <c r="Y104">
        <f>IF(OR(Calc_오픈정렬!$F104="",Calc_오픈정렬!Y104=""),"",Calc_오픈정렬!Y104/Calc_오픈정렬!$F104*100)</f>
        <v>117.77750973421016</v>
      </c>
      <c r="Z104">
        <f>IF(OR(Calc_오픈정렬!$F104="",Calc_오픈정렬!Z104=""),"",Calc_오픈정렬!Z104/Calc_오픈정렬!$F104*100)</f>
        <v>102.35360343459838</v>
      </c>
      <c r="AA104">
        <f>IF(OR(Calc_오픈정렬!$F104="",Calc_오픈정렬!AA104=""),"",Calc_오픈정렬!AA104/Calc_오픈정렬!$F104*100)</f>
        <v>105.80390280757368</v>
      </c>
      <c r="AB104">
        <f>IF(OR(Calc_오픈정렬!$F104="",Calc_오픈정렬!AB104=""),"",Calc_오픈정렬!AB104/Calc_오픈정렬!$F104*100)</f>
        <v>102.41614512988031</v>
      </c>
      <c r="AC104">
        <f>IF(OR(Calc_오픈정렬!$F104="",Calc_오픈정렬!AC104=""),"",Calc_오픈정렬!AC104/Calc_오픈정렬!$F104*100)</f>
        <v>99.290837352899345</v>
      </c>
      <c r="AD104">
        <f>IF(OR(Calc_오픈정렬!$F104="",Calc_오픈정렬!AD104=""),"",Calc_오픈정렬!AD104/Calc_오픈정렬!$F104*100)</f>
        <v>93.088647526157331</v>
      </c>
      <c r="AE104">
        <f>IF(OR(Calc_오픈정렬!$F104="",Calc_오픈정렬!AE104=""),"",Calc_오픈정렬!AE104/Calc_오픈정렬!$F104*100)</f>
        <v>107.86567304889769</v>
      </c>
      <c r="AF104">
        <f>IF(OR(Calc_오픈정렬!$F104="",Calc_오픈정렬!AF104=""),"",Calc_오픈정렬!AF104/Calc_오픈정렬!$F104*100)</f>
        <v>92.74474313789797</v>
      </c>
      <c r="AG104">
        <f>IF(OR(Calc_오픈정렬!$F104="",Calc_오픈정렬!AG104=""),"",Calc_오픈정렬!AG104/Calc_오픈정렬!$F104*100)</f>
        <v>129.52476895023682</v>
      </c>
      <c r="AH104">
        <f>IF(OR(Calc_오픈정렬!$F104="",Calc_오픈정렬!AH104=""),"",Calc_오픈정렬!AH104/Calc_오픈정렬!$F104*100)</f>
        <v>124.5841099456872</v>
      </c>
      <c r="AI104">
        <f>IF(OR(Calc_오픈정렬!$F104="",Calc_오픈정렬!AI104=""),"",Calc_오픈정렬!AI104/Calc_오픈정렬!$F104*100)</f>
        <v>133.81789383275554</v>
      </c>
      <c r="AJ104">
        <f>IF(OR(Calc_오픈정렬!$F104="",Calc_오픈정렬!AJ104=""),"",Calc_오픈정렬!AJ104/Calc_오픈정렬!$F104*100)</f>
        <v>133.39868272118275</v>
      </c>
      <c r="AK104">
        <f>IF(OR(Calc_오픈정렬!$F104="",Calc_오픈정렬!AK104=""),"",Calc_오픈정렬!AK104/Calc_오픈정렬!$F104*100)</f>
        <v>141.97122905053678</v>
      </c>
      <c r="AL104">
        <f>IF(OR(Calc_오픈정렬!$F104="",Calc_오픈정렬!AL104=""),"",Calc_오픈정렬!AL104/Calc_오픈정렬!$F104*100)</f>
        <v>122.95239615332714</v>
      </c>
      <c r="AM104" t="str">
        <f>IF(OR(Calc_오픈정렬!$F104="",Calc_오픈정렬!AM104=""),"",Calc_오픈정렬!AM104/Calc_오픈정렬!$F104*100)</f>
        <v/>
      </c>
      <c r="AN104" t="str">
        <f>IF(OR(Calc_오픈정렬!$F104="",Calc_오픈정렬!AN104=""),"",Calc_오픈정렬!AN104/Calc_오픈정렬!$F104*100)</f>
        <v/>
      </c>
      <c r="AO104" t="str">
        <f>IF(OR(Calc_오픈정렬!$F104="",Calc_오픈정렬!AO104=""),"",Calc_오픈정렬!AO104/Calc_오픈정렬!$F104*100)</f>
        <v/>
      </c>
      <c r="AP104" t="str">
        <f>IF(OR(Calc_오픈정렬!$F104="",Calc_오픈정렬!AP104=""),"",Calc_오픈정렬!AP104/Calc_오픈정렬!$F104*100)</f>
        <v/>
      </c>
      <c r="AQ104" t="str">
        <f>IF(OR(Calc_오픈정렬!$F104="",Calc_오픈정렬!AQ104=""),"",Calc_오픈정렬!AQ104/Calc_오픈정렬!$F104*100)</f>
        <v/>
      </c>
      <c r="AR104" t="str">
        <f>IF(OR(Calc_오픈정렬!$F104="",Calc_오픈정렬!AR104=""),"",Calc_오픈정렬!AR104/Calc_오픈정렬!$F104*100)</f>
        <v/>
      </c>
      <c r="AS104" t="str">
        <f>IF(OR(Calc_오픈정렬!$F104="",Calc_오픈정렬!AS104=""),"",Calc_오픈정렬!AS104/Calc_오픈정렬!$F104*100)</f>
        <v/>
      </c>
      <c r="AT104" t="str">
        <f>IF(OR(Calc_오픈정렬!$F104="",Calc_오픈정렬!AT104=""),"",Calc_오픈정렬!AT104/Calc_오픈정렬!$F104*100)</f>
        <v/>
      </c>
      <c r="AU104" t="str">
        <f>IF(OR(Calc_오픈정렬!$F104="",Calc_오픈정렬!AU104=""),"",Calc_오픈정렬!AU104/Calc_오픈정렬!$F104*100)</f>
        <v/>
      </c>
      <c r="AV104" t="str">
        <f>IF(OR(Calc_오픈정렬!$F104="",Calc_오픈정렬!AV104=""),"",Calc_오픈정렬!AV104/Calc_오픈정렬!$F104*100)</f>
        <v/>
      </c>
      <c r="AW104" t="str">
        <f>IF(OR(Calc_오픈정렬!$F104="",Calc_오픈정렬!AW104=""),"",Calc_오픈정렬!AW104/Calc_오픈정렬!$F104*100)</f>
        <v/>
      </c>
      <c r="AX104" t="str">
        <f>IF(OR(Calc_오픈정렬!$F104="",Calc_오픈정렬!AX104=""),"",Calc_오픈정렬!AX104/Calc_오픈정렬!$F104*100)</f>
        <v/>
      </c>
      <c r="AY104" t="str">
        <f>IF(OR(Calc_오픈정렬!$F104="",Calc_오픈정렬!AY104=""),"",Calc_오픈정렬!AY104/Calc_오픈정렬!$F104*100)</f>
        <v/>
      </c>
      <c r="AZ104" t="str">
        <f>IF(OR(Calc_오픈정렬!$F104="",Calc_오픈정렬!AZ104=""),"",Calc_오픈정렬!AZ104/Calc_오픈정렬!$F104*100)</f>
        <v/>
      </c>
      <c r="BA104" t="str">
        <f>IF(OR(Calc_오픈정렬!$F104="",Calc_오픈정렬!BA104=""),"",Calc_오픈정렬!BA104/Calc_오픈정렬!$F104*100)</f>
        <v/>
      </c>
      <c r="BB104" t="str">
        <f>IF(OR(Calc_오픈정렬!$F104="",Calc_오픈정렬!BB104=""),"",Calc_오픈정렬!BB104/Calc_오픈정렬!$F104*100)</f>
        <v/>
      </c>
      <c r="BC104" t="str">
        <f>IF(OR(Calc_오픈정렬!$F104="",Calc_오픈정렬!BC104=""),"",Calc_오픈정렬!BC104/Calc_오픈정렬!$F104*100)</f>
        <v/>
      </c>
      <c r="BD104" t="str">
        <f>IF(OR(Calc_오픈정렬!$F104="",Calc_오픈정렬!BD104=""),"",Calc_오픈정렬!BD104/Calc_오픈정렬!$F104*100)</f>
        <v/>
      </c>
      <c r="BE104" t="str">
        <f>IF(OR(Calc_오픈정렬!$F104="",Calc_오픈정렬!BE104=""),"",Calc_오픈정렬!BE104/Calc_오픈정렬!$F104*100)</f>
        <v/>
      </c>
      <c r="BF104" t="str">
        <f>IF(OR(Calc_오픈정렬!$F104="",Calc_오픈정렬!BF104=""),"",Calc_오픈정렬!BF104/Calc_오픈정렬!$F104*100)</f>
        <v/>
      </c>
      <c r="BG104" t="str">
        <f>IF(OR(Calc_오픈정렬!$F104="",Calc_오픈정렬!BG104=""),"",Calc_오픈정렬!BG104/Calc_오픈정렬!$F104*100)</f>
        <v/>
      </c>
      <c r="BH104" t="str">
        <f>IF(OR(Calc_오픈정렬!$F104="",Calc_오픈정렬!BH104=""),"",Calc_오픈정렬!BH104/Calc_오픈정렬!$F104*100)</f>
        <v/>
      </c>
      <c r="BI104" t="str">
        <f>IF(OR(Calc_오픈정렬!$F104="",Calc_오픈정렬!BI104=""),"",Calc_오픈정렬!BI104/Calc_오픈정렬!$F104*100)</f>
        <v/>
      </c>
      <c r="BJ104" t="str">
        <f>IF(OR(Calc_오픈정렬!$F104="",Calc_오픈정렬!BJ104=""),"",Calc_오픈정렬!BJ104/Calc_오픈정렬!$F104*100)</f>
        <v/>
      </c>
      <c r="BK104" t="str">
        <f>IF(OR(Calc_오픈정렬!$F104="",Calc_오픈정렬!BK104=""),"",Calc_오픈정렬!BK104/Calc_오픈정렬!$F104*100)</f>
        <v/>
      </c>
      <c r="BL104" t="str">
        <f>IF(OR(Calc_오픈정렬!$F104="",Calc_오픈정렬!BL104=""),"",Calc_오픈정렬!BL104/Calc_오픈정렬!$F104*100)</f>
        <v/>
      </c>
      <c r="BM104" t="str">
        <f>IF(OR(Calc_오픈정렬!$F104="",Calc_오픈정렬!BM104=""),"",Calc_오픈정렬!BM104/Calc_오픈정렬!$F104*100)</f>
        <v/>
      </c>
      <c r="BN104" t="str">
        <f>IF(OR(Calc_오픈정렬!$F104="",Calc_오픈정렬!BN104=""),"",Calc_오픈정렬!BN104/Calc_오픈정렬!$F104*100)</f>
        <v/>
      </c>
    </row>
    <row r="105" spans="1:66" x14ac:dyDescent="0.3">
      <c r="A105" t="str">
        <f>Calc_오픈정렬!A105</f>
        <v>(1094) #숙명여대정문점</v>
      </c>
      <c r="B105" t="str">
        <f>Calc_오픈정렬!B105</f>
        <v>150-1</v>
      </c>
      <c r="C105">
        <f>Calc_오픈정렬!C105</f>
        <v>1</v>
      </c>
      <c r="D105" t="str">
        <f>Calc_오픈정렬!D105</f>
        <v>1</v>
      </c>
      <c r="E105" s="1">
        <f>Calc_오픈정렬!E105</f>
        <v>45261</v>
      </c>
      <c r="F105">
        <f>Calc_오픈정렬!F105</f>
        <v>4285270.8723276882</v>
      </c>
      <c r="G105">
        <f>IF(OR(Calc_오픈정렬!$F105="",Calc_오픈정렬!G105=""),"",Calc_오픈정렬!G105/Calc_오픈정렬!$F105*100)</f>
        <v>74.443163797741747</v>
      </c>
      <c r="H105">
        <f>IF(OR(Calc_오픈정렬!$F105="",Calc_오픈정렬!H105=""),"",Calc_오픈정렬!H105/Calc_오픈정렬!$F105*100)</f>
        <v>75.896672681560574</v>
      </c>
      <c r="I105">
        <f>IF(OR(Calc_오픈정렬!$F105="",Calc_오픈정렬!I105=""),"",Calc_오픈정렬!I105/Calc_오픈정렬!$F105*100)</f>
        <v>85.572664095621903</v>
      </c>
      <c r="J105">
        <f>IF(OR(Calc_오픈정렬!$F105="",Calc_오픈정렬!J105=""),"",Calc_오픈정렬!J105/Calc_오픈정렬!$F105*100)</f>
        <v>94.227126109077247</v>
      </c>
      <c r="K105">
        <f>IF(OR(Calc_오픈정렬!$F105="",Calc_오픈정렬!K105=""),"",Calc_오픈정렬!K105/Calc_오픈정렬!$F105*100)</f>
        <v>103.98877815045307</v>
      </c>
      <c r="L105">
        <f>IF(OR(Calc_오픈정렬!$F105="",Calc_오픈정렬!L105=""),"",Calc_오픈정렬!L105/Calc_오픈정렬!$F105*100)</f>
        <v>91.666487195531275</v>
      </c>
      <c r="M105">
        <f>IF(OR(Calc_오픈정렬!$F105="",Calc_오픈정렬!M105=""),"",Calc_오픈정렬!M105/Calc_오픈정렬!$F105*100)</f>
        <v>103.56213139204893</v>
      </c>
      <c r="N105">
        <f>IF(OR(Calc_오픈정렬!$F105="",Calc_오픈정렬!N105=""),"",Calc_오픈정렬!N105/Calc_오픈정렬!$F105*100)</f>
        <v>104.79129857186958</v>
      </c>
      <c r="O105">
        <f>IF(OR(Calc_오픈정렬!$F105="",Calc_오픈정렬!O105=""),"",Calc_오픈정렬!O105/Calc_오픈정렬!$F105*100)</f>
        <v>101.76417858101998</v>
      </c>
      <c r="P105">
        <f>IF(OR(Calc_오픈정렬!$F105="",Calc_오픈정렬!P105=""),"",Calc_오픈정렬!P105/Calc_오픈정렬!$F105*100)</f>
        <v>104.0153987024849</v>
      </c>
      <c r="Q105">
        <f>IF(OR(Calc_오픈정렬!$F105="",Calc_오픈정렬!Q105=""),"",Calc_오픈정렬!Q105/Calc_오픈정렬!$F105*100)</f>
        <v>104.90719435198956</v>
      </c>
      <c r="R105">
        <f>IF(OR(Calc_오픈정렬!$F105="",Calc_오픈정렬!R105=""),"",Calc_오픈정렬!R105/Calc_오픈정렬!$F105*100)</f>
        <v>103.0334328645278</v>
      </c>
      <c r="S105">
        <f>IF(OR(Calc_오픈정렬!$F105="",Calc_오픈정렬!S105=""),"",Calc_오픈정렬!S105/Calc_오픈정렬!$F105*100)</f>
        <v>112.46283979031912</v>
      </c>
      <c r="T105">
        <f>IF(OR(Calc_오픈정렬!$F105="",Calc_오픈정렬!T105=""),"",Calc_오픈정렬!T105/Calc_오픈정렬!$F105*100)</f>
        <v>110.98169223205261</v>
      </c>
      <c r="U105">
        <f>IF(OR(Calc_오픈정렬!$F105="",Calc_오픈정렬!U105=""),"",Calc_오픈정렬!U105/Calc_오픈정렬!$F105*100)</f>
        <v>119.20233209966963</v>
      </c>
      <c r="V105">
        <f>IF(OR(Calc_오픈정렬!$F105="",Calc_오픈정렬!V105=""),"",Calc_오픈정렬!V105/Calc_오픈정렬!$F105*100)</f>
        <v>113.12884246156587</v>
      </c>
      <c r="W105">
        <f>IF(OR(Calc_오픈정렬!$F105="",Calc_오픈정렬!W105=""),"",Calc_오픈정렬!W105/Calc_오픈정렬!$F105*100)</f>
        <v>116.34851342053818</v>
      </c>
      <c r="X105">
        <f>IF(OR(Calc_오픈정렬!$F105="",Calc_오픈정렬!X105=""),"",Calc_오픈정렬!X105/Calc_오픈정렬!$F105*100)</f>
        <v>120.535701202151</v>
      </c>
      <c r="Y105">
        <f>IF(OR(Calc_오픈정렬!$F105="",Calc_오픈정렬!Y105=""),"",Calc_오픈정렬!Y105/Calc_오픈정렬!$F105*100)</f>
        <v>115.79297462859932</v>
      </c>
      <c r="Z105">
        <f>IF(OR(Calc_오픈정렬!$F105="",Calc_오픈정렬!Z105=""),"",Calc_오픈정렬!Z105/Calc_오픈정렬!$F105*100)</f>
        <v>111.2336798763769</v>
      </c>
      <c r="AA105">
        <f>IF(OR(Calc_오픈정렬!$F105="",Calc_오픈정렬!AA105=""),"",Calc_오픈정렬!AA105/Calc_오픈정렬!$F105*100)</f>
        <v>106.90011312291634</v>
      </c>
      <c r="AB105">
        <f>IF(OR(Calc_오픈정렬!$F105="",Calc_오픈정렬!AB105=""),"",Calc_오픈정렬!AB105/Calc_오픈정렬!$F105*100)</f>
        <v>112.31430254554344</v>
      </c>
      <c r="AC105">
        <f>IF(OR(Calc_오픈정렬!$F105="",Calc_오픈정렬!AC105=""),"",Calc_오픈정렬!AC105/Calc_오픈정렬!$F105*100)</f>
        <v>121.83851969481117</v>
      </c>
      <c r="AD105">
        <f>IF(OR(Calc_오픈정렬!$F105="",Calc_오픈정렬!AD105=""),"",Calc_오픈정렬!AD105/Calc_오픈정렬!$F105*100)</f>
        <v>109.01280758395899</v>
      </c>
      <c r="AE105">
        <f>IF(OR(Calc_오픈정렬!$F105="",Calc_오픈정렬!AE105=""),"",Calc_오픈정렬!AE105/Calc_오픈정렬!$F105*100)</f>
        <v>104.78203101243248</v>
      </c>
      <c r="AF105">
        <f>IF(OR(Calc_오픈정렬!$F105="",Calc_오픈정렬!AF105=""),"",Calc_오픈정렬!AF105/Calc_오픈정렬!$F105*100)</f>
        <v>118.34820561991448</v>
      </c>
      <c r="AG105">
        <f>IF(OR(Calc_오픈정렬!$F105="",Calc_오픈정렬!AG105=""),"",Calc_오픈정렬!AG105/Calc_오픈정렬!$F105*100)</f>
        <v>112.57961117231513</v>
      </c>
      <c r="AH105">
        <f>IF(OR(Calc_오픈정렬!$F105="",Calc_오픈정렬!AH105=""),"",Calc_오픈정렬!AH105/Calc_오픈정렬!$F105*100)</f>
        <v>106.72356499861959</v>
      </c>
      <c r="AI105">
        <f>IF(OR(Calc_오픈정렬!$F105="",Calc_오픈정렬!AI105=""),"",Calc_오픈정렬!AI105/Calc_오픈정렬!$F105*100)</f>
        <v>117.585430051136</v>
      </c>
      <c r="AJ105">
        <f>IF(OR(Calc_오픈정렬!$F105="",Calc_오픈정렬!AJ105=""),"",Calc_오픈정렬!AJ105/Calc_오픈정렬!$F105*100)</f>
        <v>113.83243235826399</v>
      </c>
      <c r="AK105">
        <f>IF(OR(Calc_오픈정렬!$F105="",Calc_오픈정렬!AK105=""),"",Calc_오픈정렬!AK105/Calc_오픈정렬!$F105*100)</f>
        <v>105.53143519056833</v>
      </c>
      <c r="AL105" t="str">
        <f>IF(OR(Calc_오픈정렬!$F105="",Calc_오픈정렬!AL105=""),"",Calc_오픈정렬!AL105/Calc_오픈정렬!$F105*100)</f>
        <v/>
      </c>
      <c r="AM105" t="str">
        <f>IF(OR(Calc_오픈정렬!$F105="",Calc_오픈정렬!AM105=""),"",Calc_오픈정렬!AM105/Calc_오픈정렬!$F105*100)</f>
        <v/>
      </c>
      <c r="AN105" t="str">
        <f>IF(OR(Calc_오픈정렬!$F105="",Calc_오픈정렬!AN105=""),"",Calc_오픈정렬!AN105/Calc_오픈정렬!$F105*100)</f>
        <v/>
      </c>
      <c r="AO105" t="str">
        <f>IF(OR(Calc_오픈정렬!$F105="",Calc_오픈정렬!AO105=""),"",Calc_오픈정렬!AO105/Calc_오픈정렬!$F105*100)</f>
        <v/>
      </c>
      <c r="AP105" t="str">
        <f>IF(OR(Calc_오픈정렬!$F105="",Calc_오픈정렬!AP105=""),"",Calc_오픈정렬!AP105/Calc_오픈정렬!$F105*100)</f>
        <v/>
      </c>
      <c r="AQ105" t="str">
        <f>IF(OR(Calc_오픈정렬!$F105="",Calc_오픈정렬!AQ105=""),"",Calc_오픈정렬!AQ105/Calc_오픈정렬!$F105*100)</f>
        <v/>
      </c>
      <c r="AR105" t="str">
        <f>IF(OR(Calc_오픈정렬!$F105="",Calc_오픈정렬!AR105=""),"",Calc_오픈정렬!AR105/Calc_오픈정렬!$F105*100)</f>
        <v/>
      </c>
      <c r="AS105" t="str">
        <f>IF(OR(Calc_오픈정렬!$F105="",Calc_오픈정렬!AS105=""),"",Calc_오픈정렬!AS105/Calc_오픈정렬!$F105*100)</f>
        <v/>
      </c>
      <c r="AT105" t="str">
        <f>IF(OR(Calc_오픈정렬!$F105="",Calc_오픈정렬!AT105=""),"",Calc_오픈정렬!AT105/Calc_오픈정렬!$F105*100)</f>
        <v/>
      </c>
      <c r="AU105" t="str">
        <f>IF(OR(Calc_오픈정렬!$F105="",Calc_오픈정렬!AU105=""),"",Calc_오픈정렬!AU105/Calc_오픈정렬!$F105*100)</f>
        <v/>
      </c>
      <c r="AV105" t="str">
        <f>IF(OR(Calc_오픈정렬!$F105="",Calc_오픈정렬!AV105=""),"",Calc_오픈정렬!AV105/Calc_오픈정렬!$F105*100)</f>
        <v/>
      </c>
      <c r="AW105" t="str">
        <f>IF(OR(Calc_오픈정렬!$F105="",Calc_오픈정렬!AW105=""),"",Calc_오픈정렬!AW105/Calc_오픈정렬!$F105*100)</f>
        <v/>
      </c>
      <c r="AX105" t="str">
        <f>IF(OR(Calc_오픈정렬!$F105="",Calc_오픈정렬!AX105=""),"",Calc_오픈정렬!AX105/Calc_오픈정렬!$F105*100)</f>
        <v/>
      </c>
      <c r="AY105" t="str">
        <f>IF(OR(Calc_오픈정렬!$F105="",Calc_오픈정렬!AY105=""),"",Calc_오픈정렬!AY105/Calc_오픈정렬!$F105*100)</f>
        <v/>
      </c>
      <c r="AZ105" t="str">
        <f>IF(OR(Calc_오픈정렬!$F105="",Calc_오픈정렬!AZ105=""),"",Calc_오픈정렬!AZ105/Calc_오픈정렬!$F105*100)</f>
        <v/>
      </c>
      <c r="BA105" t="str">
        <f>IF(OR(Calc_오픈정렬!$F105="",Calc_오픈정렬!BA105=""),"",Calc_오픈정렬!BA105/Calc_오픈정렬!$F105*100)</f>
        <v/>
      </c>
      <c r="BB105" t="str">
        <f>IF(OR(Calc_오픈정렬!$F105="",Calc_오픈정렬!BB105=""),"",Calc_오픈정렬!BB105/Calc_오픈정렬!$F105*100)</f>
        <v/>
      </c>
      <c r="BC105" t="str">
        <f>IF(OR(Calc_오픈정렬!$F105="",Calc_오픈정렬!BC105=""),"",Calc_오픈정렬!BC105/Calc_오픈정렬!$F105*100)</f>
        <v/>
      </c>
      <c r="BD105" t="str">
        <f>IF(OR(Calc_오픈정렬!$F105="",Calc_오픈정렬!BD105=""),"",Calc_오픈정렬!BD105/Calc_오픈정렬!$F105*100)</f>
        <v/>
      </c>
      <c r="BE105" t="str">
        <f>IF(OR(Calc_오픈정렬!$F105="",Calc_오픈정렬!BE105=""),"",Calc_오픈정렬!BE105/Calc_오픈정렬!$F105*100)</f>
        <v/>
      </c>
      <c r="BF105" t="str">
        <f>IF(OR(Calc_오픈정렬!$F105="",Calc_오픈정렬!BF105=""),"",Calc_오픈정렬!BF105/Calc_오픈정렬!$F105*100)</f>
        <v/>
      </c>
      <c r="BG105" t="str">
        <f>IF(OR(Calc_오픈정렬!$F105="",Calc_오픈정렬!BG105=""),"",Calc_오픈정렬!BG105/Calc_오픈정렬!$F105*100)</f>
        <v/>
      </c>
      <c r="BH105" t="str">
        <f>IF(OR(Calc_오픈정렬!$F105="",Calc_오픈정렬!BH105=""),"",Calc_오픈정렬!BH105/Calc_오픈정렬!$F105*100)</f>
        <v/>
      </c>
      <c r="BI105" t="str">
        <f>IF(OR(Calc_오픈정렬!$F105="",Calc_오픈정렬!BI105=""),"",Calc_오픈정렬!BI105/Calc_오픈정렬!$F105*100)</f>
        <v/>
      </c>
      <c r="BJ105" t="str">
        <f>IF(OR(Calc_오픈정렬!$F105="",Calc_오픈정렬!BJ105=""),"",Calc_오픈정렬!BJ105/Calc_오픈정렬!$F105*100)</f>
        <v/>
      </c>
      <c r="BK105" t="str">
        <f>IF(OR(Calc_오픈정렬!$F105="",Calc_오픈정렬!BK105=""),"",Calc_오픈정렬!BK105/Calc_오픈정렬!$F105*100)</f>
        <v/>
      </c>
      <c r="BL105" t="str">
        <f>IF(OR(Calc_오픈정렬!$F105="",Calc_오픈정렬!BL105=""),"",Calc_오픈정렬!BL105/Calc_오픈정렬!$F105*100)</f>
        <v/>
      </c>
      <c r="BM105" t="str">
        <f>IF(OR(Calc_오픈정렬!$F105="",Calc_오픈정렬!BM105=""),"",Calc_오픈정렬!BM105/Calc_오픈정렬!$F105*100)</f>
        <v/>
      </c>
      <c r="BN105" t="str">
        <f>IF(OR(Calc_오픈정렬!$F105="",Calc_오픈정렬!BN105=""),"",Calc_오픈정렬!BN105/Calc_오픈정렬!$F105*100)</f>
        <v/>
      </c>
    </row>
    <row r="106" spans="1:66" x14ac:dyDescent="0.3">
      <c r="A106" t="str">
        <f>Calc_오픈정렬!A106</f>
        <v>(1095) #상도역점</v>
      </c>
      <c r="B106" t="str">
        <f>Calc_오픈정렬!B106</f>
        <v>150-2</v>
      </c>
      <c r="C106">
        <f>Calc_오픈정렬!C106</f>
        <v>2</v>
      </c>
      <c r="D106" t="str">
        <f>Calc_오픈정렬!D106</f>
        <v>2</v>
      </c>
      <c r="E106" s="1">
        <f>Calc_오픈정렬!E106</f>
        <v>45261</v>
      </c>
      <c r="F106">
        <f>Calc_오픈정렬!F106</f>
        <v>4451624.8711313074</v>
      </c>
      <c r="G106">
        <f>IF(OR(Calc_오픈정렬!$F106="",Calc_오픈정렬!G106=""),"",Calc_오픈정렬!G106/Calc_오픈정렬!$F106*100)</f>
        <v>57.348065028135622</v>
      </c>
      <c r="H106">
        <f>IF(OR(Calc_오픈정렬!$F106="",Calc_오픈정렬!H106=""),"",Calc_오픈정렬!H106/Calc_오픈정렬!$F106*100)</f>
        <v>67.438022122510603</v>
      </c>
      <c r="I106">
        <f>IF(OR(Calc_오픈정렬!$F106="",Calc_오픈정렬!I106=""),"",Calc_오픈정렬!I106/Calc_오픈정렬!$F106*100)</f>
        <v>94.040374330329044</v>
      </c>
      <c r="J106">
        <f>IF(OR(Calc_오픈정렬!$F106="",Calc_오픈정렬!J106=""),"",Calc_오픈정렬!J106/Calc_오픈정렬!$F106*100)</f>
        <v>99.491988294001061</v>
      </c>
      <c r="K106">
        <f>IF(OR(Calc_오픈정렬!$F106="",Calc_오픈정렬!K106=""),"",Calc_오픈정렬!K106/Calc_오픈정렬!$F106*100)</f>
        <v>101.04952833347072</v>
      </c>
      <c r="L106">
        <f>IF(OR(Calc_오픈정렬!$F106="",Calc_오픈정렬!L106=""),"",Calc_오픈정렬!L106/Calc_오픈정렬!$F106*100)</f>
        <v>96.670280152424922</v>
      </c>
      <c r="M106">
        <f>IF(OR(Calc_오픈정렬!$F106="",Calc_오픈정렬!M106=""),"",Calc_오픈정렬!M106/Calc_오픈정렬!$F106*100)</f>
        <v>104.12102778750798</v>
      </c>
      <c r="N106">
        <f>IF(OR(Calc_오픈정렬!$F106="",Calc_오픈정렬!N106=""),"",Calc_오픈정렬!N106/Calc_오픈정렬!$F106*100)</f>
        <v>96.2166407304816</v>
      </c>
      <c r="O106">
        <f>IF(OR(Calc_오픈정렬!$F106="",Calc_오픈정렬!O106=""),"",Calc_오픈정렬!O106/Calc_오픈정렬!$F106*100)</f>
        <v>102.45053470211374</v>
      </c>
      <c r="P106">
        <f>IF(OR(Calc_오픈정렬!$F106="",Calc_오픈정렬!P106=""),"",Calc_오픈정렬!P106/Calc_오픈정렬!$F106*100)</f>
        <v>111.84044944094269</v>
      </c>
      <c r="Q106">
        <f>IF(OR(Calc_오픈정렬!$F106="",Calc_오픈정렬!Q106=""),"",Calc_오픈정렬!Q106/Calc_오픈정렬!$F106*100)</f>
        <v>105.28026245679757</v>
      </c>
      <c r="R106">
        <f>IF(OR(Calc_오픈정렬!$F106="",Calc_오픈정렬!R106=""),"",Calc_오픈정렬!R106/Calc_오픈정렬!$F106*100)</f>
        <v>113.71160081904415</v>
      </c>
      <c r="S106">
        <f>IF(OR(Calc_오픈정렬!$F106="",Calc_오픈정렬!S106=""),"",Calc_오픈정렬!S106/Calc_오픈정렬!$F106*100)</f>
        <v>111.13347950667993</v>
      </c>
      <c r="T106">
        <f>IF(OR(Calc_오픈정렬!$F106="",Calc_오픈정렬!T106=""),"",Calc_오픈정렬!T106/Calc_오픈정렬!$F106*100)</f>
        <v>107.69956838205287</v>
      </c>
      <c r="U106">
        <f>IF(OR(Calc_오픈정렬!$F106="",Calc_오픈정렬!U106=""),"",Calc_오픈정렬!U106/Calc_오픈정렬!$F106*100)</f>
        <v>112.95126954355246</v>
      </c>
      <c r="V106">
        <f>IF(OR(Calc_오픈정렬!$F106="",Calc_오픈정렬!V106=""),"",Calc_오픈정렬!V106/Calc_오픈정렬!$F106*100)</f>
        <v>137.49610893231167</v>
      </c>
      <c r="W106">
        <f>IF(OR(Calc_오픈정렬!$F106="",Calc_오픈정렬!W106=""),"",Calc_오픈정렬!W106/Calc_오픈정렬!$F106*100)</f>
        <v>122.3174406491907</v>
      </c>
      <c r="X106">
        <f>IF(OR(Calc_오픈정렬!$F106="",Calc_오픈정렬!X106=""),"",Calc_오픈정렬!X106/Calc_오픈정렬!$F106*100)</f>
        <v>136.92575677620619</v>
      </c>
      <c r="Y106">
        <f>IF(OR(Calc_오픈정렬!$F106="",Calc_오픈정렬!Y106=""),"",Calc_오픈정렬!Y106/Calc_오픈정렬!$F106*100)</f>
        <v>118.42454238215558</v>
      </c>
      <c r="Z106">
        <f>IF(OR(Calc_오픈정렬!$F106="",Calc_오픈정렬!Z106=""),"",Calc_오픈정렬!Z106/Calc_오픈정렬!$F106*100)</f>
        <v>116.71450202340279</v>
      </c>
      <c r="AA106">
        <f>IF(OR(Calc_오픈정렬!$F106="",Calc_오픈정렬!AA106=""),"",Calc_오픈정렬!AA106/Calc_오픈정렬!$F106*100)</f>
        <v>127.01097887306132</v>
      </c>
      <c r="AB106">
        <f>IF(OR(Calc_오픈정렬!$F106="",Calc_오픈정렬!AB106=""),"",Calc_오픈정렬!AB106/Calc_오픈정렬!$F106*100)</f>
        <v>129.45785493286351</v>
      </c>
      <c r="AC106">
        <f>IF(OR(Calc_오픈정렬!$F106="",Calc_오픈정렬!AC106=""),"",Calc_오픈정렬!AC106/Calc_오픈정렬!$F106*100)</f>
        <v>130.82402083165579</v>
      </c>
      <c r="AD106">
        <f>IF(OR(Calc_오픈정렬!$F106="",Calc_오픈정렬!AD106=""),"",Calc_오픈정렬!AD106/Calc_오픈정렬!$F106*100)</f>
        <v>133.98778436341135</v>
      </c>
      <c r="AE106">
        <f>IF(OR(Calc_오픈정렬!$F106="",Calc_오픈정렬!AE106=""),"",Calc_오픈정렬!AE106/Calc_오픈정렬!$F106*100)</f>
        <v>123.40666717007551</v>
      </c>
      <c r="AF106">
        <f>IF(OR(Calc_오픈정렬!$F106="",Calc_오픈정렬!AF106=""),"",Calc_오픈정렬!AF106/Calc_오픈정렬!$F106*100)</f>
        <v>152.02495130903088</v>
      </c>
      <c r="AG106">
        <f>IF(OR(Calc_오픈정렬!$F106="",Calc_오픈정렬!AG106=""),"",Calc_오픈정렬!AG106/Calc_오픈정렬!$F106*100)</f>
        <v>134.03850212040712</v>
      </c>
      <c r="AH106">
        <f>IF(OR(Calc_오픈정렬!$F106="",Calc_오픈정렬!AH106=""),"",Calc_오픈정렬!AH106/Calc_오픈정렬!$F106*100)</f>
        <v>135.26711333515487</v>
      </c>
      <c r="AI106">
        <f>IF(OR(Calc_오픈정렬!$F106="",Calc_오픈정렬!AI106=""),"",Calc_오픈정렬!AI106/Calc_오픈정렬!$F106*100)</f>
        <v>136.38695041093359</v>
      </c>
      <c r="AJ106">
        <f>IF(OR(Calc_오픈정렬!$F106="",Calc_오픈정렬!AJ106=""),"",Calc_오픈정렬!AJ106/Calc_오픈정렬!$F106*100)</f>
        <v>159.36005160537616</v>
      </c>
      <c r="AK106">
        <f>IF(OR(Calc_오픈정렬!$F106="",Calc_오픈정렬!AK106=""),"",Calc_오픈정렬!AK106/Calc_오픈정렬!$F106*100)</f>
        <v>137.08990006021381</v>
      </c>
      <c r="AL106" t="str">
        <f>IF(OR(Calc_오픈정렬!$F106="",Calc_오픈정렬!AL106=""),"",Calc_오픈정렬!AL106/Calc_오픈정렬!$F106*100)</f>
        <v/>
      </c>
      <c r="AM106" t="str">
        <f>IF(OR(Calc_오픈정렬!$F106="",Calc_오픈정렬!AM106=""),"",Calc_오픈정렬!AM106/Calc_오픈정렬!$F106*100)</f>
        <v/>
      </c>
      <c r="AN106" t="str">
        <f>IF(OR(Calc_오픈정렬!$F106="",Calc_오픈정렬!AN106=""),"",Calc_오픈정렬!AN106/Calc_오픈정렬!$F106*100)</f>
        <v/>
      </c>
      <c r="AO106" t="str">
        <f>IF(OR(Calc_오픈정렬!$F106="",Calc_오픈정렬!AO106=""),"",Calc_오픈정렬!AO106/Calc_오픈정렬!$F106*100)</f>
        <v/>
      </c>
      <c r="AP106" t="str">
        <f>IF(OR(Calc_오픈정렬!$F106="",Calc_오픈정렬!AP106=""),"",Calc_오픈정렬!AP106/Calc_오픈정렬!$F106*100)</f>
        <v/>
      </c>
      <c r="AQ106" t="str">
        <f>IF(OR(Calc_오픈정렬!$F106="",Calc_오픈정렬!AQ106=""),"",Calc_오픈정렬!AQ106/Calc_오픈정렬!$F106*100)</f>
        <v/>
      </c>
      <c r="AR106" t="str">
        <f>IF(OR(Calc_오픈정렬!$F106="",Calc_오픈정렬!AR106=""),"",Calc_오픈정렬!AR106/Calc_오픈정렬!$F106*100)</f>
        <v/>
      </c>
      <c r="AS106" t="str">
        <f>IF(OR(Calc_오픈정렬!$F106="",Calc_오픈정렬!AS106=""),"",Calc_오픈정렬!AS106/Calc_오픈정렬!$F106*100)</f>
        <v/>
      </c>
      <c r="AT106" t="str">
        <f>IF(OR(Calc_오픈정렬!$F106="",Calc_오픈정렬!AT106=""),"",Calc_오픈정렬!AT106/Calc_오픈정렬!$F106*100)</f>
        <v/>
      </c>
      <c r="AU106" t="str">
        <f>IF(OR(Calc_오픈정렬!$F106="",Calc_오픈정렬!AU106=""),"",Calc_오픈정렬!AU106/Calc_오픈정렬!$F106*100)</f>
        <v/>
      </c>
      <c r="AV106" t="str">
        <f>IF(OR(Calc_오픈정렬!$F106="",Calc_오픈정렬!AV106=""),"",Calc_오픈정렬!AV106/Calc_오픈정렬!$F106*100)</f>
        <v/>
      </c>
      <c r="AW106" t="str">
        <f>IF(OR(Calc_오픈정렬!$F106="",Calc_오픈정렬!AW106=""),"",Calc_오픈정렬!AW106/Calc_오픈정렬!$F106*100)</f>
        <v/>
      </c>
      <c r="AX106" t="str">
        <f>IF(OR(Calc_오픈정렬!$F106="",Calc_오픈정렬!AX106=""),"",Calc_오픈정렬!AX106/Calc_오픈정렬!$F106*100)</f>
        <v/>
      </c>
      <c r="AY106" t="str">
        <f>IF(OR(Calc_오픈정렬!$F106="",Calc_오픈정렬!AY106=""),"",Calc_오픈정렬!AY106/Calc_오픈정렬!$F106*100)</f>
        <v/>
      </c>
      <c r="AZ106" t="str">
        <f>IF(OR(Calc_오픈정렬!$F106="",Calc_오픈정렬!AZ106=""),"",Calc_오픈정렬!AZ106/Calc_오픈정렬!$F106*100)</f>
        <v/>
      </c>
      <c r="BA106" t="str">
        <f>IF(OR(Calc_오픈정렬!$F106="",Calc_오픈정렬!BA106=""),"",Calc_오픈정렬!BA106/Calc_오픈정렬!$F106*100)</f>
        <v/>
      </c>
      <c r="BB106" t="str">
        <f>IF(OR(Calc_오픈정렬!$F106="",Calc_오픈정렬!BB106=""),"",Calc_오픈정렬!BB106/Calc_오픈정렬!$F106*100)</f>
        <v/>
      </c>
      <c r="BC106" t="str">
        <f>IF(OR(Calc_오픈정렬!$F106="",Calc_오픈정렬!BC106=""),"",Calc_오픈정렬!BC106/Calc_오픈정렬!$F106*100)</f>
        <v/>
      </c>
      <c r="BD106" t="str">
        <f>IF(OR(Calc_오픈정렬!$F106="",Calc_오픈정렬!BD106=""),"",Calc_오픈정렬!BD106/Calc_오픈정렬!$F106*100)</f>
        <v/>
      </c>
      <c r="BE106" t="str">
        <f>IF(OR(Calc_오픈정렬!$F106="",Calc_오픈정렬!BE106=""),"",Calc_오픈정렬!BE106/Calc_오픈정렬!$F106*100)</f>
        <v/>
      </c>
      <c r="BF106" t="str">
        <f>IF(OR(Calc_오픈정렬!$F106="",Calc_오픈정렬!BF106=""),"",Calc_오픈정렬!BF106/Calc_오픈정렬!$F106*100)</f>
        <v/>
      </c>
      <c r="BG106" t="str">
        <f>IF(OR(Calc_오픈정렬!$F106="",Calc_오픈정렬!BG106=""),"",Calc_오픈정렬!BG106/Calc_오픈정렬!$F106*100)</f>
        <v/>
      </c>
      <c r="BH106" t="str">
        <f>IF(OR(Calc_오픈정렬!$F106="",Calc_오픈정렬!BH106=""),"",Calc_오픈정렬!BH106/Calc_오픈정렬!$F106*100)</f>
        <v/>
      </c>
      <c r="BI106" t="str">
        <f>IF(OR(Calc_오픈정렬!$F106="",Calc_오픈정렬!BI106=""),"",Calc_오픈정렬!BI106/Calc_오픈정렬!$F106*100)</f>
        <v/>
      </c>
      <c r="BJ106" t="str">
        <f>IF(OR(Calc_오픈정렬!$F106="",Calc_오픈정렬!BJ106=""),"",Calc_오픈정렬!BJ106/Calc_오픈정렬!$F106*100)</f>
        <v/>
      </c>
      <c r="BK106" t="str">
        <f>IF(OR(Calc_오픈정렬!$F106="",Calc_오픈정렬!BK106=""),"",Calc_오픈정렬!BK106/Calc_오픈정렬!$F106*100)</f>
        <v/>
      </c>
      <c r="BL106" t="str">
        <f>IF(OR(Calc_오픈정렬!$F106="",Calc_오픈정렬!BL106=""),"",Calc_오픈정렬!BL106/Calc_오픈정렬!$F106*100)</f>
        <v/>
      </c>
      <c r="BM106" t="str">
        <f>IF(OR(Calc_오픈정렬!$F106="",Calc_오픈정렬!BM106=""),"",Calc_오픈정렬!BM106/Calc_오픈정렬!$F106*100)</f>
        <v/>
      </c>
      <c r="BN106" t="str">
        <f>IF(OR(Calc_오픈정렬!$F106="",Calc_오픈정렬!BN106=""),"",Calc_오픈정렬!BN106/Calc_오픈정렬!$F106*100)</f>
        <v/>
      </c>
    </row>
    <row r="107" spans="1:66" x14ac:dyDescent="0.3">
      <c r="A107" t="str">
        <f>Calc_오픈정렬!A107</f>
        <v>(1096) #논현역점</v>
      </c>
      <c r="B107" t="str">
        <f>Calc_오픈정렬!B107</f>
        <v>150-2</v>
      </c>
      <c r="C107">
        <f>Calc_오픈정렬!C107</f>
        <v>2</v>
      </c>
      <c r="D107" t="str">
        <f>Calc_오픈정렬!D107</f>
        <v>2</v>
      </c>
      <c r="E107" s="1">
        <f>Calc_오픈정렬!E107</f>
        <v>45292</v>
      </c>
      <c r="F107">
        <f>Calc_오픈정렬!F107</f>
        <v>9881357.1330772843</v>
      </c>
      <c r="G107">
        <f>IF(OR(Calc_오픈정렬!$F107="",Calc_오픈정렬!G107=""),"",Calc_오픈정렬!G107/Calc_오픈정렬!$F107*100)</f>
        <v>50.28254105384152</v>
      </c>
      <c r="H107">
        <f>IF(OR(Calc_오픈정렬!$F107="",Calc_오픈정렬!H107=""),"",Calc_오픈정렬!H107/Calc_오픈정렬!$F107*100)</f>
        <v>99.553401202569574</v>
      </c>
      <c r="I107">
        <f>IF(OR(Calc_오픈정렬!$F107="",Calc_오픈정렬!I107=""),"",Calc_오픈정렬!I107/Calc_오픈정렬!$F107*100)</f>
        <v>92.047667213143029</v>
      </c>
      <c r="J107">
        <f>IF(OR(Calc_오픈정렬!$F107="",Calc_오픈정렬!J107=""),"",Calc_오픈정렬!J107/Calc_오픈정렬!$F107*100)</f>
        <v>99.344751536990131</v>
      </c>
      <c r="K107">
        <f>IF(OR(Calc_오픈정렬!$F107="",Calc_오픈정렬!K107=""),"",Calc_오픈정렬!K107/Calc_오픈정렬!$F107*100)</f>
        <v>104.22375540040747</v>
      </c>
      <c r="L107">
        <f>IF(OR(Calc_오픈정렬!$F107="",Calc_오픈정렬!L107=""),"",Calc_오픈정렬!L107/Calc_오픈정렬!$F107*100)</f>
        <v>93.548854054144428</v>
      </c>
      <c r="M107">
        <f>IF(OR(Calc_오픈정렬!$F107="",Calc_오픈정렬!M107=""),"",Calc_오픈정렬!M107/Calc_오픈정렬!$F107*100)</f>
        <v>104.77807935592405</v>
      </c>
      <c r="N107">
        <f>IF(OR(Calc_오픈정렬!$F107="",Calc_오픈정렬!N107=""),"",Calc_오픈정렬!N107/Calc_오픈정렬!$F107*100)</f>
        <v>102.32021334399784</v>
      </c>
      <c r="O107">
        <f>IF(OR(Calc_오픈정렬!$F107="",Calc_오픈정렬!O107=""),"",Calc_오픈정렬!O107/Calc_오픈정렬!$F107*100)</f>
        <v>95.784346308536129</v>
      </c>
      <c r="P107">
        <f>IF(OR(Calc_오픈정렬!$F107="",Calc_오픈정렬!P107=""),"",Calc_오픈정렬!P107/Calc_오픈정렬!$F107*100)</f>
        <v>82.098180258372125</v>
      </c>
      <c r="Q107">
        <f>IF(OR(Calc_오픈정렬!$F107="",Calc_오픈정렬!Q107=""),"",Calc_오픈정렬!Q107/Calc_오픈정렬!$F107*100)</f>
        <v>93.084679563544185</v>
      </c>
      <c r="R107">
        <f>IF(OR(Calc_오픈정렬!$F107="",Calc_오픈정렬!R107=""),"",Calc_오픈정렬!R107/Calc_오픈정렬!$F107*100)</f>
        <v>56.648351996266463</v>
      </c>
      <c r="S107">
        <f>IF(OR(Calc_오픈정렬!$F107="",Calc_오픈정렬!S107=""),"",Calc_오픈정렬!S107/Calc_오픈정렬!$F107*100)</f>
        <v>69.306155967296405</v>
      </c>
      <c r="T107">
        <f>IF(OR(Calc_오픈정렬!$F107="",Calc_오픈정렬!T107=""),"",Calc_오픈정렬!T107/Calc_오픈정렬!$F107*100)</f>
        <v>56.86093464492329</v>
      </c>
      <c r="U107">
        <f>IF(OR(Calc_오픈정렬!$F107="",Calc_오픈정렬!U107=""),"",Calc_오픈정렬!U107/Calc_오픈정렬!$F107*100)</f>
        <v>65.912974222635199</v>
      </c>
      <c r="V107">
        <f>IF(OR(Calc_오픈정렬!$F107="",Calc_오픈정렬!V107=""),"",Calc_오픈정렬!V107/Calc_오픈정렬!$F107*100)</f>
        <v>72.78400826633991</v>
      </c>
      <c r="W107">
        <f>IF(OR(Calc_오픈정렬!$F107="",Calc_오픈정렬!W107=""),"",Calc_오픈정렬!W107/Calc_오픈정렬!$F107*100)</f>
        <v>78.679189067057393</v>
      </c>
      <c r="X107">
        <f>IF(OR(Calc_오픈정렬!$F107="",Calc_오픈정렬!X107=""),"",Calc_오픈정렬!X107/Calc_오픈정렬!$F107*100)</f>
        <v>59.781586289276987</v>
      </c>
      <c r="Y107">
        <f>IF(OR(Calc_오픈정렬!$F107="",Calc_오픈정렬!Y107=""),"",Calc_오픈정렬!Y107/Calc_오픈정렬!$F107*100)</f>
        <v>61.588191344755629</v>
      </c>
      <c r="Z107">
        <f>IF(OR(Calc_오픈정렬!$F107="",Calc_오픈정렬!Z107=""),"",Calc_오픈정렬!Z107/Calc_오픈정렬!$F107*100)</f>
        <v>55.800828736282206</v>
      </c>
      <c r="AA107">
        <f>IF(OR(Calc_오픈정렬!$F107="",Calc_오픈정렬!AA107=""),"",Calc_오픈정렬!AA107/Calc_오픈정렬!$F107*100)</f>
        <v>48.945230997430969</v>
      </c>
      <c r="AB107">
        <f>IF(OR(Calc_오픈정렬!$F107="",Calc_오픈정렬!AB107=""),"",Calc_오픈정렬!AB107/Calc_오픈정렬!$F107*100)</f>
        <v>53.629336976501506</v>
      </c>
      <c r="AC107">
        <f>IF(OR(Calc_오픈정렬!$F107="",Calc_오픈정렬!AC107=""),"",Calc_오픈정렬!AC107/Calc_오픈정렬!$F107*100)</f>
        <v>68.509674841537986</v>
      </c>
      <c r="AD107">
        <f>IF(OR(Calc_오픈정렬!$F107="",Calc_오픈정렬!AD107=""),"",Calc_오픈정렬!AD107/Calc_오픈정렬!$F107*100)</f>
        <v>61.853634830935754</v>
      </c>
      <c r="AE107">
        <f>IF(OR(Calc_오픈정렬!$F107="",Calc_오픈정렬!AE107=""),"",Calc_오픈정렬!AE107/Calc_오픈정렬!$F107*100)</f>
        <v>75.664444445102518</v>
      </c>
      <c r="AF107">
        <f>IF(OR(Calc_오픈정렬!$F107="",Calc_오픈정렬!AF107=""),"",Calc_오픈정렬!AF107/Calc_오픈정렬!$F107*100)</f>
        <v>75.409157819972862</v>
      </c>
      <c r="AG107">
        <f>IF(OR(Calc_오픈정렬!$F107="",Calc_오픈정렬!AG107=""),"",Calc_오픈정렬!AG107/Calc_오픈정렬!$F107*100)</f>
        <v>73.435673268989987</v>
      </c>
      <c r="AH107">
        <f>IF(OR(Calc_오픈정렬!$F107="",Calc_오픈정렬!AH107=""),"",Calc_오픈정렬!AH107/Calc_오픈정렬!$F107*100)</f>
        <v>72.51595733334436</v>
      </c>
      <c r="AI107">
        <f>IF(OR(Calc_오픈정렬!$F107="",Calc_오픈정렬!AI107=""),"",Calc_오픈정렬!AI107/Calc_오픈정렬!$F107*100)</f>
        <v>72.947840578137928</v>
      </c>
      <c r="AJ107">
        <f>IF(OR(Calc_오픈정렬!$F107="",Calc_오픈정렬!AJ107=""),"",Calc_오픈정렬!AJ107/Calc_오픈정렬!$F107*100)</f>
        <v>67.075027838826259</v>
      </c>
      <c r="AK107" t="str">
        <f>IF(OR(Calc_오픈정렬!$F107="",Calc_오픈정렬!AK107=""),"",Calc_오픈정렬!AK107/Calc_오픈정렬!$F107*100)</f>
        <v/>
      </c>
      <c r="AL107" t="str">
        <f>IF(OR(Calc_오픈정렬!$F107="",Calc_오픈정렬!AL107=""),"",Calc_오픈정렬!AL107/Calc_오픈정렬!$F107*100)</f>
        <v/>
      </c>
      <c r="AM107" t="str">
        <f>IF(OR(Calc_오픈정렬!$F107="",Calc_오픈정렬!AM107=""),"",Calc_오픈정렬!AM107/Calc_오픈정렬!$F107*100)</f>
        <v/>
      </c>
      <c r="AN107" t="str">
        <f>IF(OR(Calc_오픈정렬!$F107="",Calc_오픈정렬!AN107=""),"",Calc_오픈정렬!AN107/Calc_오픈정렬!$F107*100)</f>
        <v/>
      </c>
      <c r="AO107" t="str">
        <f>IF(OR(Calc_오픈정렬!$F107="",Calc_오픈정렬!AO107=""),"",Calc_오픈정렬!AO107/Calc_오픈정렬!$F107*100)</f>
        <v/>
      </c>
      <c r="AP107" t="str">
        <f>IF(OR(Calc_오픈정렬!$F107="",Calc_오픈정렬!AP107=""),"",Calc_오픈정렬!AP107/Calc_오픈정렬!$F107*100)</f>
        <v/>
      </c>
      <c r="AQ107" t="str">
        <f>IF(OR(Calc_오픈정렬!$F107="",Calc_오픈정렬!AQ107=""),"",Calc_오픈정렬!AQ107/Calc_오픈정렬!$F107*100)</f>
        <v/>
      </c>
      <c r="AR107" t="str">
        <f>IF(OR(Calc_오픈정렬!$F107="",Calc_오픈정렬!AR107=""),"",Calc_오픈정렬!AR107/Calc_오픈정렬!$F107*100)</f>
        <v/>
      </c>
      <c r="AS107" t="str">
        <f>IF(OR(Calc_오픈정렬!$F107="",Calc_오픈정렬!AS107=""),"",Calc_오픈정렬!AS107/Calc_오픈정렬!$F107*100)</f>
        <v/>
      </c>
      <c r="AT107" t="str">
        <f>IF(OR(Calc_오픈정렬!$F107="",Calc_오픈정렬!AT107=""),"",Calc_오픈정렬!AT107/Calc_오픈정렬!$F107*100)</f>
        <v/>
      </c>
      <c r="AU107" t="str">
        <f>IF(OR(Calc_오픈정렬!$F107="",Calc_오픈정렬!AU107=""),"",Calc_오픈정렬!AU107/Calc_오픈정렬!$F107*100)</f>
        <v/>
      </c>
      <c r="AV107" t="str">
        <f>IF(OR(Calc_오픈정렬!$F107="",Calc_오픈정렬!AV107=""),"",Calc_오픈정렬!AV107/Calc_오픈정렬!$F107*100)</f>
        <v/>
      </c>
      <c r="AW107" t="str">
        <f>IF(OR(Calc_오픈정렬!$F107="",Calc_오픈정렬!AW107=""),"",Calc_오픈정렬!AW107/Calc_오픈정렬!$F107*100)</f>
        <v/>
      </c>
      <c r="AX107" t="str">
        <f>IF(OR(Calc_오픈정렬!$F107="",Calc_오픈정렬!AX107=""),"",Calc_오픈정렬!AX107/Calc_오픈정렬!$F107*100)</f>
        <v/>
      </c>
      <c r="AY107" t="str">
        <f>IF(OR(Calc_오픈정렬!$F107="",Calc_오픈정렬!AY107=""),"",Calc_오픈정렬!AY107/Calc_오픈정렬!$F107*100)</f>
        <v/>
      </c>
      <c r="AZ107" t="str">
        <f>IF(OR(Calc_오픈정렬!$F107="",Calc_오픈정렬!AZ107=""),"",Calc_오픈정렬!AZ107/Calc_오픈정렬!$F107*100)</f>
        <v/>
      </c>
      <c r="BA107" t="str">
        <f>IF(OR(Calc_오픈정렬!$F107="",Calc_오픈정렬!BA107=""),"",Calc_오픈정렬!BA107/Calc_오픈정렬!$F107*100)</f>
        <v/>
      </c>
      <c r="BB107" t="str">
        <f>IF(OR(Calc_오픈정렬!$F107="",Calc_오픈정렬!BB107=""),"",Calc_오픈정렬!BB107/Calc_오픈정렬!$F107*100)</f>
        <v/>
      </c>
      <c r="BC107" t="str">
        <f>IF(OR(Calc_오픈정렬!$F107="",Calc_오픈정렬!BC107=""),"",Calc_오픈정렬!BC107/Calc_오픈정렬!$F107*100)</f>
        <v/>
      </c>
      <c r="BD107" t="str">
        <f>IF(OR(Calc_오픈정렬!$F107="",Calc_오픈정렬!BD107=""),"",Calc_오픈정렬!BD107/Calc_오픈정렬!$F107*100)</f>
        <v/>
      </c>
      <c r="BE107" t="str">
        <f>IF(OR(Calc_오픈정렬!$F107="",Calc_오픈정렬!BE107=""),"",Calc_오픈정렬!BE107/Calc_오픈정렬!$F107*100)</f>
        <v/>
      </c>
      <c r="BF107" t="str">
        <f>IF(OR(Calc_오픈정렬!$F107="",Calc_오픈정렬!BF107=""),"",Calc_오픈정렬!BF107/Calc_오픈정렬!$F107*100)</f>
        <v/>
      </c>
      <c r="BG107" t="str">
        <f>IF(OR(Calc_오픈정렬!$F107="",Calc_오픈정렬!BG107=""),"",Calc_오픈정렬!BG107/Calc_오픈정렬!$F107*100)</f>
        <v/>
      </c>
      <c r="BH107" t="str">
        <f>IF(OR(Calc_오픈정렬!$F107="",Calc_오픈정렬!BH107=""),"",Calc_오픈정렬!BH107/Calc_오픈정렬!$F107*100)</f>
        <v/>
      </c>
      <c r="BI107" t="str">
        <f>IF(OR(Calc_오픈정렬!$F107="",Calc_오픈정렬!BI107=""),"",Calc_오픈정렬!BI107/Calc_오픈정렬!$F107*100)</f>
        <v/>
      </c>
      <c r="BJ107" t="str">
        <f>IF(OR(Calc_오픈정렬!$F107="",Calc_오픈정렬!BJ107=""),"",Calc_오픈정렬!BJ107/Calc_오픈정렬!$F107*100)</f>
        <v/>
      </c>
      <c r="BK107" t="str">
        <f>IF(OR(Calc_오픈정렬!$F107="",Calc_오픈정렬!BK107=""),"",Calc_오픈정렬!BK107/Calc_오픈정렬!$F107*100)</f>
        <v/>
      </c>
      <c r="BL107" t="str">
        <f>IF(OR(Calc_오픈정렬!$F107="",Calc_오픈정렬!BL107=""),"",Calc_오픈정렬!BL107/Calc_오픈정렬!$F107*100)</f>
        <v/>
      </c>
      <c r="BM107" t="str">
        <f>IF(OR(Calc_오픈정렬!$F107="",Calc_오픈정렬!BM107=""),"",Calc_오픈정렬!BM107/Calc_오픈정렬!$F107*100)</f>
        <v/>
      </c>
      <c r="BN107" t="str">
        <f>IF(OR(Calc_오픈정렬!$F107="",Calc_오픈정렬!BN107=""),"",Calc_오픈정렬!BN107/Calc_오픈정렬!$F107*100)</f>
        <v/>
      </c>
    </row>
    <row r="108" spans="1:66" x14ac:dyDescent="0.3">
      <c r="A108" t="str">
        <f>Calc_오픈정렬!A108</f>
        <v>(1097) #궁동한빛점</v>
      </c>
      <c r="B108" t="str">
        <f>Calc_오픈정렬!B108</f>
        <v>150-1</v>
      </c>
      <c r="C108">
        <f>Calc_오픈정렬!C108</f>
        <v>1</v>
      </c>
      <c r="D108" t="str">
        <f>Calc_오픈정렬!D108</f>
        <v>1</v>
      </c>
      <c r="E108" s="1">
        <f>Calc_오픈정렬!E108</f>
        <v>45292</v>
      </c>
      <c r="F108">
        <f>Calc_오픈정렬!F108</f>
        <v>5299356.7741695968</v>
      </c>
      <c r="G108">
        <f>IF(OR(Calc_오픈정렬!$F108="",Calc_오픈정렬!G108=""),"",Calc_오픈정렬!G108/Calc_오픈정렬!$F108*100)</f>
        <v>86.348500159239421</v>
      </c>
      <c r="H108">
        <f>IF(OR(Calc_오픈정렬!$F108="",Calc_오픈정렬!H108=""),"",Calc_오픈정렬!H108/Calc_오픈정렬!$F108*100)</f>
        <v>87.95310208200506</v>
      </c>
      <c r="I108">
        <f>IF(OR(Calc_오픈정렬!$F108="",Calc_오픈정렬!I108=""),"",Calc_오픈정렬!I108/Calc_오픈정렬!$F108*100)</f>
        <v>93.163960331447711</v>
      </c>
      <c r="J108">
        <f>IF(OR(Calc_오픈정렬!$F108="",Calc_오픈정렬!J108=""),"",Calc_오픈정렬!J108/Calc_오픈정렬!$F108*100)</f>
        <v>98.146712974274038</v>
      </c>
      <c r="K108">
        <f>IF(OR(Calc_오픈정렬!$F108="",Calc_오픈정렬!K108=""),"",Calc_오픈정렬!K108/Calc_오픈정렬!$F108*100)</f>
        <v>96.32557906052736</v>
      </c>
      <c r="L108">
        <f>IF(OR(Calc_오픈정렬!$F108="",Calc_오픈정렬!L108=""),"",Calc_오픈정렬!L108/Calc_오픈정렬!$F108*100)</f>
        <v>94.094334515892612</v>
      </c>
      <c r="M108">
        <f>IF(OR(Calc_오픈정렬!$F108="",Calc_오픈정렬!M108=""),"",Calc_오픈정렬!M108/Calc_오픈정렬!$F108*100)</f>
        <v>100.65175738621247</v>
      </c>
      <c r="N108">
        <f>IF(OR(Calc_오픈정렬!$F108="",Calc_오픈정렬!N108=""),"",Calc_오픈정렬!N108/Calc_오픈정렬!$F108*100)</f>
        <v>106.17836354703239</v>
      </c>
      <c r="O108">
        <f>IF(OR(Calc_오픈정렬!$F108="",Calc_오픈정렬!O108=""),"",Calc_오픈정렬!O108/Calc_오픈정렬!$F108*100)</f>
        <v>104.60325251606109</v>
      </c>
      <c r="P108">
        <f>IF(OR(Calc_오픈정렬!$F108="",Calc_오픈정렬!P108=""),"",Calc_오픈정렬!P108/Calc_오픈정렬!$F108*100)</f>
        <v>102.09249950019456</v>
      </c>
      <c r="Q108">
        <f>IF(OR(Calc_오픈정렬!$F108="",Calc_오픈정렬!Q108=""),"",Calc_오픈정렬!Q108/Calc_오픈정렬!$F108*100)</f>
        <v>112.47815347895786</v>
      </c>
      <c r="R108">
        <f>IF(OR(Calc_오픈정렬!$F108="",Calc_오픈정렬!R108=""),"",Calc_오픈정렬!R108/Calc_오픈정렬!$F108*100)</f>
        <v>105.39136610526099</v>
      </c>
      <c r="S108">
        <f>IF(OR(Calc_오픈정렬!$F108="",Calc_오픈정렬!S108=""),"",Calc_오픈정렬!S108/Calc_오픈정렬!$F108*100)</f>
        <v>116.80607741077822</v>
      </c>
      <c r="T108">
        <f>IF(OR(Calc_오픈정렬!$F108="",Calc_오픈정렬!T108=""),"",Calc_오픈정렬!T108/Calc_오픈정렬!$F108*100)</f>
        <v>126.29541673011853</v>
      </c>
      <c r="U108">
        <f>IF(OR(Calc_오픈정렬!$F108="",Calc_오픈정렬!U108=""),"",Calc_오픈정렬!U108/Calc_오픈정렬!$F108*100)</f>
        <v>116.47315617212071</v>
      </c>
      <c r="V108">
        <f>IF(OR(Calc_오픈정렬!$F108="",Calc_오픈정렬!V108=""),"",Calc_오픈정렬!V108/Calc_오픈정렬!$F108*100)</f>
        <v>113.13143656061149</v>
      </c>
      <c r="W108">
        <f>IF(OR(Calc_오픈정렬!$F108="",Calc_오픈정렬!W108=""),"",Calc_오픈정렬!W108/Calc_오픈정렬!$F108*100)</f>
        <v>114.2337266791594</v>
      </c>
      <c r="X108">
        <f>IF(OR(Calc_오픈정렬!$F108="",Calc_오픈정렬!X108=""),"",Calc_오픈정렬!X108/Calc_오픈정렬!$F108*100)</f>
        <v>102.87267821596072</v>
      </c>
      <c r="Y108">
        <f>IF(OR(Calc_오픈정렬!$F108="",Calc_오픈정렬!Y108=""),"",Calc_오픈정렬!Y108/Calc_오픈정렬!$F108*100)</f>
        <v>97.755751364112314</v>
      </c>
      <c r="Z108">
        <f>IF(OR(Calc_오픈정렬!$F108="",Calc_오픈정렬!Z108=""),"",Calc_오픈정렬!Z108/Calc_오픈정렬!$F108*100)</f>
        <v>113.96535012621077</v>
      </c>
      <c r="AA108">
        <f>IF(OR(Calc_오픈정렬!$F108="",Calc_오픈정렬!AA108=""),"",Calc_오픈정렬!AA108/Calc_오픈정렬!$F108*100)</f>
        <v>101.54722386900121</v>
      </c>
      <c r="AB108">
        <f>IF(OR(Calc_오픈정렬!$F108="",Calc_오픈정렬!AB108=""),"",Calc_오픈정렬!AB108/Calc_오픈정렬!$F108*100)</f>
        <v>119.7335518886667</v>
      </c>
      <c r="AC108">
        <f>IF(OR(Calc_오픈정렬!$F108="",Calc_오픈정렬!AC108=""),"",Calc_오픈정렬!AC108/Calc_오픈정렬!$F108*100)</f>
        <v>112.56968386208138</v>
      </c>
      <c r="AD108">
        <f>IF(OR(Calc_오픈정렬!$F108="",Calc_오픈정렬!AD108=""),"",Calc_오픈정렬!AD108/Calc_오픈정렬!$F108*100)</f>
        <v>95.140126168127452</v>
      </c>
      <c r="AE108">
        <f>IF(OR(Calc_오픈정렬!$F108="",Calc_오픈정렬!AE108=""),"",Calc_오픈정렬!AE108/Calc_오픈정렬!$F108*100)</f>
        <v>124.03448669125</v>
      </c>
      <c r="AF108">
        <f>IF(OR(Calc_오픈정렬!$F108="",Calc_오픈정렬!AF108=""),"",Calc_오픈정렬!AF108/Calc_오픈정렬!$F108*100)</f>
        <v>140.01244785452243</v>
      </c>
      <c r="AG108">
        <f>IF(OR(Calc_오픈정렬!$F108="",Calc_오픈정렬!AG108=""),"",Calc_오픈정렬!AG108/Calc_오픈정렬!$F108*100)</f>
        <v>128.09765390620959</v>
      </c>
      <c r="AH108">
        <f>IF(OR(Calc_오픈정렬!$F108="",Calc_오픈정렬!AH108=""),"",Calc_오픈정렬!AH108/Calc_오픈정렬!$F108*100)</f>
        <v>122.40522640900051</v>
      </c>
      <c r="AI108">
        <f>IF(OR(Calc_오픈정렬!$F108="",Calc_오픈정렬!AI108=""),"",Calc_오픈정렬!AI108/Calc_오픈정렬!$F108*100)</f>
        <v>134.74226735166951</v>
      </c>
      <c r="AJ108">
        <f>IF(OR(Calc_오픈정렬!$F108="",Calc_오픈정렬!AJ108=""),"",Calc_오픈정렬!AJ108/Calc_오픈정렬!$F108*100)</f>
        <v>109.44335522161663</v>
      </c>
      <c r="AK108" t="str">
        <f>IF(OR(Calc_오픈정렬!$F108="",Calc_오픈정렬!AK108=""),"",Calc_오픈정렬!AK108/Calc_오픈정렬!$F108*100)</f>
        <v/>
      </c>
      <c r="AL108" t="str">
        <f>IF(OR(Calc_오픈정렬!$F108="",Calc_오픈정렬!AL108=""),"",Calc_오픈정렬!AL108/Calc_오픈정렬!$F108*100)</f>
        <v/>
      </c>
      <c r="AM108" t="str">
        <f>IF(OR(Calc_오픈정렬!$F108="",Calc_오픈정렬!AM108=""),"",Calc_오픈정렬!AM108/Calc_오픈정렬!$F108*100)</f>
        <v/>
      </c>
      <c r="AN108" t="str">
        <f>IF(OR(Calc_오픈정렬!$F108="",Calc_오픈정렬!AN108=""),"",Calc_오픈정렬!AN108/Calc_오픈정렬!$F108*100)</f>
        <v/>
      </c>
      <c r="AO108" t="str">
        <f>IF(OR(Calc_오픈정렬!$F108="",Calc_오픈정렬!AO108=""),"",Calc_오픈정렬!AO108/Calc_오픈정렬!$F108*100)</f>
        <v/>
      </c>
      <c r="AP108" t="str">
        <f>IF(OR(Calc_오픈정렬!$F108="",Calc_오픈정렬!AP108=""),"",Calc_오픈정렬!AP108/Calc_오픈정렬!$F108*100)</f>
        <v/>
      </c>
      <c r="AQ108" t="str">
        <f>IF(OR(Calc_오픈정렬!$F108="",Calc_오픈정렬!AQ108=""),"",Calc_오픈정렬!AQ108/Calc_오픈정렬!$F108*100)</f>
        <v/>
      </c>
      <c r="AR108" t="str">
        <f>IF(OR(Calc_오픈정렬!$F108="",Calc_오픈정렬!AR108=""),"",Calc_오픈정렬!AR108/Calc_오픈정렬!$F108*100)</f>
        <v/>
      </c>
      <c r="AS108" t="str">
        <f>IF(OR(Calc_오픈정렬!$F108="",Calc_오픈정렬!AS108=""),"",Calc_오픈정렬!AS108/Calc_오픈정렬!$F108*100)</f>
        <v/>
      </c>
      <c r="AT108" t="str">
        <f>IF(OR(Calc_오픈정렬!$F108="",Calc_오픈정렬!AT108=""),"",Calc_오픈정렬!AT108/Calc_오픈정렬!$F108*100)</f>
        <v/>
      </c>
      <c r="AU108" t="str">
        <f>IF(OR(Calc_오픈정렬!$F108="",Calc_오픈정렬!AU108=""),"",Calc_오픈정렬!AU108/Calc_오픈정렬!$F108*100)</f>
        <v/>
      </c>
      <c r="AV108" t="str">
        <f>IF(OR(Calc_오픈정렬!$F108="",Calc_오픈정렬!AV108=""),"",Calc_오픈정렬!AV108/Calc_오픈정렬!$F108*100)</f>
        <v/>
      </c>
      <c r="AW108" t="str">
        <f>IF(OR(Calc_오픈정렬!$F108="",Calc_오픈정렬!AW108=""),"",Calc_오픈정렬!AW108/Calc_오픈정렬!$F108*100)</f>
        <v/>
      </c>
      <c r="AX108" t="str">
        <f>IF(OR(Calc_오픈정렬!$F108="",Calc_오픈정렬!AX108=""),"",Calc_오픈정렬!AX108/Calc_오픈정렬!$F108*100)</f>
        <v/>
      </c>
      <c r="AY108" t="str">
        <f>IF(OR(Calc_오픈정렬!$F108="",Calc_오픈정렬!AY108=""),"",Calc_오픈정렬!AY108/Calc_오픈정렬!$F108*100)</f>
        <v/>
      </c>
      <c r="AZ108" t="str">
        <f>IF(OR(Calc_오픈정렬!$F108="",Calc_오픈정렬!AZ108=""),"",Calc_오픈정렬!AZ108/Calc_오픈정렬!$F108*100)</f>
        <v/>
      </c>
      <c r="BA108" t="str">
        <f>IF(OR(Calc_오픈정렬!$F108="",Calc_오픈정렬!BA108=""),"",Calc_오픈정렬!BA108/Calc_오픈정렬!$F108*100)</f>
        <v/>
      </c>
      <c r="BB108" t="str">
        <f>IF(OR(Calc_오픈정렬!$F108="",Calc_오픈정렬!BB108=""),"",Calc_오픈정렬!BB108/Calc_오픈정렬!$F108*100)</f>
        <v/>
      </c>
      <c r="BC108" t="str">
        <f>IF(OR(Calc_오픈정렬!$F108="",Calc_오픈정렬!BC108=""),"",Calc_오픈정렬!BC108/Calc_오픈정렬!$F108*100)</f>
        <v/>
      </c>
      <c r="BD108" t="str">
        <f>IF(OR(Calc_오픈정렬!$F108="",Calc_오픈정렬!BD108=""),"",Calc_오픈정렬!BD108/Calc_오픈정렬!$F108*100)</f>
        <v/>
      </c>
      <c r="BE108" t="str">
        <f>IF(OR(Calc_오픈정렬!$F108="",Calc_오픈정렬!BE108=""),"",Calc_오픈정렬!BE108/Calc_오픈정렬!$F108*100)</f>
        <v/>
      </c>
      <c r="BF108" t="str">
        <f>IF(OR(Calc_오픈정렬!$F108="",Calc_오픈정렬!BF108=""),"",Calc_오픈정렬!BF108/Calc_오픈정렬!$F108*100)</f>
        <v/>
      </c>
      <c r="BG108" t="str">
        <f>IF(OR(Calc_오픈정렬!$F108="",Calc_오픈정렬!BG108=""),"",Calc_오픈정렬!BG108/Calc_오픈정렬!$F108*100)</f>
        <v/>
      </c>
      <c r="BH108" t="str">
        <f>IF(OR(Calc_오픈정렬!$F108="",Calc_오픈정렬!BH108=""),"",Calc_오픈정렬!BH108/Calc_오픈정렬!$F108*100)</f>
        <v/>
      </c>
      <c r="BI108" t="str">
        <f>IF(OR(Calc_오픈정렬!$F108="",Calc_오픈정렬!BI108=""),"",Calc_오픈정렬!BI108/Calc_오픈정렬!$F108*100)</f>
        <v/>
      </c>
      <c r="BJ108" t="str">
        <f>IF(OR(Calc_오픈정렬!$F108="",Calc_오픈정렬!BJ108=""),"",Calc_오픈정렬!BJ108/Calc_오픈정렬!$F108*100)</f>
        <v/>
      </c>
      <c r="BK108" t="str">
        <f>IF(OR(Calc_오픈정렬!$F108="",Calc_오픈정렬!BK108=""),"",Calc_오픈정렬!BK108/Calc_오픈정렬!$F108*100)</f>
        <v/>
      </c>
      <c r="BL108" t="str">
        <f>IF(OR(Calc_오픈정렬!$F108="",Calc_오픈정렬!BL108=""),"",Calc_오픈정렬!BL108/Calc_오픈정렬!$F108*100)</f>
        <v/>
      </c>
      <c r="BM108" t="str">
        <f>IF(OR(Calc_오픈정렬!$F108="",Calc_오픈정렬!BM108=""),"",Calc_오픈정렬!BM108/Calc_오픈정렬!$F108*100)</f>
        <v/>
      </c>
      <c r="BN108" t="str">
        <f>IF(OR(Calc_오픈정렬!$F108="",Calc_오픈정렬!BN108=""),"",Calc_오픈정렬!BN108/Calc_오픈정렬!$F108*100)</f>
        <v/>
      </c>
    </row>
    <row r="109" spans="1:66" x14ac:dyDescent="0.3">
      <c r="A109" t="str">
        <f>Calc_오픈정렬!A109</f>
        <v>(1098) #공릉역점</v>
      </c>
      <c r="B109" t="str">
        <f>Calc_오픈정렬!B109</f>
        <v>150-0</v>
      </c>
      <c r="C109">
        <f>Calc_오픈정렬!C109</f>
        <v>0</v>
      </c>
      <c r="D109" t="str">
        <f>Calc_오픈정렬!D109</f>
        <v>0</v>
      </c>
      <c r="E109" s="1">
        <f>Calc_오픈정렬!E109</f>
        <v>45323</v>
      </c>
      <c r="F109">
        <f>Calc_오픈정렬!F109</f>
        <v>5972241.1376319006</v>
      </c>
      <c r="G109">
        <f>IF(OR(Calc_오픈정렬!$F109="",Calc_오픈정렬!G109=""),"",Calc_오픈정렬!G109/Calc_오픈정렬!$F109*100)</f>
        <v>89.63403230456295</v>
      </c>
      <c r="H109">
        <f>IF(OR(Calc_오픈정렬!$F109="",Calc_오픈정렬!H109=""),"",Calc_오픈정렬!H109/Calc_오픈정렬!$F109*100)</f>
        <v>94.736768213685494</v>
      </c>
      <c r="I109">
        <f>IF(OR(Calc_오픈정렬!$F109="",Calc_오픈정렬!I109=""),"",Calc_오픈정렬!I109/Calc_오픈정렬!$F109*100)</f>
        <v>100.42827511523551</v>
      </c>
      <c r="J109">
        <f>IF(OR(Calc_오픈정렬!$F109="",Calc_오픈정렬!J109=""),"",Calc_오픈정렬!J109/Calc_오픈정렬!$F109*100)</f>
        <v>88.930642989312815</v>
      </c>
      <c r="K109">
        <f>IF(OR(Calc_오픈정렬!$F109="",Calc_오픈정렬!K109=""),"",Calc_오픈정렬!K109/Calc_오픈정렬!$F109*100)</f>
        <v>104.26632720925699</v>
      </c>
      <c r="L109">
        <f>IF(OR(Calc_오픈정렬!$F109="",Calc_오픈정렬!L109=""),"",Calc_오픈정렬!L109/Calc_오픈정렬!$F109*100)</f>
        <v>111.33360560867402</v>
      </c>
      <c r="M109">
        <f>IF(OR(Calc_오픈정렬!$F109="",Calc_오픈정렬!M109=""),"",Calc_오픈정렬!M109/Calc_오픈정렬!$F109*100)</f>
        <v>96.149793452417413</v>
      </c>
      <c r="N109">
        <f>IF(OR(Calc_오픈정렬!$F109="",Calc_오픈정렬!N109=""),"",Calc_오픈정렬!N109/Calc_오픈정렬!$F109*100)</f>
        <v>106.72297250391894</v>
      </c>
      <c r="O109">
        <f>IF(OR(Calc_오픈정렬!$F109="",Calc_오픈정렬!O109=""),"",Calc_오픈정렬!O109/Calc_오픈정렬!$F109*100)</f>
        <v>92.596658236419728</v>
      </c>
      <c r="P109">
        <f>IF(OR(Calc_오픈정렬!$F109="",Calc_오픈정렬!P109=""),"",Calc_오픈정렬!P109/Calc_오픈정렬!$F109*100)</f>
        <v>102.72601491978996</v>
      </c>
      <c r="Q109">
        <f>IF(OR(Calc_오픈정렬!$F109="",Calc_오픈정렬!Q109=""),"",Calc_오픈정렬!Q109/Calc_오픈정렬!$F109*100)</f>
        <v>104.7850007976735</v>
      </c>
      <c r="R109">
        <f>IF(OR(Calc_오픈정렬!$F109="",Calc_오픈정렬!R109=""),"",Calc_오픈정렬!R109/Calc_오픈정렬!$F109*100)</f>
        <v>107.40469558274428</v>
      </c>
      <c r="S109">
        <f>IF(OR(Calc_오픈정렬!$F109="",Calc_오픈정렬!S109=""),"",Calc_오픈정렬!S109/Calc_오픈정렬!$F109*100)</f>
        <v>122.53794605290402</v>
      </c>
      <c r="T109">
        <f>IF(OR(Calc_오픈정렬!$F109="",Calc_오픈정렬!T109=""),"",Calc_오픈정렬!T109/Calc_오픈정렬!$F109*100)</f>
        <v>115.64341334568189</v>
      </c>
      <c r="U109">
        <f>IF(OR(Calc_오픈정렬!$F109="",Calc_오픈정렬!U109=""),"",Calc_오픈정렬!U109/Calc_오픈정렬!$F109*100)</f>
        <v>112.37353278903055</v>
      </c>
      <c r="V109">
        <f>IF(OR(Calc_오픈정렬!$F109="",Calc_오픈정렬!V109=""),"",Calc_오픈정렬!V109/Calc_오픈정렬!$F109*100)</f>
        <v>129.16698361975497</v>
      </c>
      <c r="W109">
        <f>IF(OR(Calc_오픈정렬!$F109="",Calc_오픈정렬!W109=""),"",Calc_오픈정렬!W109/Calc_오픈정렬!$F109*100)</f>
        <v>129.62182896353013</v>
      </c>
      <c r="X109">
        <f>IF(OR(Calc_오픈정렬!$F109="",Calc_오픈정렬!X109=""),"",Calc_오픈정렬!X109/Calc_오픈정렬!$F109*100)</f>
        <v>121.73436090864702</v>
      </c>
      <c r="Y109">
        <f>IF(OR(Calc_오픈정렬!$F109="",Calc_오픈정렬!Y109=""),"",Calc_오픈정렬!Y109/Calc_오픈정렬!$F109*100)</f>
        <v>135.61594830017916</v>
      </c>
      <c r="Z109">
        <f>IF(OR(Calc_오픈정렬!$F109="",Calc_오픈정렬!Z109=""),"",Calc_오픈정렬!Z109/Calc_오픈정렬!$F109*100)</f>
        <v>123.79044022741974</v>
      </c>
      <c r="AA109">
        <f>IF(OR(Calc_오픈정렬!$F109="",Calc_오픈정렬!AA109=""),"",Calc_오픈정렬!AA109/Calc_오픈정렬!$F109*100)</f>
        <v>124.08565508121818</v>
      </c>
      <c r="AB109">
        <f>IF(OR(Calc_오픈정렬!$F109="",Calc_오픈정렬!AB109=""),"",Calc_오픈정렬!AB109/Calc_오픈정렬!$F109*100)</f>
        <v>117.4399422589786</v>
      </c>
      <c r="AC109">
        <f>IF(OR(Calc_오픈정렬!$F109="",Calc_오픈정렬!AC109=""),"",Calc_오픈정렬!AC109/Calc_오픈정렬!$F109*100)</f>
        <v>110.64493780219257</v>
      </c>
      <c r="AD109">
        <f>IF(OR(Calc_오픈정렬!$F109="",Calc_오픈정렬!AD109=""),"",Calc_오픈정렬!AD109/Calc_오픈정렬!$F109*100)</f>
        <v>133.46074205690496</v>
      </c>
      <c r="AE109">
        <f>IF(OR(Calc_오픈정렬!$F109="",Calc_오픈정렬!AE109=""),"",Calc_오픈정렬!AE109/Calc_오픈정렬!$F109*100)</f>
        <v>136.40243008591787</v>
      </c>
      <c r="AF109">
        <f>IF(OR(Calc_오픈정렬!$F109="",Calc_오픈정렬!AF109=""),"",Calc_오픈정렬!AF109/Calc_오픈정렬!$F109*100)</f>
        <v>127.4075367945686</v>
      </c>
      <c r="AG109">
        <f>IF(OR(Calc_오픈정렬!$F109="",Calc_오픈정렬!AG109=""),"",Calc_오픈정렬!AG109/Calc_오픈정렬!$F109*100)</f>
        <v>132.66049931728713</v>
      </c>
      <c r="AH109">
        <f>IF(OR(Calc_오픈정렬!$F109="",Calc_오픈정렬!AH109=""),"",Calc_오픈정렬!AH109/Calc_오픈정렬!$F109*100)</f>
        <v>133.34972093100492</v>
      </c>
      <c r="AI109">
        <f>IF(OR(Calc_오픈정렬!$F109="",Calc_오픈정렬!AI109=""),"",Calc_오픈정렬!AI109/Calc_오픈정렬!$F109*100)</f>
        <v>125.86116850327164</v>
      </c>
      <c r="AJ109" t="str">
        <f>IF(OR(Calc_오픈정렬!$F109="",Calc_오픈정렬!AJ109=""),"",Calc_오픈정렬!AJ109/Calc_오픈정렬!$F109*100)</f>
        <v/>
      </c>
      <c r="AK109" t="str">
        <f>IF(OR(Calc_오픈정렬!$F109="",Calc_오픈정렬!AK109=""),"",Calc_오픈정렬!AK109/Calc_오픈정렬!$F109*100)</f>
        <v/>
      </c>
      <c r="AL109" t="str">
        <f>IF(OR(Calc_오픈정렬!$F109="",Calc_오픈정렬!AL109=""),"",Calc_오픈정렬!AL109/Calc_오픈정렬!$F109*100)</f>
        <v/>
      </c>
      <c r="AM109" t="str">
        <f>IF(OR(Calc_오픈정렬!$F109="",Calc_오픈정렬!AM109=""),"",Calc_오픈정렬!AM109/Calc_오픈정렬!$F109*100)</f>
        <v/>
      </c>
      <c r="AN109" t="str">
        <f>IF(OR(Calc_오픈정렬!$F109="",Calc_오픈정렬!AN109=""),"",Calc_오픈정렬!AN109/Calc_오픈정렬!$F109*100)</f>
        <v/>
      </c>
      <c r="AO109" t="str">
        <f>IF(OR(Calc_오픈정렬!$F109="",Calc_오픈정렬!AO109=""),"",Calc_오픈정렬!AO109/Calc_오픈정렬!$F109*100)</f>
        <v/>
      </c>
      <c r="AP109" t="str">
        <f>IF(OR(Calc_오픈정렬!$F109="",Calc_오픈정렬!AP109=""),"",Calc_오픈정렬!AP109/Calc_오픈정렬!$F109*100)</f>
        <v/>
      </c>
      <c r="AQ109" t="str">
        <f>IF(OR(Calc_오픈정렬!$F109="",Calc_오픈정렬!AQ109=""),"",Calc_오픈정렬!AQ109/Calc_오픈정렬!$F109*100)</f>
        <v/>
      </c>
      <c r="AR109" t="str">
        <f>IF(OR(Calc_오픈정렬!$F109="",Calc_오픈정렬!AR109=""),"",Calc_오픈정렬!AR109/Calc_오픈정렬!$F109*100)</f>
        <v/>
      </c>
      <c r="AS109" t="str">
        <f>IF(OR(Calc_오픈정렬!$F109="",Calc_오픈정렬!AS109=""),"",Calc_오픈정렬!AS109/Calc_오픈정렬!$F109*100)</f>
        <v/>
      </c>
      <c r="AT109" t="str">
        <f>IF(OR(Calc_오픈정렬!$F109="",Calc_오픈정렬!AT109=""),"",Calc_오픈정렬!AT109/Calc_오픈정렬!$F109*100)</f>
        <v/>
      </c>
      <c r="AU109" t="str">
        <f>IF(OR(Calc_오픈정렬!$F109="",Calc_오픈정렬!AU109=""),"",Calc_오픈정렬!AU109/Calc_오픈정렬!$F109*100)</f>
        <v/>
      </c>
      <c r="AV109" t="str">
        <f>IF(OR(Calc_오픈정렬!$F109="",Calc_오픈정렬!AV109=""),"",Calc_오픈정렬!AV109/Calc_오픈정렬!$F109*100)</f>
        <v/>
      </c>
      <c r="AW109" t="str">
        <f>IF(OR(Calc_오픈정렬!$F109="",Calc_오픈정렬!AW109=""),"",Calc_오픈정렬!AW109/Calc_오픈정렬!$F109*100)</f>
        <v/>
      </c>
      <c r="AX109" t="str">
        <f>IF(OR(Calc_오픈정렬!$F109="",Calc_오픈정렬!AX109=""),"",Calc_오픈정렬!AX109/Calc_오픈정렬!$F109*100)</f>
        <v/>
      </c>
      <c r="AY109" t="str">
        <f>IF(OR(Calc_오픈정렬!$F109="",Calc_오픈정렬!AY109=""),"",Calc_오픈정렬!AY109/Calc_오픈정렬!$F109*100)</f>
        <v/>
      </c>
      <c r="AZ109" t="str">
        <f>IF(OR(Calc_오픈정렬!$F109="",Calc_오픈정렬!AZ109=""),"",Calc_오픈정렬!AZ109/Calc_오픈정렬!$F109*100)</f>
        <v/>
      </c>
      <c r="BA109" t="str">
        <f>IF(OR(Calc_오픈정렬!$F109="",Calc_오픈정렬!BA109=""),"",Calc_오픈정렬!BA109/Calc_오픈정렬!$F109*100)</f>
        <v/>
      </c>
      <c r="BB109" t="str">
        <f>IF(OR(Calc_오픈정렬!$F109="",Calc_오픈정렬!BB109=""),"",Calc_오픈정렬!BB109/Calc_오픈정렬!$F109*100)</f>
        <v/>
      </c>
      <c r="BC109" t="str">
        <f>IF(OR(Calc_오픈정렬!$F109="",Calc_오픈정렬!BC109=""),"",Calc_오픈정렬!BC109/Calc_오픈정렬!$F109*100)</f>
        <v/>
      </c>
      <c r="BD109" t="str">
        <f>IF(OR(Calc_오픈정렬!$F109="",Calc_오픈정렬!BD109=""),"",Calc_오픈정렬!BD109/Calc_오픈정렬!$F109*100)</f>
        <v/>
      </c>
      <c r="BE109" t="str">
        <f>IF(OR(Calc_오픈정렬!$F109="",Calc_오픈정렬!BE109=""),"",Calc_오픈정렬!BE109/Calc_오픈정렬!$F109*100)</f>
        <v/>
      </c>
      <c r="BF109" t="str">
        <f>IF(OR(Calc_오픈정렬!$F109="",Calc_오픈정렬!BF109=""),"",Calc_오픈정렬!BF109/Calc_오픈정렬!$F109*100)</f>
        <v/>
      </c>
      <c r="BG109" t="str">
        <f>IF(OR(Calc_오픈정렬!$F109="",Calc_오픈정렬!BG109=""),"",Calc_오픈정렬!BG109/Calc_오픈정렬!$F109*100)</f>
        <v/>
      </c>
      <c r="BH109" t="str">
        <f>IF(OR(Calc_오픈정렬!$F109="",Calc_오픈정렬!BH109=""),"",Calc_오픈정렬!BH109/Calc_오픈정렬!$F109*100)</f>
        <v/>
      </c>
      <c r="BI109" t="str">
        <f>IF(OR(Calc_오픈정렬!$F109="",Calc_오픈정렬!BI109=""),"",Calc_오픈정렬!BI109/Calc_오픈정렬!$F109*100)</f>
        <v/>
      </c>
      <c r="BJ109" t="str">
        <f>IF(OR(Calc_오픈정렬!$F109="",Calc_오픈정렬!BJ109=""),"",Calc_오픈정렬!BJ109/Calc_오픈정렬!$F109*100)</f>
        <v/>
      </c>
      <c r="BK109" t="str">
        <f>IF(OR(Calc_오픈정렬!$F109="",Calc_오픈정렬!BK109=""),"",Calc_오픈정렬!BK109/Calc_오픈정렬!$F109*100)</f>
        <v/>
      </c>
      <c r="BL109" t="str">
        <f>IF(OR(Calc_오픈정렬!$F109="",Calc_오픈정렬!BL109=""),"",Calc_오픈정렬!BL109/Calc_오픈정렬!$F109*100)</f>
        <v/>
      </c>
      <c r="BM109" t="str">
        <f>IF(OR(Calc_오픈정렬!$F109="",Calc_오픈정렬!BM109=""),"",Calc_오픈정렬!BM109/Calc_오픈정렬!$F109*100)</f>
        <v/>
      </c>
      <c r="BN109" t="str">
        <f>IF(OR(Calc_오픈정렬!$F109="",Calc_오픈정렬!BN109=""),"",Calc_오픈정렬!BN109/Calc_오픈정렬!$F109*100)</f>
        <v/>
      </c>
    </row>
    <row r="110" spans="1:66" x14ac:dyDescent="0.3">
      <c r="A110" t="str">
        <f>Calc_오픈정렬!A110</f>
        <v>(1100) #신림남부초교점</v>
      </c>
      <c r="B110" t="str">
        <f>Calc_오픈정렬!B110</f>
        <v>150-2</v>
      </c>
      <c r="C110">
        <f>Calc_오픈정렬!C110</f>
        <v>2</v>
      </c>
      <c r="D110" t="str">
        <f>Calc_오픈정렬!D110</f>
        <v>2</v>
      </c>
      <c r="E110" s="1">
        <f>Calc_오픈정렬!E110</f>
        <v>45323</v>
      </c>
      <c r="F110">
        <f>Calc_오픈정렬!F110</f>
        <v>3509910.4780576974</v>
      </c>
      <c r="G110">
        <f>IF(OR(Calc_오픈정렬!$F110="",Calc_오픈정렬!G110=""),"",Calc_오픈정렬!G110/Calc_오픈정렬!$F110*100)</f>
        <v>70.566252248341854</v>
      </c>
      <c r="H110">
        <f>IF(OR(Calc_오픈정렬!$F110="",Calc_오픈정렬!H110=""),"",Calc_오픈정렬!H110/Calc_오픈정렬!$F110*100)</f>
        <v>73.989128683913179</v>
      </c>
      <c r="I110">
        <f>IF(OR(Calc_오픈정렬!$F110="",Calc_오픈정렬!I110=""),"",Calc_오픈정렬!I110/Calc_오픈정렬!$F110*100)</f>
        <v>86.758116420506511</v>
      </c>
      <c r="J110">
        <f>IF(OR(Calc_오픈정렬!$F110="",Calc_오픈정렬!J110=""),"",Calc_오픈정렬!J110/Calc_오픈정렬!$F110*100)</f>
        <v>87.928028074931689</v>
      </c>
      <c r="K110">
        <f>IF(OR(Calc_오픈정렬!$F110="",Calc_오픈정렬!K110=""),"",Calc_오픈정렬!K110/Calc_오픈정렬!$F110*100)</f>
        <v>93.713068405663819</v>
      </c>
      <c r="L110">
        <f>IF(OR(Calc_오픈정렬!$F110="",Calc_오픈정렬!L110=""),"",Calc_오픈정렬!L110/Calc_오픈정렬!$F110*100)</f>
        <v>97.895911499675805</v>
      </c>
      <c r="M110">
        <f>IF(OR(Calc_오픈정렬!$F110="",Calc_오픈정렬!M110=""),"",Calc_오픈정렬!M110/Calc_오픈정렬!$F110*100)</f>
        <v>107.39019251088271</v>
      </c>
      <c r="N110">
        <f>IF(OR(Calc_오픈정렬!$F110="",Calc_오픈정렬!N110=""),"",Calc_오픈정렬!N110/Calc_오픈정렬!$F110*100)</f>
        <v>112.8249896182822</v>
      </c>
      <c r="O110">
        <f>IF(OR(Calc_오픈정렬!$F110="",Calc_오픈정렬!O110=""),"",Calc_오픈정렬!O110/Calc_오픈정렬!$F110*100)</f>
        <v>100.24780989056381</v>
      </c>
      <c r="P110">
        <f>IF(OR(Calc_오픈정렬!$F110="",Calc_오픈정렬!P110=""),"",Calc_오픈정렬!P110/Calc_오픈정렬!$F110*100)</f>
        <v>115.50422037544234</v>
      </c>
      <c r="Q110">
        <f>IF(OR(Calc_오픈정렬!$F110="",Calc_오픈정렬!Q110=""),"",Calc_오픈정렬!Q110/Calc_오픈정렬!$F110*100)</f>
        <v>114.03102265033974</v>
      </c>
      <c r="R110">
        <f>IF(OR(Calc_오픈정렬!$F110="",Calc_오픈정렬!R110=""),"",Calc_오픈정렬!R110/Calc_오픈정렬!$F110*100)</f>
        <v>114.05182367334079</v>
      </c>
      <c r="S110">
        <f>IF(OR(Calc_오픈정렬!$F110="",Calc_오픈정렬!S110=""),"",Calc_오픈정렬!S110/Calc_오픈정렬!$F110*100)</f>
        <v>128.30946737219878</v>
      </c>
      <c r="T110">
        <f>IF(OR(Calc_오픈정렬!$F110="",Calc_오픈정렬!T110=""),"",Calc_오픈정렬!T110/Calc_오픈정렬!$F110*100)</f>
        <v>127.8770222407738</v>
      </c>
      <c r="U110">
        <f>IF(OR(Calc_오픈정렬!$F110="",Calc_오픈정렬!U110=""),"",Calc_오픈정렬!U110/Calc_오픈정렬!$F110*100)</f>
        <v>114.61383276413983</v>
      </c>
      <c r="V110">
        <f>IF(OR(Calc_오픈정렬!$F110="",Calc_오픈정렬!V110=""),"",Calc_오픈정렬!V110/Calc_오픈정렬!$F110*100)</f>
        <v>110.14913233683311</v>
      </c>
      <c r="W110">
        <f>IF(OR(Calc_오픈정렬!$F110="",Calc_오픈정렬!W110=""),"",Calc_오픈정렬!W110/Calc_오픈정렬!$F110*100)</f>
        <v>124.1336979483703</v>
      </c>
      <c r="X110">
        <f>IF(OR(Calc_오픈정렬!$F110="",Calc_오픈정렬!X110=""),"",Calc_오픈정렬!X110/Calc_오픈정렬!$F110*100)</f>
        <v>116.50142029412851</v>
      </c>
      <c r="Y110">
        <f>IF(OR(Calc_오픈정렬!$F110="",Calc_오픈정렬!Y110=""),"",Calc_오픈정렬!Y110/Calc_오픈정렬!$F110*100)</f>
        <v>129.11230534325719</v>
      </c>
      <c r="Z110">
        <f>IF(OR(Calc_오픈정렬!$F110="",Calc_오픈정렬!Z110=""),"",Calc_오픈정렬!Z110/Calc_오픈정렬!$F110*100)</f>
        <v>115.05733061515586</v>
      </c>
      <c r="AA110">
        <f>IF(OR(Calc_오픈정렬!$F110="",Calc_오픈정렬!AA110=""),"",Calc_오픈정렬!AA110/Calc_오픈정렬!$F110*100)</f>
        <v>121.50449025060873</v>
      </c>
      <c r="AB110">
        <f>IF(OR(Calc_오픈정렬!$F110="",Calc_오픈정렬!AB110=""),"",Calc_오픈정렬!AB110/Calc_오픈정렬!$F110*100)</f>
        <v>118.43094465393646</v>
      </c>
      <c r="AC110">
        <f>IF(OR(Calc_오픈정렬!$F110="",Calc_오픈정렬!AC110=""),"",Calc_오픈정렬!AC110/Calc_오픈정렬!$F110*100)</f>
        <v>98.420804458742523</v>
      </c>
      <c r="AD110">
        <f>IF(OR(Calc_오픈정렬!$F110="",Calc_오픈정렬!AD110=""),"",Calc_오픈정렬!AD110/Calc_오픈정렬!$F110*100)</f>
        <v>119.32492674615385</v>
      </c>
      <c r="AE110">
        <f>IF(OR(Calc_오픈정렬!$F110="",Calc_오픈정렬!AE110=""),"",Calc_오픈정렬!AE110/Calc_오픈정렬!$F110*100)</f>
        <v>122.17039102638228</v>
      </c>
      <c r="AF110">
        <f>IF(OR(Calc_오픈정렬!$F110="",Calc_오픈정렬!AF110=""),"",Calc_오픈정렬!AF110/Calc_오픈정렬!$F110*100)</f>
        <v>136.47688407325984</v>
      </c>
      <c r="AG110">
        <f>IF(OR(Calc_오픈정렬!$F110="",Calc_오픈정렬!AG110=""),"",Calc_오픈정렬!AG110/Calc_오픈정렬!$F110*100)</f>
        <v>157.67417804905256</v>
      </c>
      <c r="AH110">
        <f>IF(OR(Calc_오픈정렬!$F110="",Calc_오픈정렬!AH110=""),"",Calc_오픈정렬!AH110/Calc_오픈정렬!$F110*100)</f>
        <v>142.62011977293619</v>
      </c>
      <c r="AI110">
        <f>IF(OR(Calc_오픈정렬!$F110="",Calc_오픈정렬!AI110=""),"",Calc_오픈정렬!AI110/Calc_오픈정렬!$F110*100)</f>
        <v>123.82463253482719</v>
      </c>
      <c r="AJ110" t="str">
        <f>IF(OR(Calc_오픈정렬!$F110="",Calc_오픈정렬!AJ110=""),"",Calc_오픈정렬!AJ110/Calc_오픈정렬!$F110*100)</f>
        <v/>
      </c>
      <c r="AK110" t="str">
        <f>IF(OR(Calc_오픈정렬!$F110="",Calc_오픈정렬!AK110=""),"",Calc_오픈정렬!AK110/Calc_오픈정렬!$F110*100)</f>
        <v/>
      </c>
      <c r="AL110" t="str">
        <f>IF(OR(Calc_오픈정렬!$F110="",Calc_오픈정렬!AL110=""),"",Calc_오픈정렬!AL110/Calc_오픈정렬!$F110*100)</f>
        <v/>
      </c>
      <c r="AM110" t="str">
        <f>IF(OR(Calc_오픈정렬!$F110="",Calc_오픈정렬!AM110=""),"",Calc_오픈정렬!AM110/Calc_오픈정렬!$F110*100)</f>
        <v/>
      </c>
      <c r="AN110" t="str">
        <f>IF(OR(Calc_오픈정렬!$F110="",Calc_오픈정렬!AN110=""),"",Calc_오픈정렬!AN110/Calc_오픈정렬!$F110*100)</f>
        <v/>
      </c>
      <c r="AO110" t="str">
        <f>IF(OR(Calc_오픈정렬!$F110="",Calc_오픈정렬!AO110=""),"",Calc_오픈정렬!AO110/Calc_오픈정렬!$F110*100)</f>
        <v/>
      </c>
      <c r="AP110" t="str">
        <f>IF(OR(Calc_오픈정렬!$F110="",Calc_오픈정렬!AP110=""),"",Calc_오픈정렬!AP110/Calc_오픈정렬!$F110*100)</f>
        <v/>
      </c>
      <c r="AQ110" t="str">
        <f>IF(OR(Calc_오픈정렬!$F110="",Calc_오픈정렬!AQ110=""),"",Calc_오픈정렬!AQ110/Calc_오픈정렬!$F110*100)</f>
        <v/>
      </c>
      <c r="AR110" t="str">
        <f>IF(OR(Calc_오픈정렬!$F110="",Calc_오픈정렬!AR110=""),"",Calc_오픈정렬!AR110/Calc_오픈정렬!$F110*100)</f>
        <v/>
      </c>
      <c r="AS110" t="str">
        <f>IF(OR(Calc_오픈정렬!$F110="",Calc_오픈정렬!AS110=""),"",Calc_오픈정렬!AS110/Calc_오픈정렬!$F110*100)</f>
        <v/>
      </c>
      <c r="AT110" t="str">
        <f>IF(OR(Calc_오픈정렬!$F110="",Calc_오픈정렬!AT110=""),"",Calc_오픈정렬!AT110/Calc_오픈정렬!$F110*100)</f>
        <v/>
      </c>
      <c r="AU110" t="str">
        <f>IF(OR(Calc_오픈정렬!$F110="",Calc_오픈정렬!AU110=""),"",Calc_오픈정렬!AU110/Calc_오픈정렬!$F110*100)</f>
        <v/>
      </c>
      <c r="AV110" t="str">
        <f>IF(OR(Calc_오픈정렬!$F110="",Calc_오픈정렬!AV110=""),"",Calc_오픈정렬!AV110/Calc_오픈정렬!$F110*100)</f>
        <v/>
      </c>
      <c r="AW110" t="str">
        <f>IF(OR(Calc_오픈정렬!$F110="",Calc_오픈정렬!AW110=""),"",Calc_오픈정렬!AW110/Calc_오픈정렬!$F110*100)</f>
        <v/>
      </c>
      <c r="AX110" t="str">
        <f>IF(OR(Calc_오픈정렬!$F110="",Calc_오픈정렬!AX110=""),"",Calc_오픈정렬!AX110/Calc_오픈정렬!$F110*100)</f>
        <v/>
      </c>
      <c r="AY110" t="str">
        <f>IF(OR(Calc_오픈정렬!$F110="",Calc_오픈정렬!AY110=""),"",Calc_오픈정렬!AY110/Calc_오픈정렬!$F110*100)</f>
        <v/>
      </c>
      <c r="AZ110" t="str">
        <f>IF(OR(Calc_오픈정렬!$F110="",Calc_오픈정렬!AZ110=""),"",Calc_오픈정렬!AZ110/Calc_오픈정렬!$F110*100)</f>
        <v/>
      </c>
      <c r="BA110" t="str">
        <f>IF(OR(Calc_오픈정렬!$F110="",Calc_오픈정렬!BA110=""),"",Calc_오픈정렬!BA110/Calc_오픈정렬!$F110*100)</f>
        <v/>
      </c>
      <c r="BB110" t="str">
        <f>IF(OR(Calc_오픈정렬!$F110="",Calc_오픈정렬!BB110=""),"",Calc_오픈정렬!BB110/Calc_오픈정렬!$F110*100)</f>
        <v/>
      </c>
      <c r="BC110" t="str">
        <f>IF(OR(Calc_오픈정렬!$F110="",Calc_오픈정렬!BC110=""),"",Calc_오픈정렬!BC110/Calc_오픈정렬!$F110*100)</f>
        <v/>
      </c>
      <c r="BD110" t="str">
        <f>IF(OR(Calc_오픈정렬!$F110="",Calc_오픈정렬!BD110=""),"",Calc_오픈정렬!BD110/Calc_오픈정렬!$F110*100)</f>
        <v/>
      </c>
      <c r="BE110" t="str">
        <f>IF(OR(Calc_오픈정렬!$F110="",Calc_오픈정렬!BE110=""),"",Calc_오픈정렬!BE110/Calc_오픈정렬!$F110*100)</f>
        <v/>
      </c>
      <c r="BF110" t="str">
        <f>IF(OR(Calc_오픈정렬!$F110="",Calc_오픈정렬!BF110=""),"",Calc_오픈정렬!BF110/Calc_오픈정렬!$F110*100)</f>
        <v/>
      </c>
      <c r="BG110" t="str">
        <f>IF(OR(Calc_오픈정렬!$F110="",Calc_오픈정렬!BG110=""),"",Calc_오픈정렬!BG110/Calc_오픈정렬!$F110*100)</f>
        <v/>
      </c>
      <c r="BH110" t="str">
        <f>IF(OR(Calc_오픈정렬!$F110="",Calc_오픈정렬!BH110=""),"",Calc_오픈정렬!BH110/Calc_오픈정렬!$F110*100)</f>
        <v/>
      </c>
      <c r="BI110" t="str">
        <f>IF(OR(Calc_오픈정렬!$F110="",Calc_오픈정렬!BI110=""),"",Calc_오픈정렬!BI110/Calc_오픈정렬!$F110*100)</f>
        <v/>
      </c>
      <c r="BJ110" t="str">
        <f>IF(OR(Calc_오픈정렬!$F110="",Calc_오픈정렬!BJ110=""),"",Calc_오픈정렬!BJ110/Calc_오픈정렬!$F110*100)</f>
        <v/>
      </c>
      <c r="BK110" t="str">
        <f>IF(OR(Calc_오픈정렬!$F110="",Calc_오픈정렬!BK110=""),"",Calc_오픈정렬!BK110/Calc_오픈정렬!$F110*100)</f>
        <v/>
      </c>
      <c r="BL110" t="str">
        <f>IF(OR(Calc_오픈정렬!$F110="",Calc_오픈정렬!BL110=""),"",Calc_오픈정렬!BL110/Calc_오픈정렬!$F110*100)</f>
        <v/>
      </c>
      <c r="BM110" t="str">
        <f>IF(OR(Calc_오픈정렬!$F110="",Calc_오픈정렬!BM110=""),"",Calc_오픈정렬!BM110/Calc_오픈정렬!$F110*100)</f>
        <v/>
      </c>
      <c r="BN110" t="str">
        <f>IF(OR(Calc_오픈정렬!$F110="",Calc_오픈정렬!BN110=""),"",Calc_오픈정렬!BN110/Calc_오픈정렬!$F110*100)</f>
        <v/>
      </c>
    </row>
    <row r="111" spans="1:66" x14ac:dyDescent="0.3">
      <c r="A111" t="str">
        <f>Calc_오픈정렬!A111</f>
        <v>(1101) #강서교차로점</v>
      </c>
      <c r="B111" t="str">
        <f>Calc_오픈정렬!B111</f>
        <v>150-0</v>
      </c>
      <c r="C111">
        <f>Calc_오픈정렬!C111</f>
        <v>0</v>
      </c>
      <c r="D111" t="str">
        <f>Calc_오픈정렬!D111</f>
        <v>0</v>
      </c>
      <c r="E111" s="1">
        <f>Calc_오픈정렬!E111</f>
        <v>45323</v>
      </c>
      <c r="F111">
        <f>Calc_오픈정렬!F111</f>
        <v>4403669.6722589321</v>
      </c>
      <c r="G111">
        <f>IF(OR(Calc_오픈정렬!$F111="",Calc_오픈정렬!G111=""),"",Calc_오픈정렬!G111/Calc_오픈정렬!$F111*100)</f>
        <v>81.447719362802644</v>
      </c>
      <c r="H111">
        <f>IF(OR(Calc_오픈정렬!$F111="",Calc_오픈정렬!H111=""),"",Calc_오픈정렬!H111/Calc_오픈정렬!$F111*100)</f>
        <v>100.33683812274801</v>
      </c>
      <c r="I111">
        <f>IF(OR(Calc_오픈정렬!$F111="",Calc_오픈정렬!I111=""),"",Calc_오픈정렬!I111/Calc_오픈정렬!$F111*100)</f>
        <v>104.2155767301075</v>
      </c>
      <c r="J111">
        <f>IF(OR(Calc_오픈정렬!$F111="",Calc_오픈정렬!J111=""),"",Calc_오픈정렬!J111/Calc_오픈정렬!$F111*100)</f>
        <v>96.901022273644458</v>
      </c>
      <c r="K111">
        <f>IF(OR(Calc_오픈정렬!$F111="",Calc_오픈정렬!K111=""),"",Calc_오픈정렬!K111/Calc_오픈정렬!$F111*100)</f>
        <v>104.9924215782315</v>
      </c>
      <c r="L111">
        <f>IF(OR(Calc_오픈정렬!$F111="",Calc_오픈정렬!L111=""),"",Calc_오픈정렬!L111/Calc_오픈정렬!$F111*100)</f>
        <v>104.53799549366407</v>
      </c>
      <c r="M111">
        <f>IF(OR(Calc_오픈정렬!$F111="",Calc_오픈정렬!M111=""),"",Calc_오픈정렬!M111/Calc_오픈정렬!$F111*100)</f>
        <v>105.73322056019532</v>
      </c>
      <c r="N111">
        <f>IF(OR(Calc_오픈정렬!$F111="",Calc_오픈정렬!N111=""),"",Calc_오픈정렬!N111/Calc_오픈정렬!$F111*100)</f>
        <v>89.262196413754623</v>
      </c>
      <c r="O111">
        <f>IF(OR(Calc_오픈정렬!$F111="",Calc_오픈정렬!O111=""),"",Calc_오픈정렬!O111/Calc_오픈정렬!$F111*100)</f>
        <v>98.573143680510071</v>
      </c>
      <c r="P111">
        <f>IF(OR(Calc_오픈정렬!$F111="",Calc_오픈정렬!P111=""),"",Calc_오픈정렬!P111/Calc_오픈정렬!$F111*100)</f>
        <v>111.26705584567915</v>
      </c>
      <c r="Q111">
        <f>IF(OR(Calc_오픈정렬!$F111="",Calc_오픈정렬!Q111=""),"",Calc_오픈정렬!Q111/Calc_오픈정렬!$F111*100)</f>
        <v>116.0583280558881</v>
      </c>
      <c r="R111">
        <f>IF(OR(Calc_오픈정렬!$F111="",Calc_오픈정렬!R111=""),"",Calc_오픈정렬!R111/Calc_오픈정렬!$F111*100)</f>
        <v>147.92720327688465</v>
      </c>
      <c r="S111">
        <f>IF(OR(Calc_오픈정렬!$F111="",Calc_오픈정렬!S111=""),"",Calc_오픈정렬!S111/Calc_오픈정렬!$F111*100)</f>
        <v>123.38124932060197</v>
      </c>
      <c r="T111">
        <f>IF(OR(Calc_오픈정렬!$F111="",Calc_오픈정렬!T111=""),"",Calc_오픈정렬!T111/Calc_오픈정렬!$F111*100)</f>
        <v>146.69757848628367</v>
      </c>
      <c r="U111">
        <f>IF(OR(Calc_오픈정렬!$F111="",Calc_오픈정렬!U111=""),"",Calc_오픈정렬!U111/Calc_오픈정렬!$F111*100)</f>
        <v>142.78095014253211</v>
      </c>
      <c r="V111">
        <f>IF(OR(Calc_오픈정렬!$F111="",Calc_오픈정렬!V111=""),"",Calc_오픈정렬!V111/Calc_오픈정렬!$F111*100)</f>
        <v>147.74053535410678</v>
      </c>
      <c r="W111">
        <f>IF(OR(Calc_오픈정렬!$F111="",Calc_오픈정렬!W111=""),"",Calc_오픈정렬!W111/Calc_오픈정렬!$F111*100)</f>
        <v>148.7451738092912</v>
      </c>
      <c r="X111">
        <f>IF(OR(Calc_오픈정렬!$F111="",Calc_오픈정렬!X111=""),"",Calc_오픈정렬!X111/Calc_오픈정렬!$F111*100)</f>
        <v>124.25814254486475</v>
      </c>
      <c r="Y111">
        <f>IF(OR(Calc_오픈정렬!$F111="",Calc_오픈정렬!Y111=""),"",Calc_오픈정렬!Y111/Calc_오픈정렬!$F111*100)</f>
        <v>135.53249017130906</v>
      </c>
      <c r="Z111">
        <f>IF(OR(Calc_오픈정렬!$F111="",Calc_오픈정렬!Z111=""),"",Calc_오픈정렬!Z111/Calc_오픈정렬!$F111*100)</f>
        <v>122.37340064744406</v>
      </c>
      <c r="AA111">
        <f>IF(OR(Calc_오픈정렬!$F111="",Calc_오픈정렬!AA111=""),"",Calc_오픈정렬!AA111/Calc_오픈정렬!$F111*100)</f>
        <v>142.91973310315342</v>
      </c>
      <c r="AB111">
        <f>IF(OR(Calc_오픈정렬!$F111="",Calc_오픈정렬!AB111=""),"",Calc_오픈정렬!AB111/Calc_오픈정렬!$F111*100)</f>
        <v>137.17325557166234</v>
      </c>
      <c r="AC111">
        <f>IF(OR(Calc_오픈정렬!$F111="",Calc_오픈정렬!AC111=""),"",Calc_오픈정렬!AC111/Calc_오픈정렬!$F111*100)</f>
        <v>126.09372506650168</v>
      </c>
      <c r="AD111">
        <f>IF(OR(Calc_오픈정렬!$F111="",Calc_오픈정렬!AD111=""),"",Calc_오픈정렬!AD111/Calc_오픈정렬!$F111*100)</f>
        <v>143.49431648881628</v>
      </c>
      <c r="AE111">
        <f>IF(OR(Calc_오픈정렬!$F111="",Calc_오픈정렬!AE111=""),"",Calc_오픈정렬!AE111/Calc_오픈정렬!$F111*100)</f>
        <v>158.62629948288759</v>
      </c>
      <c r="AF111">
        <f>IF(OR(Calc_오픈정렬!$F111="",Calc_오픈정렬!AF111=""),"",Calc_오픈정렬!AF111/Calc_오픈정렬!$F111*100)</f>
        <v>156.09134045375589</v>
      </c>
      <c r="AG111">
        <f>IF(OR(Calc_오픈정렬!$F111="",Calc_오픈정렬!AG111=""),"",Calc_오픈정렬!AG111/Calc_오픈정렬!$F111*100)</f>
        <v>153.26797376351453</v>
      </c>
      <c r="AH111">
        <f>IF(OR(Calc_오픈정렬!$F111="",Calc_오픈정렬!AH111=""),"",Calc_오픈정렬!AH111/Calc_오픈정렬!$F111*100)</f>
        <v>165.37259814301316</v>
      </c>
      <c r="AI111">
        <f>IF(OR(Calc_오픈정렬!$F111="",Calc_오픈정렬!AI111=""),"",Calc_오픈정렬!AI111/Calc_오픈정렬!$F111*100)</f>
        <v>139.04696152333179</v>
      </c>
      <c r="AJ111" t="str">
        <f>IF(OR(Calc_오픈정렬!$F111="",Calc_오픈정렬!AJ111=""),"",Calc_오픈정렬!AJ111/Calc_오픈정렬!$F111*100)</f>
        <v/>
      </c>
      <c r="AK111" t="str">
        <f>IF(OR(Calc_오픈정렬!$F111="",Calc_오픈정렬!AK111=""),"",Calc_오픈정렬!AK111/Calc_오픈정렬!$F111*100)</f>
        <v/>
      </c>
      <c r="AL111" t="str">
        <f>IF(OR(Calc_오픈정렬!$F111="",Calc_오픈정렬!AL111=""),"",Calc_오픈정렬!AL111/Calc_오픈정렬!$F111*100)</f>
        <v/>
      </c>
      <c r="AM111" t="str">
        <f>IF(OR(Calc_오픈정렬!$F111="",Calc_오픈정렬!AM111=""),"",Calc_오픈정렬!AM111/Calc_오픈정렬!$F111*100)</f>
        <v/>
      </c>
      <c r="AN111" t="str">
        <f>IF(OR(Calc_오픈정렬!$F111="",Calc_오픈정렬!AN111=""),"",Calc_오픈정렬!AN111/Calc_오픈정렬!$F111*100)</f>
        <v/>
      </c>
      <c r="AO111" t="str">
        <f>IF(OR(Calc_오픈정렬!$F111="",Calc_오픈정렬!AO111=""),"",Calc_오픈정렬!AO111/Calc_오픈정렬!$F111*100)</f>
        <v/>
      </c>
      <c r="AP111" t="str">
        <f>IF(OR(Calc_오픈정렬!$F111="",Calc_오픈정렬!AP111=""),"",Calc_오픈정렬!AP111/Calc_오픈정렬!$F111*100)</f>
        <v/>
      </c>
      <c r="AQ111" t="str">
        <f>IF(OR(Calc_오픈정렬!$F111="",Calc_오픈정렬!AQ111=""),"",Calc_오픈정렬!AQ111/Calc_오픈정렬!$F111*100)</f>
        <v/>
      </c>
      <c r="AR111" t="str">
        <f>IF(OR(Calc_오픈정렬!$F111="",Calc_오픈정렬!AR111=""),"",Calc_오픈정렬!AR111/Calc_오픈정렬!$F111*100)</f>
        <v/>
      </c>
      <c r="AS111" t="str">
        <f>IF(OR(Calc_오픈정렬!$F111="",Calc_오픈정렬!AS111=""),"",Calc_오픈정렬!AS111/Calc_오픈정렬!$F111*100)</f>
        <v/>
      </c>
      <c r="AT111" t="str">
        <f>IF(OR(Calc_오픈정렬!$F111="",Calc_오픈정렬!AT111=""),"",Calc_오픈정렬!AT111/Calc_오픈정렬!$F111*100)</f>
        <v/>
      </c>
      <c r="AU111" t="str">
        <f>IF(OR(Calc_오픈정렬!$F111="",Calc_오픈정렬!AU111=""),"",Calc_오픈정렬!AU111/Calc_오픈정렬!$F111*100)</f>
        <v/>
      </c>
      <c r="AV111" t="str">
        <f>IF(OR(Calc_오픈정렬!$F111="",Calc_오픈정렬!AV111=""),"",Calc_오픈정렬!AV111/Calc_오픈정렬!$F111*100)</f>
        <v/>
      </c>
      <c r="AW111" t="str">
        <f>IF(OR(Calc_오픈정렬!$F111="",Calc_오픈정렬!AW111=""),"",Calc_오픈정렬!AW111/Calc_오픈정렬!$F111*100)</f>
        <v/>
      </c>
      <c r="AX111" t="str">
        <f>IF(OR(Calc_오픈정렬!$F111="",Calc_오픈정렬!AX111=""),"",Calc_오픈정렬!AX111/Calc_오픈정렬!$F111*100)</f>
        <v/>
      </c>
      <c r="AY111" t="str">
        <f>IF(OR(Calc_오픈정렬!$F111="",Calc_오픈정렬!AY111=""),"",Calc_오픈정렬!AY111/Calc_오픈정렬!$F111*100)</f>
        <v/>
      </c>
      <c r="AZ111" t="str">
        <f>IF(OR(Calc_오픈정렬!$F111="",Calc_오픈정렬!AZ111=""),"",Calc_오픈정렬!AZ111/Calc_오픈정렬!$F111*100)</f>
        <v/>
      </c>
      <c r="BA111" t="str">
        <f>IF(OR(Calc_오픈정렬!$F111="",Calc_오픈정렬!BA111=""),"",Calc_오픈정렬!BA111/Calc_오픈정렬!$F111*100)</f>
        <v/>
      </c>
      <c r="BB111" t="str">
        <f>IF(OR(Calc_오픈정렬!$F111="",Calc_오픈정렬!BB111=""),"",Calc_오픈정렬!BB111/Calc_오픈정렬!$F111*100)</f>
        <v/>
      </c>
      <c r="BC111" t="str">
        <f>IF(OR(Calc_오픈정렬!$F111="",Calc_오픈정렬!BC111=""),"",Calc_오픈정렬!BC111/Calc_오픈정렬!$F111*100)</f>
        <v/>
      </c>
      <c r="BD111" t="str">
        <f>IF(OR(Calc_오픈정렬!$F111="",Calc_오픈정렬!BD111=""),"",Calc_오픈정렬!BD111/Calc_오픈정렬!$F111*100)</f>
        <v/>
      </c>
      <c r="BE111" t="str">
        <f>IF(OR(Calc_오픈정렬!$F111="",Calc_오픈정렬!BE111=""),"",Calc_오픈정렬!BE111/Calc_오픈정렬!$F111*100)</f>
        <v/>
      </c>
      <c r="BF111" t="str">
        <f>IF(OR(Calc_오픈정렬!$F111="",Calc_오픈정렬!BF111=""),"",Calc_오픈정렬!BF111/Calc_오픈정렬!$F111*100)</f>
        <v/>
      </c>
      <c r="BG111" t="str">
        <f>IF(OR(Calc_오픈정렬!$F111="",Calc_오픈정렬!BG111=""),"",Calc_오픈정렬!BG111/Calc_오픈정렬!$F111*100)</f>
        <v/>
      </c>
      <c r="BH111" t="str">
        <f>IF(OR(Calc_오픈정렬!$F111="",Calc_오픈정렬!BH111=""),"",Calc_오픈정렬!BH111/Calc_오픈정렬!$F111*100)</f>
        <v/>
      </c>
      <c r="BI111" t="str">
        <f>IF(OR(Calc_오픈정렬!$F111="",Calc_오픈정렬!BI111=""),"",Calc_오픈정렬!BI111/Calc_오픈정렬!$F111*100)</f>
        <v/>
      </c>
      <c r="BJ111" t="str">
        <f>IF(OR(Calc_오픈정렬!$F111="",Calc_오픈정렬!BJ111=""),"",Calc_오픈정렬!BJ111/Calc_오픈정렬!$F111*100)</f>
        <v/>
      </c>
      <c r="BK111" t="str">
        <f>IF(OR(Calc_오픈정렬!$F111="",Calc_오픈정렬!BK111=""),"",Calc_오픈정렬!BK111/Calc_오픈정렬!$F111*100)</f>
        <v/>
      </c>
      <c r="BL111" t="str">
        <f>IF(OR(Calc_오픈정렬!$F111="",Calc_오픈정렬!BL111=""),"",Calc_오픈정렬!BL111/Calc_오픈정렬!$F111*100)</f>
        <v/>
      </c>
      <c r="BM111" t="str">
        <f>IF(OR(Calc_오픈정렬!$F111="",Calc_오픈정렬!BM111=""),"",Calc_오픈정렬!BM111/Calc_오픈정렬!$F111*100)</f>
        <v/>
      </c>
      <c r="BN111" t="str">
        <f>IF(OR(Calc_오픈정렬!$F111="",Calc_오픈정렬!BN111=""),"",Calc_오픈정렬!BN111/Calc_오픈정렬!$F111*100)</f>
        <v/>
      </c>
    </row>
    <row r="112" spans="1:66" x14ac:dyDescent="0.3">
      <c r="A112" t="str">
        <f>Calc_오픈정렬!A112</f>
        <v>(1102) #당산영동초등점</v>
      </c>
      <c r="B112" t="str">
        <f>Calc_오픈정렬!B112</f>
        <v>150-3</v>
      </c>
      <c r="C112">
        <f>Calc_오픈정렬!C112</f>
        <v>3</v>
      </c>
      <c r="D112" t="str">
        <f>Calc_오픈정렬!D112</f>
        <v>3+</v>
      </c>
      <c r="E112" s="1">
        <f>Calc_오픈정렬!E112</f>
        <v>45323</v>
      </c>
      <c r="F112">
        <f>Calc_오픈정렬!F112</f>
        <v>5551971.8313370897</v>
      </c>
      <c r="G112">
        <f>IF(OR(Calc_오픈정렬!$F112="",Calc_오픈정렬!G112=""),"",Calc_오픈정렬!G112/Calc_오픈정렬!$F112*100)</f>
        <v>86.094133377665244</v>
      </c>
      <c r="H112">
        <f>IF(OR(Calc_오픈정렬!$F112="",Calc_오픈정렬!H112=""),"",Calc_오픈정렬!H112/Calc_오픈정렬!$F112*100)</f>
        <v>81.491547405813776</v>
      </c>
      <c r="I112">
        <f>IF(OR(Calc_오픈정렬!$F112="",Calc_오픈정렬!I112=""),"",Calc_오픈정렬!I112/Calc_오픈정렬!$F112*100)</f>
        <v>86.278529679022313</v>
      </c>
      <c r="J112">
        <f>IF(OR(Calc_오픈정렬!$F112="",Calc_오픈정렬!J112=""),"",Calc_오픈정렬!J112/Calc_오픈정렬!$F112*100)</f>
        <v>85.586288308798984</v>
      </c>
      <c r="K112">
        <f>IF(OR(Calc_오픈정렬!$F112="",Calc_오픈정렬!K112=""),"",Calc_오픈정렬!K112/Calc_오픈정렬!$F112*100)</f>
        <v>95.365401926497015</v>
      </c>
      <c r="L112">
        <f>IF(OR(Calc_오픈정렬!$F112="",Calc_오픈정렬!L112=""),"",Calc_오픈정렬!L112/Calc_오픈정렬!$F112*100)</f>
        <v>95.037120310183425</v>
      </c>
      <c r="M112">
        <f>IF(OR(Calc_오픈정렬!$F112="",Calc_오픈정렬!M112=""),"",Calc_오픈정렬!M112/Calc_오픈정렬!$F112*100)</f>
        <v>111.62961315669622</v>
      </c>
      <c r="N112">
        <f>IF(OR(Calc_오픈정렬!$F112="",Calc_오픈정렬!N112=""),"",Calc_오픈정렬!N112/Calc_오픈정렬!$F112*100)</f>
        <v>105.53384135804987</v>
      </c>
      <c r="O112">
        <f>IF(OR(Calc_오픈정렬!$F112="",Calc_오픈정렬!O112=""),"",Calc_오픈정렬!O112/Calc_오픈정렬!$F112*100)</f>
        <v>106.84773493977451</v>
      </c>
      <c r="P112">
        <f>IF(OR(Calc_오픈정렬!$F112="",Calc_오픈정렬!P112=""),"",Calc_오픈정렬!P112/Calc_오픈정렬!$F112*100)</f>
        <v>103.48515758081459</v>
      </c>
      <c r="Q112">
        <f>IF(OR(Calc_오픈정렬!$F112="",Calc_오픈정렬!Q112=""),"",Calc_오픈정렬!Q112/Calc_오픈정렬!$F112*100)</f>
        <v>108.79901073229004</v>
      </c>
      <c r="R112">
        <f>IF(OR(Calc_오픈정렬!$F112="",Calc_오픈정렬!R112=""),"",Calc_오픈정렬!R112/Calc_오픈정렬!$F112*100)</f>
        <v>116.90791961131318</v>
      </c>
      <c r="S112">
        <f>IF(OR(Calc_오픈정렬!$F112="",Calc_오픈정렬!S112=""),"",Calc_오픈정렬!S112/Calc_오픈정렬!$F112*100)</f>
        <v>115.47485236534814</v>
      </c>
      <c r="T112">
        <f>IF(OR(Calc_오픈정렬!$F112="",Calc_오픈정렬!T112=""),"",Calc_오픈정렬!T112/Calc_오픈정렬!$F112*100)</f>
        <v>116.47859151781756</v>
      </c>
      <c r="U112">
        <f>IF(OR(Calc_오픈정렬!$F112="",Calc_오픈정렬!U112=""),"",Calc_오픈정렬!U112/Calc_오픈정렬!$F112*100)</f>
        <v>119.71110996264906</v>
      </c>
      <c r="V112">
        <f>IF(OR(Calc_오픈정렬!$F112="",Calc_오픈정렬!V112=""),"",Calc_오픈정렬!V112/Calc_오픈정렬!$F112*100)</f>
        <v>126.83625531693059</v>
      </c>
      <c r="W112">
        <f>IF(OR(Calc_오픈정렬!$F112="",Calc_오픈정렬!W112=""),"",Calc_오픈정렬!W112/Calc_오픈정렬!$F112*100)</f>
        <v>125.01802956471056</v>
      </c>
      <c r="X112">
        <f>IF(OR(Calc_오픈정렬!$F112="",Calc_오픈정렬!X112=""),"",Calc_오픈정렬!X112/Calc_오픈정렬!$F112*100)</f>
        <v>119.86277837393746</v>
      </c>
      <c r="Y112">
        <f>IF(OR(Calc_오픈정렬!$F112="",Calc_오픈정렬!Y112=""),"",Calc_오픈정렬!Y112/Calc_오픈정렬!$F112*100)</f>
        <v>123.96563501413959</v>
      </c>
      <c r="Z112">
        <f>IF(OR(Calc_오픈정렬!$F112="",Calc_오픈정렬!Z112=""),"",Calc_오픈정렬!Z112/Calc_오픈정렬!$F112*100)</f>
        <v>124.21851851826406</v>
      </c>
      <c r="AA112">
        <f>IF(OR(Calc_오픈정렬!$F112="",Calc_오픈정렬!AA112=""),"",Calc_오픈정렬!AA112/Calc_오픈정렬!$F112*100)</f>
        <v>120.10154416938876</v>
      </c>
      <c r="AB112">
        <f>IF(OR(Calc_오픈정렬!$F112="",Calc_오픈정렬!AB112=""),"",Calc_오픈정렬!AB112/Calc_오픈정렬!$F112*100)</f>
        <v>129.872207624721</v>
      </c>
      <c r="AC112">
        <f>IF(OR(Calc_오픈정렬!$F112="",Calc_오픈정렬!AC112=""),"",Calc_오픈정렬!AC112/Calc_오픈정렬!$F112*100)</f>
        <v>117.62337876741186</v>
      </c>
      <c r="AD112">
        <f>IF(OR(Calc_오픈정렬!$F112="",Calc_오픈정렬!AD112=""),"",Calc_오픈정렬!AD112/Calc_오픈정렬!$F112*100)</f>
        <v>131.26888568627146</v>
      </c>
      <c r="AE112">
        <f>IF(OR(Calc_오픈정렬!$F112="",Calc_오픈정렬!AE112=""),"",Calc_오픈정렬!AE112/Calc_오픈정렬!$F112*100)</f>
        <v>133.75619812177052</v>
      </c>
      <c r="AF112">
        <f>IF(OR(Calc_오픈정렬!$F112="",Calc_오픈정렬!AF112=""),"",Calc_오픈정렬!AF112/Calc_오픈정렬!$F112*100)</f>
        <v>130.62240062795857</v>
      </c>
      <c r="AG112">
        <f>IF(OR(Calc_오픈정렬!$F112="",Calc_오픈정렬!AG112=""),"",Calc_오픈정렬!AG112/Calc_오픈정렬!$F112*100)</f>
        <v>127.86394106352456</v>
      </c>
      <c r="AH112">
        <f>IF(OR(Calc_오픈정렬!$F112="",Calc_오픈정렬!AH112=""),"",Calc_오픈정렬!AH112/Calc_오픈정렬!$F112*100)</f>
        <v>130.08329490633616</v>
      </c>
      <c r="AI112">
        <f>IF(OR(Calc_오픈정렬!$F112="",Calc_오픈정렬!AI112=""),"",Calc_오픈정렬!AI112/Calc_오픈정렬!$F112*100)</f>
        <v>123.09393387894048</v>
      </c>
      <c r="AJ112" t="str">
        <f>IF(OR(Calc_오픈정렬!$F112="",Calc_오픈정렬!AJ112=""),"",Calc_오픈정렬!AJ112/Calc_오픈정렬!$F112*100)</f>
        <v/>
      </c>
      <c r="AK112" t="str">
        <f>IF(OR(Calc_오픈정렬!$F112="",Calc_오픈정렬!AK112=""),"",Calc_오픈정렬!AK112/Calc_오픈정렬!$F112*100)</f>
        <v/>
      </c>
      <c r="AL112" t="str">
        <f>IF(OR(Calc_오픈정렬!$F112="",Calc_오픈정렬!AL112=""),"",Calc_오픈정렬!AL112/Calc_오픈정렬!$F112*100)</f>
        <v/>
      </c>
      <c r="AM112" t="str">
        <f>IF(OR(Calc_오픈정렬!$F112="",Calc_오픈정렬!AM112=""),"",Calc_오픈정렬!AM112/Calc_오픈정렬!$F112*100)</f>
        <v/>
      </c>
      <c r="AN112" t="str">
        <f>IF(OR(Calc_오픈정렬!$F112="",Calc_오픈정렬!AN112=""),"",Calc_오픈정렬!AN112/Calc_오픈정렬!$F112*100)</f>
        <v/>
      </c>
      <c r="AO112" t="str">
        <f>IF(OR(Calc_오픈정렬!$F112="",Calc_오픈정렬!AO112=""),"",Calc_오픈정렬!AO112/Calc_오픈정렬!$F112*100)</f>
        <v/>
      </c>
      <c r="AP112" t="str">
        <f>IF(OR(Calc_오픈정렬!$F112="",Calc_오픈정렬!AP112=""),"",Calc_오픈정렬!AP112/Calc_오픈정렬!$F112*100)</f>
        <v/>
      </c>
      <c r="AQ112" t="str">
        <f>IF(OR(Calc_오픈정렬!$F112="",Calc_오픈정렬!AQ112=""),"",Calc_오픈정렬!AQ112/Calc_오픈정렬!$F112*100)</f>
        <v/>
      </c>
      <c r="AR112" t="str">
        <f>IF(OR(Calc_오픈정렬!$F112="",Calc_오픈정렬!AR112=""),"",Calc_오픈정렬!AR112/Calc_오픈정렬!$F112*100)</f>
        <v/>
      </c>
      <c r="AS112" t="str">
        <f>IF(OR(Calc_오픈정렬!$F112="",Calc_오픈정렬!AS112=""),"",Calc_오픈정렬!AS112/Calc_오픈정렬!$F112*100)</f>
        <v/>
      </c>
      <c r="AT112" t="str">
        <f>IF(OR(Calc_오픈정렬!$F112="",Calc_오픈정렬!AT112=""),"",Calc_오픈정렬!AT112/Calc_오픈정렬!$F112*100)</f>
        <v/>
      </c>
      <c r="AU112" t="str">
        <f>IF(OR(Calc_오픈정렬!$F112="",Calc_오픈정렬!AU112=""),"",Calc_오픈정렬!AU112/Calc_오픈정렬!$F112*100)</f>
        <v/>
      </c>
      <c r="AV112" t="str">
        <f>IF(OR(Calc_오픈정렬!$F112="",Calc_오픈정렬!AV112=""),"",Calc_오픈정렬!AV112/Calc_오픈정렬!$F112*100)</f>
        <v/>
      </c>
      <c r="AW112" t="str">
        <f>IF(OR(Calc_오픈정렬!$F112="",Calc_오픈정렬!AW112=""),"",Calc_오픈정렬!AW112/Calc_오픈정렬!$F112*100)</f>
        <v/>
      </c>
      <c r="AX112" t="str">
        <f>IF(OR(Calc_오픈정렬!$F112="",Calc_오픈정렬!AX112=""),"",Calc_오픈정렬!AX112/Calc_오픈정렬!$F112*100)</f>
        <v/>
      </c>
      <c r="AY112" t="str">
        <f>IF(OR(Calc_오픈정렬!$F112="",Calc_오픈정렬!AY112=""),"",Calc_오픈정렬!AY112/Calc_오픈정렬!$F112*100)</f>
        <v/>
      </c>
      <c r="AZ112" t="str">
        <f>IF(OR(Calc_오픈정렬!$F112="",Calc_오픈정렬!AZ112=""),"",Calc_오픈정렬!AZ112/Calc_오픈정렬!$F112*100)</f>
        <v/>
      </c>
      <c r="BA112" t="str">
        <f>IF(OR(Calc_오픈정렬!$F112="",Calc_오픈정렬!BA112=""),"",Calc_오픈정렬!BA112/Calc_오픈정렬!$F112*100)</f>
        <v/>
      </c>
      <c r="BB112" t="str">
        <f>IF(OR(Calc_오픈정렬!$F112="",Calc_오픈정렬!BB112=""),"",Calc_오픈정렬!BB112/Calc_오픈정렬!$F112*100)</f>
        <v/>
      </c>
      <c r="BC112" t="str">
        <f>IF(OR(Calc_오픈정렬!$F112="",Calc_오픈정렬!BC112=""),"",Calc_오픈정렬!BC112/Calc_오픈정렬!$F112*100)</f>
        <v/>
      </c>
      <c r="BD112" t="str">
        <f>IF(OR(Calc_오픈정렬!$F112="",Calc_오픈정렬!BD112=""),"",Calc_오픈정렬!BD112/Calc_오픈정렬!$F112*100)</f>
        <v/>
      </c>
      <c r="BE112" t="str">
        <f>IF(OR(Calc_오픈정렬!$F112="",Calc_오픈정렬!BE112=""),"",Calc_오픈정렬!BE112/Calc_오픈정렬!$F112*100)</f>
        <v/>
      </c>
      <c r="BF112" t="str">
        <f>IF(OR(Calc_오픈정렬!$F112="",Calc_오픈정렬!BF112=""),"",Calc_오픈정렬!BF112/Calc_오픈정렬!$F112*100)</f>
        <v/>
      </c>
      <c r="BG112" t="str">
        <f>IF(OR(Calc_오픈정렬!$F112="",Calc_오픈정렬!BG112=""),"",Calc_오픈정렬!BG112/Calc_오픈정렬!$F112*100)</f>
        <v/>
      </c>
      <c r="BH112" t="str">
        <f>IF(OR(Calc_오픈정렬!$F112="",Calc_오픈정렬!BH112=""),"",Calc_오픈정렬!BH112/Calc_오픈정렬!$F112*100)</f>
        <v/>
      </c>
      <c r="BI112" t="str">
        <f>IF(OR(Calc_오픈정렬!$F112="",Calc_오픈정렬!BI112=""),"",Calc_오픈정렬!BI112/Calc_오픈정렬!$F112*100)</f>
        <v/>
      </c>
      <c r="BJ112" t="str">
        <f>IF(OR(Calc_오픈정렬!$F112="",Calc_오픈정렬!BJ112=""),"",Calc_오픈정렬!BJ112/Calc_오픈정렬!$F112*100)</f>
        <v/>
      </c>
      <c r="BK112" t="str">
        <f>IF(OR(Calc_오픈정렬!$F112="",Calc_오픈정렬!BK112=""),"",Calc_오픈정렬!BK112/Calc_오픈정렬!$F112*100)</f>
        <v/>
      </c>
      <c r="BL112" t="str">
        <f>IF(OR(Calc_오픈정렬!$F112="",Calc_오픈정렬!BL112=""),"",Calc_오픈정렬!BL112/Calc_오픈정렬!$F112*100)</f>
        <v/>
      </c>
      <c r="BM112" t="str">
        <f>IF(OR(Calc_오픈정렬!$F112="",Calc_오픈정렬!BM112=""),"",Calc_오픈정렬!BM112/Calc_오픈정렬!$F112*100)</f>
        <v/>
      </c>
      <c r="BN112" t="str">
        <f>IF(OR(Calc_오픈정렬!$F112="",Calc_오픈정렬!BN112=""),"",Calc_오픈정렬!BN112/Calc_오픈정렬!$F112*100)</f>
        <v/>
      </c>
    </row>
    <row r="113" spans="1:66" x14ac:dyDescent="0.3">
      <c r="A113" t="str">
        <f>Calc_오픈정렬!A113</f>
        <v>(1103) #한양대학로점</v>
      </c>
      <c r="B113" t="str">
        <f>Calc_오픈정렬!B113</f>
        <v>150-1</v>
      </c>
      <c r="C113">
        <f>Calc_오픈정렬!C113</f>
        <v>1</v>
      </c>
      <c r="D113" t="str">
        <f>Calc_오픈정렬!D113</f>
        <v>1</v>
      </c>
      <c r="E113" s="1">
        <f>Calc_오픈정렬!E113</f>
        <v>45352</v>
      </c>
      <c r="F113">
        <f>Calc_오픈정렬!F113</f>
        <v>3556700.0089761787</v>
      </c>
      <c r="G113">
        <f>IF(OR(Calc_오픈정렬!$F113="",Calc_오픈정렬!G113=""),"",Calc_오픈정렬!G113/Calc_오픈정렬!$F113*100)</f>
        <v>85.684094973885223</v>
      </c>
      <c r="H113">
        <f>IF(OR(Calc_오픈정렬!$F113="",Calc_오픈정렬!H113=""),"",Calc_오픈정렬!H113/Calc_오픈정렬!$F113*100)</f>
        <v>91.620784444405047</v>
      </c>
      <c r="I113">
        <f>IF(OR(Calc_오픈정렬!$F113="",Calc_오픈정렬!I113=""),"",Calc_오픈정렬!I113/Calc_오픈정렬!$F113*100)</f>
        <v>88.796876808202484</v>
      </c>
      <c r="J113">
        <f>IF(OR(Calc_오픈정렬!$F113="",Calc_오픈정렬!J113=""),"",Calc_오픈정렬!J113/Calc_오픈정렬!$F113*100)</f>
        <v>105.57826430330269</v>
      </c>
      <c r="K113">
        <f>IF(OR(Calc_오픈정렬!$F113="",Calc_오픈정렬!K113=""),"",Calc_오픈정렬!K113/Calc_오픈정렬!$F113*100)</f>
        <v>88.492791119808189</v>
      </c>
      <c r="L113">
        <f>IF(OR(Calc_오픈정렬!$F113="",Calc_오픈정렬!L113=""),"",Calc_오픈정렬!L113/Calc_오픈정렬!$F113*100)</f>
        <v>105.14700941536925</v>
      </c>
      <c r="M113">
        <f>IF(OR(Calc_오픈정렬!$F113="",Calc_오픈정렬!M113=""),"",Calc_오픈정렬!M113/Calc_오픈정렬!$F113*100)</f>
        <v>107.40122248994659</v>
      </c>
      <c r="N113">
        <f>IF(OR(Calc_오픈정렬!$F113="",Calc_오픈정렬!N113=""),"",Calc_오픈정렬!N113/Calc_오픈정렬!$F113*100)</f>
        <v>94.671294104537637</v>
      </c>
      <c r="O113">
        <f>IF(OR(Calc_오픈정렬!$F113="",Calc_오픈정렬!O113=""),"",Calc_오픈정렬!O113/Calc_오픈정렬!$F113*100)</f>
        <v>98.709418567035613</v>
      </c>
      <c r="P113">
        <f>IF(OR(Calc_오픈정렬!$F113="",Calc_오픈정렬!P113=""),"",Calc_오픈정렬!P113/Calc_오픈정렬!$F113*100)</f>
        <v>109.20075230008308</v>
      </c>
      <c r="Q113">
        <f>IF(OR(Calc_오픈정렬!$F113="",Calc_오픈정렬!Q113=""),"",Calc_오픈정렬!Q113/Calc_오픈정렬!$F113*100)</f>
        <v>102.02690858703161</v>
      </c>
      <c r="R113">
        <f>IF(OR(Calc_오픈정렬!$F113="",Calc_오픈정렬!R113=""),"",Calc_오픈정렬!R113/Calc_오픈정렬!$F113*100)</f>
        <v>114.24470016235684</v>
      </c>
      <c r="S113">
        <f>IF(OR(Calc_오픈정렬!$F113="",Calc_오픈정렬!S113=""),"",Calc_오픈정렬!S113/Calc_오픈정렬!$F113*100)</f>
        <v>123.55999899122372</v>
      </c>
      <c r="T113">
        <f>IF(OR(Calc_오픈정렬!$F113="",Calc_오픈정렬!T113=""),"",Calc_오픈정렬!T113/Calc_오픈정렬!$F113*100)</f>
        <v>120.7218382158993</v>
      </c>
      <c r="U113">
        <f>IF(OR(Calc_오픈정렬!$F113="",Calc_오픈정렬!U113=""),"",Calc_오픈정렬!U113/Calc_오픈정렬!$F113*100)</f>
        <v>121.42080462542273</v>
      </c>
      <c r="V113">
        <f>IF(OR(Calc_오픈정렬!$F113="",Calc_오픈정렬!V113=""),"",Calc_오픈정렬!V113/Calc_오픈정렬!$F113*100)</f>
        <v>139.74395927138755</v>
      </c>
      <c r="W113">
        <f>IF(OR(Calc_오픈정렬!$F113="",Calc_오픈정렬!W113=""),"",Calc_오픈정렬!W113/Calc_오픈정렬!$F113*100)</f>
        <v>112.3247774227859</v>
      </c>
      <c r="X113">
        <f>IF(OR(Calc_오픈정렬!$F113="",Calc_오픈정렬!X113=""),"",Calc_오픈정렬!X113/Calc_오픈정렬!$F113*100)</f>
        <v>104.98472552792568</v>
      </c>
      <c r="Y113">
        <f>IF(OR(Calc_오픈정렬!$F113="",Calc_오픈정렬!Y113=""),"",Calc_오픈정렬!Y113/Calc_오픈정렬!$F113*100)</f>
        <v>91.955132528853284</v>
      </c>
      <c r="Z113">
        <f>IF(OR(Calc_오픈정렬!$F113="",Calc_오픈정렬!Z113=""),"",Calc_오픈정렬!Z113/Calc_오픈정렬!$F113*100)</f>
        <v>78.037349231183214</v>
      </c>
      <c r="AA113">
        <f>IF(OR(Calc_오픈정렬!$F113="",Calc_오픈정렬!AA113=""),"",Calc_오픈정렬!AA113/Calc_오픈정렬!$F113*100)</f>
        <v>80.413833427372097</v>
      </c>
      <c r="AB113">
        <f>IF(OR(Calc_오픈정렬!$F113="",Calc_오픈정렬!AB113=""),"",Calc_오픈정렬!AB113/Calc_오픈정렬!$F113*100)</f>
        <v>69.420915541465362</v>
      </c>
      <c r="AC113">
        <f>IF(OR(Calc_오픈정렬!$F113="",Calc_오픈정렬!AC113=""),"",Calc_오픈정렬!AC113/Calc_오픈정렬!$F113*100)</f>
        <v>70.045628504555935</v>
      </c>
      <c r="AD113">
        <f>IF(OR(Calc_오픈정렬!$F113="",Calc_오픈정렬!AD113=""),"",Calc_오픈정렬!AD113/Calc_오픈정렬!$F113*100)</f>
        <v>61.526486774931797</v>
      </c>
      <c r="AE113">
        <f>IF(OR(Calc_오픈정렬!$F113="",Calc_오픈정렬!AE113=""),"",Calc_오픈정렬!AE113/Calc_오픈정렬!$F113*100)</f>
        <v>68.405092688930566</v>
      </c>
      <c r="AF113">
        <f>IF(OR(Calc_오픈정렬!$F113="",Calc_오픈정렬!AF113=""),"",Calc_오픈정렬!AF113/Calc_오픈정렬!$F113*100)</f>
        <v>74.502089053448373</v>
      </c>
      <c r="AG113">
        <f>IF(OR(Calc_오픈정렬!$F113="",Calc_오픈정렬!AG113=""),"",Calc_오픈정렬!AG113/Calc_오픈정렬!$F113*100)</f>
        <v>82.141393803670326</v>
      </c>
      <c r="AH113">
        <f>IF(OR(Calc_오픈정렬!$F113="",Calc_오픈정렬!AH113=""),"",Calc_오픈정렬!AH113/Calc_오픈정렬!$F113*100)</f>
        <v>60.758373986005751</v>
      </c>
      <c r="AI113" t="str">
        <f>IF(OR(Calc_오픈정렬!$F113="",Calc_오픈정렬!AI113=""),"",Calc_오픈정렬!AI113/Calc_오픈정렬!$F113*100)</f>
        <v/>
      </c>
      <c r="AJ113" t="str">
        <f>IF(OR(Calc_오픈정렬!$F113="",Calc_오픈정렬!AJ113=""),"",Calc_오픈정렬!AJ113/Calc_오픈정렬!$F113*100)</f>
        <v/>
      </c>
      <c r="AK113" t="str">
        <f>IF(OR(Calc_오픈정렬!$F113="",Calc_오픈정렬!AK113=""),"",Calc_오픈정렬!AK113/Calc_오픈정렬!$F113*100)</f>
        <v/>
      </c>
      <c r="AL113" t="str">
        <f>IF(OR(Calc_오픈정렬!$F113="",Calc_오픈정렬!AL113=""),"",Calc_오픈정렬!AL113/Calc_오픈정렬!$F113*100)</f>
        <v/>
      </c>
      <c r="AM113" t="str">
        <f>IF(OR(Calc_오픈정렬!$F113="",Calc_오픈정렬!AM113=""),"",Calc_오픈정렬!AM113/Calc_오픈정렬!$F113*100)</f>
        <v/>
      </c>
      <c r="AN113" t="str">
        <f>IF(OR(Calc_오픈정렬!$F113="",Calc_오픈정렬!AN113=""),"",Calc_오픈정렬!AN113/Calc_오픈정렬!$F113*100)</f>
        <v/>
      </c>
      <c r="AO113" t="str">
        <f>IF(OR(Calc_오픈정렬!$F113="",Calc_오픈정렬!AO113=""),"",Calc_오픈정렬!AO113/Calc_오픈정렬!$F113*100)</f>
        <v/>
      </c>
      <c r="AP113" t="str">
        <f>IF(OR(Calc_오픈정렬!$F113="",Calc_오픈정렬!AP113=""),"",Calc_오픈정렬!AP113/Calc_오픈정렬!$F113*100)</f>
        <v/>
      </c>
      <c r="AQ113" t="str">
        <f>IF(OR(Calc_오픈정렬!$F113="",Calc_오픈정렬!AQ113=""),"",Calc_오픈정렬!AQ113/Calc_오픈정렬!$F113*100)</f>
        <v/>
      </c>
      <c r="AR113" t="str">
        <f>IF(OR(Calc_오픈정렬!$F113="",Calc_오픈정렬!AR113=""),"",Calc_오픈정렬!AR113/Calc_오픈정렬!$F113*100)</f>
        <v/>
      </c>
      <c r="AS113" t="str">
        <f>IF(OR(Calc_오픈정렬!$F113="",Calc_오픈정렬!AS113=""),"",Calc_오픈정렬!AS113/Calc_오픈정렬!$F113*100)</f>
        <v/>
      </c>
      <c r="AT113" t="str">
        <f>IF(OR(Calc_오픈정렬!$F113="",Calc_오픈정렬!AT113=""),"",Calc_오픈정렬!AT113/Calc_오픈정렬!$F113*100)</f>
        <v/>
      </c>
      <c r="AU113" t="str">
        <f>IF(OR(Calc_오픈정렬!$F113="",Calc_오픈정렬!AU113=""),"",Calc_오픈정렬!AU113/Calc_오픈정렬!$F113*100)</f>
        <v/>
      </c>
      <c r="AV113" t="str">
        <f>IF(OR(Calc_오픈정렬!$F113="",Calc_오픈정렬!AV113=""),"",Calc_오픈정렬!AV113/Calc_오픈정렬!$F113*100)</f>
        <v/>
      </c>
      <c r="AW113" t="str">
        <f>IF(OR(Calc_오픈정렬!$F113="",Calc_오픈정렬!AW113=""),"",Calc_오픈정렬!AW113/Calc_오픈정렬!$F113*100)</f>
        <v/>
      </c>
      <c r="AX113" t="str">
        <f>IF(OR(Calc_오픈정렬!$F113="",Calc_오픈정렬!AX113=""),"",Calc_오픈정렬!AX113/Calc_오픈정렬!$F113*100)</f>
        <v/>
      </c>
      <c r="AY113" t="str">
        <f>IF(OR(Calc_오픈정렬!$F113="",Calc_오픈정렬!AY113=""),"",Calc_오픈정렬!AY113/Calc_오픈정렬!$F113*100)</f>
        <v/>
      </c>
      <c r="AZ113" t="str">
        <f>IF(OR(Calc_오픈정렬!$F113="",Calc_오픈정렬!AZ113=""),"",Calc_오픈정렬!AZ113/Calc_오픈정렬!$F113*100)</f>
        <v/>
      </c>
      <c r="BA113" t="str">
        <f>IF(OR(Calc_오픈정렬!$F113="",Calc_오픈정렬!BA113=""),"",Calc_오픈정렬!BA113/Calc_오픈정렬!$F113*100)</f>
        <v/>
      </c>
      <c r="BB113" t="str">
        <f>IF(OR(Calc_오픈정렬!$F113="",Calc_오픈정렬!BB113=""),"",Calc_오픈정렬!BB113/Calc_오픈정렬!$F113*100)</f>
        <v/>
      </c>
      <c r="BC113" t="str">
        <f>IF(OR(Calc_오픈정렬!$F113="",Calc_오픈정렬!BC113=""),"",Calc_오픈정렬!BC113/Calc_오픈정렬!$F113*100)</f>
        <v/>
      </c>
      <c r="BD113" t="str">
        <f>IF(OR(Calc_오픈정렬!$F113="",Calc_오픈정렬!BD113=""),"",Calc_오픈정렬!BD113/Calc_오픈정렬!$F113*100)</f>
        <v/>
      </c>
      <c r="BE113" t="str">
        <f>IF(OR(Calc_오픈정렬!$F113="",Calc_오픈정렬!BE113=""),"",Calc_오픈정렬!BE113/Calc_오픈정렬!$F113*100)</f>
        <v/>
      </c>
      <c r="BF113" t="str">
        <f>IF(OR(Calc_오픈정렬!$F113="",Calc_오픈정렬!BF113=""),"",Calc_오픈정렬!BF113/Calc_오픈정렬!$F113*100)</f>
        <v/>
      </c>
      <c r="BG113" t="str">
        <f>IF(OR(Calc_오픈정렬!$F113="",Calc_오픈정렬!BG113=""),"",Calc_오픈정렬!BG113/Calc_오픈정렬!$F113*100)</f>
        <v/>
      </c>
      <c r="BH113" t="str">
        <f>IF(OR(Calc_오픈정렬!$F113="",Calc_오픈정렬!BH113=""),"",Calc_오픈정렬!BH113/Calc_오픈정렬!$F113*100)</f>
        <v/>
      </c>
      <c r="BI113" t="str">
        <f>IF(OR(Calc_오픈정렬!$F113="",Calc_오픈정렬!BI113=""),"",Calc_오픈정렬!BI113/Calc_오픈정렬!$F113*100)</f>
        <v/>
      </c>
      <c r="BJ113" t="str">
        <f>IF(OR(Calc_오픈정렬!$F113="",Calc_오픈정렬!BJ113=""),"",Calc_오픈정렬!BJ113/Calc_오픈정렬!$F113*100)</f>
        <v/>
      </c>
      <c r="BK113" t="str">
        <f>IF(OR(Calc_오픈정렬!$F113="",Calc_오픈정렬!BK113=""),"",Calc_오픈정렬!BK113/Calc_오픈정렬!$F113*100)</f>
        <v/>
      </c>
      <c r="BL113" t="str">
        <f>IF(OR(Calc_오픈정렬!$F113="",Calc_오픈정렬!BL113=""),"",Calc_오픈정렬!BL113/Calc_오픈정렬!$F113*100)</f>
        <v/>
      </c>
      <c r="BM113" t="str">
        <f>IF(OR(Calc_오픈정렬!$F113="",Calc_오픈정렬!BM113=""),"",Calc_오픈정렬!BM113/Calc_오픈정렬!$F113*100)</f>
        <v/>
      </c>
      <c r="BN113" t="str">
        <f>IF(OR(Calc_오픈정렬!$F113="",Calc_오픈정렬!BN113=""),"",Calc_오픈정렬!BN113/Calc_오픈정렬!$F113*100)</f>
        <v/>
      </c>
    </row>
    <row r="114" spans="1:66" x14ac:dyDescent="0.3">
      <c r="A114" t="str">
        <f>Calc_오픈정렬!A114</f>
        <v>(1104) #신림신원시장점</v>
      </c>
      <c r="B114" t="str">
        <f>Calc_오픈정렬!B114</f>
        <v>150-1</v>
      </c>
      <c r="C114">
        <f>Calc_오픈정렬!C114</f>
        <v>1</v>
      </c>
      <c r="D114" t="str">
        <f>Calc_오픈정렬!D114</f>
        <v>1</v>
      </c>
      <c r="E114" s="1">
        <f>Calc_오픈정렬!E114</f>
        <v>45352</v>
      </c>
      <c r="F114">
        <f>Calc_오픈정렬!F114</f>
        <v>4352835.7087247344</v>
      </c>
      <c r="G114">
        <f>IF(OR(Calc_오픈정렬!$F114="",Calc_오픈정렬!G114=""),"",Calc_오픈정렬!G114/Calc_오픈정렬!$F114*100)</f>
        <v>77.000366471044316</v>
      </c>
      <c r="H114">
        <f>IF(OR(Calc_오픈정렬!$F114="",Calc_오픈정렬!H114=""),"",Calc_오픈정렬!H114/Calc_오픈정렬!$F114*100)</f>
        <v>101.23360213571928</v>
      </c>
      <c r="I114">
        <f>IF(OR(Calc_오픈정렬!$F114="",Calc_오픈정렬!I114=""),"",Calc_오픈정렬!I114/Calc_오픈정렬!$F114*100)</f>
        <v>87.906754186577373</v>
      </c>
      <c r="J114">
        <f>IF(OR(Calc_오픈정렬!$F114="",Calc_오픈정렬!J114=""),"",Calc_오픈정렬!J114/Calc_오픈정렬!$F114*100)</f>
        <v>96.811644245545907</v>
      </c>
      <c r="K114">
        <f>IF(OR(Calc_오픈정렬!$F114="",Calc_오픈정렬!K114=""),"",Calc_오픈정렬!K114/Calc_오픈정렬!$F114*100)</f>
        <v>112.08079941930933</v>
      </c>
      <c r="L114">
        <f>IF(OR(Calc_오픈정렬!$F114="",Calc_오픈정렬!L114=""),"",Calc_오픈정렬!L114/Calc_오픈정렬!$F114*100)</f>
        <v>99.638424669545117</v>
      </c>
      <c r="M114">
        <f>IF(OR(Calc_오픈정렬!$F114="",Calc_오픈정렬!M114=""),"",Calc_오픈정렬!M114/Calc_오픈정렬!$F114*100)</f>
        <v>97.642039761773319</v>
      </c>
      <c r="N114">
        <f>IF(OR(Calc_오픈정렬!$F114="",Calc_오픈정렬!N114=""),"",Calc_오픈정렬!N114/Calc_오픈정렬!$F114*100)</f>
        <v>90.867961463357787</v>
      </c>
      <c r="O114">
        <f>IF(OR(Calc_오픈정렬!$F114="",Calc_오픈정렬!O114=""),"",Calc_오픈정렬!O114/Calc_오픈정렬!$F114*100)</f>
        <v>102.9591304404685</v>
      </c>
      <c r="P114">
        <f>IF(OR(Calc_오픈정렬!$F114="",Calc_오픈정렬!P114=""),"",Calc_오픈정렬!P114/Calc_오픈정렬!$F114*100)</f>
        <v>100.71110847846106</v>
      </c>
      <c r="Q114">
        <f>IF(OR(Calc_오픈정렬!$F114="",Calc_오픈정렬!Q114=""),"",Calc_오픈정렬!Q114/Calc_오픈정렬!$F114*100)</f>
        <v>119.74686664220873</v>
      </c>
      <c r="R114">
        <f>IF(OR(Calc_오픈정렬!$F114="",Calc_오픈정렬!R114=""),"",Calc_오픈정렬!R114/Calc_오픈정렬!$F114*100)</f>
        <v>117.71212279462209</v>
      </c>
      <c r="S114">
        <f>IF(OR(Calc_오픈정렬!$F114="",Calc_오픈정렬!S114=""),"",Calc_오픈정렬!S114/Calc_오픈정렬!$F114*100)</f>
        <v>119.23129299900124</v>
      </c>
      <c r="T114">
        <f>IF(OR(Calc_오픈정렬!$F114="",Calc_오픈정렬!T114=""),"",Calc_오픈정렬!T114/Calc_오픈정렬!$F114*100)</f>
        <v>128.10908445141044</v>
      </c>
      <c r="U114">
        <f>IF(OR(Calc_오픈정렬!$F114="",Calc_오픈정렬!U114=""),"",Calc_오픈정렬!U114/Calc_오픈정렬!$F114*100)</f>
        <v>115.88917601381421</v>
      </c>
      <c r="V114">
        <f>IF(OR(Calc_오픈정렬!$F114="",Calc_오픈정렬!V114=""),"",Calc_오픈정렬!V114/Calc_오픈정렬!$F114*100)</f>
        <v>132.52761758492119</v>
      </c>
      <c r="W114">
        <f>IF(OR(Calc_오픈정렬!$F114="",Calc_오픈정렬!W114=""),"",Calc_오픈정렬!W114/Calc_오픈정렬!$F114*100)</f>
        <v>117.59710737886317</v>
      </c>
      <c r="X114">
        <f>IF(OR(Calc_오픈정렬!$F114="",Calc_오픈정렬!X114=""),"",Calc_오픈정렬!X114/Calc_오픈정렬!$F114*100)</f>
        <v>133.07148593654949</v>
      </c>
      <c r="Y114">
        <f>IF(OR(Calc_오픈정렬!$F114="",Calc_오픈정렬!Y114=""),"",Calc_오픈정렬!Y114/Calc_오픈정렬!$F114*100)</f>
        <v>126.46691432280157</v>
      </c>
      <c r="Z114">
        <f>IF(OR(Calc_오픈정렬!$F114="",Calc_오픈정렬!Z114=""),"",Calc_오픈정렬!Z114/Calc_오픈정렬!$F114*100)</f>
        <v>133.90063833496862</v>
      </c>
      <c r="AA114">
        <f>IF(OR(Calc_오픈정렬!$F114="",Calc_오픈정렬!AA114=""),"",Calc_오픈정렬!AA114/Calc_오픈정렬!$F114*100)</f>
        <v>129.97350381389589</v>
      </c>
      <c r="AB114">
        <f>IF(OR(Calc_오픈정렬!$F114="",Calc_오픈정렬!AB114=""),"",Calc_오픈정렬!AB114/Calc_오픈정렬!$F114*100)</f>
        <v>116.9121272204182</v>
      </c>
      <c r="AC114">
        <f>IF(OR(Calc_오픈정렬!$F114="",Calc_오픈정렬!AC114=""),"",Calc_오픈정렬!AC114/Calc_오픈정렬!$F114*100)</f>
        <v>141.98969853681248</v>
      </c>
      <c r="AD114">
        <f>IF(OR(Calc_오픈정렬!$F114="",Calc_오픈정렬!AD114=""),"",Calc_오픈정렬!AD114/Calc_오픈정렬!$F114*100)</f>
        <v>128.97569089763283</v>
      </c>
      <c r="AE114">
        <f>IF(OR(Calc_오픈정렬!$F114="",Calc_오픈정렬!AE114=""),"",Calc_오픈정렬!AE114/Calc_오픈정렬!$F114*100)</f>
        <v>142.11578583748181</v>
      </c>
      <c r="AF114">
        <f>IF(OR(Calc_오픈정렬!$F114="",Calc_오픈정렬!AF114=""),"",Calc_오픈정렬!AF114/Calc_오픈정렬!$F114*100)</f>
        <v>131.9848294429903</v>
      </c>
      <c r="AG114">
        <f>IF(OR(Calc_오픈정렬!$F114="",Calc_오픈정렬!AG114=""),"",Calc_오픈정렬!AG114/Calc_오픈정렬!$F114*100)</f>
        <v>140.86491561417245</v>
      </c>
      <c r="AH114">
        <f>IF(OR(Calc_오픈정렬!$F114="",Calc_오픈정렬!AH114=""),"",Calc_오픈정렬!AH114/Calc_오픈정렬!$F114*100)</f>
        <v>128.7882750900512</v>
      </c>
      <c r="AI114" t="str">
        <f>IF(OR(Calc_오픈정렬!$F114="",Calc_오픈정렬!AI114=""),"",Calc_오픈정렬!AI114/Calc_오픈정렬!$F114*100)</f>
        <v/>
      </c>
      <c r="AJ114" t="str">
        <f>IF(OR(Calc_오픈정렬!$F114="",Calc_오픈정렬!AJ114=""),"",Calc_오픈정렬!AJ114/Calc_오픈정렬!$F114*100)</f>
        <v/>
      </c>
      <c r="AK114" t="str">
        <f>IF(OR(Calc_오픈정렬!$F114="",Calc_오픈정렬!AK114=""),"",Calc_오픈정렬!AK114/Calc_오픈정렬!$F114*100)</f>
        <v/>
      </c>
      <c r="AL114" t="str">
        <f>IF(OR(Calc_오픈정렬!$F114="",Calc_오픈정렬!AL114=""),"",Calc_오픈정렬!AL114/Calc_오픈정렬!$F114*100)</f>
        <v/>
      </c>
      <c r="AM114" t="str">
        <f>IF(OR(Calc_오픈정렬!$F114="",Calc_오픈정렬!AM114=""),"",Calc_오픈정렬!AM114/Calc_오픈정렬!$F114*100)</f>
        <v/>
      </c>
      <c r="AN114" t="str">
        <f>IF(OR(Calc_오픈정렬!$F114="",Calc_오픈정렬!AN114=""),"",Calc_오픈정렬!AN114/Calc_오픈정렬!$F114*100)</f>
        <v/>
      </c>
      <c r="AO114" t="str">
        <f>IF(OR(Calc_오픈정렬!$F114="",Calc_오픈정렬!AO114=""),"",Calc_오픈정렬!AO114/Calc_오픈정렬!$F114*100)</f>
        <v/>
      </c>
      <c r="AP114" t="str">
        <f>IF(OR(Calc_오픈정렬!$F114="",Calc_오픈정렬!AP114=""),"",Calc_오픈정렬!AP114/Calc_오픈정렬!$F114*100)</f>
        <v/>
      </c>
      <c r="AQ114" t="str">
        <f>IF(OR(Calc_오픈정렬!$F114="",Calc_오픈정렬!AQ114=""),"",Calc_오픈정렬!AQ114/Calc_오픈정렬!$F114*100)</f>
        <v/>
      </c>
      <c r="AR114" t="str">
        <f>IF(OR(Calc_오픈정렬!$F114="",Calc_오픈정렬!AR114=""),"",Calc_오픈정렬!AR114/Calc_오픈정렬!$F114*100)</f>
        <v/>
      </c>
      <c r="AS114" t="str">
        <f>IF(OR(Calc_오픈정렬!$F114="",Calc_오픈정렬!AS114=""),"",Calc_오픈정렬!AS114/Calc_오픈정렬!$F114*100)</f>
        <v/>
      </c>
      <c r="AT114" t="str">
        <f>IF(OR(Calc_오픈정렬!$F114="",Calc_오픈정렬!AT114=""),"",Calc_오픈정렬!AT114/Calc_오픈정렬!$F114*100)</f>
        <v/>
      </c>
      <c r="AU114" t="str">
        <f>IF(OR(Calc_오픈정렬!$F114="",Calc_오픈정렬!AU114=""),"",Calc_오픈정렬!AU114/Calc_오픈정렬!$F114*100)</f>
        <v/>
      </c>
      <c r="AV114" t="str">
        <f>IF(OR(Calc_오픈정렬!$F114="",Calc_오픈정렬!AV114=""),"",Calc_오픈정렬!AV114/Calc_오픈정렬!$F114*100)</f>
        <v/>
      </c>
      <c r="AW114" t="str">
        <f>IF(OR(Calc_오픈정렬!$F114="",Calc_오픈정렬!AW114=""),"",Calc_오픈정렬!AW114/Calc_오픈정렬!$F114*100)</f>
        <v/>
      </c>
      <c r="AX114" t="str">
        <f>IF(OR(Calc_오픈정렬!$F114="",Calc_오픈정렬!AX114=""),"",Calc_오픈정렬!AX114/Calc_오픈정렬!$F114*100)</f>
        <v/>
      </c>
      <c r="AY114" t="str">
        <f>IF(OR(Calc_오픈정렬!$F114="",Calc_오픈정렬!AY114=""),"",Calc_오픈정렬!AY114/Calc_오픈정렬!$F114*100)</f>
        <v/>
      </c>
      <c r="AZ114" t="str">
        <f>IF(OR(Calc_오픈정렬!$F114="",Calc_오픈정렬!AZ114=""),"",Calc_오픈정렬!AZ114/Calc_오픈정렬!$F114*100)</f>
        <v/>
      </c>
      <c r="BA114" t="str">
        <f>IF(OR(Calc_오픈정렬!$F114="",Calc_오픈정렬!BA114=""),"",Calc_오픈정렬!BA114/Calc_오픈정렬!$F114*100)</f>
        <v/>
      </c>
      <c r="BB114" t="str">
        <f>IF(OR(Calc_오픈정렬!$F114="",Calc_오픈정렬!BB114=""),"",Calc_오픈정렬!BB114/Calc_오픈정렬!$F114*100)</f>
        <v/>
      </c>
      <c r="BC114" t="str">
        <f>IF(OR(Calc_오픈정렬!$F114="",Calc_오픈정렬!BC114=""),"",Calc_오픈정렬!BC114/Calc_오픈정렬!$F114*100)</f>
        <v/>
      </c>
      <c r="BD114" t="str">
        <f>IF(OR(Calc_오픈정렬!$F114="",Calc_오픈정렬!BD114=""),"",Calc_오픈정렬!BD114/Calc_오픈정렬!$F114*100)</f>
        <v/>
      </c>
      <c r="BE114" t="str">
        <f>IF(OR(Calc_오픈정렬!$F114="",Calc_오픈정렬!BE114=""),"",Calc_오픈정렬!BE114/Calc_오픈정렬!$F114*100)</f>
        <v/>
      </c>
      <c r="BF114" t="str">
        <f>IF(OR(Calc_오픈정렬!$F114="",Calc_오픈정렬!BF114=""),"",Calc_오픈정렬!BF114/Calc_오픈정렬!$F114*100)</f>
        <v/>
      </c>
      <c r="BG114" t="str">
        <f>IF(OR(Calc_오픈정렬!$F114="",Calc_오픈정렬!BG114=""),"",Calc_오픈정렬!BG114/Calc_오픈정렬!$F114*100)</f>
        <v/>
      </c>
      <c r="BH114" t="str">
        <f>IF(OR(Calc_오픈정렬!$F114="",Calc_오픈정렬!BH114=""),"",Calc_오픈정렬!BH114/Calc_오픈정렬!$F114*100)</f>
        <v/>
      </c>
      <c r="BI114" t="str">
        <f>IF(OR(Calc_오픈정렬!$F114="",Calc_오픈정렬!BI114=""),"",Calc_오픈정렬!BI114/Calc_오픈정렬!$F114*100)</f>
        <v/>
      </c>
      <c r="BJ114" t="str">
        <f>IF(OR(Calc_오픈정렬!$F114="",Calc_오픈정렬!BJ114=""),"",Calc_오픈정렬!BJ114/Calc_오픈정렬!$F114*100)</f>
        <v/>
      </c>
      <c r="BK114" t="str">
        <f>IF(OR(Calc_오픈정렬!$F114="",Calc_오픈정렬!BK114=""),"",Calc_오픈정렬!BK114/Calc_오픈정렬!$F114*100)</f>
        <v/>
      </c>
      <c r="BL114" t="str">
        <f>IF(OR(Calc_오픈정렬!$F114="",Calc_오픈정렬!BL114=""),"",Calc_오픈정렬!BL114/Calc_오픈정렬!$F114*100)</f>
        <v/>
      </c>
      <c r="BM114" t="str">
        <f>IF(OR(Calc_오픈정렬!$F114="",Calc_오픈정렬!BM114=""),"",Calc_오픈정렬!BM114/Calc_오픈정렬!$F114*100)</f>
        <v/>
      </c>
      <c r="BN114" t="str">
        <f>IF(OR(Calc_오픈정렬!$F114="",Calc_오픈정렬!BN114=""),"",Calc_오픈정렬!BN114/Calc_오픈정렬!$F114*100)</f>
        <v/>
      </c>
    </row>
    <row r="115" spans="1:66" x14ac:dyDescent="0.3">
      <c r="A115" t="str">
        <f>Calc_오픈정렬!A115</f>
        <v>(1105) #공항시장역점</v>
      </c>
      <c r="B115" t="str">
        <f>Calc_오픈정렬!B115</f>
        <v>150-1</v>
      </c>
      <c r="C115">
        <f>Calc_오픈정렬!C115</f>
        <v>1</v>
      </c>
      <c r="D115" t="str">
        <f>Calc_오픈정렬!D115</f>
        <v>1</v>
      </c>
      <c r="E115" s="1">
        <f>Calc_오픈정렬!E115</f>
        <v>45352</v>
      </c>
      <c r="F115">
        <f>Calc_오픈정렬!F115</f>
        <v>2586139.5320859118</v>
      </c>
      <c r="G115">
        <f>IF(OR(Calc_오픈정렬!$F115="",Calc_오픈정렬!G115=""),"",Calc_오픈정렬!G115/Calc_오픈정렬!$F115*100)</f>
        <v>101.29116241288294</v>
      </c>
      <c r="H115">
        <f>IF(OR(Calc_오픈정렬!$F115="",Calc_오픈정렬!H115=""),"",Calc_오픈정렬!H115/Calc_오픈정렬!$F115*100)</f>
        <v>109.10344240239212</v>
      </c>
      <c r="I115">
        <f>IF(OR(Calc_오픈정렬!$F115="",Calc_오픈정렬!I115=""),"",Calc_오픈정렬!I115/Calc_오픈정렬!$F115*100)</f>
        <v>97.273820357375271</v>
      </c>
      <c r="J115">
        <f>IF(OR(Calc_오픈정렬!$F115="",Calc_오픈정렬!J115=""),"",Calc_오픈정렬!J115/Calc_오픈정렬!$F115*100)</f>
        <v>108.10880197275594</v>
      </c>
      <c r="K115">
        <f>IF(OR(Calc_오픈정렬!$F115="",Calc_오픈정렬!K115=""),"",Calc_오픈정렬!K115/Calc_오픈정렬!$F115*100)</f>
        <v>103.70923627374926</v>
      </c>
      <c r="L115">
        <f>IF(OR(Calc_오픈정렬!$F115="",Calc_오픈정렬!L115=""),"",Calc_오픈정렬!L115/Calc_오픈정렬!$F115*100)</f>
        <v>104.9153742779221</v>
      </c>
      <c r="M115">
        <f>IF(OR(Calc_오픈정렬!$F115="",Calc_오픈정렬!M115=""),"",Calc_오픈정렬!M115/Calc_오픈정렬!$F115*100)</f>
        <v>89.756618920098958</v>
      </c>
      <c r="N115">
        <f>IF(OR(Calc_오픈정렬!$F115="",Calc_오픈정렬!N115=""),"",Calc_오픈정렬!N115/Calc_오픈정렬!$F115*100)</f>
        <v>94.464284793065289</v>
      </c>
      <c r="O115">
        <f>IF(OR(Calc_오픈정렬!$F115="",Calc_오픈정렬!O115=""),"",Calc_오픈정렬!O115/Calc_오픈정렬!$F115*100)</f>
        <v>99.045683762408515</v>
      </c>
      <c r="P115">
        <f>IF(OR(Calc_오픈정렬!$F115="",Calc_오픈정렬!P115=""),"",Calc_오픈정렬!P115/Calc_오픈정렬!$F115*100)</f>
        <v>87.511697627168516</v>
      </c>
      <c r="Q115">
        <f>IF(OR(Calc_오픈정렬!$F115="",Calc_오픈정렬!Q115=""),"",Calc_오픈정렬!Q115/Calc_오픈정렬!$F115*100)</f>
        <v>104.61984255854171</v>
      </c>
      <c r="R115">
        <f>IF(OR(Calc_오픈정렬!$F115="",Calc_오픈정렬!R115=""),"",Calc_오픈정렬!R115/Calc_오픈정렬!$F115*100)</f>
        <v>99.396756057215669</v>
      </c>
      <c r="S115">
        <f>IF(OR(Calc_오픈정렬!$F115="",Calc_오픈정렬!S115=""),"",Calc_오픈정렬!S115/Calc_오픈정렬!$F115*100)</f>
        <v>98.050405503702137</v>
      </c>
      <c r="T115">
        <f>IF(OR(Calc_오픈정렬!$F115="",Calc_오픈정렬!T115=""),"",Calc_오픈정렬!T115/Calc_오픈정렬!$F115*100)</f>
        <v>93.393534025281028</v>
      </c>
      <c r="U115">
        <f>IF(OR(Calc_오픈정렬!$F115="",Calc_오픈정렬!U115=""),"",Calc_오픈정렬!U115/Calc_오픈정렬!$F115*100)</f>
        <v>100.59132865168299</v>
      </c>
      <c r="V115">
        <f>IF(OR(Calc_오픈정렬!$F115="",Calc_오픈정렬!V115=""),"",Calc_오픈정렬!V115/Calc_오픈정렬!$F115*100)</f>
        <v>103.82199472607203</v>
      </c>
      <c r="W115">
        <f>IF(OR(Calc_오픈정렬!$F115="",Calc_오픈정렬!W115=""),"",Calc_오픈정렬!W115/Calc_오픈정렬!$F115*100)</f>
        <v>89.313948789686592</v>
      </c>
      <c r="X115">
        <f>IF(OR(Calc_오픈정렬!$F115="",Calc_오픈정렬!X115=""),"",Calc_오픈정렬!X115/Calc_오픈정렬!$F115*100)</f>
        <v>89.023181782333637</v>
      </c>
      <c r="Y115">
        <f>IF(OR(Calc_오픈정렬!$F115="",Calc_오픈정렬!Y115=""),"",Calc_오픈정렬!Y115/Calc_오픈정렬!$F115*100)</f>
        <v>89.913029705618712</v>
      </c>
      <c r="Z115">
        <f>IF(OR(Calc_오픈정렬!$F115="",Calc_오픈정렬!Z115=""),"",Calc_오픈정렬!Z115/Calc_오픈정렬!$F115*100)</f>
        <v>85.954320363328279</v>
      </c>
      <c r="AA115">
        <f>IF(OR(Calc_오픈정렬!$F115="",Calc_오픈정렬!AA115=""),"",Calc_오픈정렬!AA115/Calc_오픈정렬!$F115*100)</f>
        <v>102.78942342164459</v>
      </c>
      <c r="AB115">
        <f>IF(OR(Calc_오픈정렬!$F115="",Calc_오픈정렬!AB115=""),"",Calc_오픈정렬!AB115/Calc_오픈정렬!$F115*100)</f>
        <v>86.640539778918523</v>
      </c>
      <c r="AC115">
        <f>IF(OR(Calc_오픈정렬!$F115="",Calc_오픈정렬!AC115=""),"",Calc_오픈정렬!AC115/Calc_오픈정렬!$F115*100)</f>
        <v>94.256109449020514</v>
      </c>
      <c r="AD115">
        <f>IF(OR(Calc_오픈정렬!$F115="",Calc_오픈정렬!AD115=""),"",Calc_오픈정렬!AD115/Calc_오픈정렬!$F115*100)</f>
        <v>107.70256580228705</v>
      </c>
      <c r="AE115">
        <f>IF(OR(Calc_오픈정렬!$F115="",Calc_오픈정렬!AE115=""),"",Calc_오픈정렬!AE115/Calc_오픈정렬!$F115*100)</f>
        <v>117.88332843513281</v>
      </c>
      <c r="AF115">
        <f>IF(OR(Calc_오픈정렬!$F115="",Calc_오픈정렬!AF115=""),"",Calc_오픈정렬!AF115/Calc_오픈정렬!$F115*100)</f>
        <v>137.78326136335087</v>
      </c>
      <c r="AG115">
        <f>IF(OR(Calc_오픈정렬!$F115="",Calc_오픈정렬!AG115=""),"",Calc_오픈정렬!AG115/Calc_오픈정렬!$F115*100)</f>
        <v>188.84292097636413</v>
      </c>
      <c r="AH115">
        <f>IF(OR(Calc_오픈정렬!$F115="",Calc_오픈정렬!AH115=""),"",Calc_오픈정렬!AH115/Calc_오픈정렬!$F115*100)</f>
        <v>174.83176233009317</v>
      </c>
      <c r="AI115" t="str">
        <f>IF(OR(Calc_오픈정렬!$F115="",Calc_오픈정렬!AI115=""),"",Calc_오픈정렬!AI115/Calc_오픈정렬!$F115*100)</f>
        <v/>
      </c>
      <c r="AJ115" t="str">
        <f>IF(OR(Calc_오픈정렬!$F115="",Calc_오픈정렬!AJ115=""),"",Calc_오픈정렬!AJ115/Calc_오픈정렬!$F115*100)</f>
        <v/>
      </c>
      <c r="AK115" t="str">
        <f>IF(OR(Calc_오픈정렬!$F115="",Calc_오픈정렬!AK115=""),"",Calc_오픈정렬!AK115/Calc_오픈정렬!$F115*100)</f>
        <v/>
      </c>
      <c r="AL115" t="str">
        <f>IF(OR(Calc_오픈정렬!$F115="",Calc_오픈정렬!AL115=""),"",Calc_오픈정렬!AL115/Calc_오픈정렬!$F115*100)</f>
        <v/>
      </c>
      <c r="AM115" t="str">
        <f>IF(OR(Calc_오픈정렬!$F115="",Calc_오픈정렬!AM115=""),"",Calc_오픈정렬!AM115/Calc_오픈정렬!$F115*100)</f>
        <v/>
      </c>
      <c r="AN115" t="str">
        <f>IF(OR(Calc_오픈정렬!$F115="",Calc_오픈정렬!AN115=""),"",Calc_오픈정렬!AN115/Calc_오픈정렬!$F115*100)</f>
        <v/>
      </c>
      <c r="AO115" t="str">
        <f>IF(OR(Calc_오픈정렬!$F115="",Calc_오픈정렬!AO115=""),"",Calc_오픈정렬!AO115/Calc_오픈정렬!$F115*100)</f>
        <v/>
      </c>
      <c r="AP115" t="str">
        <f>IF(OR(Calc_오픈정렬!$F115="",Calc_오픈정렬!AP115=""),"",Calc_오픈정렬!AP115/Calc_오픈정렬!$F115*100)</f>
        <v/>
      </c>
      <c r="AQ115" t="str">
        <f>IF(OR(Calc_오픈정렬!$F115="",Calc_오픈정렬!AQ115=""),"",Calc_오픈정렬!AQ115/Calc_오픈정렬!$F115*100)</f>
        <v/>
      </c>
      <c r="AR115" t="str">
        <f>IF(OR(Calc_오픈정렬!$F115="",Calc_오픈정렬!AR115=""),"",Calc_오픈정렬!AR115/Calc_오픈정렬!$F115*100)</f>
        <v/>
      </c>
      <c r="AS115" t="str">
        <f>IF(OR(Calc_오픈정렬!$F115="",Calc_오픈정렬!AS115=""),"",Calc_오픈정렬!AS115/Calc_오픈정렬!$F115*100)</f>
        <v/>
      </c>
      <c r="AT115" t="str">
        <f>IF(OR(Calc_오픈정렬!$F115="",Calc_오픈정렬!AT115=""),"",Calc_오픈정렬!AT115/Calc_오픈정렬!$F115*100)</f>
        <v/>
      </c>
      <c r="AU115" t="str">
        <f>IF(OR(Calc_오픈정렬!$F115="",Calc_오픈정렬!AU115=""),"",Calc_오픈정렬!AU115/Calc_오픈정렬!$F115*100)</f>
        <v/>
      </c>
      <c r="AV115" t="str">
        <f>IF(OR(Calc_오픈정렬!$F115="",Calc_오픈정렬!AV115=""),"",Calc_오픈정렬!AV115/Calc_오픈정렬!$F115*100)</f>
        <v/>
      </c>
      <c r="AW115" t="str">
        <f>IF(OR(Calc_오픈정렬!$F115="",Calc_오픈정렬!AW115=""),"",Calc_오픈정렬!AW115/Calc_오픈정렬!$F115*100)</f>
        <v/>
      </c>
      <c r="AX115" t="str">
        <f>IF(OR(Calc_오픈정렬!$F115="",Calc_오픈정렬!AX115=""),"",Calc_오픈정렬!AX115/Calc_오픈정렬!$F115*100)</f>
        <v/>
      </c>
      <c r="AY115" t="str">
        <f>IF(OR(Calc_오픈정렬!$F115="",Calc_오픈정렬!AY115=""),"",Calc_오픈정렬!AY115/Calc_오픈정렬!$F115*100)</f>
        <v/>
      </c>
      <c r="AZ115" t="str">
        <f>IF(OR(Calc_오픈정렬!$F115="",Calc_오픈정렬!AZ115=""),"",Calc_오픈정렬!AZ115/Calc_오픈정렬!$F115*100)</f>
        <v/>
      </c>
      <c r="BA115" t="str">
        <f>IF(OR(Calc_오픈정렬!$F115="",Calc_오픈정렬!BA115=""),"",Calc_오픈정렬!BA115/Calc_오픈정렬!$F115*100)</f>
        <v/>
      </c>
      <c r="BB115" t="str">
        <f>IF(OR(Calc_오픈정렬!$F115="",Calc_오픈정렬!BB115=""),"",Calc_오픈정렬!BB115/Calc_오픈정렬!$F115*100)</f>
        <v/>
      </c>
      <c r="BC115" t="str">
        <f>IF(OR(Calc_오픈정렬!$F115="",Calc_오픈정렬!BC115=""),"",Calc_오픈정렬!BC115/Calc_오픈정렬!$F115*100)</f>
        <v/>
      </c>
      <c r="BD115" t="str">
        <f>IF(OR(Calc_오픈정렬!$F115="",Calc_오픈정렬!BD115=""),"",Calc_오픈정렬!BD115/Calc_오픈정렬!$F115*100)</f>
        <v/>
      </c>
      <c r="BE115" t="str">
        <f>IF(OR(Calc_오픈정렬!$F115="",Calc_오픈정렬!BE115=""),"",Calc_오픈정렬!BE115/Calc_오픈정렬!$F115*100)</f>
        <v/>
      </c>
      <c r="BF115" t="str">
        <f>IF(OR(Calc_오픈정렬!$F115="",Calc_오픈정렬!BF115=""),"",Calc_오픈정렬!BF115/Calc_오픈정렬!$F115*100)</f>
        <v/>
      </c>
      <c r="BG115" t="str">
        <f>IF(OR(Calc_오픈정렬!$F115="",Calc_오픈정렬!BG115=""),"",Calc_오픈정렬!BG115/Calc_오픈정렬!$F115*100)</f>
        <v/>
      </c>
      <c r="BH115" t="str">
        <f>IF(OR(Calc_오픈정렬!$F115="",Calc_오픈정렬!BH115=""),"",Calc_오픈정렬!BH115/Calc_오픈정렬!$F115*100)</f>
        <v/>
      </c>
      <c r="BI115" t="str">
        <f>IF(OR(Calc_오픈정렬!$F115="",Calc_오픈정렬!BI115=""),"",Calc_오픈정렬!BI115/Calc_오픈정렬!$F115*100)</f>
        <v/>
      </c>
      <c r="BJ115" t="str">
        <f>IF(OR(Calc_오픈정렬!$F115="",Calc_오픈정렬!BJ115=""),"",Calc_오픈정렬!BJ115/Calc_오픈정렬!$F115*100)</f>
        <v/>
      </c>
      <c r="BK115" t="str">
        <f>IF(OR(Calc_오픈정렬!$F115="",Calc_오픈정렬!BK115=""),"",Calc_오픈정렬!BK115/Calc_오픈정렬!$F115*100)</f>
        <v/>
      </c>
      <c r="BL115" t="str">
        <f>IF(OR(Calc_오픈정렬!$F115="",Calc_오픈정렬!BL115=""),"",Calc_오픈정렬!BL115/Calc_오픈정렬!$F115*100)</f>
        <v/>
      </c>
      <c r="BM115" t="str">
        <f>IF(OR(Calc_오픈정렬!$F115="",Calc_오픈정렬!BM115=""),"",Calc_오픈정렬!BM115/Calc_오픈정렬!$F115*100)</f>
        <v/>
      </c>
      <c r="BN115" t="str">
        <f>IF(OR(Calc_오픈정렬!$F115="",Calc_오픈정렬!BN115=""),"",Calc_오픈정렬!BN115/Calc_오픈정렬!$F115*100)</f>
        <v/>
      </c>
    </row>
    <row r="116" spans="1:66" x14ac:dyDescent="0.3">
      <c r="A116" t="str">
        <f>Calc_오픈정렬!A116</f>
        <v>(1106) #아주대씨씨점</v>
      </c>
      <c r="B116" t="str">
        <f>Calc_오픈정렬!B116</f>
        <v>150-0</v>
      </c>
      <c r="C116">
        <f>Calc_오픈정렬!C116</f>
        <v>0</v>
      </c>
      <c r="D116" t="str">
        <f>Calc_오픈정렬!D116</f>
        <v>0</v>
      </c>
      <c r="E116" s="1">
        <f>Calc_오픈정렬!E116</f>
        <v>45383</v>
      </c>
      <c r="F116">
        <f>Calc_오픈정렬!F116</f>
        <v>4631133.5857707169</v>
      </c>
      <c r="G116">
        <f>IF(OR(Calc_오픈정렬!$F116="",Calc_오픈정렬!G116=""),"",Calc_오픈정렬!G116/Calc_오픈정렬!$F116*100)</f>
        <v>98.330514605530837</v>
      </c>
      <c r="H116">
        <f>IF(OR(Calc_오픈정렬!$F116="",Calc_오픈정렬!H116=""),"",Calc_오픈정렬!H116/Calc_오픈정렬!$F116*100)</f>
        <v>87.52839965073106</v>
      </c>
      <c r="I116">
        <f>IF(OR(Calc_오픈정렬!$F116="",Calc_오픈정렬!I116=""),"",Calc_오픈정렬!I116/Calc_오픈정렬!$F116*100)</f>
        <v>92.029652888953777</v>
      </c>
      <c r="J116">
        <f>IF(OR(Calc_오픈정렬!$F116="",Calc_오픈정렬!J116=""),"",Calc_오픈정렬!J116/Calc_오픈정렬!$F116*100)</f>
        <v>90.751323518562074</v>
      </c>
      <c r="K116">
        <f>IF(OR(Calc_오픈정렬!$F116="",Calc_오픈정렬!K116=""),"",Calc_오픈정렬!K116/Calc_오픈정렬!$F116*100)</f>
        <v>97.145479928019355</v>
      </c>
      <c r="L116">
        <f>IF(OR(Calc_오픈정렬!$F116="",Calc_오픈정렬!L116=""),"",Calc_오픈정렬!L116/Calc_오픈정렬!$F116*100)</f>
        <v>101.23991804925092</v>
      </c>
      <c r="M116">
        <f>IF(OR(Calc_오픈정렬!$F116="",Calc_오픈정렬!M116=""),"",Calc_오픈정렬!M116/Calc_오픈정렬!$F116*100)</f>
        <v>98.137822816789239</v>
      </c>
      <c r="N116">
        <f>IF(OR(Calc_오픈정렬!$F116="",Calc_오픈정렬!N116=""),"",Calc_오픈정렬!N116/Calc_오픈정렬!$F116*100)</f>
        <v>104.44273261772972</v>
      </c>
      <c r="O116">
        <f>IF(OR(Calc_오픈정렬!$F116="",Calc_오픈정렬!O116=""),"",Calc_오픈정렬!O116/Calc_오픈정렬!$F116*100)</f>
        <v>108.28272306964877</v>
      </c>
      <c r="P116">
        <f>IF(OR(Calc_오픈정렬!$F116="",Calc_오픈정렬!P116=""),"",Calc_오픈정렬!P116/Calc_오픈정렬!$F116*100)</f>
        <v>110.78612316442398</v>
      </c>
      <c r="Q116">
        <f>IF(OR(Calc_오픈정렬!$F116="",Calc_오픈정렬!Q116=""),"",Calc_오픈정렬!Q116/Calc_오픈정렬!$F116*100)</f>
        <v>115.02045727299843</v>
      </c>
      <c r="R116">
        <f>IF(OR(Calc_오픈정렬!$F116="",Calc_오픈정렬!R116=""),"",Calc_오픈정렬!R116/Calc_오픈정렬!$F116*100)</f>
        <v>113.2718646427267</v>
      </c>
      <c r="S116">
        <f>IF(OR(Calc_오픈정렬!$F116="",Calc_오픈정렬!S116=""),"",Calc_오픈정렬!S116/Calc_오픈정렬!$F116*100)</f>
        <v>102.27923740062326</v>
      </c>
      <c r="T116">
        <f>IF(OR(Calc_오픈정렬!$F116="",Calc_오픈정렬!T116=""),"",Calc_오픈정렬!T116/Calc_오픈정렬!$F116*100)</f>
        <v>122.90240588637306</v>
      </c>
      <c r="U116">
        <f>IF(OR(Calc_오픈정렬!$F116="",Calc_오픈정렬!U116=""),"",Calc_오픈정렬!U116/Calc_오픈정렬!$F116*100)</f>
        <v>125.28423298815467</v>
      </c>
      <c r="V116">
        <f>IF(OR(Calc_오픈정렬!$F116="",Calc_오픈정렬!V116=""),"",Calc_오픈정렬!V116/Calc_오픈정렬!$F116*100)</f>
        <v>114.85706325052666</v>
      </c>
      <c r="W116">
        <f>IF(OR(Calc_오픈정렬!$F116="",Calc_오픈정렬!W116=""),"",Calc_오픈정렬!W116/Calc_오픈정렬!$F116*100)</f>
        <v>112.36496313699089</v>
      </c>
      <c r="X116">
        <f>IF(OR(Calc_오픈정렬!$F116="",Calc_오픈정렬!X116=""),"",Calc_오픈정렬!X116/Calc_오픈정렬!$F116*100)</f>
        <v>108.45277831565031</v>
      </c>
      <c r="Y116">
        <f>IF(OR(Calc_오픈정렬!$F116="",Calc_오픈정렬!Y116=""),"",Calc_오픈정렬!Y116/Calc_오픈정렬!$F116*100)</f>
        <v>123.77789697443676</v>
      </c>
      <c r="Z116">
        <f>IF(OR(Calc_오픈정렬!$F116="",Calc_오픈정렬!Z116=""),"",Calc_오픈정렬!Z116/Calc_오픈정렬!$F116*100)</f>
        <v>113.90620901991882</v>
      </c>
      <c r="AA116">
        <f>IF(OR(Calc_오픈정렬!$F116="",Calc_오픈정렬!AA116=""),"",Calc_오픈정렬!AA116/Calc_오픈정렬!$F116*100)</f>
        <v>118.06135216773093</v>
      </c>
      <c r="AB116">
        <f>IF(OR(Calc_오픈정렬!$F116="",Calc_오픈정렬!AB116=""),"",Calc_오픈정렬!AB116/Calc_오픈정렬!$F116*100)</f>
        <v>128.96088738812438</v>
      </c>
      <c r="AC116">
        <f>IF(OR(Calc_오픈정렬!$F116="",Calc_오픈정렬!AC116=""),"",Calc_오픈정렬!AC116/Calc_오픈정렬!$F116*100)</f>
        <v>121.3045942432569</v>
      </c>
      <c r="AD116">
        <f>IF(OR(Calc_오픈정렬!$F116="",Calc_오픈정렬!AD116=""),"",Calc_오픈정렬!AD116/Calc_오픈정렬!$F116*100)</f>
        <v>143.12533632520621</v>
      </c>
      <c r="AE116">
        <f>IF(OR(Calc_오픈정렬!$F116="",Calc_오픈정렬!AE116=""),"",Calc_오픈정렬!AE116/Calc_오픈정렬!$F116*100)</f>
        <v>124.33766620666462</v>
      </c>
      <c r="AF116">
        <f>IF(OR(Calc_오픈정렬!$F116="",Calc_오픈정렬!AF116=""),"",Calc_오픈정렬!AF116/Calc_오픈정렬!$F116*100)</f>
        <v>153.58061700178436</v>
      </c>
      <c r="AG116">
        <f>IF(OR(Calc_오픈정렬!$F116="",Calc_오픈정렬!AG116=""),"",Calc_오픈정렬!AG116/Calc_오픈정렬!$F116*100)</f>
        <v>113.44308571697455</v>
      </c>
      <c r="AH116" t="str">
        <f>IF(OR(Calc_오픈정렬!$F116="",Calc_오픈정렬!AH116=""),"",Calc_오픈정렬!AH116/Calc_오픈정렬!$F116*100)</f>
        <v/>
      </c>
      <c r="AI116" t="str">
        <f>IF(OR(Calc_오픈정렬!$F116="",Calc_오픈정렬!AI116=""),"",Calc_오픈정렬!AI116/Calc_오픈정렬!$F116*100)</f>
        <v/>
      </c>
      <c r="AJ116" t="str">
        <f>IF(OR(Calc_오픈정렬!$F116="",Calc_오픈정렬!AJ116=""),"",Calc_오픈정렬!AJ116/Calc_오픈정렬!$F116*100)</f>
        <v/>
      </c>
      <c r="AK116" t="str">
        <f>IF(OR(Calc_오픈정렬!$F116="",Calc_오픈정렬!AK116=""),"",Calc_오픈정렬!AK116/Calc_오픈정렬!$F116*100)</f>
        <v/>
      </c>
      <c r="AL116" t="str">
        <f>IF(OR(Calc_오픈정렬!$F116="",Calc_오픈정렬!AL116=""),"",Calc_오픈정렬!AL116/Calc_오픈정렬!$F116*100)</f>
        <v/>
      </c>
      <c r="AM116" t="str">
        <f>IF(OR(Calc_오픈정렬!$F116="",Calc_오픈정렬!AM116=""),"",Calc_오픈정렬!AM116/Calc_오픈정렬!$F116*100)</f>
        <v/>
      </c>
      <c r="AN116" t="str">
        <f>IF(OR(Calc_오픈정렬!$F116="",Calc_오픈정렬!AN116=""),"",Calc_오픈정렬!AN116/Calc_오픈정렬!$F116*100)</f>
        <v/>
      </c>
      <c r="AO116" t="str">
        <f>IF(OR(Calc_오픈정렬!$F116="",Calc_오픈정렬!AO116=""),"",Calc_오픈정렬!AO116/Calc_오픈정렬!$F116*100)</f>
        <v/>
      </c>
      <c r="AP116" t="str">
        <f>IF(OR(Calc_오픈정렬!$F116="",Calc_오픈정렬!AP116=""),"",Calc_오픈정렬!AP116/Calc_오픈정렬!$F116*100)</f>
        <v/>
      </c>
      <c r="AQ116" t="str">
        <f>IF(OR(Calc_오픈정렬!$F116="",Calc_오픈정렬!AQ116=""),"",Calc_오픈정렬!AQ116/Calc_오픈정렬!$F116*100)</f>
        <v/>
      </c>
      <c r="AR116" t="str">
        <f>IF(OR(Calc_오픈정렬!$F116="",Calc_오픈정렬!AR116=""),"",Calc_오픈정렬!AR116/Calc_오픈정렬!$F116*100)</f>
        <v/>
      </c>
      <c r="AS116" t="str">
        <f>IF(OR(Calc_오픈정렬!$F116="",Calc_오픈정렬!AS116=""),"",Calc_오픈정렬!AS116/Calc_오픈정렬!$F116*100)</f>
        <v/>
      </c>
      <c r="AT116" t="str">
        <f>IF(OR(Calc_오픈정렬!$F116="",Calc_오픈정렬!AT116=""),"",Calc_오픈정렬!AT116/Calc_오픈정렬!$F116*100)</f>
        <v/>
      </c>
      <c r="AU116" t="str">
        <f>IF(OR(Calc_오픈정렬!$F116="",Calc_오픈정렬!AU116=""),"",Calc_오픈정렬!AU116/Calc_오픈정렬!$F116*100)</f>
        <v/>
      </c>
      <c r="AV116" t="str">
        <f>IF(OR(Calc_오픈정렬!$F116="",Calc_오픈정렬!AV116=""),"",Calc_오픈정렬!AV116/Calc_오픈정렬!$F116*100)</f>
        <v/>
      </c>
      <c r="AW116" t="str">
        <f>IF(OR(Calc_오픈정렬!$F116="",Calc_오픈정렬!AW116=""),"",Calc_오픈정렬!AW116/Calc_오픈정렬!$F116*100)</f>
        <v/>
      </c>
      <c r="AX116" t="str">
        <f>IF(OR(Calc_오픈정렬!$F116="",Calc_오픈정렬!AX116=""),"",Calc_오픈정렬!AX116/Calc_오픈정렬!$F116*100)</f>
        <v/>
      </c>
      <c r="AY116" t="str">
        <f>IF(OR(Calc_오픈정렬!$F116="",Calc_오픈정렬!AY116=""),"",Calc_오픈정렬!AY116/Calc_오픈정렬!$F116*100)</f>
        <v/>
      </c>
      <c r="AZ116" t="str">
        <f>IF(OR(Calc_오픈정렬!$F116="",Calc_오픈정렬!AZ116=""),"",Calc_오픈정렬!AZ116/Calc_오픈정렬!$F116*100)</f>
        <v/>
      </c>
      <c r="BA116" t="str">
        <f>IF(OR(Calc_오픈정렬!$F116="",Calc_오픈정렬!BA116=""),"",Calc_오픈정렬!BA116/Calc_오픈정렬!$F116*100)</f>
        <v/>
      </c>
      <c r="BB116" t="str">
        <f>IF(OR(Calc_오픈정렬!$F116="",Calc_오픈정렬!BB116=""),"",Calc_오픈정렬!BB116/Calc_오픈정렬!$F116*100)</f>
        <v/>
      </c>
      <c r="BC116" t="str">
        <f>IF(OR(Calc_오픈정렬!$F116="",Calc_오픈정렬!BC116=""),"",Calc_오픈정렬!BC116/Calc_오픈정렬!$F116*100)</f>
        <v/>
      </c>
      <c r="BD116" t="str">
        <f>IF(OR(Calc_오픈정렬!$F116="",Calc_오픈정렬!BD116=""),"",Calc_오픈정렬!BD116/Calc_오픈정렬!$F116*100)</f>
        <v/>
      </c>
      <c r="BE116" t="str">
        <f>IF(OR(Calc_오픈정렬!$F116="",Calc_오픈정렬!BE116=""),"",Calc_오픈정렬!BE116/Calc_오픈정렬!$F116*100)</f>
        <v/>
      </c>
      <c r="BF116" t="str">
        <f>IF(OR(Calc_오픈정렬!$F116="",Calc_오픈정렬!BF116=""),"",Calc_오픈정렬!BF116/Calc_오픈정렬!$F116*100)</f>
        <v/>
      </c>
      <c r="BG116" t="str">
        <f>IF(OR(Calc_오픈정렬!$F116="",Calc_오픈정렬!BG116=""),"",Calc_오픈정렬!BG116/Calc_오픈정렬!$F116*100)</f>
        <v/>
      </c>
      <c r="BH116" t="str">
        <f>IF(OR(Calc_오픈정렬!$F116="",Calc_오픈정렬!BH116=""),"",Calc_오픈정렬!BH116/Calc_오픈정렬!$F116*100)</f>
        <v/>
      </c>
      <c r="BI116" t="str">
        <f>IF(OR(Calc_오픈정렬!$F116="",Calc_오픈정렬!BI116=""),"",Calc_오픈정렬!BI116/Calc_오픈정렬!$F116*100)</f>
        <v/>
      </c>
      <c r="BJ116" t="str">
        <f>IF(OR(Calc_오픈정렬!$F116="",Calc_오픈정렬!BJ116=""),"",Calc_오픈정렬!BJ116/Calc_오픈정렬!$F116*100)</f>
        <v/>
      </c>
      <c r="BK116" t="str">
        <f>IF(OR(Calc_오픈정렬!$F116="",Calc_오픈정렬!BK116=""),"",Calc_오픈정렬!BK116/Calc_오픈정렬!$F116*100)</f>
        <v/>
      </c>
      <c r="BL116" t="str">
        <f>IF(OR(Calc_오픈정렬!$F116="",Calc_오픈정렬!BL116=""),"",Calc_오픈정렬!BL116/Calc_오픈정렬!$F116*100)</f>
        <v/>
      </c>
      <c r="BM116" t="str">
        <f>IF(OR(Calc_오픈정렬!$F116="",Calc_오픈정렬!BM116=""),"",Calc_오픈정렬!BM116/Calc_오픈정렬!$F116*100)</f>
        <v/>
      </c>
      <c r="BN116" t="str">
        <f>IF(OR(Calc_오픈정렬!$F116="",Calc_오픈정렬!BN116=""),"",Calc_오픈정렬!BN116/Calc_오픈정렬!$F116*100)</f>
        <v/>
      </c>
    </row>
    <row r="117" spans="1:66" x14ac:dyDescent="0.3">
      <c r="A117" t="str">
        <f>Calc_오픈정렬!A117</f>
        <v>(1107) #송파거여공원점</v>
      </c>
      <c r="B117" t="str">
        <f>Calc_오픈정렬!B117</f>
        <v>150-1</v>
      </c>
      <c r="C117">
        <f>Calc_오픈정렬!C117</f>
        <v>1</v>
      </c>
      <c r="D117" t="str">
        <f>Calc_오픈정렬!D117</f>
        <v>1</v>
      </c>
      <c r="E117" s="1">
        <f>Calc_오픈정렬!E117</f>
        <v>45383</v>
      </c>
      <c r="F117">
        <f>Calc_오픈정렬!F117</f>
        <v>1348033.4214764556</v>
      </c>
      <c r="G117">
        <f>IF(OR(Calc_오픈정렬!$F117="",Calc_오픈정렬!G117=""),"",Calc_오픈정렬!G117/Calc_오픈정렬!$F117*100)</f>
        <v>71.212608167068424</v>
      </c>
      <c r="H117">
        <f>IF(OR(Calc_오픈정렬!$F117="",Calc_오픈정렬!H117=""),"",Calc_오픈정렬!H117/Calc_오픈정렬!$F117*100)</f>
        <v>74.734127738350935</v>
      </c>
      <c r="I117">
        <f>IF(OR(Calc_오픈정렬!$F117="",Calc_오픈정렬!I117=""),"",Calc_오픈정렬!I117/Calc_오픈정렬!$F117*100)</f>
        <v>82.69870123219448</v>
      </c>
      <c r="J117">
        <f>IF(OR(Calc_오픈정렬!$F117="",Calc_오픈정렬!J117=""),"",Calc_오픈정렬!J117/Calc_오픈정렬!$F117*100)</f>
        <v>89.256407292256426</v>
      </c>
      <c r="K117">
        <f>IF(OR(Calc_오픈정렬!$F117="",Calc_오픈정렬!K117=""),"",Calc_오픈정렬!K117/Calc_오픈정렬!$F117*100)</f>
        <v>82.22935503436932</v>
      </c>
      <c r="L117">
        <f>IF(OR(Calc_오픈정렬!$F117="",Calc_오픈정렬!L117=""),"",Calc_오픈정렬!L117/Calc_오픈정렬!$F117*100)</f>
        <v>87.226834345514789</v>
      </c>
      <c r="M117">
        <f>IF(OR(Calc_오픈정렬!$F117="",Calc_오픈정렬!M117=""),"",Calc_오픈정렬!M117/Calc_오픈정렬!$F117*100)</f>
        <v>101.67152866460964</v>
      </c>
      <c r="N117">
        <f>IF(OR(Calc_오픈정렬!$F117="",Calc_오픈정렬!N117=""),"",Calc_오픈정렬!N117/Calc_오픈정렬!$F117*100)</f>
        <v>107.14859529183262</v>
      </c>
      <c r="O117">
        <f>IF(OR(Calc_오픈정렬!$F117="",Calc_오픈정렬!O117=""),"",Calc_오픈정렬!O117/Calc_오픈정렬!$F117*100)</f>
        <v>132.46727937141713</v>
      </c>
      <c r="P117">
        <f>IF(OR(Calc_오픈정렬!$F117="",Calc_오픈정렬!P117=""),"",Calc_오픈정렬!P117/Calc_오픈정렬!$F117*100)</f>
        <v>126.74808903209991</v>
      </c>
      <c r="Q117">
        <f>IF(OR(Calc_오픈정렬!$F117="",Calc_오픈정렬!Q117=""),"",Calc_오픈정렬!Q117/Calc_오픈정렬!$F117*100)</f>
        <v>122.64710420830866</v>
      </c>
      <c r="R117">
        <f>IF(OR(Calc_오픈정렬!$F117="",Calc_오픈정렬!R117=""),"",Calc_오픈정렬!R117/Calc_오픈정렬!$F117*100)</f>
        <v>127.13129356954144</v>
      </c>
      <c r="S117">
        <f>IF(OR(Calc_오픈정렬!$F117="",Calc_오픈정렬!S117=""),"",Calc_오픈정렬!S117/Calc_오픈정렬!$F117*100)</f>
        <v>125.82915862804921</v>
      </c>
      <c r="T117">
        <f>IF(OR(Calc_오픈정렬!$F117="",Calc_오픈정렬!T117=""),"",Calc_오픈정렬!T117/Calc_오픈정렬!$F117*100)</f>
        <v>126.87433146864582</v>
      </c>
      <c r="U117">
        <f>IF(OR(Calc_오픈정렬!$F117="",Calc_오픈정렬!U117=""),"",Calc_오픈정렬!U117/Calc_오픈정렬!$F117*100)</f>
        <v>121.20987370459397</v>
      </c>
      <c r="V117">
        <f>IF(OR(Calc_오픈정렬!$F117="",Calc_오픈정렬!V117=""),"",Calc_오픈정렬!V117/Calc_오픈정렬!$F117*100)</f>
        <v>111.75653378315869</v>
      </c>
      <c r="W117">
        <f>IF(OR(Calc_오픈정렬!$F117="",Calc_오픈정렬!W117=""),"",Calc_오픈정렬!W117/Calc_오픈정렬!$F117*100)</f>
        <v>102.99114948940699</v>
      </c>
      <c r="X117">
        <f>IF(OR(Calc_오픈정렬!$F117="",Calc_오픈정렬!X117=""),"",Calc_오픈정렬!X117/Calc_오픈정렬!$F117*100)</f>
        <v>83.937212800504284</v>
      </c>
      <c r="Y117">
        <f>IF(OR(Calc_오픈정렬!$F117="",Calc_오픈정렬!Y117=""),"",Calc_오픈정렬!Y117/Calc_오픈정렬!$F117*100)</f>
        <v>126.17973847147353</v>
      </c>
      <c r="Z117">
        <f>IF(OR(Calc_오픈정렬!$F117="",Calc_오픈정렬!Z117=""),"",Calc_오픈정렬!Z117/Calc_오픈정렬!$F117*100)</f>
        <v>124.28111273957911</v>
      </c>
      <c r="AA117">
        <f>IF(OR(Calc_오픈정렬!$F117="",Calc_오픈정렬!AA117=""),"",Calc_오픈정렬!AA117/Calc_오픈정렬!$F117*100)</f>
        <v>119.81066688866142</v>
      </c>
      <c r="AB117">
        <f>IF(OR(Calc_오픈정렬!$F117="",Calc_오픈정렬!AB117=""),"",Calc_오픈정렬!AB117/Calc_오픈정렬!$F117*100)</f>
        <v>154.04780281083362</v>
      </c>
      <c r="AC117">
        <f>IF(OR(Calc_오픈정렬!$F117="",Calc_오픈정렬!AC117=""),"",Calc_오픈정렬!AC117/Calc_오픈정렬!$F117*100)</f>
        <v>144.78615846800517</v>
      </c>
      <c r="AD117">
        <f>IF(OR(Calc_오픈정렬!$F117="",Calc_오픈정렬!AD117=""),"",Calc_오픈정렬!AD117/Calc_오픈정렬!$F117*100)</f>
        <v>116.34044006203246</v>
      </c>
      <c r="AE117">
        <f>IF(OR(Calc_오픈정렬!$F117="",Calc_오픈정렬!AE117=""),"",Calc_오픈정렬!AE117/Calc_오픈정렬!$F117*100)</f>
        <v>134.646462898225</v>
      </c>
      <c r="AF117">
        <f>IF(OR(Calc_오픈정렬!$F117="",Calc_오픈정렬!AF117=""),"",Calc_오픈정렬!AF117/Calc_오픈정렬!$F117*100)</f>
        <v>156.10942726929792</v>
      </c>
      <c r="AG117">
        <f>IF(OR(Calc_오픈정렬!$F117="",Calc_오픈정렬!AG117=""),"",Calc_오픈정렬!AG117/Calc_오픈정렬!$F117*100)</f>
        <v>136.85684183056139</v>
      </c>
      <c r="AH117" t="str">
        <f>IF(OR(Calc_오픈정렬!$F117="",Calc_오픈정렬!AH117=""),"",Calc_오픈정렬!AH117/Calc_오픈정렬!$F117*100)</f>
        <v/>
      </c>
      <c r="AI117" t="str">
        <f>IF(OR(Calc_오픈정렬!$F117="",Calc_오픈정렬!AI117=""),"",Calc_오픈정렬!AI117/Calc_오픈정렬!$F117*100)</f>
        <v/>
      </c>
      <c r="AJ117" t="str">
        <f>IF(OR(Calc_오픈정렬!$F117="",Calc_오픈정렬!AJ117=""),"",Calc_오픈정렬!AJ117/Calc_오픈정렬!$F117*100)</f>
        <v/>
      </c>
      <c r="AK117" t="str">
        <f>IF(OR(Calc_오픈정렬!$F117="",Calc_오픈정렬!AK117=""),"",Calc_오픈정렬!AK117/Calc_오픈정렬!$F117*100)</f>
        <v/>
      </c>
      <c r="AL117" t="str">
        <f>IF(OR(Calc_오픈정렬!$F117="",Calc_오픈정렬!AL117=""),"",Calc_오픈정렬!AL117/Calc_오픈정렬!$F117*100)</f>
        <v/>
      </c>
      <c r="AM117" t="str">
        <f>IF(OR(Calc_오픈정렬!$F117="",Calc_오픈정렬!AM117=""),"",Calc_오픈정렬!AM117/Calc_오픈정렬!$F117*100)</f>
        <v/>
      </c>
      <c r="AN117" t="str">
        <f>IF(OR(Calc_오픈정렬!$F117="",Calc_오픈정렬!AN117=""),"",Calc_오픈정렬!AN117/Calc_오픈정렬!$F117*100)</f>
        <v/>
      </c>
      <c r="AO117" t="str">
        <f>IF(OR(Calc_오픈정렬!$F117="",Calc_오픈정렬!AO117=""),"",Calc_오픈정렬!AO117/Calc_오픈정렬!$F117*100)</f>
        <v/>
      </c>
      <c r="AP117" t="str">
        <f>IF(OR(Calc_오픈정렬!$F117="",Calc_오픈정렬!AP117=""),"",Calc_오픈정렬!AP117/Calc_오픈정렬!$F117*100)</f>
        <v/>
      </c>
      <c r="AQ117" t="str">
        <f>IF(OR(Calc_오픈정렬!$F117="",Calc_오픈정렬!AQ117=""),"",Calc_오픈정렬!AQ117/Calc_오픈정렬!$F117*100)</f>
        <v/>
      </c>
      <c r="AR117" t="str">
        <f>IF(OR(Calc_오픈정렬!$F117="",Calc_오픈정렬!AR117=""),"",Calc_오픈정렬!AR117/Calc_오픈정렬!$F117*100)</f>
        <v/>
      </c>
      <c r="AS117" t="str">
        <f>IF(OR(Calc_오픈정렬!$F117="",Calc_오픈정렬!AS117=""),"",Calc_오픈정렬!AS117/Calc_오픈정렬!$F117*100)</f>
        <v/>
      </c>
      <c r="AT117" t="str">
        <f>IF(OR(Calc_오픈정렬!$F117="",Calc_오픈정렬!AT117=""),"",Calc_오픈정렬!AT117/Calc_오픈정렬!$F117*100)</f>
        <v/>
      </c>
      <c r="AU117" t="str">
        <f>IF(OR(Calc_오픈정렬!$F117="",Calc_오픈정렬!AU117=""),"",Calc_오픈정렬!AU117/Calc_오픈정렬!$F117*100)</f>
        <v/>
      </c>
      <c r="AV117" t="str">
        <f>IF(OR(Calc_오픈정렬!$F117="",Calc_오픈정렬!AV117=""),"",Calc_오픈정렬!AV117/Calc_오픈정렬!$F117*100)</f>
        <v/>
      </c>
      <c r="AW117" t="str">
        <f>IF(OR(Calc_오픈정렬!$F117="",Calc_오픈정렬!AW117=""),"",Calc_오픈정렬!AW117/Calc_오픈정렬!$F117*100)</f>
        <v/>
      </c>
      <c r="AX117" t="str">
        <f>IF(OR(Calc_오픈정렬!$F117="",Calc_오픈정렬!AX117=""),"",Calc_오픈정렬!AX117/Calc_오픈정렬!$F117*100)</f>
        <v/>
      </c>
      <c r="AY117" t="str">
        <f>IF(OR(Calc_오픈정렬!$F117="",Calc_오픈정렬!AY117=""),"",Calc_오픈정렬!AY117/Calc_오픈정렬!$F117*100)</f>
        <v/>
      </c>
      <c r="AZ117" t="str">
        <f>IF(OR(Calc_오픈정렬!$F117="",Calc_오픈정렬!AZ117=""),"",Calc_오픈정렬!AZ117/Calc_오픈정렬!$F117*100)</f>
        <v/>
      </c>
      <c r="BA117" t="str">
        <f>IF(OR(Calc_오픈정렬!$F117="",Calc_오픈정렬!BA117=""),"",Calc_오픈정렬!BA117/Calc_오픈정렬!$F117*100)</f>
        <v/>
      </c>
      <c r="BB117" t="str">
        <f>IF(OR(Calc_오픈정렬!$F117="",Calc_오픈정렬!BB117=""),"",Calc_오픈정렬!BB117/Calc_오픈정렬!$F117*100)</f>
        <v/>
      </c>
      <c r="BC117" t="str">
        <f>IF(OR(Calc_오픈정렬!$F117="",Calc_오픈정렬!BC117=""),"",Calc_오픈정렬!BC117/Calc_오픈정렬!$F117*100)</f>
        <v/>
      </c>
      <c r="BD117" t="str">
        <f>IF(OR(Calc_오픈정렬!$F117="",Calc_오픈정렬!BD117=""),"",Calc_오픈정렬!BD117/Calc_오픈정렬!$F117*100)</f>
        <v/>
      </c>
      <c r="BE117" t="str">
        <f>IF(OR(Calc_오픈정렬!$F117="",Calc_오픈정렬!BE117=""),"",Calc_오픈정렬!BE117/Calc_오픈정렬!$F117*100)</f>
        <v/>
      </c>
      <c r="BF117" t="str">
        <f>IF(OR(Calc_오픈정렬!$F117="",Calc_오픈정렬!BF117=""),"",Calc_오픈정렬!BF117/Calc_오픈정렬!$F117*100)</f>
        <v/>
      </c>
      <c r="BG117" t="str">
        <f>IF(OR(Calc_오픈정렬!$F117="",Calc_오픈정렬!BG117=""),"",Calc_오픈정렬!BG117/Calc_오픈정렬!$F117*100)</f>
        <v/>
      </c>
      <c r="BH117" t="str">
        <f>IF(OR(Calc_오픈정렬!$F117="",Calc_오픈정렬!BH117=""),"",Calc_오픈정렬!BH117/Calc_오픈정렬!$F117*100)</f>
        <v/>
      </c>
      <c r="BI117" t="str">
        <f>IF(OR(Calc_오픈정렬!$F117="",Calc_오픈정렬!BI117=""),"",Calc_오픈정렬!BI117/Calc_오픈정렬!$F117*100)</f>
        <v/>
      </c>
      <c r="BJ117" t="str">
        <f>IF(OR(Calc_오픈정렬!$F117="",Calc_오픈정렬!BJ117=""),"",Calc_오픈정렬!BJ117/Calc_오픈정렬!$F117*100)</f>
        <v/>
      </c>
      <c r="BK117" t="str">
        <f>IF(OR(Calc_오픈정렬!$F117="",Calc_오픈정렬!BK117=""),"",Calc_오픈정렬!BK117/Calc_오픈정렬!$F117*100)</f>
        <v/>
      </c>
      <c r="BL117" t="str">
        <f>IF(OR(Calc_오픈정렬!$F117="",Calc_오픈정렬!BL117=""),"",Calc_오픈정렬!BL117/Calc_오픈정렬!$F117*100)</f>
        <v/>
      </c>
      <c r="BM117" t="str">
        <f>IF(OR(Calc_오픈정렬!$F117="",Calc_오픈정렬!BM117=""),"",Calc_오픈정렬!BM117/Calc_오픈정렬!$F117*100)</f>
        <v/>
      </c>
      <c r="BN117" t="str">
        <f>IF(OR(Calc_오픈정렬!$F117="",Calc_오픈정렬!BN117=""),"",Calc_오픈정렬!BN117/Calc_오픈정렬!$F117*100)</f>
        <v/>
      </c>
    </row>
    <row r="118" spans="1:66" x14ac:dyDescent="0.3">
      <c r="A118" t="str">
        <f>Calc_오픈정렬!A118</f>
        <v>(1108) #봉천해피점</v>
      </c>
      <c r="B118" t="str">
        <f>Calc_오픈정렬!B118</f>
        <v>150-2</v>
      </c>
      <c r="C118">
        <f>Calc_오픈정렬!C118</f>
        <v>2</v>
      </c>
      <c r="D118" t="str">
        <f>Calc_오픈정렬!D118</f>
        <v>2</v>
      </c>
      <c r="E118" s="1">
        <f>Calc_오픈정렬!E118</f>
        <v>45383</v>
      </c>
      <c r="F118">
        <f>Calc_오픈정렬!F118</f>
        <v>4388646.6545306677</v>
      </c>
      <c r="G118">
        <f>IF(OR(Calc_오픈정렬!$F118="",Calc_오픈정렬!G118=""),"",Calc_오픈정렬!G118/Calc_오픈정렬!$F118*100)</f>
        <v>74.061633119283186</v>
      </c>
      <c r="H118">
        <f>IF(OR(Calc_오픈정렬!$F118="",Calc_오픈정렬!H118=""),"",Calc_오픈정렬!H118/Calc_오픈정렬!$F118*100)</f>
        <v>71.595123281982126</v>
      </c>
      <c r="I118">
        <f>IF(OR(Calc_오픈정렬!$F118="",Calc_오픈정렬!I118=""),"",Calc_오픈정렬!I118/Calc_오픈정렬!$F118*100)</f>
        <v>84.859045819642148</v>
      </c>
      <c r="J118">
        <f>IF(OR(Calc_오픈정렬!$F118="",Calc_오픈정렬!J118=""),"",Calc_오픈정렬!J118/Calc_오픈정렬!$F118*100)</f>
        <v>96.464804334272785</v>
      </c>
      <c r="K118">
        <f>IF(OR(Calc_오픈정렬!$F118="",Calc_오픈정렬!K118=""),"",Calc_오픈정렬!K118/Calc_오픈정렬!$F118*100)</f>
        <v>94.50018291469118</v>
      </c>
      <c r="L118">
        <f>IF(OR(Calc_오픈정렬!$F118="",Calc_오픈정렬!L118=""),"",Calc_오픈정렬!L118/Calc_오픈정렬!$F118*100)</f>
        <v>97.891472513199233</v>
      </c>
      <c r="M118">
        <f>IF(OR(Calc_오픈정렬!$F118="",Calc_오픈정렬!M118=""),"",Calc_오픈정렬!M118/Calc_오픈정렬!$F118*100)</f>
        <v>96.659457770843915</v>
      </c>
      <c r="N118">
        <f>IF(OR(Calc_오픈정렬!$F118="",Calc_오픈정렬!N118=""),"",Calc_오픈정렬!N118/Calc_오픈정렬!$F118*100)</f>
        <v>110.37898979639711</v>
      </c>
      <c r="O118">
        <f>IF(OR(Calc_오픈정렬!$F118="",Calc_오픈정렬!O118=""),"",Calc_오픈정렬!O118/Calc_오픈정렬!$F118*100)</f>
        <v>104.10509267059587</v>
      </c>
      <c r="P118">
        <f>IF(OR(Calc_오픈정렬!$F118="",Calc_오픈정렬!P118=""),"",Calc_오픈정렬!P118/Calc_오픈정렬!$F118*100)</f>
        <v>98.301903237584781</v>
      </c>
      <c r="Q118">
        <f>IF(OR(Calc_오픈정렬!$F118="",Calc_오픈정렬!Q118=""),"",Calc_오픈정렬!Q118/Calc_오픈정렬!$F118*100)</f>
        <v>104.82381308668866</v>
      </c>
      <c r="R118">
        <f>IF(OR(Calc_오픈정렬!$F118="",Calc_오픈정렬!R118=""),"",Calc_오픈정렬!R118/Calc_오픈정렬!$F118*100)</f>
        <v>99.182833873228901</v>
      </c>
      <c r="S118">
        <f>IF(OR(Calc_오픈정렬!$F118="",Calc_오픈정렬!S118=""),"",Calc_오픈정렬!S118/Calc_오픈정렬!$F118*100)</f>
        <v>98.669663487648378</v>
      </c>
      <c r="T118">
        <f>IF(OR(Calc_오픈정렬!$F118="",Calc_오픈정렬!T118=""),"",Calc_오픈정렬!T118/Calc_오픈정렬!$F118*100)</f>
        <v>106.2118278488247</v>
      </c>
      <c r="U118">
        <f>IF(OR(Calc_오픈정렬!$F118="",Calc_오픈정렬!U118=""),"",Calc_오픈정렬!U118/Calc_오픈정렬!$F118*100)</f>
        <v>114.08032398902745</v>
      </c>
      <c r="V118">
        <f>IF(OR(Calc_오픈정렬!$F118="",Calc_오픈정렬!V118=""),"",Calc_오픈정렬!V118/Calc_오픈정렬!$F118*100)</f>
        <v>93.860088965534587</v>
      </c>
      <c r="W118">
        <f>IF(OR(Calc_오픈정렬!$F118="",Calc_오픈정렬!W118=""),"",Calc_오픈정렬!W118/Calc_오픈정렬!$F118*100)</f>
        <v>90.369247010714929</v>
      </c>
      <c r="X118">
        <f>IF(OR(Calc_오픈정렬!$F118="",Calc_오픈정렬!X118=""),"",Calc_오픈정렬!X118/Calc_오픈정렬!$F118*100)</f>
        <v>92.912034516935677</v>
      </c>
      <c r="Y118">
        <f>IF(OR(Calc_오픈정렬!$F118="",Calc_오픈정렬!Y118=""),"",Calc_오픈정렬!Y118/Calc_오픈정렬!$F118*100)</f>
        <v>84.948918169593625</v>
      </c>
      <c r="Z118">
        <f>IF(OR(Calc_오픈정렬!$F118="",Calc_오픈정렬!Z118=""),"",Calc_오픈정렬!Z118/Calc_오픈정렬!$F118*100)</f>
        <v>101.37880896973148</v>
      </c>
      <c r="AA118">
        <f>IF(OR(Calc_오픈정렬!$F118="",Calc_오픈정렬!AA118=""),"",Calc_오픈정렬!AA118/Calc_오픈정렬!$F118*100)</f>
        <v>90.323659431166718</v>
      </c>
      <c r="AB118">
        <f>IF(OR(Calc_오픈정렬!$F118="",Calc_오픈정렬!AB118=""),"",Calc_오픈정렬!AB118/Calc_오픈정렬!$F118*100)</f>
        <v>95.396020119287783</v>
      </c>
      <c r="AC118">
        <f>IF(OR(Calc_오픈정렬!$F118="",Calc_오픈정렬!AC118=""),"",Calc_오픈정렬!AC118/Calc_오픈정렬!$F118*100)</f>
        <v>103.08014225910217</v>
      </c>
      <c r="AD118">
        <f>IF(OR(Calc_오픈정렬!$F118="",Calc_오픈정렬!AD118=""),"",Calc_오픈정렬!AD118/Calc_오픈정렬!$F118*100)</f>
        <v>108.70278386834755</v>
      </c>
      <c r="AE118">
        <f>IF(OR(Calc_오픈정렬!$F118="",Calc_오픈정렬!AE118=""),"",Calc_오픈정렬!AE118/Calc_오픈정렬!$F118*100)</f>
        <v>114.75333575046018</v>
      </c>
      <c r="AF118">
        <f>IF(OR(Calc_오픈정렬!$F118="",Calc_오픈정렬!AF118=""),"",Calc_오픈정렬!AF118/Calc_오픈정렬!$F118*100)</f>
        <v>111.1281550576319</v>
      </c>
      <c r="AG118">
        <f>IF(OR(Calc_오픈정렬!$F118="",Calc_오픈정렬!AG118=""),"",Calc_오픈정렬!AG118/Calc_오픈정렬!$F118*100)</f>
        <v>97.966977022174646</v>
      </c>
      <c r="AH118" t="str">
        <f>IF(OR(Calc_오픈정렬!$F118="",Calc_오픈정렬!AH118=""),"",Calc_오픈정렬!AH118/Calc_오픈정렬!$F118*100)</f>
        <v/>
      </c>
      <c r="AI118" t="str">
        <f>IF(OR(Calc_오픈정렬!$F118="",Calc_오픈정렬!AI118=""),"",Calc_오픈정렬!AI118/Calc_오픈정렬!$F118*100)</f>
        <v/>
      </c>
      <c r="AJ118" t="str">
        <f>IF(OR(Calc_오픈정렬!$F118="",Calc_오픈정렬!AJ118=""),"",Calc_오픈정렬!AJ118/Calc_오픈정렬!$F118*100)</f>
        <v/>
      </c>
      <c r="AK118" t="str">
        <f>IF(OR(Calc_오픈정렬!$F118="",Calc_오픈정렬!AK118=""),"",Calc_오픈정렬!AK118/Calc_오픈정렬!$F118*100)</f>
        <v/>
      </c>
      <c r="AL118" t="str">
        <f>IF(OR(Calc_오픈정렬!$F118="",Calc_오픈정렬!AL118=""),"",Calc_오픈정렬!AL118/Calc_오픈정렬!$F118*100)</f>
        <v/>
      </c>
      <c r="AM118" t="str">
        <f>IF(OR(Calc_오픈정렬!$F118="",Calc_오픈정렬!AM118=""),"",Calc_오픈정렬!AM118/Calc_오픈정렬!$F118*100)</f>
        <v/>
      </c>
      <c r="AN118" t="str">
        <f>IF(OR(Calc_오픈정렬!$F118="",Calc_오픈정렬!AN118=""),"",Calc_오픈정렬!AN118/Calc_오픈정렬!$F118*100)</f>
        <v/>
      </c>
      <c r="AO118" t="str">
        <f>IF(OR(Calc_오픈정렬!$F118="",Calc_오픈정렬!AO118=""),"",Calc_오픈정렬!AO118/Calc_오픈정렬!$F118*100)</f>
        <v/>
      </c>
      <c r="AP118" t="str">
        <f>IF(OR(Calc_오픈정렬!$F118="",Calc_오픈정렬!AP118=""),"",Calc_오픈정렬!AP118/Calc_오픈정렬!$F118*100)</f>
        <v/>
      </c>
      <c r="AQ118" t="str">
        <f>IF(OR(Calc_오픈정렬!$F118="",Calc_오픈정렬!AQ118=""),"",Calc_오픈정렬!AQ118/Calc_오픈정렬!$F118*100)</f>
        <v/>
      </c>
      <c r="AR118" t="str">
        <f>IF(OR(Calc_오픈정렬!$F118="",Calc_오픈정렬!AR118=""),"",Calc_오픈정렬!AR118/Calc_오픈정렬!$F118*100)</f>
        <v/>
      </c>
      <c r="AS118" t="str">
        <f>IF(OR(Calc_오픈정렬!$F118="",Calc_오픈정렬!AS118=""),"",Calc_오픈정렬!AS118/Calc_오픈정렬!$F118*100)</f>
        <v/>
      </c>
      <c r="AT118" t="str">
        <f>IF(OR(Calc_오픈정렬!$F118="",Calc_오픈정렬!AT118=""),"",Calc_오픈정렬!AT118/Calc_오픈정렬!$F118*100)</f>
        <v/>
      </c>
      <c r="AU118" t="str">
        <f>IF(OR(Calc_오픈정렬!$F118="",Calc_오픈정렬!AU118=""),"",Calc_오픈정렬!AU118/Calc_오픈정렬!$F118*100)</f>
        <v/>
      </c>
      <c r="AV118" t="str">
        <f>IF(OR(Calc_오픈정렬!$F118="",Calc_오픈정렬!AV118=""),"",Calc_오픈정렬!AV118/Calc_오픈정렬!$F118*100)</f>
        <v/>
      </c>
      <c r="AW118" t="str">
        <f>IF(OR(Calc_오픈정렬!$F118="",Calc_오픈정렬!AW118=""),"",Calc_오픈정렬!AW118/Calc_오픈정렬!$F118*100)</f>
        <v/>
      </c>
      <c r="AX118" t="str">
        <f>IF(OR(Calc_오픈정렬!$F118="",Calc_오픈정렬!AX118=""),"",Calc_오픈정렬!AX118/Calc_오픈정렬!$F118*100)</f>
        <v/>
      </c>
      <c r="AY118" t="str">
        <f>IF(OR(Calc_오픈정렬!$F118="",Calc_오픈정렬!AY118=""),"",Calc_오픈정렬!AY118/Calc_오픈정렬!$F118*100)</f>
        <v/>
      </c>
      <c r="AZ118" t="str">
        <f>IF(OR(Calc_오픈정렬!$F118="",Calc_오픈정렬!AZ118=""),"",Calc_오픈정렬!AZ118/Calc_오픈정렬!$F118*100)</f>
        <v/>
      </c>
      <c r="BA118" t="str">
        <f>IF(OR(Calc_오픈정렬!$F118="",Calc_오픈정렬!BA118=""),"",Calc_오픈정렬!BA118/Calc_오픈정렬!$F118*100)</f>
        <v/>
      </c>
      <c r="BB118" t="str">
        <f>IF(OR(Calc_오픈정렬!$F118="",Calc_오픈정렬!BB118=""),"",Calc_오픈정렬!BB118/Calc_오픈정렬!$F118*100)</f>
        <v/>
      </c>
      <c r="BC118" t="str">
        <f>IF(OR(Calc_오픈정렬!$F118="",Calc_오픈정렬!BC118=""),"",Calc_오픈정렬!BC118/Calc_오픈정렬!$F118*100)</f>
        <v/>
      </c>
      <c r="BD118" t="str">
        <f>IF(OR(Calc_오픈정렬!$F118="",Calc_오픈정렬!BD118=""),"",Calc_오픈정렬!BD118/Calc_오픈정렬!$F118*100)</f>
        <v/>
      </c>
      <c r="BE118" t="str">
        <f>IF(OR(Calc_오픈정렬!$F118="",Calc_오픈정렬!BE118=""),"",Calc_오픈정렬!BE118/Calc_오픈정렬!$F118*100)</f>
        <v/>
      </c>
      <c r="BF118" t="str">
        <f>IF(OR(Calc_오픈정렬!$F118="",Calc_오픈정렬!BF118=""),"",Calc_오픈정렬!BF118/Calc_오픈정렬!$F118*100)</f>
        <v/>
      </c>
      <c r="BG118" t="str">
        <f>IF(OR(Calc_오픈정렬!$F118="",Calc_오픈정렬!BG118=""),"",Calc_오픈정렬!BG118/Calc_오픈정렬!$F118*100)</f>
        <v/>
      </c>
      <c r="BH118" t="str">
        <f>IF(OR(Calc_오픈정렬!$F118="",Calc_오픈정렬!BH118=""),"",Calc_오픈정렬!BH118/Calc_오픈정렬!$F118*100)</f>
        <v/>
      </c>
      <c r="BI118" t="str">
        <f>IF(OR(Calc_오픈정렬!$F118="",Calc_오픈정렬!BI118=""),"",Calc_오픈정렬!BI118/Calc_오픈정렬!$F118*100)</f>
        <v/>
      </c>
      <c r="BJ118" t="str">
        <f>IF(OR(Calc_오픈정렬!$F118="",Calc_오픈정렬!BJ118=""),"",Calc_오픈정렬!BJ118/Calc_오픈정렬!$F118*100)</f>
        <v/>
      </c>
      <c r="BK118" t="str">
        <f>IF(OR(Calc_오픈정렬!$F118="",Calc_오픈정렬!BK118=""),"",Calc_오픈정렬!BK118/Calc_오픈정렬!$F118*100)</f>
        <v/>
      </c>
      <c r="BL118" t="str">
        <f>IF(OR(Calc_오픈정렬!$F118="",Calc_오픈정렬!BL118=""),"",Calc_오픈정렬!BL118/Calc_오픈정렬!$F118*100)</f>
        <v/>
      </c>
      <c r="BM118" t="str">
        <f>IF(OR(Calc_오픈정렬!$F118="",Calc_오픈정렬!BM118=""),"",Calc_오픈정렬!BM118/Calc_오픈정렬!$F118*100)</f>
        <v/>
      </c>
      <c r="BN118" t="str">
        <f>IF(OR(Calc_오픈정렬!$F118="",Calc_오픈정렬!BN118=""),"",Calc_오픈정렬!BN118/Calc_오픈정렬!$F118*100)</f>
        <v/>
      </c>
    </row>
    <row r="119" spans="1:66" x14ac:dyDescent="0.3">
      <c r="A119" t="str">
        <f>Calc_오픈정렬!A119</f>
        <v>(1109) #서강대남문점</v>
      </c>
      <c r="B119" t="str">
        <f>Calc_오픈정렬!B119</f>
        <v>150-1</v>
      </c>
      <c r="C119">
        <f>Calc_오픈정렬!C119</f>
        <v>1</v>
      </c>
      <c r="D119" t="str">
        <f>Calc_오픈정렬!D119</f>
        <v>1</v>
      </c>
      <c r="E119" s="1">
        <f>Calc_오픈정렬!E119</f>
        <v>45413</v>
      </c>
      <c r="F119">
        <f>Calc_오픈정렬!F119</f>
        <v>5366168.9902411839</v>
      </c>
      <c r="G119">
        <f>IF(OR(Calc_오픈정렬!$F119="",Calc_오픈정렬!G119=""),"",Calc_오픈정렬!G119/Calc_오픈정렬!$F119*100)</f>
        <v>95.184451502324691</v>
      </c>
      <c r="H119">
        <f>IF(OR(Calc_오픈정렬!$F119="",Calc_오픈정렬!H119=""),"",Calc_오픈정렬!H119/Calc_오픈정렬!$F119*100)</f>
        <v>118.40796940360303</v>
      </c>
      <c r="I119">
        <f>IF(OR(Calc_오픈정렬!$F119="",Calc_오픈정렬!I119=""),"",Calc_오픈정렬!I119/Calc_오픈정렬!$F119*100)</f>
        <v>150.09969623820081</v>
      </c>
      <c r="J119">
        <f>IF(OR(Calc_오픈정렬!$F119="",Calc_오픈정렬!J119=""),"",Calc_오픈정렬!J119/Calc_오픈정렬!$F119*100)</f>
        <v>142.83685076542875</v>
      </c>
      <c r="K119">
        <f>IF(OR(Calc_오픈정렬!$F119="",Calc_오픈정렬!K119=""),"",Calc_오픈정렬!K119/Calc_오픈정렬!$F119*100)</f>
        <v>138.68130671762836</v>
      </c>
      <c r="L119">
        <f>IF(OR(Calc_오픈정렬!$F119="",Calc_오픈정렬!L119=""),"",Calc_오픈정렬!L119/Calc_오픈정렬!$F119*100)</f>
        <v>118.48751334534154</v>
      </c>
      <c r="M119">
        <f>IF(OR(Calc_오픈정렬!$F119="",Calc_오픈정렬!M119=""),"",Calc_오픈정렬!M119/Calc_오픈정렬!$F119*100)</f>
        <v>61.211198630347816</v>
      </c>
      <c r="N119">
        <f>IF(OR(Calc_오픈정렬!$F119="",Calc_오픈정렬!N119=""),"",Calc_오픈정렬!N119/Calc_오픈정렬!$F119*100)</f>
        <v>61.954626039138262</v>
      </c>
      <c r="O119">
        <f>IF(OR(Calc_오픈정렬!$F119="",Calc_오픈정렬!O119=""),"",Calc_오픈정렬!O119/Calc_오픈정렬!$F119*100)</f>
        <v>76.82850450211518</v>
      </c>
      <c r="P119">
        <f>IF(OR(Calc_오픈정렬!$F119="",Calc_오픈정렬!P119=""),"",Calc_오픈정렬!P119/Calc_오픈정렬!$F119*100)</f>
        <v>83.128888194545269</v>
      </c>
      <c r="Q119">
        <f>IF(OR(Calc_오픈정렬!$F119="",Calc_오픈정렬!Q119=""),"",Calc_오픈정렬!Q119/Calc_오픈정렬!$F119*100)</f>
        <v>95.803493765673792</v>
      </c>
      <c r="R119">
        <f>IF(OR(Calc_오픈정렬!$F119="",Calc_오픈정렬!R119=""),"",Calc_오픈정렬!R119/Calc_오픈정렬!$F119*100)</f>
        <v>88.334726634828996</v>
      </c>
      <c r="S119">
        <f>IF(OR(Calc_오픈정렬!$F119="",Calc_오픈정렬!S119=""),"",Calc_오픈정렬!S119/Calc_오픈정렬!$F119*100)</f>
        <v>94.576227758033198</v>
      </c>
      <c r="T119">
        <f>IF(OR(Calc_오픈정렬!$F119="",Calc_오픈정렬!T119=""),"",Calc_오픈정렬!T119/Calc_오픈정렬!$F119*100)</f>
        <v>90.207048550485396</v>
      </c>
      <c r="U119">
        <f>IF(OR(Calc_오픈정렬!$F119="",Calc_오픈정렬!U119=""),"",Calc_오픈정렬!U119/Calc_오픈정렬!$F119*100)</f>
        <v>90.923766204743757</v>
      </c>
      <c r="V119">
        <f>IF(OR(Calc_오픈정렬!$F119="",Calc_오픈정렬!V119=""),"",Calc_오픈정렬!V119/Calc_오픈정렬!$F119*100)</f>
        <v>88.504233808885004</v>
      </c>
      <c r="W119">
        <f>IF(OR(Calc_오픈정렬!$F119="",Calc_오픈정렬!W119=""),"",Calc_오픈정렬!W119/Calc_오픈정렬!$F119*100)</f>
        <v>86.664300358108719</v>
      </c>
      <c r="X119">
        <f>IF(OR(Calc_오픈정렬!$F119="",Calc_오픈정렬!X119=""),"",Calc_오픈정렬!X119/Calc_오픈정렬!$F119*100)</f>
        <v>85.870551800139467</v>
      </c>
      <c r="Y119">
        <f>IF(OR(Calc_오픈정렬!$F119="",Calc_오픈정렬!Y119=""),"",Calc_오픈정렬!Y119/Calc_오픈정렬!$F119*100)</f>
        <v>96.131033131958503</v>
      </c>
      <c r="Z119">
        <f>IF(OR(Calc_오픈정렬!$F119="",Calc_오픈정렬!Z119=""),"",Calc_오픈정렬!Z119/Calc_오픈정렬!$F119*100)</f>
        <v>90.166004485439188</v>
      </c>
      <c r="AA119">
        <f>IF(OR(Calc_오픈정렬!$F119="",Calc_오픈정렬!AA119=""),"",Calc_오픈정렬!AA119/Calc_오픈정렬!$F119*100)</f>
        <v>106.52978057612066</v>
      </c>
      <c r="AB119">
        <f>IF(OR(Calc_오픈정렬!$F119="",Calc_오픈정렬!AB119=""),"",Calc_오픈정렬!AB119/Calc_오픈정렬!$F119*100)</f>
        <v>96.779488509730129</v>
      </c>
      <c r="AC119">
        <f>IF(OR(Calc_오픈정렬!$F119="",Calc_오픈정렬!AC119=""),"",Calc_오픈정렬!AC119/Calc_오픈정렬!$F119*100)</f>
        <v>92.284195839523463</v>
      </c>
      <c r="AD119">
        <f>IF(OR(Calc_오픈정렬!$F119="",Calc_오픈정렬!AD119=""),"",Calc_오픈정렬!AD119/Calc_오픈정렬!$F119*100)</f>
        <v>105.61687746672112</v>
      </c>
      <c r="AE119">
        <f>IF(OR(Calc_오픈정렬!$F119="",Calc_오픈정렬!AE119=""),"",Calc_오픈정렬!AE119/Calc_오픈정렬!$F119*100)</f>
        <v>106.26211774940167</v>
      </c>
      <c r="AF119">
        <f>IF(OR(Calc_오픈정렬!$F119="",Calc_오픈정렬!AF119=""),"",Calc_오픈정렬!AF119/Calc_오픈정렬!$F119*100)</f>
        <v>85.853397115557172</v>
      </c>
      <c r="AG119" t="str">
        <f>IF(OR(Calc_오픈정렬!$F119="",Calc_오픈정렬!AG119=""),"",Calc_오픈정렬!AG119/Calc_오픈정렬!$F119*100)</f>
        <v/>
      </c>
      <c r="AH119" t="str">
        <f>IF(OR(Calc_오픈정렬!$F119="",Calc_오픈정렬!AH119=""),"",Calc_오픈정렬!AH119/Calc_오픈정렬!$F119*100)</f>
        <v/>
      </c>
      <c r="AI119" t="str">
        <f>IF(OR(Calc_오픈정렬!$F119="",Calc_오픈정렬!AI119=""),"",Calc_오픈정렬!AI119/Calc_오픈정렬!$F119*100)</f>
        <v/>
      </c>
      <c r="AJ119" t="str">
        <f>IF(OR(Calc_오픈정렬!$F119="",Calc_오픈정렬!AJ119=""),"",Calc_오픈정렬!AJ119/Calc_오픈정렬!$F119*100)</f>
        <v/>
      </c>
      <c r="AK119" t="str">
        <f>IF(OR(Calc_오픈정렬!$F119="",Calc_오픈정렬!AK119=""),"",Calc_오픈정렬!AK119/Calc_오픈정렬!$F119*100)</f>
        <v/>
      </c>
      <c r="AL119" t="str">
        <f>IF(OR(Calc_오픈정렬!$F119="",Calc_오픈정렬!AL119=""),"",Calc_오픈정렬!AL119/Calc_오픈정렬!$F119*100)</f>
        <v/>
      </c>
      <c r="AM119" t="str">
        <f>IF(OR(Calc_오픈정렬!$F119="",Calc_오픈정렬!AM119=""),"",Calc_오픈정렬!AM119/Calc_오픈정렬!$F119*100)</f>
        <v/>
      </c>
      <c r="AN119" t="str">
        <f>IF(OR(Calc_오픈정렬!$F119="",Calc_오픈정렬!AN119=""),"",Calc_오픈정렬!AN119/Calc_오픈정렬!$F119*100)</f>
        <v/>
      </c>
      <c r="AO119" t="str">
        <f>IF(OR(Calc_오픈정렬!$F119="",Calc_오픈정렬!AO119=""),"",Calc_오픈정렬!AO119/Calc_오픈정렬!$F119*100)</f>
        <v/>
      </c>
      <c r="AP119" t="str">
        <f>IF(OR(Calc_오픈정렬!$F119="",Calc_오픈정렬!AP119=""),"",Calc_오픈정렬!AP119/Calc_오픈정렬!$F119*100)</f>
        <v/>
      </c>
      <c r="AQ119" t="str">
        <f>IF(OR(Calc_오픈정렬!$F119="",Calc_오픈정렬!AQ119=""),"",Calc_오픈정렬!AQ119/Calc_오픈정렬!$F119*100)</f>
        <v/>
      </c>
      <c r="AR119" t="str">
        <f>IF(OR(Calc_오픈정렬!$F119="",Calc_오픈정렬!AR119=""),"",Calc_오픈정렬!AR119/Calc_오픈정렬!$F119*100)</f>
        <v/>
      </c>
      <c r="AS119" t="str">
        <f>IF(OR(Calc_오픈정렬!$F119="",Calc_오픈정렬!AS119=""),"",Calc_오픈정렬!AS119/Calc_오픈정렬!$F119*100)</f>
        <v/>
      </c>
      <c r="AT119" t="str">
        <f>IF(OR(Calc_오픈정렬!$F119="",Calc_오픈정렬!AT119=""),"",Calc_오픈정렬!AT119/Calc_오픈정렬!$F119*100)</f>
        <v/>
      </c>
      <c r="AU119" t="str">
        <f>IF(OR(Calc_오픈정렬!$F119="",Calc_오픈정렬!AU119=""),"",Calc_오픈정렬!AU119/Calc_오픈정렬!$F119*100)</f>
        <v/>
      </c>
      <c r="AV119" t="str">
        <f>IF(OR(Calc_오픈정렬!$F119="",Calc_오픈정렬!AV119=""),"",Calc_오픈정렬!AV119/Calc_오픈정렬!$F119*100)</f>
        <v/>
      </c>
      <c r="AW119" t="str">
        <f>IF(OR(Calc_오픈정렬!$F119="",Calc_오픈정렬!AW119=""),"",Calc_오픈정렬!AW119/Calc_오픈정렬!$F119*100)</f>
        <v/>
      </c>
      <c r="AX119" t="str">
        <f>IF(OR(Calc_오픈정렬!$F119="",Calc_오픈정렬!AX119=""),"",Calc_오픈정렬!AX119/Calc_오픈정렬!$F119*100)</f>
        <v/>
      </c>
      <c r="AY119" t="str">
        <f>IF(OR(Calc_오픈정렬!$F119="",Calc_오픈정렬!AY119=""),"",Calc_오픈정렬!AY119/Calc_오픈정렬!$F119*100)</f>
        <v/>
      </c>
      <c r="AZ119" t="str">
        <f>IF(OR(Calc_오픈정렬!$F119="",Calc_오픈정렬!AZ119=""),"",Calc_오픈정렬!AZ119/Calc_오픈정렬!$F119*100)</f>
        <v/>
      </c>
      <c r="BA119" t="str">
        <f>IF(OR(Calc_오픈정렬!$F119="",Calc_오픈정렬!BA119=""),"",Calc_오픈정렬!BA119/Calc_오픈정렬!$F119*100)</f>
        <v/>
      </c>
      <c r="BB119" t="str">
        <f>IF(OR(Calc_오픈정렬!$F119="",Calc_오픈정렬!BB119=""),"",Calc_오픈정렬!BB119/Calc_오픈정렬!$F119*100)</f>
        <v/>
      </c>
      <c r="BC119" t="str">
        <f>IF(OR(Calc_오픈정렬!$F119="",Calc_오픈정렬!BC119=""),"",Calc_오픈정렬!BC119/Calc_오픈정렬!$F119*100)</f>
        <v/>
      </c>
      <c r="BD119" t="str">
        <f>IF(OR(Calc_오픈정렬!$F119="",Calc_오픈정렬!BD119=""),"",Calc_오픈정렬!BD119/Calc_오픈정렬!$F119*100)</f>
        <v/>
      </c>
      <c r="BE119" t="str">
        <f>IF(OR(Calc_오픈정렬!$F119="",Calc_오픈정렬!BE119=""),"",Calc_오픈정렬!BE119/Calc_오픈정렬!$F119*100)</f>
        <v/>
      </c>
      <c r="BF119" t="str">
        <f>IF(OR(Calc_오픈정렬!$F119="",Calc_오픈정렬!BF119=""),"",Calc_오픈정렬!BF119/Calc_오픈정렬!$F119*100)</f>
        <v/>
      </c>
      <c r="BG119" t="str">
        <f>IF(OR(Calc_오픈정렬!$F119="",Calc_오픈정렬!BG119=""),"",Calc_오픈정렬!BG119/Calc_오픈정렬!$F119*100)</f>
        <v/>
      </c>
      <c r="BH119" t="str">
        <f>IF(OR(Calc_오픈정렬!$F119="",Calc_오픈정렬!BH119=""),"",Calc_오픈정렬!BH119/Calc_오픈정렬!$F119*100)</f>
        <v/>
      </c>
      <c r="BI119" t="str">
        <f>IF(OR(Calc_오픈정렬!$F119="",Calc_오픈정렬!BI119=""),"",Calc_오픈정렬!BI119/Calc_오픈정렬!$F119*100)</f>
        <v/>
      </c>
      <c r="BJ119" t="str">
        <f>IF(OR(Calc_오픈정렬!$F119="",Calc_오픈정렬!BJ119=""),"",Calc_오픈정렬!BJ119/Calc_오픈정렬!$F119*100)</f>
        <v/>
      </c>
      <c r="BK119" t="str">
        <f>IF(OR(Calc_오픈정렬!$F119="",Calc_오픈정렬!BK119=""),"",Calc_오픈정렬!BK119/Calc_오픈정렬!$F119*100)</f>
        <v/>
      </c>
      <c r="BL119" t="str">
        <f>IF(OR(Calc_오픈정렬!$F119="",Calc_오픈정렬!BL119=""),"",Calc_오픈정렬!BL119/Calc_오픈정렬!$F119*100)</f>
        <v/>
      </c>
      <c r="BM119" t="str">
        <f>IF(OR(Calc_오픈정렬!$F119="",Calc_오픈정렬!BM119=""),"",Calc_오픈정렬!BM119/Calc_오픈정렬!$F119*100)</f>
        <v/>
      </c>
      <c r="BN119" t="str">
        <f>IF(OR(Calc_오픈정렬!$F119="",Calc_오픈정렬!BN119=""),"",Calc_오픈정렬!BN119/Calc_오픈정렬!$F119*100)</f>
        <v/>
      </c>
    </row>
    <row r="120" spans="1:66" x14ac:dyDescent="0.3">
      <c r="A120" t="str">
        <f>Calc_오픈정렬!A120</f>
        <v>(1110) #서림스마일점</v>
      </c>
      <c r="B120" t="str">
        <f>Calc_오픈정렬!B120</f>
        <v>150-2</v>
      </c>
      <c r="C120">
        <f>Calc_오픈정렬!C120</f>
        <v>2</v>
      </c>
      <c r="D120" t="str">
        <f>Calc_오픈정렬!D120</f>
        <v>2</v>
      </c>
      <c r="E120" s="1">
        <f>Calc_오픈정렬!E120</f>
        <v>45413</v>
      </c>
      <c r="F120">
        <f>Calc_오픈정렬!F120</f>
        <v>3438616.1398483762</v>
      </c>
      <c r="G120">
        <f>IF(OR(Calc_오픈정렬!$F120="",Calc_오픈정렬!G120=""),"",Calc_오픈정렬!G120/Calc_오픈정렬!$F120*100)</f>
        <v>87.705905487488408</v>
      </c>
      <c r="H120">
        <f>IF(OR(Calc_오픈정렬!$F120="",Calc_오픈정렬!H120=""),"",Calc_오픈정렬!H120/Calc_오픈정렬!$F120*100)</f>
        <v>98.615570930827062</v>
      </c>
      <c r="I120">
        <f>IF(OR(Calc_오픈정렬!$F120="",Calc_오픈정렬!I120=""),"",Calc_오픈정렬!I120/Calc_오픈정렬!$F120*100)</f>
        <v>99.445841146980058</v>
      </c>
      <c r="J120">
        <f>IF(OR(Calc_오픈정렬!$F120="",Calc_오픈정렬!J120=""),"",Calc_오픈정렬!J120/Calc_오픈정렬!$F120*100)</f>
        <v>92.99380750906235</v>
      </c>
      <c r="K120">
        <f>IF(OR(Calc_오픈정렬!$F120="",Calc_오픈정렬!K120=""),"",Calc_오픈정렬!K120/Calc_오픈정렬!$F120*100)</f>
        <v>102.81115800522464</v>
      </c>
      <c r="L120">
        <f>IF(OR(Calc_오픈정렬!$F120="",Calc_오픈정렬!L120=""),"",Calc_오픈정렬!L120/Calc_오픈정렬!$F120*100)</f>
        <v>82.273476291644684</v>
      </c>
      <c r="M120">
        <f>IF(OR(Calc_오픈정렬!$F120="",Calc_오픈정렬!M120=""),"",Calc_오픈정렬!M120/Calc_오픈정렬!$F120*100)</f>
        <v>100.18352487354186</v>
      </c>
      <c r="N120">
        <f>IF(OR(Calc_오픈정렬!$F120="",Calc_오픈정렬!N120=""),"",Calc_오픈정렬!N120/Calc_오픈정렬!$F120*100)</f>
        <v>104.3359577808308</v>
      </c>
      <c r="O120">
        <f>IF(OR(Calc_오픈정렬!$F120="",Calc_오픈정렬!O120=""),"",Calc_오픈정렬!O120/Calc_오픈정렬!$F120*100)</f>
        <v>117.4020755396957</v>
      </c>
      <c r="P120">
        <f>IF(OR(Calc_오픈정렬!$F120="",Calc_오픈정렬!P120=""),"",Calc_오픈정렬!P120/Calc_오픈정렬!$F120*100)</f>
        <v>106.31455765365993</v>
      </c>
      <c r="Q120">
        <f>IF(OR(Calc_오픈정렬!$F120="",Calc_오픈정렬!Q120=""),"",Calc_오픈정렬!Q120/Calc_오픈정렬!$F120*100)</f>
        <v>114.92631463209131</v>
      </c>
      <c r="R120">
        <f>IF(OR(Calc_오픈정렬!$F120="",Calc_오픈정렬!R120=""),"",Calc_오픈정렬!R120/Calc_오픈정렬!$F120*100)</f>
        <v>113.12429208685637</v>
      </c>
      <c r="S120">
        <f>IF(OR(Calc_오픈정렬!$F120="",Calc_오픈정렬!S120=""),"",Calc_오픈정렬!S120/Calc_오픈정렬!$F120*100)</f>
        <v>115.83683229688152</v>
      </c>
      <c r="T120">
        <f>IF(OR(Calc_오픈정렬!$F120="",Calc_오픈정렬!T120=""),"",Calc_오픈정렬!T120/Calc_오픈정렬!$F120*100)</f>
        <v>121.48413884780463</v>
      </c>
      <c r="U120">
        <f>IF(OR(Calc_오픈정렬!$F120="",Calc_오픈정렬!U120=""),"",Calc_오픈정렬!U120/Calc_오픈정렬!$F120*100)</f>
        <v>116.49544590509259</v>
      </c>
      <c r="V120">
        <f>IF(OR(Calc_오픈정렬!$F120="",Calc_오픈정렬!V120=""),"",Calc_오픈정렬!V120/Calc_오픈정렬!$F120*100)</f>
        <v>125.98522096953431</v>
      </c>
      <c r="W120">
        <f>IF(OR(Calc_오픈정렬!$F120="",Calc_오픈정렬!W120=""),"",Calc_오픈정렬!W120/Calc_오픈정렬!$F120*100)</f>
        <v>118.00344430320121</v>
      </c>
      <c r="X120">
        <f>IF(OR(Calc_오픈정렬!$F120="",Calc_오픈정렬!X120=""),"",Calc_오픈정렬!X120/Calc_오픈정렬!$F120*100)</f>
        <v>126.2713263069777</v>
      </c>
      <c r="Y120">
        <f>IF(OR(Calc_오픈정렬!$F120="",Calc_오픈정렬!Y120=""),"",Calc_오픈정렬!Y120/Calc_오픈정렬!$F120*100)</f>
        <v>135.38015971347562</v>
      </c>
      <c r="Z120">
        <f>IF(OR(Calc_오픈정렬!$F120="",Calc_오픈정렬!Z120=""),"",Calc_오픈정렬!Z120/Calc_오픈정렬!$F120*100)</f>
        <v>130.14941532390938</v>
      </c>
      <c r="AA120">
        <f>IF(OR(Calc_오픈정렬!$F120="",Calc_오픈정렬!AA120=""),"",Calc_오픈정렬!AA120/Calc_오픈정렬!$F120*100)</f>
        <v>142.45172789232447</v>
      </c>
      <c r="AB120">
        <f>IF(OR(Calc_오픈정렬!$F120="",Calc_오픈정렬!AB120=""),"",Calc_오픈정렬!AB120/Calc_오픈정렬!$F120*100)</f>
        <v>153.37609128002245</v>
      </c>
      <c r="AC120">
        <f>IF(OR(Calc_오픈정렬!$F120="",Calc_오픈정렬!AC120=""),"",Calc_오픈정렬!AC120/Calc_오픈정렬!$F120*100)</f>
        <v>138.70107683717276</v>
      </c>
      <c r="AD120">
        <f>IF(OR(Calc_오픈정렬!$F120="",Calc_오픈정렬!AD120=""),"",Calc_오픈정렬!AD120/Calc_오픈정렬!$F120*100)</f>
        <v>140.92619855445378</v>
      </c>
      <c r="AE120">
        <f>IF(OR(Calc_오픈정렬!$F120="",Calc_오픈정렬!AE120=""),"",Calc_오픈정렬!AE120/Calc_오픈정렬!$F120*100)</f>
        <v>157.84954334344619</v>
      </c>
      <c r="AF120">
        <f>IF(OR(Calc_오픈정렬!$F120="",Calc_오픈정렬!AF120=""),"",Calc_오픈정렬!AF120/Calc_오픈정렬!$F120*100)</f>
        <v>127.55028212026644</v>
      </c>
      <c r="AG120" t="str">
        <f>IF(OR(Calc_오픈정렬!$F120="",Calc_오픈정렬!AG120=""),"",Calc_오픈정렬!AG120/Calc_오픈정렬!$F120*100)</f>
        <v/>
      </c>
      <c r="AH120" t="str">
        <f>IF(OR(Calc_오픈정렬!$F120="",Calc_오픈정렬!AH120=""),"",Calc_오픈정렬!AH120/Calc_오픈정렬!$F120*100)</f>
        <v/>
      </c>
      <c r="AI120" t="str">
        <f>IF(OR(Calc_오픈정렬!$F120="",Calc_오픈정렬!AI120=""),"",Calc_오픈정렬!AI120/Calc_오픈정렬!$F120*100)</f>
        <v/>
      </c>
      <c r="AJ120" t="str">
        <f>IF(OR(Calc_오픈정렬!$F120="",Calc_오픈정렬!AJ120=""),"",Calc_오픈정렬!AJ120/Calc_오픈정렬!$F120*100)</f>
        <v/>
      </c>
      <c r="AK120" t="str">
        <f>IF(OR(Calc_오픈정렬!$F120="",Calc_오픈정렬!AK120=""),"",Calc_오픈정렬!AK120/Calc_오픈정렬!$F120*100)</f>
        <v/>
      </c>
      <c r="AL120" t="str">
        <f>IF(OR(Calc_오픈정렬!$F120="",Calc_오픈정렬!AL120=""),"",Calc_오픈정렬!AL120/Calc_오픈정렬!$F120*100)</f>
        <v/>
      </c>
      <c r="AM120" t="str">
        <f>IF(OR(Calc_오픈정렬!$F120="",Calc_오픈정렬!AM120=""),"",Calc_오픈정렬!AM120/Calc_오픈정렬!$F120*100)</f>
        <v/>
      </c>
      <c r="AN120" t="str">
        <f>IF(OR(Calc_오픈정렬!$F120="",Calc_오픈정렬!AN120=""),"",Calc_오픈정렬!AN120/Calc_오픈정렬!$F120*100)</f>
        <v/>
      </c>
      <c r="AO120" t="str">
        <f>IF(OR(Calc_오픈정렬!$F120="",Calc_오픈정렬!AO120=""),"",Calc_오픈정렬!AO120/Calc_오픈정렬!$F120*100)</f>
        <v/>
      </c>
      <c r="AP120" t="str">
        <f>IF(OR(Calc_오픈정렬!$F120="",Calc_오픈정렬!AP120=""),"",Calc_오픈정렬!AP120/Calc_오픈정렬!$F120*100)</f>
        <v/>
      </c>
      <c r="AQ120" t="str">
        <f>IF(OR(Calc_오픈정렬!$F120="",Calc_오픈정렬!AQ120=""),"",Calc_오픈정렬!AQ120/Calc_오픈정렬!$F120*100)</f>
        <v/>
      </c>
      <c r="AR120" t="str">
        <f>IF(OR(Calc_오픈정렬!$F120="",Calc_오픈정렬!AR120=""),"",Calc_오픈정렬!AR120/Calc_오픈정렬!$F120*100)</f>
        <v/>
      </c>
      <c r="AS120" t="str">
        <f>IF(OR(Calc_오픈정렬!$F120="",Calc_오픈정렬!AS120=""),"",Calc_오픈정렬!AS120/Calc_오픈정렬!$F120*100)</f>
        <v/>
      </c>
      <c r="AT120" t="str">
        <f>IF(OR(Calc_오픈정렬!$F120="",Calc_오픈정렬!AT120=""),"",Calc_오픈정렬!AT120/Calc_오픈정렬!$F120*100)</f>
        <v/>
      </c>
      <c r="AU120" t="str">
        <f>IF(OR(Calc_오픈정렬!$F120="",Calc_오픈정렬!AU120=""),"",Calc_오픈정렬!AU120/Calc_오픈정렬!$F120*100)</f>
        <v/>
      </c>
      <c r="AV120" t="str">
        <f>IF(OR(Calc_오픈정렬!$F120="",Calc_오픈정렬!AV120=""),"",Calc_오픈정렬!AV120/Calc_오픈정렬!$F120*100)</f>
        <v/>
      </c>
      <c r="AW120" t="str">
        <f>IF(OR(Calc_오픈정렬!$F120="",Calc_오픈정렬!AW120=""),"",Calc_오픈정렬!AW120/Calc_오픈정렬!$F120*100)</f>
        <v/>
      </c>
      <c r="AX120" t="str">
        <f>IF(OR(Calc_오픈정렬!$F120="",Calc_오픈정렬!AX120=""),"",Calc_오픈정렬!AX120/Calc_오픈정렬!$F120*100)</f>
        <v/>
      </c>
      <c r="AY120" t="str">
        <f>IF(OR(Calc_오픈정렬!$F120="",Calc_오픈정렬!AY120=""),"",Calc_오픈정렬!AY120/Calc_오픈정렬!$F120*100)</f>
        <v/>
      </c>
      <c r="AZ120" t="str">
        <f>IF(OR(Calc_오픈정렬!$F120="",Calc_오픈정렬!AZ120=""),"",Calc_오픈정렬!AZ120/Calc_오픈정렬!$F120*100)</f>
        <v/>
      </c>
      <c r="BA120" t="str">
        <f>IF(OR(Calc_오픈정렬!$F120="",Calc_오픈정렬!BA120=""),"",Calc_오픈정렬!BA120/Calc_오픈정렬!$F120*100)</f>
        <v/>
      </c>
      <c r="BB120" t="str">
        <f>IF(OR(Calc_오픈정렬!$F120="",Calc_오픈정렬!BB120=""),"",Calc_오픈정렬!BB120/Calc_오픈정렬!$F120*100)</f>
        <v/>
      </c>
      <c r="BC120" t="str">
        <f>IF(OR(Calc_오픈정렬!$F120="",Calc_오픈정렬!BC120=""),"",Calc_오픈정렬!BC120/Calc_오픈정렬!$F120*100)</f>
        <v/>
      </c>
      <c r="BD120" t="str">
        <f>IF(OR(Calc_오픈정렬!$F120="",Calc_오픈정렬!BD120=""),"",Calc_오픈정렬!BD120/Calc_오픈정렬!$F120*100)</f>
        <v/>
      </c>
      <c r="BE120" t="str">
        <f>IF(OR(Calc_오픈정렬!$F120="",Calc_오픈정렬!BE120=""),"",Calc_오픈정렬!BE120/Calc_오픈정렬!$F120*100)</f>
        <v/>
      </c>
      <c r="BF120" t="str">
        <f>IF(OR(Calc_오픈정렬!$F120="",Calc_오픈정렬!BF120=""),"",Calc_오픈정렬!BF120/Calc_오픈정렬!$F120*100)</f>
        <v/>
      </c>
      <c r="BG120" t="str">
        <f>IF(OR(Calc_오픈정렬!$F120="",Calc_오픈정렬!BG120=""),"",Calc_오픈정렬!BG120/Calc_오픈정렬!$F120*100)</f>
        <v/>
      </c>
      <c r="BH120" t="str">
        <f>IF(OR(Calc_오픈정렬!$F120="",Calc_오픈정렬!BH120=""),"",Calc_오픈정렬!BH120/Calc_오픈정렬!$F120*100)</f>
        <v/>
      </c>
      <c r="BI120" t="str">
        <f>IF(OR(Calc_오픈정렬!$F120="",Calc_오픈정렬!BI120=""),"",Calc_오픈정렬!BI120/Calc_오픈정렬!$F120*100)</f>
        <v/>
      </c>
      <c r="BJ120" t="str">
        <f>IF(OR(Calc_오픈정렬!$F120="",Calc_오픈정렬!BJ120=""),"",Calc_오픈정렬!BJ120/Calc_오픈정렬!$F120*100)</f>
        <v/>
      </c>
      <c r="BK120" t="str">
        <f>IF(OR(Calc_오픈정렬!$F120="",Calc_오픈정렬!BK120=""),"",Calc_오픈정렬!BK120/Calc_오픈정렬!$F120*100)</f>
        <v/>
      </c>
      <c r="BL120" t="str">
        <f>IF(OR(Calc_오픈정렬!$F120="",Calc_오픈정렬!BL120=""),"",Calc_오픈정렬!BL120/Calc_오픈정렬!$F120*100)</f>
        <v/>
      </c>
      <c r="BM120" t="str">
        <f>IF(OR(Calc_오픈정렬!$F120="",Calc_오픈정렬!BM120=""),"",Calc_오픈정렬!BM120/Calc_오픈정렬!$F120*100)</f>
        <v/>
      </c>
      <c r="BN120" t="str">
        <f>IF(OR(Calc_오픈정렬!$F120="",Calc_오픈정렬!BN120=""),"",Calc_오픈정렬!BN120/Calc_오픈정렬!$F120*100)</f>
        <v/>
      </c>
    </row>
    <row r="121" spans="1:66" x14ac:dyDescent="0.3">
      <c r="A121" t="str">
        <f>Calc_오픈정렬!A121</f>
        <v>(1111) #성신후문점</v>
      </c>
      <c r="B121" t="str">
        <f>Calc_오픈정렬!B121</f>
        <v>150-3</v>
      </c>
      <c r="C121">
        <f>Calc_오픈정렬!C121</f>
        <v>3</v>
      </c>
      <c r="D121" t="str">
        <f>Calc_오픈정렬!D121</f>
        <v>3+</v>
      </c>
      <c r="E121" s="1">
        <f>Calc_오픈정렬!E121</f>
        <v>45444</v>
      </c>
      <c r="F121">
        <f>Calc_오픈정렬!F121</f>
        <v>3466871.9304752559</v>
      </c>
      <c r="G121">
        <f>IF(OR(Calc_오픈정렬!$F121="",Calc_오픈정렬!G121=""),"",Calc_오픈정렬!G121/Calc_오픈정렬!$F121*100)</f>
        <v>79.601764234789187</v>
      </c>
      <c r="H121">
        <f>IF(OR(Calc_오픈정렬!$F121="",Calc_오픈정렬!H121=""),"",Calc_오픈정렬!H121/Calc_오픈정렬!$F121*100)</f>
        <v>88.033183511225346</v>
      </c>
      <c r="I121">
        <f>IF(OR(Calc_오픈정렬!$F121="",Calc_오픈정렬!I121=""),"",Calc_오픈정렬!I121/Calc_오픈정렬!$F121*100)</f>
        <v>90.893801217993285</v>
      </c>
      <c r="J121">
        <f>IF(OR(Calc_오픈정렬!$F121="",Calc_오픈정렬!J121=""),"",Calc_오픈정렬!J121/Calc_오픈정렬!$F121*100)</f>
        <v>91.997585478158868</v>
      </c>
      <c r="K121">
        <f>IF(OR(Calc_오픈정렬!$F121="",Calc_오픈정렬!K121=""),"",Calc_오픈정렬!K121/Calc_오픈정렬!$F121*100)</f>
        <v>84.522692992915964</v>
      </c>
      <c r="L121">
        <f>IF(OR(Calc_오픈정렬!$F121="",Calc_오픈정렬!L121=""),"",Calc_오픈정렬!L121/Calc_오픈정렬!$F121*100)</f>
        <v>86.069403707565655</v>
      </c>
      <c r="M121">
        <f>IF(OR(Calc_오픈정렬!$F121="",Calc_오픈정렬!M121=""),"",Calc_오픈정렬!M121/Calc_오픈정렬!$F121*100)</f>
        <v>105.62104641266413</v>
      </c>
      <c r="N121">
        <f>IF(OR(Calc_오픈정렬!$F121="",Calc_오픈정렬!N121=""),"",Calc_오픈정렬!N121/Calc_오픈정렬!$F121*100)</f>
        <v>119.51027045179376</v>
      </c>
      <c r="O121">
        <f>IF(OR(Calc_오픈정렬!$F121="",Calc_오픈정렬!O121=""),"",Calc_오픈정렬!O121/Calc_오픈정렬!$F121*100)</f>
        <v>112.27900095690167</v>
      </c>
      <c r="P121">
        <f>IF(OR(Calc_오픈정렬!$F121="",Calc_오픈정렬!P121=""),"",Calc_오픈정렬!P121/Calc_오픈정렬!$F121*100)</f>
        <v>109.19804322924595</v>
      </c>
      <c r="Q121">
        <f>IF(OR(Calc_오픈정렬!$F121="",Calc_오픈정렬!Q121=""),"",Calc_오픈정렬!Q121/Calc_오픈정렬!$F121*100)</f>
        <v>113.11845174759884</v>
      </c>
      <c r="R121">
        <f>IF(OR(Calc_오픈정렬!$F121="",Calc_오픈정렬!R121=""),"",Calc_오픈정렬!R121/Calc_오픈정렬!$F121*100)</f>
        <v>120.23254783224151</v>
      </c>
      <c r="S121">
        <f>IF(OR(Calc_오픈정렬!$F121="",Calc_오픈정렬!S121=""),"",Calc_오픈정렬!S121/Calc_오픈정렬!$F121*100)</f>
        <v>121.32355730773922</v>
      </c>
      <c r="T121">
        <f>IF(OR(Calc_오픈정렬!$F121="",Calc_오픈정렬!T121=""),"",Calc_오픈정렬!T121/Calc_오픈정렬!$F121*100)</f>
        <v>116.66665299811481</v>
      </c>
      <c r="U121">
        <f>IF(OR(Calc_오픈정렬!$F121="",Calc_오픈정렬!U121=""),"",Calc_오픈정렬!U121/Calc_오픈정렬!$F121*100)</f>
        <v>126.83218844800834</v>
      </c>
      <c r="V121">
        <f>IF(OR(Calc_오픈정렬!$F121="",Calc_오픈정렬!V121=""),"",Calc_오픈정렬!V121/Calc_오픈정렬!$F121*100)</f>
        <v>118.9442255751253</v>
      </c>
      <c r="W121">
        <f>IF(OR(Calc_오픈정렬!$F121="",Calc_오픈정렬!W121=""),"",Calc_오픈정렬!W121/Calc_오픈정렬!$F121*100)</f>
        <v>148.1940628754889</v>
      </c>
      <c r="X121">
        <f>IF(OR(Calc_오픈정렬!$F121="",Calc_오픈정렬!X121=""),"",Calc_오픈정렬!X121/Calc_오픈정렬!$F121*100)</f>
        <v>138.24359280059815</v>
      </c>
      <c r="Y121">
        <f>IF(OR(Calc_오픈정렬!$F121="",Calc_오픈정렬!Y121=""),"",Calc_오픈정렬!Y121/Calc_오픈정렬!$F121*100)</f>
        <v>128.4223518216516</v>
      </c>
      <c r="Z121">
        <f>IF(OR(Calc_오픈정렬!$F121="",Calc_오픈정렬!Z121=""),"",Calc_오픈정렬!Z121/Calc_오픈정렬!$F121*100)</f>
        <v>140.40158704742277</v>
      </c>
      <c r="AA121">
        <f>IF(OR(Calc_오픈정렬!$F121="",Calc_오픈정렬!AA121=""),"",Calc_오픈정렬!AA121/Calc_오픈정렬!$F121*100)</f>
        <v>141.90650871940019</v>
      </c>
      <c r="AB121">
        <f>IF(OR(Calc_오픈정렬!$F121="",Calc_오픈정렬!AB121=""),"",Calc_오픈정렬!AB121/Calc_오픈정렬!$F121*100)</f>
        <v>132.6537691414986</v>
      </c>
      <c r="AC121">
        <f>IF(OR(Calc_오픈정렬!$F121="",Calc_오픈정렬!AC121=""),"",Calc_오픈정렬!AC121/Calc_오픈정렬!$F121*100)</f>
        <v>145.65381983885388</v>
      </c>
      <c r="AD121">
        <f>IF(OR(Calc_오픈정렬!$F121="",Calc_오픈정렬!AD121=""),"",Calc_오픈정렬!AD121/Calc_오픈정렬!$F121*100)</f>
        <v>148.06494189716832</v>
      </c>
      <c r="AE121">
        <f>IF(OR(Calc_오픈정렬!$F121="",Calc_오픈정렬!AE121=""),"",Calc_오픈정렬!AE121/Calc_오픈정렬!$F121*100)</f>
        <v>131.46607940499064</v>
      </c>
      <c r="AF121" t="str">
        <f>IF(OR(Calc_오픈정렬!$F121="",Calc_오픈정렬!AF121=""),"",Calc_오픈정렬!AF121/Calc_오픈정렬!$F121*100)</f>
        <v/>
      </c>
      <c r="AG121" t="str">
        <f>IF(OR(Calc_오픈정렬!$F121="",Calc_오픈정렬!AG121=""),"",Calc_오픈정렬!AG121/Calc_오픈정렬!$F121*100)</f>
        <v/>
      </c>
      <c r="AH121" t="str">
        <f>IF(OR(Calc_오픈정렬!$F121="",Calc_오픈정렬!AH121=""),"",Calc_오픈정렬!AH121/Calc_오픈정렬!$F121*100)</f>
        <v/>
      </c>
      <c r="AI121" t="str">
        <f>IF(OR(Calc_오픈정렬!$F121="",Calc_오픈정렬!AI121=""),"",Calc_오픈정렬!AI121/Calc_오픈정렬!$F121*100)</f>
        <v/>
      </c>
      <c r="AJ121" t="str">
        <f>IF(OR(Calc_오픈정렬!$F121="",Calc_오픈정렬!AJ121=""),"",Calc_오픈정렬!AJ121/Calc_오픈정렬!$F121*100)</f>
        <v/>
      </c>
      <c r="AK121" t="str">
        <f>IF(OR(Calc_오픈정렬!$F121="",Calc_오픈정렬!AK121=""),"",Calc_오픈정렬!AK121/Calc_오픈정렬!$F121*100)</f>
        <v/>
      </c>
      <c r="AL121" t="str">
        <f>IF(OR(Calc_오픈정렬!$F121="",Calc_오픈정렬!AL121=""),"",Calc_오픈정렬!AL121/Calc_오픈정렬!$F121*100)</f>
        <v/>
      </c>
      <c r="AM121" t="str">
        <f>IF(OR(Calc_오픈정렬!$F121="",Calc_오픈정렬!AM121=""),"",Calc_오픈정렬!AM121/Calc_오픈정렬!$F121*100)</f>
        <v/>
      </c>
      <c r="AN121" t="str">
        <f>IF(OR(Calc_오픈정렬!$F121="",Calc_오픈정렬!AN121=""),"",Calc_오픈정렬!AN121/Calc_오픈정렬!$F121*100)</f>
        <v/>
      </c>
      <c r="AO121" t="str">
        <f>IF(OR(Calc_오픈정렬!$F121="",Calc_오픈정렬!AO121=""),"",Calc_오픈정렬!AO121/Calc_오픈정렬!$F121*100)</f>
        <v/>
      </c>
      <c r="AP121" t="str">
        <f>IF(OR(Calc_오픈정렬!$F121="",Calc_오픈정렬!AP121=""),"",Calc_오픈정렬!AP121/Calc_오픈정렬!$F121*100)</f>
        <v/>
      </c>
      <c r="AQ121" t="str">
        <f>IF(OR(Calc_오픈정렬!$F121="",Calc_오픈정렬!AQ121=""),"",Calc_오픈정렬!AQ121/Calc_오픈정렬!$F121*100)</f>
        <v/>
      </c>
      <c r="AR121" t="str">
        <f>IF(OR(Calc_오픈정렬!$F121="",Calc_오픈정렬!AR121=""),"",Calc_오픈정렬!AR121/Calc_오픈정렬!$F121*100)</f>
        <v/>
      </c>
      <c r="AS121" t="str">
        <f>IF(OR(Calc_오픈정렬!$F121="",Calc_오픈정렬!AS121=""),"",Calc_오픈정렬!AS121/Calc_오픈정렬!$F121*100)</f>
        <v/>
      </c>
      <c r="AT121" t="str">
        <f>IF(OR(Calc_오픈정렬!$F121="",Calc_오픈정렬!AT121=""),"",Calc_오픈정렬!AT121/Calc_오픈정렬!$F121*100)</f>
        <v/>
      </c>
      <c r="AU121" t="str">
        <f>IF(OR(Calc_오픈정렬!$F121="",Calc_오픈정렬!AU121=""),"",Calc_오픈정렬!AU121/Calc_오픈정렬!$F121*100)</f>
        <v/>
      </c>
      <c r="AV121" t="str">
        <f>IF(OR(Calc_오픈정렬!$F121="",Calc_오픈정렬!AV121=""),"",Calc_오픈정렬!AV121/Calc_오픈정렬!$F121*100)</f>
        <v/>
      </c>
      <c r="AW121" t="str">
        <f>IF(OR(Calc_오픈정렬!$F121="",Calc_오픈정렬!AW121=""),"",Calc_오픈정렬!AW121/Calc_오픈정렬!$F121*100)</f>
        <v/>
      </c>
      <c r="AX121" t="str">
        <f>IF(OR(Calc_오픈정렬!$F121="",Calc_오픈정렬!AX121=""),"",Calc_오픈정렬!AX121/Calc_오픈정렬!$F121*100)</f>
        <v/>
      </c>
      <c r="AY121" t="str">
        <f>IF(OR(Calc_오픈정렬!$F121="",Calc_오픈정렬!AY121=""),"",Calc_오픈정렬!AY121/Calc_오픈정렬!$F121*100)</f>
        <v/>
      </c>
      <c r="AZ121" t="str">
        <f>IF(OR(Calc_오픈정렬!$F121="",Calc_오픈정렬!AZ121=""),"",Calc_오픈정렬!AZ121/Calc_오픈정렬!$F121*100)</f>
        <v/>
      </c>
      <c r="BA121" t="str">
        <f>IF(OR(Calc_오픈정렬!$F121="",Calc_오픈정렬!BA121=""),"",Calc_오픈정렬!BA121/Calc_오픈정렬!$F121*100)</f>
        <v/>
      </c>
      <c r="BB121" t="str">
        <f>IF(OR(Calc_오픈정렬!$F121="",Calc_오픈정렬!BB121=""),"",Calc_오픈정렬!BB121/Calc_오픈정렬!$F121*100)</f>
        <v/>
      </c>
      <c r="BC121" t="str">
        <f>IF(OR(Calc_오픈정렬!$F121="",Calc_오픈정렬!BC121=""),"",Calc_오픈정렬!BC121/Calc_오픈정렬!$F121*100)</f>
        <v/>
      </c>
      <c r="BD121" t="str">
        <f>IF(OR(Calc_오픈정렬!$F121="",Calc_오픈정렬!BD121=""),"",Calc_오픈정렬!BD121/Calc_오픈정렬!$F121*100)</f>
        <v/>
      </c>
      <c r="BE121" t="str">
        <f>IF(OR(Calc_오픈정렬!$F121="",Calc_오픈정렬!BE121=""),"",Calc_오픈정렬!BE121/Calc_오픈정렬!$F121*100)</f>
        <v/>
      </c>
      <c r="BF121" t="str">
        <f>IF(OR(Calc_오픈정렬!$F121="",Calc_오픈정렬!BF121=""),"",Calc_오픈정렬!BF121/Calc_오픈정렬!$F121*100)</f>
        <v/>
      </c>
      <c r="BG121" t="str">
        <f>IF(OR(Calc_오픈정렬!$F121="",Calc_오픈정렬!BG121=""),"",Calc_오픈정렬!BG121/Calc_오픈정렬!$F121*100)</f>
        <v/>
      </c>
      <c r="BH121" t="str">
        <f>IF(OR(Calc_오픈정렬!$F121="",Calc_오픈정렬!BH121=""),"",Calc_오픈정렬!BH121/Calc_오픈정렬!$F121*100)</f>
        <v/>
      </c>
      <c r="BI121" t="str">
        <f>IF(OR(Calc_오픈정렬!$F121="",Calc_오픈정렬!BI121=""),"",Calc_오픈정렬!BI121/Calc_오픈정렬!$F121*100)</f>
        <v/>
      </c>
      <c r="BJ121" t="str">
        <f>IF(OR(Calc_오픈정렬!$F121="",Calc_오픈정렬!BJ121=""),"",Calc_오픈정렬!BJ121/Calc_오픈정렬!$F121*100)</f>
        <v/>
      </c>
      <c r="BK121" t="str">
        <f>IF(OR(Calc_오픈정렬!$F121="",Calc_오픈정렬!BK121=""),"",Calc_오픈정렬!BK121/Calc_오픈정렬!$F121*100)</f>
        <v/>
      </c>
      <c r="BL121" t="str">
        <f>IF(OR(Calc_오픈정렬!$F121="",Calc_오픈정렬!BL121=""),"",Calc_오픈정렬!BL121/Calc_오픈정렬!$F121*100)</f>
        <v/>
      </c>
      <c r="BM121" t="str">
        <f>IF(OR(Calc_오픈정렬!$F121="",Calc_오픈정렬!BM121=""),"",Calc_오픈정렬!BM121/Calc_오픈정렬!$F121*100)</f>
        <v/>
      </c>
      <c r="BN121" t="str">
        <f>IF(OR(Calc_오픈정렬!$F121="",Calc_오픈정렬!BN121=""),"",Calc_오픈정렬!BN121/Calc_오픈정렬!$F121*100)</f>
        <v/>
      </c>
    </row>
    <row r="122" spans="1:66" x14ac:dyDescent="0.3">
      <c r="A122" t="str">
        <f>Calc_오픈정렬!A122</f>
        <v>(1112) #봉천은천입구점</v>
      </c>
      <c r="B122" t="str">
        <f>Calc_오픈정렬!B122</f>
        <v>150-1</v>
      </c>
      <c r="C122">
        <f>Calc_오픈정렬!C122</f>
        <v>1</v>
      </c>
      <c r="D122" t="str">
        <f>Calc_오픈정렬!D122</f>
        <v>1</v>
      </c>
      <c r="E122" s="1">
        <f>Calc_오픈정렬!E122</f>
        <v>45444</v>
      </c>
      <c r="F122">
        <f>Calc_오픈정렬!F122</f>
        <v>3690954.9779509641</v>
      </c>
      <c r="G122">
        <f>IF(OR(Calc_오픈정렬!$F122="",Calc_오픈정렬!G122=""),"",Calc_오픈정렬!G122/Calc_오픈정렬!$F122*100)</f>
        <v>62.186711507661961</v>
      </c>
      <c r="H122">
        <f>IF(OR(Calc_오픈정렬!$F122="",Calc_오픈정렬!H122=""),"",Calc_오픈정렬!H122/Calc_오픈정렬!$F122*100)</f>
        <v>79.877228404671328</v>
      </c>
      <c r="I122">
        <f>IF(OR(Calc_오픈정렬!$F122="",Calc_오픈정렬!I122=""),"",Calc_오픈정렬!I122/Calc_오픈정렬!$F122*100)</f>
        <v>81.2185387477207</v>
      </c>
      <c r="J122">
        <f>IF(OR(Calc_오픈정렬!$F122="",Calc_오픈정렬!J122=""),"",Calc_오픈정렬!J122/Calc_오픈정렬!$F122*100)</f>
        <v>92.129211034918598</v>
      </c>
      <c r="K122">
        <f>IF(OR(Calc_오픈정렬!$F122="",Calc_오픈정렬!K122=""),"",Calc_오픈정렬!K122/Calc_오픈정렬!$F122*100)</f>
        <v>92.006566671396968</v>
      </c>
      <c r="L122">
        <f>IF(OR(Calc_오픈정렬!$F122="",Calc_오픈정렬!L122=""),"",Calc_오픈정렬!L122/Calc_오픈정렬!$F122*100)</f>
        <v>95.41353856542267</v>
      </c>
      <c r="M122">
        <f>IF(OR(Calc_오픈정렬!$F122="",Calc_오픈정렬!M122=""),"",Calc_오픈정렬!M122/Calc_오픈정렬!$F122*100)</f>
        <v>99.175870140363301</v>
      </c>
      <c r="N122">
        <f>IF(OR(Calc_오픈정렬!$F122="",Calc_오픈정렬!N122=""),"",Calc_오픈정렬!N122/Calc_오픈정렬!$F122*100)</f>
        <v>108.38754132438201</v>
      </c>
      <c r="O122">
        <f>IF(OR(Calc_오픈정렬!$F122="",Calc_오픈정렬!O122=""),"",Calc_오픈정렬!O122/Calc_오픈정렬!$F122*100)</f>
        <v>112.88727226351637</v>
      </c>
      <c r="P122">
        <f>IF(OR(Calc_오픈정렬!$F122="",Calc_오픈정렬!P122=""),"",Calc_오픈정렬!P122/Calc_오픈정렬!$F122*100)</f>
        <v>119.33300894169187</v>
      </c>
      <c r="Q122">
        <f>IF(OR(Calc_오픈정렬!$F122="",Calc_오픈정렬!Q122=""),"",Calc_오픈정렬!Q122/Calc_오픈정렬!$F122*100)</f>
        <v>113.96726370946499</v>
      </c>
      <c r="R122">
        <f>IF(OR(Calc_오픈정렬!$F122="",Calc_오픈정렬!R122=""),"",Calc_오픈정렬!R122/Calc_오픈정렬!$F122*100)</f>
        <v>122.12888719886084</v>
      </c>
      <c r="S122">
        <f>IF(OR(Calc_오픈정렬!$F122="",Calc_오픈정렬!S122=""),"",Calc_오픈정렬!S122/Calc_오픈정렬!$F122*100)</f>
        <v>108.20730307311932</v>
      </c>
      <c r="T122">
        <f>IF(OR(Calc_오픈정렬!$F122="",Calc_오픈정렬!T122=""),"",Calc_오픈정렬!T122/Calc_오픈정렬!$F122*100)</f>
        <v>92.306693209518556</v>
      </c>
      <c r="U122">
        <f>IF(OR(Calc_오픈정렬!$F122="",Calc_오픈정렬!U122=""),"",Calc_오픈정렬!U122/Calc_오픈정렬!$F122*100)</f>
        <v>98.339466719302621</v>
      </c>
      <c r="V122">
        <f>IF(OR(Calc_오픈정렬!$F122="",Calc_오픈정렬!V122=""),"",Calc_오픈정렬!V122/Calc_오픈정렬!$F122*100)</f>
        <v>82.475620787255195</v>
      </c>
      <c r="W122">
        <f>IF(OR(Calc_오픈정렬!$F122="",Calc_오픈정렬!W122=""),"",Calc_오픈정렬!W122/Calc_오픈정렬!$F122*100)</f>
        <v>87.0611111707818</v>
      </c>
      <c r="X122">
        <f>IF(OR(Calc_오픈정렬!$F122="",Calc_오픈정렬!X122=""),"",Calc_오픈정렬!X122/Calc_오픈정렬!$F122*100)</f>
        <v>92.159355285017355</v>
      </c>
      <c r="Y122">
        <f>IF(OR(Calc_오픈정렬!$F122="",Calc_오픈정렬!Y122=""),"",Calc_오픈정렬!Y122/Calc_오픈정렬!$F122*100)</f>
        <v>88.954135051342647</v>
      </c>
      <c r="Z122">
        <f>IF(OR(Calc_오픈정렬!$F122="",Calc_오픈정렬!Z122=""),"",Calc_오픈정렬!Z122/Calc_오픈정렬!$F122*100)</f>
        <v>96.455595991997484</v>
      </c>
      <c r="AA122">
        <f>IF(OR(Calc_오픈정렬!$F122="",Calc_오픈정렬!AA122=""),"",Calc_오픈정렬!AA122/Calc_오픈정렬!$F122*100)</f>
        <v>97.72345424494722</v>
      </c>
      <c r="AB122">
        <f>IF(OR(Calc_오픈정렬!$F122="",Calc_오픈정렬!AB122=""),"",Calc_오픈정렬!AB122/Calc_오픈정렬!$F122*100)</f>
        <v>93.365229440098474</v>
      </c>
      <c r="AC122">
        <f>IF(OR(Calc_오픈정렬!$F122="",Calc_오픈정렬!AC122=""),"",Calc_오픈정렬!AC122/Calc_오픈정렬!$F122*100)</f>
        <v>90.984298365480754</v>
      </c>
      <c r="AD122">
        <f>IF(OR(Calc_오픈정렬!$F122="",Calc_오픈정렬!AD122=""),"",Calc_오픈정렬!AD122/Calc_오픈정렬!$F122*100)</f>
        <v>99.687657570823859</v>
      </c>
      <c r="AE122">
        <f>IF(OR(Calc_오픈정렬!$F122="",Calc_오픈정렬!AE122=""),"",Calc_오픈정렬!AE122/Calc_오픈정렬!$F122*100)</f>
        <v>81.548888914390133</v>
      </c>
      <c r="AF122" t="str">
        <f>IF(OR(Calc_오픈정렬!$F122="",Calc_오픈정렬!AF122=""),"",Calc_오픈정렬!AF122/Calc_오픈정렬!$F122*100)</f>
        <v/>
      </c>
      <c r="AG122" t="str">
        <f>IF(OR(Calc_오픈정렬!$F122="",Calc_오픈정렬!AG122=""),"",Calc_오픈정렬!AG122/Calc_오픈정렬!$F122*100)</f>
        <v/>
      </c>
      <c r="AH122" t="str">
        <f>IF(OR(Calc_오픈정렬!$F122="",Calc_오픈정렬!AH122=""),"",Calc_오픈정렬!AH122/Calc_오픈정렬!$F122*100)</f>
        <v/>
      </c>
      <c r="AI122" t="str">
        <f>IF(OR(Calc_오픈정렬!$F122="",Calc_오픈정렬!AI122=""),"",Calc_오픈정렬!AI122/Calc_오픈정렬!$F122*100)</f>
        <v/>
      </c>
      <c r="AJ122" t="str">
        <f>IF(OR(Calc_오픈정렬!$F122="",Calc_오픈정렬!AJ122=""),"",Calc_오픈정렬!AJ122/Calc_오픈정렬!$F122*100)</f>
        <v/>
      </c>
      <c r="AK122" t="str">
        <f>IF(OR(Calc_오픈정렬!$F122="",Calc_오픈정렬!AK122=""),"",Calc_오픈정렬!AK122/Calc_오픈정렬!$F122*100)</f>
        <v/>
      </c>
      <c r="AL122" t="str">
        <f>IF(OR(Calc_오픈정렬!$F122="",Calc_오픈정렬!AL122=""),"",Calc_오픈정렬!AL122/Calc_오픈정렬!$F122*100)</f>
        <v/>
      </c>
      <c r="AM122" t="str">
        <f>IF(OR(Calc_오픈정렬!$F122="",Calc_오픈정렬!AM122=""),"",Calc_오픈정렬!AM122/Calc_오픈정렬!$F122*100)</f>
        <v/>
      </c>
      <c r="AN122" t="str">
        <f>IF(OR(Calc_오픈정렬!$F122="",Calc_오픈정렬!AN122=""),"",Calc_오픈정렬!AN122/Calc_오픈정렬!$F122*100)</f>
        <v/>
      </c>
      <c r="AO122" t="str">
        <f>IF(OR(Calc_오픈정렬!$F122="",Calc_오픈정렬!AO122=""),"",Calc_오픈정렬!AO122/Calc_오픈정렬!$F122*100)</f>
        <v/>
      </c>
      <c r="AP122" t="str">
        <f>IF(OR(Calc_오픈정렬!$F122="",Calc_오픈정렬!AP122=""),"",Calc_오픈정렬!AP122/Calc_오픈정렬!$F122*100)</f>
        <v/>
      </c>
      <c r="AQ122" t="str">
        <f>IF(OR(Calc_오픈정렬!$F122="",Calc_오픈정렬!AQ122=""),"",Calc_오픈정렬!AQ122/Calc_오픈정렬!$F122*100)</f>
        <v/>
      </c>
      <c r="AR122" t="str">
        <f>IF(OR(Calc_오픈정렬!$F122="",Calc_오픈정렬!AR122=""),"",Calc_오픈정렬!AR122/Calc_오픈정렬!$F122*100)</f>
        <v/>
      </c>
      <c r="AS122" t="str">
        <f>IF(OR(Calc_오픈정렬!$F122="",Calc_오픈정렬!AS122=""),"",Calc_오픈정렬!AS122/Calc_오픈정렬!$F122*100)</f>
        <v/>
      </c>
      <c r="AT122" t="str">
        <f>IF(OR(Calc_오픈정렬!$F122="",Calc_오픈정렬!AT122=""),"",Calc_오픈정렬!AT122/Calc_오픈정렬!$F122*100)</f>
        <v/>
      </c>
      <c r="AU122" t="str">
        <f>IF(OR(Calc_오픈정렬!$F122="",Calc_오픈정렬!AU122=""),"",Calc_오픈정렬!AU122/Calc_오픈정렬!$F122*100)</f>
        <v/>
      </c>
      <c r="AV122" t="str">
        <f>IF(OR(Calc_오픈정렬!$F122="",Calc_오픈정렬!AV122=""),"",Calc_오픈정렬!AV122/Calc_오픈정렬!$F122*100)</f>
        <v/>
      </c>
      <c r="AW122" t="str">
        <f>IF(OR(Calc_오픈정렬!$F122="",Calc_오픈정렬!AW122=""),"",Calc_오픈정렬!AW122/Calc_오픈정렬!$F122*100)</f>
        <v/>
      </c>
      <c r="AX122" t="str">
        <f>IF(OR(Calc_오픈정렬!$F122="",Calc_오픈정렬!AX122=""),"",Calc_오픈정렬!AX122/Calc_오픈정렬!$F122*100)</f>
        <v/>
      </c>
      <c r="AY122" t="str">
        <f>IF(OR(Calc_오픈정렬!$F122="",Calc_오픈정렬!AY122=""),"",Calc_오픈정렬!AY122/Calc_오픈정렬!$F122*100)</f>
        <v/>
      </c>
      <c r="AZ122" t="str">
        <f>IF(OR(Calc_오픈정렬!$F122="",Calc_오픈정렬!AZ122=""),"",Calc_오픈정렬!AZ122/Calc_오픈정렬!$F122*100)</f>
        <v/>
      </c>
      <c r="BA122" t="str">
        <f>IF(OR(Calc_오픈정렬!$F122="",Calc_오픈정렬!BA122=""),"",Calc_오픈정렬!BA122/Calc_오픈정렬!$F122*100)</f>
        <v/>
      </c>
      <c r="BB122" t="str">
        <f>IF(OR(Calc_오픈정렬!$F122="",Calc_오픈정렬!BB122=""),"",Calc_오픈정렬!BB122/Calc_오픈정렬!$F122*100)</f>
        <v/>
      </c>
      <c r="BC122" t="str">
        <f>IF(OR(Calc_오픈정렬!$F122="",Calc_오픈정렬!BC122=""),"",Calc_오픈정렬!BC122/Calc_오픈정렬!$F122*100)</f>
        <v/>
      </c>
      <c r="BD122" t="str">
        <f>IF(OR(Calc_오픈정렬!$F122="",Calc_오픈정렬!BD122=""),"",Calc_오픈정렬!BD122/Calc_오픈정렬!$F122*100)</f>
        <v/>
      </c>
      <c r="BE122" t="str">
        <f>IF(OR(Calc_오픈정렬!$F122="",Calc_오픈정렬!BE122=""),"",Calc_오픈정렬!BE122/Calc_오픈정렬!$F122*100)</f>
        <v/>
      </c>
      <c r="BF122" t="str">
        <f>IF(OR(Calc_오픈정렬!$F122="",Calc_오픈정렬!BF122=""),"",Calc_오픈정렬!BF122/Calc_오픈정렬!$F122*100)</f>
        <v/>
      </c>
      <c r="BG122" t="str">
        <f>IF(OR(Calc_오픈정렬!$F122="",Calc_오픈정렬!BG122=""),"",Calc_오픈정렬!BG122/Calc_오픈정렬!$F122*100)</f>
        <v/>
      </c>
      <c r="BH122" t="str">
        <f>IF(OR(Calc_오픈정렬!$F122="",Calc_오픈정렬!BH122=""),"",Calc_오픈정렬!BH122/Calc_오픈정렬!$F122*100)</f>
        <v/>
      </c>
      <c r="BI122" t="str">
        <f>IF(OR(Calc_오픈정렬!$F122="",Calc_오픈정렬!BI122=""),"",Calc_오픈정렬!BI122/Calc_오픈정렬!$F122*100)</f>
        <v/>
      </c>
      <c r="BJ122" t="str">
        <f>IF(OR(Calc_오픈정렬!$F122="",Calc_오픈정렬!BJ122=""),"",Calc_오픈정렬!BJ122/Calc_오픈정렬!$F122*100)</f>
        <v/>
      </c>
      <c r="BK122" t="str">
        <f>IF(OR(Calc_오픈정렬!$F122="",Calc_오픈정렬!BK122=""),"",Calc_오픈정렬!BK122/Calc_오픈정렬!$F122*100)</f>
        <v/>
      </c>
      <c r="BL122" t="str">
        <f>IF(OR(Calc_오픈정렬!$F122="",Calc_오픈정렬!BL122=""),"",Calc_오픈정렬!BL122/Calc_오픈정렬!$F122*100)</f>
        <v/>
      </c>
      <c r="BM122" t="str">
        <f>IF(OR(Calc_오픈정렬!$F122="",Calc_오픈정렬!BM122=""),"",Calc_오픈정렬!BM122/Calc_오픈정렬!$F122*100)</f>
        <v/>
      </c>
      <c r="BN122" t="str">
        <f>IF(OR(Calc_오픈정렬!$F122="",Calc_오픈정렬!BN122=""),"",Calc_오픈정렬!BN122/Calc_오픈정렬!$F122*100)</f>
        <v/>
      </c>
    </row>
    <row r="123" spans="1:66" x14ac:dyDescent="0.3">
      <c r="A123" t="str">
        <f>Calc_오픈정렬!A123</f>
        <v>(1113) #우송대삼거리점</v>
      </c>
      <c r="B123" t="str">
        <f>Calc_오픈정렬!B123</f>
        <v>150-0</v>
      </c>
      <c r="C123">
        <f>Calc_오픈정렬!C123</f>
        <v>0</v>
      </c>
      <c r="D123" t="str">
        <f>Calc_오픈정렬!D123</f>
        <v>0</v>
      </c>
      <c r="E123" s="1">
        <f>Calc_오픈정렬!E123</f>
        <v>45474</v>
      </c>
      <c r="F123">
        <f>Calc_오픈정렬!F123</f>
        <v>7695866.5118273972</v>
      </c>
      <c r="G123">
        <f>IF(OR(Calc_오픈정렬!$F123="",Calc_오픈정렬!G123=""),"",Calc_오픈정렬!G123/Calc_오픈정렬!$F123*100)</f>
        <v>70.135795841225274</v>
      </c>
      <c r="H123">
        <f>IF(OR(Calc_오픈정렬!$F123="",Calc_오픈정렬!H123=""),"",Calc_오픈정렬!H123/Calc_오픈정렬!$F123*100)</f>
        <v>82.60183564539544</v>
      </c>
      <c r="I123">
        <f>IF(OR(Calc_오픈정렬!$F123="",Calc_오픈정렬!I123=""),"",Calc_오픈정렬!I123/Calc_오픈정렬!$F123*100)</f>
        <v>99.569428961974666</v>
      </c>
      <c r="J123">
        <f>IF(OR(Calc_오픈정렬!$F123="",Calc_오픈정렬!J123=""),"",Calc_오픈정렬!J123/Calc_오픈정렬!$F123*100)</f>
        <v>94.177797825336953</v>
      </c>
      <c r="K123">
        <f>IF(OR(Calc_오픈정렬!$F123="",Calc_오픈정렬!K123=""),"",Calc_오픈정렬!K123/Calc_오픈정렬!$F123*100)</f>
        <v>98.591049363126118</v>
      </c>
      <c r="L123">
        <f>IF(OR(Calc_오픈정렬!$F123="",Calc_오픈정렬!L123=""),"",Calc_오픈정렬!L123/Calc_오픈정렬!$F123*100)</f>
        <v>91.180006997359811</v>
      </c>
      <c r="M123">
        <f>IF(OR(Calc_오픈정렬!$F123="",Calc_오픈정렬!M123=""),"",Calc_오픈정렬!M123/Calc_오픈정렬!$F123*100)</f>
        <v>87.317785031645329</v>
      </c>
      <c r="N123">
        <f>IF(OR(Calc_오픈정렬!$F123="",Calc_오픈정렬!N123=""),"",Calc_오픈정렬!N123/Calc_오픈정렬!$F123*100)</f>
        <v>114.17806918058706</v>
      </c>
      <c r="O123">
        <f>IF(OR(Calc_오픈정렬!$F123="",Calc_오픈정렬!O123=""),"",Calc_오픈정렬!O123/Calc_오픈정렬!$F123*100)</f>
        <v>114.55529160194473</v>
      </c>
      <c r="P123">
        <f>IF(OR(Calc_오픈정렬!$F123="",Calc_오픈정렬!P123=""),"",Calc_오픈정렬!P123/Calc_오픈정렬!$F123*100)</f>
        <v>101.58156993614402</v>
      </c>
      <c r="Q123">
        <f>IF(OR(Calc_오픈정렬!$F123="",Calc_오픈정렬!Q123=""),"",Calc_오픈정렬!Q123/Calc_오픈정렬!$F123*100)</f>
        <v>107.57524653622323</v>
      </c>
      <c r="R123">
        <f>IF(OR(Calc_오픈정렬!$F123="",Calc_오픈정렬!R123=""),"",Calc_오픈정렬!R123/Calc_오픈정렬!$F123*100)</f>
        <v>103.2464228996476</v>
      </c>
      <c r="S123">
        <f>IF(OR(Calc_오픈정렬!$F123="",Calc_오픈정렬!S123=""),"",Calc_오픈정렬!S123/Calc_오픈정렬!$F123*100)</f>
        <v>87.622419409963541</v>
      </c>
      <c r="T123">
        <f>IF(OR(Calc_오픈정렬!$F123="",Calc_오픈정렬!T123=""),"",Calc_오픈정렬!T123/Calc_오픈정렬!$F123*100)</f>
        <v>93.197303064883997</v>
      </c>
      <c r="U123">
        <f>IF(OR(Calc_오픈정렬!$F123="",Calc_오픈정렬!U123=""),"",Calc_오픈정렬!U123/Calc_오픈정렬!$F123*100)</f>
        <v>104.04798977119339</v>
      </c>
      <c r="V123">
        <f>IF(OR(Calc_오픈정렬!$F123="",Calc_오픈정렬!V123=""),"",Calc_오픈정렬!V123/Calc_오픈정렬!$F123*100)</f>
        <v>104.35753775709284</v>
      </c>
      <c r="W123">
        <f>IF(OR(Calc_오픈정렬!$F123="",Calc_오픈정렬!W123=""),"",Calc_오픈정렬!W123/Calc_오픈정렬!$F123*100)</f>
        <v>102.32403181188674</v>
      </c>
      <c r="X123">
        <f>IF(OR(Calc_오픈정렬!$F123="",Calc_오픈정렬!X123=""),"",Calc_오픈정렬!X123/Calc_오픈정렬!$F123*100)</f>
        <v>97.501967021281374</v>
      </c>
      <c r="Y123">
        <f>IF(OR(Calc_오픈정렬!$F123="",Calc_오픈정렬!Y123=""),"",Calc_오픈정렬!Y123/Calc_오픈정렬!$F123*100)</f>
        <v>81.873832437140919</v>
      </c>
      <c r="Z123">
        <f>IF(OR(Calc_오픈정렬!$F123="",Calc_오픈정렬!Z123=""),"",Calc_오픈정렬!Z123/Calc_오픈정렬!$F123*100)</f>
        <v>111.71008665001602</v>
      </c>
      <c r="AA123">
        <f>IF(OR(Calc_오픈정렬!$F123="",Calc_오픈정렬!AA123=""),"",Calc_오픈정렬!AA123/Calc_오픈정렬!$F123*100)</f>
        <v>108.17995779964546</v>
      </c>
      <c r="AB123">
        <f>IF(OR(Calc_오픈정렬!$F123="",Calc_오픈정렬!AB123=""),"",Calc_오픈정렬!AB123/Calc_오픈정렬!$F123*100)</f>
        <v>111.3981665154667</v>
      </c>
      <c r="AC123">
        <f>IF(OR(Calc_오픈정렬!$F123="",Calc_오픈정렬!AC123=""),"",Calc_오픈정렬!AC123/Calc_오픈정렬!$F123*100)</f>
        <v>121.20829040597809</v>
      </c>
      <c r="AD123">
        <f>IF(OR(Calc_오픈정렬!$F123="",Calc_오픈정렬!AD123=""),"",Calc_오픈정렬!AD123/Calc_오픈정렬!$F123*100)</f>
        <v>103.8163219863733</v>
      </c>
      <c r="AE123" t="str">
        <f>IF(OR(Calc_오픈정렬!$F123="",Calc_오픈정렬!AE123=""),"",Calc_오픈정렬!AE123/Calc_오픈정렬!$F123*100)</f>
        <v/>
      </c>
      <c r="AF123" t="str">
        <f>IF(OR(Calc_오픈정렬!$F123="",Calc_오픈정렬!AF123=""),"",Calc_오픈정렬!AF123/Calc_오픈정렬!$F123*100)</f>
        <v/>
      </c>
      <c r="AG123" t="str">
        <f>IF(OR(Calc_오픈정렬!$F123="",Calc_오픈정렬!AG123=""),"",Calc_오픈정렬!AG123/Calc_오픈정렬!$F123*100)</f>
        <v/>
      </c>
      <c r="AH123" t="str">
        <f>IF(OR(Calc_오픈정렬!$F123="",Calc_오픈정렬!AH123=""),"",Calc_오픈정렬!AH123/Calc_오픈정렬!$F123*100)</f>
        <v/>
      </c>
      <c r="AI123" t="str">
        <f>IF(OR(Calc_오픈정렬!$F123="",Calc_오픈정렬!AI123=""),"",Calc_오픈정렬!AI123/Calc_오픈정렬!$F123*100)</f>
        <v/>
      </c>
      <c r="AJ123" t="str">
        <f>IF(OR(Calc_오픈정렬!$F123="",Calc_오픈정렬!AJ123=""),"",Calc_오픈정렬!AJ123/Calc_오픈정렬!$F123*100)</f>
        <v/>
      </c>
      <c r="AK123" t="str">
        <f>IF(OR(Calc_오픈정렬!$F123="",Calc_오픈정렬!AK123=""),"",Calc_오픈정렬!AK123/Calc_오픈정렬!$F123*100)</f>
        <v/>
      </c>
      <c r="AL123" t="str">
        <f>IF(OR(Calc_오픈정렬!$F123="",Calc_오픈정렬!AL123=""),"",Calc_오픈정렬!AL123/Calc_오픈정렬!$F123*100)</f>
        <v/>
      </c>
      <c r="AM123" t="str">
        <f>IF(OR(Calc_오픈정렬!$F123="",Calc_오픈정렬!AM123=""),"",Calc_오픈정렬!AM123/Calc_오픈정렬!$F123*100)</f>
        <v/>
      </c>
      <c r="AN123" t="str">
        <f>IF(OR(Calc_오픈정렬!$F123="",Calc_오픈정렬!AN123=""),"",Calc_오픈정렬!AN123/Calc_오픈정렬!$F123*100)</f>
        <v/>
      </c>
      <c r="AO123" t="str">
        <f>IF(OR(Calc_오픈정렬!$F123="",Calc_오픈정렬!AO123=""),"",Calc_오픈정렬!AO123/Calc_오픈정렬!$F123*100)</f>
        <v/>
      </c>
      <c r="AP123" t="str">
        <f>IF(OR(Calc_오픈정렬!$F123="",Calc_오픈정렬!AP123=""),"",Calc_오픈정렬!AP123/Calc_오픈정렬!$F123*100)</f>
        <v/>
      </c>
      <c r="AQ123" t="str">
        <f>IF(OR(Calc_오픈정렬!$F123="",Calc_오픈정렬!AQ123=""),"",Calc_오픈정렬!AQ123/Calc_오픈정렬!$F123*100)</f>
        <v/>
      </c>
      <c r="AR123" t="str">
        <f>IF(OR(Calc_오픈정렬!$F123="",Calc_오픈정렬!AR123=""),"",Calc_오픈정렬!AR123/Calc_오픈정렬!$F123*100)</f>
        <v/>
      </c>
      <c r="AS123" t="str">
        <f>IF(OR(Calc_오픈정렬!$F123="",Calc_오픈정렬!AS123=""),"",Calc_오픈정렬!AS123/Calc_오픈정렬!$F123*100)</f>
        <v/>
      </c>
      <c r="AT123" t="str">
        <f>IF(OR(Calc_오픈정렬!$F123="",Calc_오픈정렬!AT123=""),"",Calc_오픈정렬!AT123/Calc_오픈정렬!$F123*100)</f>
        <v/>
      </c>
      <c r="AU123" t="str">
        <f>IF(OR(Calc_오픈정렬!$F123="",Calc_오픈정렬!AU123=""),"",Calc_오픈정렬!AU123/Calc_오픈정렬!$F123*100)</f>
        <v/>
      </c>
      <c r="AV123" t="str">
        <f>IF(OR(Calc_오픈정렬!$F123="",Calc_오픈정렬!AV123=""),"",Calc_오픈정렬!AV123/Calc_오픈정렬!$F123*100)</f>
        <v/>
      </c>
      <c r="AW123" t="str">
        <f>IF(OR(Calc_오픈정렬!$F123="",Calc_오픈정렬!AW123=""),"",Calc_오픈정렬!AW123/Calc_오픈정렬!$F123*100)</f>
        <v/>
      </c>
      <c r="AX123" t="str">
        <f>IF(OR(Calc_오픈정렬!$F123="",Calc_오픈정렬!AX123=""),"",Calc_오픈정렬!AX123/Calc_오픈정렬!$F123*100)</f>
        <v/>
      </c>
      <c r="AY123" t="str">
        <f>IF(OR(Calc_오픈정렬!$F123="",Calc_오픈정렬!AY123=""),"",Calc_오픈정렬!AY123/Calc_오픈정렬!$F123*100)</f>
        <v/>
      </c>
      <c r="AZ123" t="str">
        <f>IF(OR(Calc_오픈정렬!$F123="",Calc_오픈정렬!AZ123=""),"",Calc_오픈정렬!AZ123/Calc_오픈정렬!$F123*100)</f>
        <v/>
      </c>
      <c r="BA123" t="str">
        <f>IF(OR(Calc_오픈정렬!$F123="",Calc_오픈정렬!BA123=""),"",Calc_오픈정렬!BA123/Calc_오픈정렬!$F123*100)</f>
        <v/>
      </c>
      <c r="BB123" t="str">
        <f>IF(OR(Calc_오픈정렬!$F123="",Calc_오픈정렬!BB123=""),"",Calc_오픈정렬!BB123/Calc_오픈정렬!$F123*100)</f>
        <v/>
      </c>
      <c r="BC123" t="str">
        <f>IF(OR(Calc_오픈정렬!$F123="",Calc_오픈정렬!BC123=""),"",Calc_오픈정렬!BC123/Calc_오픈정렬!$F123*100)</f>
        <v/>
      </c>
      <c r="BD123" t="str">
        <f>IF(OR(Calc_오픈정렬!$F123="",Calc_오픈정렬!BD123=""),"",Calc_오픈정렬!BD123/Calc_오픈정렬!$F123*100)</f>
        <v/>
      </c>
      <c r="BE123" t="str">
        <f>IF(OR(Calc_오픈정렬!$F123="",Calc_오픈정렬!BE123=""),"",Calc_오픈정렬!BE123/Calc_오픈정렬!$F123*100)</f>
        <v/>
      </c>
      <c r="BF123" t="str">
        <f>IF(OR(Calc_오픈정렬!$F123="",Calc_오픈정렬!BF123=""),"",Calc_오픈정렬!BF123/Calc_오픈정렬!$F123*100)</f>
        <v/>
      </c>
      <c r="BG123" t="str">
        <f>IF(OR(Calc_오픈정렬!$F123="",Calc_오픈정렬!BG123=""),"",Calc_오픈정렬!BG123/Calc_오픈정렬!$F123*100)</f>
        <v/>
      </c>
      <c r="BH123" t="str">
        <f>IF(OR(Calc_오픈정렬!$F123="",Calc_오픈정렬!BH123=""),"",Calc_오픈정렬!BH123/Calc_오픈정렬!$F123*100)</f>
        <v/>
      </c>
      <c r="BI123" t="str">
        <f>IF(OR(Calc_오픈정렬!$F123="",Calc_오픈정렬!BI123=""),"",Calc_오픈정렬!BI123/Calc_오픈정렬!$F123*100)</f>
        <v/>
      </c>
      <c r="BJ123" t="str">
        <f>IF(OR(Calc_오픈정렬!$F123="",Calc_오픈정렬!BJ123=""),"",Calc_오픈정렬!BJ123/Calc_오픈정렬!$F123*100)</f>
        <v/>
      </c>
      <c r="BK123" t="str">
        <f>IF(OR(Calc_오픈정렬!$F123="",Calc_오픈정렬!BK123=""),"",Calc_오픈정렬!BK123/Calc_오픈정렬!$F123*100)</f>
        <v/>
      </c>
      <c r="BL123" t="str">
        <f>IF(OR(Calc_오픈정렬!$F123="",Calc_오픈정렬!BL123=""),"",Calc_오픈정렬!BL123/Calc_오픈정렬!$F123*100)</f>
        <v/>
      </c>
      <c r="BM123" t="str">
        <f>IF(OR(Calc_오픈정렬!$F123="",Calc_오픈정렬!BM123=""),"",Calc_오픈정렬!BM123/Calc_오픈정렬!$F123*100)</f>
        <v/>
      </c>
      <c r="BN123" t="str">
        <f>IF(OR(Calc_오픈정렬!$F123="",Calc_오픈정렬!BN123=""),"",Calc_오픈정렬!BN123/Calc_오픈정렬!$F123*100)</f>
        <v/>
      </c>
    </row>
    <row r="124" spans="1:66" x14ac:dyDescent="0.3">
      <c r="A124" t="str">
        <f>Calc_오픈정렬!A124</f>
        <v>(1114) #관악초등점</v>
      </c>
      <c r="B124" t="str">
        <f>Calc_오픈정렬!B124</f>
        <v>150-1</v>
      </c>
      <c r="C124">
        <f>Calc_오픈정렬!C124</f>
        <v>1</v>
      </c>
      <c r="D124" t="str">
        <f>Calc_오픈정렬!D124</f>
        <v>1</v>
      </c>
      <c r="E124" s="1">
        <f>Calc_오픈정렬!E124</f>
        <v>45505</v>
      </c>
      <c r="F124">
        <f>Calc_오픈정렬!F124</f>
        <v>4009387.4472730369</v>
      </c>
      <c r="G124">
        <f>IF(OR(Calc_오픈정렬!$F124="",Calc_오픈정렬!G124=""),"",Calc_오픈정렬!G124/Calc_오픈정렬!$F124*100)</f>
        <v>67.234882183743579</v>
      </c>
      <c r="H124">
        <f>IF(OR(Calc_오픈정렬!$F124="",Calc_오픈정렬!H124=""),"",Calc_오픈정렬!H124/Calc_오픈정렬!$F124*100)</f>
        <v>76.520131734063739</v>
      </c>
      <c r="I124">
        <f>IF(OR(Calc_오픈정렬!$F124="",Calc_오픈정렬!I124=""),"",Calc_오픈정렬!I124/Calc_오픈정렬!$F124*100)</f>
        <v>79.152961510795592</v>
      </c>
      <c r="J124">
        <f>IF(OR(Calc_오픈정렬!$F124="",Calc_오픈정렬!J124=""),"",Calc_오픈정렬!J124/Calc_오픈정렬!$F124*100)</f>
        <v>84.813548378876064</v>
      </c>
      <c r="K124">
        <f>IF(OR(Calc_오픈정렬!$F124="",Calc_오픈정렬!K124=""),"",Calc_오픈정렬!K124/Calc_오픈정렬!$F124*100)</f>
        <v>91.872411112418433</v>
      </c>
      <c r="L124">
        <f>IF(OR(Calc_오픈정렬!$F124="",Calc_오픈정렬!L124=""),"",Calc_오픈정렬!L124/Calc_오픈정렬!$F124*100)</f>
        <v>98.765449948931376</v>
      </c>
      <c r="M124">
        <f>IF(OR(Calc_오픈정렬!$F124="",Calc_오픈정렬!M124=""),"",Calc_오픈정렬!M124/Calc_오픈정렬!$F124*100)</f>
        <v>100.62219102383723</v>
      </c>
      <c r="N124">
        <f>IF(OR(Calc_오픈정렬!$F124="",Calc_오픈정렬!N124=""),"",Calc_오픈정렬!N124/Calc_오픈정렬!$F124*100)</f>
        <v>111.26195137276021</v>
      </c>
      <c r="O124">
        <f>IF(OR(Calc_오픈정렬!$F124="",Calc_오픈정렬!O124=""),"",Calc_오픈정렬!O124/Calc_오픈정렬!$F124*100)</f>
        <v>112.66444816317683</v>
      </c>
      <c r="P124">
        <f>IF(OR(Calc_오픈정렬!$F124="",Calc_오픈정렬!P124=""),"",Calc_오픈정렬!P124/Calc_오픈정렬!$F124*100)</f>
        <v>112.23746474133209</v>
      </c>
      <c r="Q124">
        <f>IF(OR(Calc_오픈정렬!$F124="",Calc_오픈정렬!Q124=""),"",Calc_오픈정렬!Q124/Calc_오픈정렬!$F124*100)</f>
        <v>137.01650514056016</v>
      </c>
      <c r="R124">
        <f>IF(OR(Calc_오픈정렬!$F124="",Calc_오픈정렬!R124=""),"",Calc_오픈정렬!R124/Calc_오픈정렬!$F124*100)</f>
        <v>115.16872828089973</v>
      </c>
      <c r="S124">
        <f>IF(OR(Calc_오픈정렬!$F124="",Calc_오픈정렬!S124=""),"",Calc_오픈정렬!S124/Calc_오픈정렬!$F124*100)</f>
        <v>124.96614393172752</v>
      </c>
      <c r="T124">
        <f>IF(OR(Calc_오픈정렬!$F124="",Calc_오픈정렬!T124=""),"",Calc_오픈정렬!T124/Calc_오픈정렬!$F124*100)</f>
        <v>125.95587642570318</v>
      </c>
      <c r="U124">
        <f>IF(OR(Calc_오픈정렬!$F124="",Calc_오픈정렬!U124=""),"",Calc_오픈정렬!U124/Calc_오픈정렬!$F124*100)</f>
        <v>141.23985018239105</v>
      </c>
      <c r="V124">
        <f>IF(OR(Calc_오픈정렬!$F124="",Calc_오픈정렬!V124=""),"",Calc_오픈정렬!V124/Calc_오픈정렬!$F124*100)</f>
        <v>134.82224306750962</v>
      </c>
      <c r="W124">
        <f>IF(OR(Calc_오픈정렬!$F124="",Calc_오픈정렬!W124=""),"",Calc_오픈정렬!W124/Calc_오픈정렬!$F124*100)</f>
        <v>117.91650479788298</v>
      </c>
      <c r="X124">
        <f>IF(OR(Calc_오픈정렬!$F124="",Calc_오픈정렬!X124=""),"",Calc_오픈정렬!X124/Calc_오픈정렬!$F124*100)</f>
        <v>132.90606883784474</v>
      </c>
      <c r="Y124">
        <f>IF(OR(Calc_오픈정렬!$F124="",Calc_오픈정렬!Y124=""),"",Calc_오픈정렬!Y124/Calc_오픈정렬!$F124*100)</f>
        <v>160.11014753687849</v>
      </c>
      <c r="Z124">
        <f>IF(OR(Calc_오픈정렬!$F124="",Calc_오픈정렬!Z124=""),"",Calc_오픈정렬!Z124/Calc_오픈정렬!$F124*100)</f>
        <v>144.79133301604682</v>
      </c>
      <c r="AA124">
        <f>IF(OR(Calc_오픈정렬!$F124="",Calc_오픈정렬!AA124=""),"",Calc_오픈정렬!AA124/Calc_오픈정렬!$F124*100)</f>
        <v>147.24007026668326</v>
      </c>
      <c r="AB124">
        <f>IF(OR(Calc_오픈정렬!$F124="",Calc_오픈정렬!AB124=""),"",Calc_오픈정렬!AB124/Calc_오픈정렬!$F124*100)</f>
        <v>158.2871244323166</v>
      </c>
      <c r="AC124">
        <f>IF(OR(Calc_오픈정렬!$F124="",Calc_오픈정렬!AC124=""),"",Calc_오픈정렬!AC124/Calc_오픈정렬!$F124*100)</f>
        <v>141.48261472545701</v>
      </c>
      <c r="AD124" t="str">
        <f>IF(OR(Calc_오픈정렬!$F124="",Calc_오픈정렬!AD124=""),"",Calc_오픈정렬!AD124/Calc_오픈정렬!$F124*100)</f>
        <v/>
      </c>
      <c r="AE124" t="str">
        <f>IF(OR(Calc_오픈정렬!$F124="",Calc_오픈정렬!AE124=""),"",Calc_오픈정렬!AE124/Calc_오픈정렬!$F124*100)</f>
        <v/>
      </c>
      <c r="AF124" t="str">
        <f>IF(OR(Calc_오픈정렬!$F124="",Calc_오픈정렬!AF124=""),"",Calc_오픈정렬!AF124/Calc_오픈정렬!$F124*100)</f>
        <v/>
      </c>
      <c r="AG124" t="str">
        <f>IF(OR(Calc_오픈정렬!$F124="",Calc_오픈정렬!AG124=""),"",Calc_오픈정렬!AG124/Calc_오픈정렬!$F124*100)</f>
        <v/>
      </c>
      <c r="AH124" t="str">
        <f>IF(OR(Calc_오픈정렬!$F124="",Calc_오픈정렬!AH124=""),"",Calc_오픈정렬!AH124/Calc_오픈정렬!$F124*100)</f>
        <v/>
      </c>
      <c r="AI124" t="str">
        <f>IF(OR(Calc_오픈정렬!$F124="",Calc_오픈정렬!AI124=""),"",Calc_오픈정렬!AI124/Calc_오픈정렬!$F124*100)</f>
        <v/>
      </c>
      <c r="AJ124" t="str">
        <f>IF(OR(Calc_오픈정렬!$F124="",Calc_오픈정렬!AJ124=""),"",Calc_오픈정렬!AJ124/Calc_오픈정렬!$F124*100)</f>
        <v/>
      </c>
      <c r="AK124" t="str">
        <f>IF(OR(Calc_오픈정렬!$F124="",Calc_오픈정렬!AK124=""),"",Calc_오픈정렬!AK124/Calc_오픈정렬!$F124*100)</f>
        <v/>
      </c>
      <c r="AL124" t="str">
        <f>IF(OR(Calc_오픈정렬!$F124="",Calc_오픈정렬!AL124=""),"",Calc_오픈정렬!AL124/Calc_오픈정렬!$F124*100)</f>
        <v/>
      </c>
      <c r="AM124" t="str">
        <f>IF(OR(Calc_오픈정렬!$F124="",Calc_오픈정렬!AM124=""),"",Calc_오픈정렬!AM124/Calc_오픈정렬!$F124*100)</f>
        <v/>
      </c>
      <c r="AN124" t="str">
        <f>IF(OR(Calc_오픈정렬!$F124="",Calc_오픈정렬!AN124=""),"",Calc_오픈정렬!AN124/Calc_오픈정렬!$F124*100)</f>
        <v/>
      </c>
      <c r="AO124" t="str">
        <f>IF(OR(Calc_오픈정렬!$F124="",Calc_오픈정렬!AO124=""),"",Calc_오픈정렬!AO124/Calc_오픈정렬!$F124*100)</f>
        <v/>
      </c>
      <c r="AP124" t="str">
        <f>IF(OR(Calc_오픈정렬!$F124="",Calc_오픈정렬!AP124=""),"",Calc_오픈정렬!AP124/Calc_오픈정렬!$F124*100)</f>
        <v/>
      </c>
      <c r="AQ124" t="str">
        <f>IF(OR(Calc_오픈정렬!$F124="",Calc_오픈정렬!AQ124=""),"",Calc_오픈정렬!AQ124/Calc_오픈정렬!$F124*100)</f>
        <v/>
      </c>
      <c r="AR124" t="str">
        <f>IF(OR(Calc_오픈정렬!$F124="",Calc_오픈정렬!AR124=""),"",Calc_오픈정렬!AR124/Calc_오픈정렬!$F124*100)</f>
        <v/>
      </c>
      <c r="AS124" t="str">
        <f>IF(OR(Calc_오픈정렬!$F124="",Calc_오픈정렬!AS124=""),"",Calc_오픈정렬!AS124/Calc_오픈정렬!$F124*100)</f>
        <v/>
      </c>
      <c r="AT124" t="str">
        <f>IF(OR(Calc_오픈정렬!$F124="",Calc_오픈정렬!AT124=""),"",Calc_오픈정렬!AT124/Calc_오픈정렬!$F124*100)</f>
        <v/>
      </c>
      <c r="AU124" t="str">
        <f>IF(OR(Calc_오픈정렬!$F124="",Calc_오픈정렬!AU124=""),"",Calc_오픈정렬!AU124/Calc_오픈정렬!$F124*100)</f>
        <v/>
      </c>
      <c r="AV124" t="str">
        <f>IF(OR(Calc_오픈정렬!$F124="",Calc_오픈정렬!AV124=""),"",Calc_오픈정렬!AV124/Calc_오픈정렬!$F124*100)</f>
        <v/>
      </c>
      <c r="AW124" t="str">
        <f>IF(OR(Calc_오픈정렬!$F124="",Calc_오픈정렬!AW124=""),"",Calc_오픈정렬!AW124/Calc_오픈정렬!$F124*100)</f>
        <v/>
      </c>
      <c r="AX124" t="str">
        <f>IF(OR(Calc_오픈정렬!$F124="",Calc_오픈정렬!AX124=""),"",Calc_오픈정렬!AX124/Calc_오픈정렬!$F124*100)</f>
        <v/>
      </c>
      <c r="AY124" t="str">
        <f>IF(OR(Calc_오픈정렬!$F124="",Calc_오픈정렬!AY124=""),"",Calc_오픈정렬!AY124/Calc_오픈정렬!$F124*100)</f>
        <v/>
      </c>
      <c r="AZ124" t="str">
        <f>IF(OR(Calc_오픈정렬!$F124="",Calc_오픈정렬!AZ124=""),"",Calc_오픈정렬!AZ124/Calc_오픈정렬!$F124*100)</f>
        <v/>
      </c>
      <c r="BA124" t="str">
        <f>IF(OR(Calc_오픈정렬!$F124="",Calc_오픈정렬!BA124=""),"",Calc_오픈정렬!BA124/Calc_오픈정렬!$F124*100)</f>
        <v/>
      </c>
      <c r="BB124" t="str">
        <f>IF(OR(Calc_오픈정렬!$F124="",Calc_오픈정렬!BB124=""),"",Calc_오픈정렬!BB124/Calc_오픈정렬!$F124*100)</f>
        <v/>
      </c>
      <c r="BC124" t="str">
        <f>IF(OR(Calc_오픈정렬!$F124="",Calc_오픈정렬!BC124=""),"",Calc_오픈정렬!BC124/Calc_오픈정렬!$F124*100)</f>
        <v/>
      </c>
      <c r="BD124" t="str">
        <f>IF(OR(Calc_오픈정렬!$F124="",Calc_오픈정렬!BD124=""),"",Calc_오픈정렬!BD124/Calc_오픈정렬!$F124*100)</f>
        <v/>
      </c>
      <c r="BE124" t="str">
        <f>IF(OR(Calc_오픈정렬!$F124="",Calc_오픈정렬!BE124=""),"",Calc_오픈정렬!BE124/Calc_오픈정렬!$F124*100)</f>
        <v/>
      </c>
      <c r="BF124" t="str">
        <f>IF(OR(Calc_오픈정렬!$F124="",Calc_오픈정렬!BF124=""),"",Calc_오픈정렬!BF124/Calc_오픈정렬!$F124*100)</f>
        <v/>
      </c>
      <c r="BG124" t="str">
        <f>IF(OR(Calc_오픈정렬!$F124="",Calc_오픈정렬!BG124=""),"",Calc_오픈정렬!BG124/Calc_오픈정렬!$F124*100)</f>
        <v/>
      </c>
      <c r="BH124" t="str">
        <f>IF(OR(Calc_오픈정렬!$F124="",Calc_오픈정렬!BH124=""),"",Calc_오픈정렬!BH124/Calc_오픈정렬!$F124*100)</f>
        <v/>
      </c>
      <c r="BI124" t="str">
        <f>IF(OR(Calc_오픈정렬!$F124="",Calc_오픈정렬!BI124=""),"",Calc_오픈정렬!BI124/Calc_오픈정렬!$F124*100)</f>
        <v/>
      </c>
      <c r="BJ124" t="str">
        <f>IF(OR(Calc_오픈정렬!$F124="",Calc_오픈정렬!BJ124=""),"",Calc_오픈정렬!BJ124/Calc_오픈정렬!$F124*100)</f>
        <v/>
      </c>
      <c r="BK124" t="str">
        <f>IF(OR(Calc_오픈정렬!$F124="",Calc_오픈정렬!BK124=""),"",Calc_오픈정렬!BK124/Calc_오픈정렬!$F124*100)</f>
        <v/>
      </c>
      <c r="BL124" t="str">
        <f>IF(OR(Calc_오픈정렬!$F124="",Calc_오픈정렬!BL124=""),"",Calc_오픈정렬!BL124/Calc_오픈정렬!$F124*100)</f>
        <v/>
      </c>
      <c r="BM124" t="str">
        <f>IF(OR(Calc_오픈정렬!$F124="",Calc_오픈정렬!BM124=""),"",Calc_오픈정렬!BM124/Calc_오픈정렬!$F124*100)</f>
        <v/>
      </c>
      <c r="BN124" t="str">
        <f>IF(OR(Calc_오픈정렬!$F124="",Calc_오픈정렬!BN124=""),"",Calc_오픈정렬!BN124/Calc_오픈정렬!$F124*100)</f>
        <v/>
      </c>
    </row>
    <row r="125" spans="1:66" x14ac:dyDescent="0.3">
      <c r="A125" t="str">
        <f>Calc_오픈정렬!A125</f>
        <v>(1116) #용현용일초등점</v>
      </c>
      <c r="B125" t="str">
        <f>Calc_오픈정렬!B125</f>
        <v>150-3</v>
      </c>
      <c r="C125">
        <f>Calc_오픈정렬!C125</f>
        <v>3</v>
      </c>
      <c r="D125" t="str">
        <f>Calc_오픈정렬!D125</f>
        <v>3+</v>
      </c>
      <c r="E125" s="1">
        <f>Calc_오픈정렬!E125</f>
        <v>45536</v>
      </c>
      <c r="F125">
        <f>Calc_오픈정렬!F125</f>
        <v>4437502.0532352263</v>
      </c>
      <c r="G125">
        <f>IF(OR(Calc_오픈정렬!$F125="",Calc_오픈정렬!G125=""),"",Calc_오픈정렬!G125/Calc_오픈정렬!$F125*100)</f>
        <v>77.335378438616601</v>
      </c>
      <c r="H125">
        <f>IF(OR(Calc_오픈정렬!$F125="",Calc_오픈정렬!H125=""),"",Calc_오픈정렬!H125/Calc_오픈정렬!$F125*100)</f>
        <v>82.235907014097336</v>
      </c>
      <c r="I125">
        <f>IF(OR(Calc_오픈정렬!$F125="",Calc_오픈정렬!I125=""),"",Calc_오픈정렬!I125/Calc_오픈정렬!$F125*100)</f>
        <v>84.458965784510937</v>
      </c>
      <c r="J125">
        <f>IF(OR(Calc_오픈정렬!$F125="",Calc_오픈정렬!J125=""),"",Calc_오픈정렬!J125/Calc_오픈정렬!$F125*100)</f>
        <v>91.731222759350587</v>
      </c>
      <c r="K125">
        <f>IF(OR(Calc_오픈정렬!$F125="",Calc_오픈정렬!K125=""),"",Calc_오픈정렬!K125/Calc_오픈정렬!$F125*100)</f>
        <v>92.341272354897939</v>
      </c>
      <c r="L125">
        <f>IF(OR(Calc_오픈정렬!$F125="",Calc_오픈정렬!L125=""),"",Calc_오픈정렬!L125/Calc_오픈정렬!$F125*100)</f>
        <v>87.905375998680185</v>
      </c>
      <c r="M125">
        <f>IF(OR(Calc_오픈정렬!$F125="",Calc_오픈정렬!M125=""),"",Calc_오픈정렬!M125/Calc_오픈정렬!$F125*100)</f>
        <v>110.11848473014072</v>
      </c>
      <c r="N125">
        <f>IF(OR(Calc_오픈정렬!$F125="",Calc_오픈정렬!N125=""),"",Calc_오픈정렬!N125/Calc_오픈정렬!$F125*100)</f>
        <v>96.20320750625153</v>
      </c>
      <c r="O125">
        <f>IF(OR(Calc_오픈정렬!$F125="",Calc_오픈정렬!O125=""),"",Calc_오픈정렬!O125/Calc_오픈정렬!$F125*100)</f>
        <v>121.70043665067898</v>
      </c>
      <c r="P125">
        <f>IF(OR(Calc_오픈정렬!$F125="",Calc_오픈정렬!P125=""),"",Calc_오픈정렬!P125/Calc_오픈정렬!$F125*100)</f>
        <v>116.98344755131107</v>
      </c>
      <c r="Q125">
        <f>IF(OR(Calc_오픈정렬!$F125="",Calc_오픈정렬!Q125=""),"",Calc_오픈정렬!Q125/Calc_오픈정렬!$F125*100)</f>
        <v>106.23843862874713</v>
      </c>
      <c r="R125">
        <f>IF(OR(Calc_오픈정렬!$F125="",Calc_오픈정렬!R125=""),"",Calc_오픈정렬!R125/Calc_오픈정렬!$F125*100)</f>
        <v>101.66822123646885</v>
      </c>
      <c r="S125">
        <f>IF(OR(Calc_오픈정렬!$F125="",Calc_오픈정렬!S125=""),"",Calc_오픈정렬!S125/Calc_오픈정렬!$F125*100)</f>
        <v>102.56615819114548</v>
      </c>
      <c r="T125">
        <f>IF(OR(Calc_오픈정렬!$F125="",Calc_오픈정렬!T125=""),"",Calc_오픈정렬!T125/Calc_오픈정렬!$F125*100)</f>
        <v>98.340755598680175</v>
      </c>
      <c r="U125">
        <f>IF(OR(Calc_오픈정렬!$F125="",Calc_오픈정렬!U125=""),"",Calc_오픈정렬!U125/Calc_오픈정렬!$F125*100)</f>
        <v>102.50876885158004</v>
      </c>
      <c r="V125">
        <f>IF(OR(Calc_오픈정렬!$F125="",Calc_오픈정렬!V125=""),"",Calc_오픈정렬!V125/Calc_오픈정렬!$F125*100)</f>
        <v>104.99083557797194</v>
      </c>
      <c r="W125">
        <f>IF(OR(Calc_오픈정렬!$F125="",Calc_오픈정렬!W125=""),"",Calc_오픈정렬!W125/Calc_오픈정렬!$F125*100)</f>
        <v>93.527070844428948</v>
      </c>
      <c r="X125">
        <f>IF(OR(Calc_오픈정렬!$F125="",Calc_오픈정렬!X125=""),"",Calc_오픈정렬!X125/Calc_오픈정렬!$F125*100)</f>
        <v>96.888680337485042</v>
      </c>
      <c r="Y125">
        <f>IF(OR(Calc_오픈정렬!$F125="",Calc_오픈정렬!Y125=""),"",Calc_오픈정렬!Y125/Calc_오픈정렬!$F125*100)</f>
        <v>97.574397711516568</v>
      </c>
      <c r="Z125">
        <f>IF(OR(Calc_오픈정렬!$F125="",Calc_오픈정렬!Z125=""),"",Calc_오픈정렬!Z125/Calc_오픈정렬!$F125*100)</f>
        <v>90.981575018049327</v>
      </c>
      <c r="AA125">
        <f>IF(OR(Calc_오픈정렬!$F125="",Calc_오픈정렬!AA125=""),"",Calc_오픈정렬!AA125/Calc_오픈정렬!$F125*100)</f>
        <v>96.677237367461132</v>
      </c>
      <c r="AB125">
        <f>IF(OR(Calc_오픈정렬!$F125="",Calc_오픈정렬!AB125=""),"",Calc_오픈정렬!AB125/Calc_오픈정렬!$F125*100)</f>
        <v>88.854099348014032</v>
      </c>
      <c r="AC125" t="str">
        <f>IF(OR(Calc_오픈정렬!$F125="",Calc_오픈정렬!AC125=""),"",Calc_오픈정렬!AC125/Calc_오픈정렬!$F125*100)</f>
        <v/>
      </c>
      <c r="AD125" t="str">
        <f>IF(OR(Calc_오픈정렬!$F125="",Calc_오픈정렬!AD125=""),"",Calc_오픈정렬!AD125/Calc_오픈정렬!$F125*100)</f>
        <v/>
      </c>
      <c r="AE125" t="str">
        <f>IF(OR(Calc_오픈정렬!$F125="",Calc_오픈정렬!AE125=""),"",Calc_오픈정렬!AE125/Calc_오픈정렬!$F125*100)</f>
        <v/>
      </c>
      <c r="AF125" t="str">
        <f>IF(OR(Calc_오픈정렬!$F125="",Calc_오픈정렬!AF125=""),"",Calc_오픈정렬!AF125/Calc_오픈정렬!$F125*100)</f>
        <v/>
      </c>
      <c r="AG125" t="str">
        <f>IF(OR(Calc_오픈정렬!$F125="",Calc_오픈정렬!AG125=""),"",Calc_오픈정렬!AG125/Calc_오픈정렬!$F125*100)</f>
        <v/>
      </c>
      <c r="AH125" t="str">
        <f>IF(OR(Calc_오픈정렬!$F125="",Calc_오픈정렬!AH125=""),"",Calc_오픈정렬!AH125/Calc_오픈정렬!$F125*100)</f>
        <v/>
      </c>
      <c r="AI125" t="str">
        <f>IF(OR(Calc_오픈정렬!$F125="",Calc_오픈정렬!AI125=""),"",Calc_오픈정렬!AI125/Calc_오픈정렬!$F125*100)</f>
        <v/>
      </c>
      <c r="AJ125" t="str">
        <f>IF(OR(Calc_오픈정렬!$F125="",Calc_오픈정렬!AJ125=""),"",Calc_오픈정렬!AJ125/Calc_오픈정렬!$F125*100)</f>
        <v/>
      </c>
      <c r="AK125" t="str">
        <f>IF(OR(Calc_오픈정렬!$F125="",Calc_오픈정렬!AK125=""),"",Calc_오픈정렬!AK125/Calc_오픈정렬!$F125*100)</f>
        <v/>
      </c>
      <c r="AL125" t="str">
        <f>IF(OR(Calc_오픈정렬!$F125="",Calc_오픈정렬!AL125=""),"",Calc_오픈정렬!AL125/Calc_오픈정렬!$F125*100)</f>
        <v/>
      </c>
      <c r="AM125" t="str">
        <f>IF(OR(Calc_오픈정렬!$F125="",Calc_오픈정렬!AM125=""),"",Calc_오픈정렬!AM125/Calc_오픈정렬!$F125*100)</f>
        <v/>
      </c>
      <c r="AN125" t="str">
        <f>IF(OR(Calc_오픈정렬!$F125="",Calc_오픈정렬!AN125=""),"",Calc_오픈정렬!AN125/Calc_오픈정렬!$F125*100)</f>
        <v/>
      </c>
      <c r="AO125" t="str">
        <f>IF(OR(Calc_오픈정렬!$F125="",Calc_오픈정렬!AO125=""),"",Calc_오픈정렬!AO125/Calc_오픈정렬!$F125*100)</f>
        <v/>
      </c>
      <c r="AP125" t="str">
        <f>IF(OR(Calc_오픈정렬!$F125="",Calc_오픈정렬!AP125=""),"",Calc_오픈정렬!AP125/Calc_오픈정렬!$F125*100)</f>
        <v/>
      </c>
      <c r="AQ125" t="str">
        <f>IF(OR(Calc_오픈정렬!$F125="",Calc_오픈정렬!AQ125=""),"",Calc_오픈정렬!AQ125/Calc_오픈정렬!$F125*100)</f>
        <v/>
      </c>
      <c r="AR125" t="str">
        <f>IF(OR(Calc_오픈정렬!$F125="",Calc_오픈정렬!AR125=""),"",Calc_오픈정렬!AR125/Calc_오픈정렬!$F125*100)</f>
        <v/>
      </c>
      <c r="AS125" t="str">
        <f>IF(OR(Calc_오픈정렬!$F125="",Calc_오픈정렬!AS125=""),"",Calc_오픈정렬!AS125/Calc_오픈정렬!$F125*100)</f>
        <v/>
      </c>
      <c r="AT125" t="str">
        <f>IF(OR(Calc_오픈정렬!$F125="",Calc_오픈정렬!AT125=""),"",Calc_오픈정렬!AT125/Calc_오픈정렬!$F125*100)</f>
        <v/>
      </c>
      <c r="AU125" t="str">
        <f>IF(OR(Calc_오픈정렬!$F125="",Calc_오픈정렬!AU125=""),"",Calc_오픈정렬!AU125/Calc_오픈정렬!$F125*100)</f>
        <v/>
      </c>
      <c r="AV125" t="str">
        <f>IF(OR(Calc_오픈정렬!$F125="",Calc_오픈정렬!AV125=""),"",Calc_오픈정렬!AV125/Calc_오픈정렬!$F125*100)</f>
        <v/>
      </c>
      <c r="AW125" t="str">
        <f>IF(OR(Calc_오픈정렬!$F125="",Calc_오픈정렬!AW125=""),"",Calc_오픈정렬!AW125/Calc_오픈정렬!$F125*100)</f>
        <v/>
      </c>
      <c r="AX125" t="str">
        <f>IF(OR(Calc_오픈정렬!$F125="",Calc_오픈정렬!AX125=""),"",Calc_오픈정렬!AX125/Calc_오픈정렬!$F125*100)</f>
        <v/>
      </c>
      <c r="AY125" t="str">
        <f>IF(OR(Calc_오픈정렬!$F125="",Calc_오픈정렬!AY125=""),"",Calc_오픈정렬!AY125/Calc_오픈정렬!$F125*100)</f>
        <v/>
      </c>
      <c r="AZ125" t="str">
        <f>IF(OR(Calc_오픈정렬!$F125="",Calc_오픈정렬!AZ125=""),"",Calc_오픈정렬!AZ125/Calc_오픈정렬!$F125*100)</f>
        <v/>
      </c>
      <c r="BA125" t="str">
        <f>IF(OR(Calc_오픈정렬!$F125="",Calc_오픈정렬!BA125=""),"",Calc_오픈정렬!BA125/Calc_오픈정렬!$F125*100)</f>
        <v/>
      </c>
      <c r="BB125" t="str">
        <f>IF(OR(Calc_오픈정렬!$F125="",Calc_오픈정렬!BB125=""),"",Calc_오픈정렬!BB125/Calc_오픈정렬!$F125*100)</f>
        <v/>
      </c>
      <c r="BC125" t="str">
        <f>IF(OR(Calc_오픈정렬!$F125="",Calc_오픈정렬!BC125=""),"",Calc_오픈정렬!BC125/Calc_오픈정렬!$F125*100)</f>
        <v/>
      </c>
      <c r="BD125" t="str">
        <f>IF(OR(Calc_오픈정렬!$F125="",Calc_오픈정렬!BD125=""),"",Calc_오픈정렬!BD125/Calc_오픈정렬!$F125*100)</f>
        <v/>
      </c>
      <c r="BE125" t="str">
        <f>IF(OR(Calc_오픈정렬!$F125="",Calc_오픈정렬!BE125=""),"",Calc_오픈정렬!BE125/Calc_오픈정렬!$F125*100)</f>
        <v/>
      </c>
      <c r="BF125" t="str">
        <f>IF(OR(Calc_오픈정렬!$F125="",Calc_오픈정렬!BF125=""),"",Calc_오픈정렬!BF125/Calc_오픈정렬!$F125*100)</f>
        <v/>
      </c>
      <c r="BG125" t="str">
        <f>IF(OR(Calc_오픈정렬!$F125="",Calc_오픈정렬!BG125=""),"",Calc_오픈정렬!BG125/Calc_오픈정렬!$F125*100)</f>
        <v/>
      </c>
      <c r="BH125" t="str">
        <f>IF(OR(Calc_오픈정렬!$F125="",Calc_오픈정렬!BH125=""),"",Calc_오픈정렬!BH125/Calc_오픈정렬!$F125*100)</f>
        <v/>
      </c>
      <c r="BI125" t="str">
        <f>IF(OR(Calc_오픈정렬!$F125="",Calc_오픈정렬!BI125=""),"",Calc_오픈정렬!BI125/Calc_오픈정렬!$F125*100)</f>
        <v/>
      </c>
      <c r="BJ125" t="str">
        <f>IF(OR(Calc_오픈정렬!$F125="",Calc_오픈정렬!BJ125=""),"",Calc_오픈정렬!BJ125/Calc_오픈정렬!$F125*100)</f>
        <v/>
      </c>
      <c r="BK125" t="str">
        <f>IF(OR(Calc_오픈정렬!$F125="",Calc_오픈정렬!BK125=""),"",Calc_오픈정렬!BK125/Calc_오픈정렬!$F125*100)</f>
        <v/>
      </c>
      <c r="BL125" t="str">
        <f>IF(OR(Calc_오픈정렬!$F125="",Calc_오픈정렬!BL125=""),"",Calc_오픈정렬!BL125/Calc_오픈정렬!$F125*100)</f>
        <v/>
      </c>
      <c r="BM125" t="str">
        <f>IF(OR(Calc_오픈정렬!$F125="",Calc_오픈정렬!BM125=""),"",Calc_오픈정렬!BM125/Calc_오픈정렬!$F125*100)</f>
        <v/>
      </c>
      <c r="BN125" t="str">
        <f>IF(OR(Calc_오픈정렬!$F125="",Calc_오픈정렬!BN125=""),"",Calc_오픈정렬!BN125/Calc_오픈정렬!$F125*100)</f>
        <v/>
      </c>
    </row>
    <row r="126" spans="1:66" x14ac:dyDescent="0.3">
      <c r="A126" t="str">
        <f>Calc_오픈정렬!A126</f>
        <v>(1117) #성신여대역점</v>
      </c>
      <c r="B126" t="str">
        <f>Calc_오픈정렬!B126</f>
        <v>150-0</v>
      </c>
      <c r="C126">
        <f>Calc_오픈정렬!C126</f>
        <v>0</v>
      </c>
      <c r="D126" t="str">
        <f>Calc_오픈정렬!D126</f>
        <v>0</v>
      </c>
      <c r="E126" s="1">
        <f>Calc_오픈정렬!E126</f>
        <v>45536</v>
      </c>
      <c r="F126">
        <f>Calc_오픈정렬!F126</f>
        <v>7570007.30216794</v>
      </c>
      <c r="G126">
        <f>IF(OR(Calc_오픈정렬!$F126="",Calc_오픈정렬!G126=""),"",Calc_오픈정렬!G126/Calc_오픈정렬!$F126*100)</f>
        <v>65.262481926270567</v>
      </c>
      <c r="H126">
        <f>IF(OR(Calc_오픈정렬!$F126="",Calc_오픈정렬!H126=""),"",Calc_오픈정렬!H126/Calc_오픈정렬!$F126*100)</f>
        <v>74.621306140923593</v>
      </c>
      <c r="I126">
        <f>IF(OR(Calc_오픈정렬!$F126="",Calc_오픈정렬!I126=""),"",Calc_오픈정렬!I126/Calc_오픈정렬!$F126*100)</f>
        <v>90.29966395161577</v>
      </c>
      <c r="J126">
        <f>IF(OR(Calc_오픈정렬!$F126="",Calc_오픈정렬!J126=""),"",Calc_오픈정렬!J126/Calc_오픈정렬!$F126*100)</f>
        <v>89.645942850078072</v>
      </c>
      <c r="K126">
        <f>IF(OR(Calc_오픈정렬!$F126="",Calc_오픈정렬!K126=""),"",Calc_오픈정렬!K126/Calc_오픈정렬!$F126*100)</f>
        <v>102.24754525276268</v>
      </c>
      <c r="L126">
        <f>IF(OR(Calc_오픈정렬!$F126="",Calc_오픈정렬!L126=""),"",Calc_오픈정렬!L126/Calc_오픈정렬!$F126*100)</f>
        <v>104.95187942795158</v>
      </c>
      <c r="M126">
        <f>IF(OR(Calc_오픈정렬!$F126="",Calc_오픈정렬!M126=""),"",Calc_오픈정렬!M126/Calc_오픈정렬!$F126*100)</f>
        <v>97.813628247317425</v>
      </c>
      <c r="N126">
        <f>IF(OR(Calc_오픈정렬!$F126="",Calc_오픈정렬!N126=""),"",Calc_오픈정렬!N126/Calc_오픈정렬!$F126*100)</f>
        <v>100.19533601636191</v>
      </c>
      <c r="O126">
        <f>IF(OR(Calc_오픈정렬!$F126="",Calc_오픈정렬!O126=""),"",Calc_오픈정렬!O126/Calc_오픈정렬!$F126*100)</f>
        <v>105.14566820552838</v>
      </c>
      <c r="P126">
        <f>IF(OR(Calc_오픈정렬!$F126="",Calc_오픈정렬!P126=""),"",Calc_오픈정렬!P126/Calc_오픈정렬!$F126*100)</f>
        <v>100.74673015307359</v>
      </c>
      <c r="Q126">
        <f>IF(OR(Calc_오픈정렬!$F126="",Calc_오픈정렬!Q126=""),"",Calc_오픈정렬!Q126/Calc_오픈정렬!$F126*100)</f>
        <v>93.805399276260687</v>
      </c>
      <c r="R126">
        <f>IF(OR(Calc_오픈정렬!$F126="",Calc_오픈정렬!R126=""),"",Calc_오픈정렬!R126/Calc_오픈정렬!$F126*100)</f>
        <v>104.18416399344079</v>
      </c>
      <c r="S126">
        <f>IF(OR(Calc_오픈정렬!$F126="",Calc_오픈정렬!S126=""),"",Calc_오픈정렬!S126/Calc_오픈정렬!$F126*100)</f>
        <v>96.991272305605463</v>
      </c>
      <c r="T126">
        <f>IF(OR(Calc_오픈정렬!$F126="",Calc_오픈정렬!T126=""),"",Calc_오픈정렬!T126/Calc_오픈정렬!$F126*100)</f>
        <v>101.05174480132071</v>
      </c>
      <c r="U126">
        <f>IF(OR(Calc_오픈정렬!$F126="",Calc_오픈정렬!U126=""),"",Calc_오픈정렬!U126/Calc_오픈정렬!$F126*100)</f>
        <v>102.33901011051705</v>
      </c>
      <c r="V126">
        <f>IF(OR(Calc_오픈정렬!$F126="",Calc_오픈정렬!V126=""),"",Calc_오픈정렬!V126/Calc_오픈정렬!$F126*100)</f>
        <v>94.631990333772805</v>
      </c>
      <c r="W126">
        <f>IF(OR(Calc_오픈정렬!$F126="",Calc_오픈정렬!W126=""),"",Calc_오픈정렬!W126/Calc_오픈정렬!$F126*100)</f>
        <v>97.767935219086922</v>
      </c>
      <c r="X126">
        <f>IF(OR(Calc_오픈정렬!$F126="",Calc_오픈정렬!X126=""),"",Calc_오픈정렬!X126/Calc_오픈정렬!$F126*100)</f>
        <v>105.89693297485341</v>
      </c>
      <c r="Y126">
        <f>IF(OR(Calc_오픈정렬!$F126="",Calc_오픈정렬!Y126=""),"",Calc_오픈정렬!Y126/Calc_오픈정렬!$F126*100)</f>
        <v>107.98886552375147</v>
      </c>
      <c r="Z126">
        <f>IF(OR(Calc_오픈정렬!$F126="",Calc_오픈정렬!Z126=""),"",Calc_오픈정렬!Z126/Calc_오픈정렬!$F126*100)</f>
        <v>115.27832530082382</v>
      </c>
      <c r="AA126">
        <f>IF(OR(Calc_오픈정렬!$F126="",Calc_오픈정렬!AA126=""),"",Calc_오픈정렬!AA126/Calc_오픈정렬!$F126*100)</f>
        <v>115.91471434257635</v>
      </c>
      <c r="AB126">
        <f>IF(OR(Calc_오픈정렬!$F126="",Calc_오픈정렬!AB126=""),"",Calc_오픈정렬!AB126/Calc_오픈정렬!$F126*100)</f>
        <v>106.09039087414895</v>
      </c>
      <c r="AC126" t="str">
        <f>IF(OR(Calc_오픈정렬!$F126="",Calc_오픈정렬!AC126=""),"",Calc_오픈정렬!AC126/Calc_오픈정렬!$F126*100)</f>
        <v/>
      </c>
      <c r="AD126" t="str">
        <f>IF(OR(Calc_오픈정렬!$F126="",Calc_오픈정렬!AD126=""),"",Calc_오픈정렬!AD126/Calc_오픈정렬!$F126*100)</f>
        <v/>
      </c>
      <c r="AE126" t="str">
        <f>IF(OR(Calc_오픈정렬!$F126="",Calc_오픈정렬!AE126=""),"",Calc_오픈정렬!AE126/Calc_오픈정렬!$F126*100)</f>
        <v/>
      </c>
      <c r="AF126" t="str">
        <f>IF(OR(Calc_오픈정렬!$F126="",Calc_오픈정렬!AF126=""),"",Calc_오픈정렬!AF126/Calc_오픈정렬!$F126*100)</f>
        <v/>
      </c>
      <c r="AG126" t="str">
        <f>IF(OR(Calc_오픈정렬!$F126="",Calc_오픈정렬!AG126=""),"",Calc_오픈정렬!AG126/Calc_오픈정렬!$F126*100)</f>
        <v/>
      </c>
      <c r="AH126" t="str">
        <f>IF(OR(Calc_오픈정렬!$F126="",Calc_오픈정렬!AH126=""),"",Calc_오픈정렬!AH126/Calc_오픈정렬!$F126*100)</f>
        <v/>
      </c>
      <c r="AI126" t="str">
        <f>IF(OR(Calc_오픈정렬!$F126="",Calc_오픈정렬!AI126=""),"",Calc_오픈정렬!AI126/Calc_오픈정렬!$F126*100)</f>
        <v/>
      </c>
      <c r="AJ126" t="str">
        <f>IF(OR(Calc_오픈정렬!$F126="",Calc_오픈정렬!AJ126=""),"",Calc_오픈정렬!AJ126/Calc_오픈정렬!$F126*100)</f>
        <v/>
      </c>
      <c r="AK126" t="str">
        <f>IF(OR(Calc_오픈정렬!$F126="",Calc_오픈정렬!AK126=""),"",Calc_오픈정렬!AK126/Calc_오픈정렬!$F126*100)</f>
        <v/>
      </c>
      <c r="AL126" t="str">
        <f>IF(OR(Calc_오픈정렬!$F126="",Calc_오픈정렬!AL126=""),"",Calc_오픈정렬!AL126/Calc_오픈정렬!$F126*100)</f>
        <v/>
      </c>
      <c r="AM126" t="str">
        <f>IF(OR(Calc_오픈정렬!$F126="",Calc_오픈정렬!AM126=""),"",Calc_오픈정렬!AM126/Calc_오픈정렬!$F126*100)</f>
        <v/>
      </c>
      <c r="AN126" t="str">
        <f>IF(OR(Calc_오픈정렬!$F126="",Calc_오픈정렬!AN126=""),"",Calc_오픈정렬!AN126/Calc_오픈정렬!$F126*100)</f>
        <v/>
      </c>
      <c r="AO126" t="str">
        <f>IF(OR(Calc_오픈정렬!$F126="",Calc_오픈정렬!AO126=""),"",Calc_오픈정렬!AO126/Calc_오픈정렬!$F126*100)</f>
        <v/>
      </c>
      <c r="AP126" t="str">
        <f>IF(OR(Calc_오픈정렬!$F126="",Calc_오픈정렬!AP126=""),"",Calc_오픈정렬!AP126/Calc_오픈정렬!$F126*100)</f>
        <v/>
      </c>
      <c r="AQ126" t="str">
        <f>IF(OR(Calc_오픈정렬!$F126="",Calc_오픈정렬!AQ126=""),"",Calc_오픈정렬!AQ126/Calc_오픈정렬!$F126*100)</f>
        <v/>
      </c>
      <c r="AR126" t="str">
        <f>IF(OR(Calc_오픈정렬!$F126="",Calc_오픈정렬!AR126=""),"",Calc_오픈정렬!AR126/Calc_오픈정렬!$F126*100)</f>
        <v/>
      </c>
      <c r="AS126" t="str">
        <f>IF(OR(Calc_오픈정렬!$F126="",Calc_오픈정렬!AS126=""),"",Calc_오픈정렬!AS126/Calc_오픈정렬!$F126*100)</f>
        <v/>
      </c>
      <c r="AT126" t="str">
        <f>IF(OR(Calc_오픈정렬!$F126="",Calc_오픈정렬!AT126=""),"",Calc_오픈정렬!AT126/Calc_오픈정렬!$F126*100)</f>
        <v/>
      </c>
      <c r="AU126" t="str">
        <f>IF(OR(Calc_오픈정렬!$F126="",Calc_오픈정렬!AU126=""),"",Calc_오픈정렬!AU126/Calc_오픈정렬!$F126*100)</f>
        <v/>
      </c>
      <c r="AV126" t="str">
        <f>IF(OR(Calc_오픈정렬!$F126="",Calc_오픈정렬!AV126=""),"",Calc_오픈정렬!AV126/Calc_오픈정렬!$F126*100)</f>
        <v/>
      </c>
      <c r="AW126" t="str">
        <f>IF(OR(Calc_오픈정렬!$F126="",Calc_오픈정렬!AW126=""),"",Calc_오픈정렬!AW126/Calc_오픈정렬!$F126*100)</f>
        <v/>
      </c>
      <c r="AX126" t="str">
        <f>IF(OR(Calc_오픈정렬!$F126="",Calc_오픈정렬!AX126=""),"",Calc_오픈정렬!AX126/Calc_오픈정렬!$F126*100)</f>
        <v/>
      </c>
      <c r="AY126" t="str">
        <f>IF(OR(Calc_오픈정렬!$F126="",Calc_오픈정렬!AY126=""),"",Calc_오픈정렬!AY126/Calc_오픈정렬!$F126*100)</f>
        <v/>
      </c>
      <c r="AZ126" t="str">
        <f>IF(OR(Calc_오픈정렬!$F126="",Calc_오픈정렬!AZ126=""),"",Calc_오픈정렬!AZ126/Calc_오픈정렬!$F126*100)</f>
        <v/>
      </c>
      <c r="BA126" t="str">
        <f>IF(OR(Calc_오픈정렬!$F126="",Calc_오픈정렬!BA126=""),"",Calc_오픈정렬!BA126/Calc_오픈정렬!$F126*100)</f>
        <v/>
      </c>
      <c r="BB126" t="str">
        <f>IF(OR(Calc_오픈정렬!$F126="",Calc_오픈정렬!BB126=""),"",Calc_오픈정렬!BB126/Calc_오픈정렬!$F126*100)</f>
        <v/>
      </c>
      <c r="BC126" t="str">
        <f>IF(OR(Calc_오픈정렬!$F126="",Calc_오픈정렬!BC126=""),"",Calc_오픈정렬!BC126/Calc_오픈정렬!$F126*100)</f>
        <v/>
      </c>
      <c r="BD126" t="str">
        <f>IF(OR(Calc_오픈정렬!$F126="",Calc_오픈정렬!BD126=""),"",Calc_오픈정렬!BD126/Calc_오픈정렬!$F126*100)</f>
        <v/>
      </c>
      <c r="BE126" t="str">
        <f>IF(OR(Calc_오픈정렬!$F126="",Calc_오픈정렬!BE126=""),"",Calc_오픈정렬!BE126/Calc_오픈정렬!$F126*100)</f>
        <v/>
      </c>
      <c r="BF126" t="str">
        <f>IF(OR(Calc_오픈정렬!$F126="",Calc_오픈정렬!BF126=""),"",Calc_오픈정렬!BF126/Calc_오픈정렬!$F126*100)</f>
        <v/>
      </c>
      <c r="BG126" t="str">
        <f>IF(OR(Calc_오픈정렬!$F126="",Calc_오픈정렬!BG126=""),"",Calc_오픈정렬!BG126/Calc_오픈정렬!$F126*100)</f>
        <v/>
      </c>
      <c r="BH126" t="str">
        <f>IF(OR(Calc_오픈정렬!$F126="",Calc_오픈정렬!BH126=""),"",Calc_오픈정렬!BH126/Calc_오픈정렬!$F126*100)</f>
        <v/>
      </c>
      <c r="BI126" t="str">
        <f>IF(OR(Calc_오픈정렬!$F126="",Calc_오픈정렬!BI126=""),"",Calc_오픈정렬!BI126/Calc_오픈정렬!$F126*100)</f>
        <v/>
      </c>
      <c r="BJ126" t="str">
        <f>IF(OR(Calc_오픈정렬!$F126="",Calc_오픈정렬!BJ126=""),"",Calc_오픈정렬!BJ126/Calc_오픈정렬!$F126*100)</f>
        <v/>
      </c>
      <c r="BK126" t="str">
        <f>IF(OR(Calc_오픈정렬!$F126="",Calc_오픈정렬!BK126=""),"",Calc_오픈정렬!BK126/Calc_오픈정렬!$F126*100)</f>
        <v/>
      </c>
      <c r="BL126" t="str">
        <f>IF(OR(Calc_오픈정렬!$F126="",Calc_오픈정렬!BL126=""),"",Calc_오픈정렬!BL126/Calc_오픈정렬!$F126*100)</f>
        <v/>
      </c>
      <c r="BM126" t="str">
        <f>IF(OR(Calc_오픈정렬!$F126="",Calc_오픈정렬!BM126=""),"",Calc_오픈정렬!BM126/Calc_오픈정렬!$F126*100)</f>
        <v/>
      </c>
      <c r="BN126" t="str">
        <f>IF(OR(Calc_오픈정렬!$F126="",Calc_오픈정렬!BN126=""),"",Calc_오픈정렬!BN126/Calc_오픈정렬!$F126*100)</f>
        <v/>
      </c>
    </row>
    <row r="127" spans="1:66" x14ac:dyDescent="0.3">
      <c r="A127" t="str">
        <f>Calc_오픈정렬!A127</f>
        <v>(1118) #관악원당초교점</v>
      </c>
      <c r="B127" t="str">
        <f>Calc_오픈정렬!B127</f>
        <v>150-1</v>
      </c>
      <c r="C127">
        <f>Calc_오픈정렬!C127</f>
        <v>1</v>
      </c>
      <c r="D127" t="str">
        <f>Calc_오픈정렬!D127</f>
        <v>1</v>
      </c>
      <c r="E127" s="1">
        <f>Calc_오픈정렬!E127</f>
        <v>45536</v>
      </c>
      <c r="F127">
        <f>Calc_오픈정렬!F127</f>
        <v>1956571.2281880919</v>
      </c>
      <c r="G127">
        <f>IF(OR(Calc_오픈정렬!$F127="",Calc_오픈정렬!G127=""),"",Calc_오픈정렬!G127/Calc_오픈정렬!$F127*100)</f>
        <v>60.232083759075707</v>
      </c>
      <c r="H127">
        <f>IF(OR(Calc_오픈정렬!$F127="",Calc_오픈정렬!H127=""),"",Calc_오픈정렬!H127/Calc_오픈정렬!$F127*100)</f>
        <v>71.33161581128013</v>
      </c>
      <c r="I127">
        <f>IF(OR(Calc_오픈정렬!$F127="",Calc_오픈정렬!I127=""),"",Calc_오픈정렬!I127/Calc_오픈정렬!$F127*100)</f>
        <v>75.941238395198923</v>
      </c>
      <c r="J127">
        <f>IF(OR(Calc_오픈정렬!$F127="",Calc_오픈정렬!J127=""),"",Calc_오픈정렬!J127/Calc_오픈정렬!$F127*100)</f>
        <v>84.924970386606475</v>
      </c>
      <c r="K127">
        <f>IF(OR(Calc_오픈정렬!$F127="",Calc_오픈정렬!K127=""),"",Calc_오픈정렬!K127/Calc_오픈정렬!$F127*100)</f>
        <v>99.801075800348045</v>
      </c>
      <c r="L127">
        <f>IF(OR(Calc_오픈정렬!$F127="",Calc_오픈정렬!L127=""),"",Calc_오픈정렬!L127/Calc_오픈정렬!$F127*100)</f>
        <v>88.306076536454654</v>
      </c>
      <c r="M127">
        <f>IF(OR(Calc_오픈정렬!$F127="",Calc_오픈정렬!M127=""),"",Calc_오픈정렬!M127/Calc_오픈정렬!$F127*100)</f>
        <v>112.97413864400644</v>
      </c>
      <c r="N127">
        <f>IF(OR(Calc_오픈정렬!$F127="",Calc_오픈정렬!N127=""),"",Calc_오픈정렬!N127/Calc_오픈정렬!$F127*100)</f>
        <v>118.04789534518363</v>
      </c>
      <c r="O127">
        <f>IF(OR(Calc_오픈정렬!$F127="",Calc_오픈정렬!O127=""),"",Calc_오픈정렬!O127/Calc_오픈정렬!$F127*100)</f>
        <v>95.945843287400805</v>
      </c>
      <c r="P127">
        <f>IF(OR(Calc_오픈정렬!$F127="",Calc_오픈정렬!P127=""),"",Calc_오픈정렬!P127/Calc_오픈정렬!$F127*100)</f>
        <v>99.686451993297879</v>
      </c>
      <c r="Q127">
        <f>IF(OR(Calc_오픈정렬!$F127="",Calc_오픈정렬!Q127=""),"",Calc_오픈정렬!Q127/Calc_오픈정렬!$F127*100)</f>
        <v>107.61616745607085</v>
      </c>
      <c r="R127">
        <f>IF(OR(Calc_오픈정렬!$F127="",Calc_오픈정렬!R127=""),"",Calc_오픈정렬!R127/Calc_오픈정렬!$F127*100)</f>
        <v>122.55912459202889</v>
      </c>
      <c r="S127">
        <f>IF(OR(Calc_오픈정렬!$F127="",Calc_오픈정렬!S127=""),"",Calc_오픈정렬!S127/Calc_오픈정렬!$F127*100)</f>
        <v>118.75001817782076</v>
      </c>
      <c r="T127">
        <f>IF(OR(Calc_오픈정렬!$F127="",Calc_오픈정렬!T127=""),"",Calc_오픈정렬!T127/Calc_오픈정렬!$F127*100)</f>
        <v>133.93082343888219</v>
      </c>
      <c r="U127">
        <f>IF(OR(Calc_오픈정렬!$F127="",Calc_오픈정렬!U127=""),"",Calc_오픈정렬!U127/Calc_오픈정렬!$F127*100)</f>
        <v>132.88182627107807</v>
      </c>
      <c r="V127">
        <f>IF(OR(Calc_오픈정렬!$F127="",Calc_오픈정렬!V127=""),"",Calc_오픈정렬!V127/Calc_오픈정렬!$F127*100)</f>
        <v>142.55640916012874</v>
      </c>
      <c r="W127">
        <f>IF(OR(Calc_오픈정렬!$F127="",Calc_오픈정렬!W127=""),"",Calc_오픈정렬!W127/Calc_오픈정렬!$F127*100)</f>
        <v>140.52484209374867</v>
      </c>
      <c r="X127">
        <f>IF(OR(Calc_오픈정렬!$F127="",Calc_오픈정렬!X127=""),"",Calc_오픈정렬!X127/Calc_오픈정렬!$F127*100)</f>
        <v>137.29493819531734</v>
      </c>
      <c r="Y127">
        <f>IF(OR(Calc_오픈정렬!$F127="",Calc_오픈정렬!Y127=""),"",Calc_오픈정렬!Y127/Calc_오픈정렬!$F127*100)</f>
        <v>133.35566419200799</v>
      </c>
      <c r="Z127">
        <f>IF(OR(Calc_오픈정렬!$F127="",Calc_오픈정렬!Z127=""),"",Calc_오픈정렬!Z127/Calc_오픈정렬!$F127*100)</f>
        <v>164.3910357211783</v>
      </c>
      <c r="AA127">
        <f>IF(OR(Calc_오픈정렬!$F127="",Calc_오픈정렬!AA127=""),"",Calc_오픈정렬!AA127/Calc_오픈정렬!$F127*100)</f>
        <v>212.56272859549213</v>
      </c>
      <c r="AB127">
        <f>IF(OR(Calc_오픈정렬!$F127="",Calc_오픈정렬!AB127=""),"",Calc_오픈정렬!AB127/Calc_오픈정렬!$F127*100)</f>
        <v>207.10764777387971</v>
      </c>
      <c r="AC127" t="str">
        <f>IF(OR(Calc_오픈정렬!$F127="",Calc_오픈정렬!AC127=""),"",Calc_오픈정렬!AC127/Calc_오픈정렬!$F127*100)</f>
        <v/>
      </c>
      <c r="AD127" t="str">
        <f>IF(OR(Calc_오픈정렬!$F127="",Calc_오픈정렬!AD127=""),"",Calc_오픈정렬!AD127/Calc_오픈정렬!$F127*100)</f>
        <v/>
      </c>
      <c r="AE127" t="str">
        <f>IF(OR(Calc_오픈정렬!$F127="",Calc_오픈정렬!AE127=""),"",Calc_오픈정렬!AE127/Calc_오픈정렬!$F127*100)</f>
        <v/>
      </c>
      <c r="AF127" t="str">
        <f>IF(OR(Calc_오픈정렬!$F127="",Calc_오픈정렬!AF127=""),"",Calc_오픈정렬!AF127/Calc_오픈정렬!$F127*100)</f>
        <v/>
      </c>
      <c r="AG127" t="str">
        <f>IF(OR(Calc_오픈정렬!$F127="",Calc_오픈정렬!AG127=""),"",Calc_오픈정렬!AG127/Calc_오픈정렬!$F127*100)</f>
        <v/>
      </c>
      <c r="AH127" t="str">
        <f>IF(OR(Calc_오픈정렬!$F127="",Calc_오픈정렬!AH127=""),"",Calc_오픈정렬!AH127/Calc_오픈정렬!$F127*100)</f>
        <v/>
      </c>
      <c r="AI127" t="str">
        <f>IF(OR(Calc_오픈정렬!$F127="",Calc_오픈정렬!AI127=""),"",Calc_오픈정렬!AI127/Calc_오픈정렬!$F127*100)</f>
        <v/>
      </c>
      <c r="AJ127" t="str">
        <f>IF(OR(Calc_오픈정렬!$F127="",Calc_오픈정렬!AJ127=""),"",Calc_오픈정렬!AJ127/Calc_오픈정렬!$F127*100)</f>
        <v/>
      </c>
      <c r="AK127" t="str">
        <f>IF(OR(Calc_오픈정렬!$F127="",Calc_오픈정렬!AK127=""),"",Calc_오픈정렬!AK127/Calc_오픈정렬!$F127*100)</f>
        <v/>
      </c>
      <c r="AL127" t="str">
        <f>IF(OR(Calc_오픈정렬!$F127="",Calc_오픈정렬!AL127=""),"",Calc_오픈정렬!AL127/Calc_오픈정렬!$F127*100)</f>
        <v/>
      </c>
      <c r="AM127" t="str">
        <f>IF(OR(Calc_오픈정렬!$F127="",Calc_오픈정렬!AM127=""),"",Calc_오픈정렬!AM127/Calc_오픈정렬!$F127*100)</f>
        <v/>
      </c>
      <c r="AN127" t="str">
        <f>IF(OR(Calc_오픈정렬!$F127="",Calc_오픈정렬!AN127=""),"",Calc_오픈정렬!AN127/Calc_오픈정렬!$F127*100)</f>
        <v/>
      </c>
      <c r="AO127" t="str">
        <f>IF(OR(Calc_오픈정렬!$F127="",Calc_오픈정렬!AO127=""),"",Calc_오픈정렬!AO127/Calc_오픈정렬!$F127*100)</f>
        <v/>
      </c>
      <c r="AP127" t="str">
        <f>IF(OR(Calc_오픈정렬!$F127="",Calc_오픈정렬!AP127=""),"",Calc_오픈정렬!AP127/Calc_오픈정렬!$F127*100)</f>
        <v/>
      </c>
      <c r="AQ127" t="str">
        <f>IF(OR(Calc_오픈정렬!$F127="",Calc_오픈정렬!AQ127=""),"",Calc_오픈정렬!AQ127/Calc_오픈정렬!$F127*100)</f>
        <v/>
      </c>
      <c r="AR127" t="str">
        <f>IF(OR(Calc_오픈정렬!$F127="",Calc_오픈정렬!AR127=""),"",Calc_오픈정렬!AR127/Calc_오픈정렬!$F127*100)</f>
        <v/>
      </c>
      <c r="AS127" t="str">
        <f>IF(OR(Calc_오픈정렬!$F127="",Calc_오픈정렬!AS127=""),"",Calc_오픈정렬!AS127/Calc_오픈정렬!$F127*100)</f>
        <v/>
      </c>
      <c r="AT127" t="str">
        <f>IF(OR(Calc_오픈정렬!$F127="",Calc_오픈정렬!AT127=""),"",Calc_오픈정렬!AT127/Calc_오픈정렬!$F127*100)</f>
        <v/>
      </c>
      <c r="AU127" t="str">
        <f>IF(OR(Calc_오픈정렬!$F127="",Calc_오픈정렬!AU127=""),"",Calc_오픈정렬!AU127/Calc_오픈정렬!$F127*100)</f>
        <v/>
      </c>
      <c r="AV127" t="str">
        <f>IF(OR(Calc_오픈정렬!$F127="",Calc_오픈정렬!AV127=""),"",Calc_오픈정렬!AV127/Calc_오픈정렬!$F127*100)</f>
        <v/>
      </c>
      <c r="AW127" t="str">
        <f>IF(OR(Calc_오픈정렬!$F127="",Calc_오픈정렬!AW127=""),"",Calc_오픈정렬!AW127/Calc_오픈정렬!$F127*100)</f>
        <v/>
      </c>
      <c r="AX127" t="str">
        <f>IF(OR(Calc_오픈정렬!$F127="",Calc_오픈정렬!AX127=""),"",Calc_오픈정렬!AX127/Calc_오픈정렬!$F127*100)</f>
        <v/>
      </c>
      <c r="AY127" t="str">
        <f>IF(OR(Calc_오픈정렬!$F127="",Calc_오픈정렬!AY127=""),"",Calc_오픈정렬!AY127/Calc_오픈정렬!$F127*100)</f>
        <v/>
      </c>
      <c r="AZ127" t="str">
        <f>IF(OR(Calc_오픈정렬!$F127="",Calc_오픈정렬!AZ127=""),"",Calc_오픈정렬!AZ127/Calc_오픈정렬!$F127*100)</f>
        <v/>
      </c>
      <c r="BA127" t="str">
        <f>IF(OR(Calc_오픈정렬!$F127="",Calc_오픈정렬!BA127=""),"",Calc_오픈정렬!BA127/Calc_오픈정렬!$F127*100)</f>
        <v/>
      </c>
      <c r="BB127" t="str">
        <f>IF(OR(Calc_오픈정렬!$F127="",Calc_오픈정렬!BB127=""),"",Calc_오픈정렬!BB127/Calc_오픈정렬!$F127*100)</f>
        <v/>
      </c>
      <c r="BC127" t="str">
        <f>IF(OR(Calc_오픈정렬!$F127="",Calc_오픈정렬!BC127=""),"",Calc_오픈정렬!BC127/Calc_오픈정렬!$F127*100)</f>
        <v/>
      </c>
      <c r="BD127" t="str">
        <f>IF(OR(Calc_오픈정렬!$F127="",Calc_오픈정렬!BD127=""),"",Calc_오픈정렬!BD127/Calc_오픈정렬!$F127*100)</f>
        <v/>
      </c>
      <c r="BE127" t="str">
        <f>IF(OR(Calc_오픈정렬!$F127="",Calc_오픈정렬!BE127=""),"",Calc_오픈정렬!BE127/Calc_오픈정렬!$F127*100)</f>
        <v/>
      </c>
      <c r="BF127" t="str">
        <f>IF(OR(Calc_오픈정렬!$F127="",Calc_오픈정렬!BF127=""),"",Calc_오픈정렬!BF127/Calc_오픈정렬!$F127*100)</f>
        <v/>
      </c>
      <c r="BG127" t="str">
        <f>IF(OR(Calc_오픈정렬!$F127="",Calc_오픈정렬!BG127=""),"",Calc_오픈정렬!BG127/Calc_오픈정렬!$F127*100)</f>
        <v/>
      </c>
      <c r="BH127" t="str">
        <f>IF(OR(Calc_오픈정렬!$F127="",Calc_오픈정렬!BH127=""),"",Calc_오픈정렬!BH127/Calc_오픈정렬!$F127*100)</f>
        <v/>
      </c>
      <c r="BI127" t="str">
        <f>IF(OR(Calc_오픈정렬!$F127="",Calc_오픈정렬!BI127=""),"",Calc_오픈정렬!BI127/Calc_오픈정렬!$F127*100)</f>
        <v/>
      </c>
      <c r="BJ127" t="str">
        <f>IF(OR(Calc_오픈정렬!$F127="",Calc_오픈정렬!BJ127=""),"",Calc_오픈정렬!BJ127/Calc_오픈정렬!$F127*100)</f>
        <v/>
      </c>
      <c r="BK127" t="str">
        <f>IF(OR(Calc_오픈정렬!$F127="",Calc_오픈정렬!BK127=""),"",Calc_오픈정렬!BK127/Calc_오픈정렬!$F127*100)</f>
        <v/>
      </c>
      <c r="BL127" t="str">
        <f>IF(OR(Calc_오픈정렬!$F127="",Calc_오픈정렬!BL127=""),"",Calc_오픈정렬!BL127/Calc_오픈정렬!$F127*100)</f>
        <v/>
      </c>
      <c r="BM127" t="str">
        <f>IF(OR(Calc_오픈정렬!$F127="",Calc_오픈정렬!BM127=""),"",Calc_오픈정렬!BM127/Calc_오픈정렬!$F127*100)</f>
        <v/>
      </c>
      <c r="BN127" t="str">
        <f>IF(OR(Calc_오픈정렬!$F127="",Calc_오픈정렬!BN127=""),"",Calc_오픈정렬!BN127/Calc_오픈정렬!$F127*100)</f>
        <v/>
      </c>
    </row>
    <row r="128" spans="1:66" x14ac:dyDescent="0.3">
      <c r="A128" t="str">
        <f>Calc_오픈정렬!A128</f>
        <v>(1119) #카이스트문지점</v>
      </c>
      <c r="B128" t="str">
        <f>Calc_오픈정렬!B128</f>
        <v>150-0</v>
      </c>
      <c r="C128">
        <f>Calc_오픈정렬!C128</f>
        <v>0</v>
      </c>
      <c r="D128" t="str">
        <f>Calc_오픈정렬!D128</f>
        <v>0</v>
      </c>
      <c r="E128" s="1">
        <f>Calc_오픈정렬!E128</f>
        <v>45566</v>
      </c>
      <c r="F128">
        <f>Calc_오픈정렬!F128</f>
        <v>4330234.3476717751</v>
      </c>
      <c r="G128">
        <f>IF(OR(Calc_오픈정렬!$F128="",Calc_오픈정렬!G128=""),"",Calc_오픈정렬!G128/Calc_오픈정렬!$F128*100)</f>
        <v>69.575651235273384</v>
      </c>
      <c r="H128">
        <f>IF(OR(Calc_오픈정렬!$F128="",Calc_오픈정렬!H128=""),"",Calc_오픈정렬!H128/Calc_오픈정렬!$F128*100)</f>
        <v>76.765916104637157</v>
      </c>
      <c r="I128">
        <f>IF(OR(Calc_오픈정렬!$F128="",Calc_오픈정렬!I128=""),"",Calc_오픈정렬!I128/Calc_오픈정렬!$F128*100)</f>
        <v>83.745465977530515</v>
      </c>
      <c r="J128">
        <f>IF(OR(Calc_오픈정렬!$F128="",Calc_오픈정렬!J128=""),"",Calc_오픈정렬!J128/Calc_오픈정렬!$F128*100)</f>
        <v>91.685933459282793</v>
      </c>
      <c r="K128">
        <f>IF(OR(Calc_오픈정렬!$F128="",Calc_오픈정렬!K128=""),"",Calc_오픈정렬!K128/Calc_오픈정렬!$F128*100)</f>
        <v>85.394275280437412</v>
      </c>
      <c r="L128">
        <f>IF(OR(Calc_오픈정렬!$F128="",Calc_오픈정렬!L128=""),"",Calc_오픈정렬!L128/Calc_오픈정렬!$F128*100)</f>
        <v>103.03325368471528</v>
      </c>
      <c r="M128">
        <f>IF(OR(Calc_오픈정렬!$F128="",Calc_오픈정렬!M128=""),"",Calc_오픈정렬!M128/Calc_오픈정렬!$F128*100)</f>
        <v>94.013829435461034</v>
      </c>
      <c r="N128">
        <f>IF(OR(Calc_오픈정렬!$F128="",Calc_오픈정렬!N128=""),"",Calc_오픈정렬!N128/Calc_오픈정렬!$F128*100)</f>
        <v>111.13289682123617</v>
      </c>
      <c r="O128">
        <f>IF(OR(Calc_오픈정렬!$F128="",Calc_오픈정렬!O128=""),"",Calc_오픈정렬!O128/Calc_오픈정렬!$F128*100)</f>
        <v>114.7398113188673</v>
      </c>
      <c r="P128">
        <f>IF(OR(Calc_오픈정렬!$F128="",Calc_오픈정렬!P128=""),"",Calc_오픈정렬!P128/Calc_오픈정렬!$F128*100)</f>
        <v>104.31891635428924</v>
      </c>
      <c r="Q128">
        <f>IF(OR(Calc_오픈정렬!$F128="",Calc_오픈정렬!Q128=""),"",Calc_오픈정렬!Q128/Calc_오픈정렬!$F128*100)</f>
        <v>109.07561333622861</v>
      </c>
      <c r="R128">
        <f>IF(OR(Calc_오픈정렬!$F128="",Calc_오픈정렬!R128=""),"",Calc_오픈정렬!R128/Calc_오픈정렬!$F128*100)</f>
        <v>100.72295459099838</v>
      </c>
      <c r="S128">
        <f>IF(OR(Calc_오픈정렬!$F128="",Calc_오픈정렬!S128=""),"",Calc_오픈정렬!S128/Calc_오픈정렬!$F128*100)</f>
        <v>110.54106237041449</v>
      </c>
      <c r="T128">
        <f>IF(OR(Calc_오픈정렬!$F128="",Calc_오픈정렬!T128=""),"",Calc_오픈정렬!T128/Calc_오픈정렬!$F128*100)</f>
        <v>95.672532661295079</v>
      </c>
      <c r="U128">
        <f>IF(OR(Calc_오픈정렬!$F128="",Calc_오픈정렬!U128=""),"",Calc_오픈정렬!U128/Calc_오픈정렬!$F128*100)</f>
        <v>111.03314117605339</v>
      </c>
      <c r="V128">
        <f>IF(OR(Calc_오픈정렬!$F128="",Calc_오픈정렬!V128=""),"",Calc_오픈정렬!V128/Calc_오픈정렬!$F128*100)</f>
        <v>129.90806667264945</v>
      </c>
      <c r="W128">
        <f>IF(OR(Calc_오픈정렬!$F128="",Calc_오픈정렬!W128=""),"",Calc_오픈정렬!W128/Calc_오픈정렬!$F128*100)</f>
        <v>107.67623651420459</v>
      </c>
      <c r="X128">
        <f>IF(OR(Calc_오픈정렬!$F128="",Calc_오픈정렬!X128=""),"",Calc_오픈정렬!X128/Calc_오픈정렬!$F128*100)</f>
        <v>100.10532866436949</v>
      </c>
      <c r="Y128">
        <f>IF(OR(Calc_오픈정렬!$F128="",Calc_오픈정렬!Y128=""),"",Calc_오픈정렬!Y128/Calc_오픈정렬!$F128*100)</f>
        <v>120.47247175216333</v>
      </c>
      <c r="Z128">
        <f>IF(OR(Calc_오픈정렬!$F128="",Calc_오픈정렬!Z128=""),"",Calc_오픈정렬!Z128/Calc_오픈정렬!$F128*100)</f>
        <v>136.97080931930583</v>
      </c>
      <c r="AA128">
        <f>IF(OR(Calc_오픈정렬!$F128="",Calc_오픈정렬!AA128=""),"",Calc_오픈정렬!AA128/Calc_오픈정렬!$F128*100)</f>
        <v>112.31261695348871</v>
      </c>
      <c r="AB128" t="str">
        <f>IF(OR(Calc_오픈정렬!$F128="",Calc_오픈정렬!AB128=""),"",Calc_오픈정렬!AB128/Calc_오픈정렬!$F128*100)</f>
        <v/>
      </c>
      <c r="AC128" t="str">
        <f>IF(OR(Calc_오픈정렬!$F128="",Calc_오픈정렬!AC128=""),"",Calc_오픈정렬!AC128/Calc_오픈정렬!$F128*100)</f>
        <v/>
      </c>
      <c r="AD128" t="str">
        <f>IF(OR(Calc_오픈정렬!$F128="",Calc_오픈정렬!AD128=""),"",Calc_오픈정렬!AD128/Calc_오픈정렬!$F128*100)</f>
        <v/>
      </c>
      <c r="AE128" t="str">
        <f>IF(OR(Calc_오픈정렬!$F128="",Calc_오픈정렬!AE128=""),"",Calc_오픈정렬!AE128/Calc_오픈정렬!$F128*100)</f>
        <v/>
      </c>
      <c r="AF128" t="str">
        <f>IF(OR(Calc_오픈정렬!$F128="",Calc_오픈정렬!AF128=""),"",Calc_오픈정렬!AF128/Calc_오픈정렬!$F128*100)</f>
        <v/>
      </c>
      <c r="AG128" t="str">
        <f>IF(OR(Calc_오픈정렬!$F128="",Calc_오픈정렬!AG128=""),"",Calc_오픈정렬!AG128/Calc_오픈정렬!$F128*100)</f>
        <v/>
      </c>
      <c r="AH128" t="str">
        <f>IF(OR(Calc_오픈정렬!$F128="",Calc_오픈정렬!AH128=""),"",Calc_오픈정렬!AH128/Calc_오픈정렬!$F128*100)</f>
        <v/>
      </c>
      <c r="AI128" t="str">
        <f>IF(OR(Calc_오픈정렬!$F128="",Calc_오픈정렬!AI128=""),"",Calc_오픈정렬!AI128/Calc_오픈정렬!$F128*100)</f>
        <v/>
      </c>
      <c r="AJ128" t="str">
        <f>IF(OR(Calc_오픈정렬!$F128="",Calc_오픈정렬!AJ128=""),"",Calc_오픈정렬!AJ128/Calc_오픈정렬!$F128*100)</f>
        <v/>
      </c>
      <c r="AK128" t="str">
        <f>IF(OR(Calc_오픈정렬!$F128="",Calc_오픈정렬!AK128=""),"",Calc_오픈정렬!AK128/Calc_오픈정렬!$F128*100)</f>
        <v/>
      </c>
      <c r="AL128" t="str">
        <f>IF(OR(Calc_오픈정렬!$F128="",Calc_오픈정렬!AL128=""),"",Calc_오픈정렬!AL128/Calc_오픈정렬!$F128*100)</f>
        <v/>
      </c>
      <c r="AM128" t="str">
        <f>IF(OR(Calc_오픈정렬!$F128="",Calc_오픈정렬!AM128=""),"",Calc_오픈정렬!AM128/Calc_오픈정렬!$F128*100)</f>
        <v/>
      </c>
      <c r="AN128" t="str">
        <f>IF(OR(Calc_오픈정렬!$F128="",Calc_오픈정렬!AN128=""),"",Calc_오픈정렬!AN128/Calc_오픈정렬!$F128*100)</f>
        <v/>
      </c>
      <c r="AO128" t="str">
        <f>IF(OR(Calc_오픈정렬!$F128="",Calc_오픈정렬!AO128=""),"",Calc_오픈정렬!AO128/Calc_오픈정렬!$F128*100)</f>
        <v/>
      </c>
      <c r="AP128" t="str">
        <f>IF(OR(Calc_오픈정렬!$F128="",Calc_오픈정렬!AP128=""),"",Calc_오픈정렬!AP128/Calc_오픈정렬!$F128*100)</f>
        <v/>
      </c>
      <c r="AQ128" t="str">
        <f>IF(OR(Calc_오픈정렬!$F128="",Calc_오픈정렬!AQ128=""),"",Calc_오픈정렬!AQ128/Calc_오픈정렬!$F128*100)</f>
        <v/>
      </c>
      <c r="AR128" t="str">
        <f>IF(OR(Calc_오픈정렬!$F128="",Calc_오픈정렬!AR128=""),"",Calc_오픈정렬!AR128/Calc_오픈정렬!$F128*100)</f>
        <v/>
      </c>
      <c r="AS128" t="str">
        <f>IF(OR(Calc_오픈정렬!$F128="",Calc_오픈정렬!AS128=""),"",Calc_오픈정렬!AS128/Calc_오픈정렬!$F128*100)</f>
        <v/>
      </c>
      <c r="AT128" t="str">
        <f>IF(OR(Calc_오픈정렬!$F128="",Calc_오픈정렬!AT128=""),"",Calc_오픈정렬!AT128/Calc_오픈정렬!$F128*100)</f>
        <v/>
      </c>
      <c r="AU128" t="str">
        <f>IF(OR(Calc_오픈정렬!$F128="",Calc_오픈정렬!AU128=""),"",Calc_오픈정렬!AU128/Calc_오픈정렬!$F128*100)</f>
        <v/>
      </c>
      <c r="AV128" t="str">
        <f>IF(OR(Calc_오픈정렬!$F128="",Calc_오픈정렬!AV128=""),"",Calc_오픈정렬!AV128/Calc_오픈정렬!$F128*100)</f>
        <v/>
      </c>
      <c r="AW128" t="str">
        <f>IF(OR(Calc_오픈정렬!$F128="",Calc_오픈정렬!AW128=""),"",Calc_오픈정렬!AW128/Calc_오픈정렬!$F128*100)</f>
        <v/>
      </c>
      <c r="AX128" t="str">
        <f>IF(OR(Calc_오픈정렬!$F128="",Calc_오픈정렬!AX128=""),"",Calc_오픈정렬!AX128/Calc_오픈정렬!$F128*100)</f>
        <v/>
      </c>
      <c r="AY128" t="str">
        <f>IF(OR(Calc_오픈정렬!$F128="",Calc_오픈정렬!AY128=""),"",Calc_오픈정렬!AY128/Calc_오픈정렬!$F128*100)</f>
        <v/>
      </c>
      <c r="AZ128" t="str">
        <f>IF(OR(Calc_오픈정렬!$F128="",Calc_오픈정렬!AZ128=""),"",Calc_오픈정렬!AZ128/Calc_오픈정렬!$F128*100)</f>
        <v/>
      </c>
      <c r="BA128" t="str">
        <f>IF(OR(Calc_오픈정렬!$F128="",Calc_오픈정렬!BA128=""),"",Calc_오픈정렬!BA128/Calc_오픈정렬!$F128*100)</f>
        <v/>
      </c>
      <c r="BB128" t="str">
        <f>IF(OR(Calc_오픈정렬!$F128="",Calc_오픈정렬!BB128=""),"",Calc_오픈정렬!BB128/Calc_오픈정렬!$F128*100)</f>
        <v/>
      </c>
      <c r="BC128" t="str">
        <f>IF(OR(Calc_오픈정렬!$F128="",Calc_오픈정렬!BC128=""),"",Calc_오픈정렬!BC128/Calc_오픈정렬!$F128*100)</f>
        <v/>
      </c>
      <c r="BD128" t="str">
        <f>IF(OR(Calc_오픈정렬!$F128="",Calc_오픈정렬!BD128=""),"",Calc_오픈정렬!BD128/Calc_오픈정렬!$F128*100)</f>
        <v/>
      </c>
      <c r="BE128" t="str">
        <f>IF(OR(Calc_오픈정렬!$F128="",Calc_오픈정렬!BE128=""),"",Calc_오픈정렬!BE128/Calc_오픈정렬!$F128*100)</f>
        <v/>
      </c>
      <c r="BF128" t="str">
        <f>IF(OR(Calc_오픈정렬!$F128="",Calc_오픈정렬!BF128=""),"",Calc_오픈정렬!BF128/Calc_오픈정렬!$F128*100)</f>
        <v/>
      </c>
      <c r="BG128" t="str">
        <f>IF(OR(Calc_오픈정렬!$F128="",Calc_오픈정렬!BG128=""),"",Calc_오픈정렬!BG128/Calc_오픈정렬!$F128*100)</f>
        <v/>
      </c>
      <c r="BH128" t="str">
        <f>IF(OR(Calc_오픈정렬!$F128="",Calc_오픈정렬!BH128=""),"",Calc_오픈정렬!BH128/Calc_오픈정렬!$F128*100)</f>
        <v/>
      </c>
      <c r="BI128" t="str">
        <f>IF(OR(Calc_오픈정렬!$F128="",Calc_오픈정렬!BI128=""),"",Calc_오픈정렬!BI128/Calc_오픈정렬!$F128*100)</f>
        <v/>
      </c>
      <c r="BJ128" t="str">
        <f>IF(OR(Calc_오픈정렬!$F128="",Calc_오픈정렬!BJ128=""),"",Calc_오픈정렬!BJ128/Calc_오픈정렬!$F128*100)</f>
        <v/>
      </c>
      <c r="BK128" t="str">
        <f>IF(OR(Calc_오픈정렬!$F128="",Calc_오픈정렬!BK128=""),"",Calc_오픈정렬!BK128/Calc_오픈정렬!$F128*100)</f>
        <v/>
      </c>
      <c r="BL128" t="str">
        <f>IF(OR(Calc_오픈정렬!$F128="",Calc_오픈정렬!BL128=""),"",Calc_오픈정렬!BL128/Calc_오픈정렬!$F128*100)</f>
        <v/>
      </c>
      <c r="BM128" t="str">
        <f>IF(OR(Calc_오픈정렬!$F128="",Calc_오픈정렬!BM128=""),"",Calc_오픈정렬!BM128/Calc_오픈정렬!$F128*100)</f>
        <v/>
      </c>
      <c r="BN128" t="str">
        <f>IF(OR(Calc_오픈정렬!$F128="",Calc_오픈정렬!BN128=""),"",Calc_오픈정렬!BN128/Calc_오픈정렬!$F128*100)</f>
        <v/>
      </c>
    </row>
    <row r="129" spans="1:66" x14ac:dyDescent="0.3">
      <c r="A129" t="str">
        <f>Calc_오픈정렬!A129</f>
        <v>(1120) #대전용문롯데점</v>
      </c>
      <c r="B129" t="str">
        <f>Calc_오픈정렬!B129</f>
        <v>150-0</v>
      </c>
      <c r="C129">
        <f>Calc_오픈정렬!C129</f>
        <v>0</v>
      </c>
      <c r="D129" t="str">
        <f>Calc_오픈정렬!D129</f>
        <v>0</v>
      </c>
      <c r="E129" s="1">
        <f>Calc_오픈정렬!E129</f>
        <v>45566</v>
      </c>
      <c r="F129">
        <f>Calc_오픈정렬!F129</f>
        <v>5011501.2160396995</v>
      </c>
      <c r="G129">
        <f>IF(OR(Calc_오픈정렬!$F129="",Calc_오픈정렬!G129=""),"",Calc_오픈정렬!G129/Calc_오픈정렬!$F129*100)</f>
        <v>66.067060864901549</v>
      </c>
      <c r="H129">
        <f>IF(OR(Calc_오픈정렬!$F129="",Calc_오픈정렬!H129=""),"",Calc_오픈정렬!H129/Calc_오픈정렬!$F129*100)</f>
        <v>77.384430058600458</v>
      </c>
      <c r="I129">
        <f>IF(OR(Calc_오픈정렬!$F129="",Calc_오픈정렬!I129=""),"",Calc_오픈정렬!I129/Calc_오픈정렬!$F129*100)</f>
        <v>89.078708817983653</v>
      </c>
      <c r="J129">
        <f>IF(OR(Calc_오픈정렬!$F129="",Calc_오픈정렬!J129=""),"",Calc_오픈정렬!J129/Calc_오픈정렬!$F129*100)</f>
        <v>111.40960620416102</v>
      </c>
      <c r="K129">
        <f>IF(OR(Calc_오픈정렬!$F129="",Calc_오픈정렬!K129=""),"",Calc_오픈정렬!K129/Calc_오픈정렬!$F129*100)</f>
        <v>88.109302056469318</v>
      </c>
      <c r="L129">
        <f>IF(OR(Calc_오픈정렬!$F129="",Calc_오픈정렬!L129=""),"",Calc_오픈정렬!L129/Calc_오픈정렬!$F129*100)</f>
        <v>94.97929777836319</v>
      </c>
      <c r="M129">
        <f>IF(OR(Calc_오픈정렬!$F129="",Calc_오픈정렬!M129=""),"",Calc_오픈정렬!M129/Calc_오픈정렬!$F129*100)</f>
        <v>96.45303845205278</v>
      </c>
      <c r="N129">
        <f>IF(OR(Calc_오픈정렬!$F129="",Calc_오픈정렬!N129=""),"",Calc_오픈정렬!N129/Calc_오픈정렬!$F129*100)</f>
        <v>106.97861429802148</v>
      </c>
      <c r="O129">
        <f>IF(OR(Calc_오픈정렬!$F129="",Calc_오픈정렬!O129=""),"",Calc_오픈정렬!O129/Calc_오픈정렬!$F129*100)</f>
        <v>102.07014121093225</v>
      </c>
      <c r="P129">
        <f>IF(OR(Calc_오픈정렬!$F129="",Calc_오픈정렬!P129=""),"",Calc_오픈정렬!P129/Calc_오픈정렬!$F129*100)</f>
        <v>86.745986962758195</v>
      </c>
      <c r="Q129">
        <f>IF(OR(Calc_오픈정렬!$F129="",Calc_오픈정렬!Q129=""),"",Calc_오픈정렬!Q129/Calc_오픈정렬!$F129*100)</f>
        <v>93.038179326738444</v>
      </c>
      <c r="R129">
        <f>IF(OR(Calc_오픈정렬!$F129="",Calc_오픈정렬!R129=""),"",Calc_오픈정렬!R129/Calc_오픈정렬!$F129*100)</f>
        <v>75.956996281099293</v>
      </c>
      <c r="S129">
        <f>IF(OR(Calc_오픈정렬!$F129="",Calc_오픈정렬!S129=""),"",Calc_오픈정렬!S129/Calc_오픈정렬!$F129*100)</f>
        <v>98.888266918514546</v>
      </c>
      <c r="T129">
        <f>IF(OR(Calc_오픈정렬!$F129="",Calc_오픈정렬!T129=""),"",Calc_오픈정렬!T129/Calc_오픈정렬!$F129*100)</f>
        <v>90.078772356398744</v>
      </c>
      <c r="U129">
        <f>IF(OR(Calc_오픈정렬!$F129="",Calc_오픈정렬!U129=""),"",Calc_오픈정렬!U129/Calc_오픈정렬!$F129*100)</f>
        <v>89.934172775875126</v>
      </c>
      <c r="V129">
        <f>IF(OR(Calc_오픈정렬!$F129="",Calc_오픈정렬!V129=""),"",Calc_오픈정렬!V129/Calc_오픈정렬!$F129*100)</f>
        <v>102.59063897194649</v>
      </c>
      <c r="W129">
        <f>IF(OR(Calc_오픈정렬!$F129="",Calc_오픈정렬!W129=""),"",Calc_오픈정렬!W129/Calc_오픈정렬!$F129*100)</f>
        <v>105.82652044377041</v>
      </c>
      <c r="X129">
        <f>IF(OR(Calc_오픈정렬!$F129="",Calc_오픈정렬!X129=""),"",Calc_오픈정렬!X129/Calc_오픈정렬!$F129*100)</f>
        <v>99.447283493894062</v>
      </c>
      <c r="Y129">
        <f>IF(OR(Calc_오픈정렬!$F129="",Calc_오픈정렬!Y129=""),"",Calc_오픈정렬!Y129/Calc_오픈정렬!$F129*100)</f>
        <v>91.850770978105928</v>
      </c>
      <c r="Z129">
        <f>IF(OR(Calc_오픈정렬!$F129="",Calc_오픈정렬!Z129=""),"",Calc_오픈정렬!Z129/Calc_오픈정렬!$F129*100)</f>
        <v>91.275645935687038</v>
      </c>
      <c r="AA129">
        <f>IF(OR(Calc_오픈정렬!$F129="",Calc_오픈정렬!AA129=""),"",Calc_오픈정렬!AA129/Calc_오픈정렬!$F129*100)</f>
        <v>87.758706455500274</v>
      </c>
      <c r="AB129" t="str">
        <f>IF(OR(Calc_오픈정렬!$F129="",Calc_오픈정렬!AB129=""),"",Calc_오픈정렬!AB129/Calc_오픈정렬!$F129*100)</f>
        <v/>
      </c>
      <c r="AC129" t="str">
        <f>IF(OR(Calc_오픈정렬!$F129="",Calc_오픈정렬!AC129=""),"",Calc_오픈정렬!AC129/Calc_오픈정렬!$F129*100)</f>
        <v/>
      </c>
      <c r="AD129" t="str">
        <f>IF(OR(Calc_오픈정렬!$F129="",Calc_오픈정렬!AD129=""),"",Calc_오픈정렬!AD129/Calc_오픈정렬!$F129*100)</f>
        <v/>
      </c>
      <c r="AE129" t="str">
        <f>IF(OR(Calc_오픈정렬!$F129="",Calc_오픈정렬!AE129=""),"",Calc_오픈정렬!AE129/Calc_오픈정렬!$F129*100)</f>
        <v/>
      </c>
      <c r="AF129" t="str">
        <f>IF(OR(Calc_오픈정렬!$F129="",Calc_오픈정렬!AF129=""),"",Calc_오픈정렬!AF129/Calc_오픈정렬!$F129*100)</f>
        <v/>
      </c>
      <c r="AG129" t="str">
        <f>IF(OR(Calc_오픈정렬!$F129="",Calc_오픈정렬!AG129=""),"",Calc_오픈정렬!AG129/Calc_오픈정렬!$F129*100)</f>
        <v/>
      </c>
      <c r="AH129" t="str">
        <f>IF(OR(Calc_오픈정렬!$F129="",Calc_오픈정렬!AH129=""),"",Calc_오픈정렬!AH129/Calc_오픈정렬!$F129*100)</f>
        <v/>
      </c>
      <c r="AI129" t="str">
        <f>IF(OR(Calc_오픈정렬!$F129="",Calc_오픈정렬!AI129=""),"",Calc_오픈정렬!AI129/Calc_오픈정렬!$F129*100)</f>
        <v/>
      </c>
      <c r="AJ129" t="str">
        <f>IF(OR(Calc_오픈정렬!$F129="",Calc_오픈정렬!AJ129=""),"",Calc_오픈정렬!AJ129/Calc_오픈정렬!$F129*100)</f>
        <v/>
      </c>
      <c r="AK129" t="str">
        <f>IF(OR(Calc_오픈정렬!$F129="",Calc_오픈정렬!AK129=""),"",Calc_오픈정렬!AK129/Calc_오픈정렬!$F129*100)</f>
        <v/>
      </c>
      <c r="AL129" t="str">
        <f>IF(OR(Calc_오픈정렬!$F129="",Calc_오픈정렬!AL129=""),"",Calc_오픈정렬!AL129/Calc_오픈정렬!$F129*100)</f>
        <v/>
      </c>
      <c r="AM129" t="str">
        <f>IF(OR(Calc_오픈정렬!$F129="",Calc_오픈정렬!AM129=""),"",Calc_오픈정렬!AM129/Calc_오픈정렬!$F129*100)</f>
        <v/>
      </c>
      <c r="AN129" t="str">
        <f>IF(OR(Calc_오픈정렬!$F129="",Calc_오픈정렬!AN129=""),"",Calc_오픈정렬!AN129/Calc_오픈정렬!$F129*100)</f>
        <v/>
      </c>
      <c r="AO129" t="str">
        <f>IF(OR(Calc_오픈정렬!$F129="",Calc_오픈정렬!AO129=""),"",Calc_오픈정렬!AO129/Calc_오픈정렬!$F129*100)</f>
        <v/>
      </c>
      <c r="AP129" t="str">
        <f>IF(OR(Calc_오픈정렬!$F129="",Calc_오픈정렬!AP129=""),"",Calc_오픈정렬!AP129/Calc_오픈정렬!$F129*100)</f>
        <v/>
      </c>
      <c r="AQ129" t="str">
        <f>IF(OR(Calc_오픈정렬!$F129="",Calc_오픈정렬!AQ129=""),"",Calc_오픈정렬!AQ129/Calc_오픈정렬!$F129*100)</f>
        <v/>
      </c>
      <c r="AR129" t="str">
        <f>IF(OR(Calc_오픈정렬!$F129="",Calc_오픈정렬!AR129=""),"",Calc_오픈정렬!AR129/Calc_오픈정렬!$F129*100)</f>
        <v/>
      </c>
      <c r="AS129" t="str">
        <f>IF(OR(Calc_오픈정렬!$F129="",Calc_오픈정렬!AS129=""),"",Calc_오픈정렬!AS129/Calc_오픈정렬!$F129*100)</f>
        <v/>
      </c>
      <c r="AT129" t="str">
        <f>IF(OR(Calc_오픈정렬!$F129="",Calc_오픈정렬!AT129=""),"",Calc_오픈정렬!AT129/Calc_오픈정렬!$F129*100)</f>
        <v/>
      </c>
      <c r="AU129" t="str">
        <f>IF(OR(Calc_오픈정렬!$F129="",Calc_오픈정렬!AU129=""),"",Calc_오픈정렬!AU129/Calc_오픈정렬!$F129*100)</f>
        <v/>
      </c>
      <c r="AV129" t="str">
        <f>IF(OR(Calc_오픈정렬!$F129="",Calc_오픈정렬!AV129=""),"",Calc_오픈정렬!AV129/Calc_오픈정렬!$F129*100)</f>
        <v/>
      </c>
      <c r="AW129" t="str">
        <f>IF(OR(Calc_오픈정렬!$F129="",Calc_오픈정렬!AW129=""),"",Calc_오픈정렬!AW129/Calc_오픈정렬!$F129*100)</f>
        <v/>
      </c>
      <c r="AX129" t="str">
        <f>IF(OR(Calc_오픈정렬!$F129="",Calc_오픈정렬!AX129=""),"",Calc_오픈정렬!AX129/Calc_오픈정렬!$F129*100)</f>
        <v/>
      </c>
      <c r="AY129" t="str">
        <f>IF(OR(Calc_오픈정렬!$F129="",Calc_오픈정렬!AY129=""),"",Calc_오픈정렬!AY129/Calc_오픈정렬!$F129*100)</f>
        <v/>
      </c>
      <c r="AZ129" t="str">
        <f>IF(OR(Calc_오픈정렬!$F129="",Calc_오픈정렬!AZ129=""),"",Calc_오픈정렬!AZ129/Calc_오픈정렬!$F129*100)</f>
        <v/>
      </c>
      <c r="BA129" t="str">
        <f>IF(OR(Calc_오픈정렬!$F129="",Calc_오픈정렬!BA129=""),"",Calc_오픈정렬!BA129/Calc_오픈정렬!$F129*100)</f>
        <v/>
      </c>
      <c r="BB129" t="str">
        <f>IF(OR(Calc_오픈정렬!$F129="",Calc_오픈정렬!BB129=""),"",Calc_오픈정렬!BB129/Calc_오픈정렬!$F129*100)</f>
        <v/>
      </c>
      <c r="BC129" t="str">
        <f>IF(OR(Calc_오픈정렬!$F129="",Calc_오픈정렬!BC129=""),"",Calc_오픈정렬!BC129/Calc_오픈정렬!$F129*100)</f>
        <v/>
      </c>
      <c r="BD129" t="str">
        <f>IF(OR(Calc_오픈정렬!$F129="",Calc_오픈정렬!BD129=""),"",Calc_오픈정렬!BD129/Calc_오픈정렬!$F129*100)</f>
        <v/>
      </c>
      <c r="BE129" t="str">
        <f>IF(OR(Calc_오픈정렬!$F129="",Calc_오픈정렬!BE129=""),"",Calc_오픈정렬!BE129/Calc_오픈정렬!$F129*100)</f>
        <v/>
      </c>
      <c r="BF129" t="str">
        <f>IF(OR(Calc_오픈정렬!$F129="",Calc_오픈정렬!BF129=""),"",Calc_오픈정렬!BF129/Calc_오픈정렬!$F129*100)</f>
        <v/>
      </c>
      <c r="BG129" t="str">
        <f>IF(OR(Calc_오픈정렬!$F129="",Calc_오픈정렬!BG129=""),"",Calc_오픈정렬!BG129/Calc_오픈정렬!$F129*100)</f>
        <v/>
      </c>
      <c r="BH129" t="str">
        <f>IF(OR(Calc_오픈정렬!$F129="",Calc_오픈정렬!BH129=""),"",Calc_오픈정렬!BH129/Calc_오픈정렬!$F129*100)</f>
        <v/>
      </c>
      <c r="BI129" t="str">
        <f>IF(OR(Calc_오픈정렬!$F129="",Calc_오픈정렬!BI129=""),"",Calc_오픈정렬!BI129/Calc_오픈정렬!$F129*100)</f>
        <v/>
      </c>
      <c r="BJ129" t="str">
        <f>IF(OR(Calc_오픈정렬!$F129="",Calc_오픈정렬!BJ129=""),"",Calc_오픈정렬!BJ129/Calc_오픈정렬!$F129*100)</f>
        <v/>
      </c>
      <c r="BK129" t="str">
        <f>IF(OR(Calc_오픈정렬!$F129="",Calc_오픈정렬!BK129=""),"",Calc_오픈정렬!BK129/Calc_오픈정렬!$F129*100)</f>
        <v/>
      </c>
      <c r="BL129" t="str">
        <f>IF(OR(Calc_오픈정렬!$F129="",Calc_오픈정렬!BL129=""),"",Calc_오픈정렬!BL129/Calc_오픈정렬!$F129*100)</f>
        <v/>
      </c>
      <c r="BM129" t="str">
        <f>IF(OR(Calc_오픈정렬!$F129="",Calc_오픈정렬!BM129=""),"",Calc_오픈정렬!BM129/Calc_오픈정렬!$F129*100)</f>
        <v/>
      </c>
      <c r="BN129" t="str">
        <f>IF(OR(Calc_오픈정렬!$F129="",Calc_오픈정렬!BN129=""),"",Calc_오픈정렬!BN129/Calc_오픈정렬!$F129*100)</f>
        <v/>
      </c>
    </row>
    <row r="130" spans="1:66" x14ac:dyDescent="0.3">
      <c r="A130" t="str">
        <f>Calc_오픈정렬!A130</f>
        <v>(1121) #한강성심병원점</v>
      </c>
      <c r="B130" t="str">
        <f>Calc_오픈정렬!B130</f>
        <v>150-1</v>
      </c>
      <c r="C130">
        <f>Calc_오픈정렬!C130</f>
        <v>1</v>
      </c>
      <c r="D130" t="str">
        <f>Calc_오픈정렬!D130</f>
        <v>1</v>
      </c>
      <c r="E130" s="1">
        <f>Calc_오픈정렬!E130</f>
        <v>45597</v>
      </c>
      <c r="F130">
        <f>Calc_오픈정렬!F130</f>
        <v>5194132.5790348882</v>
      </c>
      <c r="G130">
        <f>IF(OR(Calc_오픈정렬!$F130="",Calc_오픈정렬!G130=""),"",Calc_오픈정렬!G130/Calc_오픈정렬!$F130*100)</f>
        <v>70.604513789296789</v>
      </c>
      <c r="H130">
        <f>IF(OR(Calc_오픈정렬!$F130="",Calc_오픈정렬!H130=""),"",Calc_오픈정렬!H130/Calc_오픈정렬!$F130*100)</f>
        <v>87.889519416367392</v>
      </c>
      <c r="I130">
        <f>IF(OR(Calc_오픈정렬!$F130="",Calc_오픈정렬!I130=""),"",Calc_오픈정렬!I130/Calc_오픈정렬!$F130*100)</f>
        <v>90.762191289038469</v>
      </c>
      <c r="J130">
        <f>IF(OR(Calc_오픈정렬!$F130="",Calc_오픈정렬!J130=""),"",Calc_오픈정렬!J130/Calc_오픈정렬!$F130*100)</f>
        <v>93.69420581160874</v>
      </c>
      <c r="K130">
        <f>IF(OR(Calc_오픈정렬!$F130="",Calc_오픈정렬!K130=""),"",Calc_오픈정렬!K130/Calc_오픈정렬!$F130*100)</f>
        <v>99.848000268960419</v>
      </c>
      <c r="L130">
        <f>IF(OR(Calc_오픈정렬!$F130="",Calc_오픈정렬!L130=""),"",Calc_오픈정렬!L130/Calc_오픈정렬!$F130*100)</f>
        <v>94.20362755393576</v>
      </c>
      <c r="M130">
        <f>IF(OR(Calc_오픈정렬!$F130="",Calc_오픈정렬!M130=""),"",Calc_오픈정렬!M130/Calc_오픈정렬!$F130*100)</f>
        <v>114.5928176700137</v>
      </c>
      <c r="N130">
        <f>IF(OR(Calc_오픈정렬!$F130="",Calc_오픈정렬!N130=""),"",Calc_오픈정렬!N130/Calc_오픈정렬!$F130*100)</f>
        <v>104.99603667613869</v>
      </c>
      <c r="O130">
        <f>IF(OR(Calc_오픈정렬!$F130="",Calc_오픈정렬!O130=""),"",Calc_오픈정렬!O130/Calc_오픈정렬!$F130*100)</f>
        <v>92.665312019342721</v>
      </c>
      <c r="P130">
        <f>IF(OR(Calc_오픈정렬!$F130="",Calc_오픈정렬!P130=""),"",Calc_오픈정렬!P130/Calc_오픈정렬!$F130*100)</f>
        <v>92.053113652856524</v>
      </c>
      <c r="Q130">
        <f>IF(OR(Calc_오픈정렬!$F130="",Calc_오픈정렬!Q130=""),"",Calc_오픈정렬!Q130/Calc_오픈정렬!$F130*100)</f>
        <v>96.542645012377207</v>
      </c>
      <c r="R130">
        <f>IF(OR(Calc_오픈정렬!$F130="",Calc_오픈정렬!R130=""),"",Calc_오픈정렬!R130/Calc_오픈정렬!$F130*100)</f>
        <v>109.6252854452586</v>
      </c>
      <c r="S130">
        <f>IF(OR(Calc_오픈정렬!$F130="",Calc_오픈정렬!S130=""),"",Calc_오픈정렬!S130/Calc_오픈정렬!$F130*100)</f>
        <v>103.95188824859483</v>
      </c>
      <c r="T130">
        <f>IF(OR(Calc_오픈정렬!$F130="",Calc_오픈정렬!T130=""),"",Calc_오픈정렬!T130/Calc_오픈정렬!$F130*100)</f>
        <v>94.656557797615733</v>
      </c>
      <c r="U130">
        <f>IF(OR(Calc_오픈정렬!$F130="",Calc_오픈정렬!U130=""),"",Calc_오픈정렬!U130/Calc_오픈정렬!$F130*100)</f>
        <v>116.86389546347063</v>
      </c>
      <c r="V130">
        <f>IF(OR(Calc_오픈정렬!$F130="",Calc_오픈정렬!V130=""),"",Calc_오픈정렬!V130/Calc_오픈정렬!$F130*100)</f>
        <v>108.0888445815781</v>
      </c>
      <c r="W130">
        <f>IF(OR(Calc_오픈정렬!$F130="",Calc_오픈정렬!W130=""),"",Calc_오픈정렬!W130/Calc_오픈정렬!$F130*100)</f>
        <v>111.89522205732277</v>
      </c>
      <c r="X130">
        <f>IF(OR(Calc_오픈정렬!$F130="",Calc_오픈정렬!X130=""),"",Calc_오픈정렬!X130/Calc_오픈정렬!$F130*100)</f>
        <v>111.40320130001736</v>
      </c>
      <c r="Y130">
        <f>IF(OR(Calc_오픈정렬!$F130="",Calc_오픈정렬!Y130=""),"",Calc_오픈정렬!Y130/Calc_오픈정렬!$F130*100)</f>
        <v>125.46456811665898</v>
      </c>
      <c r="Z130">
        <f>IF(OR(Calc_오픈정렬!$F130="",Calc_오픈정렬!Z130=""),"",Calc_오픈정렬!Z130/Calc_오픈정렬!$F130*100)</f>
        <v>108.89206301252916</v>
      </c>
      <c r="AA130" t="str">
        <f>IF(OR(Calc_오픈정렬!$F130="",Calc_오픈정렬!AA130=""),"",Calc_오픈정렬!AA130/Calc_오픈정렬!$F130*100)</f>
        <v/>
      </c>
      <c r="AB130" t="str">
        <f>IF(OR(Calc_오픈정렬!$F130="",Calc_오픈정렬!AB130=""),"",Calc_오픈정렬!AB130/Calc_오픈정렬!$F130*100)</f>
        <v/>
      </c>
      <c r="AC130" t="str">
        <f>IF(OR(Calc_오픈정렬!$F130="",Calc_오픈정렬!AC130=""),"",Calc_오픈정렬!AC130/Calc_오픈정렬!$F130*100)</f>
        <v/>
      </c>
      <c r="AD130" t="str">
        <f>IF(OR(Calc_오픈정렬!$F130="",Calc_오픈정렬!AD130=""),"",Calc_오픈정렬!AD130/Calc_오픈정렬!$F130*100)</f>
        <v/>
      </c>
      <c r="AE130" t="str">
        <f>IF(OR(Calc_오픈정렬!$F130="",Calc_오픈정렬!AE130=""),"",Calc_오픈정렬!AE130/Calc_오픈정렬!$F130*100)</f>
        <v/>
      </c>
      <c r="AF130" t="str">
        <f>IF(OR(Calc_오픈정렬!$F130="",Calc_오픈정렬!AF130=""),"",Calc_오픈정렬!AF130/Calc_오픈정렬!$F130*100)</f>
        <v/>
      </c>
      <c r="AG130" t="str">
        <f>IF(OR(Calc_오픈정렬!$F130="",Calc_오픈정렬!AG130=""),"",Calc_오픈정렬!AG130/Calc_오픈정렬!$F130*100)</f>
        <v/>
      </c>
      <c r="AH130" t="str">
        <f>IF(OR(Calc_오픈정렬!$F130="",Calc_오픈정렬!AH130=""),"",Calc_오픈정렬!AH130/Calc_오픈정렬!$F130*100)</f>
        <v/>
      </c>
      <c r="AI130" t="str">
        <f>IF(OR(Calc_오픈정렬!$F130="",Calc_오픈정렬!AI130=""),"",Calc_오픈정렬!AI130/Calc_오픈정렬!$F130*100)</f>
        <v/>
      </c>
      <c r="AJ130" t="str">
        <f>IF(OR(Calc_오픈정렬!$F130="",Calc_오픈정렬!AJ130=""),"",Calc_오픈정렬!AJ130/Calc_오픈정렬!$F130*100)</f>
        <v/>
      </c>
      <c r="AK130" t="str">
        <f>IF(OR(Calc_오픈정렬!$F130="",Calc_오픈정렬!AK130=""),"",Calc_오픈정렬!AK130/Calc_오픈정렬!$F130*100)</f>
        <v/>
      </c>
      <c r="AL130" t="str">
        <f>IF(OR(Calc_오픈정렬!$F130="",Calc_오픈정렬!AL130=""),"",Calc_오픈정렬!AL130/Calc_오픈정렬!$F130*100)</f>
        <v/>
      </c>
      <c r="AM130" t="str">
        <f>IF(OR(Calc_오픈정렬!$F130="",Calc_오픈정렬!AM130=""),"",Calc_오픈정렬!AM130/Calc_오픈정렬!$F130*100)</f>
        <v/>
      </c>
      <c r="AN130" t="str">
        <f>IF(OR(Calc_오픈정렬!$F130="",Calc_오픈정렬!AN130=""),"",Calc_오픈정렬!AN130/Calc_오픈정렬!$F130*100)</f>
        <v/>
      </c>
      <c r="AO130" t="str">
        <f>IF(OR(Calc_오픈정렬!$F130="",Calc_오픈정렬!AO130=""),"",Calc_오픈정렬!AO130/Calc_오픈정렬!$F130*100)</f>
        <v/>
      </c>
      <c r="AP130" t="str">
        <f>IF(OR(Calc_오픈정렬!$F130="",Calc_오픈정렬!AP130=""),"",Calc_오픈정렬!AP130/Calc_오픈정렬!$F130*100)</f>
        <v/>
      </c>
      <c r="AQ130" t="str">
        <f>IF(OR(Calc_오픈정렬!$F130="",Calc_오픈정렬!AQ130=""),"",Calc_오픈정렬!AQ130/Calc_오픈정렬!$F130*100)</f>
        <v/>
      </c>
      <c r="AR130" t="str">
        <f>IF(OR(Calc_오픈정렬!$F130="",Calc_오픈정렬!AR130=""),"",Calc_오픈정렬!AR130/Calc_오픈정렬!$F130*100)</f>
        <v/>
      </c>
      <c r="AS130" t="str">
        <f>IF(OR(Calc_오픈정렬!$F130="",Calc_오픈정렬!AS130=""),"",Calc_오픈정렬!AS130/Calc_오픈정렬!$F130*100)</f>
        <v/>
      </c>
      <c r="AT130" t="str">
        <f>IF(OR(Calc_오픈정렬!$F130="",Calc_오픈정렬!AT130=""),"",Calc_오픈정렬!AT130/Calc_오픈정렬!$F130*100)</f>
        <v/>
      </c>
      <c r="AU130" t="str">
        <f>IF(OR(Calc_오픈정렬!$F130="",Calc_오픈정렬!AU130=""),"",Calc_오픈정렬!AU130/Calc_오픈정렬!$F130*100)</f>
        <v/>
      </c>
      <c r="AV130" t="str">
        <f>IF(OR(Calc_오픈정렬!$F130="",Calc_오픈정렬!AV130=""),"",Calc_오픈정렬!AV130/Calc_오픈정렬!$F130*100)</f>
        <v/>
      </c>
      <c r="AW130" t="str">
        <f>IF(OR(Calc_오픈정렬!$F130="",Calc_오픈정렬!AW130=""),"",Calc_오픈정렬!AW130/Calc_오픈정렬!$F130*100)</f>
        <v/>
      </c>
      <c r="AX130" t="str">
        <f>IF(OR(Calc_오픈정렬!$F130="",Calc_오픈정렬!AX130=""),"",Calc_오픈정렬!AX130/Calc_오픈정렬!$F130*100)</f>
        <v/>
      </c>
      <c r="AY130" t="str">
        <f>IF(OR(Calc_오픈정렬!$F130="",Calc_오픈정렬!AY130=""),"",Calc_오픈정렬!AY130/Calc_오픈정렬!$F130*100)</f>
        <v/>
      </c>
      <c r="AZ130" t="str">
        <f>IF(OR(Calc_오픈정렬!$F130="",Calc_오픈정렬!AZ130=""),"",Calc_오픈정렬!AZ130/Calc_오픈정렬!$F130*100)</f>
        <v/>
      </c>
      <c r="BA130" t="str">
        <f>IF(OR(Calc_오픈정렬!$F130="",Calc_오픈정렬!BA130=""),"",Calc_오픈정렬!BA130/Calc_오픈정렬!$F130*100)</f>
        <v/>
      </c>
      <c r="BB130" t="str">
        <f>IF(OR(Calc_오픈정렬!$F130="",Calc_오픈정렬!BB130=""),"",Calc_오픈정렬!BB130/Calc_오픈정렬!$F130*100)</f>
        <v/>
      </c>
      <c r="BC130" t="str">
        <f>IF(OR(Calc_오픈정렬!$F130="",Calc_오픈정렬!BC130=""),"",Calc_오픈정렬!BC130/Calc_오픈정렬!$F130*100)</f>
        <v/>
      </c>
      <c r="BD130" t="str">
        <f>IF(OR(Calc_오픈정렬!$F130="",Calc_오픈정렬!BD130=""),"",Calc_오픈정렬!BD130/Calc_오픈정렬!$F130*100)</f>
        <v/>
      </c>
      <c r="BE130" t="str">
        <f>IF(OR(Calc_오픈정렬!$F130="",Calc_오픈정렬!BE130=""),"",Calc_오픈정렬!BE130/Calc_오픈정렬!$F130*100)</f>
        <v/>
      </c>
      <c r="BF130" t="str">
        <f>IF(OR(Calc_오픈정렬!$F130="",Calc_오픈정렬!BF130=""),"",Calc_오픈정렬!BF130/Calc_오픈정렬!$F130*100)</f>
        <v/>
      </c>
      <c r="BG130" t="str">
        <f>IF(OR(Calc_오픈정렬!$F130="",Calc_오픈정렬!BG130=""),"",Calc_오픈정렬!BG130/Calc_오픈정렬!$F130*100)</f>
        <v/>
      </c>
      <c r="BH130" t="str">
        <f>IF(OR(Calc_오픈정렬!$F130="",Calc_오픈정렬!BH130=""),"",Calc_오픈정렬!BH130/Calc_오픈정렬!$F130*100)</f>
        <v/>
      </c>
      <c r="BI130" t="str">
        <f>IF(OR(Calc_오픈정렬!$F130="",Calc_오픈정렬!BI130=""),"",Calc_오픈정렬!BI130/Calc_오픈정렬!$F130*100)</f>
        <v/>
      </c>
      <c r="BJ130" t="str">
        <f>IF(OR(Calc_오픈정렬!$F130="",Calc_오픈정렬!BJ130=""),"",Calc_오픈정렬!BJ130/Calc_오픈정렬!$F130*100)</f>
        <v/>
      </c>
      <c r="BK130" t="str">
        <f>IF(OR(Calc_오픈정렬!$F130="",Calc_오픈정렬!BK130=""),"",Calc_오픈정렬!BK130/Calc_오픈정렬!$F130*100)</f>
        <v/>
      </c>
      <c r="BL130" t="str">
        <f>IF(OR(Calc_오픈정렬!$F130="",Calc_오픈정렬!BL130=""),"",Calc_오픈정렬!BL130/Calc_오픈정렬!$F130*100)</f>
        <v/>
      </c>
      <c r="BM130" t="str">
        <f>IF(OR(Calc_오픈정렬!$F130="",Calc_오픈정렬!BM130=""),"",Calc_오픈정렬!BM130/Calc_오픈정렬!$F130*100)</f>
        <v/>
      </c>
      <c r="BN130" t="str">
        <f>IF(OR(Calc_오픈정렬!$F130="",Calc_오픈정렬!BN130=""),"",Calc_오픈정렬!BN130/Calc_오픈정렬!$F130*100)</f>
        <v/>
      </c>
    </row>
    <row r="131" spans="1:66" x14ac:dyDescent="0.3">
      <c r="A131" t="str">
        <f>Calc_오픈정렬!A131</f>
        <v>(1122) #군자용마초교점</v>
      </c>
      <c r="B131" t="str">
        <f>Calc_오픈정렬!B131</f>
        <v>150-1</v>
      </c>
      <c r="C131">
        <f>Calc_오픈정렬!C131</f>
        <v>1</v>
      </c>
      <c r="D131" t="str">
        <f>Calc_오픈정렬!D131</f>
        <v>1</v>
      </c>
      <c r="E131" s="1">
        <f>Calc_오픈정렬!E131</f>
        <v>45597</v>
      </c>
      <c r="F131">
        <f>Calc_오픈정렬!F131</f>
        <v>2990395.9270917582</v>
      </c>
      <c r="G131">
        <f>IF(OR(Calc_오픈정렬!$F131="",Calc_오픈정렬!G131=""),"",Calc_오픈정렬!G131/Calc_오픈정렬!$F131*100)</f>
        <v>61.175705880333034</v>
      </c>
      <c r="H131">
        <f>IF(OR(Calc_오픈정렬!$F131="",Calc_오픈정렬!H131=""),"",Calc_오픈정렬!H131/Calc_오픈정렬!$F131*100)</f>
        <v>75.140018445893759</v>
      </c>
      <c r="I131">
        <f>IF(OR(Calc_오픈정렬!$F131="",Calc_오픈정렬!I131=""),"",Calc_오픈정렬!I131/Calc_오픈정렬!$F131*100)</f>
        <v>102.22738428826896</v>
      </c>
      <c r="J131">
        <f>IF(OR(Calc_오픈정렬!$F131="",Calc_오픈정렬!J131=""),"",Calc_오픈정렬!J131/Calc_오픈정렬!$F131*100)</f>
        <v>98.168715137062208</v>
      </c>
      <c r="K131">
        <f>IF(OR(Calc_오픈정렬!$F131="",Calc_오픈정렬!K131=""),"",Calc_오픈정렬!K131/Calc_오픈정렬!$F131*100)</f>
        <v>96.239417715433177</v>
      </c>
      <c r="L131">
        <f>IF(OR(Calc_오픈정렬!$F131="",Calc_오픈정렬!L131=""),"",Calc_오픈정렬!L131/Calc_오픈정렬!$F131*100)</f>
        <v>101.26555432911404</v>
      </c>
      <c r="M131">
        <f>IF(OR(Calc_오픈정렬!$F131="",Calc_오픈정렬!M131=""),"",Calc_오픈정렬!M131/Calc_오픈정렬!$F131*100)</f>
        <v>106.01451292887883</v>
      </c>
      <c r="N131">
        <f>IF(OR(Calc_오픈정렬!$F131="",Calc_오픈정렬!N131=""),"",Calc_오픈정렬!N131/Calc_오픈정렬!$F131*100)</f>
        <v>98.992438322612784</v>
      </c>
      <c r="O131">
        <f>IF(OR(Calc_오픈정렬!$F131="",Calc_오픈정렬!O131=""),"",Calc_오픈정렬!O131/Calc_오픈정렬!$F131*100)</f>
        <v>99.319361566898962</v>
      </c>
      <c r="P131">
        <f>IF(OR(Calc_오픈정렬!$F131="",Calc_오픈정렬!P131=""),"",Calc_오픈정렬!P131/Calc_오픈정렬!$F131*100)</f>
        <v>100.2537711210889</v>
      </c>
      <c r="Q131">
        <f>IF(OR(Calc_오픈정렬!$F131="",Calc_오픈정렬!Q131=""),"",Calc_오픈정렬!Q131/Calc_오픈정렬!$F131*100)</f>
        <v>103.61072864785099</v>
      </c>
      <c r="R131">
        <f>IF(OR(Calc_오픈정렬!$F131="",Calc_오픈정렬!R131=""),"",Calc_오픈정렬!R131/Calc_오픈정렬!$F131*100)</f>
        <v>118.41231281313659</v>
      </c>
      <c r="S131">
        <f>IF(OR(Calc_오픈정렬!$F131="",Calc_오픈정렬!S131=""),"",Calc_오픈정렬!S131/Calc_오픈정렬!$F131*100)</f>
        <v>112.23506353341473</v>
      </c>
      <c r="T131">
        <f>IF(OR(Calc_오픈정렬!$F131="",Calc_오픈정렬!T131=""),"",Calc_오픈정렬!T131/Calc_오픈정렬!$F131*100)</f>
        <v>112.25776686052771</v>
      </c>
      <c r="U131">
        <f>IF(OR(Calc_오픈정렬!$F131="",Calc_오픈정렬!U131=""),"",Calc_오픈정렬!U131/Calc_오픈정렬!$F131*100)</f>
        <v>111.84104911083617</v>
      </c>
      <c r="V131">
        <f>IF(OR(Calc_오픈정렬!$F131="",Calc_오픈정렬!V131=""),"",Calc_오픈정렬!V131/Calc_오픈정렬!$F131*100)</f>
        <v>132.51138004582472</v>
      </c>
      <c r="W131">
        <f>IF(OR(Calc_오픈정렬!$F131="",Calc_오픈정렬!W131=""),"",Calc_오픈정렬!W131/Calc_오픈정렬!$F131*100)</f>
        <v>120.20033262405153</v>
      </c>
      <c r="X131">
        <f>IF(OR(Calc_오픈정렬!$F131="",Calc_오픈정렬!X131=""),"",Calc_오픈정렬!X131/Calc_오픈정렬!$F131*100)</f>
        <v>144.44527679358237</v>
      </c>
      <c r="Y131">
        <f>IF(OR(Calc_오픈정렬!$F131="",Calc_오픈정렬!Y131=""),"",Calc_오픈정렬!Y131/Calc_오픈정렬!$F131*100)</f>
        <v>142.3502858459766</v>
      </c>
      <c r="Z131">
        <f>IF(OR(Calc_오픈정렬!$F131="",Calc_오픈정렬!Z131=""),"",Calc_오픈정렬!Z131/Calc_오픈정렬!$F131*100)</f>
        <v>116.60005906083806</v>
      </c>
      <c r="AA131" t="str">
        <f>IF(OR(Calc_오픈정렬!$F131="",Calc_오픈정렬!AA131=""),"",Calc_오픈정렬!AA131/Calc_오픈정렬!$F131*100)</f>
        <v/>
      </c>
      <c r="AB131" t="str">
        <f>IF(OR(Calc_오픈정렬!$F131="",Calc_오픈정렬!AB131=""),"",Calc_오픈정렬!AB131/Calc_오픈정렬!$F131*100)</f>
        <v/>
      </c>
      <c r="AC131" t="str">
        <f>IF(OR(Calc_오픈정렬!$F131="",Calc_오픈정렬!AC131=""),"",Calc_오픈정렬!AC131/Calc_오픈정렬!$F131*100)</f>
        <v/>
      </c>
      <c r="AD131" t="str">
        <f>IF(OR(Calc_오픈정렬!$F131="",Calc_오픈정렬!AD131=""),"",Calc_오픈정렬!AD131/Calc_오픈정렬!$F131*100)</f>
        <v/>
      </c>
      <c r="AE131" t="str">
        <f>IF(OR(Calc_오픈정렬!$F131="",Calc_오픈정렬!AE131=""),"",Calc_오픈정렬!AE131/Calc_오픈정렬!$F131*100)</f>
        <v/>
      </c>
      <c r="AF131" t="str">
        <f>IF(OR(Calc_오픈정렬!$F131="",Calc_오픈정렬!AF131=""),"",Calc_오픈정렬!AF131/Calc_오픈정렬!$F131*100)</f>
        <v/>
      </c>
      <c r="AG131" t="str">
        <f>IF(OR(Calc_오픈정렬!$F131="",Calc_오픈정렬!AG131=""),"",Calc_오픈정렬!AG131/Calc_오픈정렬!$F131*100)</f>
        <v/>
      </c>
      <c r="AH131" t="str">
        <f>IF(OR(Calc_오픈정렬!$F131="",Calc_오픈정렬!AH131=""),"",Calc_오픈정렬!AH131/Calc_오픈정렬!$F131*100)</f>
        <v/>
      </c>
      <c r="AI131" t="str">
        <f>IF(OR(Calc_오픈정렬!$F131="",Calc_오픈정렬!AI131=""),"",Calc_오픈정렬!AI131/Calc_오픈정렬!$F131*100)</f>
        <v/>
      </c>
      <c r="AJ131" t="str">
        <f>IF(OR(Calc_오픈정렬!$F131="",Calc_오픈정렬!AJ131=""),"",Calc_오픈정렬!AJ131/Calc_오픈정렬!$F131*100)</f>
        <v/>
      </c>
      <c r="AK131" t="str">
        <f>IF(OR(Calc_오픈정렬!$F131="",Calc_오픈정렬!AK131=""),"",Calc_오픈정렬!AK131/Calc_오픈정렬!$F131*100)</f>
        <v/>
      </c>
      <c r="AL131" t="str">
        <f>IF(OR(Calc_오픈정렬!$F131="",Calc_오픈정렬!AL131=""),"",Calc_오픈정렬!AL131/Calc_오픈정렬!$F131*100)</f>
        <v/>
      </c>
      <c r="AM131" t="str">
        <f>IF(OR(Calc_오픈정렬!$F131="",Calc_오픈정렬!AM131=""),"",Calc_오픈정렬!AM131/Calc_오픈정렬!$F131*100)</f>
        <v/>
      </c>
      <c r="AN131" t="str">
        <f>IF(OR(Calc_오픈정렬!$F131="",Calc_오픈정렬!AN131=""),"",Calc_오픈정렬!AN131/Calc_오픈정렬!$F131*100)</f>
        <v/>
      </c>
      <c r="AO131" t="str">
        <f>IF(OR(Calc_오픈정렬!$F131="",Calc_오픈정렬!AO131=""),"",Calc_오픈정렬!AO131/Calc_오픈정렬!$F131*100)</f>
        <v/>
      </c>
      <c r="AP131" t="str">
        <f>IF(OR(Calc_오픈정렬!$F131="",Calc_오픈정렬!AP131=""),"",Calc_오픈정렬!AP131/Calc_오픈정렬!$F131*100)</f>
        <v/>
      </c>
      <c r="AQ131" t="str">
        <f>IF(OR(Calc_오픈정렬!$F131="",Calc_오픈정렬!AQ131=""),"",Calc_오픈정렬!AQ131/Calc_오픈정렬!$F131*100)</f>
        <v/>
      </c>
      <c r="AR131" t="str">
        <f>IF(OR(Calc_오픈정렬!$F131="",Calc_오픈정렬!AR131=""),"",Calc_오픈정렬!AR131/Calc_오픈정렬!$F131*100)</f>
        <v/>
      </c>
      <c r="AS131" t="str">
        <f>IF(OR(Calc_오픈정렬!$F131="",Calc_오픈정렬!AS131=""),"",Calc_오픈정렬!AS131/Calc_오픈정렬!$F131*100)</f>
        <v/>
      </c>
      <c r="AT131" t="str">
        <f>IF(OR(Calc_오픈정렬!$F131="",Calc_오픈정렬!AT131=""),"",Calc_오픈정렬!AT131/Calc_오픈정렬!$F131*100)</f>
        <v/>
      </c>
      <c r="AU131" t="str">
        <f>IF(OR(Calc_오픈정렬!$F131="",Calc_오픈정렬!AU131=""),"",Calc_오픈정렬!AU131/Calc_오픈정렬!$F131*100)</f>
        <v/>
      </c>
      <c r="AV131" t="str">
        <f>IF(OR(Calc_오픈정렬!$F131="",Calc_오픈정렬!AV131=""),"",Calc_오픈정렬!AV131/Calc_오픈정렬!$F131*100)</f>
        <v/>
      </c>
      <c r="AW131" t="str">
        <f>IF(OR(Calc_오픈정렬!$F131="",Calc_오픈정렬!AW131=""),"",Calc_오픈정렬!AW131/Calc_오픈정렬!$F131*100)</f>
        <v/>
      </c>
      <c r="AX131" t="str">
        <f>IF(OR(Calc_오픈정렬!$F131="",Calc_오픈정렬!AX131=""),"",Calc_오픈정렬!AX131/Calc_오픈정렬!$F131*100)</f>
        <v/>
      </c>
      <c r="AY131" t="str">
        <f>IF(OR(Calc_오픈정렬!$F131="",Calc_오픈정렬!AY131=""),"",Calc_오픈정렬!AY131/Calc_오픈정렬!$F131*100)</f>
        <v/>
      </c>
      <c r="AZ131" t="str">
        <f>IF(OR(Calc_오픈정렬!$F131="",Calc_오픈정렬!AZ131=""),"",Calc_오픈정렬!AZ131/Calc_오픈정렬!$F131*100)</f>
        <v/>
      </c>
      <c r="BA131" t="str">
        <f>IF(OR(Calc_오픈정렬!$F131="",Calc_오픈정렬!BA131=""),"",Calc_오픈정렬!BA131/Calc_오픈정렬!$F131*100)</f>
        <v/>
      </c>
      <c r="BB131" t="str">
        <f>IF(OR(Calc_오픈정렬!$F131="",Calc_오픈정렬!BB131=""),"",Calc_오픈정렬!BB131/Calc_오픈정렬!$F131*100)</f>
        <v/>
      </c>
      <c r="BC131" t="str">
        <f>IF(OR(Calc_오픈정렬!$F131="",Calc_오픈정렬!BC131=""),"",Calc_오픈정렬!BC131/Calc_오픈정렬!$F131*100)</f>
        <v/>
      </c>
      <c r="BD131" t="str">
        <f>IF(OR(Calc_오픈정렬!$F131="",Calc_오픈정렬!BD131=""),"",Calc_오픈정렬!BD131/Calc_오픈정렬!$F131*100)</f>
        <v/>
      </c>
      <c r="BE131" t="str">
        <f>IF(OR(Calc_오픈정렬!$F131="",Calc_오픈정렬!BE131=""),"",Calc_오픈정렬!BE131/Calc_오픈정렬!$F131*100)</f>
        <v/>
      </c>
      <c r="BF131" t="str">
        <f>IF(OR(Calc_오픈정렬!$F131="",Calc_오픈정렬!BF131=""),"",Calc_오픈정렬!BF131/Calc_오픈정렬!$F131*100)</f>
        <v/>
      </c>
      <c r="BG131" t="str">
        <f>IF(OR(Calc_오픈정렬!$F131="",Calc_오픈정렬!BG131=""),"",Calc_오픈정렬!BG131/Calc_오픈정렬!$F131*100)</f>
        <v/>
      </c>
      <c r="BH131" t="str">
        <f>IF(OR(Calc_오픈정렬!$F131="",Calc_오픈정렬!BH131=""),"",Calc_오픈정렬!BH131/Calc_오픈정렬!$F131*100)</f>
        <v/>
      </c>
      <c r="BI131" t="str">
        <f>IF(OR(Calc_오픈정렬!$F131="",Calc_오픈정렬!BI131=""),"",Calc_오픈정렬!BI131/Calc_오픈정렬!$F131*100)</f>
        <v/>
      </c>
      <c r="BJ131" t="str">
        <f>IF(OR(Calc_오픈정렬!$F131="",Calc_오픈정렬!BJ131=""),"",Calc_오픈정렬!BJ131/Calc_오픈정렬!$F131*100)</f>
        <v/>
      </c>
      <c r="BK131" t="str">
        <f>IF(OR(Calc_오픈정렬!$F131="",Calc_오픈정렬!BK131=""),"",Calc_오픈정렬!BK131/Calc_오픈정렬!$F131*100)</f>
        <v/>
      </c>
      <c r="BL131" t="str">
        <f>IF(OR(Calc_오픈정렬!$F131="",Calc_오픈정렬!BL131=""),"",Calc_오픈정렬!BL131/Calc_오픈정렬!$F131*100)</f>
        <v/>
      </c>
      <c r="BM131" t="str">
        <f>IF(OR(Calc_오픈정렬!$F131="",Calc_오픈정렬!BM131=""),"",Calc_오픈정렬!BM131/Calc_오픈정렬!$F131*100)</f>
        <v/>
      </c>
      <c r="BN131" t="str">
        <f>IF(OR(Calc_오픈정렬!$F131="",Calc_오픈정렬!BN131=""),"",Calc_오픈정렬!BN131/Calc_오픈정렬!$F131*100)</f>
        <v/>
      </c>
    </row>
    <row r="132" spans="1:66" x14ac:dyDescent="0.3">
      <c r="A132" t="str">
        <f>Calc_오픈정렬!A132</f>
        <v>(1123) #왕십리도선점</v>
      </c>
      <c r="B132" t="str">
        <f>Calc_오픈정렬!B132</f>
        <v>150-1</v>
      </c>
      <c r="C132">
        <f>Calc_오픈정렬!C132</f>
        <v>1</v>
      </c>
      <c r="D132" t="str">
        <f>Calc_오픈정렬!D132</f>
        <v>1</v>
      </c>
      <c r="E132" s="1">
        <f>Calc_오픈정렬!E132</f>
        <v>45627</v>
      </c>
      <c r="F132">
        <f>Calc_오픈정렬!F132</f>
        <v>3907658.2615593863</v>
      </c>
      <c r="G132">
        <f>IF(OR(Calc_오픈정렬!$F132="",Calc_오픈정렬!G132=""),"",Calc_오픈정렬!G132/Calc_오픈정렬!$F132*100)</f>
        <v>59.308218230661005</v>
      </c>
      <c r="H132">
        <f>IF(OR(Calc_오픈정렬!$F132="",Calc_오픈정렬!H132=""),"",Calc_오픈정렬!H132/Calc_오픈정렬!$F132*100)</f>
        <v>79.548994680629846</v>
      </c>
      <c r="I132">
        <f>IF(OR(Calc_오픈정렬!$F132="",Calc_오픈정렬!I132=""),"",Calc_오픈정렬!I132/Calc_오픈정렬!$F132*100)</f>
        <v>81.870473857547978</v>
      </c>
      <c r="J132">
        <f>IF(OR(Calc_오픈정렬!$F132="",Calc_오픈정렬!J132=""),"",Calc_오픈정렬!J132/Calc_오픈정렬!$F132*100)</f>
        <v>96.635776470252665</v>
      </c>
      <c r="K132">
        <f>IF(OR(Calc_오픈정렬!$F132="",Calc_오픈정렬!K132=""),"",Calc_오픈정렬!K132/Calc_오픈정렬!$F132*100)</f>
        <v>82.885275668795316</v>
      </c>
      <c r="L132">
        <f>IF(OR(Calc_오픈정렬!$F132="",Calc_오픈정렬!L132=""),"",Calc_오픈정렬!L132/Calc_오픈정렬!$F132*100)</f>
        <v>101.58205401121766</v>
      </c>
      <c r="M132">
        <f>IF(OR(Calc_오픈정렬!$F132="",Calc_오픈정렬!M132=""),"",Calc_오픈정렬!M132/Calc_오픈정렬!$F132*100)</f>
        <v>106.99060019539068</v>
      </c>
      <c r="N132">
        <f>IF(OR(Calc_오픈정렬!$F132="",Calc_오픈정렬!N132=""),"",Calc_오픈정렬!N132/Calc_오픈정렬!$F132*100)</f>
        <v>103.42541653016714</v>
      </c>
      <c r="O132">
        <f>IF(OR(Calc_오픈정렬!$F132="",Calc_오픈정렬!O132=""),"",Calc_오픈정렬!O132/Calc_오픈정렬!$F132*100)</f>
        <v>108.48087712417653</v>
      </c>
      <c r="P132">
        <f>IF(OR(Calc_오픈정렬!$F132="",Calc_오픈정렬!P132=""),"",Calc_오픈정렬!P132/Calc_오픈정렬!$F132*100)</f>
        <v>105.32992453648902</v>
      </c>
      <c r="Q132">
        <f>IF(OR(Calc_오픈정렬!$F132="",Calc_오픈정렬!Q132=""),"",Calc_오픈정렬!Q132/Calc_오픈정렬!$F132*100)</f>
        <v>108.88833055631738</v>
      </c>
      <c r="R132">
        <f>IF(OR(Calc_오픈정렬!$F132="",Calc_오픈정렬!R132=""),"",Calc_오픈정렬!R132/Calc_오픈정렬!$F132*100)</f>
        <v>104.12546186808778</v>
      </c>
      <c r="S132">
        <f>IF(OR(Calc_오픈정렬!$F132="",Calc_오픈정렬!S132=""),"",Calc_오픈정렬!S132/Calc_오픈정렬!$F132*100)</f>
        <v>113.21753068530747</v>
      </c>
      <c r="T132">
        <f>IF(OR(Calc_오픈정렬!$F132="",Calc_오픈정렬!T132=""),"",Calc_오픈정렬!T132/Calc_오픈정렬!$F132*100)</f>
        <v>116.50775762440102</v>
      </c>
      <c r="U132">
        <f>IF(OR(Calc_오픈정렬!$F132="",Calc_오픈정렬!U132=""),"",Calc_오픈정렬!U132/Calc_오픈정렬!$F132*100)</f>
        <v>125.67135194819348</v>
      </c>
      <c r="V132">
        <f>IF(OR(Calc_오픈정렬!$F132="",Calc_오픈정렬!V132=""),"",Calc_오픈정렬!V132/Calc_오픈정렬!$F132*100)</f>
        <v>115.3675353538809</v>
      </c>
      <c r="W132">
        <f>IF(OR(Calc_오픈정렬!$F132="",Calc_오픈정렬!W132=""),"",Calc_오픈정렬!W132/Calc_오픈정렬!$F132*100)</f>
        <v>126.61424566715507</v>
      </c>
      <c r="X132">
        <f>IF(OR(Calc_오픈정렬!$F132="",Calc_오픈정렬!X132=""),"",Calc_오픈정렬!X132/Calc_오픈정렬!$F132*100)</f>
        <v>138.41906446422064</v>
      </c>
      <c r="Y132">
        <f>IF(OR(Calc_오픈정렬!$F132="",Calc_오픈정렬!Y132=""),"",Calc_오픈정렬!Y132/Calc_오픈정렬!$F132*100)</f>
        <v>112.20885835932157</v>
      </c>
      <c r="Z132" t="str">
        <f>IF(OR(Calc_오픈정렬!$F132="",Calc_오픈정렬!Z132=""),"",Calc_오픈정렬!Z132/Calc_오픈정렬!$F132*100)</f>
        <v/>
      </c>
      <c r="AA132" t="str">
        <f>IF(OR(Calc_오픈정렬!$F132="",Calc_오픈정렬!AA132=""),"",Calc_오픈정렬!AA132/Calc_오픈정렬!$F132*100)</f>
        <v/>
      </c>
      <c r="AB132" t="str">
        <f>IF(OR(Calc_오픈정렬!$F132="",Calc_오픈정렬!AB132=""),"",Calc_오픈정렬!AB132/Calc_오픈정렬!$F132*100)</f>
        <v/>
      </c>
      <c r="AC132" t="str">
        <f>IF(OR(Calc_오픈정렬!$F132="",Calc_오픈정렬!AC132=""),"",Calc_오픈정렬!AC132/Calc_오픈정렬!$F132*100)</f>
        <v/>
      </c>
      <c r="AD132" t="str">
        <f>IF(OR(Calc_오픈정렬!$F132="",Calc_오픈정렬!AD132=""),"",Calc_오픈정렬!AD132/Calc_오픈정렬!$F132*100)</f>
        <v/>
      </c>
      <c r="AE132" t="str">
        <f>IF(OR(Calc_오픈정렬!$F132="",Calc_오픈정렬!AE132=""),"",Calc_오픈정렬!AE132/Calc_오픈정렬!$F132*100)</f>
        <v/>
      </c>
      <c r="AF132" t="str">
        <f>IF(OR(Calc_오픈정렬!$F132="",Calc_오픈정렬!AF132=""),"",Calc_오픈정렬!AF132/Calc_오픈정렬!$F132*100)</f>
        <v/>
      </c>
      <c r="AG132" t="str">
        <f>IF(OR(Calc_오픈정렬!$F132="",Calc_오픈정렬!AG132=""),"",Calc_오픈정렬!AG132/Calc_오픈정렬!$F132*100)</f>
        <v/>
      </c>
      <c r="AH132" t="str">
        <f>IF(OR(Calc_오픈정렬!$F132="",Calc_오픈정렬!AH132=""),"",Calc_오픈정렬!AH132/Calc_오픈정렬!$F132*100)</f>
        <v/>
      </c>
      <c r="AI132" t="str">
        <f>IF(OR(Calc_오픈정렬!$F132="",Calc_오픈정렬!AI132=""),"",Calc_오픈정렬!AI132/Calc_오픈정렬!$F132*100)</f>
        <v/>
      </c>
      <c r="AJ132" t="str">
        <f>IF(OR(Calc_오픈정렬!$F132="",Calc_오픈정렬!AJ132=""),"",Calc_오픈정렬!AJ132/Calc_오픈정렬!$F132*100)</f>
        <v/>
      </c>
      <c r="AK132" t="str">
        <f>IF(OR(Calc_오픈정렬!$F132="",Calc_오픈정렬!AK132=""),"",Calc_오픈정렬!AK132/Calc_오픈정렬!$F132*100)</f>
        <v/>
      </c>
      <c r="AL132" t="str">
        <f>IF(OR(Calc_오픈정렬!$F132="",Calc_오픈정렬!AL132=""),"",Calc_오픈정렬!AL132/Calc_오픈정렬!$F132*100)</f>
        <v/>
      </c>
      <c r="AM132" t="str">
        <f>IF(OR(Calc_오픈정렬!$F132="",Calc_오픈정렬!AM132=""),"",Calc_오픈정렬!AM132/Calc_오픈정렬!$F132*100)</f>
        <v/>
      </c>
      <c r="AN132" t="str">
        <f>IF(OR(Calc_오픈정렬!$F132="",Calc_오픈정렬!AN132=""),"",Calc_오픈정렬!AN132/Calc_오픈정렬!$F132*100)</f>
        <v/>
      </c>
      <c r="AO132" t="str">
        <f>IF(OR(Calc_오픈정렬!$F132="",Calc_오픈정렬!AO132=""),"",Calc_오픈정렬!AO132/Calc_오픈정렬!$F132*100)</f>
        <v/>
      </c>
      <c r="AP132" t="str">
        <f>IF(OR(Calc_오픈정렬!$F132="",Calc_오픈정렬!AP132=""),"",Calc_오픈정렬!AP132/Calc_오픈정렬!$F132*100)</f>
        <v/>
      </c>
      <c r="AQ132" t="str">
        <f>IF(OR(Calc_오픈정렬!$F132="",Calc_오픈정렬!AQ132=""),"",Calc_오픈정렬!AQ132/Calc_오픈정렬!$F132*100)</f>
        <v/>
      </c>
      <c r="AR132" t="str">
        <f>IF(OR(Calc_오픈정렬!$F132="",Calc_오픈정렬!AR132=""),"",Calc_오픈정렬!AR132/Calc_오픈정렬!$F132*100)</f>
        <v/>
      </c>
      <c r="AS132" t="str">
        <f>IF(OR(Calc_오픈정렬!$F132="",Calc_오픈정렬!AS132=""),"",Calc_오픈정렬!AS132/Calc_오픈정렬!$F132*100)</f>
        <v/>
      </c>
      <c r="AT132" t="str">
        <f>IF(OR(Calc_오픈정렬!$F132="",Calc_오픈정렬!AT132=""),"",Calc_오픈정렬!AT132/Calc_오픈정렬!$F132*100)</f>
        <v/>
      </c>
      <c r="AU132" t="str">
        <f>IF(OR(Calc_오픈정렬!$F132="",Calc_오픈정렬!AU132=""),"",Calc_오픈정렬!AU132/Calc_오픈정렬!$F132*100)</f>
        <v/>
      </c>
      <c r="AV132" t="str">
        <f>IF(OR(Calc_오픈정렬!$F132="",Calc_오픈정렬!AV132=""),"",Calc_오픈정렬!AV132/Calc_오픈정렬!$F132*100)</f>
        <v/>
      </c>
      <c r="AW132" t="str">
        <f>IF(OR(Calc_오픈정렬!$F132="",Calc_오픈정렬!AW132=""),"",Calc_오픈정렬!AW132/Calc_오픈정렬!$F132*100)</f>
        <v/>
      </c>
      <c r="AX132" t="str">
        <f>IF(OR(Calc_오픈정렬!$F132="",Calc_오픈정렬!AX132=""),"",Calc_오픈정렬!AX132/Calc_오픈정렬!$F132*100)</f>
        <v/>
      </c>
      <c r="AY132" t="str">
        <f>IF(OR(Calc_오픈정렬!$F132="",Calc_오픈정렬!AY132=""),"",Calc_오픈정렬!AY132/Calc_오픈정렬!$F132*100)</f>
        <v/>
      </c>
      <c r="AZ132" t="str">
        <f>IF(OR(Calc_오픈정렬!$F132="",Calc_오픈정렬!AZ132=""),"",Calc_오픈정렬!AZ132/Calc_오픈정렬!$F132*100)</f>
        <v/>
      </c>
      <c r="BA132" t="str">
        <f>IF(OR(Calc_오픈정렬!$F132="",Calc_오픈정렬!BA132=""),"",Calc_오픈정렬!BA132/Calc_오픈정렬!$F132*100)</f>
        <v/>
      </c>
      <c r="BB132" t="str">
        <f>IF(OR(Calc_오픈정렬!$F132="",Calc_오픈정렬!BB132=""),"",Calc_오픈정렬!BB132/Calc_오픈정렬!$F132*100)</f>
        <v/>
      </c>
      <c r="BC132" t="str">
        <f>IF(OR(Calc_오픈정렬!$F132="",Calc_오픈정렬!BC132=""),"",Calc_오픈정렬!BC132/Calc_오픈정렬!$F132*100)</f>
        <v/>
      </c>
      <c r="BD132" t="str">
        <f>IF(OR(Calc_오픈정렬!$F132="",Calc_오픈정렬!BD132=""),"",Calc_오픈정렬!BD132/Calc_오픈정렬!$F132*100)</f>
        <v/>
      </c>
      <c r="BE132" t="str">
        <f>IF(OR(Calc_오픈정렬!$F132="",Calc_오픈정렬!BE132=""),"",Calc_오픈정렬!BE132/Calc_오픈정렬!$F132*100)</f>
        <v/>
      </c>
      <c r="BF132" t="str">
        <f>IF(OR(Calc_오픈정렬!$F132="",Calc_오픈정렬!BF132=""),"",Calc_오픈정렬!BF132/Calc_오픈정렬!$F132*100)</f>
        <v/>
      </c>
      <c r="BG132" t="str">
        <f>IF(OR(Calc_오픈정렬!$F132="",Calc_오픈정렬!BG132=""),"",Calc_오픈정렬!BG132/Calc_오픈정렬!$F132*100)</f>
        <v/>
      </c>
      <c r="BH132" t="str">
        <f>IF(OR(Calc_오픈정렬!$F132="",Calc_오픈정렬!BH132=""),"",Calc_오픈정렬!BH132/Calc_오픈정렬!$F132*100)</f>
        <v/>
      </c>
      <c r="BI132" t="str">
        <f>IF(OR(Calc_오픈정렬!$F132="",Calc_오픈정렬!BI132=""),"",Calc_오픈정렬!BI132/Calc_오픈정렬!$F132*100)</f>
        <v/>
      </c>
      <c r="BJ132" t="str">
        <f>IF(OR(Calc_오픈정렬!$F132="",Calc_오픈정렬!BJ132=""),"",Calc_오픈정렬!BJ132/Calc_오픈정렬!$F132*100)</f>
        <v/>
      </c>
      <c r="BK132" t="str">
        <f>IF(OR(Calc_오픈정렬!$F132="",Calc_오픈정렬!BK132=""),"",Calc_오픈정렬!BK132/Calc_오픈정렬!$F132*100)</f>
        <v/>
      </c>
      <c r="BL132" t="str">
        <f>IF(OR(Calc_오픈정렬!$F132="",Calc_오픈정렬!BL132=""),"",Calc_오픈정렬!BL132/Calc_오픈정렬!$F132*100)</f>
        <v/>
      </c>
      <c r="BM132" t="str">
        <f>IF(OR(Calc_오픈정렬!$F132="",Calc_오픈정렬!BM132=""),"",Calc_오픈정렬!BM132/Calc_오픈정렬!$F132*100)</f>
        <v/>
      </c>
      <c r="BN132" t="str">
        <f>IF(OR(Calc_오픈정렬!$F132="",Calc_오픈정렬!BN132=""),"",Calc_오픈정렬!BN132/Calc_오픈정렬!$F132*100)</f>
        <v/>
      </c>
    </row>
    <row r="133" spans="1:66" x14ac:dyDescent="0.3">
      <c r="A133" t="str">
        <f>Calc_오픈정렬!A133</f>
        <v>(1124) #능동대공원점</v>
      </c>
      <c r="B133" t="str">
        <f>Calc_오픈정렬!B133</f>
        <v>150-1</v>
      </c>
      <c r="C133">
        <f>Calc_오픈정렬!C133</f>
        <v>1</v>
      </c>
      <c r="D133" t="str">
        <f>Calc_오픈정렬!D133</f>
        <v>1</v>
      </c>
      <c r="E133" s="1">
        <f>Calc_오픈정렬!E133</f>
        <v>45658</v>
      </c>
      <c r="F133">
        <f>Calc_오픈정렬!F133</f>
        <v>3631914.0006452003</v>
      </c>
      <c r="G133">
        <f>IF(OR(Calc_오픈정렬!$F133="",Calc_오픈정렬!G133=""),"",Calc_오픈정렬!G133/Calc_오픈정렬!$F133*100)</f>
        <v>87.346196467544814</v>
      </c>
      <c r="H133">
        <f>IF(OR(Calc_오픈정렬!$F133="",Calc_오픈정렬!H133=""),"",Calc_오픈정렬!H133/Calc_오픈정렬!$F133*100)</f>
        <v>81.855522371293347</v>
      </c>
      <c r="I133">
        <f>IF(OR(Calc_오픈정렬!$F133="",Calc_오픈정렬!I133=""),"",Calc_오픈정렬!I133/Calc_오픈정렬!$F133*100)</f>
        <v>90.839567692367908</v>
      </c>
      <c r="J133">
        <f>IF(OR(Calc_오픈정렬!$F133="",Calc_오픈정렬!J133=""),"",Calc_오픈정렬!J133/Calc_오픈정렬!$F133*100)</f>
        <v>95.974259160908389</v>
      </c>
      <c r="K133">
        <f>IF(OR(Calc_오픈정렬!$F133="",Calc_오픈정렬!K133=""),"",Calc_오픈정렬!K133/Calc_오픈정렬!$F133*100)</f>
        <v>113.85249688786455</v>
      </c>
      <c r="L133">
        <f>IF(OR(Calc_오픈정렬!$F133="",Calc_오픈정렬!L133=""),"",Calc_오픈정렬!L133/Calc_오픈정렬!$F133*100)</f>
        <v>87.535626954516559</v>
      </c>
      <c r="M133">
        <f>IF(OR(Calc_오픈정렬!$F133="",Calc_오픈정렬!M133=""),"",Calc_오픈정렬!M133/Calc_오픈정렬!$F133*100)</f>
        <v>98.126208664904325</v>
      </c>
      <c r="N133">
        <f>IF(OR(Calc_오픈정렬!$F133="",Calc_오픈정렬!N133=""),"",Calc_오픈정렬!N133/Calc_오픈정렬!$F133*100)</f>
        <v>105.5165871906451</v>
      </c>
      <c r="O133">
        <f>IF(OR(Calc_오픈정렬!$F133="",Calc_오픈정렬!O133=""),"",Calc_오픈정렬!O133/Calc_오픈정렬!$F133*100)</f>
        <v>98.994821141160998</v>
      </c>
      <c r="P133">
        <f>IF(OR(Calc_오픈정렬!$F133="",Calc_오픈정렬!P133=""),"",Calc_오픈정렬!P133/Calc_오픈정렬!$F133*100)</f>
        <v>121.78634034154614</v>
      </c>
      <c r="Q133">
        <f>IF(OR(Calc_오픈정렬!$F133="",Calc_오픈정렬!Q133=""),"",Calc_오픈정렬!Q133/Calc_오픈정렬!$F133*100)</f>
        <v>115.67256186373933</v>
      </c>
      <c r="R133">
        <f>IF(OR(Calc_오픈정렬!$F133="",Calc_오픈정렬!R133=""),"",Calc_오픈정렬!R133/Calc_오픈정렬!$F133*100)</f>
        <v>117.91740111483176</v>
      </c>
      <c r="S133">
        <f>IF(OR(Calc_오픈정렬!$F133="",Calc_오픈정렬!S133=""),"",Calc_오픈정렬!S133/Calc_오픈정렬!$F133*100)</f>
        <v>128.79812628616438</v>
      </c>
      <c r="T133">
        <f>IF(OR(Calc_오픈정렬!$F133="",Calc_오픈정렬!T133=""),"",Calc_오픈정렬!T133/Calc_오픈정렬!$F133*100)</f>
        <v>126.88077995476874</v>
      </c>
      <c r="U133">
        <f>IF(OR(Calc_오픈정렬!$F133="",Calc_오픈정렬!U133=""),"",Calc_오픈정렬!U133/Calc_오픈정렬!$F133*100)</f>
        <v>106.50322314648095</v>
      </c>
      <c r="V133">
        <f>IF(OR(Calc_오픈정렬!$F133="",Calc_오픈정렬!V133=""),"",Calc_오픈정렬!V133/Calc_오픈정렬!$F133*100)</f>
        <v>116.73582222492568</v>
      </c>
      <c r="W133">
        <f>IF(OR(Calc_오픈정렬!$F133="",Calc_오픈정렬!W133=""),"",Calc_오픈정렬!W133/Calc_오픈정렬!$F133*100)</f>
        <v>123.37080028620619</v>
      </c>
      <c r="X133">
        <f>IF(OR(Calc_오픈정렬!$F133="",Calc_오픈정렬!X133=""),"",Calc_오픈정렬!X133/Calc_오픈정렬!$F133*100)</f>
        <v>104.18152660704096</v>
      </c>
      <c r="Y133" t="str">
        <f>IF(OR(Calc_오픈정렬!$F133="",Calc_오픈정렬!Y133=""),"",Calc_오픈정렬!Y133/Calc_오픈정렬!$F133*100)</f>
        <v/>
      </c>
      <c r="Z133" t="str">
        <f>IF(OR(Calc_오픈정렬!$F133="",Calc_오픈정렬!Z133=""),"",Calc_오픈정렬!Z133/Calc_오픈정렬!$F133*100)</f>
        <v/>
      </c>
      <c r="AA133" t="str">
        <f>IF(OR(Calc_오픈정렬!$F133="",Calc_오픈정렬!AA133=""),"",Calc_오픈정렬!AA133/Calc_오픈정렬!$F133*100)</f>
        <v/>
      </c>
      <c r="AB133" t="str">
        <f>IF(OR(Calc_오픈정렬!$F133="",Calc_오픈정렬!AB133=""),"",Calc_오픈정렬!AB133/Calc_오픈정렬!$F133*100)</f>
        <v/>
      </c>
      <c r="AC133" t="str">
        <f>IF(OR(Calc_오픈정렬!$F133="",Calc_오픈정렬!AC133=""),"",Calc_오픈정렬!AC133/Calc_오픈정렬!$F133*100)</f>
        <v/>
      </c>
      <c r="AD133" t="str">
        <f>IF(OR(Calc_오픈정렬!$F133="",Calc_오픈정렬!AD133=""),"",Calc_오픈정렬!AD133/Calc_오픈정렬!$F133*100)</f>
        <v/>
      </c>
      <c r="AE133" t="str">
        <f>IF(OR(Calc_오픈정렬!$F133="",Calc_오픈정렬!AE133=""),"",Calc_오픈정렬!AE133/Calc_오픈정렬!$F133*100)</f>
        <v/>
      </c>
      <c r="AF133" t="str">
        <f>IF(OR(Calc_오픈정렬!$F133="",Calc_오픈정렬!AF133=""),"",Calc_오픈정렬!AF133/Calc_오픈정렬!$F133*100)</f>
        <v/>
      </c>
      <c r="AG133" t="str">
        <f>IF(OR(Calc_오픈정렬!$F133="",Calc_오픈정렬!AG133=""),"",Calc_오픈정렬!AG133/Calc_오픈정렬!$F133*100)</f>
        <v/>
      </c>
      <c r="AH133" t="str">
        <f>IF(OR(Calc_오픈정렬!$F133="",Calc_오픈정렬!AH133=""),"",Calc_오픈정렬!AH133/Calc_오픈정렬!$F133*100)</f>
        <v/>
      </c>
      <c r="AI133" t="str">
        <f>IF(OR(Calc_오픈정렬!$F133="",Calc_오픈정렬!AI133=""),"",Calc_오픈정렬!AI133/Calc_오픈정렬!$F133*100)</f>
        <v/>
      </c>
      <c r="AJ133" t="str">
        <f>IF(OR(Calc_오픈정렬!$F133="",Calc_오픈정렬!AJ133=""),"",Calc_오픈정렬!AJ133/Calc_오픈정렬!$F133*100)</f>
        <v/>
      </c>
      <c r="AK133" t="str">
        <f>IF(OR(Calc_오픈정렬!$F133="",Calc_오픈정렬!AK133=""),"",Calc_오픈정렬!AK133/Calc_오픈정렬!$F133*100)</f>
        <v/>
      </c>
      <c r="AL133" t="str">
        <f>IF(OR(Calc_오픈정렬!$F133="",Calc_오픈정렬!AL133=""),"",Calc_오픈정렬!AL133/Calc_오픈정렬!$F133*100)</f>
        <v/>
      </c>
      <c r="AM133" t="str">
        <f>IF(OR(Calc_오픈정렬!$F133="",Calc_오픈정렬!AM133=""),"",Calc_오픈정렬!AM133/Calc_오픈정렬!$F133*100)</f>
        <v/>
      </c>
      <c r="AN133" t="str">
        <f>IF(OR(Calc_오픈정렬!$F133="",Calc_오픈정렬!AN133=""),"",Calc_오픈정렬!AN133/Calc_오픈정렬!$F133*100)</f>
        <v/>
      </c>
      <c r="AO133" t="str">
        <f>IF(OR(Calc_오픈정렬!$F133="",Calc_오픈정렬!AO133=""),"",Calc_오픈정렬!AO133/Calc_오픈정렬!$F133*100)</f>
        <v/>
      </c>
      <c r="AP133" t="str">
        <f>IF(OR(Calc_오픈정렬!$F133="",Calc_오픈정렬!AP133=""),"",Calc_오픈정렬!AP133/Calc_오픈정렬!$F133*100)</f>
        <v/>
      </c>
      <c r="AQ133" t="str">
        <f>IF(OR(Calc_오픈정렬!$F133="",Calc_오픈정렬!AQ133=""),"",Calc_오픈정렬!AQ133/Calc_오픈정렬!$F133*100)</f>
        <v/>
      </c>
      <c r="AR133" t="str">
        <f>IF(OR(Calc_오픈정렬!$F133="",Calc_오픈정렬!AR133=""),"",Calc_오픈정렬!AR133/Calc_오픈정렬!$F133*100)</f>
        <v/>
      </c>
      <c r="AS133" t="str">
        <f>IF(OR(Calc_오픈정렬!$F133="",Calc_오픈정렬!AS133=""),"",Calc_오픈정렬!AS133/Calc_오픈정렬!$F133*100)</f>
        <v/>
      </c>
      <c r="AT133" t="str">
        <f>IF(OR(Calc_오픈정렬!$F133="",Calc_오픈정렬!AT133=""),"",Calc_오픈정렬!AT133/Calc_오픈정렬!$F133*100)</f>
        <v/>
      </c>
      <c r="AU133" t="str">
        <f>IF(OR(Calc_오픈정렬!$F133="",Calc_오픈정렬!AU133=""),"",Calc_오픈정렬!AU133/Calc_오픈정렬!$F133*100)</f>
        <v/>
      </c>
      <c r="AV133" t="str">
        <f>IF(OR(Calc_오픈정렬!$F133="",Calc_오픈정렬!AV133=""),"",Calc_오픈정렬!AV133/Calc_오픈정렬!$F133*100)</f>
        <v/>
      </c>
      <c r="AW133" t="str">
        <f>IF(OR(Calc_오픈정렬!$F133="",Calc_오픈정렬!AW133=""),"",Calc_오픈정렬!AW133/Calc_오픈정렬!$F133*100)</f>
        <v/>
      </c>
      <c r="AX133" t="str">
        <f>IF(OR(Calc_오픈정렬!$F133="",Calc_오픈정렬!AX133=""),"",Calc_오픈정렬!AX133/Calc_오픈정렬!$F133*100)</f>
        <v/>
      </c>
      <c r="AY133" t="str">
        <f>IF(OR(Calc_오픈정렬!$F133="",Calc_오픈정렬!AY133=""),"",Calc_오픈정렬!AY133/Calc_오픈정렬!$F133*100)</f>
        <v/>
      </c>
      <c r="AZ133" t="str">
        <f>IF(OR(Calc_오픈정렬!$F133="",Calc_오픈정렬!AZ133=""),"",Calc_오픈정렬!AZ133/Calc_오픈정렬!$F133*100)</f>
        <v/>
      </c>
      <c r="BA133" t="str">
        <f>IF(OR(Calc_오픈정렬!$F133="",Calc_오픈정렬!BA133=""),"",Calc_오픈정렬!BA133/Calc_오픈정렬!$F133*100)</f>
        <v/>
      </c>
      <c r="BB133" t="str">
        <f>IF(OR(Calc_오픈정렬!$F133="",Calc_오픈정렬!BB133=""),"",Calc_오픈정렬!BB133/Calc_오픈정렬!$F133*100)</f>
        <v/>
      </c>
      <c r="BC133" t="str">
        <f>IF(OR(Calc_오픈정렬!$F133="",Calc_오픈정렬!BC133=""),"",Calc_오픈정렬!BC133/Calc_오픈정렬!$F133*100)</f>
        <v/>
      </c>
      <c r="BD133" t="str">
        <f>IF(OR(Calc_오픈정렬!$F133="",Calc_오픈정렬!BD133=""),"",Calc_오픈정렬!BD133/Calc_오픈정렬!$F133*100)</f>
        <v/>
      </c>
      <c r="BE133" t="str">
        <f>IF(OR(Calc_오픈정렬!$F133="",Calc_오픈정렬!BE133=""),"",Calc_오픈정렬!BE133/Calc_오픈정렬!$F133*100)</f>
        <v/>
      </c>
      <c r="BF133" t="str">
        <f>IF(OR(Calc_오픈정렬!$F133="",Calc_오픈정렬!BF133=""),"",Calc_오픈정렬!BF133/Calc_오픈정렬!$F133*100)</f>
        <v/>
      </c>
      <c r="BG133" t="str">
        <f>IF(OR(Calc_오픈정렬!$F133="",Calc_오픈정렬!BG133=""),"",Calc_오픈정렬!BG133/Calc_오픈정렬!$F133*100)</f>
        <v/>
      </c>
      <c r="BH133" t="str">
        <f>IF(OR(Calc_오픈정렬!$F133="",Calc_오픈정렬!BH133=""),"",Calc_오픈정렬!BH133/Calc_오픈정렬!$F133*100)</f>
        <v/>
      </c>
      <c r="BI133" t="str">
        <f>IF(OR(Calc_오픈정렬!$F133="",Calc_오픈정렬!BI133=""),"",Calc_오픈정렬!BI133/Calc_오픈정렬!$F133*100)</f>
        <v/>
      </c>
      <c r="BJ133" t="str">
        <f>IF(OR(Calc_오픈정렬!$F133="",Calc_오픈정렬!BJ133=""),"",Calc_오픈정렬!BJ133/Calc_오픈정렬!$F133*100)</f>
        <v/>
      </c>
      <c r="BK133" t="str">
        <f>IF(OR(Calc_오픈정렬!$F133="",Calc_오픈정렬!BK133=""),"",Calc_오픈정렬!BK133/Calc_오픈정렬!$F133*100)</f>
        <v/>
      </c>
      <c r="BL133" t="str">
        <f>IF(OR(Calc_오픈정렬!$F133="",Calc_오픈정렬!BL133=""),"",Calc_오픈정렬!BL133/Calc_오픈정렬!$F133*100)</f>
        <v/>
      </c>
      <c r="BM133" t="str">
        <f>IF(OR(Calc_오픈정렬!$F133="",Calc_오픈정렬!BM133=""),"",Calc_오픈정렬!BM133/Calc_오픈정렬!$F133*100)</f>
        <v/>
      </c>
      <c r="BN133" t="str">
        <f>IF(OR(Calc_오픈정렬!$F133="",Calc_오픈정렬!BN133=""),"",Calc_오픈정렬!BN133/Calc_오픈정렬!$F133*100)</f>
        <v/>
      </c>
    </row>
    <row r="134" spans="1:66" x14ac:dyDescent="0.3">
      <c r="A134" t="str">
        <f>Calc_오픈정렬!A134</f>
        <v>(1125) #불광역대조점</v>
      </c>
      <c r="B134" t="str">
        <f>Calc_오픈정렬!B134</f>
        <v>150-1</v>
      </c>
      <c r="C134">
        <f>Calc_오픈정렬!C134</f>
        <v>1</v>
      </c>
      <c r="D134" t="str">
        <f>Calc_오픈정렬!D134</f>
        <v>1</v>
      </c>
      <c r="E134" s="1">
        <f>Calc_오픈정렬!E134</f>
        <v>45689</v>
      </c>
      <c r="F134">
        <f>Calc_오픈정렬!F134</f>
        <v>5964266.4188806945</v>
      </c>
      <c r="G134">
        <f>IF(OR(Calc_오픈정렬!$F134="",Calc_오픈정렬!G134=""),"",Calc_오픈정렬!G134/Calc_오픈정렬!$F134*100)</f>
        <v>78.817260919542178</v>
      </c>
      <c r="H134">
        <f>IF(OR(Calc_오픈정렬!$F134="",Calc_오픈정렬!H134=""),"",Calc_오픈정렬!H134/Calc_오픈정렬!$F134*100)</f>
        <v>97.982026290567163</v>
      </c>
      <c r="I134">
        <f>IF(OR(Calc_오픈정렬!$F134="",Calc_오픈정렬!I134=""),"",Calc_오픈정렬!I134/Calc_오픈정렬!$F134*100)</f>
        <v>95.23896365394495</v>
      </c>
      <c r="J134">
        <f>IF(OR(Calc_오픈정렬!$F134="",Calc_오픈정렬!J134=""),"",Calc_오픈정렬!J134/Calc_오픈정렬!$F134*100)</f>
        <v>98.82316924818663</v>
      </c>
      <c r="K134">
        <f>IF(OR(Calc_오픈정렬!$F134="",Calc_오픈정렬!K134=""),"",Calc_오픈정렬!K134/Calc_오픈정렬!$F134*100)</f>
        <v>100.80317391319831</v>
      </c>
      <c r="L134">
        <f>IF(OR(Calc_오픈정렬!$F134="",Calc_오픈정렬!L134=""),"",Calc_오픈정렬!L134/Calc_오픈정렬!$F134*100)</f>
        <v>92.662974113686374</v>
      </c>
      <c r="M134">
        <f>IF(OR(Calc_오픈정렬!$F134="",Calc_오픈정렬!M134=""),"",Calc_오픈정렬!M134/Calc_오픈정렬!$F134*100)</f>
        <v>104.17665079168235</v>
      </c>
      <c r="N134">
        <f>IF(OR(Calc_오픈정렬!$F134="",Calc_오픈정렬!N134=""),"",Calc_오픈정렬!N134/Calc_오픈정렬!$F134*100)</f>
        <v>96.564977055110788</v>
      </c>
      <c r="O134">
        <f>IF(OR(Calc_오픈정렬!$F134="",Calc_오픈정렬!O134=""),"",Calc_오픈정렬!O134/Calc_오픈정렬!$F134*100)</f>
        <v>106.96905487813564</v>
      </c>
      <c r="P134">
        <f>IF(OR(Calc_오픈정렬!$F134="",Calc_오픈정렬!P134=""),"",Calc_오픈정렬!P134/Calc_오픈정렬!$F134*100)</f>
        <v>106.443177915462</v>
      </c>
      <c r="Q134">
        <f>IF(OR(Calc_오픈정렬!$F134="",Calc_오픈정렬!Q134=""),"",Calc_오픈정렬!Q134/Calc_오픈정렬!$F134*100)</f>
        <v>101.43037268490025</v>
      </c>
      <c r="R134">
        <f>IF(OR(Calc_오픈정렬!$F134="",Calc_오픈정렬!R134=""),"",Calc_오픈정렬!R134/Calc_오픈정렬!$F134*100)</f>
        <v>114.87467606969315</v>
      </c>
      <c r="S134">
        <f>IF(OR(Calc_오픈정렬!$F134="",Calc_오픈정렬!S134=""),"",Calc_오픈정렬!S134/Calc_오픈정렬!$F134*100)</f>
        <v>128.71931722221021</v>
      </c>
      <c r="T134">
        <f>IF(OR(Calc_오픈정렬!$F134="",Calc_오픈정렬!T134=""),"",Calc_오픈정렬!T134/Calc_오픈정렬!$F134*100)</f>
        <v>124.87099760937899</v>
      </c>
      <c r="U134">
        <f>IF(OR(Calc_오픈정렬!$F134="",Calc_오픈정렬!U134=""),"",Calc_오픈정렬!U134/Calc_오픈정렬!$F134*100)</f>
        <v>128.47944675328131</v>
      </c>
      <c r="V134">
        <f>IF(OR(Calc_오픈정렬!$F134="",Calc_오픈정렬!V134=""),"",Calc_오픈정렬!V134/Calc_오픈정렬!$F134*100)</f>
        <v>123.43058250895056</v>
      </c>
      <c r="W134">
        <f>IF(OR(Calc_오픈정렬!$F134="",Calc_오픈정렬!W134=""),"",Calc_오픈정렬!W134/Calc_오픈정렬!$F134*100)</f>
        <v>114.17940286051709</v>
      </c>
      <c r="X134" t="str">
        <f>IF(OR(Calc_오픈정렬!$F134="",Calc_오픈정렬!X134=""),"",Calc_오픈정렬!X134/Calc_오픈정렬!$F134*100)</f>
        <v/>
      </c>
      <c r="Y134" t="str">
        <f>IF(OR(Calc_오픈정렬!$F134="",Calc_오픈정렬!Y134=""),"",Calc_오픈정렬!Y134/Calc_오픈정렬!$F134*100)</f>
        <v/>
      </c>
      <c r="Z134" t="str">
        <f>IF(OR(Calc_오픈정렬!$F134="",Calc_오픈정렬!Z134=""),"",Calc_오픈정렬!Z134/Calc_오픈정렬!$F134*100)</f>
        <v/>
      </c>
      <c r="AA134" t="str">
        <f>IF(OR(Calc_오픈정렬!$F134="",Calc_오픈정렬!AA134=""),"",Calc_오픈정렬!AA134/Calc_오픈정렬!$F134*100)</f>
        <v/>
      </c>
      <c r="AB134" t="str">
        <f>IF(OR(Calc_오픈정렬!$F134="",Calc_오픈정렬!AB134=""),"",Calc_오픈정렬!AB134/Calc_오픈정렬!$F134*100)</f>
        <v/>
      </c>
      <c r="AC134" t="str">
        <f>IF(OR(Calc_오픈정렬!$F134="",Calc_오픈정렬!AC134=""),"",Calc_오픈정렬!AC134/Calc_오픈정렬!$F134*100)</f>
        <v/>
      </c>
      <c r="AD134" t="str">
        <f>IF(OR(Calc_오픈정렬!$F134="",Calc_오픈정렬!AD134=""),"",Calc_오픈정렬!AD134/Calc_오픈정렬!$F134*100)</f>
        <v/>
      </c>
      <c r="AE134" t="str">
        <f>IF(OR(Calc_오픈정렬!$F134="",Calc_오픈정렬!AE134=""),"",Calc_오픈정렬!AE134/Calc_오픈정렬!$F134*100)</f>
        <v/>
      </c>
      <c r="AF134" t="str">
        <f>IF(OR(Calc_오픈정렬!$F134="",Calc_오픈정렬!AF134=""),"",Calc_오픈정렬!AF134/Calc_오픈정렬!$F134*100)</f>
        <v/>
      </c>
      <c r="AG134" t="str">
        <f>IF(OR(Calc_오픈정렬!$F134="",Calc_오픈정렬!AG134=""),"",Calc_오픈정렬!AG134/Calc_오픈정렬!$F134*100)</f>
        <v/>
      </c>
      <c r="AH134" t="str">
        <f>IF(OR(Calc_오픈정렬!$F134="",Calc_오픈정렬!AH134=""),"",Calc_오픈정렬!AH134/Calc_오픈정렬!$F134*100)</f>
        <v/>
      </c>
      <c r="AI134" t="str">
        <f>IF(OR(Calc_오픈정렬!$F134="",Calc_오픈정렬!AI134=""),"",Calc_오픈정렬!AI134/Calc_오픈정렬!$F134*100)</f>
        <v/>
      </c>
      <c r="AJ134" t="str">
        <f>IF(OR(Calc_오픈정렬!$F134="",Calc_오픈정렬!AJ134=""),"",Calc_오픈정렬!AJ134/Calc_오픈정렬!$F134*100)</f>
        <v/>
      </c>
      <c r="AK134" t="str">
        <f>IF(OR(Calc_오픈정렬!$F134="",Calc_오픈정렬!AK134=""),"",Calc_오픈정렬!AK134/Calc_오픈정렬!$F134*100)</f>
        <v/>
      </c>
      <c r="AL134" t="str">
        <f>IF(OR(Calc_오픈정렬!$F134="",Calc_오픈정렬!AL134=""),"",Calc_오픈정렬!AL134/Calc_오픈정렬!$F134*100)</f>
        <v/>
      </c>
      <c r="AM134" t="str">
        <f>IF(OR(Calc_오픈정렬!$F134="",Calc_오픈정렬!AM134=""),"",Calc_오픈정렬!AM134/Calc_오픈정렬!$F134*100)</f>
        <v/>
      </c>
      <c r="AN134" t="str">
        <f>IF(OR(Calc_오픈정렬!$F134="",Calc_오픈정렬!AN134=""),"",Calc_오픈정렬!AN134/Calc_오픈정렬!$F134*100)</f>
        <v/>
      </c>
      <c r="AO134" t="str">
        <f>IF(OR(Calc_오픈정렬!$F134="",Calc_오픈정렬!AO134=""),"",Calc_오픈정렬!AO134/Calc_오픈정렬!$F134*100)</f>
        <v/>
      </c>
      <c r="AP134" t="str">
        <f>IF(OR(Calc_오픈정렬!$F134="",Calc_오픈정렬!AP134=""),"",Calc_오픈정렬!AP134/Calc_오픈정렬!$F134*100)</f>
        <v/>
      </c>
      <c r="AQ134" t="str">
        <f>IF(OR(Calc_오픈정렬!$F134="",Calc_오픈정렬!AQ134=""),"",Calc_오픈정렬!AQ134/Calc_오픈정렬!$F134*100)</f>
        <v/>
      </c>
      <c r="AR134" t="str">
        <f>IF(OR(Calc_오픈정렬!$F134="",Calc_오픈정렬!AR134=""),"",Calc_오픈정렬!AR134/Calc_오픈정렬!$F134*100)</f>
        <v/>
      </c>
      <c r="AS134" t="str">
        <f>IF(OR(Calc_오픈정렬!$F134="",Calc_오픈정렬!AS134=""),"",Calc_오픈정렬!AS134/Calc_오픈정렬!$F134*100)</f>
        <v/>
      </c>
      <c r="AT134" t="str">
        <f>IF(OR(Calc_오픈정렬!$F134="",Calc_오픈정렬!AT134=""),"",Calc_오픈정렬!AT134/Calc_오픈정렬!$F134*100)</f>
        <v/>
      </c>
      <c r="AU134" t="str">
        <f>IF(OR(Calc_오픈정렬!$F134="",Calc_오픈정렬!AU134=""),"",Calc_오픈정렬!AU134/Calc_오픈정렬!$F134*100)</f>
        <v/>
      </c>
      <c r="AV134" t="str">
        <f>IF(OR(Calc_오픈정렬!$F134="",Calc_오픈정렬!AV134=""),"",Calc_오픈정렬!AV134/Calc_오픈정렬!$F134*100)</f>
        <v/>
      </c>
      <c r="AW134" t="str">
        <f>IF(OR(Calc_오픈정렬!$F134="",Calc_오픈정렬!AW134=""),"",Calc_오픈정렬!AW134/Calc_오픈정렬!$F134*100)</f>
        <v/>
      </c>
      <c r="AX134" t="str">
        <f>IF(OR(Calc_오픈정렬!$F134="",Calc_오픈정렬!AX134=""),"",Calc_오픈정렬!AX134/Calc_오픈정렬!$F134*100)</f>
        <v/>
      </c>
      <c r="AY134" t="str">
        <f>IF(OR(Calc_오픈정렬!$F134="",Calc_오픈정렬!AY134=""),"",Calc_오픈정렬!AY134/Calc_오픈정렬!$F134*100)</f>
        <v/>
      </c>
      <c r="AZ134" t="str">
        <f>IF(OR(Calc_오픈정렬!$F134="",Calc_오픈정렬!AZ134=""),"",Calc_오픈정렬!AZ134/Calc_오픈정렬!$F134*100)</f>
        <v/>
      </c>
      <c r="BA134" t="str">
        <f>IF(OR(Calc_오픈정렬!$F134="",Calc_오픈정렬!BA134=""),"",Calc_오픈정렬!BA134/Calc_오픈정렬!$F134*100)</f>
        <v/>
      </c>
      <c r="BB134" t="str">
        <f>IF(OR(Calc_오픈정렬!$F134="",Calc_오픈정렬!BB134=""),"",Calc_오픈정렬!BB134/Calc_오픈정렬!$F134*100)</f>
        <v/>
      </c>
      <c r="BC134" t="str">
        <f>IF(OR(Calc_오픈정렬!$F134="",Calc_오픈정렬!BC134=""),"",Calc_오픈정렬!BC134/Calc_오픈정렬!$F134*100)</f>
        <v/>
      </c>
      <c r="BD134" t="str">
        <f>IF(OR(Calc_오픈정렬!$F134="",Calc_오픈정렬!BD134=""),"",Calc_오픈정렬!BD134/Calc_오픈정렬!$F134*100)</f>
        <v/>
      </c>
      <c r="BE134" t="str">
        <f>IF(OR(Calc_오픈정렬!$F134="",Calc_오픈정렬!BE134=""),"",Calc_오픈정렬!BE134/Calc_오픈정렬!$F134*100)</f>
        <v/>
      </c>
      <c r="BF134" t="str">
        <f>IF(OR(Calc_오픈정렬!$F134="",Calc_오픈정렬!BF134=""),"",Calc_오픈정렬!BF134/Calc_오픈정렬!$F134*100)</f>
        <v/>
      </c>
      <c r="BG134" t="str">
        <f>IF(OR(Calc_오픈정렬!$F134="",Calc_오픈정렬!BG134=""),"",Calc_오픈정렬!BG134/Calc_오픈정렬!$F134*100)</f>
        <v/>
      </c>
      <c r="BH134" t="str">
        <f>IF(OR(Calc_오픈정렬!$F134="",Calc_오픈정렬!BH134=""),"",Calc_오픈정렬!BH134/Calc_오픈정렬!$F134*100)</f>
        <v/>
      </c>
      <c r="BI134" t="str">
        <f>IF(OR(Calc_오픈정렬!$F134="",Calc_오픈정렬!BI134=""),"",Calc_오픈정렬!BI134/Calc_오픈정렬!$F134*100)</f>
        <v/>
      </c>
      <c r="BJ134" t="str">
        <f>IF(OR(Calc_오픈정렬!$F134="",Calc_오픈정렬!BJ134=""),"",Calc_오픈정렬!BJ134/Calc_오픈정렬!$F134*100)</f>
        <v/>
      </c>
      <c r="BK134" t="str">
        <f>IF(OR(Calc_오픈정렬!$F134="",Calc_오픈정렬!BK134=""),"",Calc_오픈정렬!BK134/Calc_오픈정렬!$F134*100)</f>
        <v/>
      </c>
      <c r="BL134" t="str">
        <f>IF(OR(Calc_오픈정렬!$F134="",Calc_오픈정렬!BL134=""),"",Calc_오픈정렬!BL134/Calc_오픈정렬!$F134*100)</f>
        <v/>
      </c>
      <c r="BM134" t="str">
        <f>IF(OR(Calc_오픈정렬!$F134="",Calc_오픈정렬!BM134=""),"",Calc_오픈정렬!BM134/Calc_오픈정렬!$F134*100)</f>
        <v/>
      </c>
      <c r="BN134" t="str">
        <f>IF(OR(Calc_오픈정렬!$F134="",Calc_오픈정렬!BN134=""),"",Calc_오픈정렬!BN134/Calc_오픈정렬!$F134*100)</f>
        <v/>
      </c>
    </row>
    <row r="135" spans="1:66" x14ac:dyDescent="0.3">
      <c r="A135" t="str">
        <f>Calc_오픈정렬!A135</f>
        <v>(1126) #창천신촌로점</v>
      </c>
      <c r="B135" t="str">
        <f>Calc_오픈정렬!B135</f>
        <v>150-2</v>
      </c>
      <c r="C135">
        <f>Calc_오픈정렬!C135</f>
        <v>2</v>
      </c>
      <c r="D135" t="str">
        <f>Calc_오픈정렬!D135</f>
        <v>2</v>
      </c>
      <c r="E135" s="1">
        <f>Calc_오픈정렬!E135</f>
        <v>45778</v>
      </c>
      <c r="F135">
        <f>Calc_오픈정렬!F135</f>
        <v>7031410.4328279942</v>
      </c>
      <c r="G135">
        <f>IF(OR(Calc_오픈정렬!$F135="",Calc_오픈정렬!G135=""),"",Calc_오픈정렬!G135/Calc_오픈정렬!$F135*100)</f>
        <v>57.214655411432524</v>
      </c>
      <c r="H135">
        <f>IF(OR(Calc_오픈정렬!$F135="",Calc_오픈정렬!H135=""),"",Calc_오픈정렬!H135/Calc_오픈정렬!$F135*100)</f>
        <v>84.759917683785844</v>
      </c>
      <c r="I135">
        <f>IF(OR(Calc_오픈정렬!$F135="",Calc_오픈정렬!I135=""),"",Calc_오픈정렬!I135/Calc_오픈정렬!$F135*100)</f>
        <v>86.142906859661068</v>
      </c>
      <c r="J135">
        <f>IF(OR(Calc_오픈정렬!$F135="",Calc_오픈정렬!J135=""),"",Calc_오픈정렬!J135/Calc_오픈정렬!$F135*100)</f>
        <v>92.166536640226298</v>
      </c>
      <c r="K135">
        <f>IF(OR(Calc_오픈정렬!$F135="",Calc_오픈정렬!K135=""),"",Calc_오픈정렬!K135/Calc_오픈정렬!$F135*100)</f>
        <v>89.390066708859294</v>
      </c>
      <c r="L135">
        <f>IF(OR(Calc_오픈정렬!$F135="",Calc_오픈정렬!L135=""),"",Calc_오픈정렬!L135/Calc_오픈정렬!$F135*100)</f>
        <v>102.00816004341893</v>
      </c>
      <c r="M135">
        <f>IF(OR(Calc_오픈정렬!$F135="",Calc_오픈정렬!M135=""),"",Calc_오픈정렬!M135/Calc_오픈정렬!$F135*100)</f>
        <v>102.26582833926057</v>
      </c>
      <c r="N135">
        <f>IF(OR(Calc_오픈정렬!$F135="",Calc_오픈정렬!N135=""),"",Calc_오픈정렬!N135/Calc_오픈정렬!$F135*100)</f>
        <v>102.57875325198438</v>
      </c>
      <c r="O135">
        <f>IF(OR(Calc_오픈정렬!$F135="",Calc_오픈정렬!O135=""),"",Calc_오픈정렬!O135/Calc_오픈정렬!$F135*100)</f>
        <v>111.59065501625048</v>
      </c>
      <c r="P135">
        <f>IF(OR(Calc_오픈정렬!$F135="",Calc_오픈정렬!P135=""),"",Calc_오픈정렬!P135/Calc_오픈정렬!$F135*100)</f>
        <v>104.06691352392052</v>
      </c>
      <c r="Q135">
        <f>IF(OR(Calc_오픈정렬!$F135="",Calc_오픈정렬!Q135=""),"",Calc_오픈정렬!Q135/Calc_오픈정렬!$F135*100)</f>
        <v>117.58375337794322</v>
      </c>
      <c r="R135">
        <f>IF(OR(Calc_오픈정렬!$F135="",Calc_오픈정렬!R135=""),"",Calc_오픈정렬!R135/Calc_오픈정렬!$F135*100)</f>
        <v>132.20407760936152</v>
      </c>
      <c r="S135">
        <f>IF(OR(Calc_오픈정렬!$F135="",Calc_오픈정렬!S135=""),"",Calc_오픈정렬!S135/Calc_오픈정렬!$F135*100)</f>
        <v>119.99405698001992</v>
      </c>
      <c r="T135">
        <f>IF(OR(Calc_오픈정렬!$F135="",Calc_오픈정렬!T135=""),"",Calc_오픈정렬!T135/Calc_오픈정렬!$F135*100)</f>
        <v>114.36773367752355</v>
      </c>
      <c r="U135" t="str">
        <f>IF(OR(Calc_오픈정렬!$F135="",Calc_오픈정렬!U135=""),"",Calc_오픈정렬!U135/Calc_오픈정렬!$F135*100)</f>
        <v/>
      </c>
      <c r="V135" t="str">
        <f>IF(OR(Calc_오픈정렬!$F135="",Calc_오픈정렬!V135=""),"",Calc_오픈정렬!V135/Calc_오픈정렬!$F135*100)</f>
        <v/>
      </c>
      <c r="W135" t="str">
        <f>IF(OR(Calc_오픈정렬!$F135="",Calc_오픈정렬!W135=""),"",Calc_오픈정렬!W135/Calc_오픈정렬!$F135*100)</f>
        <v/>
      </c>
      <c r="X135" t="str">
        <f>IF(OR(Calc_오픈정렬!$F135="",Calc_오픈정렬!X135=""),"",Calc_오픈정렬!X135/Calc_오픈정렬!$F135*100)</f>
        <v/>
      </c>
      <c r="Y135" t="str">
        <f>IF(OR(Calc_오픈정렬!$F135="",Calc_오픈정렬!Y135=""),"",Calc_오픈정렬!Y135/Calc_오픈정렬!$F135*100)</f>
        <v/>
      </c>
      <c r="Z135" t="str">
        <f>IF(OR(Calc_오픈정렬!$F135="",Calc_오픈정렬!Z135=""),"",Calc_오픈정렬!Z135/Calc_오픈정렬!$F135*100)</f>
        <v/>
      </c>
      <c r="AA135" t="str">
        <f>IF(OR(Calc_오픈정렬!$F135="",Calc_오픈정렬!AA135=""),"",Calc_오픈정렬!AA135/Calc_오픈정렬!$F135*100)</f>
        <v/>
      </c>
      <c r="AB135" t="str">
        <f>IF(OR(Calc_오픈정렬!$F135="",Calc_오픈정렬!AB135=""),"",Calc_오픈정렬!AB135/Calc_오픈정렬!$F135*100)</f>
        <v/>
      </c>
      <c r="AC135" t="str">
        <f>IF(OR(Calc_오픈정렬!$F135="",Calc_오픈정렬!AC135=""),"",Calc_오픈정렬!AC135/Calc_오픈정렬!$F135*100)</f>
        <v/>
      </c>
      <c r="AD135" t="str">
        <f>IF(OR(Calc_오픈정렬!$F135="",Calc_오픈정렬!AD135=""),"",Calc_오픈정렬!AD135/Calc_오픈정렬!$F135*100)</f>
        <v/>
      </c>
      <c r="AE135" t="str">
        <f>IF(OR(Calc_오픈정렬!$F135="",Calc_오픈정렬!AE135=""),"",Calc_오픈정렬!AE135/Calc_오픈정렬!$F135*100)</f>
        <v/>
      </c>
      <c r="AF135" t="str">
        <f>IF(OR(Calc_오픈정렬!$F135="",Calc_오픈정렬!AF135=""),"",Calc_오픈정렬!AF135/Calc_오픈정렬!$F135*100)</f>
        <v/>
      </c>
      <c r="AG135" t="str">
        <f>IF(OR(Calc_오픈정렬!$F135="",Calc_오픈정렬!AG135=""),"",Calc_오픈정렬!AG135/Calc_오픈정렬!$F135*100)</f>
        <v/>
      </c>
      <c r="AH135" t="str">
        <f>IF(OR(Calc_오픈정렬!$F135="",Calc_오픈정렬!AH135=""),"",Calc_오픈정렬!AH135/Calc_오픈정렬!$F135*100)</f>
        <v/>
      </c>
      <c r="AI135" t="str">
        <f>IF(OR(Calc_오픈정렬!$F135="",Calc_오픈정렬!AI135=""),"",Calc_오픈정렬!AI135/Calc_오픈정렬!$F135*100)</f>
        <v/>
      </c>
      <c r="AJ135" t="str">
        <f>IF(OR(Calc_오픈정렬!$F135="",Calc_오픈정렬!AJ135=""),"",Calc_오픈정렬!AJ135/Calc_오픈정렬!$F135*100)</f>
        <v/>
      </c>
      <c r="AK135" t="str">
        <f>IF(OR(Calc_오픈정렬!$F135="",Calc_오픈정렬!AK135=""),"",Calc_오픈정렬!AK135/Calc_오픈정렬!$F135*100)</f>
        <v/>
      </c>
      <c r="AL135" t="str">
        <f>IF(OR(Calc_오픈정렬!$F135="",Calc_오픈정렬!AL135=""),"",Calc_오픈정렬!AL135/Calc_오픈정렬!$F135*100)</f>
        <v/>
      </c>
      <c r="AM135" t="str">
        <f>IF(OR(Calc_오픈정렬!$F135="",Calc_오픈정렬!AM135=""),"",Calc_오픈정렬!AM135/Calc_오픈정렬!$F135*100)</f>
        <v/>
      </c>
      <c r="AN135" t="str">
        <f>IF(OR(Calc_오픈정렬!$F135="",Calc_오픈정렬!AN135=""),"",Calc_오픈정렬!AN135/Calc_오픈정렬!$F135*100)</f>
        <v/>
      </c>
      <c r="AO135" t="str">
        <f>IF(OR(Calc_오픈정렬!$F135="",Calc_오픈정렬!AO135=""),"",Calc_오픈정렬!AO135/Calc_오픈정렬!$F135*100)</f>
        <v/>
      </c>
      <c r="AP135" t="str">
        <f>IF(OR(Calc_오픈정렬!$F135="",Calc_오픈정렬!AP135=""),"",Calc_오픈정렬!AP135/Calc_오픈정렬!$F135*100)</f>
        <v/>
      </c>
      <c r="AQ135" t="str">
        <f>IF(OR(Calc_오픈정렬!$F135="",Calc_오픈정렬!AQ135=""),"",Calc_오픈정렬!AQ135/Calc_오픈정렬!$F135*100)</f>
        <v/>
      </c>
      <c r="AR135" t="str">
        <f>IF(OR(Calc_오픈정렬!$F135="",Calc_오픈정렬!AR135=""),"",Calc_오픈정렬!AR135/Calc_오픈정렬!$F135*100)</f>
        <v/>
      </c>
      <c r="AS135" t="str">
        <f>IF(OR(Calc_오픈정렬!$F135="",Calc_오픈정렬!AS135=""),"",Calc_오픈정렬!AS135/Calc_오픈정렬!$F135*100)</f>
        <v/>
      </c>
      <c r="AT135" t="str">
        <f>IF(OR(Calc_오픈정렬!$F135="",Calc_오픈정렬!AT135=""),"",Calc_오픈정렬!AT135/Calc_오픈정렬!$F135*100)</f>
        <v/>
      </c>
      <c r="AU135" t="str">
        <f>IF(OR(Calc_오픈정렬!$F135="",Calc_오픈정렬!AU135=""),"",Calc_오픈정렬!AU135/Calc_오픈정렬!$F135*100)</f>
        <v/>
      </c>
      <c r="AV135" t="str">
        <f>IF(OR(Calc_오픈정렬!$F135="",Calc_오픈정렬!AV135=""),"",Calc_오픈정렬!AV135/Calc_오픈정렬!$F135*100)</f>
        <v/>
      </c>
      <c r="AW135" t="str">
        <f>IF(OR(Calc_오픈정렬!$F135="",Calc_오픈정렬!AW135=""),"",Calc_오픈정렬!AW135/Calc_오픈정렬!$F135*100)</f>
        <v/>
      </c>
      <c r="AX135" t="str">
        <f>IF(OR(Calc_오픈정렬!$F135="",Calc_오픈정렬!AX135=""),"",Calc_오픈정렬!AX135/Calc_오픈정렬!$F135*100)</f>
        <v/>
      </c>
      <c r="AY135" t="str">
        <f>IF(OR(Calc_오픈정렬!$F135="",Calc_오픈정렬!AY135=""),"",Calc_오픈정렬!AY135/Calc_오픈정렬!$F135*100)</f>
        <v/>
      </c>
      <c r="AZ135" t="str">
        <f>IF(OR(Calc_오픈정렬!$F135="",Calc_오픈정렬!AZ135=""),"",Calc_오픈정렬!AZ135/Calc_오픈정렬!$F135*100)</f>
        <v/>
      </c>
      <c r="BA135" t="str">
        <f>IF(OR(Calc_오픈정렬!$F135="",Calc_오픈정렬!BA135=""),"",Calc_오픈정렬!BA135/Calc_오픈정렬!$F135*100)</f>
        <v/>
      </c>
      <c r="BB135" t="str">
        <f>IF(OR(Calc_오픈정렬!$F135="",Calc_오픈정렬!BB135=""),"",Calc_오픈정렬!BB135/Calc_오픈정렬!$F135*100)</f>
        <v/>
      </c>
      <c r="BC135" t="str">
        <f>IF(OR(Calc_오픈정렬!$F135="",Calc_오픈정렬!BC135=""),"",Calc_오픈정렬!BC135/Calc_오픈정렬!$F135*100)</f>
        <v/>
      </c>
      <c r="BD135" t="str">
        <f>IF(OR(Calc_오픈정렬!$F135="",Calc_오픈정렬!BD135=""),"",Calc_오픈정렬!BD135/Calc_오픈정렬!$F135*100)</f>
        <v/>
      </c>
      <c r="BE135" t="str">
        <f>IF(OR(Calc_오픈정렬!$F135="",Calc_오픈정렬!BE135=""),"",Calc_오픈정렬!BE135/Calc_오픈정렬!$F135*100)</f>
        <v/>
      </c>
      <c r="BF135" t="str">
        <f>IF(OR(Calc_오픈정렬!$F135="",Calc_오픈정렬!BF135=""),"",Calc_오픈정렬!BF135/Calc_오픈정렬!$F135*100)</f>
        <v/>
      </c>
      <c r="BG135" t="str">
        <f>IF(OR(Calc_오픈정렬!$F135="",Calc_오픈정렬!BG135=""),"",Calc_오픈정렬!BG135/Calc_오픈정렬!$F135*100)</f>
        <v/>
      </c>
      <c r="BH135" t="str">
        <f>IF(OR(Calc_오픈정렬!$F135="",Calc_오픈정렬!BH135=""),"",Calc_오픈정렬!BH135/Calc_오픈정렬!$F135*100)</f>
        <v/>
      </c>
      <c r="BI135" t="str">
        <f>IF(OR(Calc_오픈정렬!$F135="",Calc_오픈정렬!BI135=""),"",Calc_오픈정렬!BI135/Calc_오픈정렬!$F135*100)</f>
        <v/>
      </c>
      <c r="BJ135" t="str">
        <f>IF(OR(Calc_오픈정렬!$F135="",Calc_오픈정렬!BJ135=""),"",Calc_오픈정렬!BJ135/Calc_오픈정렬!$F135*100)</f>
        <v/>
      </c>
      <c r="BK135" t="str">
        <f>IF(OR(Calc_오픈정렬!$F135="",Calc_오픈정렬!BK135=""),"",Calc_오픈정렬!BK135/Calc_오픈정렬!$F135*100)</f>
        <v/>
      </c>
      <c r="BL135" t="str">
        <f>IF(OR(Calc_오픈정렬!$F135="",Calc_오픈정렬!BL135=""),"",Calc_오픈정렬!BL135/Calc_오픈정렬!$F135*100)</f>
        <v/>
      </c>
      <c r="BM135" t="str">
        <f>IF(OR(Calc_오픈정렬!$F135="",Calc_오픈정렬!BM135=""),"",Calc_오픈정렬!BM135/Calc_오픈정렬!$F135*100)</f>
        <v/>
      </c>
      <c r="BN135" t="str">
        <f>IF(OR(Calc_오픈정렬!$F135="",Calc_오픈정렬!BN135=""),"",Calc_오픈정렬!BN135/Calc_오픈정렬!$F135*100)</f>
        <v/>
      </c>
    </row>
    <row r="136" spans="1:66" x14ac:dyDescent="0.3">
      <c r="A136" t="str">
        <f>Calc_오픈정렬!A136</f>
        <v>(1127) #수원시청뽀송점</v>
      </c>
      <c r="B136" t="str">
        <f>Calc_오픈정렬!B136</f>
        <v>150-0</v>
      </c>
      <c r="C136">
        <f>Calc_오픈정렬!C136</f>
        <v>0</v>
      </c>
      <c r="D136" t="str">
        <f>Calc_오픈정렬!D136</f>
        <v>0</v>
      </c>
      <c r="E136" s="1">
        <f>Calc_오픈정렬!E136</f>
        <v>45870</v>
      </c>
      <c r="F136">
        <f>Calc_오픈정렬!F136</f>
        <v>3471472.2185342847</v>
      </c>
      <c r="G136">
        <f>IF(OR(Calc_오픈정렬!$F136="",Calc_오픈정렬!G136=""),"",Calc_오픈정렬!G136/Calc_오픈정렬!$F136*100)</f>
        <v>72.836156534384685</v>
      </c>
      <c r="H136">
        <f>IF(OR(Calc_오픈정렬!$F136="",Calc_오픈정렬!H136=""),"",Calc_오픈정렬!H136/Calc_오픈정렬!$F136*100)</f>
        <v>72.971618544041831</v>
      </c>
      <c r="I136">
        <f>IF(OR(Calc_오픈정렬!$F136="",Calc_오픈정렬!I136=""),"",Calc_오픈정렬!I136/Calc_오픈정렬!$F136*100)</f>
        <v>98.917643611301031</v>
      </c>
      <c r="J136">
        <f>IF(OR(Calc_오픈정렬!$F136="",Calc_오픈정렬!J136=""),"",Calc_오픈정렬!J136/Calc_오픈정렬!$F136*100)</f>
        <v>86.546619968922698</v>
      </c>
      <c r="K136">
        <f>IF(OR(Calc_오픈정렬!$F136="",Calc_오픈정렬!K136=""),"",Calc_오픈정렬!K136/Calc_오픈정렬!$F136*100)</f>
        <v>89.910163549161638</v>
      </c>
      <c r="L136">
        <f>IF(OR(Calc_오픈정렬!$F136="",Calc_오픈정렬!L136=""),"",Calc_오픈정렬!L136/Calc_오픈정렬!$F136*100)</f>
        <v>98.269286100386637</v>
      </c>
      <c r="M136">
        <f>IF(OR(Calc_오픈정렬!$F136="",Calc_오픈정렬!M136=""),"",Calc_오픈정렬!M136/Calc_오픈정렬!$F136*100)</f>
        <v>119.63663717886671</v>
      </c>
      <c r="N136">
        <f>IF(OR(Calc_오픈정렬!$F136="",Calc_오픈정렬!N136=""),"",Calc_오픈정렬!N136/Calc_오픈정렬!$F136*100)</f>
        <v>100.42732472687845</v>
      </c>
      <c r="O136">
        <f>IF(OR(Calc_오픈정렬!$F136="",Calc_오픈정렬!O136=""),"",Calc_오픈정렬!O136/Calc_오픈정렬!$F136*100)</f>
        <v>105.20996847578385</v>
      </c>
      <c r="P136">
        <f>IF(OR(Calc_오픈정렬!$F136="",Calc_오픈정렬!P136=""),"",Calc_오픈정렬!P136/Calc_오픈정렬!$F136*100)</f>
        <v>115.14345972735704</v>
      </c>
      <c r="Q136">
        <f>IF(OR(Calc_오픈정렬!$F136="",Calc_오픈정렬!Q136=""),"",Calc_오픈정렬!Q136/Calc_오픈정렬!$F136*100)</f>
        <v>92.64766131604253</v>
      </c>
      <c r="R136" t="str">
        <f>IF(OR(Calc_오픈정렬!$F136="",Calc_오픈정렬!R136=""),"",Calc_오픈정렬!R136/Calc_오픈정렬!$F136*100)</f>
        <v/>
      </c>
      <c r="S136" t="str">
        <f>IF(OR(Calc_오픈정렬!$F136="",Calc_오픈정렬!S136=""),"",Calc_오픈정렬!S136/Calc_오픈정렬!$F136*100)</f>
        <v/>
      </c>
      <c r="T136" t="str">
        <f>IF(OR(Calc_오픈정렬!$F136="",Calc_오픈정렬!T136=""),"",Calc_오픈정렬!T136/Calc_오픈정렬!$F136*100)</f>
        <v/>
      </c>
      <c r="U136" t="str">
        <f>IF(OR(Calc_오픈정렬!$F136="",Calc_오픈정렬!U136=""),"",Calc_오픈정렬!U136/Calc_오픈정렬!$F136*100)</f>
        <v/>
      </c>
      <c r="V136" t="str">
        <f>IF(OR(Calc_오픈정렬!$F136="",Calc_오픈정렬!V136=""),"",Calc_오픈정렬!V136/Calc_오픈정렬!$F136*100)</f>
        <v/>
      </c>
      <c r="W136" t="str">
        <f>IF(OR(Calc_오픈정렬!$F136="",Calc_오픈정렬!W136=""),"",Calc_오픈정렬!W136/Calc_오픈정렬!$F136*100)</f>
        <v/>
      </c>
      <c r="X136" t="str">
        <f>IF(OR(Calc_오픈정렬!$F136="",Calc_오픈정렬!X136=""),"",Calc_오픈정렬!X136/Calc_오픈정렬!$F136*100)</f>
        <v/>
      </c>
      <c r="Y136" t="str">
        <f>IF(OR(Calc_오픈정렬!$F136="",Calc_오픈정렬!Y136=""),"",Calc_오픈정렬!Y136/Calc_오픈정렬!$F136*100)</f>
        <v/>
      </c>
      <c r="Z136" t="str">
        <f>IF(OR(Calc_오픈정렬!$F136="",Calc_오픈정렬!Z136=""),"",Calc_오픈정렬!Z136/Calc_오픈정렬!$F136*100)</f>
        <v/>
      </c>
      <c r="AA136" t="str">
        <f>IF(OR(Calc_오픈정렬!$F136="",Calc_오픈정렬!AA136=""),"",Calc_오픈정렬!AA136/Calc_오픈정렬!$F136*100)</f>
        <v/>
      </c>
      <c r="AB136" t="str">
        <f>IF(OR(Calc_오픈정렬!$F136="",Calc_오픈정렬!AB136=""),"",Calc_오픈정렬!AB136/Calc_오픈정렬!$F136*100)</f>
        <v/>
      </c>
      <c r="AC136" t="str">
        <f>IF(OR(Calc_오픈정렬!$F136="",Calc_오픈정렬!AC136=""),"",Calc_오픈정렬!AC136/Calc_오픈정렬!$F136*100)</f>
        <v/>
      </c>
      <c r="AD136" t="str">
        <f>IF(OR(Calc_오픈정렬!$F136="",Calc_오픈정렬!AD136=""),"",Calc_오픈정렬!AD136/Calc_오픈정렬!$F136*100)</f>
        <v/>
      </c>
      <c r="AE136" t="str">
        <f>IF(OR(Calc_오픈정렬!$F136="",Calc_오픈정렬!AE136=""),"",Calc_오픈정렬!AE136/Calc_오픈정렬!$F136*100)</f>
        <v/>
      </c>
      <c r="AF136" t="str">
        <f>IF(OR(Calc_오픈정렬!$F136="",Calc_오픈정렬!AF136=""),"",Calc_오픈정렬!AF136/Calc_오픈정렬!$F136*100)</f>
        <v/>
      </c>
      <c r="AG136" t="str">
        <f>IF(OR(Calc_오픈정렬!$F136="",Calc_오픈정렬!AG136=""),"",Calc_오픈정렬!AG136/Calc_오픈정렬!$F136*100)</f>
        <v/>
      </c>
      <c r="AH136" t="str">
        <f>IF(OR(Calc_오픈정렬!$F136="",Calc_오픈정렬!AH136=""),"",Calc_오픈정렬!AH136/Calc_오픈정렬!$F136*100)</f>
        <v/>
      </c>
      <c r="AI136" t="str">
        <f>IF(OR(Calc_오픈정렬!$F136="",Calc_오픈정렬!AI136=""),"",Calc_오픈정렬!AI136/Calc_오픈정렬!$F136*100)</f>
        <v/>
      </c>
      <c r="AJ136" t="str">
        <f>IF(OR(Calc_오픈정렬!$F136="",Calc_오픈정렬!AJ136=""),"",Calc_오픈정렬!AJ136/Calc_오픈정렬!$F136*100)</f>
        <v/>
      </c>
      <c r="AK136" t="str">
        <f>IF(OR(Calc_오픈정렬!$F136="",Calc_오픈정렬!AK136=""),"",Calc_오픈정렬!AK136/Calc_오픈정렬!$F136*100)</f>
        <v/>
      </c>
      <c r="AL136" t="str">
        <f>IF(OR(Calc_오픈정렬!$F136="",Calc_오픈정렬!AL136=""),"",Calc_오픈정렬!AL136/Calc_오픈정렬!$F136*100)</f>
        <v/>
      </c>
      <c r="AM136" t="str">
        <f>IF(OR(Calc_오픈정렬!$F136="",Calc_오픈정렬!AM136=""),"",Calc_오픈정렬!AM136/Calc_오픈정렬!$F136*100)</f>
        <v/>
      </c>
      <c r="AN136" t="str">
        <f>IF(OR(Calc_오픈정렬!$F136="",Calc_오픈정렬!AN136=""),"",Calc_오픈정렬!AN136/Calc_오픈정렬!$F136*100)</f>
        <v/>
      </c>
      <c r="AO136" t="str">
        <f>IF(OR(Calc_오픈정렬!$F136="",Calc_오픈정렬!AO136=""),"",Calc_오픈정렬!AO136/Calc_오픈정렬!$F136*100)</f>
        <v/>
      </c>
      <c r="AP136" t="str">
        <f>IF(OR(Calc_오픈정렬!$F136="",Calc_오픈정렬!AP136=""),"",Calc_오픈정렬!AP136/Calc_오픈정렬!$F136*100)</f>
        <v/>
      </c>
      <c r="AQ136" t="str">
        <f>IF(OR(Calc_오픈정렬!$F136="",Calc_오픈정렬!AQ136=""),"",Calc_오픈정렬!AQ136/Calc_오픈정렬!$F136*100)</f>
        <v/>
      </c>
      <c r="AR136" t="str">
        <f>IF(OR(Calc_오픈정렬!$F136="",Calc_오픈정렬!AR136=""),"",Calc_오픈정렬!AR136/Calc_오픈정렬!$F136*100)</f>
        <v/>
      </c>
      <c r="AS136" t="str">
        <f>IF(OR(Calc_오픈정렬!$F136="",Calc_오픈정렬!AS136=""),"",Calc_오픈정렬!AS136/Calc_오픈정렬!$F136*100)</f>
        <v/>
      </c>
      <c r="AT136" t="str">
        <f>IF(OR(Calc_오픈정렬!$F136="",Calc_오픈정렬!AT136=""),"",Calc_오픈정렬!AT136/Calc_오픈정렬!$F136*100)</f>
        <v/>
      </c>
      <c r="AU136" t="str">
        <f>IF(OR(Calc_오픈정렬!$F136="",Calc_오픈정렬!AU136=""),"",Calc_오픈정렬!AU136/Calc_오픈정렬!$F136*100)</f>
        <v/>
      </c>
      <c r="AV136" t="str">
        <f>IF(OR(Calc_오픈정렬!$F136="",Calc_오픈정렬!AV136=""),"",Calc_오픈정렬!AV136/Calc_오픈정렬!$F136*100)</f>
        <v/>
      </c>
      <c r="AW136" t="str">
        <f>IF(OR(Calc_오픈정렬!$F136="",Calc_오픈정렬!AW136=""),"",Calc_오픈정렬!AW136/Calc_오픈정렬!$F136*100)</f>
        <v/>
      </c>
      <c r="AX136" t="str">
        <f>IF(OR(Calc_오픈정렬!$F136="",Calc_오픈정렬!AX136=""),"",Calc_오픈정렬!AX136/Calc_오픈정렬!$F136*100)</f>
        <v/>
      </c>
      <c r="AY136" t="str">
        <f>IF(OR(Calc_오픈정렬!$F136="",Calc_오픈정렬!AY136=""),"",Calc_오픈정렬!AY136/Calc_오픈정렬!$F136*100)</f>
        <v/>
      </c>
      <c r="AZ136" t="str">
        <f>IF(OR(Calc_오픈정렬!$F136="",Calc_오픈정렬!AZ136=""),"",Calc_오픈정렬!AZ136/Calc_오픈정렬!$F136*100)</f>
        <v/>
      </c>
      <c r="BA136" t="str">
        <f>IF(OR(Calc_오픈정렬!$F136="",Calc_오픈정렬!BA136=""),"",Calc_오픈정렬!BA136/Calc_오픈정렬!$F136*100)</f>
        <v/>
      </c>
      <c r="BB136" t="str">
        <f>IF(OR(Calc_오픈정렬!$F136="",Calc_오픈정렬!BB136=""),"",Calc_오픈정렬!BB136/Calc_오픈정렬!$F136*100)</f>
        <v/>
      </c>
      <c r="BC136" t="str">
        <f>IF(OR(Calc_오픈정렬!$F136="",Calc_오픈정렬!BC136=""),"",Calc_오픈정렬!BC136/Calc_오픈정렬!$F136*100)</f>
        <v/>
      </c>
      <c r="BD136" t="str">
        <f>IF(OR(Calc_오픈정렬!$F136="",Calc_오픈정렬!BD136=""),"",Calc_오픈정렬!BD136/Calc_오픈정렬!$F136*100)</f>
        <v/>
      </c>
      <c r="BE136" t="str">
        <f>IF(OR(Calc_오픈정렬!$F136="",Calc_오픈정렬!BE136=""),"",Calc_오픈정렬!BE136/Calc_오픈정렬!$F136*100)</f>
        <v/>
      </c>
      <c r="BF136" t="str">
        <f>IF(OR(Calc_오픈정렬!$F136="",Calc_오픈정렬!BF136=""),"",Calc_오픈정렬!BF136/Calc_오픈정렬!$F136*100)</f>
        <v/>
      </c>
      <c r="BG136" t="str">
        <f>IF(OR(Calc_오픈정렬!$F136="",Calc_오픈정렬!BG136=""),"",Calc_오픈정렬!BG136/Calc_오픈정렬!$F136*100)</f>
        <v/>
      </c>
      <c r="BH136" t="str">
        <f>IF(OR(Calc_오픈정렬!$F136="",Calc_오픈정렬!BH136=""),"",Calc_오픈정렬!BH136/Calc_오픈정렬!$F136*100)</f>
        <v/>
      </c>
      <c r="BI136" t="str">
        <f>IF(OR(Calc_오픈정렬!$F136="",Calc_오픈정렬!BI136=""),"",Calc_오픈정렬!BI136/Calc_오픈정렬!$F136*100)</f>
        <v/>
      </c>
      <c r="BJ136" t="str">
        <f>IF(OR(Calc_오픈정렬!$F136="",Calc_오픈정렬!BJ136=""),"",Calc_오픈정렬!BJ136/Calc_오픈정렬!$F136*100)</f>
        <v/>
      </c>
      <c r="BK136" t="str">
        <f>IF(OR(Calc_오픈정렬!$F136="",Calc_오픈정렬!BK136=""),"",Calc_오픈정렬!BK136/Calc_오픈정렬!$F136*100)</f>
        <v/>
      </c>
      <c r="BL136" t="str">
        <f>IF(OR(Calc_오픈정렬!$F136="",Calc_오픈정렬!BL136=""),"",Calc_오픈정렬!BL136/Calc_오픈정렬!$F136*100)</f>
        <v/>
      </c>
      <c r="BM136" t="str">
        <f>IF(OR(Calc_오픈정렬!$F136="",Calc_오픈정렬!BM136=""),"",Calc_오픈정렬!BM136/Calc_오픈정렬!$F136*100)</f>
        <v/>
      </c>
      <c r="BN136" t="str">
        <f>IF(OR(Calc_오픈정렬!$F136="",Calc_오픈정렬!BN136=""),"",Calc_오픈정렬!BN136/Calc_오픈정렬!$F136*100)</f>
        <v/>
      </c>
    </row>
    <row r="137" spans="1:66" x14ac:dyDescent="0.3">
      <c r="A137" t="str">
        <f>Calc_오픈정렬!A137</f>
        <v>(1128) #응암서부점</v>
      </c>
      <c r="B137" t="str">
        <f>Calc_오픈정렬!B137</f>
        <v>150-0</v>
      </c>
      <c r="C137">
        <f>Calc_오픈정렬!C137</f>
        <v>0</v>
      </c>
      <c r="D137" t="str">
        <f>Calc_오픈정렬!D137</f>
        <v>0</v>
      </c>
      <c r="E137" s="1">
        <f>Calc_오픈정렬!E137</f>
        <v>45870</v>
      </c>
      <c r="F137">
        <f>Calc_오픈정렬!F137</f>
        <v>4560955.5923737502</v>
      </c>
      <c r="G137">
        <f>IF(OR(Calc_오픈정렬!$F137="",Calc_오픈정렬!G137=""),"",Calc_오픈정렬!G137/Calc_오픈정렬!$F137*100)</f>
        <v>57.288229311706729</v>
      </c>
      <c r="H137">
        <f>IF(OR(Calc_오픈정렬!$F137="",Calc_오픈정렬!H137=""),"",Calc_오픈정렬!H137/Calc_오픈정렬!$F137*100)</f>
        <v>58.123869341466872</v>
      </c>
      <c r="I137">
        <f>IF(OR(Calc_오픈정렬!$F137="",Calc_오픈정렬!I137=""),"",Calc_오픈정렬!I137/Calc_오픈정렬!$F137*100)</f>
        <v>88.791115032364416</v>
      </c>
      <c r="J137">
        <f>IF(OR(Calc_오픈정렬!$F137="",Calc_오픈정렬!J137=""),"",Calc_오픈정렬!J137/Calc_오픈정렬!$F137*100)</f>
        <v>86.545811384742819</v>
      </c>
      <c r="K137">
        <f>IF(OR(Calc_오픈정렬!$F137="",Calc_오픈정렬!K137=""),"",Calc_오픈정렬!K137/Calc_오픈정렬!$F137*100)</f>
        <v>98.884568089774234</v>
      </c>
      <c r="L137">
        <f>IF(OR(Calc_오픈정렬!$F137="",Calc_오픈정렬!L137=""),"",Calc_오픈정렬!L137/Calc_오픈정렬!$F137*100)</f>
        <v>91.189659664435112</v>
      </c>
      <c r="M137">
        <f>IF(OR(Calc_오픈정렬!$F137="",Calc_오픈정렬!M137=""),"",Calc_오픈정렬!M137/Calc_오픈정렬!$F137*100)</f>
        <v>112.04272730773901</v>
      </c>
      <c r="N137">
        <f>IF(OR(Calc_오픈정렬!$F137="",Calc_오픈정렬!N137=""),"",Calc_오픈정렬!N137/Calc_오픈정렬!$F137*100)</f>
        <v>108.94541074037612</v>
      </c>
      <c r="O137">
        <f>IF(OR(Calc_오픈정렬!$F137="",Calc_오픈정렬!O137=""),"",Calc_오픈정렬!O137/Calc_오픈정렬!$F137*100)</f>
        <v>102.3918228129327</v>
      </c>
      <c r="P137">
        <f>IF(OR(Calc_오픈정렬!$F137="",Calc_오픈정렬!P137=""),"",Calc_오픈정렬!P137/Calc_오픈정렬!$F137*100)</f>
        <v>103.08401253568071</v>
      </c>
      <c r="Q137">
        <f>IF(OR(Calc_오픈정렬!$F137="",Calc_오픈정렬!Q137=""),"",Calc_오픈정렬!Q137/Calc_오픈정렬!$F137*100)</f>
        <v>92.987702960971518</v>
      </c>
      <c r="R137" t="str">
        <f>IF(OR(Calc_오픈정렬!$F137="",Calc_오픈정렬!R137=""),"",Calc_오픈정렬!R137/Calc_오픈정렬!$F137*100)</f>
        <v/>
      </c>
      <c r="S137" t="str">
        <f>IF(OR(Calc_오픈정렬!$F137="",Calc_오픈정렬!S137=""),"",Calc_오픈정렬!S137/Calc_오픈정렬!$F137*100)</f>
        <v/>
      </c>
      <c r="T137" t="str">
        <f>IF(OR(Calc_오픈정렬!$F137="",Calc_오픈정렬!T137=""),"",Calc_오픈정렬!T137/Calc_오픈정렬!$F137*100)</f>
        <v/>
      </c>
      <c r="U137" t="str">
        <f>IF(OR(Calc_오픈정렬!$F137="",Calc_오픈정렬!U137=""),"",Calc_오픈정렬!U137/Calc_오픈정렬!$F137*100)</f>
        <v/>
      </c>
      <c r="V137" t="str">
        <f>IF(OR(Calc_오픈정렬!$F137="",Calc_오픈정렬!V137=""),"",Calc_오픈정렬!V137/Calc_오픈정렬!$F137*100)</f>
        <v/>
      </c>
      <c r="W137" t="str">
        <f>IF(OR(Calc_오픈정렬!$F137="",Calc_오픈정렬!W137=""),"",Calc_오픈정렬!W137/Calc_오픈정렬!$F137*100)</f>
        <v/>
      </c>
      <c r="X137" t="str">
        <f>IF(OR(Calc_오픈정렬!$F137="",Calc_오픈정렬!X137=""),"",Calc_오픈정렬!X137/Calc_오픈정렬!$F137*100)</f>
        <v/>
      </c>
      <c r="Y137" t="str">
        <f>IF(OR(Calc_오픈정렬!$F137="",Calc_오픈정렬!Y137=""),"",Calc_오픈정렬!Y137/Calc_오픈정렬!$F137*100)</f>
        <v/>
      </c>
      <c r="Z137" t="str">
        <f>IF(OR(Calc_오픈정렬!$F137="",Calc_오픈정렬!Z137=""),"",Calc_오픈정렬!Z137/Calc_오픈정렬!$F137*100)</f>
        <v/>
      </c>
      <c r="AA137" t="str">
        <f>IF(OR(Calc_오픈정렬!$F137="",Calc_오픈정렬!AA137=""),"",Calc_오픈정렬!AA137/Calc_오픈정렬!$F137*100)</f>
        <v/>
      </c>
      <c r="AB137" t="str">
        <f>IF(OR(Calc_오픈정렬!$F137="",Calc_오픈정렬!AB137=""),"",Calc_오픈정렬!AB137/Calc_오픈정렬!$F137*100)</f>
        <v/>
      </c>
      <c r="AC137" t="str">
        <f>IF(OR(Calc_오픈정렬!$F137="",Calc_오픈정렬!AC137=""),"",Calc_오픈정렬!AC137/Calc_오픈정렬!$F137*100)</f>
        <v/>
      </c>
      <c r="AD137" t="str">
        <f>IF(OR(Calc_오픈정렬!$F137="",Calc_오픈정렬!AD137=""),"",Calc_오픈정렬!AD137/Calc_오픈정렬!$F137*100)</f>
        <v/>
      </c>
      <c r="AE137" t="str">
        <f>IF(OR(Calc_오픈정렬!$F137="",Calc_오픈정렬!AE137=""),"",Calc_오픈정렬!AE137/Calc_오픈정렬!$F137*100)</f>
        <v/>
      </c>
      <c r="AF137" t="str">
        <f>IF(OR(Calc_오픈정렬!$F137="",Calc_오픈정렬!AF137=""),"",Calc_오픈정렬!AF137/Calc_오픈정렬!$F137*100)</f>
        <v/>
      </c>
      <c r="AG137" t="str">
        <f>IF(OR(Calc_오픈정렬!$F137="",Calc_오픈정렬!AG137=""),"",Calc_오픈정렬!AG137/Calc_오픈정렬!$F137*100)</f>
        <v/>
      </c>
      <c r="AH137" t="str">
        <f>IF(OR(Calc_오픈정렬!$F137="",Calc_오픈정렬!AH137=""),"",Calc_오픈정렬!AH137/Calc_오픈정렬!$F137*100)</f>
        <v/>
      </c>
      <c r="AI137" t="str">
        <f>IF(OR(Calc_오픈정렬!$F137="",Calc_오픈정렬!AI137=""),"",Calc_오픈정렬!AI137/Calc_오픈정렬!$F137*100)</f>
        <v/>
      </c>
      <c r="AJ137" t="str">
        <f>IF(OR(Calc_오픈정렬!$F137="",Calc_오픈정렬!AJ137=""),"",Calc_오픈정렬!AJ137/Calc_오픈정렬!$F137*100)</f>
        <v/>
      </c>
      <c r="AK137" t="str">
        <f>IF(OR(Calc_오픈정렬!$F137="",Calc_오픈정렬!AK137=""),"",Calc_오픈정렬!AK137/Calc_오픈정렬!$F137*100)</f>
        <v/>
      </c>
      <c r="AL137" t="str">
        <f>IF(OR(Calc_오픈정렬!$F137="",Calc_오픈정렬!AL137=""),"",Calc_오픈정렬!AL137/Calc_오픈정렬!$F137*100)</f>
        <v/>
      </c>
      <c r="AM137" t="str">
        <f>IF(OR(Calc_오픈정렬!$F137="",Calc_오픈정렬!AM137=""),"",Calc_오픈정렬!AM137/Calc_오픈정렬!$F137*100)</f>
        <v/>
      </c>
      <c r="AN137" t="str">
        <f>IF(OR(Calc_오픈정렬!$F137="",Calc_오픈정렬!AN137=""),"",Calc_오픈정렬!AN137/Calc_오픈정렬!$F137*100)</f>
        <v/>
      </c>
      <c r="AO137" t="str">
        <f>IF(OR(Calc_오픈정렬!$F137="",Calc_오픈정렬!AO137=""),"",Calc_오픈정렬!AO137/Calc_오픈정렬!$F137*100)</f>
        <v/>
      </c>
      <c r="AP137" t="str">
        <f>IF(OR(Calc_오픈정렬!$F137="",Calc_오픈정렬!AP137=""),"",Calc_오픈정렬!AP137/Calc_오픈정렬!$F137*100)</f>
        <v/>
      </c>
      <c r="AQ137" t="str">
        <f>IF(OR(Calc_오픈정렬!$F137="",Calc_오픈정렬!AQ137=""),"",Calc_오픈정렬!AQ137/Calc_오픈정렬!$F137*100)</f>
        <v/>
      </c>
      <c r="AR137" t="str">
        <f>IF(OR(Calc_오픈정렬!$F137="",Calc_오픈정렬!AR137=""),"",Calc_오픈정렬!AR137/Calc_오픈정렬!$F137*100)</f>
        <v/>
      </c>
      <c r="AS137" t="str">
        <f>IF(OR(Calc_오픈정렬!$F137="",Calc_오픈정렬!AS137=""),"",Calc_오픈정렬!AS137/Calc_오픈정렬!$F137*100)</f>
        <v/>
      </c>
      <c r="AT137" t="str">
        <f>IF(OR(Calc_오픈정렬!$F137="",Calc_오픈정렬!AT137=""),"",Calc_오픈정렬!AT137/Calc_오픈정렬!$F137*100)</f>
        <v/>
      </c>
      <c r="AU137" t="str">
        <f>IF(OR(Calc_오픈정렬!$F137="",Calc_오픈정렬!AU137=""),"",Calc_오픈정렬!AU137/Calc_오픈정렬!$F137*100)</f>
        <v/>
      </c>
      <c r="AV137" t="str">
        <f>IF(OR(Calc_오픈정렬!$F137="",Calc_오픈정렬!AV137=""),"",Calc_오픈정렬!AV137/Calc_오픈정렬!$F137*100)</f>
        <v/>
      </c>
      <c r="AW137" t="str">
        <f>IF(OR(Calc_오픈정렬!$F137="",Calc_오픈정렬!AW137=""),"",Calc_오픈정렬!AW137/Calc_오픈정렬!$F137*100)</f>
        <v/>
      </c>
      <c r="AX137" t="str">
        <f>IF(OR(Calc_오픈정렬!$F137="",Calc_오픈정렬!AX137=""),"",Calc_오픈정렬!AX137/Calc_오픈정렬!$F137*100)</f>
        <v/>
      </c>
      <c r="AY137" t="str">
        <f>IF(OR(Calc_오픈정렬!$F137="",Calc_오픈정렬!AY137=""),"",Calc_오픈정렬!AY137/Calc_오픈정렬!$F137*100)</f>
        <v/>
      </c>
      <c r="AZ137" t="str">
        <f>IF(OR(Calc_오픈정렬!$F137="",Calc_오픈정렬!AZ137=""),"",Calc_오픈정렬!AZ137/Calc_오픈정렬!$F137*100)</f>
        <v/>
      </c>
      <c r="BA137" t="str">
        <f>IF(OR(Calc_오픈정렬!$F137="",Calc_오픈정렬!BA137=""),"",Calc_오픈정렬!BA137/Calc_오픈정렬!$F137*100)</f>
        <v/>
      </c>
      <c r="BB137" t="str">
        <f>IF(OR(Calc_오픈정렬!$F137="",Calc_오픈정렬!BB137=""),"",Calc_오픈정렬!BB137/Calc_오픈정렬!$F137*100)</f>
        <v/>
      </c>
      <c r="BC137" t="str">
        <f>IF(OR(Calc_오픈정렬!$F137="",Calc_오픈정렬!BC137=""),"",Calc_오픈정렬!BC137/Calc_오픈정렬!$F137*100)</f>
        <v/>
      </c>
      <c r="BD137" t="str">
        <f>IF(OR(Calc_오픈정렬!$F137="",Calc_오픈정렬!BD137=""),"",Calc_오픈정렬!BD137/Calc_오픈정렬!$F137*100)</f>
        <v/>
      </c>
      <c r="BE137" t="str">
        <f>IF(OR(Calc_오픈정렬!$F137="",Calc_오픈정렬!BE137=""),"",Calc_오픈정렬!BE137/Calc_오픈정렬!$F137*100)</f>
        <v/>
      </c>
      <c r="BF137" t="str">
        <f>IF(OR(Calc_오픈정렬!$F137="",Calc_오픈정렬!BF137=""),"",Calc_오픈정렬!BF137/Calc_오픈정렬!$F137*100)</f>
        <v/>
      </c>
      <c r="BG137" t="str">
        <f>IF(OR(Calc_오픈정렬!$F137="",Calc_오픈정렬!BG137=""),"",Calc_오픈정렬!BG137/Calc_오픈정렬!$F137*100)</f>
        <v/>
      </c>
      <c r="BH137" t="str">
        <f>IF(OR(Calc_오픈정렬!$F137="",Calc_오픈정렬!BH137=""),"",Calc_오픈정렬!BH137/Calc_오픈정렬!$F137*100)</f>
        <v/>
      </c>
      <c r="BI137" t="str">
        <f>IF(OR(Calc_오픈정렬!$F137="",Calc_오픈정렬!BI137=""),"",Calc_오픈정렬!BI137/Calc_오픈정렬!$F137*100)</f>
        <v/>
      </c>
      <c r="BJ137" t="str">
        <f>IF(OR(Calc_오픈정렬!$F137="",Calc_오픈정렬!BJ137=""),"",Calc_오픈정렬!BJ137/Calc_오픈정렬!$F137*100)</f>
        <v/>
      </c>
      <c r="BK137" t="str">
        <f>IF(OR(Calc_오픈정렬!$F137="",Calc_오픈정렬!BK137=""),"",Calc_오픈정렬!BK137/Calc_오픈정렬!$F137*100)</f>
        <v/>
      </c>
      <c r="BL137" t="str">
        <f>IF(OR(Calc_오픈정렬!$F137="",Calc_오픈정렬!BL137=""),"",Calc_오픈정렬!BL137/Calc_오픈정렬!$F137*100)</f>
        <v/>
      </c>
      <c r="BM137" t="str">
        <f>IF(OR(Calc_오픈정렬!$F137="",Calc_오픈정렬!BM137=""),"",Calc_오픈정렬!BM137/Calc_오픈정렬!$F137*100)</f>
        <v/>
      </c>
      <c r="BN137" t="str">
        <f>IF(OR(Calc_오픈정렬!$F137="",Calc_오픈정렬!BN137=""),"",Calc_오픈정렬!BN137/Calc_오픈정렬!$F137*100)</f>
        <v/>
      </c>
    </row>
    <row r="138" spans="1:66" x14ac:dyDescent="0.3">
      <c r="A138" t="str">
        <f>Calc_오픈정렬!A138</f>
        <v>(1129) #간석오거리점</v>
      </c>
      <c r="B138" t="str">
        <f>Calc_오픈정렬!B138</f>
        <v>150-1</v>
      </c>
      <c r="C138">
        <f>Calc_오픈정렬!C138</f>
        <v>1</v>
      </c>
      <c r="D138" t="str">
        <f>Calc_오픈정렬!D138</f>
        <v>1</v>
      </c>
      <c r="E138" s="1">
        <f>Calc_오픈정렬!E138</f>
        <v>45901</v>
      </c>
      <c r="F138">
        <f>Calc_오픈정렬!F138</f>
        <v>7250714.3252921151</v>
      </c>
      <c r="G138">
        <f>IF(OR(Calc_오픈정렬!$F138="",Calc_오픈정렬!G138=""),"",Calc_오픈정렬!G138/Calc_오픈정렬!$F138*100)</f>
        <v>74.312557225627501</v>
      </c>
      <c r="H138">
        <f>IF(OR(Calc_오픈정렬!$F138="",Calc_오픈정렬!H138=""),"",Calc_오픈정렬!H138/Calc_오픈정렬!$F138*100)</f>
        <v>93.867258040310233</v>
      </c>
      <c r="I138">
        <f>IF(OR(Calc_오픈정렬!$F138="",Calc_오픈정렬!I138=""),"",Calc_오픈정렬!I138/Calc_오픈정렬!$F138*100)</f>
        <v>97.331518057024084</v>
      </c>
      <c r="J138">
        <f>IF(OR(Calc_오픈정렬!$F138="",Calc_오픈정렬!J138=""),"",Calc_오픈정렬!J138/Calc_오픈정렬!$F138*100)</f>
        <v>94.745848188812602</v>
      </c>
      <c r="K138">
        <f>IF(OR(Calc_오픈정렬!$F138="",Calc_오픈정렬!K138=""),"",Calc_오픈정렬!K138/Calc_오픈정렬!$F138*100)</f>
        <v>102.85093727989616</v>
      </c>
      <c r="L138">
        <f>IF(OR(Calc_오픈정렬!$F138="",Calc_오픈정렬!L138=""),"",Calc_오픈정렬!L138/Calc_오픈정렬!$F138*100)</f>
        <v>104.45759038489231</v>
      </c>
      <c r="M138">
        <f>IF(OR(Calc_오픈정렬!$F138="",Calc_오픈정렬!M138=""),"",Calc_오픈정렬!M138/Calc_오픈정렬!$F138*100)</f>
        <v>98.328253437384916</v>
      </c>
      <c r="N138">
        <f>IF(OR(Calc_오픈정렬!$F138="",Calc_오픈정렬!N138=""),"",Calc_오픈정렬!N138/Calc_오픈정렬!$F138*100)</f>
        <v>96.482985491800235</v>
      </c>
      <c r="O138">
        <f>IF(OR(Calc_오픈정렬!$F138="",Calc_오픈정렬!O138=""),"",Calc_오픈정렬!O138/Calc_오픈정렬!$F138*100)</f>
        <v>103.13438521721375</v>
      </c>
      <c r="P138">
        <f>IF(OR(Calc_오픈정렬!$F138="",Calc_오픈정렬!P138=""),"",Calc_오픈정렬!P138/Calc_오픈정렬!$F138*100)</f>
        <v>93.918731646855917</v>
      </c>
      <c r="Q138" t="str">
        <f>IF(OR(Calc_오픈정렬!$F138="",Calc_오픈정렬!Q138=""),"",Calc_오픈정렬!Q138/Calc_오픈정렬!$F138*100)</f>
        <v/>
      </c>
      <c r="R138" t="str">
        <f>IF(OR(Calc_오픈정렬!$F138="",Calc_오픈정렬!R138=""),"",Calc_오픈정렬!R138/Calc_오픈정렬!$F138*100)</f>
        <v/>
      </c>
      <c r="S138" t="str">
        <f>IF(OR(Calc_오픈정렬!$F138="",Calc_오픈정렬!S138=""),"",Calc_오픈정렬!S138/Calc_오픈정렬!$F138*100)</f>
        <v/>
      </c>
      <c r="T138" t="str">
        <f>IF(OR(Calc_오픈정렬!$F138="",Calc_오픈정렬!T138=""),"",Calc_오픈정렬!T138/Calc_오픈정렬!$F138*100)</f>
        <v/>
      </c>
      <c r="U138" t="str">
        <f>IF(OR(Calc_오픈정렬!$F138="",Calc_오픈정렬!U138=""),"",Calc_오픈정렬!U138/Calc_오픈정렬!$F138*100)</f>
        <v/>
      </c>
      <c r="V138" t="str">
        <f>IF(OR(Calc_오픈정렬!$F138="",Calc_오픈정렬!V138=""),"",Calc_오픈정렬!V138/Calc_오픈정렬!$F138*100)</f>
        <v/>
      </c>
      <c r="W138" t="str">
        <f>IF(OR(Calc_오픈정렬!$F138="",Calc_오픈정렬!W138=""),"",Calc_오픈정렬!W138/Calc_오픈정렬!$F138*100)</f>
        <v/>
      </c>
      <c r="X138" t="str">
        <f>IF(OR(Calc_오픈정렬!$F138="",Calc_오픈정렬!X138=""),"",Calc_오픈정렬!X138/Calc_오픈정렬!$F138*100)</f>
        <v/>
      </c>
      <c r="Y138" t="str">
        <f>IF(OR(Calc_오픈정렬!$F138="",Calc_오픈정렬!Y138=""),"",Calc_오픈정렬!Y138/Calc_오픈정렬!$F138*100)</f>
        <v/>
      </c>
      <c r="Z138" t="str">
        <f>IF(OR(Calc_오픈정렬!$F138="",Calc_오픈정렬!Z138=""),"",Calc_오픈정렬!Z138/Calc_오픈정렬!$F138*100)</f>
        <v/>
      </c>
      <c r="AA138" t="str">
        <f>IF(OR(Calc_오픈정렬!$F138="",Calc_오픈정렬!AA138=""),"",Calc_오픈정렬!AA138/Calc_오픈정렬!$F138*100)</f>
        <v/>
      </c>
      <c r="AB138" t="str">
        <f>IF(OR(Calc_오픈정렬!$F138="",Calc_오픈정렬!AB138=""),"",Calc_오픈정렬!AB138/Calc_오픈정렬!$F138*100)</f>
        <v/>
      </c>
      <c r="AC138" t="str">
        <f>IF(OR(Calc_오픈정렬!$F138="",Calc_오픈정렬!AC138=""),"",Calc_오픈정렬!AC138/Calc_오픈정렬!$F138*100)</f>
        <v/>
      </c>
      <c r="AD138" t="str">
        <f>IF(OR(Calc_오픈정렬!$F138="",Calc_오픈정렬!AD138=""),"",Calc_오픈정렬!AD138/Calc_오픈정렬!$F138*100)</f>
        <v/>
      </c>
      <c r="AE138" t="str">
        <f>IF(OR(Calc_오픈정렬!$F138="",Calc_오픈정렬!AE138=""),"",Calc_오픈정렬!AE138/Calc_오픈정렬!$F138*100)</f>
        <v/>
      </c>
      <c r="AF138" t="str">
        <f>IF(OR(Calc_오픈정렬!$F138="",Calc_오픈정렬!AF138=""),"",Calc_오픈정렬!AF138/Calc_오픈정렬!$F138*100)</f>
        <v/>
      </c>
      <c r="AG138" t="str">
        <f>IF(OR(Calc_오픈정렬!$F138="",Calc_오픈정렬!AG138=""),"",Calc_오픈정렬!AG138/Calc_오픈정렬!$F138*100)</f>
        <v/>
      </c>
      <c r="AH138" t="str">
        <f>IF(OR(Calc_오픈정렬!$F138="",Calc_오픈정렬!AH138=""),"",Calc_오픈정렬!AH138/Calc_오픈정렬!$F138*100)</f>
        <v/>
      </c>
      <c r="AI138" t="str">
        <f>IF(OR(Calc_오픈정렬!$F138="",Calc_오픈정렬!AI138=""),"",Calc_오픈정렬!AI138/Calc_오픈정렬!$F138*100)</f>
        <v/>
      </c>
      <c r="AJ138" t="str">
        <f>IF(OR(Calc_오픈정렬!$F138="",Calc_오픈정렬!AJ138=""),"",Calc_오픈정렬!AJ138/Calc_오픈정렬!$F138*100)</f>
        <v/>
      </c>
      <c r="AK138" t="str">
        <f>IF(OR(Calc_오픈정렬!$F138="",Calc_오픈정렬!AK138=""),"",Calc_오픈정렬!AK138/Calc_오픈정렬!$F138*100)</f>
        <v/>
      </c>
      <c r="AL138" t="str">
        <f>IF(OR(Calc_오픈정렬!$F138="",Calc_오픈정렬!AL138=""),"",Calc_오픈정렬!AL138/Calc_오픈정렬!$F138*100)</f>
        <v/>
      </c>
      <c r="AM138" t="str">
        <f>IF(OR(Calc_오픈정렬!$F138="",Calc_오픈정렬!AM138=""),"",Calc_오픈정렬!AM138/Calc_오픈정렬!$F138*100)</f>
        <v/>
      </c>
      <c r="AN138" t="str">
        <f>IF(OR(Calc_오픈정렬!$F138="",Calc_오픈정렬!AN138=""),"",Calc_오픈정렬!AN138/Calc_오픈정렬!$F138*100)</f>
        <v/>
      </c>
      <c r="AO138" t="str">
        <f>IF(OR(Calc_오픈정렬!$F138="",Calc_오픈정렬!AO138=""),"",Calc_오픈정렬!AO138/Calc_오픈정렬!$F138*100)</f>
        <v/>
      </c>
      <c r="AP138" t="str">
        <f>IF(OR(Calc_오픈정렬!$F138="",Calc_오픈정렬!AP138=""),"",Calc_오픈정렬!AP138/Calc_오픈정렬!$F138*100)</f>
        <v/>
      </c>
      <c r="AQ138" t="str">
        <f>IF(OR(Calc_오픈정렬!$F138="",Calc_오픈정렬!AQ138=""),"",Calc_오픈정렬!AQ138/Calc_오픈정렬!$F138*100)</f>
        <v/>
      </c>
      <c r="AR138" t="str">
        <f>IF(OR(Calc_오픈정렬!$F138="",Calc_오픈정렬!AR138=""),"",Calc_오픈정렬!AR138/Calc_오픈정렬!$F138*100)</f>
        <v/>
      </c>
      <c r="AS138" t="str">
        <f>IF(OR(Calc_오픈정렬!$F138="",Calc_오픈정렬!AS138=""),"",Calc_오픈정렬!AS138/Calc_오픈정렬!$F138*100)</f>
        <v/>
      </c>
      <c r="AT138" t="str">
        <f>IF(OR(Calc_오픈정렬!$F138="",Calc_오픈정렬!AT138=""),"",Calc_오픈정렬!AT138/Calc_오픈정렬!$F138*100)</f>
        <v/>
      </c>
      <c r="AU138" t="str">
        <f>IF(OR(Calc_오픈정렬!$F138="",Calc_오픈정렬!AU138=""),"",Calc_오픈정렬!AU138/Calc_오픈정렬!$F138*100)</f>
        <v/>
      </c>
      <c r="AV138" t="str">
        <f>IF(OR(Calc_오픈정렬!$F138="",Calc_오픈정렬!AV138=""),"",Calc_오픈정렬!AV138/Calc_오픈정렬!$F138*100)</f>
        <v/>
      </c>
      <c r="AW138" t="str">
        <f>IF(OR(Calc_오픈정렬!$F138="",Calc_오픈정렬!AW138=""),"",Calc_오픈정렬!AW138/Calc_오픈정렬!$F138*100)</f>
        <v/>
      </c>
      <c r="AX138" t="str">
        <f>IF(OR(Calc_오픈정렬!$F138="",Calc_오픈정렬!AX138=""),"",Calc_오픈정렬!AX138/Calc_오픈정렬!$F138*100)</f>
        <v/>
      </c>
      <c r="AY138" t="str">
        <f>IF(OR(Calc_오픈정렬!$F138="",Calc_오픈정렬!AY138=""),"",Calc_오픈정렬!AY138/Calc_오픈정렬!$F138*100)</f>
        <v/>
      </c>
      <c r="AZ138" t="str">
        <f>IF(OR(Calc_오픈정렬!$F138="",Calc_오픈정렬!AZ138=""),"",Calc_오픈정렬!AZ138/Calc_오픈정렬!$F138*100)</f>
        <v/>
      </c>
      <c r="BA138" t="str">
        <f>IF(OR(Calc_오픈정렬!$F138="",Calc_오픈정렬!BA138=""),"",Calc_오픈정렬!BA138/Calc_오픈정렬!$F138*100)</f>
        <v/>
      </c>
      <c r="BB138" t="str">
        <f>IF(OR(Calc_오픈정렬!$F138="",Calc_오픈정렬!BB138=""),"",Calc_오픈정렬!BB138/Calc_오픈정렬!$F138*100)</f>
        <v/>
      </c>
      <c r="BC138" t="str">
        <f>IF(OR(Calc_오픈정렬!$F138="",Calc_오픈정렬!BC138=""),"",Calc_오픈정렬!BC138/Calc_오픈정렬!$F138*100)</f>
        <v/>
      </c>
      <c r="BD138" t="str">
        <f>IF(OR(Calc_오픈정렬!$F138="",Calc_오픈정렬!BD138=""),"",Calc_오픈정렬!BD138/Calc_오픈정렬!$F138*100)</f>
        <v/>
      </c>
      <c r="BE138" t="str">
        <f>IF(OR(Calc_오픈정렬!$F138="",Calc_오픈정렬!BE138=""),"",Calc_오픈정렬!BE138/Calc_오픈정렬!$F138*100)</f>
        <v/>
      </c>
      <c r="BF138" t="str">
        <f>IF(OR(Calc_오픈정렬!$F138="",Calc_오픈정렬!BF138=""),"",Calc_오픈정렬!BF138/Calc_오픈정렬!$F138*100)</f>
        <v/>
      </c>
      <c r="BG138" t="str">
        <f>IF(OR(Calc_오픈정렬!$F138="",Calc_오픈정렬!BG138=""),"",Calc_오픈정렬!BG138/Calc_오픈정렬!$F138*100)</f>
        <v/>
      </c>
      <c r="BH138" t="str">
        <f>IF(OR(Calc_오픈정렬!$F138="",Calc_오픈정렬!BH138=""),"",Calc_오픈정렬!BH138/Calc_오픈정렬!$F138*100)</f>
        <v/>
      </c>
      <c r="BI138" t="str">
        <f>IF(OR(Calc_오픈정렬!$F138="",Calc_오픈정렬!BI138=""),"",Calc_오픈정렬!BI138/Calc_오픈정렬!$F138*100)</f>
        <v/>
      </c>
      <c r="BJ138" t="str">
        <f>IF(OR(Calc_오픈정렬!$F138="",Calc_오픈정렬!BJ138=""),"",Calc_오픈정렬!BJ138/Calc_오픈정렬!$F138*100)</f>
        <v/>
      </c>
      <c r="BK138" t="str">
        <f>IF(OR(Calc_오픈정렬!$F138="",Calc_오픈정렬!BK138=""),"",Calc_오픈정렬!BK138/Calc_오픈정렬!$F138*100)</f>
        <v/>
      </c>
      <c r="BL138" t="str">
        <f>IF(OR(Calc_오픈정렬!$F138="",Calc_오픈정렬!BL138=""),"",Calc_오픈정렬!BL138/Calc_오픈정렬!$F138*100)</f>
        <v/>
      </c>
      <c r="BM138" t="str">
        <f>IF(OR(Calc_오픈정렬!$F138="",Calc_오픈정렬!BM138=""),"",Calc_오픈정렬!BM138/Calc_오픈정렬!$F138*100)</f>
        <v/>
      </c>
      <c r="BN138" t="str">
        <f>IF(OR(Calc_오픈정렬!$F138="",Calc_오픈정렬!BN138=""),"",Calc_오픈정렬!BN138/Calc_오픈정렬!$F138*100)</f>
        <v/>
      </c>
    </row>
    <row r="139" spans="1:66" x14ac:dyDescent="0.3">
      <c r="A139" t="str">
        <f>Calc_오픈정렬!A139</f>
        <v>(1130) #배재대정문점</v>
      </c>
      <c r="B139" t="str">
        <f>Calc_오픈정렬!B139</f>
        <v>150-1</v>
      </c>
      <c r="C139">
        <f>Calc_오픈정렬!C139</f>
        <v>1</v>
      </c>
      <c r="D139" t="str">
        <f>Calc_오픈정렬!D139</f>
        <v>1</v>
      </c>
      <c r="E139" s="1">
        <f>Calc_오픈정렬!E139</f>
        <v>45931</v>
      </c>
      <c r="F139">
        <f>Calc_오픈정렬!F139</f>
        <v>5468052.7501841998</v>
      </c>
      <c r="G139">
        <f>IF(OR(Calc_오픈정렬!$F139="",Calc_오픈정렬!G139=""),"",Calc_오픈정렬!G139/Calc_오픈정렬!$F139*100)</f>
        <v>69.896686764530585</v>
      </c>
      <c r="H139">
        <f>IF(OR(Calc_오픈정렬!$F139="",Calc_오픈정렬!H139=""),"",Calc_오픈정렬!H139/Calc_오픈정렬!$F139*100)</f>
        <v>77.492119629235262</v>
      </c>
      <c r="I139">
        <f>IF(OR(Calc_오픈정렬!$F139="",Calc_오픈정렬!I139=""),"",Calc_오픈정렬!I139/Calc_오픈정렬!$F139*100)</f>
        <v>81.007538086537167</v>
      </c>
      <c r="J139">
        <f>IF(OR(Calc_오픈정렬!$F139="",Calc_오픈정렬!J139=""),"",Calc_오픈정렬!J139/Calc_오픈정렬!$F139*100)</f>
        <v>86.746270780586983</v>
      </c>
      <c r="K139">
        <f>IF(OR(Calc_오픈정렬!$F139="",Calc_오픈정렬!K139=""),"",Calc_오픈정렬!K139/Calc_오픈정렬!$F139*100)</f>
        <v>113.03109004635357</v>
      </c>
      <c r="L139">
        <f>IF(OR(Calc_오픈정렬!$F139="",Calc_오픈정렬!L139=""),"",Calc_오픈정렬!L139/Calc_오픈정렬!$F139*100)</f>
        <v>110.7768326819978</v>
      </c>
      <c r="M139">
        <f>IF(OR(Calc_오픈정렬!$F139="",Calc_오픈정렬!M139=""),"",Calc_오픈정렬!M139/Calc_오픈정렬!$F139*100)</f>
        <v>101.51580079387021</v>
      </c>
      <c r="N139">
        <f>IF(OR(Calc_오픈정렬!$F139="",Calc_오픈정렬!N139=""),"",Calc_오픈정렬!N139/Calc_오픈정렬!$F139*100)</f>
        <v>94.752408582214514</v>
      </c>
      <c r="O139">
        <f>IF(OR(Calc_오픈정렬!$F139="",Calc_오픈정렬!O139=""),"",Calc_오픈정렬!O139/Calc_오픈정렬!$F139*100)</f>
        <v>93.177597114976919</v>
      </c>
      <c r="P139" t="str">
        <f>IF(OR(Calc_오픈정렬!$F139="",Calc_오픈정렬!P139=""),"",Calc_오픈정렬!P139/Calc_오픈정렬!$F139*100)</f>
        <v/>
      </c>
      <c r="Q139" t="str">
        <f>IF(OR(Calc_오픈정렬!$F139="",Calc_오픈정렬!Q139=""),"",Calc_오픈정렬!Q139/Calc_오픈정렬!$F139*100)</f>
        <v/>
      </c>
      <c r="R139" t="str">
        <f>IF(OR(Calc_오픈정렬!$F139="",Calc_오픈정렬!R139=""),"",Calc_오픈정렬!R139/Calc_오픈정렬!$F139*100)</f>
        <v/>
      </c>
      <c r="S139" t="str">
        <f>IF(OR(Calc_오픈정렬!$F139="",Calc_오픈정렬!S139=""),"",Calc_오픈정렬!S139/Calc_오픈정렬!$F139*100)</f>
        <v/>
      </c>
      <c r="T139" t="str">
        <f>IF(OR(Calc_오픈정렬!$F139="",Calc_오픈정렬!T139=""),"",Calc_오픈정렬!T139/Calc_오픈정렬!$F139*100)</f>
        <v/>
      </c>
      <c r="U139" t="str">
        <f>IF(OR(Calc_오픈정렬!$F139="",Calc_오픈정렬!U139=""),"",Calc_오픈정렬!U139/Calc_오픈정렬!$F139*100)</f>
        <v/>
      </c>
      <c r="V139" t="str">
        <f>IF(OR(Calc_오픈정렬!$F139="",Calc_오픈정렬!V139=""),"",Calc_오픈정렬!V139/Calc_오픈정렬!$F139*100)</f>
        <v/>
      </c>
      <c r="W139" t="str">
        <f>IF(OR(Calc_오픈정렬!$F139="",Calc_오픈정렬!W139=""),"",Calc_오픈정렬!W139/Calc_오픈정렬!$F139*100)</f>
        <v/>
      </c>
      <c r="X139" t="str">
        <f>IF(OR(Calc_오픈정렬!$F139="",Calc_오픈정렬!X139=""),"",Calc_오픈정렬!X139/Calc_오픈정렬!$F139*100)</f>
        <v/>
      </c>
      <c r="Y139" t="str">
        <f>IF(OR(Calc_오픈정렬!$F139="",Calc_오픈정렬!Y139=""),"",Calc_오픈정렬!Y139/Calc_오픈정렬!$F139*100)</f>
        <v/>
      </c>
      <c r="Z139" t="str">
        <f>IF(OR(Calc_오픈정렬!$F139="",Calc_오픈정렬!Z139=""),"",Calc_오픈정렬!Z139/Calc_오픈정렬!$F139*100)</f>
        <v/>
      </c>
      <c r="AA139" t="str">
        <f>IF(OR(Calc_오픈정렬!$F139="",Calc_오픈정렬!AA139=""),"",Calc_오픈정렬!AA139/Calc_오픈정렬!$F139*100)</f>
        <v/>
      </c>
      <c r="AB139" t="str">
        <f>IF(OR(Calc_오픈정렬!$F139="",Calc_오픈정렬!AB139=""),"",Calc_오픈정렬!AB139/Calc_오픈정렬!$F139*100)</f>
        <v/>
      </c>
      <c r="AC139" t="str">
        <f>IF(OR(Calc_오픈정렬!$F139="",Calc_오픈정렬!AC139=""),"",Calc_오픈정렬!AC139/Calc_오픈정렬!$F139*100)</f>
        <v/>
      </c>
      <c r="AD139" t="str">
        <f>IF(OR(Calc_오픈정렬!$F139="",Calc_오픈정렬!AD139=""),"",Calc_오픈정렬!AD139/Calc_오픈정렬!$F139*100)</f>
        <v/>
      </c>
      <c r="AE139" t="str">
        <f>IF(OR(Calc_오픈정렬!$F139="",Calc_오픈정렬!AE139=""),"",Calc_오픈정렬!AE139/Calc_오픈정렬!$F139*100)</f>
        <v/>
      </c>
      <c r="AF139" t="str">
        <f>IF(OR(Calc_오픈정렬!$F139="",Calc_오픈정렬!AF139=""),"",Calc_오픈정렬!AF139/Calc_오픈정렬!$F139*100)</f>
        <v/>
      </c>
      <c r="AG139" t="str">
        <f>IF(OR(Calc_오픈정렬!$F139="",Calc_오픈정렬!AG139=""),"",Calc_오픈정렬!AG139/Calc_오픈정렬!$F139*100)</f>
        <v/>
      </c>
      <c r="AH139" t="str">
        <f>IF(OR(Calc_오픈정렬!$F139="",Calc_오픈정렬!AH139=""),"",Calc_오픈정렬!AH139/Calc_오픈정렬!$F139*100)</f>
        <v/>
      </c>
      <c r="AI139" t="str">
        <f>IF(OR(Calc_오픈정렬!$F139="",Calc_오픈정렬!AI139=""),"",Calc_오픈정렬!AI139/Calc_오픈정렬!$F139*100)</f>
        <v/>
      </c>
      <c r="AJ139" t="str">
        <f>IF(OR(Calc_오픈정렬!$F139="",Calc_오픈정렬!AJ139=""),"",Calc_오픈정렬!AJ139/Calc_오픈정렬!$F139*100)</f>
        <v/>
      </c>
      <c r="AK139" t="str">
        <f>IF(OR(Calc_오픈정렬!$F139="",Calc_오픈정렬!AK139=""),"",Calc_오픈정렬!AK139/Calc_오픈정렬!$F139*100)</f>
        <v/>
      </c>
      <c r="AL139" t="str">
        <f>IF(OR(Calc_오픈정렬!$F139="",Calc_오픈정렬!AL139=""),"",Calc_오픈정렬!AL139/Calc_오픈정렬!$F139*100)</f>
        <v/>
      </c>
      <c r="AM139" t="str">
        <f>IF(OR(Calc_오픈정렬!$F139="",Calc_오픈정렬!AM139=""),"",Calc_오픈정렬!AM139/Calc_오픈정렬!$F139*100)</f>
        <v/>
      </c>
      <c r="AN139" t="str">
        <f>IF(OR(Calc_오픈정렬!$F139="",Calc_오픈정렬!AN139=""),"",Calc_오픈정렬!AN139/Calc_오픈정렬!$F139*100)</f>
        <v/>
      </c>
      <c r="AO139" t="str">
        <f>IF(OR(Calc_오픈정렬!$F139="",Calc_오픈정렬!AO139=""),"",Calc_오픈정렬!AO139/Calc_오픈정렬!$F139*100)</f>
        <v/>
      </c>
      <c r="AP139" t="str">
        <f>IF(OR(Calc_오픈정렬!$F139="",Calc_오픈정렬!AP139=""),"",Calc_오픈정렬!AP139/Calc_오픈정렬!$F139*100)</f>
        <v/>
      </c>
      <c r="AQ139" t="str">
        <f>IF(OR(Calc_오픈정렬!$F139="",Calc_오픈정렬!AQ139=""),"",Calc_오픈정렬!AQ139/Calc_오픈정렬!$F139*100)</f>
        <v/>
      </c>
      <c r="AR139" t="str">
        <f>IF(OR(Calc_오픈정렬!$F139="",Calc_오픈정렬!AR139=""),"",Calc_오픈정렬!AR139/Calc_오픈정렬!$F139*100)</f>
        <v/>
      </c>
      <c r="AS139" t="str">
        <f>IF(OR(Calc_오픈정렬!$F139="",Calc_오픈정렬!AS139=""),"",Calc_오픈정렬!AS139/Calc_오픈정렬!$F139*100)</f>
        <v/>
      </c>
      <c r="AT139" t="str">
        <f>IF(OR(Calc_오픈정렬!$F139="",Calc_오픈정렬!AT139=""),"",Calc_오픈정렬!AT139/Calc_오픈정렬!$F139*100)</f>
        <v/>
      </c>
      <c r="AU139" t="str">
        <f>IF(OR(Calc_오픈정렬!$F139="",Calc_오픈정렬!AU139=""),"",Calc_오픈정렬!AU139/Calc_오픈정렬!$F139*100)</f>
        <v/>
      </c>
      <c r="AV139" t="str">
        <f>IF(OR(Calc_오픈정렬!$F139="",Calc_오픈정렬!AV139=""),"",Calc_오픈정렬!AV139/Calc_오픈정렬!$F139*100)</f>
        <v/>
      </c>
      <c r="AW139" t="str">
        <f>IF(OR(Calc_오픈정렬!$F139="",Calc_오픈정렬!AW139=""),"",Calc_오픈정렬!AW139/Calc_오픈정렬!$F139*100)</f>
        <v/>
      </c>
      <c r="AX139" t="str">
        <f>IF(OR(Calc_오픈정렬!$F139="",Calc_오픈정렬!AX139=""),"",Calc_오픈정렬!AX139/Calc_오픈정렬!$F139*100)</f>
        <v/>
      </c>
      <c r="AY139" t="str">
        <f>IF(OR(Calc_오픈정렬!$F139="",Calc_오픈정렬!AY139=""),"",Calc_오픈정렬!AY139/Calc_오픈정렬!$F139*100)</f>
        <v/>
      </c>
      <c r="AZ139" t="str">
        <f>IF(OR(Calc_오픈정렬!$F139="",Calc_오픈정렬!AZ139=""),"",Calc_오픈정렬!AZ139/Calc_오픈정렬!$F139*100)</f>
        <v/>
      </c>
      <c r="BA139" t="str">
        <f>IF(OR(Calc_오픈정렬!$F139="",Calc_오픈정렬!BA139=""),"",Calc_오픈정렬!BA139/Calc_오픈정렬!$F139*100)</f>
        <v/>
      </c>
      <c r="BB139" t="str">
        <f>IF(OR(Calc_오픈정렬!$F139="",Calc_오픈정렬!BB139=""),"",Calc_오픈정렬!BB139/Calc_오픈정렬!$F139*100)</f>
        <v/>
      </c>
      <c r="BC139" t="str">
        <f>IF(OR(Calc_오픈정렬!$F139="",Calc_오픈정렬!BC139=""),"",Calc_오픈정렬!BC139/Calc_오픈정렬!$F139*100)</f>
        <v/>
      </c>
      <c r="BD139" t="str">
        <f>IF(OR(Calc_오픈정렬!$F139="",Calc_오픈정렬!BD139=""),"",Calc_오픈정렬!BD139/Calc_오픈정렬!$F139*100)</f>
        <v/>
      </c>
      <c r="BE139" t="str">
        <f>IF(OR(Calc_오픈정렬!$F139="",Calc_오픈정렬!BE139=""),"",Calc_오픈정렬!BE139/Calc_오픈정렬!$F139*100)</f>
        <v/>
      </c>
      <c r="BF139" t="str">
        <f>IF(OR(Calc_오픈정렬!$F139="",Calc_오픈정렬!BF139=""),"",Calc_오픈정렬!BF139/Calc_오픈정렬!$F139*100)</f>
        <v/>
      </c>
      <c r="BG139" t="str">
        <f>IF(OR(Calc_오픈정렬!$F139="",Calc_오픈정렬!BG139=""),"",Calc_오픈정렬!BG139/Calc_오픈정렬!$F139*100)</f>
        <v/>
      </c>
      <c r="BH139" t="str">
        <f>IF(OR(Calc_오픈정렬!$F139="",Calc_오픈정렬!BH139=""),"",Calc_오픈정렬!BH139/Calc_오픈정렬!$F139*100)</f>
        <v/>
      </c>
      <c r="BI139" t="str">
        <f>IF(OR(Calc_오픈정렬!$F139="",Calc_오픈정렬!BI139=""),"",Calc_오픈정렬!BI139/Calc_오픈정렬!$F139*100)</f>
        <v/>
      </c>
      <c r="BJ139" t="str">
        <f>IF(OR(Calc_오픈정렬!$F139="",Calc_오픈정렬!BJ139=""),"",Calc_오픈정렬!BJ139/Calc_오픈정렬!$F139*100)</f>
        <v/>
      </c>
      <c r="BK139" t="str">
        <f>IF(OR(Calc_오픈정렬!$F139="",Calc_오픈정렬!BK139=""),"",Calc_오픈정렬!BK139/Calc_오픈정렬!$F139*100)</f>
        <v/>
      </c>
      <c r="BL139" t="str">
        <f>IF(OR(Calc_오픈정렬!$F139="",Calc_오픈정렬!BL139=""),"",Calc_오픈정렬!BL139/Calc_오픈정렬!$F139*100)</f>
        <v/>
      </c>
      <c r="BM139" t="str">
        <f>IF(OR(Calc_오픈정렬!$F139="",Calc_오픈정렬!BM139=""),"",Calc_오픈정렬!BM139/Calc_오픈정렬!$F139*100)</f>
        <v/>
      </c>
      <c r="BN139" t="str">
        <f>IF(OR(Calc_오픈정렬!$F139="",Calc_오픈정렬!BN139=""),"",Calc_오픈정렬!BN139/Calc_오픈정렬!$F139*100)</f>
        <v/>
      </c>
    </row>
    <row r="140" spans="1:66" x14ac:dyDescent="0.3">
      <c r="A140" t="str">
        <f>Calc_오픈정렬!A140</f>
        <v>(1131) #대전백운초교점</v>
      </c>
      <c r="B140" t="str">
        <f>Calc_오픈정렬!B140</f>
        <v>150-0</v>
      </c>
      <c r="C140">
        <f>Calc_오픈정렬!C140</f>
        <v>0</v>
      </c>
      <c r="D140" t="str">
        <f>Calc_오픈정렬!D140</f>
        <v>0</v>
      </c>
      <c r="E140" s="1">
        <f>Calc_오픈정렬!E140</f>
        <v>45931</v>
      </c>
      <c r="F140">
        <f>Calc_오픈정렬!F140</f>
        <v>4844603.6485851752</v>
      </c>
      <c r="G140">
        <f>IF(OR(Calc_오픈정렬!$F140="",Calc_오픈정렬!G140=""),"",Calc_오픈정렬!G140/Calc_오픈정렬!$F140*100)</f>
        <v>67.43631458896165</v>
      </c>
      <c r="H140">
        <f>IF(OR(Calc_오픈정렬!$F140="",Calc_오픈정렬!H140=""),"",Calc_오픈정렬!H140/Calc_오픈정렬!$F140*100)</f>
        <v>74.636010637857282</v>
      </c>
      <c r="I140">
        <f>IF(OR(Calc_오픈정렬!$F140="",Calc_오픈정렬!I140=""),"",Calc_오픈정렬!I140/Calc_오픈정렬!$F140*100)</f>
        <v>85.485307028559632</v>
      </c>
      <c r="J140">
        <f>IF(OR(Calc_오픈정렬!$F140="",Calc_오픈정렬!J140=""),"",Calc_오픈정렬!J140/Calc_오픈정렬!$F140*100)</f>
        <v>112.63389168779712</v>
      </c>
      <c r="K140">
        <f>IF(OR(Calc_오픈정렬!$F140="",Calc_오픈정렬!K140=""),"",Calc_오픈정렬!K140/Calc_오픈정렬!$F140*100)</f>
        <v>107.96935426253091</v>
      </c>
      <c r="L140">
        <f>IF(OR(Calc_오픈정렬!$F140="",Calc_오픈정렬!L140=""),"",Calc_오픈정렬!L140/Calc_오픈정렬!$F140*100)</f>
        <v>94.314510440406309</v>
      </c>
      <c r="M140">
        <f>IF(OR(Calc_오픈정렬!$F140="",Calc_오픈정렬!M140=""),"",Calc_오픈정렬!M140/Calc_오픈정렬!$F140*100)</f>
        <v>92.416994935338991</v>
      </c>
      <c r="N140">
        <f>IF(OR(Calc_오픈정렬!$F140="",Calc_오픈정렬!N140=""),"",Calc_오픈정렬!N140/Calc_오픈정렬!$F140*100)</f>
        <v>104.18245905511382</v>
      </c>
      <c r="O140">
        <f>IF(OR(Calc_오픈정렬!$F140="",Calc_오픈정렬!O140=""),"",Calc_오픈정렬!O140/Calc_오픈정렬!$F140*100)</f>
        <v>88.482789618812873</v>
      </c>
      <c r="P140" t="str">
        <f>IF(OR(Calc_오픈정렬!$F140="",Calc_오픈정렬!P140=""),"",Calc_오픈정렬!P140/Calc_오픈정렬!$F140*100)</f>
        <v/>
      </c>
      <c r="Q140" t="str">
        <f>IF(OR(Calc_오픈정렬!$F140="",Calc_오픈정렬!Q140=""),"",Calc_오픈정렬!Q140/Calc_오픈정렬!$F140*100)</f>
        <v/>
      </c>
      <c r="R140" t="str">
        <f>IF(OR(Calc_오픈정렬!$F140="",Calc_오픈정렬!R140=""),"",Calc_오픈정렬!R140/Calc_오픈정렬!$F140*100)</f>
        <v/>
      </c>
      <c r="S140" t="str">
        <f>IF(OR(Calc_오픈정렬!$F140="",Calc_오픈정렬!S140=""),"",Calc_오픈정렬!S140/Calc_오픈정렬!$F140*100)</f>
        <v/>
      </c>
      <c r="T140" t="str">
        <f>IF(OR(Calc_오픈정렬!$F140="",Calc_오픈정렬!T140=""),"",Calc_오픈정렬!T140/Calc_오픈정렬!$F140*100)</f>
        <v/>
      </c>
      <c r="U140" t="str">
        <f>IF(OR(Calc_오픈정렬!$F140="",Calc_오픈정렬!U140=""),"",Calc_오픈정렬!U140/Calc_오픈정렬!$F140*100)</f>
        <v/>
      </c>
      <c r="V140" t="str">
        <f>IF(OR(Calc_오픈정렬!$F140="",Calc_오픈정렬!V140=""),"",Calc_오픈정렬!V140/Calc_오픈정렬!$F140*100)</f>
        <v/>
      </c>
      <c r="W140" t="str">
        <f>IF(OR(Calc_오픈정렬!$F140="",Calc_오픈정렬!W140=""),"",Calc_오픈정렬!W140/Calc_오픈정렬!$F140*100)</f>
        <v/>
      </c>
      <c r="X140" t="str">
        <f>IF(OR(Calc_오픈정렬!$F140="",Calc_오픈정렬!X140=""),"",Calc_오픈정렬!X140/Calc_오픈정렬!$F140*100)</f>
        <v/>
      </c>
      <c r="Y140" t="str">
        <f>IF(OR(Calc_오픈정렬!$F140="",Calc_오픈정렬!Y140=""),"",Calc_오픈정렬!Y140/Calc_오픈정렬!$F140*100)</f>
        <v/>
      </c>
      <c r="Z140" t="str">
        <f>IF(OR(Calc_오픈정렬!$F140="",Calc_오픈정렬!Z140=""),"",Calc_오픈정렬!Z140/Calc_오픈정렬!$F140*100)</f>
        <v/>
      </c>
      <c r="AA140" t="str">
        <f>IF(OR(Calc_오픈정렬!$F140="",Calc_오픈정렬!AA140=""),"",Calc_오픈정렬!AA140/Calc_오픈정렬!$F140*100)</f>
        <v/>
      </c>
      <c r="AB140" t="str">
        <f>IF(OR(Calc_오픈정렬!$F140="",Calc_오픈정렬!AB140=""),"",Calc_오픈정렬!AB140/Calc_오픈정렬!$F140*100)</f>
        <v/>
      </c>
      <c r="AC140" t="str">
        <f>IF(OR(Calc_오픈정렬!$F140="",Calc_오픈정렬!AC140=""),"",Calc_오픈정렬!AC140/Calc_오픈정렬!$F140*100)</f>
        <v/>
      </c>
      <c r="AD140" t="str">
        <f>IF(OR(Calc_오픈정렬!$F140="",Calc_오픈정렬!AD140=""),"",Calc_오픈정렬!AD140/Calc_오픈정렬!$F140*100)</f>
        <v/>
      </c>
      <c r="AE140" t="str">
        <f>IF(OR(Calc_오픈정렬!$F140="",Calc_오픈정렬!AE140=""),"",Calc_오픈정렬!AE140/Calc_오픈정렬!$F140*100)</f>
        <v/>
      </c>
      <c r="AF140" t="str">
        <f>IF(OR(Calc_오픈정렬!$F140="",Calc_오픈정렬!AF140=""),"",Calc_오픈정렬!AF140/Calc_오픈정렬!$F140*100)</f>
        <v/>
      </c>
      <c r="AG140" t="str">
        <f>IF(OR(Calc_오픈정렬!$F140="",Calc_오픈정렬!AG140=""),"",Calc_오픈정렬!AG140/Calc_오픈정렬!$F140*100)</f>
        <v/>
      </c>
      <c r="AH140" t="str">
        <f>IF(OR(Calc_오픈정렬!$F140="",Calc_오픈정렬!AH140=""),"",Calc_오픈정렬!AH140/Calc_오픈정렬!$F140*100)</f>
        <v/>
      </c>
      <c r="AI140" t="str">
        <f>IF(OR(Calc_오픈정렬!$F140="",Calc_오픈정렬!AI140=""),"",Calc_오픈정렬!AI140/Calc_오픈정렬!$F140*100)</f>
        <v/>
      </c>
      <c r="AJ140" t="str">
        <f>IF(OR(Calc_오픈정렬!$F140="",Calc_오픈정렬!AJ140=""),"",Calc_오픈정렬!AJ140/Calc_오픈정렬!$F140*100)</f>
        <v/>
      </c>
      <c r="AK140" t="str">
        <f>IF(OR(Calc_오픈정렬!$F140="",Calc_오픈정렬!AK140=""),"",Calc_오픈정렬!AK140/Calc_오픈정렬!$F140*100)</f>
        <v/>
      </c>
      <c r="AL140" t="str">
        <f>IF(OR(Calc_오픈정렬!$F140="",Calc_오픈정렬!AL140=""),"",Calc_오픈정렬!AL140/Calc_오픈정렬!$F140*100)</f>
        <v/>
      </c>
      <c r="AM140" t="str">
        <f>IF(OR(Calc_오픈정렬!$F140="",Calc_오픈정렬!AM140=""),"",Calc_오픈정렬!AM140/Calc_오픈정렬!$F140*100)</f>
        <v/>
      </c>
      <c r="AN140" t="str">
        <f>IF(OR(Calc_오픈정렬!$F140="",Calc_오픈정렬!AN140=""),"",Calc_오픈정렬!AN140/Calc_오픈정렬!$F140*100)</f>
        <v/>
      </c>
      <c r="AO140" t="str">
        <f>IF(OR(Calc_오픈정렬!$F140="",Calc_오픈정렬!AO140=""),"",Calc_오픈정렬!AO140/Calc_오픈정렬!$F140*100)</f>
        <v/>
      </c>
      <c r="AP140" t="str">
        <f>IF(OR(Calc_오픈정렬!$F140="",Calc_오픈정렬!AP140=""),"",Calc_오픈정렬!AP140/Calc_오픈정렬!$F140*100)</f>
        <v/>
      </c>
      <c r="AQ140" t="str">
        <f>IF(OR(Calc_오픈정렬!$F140="",Calc_오픈정렬!AQ140=""),"",Calc_오픈정렬!AQ140/Calc_오픈정렬!$F140*100)</f>
        <v/>
      </c>
      <c r="AR140" t="str">
        <f>IF(OR(Calc_오픈정렬!$F140="",Calc_오픈정렬!AR140=""),"",Calc_오픈정렬!AR140/Calc_오픈정렬!$F140*100)</f>
        <v/>
      </c>
      <c r="AS140" t="str">
        <f>IF(OR(Calc_오픈정렬!$F140="",Calc_오픈정렬!AS140=""),"",Calc_오픈정렬!AS140/Calc_오픈정렬!$F140*100)</f>
        <v/>
      </c>
      <c r="AT140" t="str">
        <f>IF(OR(Calc_오픈정렬!$F140="",Calc_오픈정렬!AT140=""),"",Calc_오픈정렬!AT140/Calc_오픈정렬!$F140*100)</f>
        <v/>
      </c>
      <c r="AU140" t="str">
        <f>IF(OR(Calc_오픈정렬!$F140="",Calc_오픈정렬!AU140=""),"",Calc_오픈정렬!AU140/Calc_오픈정렬!$F140*100)</f>
        <v/>
      </c>
      <c r="AV140" t="str">
        <f>IF(OR(Calc_오픈정렬!$F140="",Calc_오픈정렬!AV140=""),"",Calc_오픈정렬!AV140/Calc_오픈정렬!$F140*100)</f>
        <v/>
      </c>
      <c r="AW140" t="str">
        <f>IF(OR(Calc_오픈정렬!$F140="",Calc_오픈정렬!AW140=""),"",Calc_오픈정렬!AW140/Calc_오픈정렬!$F140*100)</f>
        <v/>
      </c>
      <c r="AX140" t="str">
        <f>IF(OR(Calc_오픈정렬!$F140="",Calc_오픈정렬!AX140=""),"",Calc_오픈정렬!AX140/Calc_오픈정렬!$F140*100)</f>
        <v/>
      </c>
      <c r="AY140" t="str">
        <f>IF(OR(Calc_오픈정렬!$F140="",Calc_오픈정렬!AY140=""),"",Calc_오픈정렬!AY140/Calc_오픈정렬!$F140*100)</f>
        <v/>
      </c>
      <c r="AZ140" t="str">
        <f>IF(OR(Calc_오픈정렬!$F140="",Calc_오픈정렬!AZ140=""),"",Calc_오픈정렬!AZ140/Calc_오픈정렬!$F140*100)</f>
        <v/>
      </c>
      <c r="BA140" t="str">
        <f>IF(OR(Calc_오픈정렬!$F140="",Calc_오픈정렬!BA140=""),"",Calc_오픈정렬!BA140/Calc_오픈정렬!$F140*100)</f>
        <v/>
      </c>
      <c r="BB140" t="str">
        <f>IF(OR(Calc_오픈정렬!$F140="",Calc_오픈정렬!BB140=""),"",Calc_오픈정렬!BB140/Calc_오픈정렬!$F140*100)</f>
        <v/>
      </c>
      <c r="BC140" t="str">
        <f>IF(OR(Calc_오픈정렬!$F140="",Calc_오픈정렬!BC140=""),"",Calc_오픈정렬!BC140/Calc_오픈정렬!$F140*100)</f>
        <v/>
      </c>
      <c r="BD140" t="str">
        <f>IF(OR(Calc_오픈정렬!$F140="",Calc_오픈정렬!BD140=""),"",Calc_오픈정렬!BD140/Calc_오픈정렬!$F140*100)</f>
        <v/>
      </c>
      <c r="BE140" t="str">
        <f>IF(OR(Calc_오픈정렬!$F140="",Calc_오픈정렬!BE140=""),"",Calc_오픈정렬!BE140/Calc_오픈정렬!$F140*100)</f>
        <v/>
      </c>
      <c r="BF140" t="str">
        <f>IF(OR(Calc_오픈정렬!$F140="",Calc_오픈정렬!BF140=""),"",Calc_오픈정렬!BF140/Calc_오픈정렬!$F140*100)</f>
        <v/>
      </c>
      <c r="BG140" t="str">
        <f>IF(OR(Calc_오픈정렬!$F140="",Calc_오픈정렬!BG140=""),"",Calc_오픈정렬!BG140/Calc_오픈정렬!$F140*100)</f>
        <v/>
      </c>
      <c r="BH140" t="str">
        <f>IF(OR(Calc_오픈정렬!$F140="",Calc_오픈정렬!BH140=""),"",Calc_오픈정렬!BH140/Calc_오픈정렬!$F140*100)</f>
        <v/>
      </c>
      <c r="BI140" t="str">
        <f>IF(OR(Calc_오픈정렬!$F140="",Calc_오픈정렬!BI140=""),"",Calc_오픈정렬!BI140/Calc_오픈정렬!$F140*100)</f>
        <v/>
      </c>
      <c r="BJ140" t="str">
        <f>IF(OR(Calc_오픈정렬!$F140="",Calc_오픈정렬!BJ140=""),"",Calc_오픈정렬!BJ140/Calc_오픈정렬!$F140*100)</f>
        <v/>
      </c>
      <c r="BK140" t="str">
        <f>IF(OR(Calc_오픈정렬!$F140="",Calc_오픈정렬!BK140=""),"",Calc_오픈정렬!BK140/Calc_오픈정렬!$F140*100)</f>
        <v/>
      </c>
      <c r="BL140" t="str">
        <f>IF(OR(Calc_오픈정렬!$F140="",Calc_오픈정렬!BL140=""),"",Calc_오픈정렬!BL140/Calc_오픈정렬!$F140*100)</f>
        <v/>
      </c>
      <c r="BM140" t="str">
        <f>IF(OR(Calc_오픈정렬!$F140="",Calc_오픈정렬!BM140=""),"",Calc_오픈정렬!BM140/Calc_오픈정렬!$F140*100)</f>
        <v/>
      </c>
      <c r="BN140" t="str">
        <f>IF(OR(Calc_오픈정렬!$F140="",Calc_오픈정렬!BN140=""),"",Calc_오픈정렬!BN140/Calc_오픈정렬!$F140*100)</f>
        <v/>
      </c>
    </row>
    <row r="141" spans="1:66" x14ac:dyDescent="0.3">
      <c r="A141" t="str">
        <f>Calc_오픈정렬!A141</f>
        <v>(1132) #한남대정문점</v>
      </c>
      <c r="B141" t="str">
        <f>Calc_오픈정렬!B141</f>
        <v>150-2</v>
      </c>
      <c r="C141">
        <f>Calc_오픈정렬!C141</f>
        <v>2</v>
      </c>
      <c r="D141" t="str">
        <f>Calc_오픈정렬!D141</f>
        <v>2</v>
      </c>
      <c r="E141" s="1">
        <f>Calc_오픈정렬!E141</f>
        <v>45931</v>
      </c>
      <c r="F141">
        <f>Calc_오픈정렬!F141</f>
        <v>5020069.6761007635</v>
      </c>
      <c r="G141">
        <f>IF(OR(Calc_오픈정렬!$F141="",Calc_오픈정렬!G141=""),"",Calc_오픈정렬!G141/Calc_오픈정렬!$F141*100)</f>
        <v>65.889844679164483</v>
      </c>
      <c r="H141">
        <f>IF(OR(Calc_오픈정렬!$F141="",Calc_오픈정렬!H141=""),"",Calc_오픈정렬!H141/Calc_오픈정렬!$F141*100)</f>
        <v>71.085720982023119</v>
      </c>
      <c r="I141">
        <f>IF(OR(Calc_오픈정렬!$F141="",Calc_오픈정렬!I141=""),"",Calc_오픈정렬!I141/Calc_오픈정렬!$F141*100)</f>
        <v>69.810474552735428</v>
      </c>
      <c r="J141">
        <f>IF(OR(Calc_오픈정렬!$F141="",Calc_오픈정렬!J141=""),"",Calc_오픈정렬!J141/Calc_오픈정렬!$F141*100)</f>
        <v>78.293612202123612</v>
      </c>
      <c r="K141">
        <f>IF(OR(Calc_오픈정렬!$F141="",Calc_오픈정렬!K141=""),"",Calc_오픈정렬!K141/Calc_오픈정렬!$F141*100)</f>
        <v>95.060032239637039</v>
      </c>
      <c r="L141">
        <f>IF(OR(Calc_오픈정렬!$F141="",Calc_오픈정렬!L141=""),"",Calc_오픈정렬!L141/Calc_오픈정렬!$F141*100)</f>
        <v>105.8659928654308</v>
      </c>
      <c r="M141">
        <f>IF(OR(Calc_오픈정렬!$F141="",Calc_오픈정렬!M141=""),"",Calc_오픈정렬!M141/Calc_오픈정렬!$F141*100)</f>
        <v>101.44698146512876</v>
      </c>
      <c r="N141">
        <f>IF(OR(Calc_오픈정렬!$F141="",Calc_오픈정렬!N141=""),"",Calc_오픈정렬!N141/Calc_오픈정렬!$F141*100)</f>
        <v>116.00389229303715</v>
      </c>
      <c r="O141">
        <f>IF(OR(Calc_오픈정렬!$F141="",Calc_오픈정렬!O141=""),"",Calc_오픈정렬!O141/Calc_오픈정렬!$F141*100)</f>
        <v>103.32948893464264</v>
      </c>
      <c r="P141" t="str">
        <f>IF(OR(Calc_오픈정렬!$F141="",Calc_오픈정렬!P141=""),"",Calc_오픈정렬!P141/Calc_오픈정렬!$F141*100)</f>
        <v/>
      </c>
      <c r="Q141" t="str">
        <f>IF(OR(Calc_오픈정렬!$F141="",Calc_오픈정렬!Q141=""),"",Calc_오픈정렬!Q141/Calc_오픈정렬!$F141*100)</f>
        <v/>
      </c>
      <c r="R141" t="str">
        <f>IF(OR(Calc_오픈정렬!$F141="",Calc_오픈정렬!R141=""),"",Calc_오픈정렬!R141/Calc_오픈정렬!$F141*100)</f>
        <v/>
      </c>
      <c r="S141" t="str">
        <f>IF(OR(Calc_오픈정렬!$F141="",Calc_오픈정렬!S141=""),"",Calc_오픈정렬!S141/Calc_오픈정렬!$F141*100)</f>
        <v/>
      </c>
      <c r="T141" t="str">
        <f>IF(OR(Calc_오픈정렬!$F141="",Calc_오픈정렬!T141=""),"",Calc_오픈정렬!T141/Calc_오픈정렬!$F141*100)</f>
        <v/>
      </c>
      <c r="U141" t="str">
        <f>IF(OR(Calc_오픈정렬!$F141="",Calc_오픈정렬!U141=""),"",Calc_오픈정렬!U141/Calc_오픈정렬!$F141*100)</f>
        <v/>
      </c>
      <c r="V141" t="str">
        <f>IF(OR(Calc_오픈정렬!$F141="",Calc_오픈정렬!V141=""),"",Calc_오픈정렬!V141/Calc_오픈정렬!$F141*100)</f>
        <v/>
      </c>
      <c r="W141" t="str">
        <f>IF(OR(Calc_오픈정렬!$F141="",Calc_오픈정렬!W141=""),"",Calc_오픈정렬!W141/Calc_오픈정렬!$F141*100)</f>
        <v/>
      </c>
      <c r="X141" t="str">
        <f>IF(OR(Calc_오픈정렬!$F141="",Calc_오픈정렬!X141=""),"",Calc_오픈정렬!X141/Calc_오픈정렬!$F141*100)</f>
        <v/>
      </c>
      <c r="Y141" t="str">
        <f>IF(OR(Calc_오픈정렬!$F141="",Calc_오픈정렬!Y141=""),"",Calc_오픈정렬!Y141/Calc_오픈정렬!$F141*100)</f>
        <v/>
      </c>
      <c r="Z141" t="str">
        <f>IF(OR(Calc_오픈정렬!$F141="",Calc_오픈정렬!Z141=""),"",Calc_오픈정렬!Z141/Calc_오픈정렬!$F141*100)</f>
        <v/>
      </c>
      <c r="AA141" t="str">
        <f>IF(OR(Calc_오픈정렬!$F141="",Calc_오픈정렬!AA141=""),"",Calc_오픈정렬!AA141/Calc_오픈정렬!$F141*100)</f>
        <v/>
      </c>
      <c r="AB141" t="str">
        <f>IF(OR(Calc_오픈정렬!$F141="",Calc_오픈정렬!AB141=""),"",Calc_오픈정렬!AB141/Calc_오픈정렬!$F141*100)</f>
        <v/>
      </c>
      <c r="AC141" t="str">
        <f>IF(OR(Calc_오픈정렬!$F141="",Calc_오픈정렬!AC141=""),"",Calc_오픈정렬!AC141/Calc_오픈정렬!$F141*100)</f>
        <v/>
      </c>
      <c r="AD141" t="str">
        <f>IF(OR(Calc_오픈정렬!$F141="",Calc_오픈정렬!AD141=""),"",Calc_오픈정렬!AD141/Calc_오픈정렬!$F141*100)</f>
        <v/>
      </c>
      <c r="AE141" t="str">
        <f>IF(OR(Calc_오픈정렬!$F141="",Calc_오픈정렬!AE141=""),"",Calc_오픈정렬!AE141/Calc_오픈정렬!$F141*100)</f>
        <v/>
      </c>
      <c r="AF141" t="str">
        <f>IF(OR(Calc_오픈정렬!$F141="",Calc_오픈정렬!AF141=""),"",Calc_오픈정렬!AF141/Calc_오픈정렬!$F141*100)</f>
        <v/>
      </c>
      <c r="AG141" t="str">
        <f>IF(OR(Calc_오픈정렬!$F141="",Calc_오픈정렬!AG141=""),"",Calc_오픈정렬!AG141/Calc_오픈정렬!$F141*100)</f>
        <v/>
      </c>
      <c r="AH141" t="str">
        <f>IF(OR(Calc_오픈정렬!$F141="",Calc_오픈정렬!AH141=""),"",Calc_오픈정렬!AH141/Calc_오픈정렬!$F141*100)</f>
        <v/>
      </c>
      <c r="AI141" t="str">
        <f>IF(OR(Calc_오픈정렬!$F141="",Calc_오픈정렬!AI141=""),"",Calc_오픈정렬!AI141/Calc_오픈정렬!$F141*100)</f>
        <v/>
      </c>
      <c r="AJ141" t="str">
        <f>IF(OR(Calc_오픈정렬!$F141="",Calc_오픈정렬!AJ141=""),"",Calc_오픈정렬!AJ141/Calc_오픈정렬!$F141*100)</f>
        <v/>
      </c>
      <c r="AK141" t="str">
        <f>IF(OR(Calc_오픈정렬!$F141="",Calc_오픈정렬!AK141=""),"",Calc_오픈정렬!AK141/Calc_오픈정렬!$F141*100)</f>
        <v/>
      </c>
      <c r="AL141" t="str">
        <f>IF(OR(Calc_오픈정렬!$F141="",Calc_오픈정렬!AL141=""),"",Calc_오픈정렬!AL141/Calc_오픈정렬!$F141*100)</f>
        <v/>
      </c>
      <c r="AM141" t="str">
        <f>IF(OR(Calc_오픈정렬!$F141="",Calc_오픈정렬!AM141=""),"",Calc_오픈정렬!AM141/Calc_오픈정렬!$F141*100)</f>
        <v/>
      </c>
      <c r="AN141" t="str">
        <f>IF(OR(Calc_오픈정렬!$F141="",Calc_오픈정렬!AN141=""),"",Calc_오픈정렬!AN141/Calc_오픈정렬!$F141*100)</f>
        <v/>
      </c>
      <c r="AO141" t="str">
        <f>IF(OR(Calc_오픈정렬!$F141="",Calc_오픈정렬!AO141=""),"",Calc_오픈정렬!AO141/Calc_오픈정렬!$F141*100)</f>
        <v/>
      </c>
      <c r="AP141" t="str">
        <f>IF(OR(Calc_오픈정렬!$F141="",Calc_오픈정렬!AP141=""),"",Calc_오픈정렬!AP141/Calc_오픈정렬!$F141*100)</f>
        <v/>
      </c>
      <c r="AQ141" t="str">
        <f>IF(OR(Calc_오픈정렬!$F141="",Calc_오픈정렬!AQ141=""),"",Calc_오픈정렬!AQ141/Calc_오픈정렬!$F141*100)</f>
        <v/>
      </c>
      <c r="AR141" t="str">
        <f>IF(OR(Calc_오픈정렬!$F141="",Calc_오픈정렬!AR141=""),"",Calc_오픈정렬!AR141/Calc_오픈정렬!$F141*100)</f>
        <v/>
      </c>
      <c r="AS141" t="str">
        <f>IF(OR(Calc_오픈정렬!$F141="",Calc_오픈정렬!AS141=""),"",Calc_오픈정렬!AS141/Calc_오픈정렬!$F141*100)</f>
        <v/>
      </c>
      <c r="AT141" t="str">
        <f>IF(OR(Calc_오픈정렬!$F141="",Calc_오픈정렬!AT141=""),"",Calc_오픈정렬!AT141/Calc_오픈정렬!$F141*100)</f>
        <v/>
      </c>
      <c r="AU141" t="str">
        <f>IF(OR(Calc_오픈정렬!$F141="",Calc_오픈정렬!AU141=""),"",Calc_오픈정렬!AU141/Calc_오픈정렬!$F141*100)</f>
        <v/>
      </c>
      <c r="AV141" t="str">
        <f>IF(OR(Calc_오픈정렬!$F141="",Calc_오픈정렬!AV141=""),"",Calc_오픈정렬!AV141/Calc_오픈정렬!$F141*100)</f>
        <v/>
      </c>
      <c r="AW141" t="str">
        <f>IF(OR(Calc_오픈정렬!$F141="",Calc_오픈정렬!AW141=""),"",Calc_오픈정렬!AW141/Calc_오픈정렬!$F141*100)</f>
        <v/>
      </c>
      <c r="AX141" t="str">
        <f>IF(OR(Calc_오픈정렬!$F141="",Calc_오픈정렬!AX141=""),"",Calc_오픈정렬!AX141/Calc_오픈정렬!$F141*100)</f>
        <v/>
      </c>
      <c r="AY141" t="str">
        <f>IF(OR(Calc_오픈정렬!$F141="",Calc_오픈정렬!AY141=""),"",Calc_오픈정렬!AY141/Calc_오픈정렬!$F141*100)</f>
        <v/>
      </c>
      <c r="AZ141" t="str">
        <f>IF(OR(Calc_오픈정렬!$F141="",Calc_오픈정렬!AZ141=""),"",Calc_오픈정렬!AZ141/Calc_오픈정렬!$F141*100)</f>
        <v/>
      </c>
      <c r="BA141" t="str">
        <f>IF(OR(Calc_오픈정렬!$F141="",Calc_오픈정렬!BA141=""),"",Calc_오픈정렬!BA141/Calc_오픈정렬!$F141*100)</f>
        <v/>
      </c>
      <c r="BB141" t="str">
        <f>IF(OR(Calc_오픈정렬!$F141="",Calc_오픈정렬!BB141=""),"",Calc_오픈정렬!BB141/Calc_오픈정렬!$F141*100)</f>
        <v/>
      </c>
      <c r="BC141" t="str">
        <f>IF(OR(Calc_오픈정렬!$F141="",Calc_오픈정렬!BC141=""),"",Calc_오픈정렬!BC141/Calc_오픈정렬!$F141*100)</f>
        <v/>
      </c>
      <c r="BD141" t="str">
        <f>IF(OR(Calc_오픈정렬!$F141="",Calc_오픈정렬!BD141=""),"",Calc_오픈정렬!BD141/Calc_오픈정렬!$F141*100)</f>
        <v/>
      </c>
      <c r="BE141" t="str">
        <f>IF(OR(Calc_오픈정렬!$F141="",Calc_오픈정렬!BE141=""),"",Calc_오픈정렬!BE141/Calc_오픈정렬!$F141*100)</f>
        <v/>
      </c>
      <c r="BF141" t="str">
        <f>IF(OR(Calc_오픈정렬!$F141="",Calc_오픈정렬!BF141=""),"",Calc_오픈정렬!BF141/Calc_오픈정렬!$F141*100)</f>
        <v/>
      </c>
      <c r="BG141" t="str">
        <f>IF(OR(Calc_오픈정렬!$F141="",Calc_오픈정렬!BG141=""),"",Calc_오픈정렬!BG141/Calc_오픈정렬!$F141*100)</f>
        <v/>
      </c>
      <c r="BH141" t="str">
        <f>IF(OR(Calc_오픈정렬!$F141="",Calc_오픈정렬!BH141=""),"",Calc_오픈정렬!BH141/Calc_오픈정렬!$F141*100)</f>
        <v/>
      </c>
      <c r="BI141" t="str">
        <f>IF(OR(Calc_오픈정렬!$F141="",Calc_오픈정렬!BI141=""),"",Calc_오픈정렬!BI141/Calc_오픈정렬!$F141*100)</f>
        <v/>
      </c>
      <c r="BJ141" t="str">
        <f>IF(OR(Calc_오픈정렬!$F141="",Calc_오픈정렬!BJ141=""),"",Calc_오픈정렬!BJ141/Calc_오픈정렬!$F141*100)</f>
        <v/>
      </c>
      <c r="BK141" t="str">
        <f>IF(OR(Calc_오픈정렬!$F141="",Calc_오픈정렬!BK141=""),"",Calc_오픈정렬!BK141/Calc_오픈정렬!$F141*100)</f>
        <v/>
      </c>
      <c r="BL141" t="str">
        <f>IF(OR(Calc_오픈정렬!$F141="",Calc_오픈정렬!BL141=""),"",Calc_오픈정렬!BL141/Calc_오픈정렬!$F141*100)</f>
        <v/>
      </c>
      <c r="BM141" t="str">
        <f>IF(OR(Calc_오픈정렬!$F141="",Calc_오픈정렬!BM141=""),"",Calc_오픈정렬!BM141/Calc_오픈정렬!$F141*100)</f>
        <v/>
      </c>
      <c r="BN141" t="str">
        <f>IF(OR(Calc_오픈정렬!$F141="",Calc_오픈정렬!BN141=""),"",Calc_오픈정렬!BN141/Calc_오픈정렬!$F141*100)</f>
        <v/>
      </c>
    </row>
    <row r="142" spans="1:66" x14ac:dyDescent="0.3">
      <c r="A142" t="str">
        <f>Calc_오픈정렬!A142</f>
        <v>(1133) #원천제이씨점</v>
      </c>
      <c r="B142" t="str">
        <f>Calc_오픈정렬!B142</f>
        <v>150-1</v>
      </c>
      <c r="C142">
        <f>Calc_오픈정렬!C142</f>
        <v>1</v>
      </c>
      <c r="D142" t="str">
        <f>Calc_오픈정렬!D142</f>
        <v>1</v>
      </c>
      <c r="E142" s="1">
        <f>Calc_오픈정렬!E142</f>
        <v>45962</v>
      </c>
      <c r="F142">
        <f>Calc_오픈정렬!F142</f>
        <v>2726765.5898983958</v>
      </c>
      <c r="G142">
        <f>IF(OR(Calc_오픈정렬!$F142="",Calc_오픈정렬!G142=""),"",Calc_오픈정렬!G142/Calc_오픈정렬!$F142*100)</f>
        <v>81.739283965631387</v>
      </c>
      <c r="H142">
        <f>IF(OR(Calc_오픈정렬!$F142="",Calc_오픈정렬!H142=""),"",Calc_오픈정렬!H142/Calc_오픈정렬!$F142*100)</f>
        <v>79.589948557627594</v>
      </c>
      <c r="I142">
        <f>IF(OR(Calc_오픈정렬!$F142="",Calc_오픈정렬!I142=""),"",Calc_오픈정렬!I142/Calc_오픈정렬!$F142*100)</f>
        <v>99.810112668342953</v>
      </c>
      <c r="J142">
        <f>IF(OR(Calc_오픈정렬!$F142="",Calc_오픈정렬!J142=""),"",Calc_오픈정렬!J142/Calc_오픈정렬!$F142*100)</f>
        <v>92.155170098992613</v>
      </c>
      <c r="K142">
        <f>IF(OR(Calc_오픈정렬!$F142="",Calc_오픈정렬!K142=""),"",Calc_오픈정렬!K142/Calc_오픈정렬!$F142*100)</f>
        <v>92.517789752464978</v>
      </c>
      <c r="L142">
        <f>IF(OR(Calc_오픈정렬!$F142="",Calc_오픈정렬!L142=""),"",Calc_오픈정렬!L142/Calc_오픈정렬!$F142*100)</f>
        <v>99.9936733808523</v>
      </c>
      <c r="M142">
        <f>IF(OR(Calc_오픈정렬!$F142="",Calc_오픈정렬!M142=""),"",Calc_오픈정렬!M142/Calc_오픈정렬!$F142*100)</f>
        <v>116.77902737210044</v>
      </c>
      <c r="N142">
        <f>IF(OR(Calc_오픈정렬!$F142="",Calc_오픈정렬!N142=""),"",Calc_오픈정렬!N142/Calc_오픈정렬!$F142*100)</f>
        <v>98.554339395589665</v>
      </c>
      <c r="O142" t="str">
        <f>IF(OR(Calc_오픈정렬!$F142="",Calc_오픈정렬!O142=""),"",Calc_오픈정렬!O142/Calc_오픈정렬!$F142*100)</f>
        <v/>
      </c>
      <c r="P142" t="str">
        <f>IF(OR(Calc_오픈정렬!$F142="",Calc_오픈정렬!P142=""),"",Calc_오픈정렬!P142/Calc_오픈정렬!$F142*100)</f>
        <v/>
      </c>
      <c r="Q142" t="str">
        <f>IF(OR(Calc_오픈정렬!$F142="",Calc_오픈정렬!Q142=""),"",Calc_오픈정렬!Q142/Calc_오픈정렬!$F142*100)</f>
        <v/>
      </c>
      <c r="R142" t="str">
        <f>IF(OR(Calc_오픈정렬!$F142="",Calc_오픈정렬!R142=""),"",Calc_오픈정렬!R142/Calc_오픈정렬!$F142*100)</f>
        <v/>
      </c>
      <c r="S142" t="str">
        <f>IF(OR(Calc_오픈정렬!$F142="",Calc_오픈정렬!S142=""),"",Calc_오픈정렬!S142/Calc_오픈정렬!$F142*100)</f>
        <v/>
      </c>
      <c r="T142" t="str">
        <f>IF(OR(Calc_오픈정렬!$F142="",Calc_오픈정렬!T142=""),"",Calc_오픈정렬!T142/Calc_오픈정렬!$F142*100)</f>
        <v/>
      </c>
      <c r="U142" t="str">
        <f>IF(OR(Calc_오픈정렬!$F142="",Calc_오픈정렬!U142=""),"",Calc_오픈정렬!U142/Calc_오픈정렬!$F142*100)</f>
        <v/>
      </c>
      <c r="V142" t="str">
        <f>IF(OR(Calc_오픈정렬!$F142="",Calc_오픈정렬!V142=""),"",Calc_오픈정렬!V142/Calc_오픈정렬!$F142*100)</f>
        <v/>
      </c>
      <c r="W142" t="str">
        <f>IF(OR(Calc_오픈정렬!$F142="",Calc_오픈정렬!W142=""),"",Calc_오픈정렬!W142/Calc_오픈정렬!$F142*100)</f>
        <v/>
      </c>
      <c r="X142" t="str">
        <f>IF(OR(Calc_오픈정렬!$F142="",Calc_오픈정렬!X142=""),"",Calc_오픈정렬!X142/Calc_오픈정렬!$F142*100)</f>
        <v/>
      </c>
      <c r="Y142" t="str">
        <f>IF(OR(Calc_오픈정렬!$F142="",Calc_오픈정렬!Y142=""),"",Calc_오픈정렬!Y142/Calc_오픈정렬!$F142*100)</f>
        <v/>
      </c>
      <c r="Z142" t="str">
        <f>IF(OR(Calc_오픈정렬!$F142="",Calc_오픈정렬!Z142=""),"",Calc_오픈정렬!Z142/Calc_오픈정렬!$F142*100)</f>
        <v/>
      </c>
      <c r="AA142" t="str">
        <f>IF(OR(Calc_오픈정렬!$F142="",Calc_오픈정렬!AA142=""),"",Calc_오픈정렬!AA142/Calc_오픈정렬!$F142*100)</f>
        <v/>
      </c>
      <c r="AB142" t="str">
        <f>IF(OR(Calc_오픈정렬!$F142="",Calc_오픈정렬!AB142=""),"",Calc_오픈정렬!AB142/Calc_오픈정렬!$F142*100)</f>
        <v/>
      </c>
      <c r="AC142" t="str">
        <f>IF(OR(Calc_오픈정렬!$F142="",Calc_오픈정렬!AC142=""),"",Calc_오픈정렬!AC142/Calc_오픈정렬!$F142*100)</f>
        <v/>
      </c>
      <c r="AD142" t="str">
        <f>IF(OR(Calc_오픈정렬!$F142="",Calc_오픈정렬!AD142=""),"",Calc_오픈정렬!AD142/Calc_오픈정렬!$F142*100)</f>
        <v/>
      </c>
      <c r="AE142" t="str">
        <f>IF(OR(Calc_오픈정렬!$F142="",Calc_오픈정렬!AE142=""),"",Calc_오픈정렬!AE142/Calc_오픈정렬!$F142*100)</f>
        <v/>
      </c>
      <c r="AF142" t="str">
        <f>IF(OR(Calc_오픈정렬!$F142="",Calc_오픈정렬!AF142=""),"",Calc_오픈정렬!AF142/Calc_오픈정렬!$F142*100)</f>
        <v/>
      </c>
      <c r="AG142" t="str">
        <f>IF(OR(Calc_오픈정렬!$F142="",Calc_오픈정렬!AG142=""),"",Calc_오픈정렬!AG142/Calc_오픈정렬!$F142*100)</f>
        <v/>
      </c>
      <c r="AH142" t="str">
        <f>IF(OR(Calc_오픈정렬!$F142="",Calc_오픈정렬!AH142=""),"",Calc_오픈정렬!AH142/Calc_오픈정렬!$F142*100)</f>
        <v/>
      </c>
      <c r="AI142" t="str">
        <f>IF(OR(Calc_오픈정렬!$F142="",Calc_오픈정렬!AI142=""),"",Calc_오픈정렬!AI142/Calc_오픈정렬!$F142*100)</f>
        <v/>
      </c>
      <c r="AJ142" t="str">
        <f>IF(OR(Calc_오픈정렬!$F142="",Calc_오픈정렬!AJ142=""),"",Calc_오픈정렬!AJ142/Calc_오픈정렬!$F142*100)</f>
        <v/>
      </c>
      <c r="AK142" t="str">
        <f>IF(OR(Calc_오픈정렬!$F142="",Calc_오픈정렬!AK142=""),"",Calc_오픈정렬!AK142/Calc_오픈정렬!$F142*100)</f>
        <v/>
      </c>
      <c r="AL142" t="str">
        <f>IF(OR(Calc_오픈정렬!$F142="",Calc_오픈정렬!AL142=""),"",Calc_오픈정렬!AL142/Calc_오픈정렬!$F142*100)</f>
        <v/>
      </c>
      <c r="AM142" t="str">
        <f>IF(OR(Calc_오픈정렬!$F142="",Calc_오픈정렬!AM142=""),"",Calc_오픈정렬!AM142/Calc_오픈정렬!$F142*100)</f>
        <v/>
      </c>
      <c r="AN142" t="str">
        <f>IF(OR(Calc_오픈정렬!$F142="",Calc_오픈정렬!AN142=""),"",Calc_오픈정렬!AN142/Calc_오픈정렬!$F142*100)</f>
        <v/>
      </c>
      <c r="AO142" t="str">
        <f>IF(OR(Calc_오픈정렬!$F142="",Calc_오픈정렬!AO142=""),"",Calc_오픈정렬!AO142/Calc_오픈정렬!$F142*100)</f>
        <v/>
      </c>
      <c r="AP142" t="str">
        <f>IF(OR(Calc_오픈정렬!$F142="",Calc_오픈정렬!AP142=""),"",Calc_오픈정렬!AP142/Calc_오픈정렬!$F142*100)</f>
        <v/>
      </c>
      <c r="AQ142" t="str">
        <f>IF(OR(Calc_오픈정렬!$F142="",Calc_오픈정렬!AQ142=""),"",Calc_오픈정렬!AQ142/Calc_오픈정렬!$F142*100)</f>
        <v/>
      </c>
      <c r="AR142" t="str">
        <f>IF(OR(Calc_오픈정렬!$F142="",Calc_오픈정렬!AR142=""),"",Calc_오픈정렬!AR142/Calc_오픈정렬!$F142*100)</f>
        <v/>
      </c>
      <c r="AS142" t="str">
        <f>IF(OR(Calc_오픈정렬!$F142="",Calc_오픈정렬!AS142=""),"",Calc_오픈정렬!AS142/Calc_오픈정렬!$F142*100)</f>
        <v/>
      </c>
      <c r="AT142" t="str">
        <f>IF(OR(Calc_오픈정렬!$F142="",Calc_오픈정렬!AT142=""),"",Calc_오픈정렬!AT142/Calc_오픈정렬!$F142*100)</f>
        <v/>
      </c>
      <c r="AU142" t="str">
        <f>IF(OR(Calc_오픈정렬!$F142="",Calc_오픈정렬!AU142=""),"",Calc_오픈정렬!AU142/Calc_오픈정렬!$F142*100)</f>
        <v/>
      </c>
      <c r="AV142" t="str">
        <f>IF(OR(Calc_오픈정렬!$F142="",Calc_오픈정렬!AV142=""),"",Calc_오픈정렬!AV142/Calc_오픈정렬!$F142*100)</f>
        <v/>
      </c>
      <c r="AW142" t="str">
        <f>IF(OR(Calc_오픈정렬!$F142="",Calc_오픈정렬!AW142=""),"",Calc_오픈정렬!AW142/Calc_오픈정렬!$F142*100)</f>
        <v/>
      </c>
      <c r="AX142" t="str">
        <f>IF(OR(Calc_오픈정렬!$F142="",Calc_오픈정렬!AX142=""),"",Calc_오픈정렬!AX142/Calc_오픈정렬!$F142*100)</f>
        <v/>
      </c>
      <c r="AY142" t="str">
        <f>IF(OR(Calc_오픈정렬!$F142="",Calc_오픈정렬!AY142=""),"",Calc_오픈정렬!AY142/Calc_오픈정렬!$F142*100)</f>
        <v/>
      </c>
      <c r="AZ142" t="str">
        <f>IF(OR(Calc_오픈정렬!$F142="",Calc_오픈정렬!AZ142=""),"",Calc_오픈정렬!AZ142/Calc_오픈정렬!$F142*100)</f>
        <v/>
      </c>
      <c r="BA142" t="str">
        <f>IF(OR(Calc_오픈정렬!$F142="",Calc_오픈정렬!BA142=""),"",Calc_오픈정렬!BA142/Calc_오픈정렬!$F142*100)</f>
        <v/>
      </c>
      <c r="BB142" t="str">
        <f>IF(OR(Calc_오픈정렬!$F142="",Calc_오픈정렬!BB142=""),"",Calc_오픈정렬!BB142/Calc_오픈정렬!$F142*100)</f>
        <v/>
      </c>
      <c r="BC142" t="str">
        <f>IF(OR(Calc_오픈정렬!$F142="",Calc_오픈정렬!BC142=""),"",Calc_오픈정렬!BC142/Calc_오픈정렬!$F142*100)</f>
        <v/>
      </c>
      <c r="BD142" t="str">
        <f>IF(OR(Calc_오픈정렬!$F142="",Calc_오픈정렬!BD142=""),"",Calc_오픈정렬!BD142/Calc_오픈정렬!$F142*100)</f>
        <v/>
      </c>
      <c r="BE142" t="str">
        <f>IF(OR(Calc_오픈정렬!$F142="",Calc_오픈정렬!BE142=""),"",Calc_오픈정렬!BE142/Calc_오픈정렬!$F142*100)</f>
        <v/>
      </c>
      <c r="BF142" t="str">
        <f>IF(OR(Calc_오픈정렬!$F142="",Calc_오픈정렬!BF142=""),"",Calc_오픈정렬!BF142/Calc_오픈정렬!$F142*100)</f>
        <v/>
      </c>
      <c r="BG142" t="str">
        <f>IF(OR(Calc_오픈정렬!$F142="",Calc_오픈정렬!BG142=""),"",Calc_오픈정렬!BG142/Calc_오픈정렬!$F142*100)</f>
        <v/>
      </c>
      <c r="BH142" t="str">
        <f>IF(OR(Calc_오픈정렬!$F142="",Calc_오픈정렬!BH142=""),"",Calc_오픈정렬!BH142/Calc_오픈정렬!$F142*100)</f>
        <v/>
      </c>
      <c r="BI142" t="str">
        <f>IF(OR(Calc_오픈정렬!$F142="",Calc_오픈정렬!BI142=""),"",Calc_오픈정렬!BI142/Calc_오픈정렬!$F142*100)</f>
        <v/>
      </c>
      <c r="BJ142" t="str">
        <f>IF(OR(Calc_오픈정렬!$F142="",Calc_오픈정렬!BJ142=""),"",Calc_오픈정렬!BJ142/Calc_오픈정렬!$F142*100)</f>
        <v/>
      </c>
      <c r="BK142" t="str">
        <f>IF(OR(Calc_오픈정렬!$F142="",Calc_오픈정렬!BK142=""),"",Calc_오픈정렬!BK142/Calc_오픈정렬!$F142*100)</f>
        <v/>
      </c>
      <c r="BL142" t="str">
        <f>IF(OR(Calc_오픈정렬!$F142="",Calc_오픈정렬!BL142=""),"",Calc_오픈정렬!BL142/Calc_오픈정렬!$F142*100)</f>
        <v/>
      </c>
      <c r="BM142" t="str">
        <f>IF(OR(Calc_오픈정렬!$F142="",Calc_오픈정렬!BM142=""),"",Calc_오픈정렬!BM142/Calc_오픈정렬!$F142*100)</f>
        <v/>
      </c>
      <c r="BN142" t="str">
        <f>IF(OR(Calc_오픈정렬!$F142="",Calc_오픈정렬!BN142=""),"",Calc_오픈정렬!BN142/Calc_오픈정렬!$F142*100)</f>
        <v/>
      </c>
    </row>
    <row r="143" spans="1:66" x14ac:dyDescent="0.3">
      <c r="A143" t="str">
        <f>Calc_오픈정렬!A143</f>
        <v>(1134) #인하문화점</v>
      </c>
      <c r="B143" t="str">
        <f>Calc_오픈정렬!B143</f>
        <v>150-1</v>
      </c>
      <c r="C143">
        <f>Calc_오픈정렬!C143</f>
        <v>1</v>
      </c>
      <c r="D143" t="str">
        <f>Calc_오픈정렬!D143</f>
        <v>1</v>
      </c>
      <c r="E143" s="1">
        <f>Calc_오픈정렬!E143</f>
        <v>45962</v>
      </c>
      <c r="F143">
        <f>Calc_오픈정렬!F143</f>
        <v>4500790.1595017333</v>
      </c>
      <c r="G143">
        <f>IF(OR(Calc_오픈정렬!$F143="",Calc_오픈정렬!G143=""),"",Calc_오픈정렬!G143/Calc_오픈정렬!$F143*100)</f>
        <v>66.353088907921133</v>
      </c>
      <c r="H143">
        <f>IF(OR(Calc_오픈정렬!$F143="",Calc_오픈정렬!H143=""),"",Calc_오픈정렬!H143/Calc_오픈정렬!$F143*100)</f>
        <v>69.694790044711084</v>
      </c>
      <c r="I143">
        <f>IF(OR(Calc_오픈정렬!$F143="",Calc_오픈정렬!I143=""),"",Calc_오픈정렬!I143/Calc_오픈정렬!$F143*100)</f>
        <v>84.904053575006671</v>
      </c>
      <c r="J143">
        <f>IF(OR(Calc_오픈정렬!$F143="",Calc_오픈정렬!J143=""),"",Calc_오픈정렬!J143/Calc_오픈정렬!$F143*100)</f>
        <v>101.24825630066512</v>
      </c>
      <c r="K143">
        <f>IF(OR(Calc_오픈정렬!$F143="",Calc_오픈정렬!K143=""),"",Calc_오픈정렬!K143/Calc_오픈정렬!$F143*100)</f>
        <v>103.85116164352945</v>
      </c>
      <c r="L143">
        <f>IF(OR(Calc_오픈정렬!$F143="",Calc_오픈정렬!L143=""),"",Calc_오픈정렬!L143/Calc_오픈정렬!$F143*100)</f>
        <v>96.651162524741579</v>
      </c>
      <c r="M143">
        <f>IF(OR(Calc_오픈정렬!$F143="",Calc_오픈정렬!M143=""),"",Calc_오픈정렬!M143/Calc_오픈정렬!$F143*100)</f>
        <v>101.1056579527317</v>
      </c>
      <c r="N143">
        <f>IF(OR(Calc_오픈정렬!$F143="",Calc_오픈정렬!N143=""),"",Calc_오픈정렬!N143/Calc_오픈정렬!$F143*100)</f>
        <v>97.143761578332118</v>
      </c>
      <c r="O143" t="str">
        <f>IF(OR(Calc_오픈정렬!$F143="",Calc_오픈정렬!O143=""),"",Calc_오픈정렬!O143/Calc_오픈정렬!$F143*100)</f>
        <v/>
      </c>
      <c r="P143" t="str">
        <f>IF(OR(Calc_오픈정렬!$F143="",Calc_오픈정렬!P143=""),"",Calc_오픈정렬!P143/Calc_오픈정렬!$F143*100)</f>
        <v/>
      </c>
      <c r="Q143" t="str">
        <f>IF(OR(Calc_오픈정렬!$F143="",Calc_오픈정렬!Q143=""),"",Calc_오픈정렬!Q143/Calc_오픈정렬!$F143*100)</f>
        <v/>
      </c>
      <c r="R143" t="str">
        <f>IF(OR(Calc_오픈정렬!$F143="",Calc_오픈정렬!R143=""),"",Calc_오픈정렬!R143/Calc_오픈정렬!$F143*100)</f>
        <v/>
      </c>
      <c r="S143" t="str">
        <f>IF(OR(Calc_오픈정렬!$F143="",Calc_오픈정렬!S143=""),"",Calc_오픈정렬!S143/Calc_오픈정렬!$F143*100)</f>
        <v/>
      </c>
      <c r="T143" t="str">
        <f>IF(OR(Calc_오픈정렬!$F143="",Calc_오픈정렬!T143=""),"",Calc_오픈정렬!T143/Calc_오픈정렬!$F143*100)</f>
        <v/>
      </c>
      <c r="U143" t="str">
        <f>IF(OR(Calc_오픈정렬!$F143="",Calc_오픈정렬!U143=""),"",Calc_오픈정렬!U143/Calc_오픈정렬!$F143*100)</f>
        <v/>
      </c>
      <c r="V143" t="str">
        <f>IF(OR(Calc_오픈정렬!$F143="",Calc_오픈정렬!V143=""),"",Calc_오픈정렬!V143/Calc_오픈정렬!$F143*100)</f>
        <v/>
      </c>
      <c r="W143" t="str">
        <f>IF(OR(Calc_오픈정렬!$F143="",Calc_오픈정렬!W143=""),"",Calc_오픈정렬!W143/Calc_오픈정렬!$F143*100)</f>
        <v/>
      </c>
      <c r="X143" t="str">
        <f>IF(OR(Calc_오픈정렬!$F143="",Calc_오픈정렬!X143=""),"",Calc_오픈정렬!X143/Calc_오픈정렬!$F143*100)</f>
        <v/>
      </c>
      <c r="Y143" t="str">
        <f>IF(OR(Calc_오픈정렬!$F143="",Calc_오픈정렬!Y143=""),"",Calc_오픈정렬!Y143/Calc_오픈정렬!$F143*100)</f>
        <v/>
      </c>
      <c r="Z143" t="str">
        <f>IF(OR(Calc_오픈정렬!$F143="",Calc_오픈정렬!Z143=""),"",Calc_오픈정렬!Z143/Calc_오픈정렬!$F143*100)</f>
        <v/>
      </c>
      <c r="AA143" t="str">
        <f>IF(OR(Calc_오픈정렬!$F143="",Calc_오픈정렬!AA143=""),"",Calc_오픈정렬!AA143/Calc_오픈정렬!$F143*100)</f>
        <v/>
      </c>
      <c r="AB143" t="str">
        <f>IF(OR(Calc_오픈정렬!$F143="",Calc_오픈정렬!AB143=""),"",Calc_오픈정렬!AB143/Calc_오픈정렬!$F143*100)</f>
        <v/>
      </c>
      <c r="AC143" t="str">
        <f>IF(OR(Calc_오픈정렬!$F143="",Calc_오픈정렬!AC143=""),"",Calc_오픈정렬!AC143/Calc_오픈정렬!$F143*100)</f>
        <v/>
      </c>
      <c r="AD143" t="str">
        <f>IF(OR(Calc_오픈정렬!$F143="",Calc_오픈정렬!AD143=""),"",Calc_오픈정렬!AD143/Calc_오픈정렬!$F143*100)</f>
        <v/>
      </c>
      <c r="AE143" t="str">
        <f>IF(OR(Calc_오픈정렬!$F143="",Calc_오픈정렬!AE143=""),"",Calc_오픈정렬!AE143/Calc_오픈정렬!$F143*100)</f>
        <v/>
      </c>
      <c r="AF143" t="str">
        <f>IF(OR(Calc_오픈정렬!$F143="",Calc_오픈정렬!AF143=""),"",Calc_오픈정렬!AF143/Calc_오픈정렬!$F143*100)</f>
        <v/>
      </c>
      <c r="AG143" t="str">
        <f>IF(OR(Calc_오픈정렬!$F143="",Calc_오픈정렬!AG143=""),"",Calc_오픈정렬!AG143/Calc_오픈정렬!$F143*100)</f>
        <v/>
      </c>
      <c r="AH143" t="str">
        <f>IF(OR(Calc_오픈정렬!$F143="",Calc_오픈정렬!AH143=""),"",Calc_오픈정렬!AH143/Calc_오픈정렬!$F143*100)</f>
        <v/>
      </c>
      <c r="AI143" t="str">
        <f>IF(OR(Calc_오픈정렬!$F143="",Calc_오픈정렬!AI143=""),"",Calc_오픈정렬!AI143/Calc_오픈정렬!$F143*100)</f>
        <v/>
      </c>
      <c r="AJ143" t="str">
        <f>IF(OR(Calc_오픈정렬!$F143="",Calc_오픈정렬!AJ143=""),"",Calc_오픈정렬!AJ143/Calc_오픈정렬!$F143*100)</f>
        <v/>
      </c>
      <c r="AK143" t="str">
        <f>IF(OR(Calc_오픈정렬!$F143="",Calc_오픈정렬!AK143=""),"",Calc_오픈정렬!AK143/Calc_오픈정렬!$F143*100)</f>
        <v/>
      </c>
      <c r="AL143" t="str">
        <f>IF(OR(Calc_오픈정렬!$F143="",Calc_오픈정렬!AL143=""),"",Calc_오픈정렬!AL143/Calc_오픈정렬!$F143*100)</f>
        <v/>
      </c>
      <c r="AM143" t="str">
        <f>IF(OR(Calc_오픈정렬!$F143="",Calc_오픈정렬!AM143=""),"",Calc_오픈정렬!AM143/Calc_오픈정렬!$F143*100)</f>
        <v/>
      </c>
      <c r="AN143" t="str">
        <f>IF(OR(Calc_오픈정렬!$F143="",Calc_오픈정렬!AN143=""),"",Calc_오픈정렬!AN143/Calc_오픈정렬!$F143*100)</f>
        <v/>
      </c>
      <c r="AO143" t="str">
        <f>IF(OR(Calc_오픈정렬!$F143="",Calc_오픈정렬!AO143=""),"",Calc_오픈정렬!AO143/Calc_오픈정렬!$F143*100)</f>
        <v/>
      </c>
      <c r="AP143" t="str">
        <f>IF(OR(Calc_오픈정렬!$F143="",Calc_오픈정렬!AP143=""),"",Calc_오픈정렬!AP143/Calc_오픈정렬!$F143*100)</f>
        <v/>
      </c>
      <c r="AQ143" t="str">
        <f>IF(OR(Calc_오픈정렬!$F143="",Calc_오픈정렬!AQ143=""),"",Calc_오픈정렬!AQ143/Calc_오픈정렬!$F143*100)</f>
        <v/>
      </c>
      <c r="AR143" t="str">
        <f>IF(OR(Calc_오픈정렬!$F143="",Calc_오픈정렬!AR143=""),"",Calc_오픈정렬!AR143/Calc_오픈정렬!$F143*100)</f>
        <v/>
      </c>
      <c r="AS143" t="str">
        <f>IF(OR(Calc_오픈정렬!$F143="",Calc_오픈정렬!AS143=""),"",Calc_오픈정렬!AS143/Calc_오픈정렬!$F143*100)</f>
        <v/>
      </c>
      <c r="AT143" t="str">
        <f>IF(OR(Calc_오픈정렬!$F143="",Calc_오픈정렬!AT143=""),"",Calc_오픈정렬!AT143/Calc_오픈정렬!$F143*100)</f>
        <v/>
      </c>
      <c r="AU143" t="str">
        <f>IF(OR(Calc_오픈정렬!$F143="",Calc_오픈정렬!AU143=""),"",Calc_오픈정렬!AU143/Calc_오픈정렬!$F143*100)</f>
        <v/>
      </c>
      <c r="AV143" t="str">
        <f>IF(OR(Calc_오픈정렬!$F143="",Calc_오픈정렬!AV143=""),"",Calc_오픈정렬!AV143/Calc_오픈정렬!$F143*100)</f>
        <v/>
      </c>
      <c r="AW143" t="str">
        <f>IF(OR(Calc_오픈정렬!$F143="",Calc_오픈정렬!AW143=""),"",Calc_오픈정렬!AW143/Calc_오픈정렬!$F143*100)</f>
        <v/>
      </c>
      <c r="AX143" t="str">
        <f>IF(OR(Calc_오픈정렬!$F143="",Calc_오픈정렬!AX143=""),"",Calc_오픈정렬!AX143/Calc_오픈정렬!$F143*100)</f>
        <v/>
      </c>
      <c r="AY143" t="str">
        <f>IF(OR(Calc_오픈정렬!$F143="",Calc_오픈정렬!AY143=""),"",Calc_오픈정렬!AY143/Calc_오픈정렬!$F143*100)</f>
        <v/>
      </c>
      <c r="AZ143" t="str">
        <f>IF(OR(Calc_오픈정렬!$F143="",Calc_오픈정렬!AZ143=""),"",Calc_오픈정렬!AZ143/Calc_오픈정렬!$F143*100)</f>
        <v/>
      </c>
      <c r="BA143" t="str">
        <f>IF(OR(Calc_오픈정렬!$F143="",Calc_오픈정렬!BA143=""),"",Calc_오픈정렬!BA143/Calc_오픈정렬!$F143*100)</f>
        <v/>
      </c>
      <c r="BB143" t="str">
        <f>IF(OR(Calc_오픈정렬!$F143="",Calc_오픈정렬!BB143=""),"",Calc_오픈정렬!BB143/Calc_오픈정렬!$F143*100)</f>
        <v/>
      </c>
      <c r="BC143" t="str">
        <f>IF(OR(Calc_오픈정렬!$F143="",Calc_오픈정렬!BC143=""),"",Calc_오픈정렬!BC143/Calc_오픈정렬!$F143*100)</f>
        <v/>
      </c>
      <c r="BD143" t="str">
        <f>IF(OR(Calc_오픈정렬!$F143="",Calc_오픈정렬!BD143=""),"",Calc_오픈정렬!BD143/Calc_오픈정렬!$F143*100)</f>
        <v/>
      </c>
      <c r="BE143" t="str">
        <f>IF(OR(Calc_오픈정렬!$F143="",Calc_오픈정렬!BE143=""),"",Calc_오픈정렬!BE143/Calc_오픈정렬!$F143*100)</f>
        <v/>
      </c>
      <c r="BF143" t="str">
        <f>IF(OR(Calc_오픈정렬!$F143="",Calc_오픈정렬!BF143=""),"",Calc_오픈정렬!BF143/Calc_오픈정렬!$F143*100)</f>
        <v/>
      </c>
      <c r="BG143" t="str">
        <f>IF(OR(Calc_오픈정렬!$F143="",Calc_오픈정렬!BG143=""),"",Calc_오픈정렬!BG143/Calc_오픈정렬!$F143*100)</f>
        <v/>
      </c>
      <c r="BH143" t="str">
        <f>IF(OR(Calc_오픈정렬!$F143="",Calc_오픈정렬!BH143=""),"",Calc_오픈정렬!BH143/Calc_오픈정렬!$F143*100)</f>
        <v/>
      </c>
      <c r="BI143" t="str">
        <f>IF(OR(Calc_오픈정렬!$F143="",Calc_오픈정렬!BI143=""),"",Calc_오픈정렬!BI143/Calc_오픈정렬!$F143*100)</f>
        <v/>
      </c>
      <c r="BJ143" t="str">
        <f>IF(OR(Calc_오픈정렬!$F143="",Calc_오픈정렬!BJ143=""),"",Calc_오픈정렬!BJ143/Calc_오픈정렬!$F143*100)</f>
        <v/>
      </c>
      <c r="BK143" t="str">
        <f>IF(OR(Calc_오픈정렬!$F143="",Calc_오픈정렬!BK143=""),"",Calc_오픈정렬!BK143/Calc_오픈정렬!$F143*100)</f>
        <v/>
      </c>
      <c r="BL143" t="str">
        <f>IF(OR(Calc_오픈정렬!$F143="",Calc_오픈정렬!BL143=""),"",Calc_오픈정렬!BL143/Calc_오픈정렬!$F143*100)</f>
        <v/>
      </c>
      <c r="BM143" t="str">
        <f>IF(OR(Calc_오픈정렬!$F143="",Calc_오픈정렬!BM143=""),"",Calc_오픈정렬!BM143/Calc_오픈정렬!$F143*100)</f>
        <v/>
      </c>
      <c r="BN143" t="str">
        <f>IF(OR(Calc_오픈정렬!$F143="",Calc_오픈정렬!BN143=""),"",Calc_오픈정렬!BN143/Calc_오픈정렬!$F143*100)</f>
        <v/>
      </c>
    </row>
    <row r="144" spans="1:66" x14ac:dyDescent="0.3">
      <c r="A144" t="str">
        <f>Calc_오픈정렬!A144</f>
        <v>(1135) #관악미성점</v>
      </c>
      <c r="B144" t="str">
        <f>Calc_오픈정렬!B144</f>
        <v>150-2</v>
      </c>
      <c r="C144">
        <f>Calc_오픈정렬!C144</f>
        <v>2</v>
      </c>
      <c r="D144" t="str">
        <f>Calc_오픈정렬!D144</f>
        <v>2</v>
      </c>
      <c r="E144" s="1">
        <f>Calc_오픈정렬!E144</f>
        <v>45992</v>
      </c>
      <c r="F144">
        <f>Calc_오픈정렬!F144</f>
        <v>3653844.3146178424</v>
      </c>
      <c r="G144">
        <f>IF(OR(Calc_오픈정렬!$F144="",Calc_오픈정렬!G144=""),"",Calc_오픈정렬!G144/Calc_오픈정렬!$F144*100)</f>
        <v>46.66376675413845</v>
      </c>
      <c r="H144">
        <f>IF(OR(Calc_오픈정렬!$F144="",Calc_오픈정렬!H144=""),"",Calc_오픈정렬!H144/Calc_오픈정렬!$F144*100)</f>
        <v>73.410166805737134</v>
      </c>
      <c r="I144">
        <f>IF(OR(Calc_오픈정렬!$F144="",Calc_오픈정렬!I144=""),"",Calc_오픈정렬!I144/Calc_오픈정렬!$F144*100)</f>
        <v>92.835634393323716</v>
      </c>
      <c r="J144">
        <f>IF(OR(Calc_오픈정렬!$F144="",Calc_오픈정렬!J144=""),"",Calc_오픈정렬!J144/Calc_오픈정렬!$F144*100)</f>
        <v>90.391519528942226</v>
      </c>
      <c r="K144">
        <f>IF(OR(Calc_오픈정렬!$F144="",Calc_오픈정렬!K144=""),"",Calc_오픈정렬!K144/Calc_오픈정렬!$F144*100)</f>
        <v>92.435906602731748</v>
      </c>
      <c r="L144">
        <f>IF(OR(Calc_오픈정렬!$F144="",Calc_오픈정렬!L144=""),"",Calc_오픈정렬!L144/Calc_오픈정렬!$F144*100)</f>
        <v>114.92372668542075</v>
      </c>
      <c r="M144">
        <f>IF(OR(Calc_오픈정렬!$F144="",Calc_오픈정렬!M144=""),"",Calc_오픈정렬!M144/Calc_오픈정렬!$F144*100)</f>
        <v>102.24884718290528</v>
      </c>
      <c r="N144" t="str">
        <f>IF(OR(Calc_오픈정렬!$F144="",Calc_오픈정렬!N144=""),"",Calc_오픈정렬!N144/Calc_오픈정렬!$F144*100)</f>
        <v/>
      </c>
      <c r="O144" t="str">
        <f>IF(OR(Calc_오픈정렬!$F144="",Calc_오픈정렬!O144=""),"",Calc_오픈정렬!O144/Calc_오픈정렬!$F144*100)</f>
        <v/>
      </c>
      <c r="P144" t="str">
        <f>IF(OR(Calc_오픈정렬!$F144="",Calc_오픈정렬!P144=""),"",Calc_오픈정렬!P144/Calc_오픈정렬!$F144*100)</f>
        <v/>
      </c>
      <c r="Q144" t="str">
        <f>IF(OR(Calc_오픈정렬!$F144="",Calc_오픈정렬!Q144=""),"",Calc_오픈정렬!Q144/Calc_오픈정렬!$F144*100)</f>
        <v/>
      </c>
      <c r="R144" t="str">
        <f>IF(OR(Calc_오픈정렬!$F144="",Calc_오픈정렬!R144=""),"",Calc_오픈정렬!R144/Calc_오픈정렬!$F144*100)</f>
        <v/>
      </c>
      <c r="S144" t="str">
        <f>IF(OR(Calc_오픈정렬!$F144="",Calc_오픈정렬!S144=""),"",Calc_오픈정렬!S144/Calc_오픈정렬!$F144*100)</f>
        <v/>
      </c>
      <c r="T144" t="str">
        <f>IF(OR(Calc_오픈정렬!$F144="",Calc_오픈정렬!T144=""),"",Calc_오픈정렬!T144/Calc_오픈정렬!$F144*100)</f>
        <v/>
      </c>
      <c r="U144" t="str">
        <f>IF(OR(Calc_오픈정렬!$F144="",Calc_오픈정렬!U144=""),"",Calc_오픈정렬!U144/Calc_오픈정렬!$F144*100)</f>
        <v/>
      </c>
      <c r="V144" t="str">
        <f>IF(OR(Calc_오픈정렬!$F144="",Calc_오픈정렬!V144=""),"",Calc_오픈정렬!V144/Calc_오픈정렬!$F144*100)</f>
        <v/>
      </c>
      <c r="W144" t="str">
        <f>IF(OR(Calc_오픈정렬!$F144="",Calc_오픈정렬!W144=""),"",Calc_오픈정렬!W144/Calc_오픈정렬!$F144*100)</f>
        <v/>
      </c>
      <c r="X144" t="str">
        <f>IF(OR(Calc_오픈정렬!$F144="",Calc_오픈정렬!X144=""),"",Calc_오픈정렬!X144/Calc_오픈정렬!$F144*100)</f>
        <v/>
      </c>
      <c r="Y144" t="str">
        <f>IF(OR(Calc_오픈정렬!$F144="",Calc_오픈정렬!Y144=""),"",Calc_오픈정렬!Y144/Calc_오픈정렬!$F144*100)</f>
        <v/>
      </c>
      <c r="Z144" t="str">
        <f>IF(OR(Calc_오픈정렬!$F144="",Calc_오픈정렬!Z144=""),"",Calc_오픈정렬!Z144/Calc_오픈정렬!$F144*100)</f>
        <v/>
      </c>
      <c r="AA144" t="str">
        <f>IF(OR(Calc_오픈정렬!$F144="",Calc_오픈정렬!AA144=""),"",Calc_오픈정렬!AA144/Calc_오픈정렬!$F144*100)</f>
        <v/>
      </c>
      <c r="AB144" t="str">
        <f>IF(OR(Calc_오픈정렬!$F144="",Calc_오픈정렬!AB144=""),"",Calc_오픈정렬!AB144/Calc_오픈정렬!$F144*100)</f>
        <v/>
      </c>
      <c r="AC144" t="str">
        <f>IF(OR(Calc_오픈정렬!$F144="",Calc_오픈정렬!AC144=""),"",Calc_오픈정렬!AC144/Calc_오픈정렬!$F144*100)</f>
        <v/>
      </c>
      <c r="AD144" t="str">
        <f>IF(OR(Calc_오픈정렬!$F144="",Calc_오픈정렬!AD144=""),"",Calc_오픈정렬!AD144/Calc_오픈정렬!$F144*100)</f>
        <v/>
      </c>
      <c r="AE144" t="str">
        <f>IF(OR(Calc_오픈정렬!$F144="",Calc_오픈정렬!AE144=""),"",Calc_오픈정렬!AE144/Calc_오픈정렬!$F144*100)</f>
        <v/>
      </c>
      <c r="AF144" t="str">
        <f>IF(OR(Calc_오픈정렬!$F144="",Calc_오픈정렬!AF144=""),"",Calc_오픈정렬!AF144/Calc_오픈정렬!$F144*100)</f>
        <v/>
      </c>
      <c r="AG144" t="str">
        <f>IF(OR(Calc_오픈정렬!$F144="",Calc_오픈정렬!AG144=""),"",Calc_오픈정렬!AG144/Calc_오픈정렬!$F144*100)</f>
        <v/>
      </c>
      <c r="AH144" t="str">
        <f>IF(OR(Calc_오픈정렬!$F144="",Calc_오픈정렬!AH144=""),"",Calc_오픈정렬!AH144/Calc_오픈정렬!$F144*100)</f>
        <v/>
      </c>
      <c r="AI144" t="str">
        <f>IF(OR(Calc_오픈정렬!$F144="",Calc_오픈정렬!AI144=""),"",Calc_오픈정렬!AI144/Calc_오픈정렬!$F144*100)</f>
        <v/>
      </c>
      <c r="AJ144" t="str">
        <f>IF(OR(Calc_오픈정렬!$F144="",Calc_오픈정렬!AJ144=""),"",Calc_오픈정렬!AJ144/Calc_오픈정렬!$F144*100)</f>
        <v/>
      </c>
      <c r="AK144" t="str">
        <f>IF(OR(Calc_오픈정렬!$F144="",Calc_오픈정렬!AK144=""),"",Calc_오픈정렬!AK144/Calc_오픈정렬!$F144*100)</f>
        <v/>
      </c>
      <c r="AL144" t="str">
        <f>IF(OR(Calc_오픈정렬!$F144="",Calc_오픈정렬!AL144=""),"",Calc_오픈정렬!AL144/Calc_오픈정렬!$F144*100)</f>
        <v/>
      </c>
      <c r="AM144" t="str">
        <f>IF(OR(Calc_오픈정렬!$F144="",Calc_오픈정렬!AM144=""),"",Calc_오픈정렬!AM144/Calc_오픈정렬!$F144*100)</f>
        <v/>
      </c>
      <c r="AN144" t="str">
        <f>IF(OR(Calc_오픈정렬!$F144="",Calc_오픈정렬!AN144=""),"",Calc_오픈정렬!AN144/Calc_오픈정렬!$F144*100)</f>
        <v/>
      </c>
      <c r="AO144" t="str">
        <f>IF(OR(Calc_오픈정렬!$F144="",Calc_오픈정렬!AO144=""),"",Calc_오픈정렬!AO144/Calc_오픈정렬!$F144*100)</f>
        <v/>
      </c>
      <c r="AP144" t="str">
        <f>IF(OR(Calc_오픈정렬!$F144="",Calc_오픈정렬!AP144=""),"",Calc_오픈정렬!AP144/Calc_오픈정렬!$F144*100)</f>
        <v/>
      </c>
      <c r="AQ144" t="str">
        <f>IF(OR(Calc_오픈정렬!$F144="",Calc_오픈정렬!AQ144=""),"",Calc_오픈정렬!AQ144/Calc_오픈정렬!$F144*100)</f>
        <v/>
      </c>
      <c r="AR144" t="str">
        <f>IF(OR(Calc_오픈정렬!$F144="",Calc_오픈정렬!AR144=""),"",Calc_오픈정렬!AR144/Calc_오픈정렬!$F144*100)</f>
        <v/>
      </c>
      <c r="AS144" t="str">
        <f>IF(OR(Calc_오픈정렬!$F144="",Calc_오픈정렬!AS144=""),"",Calc_오픈정렬!AS144/Calc_오픈정렬!$F144*100)</f>
        <v/>
      </c>
      <c r="AT144" t="str">
        <f>IF(OR(Calc_오픈정렬!$F144="",Calc_오픈정렬!AT144=""),"",Calc_오픈정렬!AT144/Calc_오픈정렬!$F144*100)</f>
        <v/>
      </c>
      <c r="AU144" t="str">
        <f>IF(OR(Calc_오픈정렬!$F144="",Calc_오픈정렬!AU144=""),"",Calc_오픈정렬!AU144/Calc_오픈정렬!$F144*100)</f>
        <v/>
      </c>
      <c r="AV144" t="str">
        <f>IF(OR(Calc_오픈정렬!$F144="",Calc_오픈정렬!AV144=""),"",Calc_오픈정렬!AV144/Calc_오픈정렬!$F144*100)</f>
        <v/>
      </c>
      <c r="AW144" t="str">
        <f>IF(OR(Calc_오픈정렬!$F144="",Calc_오픈정렬!AW144=""),"",Calc_오픈정렬!AW144/Calc_오픈정렬!$F144*100)</f>
        <v/>
      </c>
      <c r="AX144" t="str">
        <f>IF(OR(Calc_오픈정렬!$F144="",Calc_오픈정렬!AX144=""),"",Calc_오픈정렬!AX144/Calc_오픈정렬!$F144*100)</f>
        <v/>
      </c>
      <c r="AY144" t="str">
        <f>IF(OR(Calc_오픈정렬!$F144="",Calc_오픈정렬!AY144=""),"",Calc_오픈정렬!AY144/Calc_오픈정렬!$F144*100)</f>
        <v/>
      </c>
      <c r="AZ144" t="str">
        <f>IF(OR(Calc_오픈정렬!$F144="",Calc_오픈정렬!AZ144=""),"",Calc_오픈정렬!AZ144/Calc_오픈정렬!$F144*100)</f>
        <v/>
      </c>
      <c r="BA144" t="str">
        <f>IF(OR(Calc_오픈정렬!$F144="",Calc_오픈정렬!BA144=""),"",Calc_오픈정렬!BA144/Calc_오픈정렬!$F144*100)</f>
        <v/>
      </c>
      <c r="BB144" t="str">
        <f>IF(OR(Calc_오픈정렬!$F144="",Calc_오픈정렬!BB144=""),"",Calc_오픈정렬!BB144/Calc_오픈정렬!$F144*100)</f>
        <v/>
      </c>
      <c r="BC144" t="str">
        <f>IF(OR(Calc_오픈정렬!$F144="",Calc_오픈정렬!BC144=""),"",Calc_오픈정렬!BC144/Calc_오픈정렬!$F144*100)</f>
        <v/>
      </c>
      <c r="BD144" t="str">
        <f>IF(OR(Calc_오픈정렬!$F144="",Calc_오픈정렬!BD144=""),"",Calc_오픈정렬!BD144/Calc_오픈정렬!$F144*100)</f>
        <v/>
      </c>
      <c r="BE144" t="str">
        <f>IF(OR(Calc_오픈정렬!$F144="",Calc_오픈정렬!BE144=""),"",Calc_오픈정렬!BE144/Calc_오픈정렬!$F144*100)</f>
        <v/>
      </c>
      <c r="BF144" t="str">
        <f>IF(OR(Calc_오픈정렬!$F144="",Calc_오픈정렬!BF144=""),"",Calc_오픈정렬!BF144/Calc_오픈정렬!$F144*100)</f>
        <v/>
      </c>
      <c r="BG144" t="str">
        <f>IF(OR(Calc_오픈정렬!$F144="",Calc_오픈정렬!BG144=""),"",Calc_오픈정렬!BG144/Calc_오픈정렬!$F144*100)</f>
        <v/>
      </c>
      <c r="BH144" t="str">
        <f>IF(OR(Calc_오픈정렬!$F144="",Calc_오픈정렬!BH144=""),"",Calc_오픈정렬!BH144/Calc_오픈정렬!$F144*100)</f>
        <v/>
      </c>
      <c r="BI144" t="str">
        <f>IF(OR(Calc_오픈정렬!$F144="",Calc_오픈정렬!BI144=""),"",Calc_오픈정렬!BI144/Calc_오픈정렬!$F144*100)</f>
        <v/>
      </c>
      <c r="BJ144" t="str">
        <f>IF(OR(Calc_오픈정렬!$F144="",Calc_오픈정렬!BJ144=""),"",Calc_오픈정렬!BJ144/Calc_오픈정렬!$F144*100)</f>
        <v/>
      </c>
      <c r="BK144" t="str">
        <f>IF(OR(Calc_오픈정렬!$F144="",Calc_오픈정렬!BK144=""),"",Calc_오픈정렬!BK144/Calc_오픈정렬!$F144*100)</f>
        <v/>
      </c>
      <c r="BL144" t="str">
        <f>IF(OR(Calc_오픈정렬!$F144="",Calc_오픈정렬!BL144=""),"",Calc_오픈정렬!BL144/Calc_오픈정렬!$F144*100)</f>
        <v/>
      </c>
      <c r="BM144" t="str">
        <f>IF(OR(Calc_오픈정렬!$F144="",Calc_오픈정렬!BM144=""),"",Calc_오픈정렬!BM144/Calc_오픈정렬!$F144*100)</f>
        <v/>
      </c>
      <c r="BN144" t="str">
        <f>IF(OR(Calc_오픈정렬!$F144="",Calc_오픈정렬!BN144=""),"",Calc_오픈정렬!BN144/Calc_오픈정렬!$F144*100)</f>
        <v/>
      </c>
    </row>
    <row r="145" spans="1:66" x14ac:dyDescent="0.3">
      <c r="A145" t="str">
        <f>Calc_오픈정렬!A145</f>
        <v>(1136) #주안역삼거리점</v>
      </c>
      <c r="B145" t="str">
        <f>Calc_오픈정렬!B145</f>
        <v>150-0</v>
      </c>
      <c r="C145">
        <f>Calc_오픈정렬!C145</f>
        <v>0</v>
      </c>
      <c r="D145" t="str">
        <f>Calc_오픈정렬!D145</f>
        <v>0</v>
      </c>
      <c r="E145" s="1">
        <f>Calc_오픈정렬!E145</f>
        <v>45992</v>
      </c>
      <c r="F145">
        <f>Calc_오픈정렬!F145</f>
        <v>4671794.443531055</v>
      </c>
      <c r="G145">
        <f>IF(OR(Calc_오픈정렬!$F145="",Calc_오픈정렬!G145=""),"",Calc_오픈정렬!G145/Calc_오픈정렬!$F145*100)</f>
        <v>56.339668050511463</v>
      </c>
      <c r="H145">
        <f>IF(OR(Calc_오픈정렬!$F145="",Calc_오픈정렬!H145=""),"",Calc_오픈정렬!H145/Calc_오픈정렬!$F145*100)</f>
        <v>81.540193749824809</v>
      </c>
      <c r="I145">
        <f>IF(OR(Calc_오픈정렬!$F145="",Calc_오픈정렬!I145=""),"",Calc_오픈정렬!I145/Calc_오픈정렬!$F145*100)</f>
        <v>106.81196694623469</v>
      </c>
      <c r="J145">
        <f>IF(OR(Calc_오픈정렬!$F145="",Calc_오픈정렬!J145=""),"",Calc_오픈정렬!J145/Calc_오픈정렬!$F145*100)</f>
        <v>95.268642187941609</v>
      </c>
      <c r="K145">
        <f>IF(OR(Calc_오픈정렬!$F145="",Calc_오픈정렬!K145=""),"",Calc_오픈정렬!K145/Calc_오픈정렬!$F145*100)</f>
        <v>99.089282742181155</v>
      </c>
      <c r="L145">
        <f>IF(OR(Calc_오픈정렬!$F145="",Calc_오픈정렬!L145=""),"",Calc_오픈정렬!L145/Calc_오픈정렬!$F145*100)</f>
        <v>109.629241615645</v>
      </c>
      <c r="M145">
        <f>IF(OR(Calc_오픈정렬!$F145="",Calc_오픈정렬!M145=""),"",Calc_오픈정렬!M145/Calc_오픈정렬!$F145*100)</f>
        <v>96.012833454232222</v>
      </c>
      <c r="N145" t="str">
        <f>IF(OR(Calc_오픈정렬!$F145="",Calc_오픈정렬!N145=""),"",Calc_오픈정렬!N145/Calc_오픈정렬!$F145*100)</f>
        <v/>
      </c>
      <c r="O145" t="str">
        <f>IF(OR(Calc_오픈정렬!$F145="",Calc_오픈정렬!O145=""),"",Calc_오픈정렬!O145/Calc_오픈정렬!$F145*100)</f>
        <v/>
      </c>
      <c r="P145" t="str">
        <f>IF(OR(Calc_오픈정렬!$F145="",Calc_오픈정렬!P145=""),"",Calc_오픈정렬!P145/Calc_오픈정렬!$F145*100)</f>
        <v/>
      </c>
      <c r="Q145" t="str">
        <f>IF(OR(Calc_오픈정렬!$F145="",Calc_오픈정렬!Q145=""),"",Calc_오픈정렬!Q145/Calc_오픈정렬!$F145*100)</f>
        <v/>
      </c>
      <c r="R145" t="str">
        <f>IF(OR(Calc_오픈정렬!$F145="",Calc_오픈정렬!R145=""),"",Calc_오픈정렬!R145/Calc_오픈정렬!$F145*100)</f>
        <v/>
      </c>
      <c r="S145" t="str">
        <f>IF(OR(Calc_오픈정렬!$F145="",Calc_오픈정렬!S145=""),"",Calc_오픈정렬!S145/Calc_오픈정렬!$F145*100)</f>
        <v/>
      </c>
      <c r="T145" t="str">
        <f>IF(OR(Calc_오픈정렬!$F145="",Calc_오픈정렬!T145=""),"",Calc_오픈정렬!T145/Calc_오픈정렬!$F145*100)</f>
        <v/>
      </c>
      <c r="U145" t="str">
        <f>IF(OR(Calc_오픈정렬!$F145="",Calc_오픈정렬!U145=""),"",Calc_오픈정렬!U145/Calc_오픈정렬!$F145*100)</f>
        <v/>
      </c>
      <c r="V145" t="str">
        <f>IF(OR(Calc_오픈정렬!$F145="",Calc_오픈정렬!V145=""),"",Calc_오픈정렬!V145/Calc_오픈정렬!$F145*100)</f>
        <v/>
      </c>
      <c r="W145" t="str">
        <f>IF(OR(Calc_오픈정렬!$F145="",Calc_오픈정렬!W145=""),"",Calc_오픈정렬!W145/Calc_오픈정렬!$F145*100)</f>
        <v/>
      </c>
      <c r="X145" t="str">
        <f>IF(OR(Calc_오픈정렬!$F145="",Calc_오픈정렬!X145=""),"",Calc_오픈정렬!X145/Calc_오픈정렬!$F145*100)</f>
        <v/>
      </c>
      <c r="Y145" t="str">
        <f>IF(OR(Calc_오픈정렬!$F145="",Calc_오픈정렬!Y145=""),"",Calc_오픈정렬!Y145/Calc_오픈정렬!$F145*100)</f>
        <v/>
      </c>
      <c r="Z145" t="str">
        <f>IF(OR(Calc_오픈정렬!$F145="",Calc_오픈정렬!Z145=""),"",Calc_오픈정렬!Z145/Calc_오픈정렬!$F145*100)</f>
        <v/>
      </c>
      <c r="AA145" t="str">
        <f>IF(OR(Calc_오픈정렬!$F145="",Calc_오픈정렬!AA145=""),"",Calc_오픈정렬!AA145/Calc_오픈정렬!$F145*100)</f>
        <v/>
      </c>
      <c r="AB145" t="str">
        <f>IF(OR(Calc_오픈정렬!$F145="",Calc_오픈정렬!AB145=""),"",Calc_오픈정렬!AB145/Calc_오픈정렬!$F145*100)</f>
        <v/>
      </c>
      <c r="AC145" t="str">
        <f>IF(OR(Calc_오픈정렬!$F145="",Calc_오픈정렬!AC145=""),"",Calc_오픈정렬!AC145/Calc_오픈정렬!$F145*100)</f>
        <v/>
      </c>
      <c r="AD145" t="str">
        <f>IF(OR(Calc_오픈정렬!$F145="",Calc_오픈정렬!AD145=""),"",Calc_오픈정렬!AD145/Calc_오픈정렬!$F145*100)</f>
        <v/>
      </c>
      <c r="AE145" t="str">
        <f>IF(OR(Calc_오픈정렬!$F145="",Calc_오픈정렬!AE145=""),"",Calc_오픈정렬!AE145/Calc_오픈정렬!$F145*100)</f>
        <v/>
      </c>
      <c r="AF145" t="str">
        <f>IF(OR(Calc_오픈정렬!$F145="",Calc_오픈정렬!AF145=""),"",Calc_오픈정렬!AF145/Calc_오픈정렬!$F145*100)</f>
        <v/>
      </c>
      <c r="AG145" t="str">
        <f>IF(OR(Calc_오픈정렬!$F145="",Calc_오픈정렬!AG145=""),"",Calc_오픈정렬!AG145/Calc_오픈정렬!$F145*100)</f>
        <v/>
      </c>
      <c r="AH145" t="str">
        <f>IF(OR(Calc_오픈정렬!$F145="",Calc_오픈정렬!AH145=""),"",Calc_오픈정렬!AH145/Calc_오픈정렬!$F145*100)</f>
        <v/>
      </c>
      <c r="AI145" t="str">
        <f>IF(OR(Calc_오픈정렬!$F145="",Calc_오픈정렬!AI145=""),"",Calc_오픈정렬!AI145/Calc_오픈정렬!$F145*100)</f>
        <v/>
      </c>
      <c r="AJ145" t="str">
        <f>IF(OR(Calc_오픈정렬!$F145="",Calc_오픈정렬!AJ145=""),"",Calc_오픈정렬!AJ145/Calc_오픈정렬!$F145*100)</f>
        <v/>
      </c>
      <c r="AK145" t="str">
        <f>IF(OR(Calc_오픈정렬!$F145="",Calc_오픈정렬!AK145=""),"",Calc_오픈정렬!AK145/Calc_오픈정렬!$F145*100)</f>
        <v/>
      </c>
      <c r="AL145" t="str">
        <f>IF(OR(Calc_오픈정렬!$F145="",Calc_오픈정렬!AL145=""),"",Calc_오픈정렬!AL145/Calc_오픈정렬!$F145*100)</f>
        <v/>
      </c>
      <c r="AM145" t="str">
        <f>IF(OR(Calc_오픈정렬!$F145="",Calc_오픈정렬!AM145=""),"",Calc_오픈정렬!AM145/Calc_오픈정렬!$F145*100)</f>
        <v/>
      </c>
      <c r="AN145" t="str">
        <f>IF(OR(Calc_오픈정렬!$F145="",Calc_오픈정렬!AN145=""),"",Calc_오픈정렬!AN145/Calc_오픈정렬!$F145*100)</f>
        <v/>
      </c>
      <c r="AO145" t="str">
        <f>IF(OR(Calc_오픈정렬!$F145="",Calc_오픈정렬!AO145=""),"",Calc_오픈정렬!AO145/Calc_오픈정렬!$F145*100)</f>
        <v/>
      </c>
      <c r="AP145" t="str">
        <f>IF(OR(Calc_오픈정렬!$F145="",Calc_오픈정렬!AP145=""),"",Calc_오픈정렬!AP145/Calc_오픈정렬!$F145*100)</f>
        <v/>
      </c>
      <c r="AQ145" t="str">
        <f>IF(OR(Calc_오픈정렬!$F145="",Calc_오픈정렬!AQ145=""),"",Calc_오픈정렬!AQ145/Calc_오픈정렬!$F145*100)</f>
        <v/>
      </c>
      <c r="AR145" t="str">
        <f>IF(OR(Calc_오픈정렬!$F145="",Calc_오픈정렬!AR145=""),"",Calc_오픈정렬!AR145/Calc_오픈정렬!$F145*100)</f>
        <v/>
      </c>
      <c r="AS145" t="str">
        <f>IF(OR(Calc_오픈정렬!$F145="",Calc_오픈정렬!AS145=""),"",Calc_오픈정렬!AS145/Calc_오픈정렬!$F145*100)</f>
        <v/>
      </c>
      <c r="AT145" t="str">
        <f>IF(OR(Calc_오픈정렬!$F145="",Calc_오픈정렬!AT145=""),"",Calc_오픈정렬!AT145/Calc_오픈정렬!$F145*100)</f>
        <v/>
      </c>
      <c r="AU145" t="str">
        <f>IF(OR(Calc_오픈정렬!$F145="",Calc_오픈정렬!AU145=""),"",Calc_오픈정렬!AU145/Calc_오픈정렬!$F145*100)</f>
        <v/>
      </c>
      <c r="AV145" t="str">
        <f>IF(OR(Calc_오픈정렬!$F145="",Calc_오픈정렬!AV145=""),"",Calc_오픈정렬!AV145/Calc_오픈정렬!$F145*100)</f>
        <v/>
      </c>
      <c r="AW145" t="str">
        <f>IF(OR(Calc_오픈정렬!$F145="",Calc_오픈정렬!AW145=""),"",Calc_오픈정렬!AW145/Calc_오픈정렬!$F145*100)</f>
        <v/>
      </c>
      <c r="AX145" t="str">
        <f>IF(OR(Calc_오픈정렬!$F145="",Calc_오픈정렬!AX145=""),"",Calc_오픈정렬!AX145/Calc_오픈정렬!$F145*100)</f>
        <v/>
      </c>
      <c r="AY145" t="str">
        <f>IF(OR(Calc_오픈정렬!$F145="",Calc_오픈정렬!AY145=""),"",Calc_오픈정렬!AY145/Calc_오픈정렬!$F145*100)</f>
        <v/>
      </c>
      <c r="AZ145" t="str">
        <f>IF(OR(Calc_오픈정렬!$F145="",Calc_오픈정렬!AZ145=""),"",Calc_오픈정렬!AZ145/Calc_오픈정렬!$F145*100)</f>
        <v/>
      </c>
      <c r="BA145" t="str">
        <f>IF(OR(Calc_오픈정렬!$F145="",Calc_오픈정렬!BA145=""),"",Calc_오픈정렬!BA145/Calc_오픈정렬!$F145*100)</f>
        <v/>
      </c>
      <c r="BB145" t="str">
        <f>IF(OR(Calc_오픈정렬!$F145="",Calc_오픈정렬!BB145=""),"",Calc_오픈정렬!BB145/Calc_오픈정렬!$F145*100)</f>
        <v/>
      </c>
      <c r="BC145" t="str">
        <f>IF(OR(Calc_오픈정렬!$F145="",Calc_오픈정렬!BC145=""),"",Calc_오픈정렬!BC145/Calc_오픈정렬!$F145*100)</f>
        <v/>
      </c>
      <c r="BD145" t="str">
        <f>IF(OR(Calc_오픈정렬!$F145="",Calc_오픈정렬!BD145=""),"",Calc_오픈정렬!BD145/Calc_오픈정렬!$F145*100)</f>
        <v/>
      </c>
      <c r="BE145" t="str">
        <f>IF(OR(Calc_오픈정렬!$F145="",Calc_오픈정렬!BE145=""),"",Calc_오픈정렬!BE145/Calc_오픈정렬!$F145*100)</f>
        <v/>
      </c>
      <c r="BF145" t="str">
        <f>IF(OR(Calc_오픈정렬!$F145="",Calc_오픈정렬!BF145=""),"",Calc_오픈정렬!BF145/Calc_오픈정렬!$F145*100)</f>
        <v/>
      </c>
      <c r="BG145" t="str">
        <f>IF(OR(Calc_오픈정렬!$F145="",Calc_오픈정렬!BG145=""),"",Calc_오픈정렬!BG145/Calc_오픈정렬!$F145*100)</f>
        <v/>
      </c>
      <c r="BH145" t="str">
        <f>IF(OR(Calc_오픈정렬!$F145="",Calc_오픈정렬!BH145=""),"",Calc_오픈정렬!BH145/Calc_오픈정렬!$F145*100)</f>
        <v/>
      </c>
      <c r="BI145" t="str">
        <f>IF(OR(Calc_오픈정렬!$F145="",Calc_오픈정렬!BI145=""),"",Calc_오픈정렬!BI145/Calc_오픈정렬!$F145*100)</f>
        <v/>
      </c>
      <c r="BJ145" t="str">
        <f>IF(OR(Calc_오픈정렬!$F145="",Calc_오픈정렬!BJ145=""),"",Calc_오픈정렬!BJ145/Calc_오픈정렬!$F145*100)</f>
        <v/>
      </c>
      <c r="BK145" t="str">
        <f>IF(OR(Calc_오픈정렬!$F145="",Calc_오픈정렬!BK145=""),"",Calc_오픈정렬!BK145/Calc_오픈정렬!$F145*100)</f>
        <v/>
      </c>
      <c r="BL145" t="str">
        <f>IF(OR(Calc_오픈정렬!$F145="",Calc_오픈정렬!BL145=""),"",Calc_오픈정렬!BL145/Calc_오픈정렬!$F145*100)</f>
        <v/>
      </c>
      <c r="BM145" t="str">
        <f>IF(OR(Calc_오픈정렬!$F145="",Calc_오픈정렬!BM145=""),"",Calc_오픈정렬!BM145/Calc_오픈정렬!$F145*100)</f>
        <v/>
      </c>
      <c r="BN145" t="str">
        <f>IF(OR(Calc_오픈정렬!$F145="",Calc_오픈정렬!BN145=""),"",Calc_오픈정렬!BN145/Calc_오픈정렬!$F145*100)</f>
        <v/>
      </c>
    </row>
    <row r="146" spans="1:66" x14ac:dyDescent="0.3">
      <c r="A146" t="str">
        <f>Calc_오픈정렬!A146</f>
        <v>(1137) #서울예대점</v>
      </c>
      <c r="B146" t="str">
        <f>Calc_오픈정렬!B146</f>
        <v>150-0</v>
      </c>
      <c r="C146">
        <f>Calc_오픈정렬!C146</f>
        <v>0</v>
      </c>
      <c r="D146" t="str">
        <f>Calc_오픈정렬!D146</f>
        <v>0</v>
      </c>
      <c r="E146" s="1">
        <f>Calc_오픈정렬!E146</f>
        <v>46054</v>
      </c>
      <c r="F146" t="str">
        <f>Calc_오픈정렬!F146</f>
        <v/>
      </c>
      <c r="G146" t="str">
        <f>IF(OR(Calc_오픈정렬!$F146="",Calc_오픈정렬!G146=""),"",Calc_오픈정렬!G146/Calc_오픈정렬!$F146*100)</f>
        <v/>
      </c>
      <c r="H146" t="str">
        <f>IF(OR(Calc_오픈정렬!$F146="",Calc_오픈정렬!H146=""),"",Calc_오픈정렬!H146/Calc_오픈정렬!$F146*100)</f>
        <v/>
      </c>
      <c r="I146" t="str">
        <f>IF(OR(Calc_오픈정렬!$F146="",Calc_오픈정렬!I146=""),"",Calc_오픈정렬!I146/Calc_오픈정렬!$F146*100)</f>
        <v/>
      </c>
      <c r="J146" t="str">
        <f>IF(OR(Calc_오픈정렬!$F146="",Calc_오픈정렬!J146=""),"",Calc_오픈정렬!J146/Calc_오픈정렬!$F146*100)</f>
        <v/>
      </c>
      <c r="K146" t="str">
        <f>IF(OR(Calc_오픈정렬!$F146="",Calc_오픈정렬!K146=""),"",Calc_오픈정렬!K146/Calc_오픈정렬!$F146*100)</f>
        <v/>
      </c>
      <c r="L146" t="str">
        <f>IF(OR(Calc_오픈정렬!$F146="",Calc_오픈정렬!L146=""),"",Calc_오픈정렬!L146/Calc_오픈정렬!$F146*100)</f>
        <v/>
      </c>
      <c r="M146" t="str">
        <f>IF(OR(Calc_오픈정렬!$F146="",Calc_오픈정렬!M146=""),"",Calc_오픈정렬!M146/Calc_오픈정렬!$F146*100)</f>
        <v/>
      </c>
      <c r="N146" t="str">
        <f>IF(OR(Calc_오픈정렬!$F146="",Calc_오픈정렬!N146=""),"",Calc_오픈정렬!N146/Calc_오픈정렬!$F146*100)</f>
        <v/>
      </c>
      <c r="O146" t="str">
        <f>IF(OR(Calc_오픈정렬!$F146="",Calc_오픈정렬!O146=""),"",Calc_오픈정렬!O146/Calc_오픈정렬!$F146*100)</f>
        <v/>
      </c>
      <c r="P146" t="str">
        <f>IF(OR(Calc_오픈정렬!$F146="",Calc_오픈정렬!P146=""),"",Calc_오픈정렬!P146/Calc_오픈정렬!$F146*100)</f>
        <v/>
      </c>
      <c r="Q146" t="str">
        <f>IF(OR(Calc_오픈정렬!$F146="",Calc_오픈정렬!Q146=""),"",Calc_오픈정렬!Q146/Calc_오픈정렬!$F146*100)</f>
        <v/>
      </c>
      <c r="R146" t="str">
        <f>IF(OR(Calc_오픈정렬!$F146="",Calc_오픈정렬!R146=""),"",Calc_오픈정렬!R146/Calc_오픈정렬!$F146*100)</f>
        <v/>
      </c>
      <c r="S146" t="str">
        <f>IF(OR(Calc_오픈정렬!$F146="",Calc_오픈정렬!S146=""),"",Calc_오픈정렬!S146/Calc_오픈정렬!$F146*100)</f>
        <v/>
      </c>
      <c r="T146" t="str">
        <f>IF(OR(Calc_오픈정렬!$F146="",Calc_오픈정렬!T146=""),"",Calc_오픈정렬!T146/Calc_오픈정렬!$F146*100)</f>
        <v/>
      </c>
      <c r="U146" t="str">
        <f>IF(OR(Calc_오픈정렬!$F146="",Calc_오픈정렬!U146=""),"",Calc_오픈정렬!U146/Calc_오픈정렬!$F146*100)</f>
        <v/>
      </c>
      <c r="V146" t="str">
        <f>IF(OR(Calc_오픈정렬!$F146="",Calc_오픈정렬!V146=""),"",Calc_오픈정렬!V146/Calc_오픈정렬!$F146*100)</f>
        <v/>
      </c>
      <c r="W146" t="str">
        <f>IF(OR(Calc_오픈정렬!$F146="",Calc_오픈정렬!W146=""),"",Calc_오픈정렬!W146/Calc_오픈정렬!$F146*100)</f>
        <v/>
      </c>
      <c r="X146" t="str">
        <f>IF(OR(Calc_오픈정렬!$F146="",Calc_오픈정렬!X146=""),"",Calc_오픈정렬!X146/Calc_오픈정렬!$F146*100)</f>
        <v/>
      </c>
      <c r="Y146" t="str">
        <f>IF(OR(Calc_오픈정렬!$F146="",Calc_오픈정렬!Y146=""),"",Calc_오픈정렬!Y146/Calc_오픈정렬!$F146*100)</f>
        <v/>
      </c>
      <c r="Z146" t="str">
        <f>IF(OR(Calc_오픈정렬!$F146="",Calc_오픈정렬!Z146=""),"",Calc_오픈정렬!Z146/Calc_오픈정렬!$F146*100)</f>
        <v/>
      </c>
      <c r="AA146" t="str">
        <f>IF(OR(Calc_오픈정렬!$F146="",Calc_오픈정렬!AA146=""),"",Calc_오픈정렬!AA146/Calc_오픈정렬!$F146*100)</f>
        <v/>
      </c>
      <c r="AB146" t="str">
        <f>IF(OR(Calc_오픈정렬!$F146="",Calc_오픈정렬!AB146=""),"",Calc_오픈정렬!AB146/Calc_오픈정렬!$F146*100)</f>
        <v/>
      </c>
      <c r="AC146" t="str">
        <f>IF(OR(Calc_오픈정렬!$F146="",Calc_오픈정렬!AC146=""),"",Calc_오픈정렬!AC146/Calc_오픈정렬!$F146*100)</f>
        <v/>
      </c>
      <c r="AD146" t="str">
        <f>IF(OR(Calc_오픈정렬!$F146="",Calc_오픈정렬!AD146=""),"",Calc_오픈정렬!AD146/Calc_오픈정렬!$F146*100)</f>
        <v/>
      </c>
      <c r="AE146" t="str">
        <f>IF(OR(Calc_오픈정렬!$F146="",Calc_오픈정렬!AE146=""),"",Calc_오픈정렬!AE146/Calc_오픈정렬!$F146*100)</f>
        <v/>
      </c>
      <c r="AF146" t="str">
        <f>IF(OR(Calc_오픈정렬!$F146="",Calc_오픈정렬!AF146=""),"",Calc_오픈정렬!AF146/Calc_오픈정렬!$F146*100)</f>
        <v/>
      </c>
      <c r="AG146" t="str">
        <f>IF(OR(Calc_오픈정렬!$F146="",Calc_오픈정렬!AG146=""),"",Calc_오픈정렬!AG146/Calc_오픈정렬!$F146*100)</f>
        <v/>
      </c>
      <c r="AH146" t="str">
        <f>IF(OR(Calc_오픈정렬!$F146="",Calc_오픈정렬!AH146=""),"",Calc_오픈정렬!AH146/Calc_오픈정렬!$F146*100)</f>
        <v/>
      </c>
      <c r="AI146" t="str">
        <f>IF(OR(Calc_오픈정렬!$F146="",Calc_오픈정렬!AI146=""),"",Calc_오픈정렬!AI146/Calc_오픈정렬!$F146*100)</f>
        <v/>
      </c>
      <c r="AJ146" t="str">
        <f>IF(OR(Calc_오픈정렬!$F146="",Calc_오픈정렬!AJ146=""),"",Calc_오픈정렬!AJ146/Calc_오픈정렬!$F146*100)</f>
        <v/>
      </c>
      <c r="AK146" t="str">
        <f>IF(OR(Calc_오픈정렬!$F146="",Calc_오픈정렬!AK146=""),"",Calc_오픈정렬!AK146/Calc_오픈정렬!$F146*100)</f>
        <v/>
      </c>
      <c r="AL146" t="str">
        <f>IF(OR(Calc_오픈정렬!$F146="",Calc_오픈정렬!AL146=""),"",Calc_오픈정렬!AL146/Calc_오픈정렬!$F146*100)</f>
        <v/>
      </c>
      <c r="AM146" t="str">
        <f>IF(OR(Calc_오픈정렬!$F146="",Calc_오픈정렬!AM146=""),"",Calc_오픈정렬!AM146/Calc_오픈정렬!$F146*100)</f>
        <v/>
      </c>
      <c r="AN146" t="str">
        <f>IF(OR(Calc_오픈정렬!$F146="",Calc_오픈정렬!AN146=""),"",Calc_오픈정렬!AN146/Calc_오픈정렬!$F146*100)</f>
        <v/>
      </c>
      <c r="AO146" t="str">
        <f>IF(OR(Calc_오픈정렬!$F146="",Calc_오픈정렬!AO146=""),"",Calc_오픈정렬!AO146/Calc_오픈정렬!$F146*100)</f>
        <v/>
      </c>
      <c r="AP146" t="str">
        <f>IF(OR(Calc_오픈정렬!$F146="",Calc_오픈정렬!AP146=""),"",Calc_오픈정렬!AP146/Calc_오픈정렬!$F146*100)</f>
        <v/>
      </c>
      <c r="AQ146" t="str">
        <f>IF(OR(Calc_오픈정렬!$F146="",Calc_오픈정렬!AQ146=""),"",Calc_오픈정렬!AQ146/Calc_오픈정렬!$F146*100)</f>
        <v/>
      </c>
      <c r="AR146" t="str">
        <f>IF(OR(Calc_오픈정렬!$F146="",Calc_오픈정렬!AR146=""),"",Calc_오픈정렬!AR146/Calc_오픈정렬!$F146*100)</f>
        <v/>
      </c>
      <c r="AS146" t="str">
        <f>IF(OR(Calc_오픈정렬!$F146="",Calc_오픈정렬!AS146=""),"",Calc_오픈정렬!AS146/Calc_오픈정렬!$F146*100)</f>
        <v/>
      </c>
      <c r="AT146" t="str">
        <f>IF(OR(Calc_오픈정렬!$F146="",Calc_오픈정렬!AT146=""),"",Calc_오픈정렬!AT146/Calc_오픈정렬!$F146*100)</f>
        <v/>
      </c>
      <c r="AU146" t="str">
        <f>IF(OR(Calc_오픈정렬!$F146="",Calc_오픈정렬!AU146=""),"",Calc_오픈정렬!AU146/Calc_오픈정렬!$F146*100)</f>
        <v/>
      </c>
      <c r="AV146" t="str">
        <f>IF(OR(Calc_오픈정렬!$F146="",Calc_오픈정렬!AV146=""),"",Calc_오픈정렬!AV146/Calc_오픈정렬!$F146*100)</f>
        <v/>
      </c>
      <c r="AW146" t="str">
        <f>IF(OR(Calc_오픈정렬!$F146="",Calc_오픈정렬!AW146=""),"",Calc_오픈정렬!AW146/Calc_오픈정렬!$F146*100)</f>
        <v/>
      </c>
      <c r="AX146" t="str">
        <f>IF(OR(Calc_오픈정렬!$F146="",Calc_오픈정렬!AX146=""),"",Calc_오픈정렬!AX146/Calc_오픈정렬!$F146*100)</f>
        <v/>
      </c>
      <c r="AY146" t="str">
        <f>IF(OR(Calc_오픈정렬!$F146="",Calc_오픈정렬!AY146=""),"",Calc_오픈정렬!AY146/Calc_오픈정렬!$F146*100)</f>
        <v/>
      </c>
      <c r="AZ146" t="str">
        <f>IF(OR(Calc_오픈정렬!$F146="",Calc_오픈정렬!AZ146=""),"",Calc_오픈정렬!AZ146/Calc_오픈정렬!$F146*100)</f>
        <v/>
      </c>
      <c r="BA146" t="str">
        <f>IF(OR(Calc_오픈정렬!$F146="",Calc_오픈정렬!BA146=""),"",Calc_오픈정렬!BA146/Calc_오픈정렬!$F146*100)</f>
        <v/>
      </c>
      <c r="BB146" t="str">
        <f>IF(OR(Calc_오픈정렬!$F146="",Calc_오픈정렬!BB146=""),"",Calc_오픈정렬!BB146/Calc_오픈정렬!$F146*100)</f>
        <v/>
      </c>
      <c r="BC146" t="str">
        <f>IF(OR(Calc_오픈정렬!$F146="",Calc_오픈정렬!BC146=""),"",Calc_오픈정렬!BC146/Calc_오픈정렬!$F146*100)</f>
        <v/>
      </c>
      <c r="BD146" t="str">
        <f>IF(OR(Calc_오픈정렬!$F146="",Calc_오픈정렬!BD146=""),"",Calc_오픈정렬!BD146/Calc_오픈정렬!$F146*100)</f>
        <v/>
      </c>
      <c r="BE146" t="str">
        <f>IF(OR(Calc_오픈정렬!$F146="",Calc_오픈정렬!BE146=""),"",Calc_오픈정렬!BE146/Calc_오픈정렬!$F146*100)</f>
        <v/>
      </c>
      <c r="BF146" t="str">
        <f>IF(OR(Calc_오픈정렬!$F146="",Calc_오픈정렬!BF146=""),"",Calc_오픈정렬!BF146/Calc_오픈정렬!$F146*100)</f>
        <v/>
      </c>
      <c r="BG146" t="str">
        <f>IF(OR(Calc_오픈정렬!$F146="",Calc_오픈정렬!BG146=""),"",Calc_오픈정렬!BG146/Calc_오픈정렬!$F146*100)</f>
        <v/>
      </c>
      <c r="BH146" t="str">
        <f>IF(OR(Calc_오픈정렬!$F146="",Calc_오픈정렬!BH146=""),"",Calc_오픈정렬!BH146/Calc_오픈정렬!$F146*100)</f>
        <v/>
      </c>
      <c r="BI146" t="str">
        <f>IF(OR(Calc_오픈정렬!$F146="",Calc_오픈정렬!BI146=""),"",Calc_오픈정렬!BI146/Calc_오픈정렬!$F146*100)</f>
        <v/>
      </c>
      <c r="BJ146" t="str">
        <f>IF(OR(Calc_오픈정렬!$F146="",Calc_오픈정렬!BJ146=""),"",Calc_오픈정렬!BJ146/Calc_오픈정렬!$F146*100)</f>
        <v/>
      </c>
      <c r="BK146" t="str">
        <f>IF(OR(Calc_오픈정렬!$F146="",Calc_오픈정렬!BK146=""),"",Calc_오픈정렬!BK146/Calc_오픈정렬!$F146*100)</f>
        <v/>
      </c>
      <c r="BL146" t="str">
        <f>IF(OR(Calc_오픈정렬!$F146="",Calc_오픈정렬!BL146=""),"",Calc_오픈정렬!BL146/Calc_오픈정렬!$F146*100)</f>
        <v/>
      </c>
      <c r="BM146" t="str">
        <f>IF(OR(Calc_오픈정렬!$F146="",Calc_오픈정렬!BM146=""),"",Calc_오픈정렬!BM146/Calc_오픈정렬!$F146*100)</f>
        <v/>
      </c>
      <c r="BN146" t="str">
        <f>IF(OR(Calc_오픈정렬!$F146="",Calc_오픈정렬!BN146=""),"",Calc_오픈정렬!BN146/Calc_오픈정렬!$F146*100)</f>
        <v/>
      </c>
    </row>
    <row r="147" spans="1:66" x14ac:dyDescent="0.3">
      <c r="A147" t="str">
        <f>Calc_오픈정렬!A147</f>
        <v>(0015) 부평더갤러리점</v>
      </c>
      <c r="B147" t="str">
        <f>Calc_오픈정렬!B147</f>
        <v>150-0</v>
      </c>
      <c r="C147">
        <f>Calc_오픈정렬!C147</f>
        <v>0</v>
      </c>
      <c r="D147" t="str">
        <f>Calc_오픈정렬!D147</f>
        <v>0</v>
      </c>
      <c r="E147" s="1">
        <f>Calc_오픈정렬!E147</f>
        <v>46113</v>
      </c>
      <c r="F147" t="str">
        <f>Calc_오픈정렬!F147</f>
        <v/>
      </c>
      <c r="G147" t="str">
        <f>IF(OR(Calc_오픈정렬!$F147="",Calc_오픈정렬!G147=""),"",Calc_오픈정렬!G147/Calc_오픈정렬!$F147*100)</f>
        <v/>
      </c>
      <c r="H147" t="str">
        <f>IF(OR(Calc_오픈정렬!$F147="",Calc_오픈정렬!H147=""),"",Calc_오픈정렬!H147/Calc_오픈정렬!$F147*100)</f>
        <v/>
      </c>
      <c r="I147" t="str">
        <f>IF(OR(Calc_오픈정렬!$F147="",Calc_오픈정렬!I147=""),"",Calc_오픈정렬!I147/Calc_오픈정렬!$F147*100)</f>
        <v/>
      </c>
      <c r="J147" t="str">
        <f>IF(OR(Calc_오픈정렬!$F147="",Calc_오픈정렬!J147=""),"",Calc_오픈정렬!J147/Calc_오픈정렬!$F147*100)</f>
        <v/>
      </c>
      <c r="K147" t="str">
        <f>IF(OR(Calc_오픈정렬!$F147="",Calc_오픈정렬!K147=""),"",Calc_오픈정렬!K147/Calc_오픈정렬!$F147*100)</f>
        <v/>
      </c>
      <c r="L147" t="str">
        <f>IF(OR(Calc_오픈정렬!$F147="",Calc_오픈정렬!L147=""),"",Calc_오픈정렬!L147/Calc_오픈정렬!$F147*100)</f>
        <v/>
      </c>
      <c r="M147" t="str">
        <f>IF(OR(Calc_오픈정렬!$F147="",Calc_오픈정렬!M147=""),"",Calc_오픈정렬!M147/Calc_오픈정렬!$F147*100)</f>
        <v/>
      </c>
      <c r="N147" t="str">
        <f>IF(OR(Calc_오픈정렬!$F147="",Calc_오픈정렬!N147=""),"",Calc_오픈정렬!N147/Calc_오픈정렬!$F147*100)</f>
        <v/>
      </c>
      <c r="O147" t="str">
        <f>IF(OR(Calc_오픈정렬!$F147="",Calc_오픈정렬!O147=""),"",Calc_오픈정렬!O147/Calc_오픈정렬!$F147*100)</f>
        <v/>
      </c>
      <c r="P147" t="str">
        <f>IF(OR(Calc_오픈정렬!$F147="",Calc_오픈정렬!P147=""),"",Calc_오픈정렬!P147/Calc_오픈정렬!$F147*100)</f>
        <v/>
      </c>
      <c r="Q147" t="str">
        <f>IF(OR(Calc_오픈정렬!$F147="",Calc_오픈정렬!Q147=""),"",Calc_오픈정렬!Q147/Calc_오픈정렬!$F147*100)</f>
        <v/>
      </c>
      <c r="R147" t="str">
        <f>IF(OR(Calc_오픈정렬!$F147="",Calc_오픈정렬!R147=""),"",Calc_오픈정렬!R147/Calc_오픈정렬!$F147*100)</f>
        <v/>
      </c>
      <c r="S147" t="str">
        <f>IF(OR(Calc_오픈정렬!$F147="",Calc_오픈정렬!S147=""),"",Calc_오픈정렬!S147/Calc_오픈정렬!$F147*100)</f>
        <v/>
      </c>
      <c r="T147" t="str">
        <f>IF(OR(Calc_오픈정렬!$F147="",Calc_오픈정렬!T147=""),"",Calc_오픈정렬!T147/Calc_오픈정렬!$F147*100)</f>
        <v/>
      </c>
      <c r="U147" t="str">
        <f>IF(OR(Calc_오픈정렬!$F147="",Calc_오픈정렬!U147=""),"",Calc_오픈정렬!U147/Calc_오픈정렬!$F147*100)</f>
        <v/>
      </c>
      <c r="V147" t="str">
        <f>IF(OR(Calc_오픈정렬!$F147="",Calc_오픈정렬!V147=""),"",Calc_오픈정렬!V147/Calc_오픈정렬!$F147*100)</f>
        <v/>
      </c>
      <c r="W147" t="str">
        <f>IF(OR(Calc_오픈정렬!$F147="",Calc_오픈정렬!W147=""),"",Calc_오픈정렬!W147/Calc_오픈정렬!$F147*100)</f>
        <v/>
      </c>
      <c r="X147" t="str">
        <f>IF(OR(Calc_오픈정렬!$F147="",Calc_오픈정렬!X147=""),"",Calc_오픈정렬!X147/Calc_오픈정렬!$F147*100)</f>
        <v/>
      </c>
      <c r="Y147" t="str">
        <f>IF(OR(Calc_오픈정렬!$F147="",Calc_오픈정렬!Y147=""),"",Calc_오픈정렬!Y147/Calc_오픈정렬!$F147*100)</f>
        <v/>
      </c>
      <c r="Z147" t="str">
        <f>IF(OR(Calc_오픈정렬!$F147="",Calc_오픈정렬!Z147=""),"",Calc_오픈정렬!Z147/Calc_오픈정렬!$F147*100)</f>
        <v/>
      </c>
      <c r="AA147" t="str">
        <f>IF(OR(Calc_오픈정렬!$F147="",Calc_오픈정렬!AA147=""),"",Calc_오픈정렬!AA147/Calc_오픈정렬!$F147*100)</f>
        <v/>
      </c>
      <c r="AB147" t="str">
        <f>IF(OR(Calc_오픈정렬!$F147="",Calc_오픈정렬!AB147=""),"",Calc_오픈정렬!AB147/Calc_오픈정렬!$F147*100)</f>
        <v/>
      </c>
      <c r="AC147" t="str">
        <f>IF(OR(Calc_오픈정렬!$F147="",Calc_오픈정렬!AC147=""),"",Calc_오픈정렬!AC147/Calc_오픈정렬!$F147*100)</f>
        <v/>
      </c>
      <c r="AD147" t="str">
        <f>IF(OR(Calc_오픈정렬!$F147="",Calc_오픈정렬!AD147=""),"",Calc_오픈정렬!AD147/Calc_오픈정렬!$F147*100)</f>
        <v/>
      </c>
      <c r="AE147" t="str">
        <f>IF(OR(Calc_오픈정렬!$F147="",Calc_오픈정렬!AE147=""),"",Calc_오픈정렬!AE147/Calc_오픈정렬!$F147*100)</f>
        <v/>
      </c>
      <c r="AF147" t="str">
        <f>IF(OR(Calc_오픈정렬!$F147="",Calc_오픈정렬!AF147=""),"",Calc_오픈정렬!AF147/Calc_오픈정렬!$F147*100)</f>
        <v/>
      </c>
      <c r="AG147" t="str">
        <f>IF(OR(Calc_오픈정렬!$F147="",Calc_오픈정렬!AG147=""),"",Calc_오픈정렬!AG147/Calc_오픈정렬!$F147*100)</f>
        <v/>
      </c>
      <c r="AH147" t="str">
        <f>IF(OR(Calc_오픈정렬!$F147="",Calc_오픈정렬!AH147=""),"",Calc_오픈정렬!AH147/Calc_오픈정렬!$F147*100)</f>
        <v/>
      </c>
      <c r="AI147" t="str">
        <f>IF(OR(Calc_오픈정렬!$F147="",Calc_오픈정렬!AI147=""),"",Calc_오픈정렬!AI147/Calc_오픈정렬!$F147*100)</f>
        <v/>
      </c>
      <c r="AJ147" t="str">
        <f>IF(OR(Calc_오픈정렬!$F147="",Calc_오픈정렬!AJ147=""),"",Calc_오픈정렬!AJ147/Calc_오픈정렬!$F147*100)</f>
        <v/>
      </c>
      <c r="AK147" t="str">
        <f>IF(OR(Calc_오픈정렬!$F147="",Calc_오픈정렬!AK147=""),"",Calc_오픈정렬!AK147/Calc_오픈정렬!$F147*100)</f>
        <v/>
      </c>
      <c r="AL147" t="str">
        <f>IF(OR(Calc_오픈정렬!$F147="",Calc_오픈정렬!AL147=""),"",Calc_오픈정렬!AL147/Calc_오픈정렬!$F147*100)</f>
        <v/>
      </c>
      <c r="AM147" t="str">
        <f>IF(OR(Calc_오픈정렬!$F147="",Calc_오픈정렬!AM147=""),"",Calc_오픈정렬!AM147/Calc_오픈정렬!$F147*100)</f>
        <v/>
      </c>
      <c r="AN147" t="str">
        <f>IF(OR(Calc_오픈정렬!$F147="",Calc_오픈정렬!AN147=""),"",Calc_오픈정렬!AN147/Calc_오픈정렬!$F147*100)</f>
        <v/>
      </c>
      <c r="AO147" t="str">
        <f>IF(OR(Calc_오픈정렬!$F147="",Calc_오픈정렬!AO147=""),"",Calc_오픈정렬!AO147/Calc_오픈정렬!$F147*100)</f>
        <v/>
      </c>
      <c r="AP147" t="str">
        <f>IF(OR(Calc_오픈정렬!$F147="",Calc_오픈정렬!AP147=""),"",Calc_오픈정렬!AP147/Calc_오픈정렬!$F147*100)</f>
        <v/>
      </c>
      <c r="AQ147" t="str">
        <f>IF(OR(Calc_오픈정렬!$F147="",Calc_오픈정렬!AQ147=""),"",Calc_오픈정렬!AQ147/Calc_오픈정렬!$F147*100)</f>
        <v/>
      </c>
      <c r="AR147" t="str">
        <f>IF(OR(Calc_오픈정렬!$F147="",Calc_오픈정렬!AR147=""),"",Calc_오픈정렬!AR147/Calc_오픈정렬!$F147*100)</f>
        <v/>
      </c>
      <c r="AS147" t="str">
        <f>IF(OR(Calc_오픈정렬!$F147="",Calc_오픈정렬!AS147=""),"",Calc_오픈정렬!AS147/Calc_오픈정렬!$F147*100)</f>
        <v/>
      </c>
      <c r="AT147" t="str">
        <f>IF(OR(Calc_오픈정렬!$F147="",Calc_오픈정렬!AT147=""),"",Calc_오픈정렬!AT147/Calc_오픈정렬!$F147*100)</f>
        <v/>
      </c>
      <c r="AU147" t="str">
        <f>IF(OR(Calc_오픈정렬!$F147="",Calc_오픈정렬!AU147=""),"",Calc_오픈정렬!AU147/Calc_오픈정렬!$F147*100)</f>
        <v/>
      </c>
      <c r="AV147" t="str">
        <f>IF(OR(Calc_오픈정렬!$F147="",Calc_오픈정렬!AV147=""),"",Calc_오픈정렬!AV147/Calc_오픈정렬!$F147*100)</f>
        <v/>
      </c>
      <c r="AW147" t="str">
        <f>IF(OR(Calc_오픈정렬!$F147="",Calc_오픈정렬!AW147=""),"",Calc_오픈정렬!AW147/Calc_오픈정렬!$F147*100)</f>
        <v/>
      </c>
      <c r="AX147" t="str">
        <f>IF(OR(Calc_오픈정렬!$F147="",Calc_오픈정렬!AX147=""),"",Calc_오픈정렬!AX147/Calc_오픈정렬!$F147*100)</f>
        <v/>
      </c>
      <c r="AY147" t="str">
        <f>IF(OR(Calc_오픈정렬!$F147="",Calc_오픈정렬!AY147=""),"",Calc_오픈정렬!AY147/Calc_오픈정렬!$F147*100)</f>
        <v/>
      </c>
      <c r="AZ147" t="str">
        <f>IF(OR(Calc_오픈정렬!$F147="",Calc_오픈정렬!AZ147=""),"",Calc_오픈정렬!AZ147/Calc_오픈정렬!$F147*100)</f>
        <v/>
      </c>
      <c r="BA147" t="str">
        <f>IF(OR(Calc_오픈정렬!$F147="",Calc_오픈정렬!BA147=""),"",Calc_오픈정렬!BA147/Calc_오픈정렬!$F147*100)</f>
        <v/>
      </c>
      <c r="BB147" t="str">
        <f>IF(OR(Calc_오픈정렬!$F147="",Calc_오픈정렬!BB147=""),"",Calc_오픈정렬!BB147/Calc_오픈정렬!$F147*100)</f>
        <v/>
      </c>
      <c r="BC147" t="str">
        <f>IF(OR(Calc_오픈정렬!$F147="",Calc_오픈정렬!BC147=""),"",Calc_오픈정렬!BC147/Calc_오픈정렬!$F147*100)</f>
        <v/>
      </c>
      <c r="BD147" t="str">
        <f>IF(OR(Calc_오픈정렬!$F147="",Calc_오픈정렬!BD147=""),"",Calc_오픈정렬!BD147/Calc_오픈정렬!$F147*100)</f>
        <v/>
      </c>
      <c r="BE147" t="str">
        <f>IF(OR(Calc_오픈정렬!$F147="",Calc_오픈정렬!BE147=""),"",Calc_오픈정렬!BE147/Calc_오픈정렬!$F147*100)</f>
        <v/>
      </c>
      <c r="BF147" t="str">
        <f>IF(OR(Calc_오픈정렬!$F147="",Calc_오픈정렬!BF147=""),"",Calc_오픈정렬!BF147/Calc_오픈정렬!$F147*100)</f>
        <v/>
      </c>
      <c r="BG147" t="str">
        <f>IF(OR(Calc_오픈정렬!$F147="",Calc_오픈정렬!BG147=""),"",Calc_오픈정렬!BG147/Calc_오픈정렬!$F147*100)</f>
        <v/>
      </c>
      <c r="BH147" t="str">
        <f>IF(OR(Calc_오픈정렬!$F147="",Calc_오픈정렬!BH147=""),"",Calc_오픈정렬!BH147/Calc_오픈정렬!$F147*100)</f>
        <v/>
      </c>
      <c r="BI147" t="str">
        <f>IF(OR(Calc_오픈정렬!$F147="",Calc_오픈정렬!BI147=""),"",Calc_오픈정렬!BI147/Calc_오픈정렬!$F147*100)</f>
        <v/>
      </c>
      <c r="BJ147" t="str">
        <f>IF(OR(Calc_오픈정렬!$F147="",Calc_오픈정렬!BJ147=""),"",Calc_오픈정렬!BJ147/Calc_오픈정렬!$F147*100)</f>
        <v/>
      </c>
      <c r="BK147" t="str">
        <f>IF(OR(Calc_오픈정렬!$F147="",Calc_오픈정렬!BK147=""),"",Calc_오픈정렬!BK147/Calc_오픈정렬!$F147*100)</f>
        <v/>
      </c>
      <c r="BL147" t="str">
        <f>IF(OR(Calc_오픈정렬!$F147="",Calc_오픈정렬!BL147=""),"",Calc_오픈정렬!BL147/Calc_오픈정렬!$F147*100)</f>
        <v/>
      </c>
      <c r="BM147" t="str">
        <f>IF(OR(Calc_오픈정렬!$F147="",Calc_오픈정렬!BM147=""),"",Calc_오픈정렬!BM147/Calc_오픈정렬!$F147*100)</f>
        <v/>
      </c>
      <c r="BN147" t="str">
        <f>IF(OR(Calc_오픈정렬!$F147="",Calc_오픈정렬!BN147=""),"",Calc_오픈정렬!BN147/Calc_오픈정렬!$F147*100)</f>
        <v/>
      </c>
    </row>
    <row r="148" spans="1:66" x14ac:dyDescent="0.3">
      <c r="A148" t="str">
        <f>Calc_오픈정렬!A148</f>
        <v>(1138) #강원대공대점</v>
      </c>
      <c r="B148" t="str">
        <f>Calc_오픈정렬!B148</f>
        <v>150-1</v>
      </c>
      <c r="C148">
        <f>Calc_오픈정렬!C148</f>
        <v>1</v>
      </c>
      <c r="D148" t="str">
        <f>Calc_오픈정렬!D148</f>
        <v>1</v>
      </c>
      <c r="E148" s="1">
        <f>Calc_오픈정렬!E148</f>
        <v>46143</v>
      </c>
      <c r="F148" t="str">
        <f>Calc_오픈정렬!F148</f>
        <v/>
      </c>
      <c r="G148" t="str">
        <f>IF(OR(Calc_오픈정렬!$F148="",Calc_오픈정렬!G148=""),"",Calc_오픈정렬!G148/Calc_오픈정렬!$F148*100)</f>
        <v/>
      </c>
      <c r="H148" t="str">
        <f>IF(OR(Calc_오픈정렬!$F148="",Calc_오픈정렬!H148=""),"",Calc_오픈정렬!H148/Calc_오픈정렬!$F148*100)</f>
        <v/>
      </c>
      <c r="I148" t="str">
        <f>IF(OR(Calc_오픈정렬!$F148="",Calc_오픈정렬!I148=""),"",Calc_오픈정렬!I148/Calc_오픈정렬!$F148*100)</f>
        <v/>
      </c>
      <c r="J148" t="str">
        <f>IF(OR(Calc_오픈정렬!$F148="",Calc_오픈정렬!J148=""),"",Calc_오픈정렬!J148/Calc_오픈정렬!$F148*100)</f>
        <v/>
      </c>
      <c r="K148" t="str">
        <f>IF(OR(Calc_오픈정렬!$F148="",Calc_오픈정렬!K148=""),"",Calc_오픈정렬!K148/Calc_오픈정렬!$F148*100)</f>
        <v/>
      </c>
      <c r="L148" t="str">
        <f>IF(OR(Calc_오픈정렬!$F148="",Calc_오픈정렬!L148=""),"",Calc_오픈정렬!L148/Calc_오픈정렬!$F148*100)</f>
        <v/>
      </c>
      <c r="M148" t="str">
        <f>IF(OR(Calc_오픈정렬!$F148="",Calc_오픈정렬!M148=""),"",Calc_오픈정렬!M148/Calc_오픈정렬!$F148*100)</f>
        <v/>
      </c>
      <c r="N148" t="str">
        <f>IF(OR(Calc_오픈정렬!$F148="",Calc_오픈정렬!N148=""),"",Calc_오픈정렬!N148/Calc_오픈정렬!$F148*100)</f>
        <v/>
      </c>
      <c r="O148" t="str">
        <f>IF(OR(Calc_오픈정렬!$F148="",Calc_오픈정렬!O148=""),"",Calc_오픈정렬!O148/Calc_오픈정렬!$F148*100)</f>
        <v/>
      </c>
      <c r="P148" t="str">
        <f>IF(OR(Calc_오픈정렬!$F148="",Calc_오픈정렬!P148=""),"",Calc_오픈정렬!P148/Calc_오픈정렬!$F148*100)</f>
        <v/>
      </c>
      <c r="Q148" t="str">
        <f>IF(OR(Calc_오픈정렬!$F148="",Calc_오픈정렬!Q148=""),"",Calc_오픈정렬!Q148/Calc_오픈정렬!$F148*100)</f>
        <v/>
      </c>
      <c r="R148" t="str">
        <f>IF(OR(Calc_오픈정렬!$F148="",Calc_오픈정렬!R148=""),"",Calc_오픈정렬!R148/Calc_오픈정렬!$F148*100)</f>
        <v/>
      </c>
      <c r="S148" t="str">
        <f>IF(OR(Calc_오픈정렬!$F148="",Calc_오픈정렬!S148=""),"",Calc_오픈정렬!S148/Calc_오픈정렬!$F148*100)</f>
        <v/>
      </c>
      <c r="T148" t="str">
        <f>IF(OR(Calc_오픈정렬!$F148="",Calc_오픈정렬!T148=""),"",Calc_오픈정렬!T148/Calc_오픈정렬!$F148*100)</f>
        <v/>
      </c>
      <c r="U148" t="str">
        <f>IF(OR(Calc_오픈정렬!$F148="",Calc_오픈정렬!U148=""),"",Calc_오픈정렬!U148/Calc_오픈정렬!$F148*100)</f>
        <v/>
      </c>
      <c r="V148" t="str">
        <f>IF(OR(Calc_오픈정렬!$F148="",Calc_오픈정렬!V148=""),"",Calc_오픈정렬!V148/Calc_오픈정렬!$F148*100)</f>
        <v/>
      </c>
      <c r="W148" t="str">
        <f>IF(OR(Calc_오픈정렬!$F148="",Calc_오픈정렬!W148=""),"",Calc_오픈정렬!W148/Calc_오픈정렬!$F148*100)</f>
        <v/>
      </c>
      <c r="X148" t="str">
        <f>IF(OR(Calc_오픈정렬!$F148="",Calc_오픈정렬!X148=""),"",Calc_오픈정렬!X148/Calc_오픈정렬!$F148*100)</f>
        <v/>
      </c>
      <c r="Y148" t="str">
        <f>IF(OR(Calc_오픈정렬!$F148="",Calc_오픈정렬!Y148=""),"",Calc_오픈정렬!Y148/Calc_오픈정렬!$F148*100)</f>
        <v/>
      </c>
      <c r="Z148" t="str">
        <f>IF(OR(Calc_오픈정렬!$F148="",Calc_오픈정렬!Z148=""),"",Calc_오픈정렬!Z148/Calc_오픈정렬!$F148*100)</f>
        <v/>
      </c>
      <c r="AA148" t="str">
        <f>IF(OR(Calc_오픈정렬!$F148="",Calc_오픈정렬!AA148=""),"",Calc_오픈정렬!AA148/Calc_오픈정렬!$F148*100)</f>
        <v/>
      </c>
      <c r="AB148" t="str">
        <f>IF(OR(Calc_오픈정렬!$F148="",Calc_오픈정렬!AB148=""),"",Calc_오픈정렬!AB148/Calc_오픈정렬!$F148*100)</f>
        <v/>
      </c>
      <c r="AC148" t="str">
        <f>IF(OR(Calc_오픈정렬!$F148="",Calc_오픈정렬!AC148=""),"",Calc_오픈정렬!AC148/Calc_오픈정렬!$F148*100)</f>
        <v/>
      </c>
      <c r="AD148" t="str">
        <f>IF(OR(Calc_오픈정렬!$F148="",Calc_오픈정렬!AD148=""),"",Calc_오픈정렬!AD148/Calc_오픈정렬!$F148*100)</f>
        <v/>
      </c>
      <c r="AE148" t="str">
        <f>IF(OR(Calc_오픈정렬!$F148="",Calc_오픈정렬!AE148=""),"",Calc_오픈정렬!AE148/Calc_오픈정렬!$F148*100)</f>
        <v/>
      </c>
      <c r="AF148" t="str">
        <f>IF(OR(Calc_오픈정렬!$F148="",Calc_오픈정렬!AF148=""),"",Calc_오픈정렬!AF148/Calc_오픈정렬!$F148*100)</f>
        <v/>
      </c>
      <c r="AG148" t="str">
        <f>IF(OR(Calc_오픈정렬!$F148="",Calc_오픈정렬!AG148=""),"",Calc_오픈정렬!AG148/Calc_오픈정렬!$F148*100)</f>
        <v/>
      </c>
      <c r="AH148" t="str">
        <f>IF(OR(Calc_오픈정렬!$F148="",Calc_오픈정렬!AH148=""),"",Calc_오픈정렬!AH148/Calc_오픈정렬!$F148*100)</f>
        <v/>
      </c>
      <c r="AI148" t="str">
        <f>IF(OR(Calc_오픈정렬!$F148="",Calc_오픈정렬!AI148=""),"",Calc_오픈정렬!AI148/Calc_오픈정렬!$F148*100)</f>
        <v/>
      </c>
      <c r="AJ148" t="str">
        <f>IF(OR(Calc_오픈정렬!$F148="",Calc_오픈정렬!AJ148=""),"",Calc_오픈정렬!AJ148/Calc_오픈정렬!$F148*100)</f>
        <v/>
      </c>
      <c r="AK148" t="str">
        <f>IF(OR(Calc_오픈정렬!$F148="",Calc_오픈정렬!AK148=""),"",Calc_오픈정렬!AK148/Calc_오픈정렬!$F148*100)</f>
        <v/>
      </c>
      <c r="AL148" t="str">
        <f>IF(OR(Calc_오픈정렬!$F148="",Calc_오픈정렬!AL148=""),"",Calc_오픈정렬!AL148/Calc_오픈정렬!$F148*100)</f>
        <v/>
      </c>
      <c r="AM148" t="str">
        <f>IF(OR(Calc_오픈정렬!$F148="",Calc_오픈정렬!AM148=""),"",Calc_오픈정렬!AM148/Calc_오픈정렬!$F148*100)</f>
        <v/>
      </c>
      <c r="AN148" t="str">
        <f>IF(OR(Calc_오픈정렬!$F148="",Calc_오픈정렬!AN148=""),"",Calc_오픈정렬!AN148/Calc_오픈정렬!$F148*100)</f>
        <v/>
      </c>
      <c r="AO148" t="str">
        <f>IF(OR(Calc_오픈정렬!$F148="",Calc_오픈정렬!AO148=""),"",Calc_오픈정렬!AO148/Calc_오픈정렬!$F148*100)</f>
        <v/>
      </c>
      <c r="AP148" t="str">
        <f>IF(OR(Calc_오픈정렬!$F148="",Calc_오픈정렬!AP148=""),"",Calc_오픈정렬!AP148/Calc_오픈정렬!$F148*100)</f>
        <v/>
      </c>
      <c r="AQ148" t="str">
        <f>IF(OR(Calc_오픈정렬!$F148="",Calc_오픈정렬!AQ148=""),"",Calc_오픈정렬!AQ148/Calc_오픈정렬!$F148*100)</f>
        <v/>
      </c>
      <c r="AR148" t="str">
        <f>IF(OR(Calc_오픈정렬!$F148="",Calc_오픈정렬!AR148=""),"",Calc_오픈정렬!AR148/Calc_오픈정렬!$F148*100)</f>
        <v/>
      </c>
      <c r="AS148" t="str">
        <f>IF(OR(Calc_오픈정렬!$F148="",Calc_오픈정렬!AS148=""),"",Calc_오픈정렬!AS148/Calc_오픈정렬!$F148*100)</f>
        <v/>
      </c>
      <c r="AT148" t="str">
        <f>IF(OR(Calc_오픈정렬!$F148="",Calc_오픈정렬!AT148=""),"",Calc_오픈정렬!AT148/Calc_오픈정렬!$F148*100)</f>
        <v/>
      </c>
      <c r="AU148" t="str">
        <f>IF(OR(Calc_오픈정렬!$F148="",Calc_오픈정렬!AU148=""),"",Calc_오픈정렬!AU148/Calc_오픈정렬!$F148*100)</f>
        <v/>
      </c>
      <c r="AV148" t="str">
        <f>IF(OR(Calc_오픈정렬!$F148="",Calc_오픈정렬!AV148=""),"",Calc_오픈정렬!AV148/Calc_오픈정렬!$F148*100)</f>
        <v/>
      </c>
      <c r="AW148" t="str">
        <f>IF(OR(Calc_오픈정렬!$F148="",Calc_오픈정렬!AW148=""),"",Calc_오픈정렬!AW148/Calc_오픈정렬!$F148*100)</f>
        <v/>
      </c>
      <c r="AX148" t="str">
        <f>IF(OR(Calc_오픈정렬!$F148="",Calc_오픈정렬!AX148=""),"",Calc_오픈정렬!AX148/Calc_오픈정렬!$F148*100)</f>
        <v/>
      </c>
      <c r="AY148" t="str">
        <f>IF(OR(Calc_오픈정렬!$F148="",Calc_오픈정렬!AY148=""),"",Calc_오픈정렬!AY148/Calc_오픈정렬!$F148*100)</f>
        <v/>
      </c>
      <c r="AZ148" t="str">
        <f>IF(OR(Calc_오픈정렬!$F148="",Calc_오픈정렬!AZ148=""),"",Calc_오픈정렬!AZ148/Calc_오픈정렬!$F148*100)</f>
        <v/>
      </c>
      <c r="BA148" t="str">
        <f>IF(OR(Calc_오픈정렬!$F148="",Calc_오픈정렬!BA148=""),"",Calc_오픈정렬!BA148/Calc_오픈정렬!$F148*100)</f>
        <v/>
      </c>
      <c r="BB148" t="str">
        <f>IF(OR(Calc_오픈정렬!$F148="",Calc_오픈정렬!BB148=""),"",Calc_오픈정렬!BB148/Calc_오픈정렬!$F148*100)</f>
        <v/>
      </c>
      <c r="BC148" t="str">
        <f>IF(OR(Calc_오픈정렬!$F148="",Calc_오픈정렬!BC148=""),"",Calc_오픈정렬!BC148/Calc_오픈정렬!$F148*100)</f>
        <v/>
      </c>
      <c r="BD148" t="str">
        <f>IF(OR(Calc_오픈정렬!$F148="",Calc_오픈정렬!BD148=""),"",Calc_오픈정렬!BD148/Calc_오픈정렬!$F148*100)</f>
        <v/>
      </c>
      <c r="BE148" t="str">
        <f>IF(OR(Calc_오픈정렬!$F148="",Calc_오픈정렬!BE148=""),"",Calc_오픈정렬!BE148/Calc_오픈정렬!$F148*100)</f>
        <v/>
      </c>
      <c r="BF148" t="str">
        <f>IF(OR(Calc_오픈정렬!$F148="",Calc_오픈정렬!BF148=""),"",Calc_오픈정렬!BF148/Calc_오픈정렬!$F148*100)</f>
        <v/>
      </c>
      <c r="BG148" t="str">
        <f>IF(OR(Calc_오픈정렬!$F148="",Calc_오픈정렬!BG148=""),"",Calc_오픈정렬!BG148/Calc_오픈정렬!$F148*100)</f>
        <v/>
      </c>
      <c r="BH148" t="str">
        <f>IF(OR(Calc_오픈정렬!$F148="",Calc_오픈정렬!BH148=""),"",Calc_오픈정렬!BH148/Calc_오픈정렬!$F148*100)</f>
        <v/>
      </c>
      <c r="BI148" t="str">
        <f>IF(OR(Calc_오픈정렬!$F148="",Calc_오픈정렬!BI148=""),"",Calc_오픈정렬!BI148/Calc_오픈정렬!$F148*100)</f>
        <v/>
      </c>
      <c r="BJ148" t="str">
        <f>IF(OR(Calc_오픈정렬!$F148="",Calc_오픈정렬!BJ148=""),"",Calc_오픈정렬!BJ148/Calc_오픈정렬!$F148*100)</f>
        <v/>
      </c>
      <c r="BK148" t="str">
        <f>IF(OR(Calc_오픈정렬!$F148="",Calc_오픈정렬!BK148=""),"",Calc_오픈정렬!BK148/Calc_오픈정렬!$F148*100)</f>
        <v/>
      </c>
      <c r="BL148" t="str">
        <f>IF(OR(Calc_오픈정렬!$F148="",Calc_오픈정렬!BL148=""),"",Calc_오픈정렬!BL148/Calc_오픈정렬!$F148*100)</f>
        <v/>
      </c>
      <c r="BM148" t="str">
        <f>IF(OR(Calc_오픈정렬!$F148="",Calc_오픈정렬!BM148=""),"",Calc_오픈정렬!BM148/Calc_오픈정렬!$F148*100)</f>
        <v/>
      </c>
      <c r="BN148" t="str">
        <f>IF(OR(Calc_오픈정렬!$F148="",Calc_오픈정렬!BN148=""),"",Calc_오픈정렬!BN148/Calc_오픈정렬!$F148*100)</f>
        <v/>
      </c>
    </row>
    <row r="149" spans="1:66" x14ac:dyDescent="0.3">
      <c r="A149" t="str">
        <f>Calc_오픈정렬!A149</f>
        <v>(1139) #두정메트로점</v>
      </c>
      <c r="B149" t="str">
        <f>Calc_오픈정렬!B149</f>
        <v>150-0</v>
      </c>
      <c r="C149">
        <f>Calc_오픈정렬!C149</f>
        <v>0</v>
      </c>
      <c r="D149" t="str">
        <f>Calc_오픈정렬!D149</f>
        <v>0</v>
      </c>
      <c r="E149" s="1">
        <f>Calc_오픈정렬!E149</f>
        <v>46143</v>
      </c>
      <c r="F149" t="str">
        <f>Calc_오픈정렬!F149</f>
        <v/>
      </c>
      <c r="G149" t="str">
        <f>IF(OR(Calc_오픈정렬!$F149="",Calc_오픈정렬!G149=""),"",Calc_오픈정렬!G149/Calc_오픈정렬!$F149*100)</f>
        <v/>
      </c>
      <c r="H149" t="str">
        <f>IF(OR(Calc_오픈정렬!$F149="",Calc_오픈정렬!H149=""),"",Calc_오픈정렬!H149/Calc_오픈정렬!$F149*100)</f>
        <v/>
      </c>
      <c r="I149" t="str">
        <f>IF(OR(Calc_오픈정렬!$F149="",Calc_오픈정렬!I149=""),"",Calc_오픈정렬!I149/Calc_오픈정렬!$F149*100)</f>
        <v/>
      </c>
      <c r="J149" t="str">
        <f>IF(OR(Calc_오픈정렬!$F149="",Calc_오픈정렬!J149=""),"",Calc_오픈정렬!J149/Calc_오픈정렬!$F149*100)</f>
        <v/>
      </c>
      <c r="K149" t="str">
        <f>IF(OR(Calc_오픈정렬!$F149="",Calc_오픈정렬!K149=""),"",Calc_오픈정렬!K149/Calc_오픈정렬!$F149*100)</f>
        <v/>
      </c>
      <c r="L149" t="str">
        <f>IF(OR(Calc_오픈정렬!$F149="",Calc_오픈정렬!L149=""),"",Calc_오픈정렬!L149/Calc_오픈정렬!$F149*100)</f>
        <v/>
      </c>
      <c r="M149" t="str">
        <f>IF(OR(Calc_오픈정렬!$F149="",Calc_오픈정렬!M149=""),"",Calc_오픈정렬!M149/Calc_오픈정렬!$F149*100)</f>
        <v/>
      </c>
      <c r="N149" t="str">
        <f>IF(OR(Calc_오픈정렬!$F149="",Calc_오픈정렬!N149=""),"",Calc_오픈정렬!N149/Calc_오픈정렬!$F149*100)</f>
        <v/>
      </c>
      <c r="O149" t="str">
        <f>IF(OR(Calc_오픈정렬!$F149="",Calc_오픈정렬!O149=""),"",Calc_오픈정렬!O149/Calc_오픈정렬!$F149*100)</f>
        <v/>
      </c>
      <c r="P149" t="str">
        <f>IF(OR(Calc_오픈정렬!$F149="",Calc_오픈정렬!P149=""),"",Calc_오픈정렬!P149/Calc_오픈정렬!$F149*100)</f>
        <v/>
      </c>
      <c r="Q149" t="str">
        <f>IF(OR(Calc_오픈정렬!$F149="",Calc_오픈정렬!Q149=""),"",Calc_오픈정렬!Q149/Calc_오픈정렬!$F149*100)</f>
        <v/>
      </c>
      <c r="R149" t="str">
        <f>IF(OR(Calc_오픈정렬!$F149="",Calc_오픈정렬!R149=""),"",Calc_오픈정렬!R149/Calc_오픈정렬!$F149*100)</f>
        <v/>
      </c>
      <c r="S149" t="str">
        <f>IF(OR(Calc_오픈정렬!$F149="",Calc_오픈정렬!S149=""),"",Calc_오픈정렬!S149/Calc_오픈정렬!$F149*100)</f>
        <v/>
      </c>
      <c r="T149" t="str">
        <f>IF(OR(Calc_오픈정렬!$F149="",Calc_오픈정렬!T149=""),"",Calc_오픈정렬!T149/Calc_오픈정렬!$F149*100)</f>
        <v/>
      </c>
      <c r="U149" t="str">
        <f>IF(OR(Calc_오픈정렬!$F149="",Calc_오픈정렬!U149=""),"",Calc_오픈정렬!U149/Calc_오픈정렬!$F149*100)</f>
        <v/>
      </c>
      <c r="V149" t="str">
        <f>IF(OR(Calc_오픈정렬!$F149="",Calc_오픈정렬!V149=""),"",Calc_오픈정렬!V149/Calc_오픈정렬!$F149*100)</f>
        <v/>
      </c>
      <c r="W149" t="str">
        <f>IF(OR(Calc_오픈정렬!$F149="",Calc_오픈정렬!W149=""),"",Calc_오픈정렬!W149/Calc_오픈정렬!$F149*100)</f>
        <v/>
      </c>
      <c r="X149" t="str">
        <f>IF(OR(Calc_오픈정렬!$F149="",Calc_오픈정렬!X149=""),"",Calc_오픈정렬!X149/Calc_오픈정렬!$F149*100)</f>
        <v/>
      </c>
      <c r="Y149" t="str">
        <f>IF(OR(Calc_오픈정렬!$F149="",Calc_오픈정렬!Y149=""),"",Calc_오픈정렬!Y149/Calc_오픈정렬!$F149*100)</f>
        <v/>
      </c>
      <c r="Z149" t="str">
        <f>IF(OR(Calc_오픈정렬!$F149="",Calc_오픈정렬!Z149=""),"",Calc_오픈정렬!Z149/Calc_오픈정렬!$F149*100)</f>
        <v/>
      </c>
      <c r="AA149" t="str">
        <f>IF(OR(Calc_오픈정렬!$F149="",Calc_오픈정렬!AA149=""),"",Calc_오픈정렬!AA149/Calc_오픈정렬!$F149*100)</f>
        <v/>
      </c>
      <c r="AB149" t="str">
        <f>IF(OR(Calc_오픈정렬!$F149="",Calc_오픈정렬!AB149=""),"",Calc_오픈정렬!AB149/Calc_오픈정렬!$F149*100)</f>
        <v/>
      </c>
      <c r="AC149" t="str">
        <f>IF(OR(Calc_오픈정렬!$F149="",Calc_오픈정렬!AC149=""),"",Calc_오픈정렬!AC149/Calc_오픈정렬!$F149*100)</f>
        <v/>
      </c>
      <c r="AD149" t="str">
        <f>IF(OR(Calc_오픈정렬!$F149="",Calc_오픈정렬!AD149=""),"",Calc_오픈정렬!AD149/Calc_오픈정렬!$F149*100)</f>
        <v/>
      </c>
      <c r="AE149" t="str">
        <f>IF(OR(Calc_오픈정렬!$F149="",Calc_오픈정렬!AE149=""),"",Calc_오픈정렬!AE149/Calc_오픈정렬!$F149*100)</f>
        <v/>
      </c>
      <c r="AF149" t="str">
        <f>IF(OR(Calc_오픈정렬!$F149="",Calc_오픈정렬!AF149=""),"",Calc_오픈정렬!AF149/Calc_오픈정렬!$F149*100)</f>
        <v/>
      </c>
      <c r="AG149" t="str">
        <f>IF(OR(Calc_오픈정렬!$F149="",Calc_오픈정렬!AG149=""),"",Calc_오픈정렬!AG149/Calc_오픈정렬!$F149*100)</f>
        <v/>
      </c>
      <c r="AH149" t="str">
        <f>IF(OR(Calc_오픈정렬!$F149="",Calc_오픈정렬!AH149=""),"",Calc_오픈정렬!AH149/Calc_오픈정렬!$F149*100)</f>
        <v/>
      </c>
      <c r="AI149" t="str">
        <f>IF(OR(Calc_오픈정렬!$F149="",Calc_오픈정렬!AI149=""),"",Calc_오픈정렬!AI149/Calc_오픈정렬!$F149*100)</f>
        <v/>
      </c>
      <c r="AJ149" t="str">
        <f>IF(OR(Calc_오픈정렬!$F149="",Calc_오픈정렬!AJ149=""),"",Calc_오픈정렬!AJ149/Calc_오픈정렬!$F149*100)</f>
        <v/>
      </c>
      <c r="AK149" t="str">
        <f>IF(OR(Calc_오픈정렬!$F149="",Calc_오픈정렬!AK149=""),"",Calc_오픈정렬!AK149/Calc_오픈정렬!$F149*100)</f>
        <v/>
      </c>
      <c r="AL149" t="str">
        <f>IF(OR(Calc_오픈정렬!$F149="",Calc_오픈정렬!AL149=""),"",Calc_오픈정렬!AL149/Calc_오픈정렬!$F149*100)</f>
        <v/>
      </c>
      <c r="AM149" t="str">
        <f>IF(OR(Calc_오픈정렬!$F149="",Calc_오픈정렬!AM149=""),"",Calc_오픈정렬!AM149/Calc_오픈정렬!$F149*100)</f>
        <v/>
      </c>
      <c r="AN149" t="str">
        <f>IF(OR(Calc_오픈정렬!$F149="",Calc_오픈정렬!AN149=""),"",Calc_오픈정렬!AN149/Calc_오픈정렬!$F149*100)</f>
        <v/>
      </c>
      <c r="AO149" t="str">
        <f>IF(OR(Calc_오픈정렬!$F149="",Calc_오픈정렬!AO149=""),"",Calc_오픈정렬!AO149/Calc_오픈정렬!$F149*100)</f>
        <v/>
      </c>
      <c r="AP149" t="str">
        <f>IF(OR(Calc_오픈정렬!$F149="",Calc_오픈정렬!AP149=""),"",Calc_오픈정렬!AP149/Calc_오픈정렬!$F149*100)</f>
        <v/>
      </c>
      <c r="AQ149" t="str">
        <f>IF(OR(Calc_오픈정렬!$F149="",Calc_오픈정렬!AQ149=""),"",Calc_오픈정렬!AQ149/Calc_오픈정렬!$F149*100)</f>
        <v/>
      </c>
      <c r="AR149" t="str">
        <f>IF(OR(Calc_오픈정렬!$F149="",Calc_오픈정렬!AR149=""),"",Calc_오픈정렬!AR149/Calc_오픈정렬!$F149*100)</f>
        <v/>
      </c>
      <c r="AS149" t="str">
        <f>IF(OR(Calc_오픈정렬!$F149="",Calc_오픈정렬!AS149=""),"",Calc_오픈정렬!AS149/Calc_오픈정렬!$F149*100)</f>
        <v/>
      </c>
      <c r="AT149" t="str">
        <f>IF(OR(Calc_오픈정렬!$F149="",Calc_오픈정렬!AT149=""),"",Calc_오픈정렬!AT149/Calc_오픈정렬!$F149*100)</f>
        <v/>
      </c>
      <c r="AU149" t="str">
        <f>IF(OR(Calc_오픈정렬!$F149="",Calc_오픈정렬!AU149=""),"",Calc_오픈정렬!AU149/Calc_오픈정렬!$F149*100)</f>
        <v/>
      </c>
      <c r="AV149" t="str">
        <f>IF(OR(Calc_오픈정렬!$F149="",Calc_오픈정렬!AV149=""),"",Calc_오픈정렬!AV149/Calc_오픈정렬!$F149*100)</f>
        <v/>
      </c>
      <c r="AW149" t="str">
        <f>IF(OR(Calc_오픈정렬!$F149="",Calc_오픈정렬!AW149=""),"",Calc_오픈정렬!AW149/Calc_오픈정렬!$F149*100)</f>
        <v/>
      </c>
      <c r="AX149" t="str">
        <f>IF(OR(Calc_오픈정렬!$F149="",Calc_오픈정렬!AX149=""),"",Calc_오픈정렬!AX149/Calc_오픈정렬!$F149*100)</f>
        <v/>
      </c>
      <c r="AY149" t="str">
        <f>IF(OR(Calc_오픈정렬!$F149="",Calc_오픈정렬!AY149=""),"",Calc_오픈정렬!AY149/Calc_오픈정렬!$F149*100)</f>
        <v/>
      </c>
      <c r="AZ149" t="str">
        <f>IF(OR(Calc_오픈정렬!$F149="",Calc_오픈정렬!AZ149=""),"",Calc_오픈정렬!AZ149/Calc_오픈정렬!$F149*100)</f>
        <v/>
      </c>
      <c r="BA149" t="str">
        <f>IF(OR(Calc_오픈정렬!$F149="",Calc_오픈정렬!BA149=""),"",Calc_오픈정렬!BA149/Calc_오픈정렬!$F149*100)</f>
        <v/>
      </c>
      <c r="BB149" t="str">
        <f>IF(OR(Calc_오픈정렬!$F149="",Calc_오픈정렬!BB149=""),"",Calc_오픈정렬!BB149/Calc_오픈정렬!$F149*100)</f>
        <v/>
      </c>
      <c r="BC149" t="str">
        <f>IF(OR(Calc_오픈정렬!$F149="",Calc_오픈정렬!BC149=""),"",Calc_오픈정렬!BC149/Calc_오픈정렬!$F149*100)</f>
        <v/>
      </c>
      <c r="BD149" t="str">
        <f>IF(OR(Calc_오픈정렬!$F149="",Calc_오픈정렬!BD149=""),"",Calc_오픈정렬!BD149/Calc_오픈정렬!$F149*100)</f>
        <v/>
      </c>
      <c r="BE149" t="str">
        <f>IF(OR(Calc_오픈정렬!$F149="",Calc_오픈정렬!BE149=""),"",Calc_오픈정렬!BE149/Calc_오픈정렬!$F149*100)</f>
        <v/>
      </c>
      <c r="BF149" t="str">
        <f>IF(OR(Calc_오픈정렬!$F149="",Calc_오픈정렬!BF149=""),"",Calc_오픈정렬!BF149/Calc_오픈정렬!$F149*100)</f>
        <v/>
      </c>
      <c r="BG149" t="str">
        <f>IF(OR(Calc_오픈정렬!$F149="",Calc_오픈정렬!BG149=""),"",Calc_오픈정렬!BG149/Calc_오픈정렬!$F149*100)</f>
        <v/>
      </c>
      <c r="BH149" t="str">
        <f>IF(OR(Calc_오픈정렬!$F149="",Calc_오픈정렬!BH149=""),"",Calc_오픈정렬!BH149/Calc_오픈정렬!$F149*100)</f>
        <v/>
      </c>
      <c r="BI149" t="str">
        <f>IF(OR(Calc_오픈정렬!$F149="",Calc_오픈정렬!BI149=""),"",Calc_오픈정렬!BI149/Calc_오픈정렬!$F149*100)</f>
        <v/>
      </c>
      <c r="BJ149" t="str">
        <f>IF(OR(Calc_오픈정렬!$F149="",Calc_오픈정렬!BJ149=""),"",Calc_오픈정렬!BJ149/Calc_오픈정렬!$F149*100)</f>
        <v/>
      </c>
      <c r="BK149" t="str">
        <f>IF(OR(Calc_오픈정렬!$F149="",Calc_오픈정렬!BK149=""),"",Calc_오픈정렬!BK149/Calc_오픈정렬!$F149*100)</f>
        <v/>
      </c>
      <c r="BL149" t="str">
        <f>IF(OR(Calc_오픈정렬!$F149="",Calc_오픈정렬!BL149=""),"",Calc_오픈정렬!BL149/Calc_오픈정렬!$F149*100)</f>
        <v/>
      </c>
      <c r="BM149" t="str">
        <f>IF(OR(Calc_오픈정렬!$F149="",Calc_오픈정렬!BM149=""),"",Calc_오픈정렬!BM149/Calc_오픈정렬!$F149*100)</f>
        <v/>
      </c>
      <c r="BN149" t="str">
        <f>IF(OR(Calc_오픈정렬!$F149="",Calc_오픈정렬!BN149=""),"",Calc_오픈정렬!BN149/Calc_오픈정렬!$F149*100)</f>
        <v/>
      </c>
    </row>
    <row r="150" spans="1:66" x14ac:dyDescent="0.3">
      <c r="A150" t="str">
        <f>Calc_오픈정렬!A150</f>
        <v>(1140) #대전보건대점</v>
      </c>
      <c r="B150" t="str">
        <f>Calc_오픈정렬!B150</f>
        <v>150-1</v>
      </c>
      <c r="C150">
        <f>Calc_오픈정렬!C150</f>
        <v>1</v>
      </c>
      <c r="D150" t="str">
        <f>Calc_오픈정렬!D150</f>
        <v>1</v>
      </c>
      <c r="E150" s="1">
        <f>Calc_오픈정렬!E150</f>
        <v>46143</v>
      </c>
      <c r="F150" t="str">
        <f>Calc_오픈정렬!F150</f>
        <v/>
      </c>
      <c r="G150" t="str">
        <f>IF(OR(Calc_오픈정렬!$F150="",Calc_오픈정렬!G150=""),"",Calc_오픈정렬!G150/Calc_오픈정렬!$F150*100)</f>
        <v/>
      </c>
      <c r="H150" t="str">
        <f>IF(OR(Calc_오픈정렬!$F150="",Calc_오픈정렬!H150=""),"",Calc_오픈정렬!H150/Calc_오픈정렬!$F150*100)</f>
        <v/>
      </c>
      <c r="I150" t="str">
        <f>IF(OR(Calc_오픈정렬!$F150="",Calc_오픈정렬!I150=""),"",Calc_오픈정렬!I150/Calc_오픈정렬!$F150*100)</f>
        <v/>
      </c>
      <c r="J150" t="str">
        <f>IF(OR(Calc_오픈정렬!$F150="",Calc_오픈정렬!J150=""),"",Calc_오픈정렬!J150/Calc_오픈정렬!$F150*100)</f>
        <v/>
      </c>
      <c r="K150" t="str">
        <f>IF(OR(Calc_오픈정렬!$F150="",Calc_오픈정렬!K150=""),"",Calc_오픈정렬!K150/Calc_오픈정렬!$F150*100)</f>
        <v/>
      </c>
      <c r="L150" t="str">
        <f>IF(OR(Calc_오픈정렬!$F150="",Calc_오픈정렬!L150=""),"",Calc_오픈정렬!L150/Calc_오픈정렬!$F150*100)</f>
        <v/>
      </c>
      <c r="M150" t="str">
        <f>IF(OR(Calc_오픈정렬!$F150="",Calc_오픈정렬!M150=""),"",Calc_오픈정렬!M150/Calc_오픈정렬!$F150*100)</f>
        <v/>
      </c>
      <c r="N150" t="str">
        <f>IF(OR(Calc_오픈정렬!$F150="",Calc_오픈정렬!N150=""),"",Calc_오픈정렬!N150/Calc_오픈정렬!$F150*100)</f>
        <v/>
      </c>
      <c r="O150" t="str">
        <f>IF(OR(Calc_오픈정렬!$F150="",Calc_오픈정렬!O150=""),"",Calc_오픈정렬!O150/Calc_오픈정렬!$F150*100)</f>
        <v/>
      </c>
      <c r="P150" t="str">
        <f>IF(OR(Calc_오픈정렬!$F150="",Calc_오픈정렬!P150=""),"",Calc_오픈정렬!P150/Calc_오픈정렬!$F150*100)</f>
        <v/>
      </c>
      <c r="Q150" t="str">
        <f>IF(OR(Calc_오픈정렬!$F150="",Calc_오픈정렬!Q150=""),"",Calc_오픈정렬!Q150/Calc_오픈정렬!$F150*100)</f>
        <v/>
      </c>
      <c r="R150" t="str">
        <f>IF(OR(Calc_오픈정렬!$F150="",Calc_오픈정렬!R150=""),"",Calc_오픈정렬!R150/Calc_오픈정렬!$F150*100)</f>
        <v/>
      </c>
      <c r="S150" t="str">
        <f>IF(OR(Calc_오픈정렬!$F150="",Calc_오픈정렬!S150=""),"",Calc_오픈정렬!S150/Calc_오픈정렬!$F150*100)</f>
        <v/>
      </c>
      <c r="T150" t="str">
        <f>IF(OR(Calc_오픈정렬!$F150="",Calc_오픈정렬!T150=""),"",Calc_오픈정렬!T150/Calc_오픈정렬!$F150*100)</f>
        <v/>
      </c>
      <c r="U150" t="str">
        <f>IF(OR(Calc_오픈정렬!$F150="",Calc_오픈정렬!U150=""),"",Calc_오픈정렬!U150/Calc_오픈정렬!$F150*100)</f>
        <v/>
      </c>
      <c r="V150" t="str">
        <f>IF(OR(Calc_오픈정렬!$F150="",Calc_오픈정렬!V150=""),"",Calc_오픈정렬!V150/Calc_오픈정렬!$F150*100)</f>
        <v/>
      </c>
      <c r="W150" t="str">
        <f>IF(OR(Calc_오픈정렬!$F150="",Calc_오픈정렬!W150=""),"",Calc_오픈정렬!W150/Calc_오픈정렬!$F150*100)</f>
        <v/>
      </c>
      <c r="X150" t="str">
        <f>IF(OR(Calc_오픈정렬!$F150="",Calc_오픈정렬!X150=""),"",Calc_오픈정렬!X150/Calc_오픈정렬!$F150*100)</f>
        <v/>
      </c>
      <c r="Y150" t="str">
        <f>IF(OR(Calc_오픈정렬!$F150="",Calc_오픈정렬!Y150=""),"",Calc_오픈정렬!Y150/Calc_오픈정렬!$F150*100)</f>
        <v/>
      </c>
      <c r="Z150" t="str">
        <f>IF(OR(Calc_오픈정렬!$F150="",Calc_오픈정렬!Z150=""),"",Calc_오픈정렬!Z150/Calc_오픈정렬!$F150*100)</f>
        <v/>
      </c>
      <c r="AA150" t="str">
        <f>IF(OR(Calc_오픈정렬!$F150="",Calc_오픈정렬!AA150=""),"",Calc_오픈정렬!AA150/Calc_오픈정렬!$F150*100)</f>
        <v/>
      </c>
      <c r="AB150" t="str">
        <f>IF(OR(Calc_오픈정렬!$F150="",Calc_오픈정렬!AB150=""),"",Calc_오픈정렬!AB150/Calc_오픈정렬!$F150*100)</f>
        <v/>
      </c>
      <c r="AC150" t="str">
        <f>IF(OR(Calc_오픈정렬!$F150="",Calc_오픈정렬!AC150=""),"",Calc_오픈정렬!AC150/Calc_오픈정렬!$F150*100)</f>
        <v/>
      </c>
      <c r="AD150" t="str">
        <f>IF(OR(Calc_오픈정렬!$F150="",Calc_오픈정렬!AD150=""),"",Calc_오픈정렬!AD150/Calc_오픈정렬!$F150*100)</f>
        <v/>
      </c>
      <c r="AE150" t="str">
        <f>IF(OR(Calc_오픈정렬!$F150="",Calc_오픈정렬!AE150=""),"",Calc_오픈정렬!AE150/Calc_오픈정렬!$F150*100)</f>
        <v/>
      </c>
      <c r="AF150" t="str">
        <f>IF(OR(Calc_오픈정렬!$F150="",Calc_오픈정렬!AF150=""),"",Calc_오픈정렬!AF150/Calc_오픈정렬!$F150*100)</f>
        <v/>
      </c>
      <c r="AG150" t="str">
        <f>IF(OR(Calc_오픈정렬!$F150="",Calc_오픈정렬!AG150=""),"",Calc_오픈정렬!AG150/Calc_오픈정렬!$F150*100)</f>
        <v/>
      </c>
      <c r="AH150" t="str">
        <f>IF(OR(Calc_오픈정렬!$F150="",Calc_오픈정렬!AH150=""),"",Calc_오픈정렬!AH150/Calc_오픈정렬!$F150*100)</f>
        <v/>
      </c>
      <c r="AI150" t="str">
        <f>IF(OR(Calc_오픈정렬!$F150="",Calc_오픈정렬!AI150=""),"",Calc_오픈정렬!AI150/Calc_오픈정렬!$F150*100)</f>
        <v/>
      </c>
      <c r="AJ150" t="str">
        <f>IF(OR(Calc_오픈정렬!$F150="",Calc_오픈정렬!AJ150=""),"",Calc_오픈정렬!AJ150/Calc_오픈정렬!$F150*100)</f>
        <v/>
      </c>
      <c r="AK150" t="str">
        <f>IF(OR(Calc_오픈정렬!$F150="",Calc_오픈정렬!AK150=""),"",Calc_오픈정렬!AK150/Calc_오픈정렬!$F150*100)</f>
        <v/>
      </c>
      <c r="AL150" t="str">
        <f>IF(OR(Calc_오픈정렬!$F150="",Calc_오픈정렬!AL150=""),"",Calc_오픈정렬!AL150/Calc_오픈정렬!$F150*100)</f>
        <v/>
      </c>
      <c r="AM150" t="str">
        <f>IF(OR(Calc_오픈정렬!$F150="",Calc_오픈정렬!AM150=""),"",Calc_오픈정렬!AM150/Calc_오픈정렬!$F150*100)</f>
        <v/>
      </c>
      <c r="AN150" t="str">
        <f>IF(OR(Calc_오픈정렬!$F150="",Calc_오픈정렬!AN150=""),"",Calc_오픈정렬!AN150/Calc_오픈정렬!$F150*100)</f>
        <v/>
      </c>
      <c r="AO150" t="str">
        <f>IF(OR(Calc_오픈정렬!$F150="",Calc_오픈정렬!AO150=""),"",Calc_오픈정렬!AO150/Calc_오픈정렬!$F150*100)</f>
        <v/>
      </c>
      <c r="AP150" t="str">
        <f>IF(OR(Calc_오픈정렬!$F150="",Calc_오픈정렬!AP150=""),"",Calc_오픈정렬!AP150/Calc_오픈정렬!$F150*100)</f>
        <v/>
      </c>
      <c r="AQ150" t="str">
        <f>IF(OR(Calc_오픈정렬!$F150="",Calc_오픈정렬!AQ150=""),"",Calc_오픈정렬!AQ150/Calc_오픈정렬!$F150*100)</f>
        <v/>
      </c>
      <c r="AR150" t="str">
        <f>IF(OR(Calc_오픈정렬!$F150="",Calc_오픈정렬!AR150=""),"",Calc_오픈정렬!AR150/Calc_오픈정렬!$F150*100)</f>
        <v/>
      </c>
      <c r="AS150" t="str">
        <f>IF(OR(Calc_오픈정렬!$F150="",Calc_오픈정렬!AS150=""),"",Calc_오픈정렬!AS150/Calc_오픈정렬!$F150*100)</f>
        <v/>
      </c>
      <c r="AT150" t="str">
        <f>IF(OR(Calc_오픈정렬!$F150="",Calc_오픈정렬!AT150=""),"",Calc_오픈정렬!AT150/Calc_오픈정렬!$F150*100)</f>
        <v/>
      </c>
      <c r="AU150" t="str">
        <f>IF(OR(Calc_오픈정렬!$F150="",Calc_오픈정렬!AU150=""),"",Calc_오픈정렬!AU150/Calc_오픈정렬!$F150*100)</f>
        <v/>
      </c>
      <c r="AV150" t="str">
        <f>IF(OR(Calc_오픈정렬!$F150="",Calc_오픈정렬!AV150=""),"",Calc_오픈정렬!AV150/Calc_오픈정렬!$F150*100)</f>
        <v/>
      </c>
      <c r="AW150" t="str">
        <f>IF(OR(Calc_오픈정렬!$F150="",Calc_오픈정렬!AW150=""),"",Calc_오픈정렬!AW150/Calc_오픈정렬!$F150*100)</f>
        <v/>
      </c>
      <c r="AX150" t="str">
        <f>IF(OR(Calc_오픈정렬!$F150="",Calc_오픈정렬!AX150=""),"",Calc_오픈정렬!AX150/Calc_오픈정렬!$F150*100)</f>
        <v/>
      </c>
      <c r="AY150" t="str">
        <f>IF(OR(Calc_오픈정렬!$F150="",Calc_오픈정렬!AY150=""),"",Calc_오픈정렬!AY150/Calc_오픈정렬!$F150*100)</f>
        <v/>
      </c>
      <c r="AZ150" t="str">
        <f>IF(OR(Calc_오픈정렬!$F150="",Calc_오픈정렬!AZ150=""),"",Calc_오픈정렬!AZ150/Calc_오픈정렬!$F150*100)</f>
        <v/>
      </c>
      <c r="BA150" t="str">
        <f>IF(OR(Calc_오픈정렬!$F150="",Calc_오픈정렬!BA150=""),"",Calc_오픈정렬!BA150/Calc_오픈정렬!$F150*100)</f>
        <v/>
      </c>
      <c r="BB150" t="str">
        <f>IF(OR(Calc_오픈정렬!$F150="",Calc_오픈정렬!BB150=""),"",Calc_오픈정렬!BB150/Calc_오픈정렬!$F150*100)</f>
        <v/>
      </c>
      <c r="BC150" t="str">
        <f>IF(OR(Calc_오픈정렬!$F150="",Calc_오픈정렬!BC150=""),"",Calc_오픈정렬!BC150/Calc_오픈정렬!$F150*100)</f>
        <v/>
      </c>
      <c r="BD150" t="str">
        <f>IF(OR(Calc_오픈정렬!$F150="",Calc_오픈정렬!BD150=""),"",Calc_오픈정렬!BD150/Calc_오픈정렬!$F150*100)</f>
        <v/>
      </c>
      <c r="BE150" t="str">
        <f>IF(OR(Calc_오픈정렬!$F150="",Calc_오픈정렬!BE150=""),"",Calc_오픈정렬!BE150/Calc_오픈정렬!$F150*100)</f>
        <v/>
      </c>
      <c r="BF150" t="str">
        <f>IF(OR(Calc_오픈정렬!$F150="",Calc_오픈정렬!BF150=""),"",Calc_오픈정렬!BF150/Calc_오픈정렬!$F150*100)</f>
        <v/>
      </c>
      <c r="BG150" t="str">
        <f>IF(OR(Calc_오픈정렬!$F150="",Calc_오픈정렬!BG150=""),"",Calc_오픈정렬!BG150/Calc_오픈정렬!$F150*100)</f>
        <v/>
      </c>
      <c r="BH150" t="str">
        <f>IF(OR(Calc_오픈정렬!$F150="",Calc_오픈정렬!BH150=""),"",Calc_오픈정렬!BH150/Calc_오픈정렬!$F150*100)</f>
        <v/>
      </c>
      <c r="BI150" t="str">
        <f>IF(OR(Calc_오픈정렬!$F150="",Calc_오픈정렬!BI150=""),"",Calc_오픈정렬!BI150/Calc_오픈정렬!$F150*100)</f>
        <v/>
      </c>
      <c r="BJ150" t="str">
        <f>IF(OR(Calc_오픈정렬!$F150="",Calc_오픈정렬!BJ150=""),"",Calc_오픈정렬!BJ150/Calc_오픈정렬!$F150*100)</f>
        <v/>
      </c>
      <c r="BK150" t="str">
        <f>IF(OR(Calc_오픈정렬!$F150="",Calc_오픈정렬!BK150=""),"",Calc_오픈정렬!BK150/Calc_오픈정렬!$F150*100)</f>
        <v/>
      </c>
      <c r="BL150" t="str">
        <f>IF(OR(Calc_오픈정렬!$F150="",Calc_오픈정렬!BL150=""),"",Calc_오픈정렬!BL150/Calc_오픈정렬!$F150*100)</f>
        <v/>
      </c>
      <c r="BM150" t="str">
        <f>IF(OR(Calc_오픈정렬!$F150="",Calc_오픈정렬!BM150=""),"",Calc_오픈정렬!BM150/Calc_오픈정렬!$F150*100)</f>
        <v/>
      </c>
      <c r="BN150" t="str">
        <f>IF(OR(Calc_오픈정렬!$F150="",Calc_오픈정렬!BN150=""),"",Calc_오픈정렬!BN150/Calc_오픈정렬!$F150*100)</f>
        <v/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BAE5-D2A8-4D79-BDBA-7B8702F5AEED}">
  <dimension ref="A1:I8"/>
  <sheetViews>
    <sheetView topLeftCell="B1" workbookViewId="0">
      <selection activeCell="F3" sqref="F3"/>
    </sheetView>
  </sheetViews>
  <sheetFormatPr defaultRowHeight="13.2" x14ac:dyDescent="0.3"/>
  <cols>
    <col min="1" max="1" width="22.875" customWidth="1"/>
    <col min="2" max="9" width="13" customWidth="1"/>
  </cols>
  <sheetData>
    <row r="1" spans="1:9" ht="20.399999999999999" x14ac:dyDescent="0.3">
      <c r="A1" s="22" t="s">
        <v>196</v>
      </c>
    </row>
    <row r="2" spans="1:9" x14ac:dyDescent="0.3">
      <c r="A2" t="s">
        <v>197</v>
      </c>
    </row>
    <row r="4" spans="1:9" x14ac:dyDescent="0.3">
      <c r="A4" s="20" t="s">
        <v>198</v>
      </c>
      <c r="B4" s="20" t="s">
        <v>199</v>
      </c>
      <c r="C4" s="20" t="s">
        <v>200</v>
      </c>
      <c r="D4" s="20" t="s">
        <v>201</v>
      </c>
      <c r="E4" s="20" t="s">
        <v>202</v>
      </c>
      <c r="F4" s="20" t="s">
        <v>203</v>
      </c>
      <c r="G4" s="20" t="s">
        <v>204</v>
      </c>
      <c r="H4" s="20" t="s">
        <v>205</v>
      </c>
      <c r="I4" s="20" t="s">
        <v>206</v>
      </c>
    </row>
    <row r="5" spans="1:9" x14ac:dyDescent="0.3">
      <c r="A5" s="21" t="s">
        <v>207</v>
      </c>
      <c r="B5" s="10">
        <f>AVERAGE(요약_성장곡선!B$3:B$14)</f>
        <v>97.044768892825857</v>
      </c>
      <c r="C5" s="10">
        <f>AVERAGE(요약_성장곡선!B$15:B$26)</f>
        <v>121.84544920110663</v>
      </c>
      <c r="D5" s="10">
        <f>AVERAGE(요약_성장곡선!B$27:B$38)</f>
        <v>133.17870718509121</v>
      </c>
      <c r="E5" s="10">
        <f>AVERAGE(요약_성장곡선!B$39:B$50)</f>
        <v>148.76405725373004</v>
      </c>
      <c r="F5" s="18">
        <f t="shared" ref="F5:H8" si="0">C5/B5-1</f>
        <v>0.25555916708576132</v>
      </c>
      <c r="G5" s="18">
        <f t="shared" si="0"/>
        <v>9.3013387519126578E-2</v>
      </c>
      <c r="H5" s="18">
        <f t="shared" si="0"/>
        <v>0.11702583992633575</v>
      </c>
      <c r="I5" s="19">
        <f>E5/B5</f>
        <v>1.5329425681668822</v>
      </c>
    </row>
    <row r="6" spans="1:9" x14ac:dyDescent="0.3">
      <c r="A6" s="21" t="s">
        <v>208</v>
      </c>
      <c r="B6" s="10">
        <f>AVERAGE(요약_성장곡선!C$3:C$14)</f>
        <v>97.240642403228108</v>
      </c>
      <c r="C6" s="10">
        <f>AVERAGE(요약_성장곡선!C$15:C$26)</f>
        <v>117.23239867895573</v>
      </c>
      <c r="D6" s="10">
        <f>AVERAGE(요약_성장곡선!C$27:C$38)</f>
        <v>128.71008280751758</v>
      </c>
      <c r="E6" s="10">
        <f>AVERAGE(요약_성장곡선!C$39:C$50)</f>
        <v>142.65080246151851</v>
      </c>
      <c r="F6" s="18">
        <f t="shared" si="0"/>
        <v>0.20559054096771323</v>
      </c>
      <c r="G6" s="18">
        <f t="shared" si="0"/>
        <v>9.7905393542222274E-2</v>
      </c>
      <c r="H6" s="18">
        <f t="shared" si="0"/>
        <v>0.10831101456790226</v>
      </c>
      <c r="I6" s="19">
        <f>E6/B6</f>
        <v>1.4669874543813475</v>
      </c>
    </row>
    <row r="7" spans="1:9" x14ac:dyDescent="0.3">
      <c r="A7" s="21" t="s">
        <v>209</v>
      </c>
      <c r="B7" s="10">
        <f>AVERAGE(요약_성장곡선!D$3:D$14)</f>
        <v>97.411584451041563</v>
      </c>
      <c r="C7" s="10">
        <f>AVERAGE(요약_성장곡선!D$15:D$26)</f>
        <v>117.8469682472947</v>
      </c>
      <c r="D7" s="10">
        <f>AVERAGE(요약_성장곡선!D$27:D$38)</f>
        <v>129.12105369564267</v>
      </c>
      <c r="E7" s="10">
        <f>AVERAGE(요약_성장곡선!D$39:D$50)</f>
        <v>134.53857794296752</v>
      </c>
      <c r="F7" s="18">
        <f t="shared" si="0"/>
        <v>0.20978391750237702</v>
      </c>
      <c r="G7" s="18">
        <f t="shared" si="0"/>
        <v>9.566716578308565E-2</v>
      </c>
      <c r="H7" s="18">
        <f t="shared" si="0"/>
        <v>4.1956939571564655E-2</v>
      </c>
      <c r="I7" s="19">
        <f>E7/B7</f>
        <v>1.3811353002946558</v>
      </c>
    </row>
    <row r="8" spans="1:9" x14ac:dyDescent="0.3">
      <c r="A8" s="21" t="s">
        <v>210</v>
      </c>
      <c r="B8" s="10">
        <f>AVERAGE(요약_성장곡선!E$3:E$14)</f>
        <v>98.220236740084218</v>
      </c>
      <c r="C8" s="10">
        <f>AVERAGE(요약_성장곡선!E$15:E$26)</f>
        <v>117.74562512230391</v>
      </c>
      <c r="D8" s="10">
        <f>AVERAGE(요약_성장곡선!E$27:E$38)</f>
        <v>121.78268750811696</v>
      </c>
      <c r="E8" s="10">
        <f>AVERAGE(요약_성장곡선!E$39:E$50)</f>
        <v>122.90947773498361</v>
      </c>
      <c r="F8" s="18">
        <f t="shared" si="0"/>
        <v>0.19879190918556677</v>
      </c>
      <c r="G8" s="18">
        <f t="shared" si="0"/>
        <v>3.4286304749070018E-2</v>
      </c>
      <c r="H8" s="18">
        <f t="shared" si="0"/>
        <v>9.2524664213173846E-3</v>
      </c>
      <c r="I8" s="19">
        <f>E8/B8</f>
        <v>1.2513661320144587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8D6D-87E0-4E5E-98D5-40DF0D337BE7}">
  <dimension ref="A1:J23"/>
  <sheetViews>
    <sheetView workbookViewId="0">
      <selection activeCell="P23" sqref="P23"/>
    </sheetView>
  </sheetViews>
  <sheetFormatPr defaultRowHeight="13.2" x14ac:dyDescent="0.3"/>
  <cols>
    <col min="1" max="1" width="33.375" customWidth="1"/>
    <col min="2" max="9" width="12.625" customWidth="1"/>
  </cols>
  <sheetData>
    <row r="1" spans="1:10" ht="21" x14ac:dyDescent="0.3">
      <c r="A1" s="23" t="s">
        <v>211</v>
      </c>
    </row>
    <row r="3" spans="1:10" x14ac:dyDescent="0.3">
      <c r="A3" s="21" t="s">
        <v>212</v>
      </c>
    </row>
    <row r="4" spans="1:10" x14ac:dyDescent="0.3">
      <c r="A4" s="20" t="s">
        <v>198</v>
      </c>
      <c r="B4" s="20" t="s">
        <v>213</v>
      </c>
      <c r="C4" s="20" t="s">
        <v>214</v>
      </c>
      <c r="D4" s="20" t="s">
        <v>215</v>
      </c>
      <c r="E4" s="20" t="s">
        <v>216</v>
      </c>
      <c r="F4" s="20" t="s">
        <v>217</v>
      </c>
      <c r="G4" s="20" t="s">
        <v>206</v>
      </c>
      <c r="H4" s="20" t="s">
        <v>204</v>
      </c>
      <c r="I4" s="20" t="s">
        <v>205</v>
      </c>
      <c r="J4" s="20" t="s">
        <v>218</v>
      </c>
    </row>
    <row r="5" spans="1:10" x14ac:dyDescent="0.3">
      <c r="A5" s="21" t="s">
        <v>207</v>
      </c>
      <c r="B5" s="10">
        <f>AVERAGE(요약_성장곡선!B3:B4)</f>
        <v>73.190621090601525</v>
      </c>
      <c r="C5" s="10">
        <f>요약_성장곡선!B5</f>
        <v>90.455862351725898</v>
      </c>
      <c r="D5" s="10">
        <f>요약_성장곡선!B8</f>
        <v>101.79008024111053</v>
      </c>
      <c r="E5" s="10">
        <f>요약_연차별성장률!B5</f>
        <v>97.044768892825857</v>
      </c>
      <c r="F5" s="10">
        <f>요약_연차별성장률!E5</f>
        <v>148.76405725373004</v>
      </c>
      <c r="G5" s="19">
        <f>요약_연차별성장률!I5</f>
        <v>1.5329425681668822</v>
      </c>
      <c r="H5" s="18">
        <f>요약_연차별성장률!G5</f>
        <v>9.3013387519126578E-2</v>
      </c>
      <c r="I5" s="18">
        <f>요약_연차별성장률!H5</f>
        <v>0.11702583992633575</v>
      </c>
      <c r="J5" t="s">
        <v>219</v>
      </c>
    </row>
    <row r="6" spans="1:10" x14ac:dyDescent="0.3">
      <c r="A6" s="21" t="s">
        <v>208</v>
      </c>
      <c r="B6" s="10">
        <f>AVERAGE(요약_성장곡선!C3:C4)</f>
        <v>76.105122162536844</v>
      </c>
      <c r="C6" s="10">
        <f>요약_성장곡선!C5</f>
        <v>87.397644012715091</v>
      </c>
      <c r="D6" s="10">
        <f>요약_성장곡선!C8</f>
        <v>97.884006469737386</v>
      </c>
      <c r="E6" s="10">
        <f>요약_연차별성장률!B6</f>
        <v>97.240642403228108</v>
      </c>
      <c r="F6" s="10">
        <f>요약_연차별성장률!E6</f>
        <v>142.65080246151851</v>
      </c>
      <c r="G6" s="19">
        <f>요약_연차별성장률!I6</f>
        <v>1.4669874543813475</v>
      </c>
      <c r="H6" s="18">
        <f>요약_연차별성장률!G6</f>
        <v>9.7905393542222274E-2</v>
      </c>
      <c r="I6" s="18">
        <f>요약_연차별성장률!H6</f>
        <v>0.10831101456790226</v>
      </c>
      <c r="J6" t="s">
        <v>220</v>
      </c>
    </row>
    <row r="7" spans="1:10" x14ac:dyDescent="0.3">
      <c r="A7" s="21" t="s">
        <v>209</v>
      </c>
      <c r="B7" s="10">
        <f>AVERAGE(요약_성장곡선!D3:D4)</f>
        <v>72.392062359888257</v>
      </c>
      <c r="C7" s="10">
        <f>요약_성장곡선!D5</f>
        <v>87.440501664225664</v>
      </c>
      <c r="D7" s="10">
        <f>요약_성장곡선!D8</f>
        <v>98.059745808169353</v>
      </c>
      <c r="E7" s="10">
        <f>요약_연차별성장률!B7</f>
        <v>97.411584451041563</v>
      </c>
      <c r="F7" s="10">
        <f>요약_연차별성장률!E7</f>
        <v>134.53857794296752</v>
      </c>
      <c r="G7" s="19">
        <f>요약_연차별성장률!I7</f>
        <v>1.3811353002946558</v>
      </c>
      <c r="H7" s="18">
        <f>요약_연차별성장률!G7</f>
        <v>9.566716578308565E-2</v>
      </c>
      <c r="I7" s="18">
        <f>요약_연차별성장률!H7</f>
        <v>4.1956939571564655E-2</v>
      </c>
      <c r="J7" t="s">
        <v>221</v>
      </c>
    </row>
    <row r="8" spans="1:10" x14ac:dyDescent="0.3">
      <c r="A8" s="21" t="s">
        <v>210</v>
      </c>
      <c r="B8" s="10">
        <f>AVERAGE(요약_성장곡선!E3:E4)</f>
        <v>80.305794952893933</v>
      </c>
      <c r="C8" s="10">
        <f>요약_성장곡선!E5</f>
        <v>89.439756319752334</v>
      </c>
      <c r="D8" s="10">
        <f>요약_성장곡선!E8</f>
        <v>99.140145831614973</v>
      </c>
      <c r="E8" s="10">
        <f>요약_연차별성장률!B8</f>
        <v>98.220236740084218</v>
      </c>
      <c r="F8" s="10">
        <f>요약_연차별성장률!E8</f>
        <v>122.90947773498361</v>
      </c>
      <c r="G8" s="19">
        <f>요약_연차별성장률!I8</f>
        <v>1.2513661320144587</v>
      </c>
      <c r="H8" s="18">
        <f>요약_연차별성장률!G8</f>
        <v>3.4286304749070018E-2</v>
      </c>
      <c r="I8" s="18">
        <f>요약_연차별성장률!H8</f>
        <v>9.2524664213173846E-3</v>
      </c>
      <c r="J8" t="s">
        <v>222</v>
      </c>
    </row>
    <row r="11" spans="1:10" x14ac:dyDescent="0.3">
      <c r="A11" s="21" t="s">
        <v>223</v>
      </c>
    </row>
    <row r="12" spans="1:10" x14ac:dyDescent="0.3">
      <c r="A12" s="20" t="s">
        <v>198</v>
      </c>
      <c r="B12" s="20" t="s">
        <v>224</v>
      </c>
      <c r="C12" s="20" t="s">
        <v>225</v>
      </c>
      <c r="D12" s="20" t="s">
        <v>226</v>
      </c>
      <c r="E12" s="20" t="s">
        <v>227</v>
      </c>
      <c r="F12" s="20" t="s">
        <v>228</v>
      </c>
    </row>
    <row r="13" spans="1:10" x14ac:dyDescent="0.3">
      <c r="A13" s="21" t="s">
        <v>207</v>
      </c>
      <c r="B13" s="24">
        <v>0.2</v>
      </c>
      <c r="C13" s="25">
        <f>4950*(1-B13)</f>
        <v>3960</v>
      </c>
      <c r="D13" s="26">
        <v>30</v>
      </c>
      <c r="E13" t="s">
        <v>229</v>
      </c>
      <c r="F13" t="s">
        <v>230</v>
      </c>
    </row>
    <row r="14" spans="1:10" x14ac:dyDescent="0.3">
      <c r="A14" s="21" t="s">
        <v>208</v>
      </c>
      <c r="B14" s="24">
        <v>0.35</v>
      </c>
      <c r="C14" s="25">
        <f>4950*(1-B14)</f>
        <v>3217.5</v>
      </c>
      <c r="D14" s="26">
        <v>45</v>
      </c>
      <c r="E14" t="s">
        <v>231</v>
      </c>
      <c r="F14" t="s">
        <v>232</v>
      </c>
    </row>
    <row r="15" spans="1:10" x14ac:dyDescent="0.3">
      <c r="A15" s="21" t="s">
        <v>209</v>
      </c>
      <c r="B15" s="24">
        <v>0.5</v>
      </c>
      <c r="C15" s="25">
        <f>4950*(1-B15)</f>
        <v>2475</v>
      </c>
      <c r="D15" s="26">
        <v>45</v>
      </c>
      <c r="E15" t="s">
        <v>233</v>
      </c>
      <c r="F15" t="s">
        <v>234</v>
      </c>
    </row>
    <row r="16" spans="1:10" x14ac:dyDescent="0.3">
      <c r="A16" s="21" t="s">
        <v>210</v>
      </c>
      <c r="B16" s="24">
        <v>0.6</v>
      </c>
      <c r="C16" s="25">
        <f>4950*(1-B16)</f>
        <v>1980</v>
      </c>
      <c r="D16" s="26">
        <v>60</v>
      </c>
      <c r="E16" t="s">
        <v>235</v>
      </c>
      <c r="F16" t="s">
        <v>236</v>
      </c>
    </row>
    <row r="18" spans="1:1" x14ac:dyDescent="0.3">
      <c r="A18" s="21" t="s">
        <v>237</v>
      </c>
    </row>
    <row r="19" spans="1:1" ht="15.6" x14ac:dyDescent="0.3">
      <c r="A19" s="27" t="s">
        <v>238</v>
      </c>
    </row>
    <row r="20" spans="1:1" ht="15.6" x14ac:dyDescent="0.3">
      <c r="A20" s="27" t="s">
        <v>239</v>
      </c>
    </row>
    <row r="21" spans="1:1" ht="15.6" x14ac:dyDescent="0.3">
      <c r="A21" s="27" t="s">
        <v>240</v>
      </c>
    </row>
    <row r="22" spans="1:1" ht="15.6" x14ac:dyDescent="0.3">
      <c r="A22" s="27" t="s">
        <v>241</v>
      </c>
    </row>
    <row r="23" spans="1:1" ht="15.6" x14ac:dyDescent="0.3">
      <c r="A23" s="27" t="s">
        <v>242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BD46-4285-45FE-B4E2-6385A0E032D9}">
  <sheetPr>
    <tabColor rgb="FFFF0000"/>
  </sheetPr>
  <dimension ref="A1:AD158"/>
  <sheetViews>
    <sheetView showGridLines="0" zoomScale="85" zoomScaleNormal="85" workbookViewId="0">
      <selection activeCell="B3" sqref="B3"/>
    </sheetView>
  </sheetViews>
  <sheetFormatPr defaultRowHeight="13.2" outlineLevelCol="1" x14ac:dyDescent="0.3"/>
  <cols>
    <col min="1" max="5" width="11.25" customWidth="1"/>
    <col min="6" max="6" width="15" customWidth="1"/>
    <col min="12" max="12" width="41.625" customWidth="1"/>
    <col min="13" max="13" width="19.75" customWidth="1"/>
    <col min="14" max="14" width="17.5" customWidth="1"/>
    <col min="15" max="15" width="17" customWidth="1"/>
    <col min="16" max="17" width="17" customWidth="1" outlineLevel="1"/>
    <col min="18" max="18" width="17.625" customWidth="1" outlineLevel="1"/>
    <col min="19" max="19" width="24.625" customWidth="1" outlineLevel="1"/>
    <col min="20" max="23" width="17.75" customWidth="1"/>
    <col min="24" max="24" width="23.25" bestFit="1" customWidth="1"/>
    <col min="25" max="25" width="21.5" customWidth="1"/>
    <col min="26" max="29" width="13.25" customWidth="1"/>
    <col min="30" max="30" width="11.375" customWidth="1"/>
  </cols>
  <sheetData>
    <row r="1" spans="1:19" x14ac:dyDescent="0.3">
      <c r="A1" t="s">
        <v>636</v>
      </c>
    </row>
    <row r="2" spans="1:19" x14ac:dyDescent="0.3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s="119" t="s">
        <v>666</v>
      </c>
      <c r="G2" t="s">
        <v>192</v>
      </c>
      <c r="H2" t="s">
        <v>193</v>
      </c>
      <c r="I2" t="s">
        <v>194</v>
      </c>
      <c r="J2" t="s">
        <v>195</v>
      </c>
      <c r="K2">
        <v>0</v>
      </c>
      <c r="L2">
        <v>1</v>
      </c>
      <c r="M2">
        <v>2</v>
      </c>
      <c r="N2" t="s">
        <v>637</v>
      </c>
      <c r="P2" t="s">
        <v>254</v>
      </c>
      <c r="Q2" t="s">
        <v>255</v>
      </c>
      <c r="R2" t="s">
        <v>256</v>
      </c>
      <c r="S2" t="s">
        <v>257</v>
      </c>
    </row>
    <row r="3" spans="1:19" x14ac:dyDescent="0.3">
      <c r="A3">
        <v>1</v>
      </c>
      <c r="B3">
        <f>IFERROR(AVERAGEIFS(INDEX(Calc_지수곡선!$G$2:$BN$150,0,$A3),Calc_지수곡선!$D$2:$D$150,K$2,INDEX(Calc_지수곡선!$G$2:$BN$150,0,$A3),"&gt;0",INDEX(Calc_지수곡선!$G$2:$BN$150,0,$A3),"&lt;300"),"")</f>
        <v>68.304841607401471</v>
      </c>
      <c r="C3">
        <f>IFERROR(AVERAGEIFS(INDEX(Calc_지수곡선!$G$2:$BN$150,0,$A3),Calc_지수곡선!$D$2:$D$150,L$2,INDEX(Calc_지수곡선!$G$2:$BN$150,0,$A3),"&gt;0",INDEX(Calc_지수곡선!$G$2:$BN$150,0,$A3),"&lt;300"),"")</f>
        <v>71.964240069828207</v>
      </c>
      <c r="D3">
        <f>IFERROR(AVERAGEIFS(INDEX(Calc_지수곡선!$G$2:$BN$150,0,$A3),Calc_지수곡선!$D$2:$D$150,M$2,INDEX(Calc_지수곡선!$G$2:$BN$150,0,$A3),"&gt;0",INDEX(Calc_지수곡선!$G$2:$BN$150,0,$A3),"&lt;300"),"")</f>
        <v>66.529300113662785</v>
      </c>
      <c r="E3">
        <f>IFERROR(AVERAGEIFS(INDEX(Calc_지수곡선!$G$2:$BN$150,0,$A3),Calc_지수곡선!$D$2:$D$150,N$2,INDEX(Calc_지수곡선!$G$2:$BN$150,0,$A3),"&gt;0",INDEX(Calc_지수곡선!$G$2:$BN$150,0,$A3),"&lt;300"),"")</f>
        <v>77.879623950319811</v>
      </c>
      <c r="F3" s="10">
        <f>IFERROR((B3*G3+C3*H3+D3*I3)/(G3+H3+I3),"")</f>
        <v>69.435046440086865</v>
      </c>
      <c r="G3">
        <f>COUNTIFS(Calc_지수곡선!$D$2:$D$150,K$2,INDEX(Calc_지수곡선!$G$2:$BN$150,0,$A3),"&gt;0",INDEX(Calc_지수곡선!$G$2:$BN$150,0,$A3),"&lt;300")</f>
        <v>35</v>
      </c>
      <c r="H3">
        <f>COUNTIFS(Calc_지수곡선!$D$2:$D$150,L$2,INDEX(Calc_지수곡선!$G$2:$BN$150,0,$A3),"&gt;0",INDEX(Calc_지수곡선!$G$2:$BN$150,0,$A3),"&lt;300")</f>
        <v>57</v>
      </c>
      <c r="I3">
        <f>COUNTIFS(Calc_지수곡선!$D$2:$D$150,M$2,INDEX(Calc_지수곡선!$G$2:$BN$150,0,$A3),"&gt;0",INDEX(Calc_지수곡선!$G$2:$BN$150,0,$A3),"&lt;300")</f>
        <v>36</v>
      </c>
      <c r="J3">
        <f>COUNTIFS(Calc_지수곡선!$D$2:$D$150,N$2,INDEX(Calc_지수곡선!$G$2:$BN$150,0,$A3),"&gt;0",INDEX(Calc_지수곡선!$G$2:$BN$150,0,$A3),"&lt;300")</f>
        <v>15</v>
      </c>
      <c r="P3" t="e">
        <f t="shared" ref="P3:P28" si="0">IF(AND($A3&gt;=6,$A3&lt;=36),B3,NA())</f>
        <v>#N/A</v>
      </c>
      <c r="Q3" t="e">
        <f t="shared" ref="Q3:Q28" si="1">IF(AND($A3&gt;=6,$A3&lt;=36),C3,NA())</f>
        <v>#N/A</v>
      </c>
      <c r="R3" t="e">
        <f t="shared" ref="R3:R28" si="2">IF(AND($A3&gt;=6,$A3&lt;=36),D3,NA())</f>
        <v>#N/A</v>
      </c>
      <c r="S3" t="e">
        <f t="shared" ref="S3:S28" si="3">IF(AND($A3&gt;=6,$A3&lt;=36),E3,NA())</f>
        <v>#N/A</v>
      </c>
    </row>
    <row r="4" spans="1:19" x14ac:dyDescent="0.3">
      <c r="A4">
        <v>2</v>
      </c>
      <c r="B4">
        <f>IFERROR(AVERAGEIFS(INDEX(Calc_지수곡선!$G$2:$BN$150,0,$A4),Calc_지수곡선!$D$2:$D$150,K$2,INDEX(Calc_지수곡선!$G$2:$BN$150,0,$A4),"&gt;0",INDEX(Calc_지수곡선!$G$2:$BN$150,0,$A4),"&lt;300"),"")</f>
        <v>78.076400573801578</v>
      </c>
      <c r="C4">
        <f>IFERROR(AVERAGEIFS(INDEX(Calc_지수곡선!$G$2:$BN$150,0,$A4),Calc_지수곡선!$D$2:$D$150,L$2,INDEX(Calc_지수곡선!$G$2:$BN$150,0,$A4),"&gt;0",INDEX(Calc_지수곡선!$G$2:$BN$150,0,$A4),"&lt;300"),"")</f>
        <v>80.246004255245495</v>
      </c>
      <c r="D4">
        <f>IFERROR(AVERAGEIFS(INDEX(Calc_지수곡선!$G$2:$BN$150,0,$A4),Calc_지수곡선!$D$2:$D$150,M$2,INDEX(Calc_지수곡선!$G$2:$BN$150,0,$A4),"&gt;0",INDEX(Calc_지수곡선!$G$2:$BN$150,0,$A4),"&lt;300"),"")</f>
        <v>78.254824606113729</v>
      </c>
      <c r="E4">
        <f>IFERROR(AVERAGEIFS(INDEX(Calc_지수곡선!$G$2:$BN$150,0,$A4),Calc_지수곡선!$D$2:$D$150,N$2,INDEX(Calc_지수곡선!$G$2:$BN$150,0,$A4),"&gt;0",INDEX(Calc_지수곡선!$G$2:$BN$150,0,$A4),"&lt;300"),"")</f>
        <v>82.73196595546807</v>
      </c>
      <c r="F4" s="10">
        <f t="shared" ref="F4:F50" si="4">IFERROR((B4*G4+C4*H4+D4*I4)/(G4+H4+I4),"")</f>
        <v>79.09273397228236</v>
      </c>
      <c r="G4">
        <f>COUNTIFS(Calc_지수곡선!$D$2:$D$150,K$2,INDEX(Calc_지수곡선!$G$2:$BN$150,0,$A4),"&gt;0",INDEX(Calc_지수곡선!$G$2:$BN$150,0,$A4),"&lt;300")</f>
        <v>35</v>
      </c>
      <c r="H4">
        <f>COUNTIFS(Calc_지수곡선!$D$2:$D$150,L$2,INDEX(Calc_지수곡선!$G$2:$BN$150,0,$A4),"&gt;0",INDEX(Calc_지수곡선!$G$2:$BN$150,0,$A4),"&lt;300")</f>
        <v>57</v>
      </c>
      <c r="I4">
        <f>COUNTIFS(Calc_지수곡선!$D$2:$D$150,M$2,INDEX(Calc_지수곡선!$G$2:$BN$150,0,$A4),"&gt;0",INDEX(Calc_지수곡선!$G$2:$BN$150,0,$A4),"&lt;300")</f>
        <v>36</v>
      </c>
      <c r="J4">
        <f>COUNTIFS(Calc_지수곡선!$D$2:$D$150,N$2,INDEX(Calc_지수곡선!$G$2:$BN$150,0,$A4),"&gt;0",INDEX(Calc_지수곡선!$G$2:$BN$150,0,$A4),"&lt;300")</f>
        <v>15</v>
      </c>
      <c r="P4" t="e">
        <f t="shared" si="0"/>
        <v>#N/A</v>
      </c>
      <c r="Q4" t="e">
        <f t="shared" si="1"/>
        <v>#N/A</v>
      </c>
      <c r="R4" t="e">
        <f t="shared" si="2"/>
        <v>#N/A</v>
      </c>
      <c r="S4" t="e">
        <f t="shared" si="3"/>
        <v>#N/A</v>
      </c>
    </row>
    <row r="5" spans="1:19" x14ac:dyDescent="0.3">
      <c r="A5">
        <v>3</v>
      </c>
      <c r="B5">
        <f>IFERROR(AVERAGEIFS(INDEX(Calc_지수곡선!$G$2:$BN$150,0,$A5),Calc_지수곡선!$D$2:$D$150,K$2,INDEX(Calc_지수곡선!$G$2:$BN$150,0,$A5),"&gt;0",INDEX(Calc_지수곡선!$G$2:$BN$150,0,$A5),"&lt;300"),"")</f>
        <v>90.455862351725898</v>
      </c>
      <c r="C5">
        <f>IFERROR(AVERAGEIFS(INDEX(Calc_지수곡선!$G$2:$BN$150,0,$A5),Calc_지수곡선!$D$2:$D$150,L$2,INDEX(Calc_지수곡선!$G$2:$BN$150,0,$A5),"&gt;0",INDEX(Calc_지수곡선!$G$2:$BN$150,0,$A5),"&lt;300"),"")</f>
        <v>87.397644012715091</v>
      </c>
      <c r="D5">
        <f>IFERROR(AVERAGEIFS(INDEX(Calc_지수곡선!$G$2:$BN$150,0,$A5),Calc_지수곡선!$D$2:$D$150,M$2,INDEX(Calc_지수곡선!$G$2:$BN$150,0,$A5),"&gt;0",INDEX(Calc_지수곡선!$G$2:$BN$150,0,$A5),"&lt;300"),"")</f>
        <v>87.440501664225664</v>
      </c>
      <c r="E5">
        <f>IFERROR(AVERAGEIFS(INDEX(Calc_지수곡선!$G$2:$BN$150,0,$A5),Calc_지수곡선!$D$2:$D$150,N$2,INDEX(Calc_지수곡선!$G$2:$BN$150,0,$A5),"&gt;0",INDEX(Calc_지수곡선!$G$2:$BN$150,0,$A5),"&lt;300"),"")</f>
        <v>89.439756319752334</v>
      </c>
      <c r="F5" s="10">
        <f t="shared" si="4"/>
        <v>88.245929304275705</v>
      </c>
      <c r="G5">
        <f>COUNTIFS(Calc_지수곡선!$D$2:$D$150,K$2,INDEX(Calc_지수곡선!$G$2:$BN$150,0,$A5),"&gt;0",INDEX(Calc_지수곡선!$G$2:$BN$150,0,$A5),"&lt;300")</f>
        <v>35</v>
      </c>
      <c r="H5">
        <f>COUNTIFS(Calc_지수곡선!$D$2:$D$150,L$2,INDEX(Calc_지수곡선!$G$2:$BN$150,0,$A5),"&gt;0",INDEX(Calc_지수곡선!$G$2:$BN$150,0,$A5),"&lt;300")</f>
        <v>57</v>
      </c>
      <c r="I5">
        <f>COUNTIFS(Calc_지수곡선!$D$2:$D$150,M$2,INDEX(Calc_지수곡선!$G$2:$BN$150,0,$A5),"&gt;0",INDEX(Calc_지수곡선!$G$2:$BN$150,0,$A5),"&lt;300")</f>
        <v>36</v>
      </c>
      <c r="J5">
        <f>COUNTIFS(Calc_지수곡선!$D$2:$D$150,N$2,INDEX(Calc_지수곡선!$G$2:$BN$150,0,$A5),"&gt;0",INDEX(Calc_지수곡선!$G$2:$BN$150,0,$A5),"&lt;300")</f>
        <v>15</v>
      </c>
      <c r="P5" t="e">
        <f t="shared" si="0"/>
        <v>#N/A</v>
      </c>
      <c r="Q5" t="e">
        <f t="shared" si="1"/>
        <v>#N/A</v>
      </c>
      <c r="R5" t="e">
        <f t="shared" si="2"/>
        <v>#N/A</v>
      </c>
      <c r="S5" t="e">
        <f t="shared" si="3"/>
        <v>#N/A</v>
      </c>
    </row>
    <row r="6" spans="1:19" x14ac:dyDescent="0.3">
      <c r="A6">
        <v>4</v>
      </c>
      <c r="B6">
        <f>IFERROR(AVERAGEIFS(INDEX(Calc_지수곡선!$G$2:$BN$150,0,$A6),Calc_지수곡선!$D$2:$D$150,K$2,INDEX(Calc_지수곡선!$G$2:$BN$150,0,$A6),"&gt;0",INDEX(Calc_지수곡선!$G$2:$BN$150,0,$A6),"&lt;300"),"")</f>
        <v>92.976132414298434</v>
      </c>
      <c r="C6">
        <f>IFERROR(AVERAGEIFS(INDEX(Calc_지수곡선!$G$2:$BN$150,0,$A6),Calc_지수곡선!$D$2:$D$150,L$2,INDEX(Calc_지수곡선!$G$2:$BN$150,0,$A6),"&gt;0",INDEX(Calc_지수곡선!$G$2:$BN$150,0,$A6),"&lt;300"),"")</f>
        <v>93.159702643905021</v>
      </c>
      <c r="D6">
        <f>IFERROR(AVERAGEIFS(INDEX(Calc_지수곡선!$G$2:$BN$150,0,$A6),Calc_지수곡선!$D$2:$D$150,M$2,INDEX(Calc_지수곡선!$G$2:$BN$150,0,$A6),"&gt;0",INDEX(Calc_지수곡선!$G$2:$BN$150,0,$A6),"&lt;300"),"")</f>
        <v>92.320853823571525</v>
      </c>
      <c r="E6">
        <f>IFERROR(AVERAGEIFS(INDEX(Calc_지수곡선!$G$2:$BN$150,0,$A6),Calc_지수곡선!$D$2:$D$150,N$2,INDEX(Calc_지수곡선!$G$2:$BN$150,0,$A6),"&gt;0",INDEX(Calc_지수곡선!$G$2:$BN$150,0,$A6),"&lt;300"),"")</f>
        <v>93.679838263629506</v>
      </c>
      <c r="F6" s="10">
        <f t="shared" si="4"/>
        <v>92.873581428528169</v>
      </c>
      <c r="G6">
        <f>COUNTIFS(Calc_지수곡선!$D$2:$D$150,K$2,INDEX(Calc_지수곡선!$G$2:$BN$150,0,$A6),"&gt;0",INDEX(Calc_지수곡선!$G$2:$BN$150,0,$A6),"&lt;300")</f>
        <v>35</v>
      </c>
      <c r="H6">
        <f>COUNTIFS(Calc_지수곡선!$D$2:$D$150,L$2,INDEX(Calc_지수곡선!$G$2:$BN$150,0,$A6),"&gt;0",INDEX(Calc_지수곡선!$G$2:$BN$150,0,$A6),"&lt;300")</f>
        <v>57</v>
      </c>
      <c r="I6">
        <f>COUNTIFS(Calc_지수곡선!$D$2:$D$150,M$2,INDEX(Calc_지수곡선!$G$2:$BN$150,0,$A6),"&gt;0",INDEX(Calc_지수곡선!$G$2:$BN$150,0,$A6),"&lt;300")</f>
        <v>36</v>
      </c>
      <c r="J6">
        <f>COUNTIFS(Calc_지수곡선!$D$2:$D$150,N$2,INDEX(Calc_지수곡선!$G$2:$BN$150,0,$A6),"&gt;0",INDEX(Calc_지수곡선!$G$2:$BN$150,0,$A6),"&lt;300")</f>
        <v>15</v>
      </c>
      <c r="P6" t="e">
        <f t="shared" si="0"/>
        <v>#N/A</v>
      </c>
      <c r="Q6" t="e">
        <f t="shared" si="1"/>
        <v>#N/A</v>
      </c>
      <c r="R6" t="e">
        <f t="shared" si="2"/>
        <v>#N/A</v>
      </c>
      <c r="S6" t="e">
        <f t="shared" si="3"/>
        <v>#N/A</v>
      </c>
    </row>
    <row r="7" spans="1:19" x14ac:dyDescent="0.3">
      <c r="A7">
        <v>5</v>
      </c>
      <c r="B7">
        <f>IFERROR(AVERAGEIFS(INDEX(Calc_지수곡선!$G$2:$BN$150,0,$A7),Calc_지수곡선!$D$2:$D$150,K$2,INDEX(Calc_지수곡선!$G$2:$BN$150,0,$A7),"&gt;0",INDEX(Calc_지수곡선!$G$2:$BN$150,0,$A7),"&lt;300"),"")</f>
        <v>96.750113266589722</v>
      </c>
      <c r="C7">
        <f>IFERROR(AVERAGEIFS(INDEX(Calc_지수곡선!$G$2:$BN$150,0,$A7),Calc_지수곡선!$D$2:$D$150,L$2,INDEX(Calc_지수곡선!$G$2:$BN$150,0,$A7),"&gt;0",INDEX(Calc_지수곡선!$G$2:$BN$150,0,$A7),"&lt;300"),"")</f>
        <v>97.939115451595953</v>
      </c>
      <c r="D7">
        <f>IFERROR(AVERAGEIFS(INDEX(Calc_지수곡선!$G$2:$BN$150,0,$A7),Calc_지수곡선!$D$2:$D$150,M$2,INDEX(Calc_지수곡선!$G$2:$BN$150,0,$A7),"&gt;0",INDEX(Calc_지수곡선!$G$2:$BN$150,0,$A7),"&lt;300"),"")</f>
        <v>95.118126747575744</v>
      </c>
      <c r="E7">
        <f>IFERROR(AVERAGEIFS(INDEX(Calc_지수곡선!$G$2:$BN$150,0,$A7),Calc_지수곡선!$D$2:$D$150,N$2,INDEX(Calc_지수곡선!$G$2:$BN$150,0,$A7),"&gt;0",INDEX(Calc_지수곡선!$G$2:$BN$150,0,$A7),"&lt;300"),"")</f>
        <v>98.815373309325423</v>
      </c>
      <c r="F7" s="10">
        <f t="shared" si="4"/>
        <v>96.820594593627632</v>
      </c>
      <c r="G7">
        <f>COUNTIFS(Calc_지수곡선!$D$2:$D$150,K$2,INDEX(Calc_지수곡선!$G$2:$BN$150,0,$A7),"&gt;0",INDEX(Calc_지수곡선!$G$2:$BN$150,0,$A7),"&lt;300")</f>
        <v>35</v>
      </c>
      <c r="H7">
        <f>COUNTIFS(Calc_지수곡선!$D$2:$D$150,L$2,INDEX(Calc_지수곡선!$G$2:$BN$150,0,$A7),"&gt;0",INDEX(Calc_지수곡선!$G$2:$BN$150,0,$A7),"&lt;300")</f>
        <v>57</v>
      </c>
      <c r="I7">
        <f>COUNTIFS(Calc_지수곡선!$D$2:$D$150,M$2,INDEX(Calc_지수곡선!$G$2:$BN$150,0,$A7),"&gt;0",INDEX(Calc_지수곡선!$G$2:$BN$150,0,$A7),"&lt;300")</f>
        <v>36</v>
      </c>
      <c r="J7">
        <f>COUNTIFS(Calc_지수곡선!$D$2:$D$150,N$2,INDEX(Calc_지수곡선!$G$2:$BN$150,0,$A7),"&gt;0",INDEX(Calc_지수곡선!$G$2:$BN$150,0,$A7),"&lt;300")</f>
        <v>15</v>
      </c>
      <c r="P7" t="e">
        <f t="shared" si="0"/>
        <v>#N/A</v>
      </c>
      <c r="Q7" t="e">
        <f t="shared" si="1"/>
        <v>#N/A</v>
      </c>
      <c r="R7" t="e">
        <f t="shared" si="2"/>
        <v>#N/A</v>
      </c>
      <c r="S7" t="e">
        <f t="shared" si="3"/>
        <v>#N/A</v>
      </c>
    </row>
    <row r="8" spans="1:19" x14ac:dyDescent="0.3">
      <c r="A8">
        <v>6</v>
      </c>
      <c r="B8">
        <f>IFERROR(AVERAGEIFS(INDEX(Calc_지수곡선!$G$2:$BN$150,0,$A8),Calc_지수곡선!$D$2:$D$150,K$2,INDEX(Calc_지수곡선!$G$2:$BN$150,0,$A8),"&gt;0",INDEX(Calc_지수곡선!$G$2:$BN$150,0,$A8),"&lt;300"),"")</f>
        <v>101.79008024111053</v>
      </c>
      <c r="C8" s="86">
        <f>IFERROR(AVERAGEIFS(INDEX(Calc_지수곡선!$G$2:$BN$150,0,$A8),Calc_지수곡선!$D$2:$D$150,L$2,INDEX(Calc_지수곡선!$G$2:$BN$150,0,$A8),"&gt;0",INDEX(Calc_지수곡선!$G$2:$BN$150,0,$A8),"&lt;300"),"")</f>
        <v>97.884006469737386</v>
      </c>
      <c r="D8">
        <f>IFERROR(AVERAGEIFS(INDEX(Calc_지수곡선!$G$2:$BN$150,0,$A8),Calc_지수곡선!$D$2:$D$150,M$2,INDEX(Calc_지수곡선!$G$2:$BN$150,0,$A8),"&gt;0",INDEX(Calc_지수곡선!$G$2:$BN$150,0,$A8),"&lt;300"),"")</f>
        <v>98.059745808169353</v>
      </c>
      <c r="E8">
        <f>IFERROR(AVERAGEIFS(INDEX(Calc_지수곡선!$G$2:$BN$150,0,$A8),Calc_지수곡선!$D$2:$D$150,N$2,INDEX(Calc_지수곡선!$G$2:$BN$150,0,$A8),"&gt;0",INDEX(Calc_지수곡선!$G$2:$BN$150,0,$A8),"&lt;300"),"")</f>
        <v>99.140145831614973</v>
      </c>
      <c r="F8" s="10">
        <f t="shared" si="4"/>
        <v>99.001500205531215</v>
      </c>
      <c r="G8">
        <f>COUNTIFS(Calc_지수곡선!$D$2:$D$150,K$2,INDEX(Calc_지수곡선!$G$2:$BN$150,0,$A8),"&gt;0",INDEX(Calc_지수곡선!$G$2:$BN$150,0,$A8),"&lt;300")</f>
        <v>35</v>
      </c>
      <c r="H8">
        <f>COUNTIFS(Calc_지수곡선!$D$2:$D$150,L$2,INDEX(Calc_지수곡선!$G$2:$BN$150,0,$A8),"&gt;0",INDEX(Calc_지수곡선!$G$2:$BN$150,0,$A8),"&lt;300")</f>
        <v>57</v>
      </c>
      <c r="I8">
        <f>COUNTIFS(Calc_지수곡선!$D$2:$D$150,M$2,INDEX(Calc_지수곡선!$G$2:$BN$150,0,$A8),"&gt;0",INDEX(Calc_지수곡선!$G$2:$BN$150,0,$A8),"&lt;300")</f>
        <v>36</v>
      </c>
      <c r="J8">
        <f>COUNTIFS(Calc_지수곡선!$D$2:$D$150,N$2,INDEX(Calc_지수곡선!$G$2:$BN$150,0,$A8),"&gt;0",INDEX(Calc_지수곡선!$G$2:$BN$150,0,$A8),"&lt;300")</f>
        <v>15</v>
      </c>
      <c r="P8">
        <f t="shared" si="0"/>
        <v>101.79008024111053</v>
      </c>
      <c r="Q8">
        <f t="shared" si="1"/>
        <v>97.884006469737386</v>
      </c>
      <c r="R8">
        <f t="shared" si="2"/>
        <v>98.059745808169353</v>
      </c>
      <c r="S8">
        <f t="shared" si="3"/>
        <v>99.140145831614973</v>
      </c>
    </row>
    <row r="9" spans="1:19" x14ac:dyDescent="0.3">
      <c r="A9">
        <v>7</v>
      </c>
      <c r="B9">
        <f>IFERROR(AVERAGEIFS(INDEX(Calc_지수곡선!$G$2:$BN$150,0,$A9),Calc_지수곡선!$D$2:$D$150,K$2,INDEX(Calc_지수곡선!$G$2:$BN$150,0,$A9),"&gt;0",INDEX(Calc_지수곡선!$G$2:$BN$150,0,$A9),"&lt;300"),"")</f>
        <v>100.44915735240212</v>
      </c>
      <c r="C9" s="86">
        <f>IFERROR(AVERAGEIFS(INDEX(Calc_지수곡선!$G$2:$BN$150,0,$A9),Calc_지수곡선!$D$2:$D$150,L$2,INDEX(Calc_지수곡선!$G$2:$BN$150,0,$A9),"&gt;0",INDEX(Calc_지수곡선!$G$2:$BN$150,0,$A9),"&lt;300"),"")</f>
        <v>103.89210638936417</v>
      </c>
      <c r="D9">
        <f>IFERROR(AVERAGEIFS(INDEX(Calc_지수곡선!$G$2:$BN$150,0,$A9),Calc_지수곡선!$D$2:$D$150,M$2,INDEX(Calc_지수곡선!$G$2:$BN$150,0,$A9),"&gt;0",INDEX(Calc_지수곡선!$G$2:$BN$150,0,$A9),"&lt;300"),"")</f>
        <v>104.71408894703193</v>
      </c>
      <c r="E9">
        <f>IFERROR(AVERAGEIFS(INDEX(Calc_지수곡선!$G$2:$BN$150,0,$A9),Calc_지수곡선!$D$2:$D$150,N$2,INDEX(Calc_지수곡선!$G$2:$BN$150,0,$A9),"&gt;0",INDEX(Calc_지수곡선!$G$2:$BN$150,0,$A9),"&lt;300"),"")</f>
        <v>103.13996435387283</v>
      </c>
      <c r="F9" s="10">
        <f t="shared" si="4"/>
        <v>103.18185760641393</v>
      </c>
      <c r="G9">
        <f>COUNTIFS(Calc_지수곡선!$D$2:$D$150,K$2,INDEX(Calc_지수곡선!$G$2:$BN$150,0,$A9),"&gt;0",INDEX(Calc_지수곡선!$G$2:$BN$150,0,$A9),"&lt;300")</f>
        <v>35</v>
      </c>
      <c r="H9">
        <f>COUNTIFS(Calc_지수곡선!$D$2:$D$150,L$2,INDEX(Calc_지수곡선!$G$2:$BN$150,0,$A9),"&gt;0",INDEX(Calc_지수곡선!$G$2:$BN$150,0,$A9),"&lt;300")</f>
        <v>57</v>
      </c>
      <c r="I9">
        <f>COUNTIFS(Calc_지수곡선!$D$2:$D$150,M$2,INDEX(Calc_지수곡선!$G$2:$BN$150,0,$A9),"&gt;0",INDEX(Calc_지수곡선!$G$2:$BN$150,0,$A9),"&lt;300")</f>
        <v>36</v>
      </c>
      <c r="J9">
        <f>COUNTIFS(Calc_지수곡선!$D$2:$D$150,N$2,INDEX(Calc_지수곡선!$G$2:$BN$150,0,$A9),"&gt;0",INDEX(Calc_지수곡선!$G$2:$BN$150,0,$A9),"&lt;300")</f>
        <v>15</v>
      </c>
      <c r="P9">
        <f t="shared" si="0"/>
        <v>100.44915735240212</v>
      </c>
      <c r="Q9">
        <f t="shared" si="1"/>
        <v>103.89210638936417</v>
      </c>
      <c r="R9">
        <f t="shared" si="2"/>
        <v>104.71408894703193</v>
      </c>
      <c r="S9">
        <f t="shared" si="3"/>
        <v>103.13996435387283</v>
      </c>
    </row>
    <row r="10" spans="1:19" x14ac:dyDescent="0.3">
      <c r="A10">
        <v>8</v>
      </c>
      <c r="B10">
        <f>IFERROR(AVERAGEIFS(INDEX(Calc_지수곡선!$G$2:$BN$150,0,$A10),Calc_지수곡선!$D$2:$D$150,K$2,INDEX(Calc_지수곡선!$G$2:$BN$150,0,$A10),"&gt;0",INDEX(Calc_지수곡선!$G$2:$BN$150,0,$A10),"&lt;300"),"")</f>
        <v>102.7299461696895</v>
      </c>
      <c r="C10" s="86">
        <f>IFERROR(AVERAGEIFS(INDEX(Calc_지수곡선!$G$2:$BN$150,0,$A10),Calc_지수곡선!$D$2:$D$150,L$2,INDEX(Calc_지수곡선!$G$2:$BN$150,0,$A10),"&gt;0",INDEX(Calc_지수곡선!$G$2:$BN$150,0,$A10),"&lt;300"),"")</f>
        <v>101.76704269922763</v>
      </c>
      <c r="D10">
        <f>IFERROR(AVERAGEIFS(INDEX(Calc_지수곡선!$G$2:$BN$150,0,$A10),Calc_지수곡선!$D$2:$D$150,M$2,INDEX(Calc_지수곡선!$G$2:$BN$150,0,$A10),"&gt;0",INDEX(Calc_지수곡선!$G$2:$BN$150,0,$A10),"&lt;300"),"")</f>
        <v>104.60680212552327</v>
      </c>
      <c r="E10">
        <f>IFERROR(AVERAGEIFS(INDEX(Calc_지수곡선!$G$2:$BN$150,0,$A10),Calc_지수곡선!$D$2:$D$150,N$2,INDEX(Calc_지수곡선!$G$2:$BN$150,0,$A10),"&gt;0",INDEX(Calc_지수곡선!$G$2:$BN$150,0,$A10),"&lt;300"),"")</f>
        <v>101.49111566813959</v>
      </c>
      <c r="F10" s="10">
        <f t="shared" si="4"/>
        <v>102.81569585729154</v>
      </c>
      <c r="G10">
        <f>COUNTIFS(Calc_지수곡선!$D$2:$D$150,K$2,INDEX(Calc_지수곡선!$G$2:$BN$150,0,$A10),"&gt;0",INDEX(Calc_지수곡선!$G$2:$BN$150,0,$A10),"&lt;300")</f>
        <v>34</v>
      </c>
      <c r="H10">
        <f>COUNTIFS(Calc_지수곡선!$D$2:$D$150,L$2,INDEX(Calc_지수곡선!$G$2:$BN$150,0,$A10),"&gt;0",INDEX(Calc_지수곡선!$G$2:$BN$150,0,$A10),"&lt;300")</f>
        <v>57</v>
      </c>
      <c r="I10">
        <f>COUNTIFS(Calc_지수곡선!$D$2:$D$150,M$2,INDEX(Calc_지수곡선!$G$2:$BN$150,0,$A10),"&gt;0",INDEX(Calc_지수곡선!$G$2:$BN$150,0,$A10),"&lt;300")</f>
        <v>35</v>
      </c>
      <c r="J10">
        <f>COUNTIFS(Calc_지수곡선!$D$2:$D$150,N$2,INDEX(Calc_지수곡선!$G$2:$BN$150,0,$A10),"&gt;0",INDEX(Calc_지수곡선!$G$2:$BN$150,0,$A10),"&lt;300")</f>
        <v>15</v>
      </c>
      <c r="P10">
        <f t="shared" si="0"/>
        <v>102.7299461696895</v>
      </c>
      <c r="Q10">
        <f t="shared" si="1"/>
        <v>101.76704269922763</v>
      </c>
      <c r="R10">
        <f t="shared" si="2"/>
        <v>104.60680212552327</v>
      </c>
      <c r="S10">
        <f t="shared" si="3"/>
        <v>101.49111566813959</v>
      </c>
    </row>
    <row r="11" spans="1:19" x14ac:dyDescent="0.3">
      <c r="A11">
        <v>9</v>
      </c>
      <c r="B11">
        <f>IFERROR(AVERAGEIFS(INDEX(Calc_지수곡선!$G$2:$BN$150,0,$A11),Calc_지수곡선!$D$2:$D$150,K$2,INDEX(Calc_지수곡선!$G$2:$BN$150,0,$A11),"&gt;0",INDEX(Calc_지수곡선!$G$2:$BN$150,0,$A11),"&lt;300"),"")</f>
        <v>105.54087987136849</v>
      </c>
      <c r="C11" s="86">
        <f>IFERROR(AVERAGEIFS(INDEX(Calc_지수곡선!$G$2:$BN$150,0,$A11),Calc_지수곡선!$D$2:$D$150,L$2,INDEX(Calc_지수곡선!$G$2:$BN$150,0,$A11),"&gt;0",INDEX(Calc_지수곡선!$G$2:$BN$150,0,$A11),"&lt;300"),"")</f>
        <v>105.55286366784871</v>
      </c>
      <c r="D11">
        <f>IFERROR(AVERAGEIFS(INDEX(Calc_지수곡선!$G$2:$BN$150,0,$A11),Calc_지수곡선!$D$2:$D$150,M$2,INDEX(Calc_지수곡선!$G$2:$BN$150,0,$A11),"&gt;0",INDEX(Calc_지수곡선!$G$2:$BN$150,0,$A11),"&lt;300"),"")</f>
        <v>105.46001639594684</v>
      </c>
      <c r="E11">
        <f>IFERROR(AVERAGEIFS(INDEX(Calc_지수곡선!$G$2:$BN$150,0,$A11),Calc_지수곡선!$D$2:$D$150,N$2,INDEX(Calc_지수곡선!$G$2:$BN$150,0,$A11),"&gt;0",INDEX(Calc_지수곡선!$G$2:$BN$150,0,$A11),"&lt;300"),"")</f>
        <v>103.7335625734177</v>
      </c>
      <c r="F11" s="10">
        <f t="shared" si="4"/>
        <v>105.52337089690602</v>
      </c>
      <c r="G11">
        <f>COUNTIFS(Calc_지수곡선!$D$2:$D$150,K$2,INDEX(Calc_지수곡선!$G$2:$BN$150,0,$A11),"&gt;0",INDEX(Calc_지수곡선!$G$2:$BN$150,0,$A11),"&lt;300")</f>
        <v>34</v>
      </c>
      <c r="H11">
        <f>COUNTIFS(Calc_지수곡선!$D$2:$D$150,L$2,INDEX(Calc_지수곡선!$G$2:$BN$150,0,$A11),"&gt;0",INDEX(Calc_지수곡선!$G$2:$BN$150,0,$A11),"&lt;300")</f>
        <v>55</v>
      </c>
      <c r="I11">
        <f>COUNTIFS(Calc_지수곡선!$D$2:$D$150,M$2,INDEX(Calc_지수곡선!$G$2:$BN$150,0,$A11),"&gt;0",INDEX(Calc_지수곡선!$G$2:$BN$150,0,$A11),"&lt;300")</f>
        <v>35</v>
      </c>
      <c r="J11">
        <f>COUNTIFS(Calc_지수곡선!$D$2:$D$150,N$2,INDEX(Calc_지수곡선!$G$2:$BN$150,0,$A11),"&gt;0",INDEX(Calc_지수곡선!$G$2:$BN$150,0,$A11),"&lt;300")</f>
        <v>15</v>
      </c>
      <c r="P11">
        <f t="shared" si="0"/>
        <v>105.54087987136849</v>
      </c>
      <c r="Q11">
        <f t="shared" si="1"/>
        <v>105.55286366784871</v>
      </c>
      <c r="R11">
        <f t="shared" si="2"/>
        <v>105.46001639594684</v>
      </c>
      <c r="S11">
        <f t="shared" si="3"/>
        <v>103.7335625734177</v>
      </c>
    </row>
    <row r="12" spans="1:19" x14ac:dyDescent="0.3">
      <c r="A12">
        <v>10</v>
      </c>
      <c r="B12">
        <f>IFERROR(AVERAGEIFS(INDEX(Calc_지수곡선!$G$2:$BN$150,0,$A12),Calc_지수곡선!$D$2:$D$150,K$2,INDEX(Calc_지수곡선!$G$2:$BN$150,0,$A12),"&gt;0",INDEX(Calc_지수곡선!$G$2:$BN$150,0,$A12),"&lt;300"),"")</f>
        <v>106.54722418543609</v>
      </c>
      <c r="C12" s="86">
        <f>IFERROR(AVERAGEIFS(INDEX(Calc_지수곡선!$G$2:$BN$150,0,$A12),Calc_지수곡선!$D$2:$D$150,L$2,INDEX(Calc_지수곡선!$G$2:$BN$150,0,$A12),"&gt;0",INDEX(Calc_지수곡선!$G$2:$BN$150,0,$A12),"&lt;300"),"")</f>
        <v>108.39256764611774</v>
      </c>
      <c r="D12">
        <f>IFERROR(AVERAGEIFS(INDEX(Calc_지수곡선!$G$2:$BN$150,0,$A12),Calc_지수곡선!$D$2:$D$150,M$2,INDEX(Calc_지수곡선!$G$2:$BN$150,0,$A12),"&gt;0",INDEX(Calc_지수곡선!$G$2:$BN$150,0,$A12),"&lt;300"),"")</f>
        <v>108.97185153406399</v>
      </c>
      <c r="E12">
        <f>IFERROR(AVERAGEIFS(INDEX(Calc_지수곡선!$G$2:$BN$150,0,$A12),Calc_지수곡선!$D$2:$D$150,N$2,INDEX(Calc_지수곡선!$G$2:$BN$150,0,$A12),"&gt;0",INDEX(Calc_지수곡선!$G$2:$BN$150,0,$A12),"&lt;300"),"")</f>
        <v>106.91146689152576</v>
      </c>
      <c r="F12" s="10">
        <f t="shared" si="4"/>
        <v>108.05206614188367</v>
      </c>
      <c r="G12">
        <f>COUNTIFS(Calc_지수곡선!$D$2:$D$150,K$2,INDEX(Calc_지수곡선!$G$2:$BN$150,0,$A12),"&gt;0",INDEX(Calc_지수곡선!$G$2:$BN$150,0,$A12),"&lt;300")</f>
        <v>33</v>
      </c>
      <c r="H12">
        <f>COUNTIFS(Calc_지수곡선!$D$2:$D$150,L$2,INDEX(Calc_지수곡선!$G$2:$BN$150,0,$A12),"&gt;0",INDEX(Calc_지수곡선!$G$2:$BN$150,0,$A12),"&lt;300")</f>
        <v>54</v>
      </c>
      <c r="I12">
        <f>COUNTIFS(Calc_지수곡선!$D$2:$D$150,M$2,INDEX(Calc_지수곡선!$G$2:$BN$150,0,$A12),"&gt;0",INDEX(Calc_지수곡선!$G$2:$BN$150,0,$A12),"&lt;300")</f>
        <v>34</v>
      </c>
      <c r="J12">
        <f>COUNTIFS(Calc_지수곡선!$D$2:$D$150,N$2,INDEX(Calc_지수곡선!$G$2:$BN$150,0,$A12),"&gt;0",INDEX(Calc_지수곡선!$G$2:$BN$150,0,$A12),"&lt;300")</f>
        <v>15</v>
      </c>
      <c r="P12">
        <f t="shared" si="0"/>
        <v>106.54722418543609</v>
      </c>
      <c r="Q12">
        <f t="shared" si="1"/>
        <v>108.39256764611774</v>
      </c>
      <c r="R12">
        <f t="shared" si="2"/>
        <v>108.97185153406399</v>
      </c>
      <c r="S12">
        <f t="shared" si="3"/>
        <v>106.91146689152576</v>
      </c>
    </row>
    <row r="13" spans="1:19" x14ac:dyDescent="0.3">
      <c r="A13">
        <v>11</v>
      </c>
      <c r="B13">
        <f>IFERROR(AVERAGEIFS(INDEX(Calc_지수곡선!$G$2:$BN$150,0,$A13),Calc_지수곡선!$D$2:$D$150,K$2,INDEX(Calc_지수곡선!$G$2:$BN$150,0,$A13),"&gt;0",INDEX(Calc_지수곡선!$G$2:$BN$150,0,$A13),"&lt;300"),"")</f>
        <v>108.38539287981266</v>
      </c>
      <c r="C13" s="86">
        <f>IFERROR(AVERAGEIFS(INDEX(Calc_지수곡선!$G$2:$BN$150,0,$A13),Calc_지수곡선!$D$2:$D$150,L$2,INDEX(Calc_지수곡선!$G$2:$BN$150,0,$A13),"&gt;0",INDEX(Calc_지수곡선!$G$2:$BN$150,0,$A13),"&lt;300"),"")</f>
        <v>108.97334276220251</v>
      </c>
      <c r="D13">
        <f>IFERROR(AVERAGEIFS(INDEX(Calc_지수곡선!$G$2:$BN$150,0,$A13),Calc_지수곡선!$D$2:$D$150,M$2,INDEX(Calc_지수곡선!$G$2:$BN$150,0,$A13),"&gt;0",INDEX(Calc_지수곡선!$G$2:$BN$150,0,$A13),"&lt;300"),"")</f>
        <v>113.23116709733571</v>
      </c>
      <c r="E13">
        <f>IFERROR(AVERAGEIFS(INDEX(Calc_지수곡선!$G$2:$BN$150,0,$A13),Calc_지수곡선!$D$2:$D$150,N$2,INDEX(Calc_지수곡선!$G$2:$BN$150,0,$A13),"&gt;0",INDEX(Calc_지수곡선!$G$2:$BN$150,0,$A13),"&lt;300"),"")</f>
        <v>109.80213781533243</v>
      </c>
      <c r="F13" s="10">
        <f t="shared" si="4"/>
        <v>110.01804010616637</v>
      </c>
      <c r="G13">
        <f>COUNTIFS(Calc_지수곡선!$D$2:$D$150,K$2,INDEX(Calc_지수곡선!$G$2:$BN$150,0,$A13),"&gt;0",INDEX(Calc_지수곡선!$G$2:$BN$150,0,$A13),"&lt;300")</f>
        <v>33</v>
      </c>
      <c r="H13">
        <f>COUNTIFS(Calc_지수곡선!$D$2:$D$150,L$2,INDEX(Calc_지수곡선!$G$2:$BN$150,0,$A13),"&gt;0",INDEX(Calc_지수곡선!$G$2:$BN$150,0,$A13),"&lt;300")</f>
        <v>53</v>
      </c>
      <c r="I13">
        <f>COUNTIFS(Calc_지수곡선!$D$2:$D$150,M$2,INDEX(Calc_지수곡선!$G$2:$BN$150,0,$A13),"&gt;0",INDEX(Calc_지수곡선!$G$2:$BN$150,0,$A13),"&lt;300")</f>
        <v>34</v>
      </c>
      <c r="J13">
        <f>COUNTIFS(Calc_지수곡선!$D$2:$D$150,N$2,INDEX(Calc_지수곡선!$G$2:$BN$150,0,$A13),"&gt;0",INDEX(Calc_지수곡선!$G$2:$BN$150,0,$A13),"&lt;300")</f>
        <v>15</v>
      </c>
      <c r="P13">
        <f t="shared" si="0"/>
        <v>108.38539287981266</v>
      </c>
      <c r="Q13">
        <f t="shared" si="1"/>
        <v>108.97334276220251</v>
      </c>
      <c r="R13">
        <f t="shared" si="2"/>
        <v>113.23116709733571</v>
      </c>
      <c r="S13">
        <f t="shared" si="3"/>
        <v>109.80213781533243</v>
      </c>
    </row>
    <row r="14" spans="1:19" x14ac:dyDescent="0.3">
      <c r="A14">
        <v>12</v>
      </c>
      <c r="B14">
        <f>IFERROR(AVERAGEIFS(INDEX(Calc_지수곡선!$G$2:$BN$150,0,$A14),Calc_지수곡선!$D$2:$D$150,K$2,INDEX(Calc_지수곡선!$G$2:$BN$150,0,$A14),"&gt;0",INDEX(Calc_지수곡선!$G$2:$BN$150,0,$A14),"&lt;300"),"")</f>
        <v>112.53119580027378</v>
      </c>
      <c r="C14" s="86">
        <f>IFERROR(AVERAGEIFS(INDEX(Calc_지수곡선!$G$2:$BN$150,0,$A14),Calc_지수곡선!$D$2:$D$150,L$2,INDEX(Calc_지수곡선!$G$2:$BN$150,0,$A14),"&gt;0",INDEX(Calc_지수곡선!$G$2:$BN$150,0,$A14),"&lt;300"),"")</f>
        <v>109.71907277094937</v>
      </c>
      <c r="D14">
        <f>IFERROR(AVERAGEIFS(INDEX(Calc_지수곡선!$G$2:$BN$150,0,$A14),Calc_지수곡선!$D$2:$D$150,M$2,INDEX(Calc_지수곡선!$G$2:$BN$150,0,$A14),"&gt;0",INDEX(Calc_지수곡선!$G$2:$BN$150,0,$A14),"&lt;300"),"")</f>
        <v>114.23173454927834</v>
      </c>
      <c r="E14">
        <f>IFERROR(AVERAGEIFS(INDEX(Calc_지수곡선!$G$2:$BN$150,0,$A14),Calc_지수곡선!$D$2:$D$150,N$2,INDEX(Calc_지수곡선!$G$2:$BN$150,0,$A14),"&gt;0",INDEX(Calc_지수곡선!$G$2:$BN$150,0,$A14),"&lt;300"),"")</f>
        <v>111.87788994861238</v>
      </c>
      <c r="F14" s="10">
        <f t="shared" si="4"/>
        <v>111.77553699635314</v>
      </c>
      <c r="G14">
        <f>COUNTIFS(Calc_지수곡선!$D$2:$D$150,K$2,INDEX(Calc_지수곡선!$G$2:$BN$150,0,$A14),"&gt;0",INDEX(Calc_지수곡선!$G$2:$BN$150,0,$A14),"&lt;300")</f>
        <v>31</v>
      </c>
      <c r="H14">
        <f>COUNTIFS(Calc_지수곡선!$D$2:$D$150,L$2,INDEX(Calc_지수곡선!$G$2:$BN$150,0,$A14),"&gt;0",INDEX(Calc_지수곡선!$G$2:$BN$150,0,$A14),"&lt;300")</f>
        <v>52</v>
      </c>
      <c r="I14">
        <f>COUNTIFS(Calc_지수곡선!$D$2:$D$150,M$2,INDEX(Calc_지수곡선!$G$2:$BN$150,0,$A14),"&gt;0",INDEX(Calc_지수곡선!$G$2:$BN$150,0,$A14),"&lt;300")</f>
        <v>34</v>
      </c>
      <c r="J14">
        <f>COUNTIFS(Calc_지수곡선!$D$2:$D$150,N$2,INDEX(Calc_지수곡선!$G$2:$BN$150,0,$A14),"&gt;0",INDEX(Calc_지수곡선!$G$2:$BN$150,0,$A14),"&lt;300")</f>
        <v>15</v>
      </c>
      <c r="P14">
        <f t="shared" si="0"/>
        <v>112.53119580027378</v>
      </c>
      <c r="Q14">
        <f t="shared" si="1"/>
        <v>109.71907277094937</v>
      </c>
      <c r="R14">
        <f t="shared" si="2"/>
        <v>114.23173454927834</v>
      </c>
      <c r="S14">
        <f t="shared" si="3"/>
        <v>111.87788994861238</v>
      </c>
    </row>
    <row r="15" spans="1:19" x14ac:dyDescent="0.3">
      <c r="A15">
        <v>13</v>
      </c>
      <c r="B15">
        <f>IFERROR(AVERAGEIFS(INDEX(Calc_지수곡선!$G$2:$BN$150,0,$A15),Calc_지수곡선!$D$2:$D$150,K$2,INDEX(Calc_지수곡선!$G$2:$BN$150,0,$A15),"&gt;0",INDEX(Calc_지수곡선!$G$2:$BN$150,0,$A15),"&lt;300"),"")</f>
        <v>115.31727424347088</v>
      </c>
      <c r="C15" s="86">
        <f>IFERROR(AVERAGEIFS(INDEX(Calc_지수곡선!$G$2:$BN$150,0,$A15),Calc_지수곡선!$D$2:$D$150,L$2,INDEX(Calc_지수곡선!$G$2:$BN$150,0,$A15),"&gt;0",INDEX(Calc_지수곡선!$G$2:$BN$150,0,$A15),"&lt;300"),"")</f>
        <v>111.0185152666465</v>
      </c>
      <c r="D15">
        <f>IFERROR(AVERAGEIFS(INDEX(Calc_지수곡선!$G$2:$BN$150,0,$A15),Calc_지수곡선!$D$2:$D$150,M$2,INDEX(Calc_지수곡선!$G$2:$BN$150,0,$A15),"&gt;0",INDEX(Calc_지수곡선!$G$2:$BN$150,0,$A15),"&lt;300"),"")</f>
        <v>113.73661343914306</v>
      </c>
      <c r="E15">
        <f>IFERROR(AVERAGEIFS(INDEX(Calc_지수곡선!$G$2:$BN$150,0,$A15),Calc_지수곡선!$D$2:$D$150,N$2,INDEX(Calc_지수곡선!$G$2:$BN$150,0,$A15),"&gt;0",INDEX(Calc_지수곡선!$G$2:$BN$150,0,$A15),"&lt;300"),"")</f>
        <v>109.87385966641888</v>
      </c>
      <c r="F15" s="10">
        <f t="shared" si="4"/>
        <v>112.95728716207208</v>
      </c>
      <c r="G15">
        <f>COUNTIFS(Calc_지수곡선!$D$2:$D$150,K$2,INDEX(Calc_지수곡선!$G$2:$BN$150,0,$A15),"&gt;0",INDEX(Calc_지수곡선!$G$2:$BN$150,0,$A15),"&lt;300")</f>
        <v>31</v>
      </c>
      <c r="H15">
        <f>COUNTIFS(Calc_지수곡선!$D$2:$D$150,L$2,INDEX(Calc_지수곡선!$G$2:$BN$150,0,$A15),"&gt;0",INDEX(Calc_지수곡선!$G$2:$BN$150,0,$A15),"&lt;300")</f>
        <v>51</v>
      </c>
      <c r="I15">
        <f>COUNTIFS(Calc_지수곡선!$D$2:$D$150,M$2,INDEX(Calc_지수곡선!$G$2:$BN$150,0,$A15),"&gt;0",INDEX(Calc_지수곡선!$G$2:$BN$150,0,$A15),"&lt;300")</f>
        <v>33</v>
      </c>
      <c r="J15">
        <f>COUNTIFS(Calc_지수곡선!$D$2:$D$150,N$2,INDEX(Calc_지수곡선!$G$2:$BN$150,0,$A15),"&gt;0",INDEX(Calc_지수곡선!$G$2:$BN$150,0,$A15),"&lt;300")</f>
        <v>15</v>
      </c>
      <c r="P15">
        <f t="shared" si="0"/>
        <v>115.31727424347088</v>
      </c>
      <c r="Q15">
        <f t="shared" si="1"/>
        <v>111.0185152666465</v>
      </c>
      <c r="R15">
        <f t="shared" si="2"/>
        <v>113.73661343914306</v>
      </c>
      <c r="S15">
        <f t="shared" si="3"/>
        <v>109.87385966641888</v>
      </c>
    </row>
    <row r="16" spans="1:19" x14ac:dyDescent="0.3">
      <c r="A16">
        <v>14</v>
      </c>
      <c r="B16">
        <f>IFERROR(AVERAGEIFS(INDEX(Calc_지수곡선!$G$2:$BN$150,0,$A16),Calc_지수곡선!$D$2:$D$150,K$2,INDEX(Calc_지수곡선!$G$2:$BN$150,0,$A16),"&gt;0",INDEX(Calc_지수곡선!$G$2:$BN$150,0,$A16),"&lt;300"),"")</f>
        <v>113.31437498614861</v>
      </c>
      <c r="C16" s="86">
        <f>IFERROR(AVERAGEIFS(INDEX(Calc_지수곡선!$G$2:$BN$150,0,$A16),Calc_지수곡선!$D$2:$D$150,L$2,INDEX(Calc_지수곡선!$G$2:$BN$150,0,$A16),"&gt;0",INDEX(Calc_지수곡선!$G$2:$BN$150,0,$A16),"&lt;300"),"")</f>
        <v>111.72027785544485</v>
      </c>
      <c r="D16">
        <f>IFERROR(AVERAGEIFS(INDEX(Calc_지수곡선!$G$2:$BN$150,0,$A16),Calc_지수곡선!$D$2:$D$150,M$2,INDEX(Calc_지수곡선!$G$2:$BN$150,0,$A16),"&gt;0",INDEX(Calc_지수곡선!$G$2:$BN$150,0,$A16),"&lt;300"),"")</f>
        <v>117.02428463690129</v>
      </c>
      <c r="E16">
        <f>IFERROR(AVERAGEIFS(INDEX(Calc_지수곡선!$G$2:$BN$150,0,$A16),Calc_지수곡선!$D$2:$D$150,N$2,INDEX(Calc_지수곡선!$G$2:$BN$150,0,$A16),"&gt;0",INDEX(Calc_지수곡선!$G$2:$BN$150,0,$A16),"&lt;300"),"")</f>
        <v>115.18628500008766</v>
      </c>
      <c r="F16" s="10">
        <f t="shared" si="4"/>
        <v>113.67201033231336</v>
      </c>
      <c r="G16">
        <f>COUNTIFS(Calc_지수곡선!$D$2:$D$150,K$2,INDEX(Calc_지수곡선!$G$2:$BN$150,0,$A16),"&gt;0",INDEX(Calc_지수곡선!$G$2:$BN$150,0,$A16),"&lt;300")</f>
        <v>31</v>
      </c>
      <c r="H16">
        <f>COUNTIFS(Calc_지수곡선!$D$2:$D$150,L$2,INDEX(Calc_지수곡선!$G$2:$BN$150,0,$A16),"&gt;0",INDEX(Calc_지수곡선!$G$2:$BN$150,0,$A16),"&lt;300")</f>
        <v>51</v>
      </c>
      <c r="I16">
        <f>COUNTIFS(Calc_지수곡선!$D$2:$D$150,M$2,INDEX(Calc_지수곡선!$G$2:$BN$150,0,$A16),"&gt;0",INDEX(Calc_지수곡선!$G$2:$BN$150,0,$A16),"&lt;300")</f>
        <v>33</v>
      </c>
      <c r="J16">
        <f>COUNTIFS(Calc_지수곡선!$D$2:$D$150,N$2,INDEX(Calc_지수곡선!$G$2:$BN$150,0,$A16),"&gt;0",INDEX(Calc_지수곡선!$G$2:$BN$150,0,$A16),"&lt;300")</f>
        <v>15</v>
      </c>
      <c r="P16">
        <f t="shared" si="0"/>
        <v>113.31437498614861</v>
      </c>
      <c r="Q16">
        <f t="shared" si="1"/>
        <v>111.72027785544485</v>
      </c>
      <c r="R16">
        <f t="shared" si="2"/>
        <v>117.02428463690129</v>
      </c>
      <c r="S16">
        <f t="shared" si="3"/>
        <v>115.18628500008766</v>
      </c>
    </row>
    <row r="17" spans="1:19" x14ac:dyDescent="0.3">
      <c r="A17">
        <v>15</v>
      </c>
      <c r="B17">
        <f>IFERROR(AVERAGEIFS(INDEX(Calc_지수곡선!$G$2:$BN$150,0,$A17),Calc_지수곡선!$D$2:$D$150,K$2,INDEX(Calc_지수곡선!$G$2:$BN$150,0,$A17),"&gt;0",INDEX(Calc_지수곡선!$G$2:$BN$150,0,$A17),"&lt;300"),"")</f>
        <v>115.16776666726918</v>
      </c>
      <c r="C17" s="86">
        <f>IFERROR(AVERAGEIFS(INDEX(Calc_지수곡선!$G$2:$BN$150,0,$A17),Calc_지수곡선!$D$2:$D$150,L$2,INDEX(Calc_지수곡선!$G$2:$BN$150,0,$A17),"&gt;0",INDEX(Calc_지수곡선!$G$2:$BN$150,0,$A17),"&lt;300"),"")</f>
        <v>114.21013079303833</v>
      </c>
      <c r="D17">
        <f>IFERROR(AVERAGEIFS(INDEX(Calc_지수곡선!$G$2:$BN$150,0,$A17),Calc_지수곡선!$D$2:$D$150,M$2,INDEX(Calc_지수곡선!$G$2:$BN$150,0,$A17),"&gt;0",INDEX(Calc_지수곡선!$G$2:$BN$150,0,$A17),"&lt;300"),"")</f>
        <v>116.38946591794213</v>
      </c>
      <c r="E17">
        <f>IFERROR(AVERAGEIFS(INDEX(Calc_지수곡선!$G$2:$BN$150,0,$A17),Calc_지수곡선!$D$2:$D$150,N$2,INDEX(Calc_지수곡선!$G$2:$BN$150,0,$A17),"&gt;0",INDEX(Calc_지수곡선!$G$2:$BN$150,0,$A17),"&lt;300"),"")</f>
        <v>113.05110045834387</v>
      </c>
      <c r="F17" s="10">
        <f t="shared" si="4"/>
        <v>115.08228374126708</v>
      </c>
      <c r="G17">
        <f>COUNTIFS(Calc_지수곡선!$D$2:$D$150,K$2,INDEX(Calc_지수곡선!$G$2:$BN$150,0,$A17),"&gt;0",INDEX(Calc_지수곡선!$G$2:$BN$150,0,$A17),"&lt;300")</f>
        <v>31</v>
      </c>
      <c r="H17">
        <f>COUNTIFS(Calc_지수곡선!$D$2:$D$150,L$2,INDEX(Calc_지수곡선!$G$2:$BN$150,0,$A17),"&gt;0",INDEX(Calc_지수곡선!$G$2:$BN$150,0,$A17),"&lt;300")</f>
        <v>51</v>
      </c>
      <c r="I17">
        <f>COUNTIFS(Calc_지수곡선!$D$2:$D$150,M$2,INDEX(Calc_지수곡선!$G$2:$BN$150,0,$A17),"&gt;0",INDEX(Calc_지수곡선!$G$2:$BN$150,0,$A17),"&lt;300")</f>
        <v>32</v>
      </c>
      <c r="J17">
        <f>COUNTIFS(Calc_지수곡선!$D$2:$D$150,N$2,INDEX(Calc_지수곡선!$G$2:$BN$150,0,$A17),"&gt;0",INDEX(Calc_지수곡선!$G$2:$BN$150,0,$A17),"&lt;300")</f>
        <v>15</v>
      </c>
      <c r="P17">
        <f t="shared" si="0"/>
        <v>115.16776666726918</v>
      </c>
      <c r="Q17">
        <f t="shared" si="1"/>
        <v>114.21013079303833</v>
      </c>
      <c r="R17">
        <f t="shared" si="2"/>
        <v>116.38946591794213</v>
      </c>
      <c r="S17">
        <f t="shared" si="3"/>
        <v>113.05110045834387</v>
      </c>
    </row>
    <row r="18" spans="1:19" x14ac:dyDescent="0.3">
      <c r="A18">
        <v>16</v>
      </c>
      <c r="B18">
        <f>IFERROR(AVERAGEIFS(INDEX(Calc_지수곡선!$G$2:$BN$150,0,$A18),Calc_지수곡선!$D$2:$D$150,K$2,INDEX(Calc_지수곡선!$G$2:$BN$150,0,$A18),"&gt;0",INDEX(Calc_지수곡선!$G$2:$BN$150,0,$A18),"&lt;300"),"")</f>
        <v>121.73881467956538</v>
      </c>
      <c r="C18" s="86">
        <f>IFERROR(AVERAGEIFS(INDEX(Calc_지수곡선!$G$2:$BN$150,0,$A18),Calc_지수곡선!$D$2:$D$150,L$2,INDEX(Calc_지수곡선!$G$2:$BN$150,0,$A18),"&gt;0",INDEX(Calc_지수곡선!$G$2:$BN$150,0,$A18),"&lt;300"),"")</f>
        <v>116.83497143934565</v>
      </c>
      <c r="D18">
        <f>IFERROR(AVERAGEIFS(INDEX(Calc_지수곡선!$G$2:$BN$150,0,$A18),Calc_지수곡선!$D$2:$D$150,M$2,INDEX(Calc_지수곡선!$G$2:$BN$150,0,$A18),"&gt;0",INDEX(Calc_지수곡선!$G$2:$BN$150,0,$A18),"&lt;300"),"")</f>
        <v>118.99479592081839</v>
      </c>
      <c r="E18">
        <f>IFERROR(AVERAGEIFS(INDEX(Calc_지수곡선!$G$2:$BN$150,0,$A18),Calc_지수곡선!$D$2:$D$150,N$2,INDEX(Calc_지수곡선!$G$2:$BN$150,0,$A18),"&gt;0",INDEX(Calc_지수곡선!$G$2:$BN$150,0,$A18),"&lt;300"),"")</f>
        <v>116.07585335676525</v>
      </c>
      <c r="F18" s="10">
        <f t="shared" si="4"/>
        <v>118.77473919245038</v>
      </c>
      <c r="G18">
        <f>COUNTIFS(Calc_지수곡선!$D$2:$D$150,K$2,INDEX(Calc_지수곡선!$G$2:$BN$150,0,$A18),"&gt;0",INDEX(Calc_지수곡선!$G$2:$BN$150,0,$A18),"&lt;300")</f>
        <v>31</v>
      </c>
      <c r="H18">
        <f>COUNTIFS(Calc_지수곡선!$D$2:$D$150,L$2,INDEX(Calc_지수곡선!$G$2:$BN$150,0,$A18),"&gt;0",INDEX(Calc_지수곡선!$G$2:$BN$150,0,$A18),"&lt;300")</f>
        <v>51</v>
      </c>
      <c r="I18">
        <f>COUNTIFS(Calc_지수곡선!$D$2:$D$150,M$2,INDEX(Calc_지수곡선!$G$2:$BN$150,0,$A18),"&gt;0",INDEX(Calc_지수곡선!$G$2:$BN$150,0,$A18),"&lt;300")</f>
        <v>32</v>
      </c>
      <c r="J18">
        <f>COUNTIFS(Calc_지수곡선!$D$2:$D$150,N$2,INDEX(Calc_지수곡선!$G$2:$BN$150,0,$A18),"&gt;0",INDEX(Calc_지수곡선!$G$2:$BN$150,0,$A18),"&lt;300")</f>
        <v>15</v>
      </c>
      <c r="P18">
        <f t="shared" si="0"/>
        <v>121.73881467956538</v>
      </c>
      <c r="Q18">
        <f t="shared" si="1"/>
        <v>116.83497143934565</v>
      </c>
      <c r="R18">
        <f t="shared" si="2"/>
        <v>118.99479592081839</v>
      </c>
      <c r="S18">
        <f t="shared" si="3"/>
        <v>116.07585335676525</v>
      </c>
    </row>
    <row r="19" spans="1:19" x14ac:dyDescent="0.3">
      <c r="A19">
        <v>17</v>
      </c>
      <c r="B19">
        <f>IFERROR(AVERAGEIFS(INDEX(Calc_지수곡선!$G$2:$BN$150,0,$A19),Calc_지수곡선!$D$2:$D$150,K$2,INDEX(Calc_지수곡선!$G$2:$BN$150,0,$A19),"&gt;0",INDEX(Calc_지수곡선!$G$2:$BN$150,0,$A19),"&lt;300"),"")</f>
        <v>122.2532426366742</v>
      </c>
      <c r="C19" s="86">
        <f>IFERROR(AVERAGEIFS(INDEX(Calc_지수곡선!$G$2:$BN$150,0,$A19),Calc_지수곡선!$D$2:$D$150,L$2,INDEX(Calc_지수곡선!$G$2:$BN$150,0,$A19),"&gt;0",INDEX(Calc_지수곡선!$G$2:$BN$150,0,$A19),"&lt;300"),"")</f>
        <v>115.24382930060402</v>
      </c>
      <c r="D19">
        <f>IFERROR(AVERAGEIFS(INDEX(Calc_지수곡선!$G$2:$BN$150,0,$A19),Calc_지수곡선!$D$2:$D$150,M$2,INDEX(Calc_지수곡선!$G$2:$BN$150,0,$A19),"&gt;0",INDEX(Calc_지수곡선!$G$2:$BN$150,0,$A19),"&lt;300"),"")</f>
        <v>118.73578100228168</v>
      </c>
      <c r="E19">
        <f>IFERROR(AVERAGEIFS(INDEX(Calc_지수곡선!$G$2:$BN$150,0,$A19),Calc_지수곡선!$D$2:$D$150,N$2,INDEX(Calc_지수곡선!$G$2:$BN$150,0,$A19),"&gt;0",INDEX(Calc_지수곡선!$G$2:$BN$150,0,$A19),"&lt;300"),"")</f>
        <v>120.26803456150972</v>
      </c>
      <c r="F19" s="10">
        <f t="shared" si="4"/>
        <v>118.13009480825193</v>
      </c>
      <c r="G19">
        <f>COUNTIFS(Calc_지수곡선!$D$2:$D$150,K$2,INDEX(Calc_지수곡선!$G$2:$BN$150,0,$A19),"&gt;0",INDEX(Calc_지수곡선!$G$2:$BN$150,0,$A19),"&lt;300")</f>
        <v>31</v>
      </c>
      <c r="H19">
        <f>COUNTIFS(Calc_지수곡선!$D$2:$D$150,L$2,INDEX(Calc_지수곡선!$G$2:$BN$150,0,$A19),"&gt;0",INDEX(Calc_지수곡선!$G$2:$BN$150,0,$A19),"&lt;300")</f>
        <v>51</v>
      </c>
      <c r="I19">
        <f>COUNTIFS(Calc_지수곡선!$D$2:$D$150,M$2,INDEX(Calc_지수곡선!$G$2:$BN$150,0,$A19),"&gt;0",INDEX(Calc_지수곡선!$G$2:$BN$150,0,$A19),"&lt;300")</f>
        <v>32</v>
      </c>
      <c r="J19">
        <f>COUNTIFS(Calc_지수곡선!$D$2:$D$150,N$2,INDEX(Calc_지수곡선!$G$2:$BN$150,0,$A19),"&gt;0",INDEX(Calc_지수곡선!$G$2:$BN$150,0,$A19),"&lt;300")</f>
        <v>15</v>
      </c>
      <c r="P19">
        <f t="shared" si="0"/>
        <v>122.2532426366742</v>
      </c>
      <c r="Q19">
        <f t="shared" si="1"/>
        <v>115.24382930060402</v>
      </c>
      <c r="R19">
        <f t="shared" si="2"/>
        <v>118.73578100228168</v>
      </c>
      <c r="S19">
        <f t="shared" si="3"/>
        <v>120.26803456150972</v>
      </c>
    </row>
    <row r="20" spans="1:19" x14ac:dyDescent="0.3">
      <c r="A20">
        <v>18</v>
      </c>
      <c r="B20">
        <f>IFERROR(AVERAGEIFS(INDEX(Calc_지수곡선!$G$2:$BN$150,0,$A20),Calc_지수곡선!$D$2:$D$150,K$2,INDEX(Calc_지수곡선!$G$2:$BN$150,0,$A20),"&gt;0",INDEX(Calc_지수곡선!$G$2:$BN$150,0,$A20),"&lt;300"),"")</f>
        <v>123.2987192031579</v>
      </c>
      <c r="C20" s="86">
        <f>IFERROR(AVERAGEIFS(INDEX(Calc_지수곡선!$G$2:$BN$150,0,$A20),Calc_지수곡선!$D$2:$D$150,L$2,INDEX(Calc_지수곡선!$G$2:$BN$150,0,$A20),"&gt;0",INDEX(Calc_지수곡선!$G$2:$BN$150,0,$A20),"&lt;300"),"")</f>
        <v>117.39080159777825</v>
      </c>
      <c r="D20">
        <f>IFERROR(AVERAGEIFS(INDEX(Calc_지수곡선!$G$2:$BN$150,0,$A20),Calc_지수곡선!$D$2:$D$150,M$2,INDEX(Calc_지수곡선!$G$2:$BN$150,0,$A20),"&gt;0",INDEX(Calc_지수곡선!$G$2:$BN$150,0,$A20),"&lt;300"),"")</f>
        <v>119.50974263507617</v>
      </c>
      <c r="E20">
        <f>IFERROR(AVERAGEIFS(INDEX(Calc_지수곡선!$G$2:$BN$150,0,$A20),Calc_지수곡선!$D$2:$D$150,N$2,INDEX(Calc_지수곡선!$G$2:$BN$150,0,$A20),"&gt;0",INDEX(Calc_지수곡선!$G$2:$BN$150,0,$A20),"&lt;300"),"")</f>
        <v>118.64015687584347</v>
      </c>
      <c r="F20" s="10">
        <f t="shared" si="4"/>
        <v>119.61161185406411</v>
      </c>
      <c r="G20">
        <f>COUNTIFS(Calc_지수곡선!$D$2:$D$150,K$2,INDEX(Calc_지수곡선!$G$2:$BN$150,0,$A20),"&gt;0",INDEX(Calc_지수곡선!$G$2:$BN$150,0,$A20),"&lt;300")</f>
        <v>31</v>
      </c>
      <c r="H20">
        <f>COUNTIFS(Calc_지수곡선!$D$2:$D$150,L$2,INDEX(Calc_지수곡선!$G$2:$BN$150,0,$A20),"&gt;0",INDEX(Calc_지수곡선!$G$2:$BN$150,0,$A20),"&lt;300")</f>
        <v>50</v>
      </c>
      <c r="I20">
        <f>COUNTIFS(Calc_지수곡선!$D$2:$D$150,M$2,INDEX(Calc_지수곡선!$G$2:$BN$150,0,$A20),"&gt;0",INDEX(Calc_지수곡선!$G$2:$BN$150,0,$A20),"&lt;300")</f>
        <v>32</v>
      </c>
      <c r="J20">
        <f>COUNTIFS(Calc_지수곡선!$D$2:$D$150,N$2,INDEX(Calc_지수곡선!$G$2:$BN$150,0,$A20),"&gt;0",INDEX(Calc_지수곡선!$G$2:$BN$150,0,$A20),"&lt;300")</f>
        <v>15</v>
      </c>
      <c r="P20">
        <f t="shared" si="0"/>
        <v>123.2987192031579</v>
      </c>
      <c r="Q20">
        <f t="shared" si="1"/>
        <v>117.39080159777825</v>
      </c>
      <c r="R20">
        <f t="shared" si="2"/>
        <v>119.50974263507617</v>
      </c>
      <c r="S20">
        <f t="shared" si="3"/>
        <v>118.64015687584347</v>
      </c>
    </row>
    <row r="21" spans="1:19" x14ac:dyDescent="0.3">
      <c r="A21">
        <v>19</v>
      </c>
      <c r="B21">
        <f>IFERROR(AVERAGEIFS(INDEX(Calc_지수곡선!$G$2:$BN$150,0,$A21),Calc_지수곡선!$D$2:$D$150,K$2,INDEX(Calc_지수곡선!$G$2:$BN$150,0,$A21),"&gt;0",INDEX(Calc_지수곡선!$G$2:$BN$150,0,$A21),"&lt;300"),"")</f>
        <v>123.15529405273251</v>
      </c>
      <c r="C21" s="86">
        <f>IFERROR(AVERAGEIFS(INDEX(Calc_지수곡선!$G$2:$BN$150,0,$A21),Calc_지수곡선!$D$2:$D$150,L$2,INDEX(Calc_지수곡선!$G$2:$BN$150,0,$A21),"&gt;0",INDEX(Calc_지수곡선!$G$2:$BN$150,0,$A21),"&lt;300"),"")</f>
        <v>117.25769703257636</v>
      </c>
      <c r="D21">
        <f>IFERROR(AVERAGEIFS(INDEX(Calc_지수곡선!$G$2:$BN$150,0,$A21),Calc_지수곡선!$D$2:$D$150,M$2,INDEX(Calc_지수곡선!$G$2:$BN$150,0,$A21),"&gt;0",INDEX(Calc_지수곡선!$G$2:$BN$150,0,$A21),"&lt;300"),"")</f>
        <v>119.86935088034797</v>
      </c>
      <c r="E21">
        <f>IFERROR(AVERAGEIFS(INDEX(Calc_지수곡선!$G$2:$BN$150,0,$A21),Calc_지수곡선!$D$2:$D$150,N$2,INDEX(Calc_지수곡선!$G$2:$BN$150,0,$A21),"&gt;0",INDEX(Calc_지수곡선!$G$2:$BN$150,0,$A21),"&lt;300"),"")</f>
        <v>117.42108631320487</v>
      </c>
      <c r="F21" s="10">
        <f t="shared" si="4"/>
        <v>119.6362544500186</v>
      </c>
      <c r="G21">
        <f>COUNTIFS(Calc_지수곡선!$D$2:$D$150,K$2,INDEX(Calc_지수곡선!$G$2:$BN$150,0,$A21),"&gt;0",INDEX(Calc_지수곡선!$G$2:$BN$150,0,$A21),"&lt;300")</f>
        <v>31</v>
      </c>
      <c r="H21">
        <f>COUNTIFS(Calc_지수곡선!$D$2:$D$150,L$2,INDEX(Calc_지수곡선!$G$2:$BN$150,0,$A21),"&gt;0",INDEX(Calc_지수곡선!$G$2:$BN$150,0,$A21),"&lt;300")</f>
        <v>49</v>
      </c>
      <c r="I21">
        <f>COUNTIFS(Calc_지수곡선!$D$2:$D$150,M$2,INDEX(Calc_지수곡선!$G$2:$BN$150,0,$A21),"&gt;0",INDEX(Calc_지수곡선!$G$2:$BN$150,0,$A21),"&lt;300")</f>
        <v>32</v>
      </c>
      <c r="J21">
        <f>COUNTIFS(Calc_지수곡선!$D$2:$D$150,N$2,INDEX(Calc_지수곡선!$G$2:$BN$150,0,$A21),"&gt;0",INDEX(Calc_지수곡선!$G$2:$BN$150,0,$A21),"&lt;300")</f>
        <v>15</v>
      </c>
      <c r="P21">
        <f t="shared" si="0"/>
        <v>123.15529405273251</v>
      </c>
      <c r="Q21">
        <f t="shared" si="1"/>
        <v>117.25769703257636</v>
      </c>
      <c r="R21">
        <f t="shared" si="2"/>
        <v>119.86935088034797</v>
      </c>
      <c r="S21">
        <f t="shared" si="3"/>
        <v>117.42108631320487</v>
      </c>
    </row>
    <row r="22" spans="1:19" x14ac:dyDescent="0.3">
      <c r="A22">
        <v>20</v>
      </c>
      <c r="B22">
        <f>IFERROR(AVERAGEIFS(INDEX(Calc_지수곡선!$G$2:$BN$150,0,$A22),Calc_지수곡선!$D$2:$D$150,K$2,INDEX(Calc_지수곡선!$G$2:$BN$150,0,$A22),"&gt;0",INDEX(Calc_지수곡선!$G$2:$BN$150,0,$A22),"&lt;300"),"")</f>
        <v>124.00247915700939</v>
      </c>
      <c r="C22" s="86">
        <f>IFERROR(AVERAGEIFS(INDEX(Calc_지수곡선!$G$2:$BN$150,0,$A22),Calc_지수곡선!$D$2:$D$150,L$2,INDEX(Calc_지수곡선!$G$2:$BN$150,0,$A22),"&gt;0",INDEX(Calc_지수곡선!$G$2:$BN$150,0,$A22),"&lt;300"),"")</f>
        <v>118.94701298978229</v>
      </c>
      <c r="D22">
        <f>IFERROR(AVERAGEIFS(INDEX(Calc_지수곡선!$G$2:$BN$150,0,$A22),Calc_지수곡선!$D$2:$D$150,M$2,INDEX(Calc_지수곡선!$G$2:$BN$150,0,$A22),"&gt;0",INDEX(Calc_지수곡선!$G$2:$BN$150,0,$A22),"&lt;300"),"")</f>
        <v>119.05743879892211</v>
      </c>
      <c r="E22">
        <f>IFERROR(AVERAGEIFS(INDEX(Calc_지수곡선!$G$2:$BN$150,0,$A22),Calc_지수곡선!$D$2:$D$150,N$2,INDEX(Calc_지수곡선!$G$2:$BN$150,0,$A22),"&gt;0",INDEX(Calc_지수곡선!$G$2:$BN$150,0,$A22),"&lt;300"),"")</f>
        <v>118.2632160360979</v>
      </c>
      <c r="F22" s="10">
        <f t="shared" si="4"/>
        <v>120.39073440488603</v>
      </c>
      <c r="G22">
        <f>COUNTIFS(Calc_지수곡선!$D$2:$D$150,K$2,INDEX(Calc_지수곡선!$G$2:$BN$150,0,$A22),"&gt;0",INDEX(Calc_지수곡선!$G$2:$BN$150,0,$A22),"&lt;300")</f>
        <v>31</v>
      </c>
      <c r="H22">
        <f>COUNTIFS(Calc_지수곡선!$D$2:$D$150,L$2,INDEX(Calc_지수곡선!$G$2:$BN$150,0,$A22),"&gt;0",INDEX(Calc_지수곡선!$G$2:$BN$150,0,$A22),"&lt;300")</f>
        <v>48</v>
      </c>
      <c r="I22">
        <f>COUNTIFS(Calc_지수곡선!$D$2:$D$150,M$2,INDEX(Calc_지수곡선!$G$2:$BN$150,0,$A22),"&gt;0",INDEX(Calc_지수곡선!$G$2:$BN$150,0,$A22),"&lt;300")</f>
        <v>32</v>
      </c>
      <c r="J22">
        <f>COUNTIFS(Calc_지수곡선!$D$2:$D$150,N$2,INDEX(Calc_지수곡선!$G$2:$BN$150,0,$A22),"&gt;0",INDEX(Calc_지수곡선!$G$2:$BN$150,0,$A22),"&lt;300")</f>
        <v>15</v>
      </c>
      <c r="P22">
        <f t="shared" si="0"/>
        <v>124.00247915700939</v>
      </c>
      <c r="Q22">
        <f t="shared" si="1"/>
        <v>118.94701298978229</v>
      </c>
      <c r="R22">
        <f t="shared" si="2"/>
        <v>119.05743879892211</v>
      </c>
      <c r="S22">
        <f t="shared" si="3"/>
        <v>118.2632160360979</v>
      </c>
    </row>
    <row r="23" spans="1:19" x14ac:dyDescent="0.3">
      <c r="A23">
        <v>21</v>
      </c>
      <c r="B23">
        <f>IFERROR(AVERAGEIFS(INDEX(Calc_지수곡선!$G$2:$BN$150,0,$A23),Calc_지수곡선!$D$2:$D$150,K$2,INDEX(Calc_지수곡선!$G$2:$BN$150,0,$A23),"&gt;0",INDEX(Calc_지수곡선!$G$2:$BN$150,0,$A23),"&lt;300"),"")</f>
        <v>124.52812473386919</v>
      </c>
      <c r="C23" s="86">
        <f>IFERROR(AVERAGEIFS(INDEX(Calc_지수곡선!$G$2:$BN$150,0,$A23),Calc_지수곡선!$D$2:$D$150,L$2,INDEX(Calc_지수곡선!$G$2:$BN$150,0,$A23),"&gt;0",INDEX(Calc_지수곡선!$G$2:$BN$150,0,$A23),"&lt;300"),"")</f>
        <v>120.87639946398971</v>
      </c>
      <c r="D23">
        <f>IFERROR(AVERAGEIFS(INDEX(Calc_지수곡선!$G$2:$BN$150,0,$A23),Calc_지수곡선!$D$2:$D$150,M$2,INDEX(Calc_지수곡선!$G$2:$BN$150,0,$A23),"&gt;0",INDEX(Calc_지수곡선!$G$2:$BN$150,0,$A23),"&lt;300"),"")</f>
        <v>117.50096093044871</v>
      </c>
      <c r="E23">
        <f>IFERROR(AVERAGEIFS(INDEX(Calc_지수곡선!$G$2:$BN$150,0,$A23),Calc_지수곡선!$D$2:$D$150,N$2,INDEX(Calc_지수곡선!$G$2:$BN$150,0,$A23),"&gt;0",INDEX(Calc_지수곡선!$G$2:$BN$150,0,$A23),"&lt;300"),"")</f>
        <v>118.92625953408869</v>
      </c>
      <c r="F23" s="10">
        <f t="shared" si="4"/>
        <v>120.92400909970486</v>
      </c>
      <c r="G23">
        <f>COUNTIFS(Calc_지수곡선!$D$2:$D$150,K$2,INDEX(Calc_지수곡선!$G$2:$BN$150,0,$A23),"&gt;0",INDEX(Calc_지수곡선!$G$2:$BN$150,0,$A23),"&lt;300")</f>
        <v>31</v>
      </c>
      <c r="H23">
        <f>COUNTIFS(Calc_지수곡선!$D$2:$D$150,L$2,INDEX(Calc_지수곡선!$G$2:$BN$150,0,$A23),"&gt;0",INDEX(Calc_지수곡선!$G$2:$BN$150,0,$A23),"&lt;300")</f>
        <v>46</v>
      </c>
      <c r="I23">
        <f>COUNTIFS(Calc_지수곡선!$D$2:$D$150,M$2,INDEX(Calc_지수곡선!$G$2:$BN$150,0,$A23),"&gt;0",INDEX(Calc_지수곡선!$G$2:$BN$150,0,$A23),"&lt;300")</f>
        <v>32</v>
      </c>
      <c r="J23">
        <f>COUNTIFS(Calc_지수곡선!$D$2:$D$150,N$2,INDEX(Calc_지수곡선!$G$2:$BN$150,0,$A23),"&gt;0",INDEX(Calc_지수곡선!$G$2:$BN$150,0,$A23),"&lt;300")</f>
        <v>15</v>
      </c>
      <c r="P23">
        <f t="shared" si="0"/>
        <v>124.52812473386919</v>
      </c>
      <c r="Q23">
        <f t="shared" si="1"/>
        <v>120.87639946398971</v>
      </c>
      <c r="R23">
        <f t="shared" si="2"/>
        <v>117.50096093044871</v>
      </c>
      <c r="S23">
        <f t="shared" si="3"/>
        <v>118.92625953408869</v>
      </c>
    </row>
    <row r="24" spans="1:19" x14ac:dyDescent="0.3">
      <c r="A24">
        <v>22</v>
      </c>
      <c r="B24">
        <f>IFERROR(AVERAGEIFS(INDEX(Calc_지수곡선!$G$2:$BN$150,0,$A24),Calc_지수곡선!$D$2:$D$150,K$2,INDEX(Calc_지수곡선!$G$2:$BN$150,0,$A24),"&gt;0",INDEX(Calc_지수곡선!$G$2:$BN$150,0,$A24),"&lt;300"),"")</f>
        <v>125.9110228873364</v>
      </c>
      <c r="C24" s="86">
        <f>IFERROR(AVERAGEIFS(INDEX(Calc_지수곡선!$G$2:$BN$150,0,$A24),Calc_지수곡선!$D$2:$D$150,L$2,INDEX(Calc_지수곡선!$G$2:$BN$150,0,$A24),"&gt;0",INDEX(Calc_지수곡선!$G$2:$BN$150,0,$A24),"&lt;300"),"")</f>
        <v>121.47498546501407</v>
      </c>
      <c r="D24">
        <f>IFERROR(AVERAGEIFS(INDEX(Calc_지수곡선!$G$2:$BN$150,0,$A24),Calc_지수곡선!$D$2:$D$150,M$2,INDEX(Calc_지수곡선!$G$2:$BN$150,0,$A24),"&gt;0",INDEX(Calc_지수곡선!$G$2:$BN$150,0,$A24),"&lt;300"),"")</f>
        <v>117.80634533191241</v>
      </c>
      <c r="E24">
        <f>IFERROR(AVERAGEIFS(INDEX(Calc_지수곡선!$G$2:$BN$150,0,$A24),Calc_지수곡선!$D$2:$D$150,N$2,INDEX(Calc_지수곡선!$G$2:$BN$150,0,$A24),"&gt;0",INDEX(Calc_지수곡선!$G$2:$BN$150,0,$A24),"&lt;300"),"")</f>
        <v>118.44027195848473</v>
      </c>
      <c r="F24" s="10">
        <f t="shared" si="4"/>
        <v>121.58011257705235</v>
      </c>
      <c r="G24">
        <f>COUNTIFS(Calc_지수곡선!$D$2:$D$150,K$2,INDEX(Calc_지수곡선!$G$2:$BN$150,0,$A24),"&gt;0",INDEX(Calc_지수곡선!$G$2:$BN$150,0,$A24),"&lt;300")</f>
        <v>29</v>
      </c>
      <c r="H24">
        <f>COUNTIFS(Calc_지수곡선!$D$2:$D$150,L$2,INDEX(Calc_지수곡선!$G$2:$BN$150,0,$A24),"&gt;0",INDEX(Calc_지수곡선!$G$2:$BN$150,0,$A24),"&lt;300")</f>
        <v>46</v>
      </c>
      <c r="I24">
        <f>COUNTIFS(Calc_지수곡선!$D$2:$D$150,M$2,INDEX(Calc_지수곡선!$G$2:$BN$150,0,$A24),"&gt;0",INDEX(Calc_지수곡선!$G$2:$BN$150,0,$A24),"&lt;300")</f>
        <v>32</v>
      </c>
      <c r="J24">
        <f>COUNTIFS(Calc_지수곡선!$D$2:$D$150,N$2,INDEX(Calc_지수곡선!$G$2:$BN$150,0,$A24),"&gt;0",INDEX(Calc_지수곡선!$G$2:$BN$150,0,$A24),"&lt;300")</f>
        <v>15</v>
      </c>
      <c r="P24">
        <f t="shared" si="0"/>
        <v>125.9110228873364</v>
      </c>
      <c r="Q24">
        <f t="shared" si="1"/>
        <v>121.47498546501407</v>
      </c>
      <c r="R24">
        <f t="shared" si="2"/>
        <v>117.80634533191241</v>
      </c>
      <c r="S24">
        <f t="shared" si="3"/>
        <v>118.44027195848473</v>
      </c>
    </row>
    <row r="25" spans="1:19" x14ac:dyDescent="0.3">
      <c r="A25">
        <v>23</v>
      </c>
      <c r="B25">
        <f>IFERROR(AVERAGEIFS(INDEX(Calc_지수곡선!$G$2:$BN$150,0,$A25),Calc_지수곡선!$D$2:$D$150,K$2,INDEX(Calc_지수곡선!$G$2:$BN$150,0,$A25),"&gt;0",INDEX(Calc_지수곡선!$G$2:$BN$150,0,$A25),"&lt;300"),"")</f>
        <v>127.11433600188785</v>
      </c>
      <c r="C25" s="86">
        <f>IFERROR(AVERAGEIFS(INDEX(Calc_지수곡선!$G$2:$BN$150,0,$A25),Calc_지수곡선!$D$2:$D$150,L$2,INDEX(Calc_지수곡선!$G$2:$BN$150,0,$A25),"&gt;0",INDEX(Calc_지수곡선!$G$2:$BN$150,0,$A25),"&lt;300"),"")</f>
        <v>120.94019239961801</v>
      </c>
      <c r="D25">
        <f>IFERROR(AVERAGEIFS(INDEX(Calc_지수곡선!$G$2:$BN$150,0,$A25),Calc_지수곡선!$D$2:$D$150,M$2,INDEX(Calc_지수곡선!$G$2:$BN$150,0,$A25),"&gt;0",INDEX(Calc_지수곡선!$G$2:$BN$150,0,$A25),"&lt;300"),"")</f>
        <v>117.69050595466712</v>
      </c>
      <c r="E25">
        <f>IFERROR(AVERAGEIFS(INDEX(Calc_지수곡선!$G$2:$BN$150,0,$A25),Calc_지수곡선!$D$2:$D$150,N$2,INDEX(Calc_지수곡선!$G$2:$BN$150,0,$A25),"&gt;0",INDEX(Calc_지수곡선!$G$2:$BN$150,0,$A25),"&lt;300"),"")</f>
        <v>119.28602306237693</v>
      </c>
      <c r="F25" s="10">
        <f t="shared" si="4"/>
        <v>121.59625006271445</v>
      </c>
      <c r="G25">
        <f>COUNTIFS(Calc_지수곡선!$D$2:$D$150,K$2,INDEX(Calc_지수곡선!$G$2:$BN$150,0,$A25),"&gt;0",INDEX(Calc_지수곡선!$G$2:$BN$150,0,$A25),"&lt;300")</f>
        <v>28</v>
      </c>
      <c r="H25">
        <f>COUNTIFS(Calc_지수곡선!$D$2:$D$150,L$2,INDEX(Calc_지수곡선!$G$2:$BN$150,0,$A25),"&gt;0",INDEX(Calc_지수곡선!$G$2:$BN$150,0,$A25),"&lt;300")</f>
        <v>45</v>
      </c>
      <c r="I25">
        <f>COUNTIFS(Calc_지수곡선!$D$2:$D$150,M$2,INDEX(Calc_지수곡선!$G$2:$BN$150,0,$A25),"&gt;0",INDEX(Calc_지수곡선!$G$2:$BN$150,0,$A25),"&lt;300")</f>
        <v>32</v>
      </c>
      <c r="J25">
        <f>COUNTIFS(Calc_지수곡선!$D$2:$D$150,N$2,INDEX(Calc_지수곡선!$G$2:$BN$150,0,$A25),"&gt;0",INDEX(Calc_지수곡선!$G$2:$BN$150,0,$A25),"&lt;300")</f>
        <v>14</v>
      </c>
      <c r="P25">
        <f t="shared" si="0"/>
        <v>127.11433600188785</v>
      </c>
      <c r="Q25">
        <f t="shared" si="1"/>
        <v>120.94019239961801</v>
      </c>
      <c r="R25">
        <f t="shared" si="2"/>
        <v>117.69050595466712</v>
      </c>
      <c r="S25">
        <f t="shared" si="3"/>
        <v>119.28602306237693</v>
      </c>
    </row>
    <row r="26" spans="1:19" x14ac:dyDescent="0.3">
      <c r="A26">
        <v>24</v>
      </c>
      <c r="B26">
        <f>IFERROR(AVERAGEIFS(INDEX(Calc_지수곡선!$G$2:$BN$150,0,$A26),Calc_지수곡선!$D$2:$D$150,K$2,INDEX(Calc_지수곡선!$G$2:$BN$150,0,$A26),"&gt;0",INDEX(Calc_지수곡선!$G$2:$BN$150,0,$A26),"&lt;300"),"")</f>
        <v>126.34394116415787</v>
      </c>
      <c r="C26" s="86">
        <f>IFERROR(AVERAGEIFS(INDEX(Calc_지수곡선!$G$2:$BN$150,0,$A26),Calc_지수곡선!$D$2:$D$150,L$2,INDEX(Calc_지수곡선!$G$2:$BN$150,0,$A26),"&gt;0",INDEX(Calc_지수곡선!$G$2:$BN$150,0,$A26),"&lt;300"),"")</f>
        <v>120.87397054363069</v>
      </c>
      <c r="D26">
        <f>IFERROR(AVERAGEIFS(INDEX(Calc_지수곡선!$G$2:$BN$150,0,$A26),Calc_지수곡선!$D$2:$D$150,M$2,INDEX(Calc_지수곡선!$G$2:$BN$150,0,$A26),"&gt;0",INDEX(Calc_지수곡선!$G$2:$BN$150,0,$A26),"&lt;300"),"")</f>
        <v>117.84833351907568</v>
      </c>
      <c r="E26">
        <f>IFERROR(AVERAGEIFS(INDEX(Calc_지수곡선!$G$2:$BN$150,0,$A26),Calc_지수곡선!$D$2:$D$150,N$2,INDEX(Calc_지수곡선!$G$2:$BN$150,0,$A26),"&gt;0",INDEX(Calc_지수곡선!$G$2:$BN$150,0,$A26),"&lt;300"),"")</f>
        <v>127.51535464442475</v>
      </c>
      <c r="F26" s="10">
        <f t="shared" si="4"/>
        <v>121.41568970314032</v>
      </c>
      <c r="G26">
        <f>COUNTIFS(Calc_지수곡선!$D$2:$D$150,K$2,INDEX(Calc_지수곡선!$G$2:$BN$150,0,$A26),"&gt;0",INDEX(Calc_지수곡선!$G$2:$BN$150,0,$A26),"&lt;300")</f>
        <v>28</v>
      </c>
      <c r="H26">
        <f>COUNTIFS(Calc_지수곡선!$D$2:$D$150,L$2,INDEX(Calc_지수곡선!$G$2:$BN$150,0,$A26),"&gt;0",INDEX(Calc_지수곡선!$G$2:$BN$150,0,$A26),"&lt;300")</f>
        <v>44</v>
      </c>
      <c r="I26">
        <f>COUNTIFS(Calc_지수곡선!$D$2:$D$150,M$2,INDEX(Calc_지수곡선!$G$2:$BN$150,0,$A26),"&gt;0",INDEX(Calc_지수곡선!$G$2:$BN$150,0,$A26),"&lt;300")</f>
        <v>32</v>
      </c>
      <c r="J26">
        <f>COUNTIFS(Calc_지수곡선!$D$2:$D$150,N$2,INDEX(Calc_지수곡선!$G$2:$BN$150,0,$A26),"&gt;0",INDEX(Calc_지수곡선!$G$2:$BN$150,0,$A26),"&lt;300")</f>
        <v>14</v>
      </c>
      <c r="P26">
        <f t="shared" si="0"/>
        <v>126.34394116415787</v>
      </c>
      <c r="Q26">
        <f t="shared" si="1"/>
        <v>120.87397054363069</v>
      </c>
      <c r="R26">
        <f t="shared" si="2"/>
        <v>117.84833351907568</v>
      </c>
      <c r="S26">
        <f t="shared" si="3"/>
        <v>127.51535464442475</v>
      </c>
    </row>
    <row r="27" spans="1:19" x14ac:dyDescent="0.3">
      <c r="A27">
        <v>25</v>
      </c>
      <c r="B27">
        <f>IFERROR(AVERAGEIFS(INDEX(Calc_지수곡선!$G$2:$BN$150,0,$A27),Calc_지수곡선!$D$2:$D$150,K$2,INDEX(Calc_지수곡선!$G$2:$BN$150,0,$A27),"&gt;0",INDEX(Calc_지수곡선!$G$2:$BN$150,0,$A27),"&lt;300"),"")</f>
        <v>129.64836334885493</v>
      </c>
      <c r="C27" s="86">
        <f>IFERROR(AVERAGEIFS(INDEX(Calc_지수곡선!$G$2:$BN$150,0,$A27),Calc_지수곡선!$D$2:$D$150,L$2,INDEX(Calc_지수곡선!$G$2:$BN$150,0,$A27),"&gt;0",INDEX(Calc_지수곡선!$G$2:$BN$150,0,$A27),"&lt;300"),"")</f>
        <v>122.56171885170031</v>
      </c>
      <c r="D27">
        <f>IFERROR(AVERAGEIFS(INDEX(Calc_지수곡선!$G$2:$BN$150,0,$A27),Calc_지수곡선!$D$2:$D$150,M$2,INDEX(Calc_지수곡선!$G$2:$BN$150,0,$A27),"&gt;0",INDEX(Calc_지수곡선!$G$2:$BN$150,0,$A27),"&lt;300"),"")</f>
        <v>121.49849363319692</v>
      </c>
      <c r="E27">
        <f>IFERROR(AVERAGEIFS(INDEX(Calc_지수곡선!$G$2:$BN$150,0,$A27),Calc_지수곡선!$D$2:$D$150,N$2,INDEX(Calc_지수곡선!$G$2:$BN$150,0,$A27),"&gt;0",INDEX(Calc_지수곡선!$G$2:$BN$150,0,$A27),"&lt;300"),"")</f>
        <v>125.66868231562077</v>
      </c>
      <c r="F27" s="10">
        <f t="shared" si="4"/>
        <v>124.10403448337743</v>
      </c>
      <c r="G27">
        <f>COUNTIFS(Calc_지수곡선!$D$2:$D$150,K$2,INDEX(Calc_지수곡선!$G$2:$BN$150,0,$A27),"&gt;0",INDEX(Calc_지수곡선!$G$2:$BN$150,0,$A27),"&lt;300")</f>
        <v>27</v>
      </c>
      <c r="H27">
        <f>COUNTIFS(Calc_지수곡선!$D$2:$D$150,L$2,INDEX(Calc_지수곡선!$G$2:$BN$150,0,$A27),"&gt;0",INDEX(Calc_지수곡선!$G$2:$BN$150,0,$A27),"&lt;300")</f>
        <v>43</v>
      </c>
      <c r="I27">
        <f>COUNTIFS(Calc_지수곡선!$D$2:$D$150,M$2,INDEX(Calc_지수곡선!$G$2:$BN$150,0,$A27),"&gt;0",INDEX(Calc_지수곡선!$G$2:$BN$150,0,$A27),"&lt;300")</f>
        <v>32</v>
      </c>
      <c r="J27">
        <f>COUNTIFS(Calc_지수곡선!$D$2:$D$150,N$2,INDEX(Calc_지수곡선!$G$2:$BN$150,0,$A27),"&gt;0",INDEX(Calc_지수곡선!$G$2:$BN$150,0,$A27),"&lt;300")</f>
        <v>14</v>
      </c>
      <c r="P27">
        <f t="shared" si="0"/>
        <v>129.64836334885493</v>
      </c>
      <c r="Q27">
        <f t="shared" si="1"/>
        <v>122.56171885170031</v>
      </c>
      <c r="R27">
        <f t="shared" si="2"/>
        <v>121.49849363319692</v>
      </c>
      <c r="S27">
        <f t="shared" si="3"/>
        <v>125.66868231562077</v>
      </c>
    </row>
    <row r="28" spans="1:19" x14ac:dyDescent="0.3">
      <c r="A28">
        <v>26</v>
      </c>
      <c r="B28">
        <f>IFERROR(AVERAGEIFS(INDEX(Calc_지수곡선!$G$2:$BN$150,0,$A28),Calc_지수곡선!$D$2:$D$150,K$2,INDEX(Calc_지수곡선!$G$2:$BN$150,0,$A28),"&gt;0",INDEX(Calc_지수곡선!$G$2:$BN$150,0,$A28),"&lt;300"),"")</f>
        <v>131.40584406133166</v>
      </c>
      <c r="C28" s="86">
        <f>IFERROR(AVERAGEIFS(INDEX(Calc_지수곡선!$G$2:$BN$150,0,$A28),Calc_지수곡선!$D$2:$D$150,L$2,INDEX(Calc_지수곡선!$G$2:$BN$150,0,$A28),"&gt;0",INDEX(Calc_지수곡선!$G$2:$BN$150,0,$A28),"&lt;300"),"")</f>
        <v>122.0749433510497</v>
      </c>
      <c r="D28">
        <f>IFERROR(AVERAGEIFS(INDEX(Calc_지수곡선!$G$2:$BN$150,0,$A28),Calc_지수곡선!$D$2:$D$150,M$2,INDEX(Calc_지수곡선!$G$2:$BN$150,0,$A28),"&gt;0",INDEX(Calc_지수곡선!$G$2:$BN$150,0,$A28),"&lt;300"),"")</f>
        <v>123.64254340257239</v>
      </c>
      <c r="E28">
        <f>IFERROR(AVERAGEIFS(INDEX(Calc_지수곡선!$G$2:$BN$150,0,$A28),Calc_지수곡선!$D$2:$D$150,N$2,INDEX(Calc_지수곡선!$G$2:$BN$150,0,$A28),"&gt;0",INDEX(Calc_지수곡선!$G$2:$BN$150,0,$A28),"&lt;300"),"")</f>
        <v>116.41865968182657</v>
      </c>
      <c r="F28" s="10">
        <f t="shared" si="4"/>
        <v>125.06600791368673</v>
      </c>
      <c r="G28">
        <f>COUNTIFS(Calc_지수곡선!$D$2:$D$150,K$2,INDEX(Calc_지수곡선!$G$2:$BN$150,0,$A28),"&gt;0",INDEX(Calc_지수곡선!$G$2:$BN$150,0,$A28),"&lt;300")</f>
        <v>27</v>
      </c>
      <c r="H28">
        <f>COUNTIFS(Calc_지수곡선!$D$2:$D$150,L$2,INDEX(Calc_지수곡선!$G$2:$BN$150,0,$A28),"&gt;0",INDEX(Calc_지수곡선!$G$2:$BN$150,0,$A28),"&lt;300")</f>
        <v>42</v>
      </c>
      <c r="I28">
        <f>COUNTIFS(Calc_지수곡선!$D$2:$D$150,M$2,INDEX(Calc_지수곡선!$G$2:$BN$150,0,$A28),"&gt;0",INDEX(Calc_지수곡선!$G$2:$BN$150,0,$A28),"&lt;300")</f>
        <v>32</v>
      </c>
      <c r="J28">
        <f>COUNTIFS(Calc_지수곡선!$D$2:$D$150,N$2,INDEX(Calc_지수곡선!$G$2:$BN$150,0,$A28),"&gt;0",INDEX(Calc_지수곡선!$G$2:$BN$150,0,$A28),"&lt;300")</f>
        <v>13</v>
      </c>
      <c r="P28">
        <f t="shared" si="0"/>
        <v>131.40584406133166</v>
      </c>
      <c r="Q28">
        <f t="shared" si="1"/>
        <v>122.0749433510497</v>
      </c>
      <c r="R28">
        <f t="shared" si="2"/>
        <v>123.64254340257239</v>
      </c>
      <c r="S28">
        <f t="shared" si="3"/>
        <v>116.41865968182657</v>
      </c>
    </row>
    <row r="29" spans="1:19" x14ac:dyDescent="0.3">
      <c r="A29">
        <v>27</v>
      </c>
      <c r="B29">
        <f>IFERROR(AVERAGEIFS(INDEX(Calc_지수곡선!$G$2:$BN$150,0,$A29),Calc_지수곡선!$D$2:$D$150,K$2,INDEX(Calc_지수곡선!$G$2:$BN$150,0,$A29),"&gt;0",INDEX(Calc_지수곡선!$G$2:$BN$150,0,$A29),"&lt;300"),"")</f>
        <v>127.32810921921649</v>
      </c>
      <c r="C29" s="86">
        <f>IFERROR(AVERAGEIFS(INDEX(Calc_지수곡선!$G$2:$BN$150,0,$A29),Calc_지수곡선!$D$2:$D$150,L$2,INDEX(Calc_지수곡선!$G$2:$BN$150,0,$A29),"&gt;0",INDEX(Calc_지수곡선!$G$2:$BN$150,0,$A29),"&lt;300"),"")</f>
        <v>127.9767804913689</v>
      </c>
      <c r="D29">
        <f>IFERROR(AVERAGEIFS(INDEX(Calc_지수곡선!$G$2:$BN$150,0,$A29),Calc_지수곡선!$D$2:$D$150,M$2,INDEX(Calc_지수곡선!$G$2:$BN$150,0,$A29),"&gt;0",INDEX(Calc_지수곡선!$G$2:$BN$150,0,$A29),"&lt;300"),"")</f>
        <v>125.48577286244733</v>
      </c>
      <c r="E29">
        <f>IFERROR(AVERAGEIFS(INDEX(Calc_지수곡선!$G$2:$BN$150,0,$A29),Calc_지수곡선!$D$2:$D$150,N$2,INDEX(Calc_지수곡선!$G$2:$BN$150,0,$A29),"&gt;0",INDEX(Calc_지수곡선!$G$2:$BN$150,0,$A29),"&lt;300"),"")</f>
        <v>117.32116539598339</v>
      </c>
      <c r="F29" s="10">
        <f t="shared" si="4"/>
        <v>127.01985765455392</v>
      </c>
      <c r="G29">
        <f>COUNTIFS(Calc_지수곡선!$D$2:$D$150,K$2,INDEX(Calc_지수곡선!$G$2:$BN$150,0,$A29),"&gt;0",INDEX(Calc_지수곡선!$G$2:$BN$150,0,$A29),"&lt;300")</f>
        <v>27</v>
      </c>
      <c r="H29">
        <f>COUNTIFS(Calc_지수곡선!$D$2:$D$150,L$2,INDEX(Calc_지수곡선!$G$2:$BN$150,0,$A29),"&gt;0",INDEX(Calc_지수곡선!$G$2:$BN$150,0,$A29),"&lt;300")</f>
        <v>41</v>
      </c>
      <c r="I29">
        <f>COUNTIFS(Calc_지수곡선!$D$2:$D$150,M$2,INDEX(Calc_지수곡선!$G$2:$BN$150,0,$A29),"&gt;0",INDEX(Calc_지수곡선!$G$2:$BN$150,0,$A29),"&lt;300")</f>
        <v>31</v>
      </c>
      <c r="J29">
        <f>COUNTIFS(Calc_지수곡선!$D$2:$D$150,N$2,INDEX(Calc_지수곡선!$G$2:$BN$150,0,$A29),"&gt;0",INDEX(Calc_지수곡선!$G$2:$BN$150,0,$A29),"&lt;300")</f>
        <v>13</v>
      </c>
    </row>
    <row r="30" spans="1:19" ht="19.2" x14ac:dyDescent="0.3">
      <c r="A30">
        <v>28</v>
      </c>
      <c r="B30">
        <f>IFERROR(AVERAGEIFS(INDEX(Calc_지수곡선!$G$2:$BN$150,0,$A30),Calc_지수곡선!$D$2:$D$150,K$2,INDEX(Calc_지수곡선!$G$2:$BN$150,0,$A30),"&gt;0",INDEX(Calc_지수곡선!$G$2:$BN$150,0,$A30),"&lt;300"),"")</f>
        <v>134.69091251237199</v>
      </c>
      <c r="C30" s="86">
        <f>IFERROR(AVERAGEIFS(INDEX(Calc_지수곡선!$G$2:$BN$150,0,$A30),Calc_지수곡선!$D$2:$D$150,L$2,INDEX(Calc_지수곡선!$G$2:$BN$150,0,$A30),"&gt;0",INDEX(Calc_지수곡선!$G$2:$BN$150,0,$A30),"&lt;300"),"")</f>
        <v>126.32371475038731</v>
      </c>
      <c r="D30">
        <f>IFERROR(AVERAGEIFS(INDEX(Calc_지수곡선!$G$2:$BN$150,0,$A30),Calc_지수곡선!$D$2:$D$150,M$2,INDEX(Calc_지수곡선!$G$2:$BN$150,0,$A30),"&gt;0",INDEX(Calc_지수곡선!$G$2:$BN$150,0,$A30),"&lt;300"),"")</f>
        <v>124.90790836641924</v>
      </c>
      <c r="E30">
        <f>IFERROR(AVERAGEIFS(INDEX(Calc_지수곡선!$G$2:$BN$150,0,$A30),Calc_지수곡선!$D$2:$D$150,N$2,INDEX(Calc_지수곡선!$G$2:$BN$150,0,$A30),"&gt;0",INDEX(Calc_지수곡선!$G$2:$BN$150,0,$A30),"&lt;300"),"")</f>
        <v>122.85400792882166</v>
      </c>
      <c r="F30" s="10">
        <f t="shared" si="4"/>
        <v>128.14739131593481</v>
      </c>
      <c r="G30">
        <f>COUNTIFS(Calc_지수곡선!$D$2:$D$150,K$2,INDEX(Calc_지수곡선!$G$2:$BN$150,0,$A30),"&gt;0",INDEX(Calc_지수곡선!$G$2:$BN$150,0,$A30),"&lt;300")</f>
        <v>26</v>
      </c>
      <c r="H30">
        <f>COUNTIFS(Calc_지수곡선!$D$2:$D$150,L$2,INDEX(Calc_지수곡선!$G$2:$BN$150,0,$A30),"&gt;0",INDEX(Calc_지수곡선!$G$2:$BN$150,0,$A30),"&lt;300")</f>
        <v>40</v>
      </c>
      <c r="I30">
        <f>COUNTIFS(Calc_지수곡선!$D$2:$D$150,M$2,INDEX(Calc_지수곡선!$G$2:$BN$150,0,$A30),"&gt;0",INDEX(Calc_지수곡선!$G$2:$BN$150,0,$A30),"&lt;300")</f>
        <v>30</v>
      </c>
      <c r="J30">
        <f>COUNTIFS(Calc_지수곡선!$D$2:$D$150,N$2,INDEX(Calc_지수곡선!$G$2:$BN$150,0,$A30),"&gt;0",INDEX(Calc_지수곡선!$G$2:$BN$150,0,$A30),"&lt;300")</f>
        <v>13</v>
      </c>
      <c r="L30" s="77" t="s">
        <v>638</v>
      </c>
    </row>
    <row r="31" spans="1:19" x14ac:dyDescent="0.3">
      <c r="A31">
        <v>29</v>
      </c>
      <c r="B31">
        <f>IFERROR(AVERAGEIFS(INDEX(Calc_지수곡선!$G$2:$BN$150,0,$A31),Calc_지수곡선!$D$2:$D$150,K$2,INDEX(Calc_지수곡선!$G$2:$BN$150,0,$A31),"&gt;0",INDEX(Calc_지수곡선!$G$2:$BN$150,0,$A31),"&lt;300"),"")</f>
        <v>132.72213501809364</v>
      </c>
      <c r="C31" s="86">
        <f>IFERROR(AVERAGEIFS(INDEX(Calc_지수곡선!$G$2:$BN$150,0,$A31),Calc_지수곡선!$D$2:$D$150,L$2,INDEX(Calc_지수곡선!$G$2:$BN$150,0,$A31),"&gt;0",INDEX(Calc_지수곡선!$G$2:$BN$150,0,$A31),"&lt;300"),"")</f>
        <v>124.9698778859341</v>
      </c>
      <c r="D31">
        <f>IFERROR(AVERAGEIFS(INDEX(Calc_지수곡선!$G$2:$BN$150,0,$A31),Calc_지수곡선!$D$2:$D$150,M$2,INDEX(Calc_지수곡선!$G$2:$BN$150,0,$A31),"&gt;0",INDEX(Calc_지수곡선!$G$2:$BN$150,0,$A31),"&lt;300"),"")</f>
        <v>127.75345480406607</v>
      </c>
      <c r="E31">
        <f>IFERROR(AVERAGEIFS(INDEX(Calc_지수곡선!$G$2:$BN$150,0,$A31),Calc_지수곡선!$D$2:$D$150,N$2,INDEX(Calc_지수곡선!$G$2:$BN$150,0,$A31),"&gt;0",INDEX(Calc_지수곡선!$G$2:$BN$150,0,$A31),"&lt;300"),"")</f>
        <v>126.3280690859383</v>
      </c>
      <c r="F31" s="10">
        <f t="shared" si="4"/>
        <v>128.035103616903</v>
      </c>
      <c r="G31">
        <f>COUNTIFS(Calc_지수곡선!$D$2:$D$150,K$2,INDEX(Calc_지수곡선!$G$2:$BN$150,0,$A31),"&gt;0",INDEX(Calc_지수곡선!$G$2:$BN$150,0,$A31),"&lt;300")</f>
        <v>26</v>
      </c>
      <c r="H31">
        <f>COUNTIFS(Calc_지수곡선!$D$2:$D$150,L$2,INDEX(Calc_지수곡선!$G$2:$BN$150,0,$A31),"&gt;0",INDEX(Calc_지수곡선!$G$2:$BN$150,0,$A31),"&lt;300")</f>
        <v>37</v>
      </c>
      <c r="I31">
        <f>COUNTIFS(Calc_지수곡선!$D$2:$D$150,M$2,INDEX(Calc_지수곡선!$G$2:$BN$150,0,$A31),"&gt;0",INDEX(Calc_지수곡선!$G$2:$BN$150,0,$A31),"&lt;300")</f>
        <v>30</v>
      </c>
      <c r="J31">
        <f>COUNTIFS(Calc_지수곡선!$D$2:$D$150,N$2,INDEX(Calc_지수곡선!$G$2:$BN$150,0,$A31),"&gt;0",INDEX(Calc_지수곡선!$G$2:$BN$150,0,$A31),"&lt;300")</f>
        <v>13</v>
      </c>
      <c r="L31" s="78" t="s">
        <v>639</v>
      </c>
      <c r="M31" s="79" t="s">
        <v>640</v>
      </c>
      <c r="N31" s="79" t="s">
        <v>641</v>
      </c>
      <c r="O31" s="79" t="s">
        <v>642</v>
      </c>
      <c r="P31" s="80" t="s">
        <v>643</v>
      </c>
    </row>
    <row r="32" spans="1:19" x14ac:dyDescent="0.3">
      <c r="A32">
        <v>30</v>
      </c>
      <c r="B32">
        <f>IFERROR(AVERAGEIFS(INDEX(Calc_지수곡선!$G$2:$BN$150,0,$A32),Calc_지수곡선!$D$2:$D$150,K$2,INDEX(Calc_지수곡선!$G$2:$BN$150,0,$A32),"&gt;0",INDEX(Calc_지수곡선!$G$2:$BN$150,0,$A32),"&lt;300"),"")</f>
        <v>136.8585260283445</v>
      </c>
      <c r="C32" s="86">
        <f>IFERROR(AVERAGEIFS(INDEX(Calc_지수곡선!$G$2:$BN$150,0,$A32),Calc_지수곡선!$D$2:$D$150,L$2,INDEX(Calc_지수곡선!$G$2:$BN$150,0,$A32),"&gt;0",INDEX(Calc_지수곡선!$G$2:$BN$150,0,$A32),"&lt;300"),"")</f>
        <v>130.22945454173797</v>
      </c>
      <c r="D32">
        <f>IFERROR(AVERAGEIFS(INDEX(Calc_지수곡선!$G$2:$BN$150,0,$A32),Calc_지수곡선!$D$2:$D$150,M$2,INDEX(Calc_지수곡선!$G$2:$BN$150,0,$A32),"&gt;0",INDEX(Calc_지수곡선!$G$2:$BN$150,0,$A32),"&lt;300"),"")</f>
        <v>130.01259627058852</v>
      </c>
      <c r="E32">
        <f>IFERROR(AVERAGEIFS(INDEX(Calc_지수곡선!$G$2:$BN$150,0,$A32),Calc_지수곡선!$D$2:$D$150,N$2,INDEX(Calc_지수곡선!$G$2:$BN$150,0,$A32),"&gt;0",INDEX(Calc_지수곡선!$G$2:$BN$150,0,$A32),"&lt;300"),"")</f>
        <v>118.78852989585387</v>
      </c>
      <c r="F32" s="10">
        <f t="shared" si="4"/>
        <v>131.92733038412933</v>
      </c>
      <c r="G32">
        <f>COUNTIFS(Calc_지수곡선!$D$2:$D$150,K$2,INDEX(Calc_지수곡선!$G$2:$BN$150,0,$A32),"&gt;0",INDEX(Calc_지수곡선!$G$2:$BN$150,0,$A32),"&lt;300")</f>
        <v>24</v>
      </c>
      <c r="H32">
        <f>COUNTIFS(Calc_지수곡선!$D$2:$D$150,L$2,INDEX(Calc_지수곡선!$G$2:$BN$150,0,$A32),"&gt;0",INDEX(Calc_지수곡선!$G$2:$BN$150,0,$A32),"&lt;300")</f>
        <v>37</v>
      </c>
      <c r="I32">
        <f>COUNTIFS(Calc_지수곡선!$D$2:$D$150,M$2,INDEX(Calc_지수곡선!$G$2:$BN$150,0,$A32),"&gt;0",INDEX(Calc_지수곡선!$G$2:$BN$150,0,$A32),"&lt;300")</f>
        <v>29</v>
      </c>
      <c r="J32">
        <f>COUNTIFS(Calc_지수곡선!$D$2:$D$150,N$2,INDEX(Calc_지수곡선!$G$2:$BN$150,0,$A32),"&gt;0",INDEX(Calc_지수곡선!$G$2:$BN$150,0,$A32),"&lt;300")</f>
        <v>12</v>
      </c>
      <c r="L32" t="s">
        <v>644</v>
      </c>
      <c r="M32" s="81">
        <f>SLOPE(B8:B38,$A8:$A38)</f>
        <v>1.1917683597949484</v>
      </c>
      <c r="N32" s="82">
        <f>INTERCEPT(B8:B38,$A8:$A38)</f>
        <v>97.497501642192105</v>
      </c>
      <c r="O32" s="83">
        <f>RSQ(B8:B38,$A8:$A38)</f>
        <v>0.90324980557363255</v>
      </c>
      <c r="P32" s="82">
        <f>M32*12</f>
        <v>14.301220317539382</v>
      </c>
    </row>
    <row r="33" spans="1:18" x14ac:dyDescent="0.3">
      <c r="A33">
        <v>31</v>
      </c>
      <c r="B33">
        <f>IFERROR(AVERAGEIFS(INDEX(Calc_지수곡선!$G$2:$BN$150,0,$A33),Calc_지수곡선!$D$2:$D$150,K$2,INDEX(Calc_지수곡선!$G$2:$BN$150,0,$A33),"&gt;0",INDEX(Calc_지수곡선!$G$2:$BN$150,0,$A33),"&lt;300"),"")</f>
        <v>137.85872116867174</v>
      </c>
      <c r="C33" s="86">
        <f>IFERROR(AVERAGEIFS(INDEX(Calc_지수곡선!$G$2:$BN$150,0,$A33),Calc_지수곡선!$D$2:$D$150,L$2,INDEX(Calc_지수곡선!$G$2:$BN$150,0,$A33),"&gt;0",INDEX(Calc_지수곡선!$G$2:$BN$150,0,$A33),"&lt;300"),"")</f>
        <v>127.14453662132041</v>
      </c>
      <c r="D33">
        <f>IFERROR(AVERAGEIFS(INDEX(Calc_지수곡선!$G$2:$BN$150,0,$A33),Calc_지수곡선!$D$2:$D$150,M$2,INDEX(Calc_지수곡선!$G$2:$BN$150,0,$A33),"&gt;0",INDEX(Calc_지수곡선!$G$2:$BN$150,0,$A33),"&lt;300"),"")</f>
        <v>134.17287221838174</v>
      </c>
      <c r="E33">
        <f>IFERROR(AVERAGEIFS(INDEX(Calc_지수곡선!$G$2:$BN$150,0,$A33),Calc_지수곡선!$D$2:$D$150,N$2,INDEX(Calc_지수곡선!$G$2:$BN$150,0,$A33),"&gt;0",INDEX(Calc_지수곡선!$G$2:$BN$150,0,$A33),"&lt;300"),"")</f>
        <v>120.50029152839967</v>
      </c>
      <c r="F33" s="10">
        <f t="shared" si="4"/>
        <v>132.30287555148118</v>
      </c>
      <c r="G33">
        <f>COUNTIFS(Calc_지수곡선!$D$2:$D$150,K$2,INDEX(Calc_지수곡선!$G$2:$BN$150,0,$A33),"&gt;0",INDEX(Calc_지수곡선!$G$2:$BN$150,0,$A33),"&lt;300")</f>
        <v>24</v>
      </c>
      <c r="H33">
        <f>COUNTIFS(Calc_지수곡선!$D$2:$D$150,L$2,INDEX(Calc_지수곡선!$G$2:$BN$150,0,$A33),"&gt;0",INDEX(Calc_지수곡선!$G$2:$BN$150,0,$A33),"&lt;300")</f>
        <v>36</v>
      </c>
      <c r="I33">
        <f>COUNTIFS(Calc_지수곡선!$D$2:$D$150,M$2,INDEX(Calc_지수곡선!$G$2:$BN$150,0,$A33),"&gt;0",INDEX(Calc_지수곡선!$G$2:$BN$150,0,$A33),"&lt;300")</f>
        <v>28</v>
      </c>
      <c r="J33">
        <f>COUNTIFS(Calc_지수곡선!$D$2:$D$150,N$2,INDEX(Calc_지수곡선!$G$2:$BN$150,0,$A33),"&gt;0",INDEX(Calc_지수곡선!$G$2:$BN$150,0,$A33),"&lt;300")</f>
        <v>12</v>
      </c>
      <c r="L33" t="s">
        <v>645</v>
      </c>
      <c r="M33" s="81">
        <f>SLOPE(C8:C38,$A8:$A38)</f>
        <v>1.0801116468905789</v>
      </c>
      <c r="N33" s="82">
        <f>INTERCEPT(C8:C38,$A8:$A38)</f>
        <v>96.268970907011607</v>
      </c>
      <c r="O33" s="83">
        <f>RSQ(C8:C38,$A8:$A38)</f>
        <v>0.96126113569031302</v>
      </c>
      <c r="P33" s="82">
        <f>M33*12</f>
        <v>12.961339762686947</v>
      </c>
    </row>
    <row r="34" spans="1:18" x14ac:dyDescent="0.3">
      <c r="A34">
        <v>32</v>
      </c>
      <c r="B34">
        <f>IFERROR(AVERAGEIFS(INDEX(Calc_지수곡선!$G$2:$BN$150,0,$A34),Calc_지수곡선!$D$2:$D$150,K$2,INDEX(Calc_지수곡선!$G$2:$BN$150,0,$A34),"&gt;0",INDEX(Calc_지수곡선!$G$2:$BN$150,0,$A34),"&lt;300"),"")</f>
        <v>132.58390701843078</v>
      </c>
      <c r="C34" s="86">
        <f>IFERROR(AVERAGEIFS(INDEX(Calc_지수곡선!$G$2:$BN$150,0,$A34),Calc_지수곡선!$D$2:$D$150,L$2,INDEX(Calc_지수곡선!$G$2:$BN$150,0,$A34),"&gt;0",INDEX(Calc_지수곡선!$G$2:$BN$150,0,$A34),"&lt;300"),"")</f>
        <v>129.60955050715768</v>
      </c>
      <c r="D34">
        <f>IFERROR(AVERAGEIFS(INDEX(Calc_지수곡선!$G$2:$BN$150,0,$A34),Calc_지수곡선!$D$2:$D$150,M$2,INDEX(Calc_지수곡선!$G$2:$BN$150,0,$A34),"&gt;0",INDEX(Calc_지수곡선!$G$2:$BN$150,0,$A34),"&lt;300"),"")</f>
        <v>134.77915898863318</v>
      </c>
      <c r="E34">
        <f>IFERROR(AVERAGEIFS(INDEX(Calc_지수곡선!$G$2:$BN$150,0,$A34),Calc_지수곡선!$D$2:$D$150,N$2,INDEX(Calc_지수곡선!$G$2:$BN$150,0,$A34),"&gt;0",INDEX(Calc_지수곡선!$G$2:$BN$150,0,$A34),"&lt;300"),"")</f>
        <v>118.25546783371777</v>
      </c>
      <c r="F34" s="10">
        <f t="shared" si="4"/>
        <v>132.06262010332503</v>
      </c>
      <c r="G34">
        <f>COUNTIFS(Calc_지수곡선!$D$2:$D$150,K$2,INDEX(Calc_지수곡선!$G$2:$BN$150,0,$A34),"&gt;0",INDEX(Calc_지수곡선!$G$2:$BN$150,0,$A34),"&lt;300")</f>
        <v>24</v>
      </c>
      <c r="H34">
        <f>COUNTIFS(Calc_지수곡선!$D$2:$D$150,L$2,INDEX(Calc_지수곡선!$G$2:$BN$150,0,$A34),"&gt;0",INDEX(Calc_지수곡선!$G$2:$BN$150,0,$A34),"&lt;300")</f>
        <v>35</v>
      </c>
      <c r="I34">
        <f>COUNTIFS(Calc_지수곡선!$D$2:$D$150,M$2,INDEX(Calc_지수곡선!$G$2:$BN$150,0,$A34),"&gt;0",INDEX(Calc_지수곡선!$G$2:$BN$150,0,$A34),"&lt;300")</f>
        <v>27</v>
      </c>
      <c r="J34">
        <f>COUNTIFS(Calc_지수곡선!$D$2:$D$150,N$2,INDEX(Calc_지수곡선!$G$2:$BN$150,0,$A34),"&gt;0",INDEX(Calc_지수곡선!$G$2:$BN$150,0,$A34),"&lt;300")</f>
        <v>12</v>
      </c>
      <c r="L34" t="s">
        <v>646</v>
      </c>
      <c r="M34" s="81">
        <f>SLOPE(D8:D38,$A8:$A38)</f>
        <v>0.98129694920406441</v>
      </c>
      <c r="N34" s="82">
        <f>INTERCEPT(D8:D38,$A8:$A38)</f>
        <v>99.163463091637183</v>
      </c>
      <c r="O34" s="83">
        <f>RSQ(D8:D38,$A8:$A38)</f>
        <v>0.89293610846193339</v>
      </c>
      <c r="P34" s="82">
        <f>M34*12</f>
        <v>11.775563390448774</v>
      </c>
    </row>
    <row r="35" spans="1:18" x14ac:dyDescent="0.3">
      <c r="A35">
        <v>33</v>
      </c>
      <c r="B35">
        <f>IFERROR(AVERAGEIFS(INDEX(Calc_지수곡선!$G$2:$BN$150,0,$A35),Calc_지수곡선!$D$2:$D$150,K$2,INDEX(Calc_지수곡선!$G$2:$BN$150,0,$A35),"&gt;0",INDEX(Calc_지수곡선!$G$2:$BN$150,0,$A35),"&lt;300"),"")</f>
        <v>131.40460111253128</v>
      </c>
      <c r="C35" s="86">
        <f>IFERROR(AVERAGEIFS(INDEX(Calc_지수곡선!$G$2:$BN$150,0,$A35),Calc_지수곡선!$D$2:$D$150,L$2,INDEX(Calc_지수곡선!$G$2:$BN$150,0,$A35),"&gt;0",INDEX(Calc_지수곡선!$G$2:$BN$150,0,$A35),"&lt;300"),"")</f>
        <v>127.88751593338084</v>
      </c>
      <c r="D35">
        <f>IFERROR(AVERAGEIFS(INDEX(Calc_지수곡선!$G$2:$BN$150,0,$A35),Calc_지수곡선!$D$2:$D$150,M$2,INDEX(Calc_지수곡선!$G$2:$BN$150,0,$A35),"&gt;0",INDEX(Calc_지수곡선!$G$2:$BN$150,0,$A35),"&lt;300"),"")</f>
        <v>133.37064290496511</v>
      </c>
      <c r="E35">
        <f>IFERROR(AVERAGEIFS(INDEX(Calc_지수곡선!$G$2:$BN$150,0,$A35),Calc_지수곡선!$D$2:$D$150,N$2,INDEX(Calc_지수곡선!$G$2:$BN$150,0,$A35),"&gt;0",INDEX(Calc_지수곡선!$G$2:$BN$150,0,$A35),"&lt;300"),"")</f>
        <v>120.28957639365892</v>
      </c>
      <c r="F35" s="10">
        <f t="shared" si="4"/>
        <v>130.5895557614856</v>
      </c>
      <c r="G35">
        <f>COUNTIFS(Calc_지수곡선!$D$2:$D$150,K$2,INDEX(Calc_지수곡선!$G$2:$BN$150,0,$A35),"&gt;0",INDEX(Calc_지수곡선!$G$2:$BN$150,0,$A35),"&lt;300")</f>
        <v>24</v>
      </c>
      <c r="H35">
        <f>COUNTIFS(Calc_지수곡선!$D$2:$D$150,L$2,INDEX(Calc_지수곡선!$G$2:$BN$150,0,$A35),"&gt;0",INDEX(Calc_지수곡선!$G$2:$BN$150,0,$A35),"&lt;300")</f>
        <v>34</v>
      </c>
      <c r="I35">
        <f>COUNTIFS(Calc_지수곡선!$D$2:$D$150,M$2,INDEX(Calc_지수곡선!$G$2:$BN$150,0,$A35),"&gt;0",INDEX(Calc_지수곡선!$G$2:$BN$150,0,$A35),"&lt;300")</f>
        <v>26</v>
      </c>
      <c r="J35">
        <f>COUNTIFS(Calc_지수곡선!$D$2:$D$150,N$2,INDEX(Calc_지수곡선!$G$2:$BN$150,0,$A35),"&gt;0",INDEX(Calc_지수곡선!$G$2:$BN$150,0,$A35),"&lt;300")</f>
        <v>12</v>
      </c>
      <c r="L35" t="s">
        <v>647</v>
      </c>
      <c r="M35" s="81">
        <f>SLOPE(E8:E38,$A8:$A38)</f>
        <v>0.70974498175231626</v>
      </c>
      <c r="N35" s="82">
        <f>INTERCEPT(E8:E38,$A8:$A38)</f>
        <v>101.56103392021961</v>
      </c>
      <c r="O35" s="83">
        <f>RSQ(E8:E38,$A8:$A38)</f>
        <v>0.71981531399720178</v>
      </c>
      <c r="P35" s="82">
        <f>M35*12</f>
        <v>8.5169397810277943</v>
      </c>
    </row>
    <row r="36" spans="1:18" x14ac:dyDescent="0.3">
      <c r="A36">
        <v>34</v>
      </c>
      <c r="B36">
        <f>IFERROR(AVERAGEIFS(INDEX(Calc_지수곡선!$G$2:$BN$150,0,$A36),Calc_지수곡선!$D$2:$D$150,K$2,INDEX(Calc_지수곡선!$G$2:$BN$150,0,$A36),"&gt;0",INDEX(Calc_지수곡선!$G$2:$BN$150,0,$A36),"&lt;300"),"")</f>
        <v>134.9050394064038</v>
      </c>
      <c r="C36" s="86">
        <f>IFERROR(AVERAGEIFS(INDEX(Calc_지수곡선!$G$2:$BN$150,0,$A36),Calc_지수곡선!$D$2:$D$150,L$2,INDEX(Calc_지수곡선!$G$2:$BN$150,0,$A36),"&gt;0",INDEX(Calc_지수곡선!$G$2:$BN$150,0,$A36),"&lt;300"),"")</f>
        <v>133.76407008145242</v>
      </c>
      <c r="D36">
        <f>IFERROR(AVERAGEIFS(INDEX(Calc_지수곡선!$G$2:$BN$150,0,$A36),Calc_지수곡선!$D$2:$D$150,M$2,INDEX(Calc_지수곡선!$G$2:$BN$150,0,$A36),"&gt;0",INDEX(Calc_지수곡선!$G$2:$BN$150,0,$A36),"&lt;300"),"")</f>
        <v>132.43916629836471</v>
      </c>
      <c r="E36">
        <f>IFERROR(AVERAGEIFS(INDEX(Calc_지수곡선!$G$2:$BN$150,0,$A36),Calc_지수곡선!$D$2:$D$150,N$2,INDEX(Calc_지수곡선!$G$2:$BN$150,0,$A36),"&gt;0",INDEX(Calc_지수곡선!$G$2:$BN$150,0,$A36),"&lt;300"),"")</f>
        <v>122.09415815883563</v>
      </c>
      <c r="F36" s="10">
        <f t="shared" si="4"/>
        <v>133.69284705170597</v>
      </c>
      <c r="G36">
        <f>COUNTIFS(Calc_지수곡선!$D$2:$D$150,K$2,INDEX(Calc_지수곡선!$G$2:$BN$150,0,$A36),"&gt;0",INDEX(Calc_지수곡선!$G$2:$BN$150,0,$A36),"&lt;300")</f>
        <v>23</v>
      </c>
      <c r="H36">
        <f>COUNTIFS(Calc_지수곡선!$D$2:$D$150,L$2,INDEX(Calc_지수곡선!$G$2:$BN$150,0,$A36),"&gt;0",INDEX(Calc_지수곡선!$G$2:$BN$150,0,$A36),"&lt;300")</f>
        <v>31</v>
      </c>
      <c r="I36">
        <f>COUNTIFS(Calc_지수곡선!$D$2:$D$150,M$2,INDEX(Calc_지수곡선!$G$2:$BN$150,0,$A36),"&gt;0",INDEX(Calc_지수곡선!$G$2:$BN$150,0,$A36),"&lt;300")</f>
        <v>24</v>
      </c>
      <c r="J36">
        <f>COUNTIFS(Calc_지수곡선!$D$2:$D$150,N$2,INDEX(Calc_지수곡선!$G$2:$BN$150,0,$A36),"&gt;0",INDEX(Calc_지수곡선!$G$2:$BN$150,0,$A36),"&lt;300")</f>
        <v>12</v>
      </c>
    </row>
    <row r="37" spans="1:18" x14ac:dyDescent="0.3">
      <c r="A37">
        <v>35</v>
      </c>
      <c r="B37">
        <f>IFERROR(AVERAGEIFS(INDEX(Calc_지수곡선!$G$2:$BN$150,0,$A37),Calc_지수곡선!$D$2:$D$150,K$2,INDEX(Calc_지수곡선!$G$2:$BN$150,0,$A37),"&gt;0",INDEX(Calc_지수곡선!$G$2:$BN$150,0,$A37),"&lt;300"),"")</f>
        <v>129.78823159772372</v>
      </c>
      <c r="C37" s="86">
        <f>IFERROR(AVERAGEIFS(INDEX(Calc_지수곡선!$G$2:$BN$150,0,$A37),Calc_지수곡선!$D$2:$D$150,L$2,INDEX(Calc_지수곡선!$G$2:$BN$150,0,$A37),"&gt;0",INDEX(Calc_지수곡선!$G$2:$BN$150,0,$A37),"&lt;300"),"")</f>
        <v>134.17410370870616</v>
      </c>
      <c r="D37">
        <f>IFERROR(AVERAGEIFS(INDEX(Calc_지수곡선!$G$2:$BN$150,0,$A37),Calc_지수곡선!$D$2:$D$150,M$2,INDEX(Calc_지수곡선!$G$2:$BN$150,0,$A37),"&gt;0",INDEX(Calc_지수곡선!$G$2:$BN$150,0,$A37),"&lt;300"),"")</f>
        <v>128.00860958085883</v>
      </c>
      <c r="E37">
        <f>IFERROR(AVERAGEIFS(INDEX(Calc_지수곡선!$G$2:$BN$150,0,$A37),Calc_지수곡선!$D$2:$D$150,N$2,INDEX(Calc_지수곡선!$G$2:$BN$150,0,$A37),"&gt;0",INDEX(Calc_지수곡선!$G$2:$BN$150,0,$A37),"&lt;300"),"")</f>
        <v>127.12568110026895</v>
      </c>
      <c r="F37" s="10">
        <f t="shared" si="4"/>
        <v>131.03863592736272</v>
      </c>
      <c r="G37">
        <f>COUNTIFS(Calc_지수곡선!$D$2:$D$150,K$2,INDEX(Calc_지수곡선!$G$2:$BN$150,0,$A37),"&gt;0",INDEX(Calc_지수곡선!$G$2:$BN$150,0,$A37),"&lt;300")</f>
        <v>22</v>
      </c>
      <c r="H37">
        <f>COUNTIFS(Calc_지수곡선!$D$2:$D$150,L$2,INDEX(Calc_지수곡선!$G$2:$BN$150,0,$A37),"&gt;0",INDEX(Calc_지수곡선!$G$2:$BN$150,0,$A37),"&lt;300")</f>
        <v>31</v>
      </c>
      <c r="I37">
        <f>COUNTIFS(Calc_지수곡선!$D$2:$D$150,M$2,INDEX(Calc_지수곡선!$G$2:$BN$150,0,$A37),"&gt;0",INDEX(Calc_지수곡선!$G$2:$BN$150,0,$A37),"&lt;300")</f>
        <v>23</v>
      </c>
      <c r="J37">
        <f>COUNTIFS(Calc_지수곡선!$D$2:$D$150,N$2,INDEX(Calc_지수곡선!$G$2:$BN$150,0,$A37),"&gt;0",INDEX(Calc_지수곡선!$G$2:$BN$150,0,$A37),"&lt;300")</f>
        <v>11</v>
      </c>
      <c r="L37" s="84" t="s">
        <v>648</v>
      </c>
    </row>
    <row r="38" spans="1:18" x14ac:dyDescent="0.3">
      <c r="A38">
        <v>36</v>
      </c>
      <c r="B38">
        <f>IFERROR(AVERAGEIFS(INDEX(Calc_지수곡선!$G$2:$BN$150,0,$A38),Calc_지수곡선!$D$2:$D$150,K$2,INDEX(Calc_지수곡선!$G$2:$BN$150,0,$A38),"&gt;0",INDEX(Calc_지수곡선!$G$2:$BN$150,0,$A38),"&lt;300"),"")</f>
        <v>138.95009572911991</v>
      </c>
      <c r="C38" s="86">
        <f>IFERROR(AVERAGEIFS(INDEX(Calc_지수곡선!$G$2:$BN$150,0,$A38),Calc_지수곡선!$D$2:$D$150,L$2,INDEX(Calc_지수곡선!$G$2:$BN$150,0,$A38),"&gt;0",INDEX(Calc_지수곡선!$G$2:$BN$150,0,$A38),"&lt;300"),"")</f>
        <v>137.8047269660151</v>
      </c>
      <c r="D38">
        <f>IFERROR(AVERAGEIFS(INDEX(Calc_지수곡선!$G$2:$BN$150,0,$A38),Calc_지수곡선!$D$2:$D$150,M$2,INDEX(Calc_지수곡선!$G$2:$BN$150,0,$A38),"&gt;0",INDEX(Calc_지수곡선!$G$2:$BN$150,0,$A38),"&lt;300"),"")</f>
        <v>133.38142501721825</v>
      </c>
      <c r="E38">
        <f>IFERROR(AVERAGEIFS(INDEX(Calc_지수곡선!$G$2:$BN$150,0,$A38),Calc_지수곡선!$D$2:$D$150,N$2,INDEX(Calc_지수곡선!$G$2:$BN$150,0,$A38),"&gt;0",INDEX(Calc_지수곡선!$G$2:$BN$150,0,$A38),"&lt;300"),"")</f>
        <v>125.74796077847776</v>
      </c>
      <c r="F38" s="10">
        <f t="shared" si="4"/>
        <v>136.70906974976305</v>
      </c>
      <c r="G38">
        <f>COUNTIFS(Calc_지수곡선!$D$2:$D$150,K$2,INDEX(Calc_지수곡선!$G$2:$BN$150,0,$A38),"&gt;0",INDEX(Calc_지수곡선!$G$2:$BN$150,0,$A38),"&lt;300")</f>
        <v>18</v>
      </c>
      <c r="H38">
        <f>COUNTIFS(Calc_지수곡선!$D$2:$D$150,L$2,INDEX(Calc_지수곡선!$G$2:$BN$150,0,$A38),"&gt;0",INDEX(Calc_지수곡선!$G$2:$BN$150,0,$A38),"&lt;300")</f>
        <v>30</v>
      </c>
      <c r="I38">
        <f>COUNTIFS(Calc_지수곡선!$D$2:$D$150,M$2,INDEX(Calc_지수곡선!$G$2:$BN$150,0,$A38),"&gt;0",INDEX(Calc_지수곡선!$G$2:$BN$150,0,$A38),"&lt;300")</f>
        <v>22</v>
      </c>
      <c r="J38">
        <f>COUNTIFS(Calc_지수곡선!$D$2:$D$150,N$2,INDEX(Calc_지수곡선!$G$2:$BN$150,0,$A38),"&gt;0",INDEX(Calc_지수곡선!$G$2:$BN$150,0,$A38),"&lt;300")</f>
        <v>11</v>
      </c>
    </row>
    <row r="39" spans="1:18" x14ac:dyDescent="0.3">
      <c r="A39">
        <v>37</v>
      </c>
      <c r="B39">
        <f>IFERROR(AVERAGEIFS(INDEX(Calc_지수곡선!$G$2:$BN$150,0,$A39),Calc_지수곡선!$D$2:$D$150,K$2,INDEX(Calc_지수곡선!$G$2:$BN$150,0,$A39),"&gt;0",INDEX(Calc_지수곡선!$G$2:$BN$150,0,$A39),"&lt;300"),"")</f>
        <v>141.82313364982119</v>
      </c>
      <c r="C39">
        <f>IFERROR(AVERAGEIFS(INDEX(Calc_지수곡선!$G$2:$BN$150,0,$A39),Calc_지수곡선!$D$2:$D$150,L$2,INDEX(Calc_지수곡선!$G$2:$BN$150,0,$A39),"&gt;0",INDEX(Calc_지수곡선!$G$2:$BN$150,0,$A39),"&lt;300"),"")</f>
        <v>138.71047815459954</v>
      </c>
      <c r="D39">
        <f>IFERROR(AVERAGEIFS(INDEX(Calc_지수곡선!$G$2:$BN$150,0,$A39),Calc_지수곡선!$D$2:$D$150,M$2,INDEX(Calc_지수곡선!$G$2:$BN$150,0,$A39),"&gt;0",INDEX(Calc_지수곡선!$G$2:$BN$150,0,$A39),"&lt;300"),"")</f>
        <v>131.43741107174839</v>
      </c>
      <c r="E39">
        <f>IFERROR(AVERAGEIFS(INDEX(Calc_지수곡선!$G$2:$BN$150,0,$A39),Calc_지수곡선!$D$2:$D$150,N$2,INDEX(Calc_지수곡선!$G$2:$BN$150,0,$A39),"&gt;0",INDEX(Calc_지수곡선!$G$2:$BN$150,0,$A39),"&lt;300"),"")</f>
        <v>119.78236449200627</v>
      </c>
      <c r="F39" s="10">
        <f t="shared" si="4"/>
        <v>137.15841536613638</v>
      </c>
      <c r="G39">
        <f>COUNTIFS(Calc_지수곡선!$D$2:$D$150,K$2,INDEX(Calc_지수곡선!$G$2:$BN$150,0,$A39),"&gt;0",INDEX(Calc_지수곡선!$G$2:$BN$150,0,$A39),"&lt;300")</f>
        <v>17</v>
      </c>
      <c r="H39">
        <f>COUNTIFS(Calc_지수곡선!$D$2:$D$150,L$2,INDEX(Calc_지수곡선!$G$2:$BN$150,0,$A39),"&gt;0",INDEX(Calc_지수곡선!$G$2:$BN$150,0,$A39),"&lt;300")</f>
        <v>30</v>
      </c>
      <c r="I39">
        <f>COUNTIFS(Calc_지수곡선!$D$2:$D$150,M$2,INDEX(Calc_지수곡선!$G$2:$BN$150,0,$A39),"&gt;0",INDEX(Calc_지수곡선!$G$2:$BN$150,0,$A39),"&lt;300")</f>
        <v>22</v>
      </c>
      <c r="J39">
        <f>COUNTIFS(Calc_지수곡선!$D$2:$D$150,N$2,INDEX(Calc_지수곡선!$G$2:$BN$150,0,$A39),"&gt;0",INDEX(Calc_지수곡선!$G$2:$BN$150,0,$A39),"&lt;300")</f>
        <v>11</v>
      </c>
    </row>
    <row r="40" spans="1:18" x14ac:dyDescent="0.3">
      <c r="A40">
        <v>38</v>
      </c>
      <c r="B40">
        <f>IFERROR(AVERAGEIFS(INDEX(Calc_지수곡선!$G$2:$BN$150,0,$A40),Calc_지수곡선!$D$2:$D$150,K$2,INDEX(Calc_지수곡선!$G$2:$BN$150,0,$A40),"&gt;0",INDEX(Calc_지수곡선!$G$2:$BN$150,0,$A40),"&lt;300"),"")</f>
        <v>136.82523324008363</v>
      </c>
      <c r="C40">
        <f>IFERROR(AVERAGEIFS(INDEX(Calc_지수곡선!$G$2:$BN$150,0,$A40),Calc_지수곡선!$D$2:$D$150,L$2,INDEX(Calc_지수곡선!$G$2:$BN$150,0,$A40),"&gt;0",INDEX(Calc_지수곡선!$G$2:$BN$150,0,$A40),"&lt;300"),"")</f>
        <v>138.79950778292113</v>
      </c>
      <c r="D40">
        <f>IFERROR(AVERAGEIFS(INDEX(Calc_지수곡선!$G$2:$BN$150,0,$A40),Calc_지수곡선!$D$2:$D$150,M$2,INDEX(Calc_지수곡선!$G$2:$BN$150,0,$A40),"&gt;0",INDEX(Calc_지수곡선!$G$2:$BN$150,0,$A40),"&lt;300"),"")</f>
        <v>134.57607909914111</v>
      </c>
      <c r="E40">
        <f>IFERROR(AVERAGEIFS(INDEX(Calc_지수곡선!$G$2:$BN$150,0,$A40),Calc_지수곡선!$D$2:$D$150,N$2,INDEX(Calc_지수곡선!$G$2:$BN$150,0,$A40),"&gt;0",INDEX(Calc_지수곡선!$G$2:$BN$150,0,$A40),"&lt;300"),"")</f>
        <v>122.4458895669658</v>
      </c>
      <c r="F40" s="10">
        <f t="shared" si="4"/>
        <v>136.91177497290028</v>
      </c>
      <c r="G40">
        <f>COUNTIFS(Calc_지수곡선!$D$2:$D$150,K$2,INDEX(Calc_지수곡선!$G$2:$BN$150,0,$A40),"&gt;0",INDEX(Calc_지수곡선!$G$2:$BN$150,0,$A40),"&lt;300")</f>
        <v>17</v>
      </c>
      <c r="H40">
        <f>COUNTIFS(Calc_지수곡선!$D$2:$D$150,L$2,INDEX(Calc_지수곡선!$G$2:$BN$150,0,$A40),"&gt;0",INDEX(Calc_지수곡선!$G$2:$BN$150,0,$A40),"&lt;300")</f>
        <v>28</v>
      </c>
      <c r="I40">
        <f>COUNTIFS(Calc_지수곡선!$D$2:$D$150,M$2,INDEX(Calc_지수곡선!$G$2:$BN$150,0,$A40),"&gt;0",INDEX(Calc_지수곡선!$G$2:$BN$150,0,$A40),"&lt;300")</f>
        <v>22</v>
      </c>
      <c r="J40">
        <f>COUNTIFS(Calc_지수곡선!$D$2:$D$150,N$2,INDEX(Calc_지수곡선!$G$2:$BN$150,0,$A40),"&gt;0",INDEX(Calc_지수곡선!$G$2:$BN$150,0,$A40),"&lt;300")</f>
        <v>11</v>
      </c>
    </row>
    <row r="41" spans="1:18" x14ac:dyDescent="0.3">
      <c r="A41">
        <v>39</v>
      </c>
      <c r="B41">
        <f>IFERROR(AVERAGEIFS(INDEX(Calc_지수곡선!$G$2:$BN$150,0,$A41),Calc_지수곡선!$D$2:$D$150,K$2,INDEX(Calc_지수곡선!$G$2:$BN$150,0,$A41),"&gt;0",INDEX(Calc_지수곡선!$G$2:$BN$150,0,$A41),"&lt;300"),"")</f>
        <v>139.9984572285486</v>
      </c>
      <c r="C41">
        <f>IFERROR(AVERAGEIFS(INDEX(Calc_지수곡선!$G$2:$BN$150,0,$A41),Calc_지수곡선!$D$2:$D$150,L$2,INDEX(Calc_지수곡선!$G$2:$BN$150,0,$A41),"&gt;0",INDEX(Calc_지수곡선!$G$2:$BN$150,0,$A41),"&lt;300"),"")</f>
        <v>136.49085462755542</v>
      </c>
      <c r="D41">
        <f>IFERROR(AVERAGEIFS(INDEX(Calc_지수곡선!$G$2:$BN$150,0,$A41),Calc_지수곡선!$D$2:$D$150,M$2,INDEX(Calc_지수곡선!$G$2:$BN$150,0,$A41),"&gt;0",INDEX(Calc_지수곡선!$G$2:$BN$150,0,$A41),"&lt;300"),"")</f>
        <v>140.28006857758896</v>
      </c>
      <c r="E41">
        <f>IFERROR(AVERAGEIFS(INDEX(Calc_지수곡선!$G$2:$BN$150,0,$A41),Calc_지수곡선!$D$2:$D$150,N$2,INDEX(Calc_지수곡선!$G$2:$BN$150,0,$A41),"&gt;0",INDEX(Calc_지수곡선!$G$2:$BN$150,0,$A41),"&lt;300"),"")</f>
        <v>120.07502739845476</v>
      </c>
      <c r="F41" s="10">
        <f t="shared" si="4"/>
        <v>138.64110016395034</v>
      </c>
      <c r="G41">
        <f>COUNTIFS(Calc_지수곡선!$D$2:$D$150,K$2,INDEX(Calc_지수곡선!$G$2:$BN$150,0,$A41),"&gt;0",INDEX(Calc_지수곡선!$G$2:$BN$150,0,$A41),"&lt;300")</f>
        <v>15</v>
      </c>
      <c r="H41">
        <f>COUNTIFS(Calc_지수곡선!$D$2:$D$150,L$2,INDEX(Calc_지수곡선!$G$2:$BN$150,0,$A41),"&gt;0",INDEX(Calc_지수곡선!$G$2:$BN$150,0,$A41),"&lt;300")</f>
        <v>27</v>
      </c>
      <c r="I41">
        <f>COUNTIFS(Calc_지수곡선!$D$2:$D$150,M$2,INDEX(Calc_지수곡선!$G$2:$BN$150,0,$A41),"&gt;0",INDEX(Calc_지수곡선!$G$2:$BN$150,0,$A41),"&lt;300")</f>
        <v>23</v>
      </c>
      <c r="J41">
        <f>COUNTIFS(Calc_지수곡선!$D$2:$D$150,N$2,INDEX(Calc_지수곡선!$G$2:$BN$150,0,$A41),"&gt;0",INDEX(Calc_지수곡선!$G$2:$BN$150,0,$A41),"&lt;300")</f>
        <v>11</v>
      </c>
      <c r="L41" t="s">
        <v>444</v>
      </c>
    </row>
    <row r="42" spans="1:18" x14ac:dyDescent="0.3">
      <c r="A42">
        <v>40</v>
      </c>
      <c r="B42">
        <f>IFERROR(AVERAGEIFS(INDEX(Calc_지수곡선!$G$2:$BN$150,0,$A42),Calc_지수곡선!$D$2:$D$150,K$2,INDEX(Calc_지수곡선!$G$2:$BN$150,0,$A42),"&gt;0",INDEX(Calc_지수곡선!$G$2:$BN$150,0,$A42),"&lt;300"),"")</f>
        <v>150.35332663949708</v>
      </c>
      <c r="C42">
        <f>IFERROR(AVERAGEIFS(INDEX(Calc_지수곡선!$G$2:$BN$150,0,$A42),Calc_지수곡선!$D$2:$D$150,L$2,INDEX(Calc_지수곡선!$G$2:$BN$150,0,$A42),"&gt;0",INDEX(Calc_지수곡선!$G$2:$BN$150,0,$A42),"&lt;300"),"")</f>
        <v>135.99045206323513</v>
      </c>
      <c r="D42">
        <f>IFERROR(AVERAGEIFS(INDEX(Calc_지수곡선!$G$2:$BN$150,0,$A42),Calc_지수곡선!$D$2:$D$150,M$2,INDEX(Calc_지수곡선!$G$2:$BN$150,0,$A42),"&gt;0",INDEX(Calc_지수곡선!$G$2:$BN$150,0,$A42),"&lt;300"),"")</f>
        <v>134.68372912251957</v>
      </c>
      <c r="E42">
        <f>IFERROR(AVERAGEIFS(INDEX(Calc_지수곡선!$G$2:$BN$150,0,$A42),Calc_지수곡선!$D$2:$D$150,N$2,INDEX(Calc_지수곡선!$G$2:$BN$150,0,$A42),"&gt;0",INDEX(Calc_지수곡선!$G$2:$BN$150,0,$A42),"&lt;300"),"")</f>
        <v>124.92205666785098</v>
      </c>
      <c r="F42" s="10">
        <f t="shared" si="4"/>
        <v>138.58011542054109</v>
      </c>
      <c r="G42">
        <f>COUNTIFS(Calc_지수곡선!$D$2:$D$150,K$2,INDEX(Calc_지수곡선!$G$2:$BN$150,0,$A42),"&gt;0",INDEX(Calc_지수곡선!$G$2:$BN$150,0,$A42),"&lt;300")</f>
        <v>13</v>
      </c>
      <c r="H42">
        <f>COUNTIFS(Calc_지수곡선!$D$2:$D$150,L$2,INDEX(Calc_지수곡선!$G$2:$BN$150,0,$A42),"&gt;0",INDEX(Calc_지수곡선!$G$2:$BN$150,0,$A42),"&lt;300")</f>
        <v>26</v>
      </c>
      <c r="I42">
        <f>COUNTIFS(Calc_지수곡선!$D$2:$D$150,M$2,INDEX(Calc_지수곡선!$G$2:$BN$150,0,$A42),"&gt;0",INDEX(Calc_지수곡선!$G$2:$BN$150,0,$A42),"&lt;300")</f>
        <v>22</v>
      </c>
      <c r="J42">
        <f>COUNTIFS(Calc_지수곡선!$D$2:$D$150,N$2,INDEX(Calc_지수곡선!$G$2:$BN$150,0,$A42),"&gt;0",INDEX(Calc_지수곡선!$G$2:$BN$150,0,$A42),"&lt;300")</f>
        <v>11</v>
      </c>
      <c r="L42" s="21" t="s">
        <v>649</v>
      </c>
    </row>
    <row r="43" spans="1:18" x14ac:dyDescent="0.3">
      <c r="A43">
        <v>41</v>
      </c>
      <c r="B43">
        <f>IFERROR(AVERAGEIFS(INDEX(Calc_지수곡선!$G$2:$BN$150,0,$A43),Calc_지수곡선!$D$2:$D$150,K$2,INDEX(Calc_지수곡선!$G$2:$BN$150,0,$A43),"&gt;0",INDEX(Calc_지수곡선!$G$2:$BN$150,0,$A43),"&lt;300"),"")</f>
        <v>156.99461454959541</v>
      </c>
      <c r="C43">
        <f>IFERROR(AVERAGEIFS(INDEX(Calc_지수곡선!$G$2:$BN$150,0,$A43),Calc_지수곡선!$D$2:$D$150,L$2,INDEX(Calc_지수곡선!$G$2:$BN$150,0,$A43),"&gt;0",INDEX(Calc_지수곡선!$G$2:$BN$150,0,$A43),"&lt;300"),"")</f>
        <v>139.14053143390595</v>
      </c>
      <c r="D43">
        <f>IFERROR(AVERAGEIFS(INDEX(Calc_지수곡선!$G$2:$BN$150,0,$A43),Calc_지수곡선!$D$2:$D$150,M$2,INDEX(Calc_지수곡선!$G$2:$BN$150,0,$A43),"&gt;0",INDEX(Calc_지수곡선!$G$2:$BN$150,0,$A43),"&lt;300"),"")</f>
        <v>138.17279731753675</v>
      </c>
      <c r="E43">
        <f>IFERROR(AVERAGEIFS(INDEX(Calc_지수곡선!$G$2:$BN$150,0,$A43),Calc_지수곡선!$D$2:$D$150,N$2,INDEX(Calc_지수곡선!$G$2:$BN$150,0,$A43),"&gt;0",INDEX(Calc_지수곡선!$G$2:$BN$150,0,$A43),"&lt;300"),"")</f>
        <v>122.35720212109968</v>
      </c>
      <c r="F43" s="10">
        <f t="shared" si="4"/>
        <v>142.34038331243565</v>
      </c>
      <c r="G43">
        <f>COUNTIFS(Calc_지수곡선!$D$2:$D$150,K$2,INDEX(Calc_지수곡선!$G$2:$BN$150,0,$A43),"&gt;0",INDEX(Calc_지수곡선!$G$2:$BN$150,0,$A43),"&lt;300")</f>
        <v>12</v>
      </c>
      <c r="H43">
        <f>COUNTIFS(Calc_지수곡선!$D$2:$D$150,L$2,INDEX(Calc_지수곡선!$G$2:$BN$150,0,$A43),"&gt;0",INDEX(Calc_지수곡선!$G$2:$BN$150,0,$A43),"&lt;300")</f>
        <v>25</v>
      </c>
      <c r="I43">
        <f>COUNTIFS(Calc_지수곡선!$D$2:$D$150,M$2,INDEX(Calc_지수곡선!$G$2:$BN$150,0,$A43),"&gt;0",INDEX(Calc_지수곡선!$G$2:$BN$150,0,$A43),"&lt;300")</f>
        <v>23</v>
      </c>
      <c r="J43">
        <f>COUNTIFS(Calc_지수곡선!$D$2:$D$150,N$2,INDEX(Calc_지수곡선!$G$2:$BN$150,0,$A43),"&gt;0",INDEX(Calc_지수곡선!$G$2:$BN$150,0,$A43),"&lt;300")</f>
        <v>11</v>
      </c>
      <c r="L43" t="s">
        <v>639</v>
      </c>
      <c r="M43" s="4" t="s">
        <v>650</v>
      </c>
      <c r="N43" s="4" t="s">
        <v>651</v>
      </c>
      <c r="O43" s="4" t="s">
        <v>652</v>
      </c>
      <c r="P43" s="4" t="s">
        <v>392</v>
      </c>
      <c r="Q43" s="4" t="s">
        <v>653</v>
      </c>
      <c r="R43" s="4" t="s">
        <v>654</v>
      </c>
    </row>
    <row r="44" spans="1:18" x14ac:dyDescent="0.3">
      <c r="A44">
        <v>42</v>
      </c>
      <c r="B44">
        <f>IFERROR(AVERAGEIFS(INDEX(Calc_지수곡선!$G$2:$BN$150,0,$A44),Calc_지수곡선!$D$2:$D$150,K$2,INDEX(Calc_지수곡선!$G$2:$BN$150,0,$A44),"&gt;0",INDEX(Calc_지수곡선!$G$2:$BN$150,0,$A44),"&lt;300"),"")</f>
        <v>161.99938382186477</v>
      </c>
      <c r="C44">
        <f>IFERROR(AVERAGEIFS(INDEX(Calc_지수곡선!$G$2:$BN$150,0,$A44),Calc_지수곡선!$D$2:$D$150,L$2,INDEX(Calc_지수곡선!$G$2:$BN$150,0,$A44),"&gt;0",INDEX(Calc_지수곡선!$G$2:$BN$150,0,$A44),"&lt;300"),"")</f>
        <v>142.07561173925825</v>
      </c>
      <c r="D44">
        <f>IFERROR(AVERAGEIFS(INDEX(Calc_지수곡선!$G$2:$BN$150,0,$A44),Calc_지수곡선!$D$2:$D$150,M$2,INDEX(Calc_지수곡선!$G$2:$BN$150,0,$A44),"&gt;0",INDEX(Calc_지수곡선!$G$2:$BN$150,0,$A44),"&lt;300"),"")</f>
        <v>132.951747742777</v>
      </c>
      <c r="E44">
        <f>IFERROR(AVERAGEIFS(INDEX(Calc_지수곡선!$G$2:$BN$150,0,$A44),Calc_지수곡선!$D$2:$D$150,N$2,INDEX(Calc_지수곡선!$G$2:$BN$150,0,$A44),"&gt;0",INDEX(Calc_지수곡선!$G$2:$BN$150,0,$A44),"&lt;300"),"")</f>
        <v>122.26021861983669</v>
      </c>
      <c r="F44" s="10">
        <f t="shared" si="4"/>
        <v>142.57114382522789</v>
      </c>
      <c r="G44">
        <f>COUNTIFS(Calc_지수곡선!$D$2:$D$150,K$2,INDEX(Calc_지수곡선!$G$2:$BN$150,0,$A44),"&gt;0",INDEX(Calc_지수곡선!$G$2:$BN$150,0,$A44),"&lt;300")</f>
        <v>12</v>
      </c>
      <c r="H44">
        <f>COUNTIFS(Calc_지수곡선!$D$2:$D$150,L$2,INDEX(Calc_지수곡선!$G$2:$BN$150,0,$A44),"&gt;0",INDEX(Calc_지수곡선!$G$2:$BN$150,0,$A44),"&lt;300")</f>
        <v>24</v>
      </c>
      <c r="I44">
        <f>COUNTIFS(Calc_지수곡선!$D$2:$D$150,M$2,INDEX(Calc_지수곡선!$G$2:$BN$150,0,$A44),"&gt;0",INDEX(Calc_지수곡선!$G$2:$BN$150,0,$A44),"&lt;300")</f>
        <v>23</v>
      </c>
      <c r="J44">
        <f>COUNTIFS(Calc_지수곡선!$D$2:$D$150,N$2,INDEX(Calc_지수곡선!$G$2:$BN$150,0,$A44),"&gt;0",INDEX(Calc_지수곡선!$G$2:$BN$150,0,$A44),"&lt;300")</f>
        <v>11</v>
      </c>
      <c r="L44" t="s">
        <v>644</v>
      </c>
      <c r="M44" s="87">
        <f>SLOPE(B$3:B$14,$A$3:$A$14)</f>
        <v>3.3263380168447818</v>
      </c>
      <c r="N44" s="87">
        <f>SLOPE(B$3:B$26,$A$3:$A$26)</f>
        <v>2.1140770655225292</v>
      </c>
      <c r="O44" s="87">
        <f>SLOPE(B$3:B$38,$A$3:$A$38)</f>
        <v>1.5215709812026637</v>
      </c>
      <c r="P44" s="83">
        <f>RSQ(B$3:B$14,$A$3:$A$14)</f>
        <v>0.85841982939328099</v>
      </c>
      <c r="Q44" s="83">
        <f>RSQ(B$3:B$26,$A$3:$A$26)</f>
        <v>0.89014940880878635</v>
      </c>
      <c r="R44" s="83">
        <f>RSQ(B$3:B$38,$A$3:$A$38)</f>
        <v>0.86324841724518908</v>
      </c>
    </row>
    <row r="45" spans="1:18" x14ac:dyDescent="0.3">
      <c r="A45">
        <v>43</v>
      </c>
      <c r="B45">
        <f>IFERROR(AVERAGEIFS(INDEX(Calc_지수곡선!$G$2:$BN$150,0,$A45),Calc_지수곡선!$D$2:$D$150,K$2,INDEX(Calc_지수곡선!$G$2:$BN$150,0,$A45),"&gt;0",INDEX(Calc_지수곡선!$G$2:$BN$150,0,$A45),"&lt;300"),"")</f>
        <v>158.09643121113655</v>
      </c>
      <c r="C45">
        <f>IFERROR(AVERAGEIFS(INDEX(Calc_지수곡선!$G$2:$BN$150,0,$A45),Calc_지수곡선!$D$2:$D$150,L$2,INDEX(Calc_지수곡선!$G$2:$BN$150,0,$A45),"&gt;0",INDEX(Calc_지수곡선!$G$2:$BN$150,0,$A45),"&lt;300"),"")</f>
        <v>143.96369626311755</v>
      </c>
      <c r="D45">
        <f>IFERROR(AVERAGEIFS(INDEX(Calc_지수곡선!$G$2:$BN$150,0,$A45),Calc_지수곡선!$D$2:$D$150,M$2,INDEX(Calc_지수곡선!$G$2:$BN$150,0,$A45),"&gt;0",INDEX(Calc_지수곡선!$G$2:$BN$150,0,$A45),"&lt;300"),"")</f>
        <v>132.46774929717824</v>
      </c>
      <c r="E45">
        <f>IFERROR(AVERAGEIFS(INDEX(Calc_지수곡선!$G$2:$BN$150,0,$A45),Calc_지수곡선!$D$2:$D$150,N$2,INDEX(Calc_지수곡선!$G$2:$BN$150,0,$A45),"&gt;0",INDEX(Calc_지수곡선!$G$2:$BN$150,0,$A45),"&lt;300"),"")</f>
        <v>122.63488941957803</v>
      </c>
      <c r="F45" s="10">
        <f t="shared" si="4"/>
        <v>142.47587458678831</v>
      </c>
      <c r="G45">
        <f>COUNTIFS(Calc_지수곡선!$D$2:$D$150,K$2,INDEX(Calc_지수곡선!$G$2:$BN$150,0,$A45),"&gt;0",INDEX(Calc_지수곡선!$G$2:$BN$150,0,$A45),"&lt;300")</f>
        <v>12</v>
      </c>
      <c r="H45">
        <f>COUNTIFS(Calc_지수곡선!$D$2:$D$150,L$2,INDEX(Calc_지수곡선!$G$2:$BN$150,0,$A45),"&gt;0",INDEX(Calc_지수곡선!$G$2:$BN$150,0,$A45),"&lt;300")</f>
        <v>22</v>
      </c>
      <c r="I45">
        <f>COUNTIFS(Calc_지수곡선!$D$2:$D$150,M$2,INDEX(Calc_지수곡선!$G$2:$BN$150,0,$A45),"&gt;0",INDEX(Calc_지수곡선!$G$2:$BN$150,0,$A45),"&lt;300")</f>
        <v>22</v>
      </c>
      <c r="J45">
        <f>COUNTIFS(Calc_지수곡선!$D$2:$D$150,N$2,INDEX(Calc_지수곡선!$G$2:$BN$150,0,$A45),"&gt;0",INDEX(Calc_지수곡선!$G$2:$BN$150,0,$A45),"&lt;300")</f>
        <v>10</v>
      </c>
      <c r="L45" t="s">
        <v>645</v>
      </c>
      <c r="M45" s="87">
        <f>SLOPE(C$3:C$14,$A$3:$A$14)</f>
        <v>3.1478019527657501</v>
      </c>
      <c r="N45" s="87">
        <f>SLOPE(C$3:C$26,$A$3:$A$26)</f>
        <v>1.7619613349867609</v>
      </c>
      <c r="O45" s="87">
        <f>SLOPE(C$3:C$38,$A$3:$A$38)</f>
        <v>1.360698412955639</v>
      </c>
      <c r="P45" s="83">
        <f>RSQ(C$3:C$14,$A$3:$A$14)</f>
        <v>0.88908091770235909</v>
      </c>
      <c r="Q45" s="83">
        <f>RSQ(C$3:C$26,$A$3:$A$26)</f>
        <v>0.86335845692027047</v>
      </c>
      <c r="R45" s="83">
        <f>RSQ(C$3:C$38,$A$3:$A$38)</f>
        <v>0.8912755197680563</v>
      </c>
    </row>
    <row r="46" spans="1:18" x14ac:dyDescent="0.3">
      <c r="A46">
        <v>44</v>
      </c>
      <c r="B46">
        <f>IFERROR(AVERAGEIFS(INDEX(Calc_지수곡선!$G$2:$BN$150,0,$A46),Calc_지수곡선!$D$2:$D$150,K$2,INDEX(Calc_지수곡선!$G$2:$BN$150,0,$A46),"&gt;0",INDEX(Calc_지수곡선!$G$2:$BN$150,0,$A46),"&lt;300"),"")</f>
        <v>153.98410666955419</v>
      </c>
      <c r="C46">
        <f>IFERROR(AVERAGEIFS(INDEX(Calc_지수곡선!$G$2:$BN$150,0,$A46),Calc_지수곡선!$D$2:$D$150,L$2,INDEX(Calc_지수곡선!$G$2:$BN$150,0,$A46),"&gt;0",INDEX(Calc_지수곡선!$G$2:$BN$150,0,$A46),"&lt;300"),"")</f>
        <v>145.28224885948848</v>
      </c>
      <c r="D46">
        <f>IFERROR(AVERAGEIFS(INDEX(Calc_지수곡선!$G$2:$BN$150,0,$A46),Calc_지수곡선!$D$2:$D$150,M$2,INDEX(Calc_지수곡선!$G$2:$BN$150,0,$A46),"&gt;0",INDEX(Calc_지수곡선!$G$2:$BN$150,0,$A46),"&lt;300"),"")</f>
        <v>138.20305790671347</v>
      </c>
      <c r="E46">
        <f>IFERROR(AVERAGEIFS(INDEX(Calc_지수곡선!$G$2:$BN$150,0,$A46),Calc_지수곡선!$D$2:$D$150,N$2,INDEX(Calc_지수곡선!$G$2:$BN$150,0,$A46),"&gt;0",INDEX(Calc_지수곡선!$G$2:$BN$150,0,$A46),"&lt;300"),"")</f>
        <v>123.39929956876036</v>
      </c>
      <c r="F46" s="10">
        <f t="shared" si="4"/>
        <v>144.40026072208892</v>
      </c>
      <c r="G46">
        <f>COUNTIFS(Calc_지수곡선!$D$2:$D$150,K$2,INDEX(Calc_지수곡선!$G$2:$BN$150,0,$A46),"&gt;0",INDEX(Calc_지수곡선!$G$2:$BN$150,0,$A46),"&lt;300")</f>
        <v>11</v>
      </c>
      <c r="H46">
        <f>COUNTIFS(Calc_지수곡선!$D$2:$D$150,L$2,INDEX(Calc_지수곡선!$G$2:$BN$150,0,$A46),"&gt;0",INDEX(Calc_지수곡선!$G$2:$BN$150,0,$A46),"&lt;300")</f>
        <v>21</v>
      </c>
      <c r="I46">
        <f>COUNTIFS(Calc_지수곡선!$D$2:$D$150,M$2,INDEX(Calc_지수곡선!$G$2:$BN$150,0,$A46),"&gt;0",INDEX(Calc_지수곡선!$G$2:$BN$150,0,$A46),"&lt;300")</f>
        <v>20</v>
      </c>
      <c r="J46">
        <f>COUNTIFS(Calc_지수곡선!$D$2:$D$150,N$2,INDEX(Calc_지수곡선!$G$2:$BN$150,0,$A46),"&gt;0",INDEX(Calc_지수곡선!$G$2:$BN$150,0,$A46),"&lt;300")</f>
        <v>10</v>
      </c>
      <c r="L46" t="s">
        <v>646</v>
      </c>
      <c r="M46" s="87">
        <f>SLOPE(D$3:D$14,$A$3:$A$14)</f>
        <v>3.814858365161605</v>
      </c>
      <c r="N46" s="87">
        <f>SLOPE(D$3:D$26,$A$3:$A$26)</f>
        <v>1.7777144497465047</v>
      </c>
      <c r="O46" s="87">
        <f>SLOPE(D$3:D$38,$A$3:$A$38)</f>
        <v>1.3596662504859831</v>
      </c>
      <c r="P46" s="83">
        <f>RSQ(D$3:D$14,$A$3:$A$14)</f>
        <v>0.90940997782522315</v>
      </c>
      <c r="Q46" s="83">
        <f>RSQ(D$3:D$26,$A$3:$A$26)</f>
        <v>0.75333309313877728</v>
      </c>
      <c r="R46" s="83">
        <f>RSQ(D$3:D$38,$A$3:$A$38)</f>
        <v>0.82108042896009692</v>
      </c>
    </row>
    <row r="47" spans="1:18" x14ac:dyDescent="0.3">
      <c r="A47">
        <v>45</v>
      </c>
      <c r="B47">
        <f>IFERROR(AVERAGEIFS(INDEX(Calc_지수곡선!$G$2:$BN$150,0,$A47),Calc_지수곡선!$D$2:$D$150,K$2,INDEX(Calc_지수곡선!$G$2:$BN$150,0,$A47),"&gt;0",INDEX(Calc_지수곡선!$G$2:$BN$150,0,$A47),"&lt;300"),"")</f>
        <v>148.68765188184497</v>
      </c>
      <c r="C47">
        <f>IFERROR(AVERAGEIFS(INDEX(Calc_지수곡선!$G$2:$BN$150,0,$A47),Calc_지수곡선!$D$2:$D$150,L$2,INDEX(Calc_지수곡선!$G$2:$BN$150,0,$A47),"&gt;0",INDEX(Calc_지수곡선!$G$2:$BN$150,0,$A47),"&lt;300"),"")</f>
        <v>144.83795565076139</v>
      </c>
      <c r="D47">
        <f>IFERROR(AVERAGEIFS(INDEX(Calc_지수곡선!$G$2:$BN$150,0,$A47),Calc_지수곡선!$D$2:$D$150,M$2,INDEX(Calc_지수곡선!$G$2:$BN$150,0,$A47),"&gt;0",INDEX(Calc_지수곡선!$G$2:$BN$150,0,$A47),"&lt;300"),"")</f>
        <v>136.96324863876944</v>
      </c>
      <c r="E47">
        <f>IFERROR(AVERAGEIFS(INDEX(Calc_지수곡선!$G$2:$BN$150,0,$A47),Calc_지수곡선!$D$2:$D$150,N$2,INDEX(Calc_지수곡선!$G$2:$BN$150,0,$A47),"&gt;0",INDEX(Calc_지수곡선!$G$2:$BN$150,0,$A47),"&lt;300"),"")</f>
        <v>124.41772953538882</v>
      </c>
      <c r="F47" s="10">
        <f t="shared" si="4"/>
        <v>142.50974999562871</v>
      </c>
      <c r="G47">
        <f>COUNTIFS(Calc_지수곡선!$D$2:$D$150,K$2,INDEX(Calc_지수곡선!$G$2:$BN$150,0,$A47),"&gt;0",INDEX(Calc_지수곡선!$G$2:$BN$150,0,$A47),"&lt;300")</f>
        <v>9</v>
      </c>
      <c r="H47">
        <f>COUNTIFS(Calc_지수곡선!$D$2:$D$150,L$2,INDEX(Calc_지수곡선!$G$2:$BN$150,0,$A47),"&gt;0",INDEX(Calc_지수곡선!$G$2:$BN$150,0,$A47),"&lt;300")</f>
        <v>19</v>
      </c>
      <c r="I47">
        <f>COUNTIFS(Calc_지수곡선!$D$2:$D$150,M$2,INDEX(Calc_지수곡선!$G$2:$BN$150,0,$A47),"&gt;0",INDEX(Calc_지수곡선!$G$2:$BN$150,0,$A47),"&lt;300")</f>
        <v>18</v>
      </c>
      <c r="J47">
        <f>COUNTIFS(Calc_지수곡선!$D$2:$D$150,N$2,INDEX(Calc_지수곡선!$G$2:$BN$150,0,$A47),"&gt;0",INDEX(Calc_지수곡선!$G$2:$BN$150,0,$A47),"&lt;300")</f>
        <v>10</v>
      </c>
      <c r="L47" t="s">
        <v>647</v>
      </c>
      <c r="M47" s="87">
        <f>SLOPE(E$3:E$14,$A$3:$A$14)</f>
        <v>2.8049304680771074</v>
      </c>
      <c r="N47" s="87">
        <f>SLOPE(E$3:E$26,$A$3:$A$26)</f>
        <v>1.6911142754248174</v>
      </c>
      <c r="O47" s="87">
        <f>SLOPE(E$3:E$38,$A$3:$A$38)</f>
        <v>1.0243514456921898</v>
      </c>
      <c r="P47" s="83">
        <f>RSQ(E$3:E$14,$A$3:$A$14)</f>
        <v>0.92671107651833029</v>
      </c>
      <c r="Q47" s="83">
        <f>RSQ(E$3:E$26,$A$3:$A$26)</f>
        <v>0.88838137681439822</v>
      </c>
      <c r="R47" s="83">
        <f>RSQ(E$3:E$38,$A$3:$A$38)</f>
        <v>0.75760818467880053</v>
      </c>
    </row>
    <row r="48" spans="1:18" x14ac:dyDescent="0.3">
      <c r="A48">
        <v>46</v>
      </c>
      <c r="B48">
        <f>IFERROR(AVERAGEIFS(INDEX(Calc_지수곡선!$G$2:$BN$150,0,$A48),Calc_지수곡선!$D$2:$D$150,K$2,INDEX(Calc_지수곡선!$G$2:$BN$150,0,$A48),"&gt;0",INDEX(Calc_지수곡선!$G$2:$BN$150,0,$A48),"&lt;300"),"")</f>
        <v>151.86815992771636</v>
      </c>
      <c r="C48">
        <f>IFERROR(AVERAGEIFS(INDEX(Calc_지수곡선!$G$2:$BN$150,0,$A48),Calc_지수곡선!$D$2:$D$150,L$2,INDEX(Calc_지수곡선!$G$2:$BN$150,0,$A48),"&gt;0",INDEX(Calc_지수곡선!$G$2:$BN$150,0,$A48),"&lt;300"),"")</f>
        <v>151.03039183173632</v>
      </c>
      <c r="D48">
        <f>IFERROR(AVERAGEIFS(INDEX(Calc_지수곡선!$G$2:$BN$150,0,$A48),Calc_지수곡선!$D$2:$D$150,M$2,INDEX(Calc_지수곡선!$G$2:$BN$150,0,$A48),"&gt;0",INDEX(Calc_지수곡선!$G$2:$BN$150,0,$A48),"&lt;300"),"")</f>
        <v>130.40764833082423</v>
      </c>
      <c r="E48">
        <f>IFERROR(AVERAGEIFS(INDEX(Calc_지수곡선!$G$2:$BN$150,0,$A48),Calc_지수곡선!$D$2:$D$150,N$2,INDEX(Calc_지수곡선!$G$2:$BN$150,0,$A48),"&gt;0",INDEX(Calc_지수곡선!$G$2:$BN$150,0,$A48),"&lt;300"),"")</f>
        <v>123.01527703365241</v>
      </c>
      <c r="F48" s="10">
        <f t="shared" si="4"/>
        <v>143.70257403285513</v>
      </c>
      <c r="G48">
        <f>COUNTIFS(Calc_지수곡선!$D$2:$D$150,K$2,INDEX(Calc_지수곡선!$G$2:$BN$150,0,$A48),"&gt;0",INDEX(Calc_지수곡선!$G$2:$BN$150,0,$A48),"&lt;300")</f>
        <v>9</v>
      </c>
      <c r="H48">
        <f>COUNTIFS(Calc_지수곡선!$D$2:$D$150,L$2,INDEX(Calc_지수곡선!$G$2:$BN$150,0,$A48),"&gt;0",INDEX(Calc_지수곡선!$G$2:$BN$150,0,$A48),"&lt;300")</f>
        <v>19</v>
      </c>
      <c r="I48">
        <f>COUNTIFS(Calc_지수곡선!$D$2:$D$150,M$2,INDEX(Calc_지수곡선!$G$2:$BN$150,0,$A48),"&gt;0",INDEX(Calc_지수곡선!$G$2:$BN$150,0,$A48),"&lt;300")</f>
        <v>16</v>
      </c>
      <c r="J48">
        <f>COUNTIFS(Calc_지수곡선!$D$2:$D$150,N$2,INDEX(Calc_지수곡선!$G$2:$BN$150,0,$A48),"&gt;0",INDEX(Calc_지수곡선!$G$2:$BN$150,0,$A48),"&lt;300")</f>
        <v>10</v>
      </c>
      <c r="L48" s="21" t="s">
        <v>655</v>
      </c>
      <c r="M48" s="88">
        <f t="shared" ref="M48:R48" si="5">AVERAGE(M44:M46)</f>
        <v>3.4296661115907123</v>
      </c>
      <c r="N48" s="88">
        <f t="shared" si="5"/>
        <v>1.8845842834185982</v>
      </c>
      <c r="O48" s="88">
        <f t="shared" si="5"/>
        <v>1.4139785482147618</v>
      </c>
      <c r="P48" s="83">
        <f t="shared" si="5"/>
        <v>0.88563690830695441</v>
      </c>
      <c r="Q48" s="89">
        <f t="shared" si="5"/>
        <v>0.8356136529559447</v>
      </c>
      <c r="R48" s="89">
        <f t="shared" si="5"/>
        <v>0.85853478865778088</v>
      </c>
    </row>
    <row r="49" spans="1:29" x14ac:dyDescent="0.3">
      <c r="A49">
        <v>47</v>
      </c>
      <c r="B49">
        <f>IFERROR(AVERAGEIFS(INDEX(Calc_지수곡선!$G$2:$BN$150,0,$A49),Calc_지수곡선!$D$2:$D$150,K$2,INDEX(Calc_지수곡선!$G$2:$BN$150,0,$A49),"&gt;0",INDEX(Calc_지수곡선!$G$2:$BN$150,0,$A49),"&lt;300"),"")</f>
        <v>143.41706696630408</v>
      </c>
      <c r="C49">
        <f>IFERROR(AVERAGEIFS(INDEX(Calc_지수곡선!$G$2:$BN$150,0,$A49),Calc_지수곡선!$D$2:$D$150,L$2,INDEX(Calc_지수곡선!$G$2:$BN$150,0,$A49),"&gt;0",INDEX(Calc_지수곡선!$G$2:$BN$150,0,$A49),"&lt;300"),"")</f>
        <v>149.44658783475853</v>
      </c>
      <c r="D49">
        <f>IFERROR(AVERAGEIFS(INDEX(Calc_지수곡선!$G$2:$BN$150,0,$A49),Calc_지수곡선!$D$2:$D$150,M$2,INDEX(Calc_지수곡선!$G$2:$BN$150,0,$A49),"&gt;0",INDEX(Calc_지수곡선!$G$2:$BN$150,0,$A49),"&lt;300"),"")</f>
        <v>132.2088172728244</v>
      </c>
      <c r="E49">
        <f>IFERROR(AVERAGEIFS(INDEX(Calc_지수곡선!$G$2:$BN$150,0,$A49),Calc_지수곡선!$D$2:$D$150,N$2,INDEX(Calc_지수곡선!$G$2:$BN$150,0,$A49),"&gt;0",INDEX(Calc_지수곡선!$G$2:$BN$150,0,$A49),"&lt;300"),"")</f>
        <v>125.16823982904764</v>
      </c>
      <c r="F49" s="10">
        <f t="shared" si="4"/>
        <v>142.23696647663249</v>
      </c>
      <c r="G49">
        <f>COUNTIFS(Calc_지수곡선!$D$2:$D$150,K$2,INDEX(Calc_지수곡선!$G$2:$BN$150,0,$A49),"&gt;0",INDEX(Calc_지수곡선!$G$2:$BN$150,0,$A49),"&lt;300")</f>
        <v>9</v>
      </c>
      <c r="H49">
        <f>COUNTIFS(Calc_지수곡선!$D$2:$D$150,L$2,INDEX(Calc_지수곡선!$G$2:$BN$150,0,$A49),"&gt;0",INDEX(Calc_지수곡선!$G$2:$BN$150,0,$A49),"&lt;300")</f>
        <v>18</v>
      </c>
      <c r="I49">
        <f>COUNTIFS(Calc_지수곡선!$D$2:$D$150,M$2,INDEX(Calc_지수곡선!$G$2:$BN$150,0,$A49),"&gt;0",INDEX(Calc_지수곡선!$G$2:$BN$150,0,$A49),"&lt;300")</f>
        <v>14</v>
      </c>
      <c r="J49">
        <f>COUNTIFS(Calc_지수곡선!$D$2:$D$150,N$2,INDEX(Calc_지수곡선!$G$2:$BN$150,0,$A49),"&gt;0",INDEX(Calc_지수곡선!$G$2:$BN$150,0,$A49),"&lt;300")</f>
        <v>9</v>
      </c>
      <c r="L49" t="s">
        <v>656</v>
      </c>
    </row>
    <row r="50" spans="1:29" x14ac:dyDescent="0.3">
      <c r="A50">
        <v>48</v>
      </c>
      <c r="B50">
        <f>IFERROR(AVERAGEIFS(INDEX(Calc_지수곡선!$G$2:$BN$150,0,$A50),Calc_지수곡선!$D$2:$D$150,K$2,INDEX(Calc_지수곡선!$G$2:$BN$150,0,$A50),"&gt;0",INDEX(Calc_지수곡선!$G$2:$BN$150,0,$A50),"&lt;300"),"")</f>
        <v>141.12112125879386</v>
      </c>
      <c r="C50">
        <f>IFERROR(AVERAGEIFS(INDEX(Calc_지수곡선!$G$2:$BN$150,0,$A50),Calc_지수곡선!$D$2:$D$150,L$2,INDEX(Calc_지수곡선!$G$2:$BN$150,0,$A50),"&gt;0",INDEX(Calc_지수곡선!$G$2:$BN$150,0,$A50),"&lt;300"),"")</f>
        <v>146.04131329688465</v>
      </c>
      <c r="D50">
        <f>IFERROR(AVERAGEIFS(INDEX(Calc_지수곡선!$G$2:$BN$150,0,$A50),Calc_지수곡선!$D$2:$D$150,M$2,INDEX(Calc_지수곡선!$G$2:$BN$150,0,$A50),"&gt;0",INDEX(Calc_지수곡선!$G$2:$BN$150,0,$A50),"&lt;300"),"")</f>
        <v>132.11058093798852</v>
      </c>
      <c r="E50">
        <f>IFERROR(AVERAGEIFS(INDEX(Calc_지수곡선!$G$2:$BN$150,0,$A50),Calc_지수곡선!$D$2:$D$150,N$2,INDEX(Calc_지수곡선!$G$2:$BN$150,0,$A50),"&gt;0",INDEX(Calc_지수곡선!$G$2:$BN$150,0,$A50),"&lt;300"),"")</f>
        <v>124.43553856716173</v>
      </c>
      <c r="F50" s="10">
        <f t="shared" si="4"/>
        <v>140.40678207167298</v>
      </c>
      <c r="G50">
        <f>COUNTIFS(Calc_지수곡선!$D$2:$D$150,K$2,INDEX(Calc_지수곡선!$G$2:$BN$150,0,$A50),"&gt;0",INDEX(Calc_지수곡선!$G$2:$BN$150,0,$A50),"&lt;300")</f>
        <v>9</v>
      </c>
      <c r="H50">
        <f>COUNTIFS(Calc_지수곡선!$D$2:$D$150,L$2,INDEX(Calc_지수곡선!$G$2:$BN$150,0,$A50),"&gt;0",INDEX(Calc_지수곡선!$G$2:$BN$150,0,$A50),"&lt;300")</f>
        <v>18</v>
      </c>
      <c r="I50">
        <f>COUNTIFS(Calc_지수곡선!$D$2:$D$150,M$2,INDEX(Calc_지수곡선!$G$2:$BN$150,0,$A50),"&gt;0",INDEX(Calc_지수곡선!$G$2:$BN$150,0,$A50),"&lt;300")</f>
        <v>13</v>
      </c>
      <c r="J50">
        <f>COUNTIFS(Calc_지수곡선!$D$2:$D$150,N$2,INDEX(Calc_지수곡선!$G$2:$BN$150,0,$A50),"&gt;0",INDEX(Calc_지수곡선!$G$2:$BN$150,0,$A50),"&lt;300")</f>
        <v>9</v>
      </c>
      <c r="L50" t="s">
        <v>657</v>
      </c>
    </row>
    <row r="52" spans="1:29" ht="19.2" x14ac:dyDescent="0.3">
      <c r="A52" s="120" t="s">
        <v>658</v>
      </c>
      <c r="B52" s="120"/>
      <c r="C52" s="120"/>
      <c r="D52" s="120"/>
      <c r="E52" s="120"/>
      <c r="F52" s="120"/>
      <c r="G52" s="120"/>
      <c r="H52" s="120"/>
      <c r="I52" s="120"/>
      <c r="J52" s="120"/>
    </row>
    <row r="53" spans="1:29" x14ac:dyDescent="0.3">
      <c r="A53" s="29" t="s">
        <v>243</v>
      </c>
    </row>
    <row r="55" spans="1:29" ht="19.2" x14ac:dyDescent="0.3">
      <c r="A55" t="s">
        <v>244</v>
      </c>
      <c r="L55" s="94" t="s">
        <v>393</v>
      </c>
    </row>
    <row r="56" spans="1:29" ht="13.8" thickBot="1" x14ac:dyDescent="0.35">
      <c r="A56" t="str">
        <f>"2. 초기 출발은 고경쟁 입지가 빠름 — m1차 경쟁3+ "&amp;TEXT(E3,"0")&amp;" vs 경쟁0 "&amp;TEXT(B3,"0")&amp;" (유동인구 많은 상권 효과)"</f>
        <v>2. 초기 출발은 고경쟁 입지가 빠름 — m1차 경쟁3+ 78 vs 경쟁0 68 (유동인구 많은 상권 효과)</v>
      </c>
      <c r="L56" s="21" t="s">
        <v>394</v>
      </c>
    </row>
    <row r="57" spans="1:29" ht="13.8" thickBot="1" x14ac:dyDescent="0.35">
      <c r="A57" t="str">
        <f>"3. 장기 우상향(2년·3년): 경쟁0 "&amp;TEXT(B26,"0")&amp;"·"&amp;TEXT(B38,"0")&amp;" / 경쟁1 "&amp;TEXT(C26,"0")&amp;"·"&amp;TEXT(C38,"0")&amp;" / 경쟁2 "&amp;TEXT(D26,"0")&amp;"·"&amp;TEXT(D38,"0")&amp;" — 지속 성장"</f>
        <v>3. 장기 우상향(2년·3년): 경쟁0 126·139 / 경쟁1 121·138 / 경쟁2 118·133 — 지속 성장</v>
      </c>
      <c r="L57" t="s">
        <v>425</v>
      </c>
      <c r="M57" s="103" t="s">
        <v>426</v>
      </c>
    </row>
    <row r="58" spans="1:29" ht="13.8" thickBot="1" x14ac:dyDescent="0.35">
      <c r="A58" t="str">
        <f>"4. 경쟁3+는 m18~24 정점("&amp;TEXT(E20,"0")&amp;"~"&amp;TEXT(E26,"0")&amp;") 후 역성장 (m30 "&amp;TEXT(E32,"0")&amp;", m36 "&amp;TEXT(E38,"0")&amp;") — 2년차 정체·잠식"</f>
        <v>4. 경쟁3+는 m18~24 정점(119~128) 후 역성장 (m30 119, m36 126) — 2년차 정체·잠식</v>
      </c>
      <c r="L58" t="s">
        <v>663</v>
      </c>
      <c r="M58" s="103" t="s">
        <v>132</v>
      </c>
    </row>
    <row r="59" spans="1:29" ht="13.8" thickBot="1" x14ac:dyDescent="0.35">
      <c r="A59" s="21" t="s">
        <v>659</v>
      </c>
      <c r="L59" t="s">
        <v>664</v>
      </c>
      <c r="M59" s="112">
        <f>IFERROR(INDEX(세팅!$C$3:$C$151,MATCH($M$58,세팅!$A$3:$A$151,0)),"")</f>
        <v>45475</v>
      </c>
    </row>
    <row r="60" spans="1:29" x14ac:dyDescent="0.3">
      <c r="A60" s="29" t="s">
        <v>245</v>
      </c>
      <c r="L60" t="s">
        <v>468</v>
      </c>
      <c r="M60" s="113" t="s">
        <v>428</v>
      </c>
      <c r="AB60" s="4"/>
      <c r="AC60" s="4"/>
    </row>
    <row r="61" spans="1:29" x14ac:dyDescent="0.3">
      <c r="A61" t="s">
        <v>635</v>
      </c>
      <c r="L61" s="21" t="s">
        <v>395</v>
      </c>
      <c r="AB61" s="4"/>
      <c r="AC61" s="4"/>
    </row>
    <row r="62" spans="1:29" ht="17.399999999999999" x14ac:dyDescent="0.3">
      <c r="A62" s="121" t="s">
        <v>660</v>
      </c>
      <c r="B62" s="121"/>
      <c r="C62" s="121"/>
      <c r="D62" s="121"/>
      <c r="E62" s="121"/>
      <c r="F62" s="121"/>
      <c r="G62" s="121"/>
      <c r="H62" s="121"/>
      <c r="I62" s="121"/>
      <c r="J62" s="121"/>
      <c r="L62" s="95" t="s">
        <v>272</v>
      </c>
      <c r="M62" s="95" t="s">
        <v>396</v>
      </c>
      <c r="N62" s="95" t="s">
        <v>397</v>
      </c>
      <c r="O62" s="95" t="s">
        <v>398</v>
      </c>
      <c r="P62" s="95" t="s">
        <v>399</v>
      </c>
      <c r="Q62" s="95" t="s">
        <v>400</v>
      </c>
      <c r="R62" s="95" t="s">
        <v>401</v>
      </c>
      <c r="S62" s="95" t="s">
        <v>427</v>
      </c>
      <c r="T62" s="95" t="s">
        <v>464</v>
      </c>
      <c r="AB62" s="4"/>
      <c r="AC62" s="4"/>
    </row>
    <row r="63" spans="1:29" ht="13.8" thickBot="1" x14ac:dyDescent="0.35">
      <c r="A63" s="31" t="s">
        <v>246</v>
      </c>
      <c r="B63" t="s">
        <v>247</v>
      </c>
      <c r="L63" t="s">
        <v>402</v>
      </c>
      <c r="M63" s="4" t="s">
        <v>403</v>
      </c>
      <c r="N63" s="114">
        <f>IF($M$58="","",IF(SUMIFS(RAW_매출A!$J$2:$J$7000,RAW_매출A!$B$2:$B$7000,$M$58,RAW_매출A!$A$2:$A$7000,EOMONTH($M$59,-1)+1)=0,"",SUMIFS(RAW_매출A!$J$2:$J$7000,RAW_매출A!$B$2:$B$7000,$M$58,RAW_매출A!$A$2:$A$7000,EOMONTH($M$59,-1)+1)))</f>
        <v>3077310</v>
      </c>
      <c r="O63" s="107" cm="1">
        <f t="array" ref="O63">IF(OR($M$60&lt;&gt;"Y",$M$59=""),"-",INDEX(요약_월별시즈널리티!$F$7:$F$18,MONTH($M$59)))</f>
        <v>104.67864933203967</v>
      </c>
      <c r="P63" s="4" t="s">
        <v>404</v>
      </c>
      <c r="Q63" s="4" t="s">
        <v>404</v>
      </c>
      <c r="R63" s="4" t="s">
        <v>404</v>
      </c>
      <c r="S63" s="4" t="s">
        <v>404</v>
      </c>
      <c r="T63" s="92">
        <f>IF($M$59="","-",$M$59)</f>
        <v>45475</v>
      </c>
      <c r="AB63" s="4"/>
      <c r="AC63" s="4"/>
    </row>
    <row r="64" spans="1:29" x14ac:dyDescent="0.3">
      <c r="A64" s="32" t="s">
        <v>248</v>
      </c>
      <c r="B64" t="s">
        <v>249</v>
      </c>
      <c r="L64" t="s">
        <v>405</v>
      </c>
      <c r="M64" s="4">
        <v>1</v>
      </c>
      <c r="N64" s="115">
        <f>IF($M$58="","",IF(SUMIFS(RAW_매출A!$J$2:$J$7000,RAW_매출A!$B$2:$B$7000,$M$58,RAW_매출A!$A$2:$A$7000,EDATE(EOMONTH($M$59,-1)+1,$M64))=0,"",SUMIFS(RAW_매출A!$J$2:$J$7000,RAW_매출A!$B$2:$B$7000,$M$58,RAW_매출A!$A$2:$A$7000,EDATE(EOMONTH($M$59,-1)+1,$M64))))</f>
        <v>2750840</v>
      </c>
      <c r="O64" s="108" cm="1">
        <f t="array" ref="O64">IF(OR($M$60&lt;&gt;"Y",$M$59=""),100,INDEX(요약_월별시즈널리티!$F$7:$F$18,MONTH(EDATE($M$59,$M64))))</f>
        <v>102.0452176382724</v>
      </c>
      <c r="P64" s="6">
        <f t="shared" ref="P64:P75" si="6">IF($N64="","",N64/(O64/100))</f>
        <v>2695706.9264638308</v>
      </c>
      <c r="Q64" s="10" cm="1">
        <f t="array" ref="Q64">IF($M$57="평균",AVERAGE(INDEX($B$3:$D$48,$M64,0)),INDEX($B$3:$E$48,$M64,MATCH("그룹"&amp;$M$57&amp;"*",$B$2:$E$2,0)))</f>
        <v>68.932793930297478</v>
      </c>
      <c r="R64" s="6">
        <f t="shared" ref="R64:R75" si="7">IF($N64="","",P64/Q64*100)</f>
        <v>3910630.5907020667</v>
      </c>
      <c r="S64" s="99" t="s">
        <v>428</v>
      </c>
      <c r="T64" s="92">
        <f t="shared" ref="T64:T75" si="8">IF($M$59="","-",EDATE($M$59,$M64))</f>
        <v>45506</v>
      </c>
      <c r="AB64" s="4"/>
      <c r="AC64" s="4"/>
    </row>
    <row r="65" spans="1:30" x14ac:dyDescent="0.3">
      <c r="A65" s="33" t="s">
        <v>250</v>
      </c>
      <c r="B65" t="s">
        <v>251</v>
      </c>
      <c r="L65" t="s">
        <v>406</v>
      </c>
      <c r="M65" s="4">
        <v>2</v>
      </c>
      <c r="N65" s="116">
        <f>IF($M$58="","",IF(SUMIFS(RAW_매출A!$J$2:$J$7000,RAW_매출A!$B$2:$B$7000,$M$58,RAW_매출A!$A$2:$A$7000,EDATE(EOMONTH($M$59,-1)+1,$M65))=0,"",SUMIFS(RAW_매출A!$J$2:$J$7000,RAW_매출A!$B$2:$B$7000,$M$58,RAW_매출A!$A$2:$A$7000,EDATE(EOMONTH($M$59,-1)+1,$M65))))</f>
        <v>3071780</v>
      </c>
      <c r="O65" s="109" cm="1">
        <f t="array" ref="O65">IF(OR($M$60&lt;&gt;"Y",$M$59=""),100,INDEX(요약_월별시즈널리티!$F$7:$F$18,MONTH(EDATE($M$59,$M65))))</f>
        <v>100.12358076140046</v>
      </c>
      <c r="P65" s="6">
        <f t="shared" si="6"/>
        <v>3067988.5563823436</v>
      </c>
      <c r="Q65" s="10" cm="1">
        <f t="array" ref="Q65">IF($M$57="평균",AVERAGE(INDEX($B$3:$D$48,$M65,0)),INDEX($B$3:$E$48,$M65,MATCH("그룹"&amp;$M$57&amp;"*",$B$2:$E$2,0)))</f>
        <v>78.859076478386939</v>
      </c>
      <c r="R65" s="6">
        <f t="shared" si="7"/>
        <v>3890469.8018156392</v>
      </c>
      <c r="S65" s="99" t="s">
        <v>428</v>
      </c>
      <c r="T65" s="92">
        <f t="shared" si="8"/>
        <v>45537</v>
      </c>
      <c r="AB65" s="4"/>
      <c r="AC65" s="4"/>
    </row>
    <row r="66" spans="1:30" x14ac:dyDescent="0.3">
      <c r="A66" s="34" t="s">
        <v>252</v>
      </c>
      <c r="B66" t="s">
        <v>253</v>
      </c>
      <c r="L66" t="s">
        <v>407</v>
      </c>
      <c r="M66" s="4">
        <v>3</v>
      </c>
      <c r="N66" s="116">
        <f>IF($M$58="","",IF(SUMIFS(RAW_매출A!$J$2:$J$7000,RAW_매출A!$B$2:$B$7000,$M$58,RAW_매출A!$A$2:$A$7000,EDATE(EOMONTH($M$59,-1)+1,$M66))=0,"",SUMIFS(RAW_매출A!$J$2:$J$7000,RAW_매출A!$B$2:$B$7000,$M$58,RAW_매출A!$A$2:$A$7000,EDATE(EOMONTH($M$59,-1)+1,$M66))))</f>
        <v>3668450</v>
      </c>
      <c r="O66" s="109" cm="1">
        <f t="array" ref="O66">IF(OR($M$60&lt;&gt;"Y",$M$59=""),100,INDEX(요약_월별시즈널리티!$F$7:$F$18,MONTH(EDATE($M$59,$M66))))</f>
        <v>115.59456344220527</v>
      </c>
      <c r="P66" s="6">
        <f t="shared" si="6"/>
        <v>3173548.9029586967</v>
      </c>
      <c r="Q66" s="10" cm="1">
        <f t="array" ref="Q66">IF($M$57="평균",AVERAGE(INDEX($B$3:$D$48,$M66,0)),INDEX($B$3:$E$48,$M66,MATCH("그룹"&amp;$M$57&amp;"*",$B$2:$E$2,0)))</f>
        <v>88.431336009555551</v>
      </c>
      <c r="R66" s="6">
        <f t="shared" si="7"/>
        <v>3588715.3198904232</v>
      </c>
      <c r="S66" s="99" t="s">
        <v>428</v>
      </c>
      <c r="T66" s="92">
        <f t="shared" si="8"/>
        <v>45567</v>
      </c>
      <c r="AB66" s="4"/>
      <c r="AC66" s="4"/>
    </row>
    <row r="67" spans="1:30" x14ac:dyDescent="0.3">
      <c r="L67" t="s">
        <v>429</v>
      </c>
      <c r="M67" s="4">
        <v>4</v>
      </c>
      <c r="N67" s="116">
        <f>IF($M$58="","",IF(SUMIFS(RAW_매출A!$J$2:$J$7000,RAW_매출A!$B$2:$B$7000,$M$58,RAW_매출A!$A$2:$A$7000,EDATE(EOMONTH($M$59,-1)+1,$M67))=0,"",SUMIFS(RAW_매출A!$J$2:$J$7000,RAW_매출A!$B$2:$B$7000,$M$58,RAW_매출A!$A$2:$A$7000,EDATE(EOMONTH($M$59,-1)+1,$M67))))</f>
        <v>3540350</v>
      </c>
      <c r="O67" s="109" cm="1">
        <f t="array" ref="O67">IF(OR($M$60&lt;&gt;"Y",$M$59=""),100,INDEX(요약_월별시즈널리티!$F$7:$F$18,MONTH(EDATE($M$59,$M67))))</f>
        <v>104.11251530615402</v>
      </c>
      <c r="P67" s="6">
        <f t="shared" si="6"/>
        <v>3400503.7622895008</v>
      </c>
      <c r="Q67" s="10" cm="1">
        <f t="array" ref="Q67">IF($M$57="평균",AVERAGE(INDEX($B$3:$D$48,$M67,0)),INDEX($B$3:$E$48,$M67,MATCH("그룹"&amp;$M$57&amp;"*",$B$2:$E$2,0)))</f>
        <v>92.818896293924993</v>
      </c>
      <c r="R67" s="6">
        <f t="shared" si="7"/>
        <v>3663589.9564257846</v>
      </c>
      <c r="S67" s="99" t="s">
        <v>428</v>
      </c>
      <c r="T67" s="92">
        <f t="shared" si="8"/>
        <v>45598</v>
      </c>
      <c r="AB67" s="4"/>
      <c r="AC67" s="4"/>
    </row>
    <row r="68" spans="1:30" x14ac:dyDescent="0.3">
      <c r="L68" t="s">
        <v>430</v>
      </c>
      <c r="M68" s="4">
        <v>5</v>
      </c>
      <c r="N68" s="116">
        <f>IF($M$58="","",IF(SUMIFS(RAW_매출A!$J$2:$J$7000,RAW_매출A!$B$2:$B$7000,$M$58,RAW_매출A!$A$2:$A$7000,EDATE(EOMONTH($M$59,-1)+1,$M68))=0,"",SUMIFS(RAW_매출A!$J$2:$J$7000,RAW_매출A!$B$2:$B$7000,$M$58,RAW_매출A!$A$2:$A$7000,EDATE(EOMONTH($M$59,-1)+1,$M68))))</f>
        <v>3806250</v>
      </c>
      <c r="O68" s="109" cm="1">
        <f t="array" ref="O68">IF(OR($M$60&lt;&gt;"Y",$M$59=""),100,INDEX(요약_월별시즈널리티!$F$7:$F$18,MONTH(EDATE($M$59,$M68))))</f>
        <v>103.33184157392137</v>
      </c>
      <c r="P68" s="6">
        <f t="shared" si="6"/>
        <v>3683520.9186483831</v>
      </c>
      <c r="Q68" s="10" cm="1">
        <f t="array" ref="Q68">IF($M$57="평균",AVERAGE(INDEX($B$3:$D$48,$M68,0)),INDEX($B$3:$E$48,$M68,MATCH("그룹"&amp;$M$57&amp;"*",$B$2:$E$2,0)))</f>
        <v>96.602451821920468</v>
      </c>
      <c r="R68" s="6">
        <f t="shared" si="7"/>
        <v>3813071.8725842317</v>
      </c>
      <c r="S68" s="99" t="s">
        <v>428</v>
      </c>
      <c r="T68" s="92">
        <f t="shared" si="8"/>
        <v>45628</v>
      </c>
      <c r="AB68" s="4"/>
      <c r="AC68" s="4"/>
    </row>
    <row r="69" spans="1:30" x14ac:dyDescent="0.3">
      <c r="L69" t="s">
        <v>431</v>
      </c>
      <c r="M69" s="4">
        <v>6</v>
      </c>
      <c r="N69" s="116">
        <f>IF($M$58="","",IF(SUMIFS(RAW_매출A!$J$2:$J$7000,RAW_매출A!$B$2:$B$7000,$M$58,RAW_매출A!$A$2:$A$7000,EDATE(EOMONTH($M$59,-1)+1,$M69))=0,"",SUMIFS(RAW_매출A!$J$2:$J$7000,RAW_매출A!$B$2:$B$7000,$M$58,RAW_매출A!$A$2:$A$7000,EDATE(EOMONTH($M$59,-1)+1,$M69))))</f>
        <v>3604700</v>
      </c>
      <c r="O69" s="109" cm="1">
        <f t="array" ref="O69">IF(OR($M$60&lt;&gt;"Y",$M$59=""),100,INDEX(요약_월별시즈널리티!$F$7:$F$18,MONTH(EDATE($M$59,$M69))))</f>
        <v>91.030316684681807</v>
      </c>
      <c r="P69" s="6">
        <f t="shared" si="6"/>
        <v>3959889.552495189</v>
      </c>
      <c r="Q69" s="10" cm="1">
        <f t="array" ref="Q69">IF($M$57="평균",AVERAGE(INDEX($B$3:$D$48,$M69,0)),INDEX($B$3:$E$48,$M69,MATCH("그룹"&amp;$M$57&amp;"*",$B$2:$E$2,0)))</f>
        <v>99.244610839672418</v>
      </c>
      <c r="R69" s="6">
        <f t="shared" si="7"/>
        <v>3990029.8051370336</v>
      </c>
      <c r="S69" s="99" t="s">
        <v>428</v>
      </c>
      <c r="T69" s="92">
        <f t="shared" si="8"/>
        <v>45659</v>
      </c>
      <c r="AB69" s="4"/>
      <c r="AC69" s="4"/>
    </row>
    <row r="70" spans="1:30" x14ac:dyDescent="0.3">
      <c r="L70" t="s">
        <v>432</v>
      </c>
      <c r="M70" s="4">
        <v>7</v>
      </c>
      <c r="N70" s="116">
        <f>IF($M$58="","",IF(SUMIFS(RAW_매출A!$J$2:$J$7000,RAW_매출A!$B$2:$B$7000,$M$58,RAW_매출A!$A$2:$A$7000,EDATE(EOMONTH($M$59,-1)+1,$M70))=0,"",SUMIFS(RAW_매출A!$J$2:$J$7000,RAW_매출A!$B$2:$B$7000,$M$58,RAW_매출A!$A$2:$A$7000,EDATE(EOMONTH($M$59,-1)+1,$M70))))</f>
        <v>3400450</v>
      </c>
      <c r="O70" s="109" cm="1">
        <f t="array" ref="O70">IF(OR($M$60&lt;&gt;"Y",$M$59=""),100,INDEX(요약_월별시즈널리티!$F$7:$F$18,MONTH(EDATE($M$59,$M70))))</f>
        <v>84.287776489062807</v>
      </c>
      <c r="P70" s="6">
        <f t="shared" si="6"/>
        <v>4034333.496080826</v>
      </c>
      <c r="Q70" s="10" cm="1">
        <f t="array" ref="Q70">IF($M$57="평균",AVERAGE(INDEX($B$3:$D$48,$M70,0)),INDEX($B$3:$E$48,$M70,MATCH("그룹"&amp;$M$57&amp;"*",$B$2:$E$2,0)))</f>
        <v>103.01845089626607</v>
      </c>
      <c r="R70" s="6">
        <f t="shared" si="7"/>
        <v>3916127.121871769</v>
      </c>
      <c r="S70" s="99" t="s">
        <v>428</v>
      </c>
      <c r="T70" s="92">
        <f t="shared" si="8"/>
        <v>45690</v>
      </c>
      <c r="AB70" s="4"/>
      <c r="AC70" s="4"/>
    </row>
    <row r="71" spans="1:30" x14ac:dyDescent="0.3">
      <c r="L71" t="s">
        <v>433</v>
      </c>
      <c r="M71" s="4">
        <v>8</v>
      </c>
      <c r="N71" s="116">
        <f>IF($M$58="","",IF(SUMIFS(RAW_매출A!$J$2:$J$7000,RAW_매출A!$B$2:$B$7000,$M$58,RAW_매출A!$A$2:$A$7000,EDATE(EOMONTH($M$59,-1)+1,$M71))=0,"",SUMIFS(RAW_매출A!$J$2:$J$7000,RAW_매출A!$B$2:$B$7000,$M$58,RAW_매출A!$A$2:$A$7000,EDATE(EOMONTH($M$59,-1)+1,$M71))))</f>
        <v>4334750</v>
      </c>
      <c r="O71" s="109" cm="1">
        <f t="array" ref="O71">IF(OR($M$60&lt;&gt;"Y",$M$59=""),100,INDEX(요약_월별시즈널리티!$F$7:$F$18,MONTH(EDATE($M$59,$M71))))</f>
        <v>97.17160058404427</v>
      </c>
      <c r="P71" s="6">
        <f t="shared" si="6"/>
        <v>4460922.711930478</v>
      </c>
      <c r="Q71" s="10" cm="1">
        <f t="array" ref="Q71">IF($M$57="평균",AVERAGE(INDEX($B$3:$D$48,$M71,0)),INDEX($B$3:$E$48,$M71,MATCH("그룹"&amp;$M$57&amp;"*",$B$2:$E$2,0)))</f>
        <v>103.0345969981468</v>
      </c>
      <c r="R71" s="6">
        <f t="shared" si="7"/>
        <v>4329538.6616698401</v>
      </c>
      <c r="S71" s="99" t="s">
        <v>428</v>
      </c>
      <c r="T71" s="92">
        <f t="shared" si="8"/>
        <v>45718</v>
      </c>
      <c r="AB71" s="4"/>
      <c r="AC71" s="4"/>
    </row>
    <row r="72" spans="1:30" x14ac:dyDescent="0.3">
      <c r="L72" t="s">
        <v>434</v>
      </c>
      <c r="M72" s="4">
        <v>9</v>
      </c>
      <c r="N72" s="116">
        <f>IF($M$58="","",IF(SUMIFS(RAW_매출A!$J$2:$J$7000,RAW_매출A!$B$2:$B$7000,$M$58,RAW_매출A!$A$2:$A$7000,EDATE(EOMONTH($M$59,-1)+1,$M72))=0,"",SUMIFS(RAW_매출A!$J$2:$J$7000,RAW_매출A!$B$2:$B$7000,$M$58,RAW_매출A!$A$2:$A$7000,EDATE(EOMONTH($M$59,-1)+1,$M72))))</f>
        <v>4359050</v>
      </c>
      <c r="O72" s="109" cm="1">
        <f t="array" ref="O72">IF(OR($M$60&lt;&gt;"Y",$M$59=""),100,INDEX(요약_월별시즈널리티!$F$7:$F$18,MONTH(EDATE($M$59,$M72))))</f>
        <v>96.499914908438853</v>
      </c>
      <c r="P72" s="6">
        <f t="shared" si="6"/>
        <v>4517154.2421938488</v>
      </c>
      <c r="Q72" s="10" cm="1">
        <f t="array" ref="Q72">IF($M$57="평균",AVERAGE(INDEX($B$3:$D$48,$M72,0)),INDEX($B$3:$E$48,$M72,MATCH("그룹"&amp;$M$57&amp;"*",$B$2:$E$2,0)))</f>
        <v>105.51791997838802</v>
      </c>
      <c r="R72" s="6">
        <f t="shared" si="7"/>
        <v>4280935.6392914532</v>
      </c>
      <c r="S72" s="99" t="s">
        <v>428</v>
      </c>
      <c r="T72" s="92">
        <f t="shared" si="8"/>
        <v>45749</v>
      </c>
      <c r="AB72" s="4"/>
      <c r="AC72" s="4"/>
    </row>
    <row r="73" spans="1:30" x14ac:dyDescent="0.3">
      <c r="L73" t="s">
        <v>435</v>
      </c>
      <c r="M73" s="4">
        <v>10</v>
      </c>
      <c r="N73" s="116">
        <f>IF($M$58="","",IF(SUMIFS(RAW_매출A!$J$2:$J$7000,RAW_매출A!$B$2:$B$7000,$M$58,RAW_매출A!$A$2:$A$7000,EDATE(EOMONTH($M$59,-1)+1,$M73))=0,"",SUMIFS(RAW_매출A!$J$2:$J$7000,RAW_매출A!$B$2:$B$7000,$M$58,RAW_매출A!$A$2:$A$7000,EDATE(EOMONTH($M$59,-1)+1,$M73))))</f>
        <v>4741550</v>
      </c>
      <c r="O73" s="109" cm="1">
        <f t="array" ref="O73">IF(OR($M$60&lt;&gt;"Y",$M$59=""),100,INDEX(요약_월별시즈널리티!$F$7:$F$18,MONTH(EDATE($M$59,$M73))))</f>
        <v>105.36696241365125</v>
      </c>
      <c r="P73" s="6">
        <f t="shared" si="6"/>
        <v>4500034.8224764699</v>
      </c>
      <c r="Q73" s="10" cm="1">
        <f t="array" ref="Q73">IF($M$57="평균",AVERAGE(INDEX($B$3:$D$48,$M73,0)),INDEX($B$3:$E$48,$M73,MATCH("그룹"&amp;$M$57&amp;"*",$B$2:$E$2,0)))</f>
        <v>107.97054778853926</v>
      </c>
      <c r="R73" s="6">
        <f t="shared" si="7"/>
        <v>4167835.5020387652</v>
      </c>
      <c r="S73" s="99" t="s">
        <v>428</v>
      </c>
      <c r="T73" s="92">
        <f t="shared" si="8"/>
        <v>45779</v>
      </c>
      <c r="AB73" s="4"/>
      <c r="AC73" s="4"/>
    </row>
    <row r="74" spans="1:30" x14ac:dyDescent="0.3">
      <c r="L74" t="s">
        <v>436</v>
      </c>
      <c r="M74" s="4">
        <v>11</v>
      </c>
      <c r="N74" s="116">
        <f>IF($M$58="","",IF(SUMIFS(RAW_매출A!$J$2:$J$7000,RAW_매출A!$B$2:$B$7000,$M$58,RAW_매출A!$A$2:$A$7000,EDATE(EOMONTH($M$59,-1)+1,$M74))=0,"",SUMIFS(RAW_매출A!$J$2:$J$7000,RAW_매출A!$B$2:$B$7000,$M$58,RAW_매출A!$A$2:$A$7000,EDATE(EOMONTH($M$59,-1)+1,$M74))))</f>
        <v>5646500</v>
      </c>
      <c r="O74" s="109" cm="1">
        <f t="array" ref="O74">IF(OR($M$60&lt;&gt;"Y",$M$59=""),100,INDEX(요약_월별시즈널리티!$F$7:$F$18,MONTH(EDATE($M$59,$M74))))</f>
        <v>102.78468761332418</v>
      </c>
      <c r="P74" s="6">
        <f t="shared" si="6"/>
        <v>5493522.5577978343</v>
      </c>
      <c r="Q74" s="10" cm="1">
        <f t="array" ref="Q74">IF($M$57="평균",AVERAGE(INDEX($B$3:$D$48,$M74,0)),INDEX($B$3:$E$48,$M74,MATCH("그룹"&amp;$M$57&amp;"*",$B$2:$E$2,0)))</f>
        <v>110.1966342464503</v>
      </c>
      <c r="R74" s="6">
        <f t="shared" si="7"/>
        <v>4985199.9522161391</v>
      </c>
      <c r="S74" s="99" t="s">
        <v>428</v>
      </c>
      <c r="T74" s="92">
        <f t="shared" si="8"/>
        <v>45810</v>
      </c>
      <c r="Z74" s="4"/>
      <c r="AA74" s="4"/>
      <c r="AB74" s="4"/>
      <c r="AC74" s="4"/>
      <c r="AD74" s="4"/>
    </row>
    <row r="75" spans="1:30" ht="13.8" thickBot="1" x14ac:dyDescent="0.35">
      <c r="L75" t="s">
        <v>437</v>
      </c>
      <c r="M75" s="4">
        <v>12</v>
      </c>
      <c r="N75" s="117">
        <f>IF($M$58="","",IF(SUMIFS(RAW_매출A!$J$2:$J$7000,RAW_매출A!$B$2:$B$7000,$M$58,RAW_매출A!$A$2:$A$7000,EDATE(EOMONTH($M$59,-1)+1,$M75))=0,"",SUMIFS(RAW_매출A!$J$2:$J$7000,RAW_매출A!$B$2:$B$7000,$M$58,RAW_매출A!$A$2:$A$7000,EDATE(EOMONTH($M$59,-1)+1,$M75))))</f>
        <v>4833600</v>
      </c>
      <c r="O75" s="110" cm="1">
        <f t="array" ref="O75">IF(OR($M$60&lt;&gt;"Y",$M$59=""),100,INDEX(요약_월별시즈널리티!$F$7:$F$18,MONTH(EDATE($M$59,$M75))))</f>
        <v>104.67864933203967</v>
      </c>
      <c r="P75" s="6">
        <f t="shared" si="6"/>
        <v>4617560.5348783853</v>
      </c>
      <c r="Q75" s="10" cm="1">
        <f t="array" ref="Q75">IF($M$57="평균",AVERAGE(INDEX($B$3:$D$48,$M75,0)),INDEX($B$3:$E$48,$M75,MATCH("그룹"&amp;$M$57&amp;"*",$B$2:$E$2,0)))</f>
        <v>112.16066770683385</v>
      </c>
      <c r="R75" s="6">
        <f t="shared" si="7"/>
        <v>4116916.053805769</v>
      </c>
      <c r="S75" s="99" t="s">
        <v>428</v>
      </c>
      <c r="T75" s="92">
        <f t="shared" si="8"/>
        <v>45840</v>
      </c>
    </row>
    <row r="77" spans="1:30" x14ac:dyDescent="0.3">
      <c r="L77" s="21" t="s">
        <v>438</v>
      </c>
      <c r="M77" s="79" t="s">
        <v>439</v>
      </c>
      <c r="N77" s="79" t="s">
        <v>420</v>
      </c>
      <c r="O77" s="79" t="s">
        <v>440</v>
      </c>
    </row>
    <row r="78" spans="1:30" x14ac:dyDescent="0.3">
      <c r="L78" t="s">
        <v>441</v>
      </c>
      <c r="M78" s="4">
        <v>1</v>
      </c>
      <c r="N78" s="98">
        <f>IFERROR(AVERAGEIFS($R$64:$R$75,$S$64:$S$75,"Y",$M$64:$M$75,"&gt;="&amp;$M78),"-")</f>
        <v>4054421.6897874097</v>
      </c>
      <c r="O78" s="100">
        <f>COUNTIFS($S$64:$S$75,"Y",$R$64:$R$75,"&gt;0",$M$64:$M$75,"&gt;="&amp;$M78)</f>
        <v>12</v>
      </c>
    </row>
    <row r="79" spans="1:30" x14ac:dyDescent="0.3">
      <c r="L79" t="s">
        <v>442</v>
      </c>
      <c r="M79" s="4">
        <v>2</v>
      </c>
      <c r="N79" s="98">
        <f>IFERROR(AVERAGEIFS($R$64:$R$75,$S$64:$S$75,"Y",$M$64:$M$75,"&gt;="&amp;$M79),"-")</f>
        <v>4067493.6078860774</v>
      </c>
      <c r="O79" s="100">
        <f>COUNTIFS($S$64:$S$75,"Y",$R$64:$R$75,"&gt;0",$M$64:$M$75,"&gt;="&amp;$M79)</f>
        <v>11</v>
      </c>
    </row>
    <row r="80" spans="1:30" x14ac:dyDescent="0.3">
      <c r="L80" t="s">
        <v>443</v>
      </c>
      <c r="M80" s="4">
        <v>3</v>
      </c>
      <c r="N80" s="98">
        <f>IFERROR(AVERAGEIFS($R$64:$R$75,$S$64:$S$75,"Y",$M$64:$M$75,"&gt;="&amp;$M80),"-")</f>
        <v>4085195.9884931208</v>
      </c>
      <c r="O80" s="100">
        <f>COUNTIFS($S$64:$S$75,"Y",$R$64:$R$75,"&gt;0",$M$64:$M$75,"&gt;="&amp;$M80)</f>
        <v>10</v>
      </c>
    </row>
    <row r="81" spans="12:25" x14ac:dyDescent="0.3">
      <c r="L81" t="s">
        <v>408</v>
      </c>
      <c r="N81" s="101">
        <f>IF($M$57="평균",AVERAGE($M$32:$M$34),INDEX($M$32:$M$35,MATCH("그룹"&amp;$M$57&amp;"*",$L$32:$L$35,0)))</f>
        <v>1.0843923186298638</v>
      </c>
    </row>
    <row r="82" spans="12:25" x14ac:dyDescent="0.3">
      <c r="L82" t="s">
        <v>445</v>
      </c>
      <c r="N82" s="87">
        <f>IF($M$57="평균",AVERAGE($N$32:$N$34),INDEX($N$32:$N$35,MATCH("그룹"&amp;$M$57&amp;"*",$L$32:$L$35,0)))</f>
        <v>97.643311880280294</v>
      </c>
    </row>
    <row r="83" spans="12:25" x14ac:dyDescent="0.3">
      <c r="N83" s="87"/>
    </row>
    <row r="85" spans="12:25" x14ac:dyDescent="0.3">
      <c r="L85" s="21" t="s">
        <v>409</v>
      </c>
    </row>
    <row r="86" spans="12:25" x14ac:dyDescent="0.3">
      <c r="L86" s="95" t="s">
        <v>396</v>
      </c>
      <c r="M86" s="95" t="s">
        <v>410</v>
      </c>
      <c r="N86" s="95" t="s">
        <v>411</v>
      </c>
      <c r="O86" s="95" t="s">
        <v>446</v>
      </c>
      <c r="P86" s="95" t="s">
        <v>447</v>
      </c>
      <c r="Q86" s="95" t="s">
        <v>448</v>
      </c>
      <c r="R86" s="111" t="s">
        <v>412</v>
      </c>
      <c r="S86" s="111" t="s">
        <v>464</v>
      </c>
      <c r="T86" s="111" t="s">
        <v>398</v>
      </c>
      <c r="U86" s="97" t="s">
        <v>661</v>
      </c>
      <c r="V86" s="97" t="s">
        <v>449</v>
      </c>
      <c r="W86" s="97" t="s">
        <v>450</v>
      </c>
      <c r="X86" s="97" t="s">
        <v>665</v>
      </c>
      <c r="Y86" s="96" t="s">
        <v>667</v>
      </c>
    </row>
    <row r="87" spans="12:25" x14ac:dyDescent="0.3">
      <c r="L87" s="4">
        <v>1</v>
      </c>
      <c r="M87" s="10" cm="1">
        <f t="array" ref="M87">IF($L87&gt;36,$N$82+$N$81*$L87,IF($M$57="평균",AVERAGE(INDEX($B$3:$D$48,$L87,0)),INDEX($B$3:$E$48,$L87,MATCH("그룹"&amp;$M$57&amp;"*",$B$2:$E$2,0))))</f>
        <v>68.932793930297478</v>
      </c>
      <c r="N87" s="4" t="str">
        <f t="shared" ref="N87:N134" si="9">IF($L87&lt;=36,"실제 곡선값","회귀 외삽 (절편+기울기×m)")</f>
        <v>실제 곡선값</v>
      </c>
      <c r="O87" s="6">
        <f t="shared" ref="O87:O134" si="10">$N$78*$M87/100</f>
        <v>2794826.1484864401</v>
      </c>
      <c r="P87" s="91">
        <f t="shared" ref="P87:P134" si="11">$N$79*$M87/100</f>
        <v>2803836.9868521322</v>
      </c>
      <c r="Q87" s="90">
        <f t="shared" ref="Q87:Q134" si="12">$N$80*$M87/100</f>
        <v>2816039.7323967423</v>
      </c>
      <c r="R87" s="90" cm="1">
        <f t="array" ref="R87">IF($L87&gt;12,"",IF(INDEX($N$64:$N$75,$L87)="","",INDEX($N$64:$N$75,$L87)))</f>
        <v>2750840</v>
      </c>
      <c r="S87" s="92">
        <f t="shared" ref="S87:S134" si="13">IF($M$59="","-",EDATE($M$59,$L87))</f>
        <v>45506</v>
      </c>
      <c r="T87" s="10" cm="1">
        <f t="array" ref="T87">IF(OR($M$60&lt;&gt;"Y",$M$59=""),100,INDEX(요약_월별시즈널리티!$F$7:$F$18,MONTH(EDATE($M$59,$L87))))</f>
        <v>102.0452176382724</v>
      </c>
      <c r="U87" s="6">
        <f t="shared" ref="U87:U134" si="14">O87*$T87/100</f>
        <v>2851986.425834334</v>
      </c>
      <c r="V87" s="6">
        <f t="shared" ref="V87:V134" si="15">P87*$T87/100</f>
        <v>2861181.5554556376</v>
      </c>
      <c r="W87" s="91">
        <f t="shared" ref="W87:W134" si="16">Q87*$T87/100</f>
        <v>2873633.8737044795</v>
      </c>
      <c r="X87" s="118">
        <f>IF($M$58="","",IF(SUMIFS(RAW_매출A!$J$2:$J$7000,RAW_매출A!$B$2:$B$7000,$M$58,RAW_매출A!$A$2:$A$7000,EDATE(EOMONTH($M$59,-1)+1,$L87))=0,"",SUMIFS(RAW_매출A!$J$2:$J$7000,RAW_매출A!$B$2:$B$7000,$M$58,RAW_매출A!$A$2:$A$7000,EDATE(EOMONTH($M$59,-1)+1,$L87))))</f>
        <v>2750840</v>
      </c>
      <c r="Y87" s="6">
        <f>IF(X87&lt;&gt;"",X87-W87,"")</f>
        <v>-122793.87370447954</v>
      </c>
    </row>
    <row r="88" spans="12:25" x14ac:dyDescent="0.3">
      <c r="L88" s="4">
        <f t="shared" ref="L88:L134" si="17">L87+1</f>
        <v>2</v>
      </c>
      <c r="M88" s="10" cm="1">
        <f t="array" ref="M88">IF($L88&gt;36,$N$82+$N$81*$L88,IF($M$57="평균",AVERAGE(INDEX($B$3:$D$48,$L88,0)),INDEX($B$3:$E$48,$L88,MATCH("그룹"&amp;$M$57&amp;"*",$B$2:$E$2,0))))</f>
        <v>78.859076478386939</v>
      </c>
      <c r="N88" s="4" t="str">
        <f t="shared" si="9"/>
        <v>실제 곡선값</v>
      </c>
      <c r="O88" s="6">
        <f t="shared" si="10"/>
        <v>3197279.5011057616</v>
      </c>
      <c r="P88" s="91">
        <f t="shared" si="11"/>
        <v>3207587.8949963818</v>
      </c>
      <c r="Q88" s="90">
        <f t="shared" si="12"/>
        <v>3221547.8288577856</v>
      </c>
      <c r="R88" s="90" cm="1">
        <f t="array" ref="R88">IF($L88&gt;12,"",IF(INDEX($N$64:$N$75,$L88)="","",INDEX($N$64:$N$75,$L88)))</f>
        <v>3071780</v>
      </c>
      <c r="S88" s="92">
        <f t="shared" si="13"/>
        <v>45537</v>
      </c>
      <c r="T88" s="10" cm="1">
        <f t="array" ref="T88">IF(OR($M$60&lt;&gt;"Y",$M$59=""),100,INDEX(요약_월별시즈널리티!$F$7:$F$18,MONTH(EDATE($M$59,$L88))))</f>
        <v>100.12358076140046</v>
      </c>
      <c r="U88" s="6">
        <f t="shared" si="14"/>
        <v>3201230.7234573294</v>
      </c>
      <c r="V88" s="6">
        <f t="shared" si="15"/>
        <v>3211551.8565396075</v>
      </c>
      <c r="W88" s="91">
        <f t="shared" si="16"/>
        <v>3225529.0421935678</v>
      </c>
      <c r="X88" s="118">
        <f>IF($M$58="","",IF(SUMIFS(RAW_매출A!$J$2:$J$7000,RAW_매출A!$B$2:$B$7000,$M$58,RAW_매출A!$A$2:$A$7000,EDATE(EOMONTH($M$59,-1)+1,$L88))=0,"",SUMIFS(RAW_매출A!$J$2:$J$7000,RAW_매출A!$B$2:$B$7000,$M$58,RAW_매출A!$A$2:$A$7000,EDATE(EOMONTH($M$59,-1)+1,$L88))))</f>
        <v>3071780</v>
      </c>
      <c r="Y88" s="6">
        <f t="shared" ref="Y88:Y134" si="18">IF(X88&lt;&gt;"",X88-W88,"")</f>
        <v>-153749.04219356785</v>
      </c>
    </row>
    <row r="89" spans="12:25" x14ac:dyDescent="0.3">
      <c r="L89" s="4">
        <f t="shared" si="17"/>
        <v>3</v>
      </c>
      <c r="M89" s="10" cm="1">
        <f t="array" ref="M89">IF($L89&gt;36,$N$82+$N$81*$L89,IF($M$57="평균",AVERAGE(INDEX($B$3:$D$48,$L89,0)),INDEX($B$3:$E$48,$L89,MATCH("그룹"&amp;$M$57&amp;"*",$B$2:$E$2,0))))</f>
        <v>88.431336009555551</v>
      </c>
      <c r="N89" s="4" t="str">
        <f t="shared" si="9"/>
        <v>실제 곡선값</v>
      </c>
      <c r="O89" s="6">
        <f t="shared" si="10"/>
        <v>3585379.2677402045</v>
      </c>
      <c r="P89" s="91">
        <f t="shared" si="11"/>
        <v>3596938.9395569311</v>
      </c>
      <c r="Q89" s="90">
        <f t="shared" si="12"/>
        <v>3612593.3912332361</v>
      </c>
      <c r="R89" s="90" cm="1">
        <f t="array" ref="R89">IF($L89&gt;12,"",IF(INDEX($N$64:$N$75,$L89)="","",INDEX($N$64:$N$75,$L89)))</f>
        <v>3668450</v>
      </c>
      <c r="S89" s="92">
        <f t="shared" si="13"/>
        <v>45567</v>
      </c>
      <c r="T89" s="10" cm="1">
        <f t="array" ref="T89">IF(OR($M$60&lt;&gt;"Y",$M$59=""),100,INDEX(요약_월별시즈널리티!$F$7:$F$18,MONTH(EDATE($M$59,$L89))))</f>
        <v>115.59456344220527</v>
      </c>
      <c r="U89" s="6">
        <f t="shared" si="14"/>
        <v>4144503.5122916251</v>
      </c>
      <c r="V89" s="6">
        <f t="shared" si="15"/>
        <v>4157865.8644635226</v>
      </c>
      <c r="W89" s="91">
        <f t="shared" si="16"/>
        <v>4175961.559538018</v>
      </c>
      <c r="X89" s="118">
        <f>IF($M$58="","",IF(SUMIFS(RAW_매출A!$J$2:$J$7000,RAW_매출A!$B$2:$B$7000,$M$58,RAW_매출A!$A$2:$A$7000,EDATE(EOMONTH($M$59,-1)+1,$L89))=0,"",SUMIFS(RAW_매출A!$J$2:$J$7000,RAW_매출A!$B$2:$B$7000,$M$58,RAW_매출A!$A$2:$A$7000,EDATE(EOMONTH($M$59,-1)+1,$L89))))</f>
        <v>3668450</v>
      </c>
      <c r="Y89" s="6">
        <f t="shared" si="18"/>
        <v>-507511.55953801796</v>
      </c>
    </row>
    <row r="90" spans="12:25" x14ac:dyDescent="0.3">
      <c r="L90" s="4">
        <f t="shared" si="17"/>
        <v>4</v>
      </c>
      <c r="M90" s="10" cm="1">
        <f t="array" ref="M90">IF($L90&gt;36,$N$82+$N$81*$L90,IF($M$57="평균",AVERAGE(INDEX($B$3:$D$48,$L90,0)),INDEX($B$3:$E$48,$L90,MATCH("그룹"&amp;$M$57&amp;"*",$B$2:$E$2,0))))</f>
        <v>92.818896293924993</v>
      </c>
      <c r="N90" s="4" t="str">
        <f t="shared" si="9"/>
        <v>실제 곡선값</v>
      </c>
      <c r="O90" s="6">
        <f t="shared" si="10"/>
        <v>3763269.4635621775</v>
      </c>
      <c r="P90" s="91">
        <f t="shared" si="11"/>
        <v>3775402.6736658062</v>
      </c>
      <c r="Q90" s="90">
        <f t="shared" si="12"/>
        <v>3791833.8279630137</v>
      </c>
      <c r="R90" s="90" cm="1">
        <f t="array" ref="R90">IF($L90&gt;12,"",IF(INDEX($N$64:$N$75,$L90)="","",INDEX($N$64:$N$75,$L90)))</f>
        <v>3540350</v>
      </c>
      <c r="S90" s="92">
        <f t="shared" si="13"/>
        <v>45598</v>
      </c>
      <c r="T90" s="10" cm="1">
        <f t="array" ref="T90">IF(OR($M$60&lt;&gt;"Y",$M$59=""),100,INDEX(요약_월별시즈널리티!$F$7:$F$18,MONTH(EDATE($M$59,$L90))))</f>
        <v>104.11251530615402</v>
      </c>
      <c r="U90" s="6">
        <f t="shared" si="14"/>
        <v>3918034.4962629927</v>
      </c>
      <c r="V90" s="6">
        <f t="shared" si="15"/>
        <v>3930666.6864892608</v>
      </c>
      <c r="W90" s="91">
        <f t="shared" si="16"/>
        <v>3947773.5745219188</v>
      </c>
      <c r="X90" s="118">
        <f>IF($M$58="","",IF(SUMIFS(RAW_매출A!$J$2:$J$7000,RAW_매출A!$B$2:$B$7000,$M$58,RAW_매출A!$A$2:$A$7000,EDATE(EOMONTH($M$59,-1)+1,$L90))=0,"",SUMIFS(RAW_매출A!$J$2:$J$7000,RAW_매출A!$B$2:$B$7000,$M$58,RAW_매출A!$A$2:$A$7000,EDATE(EOMONTH($M$59,-1)+1,$L90))))</f>
        <v>3540350</v>
      </c>
      <c r="Y90" s="6">
        <f t="shared" si="18"/>
        <v>-407423.57452191878</v>
      </c>
    </row>
    <row r="91" spans="12:25" x14ac:dyDescent="0.3">
      <c r="L91" s="4">
        <f t="shared" si="17"/>
        <v>5</v>
      </c>
      <c r="M91" s="10" cm="1">
        <f t="array" ref="M91">IF($L91&gt;36,$N$82+$N$81*$L91,IF($M$57="평균",AVERAGE(INDEX($B$3:$D$48,$L91,0)),INDEX($B$3:$E$48,$L91,MATCH("그룹"&amp;$M$57&amp;"*",$B$2:$E$2,0))))</f>
        <v>96.602451821920468</v>
      </c>
      <c r="N91" s="4" t="str">
        <f t="shared" si="9"/>
        <v>실제 곡선값</v>
      </c>
      <c r="O91" s="6">
        <f t="shared" si="10"/>
        <v>3916670.7595343762</v>
      </c>
      <c r="P91" s="91">
        <f t="shared" si="11"/>
        <v>3929298.5529178423</v>
      </c>
      <c r="Q91" s="90">
        <f t="shared" si="12"/>
        <v>3946399.4866150944</v>
      </c>
      <c r="R91" s="90" cm="1">
        <f t="array" ref="R91">IF($L91&gt;12,"",IF(INDEX($N$64:$N$75,$L91)="","",INDEX($N$64:$N$75,$L91)))</f>
        <v>3806250</v>
      </c>
      <c r="S91" s="92">
        <f t="shared" si="13"/>
        <v>45628</v>
      </c>
      <c r="T91" s="10" cm="1">
        <f t="array" ref="T91">IF(OR($M$60&lt;&gt;"Y",$M$59=""),100,INDEX(요약_월별시즈널리티!$F$7:$F$18,MONTH(EDATE($M$59,$L91))))</f>
        <v>103.33184157392137</v>
      </c>
      <c r="U91" s="6">
        <f t="shared" si="14"/>
        <v>4047168.0242141639</v>
      </c>
      <c r="V91" s="6">
        <f t="shared" si="15"/>
        <v>4060216.5556674497</v>
      </c>
      <c r="W91" s="91">
        <f t="shared" si="16"/>
        <v>4077887.2653831556</v>
      </c>
      <c r="X91" s="118">
        <f>IF($M$58="","",IF(SUMIFS(RAW_매출A!$J$2:$J$7000,RAW_매출A!$B$2:$B$7000,$M$58,RAW_매출A!$A$2:$A$7000,EDATE(EOMONTH($M$59,-1)+1,$L91))=0,"",SUMIFS(RAW_매출A!$J$2:$J$7000,RAW_매출A!$B$2:$B$7000,$M$58,RAW_매출A!$A$2:$A$7000,EDATE(EOMONTH($M$59,-1)+1,$L91))))</f>
        <v>3806250</v>
      </c>
      <c r="Y91" s="6">
        <f t="shared" si="18"/>
        <v>-271637.26538315555</v>
      </c>
    </row>
    <row r="92" spans="12:25" x14ac:dyDescent="0.3">
      <c r="L92" s="4">
        <f t="shared" si="17"/>
        <v>6</v>
      </c>
      <c r="M92" s="10" cm="1">
        <f t="array" ref="M92">IF($L92&gt;36,$N$82+$N$81*$L92,IF($M$57="평균",AVERAGE(INDEX($B$3:$D$48,$L92,0)),INDEX($B$3:$E$48,$L92,MATCH("그룹"&amp;$M$57&amp;"*",$B$2:$E$2,0))))</f>
        <v>99.244610839672418</v>
      </c>
      <c r="N92" s="4" t="str">
        <f t="shared" si="9"/>
        <v>실제 곡선값</v>
      </c>
      <c r="O92" s="6">
        <f t="shared" si="10"/>
        <v>4023795.0278287851</v>
      </c>
      <c r="P92" s="91">
        <f t="shared" si="11"/>
        <v>4036768.2020750884</v>
      </c>
      <c r="Q92" s="90">
        <f t="shared" si="12"/>
        <v>4054336.8608179064</v>
      </c>
      <c r="R92" s="90" cm="1">
        <f t="array" ref="R92">IF($L92&gt;12,"",IF(INDEX($N$64:$N$75,$L92)="","",INDEX($N$64:$N$75,$L92)))</f>
        <v>3604700</v>
      </c>
      <c r="S92" s="92">
        <f t="shared" si="13"/>
        <v>45659</v>
      </c>
      <c r="T92" s="10" cm="1">
        <f t="array" ref="T92">IF(OR($M$60&lt;&gt;"Y",$M$59=""),100,INDEX(요약_월별시즈널리티!$F$7:$F$18,MONTH(EDATE($M$59,$L92))))</f>
        <v>91.030316684681807</v>
      </c>
      <c r="U92" s="6">
        <f t="shared" si="14"/>
        <v>3662873.3565750234</v>
      </c>
      <c r="V92" s="6">
        <f t="shared" si="15"/>
        <v>3674682.8781754887</v>
      </c>
      <c r="W92" s="91">
        <f t="shared" si="16"/>
        <v>3690675.6838663276</v>
      </c>
      <c r="X92" s="118">
        <f>IF($M$58="","",IF(SUMIFS(RAW_매출A!$J$2:$J$7000,RAW_매출A!$B$2:$B$7000,$M$58,RAW_매출A!$A$2:$A$7000,EDATE(EOMONTH($M$59,-1)+1,$L92))=0,"",SUMIFS(RAW_매출A!$J$2:$J$7000,RAW_매출A!$B$2:$B$7000,$M$58,RAW_매출A!$A$2:$A$7000,EDATE(EOMONTH($M$59,-1)+1,$L92))))</f>
        <v>3604700</v>
      </c>
      <c r="Y92" s="6">
        <f t="shared" si="18"/>
        <v>-85975.683866327628</v>
      </c>
    </row>
    <row r="93" spans="12:25" x14ac:dyDescent="0.3">
      <c r="L93" s="4">
        <f t="shared" si="17"/>
        <v>7</v>
      </c>
      <c r="M93" s="10" cm="1">
        <f t="array" ref="M93">IF($L93&gt;36,$N$82+$N$81*$L93,IF($M$57="평균",AVERAGE(INDEX($B$3:$D$48,$L93,0)),INDEX($B$3:$E$48,$L93,MATCH("그룹"&amp;$M$57&amp;"*",$B$2:$E$2,0))))</f>
        <v>103.01845089626607</v>
      </c>
      <c r="N93" s="4" t="str">
        <f t="shared" si="9"/>
        <v>실제 곡선값</v>
      </c>
      <c r="O93" s="6">
        <f t="shared" si="10"/>
        <v>4176802.4176212037</v>
      </c>
      <c r="P93" s="91">
        <f t="shared" si="11"/>
        <v>4190268.9051488801</v>
      </c>
      <c r="Q93" s="90">
        <f t="shared" si="12"/>
        <v>4208505.6234220173</v>
      </c>
      <c r="R93" s="90" cm="1">
        <f t="array" ref="R93">IF($L93&gt;12,"",IF(INDEX($N$64:$N$75,$L93)="","",INDEX($N$64:$N$75,$L93)))</f>
        <v>3400450</v>
      </c>
      <c r="S93" s="92">
        <f t="shared" si="13"/>
        <v>45690</v>
      </c>
      <c r="T93" s="10" cm="1">
        <f t="array" ref="T93">IF(OR($M$60&lt;&gt;"Y",$M$59=""),100,INDEX(요약_월별시즈널리티!$F$7:$F$18,MONTH(EDATE($M$59,$L93))))</f>
        <v>84.287776489062807</v>
      </c>
      <c r="U93" s="6">
        <f t="shared" si="14"/>
        <v>3520533.8861543317</v>
      </c>
      <c r="V93" s="6">
        <f t="shared" si="15"/>
        <v>3531884.4890625868</v>
      </c>
      <c r="W93" s="91">
        <f t="shared" si="16"/>
        <v>3547255.8133995892</v>
      </c>
      <c r="X93" s="118">
        <f>IF($M$58="","",IF(SUMIFS(RAW_매출A!$J$2:$J$7000,RAW_매출A!$B$2:$B$7000,$M$58,RAW_매출A!$A$2:$A$7000,EDATE(EOMONTH($M$59,-1)+1,$L93))=0,"",SUMIFS(RAW_매출A!$J$2:$J$7000,RAW_매출A!$B$2:$B$7000,$M$58,RAW_매출A!$A$2:$A$7000,EDATE(EOMONTH($M$59,-1)+1,$L93))))</f>
        <v>3400450</v>
      </c>
      <c r="Y93" s="6">
        <f t="shared" si="18"/>
        <v>-146805.81339958915</v>
      </c>
    </row>
    <row r="94" spans="12:25" x14ac:dyDescent="0.3">
      <c r="L94" s="4">
        <f t="shared" si="17"/>
        <v>8</v>
      </c>
      <c r="M94" s="10" cm="1">
        <f t="array" ref="M94">IF($L94&gt;36,$N$82+$N$81*$L94,IF($M$57="평균",AVERAGE(INDEX($B$3:$D$48,$L94,0)),INDEX($B$3:$E$48,$L94,MATCH("그룹"&amp;$M$57&amp;"*",$B$2:$E$2,0))))</f>
        <v>103.0345969981468</v>
      </c>
      <c r="N94" s="4" t="str">
        <f t="shared" si="9"/>
        <v>실제 곡선값</v>
      </c>
      <c r="O94" s="6">
        <f t="shared" si="10"/>
        <v>4177457.0486779111</v>
      </c>
      <c r="P94" s="91">
        <f t="shared" si="11"/>
        <v>4190925.6468108012</v>
      </c>
      <c r="Q94" s="90">
        <f t="shared" si="12"/>
        <v>4209165.2233283464</v>
      </c>
      <c r="R94" s="90" cm="1">
        <f t="array" ref="R94">IF($L94&gt;12,"",IF(INDEX($N$64:$N$75,$L94)="","",INDEX($N$64:$N$75,$L94)))</f>
        <v>4334750</v>
      </c>
      <c r="S94" s="92">
        <f t="shared" si="13"/>
        <v>45718</v>
      </c>
      <c r="T94" s="10" cm="1">
        <f t="array" ref="T94">IF(OR($M$60&lt;&gt;"Y",$M$59=""),100,INDEX(요약_월별시즈널리티!$F$7:$F$18,MONTH(EDATE($M$59,$L94))))</f>
        <v>97.17160058404427</v>
      </c>
      <c r="U94" s="6">
        <f t="shared" si="14"/>
        <v>4059301.8779113037</v>
      </c>
      <c r="V94" s="6">
        <f t="shared" si="15"/>
        <v>4072389.5302932654</v>
      </c>
      <c r="W94" s="91">
        <f t="shared" si="16"/>
        <v>4090113.2187351156</v>
      </c>
      <c r="X94" s="118">
        <f>IF($M$58="","",IF(SUMIFS(RAW_매출A!$J$2:$J$7000,RAW_매출A!$B$2:$B$7000,$M$58,RAW_매출A!$A$2:$A$7000,EDATE(EOMONTH($M$59,-1)+1,$L94))=0,"",SUMIFS(RAW_매출A!$J$2:$J$7000,RAW_매출A!$B$2:$B$7000,$M$58,RAW_매출A!$A$2:$A$7000,EDATE(EOMONTH($M$59,-1)+1,$L94))))</f>
        <v>4334750</v>
      </c>
      <c r="Y94" s="6">
        <f t="shared" si="18"/>
        <v>244636.7812648844</v>
      </c>
    </row>
    <row r="95" spans="12:25" x14ac:dyDescent="0.3">
      <c r="L95" s="4">
        <f t="shared" si="17"/>
        <v>9</v>
      </c>
      <c r="M95" s="10" cm="1">
        <f t="array" ref="M95">IF($L95&gt;36,$N$82+$N$81*$L95,IF($M$57="평균",AVERAGE(INDEX($B$3:$D$48,$L95,0)),INDEX($B$3:$E$48,$L95,MATCH("그룹"&amp;$M$57&amp;"*",$B$2:$E$2,0))))</f>
        <v>105.51791997838802</v>
      </c>
      <c r="N95" s="4" t="str">
        <f t="shared" si="9"/>
        <v>실제 곡선값</v>
      </c>
      <c r="O95" s="6">
        <f t="shared" si="10"/>
        <v>4278141.434216287</v>
      </c>
      <c r="P95" s="91">
        <f t="shared" si="11"/>
        <v>4291934.650295279</v>
      </c>
      <c r="Q95" s="90">
        <f t="shared" si="12"/>
        <v>4310613.834098489</v>
      </c>
      <c r="R95" s="90" cm="1">
        <f t="array" ref="R95">IF($L95&gt;12,"",IF(INDEX($N$64:$N$75,$L95)="","",INDEX($N$64:$N$75,$L95)))</f>
        <v>4359050</v>
      </c>
      <c r="S95" s="92">
        <f t="shared" si="13"/>
        <v>45749</v>
      </c>
      <c r="T95" s="10" cm="1">
        <f t="array" ref="T95">IF(OR($M$60&lt;&gt;"Y",$M$59=""),100,INDEX(요약_월별시즈널리티!$F$7:$F$18,MONTH(EDATE($M$59,$L95))))</f>
        <v>96.499914908438853</v>
      </c>
      <c r="U95" s="6">
        <f t="shared" si="14"/>
        <v>4128402.8436813825</v>
      </c>
      <c r="V95" s="6">
        <f t="shared" si="15"/>
        <v>4141713.2854607468</v>
      </c>
      <c r="W95" s="91">
        <f t="shared" si="16"/>
        <v>4159738.6819364359</v>
      </c>
      <c r="X95" s="118">
        <f>IF($M$58="","",IF(SUMIFS(RAW_매출A!$J$2:$J$7000,RAW_매출A!$B$2:$B$7000,$M$58,RAW_매출A!$A$2:$A$7000,EDATE(EOMONTH($M$59,-1)+1,$L95))=0,"",SUMIFS(RAW_매출A!$J$2:$J$7000,RAW_매출A!$B$2:$B$7000,$M$58,RAW_매출A!$A$2:$A$7000,EDATE(EOMONTH($M$59,-1)+1,$L95))))</f>
        <v>4359050</v>
      </c>
      <c r="Y95" s="6">
        <f t="shared" si="18"/>
        <v>199311.31806356413</v>
      </c>
    </row>
    <row r="96" spans="12:25" x14ac:dyDescent="0.3">
      <c r="L96" s="4">
        <f t="shared" si="17"/>
        <v>10</v>
      </c>
      <c r="M96" s="10" cm="1">
        <f t="array" ref="M96">IF($L96&gt;36,$N$82+$N$81*$L96,IF($M$57="평균",AVERAGE(INDEX($B$3:$D$48,$L96,0)),INDEX($B$3:$E$48,$L96,MATCH("그룹"&amp;$M$57&amp;"*",$B$2:$E$2,0))))</f>
        <v>107.97054778853926</v>
      </c>
      <c r="N96" s="4" t="str">
        <f t="shared" si="9"/>
        <v>실제 곡선값</v>
      </c>
      <c r="O96" s="6">
        <f t="shared" si="10"/>
        <v>4377581.308120816</v>
      </c>
      <c r="P96" s="91">
        <f t="shared" si="11"/>
        <v>4391695.1296984171</v>
      </c>
      <c r="Q96" s="90">
        <f t="shared" si="12"/>
        <v>4410808.4870114541</v>
      </c>
      <c r="R96" s="90" cm="1">
        <f t="array" ref="R96">IF($L96&gt;12,"",IF(INDEX($N$64:$N$75,$L96)="","",INDEX($N$64:$N$75,$L96)))</f>
        <v>4741550</v>
      </c>
      <c r="S96" s="92">
        <f t="shared" si="13"/>
        <v>45779</v>
      </c>
      <c r="T96" s="10" cm="1">
        <f t="array" ref="T96">IF(OR($M$60&lt;&gt;"Y",$M$59=""),100,INDEX(요약_월별시즈널리티!$F$7:$F$18,MONTH(EDATE($M$59,$L96))))</f>
        <v>105.36696241365125</v>
      </c>
      <c r="U96" s="6">
        <f t="shared" si="14"/>
        <v>4612524.451554683</v>
      </c>
      <c r="V96" s="6">
        <f t="shared" si="15"/>
        <v>4627395.7566314843</v>
      </c>
      <c r="W96" s="91">
        <f t="shared" si="16"/>
        <v>4647534.9206474982</v>
      </c>
      <c r="X96" s="118">
        <f>IF($M$58="","",IF(SUMIFS(RAW_매출A!$J$2:$J$7000,RAW_매출A!$B$2:$B$7000,$M$58,RAW_매출A!$A$2:$A$7000,EDATE(EOMONTH($M$59,-1)+1,$L96))=0,"",SUMIFS(RAW_매출A!$J$2:$J$7000,RAW_매출A!$B$2:$B$7000,$M$58,RAW_매출A!$A$2:$A$7000,EDATE(EOMONTH($M$59,-1)+1,$L96))))</f>
        <v>4741550</v>
      </c>
      <c r="Y96" s="6">
        <f t="shared" si="18"/>
        <v>94015.07935250178</v>
      </c>
    </row>
    <row r="97" spans="12:25" x14ac:dyDescent="0.3">
      <c r="L97" s="4">
        <f t="shared" si="17"/>
        <v>11</v>
      </c>
      <c r="M97" s="10" cm="1">
        <f t="array" ref="M97">IF($L97&gt;36,$N$82+$N$81*$L97,IF($M$57="평균",AVERAGE(INDEX($B$3:$D$48,$L97,0)),INDEX($B$3:$E$48,$L97,MATCH("그룹"&amp;$M$57&amp;"*",$B$2:$E$2,0))))</f>
        <v>110.1966342464503</v>
      </c>
      <c r="N97" s="4" t="str">
        <f t="shared" si="9"/>
        <v>실제 곡선값</v>
      </c>
      <c r="O97" s="6">
        <f t="shared" si="10"/>
        <v>4467836.2403037818</v>
      </c>
      <c r="P97" s="91">
        <f t="shared" si="11"/>
        <v>4482241.0540799657</v>
      </c>
      <c r="Q97" s="90">
        <f t="shared" si="12"/>
        <v>4501748.4816904245</v>
      </c>
      <c r="R97" s="90" cm="1">
        <f t="array" ref="R97">IF($L97&gt;12,"",IF(INDEX($N$64:$N$75,$L97)="","",INDEX($N$64:$N$75,$L97)))</f>
        <v>5646500</v>
      </c>
      <c r="S97" s="92">
        <f t="shared" si="13"/>
        <v>45810</v>
      </c>
      <c r="T97" s="10" cm="1">
        <f t="array" ref="T97">IF(OR($M$60&lt;&gt;"Y",$M$59=""),100,INDEX(요약_월별시즈널리티!$F$7:$F$18,MONTH(EDATE($M$59,$L97))))</f>
        <v>102.78468761332418</v>
      </c>
      <c r="U97" s="6">
        <f t="shared" si="14"/>
        <v>4592251.5226711305</v>
      </c>
      <c r="V97" s="6">
        <f t="shared" si="15"/>
        <v>4607057.4655122617</v>
      </c>
      <c r="W97" s="91">
        <f t="shared" si="16"/>
        <v>4627108.1140430672</v>
      </c>
      <c r="X97" s="118">
        <f>IF($M$58="","",IF(SUMIFS(RAW_매출A!$J$2:$J$7000,RAW_매출A!$B$2:$B$7000,$M$58,RAW_매출A!$A$2:$A$7000,EDATE(EOMONTH($M$59,-1)+1,$L97))=0,"",SUMIFS(RAW_매출A!$J$2:$J$7000,RAW_매출A!$B$2:$B$7000,$M$58,RAW_매출A!$A$2:$A$7000,EDATE(EOMONTH($M$59,-1)+1,$L97))))</f>
        <v>5646500</v>
      </c>
      <c r="Y97" s="6">
        <f t="shared" si="18"/>
        <v>1019391.8859569328</v>
      </c>
    </row>
    <row r="98" spans="12:25" x14ac:dyDescent="0.3">
      <c r="L98" s="4">
        <f t="shared" si="17"/>
        <v>12</v>
      </c>
      <c r="M98" s="10" cm="1">
        <f t="array" ref="M98">IF($L98&gt;36,$N$82+$N$81*$L98,IF($M$57="평균",AVERAGE(INDEX($B$3:$D$48,$L98,0)),INDEX($B$3:$E$48,$L98,MATCH("그룹"&amp;$M$57&amp;"*",$B$2:$E$2,0))))</f>
        <v>112.16066770683385</v>
      </c>
      <c r="N98" s="4" t="str">
        <f t="shared" si="9"/>
        <v>실제 곡선값</v>
      </c>
      <c r="O98" s="6">
        <f t="shared" si="10"/>
        <v>4547466.4389162548</v>
      </c>
      <c r="P98" s="91">
        <f t="shared" si="11"/>
        <v>4562127.9895378109</v>
      </c>
      <c r="Q98" s="90">
        <f t="shared" si="12"/>
        <v>4581983.0978266755</v>
      </c>
      <c r="R98" s="90" cm="1">
        <f t="array" ref="R98">IF($L98&gt;12,"",IF(INDEX($N$64:$N$75,$L98)="","",INDEX($N$64:$N$75,$L98)))</f>
        <v>4833600</v>
      </c>
      <c r="S98" s="92">
        <f t="shared" si="13"/>
        <v>45840</v>
      </c>
      <c r="T98" s="10" cm="1">
        <f t="array" ref="T98">IF(OR($M$60&lt;&gt;"Y",$M$59=""),100,INDEX(요약_월별시즈널리티!$F$7:$F$18,MONTH(EDATE($M$59,$L98))))</f>
        <v>104.67864933203967</v>
      </c>
      <c r="U98" s="6">
        <f t="shared" si="14"/>
        <v>4760226.4470853386</v>
      </c>
      <c r="V98" s="6">
        <f t="shared" si="15"/>
        <v>4775573.9602471171</v>
      </c>
      <c r="W98" s="91">
        <f t="shared" si="16"/>
        <v>4796358.0194273135</v>
      </c>
      <c r="X98" s="118">
        <f>IF($M$58="","",IF(SUMIFS(RAW_매출A!$J$2:$J$7000,RAW_매출A!$B$2:$B$7000,$M$58,RAW_매출A!$A$2:$A$7000,EDATE(EOMONTH($M$59,-1)+1,$L98))=0,"",SUMIFS(RAW_매출A!$J$2:$J$7000,RAW_매출A!$B$2:$B$7000,$M$58,RAW_매출A!$A$2:$A$7000,EDATE(EOMONTH($M$59,-1)+1,$L98))))</f>
        <v>4833600</v>
      </c>
      <c r="Y98" s="6">
        <f t="shared" si="18"/>
        <v>37241.980572686531</v>
      </c>
    </row>
    <row r="99" spans="12:25" x14ac:dyDescent="0.3">
      <c r="L99" s="4">
        <f t="shared" si="17"/>
        <v>13</v>
      </c>
      <c r="M99" s="10" cm="1">
        <f t="array" ref="M99">IF($L99&gt;36,$N$82+$N$81*$L99,IF($M$57="평균",AVERAGE(INDEX($B$3:$D$48,$L99,0)),INDEX($B$3:$E$48,$L99,MATCH("그룹"&amp;$M$57&amp;"*",$B$2:$E$2,0))))</f>
        <v>113.35746764975347</v>
      </c>
      <c r="N99" s="4" t="str">
        <f t="shared" si="9"/>
        <v>실제 곡선값</v>
      </c>
      <c r="O99" s="6">
        <f t="shared" si="10"/>
        <v>4595989.7553853514</v>
      </c>
      <c r="P99" s="91">
        <f t="shared" si="11"/>
        <v>4610807.7507152501</v>
      </c>
      <c r="Q99" s="90">
        <f t="shared" si="12"/>
        <v>4630874.7210851163</v>
      </c>
      <c r="R99" s="90" t="str" cm="1">
        <f t="array" ref="R99">IF($L99&gt;12,"",IF(INDEX($N$64:$N$75,$L99)="","",INDEX($N$64:$N$75,$L99)))</f>
        <v/>
      </c>
      <c r="S99" s="92">
        <f t="shared" si="13"/>
        <v>45871</v>
      </c>
      <c r="T99" s="10" cm="1">
        <f t="array" ref="T99">IF(OR($M$60&lt;&gt;"Y",$M$59=""),100,INDEX(요약_월별시즈널리티!$F$7:$F$18,MONTH(EDATE($M$59,$L99))))</f>
        <v>102.0452176382724</v>
      </c>
      <c r="U99" s="6">
        <f t="shared" si="14"/>
        <v>4689987.7485156851</v>
      </c>
      <c r="V99" s="6">
        <f t="shared" si="15"/>
        <v>4705108.8040997097</v>
      </c>
      <c r="W99" s="91">
        <f t="shared" si="16"/>
        <v>4725586.1876870468</v>
      </c>
      <c r="X99" s="118">
        <f>IF($M$58="","",IF(SUMIFS(RAW_매출A!$J$2:$J$7000,RAW_매출A!$B$2:$B$7000,$M$58,RAW_매출A!$A$2:$A$7000,EDATE(EOMONTH($M$59,-1)+1,$L99))=0,"",SUMIFS(RAW_매출A!$J$2:$J$7000,RAW_매출A!$B$2:$B$7000,$M$58,RAW_매출A!$A$2:$A$7000,EDATE(EOMONTH($M$59,-1)+1,$L99))))</f>
        <v>5112850</v>
      </c>
      <c r="Y99" s="6">
        <f t="shared" si="18"/>
        <v>387263.81231295317</v>
      </c>
    </row>
    <row r="100" spans="12:25" x14ac:dyDescent="0.3">
      <c r="L100" s="4">
        <f t="shared" si="17"/>
        <v>14</v>
      </c>
      <c r="M100" s="10" cm="1">
        <f t="array" ref="M100">IF($L100&gt;36,$N$82+$N$81*$L100,IF($M$57="평균",AVERAGE(INDEX($B$3:$D$48,$L100,0)),INDEX($B$3:$E$48,$L100,MATCH("그룹"&amp;$M$57&amp;"*",$B$2:$E$2,0))))</f>
        <v>114.0196458261649</v>
      </c>
      <c r="N100" s="4" t="str">
        <f t="shared" si="9"/>
        <v>실제 곡선값</v>
      </c>
      <c r="O100" s="6">
        <f t="shared" si="10"/>
        <v>4622837.2509948146</v>
      </c>
      <c r="P100" s="91">
        <f t="shared" si="11"/>
        <v>4637741.8057136023</v>
      </c>
      <c r="Q100" s="90">
        <f t="shared" si="12"/>
        <v>4657925.9973845528</v>
      </c>
      <c r="R100" s="90" t="str" cm="1">
        <f t="array" ref="R100">IF($L100&gt;12,"",IF(INDEX($N$64:$N$75,$L100)="","",INDEX($N$64:$N$75,$L100)))</f>
        <v/>
      </c>
      <c r="S100" s="92">
        <f t="shared" si="13"/>
        <v>45902</v>
      </c>
      <c r="T100" s="10" cm="1">
        <f t="array" ref="T100">IF(OR($M$60&lt;&gt;"Y",$M$59=""),100,INDEX(요약_월별시즈널리티!$F$7:$F$18,MONTH(EDATE($M$59,$L100))))</f>
        <v>100.12358076140046</v>
      </c>
      <c r="U100" s="6">
        <f t="shared" si="14"/>
        <v>4628550.1884678984</v>
      </c>
      <c r="V100" s="6">
        <f t="shared" si="15"/>
        <v>4643473.1623488907</v>
      </c>
      <c r="W100" s="91">
        <f t="shared" si="16"/>
        <v>4663682.2977975905</v>
      </c>
      <c r="X100" s="118">
        <f>IF($M$58="","",IF(SUMIFS(RAW_매출A!$J$2:$J$7000,RAW_매출A!$B$2:$B$7000,$M$58,RAW_매출A!$A$2:$A$7000,EDATE(EOMONTH($M$59,-1)+1,$L100))=0,"",SUMIFS(RAW_매출A!$J$2:$J$7000,RAW_매출A!$B$2:$B$7000,$M$58,RAW_매출A!$A$2:$A$7000,EDATE(EOMONTH($M$59,-1)+1,$L100))))</f>
        <v>5056300</v>
      </c>
      <c r="Y100" s="6">
        <f t="shared" si="18"/>
        <v>392617.70220240951</v>
      </c>
    </row>
    <row r="101" spans="12:25" x14ac:dyDescent="0.3">
      <c r="L101" s="4">
        <f t="shared" si="17"/>
        <v>15</v>
      </c>
      <c r="M101" s="10" cm="1">
        <f t="array" ref="M101">IF($L101&gt;36,$N$82+$N$81*$L101,IF($M$57="평균",AVERAGE(INDEX($B$3:$D$48,$L101,0)),INDEX($B$3:$E$48,$L101,MATCH("그룹"&amp;$M$57&amp;"*",$B$2:$E$2,0))))</f>
        <v>115.25578779274987</v>
      </c>
      <c r="N101" s="4" t="str">
        <f t="shared" si="9"/>
        <v>실제 곡선값</v>
      </c>
      <c r="O101" s="6">
        <f t="shared" si="10"/>
        <v>4672955.6590046007</v>
      </c>
      <c r="P101" s="91">
        <f t="shared" si="11"/>
        <v>4688021.8011888424</v>
      </c>
      <c r="Q101" s="90">
        <f t="shared" si="12"/>
        <v>4708424.8194155619</v>
      </c>
      <c r="R101" s="90" t="str" cm="1">
        <f t="array" ref="R101">IF($L101&gt;12,"",IF(INDEX($N$64:$N$75,$L101)="","",INDEX($N$64:$N$75,$L101)))</f>
        <v/>
      </c>
      <c r="S101" s="92">
        <f t="shared" si="13"/>
        <v>45932</v>
      </c>
      <c r="T101" s="10" cm="1">
        <f t="array" ref="T101">IF(OR($M$60&lt;&gt;"Y",$M$59=""),100,INDEX(요약_월별시즈널리티!$F$7:$F$18,MONTH(EDATE($M$59,$L101))))</f>
        <v>115.59456344220527</v>
      </c>
      <c r="U101" s="6">
        <f t="shared" si="14"/>
        <v>5401682.6938741943</v>
      </c>
      <c r="V101" s="6">
        <f t="shared" si="15"/>
        <v>5419098.335159651</v>
      </c>
      <c r="W101" s="91">
        <f t="shared" si="16"/>
        <v>5442683.1150078606</v>
      </c>
      <c r="X101" s="118">
        <f>IF($M$58="","",IF(SUMIFS(RAW_매출A!$J$2:$J$7000,RAW_매출A!$B$2:$B$7000,$M$58,RAW_매출A!$A$2:$A$7000,EDATE(EOMONTH($M$59,-1)+1,$L101))=0,"",SUMIFS(RAW_매출A!$J$2:$J$7000,RAW_매출A!$B$2:$B$7000,$M$58,RAW_매출A!$A$2:$A$7000,EDATE(EOMONTH($M$59,-1)+1,$L101))))</f>
        <v>6545950</v>
      </c>
      <c r="Y101" s="6">
        <f t="shared" si="18"/>
        <v>1103266.8849921394</v>
      </c>
    </row>
    <row r="102" spans="12:25" x14ac:dyDescent="0.3">
      <c r="L102" s="4">
        <f t="shared" si="17"/>
        <v>16</v>
      </c>
      <c r="M102" s="10" cm="1">
        <f t="array" ref="M102">IF($L102&gt;36,$N$82+$N$81*$L102,IF($M$57="평균",AVERAGE(INDEX($B$3:$D$48,$L102,0)),INDEX($B$3:$E$48,$L102,MATCH("그룹"&amp;$M$57&amp;"*",$B$2:$E$2,0))))</f>
        <v>119.18952734657647</v>
      </c>
      <c r="N102" s="4" t="str">
        <f t="shared" si="9"/>
        <v>실제 곡선값</v>
      </c>
      <c r="O102" s="6">
        <f t="shared" si="10"/>
        <v>4832446.0486946926</v>
      </c>
      <c r="P102" s="91">
        <f t="shared" si="11"/>
        <v>4848026.4060916267</v>
      </c>
      <c r="Q102" s="90">
        <f t="shared" si="12"/>
        <v>4869125.7898662528</v>
      </c>
      <c r="R102" s="90" t="str" cm="1">
        <f t="array" ref="R102">IF($L102&gt;12,"",IF(INDEX($N$64:$N$75,$L102)="","",INDEX($N$64:$N$75,$L102)))</f>
        <v/>
      </c>
      <c r="S102" s="92">
        <f t="shared" si="13"/>
        <v>45963</v>
      </c>
      <c r="T102" s="10" cm="1">
        <f t="array" ref="T102">IF(OR($M$60&lt;&gt;"Y",$M$59=""),100,INDEX(요약_월별시즈널리티!$F$7:$F$18,MONTH(EDATE($M$59,$L102))))</f>
        <v>104.11251530615402</v>
      </c>
      <c r="U102" s="6">
        <f t="shared" si="14"/>
        <v>5031181.132108897</v>
      </c>
      <c r="V102" s="6">
        <f t="shared" si="15"/>
        <v>5047402.2340885336</v>
      </c>
      <c r="W102" s="91">
        <f t="shared" si="16"/>
        <v>5069369.333250396</v>
      </c>
      <c r="X102" s="118">
        <f>IF($M$58="","",IF(SUMIFS(RAW_매출A!$J$2:$J$7000,RAW_매출A!$B$2:$B$7000,$M$58,RAW_매출A!$A$2:$A$7000,EDATE(EOMONTH($M$59,-1)+1,$L102))=0,"",SUMIFS(RAW_매출A!$J$2:$J$7000,RAW_매출A!$B$2:$B$7000,$M$58,RAW_매출A!$A$2:$A$7000,EDATE(EOMONTH($M$59,-1)+1,$L102))))</f>
        <v>5627850</v>
      </c>
      <c r="Y102" s="6">
        <f t="shared" si="18"/>
        <v>558480.66674960405</v>
      </c>
    </row>
    <row r="103" spans="12:25" x14ac:dyDescent="0.3">
      <c r="L103" s="4">
        <f t="shared" si="17"/>
        <v>17</v>
      </c>
      <c r="M103" s="10" cm="1">
        <f t="array" ref="M103">IF($L103&gt;36,$N$82+$N$81*$L103,IF($M$57="평균",AVERAGE(INDEX($B$3:$D$48,$L103,0)),INDEX($B$3:$E$48,$L103,MATCH("그룹"&amp;$M$57&amp;"*",$B$2:$E$2,0))))</f>
        <v>118.74428431318664</v>
      </c>
      <c r="N103" s="4" t="str">
        <f t="shared" si="9"/>
        <v>실제 곡선값</v>
      </c>
      <c r="O103" s="6">
        <f t="shared" si="10"/>
        <v>4814394.0185766676</v>
      </c>
      <c r="P103" s="91">
        <f t="shared" si="11"/>
        <v>4829916.1741689369</v>
      </c>
      <c r="Q103" s="90">
        <f t="shared" si="12"/>
        <v>4850936.7393271662</v>
      </c>
      <c r="R103" s="90" t="str" cm="1">
        <f t="array" ref="R103">IF($L103&gt;12,"",IF(INDEX($N$64:$N$75,$L103)="","",INDEX($N$64:$N$75,$L103)))</f>
        <v/>
      </c>
      <c r="S103" s="92">
        <f t="shared" si="13"/>
        <v>45993</v>
      </c>
      <c r="T103" s="10" cm="1">
        <f t="array" ref="T103">IF(OR($M$60&lt;&gt;"Y",$M$59=""),100,INDEX(요약_월별시즈널리티!$F$7:$F$18,MONTH(EDATE($M$59,$L103))))</f>
        <v>103.33184157392137</v>
      </c>
      <c r="U103" s="6">
        <f t="shared" si="14"/>
        <v>4974802.000019988</v>
      </c>
      <c r="V103" s="6">
        <f t="shared" si="15"/>
        <v>4990841.32924545</v>
      </c>
      <c r="W103" s="91">
        <f t="shared" si="16"/>
        <v>5012562.2663326943</v>
      </c>
      <c r="X103" s="118">
        <f>IF($M$58="","",IF(SUMIFS(RAW_매출A!$J$2:$J$7000,RAW_매출A!$B$2:$B$7000,$M$58,RAW_매출A!$A$2:$A$7000,EDATE(EOMONTH($M$59,-1)+1,$L103))=0,"",SUMIFS(RAW_매출A!$J$2:$J$7000,RAW_매출A!$B$2:$B$7000,$M$58,RAW_매출A!$A$2:$A$7000,EDATE(EOMONTH($M$59,-1)+1,$L103))))</f>
        <v>4885250</v>
      </c>
      <c r="Y103" s="6">
        <f t="shared" si="18"/>
        <v>-127312.26633269433</v>
      </c>
    </row>
    <row r="104" spans="12:25" x14ac:dyDescent="0.3">
      <c r="L104" s="4">
        <f t="shared" si="17"/>
        <v>18</v>
      </c>
      <c r="M104" s="10" cm="1">
        <f t="array" ref="M104">IF($L104&gt;36,$N$82+$N$81*$L104,IF($M$57="평균",AVERAGE(INDEX($B$3:$D$48,$L104,0)),INDEX($B$3:$E$48,$L104,MATCH("그룹"&amp;$M$57&amp;"*",$B$2:$E$2,0))))</f>
        <v>120.06642114533743</v>
      </c>
      <c r="N104" s="4" t="str">
        <f t="shared" si="9"/>
        <v>실제 곡선값</v>
      </c>
      <c r="O104" s="6">
        <f t="shared" si="10"/>
        <v>4867999.021068057</v>
      </c>
      <c r="P104" s="91">
        <f t="shared" si="11"/>
        <v>4883694.0053041773</v>
      </c>
      <c r="Q104" s="90">
        <f t="shared" si="12"/>
        <v>4904948.6201565806</v>
      </c>
      <c r="R104" s="90" t="str" cm="1">
        <f t="array" ref="R104">IF($L104&gt;12,"",IF(INDEX($N$64:$N$75,$L104)="","",INDEX($N$64:$N$75,$L104)))</f>
        <v/>
      </c>
      <c r="S104" s="92">
        <f t="shared" si="13"/>
        <v>46024</v>
      </c>
      <c r="T104" s="10" cm="1">
        <f t="array" ref="T104">IF(OR($M$60&lt;&gt;"Y",$M$59=""),100,INDEX(요약_월별시즈널리티!$F$7:$F$18,MONTH(EDATE($M$59,$L104))))</f>
        <v>91.030316684681807</v>
      </c>
      <c r="U104" s="6">
        <f t="shared" si="14"/>
        <v>4431354.9250854626</v>
      </c>
      <c r="V104" s="6">
        <f t="shared" si="15"/>
        <v>4445642.1189392135</v>
      </c>
      <c r="W104" s="91">
        <f t="shared" si="16"/>
        <v>4464990.2621494653</v>
      </c>
      <c r="X104" s="118">
        <f>IF($M$58="","",IF(SUMIFS(RAW_매출A!$J$2:$J$7000,RAW_매출A!$B$2:$B$7000,$M$58,RAW_매출A!$A$2:$A$7000,EDATE(EOMONTH($M$59,-1)+1,$L104))=0,"",SUMIFS(RAW_매출A!$J$2:$J$7000,RAW_매출A!$B$2:$B$7000,$M$58,RAW_매출A!$A$2:$A$7000,EDATE(EOMONTH($M$59,-1)+1,$L104))))</f>
        <v>4850750</v>
      </c>
      <c r="Y104" s="6">
        <f t="shared" si="18"/>
        <v>385759.73785053473</v>
      </c>
    </row>
    <row r="105" spans="12:25" x14ac:dyDescent="0.3">
      <c r="L105" s="4">
        <f t="shared" si="17"/>
        <v>19</v>
      </c>
      <c r="M105" s="10" cm="1">
        <f t="array" ref="M105">IF($L105&gt;36,$N$82+$N$81*$L105,IF($M$57="평균",AVERAGE(INDEX($B$3:$D$48,$L105,0)),INDEX($B$3:$E$48,$L105,MATCH("그룹"&amp;$M$57&amp;"*",$B$2:$E$2,0))))</f>
        <v>120.09411398855228</v>
      </c>
      <c r="N105" s="4" t="str">
        <f t="shared" si="9"/>
        <v>실제 곡선값</v>
      </c>
      <c r="O105" s="6">
        <f t="shared" si="10"/>
        <v>4869121.8057098798</v>
      </c>
      <c r="P105" s="91">
        <f t="shared" si="11"/>
        <v>4884820.4099317836</v>
      </c>
      <c r="Q105" s="90">
        <f t="shared" si="12"/>
        <v>4906079.9270766936</v>
      </c>
      <c r="R105" s="90" t="str" cm="1">
        <f t="array" ref="R105">IF($L105&gt;12,"",IF(INDEX($N$64:$N$75,$L105)="","",INDEX($N$64:$N$75,$L105)))</f>
        <v/>
      </c>
      <c r="S105" s="92">
        <f t="shared" si="13"/>
        <v>46055</v>
      </c>
      <c r="T105" s="10" cm="1">
        <f t="array" ref="T105">IF(OR($M$60&lt;&gt;"Y",$M$59=""),100,INDEX(요약_월별시즈널리티!$F$7:$F$18,MONTH(EDATE($M$59,$L105))))</f>
        <v>84.287776489062807</v>
      </c>
      <c r="U105" s="6">
        <f t="shared" si="14"/>
        <v>4104074.5045769624</v>
      </c>
      <c r="V105" s="6">
        <f t="shared" si="15"/>
        <v>4117306.5090154232</v>
      </c>
      <c r="W105" s="91">
        <f t="shared" si="16"/>
        <v>4135225.6833091788</v>
      </c>
      <c r="X105" s="118">
        <f>IF($M$58="","",IF(SUMIFS(RAW_매출A!$J$2:$J$7000,RAW_매출A!$B$2:$B$7000,$M$58,RAW_매출A!$A$2:$A$7000,EDATE(EOMONTH($M$59,-1)+1,$L105))=0,"",SUMIFS(RAW_매출A!$J$2:$J$7000,RAW_매출A!$B$2:$B$7000,$M$58,RAW_매출A!$A$2:$A$7000,EDATE(EOMONTH($M$59,-1)+1,$L105))))</f>
        <v>5410800</v>
      </c>
      <c r="Y105" s="6">
        <f t="shared" si="18"/>
        <v>1275574.3166908212</v>
      </c>
    </row>
    <row r="106" spans="12:25" x14ac:dyDescent="0.3">
      <c r="L106" s="4">
        <f t="shared" si="17"/>
        <v>20</v>
      </c>
      <c r="M106" s="10" cm="1">
        <f t="array" ref="M106">IF($L106&gt;36,$N$82+$N$81*$L106,IF($M$57="평균",AVERAGE(INDEX($B$3:$D$48,$L106,0)),INDEX($B$3:$E$48,$L106,MATCH("그룹"&amp;$M$57&amp;"*",$B$2:$E$2,0))))</f>
        <v>120.66897698190458</v>
      </c>
      <c r="N106" s="4" t="str">
        <f t="shared" si="9"/>
        <v>실제 곡선값</v>
      </c>
      <c r="O106" s="6">
        <f t="shared" si="10"/>
        <v>4892429.1755989157</v>
      </c>
      <c r="P106" s="91">
        <f t="shared" si="11"/>
        <v>4908202.9254404912</v>
      </c>
      <c r="Q106" s="90">
        <f t="shared" si="12"/>
        <v>4929564.2070204532</v>
      </c>
      <c r="R106" s="90" t="str" cm="1">
        <f t="array" ref="R106">IF($L106&gt;12,"",IF(INDEX($N$64:$N$75,$L106)="","",INDEX($N$64:$N$75,$L106)))</f>
        <v/>
      </c>
      <c r="S106" s="92">
        <f t="shared" si="13"/>
        <v>46083</v>
      </c>
      <c r="T106" s="10" cm="1">
        <f t="array" ref="T106">IF(OR($M$60&lt;&gt;"Y",$M$59=""),100,INDEX(요약_월별시즈널리티!$F$7:$F$18,MONTH(EDATE($M$59,$L106))))</f>
        <v>97.17160058404427</v>
      </c>
      <c r="U106" s="6">
        <f t="shared" si="14"/>
        <v>4754051.7373702284</v>
      </c>
      <c r="V106" s="6">
        <f t="shared" si="15"/>
        <v>4769379.3425634103</v>
      </c>
      <c r="W106" s="91">
        <f t="shared" si="16"/>
        <v>4790136.4417799236</v>
      </c>
      <c r="X106" s="118">
        <f>IF($M$58="","",IF(SUMIFS(RAW_매출A!$J$2:$J$7000,RAW_매출A!$B$2:$B$7000,$M$58,RAW_매출A!$A$2:$A$7000,EDATE(EOMONTH($M$59,-1)+1,$L106))=0,"",SUMIFS(RAW_매출A!$J$2:$J$7000,RAW_매출A!$B$2:$B$7000,$M$58,RAW_매출A!$A$2:$A$7000,EDATE(EOMONTH($M$59,-1)+1,$L106))))</f>
        <v>5641050</v>
      </c>
      <c r="Y106" s="6">
        <f t="shared" si="18"/>
        <v>850913.55822007637</v>
      </c>
    </row>
    <row r="107" spans="12:25" x14ac:dyDescent="0.3">
      <c r="L107" s="4">
        <f t="shared" si="17"/>
        <v>21</v>
      </c>
      <c r="M107" s="10" cm="1">
        <f t="array" ref="M107">IF($L107&gt;36,$N$82+$N$81*$L107,IF($M$57="평균",AVERAGE(INDEX($B$3:$D$48,$L107,0)),INDEX($B$3:$E$48,$L107,MATCH("그룹"&amp;$M$57&amp;"*",$B$2:$E$2,0))))</f>
        <v>120.96849504276922</v>
      </c>
      <c r="N107" s="4" t="str">
        <f t="shared" si="9"/>
        <v>실제 곡선값</v>
      </c>
      <c r="O107" s="6">
        <f t="shared" si="10"/>
        <v>4904572.9008234432</v>
      </c>
      <c r="P107" s="91">
        <f t="shared" si="11"/>
        <v>4920385.8034206238</v>
      </c>
      <c r="Q107" s="90">
        <f t="shared" si="12"/>
        <v>4941800.106827708</v>
      </c>
      <c r="R107" s="90" t="str" cm="1">
        <f t="array" ref="R107">IF($L107&gt;12,"",IF(INDEX($N$64:$N$75,$L107)="","",INDEX($N$64:$N$75,$L107)))</f>
        <v/>
      </c>
      <c r="S107" s="92">
        <f t="shared" si="13"/>
        <v>46114</v>
      </c>
      <c r="T107" s="10" cm="1">
        <f t="array" ref="T107">IF(OR($M$60&lt;&gt;"Y",$M$59=""),100,INDEX(요약_월별시즈널리티!$F$7:$F$18,MONTH(EDATE($M$59,$L107))))</f>
        <v>96.499914908438853</v>
      </c>
      <c r="U107" s="6">
        <f t="shared" si="14"/>
        <v>4732908.6759169735</v>
      </c>
      <c r="V107" s="6">
        <f t="shared" si="15"/>
        <v>4748168.113467807</v>
      </c>
      <c r="W107" s="91">
        <f t="shared" si="16"/>
        <v>4768832.8980338788</v>
      </c>
      <c r="X107" s="118">
        <f>IF($M$58="","",IF(SUMIFS(RAW_매출A!$J$2:$J$7000,RAW_매출A!$B$2:$B$7000,$M$58,RAW_매출A!$A$2:$A$7000,EDATE(EOMONTH($M$59,-1)+1,$L107))=0,"",SUMIFS(RAW_매출A!$J$2:$J$7000,RAW_매출A!$B$2:$B$7000,$M$58,RAW_매출A!$A$2:$A$7000,EDATE(EOMONTH($M$59,-1)+1,$L107))))</f>
        <v>5696800</v>
      </c>
      <c r="Y107" s="6">
        <f t="shared" si="18"/>
        <v>927967.10196612123</v>
      </c>
    </row>
    <row r="108" spans="12:25" x14ac:dyDescent="0.3">
      <c r="L108" s="4">
        <f t="shared" si="17"/>
        <v>22</v>
      </c>
      <c r="M108" s="10" cm="1">
        <f t="array" ref="M108">IF($L108&gt;36,$N$82+$N$81*$L108,IF($M$57="평균",AVERAGE(INDEX($B$3:$D$48,$L108,0)),INDEX($B$3:$E$48,$L108,MATCH("그룹"&amp;$M$57&amp;"*",$B$2:$E$2,0))))</f>
        <v>121.73078456142098</v>
      </c>
      <c r="N108" s="4" t="str">
        <f t="shared" si="9"/>
        <v>실제 곡선값</v>
      </c>
      <c r="O108" s="6">
        <f t="shared" si="10"/>
        <v>4935479.3324066363</v>
      </c>
      <c r="P108" s="91">
        <f t="shared" si="11"/>
        <v>4951391.8808653699</v>
      </c>
      <c r="Q108" s="90">
        <f t="shared" si="12"/>
        <v>4972941.1276643733</v>
      </c>
      <c r="R108" s="90" t="str" cm="1">
        <f t="array" ref="R108">IF($L108&gt;12,"",IF(INDEX($N$64:$N$75,$L108)="","",INDEX($N$64:$N$75,$L108)))</f>
        <v/>
      </c>
      <c r="S108" s="92">
        <f t="shared" si="13"/>
        <v>46144</v>
      </c>
      <c r="T108" s="10" cm="1">
        <f t="array" ref="T108">IF(OR($M$60&lt;&gt;"Y",$M$59=""),100,INDEX(요약_월별시즈널리티!$F$7:$F$18,MONTH(EDATE($M$59,$L108))))</f>
        <v>105.36696241365125</v>
      </c>
      <c r="U108" s="6">
        <f t="shared" si="14"/>
        <v>5200364.6531104259</v>
      </c>
      <c r="V108" s="6">
        <f t="shared" si="15"/>
        <v>5217131.222063994</v>
      </c>
      <c r="W108" s="91">
        <f t="shared" si="16"/>
        <v>5239837.0088391248</v>
      </c>
      <c r="X108" s="118">
        <f>IF($M$58="","",IF(SUMIFS(RAW_매출A!$J$2:$J$7000,RAW_매출A!$B$2:$B$7000,$M$58,RAW_매출A!$A$2:$A$7000,EDATE(EOMONTH($M$59,-1)+1,$L108))=0,"",SUMIFS(RAW_매출A!$J$2:$J$7000,RAW_매출A!$B$2:$B$7000,$M$58,RAW_매출A!$A$2:$A$7000,EDATE(EOMONTH($M$59,-1)+1,$L108))))</f>
        <v>6686950</v>
      </c>
      <c r="Y108" s="6">
        <f t="shared" si="18"/>
        <v>1447112.9911608752</v>
      </c>
    </row>
    <row r="109" spans="12:25" x14ac:dyDescent="0.3">
      <c r="L109" s="4">
        <f t="shared" si="17"/>
        <v>23</v>
      </c>
      <c r="M109" s="10" cm="1">
        <f t="array" ref="M109">IF($L109&gt;36,$N$82+$N$81*$L109,IF($M$57="평균",AVERAGE(INDEX($B$3:$D$48,$L109,0)),INDEX($B$3:$E$48,$L109,MATCH("그룹"&amp;$M$57&amp;"*",$B$2:$E$2,0))))</f>
        <v>121.91501145205767</v>
      </c>
      <c r="N109" s="4" t="str">
        <f t="shared" si="9"/>
        <v>실제 곡선값</v>
      </c>
      <c r="O109" s="6">
        <f t="shared" si="10"/>
        <v>4942948.6674190303</v>
      </c>
      <c r="P109" s="91">
        <f t="shared" si="11"/>
        <v>4958885.297866025</v>
      </c>
      <c r="Q109" s="90">
        <f t="shared" si="12"/>
        <v>4980467.1572103892</v>
      </c>
      <c r="R109" s="90" t="str" cm="1">
        <f t="array" ref="R109">IF($L109&gt;12,"",IF(INDEX($N$64:$N$75,$L109)="","",INDEX($N$64:$N$75,$L109)))</f>
        <v/>
      </c>
      <c r="S109" s="92">
        <f t="shared" si="13"/>
        <v>46175</v>
      </c>
      <c r="T109" s="10" cm="1">
        <f t="array" ref="T109">IF(OR($M$60&lt;&gt;"Y",$M$59=""),100,INDEX(요약_월별시즈널리티!$F$7:$F$18,MONTH(EDATE($M$59,$L109))))</f>
        <v>102.78468761332418</v>
      </c>
      <c r="U109" s="6">
        <f t="shared" si="14"/>
        <v>5080594.346693621</v>
      </c>
      <c r="V109" s="6">
        <f t="shared" si="15"/>
        <v>5096974.7625146545</v>
      </c>
      <c r="W109" s="91">
        <f t="shared" si="16"/>
        <v>5119157.6092229057</v>
      </c>
      <c r="X109" s="118">
        <f>IF($M$58="","",IF(SUMIFS(RAW_매출A!$J$2:$J$7000,RAW_매출A!$B$2:$B$7000,$M$58,RAW_매출A!$A$2:$A$7000,EDATE(EOMONTH($M$59,-1)+1,$L109))=0,"",SUMIFS(RAW_매출A!$J$2:$J$7000,RAW_매출A!$B$2:$B$7000,$M$58,RAW_매출A!$A$2:$A$7000,EDATE(EOMONTH($M$59,-1)+1,$L109))))</f>
        <v>5830550</v>
      </c>
      <c r="Y109" s="6">
        <f t="shared" si="18"/>
        <v>711392.39077709429</v>
      </c>
    </row>
    <row r="110" spans="12:25" x14ac:dyDescent="0.3">
      <c r="L110" s="4">
        <f t="shared" si="17"/>
        <v>24</v>
      </c>
      <c r="M110" s="10" cm="1">
        <f t="array" ref="M110">IF($L110&gt;36,$N$82+$N$81*$L110,IF($M$57="평균",AVERAGE(INDEX($B$3:$D$48,$L110,0)),INDEX($B$3:$E$48,$L110,MATCH("그룹"&amp;$M$57&amp;"*",$B$2:$E$2,0))))</f>
        <v>121.68874840895474</v>
      </c>
      <c r="N110" s="4" t="str">
        <f t="shared" si="9"/>
        <v>실제 곡선값</v>
      </c>
      <c r="O110" s="6">
        <f t="shared" si="10"/>
        <v>4933775.0095234923</v>
      </c>
      <c r="P110" s="91">
        <f t="shared" si="11"/>
        <v>4949682.0630508047</v>
      </c>
      <c r="Q110" s="90">
        <f t="shared" si="12"/>
        <v>4971223.8684501052</v>
      </c>
      <c r="R110" s="90" t="str" cm="1">
        <f t="array" ref="R110">IF($L110&gt;12,"",IF(INDEX($N$64:$N$75,$L110)="","",INDEX($N$64:$N$75,$L110)))</f>
        <v/>
      </c>
      <c r="S110" s="92">
        <f t="shared" si="13"/>
        <v>46205</v>
      </c>
      <c r="T110" s="10" cm="1">
        <f t="array" ref="T110">IF(OR($M$60&lt;&gt;"Y",$M$59=""),100,INDEX(요약_월별시즈널리티!$F$7:$F$18,MONTH(EDATE($M$59,$L110))))</f>
        <v>104.67864933203967</v>
      </c>
      <c r="U110" s="6">
        <f t="shared" si="14"/>
        <v>5164609.0410509035</v>
      </c>
      <c r="V110" s="6">
        <f t="shared" si="15"/>
        <v>5181260.3298318181</v>
      </c>
      <c r="W110" s="91">
        <f t="shared" si="16"/>
        <v>5203810.0007655425</v>
      </c>
      <c r="X110" s="118" t="str">
        <f>IF($M$58="","",IF(SUMIFS(RAW_매출A!$J$2:$J$7000,RAW_매출A!$B$2:$B$7000,$M$58,RAW_매출A!$A$2:$A$7000,EDATE(EOMONTH($M$59,-1)+1,$L110))=0,"",SUMIFS(RAW_매출A!$J$2:$J$7000,RAW_매출A!$B$2:$B$7000,$M$58,RAW_매출A!$A$2:$A$7000,EDATE(EOMONTH($M$59,-1)+1,$L110))))</f>
        <v/>
      </c>
      <c r="Y110" s="6" t="str">
        <f t="shared" si="18"/>
        <v/>
      </c>
    </row>
    <row r="111" spans="12:25" x14ac:dyDescent="0.3">
      <c r="L111" s="4">
        <f t="shared" si="17"/>
        <v>25</v>
      </c>
      <c r="M111" s="10" cm="1">
        <f t="array" ref="M111">IF($L111&gt;36,$N$82+$N$81*$L111,IF($M$57="평균",AVERAGE(INDEX($B$3:$D$48,$L111,0)),INDEX($B$3:$E$48,$L111,MATCH("그룹"&amp;$M$57&amp;"*",$B$2:$E$2,0))))</f>
        <v>124.56952527791738</v>
      </c>
      <c r="N111" s="4" t="str">
        <f t="shared" si="9"/>
        <v>실제 곡선값</v>
      </c>
      <c r="O111" s="6">
        <f t="shared" si="10"/>
        <v>5050573.8517330922</v>
      </c>
      <c r="P111" s="91">
        <f t="shared" si="11"/>
        <v>5066857.4780533202</v>
      </c>
      <c r="Q111" s="90">
        <f t="shared" si="12"/>
        <v>5088909.2495384049</v>
      </c>
      <c r="R111" s="90" t="str" cm="1">
        <f t="array" ref="R111">IF($L111&gt;12,"",IF(INDEX($N$64:$N$75,$L111)="","",INDEX($N$64:$N$75,$L111)))</f>
        <v/>
      </c>
      <c r="S111" s="92">
        <f t="shared" si="13"/>
        <v>46236</v>
      </c>
      <c r="T111" s="10" cm="1">
        <f t="array" ref="T111">IF(OR($M$60&lt;&gt;"Y",$M$59=""),100,INDEX(요약_월별시즈널리티!$F$7:$F$18,MONTH(EDATE($M$59,$L111))))</f>
        <v>102.0452176382724</v>
      </c>
      <c r="U111" s="6">
        <f t="shared" si="14"/>
        <v>5153869.0789827118</v>
      </c>
      <c r="V111" s="6">
        <f t="shared" si="15"/>
        <v>5170485.740900591</v>
      </c>
      <c r="W111" s="91">
        <f t="shared" si="16"/>
        <v>5192988.5191056402</v>
      </c>
      <c r="X111" s="118" t="str">
        <f>IF($M$58="","",IF(SUMIFS(RAW_매출A!$J$2:$J$7000,RAW_매출A!$B$2:$B$7000,$M$58,RAW_매출A!$A$2:$A$7000,EDATE(EOMONTH($M$59,-1)+1,$L111))=0,"",SUMIFS(RAW_매출A!$J$2:$J$7000,RAW_매출A!$B$2:$B$7000,$M$58,RAW_매출A!$A$2:$A$7000,EDATE(EOMONTH($M$59,-1)+1,$L111))))</f>
        <v/>
      </c>
      <c r="Y111" s="6" t="str">
        <f t="shared" si="18"/>
        <v/>
      </c>
    </row>
    <row r="112" spans="12:25" x14ac:dyDescent="0.3">
      <c r="L112" s="4">
        <f t="shared" si="17"/>
        <v>26</v>
      </c>
      <c r="M112" s="10" cm="1">
        <f t="array" ref="M112">IF($L112&gt;36,$N$82+$N$81*$L112,IF($M$57="평균",AVERAGE(INDEX($B$3:$D$48,$L112,0)),INDEX($B$3:$E$48,$L112,MATCH("그룹"&amp;$M$57&amp;"*",$B$2:$E$2,0))))</f>
        <v>125.70777693831792</v>
      </c>
      <c r="N112" s="4" t="str">
        <f t="shared" si="9"/>
        <v>실제 곡선값</v>
      </c>
      <c r="O112" s="6">
        <f t="shared" si="10"/>
        <v>5096723.373936737</v>
      </c>
      <c r="P112" s="91">
        <f t="shared" si="11"/>
        <v>5113155.7915817704</v>
      </c>
      <c r="Q112" s="90">
        <f t="shared" si="12"/>
        <v>5135409.0607080441</v>
      </c>
      <c r="R112" s="90" t="str" cm="1">
        <f t="array" ref="R112">IF($L112&gt;12,"",IF(INDEX($N$64:$N$75,$L112)="","",INDEX($N$64:$N$75,$L112)))</f>
        <v/>
      </c>
      <c r="S112" s="92">
        <f t="shared" si="13"/>
        <v>46267</v>
      </c>
      <c r="T112" s="10" cm="1">
        <f t="array" ref="T112">IF(OR($M$60&lt;&gt;"Y",$M$59=""),100,INDEX(요약_월별시즈널리티!$F$7:$F$18,MONTH(EDATE($M$59,$L112))))</f>
        <v>100.12358076140046</v>
      </c>
      <c r="U112" s="6">
        <f t="shared" si="14"/>
        <v>5103021.9434887227</v>
      </c>
      <c r="V112" s="6">
        <f t="shared" si="15"/>
        <v>5119474.668440599</v>
      </c>
      <c r="W112" s="91">
        <f t="shared" si="16"/>
        <v>5141755.4383262955</v>
      </c>
      <c r="X112" s="118" t="str">
        <f>IF($M$58="","",IF(SUMIFS(RAW_매출A!$J$2:$J$7000,RAW_매출A!$B$2:$B$7000,$M$58,RAW_매출A!$A$2:$A$7000,EDATE(EOMONTH($M$59,-1)+1,$L112))=0,"",SUMIFS(RAW_매출A!$J$2:$J$7000,RAW_매출A!$B$2:$B$7000,$M$58,RAW_매출A!$A$2:$A$7000,EDATE(EOMONTH($M$59,-1)+1,$L112))))</f>
        <v/>
      </c>
      <c r="Y112" s="6" t="str">
        <f t="shared" si="18"/>
        <v/>
      </c>
    </row>
    <row r="113" spans="12:25" x14ac:dyDescent="0.3">
      <c r="L113" s="4">
        <f t="shared" si="17"/>
        <v>27</v>
      </c>
      <c r="M113" s="10" cm="1">
        <f t="array" ref="M113">IF($L113&gt;36,$N$82+$N$81*$L113,IF($M$57="평균",AVERAGE(INDEX($B$3:$D$48,$L113,0)),INDEX($B$3:$E$48,$L113,MATCH("그룹"&amp;$M$57&amp;"*",$B$2:$E$2,0))))</f>
        <v>126.93022085767757</v>
      </c>
      <c r="N113" s="4" t="str">
        <f t="shared" si="9"/>
        <v>실제 곡선값</v>
      </c>
      <c r="O113" s="6">
        <f t="shared" si="10"/>
        <v>5146286.4053487424</v>
      </c>
      <c r="P113" s="91">
        <f t="shared" si="11"/>
        <v>5162878.6198617155</v>
      </c>
      <c r="Q113" s="90">
        <f t="shared" si="12"/>
        <v>5185348.2906633029</v>
      </c>
      <c r="R113" s="90" t="str" cm="1">
        <f t="array" ref="R113">IF($L113&gt;12,"",IF(INDEX($N$64:$N$75,$L113)="","",INDEX($N$64:$N$75,$L113)))</f>
        <v/>
      </c>
      <c r="S113" s="92">
        <f t="shared" si="13"/>
        <v>46297</v>
      </c>
      <c r="T113" s="10" cm="1">
        <f t="array" ref="T113">IF(OR($M$60&lt;&gt;"Y",$M$59=""),100,INDEX(요약_월별시즈널리티!$F$7:$F$18,MONTH(EDATE($M$59,$L113))))</f>
        <v>115.59456344220527</v>
      </c>
      <c r="U113" s="6">
        <f t="shared" si="14"/>
        <v>5948827.3037484372</v>
      </c>
      <c r="V113" s="6">
        <f t="shared" si="15"/>
        <v>5968007.0016801022</v>
      </c>
      <c r="W113" s="91">
        <f t="shared" si="16"/>
        <v>5993980.7195500983</v>
      </c>
      <c r="X113" s="118" t="str">
        <f>IF($M$58="","",IF(SUMIFS(RAW_매출A!$J$2:$J$7000,RAW_매출A!$B$2:$B$7000,$M$58,RAW_매출A!$A$2:$A$7000,EDATE(EOMONTH($M$59,-1)+1,$L113))=0,"",SUMIFS(RAW_매출A!$J$2:$J$7000,RAW_매출A!$B$2:$B$7000,$M$58,RAW_매출A!$A$2:$A$7000,EDATE(EOMONTH($M$59,-1)+1,$L113))))</f>
        <v/>
      </c>
      <c r="Y113" s="6" t="str">
        <f t="shared" si="18"/>
        <v/>
      </c>
    </row>
    <row r="114" spans="12:25" x14ac:dyDescent="0.3">
      <c r="L114" s="4">
        <f t="shared" si="17"/>
        <v>28</v>
      </c>
      <c r="M114" s="10" cm="1">
        <f t="array" ref="M114">IF($L114&gt;36,$N$82+$N$81*$L114,IF($M$57="평균",AVERAGE(INDEX($B$3:$D$48,$L114,0)),INDEX($B$3:$E$48,$L114,MATCH("그룹"&amp;$M$57&amp;"*",$B$2:$E$2,0))))</f>
        <v>128.64084520972617</v>
      </c>
      <c r="N114" s="4" t="str">
        <f t="shared" si="9"/>
        <v>실제 곡선값</v>
      </c>
      <c r="O114" s="6">
        <f t="shared" si="10"/>
        <v>5215642.3301089862</v>
      </c>
      <c r="P114" s="91">
        <f t="shared" si="11"/>
        <v>5232458.1560362354</v>
      </c>
      <c r="Q114" s="90">
        <f t="shared" si="12"/>
        <v>5255230.6480713785</v>
      </c>
      <c r="R114" s="90" t="str" cm="1">
        <f t="array" ref="R114">IF($L114&gt;12,"",IF(INDEX($N$64:$N$75,$L114)="","",INDEX($N$64:$N$75,$L114)))</f>
        <v/>
      </c>
      <c r="S114" s="92">
        <f t="shared" si="13"/>
        <v>46328</v>
      </c>
      <c r="T114" s="10" cm="1">
        <f t="array" ref="T114">IF(OR($M$60&lt;&gt;"Y",$M$59=""),100,INDEX(요약_월별시즈널리티!$F$7:$F$18,MONTH(EDATE($M$59,$L114))))</f>
        <v>104.11251530615402</v>
      </c>
      <c r="U114" s="6">
        <f t="shared" si="14"/>
        <v>5430136.4192489674</v>
      </c>
      <c r="V114" s="6">
        <f t="shared" si="15"/>
        <v>5447643.7985913297</v>
      </c>
      <c r="W114" s="91">
        <f t="shared" si="16"/>
        <v>5471352.8128470108</v>
      </c>
      <c r="X114" s="118" t="str">
        <f>IF($M$58="","",IF(SUMIFS(RAW_매출A!$J$2:$J$7000,RAW_매출A!$B$2:$B$7000,$M$58,RAW_매출A!$A$2:$A$7000,EDATE(EOMONTH($M$59,-1)+1,$L114))=0,"",SUMIFS(RAW_매출A!$J$2:$J$7000,RAW_매출A!$B$2:$B$7000,$M$58,RAW_매출A!$A$2:$A$7000,EDATE(EOMONTH($M$59,-1)+1,$L114))))</f>
        <v/>
      </c>
      <c r="Y114" s="6" t="str">
        <f t="shared" si="18"/>
        <v/>
      </c>
    </row>
    <row r="115" spans="12:25" x14ac:dyDescent="0.3">
      <c r="L115" s="4">
        <f t="shared" si="17"/>
        <v>29</v>
      </c>
      <c r="M115" s="10" cm="1">
        <f t="array" ref="M115">IF($L115&gt;36,$N$82+$N$81*$L115,IF($M$57="평균",AVERAGE(INDEX($B$3:$D$48,$L115,0)),INDEX($B$3:$E$48,$L115,MATCH("그룹"&amp;$M$57&amp;"*",$B$2:$E$2,0))))</f>
        <v>128.4818225693646</v>
      </c>
      <c r="N115" s="4" t="str">
        <f t="shared" si="9"/>
        <v>실제 곡선값</v>
      </c>
      <c r="O115" s="6">
        <f t="shared" si="10"/>
        <v>5209194.8816864938</v>
      </c>
      <c r="P115" s="91">
        <f t="shared" si="11"/>
        <v>5225989.9203044362</v>
      </c>
      <c r="Q115" s="90">
        <f t="shared" si="12"/>
        <v>5248734.2615465317</v>
      </c>
      <c r="R115" s="90" t="str" cm="1">
        <f t="array" ref="R115">IF($L115&gt;12,"",IF(INDEX($N$64:$N$75,$L115)="","",INDEX($N$64:$N$75,$L115)))</f>
        <v/>
      </c>
      <c r="S115" s="92">
        <f t="shared" si="13"/>
        <v>46358</v>
      </c>
      <c r="T115" s="10" cm="1">
        <f t="array" ref="T115">IF(OR($M$60&lt;&gt;"Y",$M$59=""),100,INDEX(요약_월별시즈널리티!$F$7:$F$18,MONTH(EDATE($M$59,$L115))))</f>
        <v>103.33184157392137</v>
      </c>
      <c r="U115" s="6">
        <f t="shared" si="14"/>
        <v>5382757.0024211081</v>
      </c>
      <c r="V115" s="6">
        <f t="shared" si="15"/>
        <v>5400111.6251180796</v>
      </c>
      <c r="W115" s="91">
        <f t="shared" si="16"/>
        <v>5423613.7717773942</v>
      </c>
      <c r="X115" s="118" t="str">
        <f>IF($M$58="","",IF(SUMIFS(RAW_매출A!$J$2:$J$7000,RAW_매출A!$B$2:$B$7000,$M$58,RAW_매출A!$A$2:$A$7000,EDATE(EOMONTH($M$59,-1)+1,$L115))=0,"",SUMIFS(RAW_매출A!$J$2:$J$7000,RAW_매출A!$B$2:$B$7000,$M$58,RAW_매출A!$A$2:$A$7000,EDATE(EOMONTH($M$59,-1)+1,$L115))))</f>
        <v/>
      </c>
      <c r="Y115" s="6" t="str">
        <f t="shared" si="18"/>
        <v/>
      </c>
    </row>
    <row r="116" spans="12:25" x14ac:dyDescent="0.3">
      <c r="L116" s="4">
        <f t="shared" si="17"/>
        <v>30</v>
      </c>
      <c r="M116" s="10" cm="1">
        <f t="array" ref="M116">IF($L116&gt;36,$N$82+$N$81*$L116,IF($M$57="평균",AVERAGE(INDEX($B$3:$D$48,$L116,0)),INDEX($B$3:$E$48,$L116,MATCH("그룹"&amp;$M$57&amp;"*",$B$2:$E$2,0))))</f>
        <v>132.36685894689032</v>
      </c>
      <c r="N116" s="4" t="str">
        <f t="shared" si="9"/>
        <v>실제 곡선값</v>
      </c>
      <c r="O116" s="6">
        <f t="shared" si="10"/>
        <v>5366710.6392330276</v>
      </c>
      <c r="P116" s="91">
        <f t="shared" si="11"/>
        <v>5384013.5266243434</v>
      </c>
      <c r="Q116" s="90">
        <f t="shared" si="12"/>
        <v>5407445.6117927106</v>
      </c>
      <c r="R116" s="90" t="str" cm="1">
        <f t="array" ref="R116">IF($L116&gt;12,"",IF(INDEX($N$64:$N$75,$L116)="","",INDEX($N$64:$N$75,$L116)))</f>
        <v/>
      </c>
      <c r="S116" s="92">
        <f t="shared" si="13"/>
        <v>46389</v>
      </c>
      <c r="T116" s="10" cm="1">
        <f t="array" ref="T116">IF(OR($M$60&lt;&gt;"Y",$M$59=""),100,INDEX(요약_월별시즈널리티!$F$7:$F$18,MONTH(EDATE($M$59,$L116))))</f>
        <v>91.030316684681807</v>
      </c>
      <c r="U116" s="6">
        <f t="shared" si="14"/>
        <v>4885333.6904443363</v>
      </c>
      <c r="V116" s="6">
        <f t="shared" si="15"/>
        <v>4901084.5636322452</v>
      </c>
      <c r="W116" s="91">
        <f t="shared" si="16"/>
        <v>4922414.864966834</v>
      </c>
      <c r="X116" s="118" t="str">
        <f>IF($M$58="","",IF(SUMIFS(RAW_매출A!$J$2:$J$7000,RAW_매출A!$B$2:$B$7000,$M$58,RAW_매출A!$A$2:$A$7000,EDATE(EOMONTH($M$59,-1)+1,$L116))=0,"",SUMIFS(RAW_매출A!$J$2:$J$7000,RAW_매출A!$B$2:$B$7000,$M$58,RAW_매출A!$A$2:$A$7000,EDATE(EOMONTH($M$59,-1)+1,$L116))))</f>
        <v/>
      </c>
      <c r="Y116" s="6" t="str">
        <f t="shared" si="18"/>
        <v/>
      </c>
    </row>
    <row r="117" spans="12:25" x14ac:dyDescent="0.3">
      <c r="L117" s="4">
        <f t="shared" si="17"/>
        <v>31</v>
      </c>
      <c r="M117" s="10" cm="1">
        <f t="array" ref="M117">IF($L117&gt;36,$N$82+$N$81*$L117,IF($M$57="평균",AVERAGE(INDEX($B$3:$D$48,$L117,0)),INDEX($B$3:$E$48,$L117,MATCH("그룹"&amp;$M$57&amp;"*",$B$2:$E$2,0))))</f>
        <v>133.05871000279129</v>
      </c>
      <c r="N117" s="4" t="str">
        <f t="shared" si="9"/>
        <v>실제 곡선값</v>
      </c>
      <c r="O117" s="6">
        <f t="shared" si="10"/>
        <v>5394761.1985044992</v>
      </c>
      <c r="P117" s="91">
        <f t="shared" si="11"/>
        <v>5412154.5240992084</v>
      </c>
      <c r="Q117" s="90">
        <f t="shared" si="12"/>
        <v>5435709.0833747247</v>
      </c>
      <c r="R117" s="90" t="str" cm="1">
        <f t="array" ref="R117">IF($L117&gt;12,"",IF(INDEX($N$64:$N$75,$L117)="","",INDEX($N$64:$N$75,$L117)))</f>
        <v/>
      </c>
      <c r="S117" s="92">
        <f t="shared" si="13"/>
        <v>46420</v>
      </c>
      <c r="T117" s="10" cm="1">
        <f t="array" ref="T117">IF(OR($M$60&lt;&gt;"Y",$M$59=""),100,INDEX(요약_월별시즈널리티!$F$7:$F$18,MONTH(EDATE($M$59,$L117))))</f>
        <v>84.287776489062807</v>
      </c>
      <c r="U117" s="6">
        <f t="shared" si="14"/>
        <v>4547124.2611141577</v>
      </c>
      <c r="V117" s="6">
        <f t="shared" si="15"/>
        <v>4561784.708515441</v>
      </c>
      <c r="W117" s="91">
        <f t="shared" si="16"/>
        <v>4581638.3227905724</v>
      </c>
      <c r="X117" s="118" t="str">
        <f>IF($M$58="","",IF(SUMIFS(RAW_매출A!$J$2:$J$7000,RAW_매출A!$B$2:$B$7000,$M$58,RAW_매출A!$A$2:$A$7000,EDATE(EOMONTH($M$59,-1)+1,$L117))=0,"",SUMIFS(RAW_매출A!$J$2:$J$7000,RAW_매출A!$B$2:$B$7000,$M$58,RAW_매출A!$A$2:$A$7000,EDATE(EOMONTH($M$59,-1)+1,$L117))))</f>
        <v/>
      </c>
      <c r="Y117" s="6" t="str">
        <f t="shared" si="18"/>
        <v/>
      </c>
    </row>
    <row r="118" spans="12:25" x14ac:dyDescent="0.3">
      <c r="L118" s="4">
        <f t="shared" si="17"/>
        <v>32</v>
      </c>
      <c r="M118" s="10" cm="1">
        <f t="array" ref="M118">IF($L118&gt;36,$N$82+$N$81*$L118,IF($M$57="평균",AVERAGE(INDEX($B$3:$D$48,$L118,0)),INDEX($B$3:$E$48,$L118,MATCH("그룹"&amp;$M$57&amp;"*",$B$2:$E$2,0))))</f>
        <v>132.32420550474055</v>
      </c>
      <c r="N118" s="4" t="str">
        <f t="shared" si="9"/>
        <v>실제 곡선값</v>
      </c>
      <c r="O118" s="6">
        <f t="shared" si="10"/>
        <v>5364981.2888230663</v>
      </c>
      <c r="P118" s="91">
        <f t="shared" si="11"/>
        <v>5382278.6005913587</v>
      </c>
      <c r="Q118" s="90">
        <f t="shared" si="12"/>
        <v>5405703.1350850547</v>
      </c>
      <c r="R118" s="90" t="str" cm="1">
        <f t="array" ref="R118">IF($L118&gt;12,"",IF(INDEX($N$64:$N$75,$L118)="","",INDEX($N$64:$N$75,$L118)))</f>
        <v/>
      </c>
      <c r="S118" s="92">
        <f t="shared" si="13"/>
        <v>46448</v>
      </c>
      <c r="T118" s="10" cm="1">
        <f t="array" ref="T118">IF(OR($M$60&lt;&gt;"Y",$M$59=""),100,INDEX(요약_월별시즈널리티!$F$7:$F$18,MONTH(EDATE($M$59,$L118))))</f>
        <v>97.17160058404427</v>
      </c>
      <c r="U118" s="6">
        <f t="shared" si="14"/>
        <v>5213238.1893838607</v>
      </c>
      <c r="V118" s="6">
        <f t="shared" si="15"/>
        <v>5230046.2640871229</v>
      </c>
      <c r="W118" s="91">
        <f t="shared" si="16"/>
        <v>5252808.2591840085</v>
      </c>
      <c r="X118" s="118" t="str">
        <f>IF($M$58="","",IF(SUMIFS(RAW_매출A!$J$2:$J$7000,RAW_매출A!$B$2:$B$7000,$M$58,RAW_매출A!$A$2:$A$7000,EDATE(EOMONTH($M$59,-1)+1,$L118))=0,"",SUMIFS(RAW_매출A!$J$2:$J$7000,RAW_매출A!$B$2:$B$7000,$M$58,RAW_매출A!$A$2:$A$7000,EDATE(EOMONTH($M$59,-1)+1,$L118))))</f>
        <v/>
      </c>
      <c r="Y118" s="6" t="str">
        <f t="shared" si="18"/>
        <v/>
      </c>
    </row>
    <row r="119" spans="12:25" x14ac:dyDescent="0.3">
      <c r="L119" s="4">
        <f t="shared" si="17"/>
        <v>33</v>
      </c>
      <c r="M119" s="10" cm="1">
        <f t="array" ref="M119">IF($L119&gt;36,$N$82+$N$81*$L119,IF($M$57="평균",AVERAGE(INDEX($B$3:$D$48,$L119,0)),INDEX($B$3:$E$48,$L119,MATCH("그룹"&amp;$M$57&amp;"*",$B$2:$E$2,0))))</f>
        <v>130.88758665029241</v>
      </c>
      <c r="N119" s="4" t="str">
        <f t="shared" si="9"/>
        <v>실제 곡선값</v>
      </c>
      <c r="O119" s="6">
        <f t="shared" si="10"/>
        <v>5306734.7023887457</v>
      </c>
      <c r="P119" s="91">
        <f t="shared" si="11"/>
        <v>5323844.2205169946</v>
      </c>
      <c r="Q119" s="90">
        <f t="shared" si="12"/>
        <v>5347014.4392732028</v>
      </c>
      <c r="R119" s="90" t="str" cm="1">
        <f t="array" ref="R119">IF($L119&gt;12,"",IF(INDEX($N$64:$N$75,$L119)="","",INDEX($N$64:$N$75,$L119)))</f>
        <v/>
      </c>
      <c r="S119" s="92">
        <f t="shared" si="13"/>
        <v>46479</v>
      </c>
      <c r="T119" s="10" cm="1">
        <f t="array" ref="T119">IF(OR($M$60&lt;&gt;"Y",$M$59=""),100,INDEX(요약_월별시즈널리티!$F$7:$F$18,MONTH(EDATE($M$59,$L119))))</f>
        <v>96.499914908438853</v>
      </c>
      <c r="U119" s="6">
        <f t="shared" si="14"/>
        <v>5120994.4722217359</v>
      </c>
      <c r="V119" s="6">
        <f t="shared" si="15"/>
        <v>5137505.1426567398</v>
      </c>
      <c r="W119" s="91">
        <f t="shared" si="16"/>
        <v>5159864.3840405801</v>
      </c>
      <c r="X119" s="118" t="str">
        <f>IF($M$58="","",IF(SUMIFS(RAW_매출A!$J$2:$J$7000,RAW_매출A!$B$2:$B$7000,$M$58,RAW_매출A!$A$2:$A$7000,EDATE(EOMONTH($M$59,-1)+1,$L119))=0,"",SUMIFS(RAW_매출A!$J$2:$J$7000,RAW_매출A!$B$2:$B$7000,$M$58,RAW_매출A!$A$2:$A$7000,EDATE(EOMONTH($M$59,-1)+1,$L119))))</f>
        <v/>
      </c>
      <c r="Y119" s="6" t="str">
        <f t="shared" si="18"/>
        <v/>
      </c>
    </row>
    <row r="120" spans="12:25" x14ac:dyDescent="0.3">
      <c r="L120" s="4">
        <f t="shared" si="17"/>
        <v>34</v>
      </c>
      <c r="M120" s="10" cm="1">
        <f t="array" ref="M120">IF($L120&gt;36,$N$82+$N$81*$L120,IF($M$57="평균",AVERAGE(INDEX($B$3:$D$48,$L120,0)),INDEX($B$3:$E$48,$L120,MATCH("그룹"&amp;$M$57&amp;"*",$B$2:$E$2,0))))</f>
        <v>133.70275859540698</v>
      </c>
      <c r="N120" s="4" t="str">
        <f t="shared" si="9"/>
        <v>실제 곡선값</v>
      </c>
      <c r="O120" s="6">
        <f t="shared" si="10"/>
        <v>5420873.6443362804</v>
      </c>
      <c r="P120" s="91">
        <f t="shared" si="11"/>
        <v>5438351.1594355321</v>
      </c>
      <c r="Q120" s="90">
        <f t="shared" si="12"/>
        <v>5462019.7306442074</v>
      </c>
      <c r="R120" s="90" t="str" cm="1">
        <f t="array" ref="R120">IF($L120&gt;12,"",IF(INDEX($N$64:$N$75,$L120)="","",INDEX($N$64:$N$75,$L120)))</f>
        <v/>
      </c>
      <c r="S120" s="92">
        <f t="shared" si="13"/>
        <v>46509</v>
      </c>
      <c r="T120" s="10" cm="1">
        <f t="array" ref="T120">IF(OR($M$60&lt;&gt;"Y",$M$59=""),100,INDEX(요약_월별시즈널리티!$F$7:$F$18,MONTH(EDATE($M$59,$L120))))</f>
        <v>105.36696241365125</v>
      </c>
      <c r="U120" s="6">
        <f t="shared" si="14"/>
        <v>5711809.8953193352</v>
      </c>
      <c r="V120" s="6">
        <f t="shared" si="15"/>
        <v>5730225.4220848037</v>
      </c>
      <c r="W120" s="91">
        <f t="shared" si="16"/>
        <v>5755164.2766140969</v>
      </c>
      <c r="X120" s="118" t="str">
        <f>IF($M$58="","",IF(SUMIFS(RAW_매출A!$J$2:$J$7000,RAW_매출A!$B$2:$B$7000,$M$58,RAW_매출A!$A$2:$A$7000,EDATE(EOMONTH($M$59,-1)+1,$L120))=0,"",SUMIFS(RAW_매출A!$J$2:$J$7000,RAW_매출A!$B$2:$B$7000,$M$58,RAW_매출A!$A$2:$A$7000,EDATE(EOMONTH($M$59,-1)+1,$L120))))</f>
        <v/>
      </c>
      <c r="Y120" s="6" t="str">
        <f t="shared" si="18"/>
        <v/>
      </c>
    </row>
    <row r="121" spans="12:25" x14ac:dyDescent="0.3">
      <c r="L121" s="4">
        <f t="shared" si="17"/>
        <v>35</v>
      </c>
      <c r="M121" s="10" cm="1">
        <f t="array" ref="M121">IF($L121&gt;36,$N$82+$N$81*$L121,IF($M$57="평균",AVERAGE(INDEX($B$3:$D$48,$L121,0)),INDEX($B$3:$E$48,$L121,MATCH("그룹"&amp;$M$57&amp;"*",$B$2:$E$2,0))))</f>
        <v>130.65698162909624</v>
      </c>
      <c r="N121" s="4" t="str">
        <f t="shared" si="9"/>
        <v>실제 곡선값</v>
      </c>
      <c r="O121" s="6">
        <f t="shared" si="10"/>
        <v>5297385.0023916289</v>
      </c>
      <c r="P121" s="91">
        <f t="shared" si="11"/>
        <v>5314464.3760203756</v>
      </c>
      <c r="Q121" s="90">
        <f t="shared" si="12"/>
        <v>5337593.7721980335</v>
      </c>
      <c r="R121" s="90" t="str" cm="1">
        <f t="array" ref="R121">IF($L121&gt;12,"",IF(INDEX($N$64:$N$75,$L121)="","",INDEX($N$64:$N$75,$L121)))</f>
        <v/>
      </c>
      <c r="S121" s="92">
        <f t="shared" si="13"/>
        <v>46540</v>
      </c>
      <c r="T121" s="10" cm="1">
        <f t="array" ref="T121">IF(OR($M$60&lt;&gt;"Y",$M$59=""),100,INDEX(요약_월별시즈널리티!$F$7:$F$18,MONTH(EDATE($M$59,$L121))))</f>
        <v>102.78468761332418</v>
      </c>
      <c r="U121" s="6">
        <f t="shared" si="14"/>
        <v>5444900.6263833214</v>
      </c>
      <c r="V121" s="6">
        <f t="shared" si="15"/>
        <v>5462455.6072139414</v>
      </c>
      <c r="W121" s="91">
        <f t="shared" si="16"/>
        <v>5486229.0848219953</v>
      </c>
      <c r="X121" s="118" t="str">
        <f>IF($M$58="","",IF(SUMIFS(RAW_매출A!$J$2:$J$7000,RAW_매출A!$B$2:$B$7000,$M$58,RAW_매출A!$A$2:$A$7000,EDATE(EOMONTH($M$59,-1)+1,$L121))=0,"",SUMIFS(RAW_매출A!$J$2:$J$7000,RAW_매출A!$B$2:$B$7000,$M$58,RAW_매출A!$A$2:$A$7000,EDATE(EOMONTH($M$59,-1)+1,$L121))))</f>
        <v/>
      </c>
      <c r="Y121" s="6" t="str">
        <f t="shared" si="18"/>
        <v/>
      </c>
    </row>
    <row r="122" spans="12:25" x14ac:dyDescent="0.3">
      <c r="L122" s="4">
        <f t="shared" si="17"/>
        <v>36</v>
      </c>
      <c r="M122" s="10" cm="1">
        <f t="array" ref="M122">IF($L122&gt;36,$N$82+$N$81*$L122,IF($M$57="평균",AVERAGE(INDEX($B$3:$D$48,$L122,0)),INDEX($B$3:$E$48,$L122,MATCH("그룹"&amp;$M$57&amp;"*",$B$2:$E$2,0))))</f>
        <v>136.71208257078442</v>
      </c>
      <c r="N122" s="4" t="str">
        <f t="shared" si="9"/>
        <v>실제 곡선값</v>
      </c>
      <c r="O122" s="6">
        <f t="shared" si="10"/>
        <v>5542884.3283099569</v>
      </c>
      <c r="P122" s="91">
        <f t="shared" si="11"/>
        <v>5560755.2197745917</v>
      </c>
      <c r="Q122" s="90">
        <f t="shared" si="12"/>
        <v>5584956.5129670883</v>
      </c>
      <c r="R122" s="90" t="str" cm="1">
        <f t="array" ref="R122">IF($L122&gt;12,"",IF(INDEX($N$64:$N$75,$L122)="","",INDEX($N$64:$N$75,$L122)))</f>
        <v/>
      </c>
      <c r="S122" s="92">
        <f t="shared" si="13"/>
        <v>46570</v>
      </c>
      <c r="T122" s="10" cm="1">
        <f t="array" ref="T122">IF(OR($M$60&lt;&gt;"Y",$M$59=""),100,INDEX(요약_월별시즈널리티!$F$7:$F$18,MONTH(EDATE($M$59,$L122))))</f>
        <v>104.67864933203967</v>
      </c>
      <c r="U122" s="6">
        <f t="shared" si="14"/>
        <v>5802216.4489121623</v>
      </c>
      <c r="V122" s="6">
        <f t="shared" si="15"/>
        <v>5820923.4567209361</v>
      </c>
      <c r="W122" s="91">
        <f t="shared" si="16"/>
        <v>5846257.0435557291</v>
      </c>
      <c r="X122" s="118" t="str">
        <f>IF($M$58="","",IF(SUMIFS(RAW_매출A!$J$2:$J$7000,RAW_매출A!$B$2:$B$7000,$M$58,RAW_매출A!$A$2:$A$7000,EDATE(EOMONTH($M$59,-1)+1,$L122))=0,"",SUMIFS(RAW_매출A!$J$2:$J$7000,RAW_매출A!$B$2:$B$7000,$M$58,RAW_매출A!$A$2:$A$7000,EDATE(EOMONTH($M$59,-1)+1,$L122))))</f>
        <v/>
      </c>
      <c r="Y122" s="6" t="str">
        <f t="shared" si="18"/>
        <v/>
      </c>
    </row>
    <row r="123" spans="12:25" x14ac:dyDescent="0.3">
      <c r="L123" s="4">
        <f t="shared" si="17"/>
        <v>37</v>
      </c>
      <c r="M123" s="10" cm="1">
        <f t="array" ref="M123">IF($L123&gt;36,$N$82+$N$81*$L123,IF($M$57="평균",AVERAGE(INDEX($B$3:$D$48,$L123,0)),INDEX($B$3:$E$48,$L123,MATCH("그룹"&amp;$M$57&amp;"*",$B$2:$E$2,0))))</f>
        <v>137.76582766958526</v>
      </c>
      <c r="N123" s="4" t="str">
        <f t="shared" si="9"/>
        <v>회귀 외삽 (절편+기울기×m)</v>
      </c>
      <c r="O123" s="6">
        <f t="shared" si="10"/>
        <v>5585607.5981508102</v>
      </c>
      <c r="P123" s="91">
        <f t="shared" si="11"/>
        <v>5603616.2343117297</v>
      </c>
      <c r="Q123" s="90">
        <f t="shared" si="12"/>
        <v>5628004.0654722424</v>
      </c>
      <c r="R123" s="90" t="str" cm="1">
        <f t="array" ref="R123">IF($L123&gt;12,"",IF(INDEX($N$64:$N$75,$L123)="","",INDEX($N$64:$N$75,$L123)))</f>
        <v/>
      </c>
      <c r="S123" s="92">
        <f t="shared" si="13"/>
        <v>46601</v>
      </c>
      <c r="T123" s="10" cm="1">
        <f t="array" ref="T123">IF(OR($M$60&lt;&gt;"Y",$M$59=""),100,INDEX(요약_월별시즈널리티!$F$7:$F$18,MONTH(EDATE($M$59,$L123))))</f>
        <v>102.0452176382724</v>
      </c>
      <c r="U123" s="6">
        <f t="shared" si="14"/>
        <v>5699845.4299528738</v>
      </c>
      <c r="V123" s="6">
        <f t="shared" si="15"/>
        <v>5718222.3819169691</v>
      </c>
      <c r="W123" s="91">
        <f t="shared" si="16"/>
        <v>5743108.9973019687</v>
      </c>
      <c r="X123" s="118" t="str">
        <f>IF($M$58="","",IF(SUMIFS(RAW_매출A!$J$2:$J$7000,RAW_매출A!$B$2:$B$7000,$M$58,RAW_매출A!$A$2:$A$7000,EDATE(EOMONTH($M$59,-1)+1,$L123))=0,"",SUMIFS(RAW_매출A!$J$2:$J$7000,RAW_매출A!$B$2:$B$7000,$M$58,RAW_매출A!$A$2:$A$7000,EDATE(EOMONTH($M$59,-1)+1,$L123))))</f>
        <v/>
      </c>
      <c r="Y123" s="6" t="str">
        <f t="shared" si="18"/>
        <v/>
      </c>
    </row>
    <row r="124" spans="12:25" x14ac:dyDescent="0.3">
      <c r="L124" s="4">
        <f t="shared" si="17"/>
        <v>38</v>
      </c>
      <c r="M124" s="10" cm="1">
        <f t="array" ref="M124">IF($L124&gt;36,$N$82+$N$81*$L124,IF($M$57="평균",AVERAGE(INDEX($B$3:$D$48,$L124,0)),INDEX($B$3:$E$48,$L124,MATCH("그룹"&amp;$M$57&amp;"*",$B$2:$E$2,0))))</f>
        <v>138.85021998821512</v>
      </c>
      <c r="N124" s="4" t="str">
        <f t="shared" si="9"/>
        <v>회귀 외삽 (절편+기울기×m)</v>
      </c>
      <c r="O124" s="6">
        <f t="shared" si="10"/>
        <v>5629573.4355197279</v>
      </c>
      <c r="P124" s="91">
        <f t="shared" si="11"/>
        <v>5647723.8225564063</v>
      </c>
      <c r="Q124" s="90">
        <f t="shared" si="12"/>
        <v>5672303.6169724371</v>
      </c>
      <c r="R124" s="90" t="str" cm="1">
        <f t="array" ref="R124">IF($L124&gt;12,"",IF(INDEX($N$64:$N$75,$L124)="","",INDEX($N$64:$N$75,$L124)))</f>
        <v/>
      </c>
      <c r="S124" s="92">
        <f t="shared" si="13"/>
        <v>46632</v>
      </c>
      <c r="T124" s="10" cm="1">
        <f t="array" ref="T124">IF(OR($M$60&lt;&gt;"Y",$M$59=""),100,INDEX(요약_월별시즈널리티!$F$7:$F$18,MONTH(EDATE($M$59,$L124))))</f>
        <v>100.12358076140046</v>
      </c>
      <c r="U124" s="6">
        <f t="shared" si="14"/>
        <v>5636530.5052349409</v>
      </c>
      <c r="V124" s="6">
        <f t="shared" si="15"/>
        <v>5654703.3226581169</v>
      </c>
      <c r="W124" s="91">
        <f t="shared" si="16"/>
        <v>5679313.4929712377</v>
      </c>
      <c r="X124" s="118" t="str">
        <f>IF($M$58="","",IF(SUMIFS(RAW_매출A!$J$2:$J$7000,RAW_매출A!$B$2:$B$7000,$M$58,RAW_매출A!$A$2:$A$7000,EDATE(EOMONTH($M$59,-1)+1,$L124))=0,"",SUMIFS(RAW_매출A!$J$2:$J$7000,RAW_매출A!$B$2:$B$7000,$M$58,RAW_매출A!$A$2:$A$7000,EDATE(EOMONTH($M$59,-1)+1,$L124))))</f>
        <v/>
      </c>
      <c r="Y124" s="6" t="str">
        <f t="shared" si="18"/>
        <v/>
      </c>
    </row>
    <row r="125" spans="12:25" x14ac:dyDescent="0.3">
      <c r="L125" s="4">
        <f t="shared" si="17"/>
        <v>39</v>
      </c>
      <c r="M125" s="10" cm="1">
        <f t="array" ref="M125">IF($L125&gt;36,$N$82+$N$81*$L125,IF($M$57="평균",AVERAGE(INDEX($B$3:$D$48,$L125,0)),INDEX($B$3:$E$48,$L125,MATCH("그룹"&amp;$M$57&amp;"*",$B$2:$E$2,0))))</f>
        <v>139.934612306845</v>
      </c>
      <c r="N125" s="4" t="str">
        <f t="shared" si="9"/>
        <v>회귀 외삽 (절편+기울기×m)</v>
      </c>
      <c r="O125" s="6">
        <f t="shared" si="10"/>
        <v>5673539.2728886465</v>
      </c>
      <c r="P125" s="91">
        <f t="shared" si="11"/>
        <v>5691831.4108010838</v>
      </c>
      <c r="Q125" s="90">
        <f t="shared" si="12"/>
        <v>5716603.1684726318</v>
      </c>
      <c r="R125" s="90" t="str" cm="1">
        <f t="array" ref="R125">IF($L125&gt;12,"",IF(INDEX($N$64:$N$75,$L125)="","",INDEX($N$64:$N$75,$L125)))</f>
        <v/>
      </c>
      <c r="S125" s="92">
        <f t="shared" si="13"/>
        <v>46662</v>
      </c>
      <c r="T125" s="10" cm="1">
        <f t="array" ref="T125">IF(OR($M$60&lt;&gt;"Y",$M$59=""),100,INDEX(요약_월별시즈널리티!$F$7:$F$18,MONTH(EDATE($M$59,$L125))))</f>
        <v>115.59456344220527</v>
      </c>
      <c r="U125" s="6">
        <f t="shared" si="14"/>
        <v>6558302.9542176984</v>
      </c>
      <c r="V125" s="6">
        <f t="shared" si="15"/>
        <v>6579447.6711818269</v>
      </c>
      <c r="W125" s="91">
        <f t="shared" si="16"/>
        <v>6608082.4763192125</v>
      </c>
      <c r="X125" s="118" t="str">
        <f>IF($M$58="","",IF(SUMIFS(RAW_매출A!$J$2:$J$7000,RAW_매출A!$B$2:$B$7000,$M$58,RAW_매출A!$A$2:$A$7000,EDATE(EOMONTH($M$59,-1)+1,$L125))=0,"",SUMIFS(RAW_매출A!$J$2:$J$7000,RAW_매출A!$B$2:$B$7000,$M$58,RAW_매출A!$A$2:$A$7000,EDATE(EOMONTH($M$59,-1)+1,$L125))))</f>
        <v/>
      </c>
      <c r="Y125" s="6" t="str">
        <f t="shared" si="18"/>
        <v/>
      </c>
    </row>
    <row r="126" spans="12:25" x14ac:dyDescent="0.3">
      <c r="L126" s="4">
        <f t="shared" si="17"/>
        <v>40</v>
      </c>
      <c r="M126" s="10" cm="1">
        <f t="array" ref="M126">IF($L126&gt;36,$N$82+$N$81*$L126,IF($M$57="평균",AVERAGE(INDEX($B$3:$D$48,$L126,0)),INDEX($B$3:$E$48,$L126,MATCH("그룹"&amp;$M$57&amp;"*",$B$2:$E$2,0))))</f>
        <v>141.01900462547485</v>
      </c>
      <c r="N126" s="4" t="str">
        <f t="shared" si="9"/>
        <v>회귀 외삽 (절편+기울기×m)</v>
      </c>
      <c r="O126" s="6">
        <f t="shared" si="10"/>
        <v>5717505.1102575622</v>
      </c>
      <c r="P126" s="91">
        <f t="shared" si="11"/>
        <v>5735938.9990457622</v>
      </c>
      <c r="Q126" s="90">
        <f t="shared" si="12"/>
        <v>5760902.7199728275</v>
      </c>
      <c r="R126" s="90" t="str" cm="1">
        <f t="array" ref="R126">IF($L126&gt;12,"",IF(INDEX($N$64:$N$75,$L126)="","",INDEX($N$64:$N$75,$L126)))</f>
        <v/>
      </c>
      <c r="S126" s="92">
        <f t="shared" si="13"/>
        <v>46693</v>
      </c>
      <c r="T126" s="10" cm="1">
        <f t="array" ref="T126">IF(OR($M$60&lt;&gt;"Y",$M$59=""),100,INDEX(요약_월별시즈널리티!$F$7:$F$18,MONTH(EDATE($M$59,$L126))))</f>
        <v>104.11251530615402</v>
      </c>
      <c r="U126" s="6">
        <f t="shared" si="14"/>
        <v>5952638.3830470433</v>
      </c>
      <c r="V126" s="6">
        <f t="shared" si="15"/>
        <v>5971830.3683331776</v>
      </c>
      <c r="W126" s="91">
        <f t="shared" si="16"/>
        <v>5997820.7261043536</v>
      </c>
      <c r="X126" s="118" t="str">
        <f>IF($M$58="","",IF(SUMIFS(RAW_매출A!$J$2:$J$7000,RAW_매출A!$B$2:$B$7000,$M$58,RAW_매출A!$A$2:$A$7000,EDATE(EOMONTH($M$59,-1)+1,$L126))=0,"",SUMIFS(RAW_매출A!$J$2:$J$7000,RAW_매출A!$B$2:$B$7000,$M$58,RAW_매출A!$A$2:$A$7000,EDATE(EOMONTH($M$59,-1)+1,$L126))))</f>
        <v/>
      </c>
      <c r="Y126" s="6" t="str">
        <f t="shared" si="18"/>
        <v/>
      </c>
    </row>
    <row r="127" spans="12:25" x14ac:dyDescent="0.3">
      <c r="L127" s="4">
        <f t="shared" si="17"/>
        <v>41</v>
      </c>
      <c r="M127" s="10" cm="1">
        <f t="array" ref="M127">IF($L127&gt;36,$N$82+$N$81*$L127,IF($M$57="평균",AVERAGE(INDEX($B$3:$D$48,$L127,0)),INDEX($B$3:$E$48,$L127,MATCH("그룹"&amp;$M$57&amp;"*",$B$2:$E$2,0))))</f>
        <v>142.1033969441047</v>
      </c>
      <c r="N127" s="4" t="str">
        <f t="shared" si="9"/>
        <v>회귀 외삽 (절편+기울기×m)</v>
      </c>
      <c r="O127" s="6">
        <f t="shared" si="10"/>
        <v>5761470.9476264799</v>
      </c>
      <c r="P127" s="91">
        <f t="shared" si="11"/>
        <v>5780046.5872904388</v>
      </c>
      <c r="Q127" s="90">
        <f t="shared" si="12"/>
        <v>5805202.2714730212</v>
      </c>
      <c r="R127" s="90" t="str" cm="1">
        <f t="array" ref="R127">IF($L127&gt;12,"",IF(INDEX($N$64:$N$75,$L127)="","",INDEX($N$64:$N$75,$L127)))</f>
        <v/>
      </c>
      <c r="S127" s="92">
        <f t="shared" si="13"/>
        <v>46723</v>
      </c>
      <c r="T127" s="10" cm="1">
        <f t="array" ref="T127">IF(OR($M$60&lt;&gt;"Y",$M$59=""),100,INDEX(요약_월별시즈널리티!$F$7:$F$18,MONTH(EDATE($M$59,$L127))))</f>
        <v>103.33184157392137</v>
      </c>
      <c r="U127" s="6">
        <f t="shared" si="14"/>
        <v>5953434.0319289006</v>
      </c>
      <c r="V127" s="6">
        <f t="shared" si="15"/>
        <v>5972628.5824778043</v>
      </c>
      <c r="W127" s="91">
        <f t="shared" si="16"/>
        <v>5998622.4142041877</v>
      </c>
      <c r="X127" s="118" t="str">
        <f>IF($M$58="","",IF(SUMIFS(RAW_매출A!$J$2:$J$7000,RAW_매출A!$B$2:$B$7000,$M$58,RAW_매출A!$A$2:$A$7000,EDATE(EOMONTH($M$59,-1)+1,$L127))=0,"",SUMIFS(RAW_매출A!$J$2:$J$7000,RAW_매출A!$B$2:$B$7000,$M$58,RAW_매출A!$A$2:$A$7000,EDATE(EOMONTH($M$59,-1)+1,$L127))))</f>
        <v/>
      </c>
      <c r="Y127" s="6" t="str">
        <f t="shared" si="18"/>
        <v/>
      </c>
    </row>
    <row r="128" spans="12:25" x14ac:dyDescent="0.3">
      <c r="L128" s="4">
        <f t="shared" si="17"/>
        <v>42</v>
      </c>
      <c r="M128" s="10" cm="1">
        <f t="array" ref="M128">IF($L128&gt;36,$N$82+$N$81*$L128,IF($M$57="평균",AVERAGE(INDEX($B$3:$D$48,$L128,0)),INDEX($B$3:$E$48,$L128,MATCH("그룹"&amp;$M$57&amp;"*",$B$2:$E$2,0))))</f>
        <v>143.18778926273458</v>
      </c>
      <c r="N128" s="4" t="str">
        <f t="shared" si="9"/>
        <v>회귀 외삽 (절편+기울기×m)</v>
      </c>
      <c r="O128" s="6">
        <f t="shared" si="10"/>
        <v>5805436.7849953985</v>
      </c>
      <c r="P128" s="91">
        <f t="shared" si="11"/>
        <v>5824154.1755351163</v>
      </c>
      <c r="Q128" s="90">
        <f t="shared" si="12"/>
        <v>5849501.8229732169</v>
      </c>
      <c r="R128" s="90" t="str" cm="1">
        <f t="array" ref="R128">IF($L128&gt;12,"",IF(INDEX($N$64:$N$75,$L128)="","",INDEX($N$64:$N$75,$L128)))</f>
        <v/>
      </c>
      <c r="S128" s="92">
        <f t="shared" si="13"/>
        <v>46754</v>
      </c>
      <c r="T128" s="10" cm="1">
        <f t="array" ref="T128">IF(OR($M$60&lt;&gt;"Y",$M$59=""),100,INDEX(요약_월별시즈널리티!$F$7:$F$18,MONTH(EDATE($M$59,$L128))))</f>
        <v>91.030316684681807</v>
      </c>
      <c r="U128" s="6">
        <f t="shared" si="14"/>
        <v>5284707.4903103216</v>
      </c>
      <c r="V128" s="6">
        <f t="shared" si="15"/>
        <v>5301745.9901937358</v>
      </c>
      <c r="W128" s="91">
        <f t="shared" si="16"/>
        <v>5324820.0339287547</v>
      </c>
      <c r="X128" s="118" t="str">
        <f>IF($M$58="","",IF(SUMIFS(RAW_매출A!$J$2:$J$7000,RAW_매출A!$B$2:$B$7000,$M$58,RAW_매출A!$A$2:$A$7000,EDATE(EOMONTH($M$59,-1)+1,$L128))=0,"",SUMIFS(RAW_매출A!$J$2:$J$7000,RAW_매출A!$B$2:$B$7000,$M$58,RAW_매출A!$A$2:$A$7000,EDATE(EOMONTH($M$59,-1)+1,$L128))))</f>
        <v/>
      </c>
      <c r="Y128" s="6" t="str">
        <f t="shared" si="18"/>
        <v/>
      </c>
    </row>
    <row r="129" spans="12:25" x14ac:dyDescent="0.3">
      <c r="L129" s="4">
        <f t="shared" si="17"/>
        <v>43</v>
      </c>
      <c r="M129" s="10" cm="1">
        <f t="array" ref="M129">IF($L129&gt;36,$N$82+$N$81*$L129,IF($M$57="평균",AVERAGE(INDEX($B$3:$D$48,$L129,0)),INDEX($B$3:$E$48,$L129,MATCH("그룹"&amp;$M$57&amp;"*",$B$2:$E$2,0))))</f>
        <v>144.27218158136444</v>
      </c>
      <c r="N129" s="4" t="str">
        <f t="shared" si="9"/>
        <v>회귀 외삽 (절편+기울기×m)</v>
      </c>
      <c r="O129" s="6">
        <f t="shared" si="10"/>
        <v>5849402.6223643161</v>
      </c>
      <c r="P129" s="91">
        <f t="shared" si="11"/>
        <v>5868261.7637797929</v>
      </c>
      <c r="Q129" s="90">
        <f t="shared" si="12"/>
        <v>5893801.3744734107</v>
      </c>
      <c r="R129" s="90" t="str" cm="1">
        <f t="array" ref="R129">IF($L129&gt;12,"",IF(INDEX($N$64:$N$75,$L129)="","",INDEX($N$64:$N$75,$L129)))</f>
        <v/>
      </c>
      <c r="S129" s="92">
        <f t="shared" si="13"/>
        <v>46785</v>
      </c>
      <c r="T129" s="10" cm="1">
        <f t="array" ref="T129">IF(OR($M$60&lt;&gt;"Y",$M$59=""),100,INDEX(요약_월별시즈널리티!$F$7:$F$18,MONTH(EDATE($M$59,$L129))))</f>
        <v>84.287776489062807</v>
      </c>
      <c r="U129" s="6">
        <f t="shared" si="14"/>
        <v>4930331.4082838139</v>
      </c>
      <c r="V129" s="6">
        <f t="shared" si="15"/>
        <v>4946227.3592478465</v>
      </c>
      <c r="W129" s="91">
        <f t="shared" si="16"/>
        <v>4967754.1292254599</v>
      </c>
      <c r="X129" s="118" t="str">
        <f>IF($M$58="","",IF(SUMIFS(RAW_매출A!$J$2:$J$7000,RAW_매출A!$B$2:$B$7000,$M$58,RAW_매출A!$A$2:$A$7000,EDATE(EOMONTH($M$59,-1)+1,$L129))=0,"",SUMIFS(RAW_매출A!$J$2:$J$7000,RAW_매출A!$B$2:$B$7000,$M$58,RAW_매출A!$A$2:$A$7000,EDATE(EOMONTH($M$59,-1)+1,$L129))))</f>
        <v/>
      </c>
      <c r="Y129" s="6" t="str">
        <f t="shared" si="18"/>
        <v/>
      </c>
    </row>
    <row r="130" spans="12:25" x14ac:dyDescent="0.3">
      <c r="L130" s="4">
        <f t="shared" si="17"/>
        <v>44</v>
      </c>
      <c r="M130" s="10" cm="1">
        <f t="array" ref="M130">IF($L130&gt;36,$N$82+$N$81*$L130,IF($M$57="평균",AVERAGE(INDEX($B$3:$D$48,$L130,0)),INDEX($B$3:$E$48,$L130,MATCH("그룹"&amp;$M$57&amp;"*",$B$2:$E$2,0))))</f>
        <v>145.35657389999432</v>
      </c>
      <c r="N130" s="4" t="str">
        <f t="shared" si="9"/>
        <v>회귀 외삽 (절편+기울기×m)</v>
      </c>
      <c r="O130" s="6">
        <f t="shared" si="10"/>
        <v>5893368.4597332347</v>
      </c>
      <c r="P130" s="91">
        <f t="shared" si="11"/>
        <v>5912369.3520244705</v>
      </c>
      <c r="Q130" s="90">
        <f t="shared" si="12"/>
        <v>5938100.9259736063</v>
      </c>
      <c r="R130" s="90" t="str" cm="1">
        <f t="array" ref="R130">IF($L130&gt;12,"",IF(INDEX($N$64:$N$75,$L130)="","",INDEX($N$64:$N$75,$L130)))</f>
        <v/>
      </c>
      <c r="S130" s="92">
        <f t="shared" si="13"/>
        <v>46814</v>
      </c>
      <c r="T130" s="10" cm="1">
        <f t="array" ref="T130">IF(OR($M$60&lt;&gt;"Y",$M$59=""),100,INDEX(요약_월별시즈널리티!$F$7:$F$18,MONTH(EDATE($M$59,$L130))))</f>
        <v>97.17160058404427</v>
      </c>
      <c r="U130" s="6">
        <f t="shared" si="14"/>
        <v>5726680.4606380211</v>
      </c>
      <c r="V130" s="6">
        <f t="shared" si="15"/>
        <v>5745143.9318026649</v>
      </c>
      <c r="W130" s="91">
        <f t="shared" si="16"/>
        <v>5770147.7140645077</v>
      </c>
      <c r="X130" s="118" t="str">
        <f>IF($M$58="","",IF(SUMIFS(RAW_매출A!$J$2:$J$7000,RAW_매출A!$B$2:$B$7000,$M$58,RAW_매출A!$A$2:$A$7000,EDATE(EOMONTH($M$59,-1)+1,$L130))=0,"",SUMIFS(RAW_매출A!$J$2:$J$7000,RAW_매출A!$B$2:$B$7000,$M$58,RAW_매출A!$A$2:$A$7000,EDATE(EOMONTH($M$59,-1)+1,$L130))))</f>
        <v/>
      </c>
      <c r="Y130" s="6" t="str">
        <f t="shared" si="18"/>
        <v/>
      </c>
    </row>
    <row r="131" spans="12:25" x14ac:dyDescent="0.3">
      <c r="L131" s="4">
        <f t="shared" si="17"/>
        <v>45</v>
      </c>
      <c r="M131" s="10" cm="1">
        <f t="array" ref="M131">IF($L131&gt;36,$N$82+$N$81*$L131,IF($M$57="평균",AVERAGE(INDEX($B$3:$D$48,$L131,0)),INDEX($B$3:$E$48,$L131,MATCH("그룹"&amp;$M$57&amp;"*",$B$2:$E$2,0))))</f>
        <v>146.44096621862417</v>
      </c>
      <c r="N131" s="4" t="str">
        <f t="shared" si="9"/>
        <v>회귀 외삽 (절편+기울기×m)</v>
      </c>
      <c r="O131" s="6">
        <f t="shared" si="10"/>
        <v>5937334.2971021524</v>
      </c>
      <c r="P131" s="91">
        <f t="shared" si="11"/>
        <v>5956476.940269148</v>
      </c>
      <c r="Q131" s="90">
        <f t="shared" si="12"/>
        <v>5982400.4774738001</v>
      </c>
      <c r="R131" s="90" t="str" cm="1">
        <f t="array" ref="R131">IF($L131&gt;12,"",IF(INDEX($N$64:$N$75,$L131)="","",INDEX($N$64:$N$75,$L131)))</f>
        <v/>
      </c>
      <c r="S131" s="92">
        <f t="shared" si="13"/>
        <v>46845</v>
      </c>
      <c r="T131" s="10" cm="1">
        <f t="array" ref="T131">IF(OR($M$60&lt;&gt;"Y",$M$59=""),100,INDEX(요약_월별시즈널리티!$F$7:$F$18,MONTH(EDATE($M$59,$L131))))</f>
        <v>96.499914908438853</v>
      </c>
      <c r="U131" s="6">
        <f t="shared" si="14"/>
        <v>5729522.5445331335</v>
      </c>
      <c r="V131" s="6">
        <f t="shared" si="15"/>
        <v>5747995.1789005101</v>
      </c>
      <c r="W131" s="91">
        <f t="shared" si="16"/>
        <v>5773011.3702442562</v>
      </c>
      <c r="X131" s="118" t="str">
        <f>IF($M$58="","",IF(SUMIFS(RAW_매출A!$J$2:$J$7000,RAW_매출A!$B$2:$B$7000,$M$58,RAW_매출A!$A$2:$A$7000,EDATE(EOMONTH($M$59,-1)+1,$L131))=0,"",SUMIFS(RAW_매출A!$J$2:$J$7000,RAW_매출A!$B$2:$B$7000,$M$58,RAW_매출A!$A$2:$A$7000,EDATE(EOMONTH($M$59,-1)+1,$L131))))</f>
        <v/>
      </c>
      <c r="Y131" s="6" t="str">
        <f t="shared" si="18"/>
        <v/>
      </c>
    </row>
    <row r="132" spans="12:25" x14ac:dyDescent="0.3">
      <c r="L132" s="4">
        <f t="shared" si="17"/>
        <v>46</v>
      </c>
      <c r="M132" s="10" cm="1">
        <f t="array" ref="M132">IF($L132&gt;36,$N$82+$N$81*$L132,IF($M$57="평균",AVERAGE(INDEX($B$3:$D$48,$L132,0)),INDEX($B$3:$E$48,$L132,MATCH("그룹"&amp;$M$57&amp;"*",$B$2:$E$2,0))))</f>
        <v>147.52535853725402</v>
      </c>
      <c r="N132" s="4" t="str">
        <f t="shared" si="9"/>
        <v>회귀 외삽 (절편+기울기×m)</v>
      </c>
      <c r="O132" s="6">
        <f t="shared" si="10"/>
        <v>5981300.13447107</v>
      </c>
      <c r="P132" s="91">
        <f t="shared" si="11"/>
        <v>6000584.5285138246</v>
      </c>
      <c r="Q132" s="90">
        <f t="shared" si="12"/>
        <v>6026700.0289739957</v>
      </c>
      <c r="R132" s="90" t="str" cm="1">
        <f t="array" ref="R132">IF($L132&gt;12,"",IF(INDEX($N$64:$N$75,$L132)="","",INDEX($N$64:$N$75,$L132)))</f>
        <v/>
      </c>
      <c r="S132" s="92">
        <f t="shared" si="13"/>
        <v>46875</v>
      </c>
      <c r="T132" s="10" cm="1">
        <f t="array" ref="T132">IF(OR($M$60&lt;&gt;"Y",$M$59=""),100,INDEX(요약_월별시즈널리티!$F$7:$F$18,MONTH(EDATE($M$59,$L132))))</f>
        <v>105.36696241365125</v>
      </c>
      <c r="U132" s="6">
        <f t="shared" si="14"/>
        <v>6302314.2645358033</v>
      </c>
      <c r="V132" s="6">
        <f t="shared" si="15"/>
        <v>6322633.6447585337</v>
      </c>
      <c r="W132" s="91">
        <f t="shared" si="16"/>
        <v>6350150.7543125395</v>
      </c>
      <c r="X132" s="118" t="str">
        <f>IF($M$58="","",IF(SUMIFS(RAW_매출A!$J$2:$J$7000,RAW_매출A!$B$2:$B$7000,$M$58,RAW_매출A!$A$2:$A$7000,EDATE(EOMONTH($M$59,-1)+1,$L132))=0,"",SUMIFS(RAW_매출A!$J$2:$J$7000,RAW_매출A!$B$2:$B$7000,$M$58,RAW_매출A!$A$2:$A$7000,EDATE(EOMONTH($M$59,-1)+1,$L132))))</f>
        <v/>
      </c>
      <c r="Y132" s="6" t="str">
        <f t="shared" si="18"/>
        <v/>
      </c>
    </row>
    <row r="133" spans="12:25" x14ac:dyDescent="0.3">
      <c r="L133" s="4">
        <f t="shared" si="17"/>
        <v>47</v>
      </c>
      <c r="M133" s="10" cm="1">
        <f t="array" ref="M133">IF($L133&gt;36,$N$82+$N$81*$L133,IF($M$57="평균",AVERAGE(INDEX($B$3:$D$48,$L133,0)),INDEX($B$3:$E$48,$L133,MATCH("그룹"&amp;$M$57&amp;"*",$B$2:$E$2,0))))</f>
        <v>148.6097508558839</v>
      </c>
      <c r="N133" s="4" t="str">
        <f t="shared" si="9"/>
        <v>회귀 외삽 (절편+기울기×m)</v>
      </c>
      <c r="O133" s="6">
        <f t="shared" si="10"/>
        <v>6025265.9718399886</v>
      </c>
      <c r="P133" s="91">
        <f t="shared" si="11"/>
        <v>6044692.116758503</v>
      </c>
      <c r="Q133" s="90">
        <f t="shared" si="12"/>
        <v>6070999.5804741904</v>
      </c>
      <c r="R133" s="90" t="str" cm="1">
        <f t="array" ref="R133">IF($L133&gt;12,"",IF(INDEX($N$64:$N$75,$L133)="","",INDEX($N$64:$N$75,$L133)))</f>
        <v/>
      </c>
      <c r="S133" s="92">
        <f t="shared" si="13"/>
        <v>46906</v>
      </c>
      <c r="T133" s="10" cm="1">
        <f t="array" ref="T133">IF(OR($M$60&lt;&gt;"Y",$M$59=""),100,INDEX(요약_월별시즈널리티!$F$7:$F$18,MONTH(EDATE($M$59,$L133))))</f>
        <v>102.78468761332418</v>
      </c>
      <c r="U133" s="6">
        <f t="shared" si="14"/>
        <v>6193050.8070276538</v>
      </c>
      <c r="V133" s="6">
        <f t="shared" si="15"/>
        <v>6213017.9093974605</v>
      </c>
      <c r="W133" s="91">
        <f t="shared" si="16"/>
        <v>6240057.9537966177</v>
      </c>
      <c r="X133" s="118" t="str">
        <f>IF($M$58="","",IF(SUMIFS(RAW_매출A!$J$2:$J$7000,RAW_매출A!$B$2:$B$7000,$M$58,RAW_매출A!$A$2:$A$7000,EDATE(EOMONTH($M$59,-1)+1,$L133))=0,"",SUMIFS(RAW_매출A!$J$2:$J$7000,RAW_매출A!$B$2:$B$7000,$M$58,RAW_매출A!$A$2:$A$7000,EDATE(EOMONTH($M$59,-1)+1,$L133))))</f>
        <v/>
      </c>
      <c r="Y133" s="6" t="str">
        <f t="shared" si="18"/>
        <v/>
      </c>
    </row>
    <row r="134" spans="12:25" x14ac:dyDescent="0.3">
      <c r="L134" s="4">
        <f t="shared" si="17"/>
        <v>48</v>
      </c>
      <c r="M134" s="10" cm="1">
        <f t="array" ref="M134">IF($L134&gt;36,$N$82+$N$81*$L134,IF($M$57="평균",AVERAGE(INDEX($B$3:$D$48,$L134,0)),INDEX($B$3:$E$48,$L134,MATCH("그룹"&amp;$M$57&amp;"*",$B$2:$E$2,0))))</f>
        <v>149.69414317451375</v>
      </c>
      <c r="N134" s="4" t="str">
        <f t="shared" si="9"/>
        <v>회귀 외삽 (절편+기울기×m)</v>
      </c>
      <c r="O134" s="6">
        <f t="shared" si="10"/>
        <v>6069231.8092089044</v>
      </c>
      <c r="P134" s="91">
        <f t="shared" si="11"/>
        <v>6088799.7050031796</v>
      </c>
      <c r="Q134" s="90">
        <f t="shared" si="12"/>
        <v>6115299.1319743851</v>
      </c>
      <c r="R134" s="90" t="str" cm="1">
        <f t="array" ref="R134">IF($L134&gt;12,"",IF(INDEX($N$64:$N$75,$L134)="","",INDEX($N$64:$N$75,$L134)))</f>
        <v/>
      </c>
      <c r="S134" s="92">
        <f t="shared" si="13"/>
        <v>46936</v>
      </c>
      <c r="T134" s="10" cm="1">
        <f t="array" ref="T134">IF(OR($M$60&lt;&gt;"Y",$M$59=""),100,INDEX(요약_월별시즈널리티!$F$7:$F$18,MONTH(EDATE($M$59,$L134))))</f>
        <v>104.67864933203967</v>
      </c>
      <c r="U134" s="6">
        <f t="shared" si="14"/>
        <v>6353189.8827103963</v>
      </c>
      <c r="V134" s="6">
        <f t="shared" si="15"/>
        <v>6373673.2917305445</v>
      </c>
      <c r="W134" s="91">
        <f t="shared" si="16"/>
        <v>6401412.5339647327</v>
      </c>
      <c r="X134" s="118" t="str">
        <f>IF($M$58="","",IF(SUMIFS(RAW_매출A!$J$2:$J$7000,RAW_매출A!$B$2:$B$7000,$M$58,RAW_매출A!$A$2:$A$7000,EDATE(EOMONTH($M$59,-1)+1,$L134))=0,"",SUMIFS(RAW_매출A!$J$2:$J$7000,RAW_매출A!$B$2:$B$7000,$M$58,RAW_매출A!$A$2:$A$7000,EDATE(EOMONTH($M$59,-1)+1,$L134))))</f>
        <v/>
      </c>
      <c r="Y134" s="6" t="str">
        <f t="shared" si="18"/>
        <v/>
      </c>
    </row>
    <row r="136" spans="12:25" x14ac:dyDescent="0.3">
      <c r="L136" s="21" t="s">
        <v>424</v>
      </c>
    </row>
    <row r="137" spans="12:25" x14ac:dyDescent="0.3">
      <c r="L137" s="95" t="s">
        <v>272</v>
      </c>
      <c r="M137" s="95" t="s">
        <v>413</v>
      </c>
      <c r="N137" s="95" t="s">
        <v>451</v>
      </c>
      <c r="O137" s="95" t="s">
        <v>452</v>
      </c>
      <c r="P137" s="95" t="s">
        <v>453</v>
      </c>
      <c r="Q137" s="97" t="s">
        <v>454</v>
      </c>
      <c r="R137" s="97" t="s">
        <v>456</v>
      </c>
      <c r="S137" s="97" t="s">
        <v>465</v>
      </c>
      <c r="T137" s="97" t="s">
        <v>466</v>
      </c>
    </row>
    <row r="138" spans="12:25" x14ac:dyDescent="0.3">
      <c r="L138" t="s">
        <v>216</v>
      </c>
      <c r="M138" s="4" t="s">
        <v>414</v>
      </c>
      <c r="N138" s="6">
        <f>SUM(O$87:O$98)</f>
        <v>47306505.056114003</v>
      </c>
      <c r="O138" s="6">
        <f>SUM(P$87:P$98)</f>
        <v>47459026.625635333</v>
      </c>
      <c r="P138" s="102">
        <f>SUM(Q$87:Q$98)</f>
        <v>47665575.87526118</v>
      </c>
      <c r="Q138" s="91">
        <f>P138/12</f>
        <v>3972131.3229384315</v>
      </c>
      <c r="R138" s="4" t="s">
        <v>404</v>
      </c>
      <c r="S138" s="91">
        <f>SUM(W$87:W$98)</f>
        <v>47859569.767396487</v>
      </c>
      <c r="T138" s="6">
        <f>S138/12</f>
        <v>3988297.4806163739</v>
      </c>
    </row>
    <row r="139" spans="12:25" x14ac:dyDescent="0.3">
      <c r="L139" t="s">
        <v>421</v>
      </c>
      <c r="M139" s="4" t="s">
        <v>415</v>
      </c>
      <c r="N139" s="6">
        <f>SUM(O$99:O$110)</f>
        <v>57884948.645205587</v>
      </c>
      <c r="O139" s="6">
        <f>SUM(P$99:P$110)</f>
        <v>58071576.323757537</v>
      </c>
      <c r="P139" s="102">
        <f>SUM(Q$99:Q$110)</f>
        <v>58324313.081484944</v>
      </c>
      <c r="Q139" s="91">
        <f>P139/12</f>
        <v>4860359.4234570786</v>
      </c>
      <c r="R139" s="18">
        <f>S139/S138-1</f>
        <v>0.22516506916282997</v>
      </c>
      <c r="S139" s="91">
        <f>SUM(W$99:W$110)</f>
        <v>58635873.104175605</v>
      </c>
      <c r="T139" s="6">
        <f>S139/12</f>
        <v>4886322.7586813001</v>
      </c>
    </row>
    <row r="140" spans="12:25" x14ac:dyDescent="0.3">
      <c r="L140" t="s">
        <v>422</v>
      </c>
      <c r="M140" s="4" t="s">
        <v>416</v>
      </c>
      <c r="N140" s="6">
        <f>SUM(O$111:O$122)</f>
        <v>63412751.646801263</v>
      </c>
      <c r="O140" s="6">
        <f>SUM(P$111:P$122)</f>
        <v>63617201.592899889</v>
      </c>
      <c r="P140" s="102">
        <f>SUM(Q$111:Q$122)</f>
        <v>63894073.795862682</v>
      </c>
      <c r="Q140" s="91">
        <f>P140/12</f>
        <v>5324506.1496552238</v>
      </c>
      <c r="R140" s="18">
        <f>S140/S139-1</f>
        <v>9.5371554943323833E-2</v>
      </c>
      <c r="S140" s="91">
        <f>SUM(W$111:W$122)</f>
        <v>64228067.497580253</v>
      </c>
      <c r="T140" s="6">
        <f>S140/12</f>
        <v>5352338.9581316877</v>
      </c>
    </row>
    <row r="141" spans="12:25" x14ac:dyDescent="0.3">
      <c r="L141" t="s">
        <v>423</v>
      </c>
      <c r="M141" s="4" t="s">
        <v>417</v>
      </c>
      <c r="N141" s="6">
        <f>SUM(O$123:O$134)</f>
        <v>69929036.444158286</v>
      </c>
      <c r="O141" s="6">
        <f>SUM(P$123:P$134)</f>
        <v>70154495.635889471</v>
      </c>
      <c r="P141" s="102">
        <f>SUM(Q$123:Q$134)</f>
        <v>70459819.184679776</v>
      </c>
      <c r="Q141" s="91">
        <f>P141/12</f>
        <v>5871651.5987233147</v>
      </c>
      <c r="R141" s="18">
        <f>S141/S140-1</f>
        <v>0.10316728117512186</v>
      </c>
      <c r="S141" s="91">
        <f>SUM(W$123:W$134)</f>
        <v>70854302.596437827</v>
      </c>
      <c r="T141" s="6">
        <f>S141/12</f>
        <v>5904525.2163698189</v>
      </c>
    </row>
    <row r="143" spans="12:25" x14ac:dyDescent="0.3">
      <c r="L143" s="93" t="s">
        <v>662</v>
      </c>
    </row>
    <row r="144" spans="12:25" x14ac:dyDescent="0.3">
      <c r="L144" s="93" t="s">
        <v>418</v>
      </c>
    </row>
    <row r="145" spans="12:17" x14ac:dyDescent="0.3">
      <c r="L145" s="93" t="s">
        <v>419</v>
      </c>
    </row>
    <row r="146" spans="12:17" x14ac:dyDescent="0.3">
      <c r="L146" s="93" t="s">
        <v>462</v>
      </c>
    </row>
    <row r="147" spans="12:17" x14ac:dyDescent="0.3">
      <c r="L147" s="93" t="s">
        <v>455</v>
      </c>
    </row>
    <row r="148" spans="12:17" x14ac:dyDescent="0.3">
      <c r="L148" s="93" t="str">
        <f>"※ 그룹별 표본(RAW_매출A 전기간 반영): m1 기준 그룹0 n="&amp;G3&amp;", 그룹1 n="&amp;H3&amp;", 그룹2 n="&amp;I3&amp;", 그룹3+ n="&amp;J3&amp;" · m24 시점 "&amp;G26&amp;"/"&amp;H26&amp;"/"&amp;I26&amp;"/"&amp;J26&amp;" · m36 시점 "&amp;G38&amp;"/"&amp;H38&amp;"/"&amp;I38&amp;"/"&amp;J38&amp;" — 표본이 적은 구간은 방향성만 참고."</f>
        <v>※ 그룹별 표본(RAW_매출A 전기간 반영): m1 기준 그룹0 n=35, 그룹1 n=57, 그룹2 n=36, 그룹3+ n=15 · m24 시점 28/44/32/14 · m36 시점 18/30/22/11 — 표본이 적은 구간은 방향성만 참고.</v>
      </c>
    </row>
    <row r="149" spans="12:17" x14ac:dyDescent="0.3">
      <c r="L149" s="93"/>
    </row>
    <row r="150" spans="12:17" x14ac:dyDescent="0.3">
      <c r="L150" s="93"/>
    </row>
    <row r="151" spans="12:17" ht="13.8" thickBot="1" x14ac:dyDescent="0.35">
      <c r="L151" s="104" t="s">
        <v>457</v>
      </c>
    </row>
    <row r="152" spans="12:17" ht="13.8" thickBot="1" x14ac:dyDescent="0.35">
      <c r="L152" s="93" t="s">
        <v>458</v>
      </c>
      <c r="N152" s="106">
        <v>5000000</v>
      </c>
    </row>
    <row r="153" spans="12:17" x14ac:dyDescent="0.3">
      <c r="L153" s="105" t="s">
        <v>272</v>
      </c>
      <c r="M153" s="79" t="s">
        <v>413</v>
      </c>
      <c r="N153" s="79" t="s">
        <v>459</v>
      </c>
      <c r="O153" s="79" t="s">
        <v>460</v>
      </c>
      <c r="P153" s="96" t="s">
        <v>467</v>
      </c>
      <c r="Q153" s="96" t="s">
        <v>461</v>
      </c>
    </row>
    <row r="154" spans="12:17" x14ac:dyDescent="0.3">
      <c r="L154" s="93" t="s">
        <v>216</v>
      </c>
      <c r="M154" s="4" t="s">
        <v>414</v>
      </c>
      <c r="N154" s="10">
        <f>AVERAGE($M$87:$M$98)</f>
        <v>97.232331915698524</v>
      </c>
      <c r="O154" s="6">
        <f>$N$152/(N154/100)</f>
        <v>5142322.4163080379</v>
      </c>
      <c r="P154" s="6">
        <f>AVERAGE($W$87:$W$98)</f>
        <v>3988297.4806163739</v>
      </c>
      <c r="Q154" s="4" t="str">
        <f>IF(P154&gt;=$N$152,"도달","미달 ("&amp;TEXT(P154/$N$152-1,"0.0%")&amp;")")</f>
        <v>미달 (-20.2%)</v>
      </c>
    </row>
    <row r="155" spans="12:17" x14ac:dyDescent="0.3">
      <c r="L155" s="93" t="s">
        <v>421</v>
      </c>
      <c r="M155" s="4" t="s">
        <v>415</v>
      </c>
      <c r="N155" s="10">
        <f>AVERAGE($M$99:$M$110)</f>
        <v>118.97493870911903</v>
      </c>
      <c r="O155" s="6">
        <f>$N$152/(N155/100)</f>
        <v>4202565.7287577707</v>
      </c>
      <c r="P155" s="6">
        <f>AVERAGE($W$99:$W$110)</f>
        <v>4886322.7586813001</v>
      </c>
      <c r="Q155" s="4" t="str">
        <f>IF(P155&gt;=$N$152,"도달","미달 ("&amp;TEXT(P155/$N$152-1,"0.0%")&amp;")")</f>
        <v>미달 (-2.3%)</v>
      </c>
    </row>
    <row r="156" spans="12:17" x14ac:dyDescent="0.3">
      <c r="L156" s="93" t="s">
        <v>422</v>
      </c>
      <c r="M156" s="4" t="s">
        <v>416</v>
      </c>
      <c r="N156" s="10">
        <f>AVERAGE($M$111:$M$122)</f>
        <v>130.33661456275047</v>
      </c>
      <c r="O156" s="6">
        <f>$N$152/(N156/100)</f>
        <v>3836220.5561145316</v>
      </c>
      <c r="P156" s="6">
        <f>AVERAGE($W$111:$W$122)</f>
        <v>5352338.9581316877</v>
      </c>
      <c r="Q156" s="4" t="str">
        <f>IF(P156&gt;=$N$152,"도달","미달 ("&amp;TEXT(P156/$N$152-1,"0.0%")&amp;")")</f>
        <v>도달</v>
      </c>
    </row>
    <row r="157" spans="12:17" x14ac:dyDescent="0.3">
      <c r="L157" s="93" t="s">
        <v>423</v>
      </c>
      <c r="M157" s="4" t="s">
        <v>417</v>
      </c>
      <c r="N157" s="10">
        <f>AVERAGE($M$123:$M$134)</f>
        <v>143.72998542204951</v>
      </c>
      <c r="O157" s="6">
        <f>$N$152/(N157/100)</f>
        <v>3478745.221686326</v>
      </c>
      <c r="P157" s="6">
        <f>AVERAGE($W$123:$W$134)</f>
        <v>5904525.2163698189</v>
      </c>
      <c r="Q157" s="4" t="str">
        <f>IF(P157&gt;=$N$152,"도달","미달 ("&amp;TEXT(P157/$N$152-1,"0.0%")&amp;")")</f>
        <v>도달</v>
      </c>
    </row>
    <row r="158" spans="12:17" x14ac:dyDescent="0.3">
      <c r="L158" s="93" t="s">
        <v>463</v>
      </c>
    </row>
  </sheetData>
  <mergeCells count="2">
    <mergeCell ref="A52:J52"/>
    <mergeCell ref="A62:J62"/>
  </mergeCells>
  <phoneticPr fontId="3" type="noConversion"/>
  <conditionalFormatting sqref="G3:J50">
    <cfRule type="cellIs" dxfId="8" priority="1" operator="greaterThanOrEqual">
      <formula>30</formula>
    </cfRule>
    <cfRule type="cellIs" dxfId="7" priority="2" operator="between">
      <formula>15</formula>
      <formula>29</formula>
    </cfRule>
    <cfRule type="cellIs" dxfId="6" priority="3" operator="between">
      <formula>10</formula>
      <formula>14</formula>
    </cfRule>
    <cfRule type="cellIs" dxfId="5" priority="4" operator="lessThan">
      <formula>10</formula>
    </cfRule>
  </conditionalFormatting>
  <dataValidations count="2">
    <dataValidation type="list" allowBlank="1" showInputMessage="1" showErrorMessage="1" sqref="M57" xr:uid="{B82C98DF-5E53-465F-A9DB-D5A8A13C0B01}">
      <formula1>"0,1,2,3+,평균"</formula1>
    </dataValidation>
    <dataValidation type="list" allowBlank="1" showInputMessage="1" showErrorMessage="1" sqref="S64:S75 M59:M60" xr:uid="{2CCECA3F-589A-456E-B42C-1E70C485D89E}">
      <formula1>"Y,N"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D72B91-66CE-4F4E-8976-B6524DB272A9}">
          <x14:formula1>
            <xm:f>세팅!$A$3:$A$151</xm:f>
          </x14:formula1>
          <xm:sqref>M58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1736-6570-45B5-92BC-A6E5B822BE19}">
  <sheetPr>
    <tabColor rgb="FFFF0000"/>
  </sheetPr>
  <dimension ref="A1:F21"/>
  <sheetViews>
    <sheetView workbookViewId="0">
      <selection activeCell="L21" sqref="L21"/>
    </sheetView>
  </sheetViews>
  <sheetFormatPr defaultRowHeight="13.2" x14ac:dyDescent="0.3"/>
  <cols>
    <col min="1" max="1" width="20.875" customWidth="1"/>
    <col min="2" max="6" width="24" customWidth="1"/>
  </cols>
  <sheetData>
    <row r="1" spans="1:6" ht="22.05" customHeight="1" x14ac:dyDescent="0.3">
      <c r="A1" s="67" t="s">
        <v>338</v>
      </c>
    </row>
    <row r="2" spans="1:6" x14ac:dyDescent="0.3">
      <c r="A2" s="29" t="s">
        <v>339</v>
      </c>
    </row>
    <row r="4" spans="1:6" ht="17.399999999999999" x14ac:dyDescent="0.3">
      <c r="A4" s="30" t="s">
        <v>340</v>
      </c>
    </row>
    <row r="5" spans="1:6" x14ac:dyDescent="0.3">
      <c r="A5" s="69" t="s">
        <v>160</v>
      </c>
      <c r="B5" s="69" t="s">
        <v>341</v>
      </c>
      <c r="C5" s="69" t="s">
        <v>342</v>
      </c>
      <c r="D5" s="69" t="s">
        <v>343</v>
      </c>
      <c r="E5" s="69" t="s">
        <v>344</v>
      </c>
      <c r="F5" s="69" t="s">
        <v>345</v>
      </c>
    </row>
    <row r="6" spans="1:6" x14ac:dyDescent="0.3">
      <c r="A6" s="70" t="s">
        <v>346</v>
      </c>
      <c r="B6" s="71">
        <f>요약_성장곡선!B26</f>
        <v>126.34394116415787</v>
      </c>
      <c r="C6" s="71">
        <f>요약_성장곡선!B38</f>
        <v>138.95009572911991</v>
      </c>
      <c r="D6" s="72">
        <f>R_오픈할인분석!I22</f>
        <v>1.0207075757774322</v>
      </c>
      <c r="E6" s="72">
        <f>R_오픈할인분석!I30</f>
        <v>1.0875276729876746</v>
      </c>
      <c r="F6" s="73" t="s">
        <v>347</v>
      </c>
    </row>
    <row r="7" spans="1:6" x14ac:dyDescent="0.3">
      <c r="A7" s="70" t="s">
        <v>348</v>
      </c>
      <c r="B7" s="71">
        <f>요약_성장곡선!C26</f>
        <v>120.87397054363069</v>
      </c>
      <c r="C7" s="71">
        <f>요약_성장곡선!C38</f>
        <v>137.8047269660151</v>
      </c>
      <c r="D7" s="72">
        <f>R_오픈할인분석!I23</f>
        <v>0.87501136376529332</v>
      </c>
      <c r="E7" s="72">
        <f>R_오픈할인분석!I31</f>
        <v>1.076612254694548</v>
      </c>
      <c r="F7" s="73" t="s">
        <v>349</v>
      </c>
    </row>
    <row r="8" spans="1:6" x14ac:dyDescent="0.3">
      <c r="A8" s="70" t="s">
        <v>350</v>
      </c>
      <c r="B8" s="71">
        <f>요약_성장곡선!D26</f>
        <v>117.84833351907568</v>
      </c>
      <c r="C8" s="71">
        <f>요약_성장곡선!D38</f>
        <v>133.38142501721825</v>
      </c>
      <c r="D8" s="72">
        <f>R_오픈할인분석!I24</f>
        <v>0.78484942803017199</v>
      </c>
      <c r="E8" s="72">
        <f>R_오픈할인분석!I32</f>
        <v>0.90443113181646584</v>
      </c>
      <c r="F8" s="73" t="s">
        <v>351</v>
      </c>
    </row>
    <row r="10" spans="1:6" ht="17.399999999999999" x14ac:dyDescent="0.3">
      <c r="A10" s="30" t="s">
        <v>352</v>
      </c>
    </row>
    <row r="11" spans="1:6" x14ac:dyDescent="0.3">
      <c r="A11" s="69" t="s">
        <v>160</v>
      </c>
      <c r="B11" s="69" t="s">
        <v>353</v>
      </c>
      <c r="C11" s="69" t="s">
        <v>354</v>
      </c>
      <c r="D11" s="69" t="s">
        <v>355</v>
      </c>
      <c r="E11" s="69" t="s">
        <v>356</v>
      </c>
      <c r="F11" s="69" t="s">
        <v>357</v>
      </c>
    </row>
    <row r="12" spans="1:6" x14ac:dyDescent="0.3">
      <c r="A12" s="70" t="s">
        <v>346</v>
      </c>
      <c r="B12" s="74">
        <v>0.2</v>
      </c>
      <c r="C12" s="75">
        <v>30</v>
      </c>
      <c r="D12" s="76">
        <f>ROUND(R_오픈할인분석!$B$47*(1-B12),-1)</f>
        <v>3960</v>
      </c>
      <c r="E12" s="73" t="s">
        <v>367</v>
      </c>
      <c r="F12" s="73" t="s">
        <v>358</v>
      </c>
    </row>
    <row r="13" spans="1:6" x14ac:dyDescent="0.3">
      <c r="A13" s="70" t="s">
        <v>348</v>
      </c>
      <c r="B13" s="74">
        <v>0.5</v>
      </c>
      <c r="C13" s="75">
        <v>60</v>
      </c>
      <c r="D13" s="76">
        <f>ROUND(R_오픈할인분석!$B$47*(1-B13),-1)</f>
        <v>2480</v>
      </c>
      <c r="E13" s="73" t="s">
        <v>368</v>
      </c>
      <c r="F13" s="73" t="s">
        <v>359</v>
      </c>
    </row>
    <row r="14" spans="1:6" x14ac:dyDescent="0.3">
      <c r="A14" s="70" t="s">
        <v>350</v>
      </c>
      <c r="B14" s="74">
        <v>0.5</v>
      </c>
      <c r="C14" s="75">
        <v>90</v>
      </c>
      <c r="D14" s="76">
        <f>ROUND(R_오픈할인분석!$B$47*(1-B14),-1)</f>
        <v>2480</v>
      </c>
      <c r="E14" s="73" t="s">
        <v>369</v>
      </c>
      <c r="F14" s="73" t="s">
        <v>360</v>
      </c>
    </row>
    <row r="16" spans="1:6" ht="17.399999999999999" x14ac:dyDescent="0.3">
      <c r="A16" s="30" t="s">
        <v>361</v>
      </c>
    </row>
    <row r="17" spans="1:1" x14ac:dyDescent="0.3">
      <c r="A17" s="21" t="s">
        <v>362</v>
      </c>
    </row>
    <row r="18" spans="1:1" x14ac:dyDescent="0.3">
      <c r="A18" s="21" t="s">
        <v>363</v>
      </c>
    </row>
    <row r="19" spans="1:1" x14ac:dyDescent="0.3">
      <c r="A19" s="21" t="s">
        <v>364</v>
      </c>
    </row>
    <row r="20" spans="1:1" x14ac:dyDescent="0.3">
      <c r="A20" s="21" t="s">
        <v>365</v>
      </c>
    </row>
    <row r="21" spans="1:1" x14ac:dyDescent="0.3">
      <c r="A21" s="68" t="s">
        <v>366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97F7-8193-4AFA-96DB-B3EB694EBE6E}">
  <dimension ref="A1:O127"/>
  <sheetViews>
    <sheetView workbookViewId="0">
      <selection sqref="A1:XFD1048576"/>
    </sheetView>
  </sheetViews>
  <sheetFormatPr defaultRowHeight="13.2" x14ac:dyDescent="0.3"/>
  <cols>
    <col min="1" max="1" width="31.25" customWidth="1"/>
    <col min="2" max="9" width="12.875" customWidth="1"/>
    <col min="10" max="10" width="18" customWidth="1"/>
    <col min="11" max="11" width="12.875" customWidth="1"/>
    <col min="12" max="15" width="15.625" customWidth="1"/>
  </cols>
  <sheetData>
    <row r="1" spans="1:15" ht="21" x14ac:dyDescent="0.3">
      <c r="A1" s="35" t="s">
        <v>258</v>
      </c>
    </row>
    <row r="2" spans="1:15" x14ac:dyDescent="0.3">
      <c r="A2" s="36" t="s">
        <v>259</v>
      </c>
    </row>
    <row r="4" spans="1:15" x14ac:dyDescent="0.3">
      <c r="A4" s="37" t="s">
        <v>260</v>
      </c>
    </row>
    <row r="5" spans="1:15" x14ac:dyDescent="0.3">
      <c r="A5" s="38" t="s">
        <v>261</v>
      </c>
    </row>
    <row r="6" spans="1:15" x14ac:dyDescent="0.3">
      <c r="A6" s="38" t="s">
        <v>262</v>
      </c>
    </row>
    <row r="7" spans="1:15" x14ac:dyDescent="0.3">
      <c r="A7" s="38" t="s">
        <v>263</v>
      </c>
    </row>
    <row r="8" spans="1:15" x14ac:dyDescent="0.3">
      <c r="A8" s="38" t="s">
        <v>264</v>
      </c>
    </row>
    <row r="9" spans="1:15" ht="19.2" x14ac:dyDescent="0.3">
      <c r="A9" s="39" t="s">
        <v>265</v>
      </c>
    </row>
    <row r="11" spans="1:15" x14ac:dyDescent="0.3">
      <c r="A11" s="40" t="s">
        <v>266</v>
      </c>
      <c r="B11" s="40" t="s">
        <v>267</v>
      </c>
      <c r="C11" s="40" t="s">
        <v>268</v>
      </c>
      <c r="D11" s="40" t="s">
        <v>269</v>
      </c>
      <c r="E11" s="40" t="s">
        <v>270</v>
      </c>
      <c r="F11" s="40" t="s">
        <v>271</v>
      </c>
      <c r="G11" s="40" t="s">
        <v>370</v>
      </c>
      <c r="H11" s="40" t="s">
        <v>371</v>
      </c>
      <c r="I11" s="40" t="s">
        <v>372</v>
      </c>
      <c r="J11" s="40" t="s">
        <v>373</v>
      </c>
      <c r="L11" s="40" t="s">
        <v>374</v>
      </c>
      <c r="M11" s="40" t="s">
        <v>375</v>
      </c>
      <c r="N11" s="40" t="s">
        <v>376</v>
      </c>
      <c r="O11" s="40" t="s">
        <v>377</v>
      </c>
    </row>
    <row r="12" spans="1:15" x14ac:dyDescent="0.3">
      <c r="A12" s="41" t="s">
        <v>19</v>
      </c>
      <c r="B12" s="41" t="s">
        <v>2</v>
      </c>
      <c r="C12" s="42">
        <v>45859</v>
      </c>
      <c r="D12" s="42">
        <v>45918</v>
      </c>
      <c r="E12" s="42">
        <v>45919</v>
      </c>
      <c r="F12" s="42">
        <v>45978</v>
      </c>
      <c r="G12" s="43">
        <v>521</v>
      </c>
      <c r="H12" s="43">
        <v>456</v>
      </c>
      <c r="I12" s="43">
        <v>5241</v>
      </c>
      <c r="J12" s="43">
        <v>5972</v>
      </c>
      <c r="L12" s="43">
        <v>619</v>
      </c>
      <c r="M12" s="43">
        <v>686</v>
      </c>
      <c r="N12" s="43">
        <v>7907</v>
      </c>
      <c r="O12" s="43">
        <v>8774</v>
      </c>
    </row>
    <row r="13" spans="1:15" x14ac:dyDescent="0.3">
      <c r="A13" s="41" t="s">
        <v>145</v>
      </c>
      <c r="B13" s="41" t="s">
        <v>14</v>
      </c>
      <c r="C13" s="42">
        <v>45860</v>
      </c>
      <c r="D13" s="42">
        <v>45919</v>
      </c>
      <c r="E13" s="42">
        <v>45920</v>
      </c>
      <c r="F13" s="42">
        <v>45979</v>
      </c>
      <c r="G13" s="43">
        <v>527</v>
      </c>
      <c r="H13" s="43">
        <v>499</v>
      </c>
      <c r="I13" s="43">
        <v>3564</v>
      </c>
      <c r="J13" s="43">
        <v>3998</v>
      </c>
      <c r="L13" s="43">
        <v>554</v>
      </c>
      <c r="M13" s="43">
        <v>630</v>
      </c>
      <c r="N13" s="43">
        <v>4918</v>
      </c>
      <c r="O13" s="43">
        <v>5533</v>
      </c>
    </row>
    <row r="14" spans="1:15" x14ac:dyDescent="0.3">
      <c r="A14" s="41" t="s">
        <v>146</v>
      </c>
      <c r="B14" s="41" t="s">
        <v>14</v>
      </c>
      <c r="C14" s="42">
        <v>45867</v>
      </c>
      <c r="D14" s="42">
        <v>45926</v>
      </c>
      <c r="E14" s="42">
        <v>45927</v>
      </c>
      <c r="F14" s="42">
        <v>45986</v>
      </c>
      <c r="G14" s="43">
        <v>561</v>
      </c>
      <c r="H14" s="43">
        <v>707</v>
      </c>
      <c r="I14" s="43">
        <v>3600</v>
      </c>
      <c r="J14" s="43">
        <v>3992</v>
      </c>
      <c r="L14" s="43">
        <v>659</v>
      </c>
      <c r="M14" s="43">
        <v>846</v>
      </c>
      <c r="N14" s="43">
        <v>4954</v>
      </c>
      <c r="O14" s="43">
        <v>5541</v>
      </c>
    </row>
    <row r="15" spans="1:15" x14ac:dyDescent="0.3">
      <c r="A15" s="41" t="s">
        <v>148</v>
      </c>
      <c r="B15" s="41" t="s">
        <v>2</v>
      </c>
      <c r="C15" s="42">
        <v>45911</v>
      </c>
      <c r="D15" s="42">
        <v>45970</v>
      </c>
      <c r="E15" s="42">
        <v>45971</v>
      </c>
      <c r="F15" s="42">
        <v>46030</v>
      </c>
      <c r="G15" s="43">
        <v>732</v>
      </c>
      <c r="H15" s="43">
        <v>631</v>
      </c>
      <c r="I15" s="43">
        <v>5969</v>
      </c>
      <c r="J15" s="43">
        <v>5142</v>
      </c>
      <c r="L15" s="43">
        <v>986</v>
      </c>
      <c r="M15" s="43">
        <v>1007</v>
      </c>
      <c r="N15" s="43">
        <v>8798</v>
      </c>
      <c r="O15" s="43">
        <v>7593</v>
      </c>
    </row>
    <row r="16" spans="1:15" x14ac:dyDescent="0.3">
      <c r="A16" s="41" t="s">
        <v>149</v>
      </c>
      <c r="B16" s="41" t="s">
        <v>14</v>
      </c>
      <c r="C16" s="42">
        <v>45912</v>
      </c>
      <c r="D16" s="42">
        <v>45971</v>
      </c>
      <c r="E16" s="42">
        <v>45972</v>
      </c>
      <c r="F16" s="42">
        <v>46031</v>
      </c>
      <c r="G16" s="43">
        <v>663</v>
      </c>
      <c r="H16" s="43">
        <v>627</v>
      </c>
      <c r="I16" s="43">
        <v>4011</v>
      </c>
      <c r="J16" s="43">
        <v>3471</v>
      </c>
      <c r="L16" s="43">
        <v>727</v>
      </c>
      <c r="M16" s="43">
        <v>708</v>
      </c>
      <c r="N16" s="43">
        <v>5540</v>
      </c>
      <c r="O16" s="43">
        <v>4880</v>
      </c>
    </row>
    <row r="17" spans="1:15" x14ac:dyDescent="0.3">
      <c r="A17" s="41" t="s">
        <v>150</v>
      </c>
      <c r="B17" s="41" t="s">
        <v>9</v>
      </c>
      <c r="C17" s="42">
        <v>45912</v>
      </c>
      <c r="D17" s="42">
        <v>45971</v>
      </c>
      <c r="E17" s="42">
        <v>45972</v>
      </c>
      <c r="F17" s="42">
        <v>46031</v>
      </c>
      <c r="G17" s="43">
        <v>669</v>
      </c>
      <c r="H17" s="43">
        <v>500</v>
      </c>
      <c r="I17" s="43">
        <v>3268</v>
      </c>
      <c r="J17" s="43">
        <v>3112</v>
      </c>
      <c r="L17" s="43">
        <v>883</v>
      </c>
      <c r="M17" s="43">
        <v>755</v>
      </c>
      <c r="N17" s="43">
        <v>4468</v>
      </c>
      <c r="O17" s="43">
        <v>4224</v>
      </c>
    </row>
    <row r="19" spans="1:15" ht="19.2" x14ac:dyDescent="0.3">
      <c r="A19" s="39" t="s">
        <v>378</v>
      </c>
    </row>
    <row r="20" spans="1:15" ht="13.8" thickBot="1" x14ac:dyDescent="0.35"/>
    <row r="21" spans="1:15" x14ac:dyDescent="0.3">
      <c r="A21" s="40" t="s">
        <v>272</v>
      </c>
      <c r="B21" s="40" t="s">
        <v>273</v>
      </c>
      <c r="C21" s="40" t="s">
        <v>274</v>
      </c>
      <c r="D21" s="40" t="s">
        <v>275</v>
      </c>
      <c r="E21" s="40" t="s">
        <v>276</v>
      </c>
      <c r="F21" s="40" t="s">
        <v>277</v>
      </c>
      <c r="G21" s="40" t="s">
        <v>278</v>
      </c>
      <c r="H21" s="44" t="s">
        <v>279</v>
      </c>
      <c r="I21" s="45" t="s">
        <v>280</v>
      </c>
      <c r="J21" s="46" t="s">
        <v>281</v>
      </c>
      <c r="K21" s="40" t="s">
        <v>282</v>
      </c>
    </row>
    <row r="22" spans="1:15" x14ac:dyDescent="0.3">
      <c r="A22" s="41" t="s">
        <v>14</v>
      </c>
      <c r="B22" s="41">
        <v>3</v>
      </c>
      <c r="C22" s="43">
        <v>1751</v>
      </c>
      <c r="D22" s="43">
        <v>1833</v>
      </c>
      <c r="E22" s="47">
        <v>1.0468303826384924</v>
      </c>
      <c r="F22" s="43">
        <v>11175</v>
      </c>
      <c r="G22" s="43">
        <v>11461</v>
      </c>
      <c r="H22" s="48">
        <v>1.0255928411633111</v>
      </c>
      <c r="I22" s="49">
        <v>1.0207075757774322</v>
      </c>
      <c r="J22" s="50">
        <v>4</v>
      </c>
      <c r="K22" s="47">
        <v>0.43562156472927144</v>
      </c>
    </row>
    <row r="23" spans="1:15" x14ac:dyDescent="0.3">
      <c r="A23" s="41" t="s">
        <v>2</v>
      </c>
      <c r="B23" s="41">
        <v>2</v>
      </c>
      <c r="C23" s="43">
        <v>1253</v>
      </c>
      <c r="D23" s="43">
        <v>1087</v>
      </c>
      <c r="E23" s="47">
        <v>0.86751795690343181</v>
      </c>
      <c r="F23" s="43">
        <v>11210</v>
      </c>
      <c r="G23" s="43">
        <v>11114</v>
      </c>
      <c r="H23" s="48">
        <v>0.9914362176628011</v>
      </c>
      <c r="I23" s="49">
        <v>0.87501136376529332</v>
      </c>
      <c r="J23" s="50">
        <v>6</v>
      </c>
      <c r="K23" s="47">
        <v>0.43698592757182397</v>
      </c>
    </row>
    <row r="24" spans="1:15" x14ac:dyDescent="0.3">
      <c r="A24" s="41" t="s">
        <v>9</v>
      </c>
      <c r="B24" s="41">
        <v>1</v>
      </c>
      <c r="C24" s="43">
        <v>669</v>
      </c>
      <c r="D24" s="43">
        <v>500</v>
      </c>
      <c r="E24" s="47">
        <v>0.74738415545590431</v>
      </c>
      <c r="F24" s="43">
        <v>3268</v>
      </c>
      <c r="G24" s="43">
        <v>3112</v>
      </c>
      <c r="H24" s="48">
        <v>0.95226438188494489</v>
      </c>
      <c r="I24" s="49">
        <v>0.78484942803017199</v>
      </c>
      <c r="J24" s="50">
        <v>5</v>
      </c>
      <c r="K24" s="47">
        <v>0.12739250769890462</v>
      </c>
    </row>
    <row r="25" spans="1:15" ht="13.8" thickBot="1" x14ac:dyDescent="0.35">
      <c r="A25" s="51" t="s">
        <v>283</v>
      </c>
      <c r="B25" s="51">
        <v>6</v>
      </c>
      <c r="C25" s="52">
        <v>3673</v>
      </c>
      <c r="D25" s="52">
        <v>3420</v>
      </c>
      <c r="E25" s="53">
        <v>0.93111897631364005</v>
      </c>
      <c r="F25" s="52">
        <v>25653</v>
      </c>
      <c r="G25" s="52">
        <v>25687</v>
      </c>
      <c r="H25" s="54">
        <v>1.001325381047051</v>
      </c>
      <c r="I25" s="55">
        <v>0.92988652234102109</v>
      </c>
      <c r="J25" s="56">
        <v>16</v>
      </c>
      <c r="K25" s="53">
        <v>1</v>
      </c>
    </row>
    <row r="27" spans="1:15" ht="19.2" x14ac:dyDescent="0.3">
      <c r="A27" s="57" t="s">
        <v>284</v>
      </c>
      <c r="L27" s="58"/>
    </row>
    <row r="28" spans="1:15" ht="13.8" thickBot="1" x14ac:dyDescent="0.35">
      <c r="A28" s="38"/>
    </row>
    <row r="29" spans="1:15" x14ac:dyDescent="0.3">
      <c r="A29" s="40" t="s">
        <v>272</v>
      </c>
      <c r="B29" s="40" t="s">
        <v>273</v>
      </c>
      <c r="C29" s="40" t="s">
        <v>274</v>
      </c>
      <c r="D29" s="40" t="s">
        <v>275</v>
      </c>
      <c r="E29" s="40" t="s">
        <v>276</v>
      </c>
      <c r="F29" s="40" t="s">
        <v>277</v>
      </c>
      <c r="G29" s="40" t="s">
        <v>278</v>
      </c>
      <c r="H29" s="44" t="s">
        <v>279</v>
      </c>
      <c r="I29" s="45" t="s">
        <v>280</v>
      </c>
      <c r="J29" s="46" t="s">
        <v>281</v>
      </c>
    </row>
    <row r="30" spans="1:15" x14ac:dyDescent="0.3">
      <c r="A30" s="41" t="s">
        <v>14</v>
      </c>
      <c r="B30" s="41">
        <v>3</v>
      </c>
      <c r="C30" s="43">
        <v>1940</v>
      </c>
      <c r="D30" s="43">
        <v>2184</v>
      </c>
      <c r="E30" s="47">
        <v>1.1257731958762887</v>
      </c>
      <c r="F30" s="43">
        <v>15412</v>
      </c>
      <c r="G30" s="43">
        <v>15954</v>
      </c>
      <c r="H30" s="48">
        <v>1.0351674020243966</v>
      </c>
      <c r="I30" s="49">
        <v>1.0875276729876746</v>
      </c>
      <c r="J30" s="50">
        <v>4</v>
      </c>
    </row>
    <row r="31" spans="1:15" x14ac:dyDescent="0.3">
      <c r="A31" s="41" t="s">
        <v>2</v>
      </c>
      <c r="B31" s="41">
        <v>2</v>
      </c>
      <c r="C31" s="43">
        <v>1605</v>
      </c>
      <c r="D31" s="43">
        <v>1693</v>
      </c>
      <c r="E31" s="47">
        <v>1.054828660436137</v>
      </c>
      <c r="F31" s="43">
        <v>16705</v>
      </c>
      <c r="G31" s="43">
        <v>16367</v>
      </c>
      <c r="H31" s="48">
        <v>0.97976653696498051</v>
      </c>
      <c r="I31" s="49">
        <v>1.076612254694548</v>
      </c>
      <c r="J31" s="50">
        <v>6</v>
      </c>
    </row>
    <row r="32" spans="1:15" x14ac:dyDescent="0.3">
      <c r="A32" s="41" t="s">
        <v>9</v>
      </c>
      <c r="B32" s="41">
        <v>1</v>
      </c>
      <c r="C32" s="43">
        <v>883</v>
      </c>
      <c r="D32" s="43">
        <v>755</v>
      </c>
      <c r="E32" s="47">
        <v>0.85503963759909396</v>
      </c>
      <c r="F32" s="43">
        <v>4468</v>
      </c>
      <c r="G32" s="43">
        <v>4224</v>
      </c>
      <c r="H32" s="48">
        <v>0.94538943598925695</v>
      </c>
      <c r="I32" s="49">
        <v>0.90443113181646584</v>
      </c>
      <c r="J32" s="50">
        <v>5</v>
      </c>
    </row>
    <row r="33" spans="1:10" ht="13.8" thickBot="1" x14ac:dyDescent="0.35">
      <c r="A33" s="51" t="s">
        <v>283</v>
      </c>
      <c r="B33" s="51">
        <v>6</v>
      </c>
      <c r="C33" s="52">
        <v>4428</v>
      </c>
      <c r="D33" s="52">
        <v>4632</v>
      </c>
      <c r="E33" s="53">
        <v>1.046070460704607</v>
      </c>
      <c r="F33" s="52">
        <v>36585</v>
      </c>
      <c r="G33" s="52">
        <v>36545</v>
      </c>
      <c r="H33" s="54">
        <v>0.99890665573322401</v>
      </c>
      <c r="I33" s="55">
        <v>1.0472154276885497</v>
      </c>
      <c r="J33" s="56">
        <v>16</v>
      </c>
    </row>
    <row r="35" spans="1:10" ht="19.2" x14ac:dyDescent="0.3">
      <c r="A35" s="57" t="s">
        <v>285</v>
      </c>
    </row>
    <row r="36" spans="1:10" x14ac:dyDescent="0.3">
      <c r="A36" s="38" t="s">
        <v>379</v>
      </c>
    </row>
    <row r="37" spans="1:10" x14ac:dyDescent="0.3">
      <c r="A37" s="38" t="s">
        <v>380</v>
      </c>
    </row>
    <row r="38" spans="1:10" x14ac:dyDescent="0.3">
      <c r="A38" s="38" t="s">
        <v>286</v>
      </c>
    </row>
    <row r="39" spans="1:10" x14ac:dyDescent="0.3">
      <c r="A39" s="38" t="s">
        <v>287</v>
      </c>
    </row>
    <row r="40" spans="1:10" x14ac:dyDescent="0.3">
      <c r="A40" s="38" t="s">
        <v>288</v>
      </c>
    </row>
    <row r="42" spans="1:10" ht="19.2" x14ac:dyDescent="0.3">
      <c r="A42" s="39" t="s">
        <v>289</v>
      </c>
    </row>
    <row r="43" spans="1:10" x14ac:dyDescent="0.3">
      <c r="A43" s="36" t="s">
        <v>290</v>
      </c>
    </row>
    <row r="45" spans="1:10" ht="15.6" x14ac:dyDescent="0.3">
      <c r="A45" s="59" t="s">
        <v>291</v>
      </c>
    </row>
    <row r="46" spans="1:10" x14ac:dyDescent="0.3">
      <c r="A46" s="40" t="s">
        <v>292</v>
      </c>
      <c r="B46" s="40" t="s">
        <v>293</v>
      </c>
      <c r="C46" s="40" t="s">
        <v>294</v>
      </c>
      <c r="D46" s="40" t="s">
        <v>295</v>
      </c>
      <c r="E46" s="40" t="s">
        <v>296</v>
      </c>
      <c r="F46" s="40" t="s">
        <v>297</v>
      </c>
      <c r="G46" s="40" t="s">
        <v>298</v>
      </c>
    </row>
    <row r="47" spans="1:10" x14ac:dyDescent="0.3">
      <c r="A47" s="41" t="s">
        <v>299</v>
      </c>
      <c r="B47" s="60">
        <v>4950</v>
      </c>
      <c r="C47" s="60">
        <v>1990</v>
      </c>
      <c r="D47" s="47">
        <v>0.59797979797979806</v>
      </c>
      <c r="E47" s="61">
        <v>0.2</v>
      </c>
      <c r="F47" s="61">
        <v>0.5</v>
      </c>
      <c r="G47" s="61">
        <v>0.5</v>
      </c>
    </row>
    <row r="48" spans="1:10" x14ac:dyDescent="0.3">
      <c r="A48" s="41" t="s">
        <v>300</v>
      </c>
      <c r="B48" s="60">
        <v>5950</v>
      </c>
      <c r="C48" s="60">
        <v>2990</v>
      </c>
      <c r="D48" s="47">
        <v>0.49747899159663866</v>
      </c>
      <c r="E48" s="61">
        <v>0.2</v>
      </c>
      <c r="F48" s="61">
        <v>0.5</v>
      </c>
      <c r="G48" s="61">
        <v>0.5</v>
      </c>
    </row>
    <row r="49" spans="1:8" x14ac:dyDescent="0.3">
      <c r="A49" s="41" t="s">
        <v>301</v>
      </c>
      <c r="B49" s="60">
        <v>6950</v>
      </c>
      <c r="C49" s="60">
        <v>3990</v>
      </c>
      <c r="D49" s="47">
        <v>0.42589928057553961</v>
      </c>
      <c r="E49" s="61">
        <v>0.2</v>
      </c>
      <c r="F49" s="61">
        <v>0.5</v>
      </c>
      <c r="G49" s="61">
        <v>0.5</v>
      </c>
    </row>
    <row r="51" spans="1:8" ht="15.6" x14ac:dyDescent="0.3">
      <c r="A51" s="62" t="s">
        <v>302</v>
      </c>
    </row>
    <row r="52" spans="1:8" x14ac:dyDescent="0.3">
      <c r="A52" s="40" t="s">
        <v>292</v>
      </c>
      <c r="B52" s="40" t="s">
        <v>293</v>
      </c>
      <c r="C52" s="40" t="s">
        <v>303</v>
      </c>
      <c r="D52" s="40" t="s">
        <v>304</v>
      </c>
      <c r="E52" s="40" t="s">
        <v>305</v>
      </c>
      <c r="F52" s="40" t="s">
        <v>306</v>
      </c>
      <c r="G52" s="40" t="s">
        <v>307</v>
      </c>
      <c r="H52" s="40" t="s">
        <v>308</v>
      </c>
    </row>
    <row r="53" spans="1:8" x14ac:dyDescent="0.3">
      <c r="A53" s="41" t="s">
        <v>299</v>
      </c>
      <c r="B53" s="43">
        <v>4950</v>
      </c>
      <c r="C53" s="43">
        <v>3960</v>
      </c>
      <c r="D53" s="47">
        <v>0.19999999999999996</v>
      </c>
      <c r="E53" s="43">
        <v>2470</v>
      </c>
      <c r="F53" s="47">
        <v>0.50101010101010102</v>
      </c>
      <c r="G53" s="43">
        <v>2470</v>
      </c>
      <c r="H53" s="47">
        <v>0.50101010101010102</v>
      </c>
    </row>
    <row r="54" spans="1:8" x14ac:dyDescent="0.3">
      <c r="A54" s="41" t="s">
        <v>300</v>
      </c>
      <c r="B54" s="43">
        <v>5950</v>
      </c>
      <c r="C54" s="43">
        <v>4760</v>
      </c>
      <c r="D54" s="47">
        <v>0.19999999999999996</v>
      </c>
      <c r="E54" s="43">
        <v>2970</v>
      </c>
      <c r="F54" s="47">
        <v>0.50084033613445378</v>
      </c>
      <c r="G54" s="43">
        <v>2970</v>
      </c>
      <c r="H54" s="47">
        <v>0.50084033613445378</v>
      </c>
    </row>
    <row r="55" spans="1:8" x14ac:dyDescent="0.3">
      <c r="A55" s="41" t="s">
        <v>301</v>
      </c>
      <c r="B55" s="43">
        <v>6950</v>
      </c>
      <c r="C55" s="43">
        <v>5560</v>
      </c>
      <c r="D55" s="47">
        <v>0.19999999999999996</v>
      </c>
      <c r="E55" s="43">
        <v>3470</v>
      </c>
      <c r="F55" s="47">
        <v>0.50071942446043161</v>
      </c>
      <c r="G55" s="43">
        <v>3470</v>
      </c>
      <c r="H55" s="47">
        <v>0.50071942446043161</v>
      </c>
    </row>
    <row r="57" spans="1:8" ht="19.2" x14ac:dyDescent="0.3">
      <c r="A57" s="57" t="s">
        <v>309</v>
      </c>
    </row>
    <row r="58" spans="1:8" x14ac:dyDescent="0.3">
      <c r="A58" s="38" t="s">
        <v>381</v>
      </c>
    </row>
    <row r="59" spans="1:8" x14ac:dyDescent="0.3">
      <c r="A59" s="38" t="s">
        <v>382</v>
      </c>
    </row>
    <row r="60" spans="1:8" x14ac:dyDescent="0.3">
      <c r="A60" s="38" t="s">
        <v>383</v>
      </c>
    </row>
    <row r="61" spans="1:8" x14ac:dyDescent="0.3">
      <c r="A61" s="38" t="s">
        <v>310</v>
      </c>
    </row>
    <row r="62" spans="1:8" x14ac:dyDescent="0.3">
      <c r="A62" s="38" t="s">
        <v>311</v>
      </c>
    </row>
    <row r="63" spans="1:8" x14ac:dyDescent="0.3">
      <c r="A63" s="63" t="s">
        <v>312</v>
      </c>
    </row>
    <row r="65" spans="1:12" ht="19.2" hidden="1" x14ac:dyDescent="0.3">
      <c r="A65" s="39" t="s">
        <v>313</v>
      </c>
    </row>
    <row r="66" spans="1:12" hidden="1" x14ac:dyDescent="0.3">
      <c r="A66" s="36" t="s">
        <v>314</v>
      </c>
    </row>
    <row r="67" spans="1:12" hidden="1" x14ac:dyDescent="0.3">
      <c r="A67" s="40" t="s">
        <v>185</v>
      </c>
      <c r="B67" s="40" t="s">
        <v>292</v>
      </c>
      <c r="C67" s="40" t="s">
        <v>315</v>
      </c>
      <c r="D67" s="40" t="s">
        <v>316</v>
      </c>
      <c r="E67" s="40" t="s">
        <v>293</v>
      </c>
      <c r="F67" s="40" t="s">
        <v>317</v>
      </c>
      <c r="G67" s="40" t="s">
        <v>318</v>
      </c>
      <c r="H67" s="40" t="s">
        <v>319</v>
      </c>
      <c r="I67" s="40" t="s">
        <v>320</v>
      </c>
      <c r="J67" s="40" t="s">
        <v>321</v>
      </c>
      <c r="K67" s="40" t="s">
        <v>322</v>
      </c>
      <c r="L67" s="40" t="s">
        <v>323</v>
      </c>
    </row>
    <row r="68" spans="1:12" hidden="1" x14ac:dyDescent="0.3">
      <c r="A68" s="41" t="s">
        <v>14</v>
      </c>
      <c r="B68" s="41" t="s">
        <v>299</v>
      </c>
      <c r="C68" s="60">
        <v>411</v>
      </c>
      <c r="D68" s="60">
        <v>458</v>
      </c>
      <c r="E68" s="43">
        <v>4950</v>
      </c>
      <c r="F68" s="43">
        <v>3960</v>
      </c>
      <c r="G68" s="43">
        <v>1990</v>
      </c>
      <c r="H68" s="47">
        <v>1.0468303826384924</v>
      </c>
      <c r="I68" s="43">
        <v>3757284.0719588809</v>
      </c>
      <c r="J68" s="43">
        <v>1729310</v>
      </c>
      <c r="K68" s="43">
        <v>2027974.0719588809</v>
      </c>
      <c r="L68" s="43">
        <v>430.24728726442038</v>
      </c>
    </row>
    <row r="69" spans="1:12" hidden="1" x14ac:dyDescent="0.3">
      <c r="A69" s="41" t="s">
        <v>14</v>
      </c>
      <c r="B69" s="41" t="s">
        <v>300</v>
      </c>
      <c r="C69" s="60">
        <v>256</v>
      </c>
      <c r="D69" s="60">
        <v>274</v>
      </c>
      <c r="E69" s="43">
        <v>5950</v>
      </c>
      <c r="F69" s="43">
        <v>4760</v>
      </c>
      <c r="G69" s="43">
        <v>2990</v>
      </c>
      <c r="H69" s="47">
        <v>1.0468303826384924</v>
      </c>
      <c r="I69" s="43">
        <v>2813092.0388349518</v>
      </c>
      <c r="J69" s="43">
        <v>1584700</v>
      </c>
      <c r="K69" s="43">
        <v>1228392.0388349518</v>
      </c>
      <c r="L69" s="43">
        <v>267.98857795545405</v>
      </c>
    </row>
    <row r="70" spans="1:12" hidden="1" x14ac:dyDescent="0.3">
      <c r="A70" s="41" t="s">
        <v>14</v>
      </c>
      <c r="B70" s="41" t="s">
        <v>301</v>
      </c>
      <c r="C70" s="60">
        <v>166</v>
      </c>
      <c r="D70" s="60">
        <v>163</v>
      </c>
      <c r="E70" s="43">
        <v>6950</v>
      </c>
      <c r="F70" s="43">
        <v>5560</v>
      </c>
      <c r="G70" s="43">
        <v>3990</v>
      </c>
      <c r="H70" s="47">
        <v>1.0468303826384924</v>
      </c>
      <c r="I70" s="43">
        <v>2130688.2124500284</v>
      </c>
      <c r="J70" s="43">
        <v>1312710</v>
      </c>
      <c r="K70" s="43">
        <v>817978.2124500284</v>
      </c>
      <c r="L70" s="43">
        <v>173.77384351798975</v>
      </c>
    </row>
    <row r="71" spans="1:12" hidden="1" x14ac:dyDescent="0.3">
      <c r="A71" s="41" t="s">
        <v>14</v>
      </c>
      <c r="B71" s="41" t="s">
        <v>324</v>
      </c>
      <c r="C71" s="60">
        <v>16</v>
      </c>
      <c r="D71" s="60">
        <v>7</v>
      </c>
      <c r="E71" s="43">
        <v>6950</v>
      </c>
      <c r="F71" s="43">
        <v>5560</v>
      </c>
      <c r="G71" s="43">
        <v>3990</v>
      </c>
      <c r="H71" s="47">
        <v>1.0468303826384924</v>
      </c>
      <c r="I71" s="43">
        <v>205367.53854940034</v>
      </c>
      <c r="J71" s="43">
        <v>91770</v>
      </c>
      <c r="K71" s="43">
        <v>113597.53854940034</v>
      </c>
      <c r="L71" s="43">
        <v>16.749286122215878</v>
      </c>
    </row>
    <row r="72" spans="1:12" hidden="1" x14ac:dyDescent="0.3">
      <c r="A72" s="41" t="s">
        <v>2</v>
      </c>
      <c r="B72" s="41" t="s">
        <v>299</v>
      </c>
      <c r="C72" s="60">
        <v>300</v>
      </c>
      <c r="D72" s="60">
        <v>366</v>
      </c>
      <c r="E72" s="43">
        <v>4950</v>
      </c>
      <c r="F72" s="43">
        <v>2470</v>
      </c>
      <c r="G72" s="43">
        <v>1990</v>
      </c>
      <c r="H72" s="47">
        <v>0.86751795690343181</v>
      </c>
      <c r="I72" s="43">
        <v>2029264.1660015963</v>
      </c>
      <c r="J72" s="43">
        <v>1325340</v>
      </c>
      <c r="K72" s="43">
        <v>703924.16600159626</v>
      </c>
      <c r="L72" s="43">
        <v>260.25538707102953</v>
      </c>
    </row>
    <row r="73" spans="1:12" hidden="1" x14ac:dyDescent="0.3">
      <c r="A73" s="41" t="s">
        <v>2</v>
      </c>
      <c r="B73" s="41" t="s">
        <v>300</v>
      </c>
      <c r="C73" s="60">
        <v>164</v>
      </c>
      <c r="D73" s="60">
        <v>158</v>
      </c>
      <c r="E73" s="43">
        <v>5950</v>
      </c>
      <c r="F73" s="43">
        <v>2970</v>
      </c>
      <c r="G73" s="43">
        <v>2990</v>
      </c>
      <c r="H73" s="47">
        <v>0.86751795690343181</v>
      </c>
      <c r="I73" s="43">
        <v>1333604.022346369</v>
      </c>
      <c r="J73" s="43">
        <v>962780</v>
      </c>
      <c r="K73" s="43">
        <v>370824.02234636899</v>
      </c>
      <c r="L73" s="43">
        <v>142.27294493216283</v>
      </c>
    </row>
    <row r="74" spans="1:12" hidden="1" x14ac:dyDescent="0.3">
      <c r="A74" s="41" t="s">
        <v>2</v>
      </c>
      <c r="B74" s="41" t="s">
        <v>301</v>
      </c>
      <c r="C74" s="60">
        <v>122</v>
      </c>
      <c r="D74" s="60">
        <v>137</v>
      </c>
      <c r="E74" s="43">
        <v>6950</v>
      </c>
      <c r="F74" s="43">
        <v>3470</v>
      </c>
      <c r="G74" s="43">
        <v>3990</v>
      </c>
      <c r="H74" s="47">
        <v>0.86751795690343181</v>
      </c>
      <c r="I74" s="43">
        <v>1158908.4756584198</v>
      </c>
      <c r="J74" s="43">
        <v>1033410</v>
      </c>
      <c r="K74" s="43">
        <v>125498.47565841977</v>
      </c>
      <c r="L74" s="43">
        <v>105.83719074221868</v>
      </c>
    </row>
    <row r="75" spans="1:12" hidden="1" x14ac:dyDescent="0.3">
      <c r="A75" s="41" t="s">
        <v>2</v>
      </c>
      <c r="B75" s="41" t="s">
        <v>324</v>
      </c>
      <c r="C75" s="60">
        <v>6</v>
      </c>
      <c r="D75" s="60">
        <v>0</v>
      </c>
      <c r="E75" s="43">
        <v>6950</v>
      </c>
      <c r="F75" s="43">
        <v>3470</v>
      </c>
      <c r="G75" s="43">
        <v>3990</v>
      </c>
      <c r="H75" s="47">
        <v>0.86751795690343181</v>
      </c>
      <c r="I75" s="43">
        <v>56995.498802873102</v>
      </c>
      <c r="J75" s="43">
        <v>23940</v>
      </c>
      <c r="K75" s="43">
        <v>33055.498802873102</v>
      </c>
      <c r="L75" s="43">
        <v>5.2051077414205906</v>
      </c>
    </row>
    <row r="76" spans="1:12" hidden="1" x14ac:dyDescent="0.3">
      <c r="A76" s="41" t="s">
        <v>9</v>
      </c>
      <c r="B76" s="41" t="s">
        <v>299</v>
      </c>
      <c r="C76" s="60">
        <v>165</v>
      </c>
      <c r="D76" s="60">
        <v>188</v>
      </c>
      <c r="E76" s="43">
        <v>4950</v>
      </c>
      <c r="F76" s="43">
        <v>2470</v>
      </c>
      <c r="G76" s="43">
        <v>1990</v>
      </c>
      <c r="H76" s="47">
        <v>0.74738415545590431</v>
      </c>
      <c r="I76" s="43">
        <v>1017976.0089686099</v>
      </c>
      <c r="J76" s="43">
        <v>702470</v>
      </c>
      <c r="K76" s="43">
        <v>315506.00896860985</v>
      </c>
      <c r="L76" s="43">
        <v>123.31838565022422</v>
      </c>
    </row>
    <row r="77" spans="1:12" hidden="1" x14ac:dyDescent="0.3">
      <c r="A77" s="41" t="s">
        <v>9</v>
      </c>
      <c r="B77" s="41" t="s">
        <v>300</v>
      </c>
      <c r="C77" s="60">
        <v>81</v>
      </c>
      <c r="D77" s="60">
        <v>87</v>
      </c>
      <c r="E77" s="43">
        <v>5950</v>
      </c>
      <c r="F77" s="43">
        <v>2970</v>
      </c>
      <c r="G77" s="43">
        <v>2990</v>
      </c>
      <c r="H77" s="47">
        <v>0.74738415545590431</v>
      </c>
      <c r="I77" s="43">
        <v>600771.79372197308</v>
      </c>
      <c r="J77" s="43">
        <v>502320</v>
      </c>
      <c r="K77" s="43">
        <v>98451.793721973081</v>
      </c>
      <c r="L77" s="43">
        <v>60.538116591928251</v>
      </c>
    </row>
    <row r="78" spans="1:12" hidden="1" x14ac:dyDescent="0.3">
      <c r="A78" s="41" t="s">
        <v>9</v>
      </c>
      <c r="B78" s="41" t="s">
        <v>301</v>
      </c>
      <c r="C78" s="60">
        <v>60</v>
      </c>
      <c r="D78" s="60">
        <v>88</v>
      </c>
      <c r="E78" s="43">
        <v>6950</v>
      </c>
      <c r="F78" s="43">
        <v>3470</v>
      </c>
      <c r="G78" s="43">
        <v>3990</v>
      </c>
      <c r="H78" s="47">
        <v>0.74738415545590431</v>
      </c>
      <c r="I78" s="43">
        <v>519859.19282511208</v>
      </c>
      <c r="J78" s="43">
        <v>590520</v>
      </c>
      <c r="K78" s="43">
        <v>-70660.807174887916</v>
      </c>
      <c r="L78" s="43">
        <v>44.843049327354258</v>
      </c>
    </row>
    <row r="79" spans="1:12" hidden="1" x14ac:dyDescent="0.3"/>
    <row r="80" spans="1:12" ht="17.399999999999999" hidden="1" x14ac:dyDescent="0.3">
      <c r="A80" s="64" t="s">
        <v>325</v>
      </c>
    </row>
    <row r="81" spans="1:12" hidden="1" x14ac:dyDescent="0.3">
      <c r="A81" s="40" t="s">
        <v>185</v>
      </c>
      <c r="B81" s="40" t="s">
        <v>320</v>
      </c>
      <c r="C81" s="40" t="s">
        <v>326</v>
      </c>
      <c r="D81" s="40" t="s">
        <v>322</v>
      </c>
      <c r="E81" s="40" t="s">
        <v>327</v>
      </c>
    </row>
    <row r="82" spans="1:12" hidden="1" x14ac:dyDescent="0.3">
      <c r="A82" s="41" t="s">
        <v>14</v>
      </c>
      <c r="B82" s="43">
        <v>8906431.861793261</v>
      </c>
      <c r="C82" s="43">
        <v>4718490</v>
      </c>
      <c r="D82" s="43">
        <v>4187941.861793261</v>
      </c>
      <c r="E82" s="47">
        <v>0.88755976208347609</v>
      </c>
    </row>
    <row r="83" spans="1:12" hidden="1" x14ac:dyDescent="0.3">
      <c r="A83" s="41" t="s">
        <v>2</v>
      </c>
      <c r="B83" s="43">
        <v>4578772.1628092583</v>
      </c>
      <c r="C83" s="43">
        <v>3345470</v>
      </c>
      <c r="D83" s="43">
        <v>1233302.1628092583</v>
      </c>
      <c r="E83" s="47">
        <v>0.36864840001831084</v>
      </c>
    </row>
    <row r="84" spans="1:12" hidden="1" x14ac:dyDescent="0.3">
      <c r="A84" s="41" t="s">
        <v>9</v>
      </c>
      <c r="B84" s="43">
        <v>2138606.9955156948</v>
      </c>
      <c r="C84" s="43">
        <v>1795310</v>
      </c>
      <c r="D84" s="43">
        <v>343296.99551569484</v>
      </c>
      <c r="E84" s="47">
        <v>0.19121878422985158</v>
      </c>
    </row>
    <row r="85" spans="1:12" hidden="1" x14ac:dyDescent="0.3">
      <c r="A85" s="51" t="s">
        <v>283</v>
      </c>
      <c r="B85" s="52">
        <v>15623811.020118216</v>
      </c>
      <c r="C85" s="52">
        <v>9859270</v>
      </c>
      <c r="D85" s="52">
        <v>5764541.0201182161</v>
      </c>
      <c r="E85" s="53">
        <v>0.5846823365338627</v>
      </c>
    </row>
    <row r="86" spans="1:12" hidden="1" x14ac:dyDescent="0.3"/>
    <row r="87" spans="1:12" ht="19.2" x14ac:dyDescent="0.3">
      <c r="A87" s="57" t="s">
        <v>328</v>
      </c>
    </row>
    <row r="88" spans="1:12" x14ac:dyDescent="0.3">
      <c r="A88" s="36" t="s">
        <v>329</v>
      </c>
    </row>
    <row r="89" spans="1:12" x14ac:dyDescent="0.3">
      <c r="A89" s="40" t="s">
        <v>266</v>
      </c>
      <c r="B89" s="40" t="s">
        <v>185</v>
      </c>
      <c r="C89" s="40" t="s">
        <v>292</v>
      </c>
      <c r="D89" s="40" t="s">
        <v>315</v>
      </c>
      <c r="E89" s="40" t="s">
        <v>316</v>
      </c>
      <c r="F89" s="40" t="s">
        <v>293</v>
      </c>
      <c r="G89" s="40" t="s">
        <v>317</v>
      </c>
      <c r="H89" s="40" t="s">
        <v>318</v>
      </c>
      <c r="I89" s="40" t="s">
        <v>330</v>
      </c>
      <c r="J89" s="40" t="s">
        <v>320</v>
      </c>
      <c r="K89" s="40" t="s">
        <v>326</v>
      </c>
      <c r="L89" s="40" t="s">
        <v>331</v>
      </c>
    </row>
    <row r="90" spans="1:12" x14ac:dyDescent="0.3">
      <c r="A90" s="41" t="s">
        <v>19</v>
      </c>
      <c r="B90" s="41" t="s">
        <v>2</v>
      </c>
      <c r="C90" s="41" t="s">
        <v>299</v>
      </c>
      <c r="D90" s="60">
        <v>147</v>
      </c>
      <c r="E90" s="60">
        <v>138</v>
      </c>
      <c r="F90" s="43">
        <v>4950</v>
      </c>
      <c r="G90" s="43">
        <v>2470</v>
      </c>
      <c r="H90" s="43">
        <v>1990</v>
      </c>
      <c r="I90" s="47">
        <v>0.86751795690343181</v>
      </c>
      <c r="J90" s="43">
        <v>994339.4413407821</v>
      </c>
      <c r="K90" s="43">
        <v>567150</v>
      </c>
      <c r="L90" s="43">
        <v>427189.4413407821</v>
      </c>
    </row>
    <row r="91" spans="1:12" x14ac:dyDescent="0.3">
      <c r="A91" s="41" t="s">
        <v>19</v>
      </c>
      <c r="B91" s="41" t="s">
        <v>2</v>
      </c>
      <c r="C91" s="41" t="s">
        <v>300</v>
      </c>
      <c r="D91" s="60">
        <v>75</v>
      </c>
      <c r="E91" s="60">
        <v>58</v>
      </c>
      <c r="F91" s="43">
        <v>5950</v>
      </c>
      <c r="G91" s="43">
        <v>2970</v>
      </c>
      <c r="H91" s="43">
        <v>2990</v>
      </c>
      <c r="I91" s="47">
        <v>0.86751795690343181</v>
      </c>
      <c r="J91" s="43">
        <v>609879.88826815644</v>
      </c>
      <c r="K91" s="43">
        <v>397670</v>
      </c>
      <c r="L91" s="43">
        <v>212209.88826815644</v>
      </c>
    </row>
    <row r="92" spans="1:12" x14ac:dyDescent="0.3">
      <c r="A92" s="41" t="s">
        <v>19</v>
      </c>
      <c r="B92" s="41" t="s">
        <v>2</v>
      </c>
      <c r="C92" s="41" t="s">
        <v>301</v>
      </c>
      <c r="D92" s="60">
        <v>48</v>
      </c>
      <c r="E92" s="60">
        <v>49</v>
      </c>
      <c r="F92" s="43">
        <v>6950</v>
      </c>
      <c r="G92" s="43">
        <v>3470</v>
      </c>
      <c r="H92" s="43">
        <v>3990</v>
      </c>
      <c r="I92" s="47">
        <v>0.86751795690343181</v>
      </c>
      <c r="J92" s="43">
        <v>455963.99042298482</v>
      </c>
      <c r="K92" s="43">
        <v>387030</v>
      </c>
      <c r="L92" s="43">
        <v>68933.990422984818</v>
      </c>
    </row>
    <row r="93" spans="1:12" x14ac:dyDescent="0.3">
      <c r="A93" s="41" t="s">
        <v>19</v>
      </c>
      <c r="B93" s="41" t="s">
        <v>2</v>
      </c>
      <c r="C93" s="41" t="s">
        <v>324</v>
      </c>
      <c r="D93" s="60">
        <v>6</v>
      </c>
      <c r="E93" s="60">
        <v>0</v>
      </c>
      <c r="F93" s="43">
        <v>6950</v>
      </c>
      <c r="G93" s="43">
        <v>3470</v>
      </c>
      <c r="H93" s="43">
        <v>3990</v>
      </c>
      <c r="I93" s="47">
        <v>0.86751795690343181</v>
      </c>
      <c r="J93" s="43">
        <v>56995.498802873102</v>
      </c>
      <c r="K93" s="43">
        <v>23940</v>
      </c>
      <c r="L93" s="43">
        <v>33055.498802873102</v>
      </c>
    </row>
    <row r="94" spans="1:12" x14ac:dyDescent="0.3">
      <c r="A94" s="41" t="s">
        <v>145</v>
      </c>
      <c r="B94" s="41" t="s">
        <v>14</v>
      </c>
      <c r="C94" s="41" t="s">
        <v>299</v>
      </c>
      <c r="D94" s="60">
        <v>129</v>
      </c>
      <c r="E94" s="60">
        <v>148</v>
      </c>
      <c r="F94" s="43">
        <v>4950</v>
      </c>
      <c r="G94" s="43">
        <v>3960</v>
      </c>
      <c r="H94" s="43">
        <v>1990</v>
      </c>
      <c r="I94" s="47">
        <v>1.0468303826384924</v>
      </c>
      <c r="J94" s="43">
        <v>1179293.5408338094</v>
      </c>
      <c r="K94" s="43">
        <v>551230</v>
      </c>
      <c r="L94" s="43">
        <v>628063.54083380941</v>
      </c>
    </row>
    <row r="95" spans="1:12" x14ac:dyDescent="0.3">
      <c r="A95" s="41" t="s">
        <v>145</v>
      </c>
      <c r="B95" s="41" t="s">
        <v>14</v>
      </c>
      <c r="C95" s="41" t="s">
        <v>300</v>
      </c>
      <c r="D95" s="60">
        <v>84</v>
      </c>
      <c r="E95" s="60">
        <v>74</v>
      </c>
      <c r="F95" s="43">
        <v>5950</v>
      </c>
      <c r="G95" s="43">
        <v>4760</v>
      </c>
      <c r="H95" s="43">
        <v>2990</v>
      </c>
      <c r="I95" s="47">
        <v>1.0468303826384924</v>
      </c>
      <c r="J95" s="43">
        <v>923045.82524271845</v>
      </c>
      <c r="K95" s="43">
        <v>472420</v>
      </c>
      <c r="L95" s="43">
        <v>450625.82524271845</v>
      </c>
    </row>
    <row r="96" spans="1:12" x14ac:dyDescent="0.3">
      <c r="A96" s="41" t="s">
        <v>145</v>
      </c>
      <c r="B96" s="41" t="s">
        <v>14</v>
      </c>
      <c r="C96" s="41" t="s">
        <v>301</v>
      </c>
      <c r="D96" s="60">
        <v>55</v>
      </c>
      <c r="E96" s="60">
        <v>36</v>
      </c>
      <c r="F96" s="43">
        <v>6950</v>
      </c>
      <c r="G96" s="43">
        <v>5560</v>
      </c>
      <c r="H96" s="43">
        <v>3990</v>
      </c>
      <c r="I96" s="47">
        <v>1.0468303826384924</v>
      </c>
      <c r="J96" s="43">
        <v>705950.91376356373</v>
      </c>
      <c r="K96" s="43">
        <v>363090</v>
      </c>
      <c r="L96" s="43">
        <v>342860.91376356373</v>
      </c>
    </row>
    <row r="97" spans="1:12" x14ac:dyDescent="0.3">
      <c r="A97" s="41" t="s">
        <v>145</v>
      </c>
      <c r="B97" s="41" t="s">
        <v>14</v>
      </c>
      <c r="C97" s="41" t="s">
        <v>324</v>
      </c>
      <c r="D97" s="60">
        <v>1</v>
      </c>
      <c r="E97" s="60">
        <v>0</v>
      </c>
      <c r="F97" s="43">
        <v>6950</v>
      </c>
      <c r="G97" s="43">
        <v>5560</v>
      </c>
      <c r="H97" s="43">
        <v>3990</v>
      </c>
      <c r="I97" s="47">
        <v>1.0468303826384924</v>
      </c>
      <c r="J97" s="43">
        <v>12835.471159337521</v>
      </c>
      <c r="K97" s="43">
        <v>3990</v>
      </c>
      <c r="L97" s="43">
        <v>8845.4711593375214</v>
      </c>
    </row>
    <row r="98" spans="1:12" x14ac:dyDescent="0.3">
      <c r="A98" s="41" t="s">
        <v>146</v>
      </c>
      <c r="B98" s="41" t="s">
        <v>14</v>
      </c>
      <c r="C98" s="41" t="s">
        <v>299</v>
      </c>
      <c r="D98" s="60">
        <v>123</v>
      </c>
      <c r="E98" s="60">
        <v>164</v>
      </c>
      <c r="F98" s="43">
        <v>4950</v>
      </c>
      <c r="G98" s="43">
        <v>3960</v>
      </c>
      <c r="H98" s="43">
        <v>1990</v>
      </c>
      <c r="I98" s="47">
        <v>1.0468303826384924</v>
      </c>
      <c r="J98" s="43">
        <v>1124442.678469446</v>
      </c>
      <c r="K98" s="43">
        <v>571130</v>
      </c>
      <c r="L98" s="43">
        <v>553312.67846944602</v>
      </c>
    </row>
    <row r="99" spans="1:12" x14ac:dyDescent="0.3">
      <c r="A99" s="41" t="s">
        <v>146</v>
      </c>
      <c r="B99" s="41" t="s">
        <v>14</v>
      </c>
      <c r="C99" s="41" t="s">
        <v>300</v>
      </c>
      <c r="D99" s="60">
        <v>80</v>
      </c>
      <c r="E99" s="60">
        <v>101</v>
      </c>
      <c r="F99" s="43">
        <v>5950</v>
      </c>
      <c r="G99" s="43">
        <v>4760</v>
      </c>
      <c r="H99" s="43">
        <v>2990</v>
      </c>
      <c r="I99" s="47">
        <v>1.0468303826384924</v>
      </c>
      <c r="J99" s="43">
        <v>879091.26213592244</v>
      </c>
      <c r="K99" s="43">
        <v>541190</v>
      </c>
      <c r="L99" s="43">
        <v>337901.26213592244</v>
      </c>
    </row>
    <row r="100" spans="1:12" x14ac:dyDescent="0.3">
      <c r="A100" s="41" t="s">
        <v>146</v>
      </c>
      <c r="B100" s="41" t="s">
        <v>14</v>
      </c>
      <c r="C100" s="41" t="s">
        <v>301</v>
      </c>
      <c r="D100" s="60">
        <v>38</v>
      </c>
      <c r="E100" s="60">
        <v>33</v>
      </c>
      <c r="F100" s="43">
        <v>6950</v>
      </c>
      <c r="G100" s="43">
        <v>5560</v>
      </c>
      <c r="H100" s="43">
        <v>3990</v>
      </c>
      <c r="I100" s="47">
        <v>1.0468303826384924</v>
      </c>
      <c r="J100" s="43">
        <v>487747.90405482583</v>
      </c>
      <c r="K100" s="43">
        <v>283290</v>
      </c>
      <c r="L100" s="43">
        <v>204457.90405482583</v>
      </c>
    </row>
    <row r="101" spans="1:12" x14ac:dyDescent="0.3">
      <c r="A101" s="41" t="s">
        <v>146</v>
      </c>
      <c r="B101" s="41" t="s">
        <v>14</v>
      </c>
      <c r="C101" s="41" t="s">
        <v>324</v>
      </c>
      <c r="D101" s="60">
        <v>15</v>
      </c>
      <c r="E101" s="60">
        <v>7</v>
      </c>
      <c r="F101" s="43">
        <v>6950</v>
      </c>
      <c r="G101" s="43">
        <v>5560</v>
      </c>
      <c r="H101" s="43">
        <v>3990</v>
      </c>
      <c r="I101" s="47">
        <v>1.0468303826384924</v>
      </c>
      <c r="J101" s="43">
        <v>192532.06739006282</v>
      </c>
      <c r="K101" s="43">
        <v>87780</v>
      </c>
      <c r="L101" s="43">
        <v>104752.06739006282</v>
      </c>
    </row>
    <row r="102" spans="1:12" x14ac:dyDescent="0.3">
      <c r="A102" s="41" t="s">
        <v>148</v>
      </c>
      <c r="B102" s="41" t="s">
        <v>2</v>
      </c>
      <c r="C102" s="41" t="s">
        <v>299</v>
      </c>
      <c r="D102" s="60">
        <v>153</v>
      </c>
      <c r="E102" s="60">
        <v>228</v>
      </c>
      <c r="F102" s="43">
        <v>4950</v>
      </c>
      <c r="G102" s="43">
        <v>2470</v>
      </c>
      <c r="H102" s="43">
        <v>1990</v>
      </c>
      <c r="I102" s="47">
        <v>0.86751795690343181</v>
      </c>
      <c r="J102" s="43">
        <v>1034924.724660814</v>
      </c>
      <c r="K102" s="43">
        <v>758190</v>
      </c>
      <c r="L102" s="43">
        <v>276734.72466081404</v>
      </c>
    </row>
    <row r="103" spans="1:12" x14ac:dyDescent="0.3">
      <c r="A103" s="41" t="s">
        <v>148</v>
      </c>
      <c r="B103" s="41" t="s">
        <v>2</v>
      </c>
      <c r="C103" s="41" t="s">
        <v>300</v>
      </c>
      <c r="D103" s="60">
        <v>89</v>
      </c>
      <c r="E103" s="60">
        <v>100</v>
      </c>
      <c r="F103" s="43">
        <v>5950</v>
      </c>
      <c r="G103" s="43">
        <v>2970</v>
      </c>
      <c r="H103" s="43">
        <v>2990</v>
      </c>
      <c r="I103" s="47">
        <v>0.86751795690343181</v>
      </c>
      <c r="J103" s="43">
        <v>723724.13407821232</v>
      </c>
      <c r="K103" s="43">
        <v>565110</v>
      </c>
      <c r="L103" s="43">
        <v>158614.13407821232</v>
      </c>
    </row>
    <row r="104" spans="1:12" x14ac:dyDescent="0.3">
      <c r="A104" s="41" t="s">
        <v>148</v>
      </c>
      <c r="B104" s="41" t="s">
        <v>2</v>
      </c>
      <c r="C104" s="41" t="s">
        <v>301</v>
      </c>
      <c r="D104" s="60">
        <v>74</v>
      </c>
      <c r="E104" s="60">
        <v>88</v>
      </c>
      <c r="F104" s="43">
        <v>6950</v>
      </c>
      <c r="G104" s="43">
        <v>3470</v>
      </c>
      <c r="H104" s="43">
        <v>3990</v>
      </c>
      <c r="I104" s="47">
        <v>0.86751795690343181</v>
      </c>
      <c r="J104" s="43">
        <v>702944.48523543496</v>
      </c>
      <c r="K104" s="43">
        <v>646380</v>
      </c>
      <c r="L104" s="43">
        <v>56564.485235434957</v>
      </c>
    </row>
    <row r="105" spans="1:12" x14ac:dyDescent="0.3">
      <c r="A105" s="41" t="s">
        <v>149</v>
      </c>
      <c r="B105" s="41" t="s">
        <v>14</v>
      </c>
      <c r="C105" s="41" t="s">
        <v>299</v>
      </c>
      <c r="D105" s="60">
        <v>159</v>
      </c>
      <c r="E105" s="60">
        <v>146</v>
      </c>
      <c r="F105" s="43">
        <v>4950</v>
      </c>
      <c r="G105" s="43">
        <v>3960</v>
      </c>
      <c r="H105" s="43">
        <v>1990</v>
      </c>
      <c r="I105" s="47">
        <v>1.0468303826384924</v>
      </c>
      <c r="J105" s="43">
        <v>1453547.8526556254</v>
      </c>
      <c r="K105" s="43">
        <v>606950</v>
      </c>
      <c r="L105" s="43">
        <v>846597.85265562544</v>
      </c>
    </row>
    <row r="106" spans="1:12" x14ac:dyDescent="0.3">
      <c r="A106" s="41" t="s">
        <v>149</v>
      </c>
      <c r="B106" s="41" t="s">
        <v>14</v>
      </c>
      <c r="C106" s="41" t="s">
        <v>300</v>
      </c>
      <c r="D106" s="60">
        <v>92</v>
      </c>
      <c r="E106" s="60">
        <v>99</v>
      </c>
      <c r="F106" s="43">
        <v>5950</v>
      </c>
      <c r="G106" s="43">
        <v>4760</v>
      </c>
      <c r="H106" s="43">
        <v>2990</v>
      </c>
      <c r="I106" s="47">
        <v>1.0468303826384924</v>
      </c>
      <c r="J106" s="43">
        <v>1010954.9514563107</v>
      </c>
      <c r="K106" s="43">
        <v>571090</v>
      </c>
      <c r="L106" s="43">
        <v>439864.95145631069</v>
      </c>
    </row>
    <row r="107" spans="1:12" x14ac:dyDescent="0.3">
      <c r="A107" s="41" t="s">
        <v>149</v>
      </c>
      <c r="B107" s="41" t="s">
        <v>14</v>
      </c>
      <c r="C107" s="41" t="s">
        <v>301</v>
      </c>
      <c r="D107" s="60">
        <v>73</v>
      </c>
      <c r="E107" s="60">
        <v>94</v>
      </c>
      <c r="F107" s="43">
        <v>6950</v>
      </c>
      <c r="G107" s="43">
        <v>5560</v>
      </c>
      <c r="H107" s="43">
        <v>3990</v>
      </c>
      <c r="I107" s="47">
        <v>1.0468303826384924</v>
      </c>
      <c r="J107" s="43">
        <v>936989.39463163912</v>
      </c>
      <c r="K107" s="43">
        <v>666330</v>
      </c>
      <c r="L107" s="43">
        <v>270659.39463163912</v>
      </c>
    </row>
    <row r="108" spans="1:12" x14ac:dyDescent="0.3">
      <c r="A108" s="41" t="s">
        <v>150</v>
      </c>
      <c r="B108" s="41" t="s">
        <v>9</v>
      </c>
      <c r="C108" s="41" t="s">
        <v>299</v>
      </c>
      <c r="D108" s="60">
        <v>165</v>
      </c>
      <c r="E108" s="60">
        <v>188</v>
      </c>
      <c r="F108" s="43">
        <v>4950</v>
      </c>
      <c r="G108" s="43">
        <v>2470</v>
      </c>
      <c r="H108" s="43">
        <v>1990</v>
      </c>
      <c r="I108" s="47">
        <v>0.74738415545590431</v>
      </c>
      <c r="J108" s="43">
        <v>1017976.0089686099</v>
      </c>
      <c r="K108" s="43">
        <v>702470</v>
      </c>
      <c r="L108" s="43">
        <v>315506.00896860985</v>
      </c>
    </row>
    <row r="109" spans="1:12" x14ac:dyDescent="0.3">
      <c r="A109" s="41" t="s">
        <v>150</v>
      </c>
      <c r="B109" s="41" t="s">
        <v>9</v>
      </c>
      <c r="C109" s="41" t="s">
        <v>300</v>
      </c>
      <c r="D109" s="60">
        <v>81</v>
      </c>
      <c r="E109" s="60">
        <v>87</v>
      </c>
      <c r="F109" s="43">
        <v>5950</v>
      </c>
      <c r="G109" s="43">
        <v>2970</v>
      </c>
      <c r="H109" s="43">
        <v>2990</v>
      </c>
      <c r="I109" s="47">
        <v>0.74738415545590431</v>
      </c>
      <c r="J109" s="43">
        <v>600771.79372197308</v>
      </c>
      <c r="K109" s="43">
        <v>502320</v>
      </c>
      <c r="L109" s="43">
        <v>98451.793721973081</v>
      </c>
    </row>
    <row r="110" spans="1:12" x14ac:dyDescent="0.3">
      <c r="A110" s="41" t="s">
        <v>150</v>
      </c>
      <c r="B110" s="41" t="s">
        <v>9</v>
      </c>
      <c r="C110" s="41" t="s">
        <v>301</v>
      </c>
      <c r="D110" s="60">
        <v>60</v>
      </c>
      <c r="E110" s="60">
        <v>88</v>
      </c>
      <c r="F110" s="43">
        <v>6950</v>
      </c>
      <c r="G110" s="43">
        <v>3470</v>
      </c>
      <c r="H110" s="43">
        <v>3990</v>
      </c>
      <c r="I110" s="47">
        <v>0.74738415545590431</v>
      </c>
      <c r="J110" s="43">
        <v>519859.19282511208</v>
      </c>
      <c r="K110" s="43">
        <v>590520</v>
      </c>
      <c r="L110" s="43">
        <v>-70660.807174887916</v>
      </c>
    </row>
    <row r="112" spans="1:12" ht="19.2" x14ac:dyDescent="0.3">
      <c r="A112" s="57" t="s">
        <v>332</v>
      </c>
    </row>
    <row r="113" spans="1:6" x14ac:dyDescent="0.3">
      <c r="A113" s="40" t="s">
        <v>266</v>
      </c>
      <c r="B113" s="40" t="s">
        <v>185</v>
      </c>
      <c r="C113" s="40" t="s">
        <v>320</v>
      </c>
      <c r="D113" s="40" t="s">
        <v>326</v>
      </c>
      <c r="E113" s="40" t="s">
        <v>331</v>
      </c>
      <c r="F113" s="40" t="s">
        <v>333</v>
      </c>
    </row>
    <row r="114" spans="1:6" x14ac:dyDescent="0.3">
      <c r="A114" s="41" t="s">
        <v>149</v>
      </c>
      <c r="B114" s="41" t="s">
        <v>14</v>
      </c>
      <c r="C114" s="43">
        <v>3401492.1987435753</v>
      </c>
      <c r="D114" s="43">
        <v>1844370</v>
      </c>
      <c r="E114" s="43">
        <v>1557122.1987435753</v>
      </c>
      <c r="F114" s="47">
        <v>0.84425695426816483</v>
      </c>
    </row>
    <row r="115" spans="1:6" x14ac:dyDescent="0.3">
      <c r="A115" s="41" t="s">
        <v>145</v>
      </c>
      <c r="B115" s="41" t="s">
        <v>14</v>
      </c>
      <c r="C115" s="43">
        <v>2821125.7509994293</v>
      </c>
      <c r="D115" s="43">
        <v>1390730</v>
      </c>
      <c r="E115" s="43">
        <v>1430395.7509994293</v>
      </c>
      <c r="F115" s="47">
        <v>1.0285215325760064</v>
      </c>
    </row>
    <row r="116" spans="1:6" x14ac:dyDescent="0.3">
      <c r="A116" s="41" t="s">
        <v>146</v>
      </c>
      <c r="B116" s="41" t="s">
        <v>14</v>
      </c>
      <c r="C116" s="43">
        <v>2683813.912050257</v>
      </c>
      <c r="D116" s="43">
        <v>1483390</v>
      </c>
      <c r="E116" s="43">
        <v>1200423.912050257</v>
      </c>
      <c r="F116" s="47">
        <v>0.80924363252432396</v>
      </c>
    </row>
    <row r="117" spans="1:6" x14ac:dyDescent="0.3">
      <c r="A117" s="41" t="s">
        <v>19</v>
      </c>
      <c r="B117" s="41" t="s">
        <v>2</v>
      </c>
      <c r="C117" s="43">
        <v>2117178.8188347965</v>
      </c>
      <c r="D117" s="43">
        <v>1375790</v>
      </c>
      <c r="E117" s="43">
        <v>741388.81883479655</v>
      </c>
      <c r="F117" s="47">
        <v>0.53888225589283001</v>
      </c>
    </row>
    <row r="118" spans="1:6" x14ac:dyDescent="0.3">
      <c r="A118" s="41" t="s">
        <v>148</v>
      </c>
      <c r="B118" s="41" t="s">
        <v>2</v>
      </c>
      <c r="C118" s="43">
        <v>2461593.3439744613</v>
      </c>
      <c r="D118" s="43">
        <v>1969680</v>
      </c>
      <c r="E118" s="43">
        <v>491913.34397446131</v>
      </c>
      <c r="F118" s="47">
        <v>0.24974277241707349</v>
      </c>
    </row>
    <row r="119" spans="1:6" x14ac:dyDescent="0.3">
      <c r="A119" s="41" t="s">
        <v>150</v>
      </c>
      <c r="B119" s="41" t="s">
        <v>9</v>
      </c>
      <c r="C119" s="43">
        <v>2138606.9955156948</v>
      </c>
      <c r="D119" s="43">
        <v>1795310</v>
      </c>
      <c r="E119" s="43">
        <v>343296.99551569484</v>
      </c>
      <c r="F119" s="47">
        <v>0.19121878422985158</v>
      </c>
    </row>
    <row r="120" spans="1:6" x14ac:dyDescent="0.3">
      <c r="A120" s="51" t="s">
        <v>283</v>
      </c>
      <c r="B120" s="51"/>
      <c r="C120" s="52">
        <v>15623811.020118218</v>
      </c>
      <c r="D120" s="52">
        <v>9859270</v>
      </c>
      <c r="E120" s="52">
        <v>5764541.0201182179</v>
      </c>
      <c r="F120" s="53">
        <v>0.58468233653386281</v>
      </c>
    </row>
    <row r="122" spans="1:6" ht="17.399999999999999" x14ac:dyDescent="0.3">
      <c r="A122" s="65" t="s">
        <v>334</v>
      </c>
    </row>
    <row r="123" spans="1:6" x14ac:dyDescent="0.3">
      <c r="A123" s="38" t="s">
        <v>335</v>
      </c>
    </row>
    <row r="124" spans="1:6" x14ac:dyDescent="0.3">
      <c r="A124" s="38" t="s">
        <v>384</v>
      </c>
    </row>
    <row r="125" spans="1:6" x14ac:dyDescent="0.3">
      <c r="A125" s="38" t="s">
        <v>385</v>
      </c>
    </row>
    <row r="126" spans="1:6" x14ac:dyDescent="0.3">
      <c r="A126" s="63" t="s">
        <v>336</v>
      </c>
    </row>
    <row r="127" spans="1:6" x14ac:dyDescent="0.3">
      <c r="A127" s="66" t="s">
        <v>337</v>
      </c>
    </row>
  </sheetData>
  <phoneticPr fontId="3" type="noConversion"/>
  <conditionalFormatting sqref="L90:L110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C59C-750F-4D91-831E-2779D79A0E4D}">
  <sheetPr>
    <tabColor rgb="FF002060"/>
  </sheetPr>
  <dimension ref="A1:BN150"/>
  <sheetViews>
    <sheetView topLeftCell="C1" workbookViewId="0">
      <selection activeCell="T31" sqref="T31"/>
    </sheetView>
  </sheetViews>
  <sheetFormatPr defaultRowHeight="13.2" x14ac:dyDescent="0.3"/>
  <cols>
    <col min="1" max="1" width="19.625" customWidth="1"/>
    <col min="5" max="5" width="12.375" style="1" bestFit="1" customWidth="1"/>
    <col min="6" max="6" width="11.625" customWidth="1"/>
    <col min="10" max="10" width="13" style="28" bestFit="1" customWidth="1"/>
    <col min="11" max="15" width="9" style="28"/>
    <col min="17" max="17" width="11.125" bestFit="1" customWidth="1"/>
  </cols>
  <sheetData>
    <row r="1" spans="1:66" x14ac:dyDescent="0.3">
      <c r="A1" t="s">
        <v>0</v>
      </c>
      <c r="B1" t="s">
        <v>160</v>
      </c>
      <c r="C1" t="s">
        <v>184</v>
      </c>
      <c r="D1" t="s">
        <v>185</v>
      </c>
      <c r="E1" s="1" t="s">
        <v>165</v>
      </c>
      <c r="F1" t="s">
        <v>186</v>
      </c>
      <c r="G1">
        <v>1</v>
      </c>
      <c r="H1">
        <v>2</v>
      </c>
      <c r="I1">
        <v>3</v>
      </c>
      <c r="J1" s="28">
        <v>4</v>
      </c>
      <c r="K1" s="28">
        <v>5</v>
      </c>
      <c r="L1" s="28">
        <v>6</v>
      </c>
      <c r="M1" s="28">
        <v>7</v>
      </c>
      <c r="N1" s="28">
        <v>8</v>
      </c>
      <c r="O1" s="28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</row>
    <row r="2" spans="1:66" x14ac:dyDescent="0.3">
      <c r="A2" t="str">
        <f>세팅!A3</f>
        <v>(0001) 건대점</v>
      </c>
      <c r="B2" t="str">
        <f>세팅!B3</f>
        <v>150-1</v>
      </c>
      <c r="C2">
        <f>IFERROR(VALUE(MID(B2,5,10)),"")</f>
        <v>1</v>
      </c>
      <c r="D2" t="str">
        <f>IF(C2="","",IF(C2&gt;=3,"3+",TEXT(C2,"0")))</f>
        <v>1</v>
      </c>
      <c r="E2" s="1">
        <f>세팅!D3</f>
        <v>42309</v>
      </c>
      <c r="F2">
        <f>IF(COUNT(J2:O2)&gt;=4,AVERAGE(J2:O2),"")</f>
        <v>4615833.333333333</v>
      </c>
      <c r="G2">
        <f>IFERROR(IF($A2="","",IF(SUMIFS(RAW_매출A!$J$2:$J$7000,RAW_매출A!$B$2:$B$7000,$A2,RAW_매출A!$A$2:$A$7000,EDATE($E2,G$1-1))=0,"",SUMIFS(RAW_매출A!$J$2:$J$7000,RAW_매출A!$B$2:$B$7000,$A2,RAW_매출A!$A$2:$A$7000,EDATE($E2,G$1-1)))),"")</f>
        <v>3960000</v>
      </c>
      <c r="H2">
        <f>IFERROR(IF($A2="","",IF(SUMIFS(RAW_매출A!$J$2:$J$7000,RAW_매출A!$B$2:$B$7000,$A2,RAW_매출A!$A$2:$A$7000,EDATE($E2,H$1-1))=0,"",SUMIFS(RAW_매출A!$J$2:$J$7000,RAW_매출A!$B$2:$B$7000,$A2,RAW_매출A!$A$2:$A$7000,EDATE($E2,H$1-1)))),"")</f>
        <v>4443000</v>
      </c>
      <c r="I2">
        <f>IFERROR(IF($A2="","",IF(SUMIFS(RAW_매출A!$J$2:$J$7000,RAW_매출A!$B$2:$B$7000,$A2,RAW_매출A!$A$2:$A$7000,EDATE($E2,I$1-1))=0,"",SUMIFS(RAW_매출A!$J$2:$J$7000,RAW_매출A!$B$2:$B$7000,$A2,RAW_매출A!$A$2:$A$7000,EDATE($E2,I$1-1)))),"")</f>
        <v>4431000</v>
      </c>
      <c r="J2" s="28">
        <f>IFERROR(IF($A2="","",IF(SUMIFS(RAW_매출A!$J$2:$J$7000,RAW_매출A!$B$2:$B$7000,$A2,RAW_매출A!$A$2:$A$7000,EDATE($E2,J$1-1))=0,"",SUMIFS(RAW_매출A!$J$2:$J$7000,RAW_매출A!$B$2:$B$7000,$A2,RAW_매출A!$A$2:$A$7000,EDATE($E2,J$1-1)))),"")</f>
        <v>4510000</v>
      </c>
      <c r="K2" s="28">
        <f>IFERROR(IF($A2="","",IF(SUMIFS(RAW_매출A!$J$2:$J$7000,RAW_매출A!$B$2:$B$7000,$A2,RAW_매출A!$A$2:$A$7000,EDATE($E2,K$1-1))=0,"",SUMIFS(RAW_매출A!$J$2:$J$7000,RAW_매출A!$B$2:$B$7000,$A2,RAW_매출A!$A$2:$A$7000,EDATE($E2,K$1-1)))),"")</f>
        <v>5041000</v>
      </c>
      <c r="L2" s="28">
        <f>IFERROR(IF($A2="","",IF(SUMIFS(RAW_매출A!$J$2:$J$7000,RAW_매출A!$B$2:$B$7000,$A2,RAW_매출A!$A$2:$A$7000,EDATE($E2,L$1-1))=0,"",SUMIFS(RAW_매출A!$J$2:$J$7000,RAW_매출A!$B$2:$B$7000,$A2,RAW_매출A!$A$2:$A$7000,EDATE($E2,L$1-1)))),"")</f>
        <v>4814000</v>
      </c>
      <c r="M2" s="28">
        <f>IFERROR(IF($A2="","",IF(SUMIFS(RAW_매출A!$J$2:$J$7000,RAW_매출A!$B$2:$B$7000,$A2,RAW_매출A!$A$2:$A$7000,EDATE($E2,M$1-1))=0,"",SUMIFS(RAW_매출A!$J$2:$J$7000,RAW_매출A!$B$2:$B$7000,$A2,RAW_매출A!$A$2:$A$7000,EDATE($E2,M$1-1)))),"")</f>
        <v>4832000</v>
      </c>
      <c r="N2" s="28">
        <f>IFERROR(IF($A2="","",IF(SUMIFS(RAW_매출A!$J$2:$J$7000,RAW_매출A!$B$2:$B$7000,$A2,RAW_매출A!$A$2:$A$7000,EDATE($E2,N$1-1))=0,"",SUMIFS(RAW_매출A!$J$2:$J$7000,RAW_매출A!$B$2:$B$7000,$A2,RAW_매출A!$A$2:$A$7000,EDATE($E2,N$1-1)))),"")</f>
        <v>4109000</v>
      </c>
      <c r="O2" s="28">
        <f>IFERROR(IF($A2="","",IF(SUMIFS(RAW_매출A!$J$2:$J$7000,RAW_매출A!$B$2:$B$7000,$A2,RAW_매출A!$A$2:$A$7000,EDATE($E2,O$1-1))=0,"",SUMIFS(RAW_매출A!$J$2:$J$7000,RAW_매출A!$B$2:$B$7000,$A2,RAW_매출A!$A$2:$A$7000,EDATE($E2,O$1-1)))),"")</f>
        <v>4389000</v>
      </c>
      <c r="P2">
        <f>IFERROR(IF($A2="","",IF(SUMIFS(RAW_매출A!$J$2:$J$7000,RAW_매출A!$B$2:$B$7000,$A2,RAW_매출A!$A$2:$A$7000,EDATE($E2,P$1-1))=0,"",SUMIFS(RAW_매출A!$J$2:$J$7000,RAW_매출A!$B$2:$B$7000,$A2,RAW_매출A!$A$2:$A$7000,EDATE($E2,P$1-1)))),"")</f>
        <v>3938000</v>
      </c>
      <c r="Q2">
        <f>IFERROR(IF($A2="","",IF(SUMIFS(RAW_매출A!$J$2:$J$7000,RAW_매출A!$B$2:$B$7000,$A2,RAW_매출A!$A$2:$A$7000,EDATE($E2,Q$1-1))=0,"",SUMIFS(RAW_매출A!$J$2:$J$7000,RAW_매출A!$B$2:$B$7000,$A2,RAW_매출A!$A$2:$A$7000,EDATE($E2,Q$1-1)))),"")</f>
        <v>4238000</v>
      </c>
      <c r="R2">
        <f>IFERROR(IF($A2="","",IF(SUMIFS(RAW_매출A!$J$2:$J$7000,RAW_매출A!$B$2:$B$7000,$A2,RAW_매출A!$A$2:$A$7000,EDATE($E2,R$1-1))=0,"",SUMIFS(RAW_매출A!$J$2:$J$7000,RAW_매출A!$B$2:$B$7000,$A2,RAW_매출A!$A$2:$A$7000,EDATE($E2,R$1-1)))),"")</f>
        <v>5223000</v>
      </c>
      <c r="S2">
        <f>IFERROR(IF($A2="","",IF(SUMIFS(RAW_매출A!$J$2:$J$7000,RAW_매출A!$B$2:$B$7000,$A2,RAW_매출A!$A$2:$A$7000,EDATE($E2,S$1-1))=0,"",SUMIFS(RAW_매출A!$J$2:$J$7000,RAW_매출A!$B$2:$B$7000,$A2,RAW_매출A!$A$2:$A$7000,EDATE($E2,S$1-1)))),"")</f>
        <v>4965000</v>
      </c>
      <c r="T2">
        <f>IFERROR(IF($A2="","",IF(SUMIFS(RAW_매출A!$J$2:$J$7000,RAW_매출A!$B$2:$B$7000,$A2,RAW_매출A!$A$2:$A$7000,EDATE($E2,T$1-1))=0,"",SUMIFS(RAW_매출A!$J$2:$J$7000,RAW_매출A!$B$2:$B$7000,$A2,RAW_매출A!$A$2:$A$7000,EDATE($E2,T$1-1)))),"")</f>
        <v>5030000</v>
      </c>
      <c r="U2">
        <f>IFERROR(IF($A2="","",IF(SUMIFS(RAW_매출A!$J$2:$J$7000,RAW_매출A!$B$2:$B$7000,$A2,RAW_매출A!$A$2:$A$7000,EDATE($E2,U$1-1))=0,"",SUMIFS(RAW_매출A!$J$2:$J$7000,RAW_매출A!$B$2:$B$7000,$A2,RAW_매출A!$A$2:$A$7000,EDATE($E2,U$1-1)))),"")</f>
        <v>5184000</v>
      </c>
      <c r="V2">
        <f>IFERROR(IF($A2="","",IF(SUMIFS(RAW_매출A!$J$2:$J$7000,RAW_매출A!$B$2:$B$7000,$A2,RAW_매출A!$A$2:$A$7000,EDATE($E2,V$1-1))=0,"",SUMIFS(RAW_매출A!$J$2:$J$7000,RAW_매출A!$B$2:$B$7000,$A2,RAW_매출A!$A$2:$A$7000,EDATE($E2,V$1-1)))),"")</f>
        <v>4742000</v>
      </c>
      <c r="W2">
        <f>IFERROR(IF($A2="","",IF(SUMIFS(RAW_매출A!$J$2:$J$7000,RAW_매출A!$B$2:$B$7000,$A2,RAW_매출A!$A$2:$A$7000,EDATE($E2,W$1-1))=0,"",SUMIFS(RAW_매출A!$J$2:$J$7000,RAW_매출A!$B$2:$B$7000,$A2,RAW_매출A!$A$2:$A$7000,EDATE($E2,W$1-1)))),"")</f>
        <v>4653000</v>
      </c>
      <c r="X2">
        <f>IFERROR(IF($A2="","",IF(SUMIFS(RAW_매출A!$J$2:$J$7000,RAW_매출A!$B$2:$B$7000,$A2,RAW_매출A!$A$2:$A$7000,EDATE($E2,X$1-1))=0,"",SUMIFS(RAW_매출A!$J$2:$J$7000,RAW_매출A!$B$2:$B$7000,$A2,RAW_매출A!$A$2:$A$7000,EDATE($E2,X$1-1)))),"")</f>
        <v>4602000</v>
      </c>
      <c r="Y2">
        <f>IFERROR(IF($A2="","",IF(SUMIFS(RAW_매출A!$J$2:$J$7000,RAW_매출A!$B$2:$B$7000,$A2,RAW_매출A!$A$2:$A$7000,EDATE($E2,Y$1-1))=0,"",SUMIFS(RAW_매출A!$J$2:$J$7000,RAW_매출A!$B$2:$B$7000,$A2,RAW_매출A!$A$2:$A$7000,EDATE($E2,Y$1-1)))),"")</f>
        <v>5346000</v>
      </c>
      <c r="Z2">
        <f>IFERROR(IF($A2="","",IF(SUMIFS(RAW_매출A!$J$2:$J$7000,RAW_매출A!$B$2:$B$7000,$A2,RAW_매출A!$A$2:$A$7000,EDATE($E2,Z$1-1))=0,"",SUMIFS(RAW_매출A!$J$2:$J$7000,RAW_매출A!$B$2:$B$7000,$A2,RAW_매출A!$A$2:$A$7000,EDATE($E2,Z$1-1)))),"")</f>
        <v>4693000</v>
      </c>
      <c r="AA2">
        <f>IFERROR(IF($A2="","",IF(SUMIFS(RAW_매출A!$J$2:$J$7000,RAW_매출A!$B$2:$B$7000,$A2,RAW_매출A!$A$2:$A$7000,EDATE($E2,AA$1-1))=0,"",SUMIFS(RAW_매출A!$J$2:$J$7000,RAW_매출A!$B$2:$B$7000,$A2,RAW_매출A!$A$2:$A$7000,EDATE($E2,AA$1-1)))),"")</f>
        <v>5375000</v>
      </c>
      <c r="AB2">
        <f>IFERROR(IF($A2="","",IF(SUMIFS(RAW_매출A!$J$2:$J$7000,RAW_매출A!$B$2:$B$7000,$A2,RAW_매출A!$A$2:$A$7000,EDATE($E2,AB$1-1))=0,"",SUMIFS(RAW_매출A!$J$2:$J$7000,RAW_매출A!$B$2:$B$7000,$A2,RAW_매출A!$A$2:$A$7000,EDATE($E2,AB$1-1)))),"")</f>
        <v>5044000</v>
      </c>
      <c r="AC2">
        <f>IFERROR(IF($A2="","",IF(SUMIFS(RAW_매출A!$J$2:$J$7000,RAW_매출A!$B$2:$B$7000,$A2,RAW_매출A!$A$2:$A$7000,EDATE($E2,AC$1-1))=0,"",SUMIFS(RAW_매출A!$J$2:$J$7000,RAW_매출A!$B$2:$B$7000,$A2,RAW_매출A!$A$2:$A$7000,EDATE($E2,AC$1-1)))),"")</f>
        <v>5014000</v>
      </c>
      <c r="AD2">
        <f>IFERROR(IF($A2="","",IF(SUMIFS(RAW_매출A!$J$2:$J$7000,RAW_매출A!$B$2:$B$7000,$A2,RAW_매출A!$A$2:$A$7000,EDATE($E2,AD$1-1))=0,"",SUMIFS(RAW_매출A!$J$2:$J$7000,RAW_매출A!$B$2:$B$7000,$A2,RAW_매출A!$A$2:$A$7000,EDATE($E2,AD$1-1)))),"")</f>
        <v>6171000</v>
      </c>
      <c r="AE2">
        <f>IFERROR(IF($A2="","",IF(SUMIFS(RAW_매출A!$J$2:$J$7000,RAW_매출A!$B$2:$B$7000,$A2,RAW_매출A!$A$2:$A$7000,EDATE($E2,AE$1-1))=0,"",SUMIFS(RAW_매출A!$J$2:$J$7000,RAW_매출A!$B$2:$B$7000,$A2,RAW_매출A!$A$2:$A$7000,EDATE($E2,AE$1-1)))),"")</f>
        <v>5086000</v>
      </c>
      <c r="AF2">
        <f>IFERROR(IF($A2="","",IF(SUMIFS(RAW_매출A!$J$2:$J$7000,RAW_매출A!$B$2:$B$7000,$A2,RAW_매출A!$A$2:$A$7000,EDATE($E2,AF$1-1))=0,"",SUMIFS(RAW_매출A!$J$2:$J$7000,RAW_매출A!$B$2:$B$7000,$A2,RAW_매출A!$A$2:$A$7000,EDATE($E2,AF$1-1)))),"")</f>
        <v>4412000</v>
      </c>
      <c r="AG2">
        <f>IFERROR(IF($A2="","",IF(SUMIFS(RAW_매출A!$J$2:$J$7000,RAW_매출A!$B$2:$B$7000,$A2,RAW_매출A!$A$2:$A$7000,EDATE($E2,AG$1-1))=0,"",SUMIFS(RAW_매출A!$J$2:$J$7000,RAW_매출A!$B$2:$B$7000,$A2,RAW_매출A!$A$2:$A$7000,EDATE($E2,AG$1-1)))),"")</f>
        <v>5153000</v>
      </c>
      <c r="AH2">
        <f>IFERROR(IF($A2="","",IF(SUMIFS(RAW_매출A!$J$2:$J$7000,RAW_매출A!$B$2:$B$7000,$A2,RAW_매출A!$A$2:$A$7000,EDATE($E2,AH$1-1))=0,"",SUMIFS(RAW_매출A!$J$2:$J$7000,RAW_매출A!$B$2:$B$7000,$A2,RAW_매출A!$A$2:$A$7000,EDATE($E2,AH$1-1)))),"")</f>
        <v>5236000</v>
      </c>
      <c r="AI2">
        <f>IFERROR(IF($A2="","",IF(SUMIFS(RAW_매출A!$J$2:$J$7000,RAW_매출A!$B$2:$B$7000,$A2,RAW_매출A!$A$2:$A$7000,EDATE($E2,AI$1-1))=0,"",SUMIFS(RAW_매출A!$J$2:$J$7000,RAW_매출A!$B$2:$B$7000,$A2,RAW_매출A!$A$2:$A$7000,EDATE($E2,AI$1-1)))),"")</f>
        <v>5574000</v>
      </c>
      <c r="AJ2">
        <f>IFERROR(IF($A2="","",IF(SUMIFS(RAW_매출A!$J$2:$J$7000,RAW_매출A!$B$2:$B$7000,$A2,RAW_매출A!$A$2:$A$7000,EDATE($E2,AJ$1-1))=0,"",SUMIFS(RAW_매출A!$J$2:$J$7000,RAW_매출A!$B$2:$B$7000,$A2,RAW_매출A!$A$2:$A$7000,EDATE($E2,AJ$1-1)))),"")</f>
        <v>6084000</v>
      </c>
      <c r="AK2">
        <f>IFERROR(IF($A2="","",IF(SUMIFS(RAW_매출A!$J$2:$J$7000,RAW_매출A!$B$2:$B$7000,$A2,RAW_매출A!$A$2:$A$7000,EDATE($E2,AK$1-1))=0,"",SUMIFS(RAW_매출A!$J$2:$J$7000,RAW_매출A!$B$2:$B$7000,$A2,RAW_매출A!$A$2:$A$7000,EDATE($E2,AK$1-1)))),"")</f>
        <v>7407000</v>
      </c>
      <c r="AL2">
        <f>IFERROR(IF($A2="","",IF(SUMIFS(RAW_매출A!$J$2:$J$7000,RAW_매출A!$B$2:$B$7000,$A2,RAW_매출A!$A$2:$A$7000,EDATE($E2,AL$1-1))=0,"",SUMIFS(RAW_매출A!$J$2:$J$7000,RAW_매출A!$B$2:$B$7000,$A2,RAW_매출A!$A$2:$A$7000,EDATE($E2,AL$1-1)))),"")</f>
        <v>6759000</v>
      </c>
      <c r="AM2">
        <f>IFERROR(IF($A2="","",IF(SUMIFS(RAW_매출A!$J$2:$J$7000,RAW_매출A!$B$2:$B$7000,$A2,RAW_매출A!$A$2:$A$7000,EDATE($E2,AM$1-1))=0,"",SUMIFS(RAW_매출A!$J$2:$J$7000,RAW_매출A!$B$2:$B$7000,$A2,RAW_매출A!$A$2:$A$7000,EDATE($E2,AM$1-1)))),"")</f>
        <v>7202000</v>
      </c>
      <c r="AN2">
        <f>IFERROR(IF($A2="","",IF(SUMIFS(RAW_매출A!$J$2:$J$7000,RAW_매출A!$B$2:$B$7000,$A2,RAW_매출A!$A$2:$A$7000,EDATE($E2,AN$1-1))=0,"",SUMIFS(RAW_매출A!$J$2:$J$7000,RAW_매출A!$B$2:$B$7000,$A2,RAW_매출A!$A$2:$A$7000,EDATE($E2,AN$1-1)))),"")</f>
        <v>6107000</v>
      </c>
      <c r="AO2">
        <f>IFERROR(IF($A2="","",IF(SUMIFS(RAW_매출A!$J$2:$J$7000,RAW_매출A!$B$2:$B$7000,$A2,RAW_매출A!$A$2:$A$7000,EDATE($E2,AO$1-1))=0,"",SUMIFS(RAW_매출A!$J$2:$J$7000,RAW_매출A!$B$2:$B$7000,$A2,RAW_매출A!$A$2:$A$7000,EDATE($E2,AO$1-1)))),"")</f>
        <v>7459000</v>
      </c>
      <c r="AP2">
        <f>IFERROR(IF($A2="","",IF(SUMIFS(RAW_매출A!$J$2:$J$7000,RAW_매출A!$B$2:$B$7000,$A2,RAW_매출A!$A$2:$A$7000,EDATE($E2,AP$1-1))=0,"",SUMIFS(RAW_매출A!$J$2:$J$7000,RAW_매출A!$B$2:$B$7000,$A2,RAW_매출A!$A$2:$A$7000,EDATE($E2,AP$1-1)))),"")</f>
        <v>8448000</v>
      </c>
      <c r="AQ2">
        <f>IFERROR(IF($A2="","",IF(SUMIFS(RAW_매출A!$J$2:$J$7000,RAW_매출A!$B$2:$B$7000,$A2,RAW_매출A!$A$2:$A$7000,EDATE($E2,AQ$1-1))=0,"",SUMIFS(RAW_매출A!$J$2:$J$7000,RAW_매출A!$B$2:$B$7000,$A2,RAW_매출A!$A$2:$A$7000,EDATE($E2,AQ$1-1)))),"")</f>
        <v>6808000</v>
      </c>
      <c r="AR2">
        <f>IFERROR(IF($A2="","",IF(SUMIFS(RAW_매출A!$J$2:$J$7000,RAW_매출A!$B$2:$B$7000,$A2,RAW_매출A!$A$2:$A$7000,EDATE($E2,AR$1-1))=0,"",SUMIFS(RAW_매출A!$J$2:$J$7000,RAW_매출A!$B$2:$B$7000,$A2,RAW_매출A!$A$2:$A$7000,EDATE($E2,AR$1-1)))),"")</f>
        <v>7760000</v>
      </c>
      <c r="AS2">
        <f>IFERROR(IF($A2="","",IF(SUMIFS(RAW_매출A!$J$2:$J$7000,RAW_매출A!$B$2:$B$7000,$A2,RAW_매출A!$A$2:$A$7000,EDATE($E2,AS$1-1))=0,"",SUMIFS(RAW_매출A!$J$2:$J$7000,RAW_매출A!$B$2:$B$7000,$A2,RAW_매출A!$A$2:$A$7000,EDATE($E2,AS$1-1)))),"")</f>
        <v>7479000</v>
      </c>
      <c r="AT2">
        <f>IFERROR(IF($A2="","",IF(SUMIFS(RAW_매출A!$J$2:$J$7000,RAW_매출A!$B$2:$B$7000,$A2,RAW_매출A!$A$2:$A$7000,EDATE($E2,AT$1-1))=0,"",SUMIFS(RAW_매출A!$J$2:$J$7000,RAW_매출A!$B$2:$B$7000,$A2,RAW_매출A!$A$2:$A$7000,EDATE($E2,AT$1-1)))),"")</f>
        <v>6379000</v>
      </c>
      <c r="AU2">
        <f>IFERROR(IF($A2="","",IF(SUMIFS(RAW_매출A!$J$2:$J$7000,RAW_매출A!$B$2:$B$7000,$A2,RAW_매출A!$A$2:$A$7000,EDATE($E2,AU$1-1))=0,"",SUMIFS(RAW_매출A!$J$2:$J$7000,RAW_매출A!$B$2:$B$7000,$A2,RAW_매출A!$A$2:$A$7000,EDATE($E2,AU$1-1)))),"")</f>
        <v>8493000</v>
      </c>
      <c r="AV2">
        <f>IFERROR(IF($A2="","",IF(SUMIFS(RAW_매출A!$J$2:$J$7000,RAW_매출A!$B$2:$B$7000,$A2,RAW_매출A!$A$2:$A$7000,EDATE($E2,AV$1-1))=0,"",SUMIFS(RAW_매출A!$J$2:$J$7000,RAW_매출A!$B$2:$B$7000,$A2,RAW_매출A!$A$2:$A$7000,EDATE($E2,AV$1-1)))),"")</f>
        <v>8158000</v>
      </c>
      <c r="AW2">
        <f>IFERROR(IF($A2="","",IF(SUMIFS(RAW_매출A!$J$2:$J$7000,RAW_매출A!$B$2:$B$7000,$A2,RAW_매출A!$A$2:$A$7000,EDATE($E2,AW$1-1))=0,"",SUMIFS(RAW_매출A!$J$2:$J$7000,RAW_매출A!$B$2:$B$7000,$A2,RAW_매출A!$A$2:$A$7000,EDATE($E2,AW$1-1)))),"")</f>
        <v>8471000</v>
      </c>
      <c r="AX2">
        <f>IFERROR(IF($A2="","",IF(SUMIFS(RAW_매출A!$J$2:$J$7000,RAW_매출A!$B$2:$B$7000,$A2,RAW_매출A!$A$2:$A$7000,EDATE($E2,AX$1-1))=0,"",SUMIFS(RAW_매출A!$J$2:$J$7000,RAW_매출A!$B$2:$B$7000,$A2,RAW_매출A!$A$2:$A$7000,EDATE($E2,AX$1-1)))),"")</f>
        <v>7699000</v>
      </c>
      <c r="AY2">
        <f>IFERROR(IF($A2="","",IF(SUMIFS(RAW_매출A!$J$2:$J$7000,RAW_매출A!$B$2:$B$7000,$A2,RAW_매출A!$A$2:$A$7000,EDATE($E2,AY$1-1))=0,"",SUMIFS(RAW_매출A!$J$2:$J$7000,RAW_매출A!$B$2:$B$7000,$A2,RAW_매출A!$A$2:$A$7000,EDATE($E2,AY$1-1)))),"")</f>
        <v>7230000</v>
      </c>
      <c r="AZ2">
        <f>IFERROR(IF($A2="","",IF(SUMIFS(RAW_매출A!$J$2:$J$7000,RAW_매출A!$B$2:$B$7000,$A2,RAW_매출A!$A$2:$A$7000,EDATE($E2,AZ$1-1))=0,"",SUMIFS(RAW_매출A!$J$2:$J$7000,RAW_매출A!$B$2:$B$7000,$A2,RAW_매출A!$A$2:$A$7000,EDATE($E2,AZ$1-1)))),"")</f>
        <v>7271000</v>
      </c>
      <c r="BA2">
        <f>IFERROR(IF($A2="","",IF(SUMIFS(RAW_매출A!$J$2:$J$7000,RAW_매출A!$B$2:$B$7000,$A2,RAW_매출A!$A$2:$A$7000,EDATE($E2,BA$1-1))=0,"",SUMIFS(RAW_매출A!$J$2:$J$7000,RAW_매출A!$B$2:$B$7000,$A2,RAW_매출A!$A$2:$A$7000,EDATE($E2,BA$1-1)))),"")</f>
        <v>7302000</v>
      </c>
      <c r="BB2">
        <f>IFERROR(IF($A2="","",IF(SUMIFS(RAW_매출A!$J$2:$J$7000,RAW_매출A!$B$2:$B$7000,$A2,RAW_매출A!$A$2:$A$7000,EDATE($E2,BB$1-1))=0,"",SUMIFS(RAW_매출A!$J$2:$J$7000,RAW_매출A!$B$2:$B$7000,$A2,RAW_매출A!$A$2:$A$7000,EDATE($E2,BB$1-1)))),"")</f>
        <v>7105000</v>
      </c>
      <c r="BC2">
        <f>IFERROR(IF($A2="","",IF(SUMIFS(RAW_매출A!$J$2:$J$7000,RAW_매출A!$B$2:$B$7000,$A2,RAW_매출A!$A$2:$A$7000,EDATE($E2,BC$1-1))=0,"",SUMIFS(RAW_매출A!$J$2:$J$7000,RAW_매출A!$B$2:$B$7000,$A2,RAW_매출A!$A$2:$A$7000,EDATE($E2,BC$1-1)))),"")</f>
        <v>7168000</v>
      </c>
      <c r="BD2">
        <f>IFERROR(IF($A2="","",IF(SUMIFS(RAW_매출A!$J$2:$J$7000,RAW_매출A!$B$2:$B$7000,$A2,RAW_매출A!$A$2:$A$7000,EDATE($E2,BD$1-1))=0,"",SUMIFS(RAW_매출A!$J$2:$J$7000,RAW_매출A!$B$2:$B$7000,$A2,RAW_매출A!$A$2:$A$7000,EDATE($E2,BD$1-1)))),"")</f>
        <v>6038000</v>
      </c>
      <c r="BE2">
        <f>IFERROR(IF($A2="","",IF(SUMIFS(RAW_매출A!$J$2:$J$7000,RAW_매출A!$B$2:$B$7000,$A2,RAW_매출A!$A$2:$A$7000,EDATE($E2,BE$1-1))=0,"",SUMIFS(RAW_매출A!$J$2:$J$7000,RAW_매출A!$B$2:$B$7000,$A2,RAW_매출A!$A$2:$A$7000,EDATE($E2,BE$1-1)))),"")</f>
        <v>6691000</v>
      </c>
      <c r="BF2">
        <f>IFERROR(IF($A2="","",IF(SUMIFS(RAW_매출A!$J$2:$J$7000,RAW_매출A!$B$2:$B$7000,$A2,RAW_매출A!$A$2:$A$7000,EDATE($E2,BF$1-1))=0,"",SUMIFS(RAW_매출A!$J$2:$J$7000,RAW_매출A!$B$2:$B$7000,$A2,RAW_매출A!$A$2:$A$7000,EDATE($E2,BF$1-1)))),"")</f>
        <v>5797000</v>
      </c>
      <c r="BG2">
        <f>IFERROR(IF($A2="","",IF(SUMIFS(RAW_매출A!$J$2:$J$7000,RAW_매출A!$B$2:$B$7000,$A2,RAW_매출A!$A$2:$A$7000,EDATE($E2,BG$1-1))=0,"",SUMIFS(RAW_매출A!$J$2:$J$7000,RAW_매출A!$B$2:$B$7000,$A2,RAW_매출A!$A$2:$A$7000,EDATE($E2,BG$1-1)))),"")</f>
        <v>6614000</v>
      </c>
      <c r="BH2">
        <f>IFERROR(IF($A2="","",IF(SUMIFS(RAW_매출A!$J$2:$J$7000,RAW_매출A!$B$2:$B$7000,$A2,RAW_매출A!$A$2:$A$7000,EDATE($E2,BH$1-1))=0,"",SUMIFS(RAW_매출A!$J$2:$J$7000,RAW_매출A!$B$2:$B$7000,$A2,RAW_매출A!$A$2:$A$7000,EDATE($E2,BH$1-1)))),"")</f>
        <v>5447000</v>
      </c>
      <c r="BI2">
        <f>IFERROR(IF($A2="","",IF(SUMIFS(RAW_매출A!$J$2:$J$7000,RAW_매출A!$B$2:$B$7000,$A2,RAW_매출A!$A$2:$A$7000,EDATE($E2,BI$1-1))=0,"",SUMIFS(RAW_매출A!$J$2:$J$7000,RAW_매출A!$B$2:$B$7000,$A2,RAW_매출A!$A$2:$A$7000,EDATE($E2,BI$1-1)))),"")</f>
        <v>7256000</v>
      </c>
      <c r="BJ2">
        <f>IFERROR(IF($A2="","",IF(SUMIFS(RAW_매출A!$J$2:$J$7000,RAW_매출A!$B$2:$B$7000,$A2,RAW_매출A!$A$2:$A$7000,EDATE($E2,BJ$1-1))=0,"",SUMIFS(RAW_매출A!$J$2:$J$7000,RAW_매출A!$B$2:$B$7000,$A2,RAW_매출A!$A$2:$A$7000,EDATE($E2,BJ$1-1)))),"")</f>
        <v>5725000</v>
      </c>
      <c r="BK2">
        <f>IFERROR(IF($A2="","",IF(SUMIFS(RAW_매출A!$J$2:$J$7000,RAW_매출A!$B$2:$B$7000,$A2,RAW_매출A!$A$2:$A$7000,EDATE($E2,BK$1-1))=0,"",SUMIFS(RAW_매출A!$J$2:$J$7000,RAW_매출A!$B$2:$B$7000,$A2,RAW_매출A!$A$2:$A$7000,EDATE($E2,BK$1-1)))),"")</f>
        <v>6148000</v>
      </c>
      <c r="BL2">
        <f>IFERROR(IF($A2="","",IF(SUMIFS(RAW_매출A!$J$2:$J$7000,RAW_매출A!$B$2:$B$7000,$A2,RAW_매출A!$A$2:$A$7000,EDATE($E2,BL$1-1))=0,"",SUMIFS(RAW_매출A!$J$2:$J$7000,RAW_매출A!$B$2:$B$7000,$A2,RAW_매출A!$A$2:$A$7000,EDATE($E2,BL$1-1)))),"")</f>
        <v>8012000</v>
      </c>
      <c r="BM2">
        <f>IFERROR(IF($A2="","",IF(SUMIFS(RAW_매출A!$J$2:$J$7000,RAW_매출A!$B$2:$B$7000,$A2,RAW_매출A!$A$2:$A$7000,EDATE($E2,BM$1-1))=0,"",SUMIFS(RAW_매출A!$J$2:$J$7000,RAW_매출A!$B$2:$B$7000,$A2,RAW_매출A!$A$2:$A$7000,EDATE($E2,BM$1-1)))),"")</f>
        <v>6524000</v>
      </c>
      <c r="BN2">
        <f>IFERROR(IF($A2="","",IF(SUMIFS(RAW_매출A!$J$2:$J$7000,RAW_매출A!$B$2:$B$7000,$A2,RAW_매출A!$A$2:$A$7000,EDATE($E2,BN$1-1))=0,"",SUMIFS(RAW_매출A!$J$2:$J$7000,RAW_매출A!$B$2:$B$7000,$A2,RAW_매출A!$A$2:$A$7000,EDATE($E2,BN$1-1)))),"")</f>
        <v>7488000</v>
      </c>
    </row>
    <row r="3" spans="1:66" x14ac:dyDescent="0.3">
      <c r="A3" t="str">
        <f>세팅!A4</f>
        <v>(0002) 인헌점</v>
      </c>
      <c r="B3" t="str">
        <f>세팅!B4</f>
        <v>150-1</v>
      </c>
      <c r="C3">
        <f t="shared" ref="C3:C66" si="0">IFERROR(VALUE(MID(B3,5,10)),"")</f>
        <v>1</v>
      </c>
      <c r="D3" t="str">
        <f t="shared" ref="D3:D66" si="1">IF(C3="","",IF(C3&gt;=3,"3+",TEXT(C3,"0")))</f>
        <v>1</v>
      </c>
      <c r="E3" s="1">
        <f>세팅!D4</f>
        <v>42461</v>
      </c>
      <c r="F3">
        <f t="shared" ref="F3:F66" si="2">IF(COUNT(J3:O3)&gt;=4,AVERAGE(J3:O3),"")</f>
        <v>1792833.3333333333</v>
      </c>
      <c r="G3">
        <f>IFERROR(IF($A3="","",IF(SUMIFS(RAW_매출A!$J$2:$J$7000,RAW_매출A!$B$2:$B$7000,$A3,RAW_매출A!$A$2:$A$7000,EDATE($E3,G$1-1))=0,"",SUMIFS(RAW_매출A!$J$2:$J$7000,RAW_매출A!$B$2:$B$7000,$A3,RAW_매출A!$A$2:$A$7000,EDATE($E3,G$1-1)))),"")</f>
        <v>1567000</v>
      </c>
      <c r="H3">
        <f>IFERROR(IF($A3="","",IF(SUMIFS(RAW_매출A!$J$2:$J$7000,RAW_매출A!$B$2:$B$7000,$A3,RAW_매출A!$A$2:$A$7000,EDATE($E3,H$1-1))=0,"",SUMIFS(RAW_매출A!$J$2:$J$7000,RAW_매출A!$B$2:$B$7000,$A3,RAW_매출A!$A$2:$A$7000,EDATE($E3,H$1-1)))),"")</f>
        <v>1446000</v>
      </c>
      <c r="I3">
        <f>IFERROR(IF($A3="","",IF(SUMIFS(RAW_매출A!$J$2:$J$7000,RAW_매출A!$B$2:$B$7000,$A3,RAW_매출A!$A$2:$A$7000,EDATE($E3,I$1-1))=0,"",SUMIFS(RAW_매출A!$J$2:$J$7000,RAW_매출A!$B$2:$B$7000,$A3,RAW_매출A!$A$2:$A$7000,EDATE($E3,I$1-1)))),"")</f>
        <v>1247000</v>
      </c>
      <c r="J3" s="28">
        <f>IFERROR(IF($A3="","",IF(SUMIFS(RAW_매출A!$J$2:$J$7000,RAW_매출A!$B$2:$B$7000,$A3,RAW_매출A!$A$2:$A$7000,EDATE($E3,J$1-1))=0,"",SUMIFS(RAW_매출A!$J$2:$J$7000,RAW_매출A!$B$2:$B$7000,$A3,RAW_매출A!$A$2:$A$7000,EDATE($E3,J$1-1)))),"")</f>
        <v>1536000</v>
      </c>
      <c r="K3" s="28">
        <f>IFERROR(IF($A3="","",IF(SUMIFS(RAW_매출A!$J$2:$J$7000,RAW_매출A!$B$2:$B$7000,$A3,RAW_매출A!$A$2:$A$7000,EDATE($E3,K$1-1))=0,"",SUMIFS(RAW_매출A!$J$2:$J$7000,RAW_매출A!$B$2:$B$7000,$A3,RAW_매출A!$A$2:$A$7000,EDATE($E3,K$1-1)))),"")</f>
        <v>1411000</v>
      </c>
      <c r="L3" s="28">
        <f>IFERROR(IF($A3="","",IF(SUMIFS(RAW_매출A!$J$2:$J$7000,RAW_매출A!$B$2:$B$7000,$A3,RAW_매출A!$A$2:$A$7000,EDATE($E3,L$1-1))=0,"",SUMIFS(RAW_매출A!$J$2:$J$7000,RAW_매출A!$B$2:$B$7000,$A3,RAW_매출A!$A$2:$A$7000,EDATE($E3,L$1-1)))),"")</f>
        <v>1579000</v>
      </c>
      <c r="M3" s="28">
        <f>IFERROR(IF($A3="","",IF(SUMIFS(RAW_매출A!$J$2:$J$7000,RAW_매출A!$B$2:$B$7000,$A3,RAW_매출A!$A$2:$A$7000,EDATE($E3,M$1-1))=0,"",SUMIFS(RAW_매출A!$J$2:$J$7000,RAW_매출A!$B$2:$B$7000,$A3,RAW_매출A!$A$2:$A$7000,EDATE($E3,M$1-1)))),"")</f>
        <v>2205000</v>
      </c>
      <c r="N3" s="28">
        <f>IFERROR(IF($A3="","",IF(SUMIFS(RAW_매출A!$J$2:$J$7000,RAW_매출A!$B$2:$B$7000,$A3,RAW_매출A!$A$2:$A$7000,EDATE($E3,N$1-1))=0,"",SUMIFS(RAW_매출A!$J$2:$J$7000,RAW_매출A!$B$2:$B$7000,$A3,RAW_매출A!$A$2:$A$7000,EDATE($E3,N$1-1)))),"")</f>
        <v>1879000</v>
      </c>
      <c r="O3" s="28">
        <f>IFERROR(IF($A3="","",IF(SUMIFS(RAW_매출A!$J$2:$J$7000,RAW_매출A!$B$2:$B$7000,$A3,RAW_매출A!$A$2:$A$7000,EDATE($E3,O$1-1))=0,"",SUMIFS(RAW_매출A!$J$2:$J$7000,RAW_매출A!$B$2:$B$7000,$A3,RAW_매출A!$A$2:$A$7000,EDATE($E3,O$1-1)))),"")</f>
        <v>2147000</v>
      </c>
      <c r="P3">
        <f>IFERROR(IF($A3="","",IF(SUMIFS(RAW_매출A!$J$2:$J$7000,RAW_매출A!$B$2:$B$7000,$A3,RAW_매출A!$A$2:$A$7000,EDATE($E3,P$1-1))=0,"",SUMIFS(RAW_매출A!$J$2:$J$7000,RAW_매출A!$B$2:$B$7000,$A3,RAW_매출A!$A$2:$A$7000,EDATE($E3,P$1-1)))),"")</f>
        <v>1940000</v>
      </c>
      <c r="Q3">
        <f>IFERROR(IF($A3="","",IF(SUMIFS(RAW_매출A!$J$2:$J$7000,RAW_매출A!$B$2:$B$7000,$A3,RAW_매출A!$A$2:$A$7000,EDATE($E3,Q$1-1))=0,"",SUMIFS(RAW_매출A!$J$2:$J$7000,RAW_매출A!$B$2:$B$7000,$A3,RAW_매출A!$A$2:$A$7000,EDATE($E3,Q$1-1)))),"")</f>
        <v>1676000</v>
      </c>
      <c r="R3">
        <f>IFERROR(IF($A3="","",IF(SUMIFS(RAW_매출A!$J$2:$J$7000,RAW_매출A!$B$2:$B$7000,$A3,RAW_매출A!$A$2:$A$7000,EDATE($E3,R$1-1))=0,"",SUMIFS(RAW_매출A!$J$2:$J$7000,RAW_매출A!$B$2:$B$7000,$A3,RAW_매출A!$A$2:$A$7000,EDATE($E3,R$1-1)))),"")</f>
        <v>1766000</v>
      </c>
      <c r="S3">
        <f>IFERROR(IF($A3="","",IF(SUMIFS(RAW_매출A!$J$2:$J$7000,RAW_매출A!$B$2:$B$7000,$A3,RAW_매출A!$A$2:$A$7000,EDATE($E3,S$1-1))=0,"",SUMIFS(RAW_매출A!$J$2:$J$7000,RAW_매출A!$B$2:$B$7000,$A3,RAW_매출A!$A$2:$A$7000,EDATE($E3,S$1-1)))),"")</f>
        <v>2098000</v>
      </c>
      <c r="T3">
        <f>IFERROR(IF($A3="","",IF(SUMIFS(RAW_매출A!$J$2:$J$7000,RAW_매출A!$B$2:$B$7000,$A3,RAW_매출A!$A$2:$A$7000,EDATE($E3,T$1-1))=0,"",SUMIFS(RAW_매출A!$J$2:$J$7000,RAW_매출A!$B$2:$B$7000,$A3,RAW_매출A!$A$2:$A$7000,EDATE($E3,T$1-1)))),"")</f>
        <v>2216000</v>
      </c>
      <c r="U3">
        <f>IFERROR(IF($A3="","",IF(SUMIFS(RAW_매출A!$J$2:$J$7000,RAW_매출A!$B$2:$B$7000,$A3,RAW_매출A!$A$2:$A$7000,EDATE($E3,U$1-1))=0,"",SUMIFS(RAW_매출A!$J$2:$J$7000,RAW_매출A!$B$2:$B$7000,$A3,RAW_매출A!$A$2:$A$7000,EDATE($E3,U$1-1)))),"")</f>
        <v>1987000</v>
      </c>
      <c r="V3">
        <f>IFERROR(IF($A3="","",IF(SUMIFS(RAW_매출A!$J$2:$J$7000,RAW_매출A!$B$2:$B$7000,$A3,RAW_매출A!$A$2:$A$7000,EDATE($E3,V$1-1))=0,"",SUMIFS(RAW_매출A!$J$2:$J$7000,RAW_매출A!$B$2:$B$7000,$A3,RAW_매출A!$A$2:$A$7000,EDATE($E3,V$1-1)))),"")</f>
        <v>2600000</v>
      </c>
      <c r="W3">
        <f>IFERROR(IF($A3="","",IF(SUMIFS(RAW_매출A!$J$2:$J$7000,RAW_매출A!$B$2:$B$7000,$A3,RAW_매출A!$A$2:$A$7000,EDATE($E3,W$1-1))=0,"",SUMIFS(RAW_매출A!$J$2:$J$7000,RAW_매출A!$B$2:$B$7000,$A3,RAW_매출A!$A$2:$A$7000,EDATE($E3,W$1-1)))),"")</f>
        <v>2200000</v>
      </c>
      <c r="X3">
        <f>IFERROR(IF($A3="","",IF(SUMIFS(RAW_매출A!$J$2:$J$7000,RAW_매출A!$B$2:$B$7000,$A3,RAW_매출A!$A$2:$A$7000,EDATE($E3,X$1-1))=0,"",SUMIFS(RAW_매출A!$J$2:$J$7000,RAW_매출A!$B$2:$B$7000,$A3,RAW_매출A!$A$2:$A$7000,EDATE($E3,X$1-1)))),"")</f>
        <v>2138000</v>
      </c>
      <c r="Y3">
        <f>IFERROR(IF($A3="","",IF(SUMIFS(RAW_매출A!$J$2:$J$7000,RAW_매출A!$B$2:$B$7000,$A3,RAW_매출A!$A$2:$A$7000,EDATE($E3,Y$1-1))=0,"",SUMIFS(RAW_매출A!$J$2:$J$7000,RAW_매출A!$B$2:$B$7000,$A3,RAW_매출A!$A$2:$A$7000,EDATE($E3,Y$1-1)))),"")</f>
        <v>2724000</v>
      </c>
      <c r="Z3">
        <f>IFERROR(IF($A3="","",IF(SUMIFS(RAW_매출A!$J$2:$J$7000,RAW_매출A!$B$2:$B$7000,$A3,RAW_매출A!$A$2:$A$7000,EDATE($E3,Z$1-1))=0,"",SUMIFS(RAW_매출A!$J$2:$J$7000,RAW_매출A!$B$2:$B$7000,$A3,RAW_매출A!$A$2:$A$7000,EDATE($E3,Z$1-1)))),"")</f>
        <v>1961000</v>
      </c>
      <c r="AA3">
        <f>IFERROR(IF($A3="","",IF(SUMIFS(RAW_매출A!$J$2:$J$7000,RAW_매출A!$B$2:$B$7000,$A3,RAW_매출A!$A$2:$A$7000,EDATE($E3,AA$1-1))=0,"",SUMIFS(RAW_매출A!$J$2:$J$7000,RAW_매출A!$B$2:$B$7000,$A3,RAW_매출A!$A$2:$A$7000,EDATE($E3,AA$1-1)))),"")</f>
        <v>2576000</v>
      </c>
      <c r="AB3">
        <f>IFERROR(IF($A3="","",IF(SUMIFS(RAW_매출A!$J$2:$J$7000,RAW_매출A!$B$2:$B$7000,$A3,RAW_매출A!$A$2:$A$7000,EDATE($E3,AB$1-1))=0,"",SUMIFS(RAW_매출A!$J$2:$J$7000,RAW_매출A!$B$2:$B$7000,$A3,RAW_매출A!$A$2:$A$7000,EDATE($E3,AB$1-1)))),"")</f>
        <v>2607000</v>
      </c>
      <c r="AC3">
        <f>IFERROR(IF($A3="","",IF(SUMIFS(RAW_매출A!$J$2:$J$7000,RAW_매출A!$B$2:$B$7000,$A3,RAW_매출A!$A$2:$A$7000,EDATE($E3,AC$1-1))=0,"",SUMIFS(RAW_매출A!$J$2:$J$7000,RAW_매출A!$B$2:$B$7000,$A3,RAW_매출A!$A$2:$A$7000,EDATE($E3,AC$1-1)))),"")</f>
        <v>2666000</v>
      </c>
      <c r="AD3">
        <f>IFERROR(IF($A3="","",IF(SUMIFS(RAW_매출A!$J$2:$J$7000,RAW_매출A!$B$2:$B$7000,$A3,RAW_매출A!$A$2:$A$7000,EDATE($E3,AD$1-1))=0,"",SUMIFS(RAW_매출A!$J$2:$J$7000,RAW_매출A!$B$2:$B$7000,$A3,RAW_매출A!$A$2:$A$7000,EDATE($E3,AD$1-1)))),"")</f>
        <v>3028000</v>
      </c>
      <c r="AE3">
        <f>IFERROR(IF($A3="","",IF(SUMIFS(RAW_매출A!$J$2:$J$7000,RAW_매출A!$B$2:$B$7000,$A3,RAW_매출A!$A$2:$A$7000,EDATE($E3,AE$1-1))=0,"",SUMIFS(RAW_매출A!$J$2:$J$7000,RAW_매출A!$B$2:$B$7000,$A3,RAW_매출A!$A$2:$A$7000,EDATE($E3,AE$1-1)))),"")</f>
        <v>2457000</v>
      </c>
      <c r="AF3">
        <f>IFERROR(IF($A3="","",IF(SUMIFS(RAW_매출A!$J$2:$J$7000,RAW_매출A!$B$2:$B$7000,$A3,RAW_매출A!$A$2:$A$7000,EDATE($E3,AF$1-1))=0,"",SUMIFS(RAW_매출A!$J$2:$J$7000,RAW_매출A!$B$2:$B$7000,$A3,RAW_매출A!$A$2:$A$7000,EDATE($E3,AF$1-1)))),"")</f>
        <v>3398000</v>
      </c>
      <c r="AG3">
        <f>IFERROR(IF($A3="","",IF(SUMIFS(RAW_매출A!$J$2:$J$7000,RAW_매출A!$B$2:$B$7000,$A3,RAW_매출A!$A$2:$A$7000,EDATE($E3,AG$1-1))=0,"",SUMIFS(RAW_매출A!$J$2:$J$7000,RAW_매출A!$B$2:$B$7000,$A3,RAW_매출A!$A$2:$A$7000,EDATE($E3,AG$1-1)))),"")</f>
        <v>2878000</v>
      </c>
      <c r="AH3">
        <f>IFERROR(IF($A3="","",IF(SUMIFS(RAW_매출A!$J$2:$J$7000,RAW_매출A!$B$2:$B$7000,$A3,RAW_매출A!$A$2:$A$7000,EDATE($E3,AH$1-1))=0,"",SUMIFS(RAW_매출A!$J$2:$J$7000,RAW_매출A!$B$2:$B$7000,$A3,RAW_매출A!$A$2:$A$7000,EDATE($E3,AH$1-1)))),"")</f>
        <v>2417000</v>
      </c>
      <c r="AI3">
        <f>IFERROR(IF($A3="","",IF(SUMIFS(RAW_매출A!$J$2:$J$7000,RAW_매출A!$B$2:$B$7000,$A3,RAW_매출A!$A$2:$A$7000,EDATE($E3,AI$1-1))=0,"",SUMIFS(RAW_매출A!$J$2:$J$7000,RAW_매출A!$B$2:$B$7000,$A3,RAW_매출A!$A$2:$A$7000,EDATE($E3,AI$1-1)))),"")</f>
        <v>1827000</v>
      </c>
      <c r="AJ3">
        <f>IFERROR(IF($A3="","",IF(SUMIFS(RAW_매출A!$J$2:$J$7000,RAW_매출A!$B$2:$B$7000,$A3,RAW_매출A!$A$2:$A$7000,EDATE($E3,AJ$1-1))=0,"",SUMIFS(RAW_매출A!$J$2:$J$7000,RAW_매출A!$B$2:$B$7000,$A3,RAW_매출A!$A$2:$A$7000,EDATE($E3,AJ$1-1)))),"")</f>
        <v>3111000</v>
      </c>
      <c r="AK3">
        <f>IFERROR(IF($A3="","",IF(SUMIFS(RAW_매출A!$J$2:$J$7000,RAW_매출A!$B$2:$B$7000,$A3,RAW_매출A!$A$2:$A$7000,EDATE($E3,AK$1-1))=0,"",SUMIFS(RAW_매출A!$J$2:$J$7000,RAW_매출A!$B$2:$B$7000,$A3,RAW_매출A!$A$2:$A$7000,EDATE($E3,AK$1-1)))),"")</f>
        <v>2717000</v>
      </c>
      <c r="AL3">
        <f>IFERROR(IF($A3="","",IF(SUMIFS(RAW_매출A!$J$2:$J$7000,RAW_매출A!$B$2:$B$7000,$A3,RAW_매출A!$A$2:$A$7000,EDATE($E3,AL$1-1))=0,"",SUMIFS(RAW_매출A!$J$2:$J$7000,RAW_매출A!$B$2:$B$7000,$A3,RAW_매출A!$A$2:$A$7000,EDATE($E3,AL$1-1)))),"")</f>
        <v>2208000</v>
      </c>
      <c r="AM3">
        <f>IFERROR(IF($A3="","",IF(SUMIFS(RAW_매출A!$J$2:$J$7000,RAW_매출A!$B$2:$B$7000,$A3,RAW_매출A!$A$2:$A$7000,EDATE($E3,AM$1-1))=0,"",SUMIFS(RAW_매출A!$J$2:$J$7000,RAW_매출A!$B$2:$B$7000,$A3,RAW_매출A!$A$2:$A$7000,EDATE($E3,AM$1-1)))),"")</f>
        <v>2599000</v>
      </c>
      <c r="AN3">
        <f>IFERROR(IF($A3="","",IF(SUMIFS(RAW_매출A!$J$2:$J$7000,RAW_매출A!$B$2:$B$7000,$A3,RAW_매출A!$A$2:$A$7000,EDATE($E3,AN$1-1))=0,"",SUMIFS(RAW_매출A!$J$2:$J$7000,RAW_매출A!$B$2:$B$7000,$A3,RAW_매출A!$A$2:$A$7000,EDATE($E3,AN$1-1)))),"")</f>
        <v>2747000</v>
      </c>
      <c r="AO3">
        <f>IFERROR(IF($A3="","",IF(SUMIFS(RAW_매출A!$J$2:$J$7000,RAW_매출A!$B$2:$B$7000,$A3,RAW_매출A!$A$2:$A$7000,EDATE($E3,AO$1-1))=0,"",SUMIFS(RAW_매출A!$J$2:$J$7000,RAW_매출A!$B$2:$B$7000,$A3,RAW_매출A!$A$2:$A$7000,EDATE($E3,AO$1-1)))),"")</f>
        <v>2533000</v>
      </c>
      <c r="AP3">
        <f>IFERROR(IF($A3="","",IF(SUMIFS(RAW_매출A!$J$2:$J$7000,RAW_매출A!$B$2:$B$7000,$A3,RAW_매출A!$A$2:$A$7000,EDATE($E3,AP$1-1))=0,"",SUMIFS(RAW_매출A!$J$2:$J$7000,RAW_매출A!$B$2:$B$7000,$A3,RAW_매출A!$A$2:$A$7000,EDATE($E3,AP$1-1)))),"")</f>
        <v>2914000</v>
      </c>
      <c r="AQ3">
        <f>IFERROR(IF($A3="","",IF(SUMIFS(RAW_매출A!$J$2:$J$7000,RAW_매출A!$B$2:$B$7000,$A3,RAW_매출A!$A$2:$A$7000,EDATE($E3,AQ$1-1))=0,"",SUMIFS(RAW_매출A!$J$2:$J$7000,RAW_매출A!$B$2:$B$7000,$A3,RAW_매출A!$A$2:$A$7000,EDATE($E3,AQ$1-1)))),"")</f>
        <v>3433000</v>
      </c>
      <c r="AR3">
        <f>IFERROR(IF($A3="","",IF(SUMIFS(RAW_매출A!$J$2:$J$7000,RAW_매출A!$B$2:$B$7000,$A3,RAW_매출A!$A$2:$A$7000,EDATE($E3,AR$1-1))=0,"",SUMIFS(RAW_매출A!$J$2:$J$7000,RAW_매출A!$B$2:$B$7000,$A3,RAW_매출A!$A$2:$A$7000,EDATE($E3,AR$1-1)))),"")</f>
        <v>3711000</v>
      </c>
      <c r="AS3">
        <f>IFERROR(IF($A3="","",IF(SUMIFS(RAW_매출A!$J$2:$J$7000,RAW_매출A!$B$2:$B$7000,$A3,RAW_매출A!$A$2:$A$7000,EDATE($E3,AS$1-1))=0,"",SUMIFS(RAW_매출A!$J$2:$J$7000,RAW_매출A!$B$2:$B$7000,$A3,RAW_매출A!$A$2:$A$7000,EDATE($E3,AS$1-1)))),"")</f>
        <v>3248000</v>
      </c>
      <c r="AT3">
        <f>IFERROR(IF($A3="","",IF(SUMIFS(RAW_매출A!$J$2:$J$7000,RAW_매출A!$B$2:$B$7000,$A3,RAW_매출A!$A$2:$A$7000,EDATE($E3,AT$1-1))=0,"",SUMIFS(RAW_매출A!$J$2:$J$7000,RAW_매출A!$B$2:$B$7000,$A3,RAW_매출A!$A$2:$A$7000,EDATE($E3,AT$1-1)))),"")</f>
        <v>3561000</v>
      </c>
      <c r="AU3">
        <f>IFERROR(IF($A3="","",IF(SUMIFS(RAW_매출A!$J$2:$J$7000,RAW_매출A!$B$2:$B$7000,$A3,RAW_매출A!$A$2:$A$7000,EDATE($E3,AU$1-1))=0,"",SUMIFS(RAW_매출A!$J$2:$J$7000,RAW_매출A!$B$2:$B$7000,$A3,RAW_매출A!$A$2:$A$7000,EDATE($E3,AU$1-1)))),"")</f>
        <v>3343000</v>
      </c>
      <c r="AV3">
        <f>IFERROR(IF($A3="","",IF(SUMIFS(RAW_매출A!$J$2:$J$7000,RAW_매출A!$B$2:$B$7000,$A3,RAW_매출A!$A$2:$A$7000,EDATE($E3,AV$1-1))=0,"",SUMIFS(RAW_매출A!$J$2:$J$7000,RAW_매출A!$B$2:$B$7000,$A3,RAW_매출A!$A$2:$A$7000,EDATE($E3,AV$1-1)))),"")</f>
        <v>3852000</v>
      </c>
      <c r="AW3">
        <f>IFERROR(IF($A3="","",IF(SUMIFS(RAW_매출A!$J$2:$J$7000,RAW_매출A!$B$2:$B$7000,$A3,RAW_매출A!$A$2:$A$7000,EDATE($E3,AW$1-1))=0,"",SUMIFS(RAW_매출A!$J$2:$J$7000,RAW_매출A!$B$2:$B$7000,$A3,RAW_매출A!$A$2:$A$7000,EDATE($E3,AW$1-1)))),"")</f>
        <v>4148000</v>
      </c>
      <c r="AX3">
        <f>IFERROR(IF($A3="","",IF(SUMIFS(RAW_매출A!$J$2:$J$7000,RAW_매출A!$B$2:$B$7000,$A3,RAW_매출A!$A$2:$A$7000,EDATE($E3,AX$1-1))=0,"",SUMIFS(RAW_매출A!$J$2:$J$7000,RAW_매출A!$B$2:$B$7000,$A3,RAW_매출A!$A$2:$A$7000,EDATE($E3,AX$1-1)))),"")</f>
        <v>3877000</v>
      </c>
      <c r="AY3">
        <f>IFERROR(IF($A3="","",IF(SUMIFS(RAW_매출A!$J$2:$J$7000,RAW_매출A!$B$2:$B$7000,$A3,RAW_매출A!$A$2:$A$7000,EDATE($E3,AY$1-1))=0,"",SUMIFS(RAW_매출A!$J$2:$J$7000,RAW_매출A!$B$2:$B$7000,$A3,RAW_매출A!$A$2:$A$7000,EDATE($E3,AY$1-1)))),"")</f>
        <v>3755000</v>
      </c>
      <c r="AZ3">
        <f>IFERROR(IF($A3="","",IF(SUMIFS(RAW_매출A!$J$2:$J$7000,RAW_매출A!$B$2:$B$7000,$A3,RAW_매출A!$A$2:$A$7000,EDATE($E3,AZ$1-1))=0,"",SUMIFS(RAW_매출A!$J$2:$J$7000,RAW_매출A!$B$2:$B$7000,$A3,RAW_매출A!$A$2:$A$7000,EDATE($E3,AZ$1-1)))),"")</f>
        <v>4041000</v>
      </c>
      <c r="BA3">
        <f>IFERROR(IF($A3="","",IF(SUMIFS(RAW_매출A!$J$2:$J$7000,RAW_매출A!$B$2:$B$7000,$A3,RAW_매출A!$A$2:$A$7000,EDATE($E3,BA$1-1))=0,"",SUMIFS(RAW_매출A!$J$2:$J$7000,RAW_매출A!$B$2:$B$7000,$A3,RAW_매출A!$A$2:$A$7000,EDATE($E3,BA$1-1)))),"")</f>
        <v>3540000</v>
      </c>
      <c r="BB3">
        <f>IFERROR(IF($A3="","",IF(SUMIFS(RAW_매출A!$J$2:$J$7000,RAW_매출A!$B$2:$B$7000,$A3,RAW_매출A!$A$2:$A$7000,EDATE($E3,BB$1-1))=0,"",SUMIFS(RAW_매출A!$J$2:$J$7000,RAW_매출A!$B$2:$B$7000,$A3,RAW_매출A!$A$2:$A$7000,EDATE($E3,BB$1-1)))),"")</f>
        <v>3330000</v>
      </c>
      <c r="BC3">
        <f>IFERROR(IF($A3="","",IF(SUMIFS(RAW_매출A!$J$2:$J$7000,RAW_매출A!$B$2:$B$7000,$A3,RAW_매출A!$A$2:$A$7000,EDATE($E3,BC$1-1))=0,"",SUMIFS(RAW_매출A!$J$2:$J$7000,RAW_매출A!$B$2:$B$7000,$A3,RAW_매출A!$A$2:$A$7000,EDATE($E3,BC$1-1)))),"")</f>
        <v>3317000</v>
      </c>
      <c r="BD3">
        <f>IFERROR(IF($A3="","",IF(SUMIFS(RAW_매출A!$J$2:$J$7000,RAW_매출A!$B$2:$B$7000,$A3,RAW_매출A!$A$2:$A$7000,EDATE($E3,BD$1-1))=0,"",SUMIFS(RAW_매출A!$J$2:$J$7000,RAW_매출A!$B$2:$B$7000,$A3,RAW_매출A!$A$2:$A$7000,EDATE($E3,BD$1-1)))),"")</f>
        <v>4838000</v>
      </c>
      <c r="BE3">
        <f>IFERROR(IF($A3="","",IF(SUMIFS(RAW_매출A!$J$2:$J$7000,RAW_매출A!$B$2:$B$7000,$A3,RAW_매출A!$A$2:$A$7000,EDATE($E3,BE$1-1))=0,"",SUMIFS(RAW_매출A!$J$2:$J$7000,RAW_매출A!$B$2:$B$7000,$A3,RAW_매출A!$A$2:$A$7000,EDATE($E3,BE$1-1)))),"")</f>
        <v>3944000</v>
      </c>
      <c r="BF3">
        <f>IFERROR(IF($A3="","",IF(SUMIFS(RAW_매출A!$J$2:$J$7000,RAW_매출A!$B$2:$B$7000,$A3,RAW_매출A!$A$2:$A$7000,EDATE($E3,BF$1-1))=0,"",SUMIFS(RAW_매출A!$J$2:$J$7000,RAW_매출A!$B$2:$B$7000,$A3,RAW_매출A!$A$2:$A$7000,EDATE($E3,BF$1-1)))),"")</f>
        <v>3635000</v>
      </c>
      <c r="BG3">
        <f>IFERROR(IF($A3="","",IF(SUMIFS(RAW_매출A!$J$2:$J$7000,RAW_매출A!$B$2:$B$7000,$A3,RAW_매출A!$A$2:$A$7000,EDATE($E3,BG$1-1))=0,"",SUMIFS(RAW_매출A!$J$2:$J$7000,RAW_매출A!$B$2:$B$7000,$A3,RAW_매출A!$A$2:$A$7000,EDATE($E3,BG$1-1)))),"")</f>
        <v>5447000</v>
      </c>
      <c r="BH3">
        <f>IFERROR(IF($A3="","",IF(SUMIFS(RAW_매출A!$J$2:$J$7000,RAW_매출A!$B$2:$B$7000,$A3,RAW_매출A!$A$2:$A$7000,EDATE($E3,BH$1-1))=0,"",SUMIFS(RAW_매출A!$J$2:$J$7000,RAW_매출A!$B$2:$B$7000,$A3,RAW_매출A!$A$2:$A$7000,EDATE($E3,BH$1-1)))),"")</f>
        <v>4262000</v>
      </c>
      <c r="BI3">
        <f>IFERROR(IF($A3="","",IF(SUMIFS(RAW_매출A!$J$2:$J$7000,RAW_매출A!$B$2:$B$7000,$A3,RAW_매출A!$A$2:$A$7000,EDATE($E3,BI$1-1))=0,"",SUMIFS(RAW_매출A!$J$2:$J$7000,RAW_매출A!$B$2:$B$7000,$A3,RAW_매출A!$A$2:$A$7000,EDATE($E3,BI$1-1)))),"")</f>
        <v>4660000</v>
      </c>
      <c r="BJ3">
        <f>IFERROR(IF($A3="","",IF(SUMIFS(RAW_매출A!$J$2:$J$7000,RAW_매출A!$B$2:$B$7000,$A3,RAW_매출A!$A$2:$A$7000,EDATE($E3,BJ$1-1))=0,"",SUMIFS(RAW_매출A!$J$2:$J$7000,RAW_매출A!$B$2:$B$7000,$A3,RAW_매출A!$A$2:$A$7000,EDATE($E3,BJ$1-1)))),"")</f>
        <v>4102000</v>
      </c>
      <c r="BK3">
        <f>IFERROR(IF($A3="","",IF(SUMIFS(RAW_매출A!$J$2:$J$7000,RAW_매출A!$B$2:$B$7000,$A3,RAW_매출A!$A$2:$A$7000,EDATE($E3,BK$1-1))=0,"",SUMIFS(RAW_매출A!$J$2:$J$7000,RAW_매출A!$B$2:$B$7000,$A3,RAW_매출A!$A$2:$A$7000,EDATE($E3,BK$1-1)))),"")</f>
        <v>4041000</v>
      </c>
      <c r="BL3">
        <f>IFERROR(IF($A3="","",IF(SUMIFS(RAW_매출A!$J$2:$J$7000,RAW_매출A!$B$2:$B$7000,$A3,RAW_매출A!$A$2:$A$7000,EDATE($E3,BL$1-1))=0,"",SUMIFS(RAW_매출A!$J$2:$J$7000,RAW_매출A!$B$2:$B$7000,$A3,RAW_매출A!$A$2:$A$7000,EDATE($E3,BL$1-1)))),"")</f>
        <v>3656000</v>
      </c>
      <c r="BM3">
        <f>IFERROR(IF($A3="","",IF(SUMIFS(RAW_매출A!$J$2:$J$7000,RAW_매출A!$B$2:$B$7000,$A3,RAW_매출A!$A$2:$A$7000,EDATE($E3,BM$1-1))=0,"",SUMIFS(RAW_매출A!$J$2:$J$7000,RAW_매출A!$B$2:$B$7000,$A3,RAW_매출A!$A$2:$A$7000,EDATE($E3,BM$1-1)))),"")</f>
        <v>3647000</v>
      </c>
      <c r="BN3">
        <f>IFERROR(IF($A3="","",IF(SUMIFS(RAW_매출A!$J$2:$J$7000,RAW_매출A!$B$2:$B$7000,$A3,RAW_매출A!$A$2:$A$7000,EDATE($E3,BN$1-1))=0,"",SUMIFS(RAW_매출A!$J$2:$J$7000,RAW_매출A!$B$2:$B$7000,$A3,RAW_매출A!$A$2:$A$7000,EDATE($E3,BN$1-1)))),"")</f>
        <v>4366000</v>
      </c>
    </row>
    <row r="4" spans="1:66" x14ac:dyDescent="0.3">
      <c r="A4" t="str">
        <f>세팅!A5</f>
        <v>(0003) 구디점</v>
      </c>
      <c r="B4" t="str">
        <f>세팅!B5</f>
        <v>150-3</v>
      </c>
      <c r="C4">
        <f t="shared" si="0"/>
        <v>3</v>
      </c>
      <c r="D4" t="str">
        <f t="shared" si="1"/>
        <v>3+</v>
      </c>
      <c r="E4" s="1">
        <f>세팅!D5</f>
        <v>42522</v>
      </c>
      <c r="F4">
        <f t="shared" si="2"/>
        <v>5836333.333333333</v>
      </c>
      <c r="G4">
        <f>IFERROR(IF($A4="","",IF(SUMIFS(RAW_매출A!$J$2:$J$7000,RAW_매출A!$B$2:$B$7000,$A4,RAW_매출A!$A$2:$A$7000,EDATE($E4,G$1-1))=0,"",SUMIFS(RAW_매출A!$J$2:$J$7000,RAW_매출A!$B$2:$B$7000,$A4,RAW_매출A!$A$2:$A$7000,EDATE($E4,G$1-1)))),"")</f>
        <v>4591000</v>
      </c>
      <c r="H4">
        <f>IFERROR(IF($A4="","",IF(SUMIFS(RAW_매출A!$J$2:$J$7000,RAW_매출A!$B$2:$B$7000,$A4,RAW_매출A!$A$2:$A$7000,EDATE($E4,H$1-1))=0,"",SUMIFS(RAW_매출A!$J$2:$J$7000,RAW_매출A!$B$2:$B$7000,$A4,RAW_매출A!$A$2:$A$7000,EDATE($E4,H$1-1)))),"")</f>
        <v>5406000</v>
      </c>
      <c r="I4">
        <f>IFERROR(IF($A4="","",IF(SUMIFS(RAW_매출A!$J$2:$J$7000,RAW_매출A!$B$2:$B$7000,$A4,RAW_매출A!$A$2:$A$7000,EDATE($E4,I$1-1))=0,"",SUMIFS(RAW_매출A!$J$2:$J$7000,RAW_매출A!$B$2:$B$7000,$A4,RAW_매출A!$A$2:$A$7000,EDATE($E4,I$1-1)))),"")</f>
        <v>4854000</v>
      </c>
      <c r="J4" s="28">
        <f>IFERROR(IF($A4="","",IF(SUMIFS(RAW_매출A!$J$2:$J$7000,RAW_매출A!$B$2:$B$7000,$A4,RAW_매출A!$A$2:$A$7000,EDATE($E4,J$1-1))=0,"",SUMIFS(RAW_매출A!$J$2:$J$7000,RAW_매출A!$B$2:$B$7000,$A4,RAW_매출A!$A$2:$A$7000,EDATE($E4,J$1-1)))),"")</f>
        <v>5314000</v>
      </c>
      <c r="K4" s="28">
        <f>IFERROR(IF($A4="","",IF(SUMIFS(RAW_매출A!$J$2:$J$7000,RAW_매출A!$B$2:$B$7000,$A4,RAW_매출A!$A$2:$A$7000,EDATE($E4,K$1-1))=0,"",SUMIFS(RAW_매출A!$J$2:$J$7000,RAW_매출A!$B$2:$B$7000,$A4,RAW_매출A!$A$2:$A$7000,EDATE($E4,K$1-1)))),"")</f>
        <v>6197000</v>
      </c>
      <c r="L4" s="28">
        <f>IFERROR(IF($A4="","",IF(SUMIFS(RAW_매출A!$J$2:$J$7000,RAW_매출A!$B$2:$B$7000,$A4,RAW_매출A!$A$2:$A$7000,EDATE($E4,L$1-1))=0,"",SUMIFS(RAW_매출A!$J$2:$J$7000,RAW_매출A!$B$2:$B$7000,$A4,RAW_매출A!$A$2:$A$7000,EDATE($E4,L$1-1)))),"")</f>
        <v>5802000</v>
      </c>
      <c r="M4" s="28">
        <f>IFERROR(IF($A4="","",IF(SUMIFS(RAW_매출A!$J$2:$J$7000,RAW_매출A!$B$2:$B$7000,$A4,RAW_매출A!$A$2:$A$7000,EDATE($E4,M$1-1))=0,"",SUMIFS(RAW_매출A!$J$2:$J$7000,RAW_매출A!$B$2:$B$7000,$A4,RAW_매출A!$A$2:$A$7000,EDATE($E4,M$1-1)))),"")</f>
        <v>6160000</v>
      </c>
      <c r="N4" s="28">
        <f>IFERROR(IF($A4="","",IF(SUMIFS(RAW_매출A!$J$2:$J$7000,RAW_매출A!$B$2:$B$7000,$A4,RAW_매출A!$A$2:$A$7000,EDATE($E4,N$1-1))=0,"",SUMIFS(RAW_매출A!$J$2:$J$7000,RAW_매출A!$B$2:$B$7000,$A4,RAW_매출A!$A$2:$A$7000,EDATE($E4,N$1-1)))),"")</f>
        <v>5689000</v>
      </c>
      <c r="O4" s="28">
        <f>IFERROR(IF($A4="","",IF(SUMIFS(RAW_매출A!$J$2:$J$7000,RAW_매출A!$B$2:$B$7000,$A4,RAW_매출A!$A$2:$A$7000,EDATE($E4,O$1-1))=0,"",SUMIFS(RAW_매출A!$J$2:$J$7000,RAW_매출A!$B$2:$B$7000,$A4,RAW_매출A!$A$2:$A$7000,EDATE($E4,O$1-1)))),"")</f>
        <v>5856000</v>
      </c>
      <c r="P4">
        <f>IFERROR(IF($A4="","",IF(SUMIFS(RAW_매출A!$J$2:$J$7000,RAW_매출A!$B$2:$B$7000,$A4,RAW_매출A!$A$2:$A$7000,EDATE($E4,P$1-1))=0,"",SUMIFS(RAW_매출A!$J$2:$J$7000,RAW_매출A!$B$2:$B$7000,$A4,RAW_매출A!$A$2:$A$7000,EDATE($E4,P$1-1)))),"")</f>
        <v>6317000</v>
      </c>
      <c r="Q4">
        <f>IFERROR(IF($A4="","",IF(SUMIFS(RAW_매출A!$J$2:$J$7000,RAW_매출A!$B$2:$B$7000,$A4,RAW_매출A!$A$2:$A$7000,EDATE($E4,Q$1-1))=0,"",SUMIFS(RAW_매출A!$J$2:$J$7000,RAW_매출A!$B$2:$B$7000,$A4,RAW_매출A!$A$2:$A$7000,EDATE($E4,Q$1-1)))),"")</f>
        <v>7401000</v>
      </c>
      <c r="R4">
        <f>IFERROR(IF($A4="","",IF(SUMIFS(RAW_매출A!$J$2:$J$7000,RAW_매출A!$B$2:$B$7000,$A4,RAW_매출A!$A$2:$A$7000,EDATE($E4,R$1-1))=0,"",SUMIFS(RAW_매출A!$J$2:$J$7000,RAW_매출A!$B$2:$B$7000,$A4,RAW_매출A!$A$2:$A$7000,EDATE($E4,R$1-1)))),"")</f>
        <v>8058000</v>
      </c>
      <c r="S4">
        <f>IFERROR(IF($A4="","",IF(SUMIFS(RAW_매출A!$J$2:$J$7000,RAW_매출A!$B$2:$B$7000,$A4,RAW_매출A!$A$2:$A$7000,EDATE($E4,S$1-1))=0,"",SUMIFS(RAW_매출A!$J$2:$J$7000,RAW_매출A!$B$2:$B$7000,$A4,RAW_매출A!$A$2:$A$7000,EDATE($E4,S$1-1)))),"")</f>
        <v>6764000</v>
      </c>
      <c r="T4">
        <f>IFERROR(IF($A4="","",IF(SUMIFS(RAW_매출A!$J$2:$J$7000,RAW_매출A!$B$2:$B$7000,$A4,RAW_매출A!$A$2:$A$7000,EDATE($E4,T$1-1))=0,"",SUMIFS(RAW_매출A!$J$2:$J$7000,RAW_매출A!$B$2:$B$7000,$A4,RAW_매출A!$A$2:$A$7000,EDATE($E4,T$1-1)))),"")</f>
        <v>8258000</v>
      </c>
      <c r="U4">
        <f>IFERROR(IF($A4="","",IF(SUMIFS(RAW_매출A!$J$2:$J$7000,RAW_매출A!$B$2:$B$7000,$A4,RAW_매출A!$A$2:$A$7000,EDATE($E4,U$1-1))=0,"",SUMIFS(RAW_매출A!$J$2:$J$7000,RAW_매출A!$B$2:$B$7000,$A4,RAW_매출A!$A$2:$A$7000,EDATE($E4,U$1-1)))),"")</f>
        <v>7241000</v>
      </c>
      <c r="V4">
        <f>IFERROR(IF($A4="","",IF(SUMIFS(RAW_매출A!$J$2:$J$7000,RAW_매출A!$B$2:$B$7000,$A4,RAW_매출A!$A$2:$A$7000,EDATE($E4,V$1-1))=0,"",SUMIFS(RAW_매출A!$J$2:$J$7000,RAW_매출A!$B$2:$B$7000,$A4,RAW_매출A!$A$2:$A$7000,EDATE($E4,V$1-1)))),"")</f>
        <v>7346000</v>
      </c>
      <c r="W4">
        <f>IFERROR(IF($A4="","",IF(SUMIFS(RAW_매출A!$J$2:$J$7000,RAW_매출A!$B$2:$B$7000,$A4,RAW_매출A!$A$2:$A$7000,EDATE($E4,W$1-1))=0,"",SUMIFS(RAW_매출A!$J$2:$J$7000,RAW_매출A!$B$2:$B$7000,$A4,RAW_매출A!$A$2:$A$7000,EDATE($E4,W$1-1)))),"")</f>
        <v>8928000</v>
      </c>
      <c r="X4">
        <f>IFERROR(IF($A4="","",IF(SUMIFS(RAW_매출A!$J$2:$J$7000,RAW_매출A!$B$2:$B$7000,$A4,RAW_매출A!$A$2:$A$7000,EDATE($E4,X$1-1))=0,"",SUMIFS(RAW_매출A!$J$2:$J$7000,RAW_매출A!$B$2:$B$7000,$A4,RAW_매출A!$A$2:$A$7000,EDATE($E4,X$1-1)))),"")</f>
        <v>7047000</v>
      </c>
      <c r="Y4">
        <f>IFERROR(IF($A4="","",IF(SUMIFS(RAW_매출A!$J$2:$J$7000,RAW_매출A!$B$2:$B$7000,$A4,RAW_매출A!$A$2:$A$7000,EDATE($E4,Y$1-1))=0,"",SUMIFS(RAW_매출A!$J$2:$J$7000,RAW_매출A!$B$2:$B$7000,$A4,RAW_매출A!$A$2:$A$7000,EDATE($E4,Y$1-1)))),"")</f>
        <v>7925000</v>
      </c>
      <c r="Z4">
        <f>IFERROR(IF($A4="","",IF(SUMIFS(RAW_매출A!$J$2:$J$7000,RAW_매출A!$B$2:$B$7000,$A4,RAW_매출A!$A$2:$A$7000,EDATE($E4,Z$1-1))=0,"",SUMIFS(RAW_매출A!$J$2:$J$7000,RAW_매출A!$B$2:$B$7000,$A4,RAW_매출A!$A$2:$A$7000,EDATE($E4,Z$1-1)))),"")</f>
        <v>7791000</v>
      </c>
      <c r="AA4">
        <f>IFERROR(IF($A4="","",IF(SUMIFS(RAW_매출A!$J$2:$J$7000,RAW_매출A!$B$2:$B$7000,$A4,RAW_매출A!$A$2:$A$7000,EDATE($E4,AA$1-1))=0,"",SUMIFS(RAW_매출A!$J$2:$J$7000,RAW_매출A!$B$2:$B$7000,$A4,RAW_매출A!$A$2:$A$7000,EDATE($E4,AA$1-1)))),"")</f>
        <v>8172000</v>
      </c>
      <c r="AB4">
        <f>IFERROR(IF($A4="","",IF(SUMIFS(RAW_매출A!$J$2:$J$7000,RAW_매출A!$B$2:$B$7000,$A4,RAW_매출A!$A$2:$A$7000,EDATE($E4,AB$1-1))=0,"",SUMIFS(RAW_매출A!$J$2:$J$7000,RAW_매출A!$B$2:$B$7000,$A4,RAW_매출A!$A$2:$A$7000,EDATE($E4,AB$1-1)))),"")</f>
        <v>9216000</v>
      </c>
      <c r="AC4">
        <f>IFERROR(IF($A4="","",IF(SUMIFS(RAW_매출A!$J$2:$J$7000,RAW_매출A!$B$2:$B$7000,$A4,RAW_매출A!$A$2:$A$7000,EDATE($E4,AC$1-1))=0,"",SUMIFS(RAW_매출A!$J$2:$J$7000,RAW_매출A!$B$2:$B$7000,$A4,RAW_매출A!$A$2:$A$7000,EDATE($E4,AC$1-1)))),"")</f>
        <v>9659000</v>
      </c>
      <c r="AD4">
        <f>IFERROR(IF($A4="","",IF(SUMIFS(RAW_매출A!$J$2:$J$7000,RAW_매출A!$B$2:$B$7000,$A4,RAW_매출A!$A$2:$A$7000,EDATE($E4,AD$1-1))=0,"",SUMIFS(RAW_매출A!$J$2:$J$7000,RAW_매출A!$B$2:$B$7000,$A4,RAW_매출A!$A$2:$A$7000,EDATE($E4,AD$1-1)))),"")</f>
        <v>10458000</v>
      </c>
      <c r="AE4">
        <f>IFERROR(IF($A4="","",IF(SUMIFS(RAW_매출A!$J$2:$J$7000,RAW_매출A!$B$2:$B$7000,$A4,RAW_매출A!$A$2:$A$7000,EDATE($E4,AE$1-1))=0,"",SUMIFS(RAW_매출A!$J$2:$J$7000,RAW_매출A!$B$2:$B$7000,$A4,RAW_매출A!$A$2:$A$7000,EDATE($E4,AE$1-1)))),"")</f>
        <v>10890000</v>
      </c>
      <c r="AF4">
        <f>IFERROR(IF($A4="","",IF(SUMIFS(RAW_매출A!$J$2:$J$7000,RAW_매출A!$B$2:$B$7000,$A4,RAW_매출A!$A$2:$A$7000,EDATE($E4,AF$1-1))=0,"",SUMIFS(RAW_매출A!$J$2:$J$7000,RAW_매출A!$B$2:$B$7000,$A4,RAW_매출A!$A$2:$A$7000,EDATE($E4,AF$1-1)))),"")</f>
        <v>11053000</v>
      </c>
      <c r="AG4">
        <f>IFERROR(IF($A4="","",IF(SUMIFS(RAW_매출A!$J$2:$J$7000,RAW_매출A!$B$2:$B$7000,$A4,RAW_매출A!$A$2:$A$7000,EDATE($E4,AG$1-1))=0,"",SUMIFS(RAW_매출A!$J$2:$J$7000,RAW_매출A!$B$2:$B$7000,$A4,RAW_매출A!$A$2:$A$7000,EDATE($E4,AG$1-1)))),"")</f>
        <v>8448000</v>
      </c>
      <c r="AH4">
        <f>IFERROR(IF($A4="","",IF(SUMIFS(RAW_매출A!$J$2:$J$7000,RAW_매출A!$B$2:$B$7000,$A4,RAW_매출A!$A$2:$A$7000,EDATE($E4,AH$1-1))=0,"",SUMIFS(RAW_매출A!$J$2:$J$7000,RAW_매출A!$B$2:$B$7000,$A4,RAW_매출A!$A$2:$A$7000,EDATE($E4,AH$1-1)))),"")</f>
        <v>10473000</v>
      </c>
      <c r="AI4">
        <f>IFERROR(IF($A4="","",IF(SUMIFS(RAW_매출A!$J$2:$J$7000,RAW_매출A!$B$2:$B$7000,$A4,RAW_매출A!$A$2:$A$7000,EDATE($E4,AI$1-1))=0,"",SUMIFS(RAW_매출A!$J$2:$J$7000,RAW_매출A!$B$2:$B$7000,$A4,RAW_매출A!$A$2:$A$7000,EDATE($E4,AI$1-1)))),"")</f>
        <v>9793000</v>
      </c>
      <c r="AJ4">
        <f>IFERROR(IF($A4="","",IF(SUMIFS(RAW_매출A!$J$2:$J$7000,RAW_매출A!$B$2:$B$7000,$A4,RAW_매출A!$A$2:$A$7000,EDATE($E4,AJ$1-1))=0,"",SUMIFS(RAW_매출A!$J$2:$J$7000,RAW_매출A!$B$2:$B$7000,$A4,RAW_매출A!$A$2:$A$7000,EDATE($E4,AJ$1-1)))),"")</f>
        <v>9281000</v>
      </c>
      <c r="AK4">
        <f>IFERROR(IF($A4="","",IF(SUMIFS(RAW_매출A!$J$2:$J$7000,RAW_매출A!$B$2:$B$7000,$A4,RAW_매출A!$A$2:$A$7000,EDATE($E4,AK$1-1))=0,"",SUMIFS(RAW_매출A!$J$2:$J$7000,RAW_매출A!$B$2:$B$7000,$A4,RAW_매출A!$A$2:$A$7000,EDATE($E4,AK$1-1)))),"")</f>
        <v>10318000</v>
      </c>
      <c r="AL4">
        <f>IFERROR(IF($A4="","",IF(SUMIFS(RAW_매출A!$J$2:$J$7000,RAW_매출A!$B$2:$B$7000,$A4,RAW_매출A!$A$2:$A$7000,EDATE($E4,AL$1-1))=0,"",SUMIFS(RAW_매출A!$J$2:$J$7000,RAW_매출A!$B$2:$B$7000,$A4,RAW_매출A!$A$2:$A$7000,EDATE($E4,AL$1-1)))),"")</f>
        <v>9014000</v>
      </c>
      <c r="AM4">
        <f>IFERROR(IF($A4="","",IF(SUMIFS(RAW_매출A!$J$2:$J$7000,RAW_매출A!$B$2:$B$7000,$A4,RAW_매출A!$A$2:$A$7000,EDATE($E4,AM$1-1))=0,"",SUMIFS(RAW_매출A!$J$2:$J$7000,RAW_매출A!$B$2:$B$7000,$A4,RAW_매출A!$A$2:$A$7000,EDATE($E4,AM$1-1)))),"")</f>
        <v>8583000</v>
      </c>
      <c r="AN4">
        <f>IFERROR(IF($A4="","",IF(SUMIFS(RAW_매출A!$J$2:$J$7000,RAW_매출A!$B$2:$B$7000,$A4,RAW_매출A!$A$2:$A$7000,EDATE($E4,AN$1-1))=0,"",SUMIFS(RAW_매출A!$J$2:$J$7000,RAW_매출A!$B$2:$B$7000,$A4,RAW_매출A!$A$2:$A$7000,EDATE($E4,AN$1-1)))),"")</f>
        <v>9488000</v>
      </c>
      <c r="AO4">
        <f>IFERROR(IF($A4="","",IF(SUMIFS(RAW_매출A!$J$2:$J$7000,RAW_매출A!$B$2:$B$7000,$A4,RAW_매출A!$A$2:$A$7000,EDATE($E4,AO$1-1))=0,"",SUMIFS(RAW_매출A!$J$2:$J$7000,RAW_매출A!$B$2:$B$7000,$A4,RAW_매출A!$A$2:$A$7000,EDATE($E4,AO$1-1)))),"")</f>
        <v>9983000</v>
      </c>
      <c r="AP4">
        <f>IFERROR(IF($A4="","",IF(SUMIFS(RAW_매출A!$J$2:$J$7000,RAW_매출A!$B$2:$B$7000,$A4,RAW_매출A!$A$2:$A$7000,EDATE($E4,AP$1-1))=0,"",SUMIFS(RAW_매출A!$J$2:$J$7000,RAW_매출A!$B$2:$B$7000,$A4,RAW_매출A!$A$2:$A$7000,EDATE($E4,AP$1-1)))),"")</f>
        <v>11361000</v>
      </c>
      <c r="AQ4">
        <f>IFERROR(IF($A4="","",IF(SUMIFS(RAW_매출A!$J$2:$J$7000,RAW_매출A!$B$2:$B$7000,$A4,RAW_매출A!$A$2:$A$7000,EDATE($E4,AQ$1-1))=0,"",SUMIFS(RAW_매출A!$J$2:$J$7000,RAW_매출A!$B$2:$B$7000,$A4,RAW_매출A!$A$2:$A$7000,EDATE($E4,AQ$1-1)))),"")</f>
        <v>11379000</v>
      </c>
      <c r="AR4">
        <f>IFERROR(IF($A4="","",IF(SUMIFS(RAW_매출A!$J$2:$J$7000,RAW_매출A!$B$2:$B$7000,$A4,RAW_매출A!$A$2:$A$7000,EDATE($E4,AR$1-1))=0,"",SUMIFS(RAW_매출A!$J$2:$J$7000,RAW_매출A!$B$2:$B$7000,$A4,RAW_매출A!$A$2:$A$7000,EDATE($E4,AR$1-1)))),"")</f>
        <v>10711000</v>
      </c>
      <c r="AS4">
        <f>IFERROR(IF($A4="","",IF(SUMIFS(RAW_매출A!$J$2:$J$7000,RAW_매출A!$B$2:$B$7000,$A4,RAW_매출A!$A$2:$A$7000,EDATE($E4,AS$1-1))=0,"",SUMIFS(RAW_매출A!$J$2:$J$7000,RAW_매출A!$B$2:$B$7000,$A4,RAW_매출A!$A$2:$A$7000,EDATE($E4,AS$1-1)))),"")</f>
        <v>11858000</v>
      </c>
      <c r="AT4">
        <f>IFERROR(IF($A4="","",IF(SUMIFS(RAW_매출A!$J$2:$J$7000,RAW_매출A!$B$2:$B$7000,$A4,RAW_매출A!$A$2:$A$7000,EDATE($E4,AT$1-1))=0,"",SUMIFS(RAW_매출A!$J$2:$J$7000,RAW_매출A!$B$2:$B$7000,$A4,RAW_매출A!$A$2:$A$7000,EDATE($E4,AT$1-1)))),"")</f>
        <v>11687000</v>
      </c>
      <c r="AU4">
        <f>IFERROR(IF($A4="","",IF(SUMIFS(RAW_매출A!$J$2:$J$7000,RAW_매출A!$B$2:$B$7000,$A4,RAW_매출A!$A$2:$A$7000,EDATE($E4,AU$1-1))=0,"",SUMIFS(RAW_매출A!$J$2:$J$7000,RAW_매출A!$B$2:$B$7000,$A4,RAW_매출A!$A$2:$A$7000,EDATE($E4,AU$1-1)))),"")</f>
        <v>11549000</v>
      </c>
      <c r="AV4">
        <f>IFERROR(IF($A4="","",IF(SUMIFS(RAW_매출A!$J$2:$J$7000,RAW_매출A!$B$2:$B$7000,$A4,RAW_매출A!$A$2:$A$7000,EDATE($E4,AV$1-1))=0,"",SUMIFS(RAW_매출A!$J$2:$J$7000,RAW_매출A!$B$2:$B$7000,$A4,RAW_매출A!$A$2:$A$7000,EDATE($E4,AV$1-1)))),"")</f>
        <v>10357000</v>
      </c>
      <c r="AW4">
        <f>IFERROR(IF($A4="","",IF(SUMIFS(RAW_매출A!$J$2:$J$7000,RAW_매출A!$B$2:$B$7000,$A4,RAW_매출A!$A$2:$A$7000,EDATE($E4,AW$1-1))=0,"",SUMIFS(RAW_매출A!$J$2:$J$7000,RAW_매출A!$B$2:$B$7000,$A4,RAW_매출A!$A$2:$A$7000,EDATE($E4,AW$1-1)))),"")</f>
        <v>10861000</v>
      </c>
      <c r="AX4">
        <f>IFERROR(IF($A4="","",IF(SUMIFS(RAW_매출A!$J$2:$J$7000,RAW_매출A!$B$2:$B$7000,$A4,RAW_매출A!$A$2:$A$7000,EDATE($E4,AX$1-1))=0,"",SUMIFS(RAW_매출A!$J$2:$J$7000,RAW_매출A!$B$2:$B$7000,$A4,RAW_매출A!$A$2:$A$7000,EDATE($E4,AX$1-1)))),"")</f>
        <v>10457000</v>
      </c>
      <c r="AY4">
        <f>IFERROR(IF($A4="","",IF(SUMIFS(RAW_매출A!$J$2:$J$7000,RAW_매출A!$B$2:$B$7000,$A4,RAW_매출A!$A$2:$A$7000,EDATE($E4,AY$1-1))=0,"",SUMIFS(RAW_매출A!$J$2:$J$7000,RAW_매출A!$B$2:$B$7000,$A4,RAW_매출A!$A$2:$A$7000,EDATE($E4,AY$1-1)))),"")</f>
        <v>10177000</v>
      </c>
      <c r="AZ4">
        <f>IFERROR(IF($A4="","",IF(SUMIFS(RAW_매출A!$J$2:$J$7000,RAW_매출A!$B$2:$B$7000,$A4,RAW_매출A!$A$2:$A$7000,EDATE($E4,AZ$1-1))=0,"",SUMIFS(RAW_매출A!$J$2:$J$7000,RAW_매출A!$B$2:$B$7000,$A4,RAW_매출A!$A$2:$A$7000,EDATE($E4,AZ$1-1)))),"")</f>
        <v>11733000</v>
      </c>
      <c r="BA4">
        <f>IFERROR(IF($A4="","",IF(SUMIFS(RAW_매출A!$J$2:$J$7000,RAW_매출A!$B$2:$B$7000,$A4,RAW_매출A!$A$2:$A$7000,EDATE($E4,BA$1-1))=0,"",SUMIFS(RAW_매출A!$J$2:$J$7000,RAW_매출A!$B$2:$B$7000,$A4,RAW_매출A!$A$2:$A$7000,EDATE($E4,BA$1-1)))),"")</f>
        <v>10564000</v>
      </c>
      <c r="BB4">
        <f>IFERROR(IF($A4="","",IF(SUMIFS(RAW_매출A!$J$2:$J$7000,RAW_매출A!$B$2:$B$7000,$A4,RAW_매출A!$A$2:$A$7000,EDATE($E4,BB$1-1))=0,"",SUMIFS(RAW_매출A!$J$2:$J$7000,RAW_매출A!$B$2:$B$7000,$A4,RAW_매출A!$A$2:$A$7000,EDATE($E4,BB$1-1)))),"")</f>
        <v>12587000</v>
      </c>
      <c r="BC4">
        <f>IFERROR(IF($A4="","",IF(SUMIFS(RAW_매출A!$J$2:$J$7000,RAW_매출A!$B$2:$B$7000,$A4,RAW_매출A!$A$2:$A$7000,EDATE($E4,BC$1-1))=0,"",SUMIFS(RAW_매출A!$J$2:$J$7000,RAW_매출A!$B$2:$B$7000,$A4,RAW_매출A!$A$2:$A$7000,EDATE($E4,BC$1-1)))),"")</f>
        <v>11095000</v>
      </c>
      <c r="BD4">
        <f>IFERROR(IF($A4="","",IF(SUMIFS(RAW_매출A!$J$2:$J$7000,RAW_매출A!$B$2:$B$7000,$A4,RAW_매출A!$A$2:$A$7000,EDATE($E4,BD$1-1))=0,"",SUMIFS(RAW_매출A!$J$2:$J$7000,RAW_매출A!$B$2:$B$7000,$A4,RAW_매출A!$A$2:$A$7000,EDATE($E4,BD$1-1)))),"")</f>
        <v>10825000</v>
      </c>
      <c r="BE4">
        <f>IFERROR(IF($A4="","",IF(SUMIFS(RAW_매출A!$J$2:$J$7000,RAW_매출A!$B$2:$B$7000,$A4,RAW_매출A!$A$2:$A$7000,EDATE($E4,BE$1-1))=0,"",SUMIFS(RAW_매출A!$J$2:$J$7000,RAW_매출A!$B$2:$B$7000,$A4,RAW_매출A!$A$2:$A$7000,EDATE($E4,BE$1-1)))),"")</f>
        <v>14638000</v>
      </c>
      <c r="BF4">
        <f>IFERROR(IF($A4="","",IF(SUMIFS(RAW_매출A!$J$2:$J$7000,RAW_매출A!$B$2:$B$7000,$A4,RAW_매출A!$A$2:$A$7000,EDATE($E4,BF$1-1))=0,"",SUMIFS(RAW_매출A!$J$2:$J$7000,RAW_매출A!$B$2:$B$7000,$A4,RAW_매출A!$A$2:$A$7000,EDATE($E4,BF$1-1)))),"")</f>
        <v>11373000</v>
      </c>
      <c r="BG4">
        <f>IFERROR(IF($A4="","",IF(SUMIFS(RAW_매출A!$J$2:$J$7000,RAW_매출A!$B$2:$B$7000,$A4,RAW_매출A!$A$2:$A$7000,EDATE($E4,BG$1-1))=0,"",SUMIFS(RAW_매출A!$J$2:$J$7000,RAW_매출A!$B$2:$B$7000,$A4,RAW_매출A!$A$2:$A$7000,EDATE($E4,BG$1-1)))),"")</f>
        <v>12153000</v>
      </c>
      <c r="BH4">
        <f>IFERROR(IF($A4="","",IF(SUMIFS(RAW_매출A!$J$2:$J$7000,RAW_매출A!$B$2:$B$7000,$A4,RAW_매출A!$A$2:$A$7000,EDATE($E4,BH$1-1))=0,"",SUMIFS(RAW_매출A!$J$2:$J$7000,RAW_매출A!$B$2:$B$7000,$A4,RAW_매출A!$A$2:$A$7000,EDATE($E4,BH$1-1)))),"")</f>
        <v>12008000</v>
      </c>
      <c r="BI4">
        <f>IFERROR(IF($A4="","",IF(SUMIFS(RAW_매출A!$J$2:$J$7000,RAW_매출A!$B$2:$B$7000,$A4,RAW_매출A!$A$2:$A$7000,EDATE($E4,BI$1-1))=0,"",SUMIFS(RAW_매출A!$J$2:$J$7000,RAW_매출A!$B$2:$B$7000,$A4,RAW_매출A!$A$2:$A$7000,EDATE($E4,BI$1-1)))),"")</f>
        <v>11264000</v>
      </c>
      <c r="BJ4">
        <f>IFERROR(IF($A4="","",IF(SUMIFS(RAW_매출A!$J$2:$J$7000,RAW_매출A!$B$2:$B$7000,$A4,RAW_매출A!$A$2:$A$7000,EDATE($E4,BJ$1-1))=0,"",SUMIFS(RAW_매출A!$J$2:$J$7000,RAW_매출A!$B$2:$B$7000,$A4,RAW_매출A!$A$2:$A$7000,EDATE($E4,BJ$1-1)))),"")</f>
        <v>10615000</v>
      </c>
      <c r="BK4">
        <f>IFERROR(IF($A4="","",IF(SUMIFS(RAW_매출A!$J$2:$J$7000,RAW_매출A!$B$2:$B$7000,$A4,RAW_매출A!$A$2:$A$7000,EDATE($E4,BK$1-1))=0,"",SUMIFS(RAW_매출A!$J$2:$J$7000,RAW_매출A!$B$2:$B$7000,$A4,RAW_매출A!$A$2:$A$7000,EDATE($E4,BK$1-1)))),"")</f>
        <v>9704000</v>
      </c>
      <c r="BL4">
        <f>IFERROR(IF($A4="","",IF(SUMIFS(RAW_매출A!$J$2:$J$7000,RAW_매출A!$B$2:$B$7000,$A4,RAW_매출A!$A$2:$A$7000,EDATE($E4,BL$1-1))=0,"",SUMIFS(RAW_매출A!$J$2:$J$7000,RAW_매출A!$B$2:$B$7000,$A4,RAW_매출A!$A$2:$A$7000,EDATE($E4,BL$1-1)))),"")</f>
        <v>11052000</v>
      </c>
      <c r="BM4">
        <f>IFERROR(IF($A4="","",IF(SUMIFS(RAW_매출A!$J$2:$J$7000,RAW_매출A!$B$2:$B$7000,$A4,RAW_매출A!$A$2:$A$7000,EDATE($E4,BM$1-1))=0,"",SUMIFS(RAW_매출A!$J$2:$J$7000,RAW_매출A!$B$2:$B$7000,$A4,RAW_매출A!$A$2:$A$7000,EDATE($E4,BM$1-1)))),"")</f>
        <v>11544000</v>
      </c>
      <c r="BN4">
        <f>IFERROR(IF($A4="","",IF(SUMIFS(RAW_매출A!$J$2:$J$7000,RAW_매출A!$B$2:$B$7000,$A4,RAW_매출A!$A$2:$A$7000,EDATE($E4,BN$1-1))=0,"",SUMIFS(RAW_매출A!$J$2:$J$7000,RAW_매출A!$B$2:$B$7000,$A4,RAW_매출A!$A$2:$A$7000,EDATE($E4,BN$1-1)))),"")</f>
        <v>12869000</v>
      </c>
    </row>
    <row r="5" spans="1:66" x14ac:dyDescent="0.3">
      <c r="A5" t="str">
        <f>세팅!A6</f>
        <v>(0004) 신림점</v>
      </c>
      <c r="B5" t="str">
        <f>세팅!B6</f>
        <v>150-4</v>
      </c>
      <c r="C5">
        <f t="shared" si="0"/>
        <v>4</v>
      </c>
      <c r="D5" t="str">
        <f t="shared" si="1"/>
        <v>3+</v>
      </c>
      <c r="E5" s="1">
        <f>세팅!D6</f>
        <v>42644</v>
      </c>
      <c r="F5">
        <f t="shared" si="2"/>
        <v>5175333.333333333</v>
      </c>
      <c r="G5">
        <f>IFERROR(IF($A5="","",IF(SUMIFS(RAW_매출A!$J$2:$J$7000,RAW_매출A!$B$2:$B$7000,$A5,RAW_매출A!$A$2:$A$7000,EDATE($E5,G$1-1))=0,"",SUMIFS(RAW_매출A!$J$2:$J$7000,RAW_매출A!$B$2:$B$7000,$A5,RAW_매출A!$A$2:$A$7000,EDATE($E5,G$1-1)))),"")</f>
        <v>3945000</v>
      </c>
      <c r="H5">
        <f>IFERROR(IF($A5="","",IF(SUMIFS(RAW_매출A!$J$2:$J$7000,RAW_매출A!$B$2:$B$7000,$A5,RAW_매출A!$A$2:$A$7000,EDATE($E5,H$1-1))=0,"",SUMIFS(RAW_매출A!$J$2:$J$7000,RAW_매출A!$B$2:$B$7000,$A5,RAW_매출A!$A$2:$A$7000,EDATE($E5,H$1-1)))),"")</f>
        <v>3984000</v>
      </c>
      <c r="I5">
        <f>IFERROR(IF($A5="","",IF(SUMIFS(RAW_매출A!$J$2:$J$7000,RAW_매출A!$B$2:$B$7000,$A5,RAW_매출A!$A$2:$A$7000,EDATE($E5,I$1-1))=0,"",SUMIFS(RAW_매출A!$J$2:$J$7000,RAW_매출A!$B$2:$B$7000,$A5,RAW_매출A!$A$2:$A$7000,EDATE($E5,I$1-1)))),"")</f>
        <v>4818000</v>
      </c>
      <c r="J5" s="28">
        <f>IFERROR(IF($A5="","",IF(SUMIFS(RAW_매출A!$J$2:$J$7000,RAW_매출A!$B$2:$B$7000,$A5,RAW_매출A!$A$2:$A$7000,EDATE($E5,J$1-1))=0,"",SUMIFS(RAW_매출A!$J$2:$J$7000,RAW_매출A!$B$2:$B$7000,$A5,RAW_매출A!$A$2:$A$7000,EDATE($E5,J$1-1)))),"")</f>
        <v>4908000</v>
      </c>
      <c r="K5" s="28">
        <f>IFERROR(IF($A5="","",IF(SUMIFS(RAW_매출A!$J$2:$J$7000,RAW_매출A!$B$2:$B$7000,$A5,RAW_매출A!$A$2:$A$7000,EDATE($E5,K$1-1))=0,"",SUMIFS(RAW_매출A!$J$2:$J$7000,RAW_매출A!$B$2:$B$7000,$A5,RAW_매출A!$A$2:$A$7000,EDATE($E5,K$1-1)))),"")</f>
        <v>4602000</v>
      </c>
      <c r="L5" s="28">
        <f>IFERROR(IF($A5="","",IF(SUMIFS(RAW_매출A!$J$2:$J$7000,RAW_매출A!$B$2:$B$7000,$A5,RAW_매출A!$A$2:$A$7000,EDATE($E5,L$1-1))=0,"",SUMIFS(RAW_매출A!$J$2:$J$7000,RAW_매출A!$B$2:$B$7000,$A5,RAW_매출A!$A$2:$A$7000,EDATE($E5,L$1-1)))),"")</f>
        <v>5186000</v>
      </c>
      <c r="M5" s="28">
        <f>IFERROR(IF($A5="","",IF(SUMIFS(RAW_매출A!$J$2:$J$7000,RAW_매출A!$B$2:$B$7000,$A5,RAW_매출A!$A$2:$A$7000,EDATE($E5,M$1-1))=0,"",SUMIFS(RAW_매출A!$J$2:$J$7000,RAW_매출A!$B$2:$B$7000,$A5,RAW_매출A!$A$2:$A$7000,EDATE($E5,M$1-1)))),"")</f>
        <v>5455000</v>
      </c>
      <c r="N5" s="28">
        <f>IFERROR(IF($A5="","",IF(SUMIFS(RAW_매출A!$J$2:$J$7000,RAW_매출A!$B$2:$B$7000,$A5,RAW_매출A!$A$2:$A$7000,EDATE($E5,N$1-1))=0,"",SUMIFS(RAW_매출A!$J$2:$J$7000,RAW_매출A!$B$2:$B$7000,$A5,RAW_매출A!$A$2:$A$7000,EDATE($E5,N$1-1)))),"")</f>
        <v>5697000</v>
      </c>
      <c r="O5" s="28">
        <f>IFERROR(IF($A5="","",IF(SUMIFS(RAW_매출A!$J$2:$J$7000,RAW_매출A!$B$2:$B$7000,$A5,RAW_매출A!$A$2:$A$7000,EDATE($E5,O$1-1))=0,"",SUMIFS(RAW_매출A!$J$2:$J$7000,RAW_매출A!$B$2:$B$7000,$A5,RAW_매출A!$A$2:$A$7000,EDATE($E5,O$1-1)))),"")</f>
        <v>5204000</v>
      </c>
      <c r="P5">
        <f>IFERROR(IF($A5="","",IF(SUMIFS(RAW_매출A!$J$2:$J$7000,RAW_매출A!$B$2:$B$7000,$A5,RAW_매출A!$A$2:$A$7000,EDATE($E5,P$1-1))=0,"",SUMIFS(RAW_매출A!$J$2:$J$7000,RAW_매출A!$B$2:$B$7000,$A5,RAW_매출A!$A$2:$A$7000,EDATE($E5,P$1-1)))),"")</f>
        <v>6391000</v>
      </c>
      <c r="Q5">
        <f>IFERROR(IF($A5="","",IF(SUMIFS(RAW_매출A!$J$2:$J$7000,RAW_매출A!$B$2:$B$7000,$A5,RAW_매출A!$A$2:$A$7000,EDATE($E5,Q$1-1))=0,"",SUMIFS(RAW_매출A!$J$2:$J$7000,RAW_매출A!$B$2:$B$7000,$A5,RAW_매출A!$A$2:$A$7000,EDATE($E5,Q$1-1)))),"")</f>
        <v>6041000</v>
      </c>
      <c r="R5">
        <f>IFERROR(IF($A5="","",IF(SUMIFS(RAW_매출A!$J$2:$J$7000,RAW_매출A!$B$2:$B$7000,$A5,RAW_매출A!$A$2:$A$7000,EDATE($E5,R$1-1))=0,"",SUMIFS(RAW_매출A!$J$2:$J$7000,RAW_매출A!$B$2:$B$7000,$A5,RAW_매출A!$A$2:$A$7000,EDATE($E5,R$1-1)))),"")</f>
        <v>6343000</v>
      </c>
      <c r="S5">
        <f>IFERROR(IF($A5="","",IF(SUMIFS(RAW_매출A!$J$2:$J$7000,RAW_매출A!$B$2:$B$7000,$A5,RAW_매출A!$A$2:$A$7000,EDATE($E5,S$1-1))=0,"",SUMIFS(RAW_매출A!$J$2:$J$7000,RAW_매출A!$B$2:$B$7000,$A5,RAW_매출A!$A$2:$A$7000,EDATE($E5,S$1-1)))),"")</f>
        <v>7229000</v>
      </c>
      <c r="T5">
        <f>IFERROR(IF($A5="","",IF(SUMIFS(RAW_매출A!$J$2:$J$7000,RAW_매출A!$B$2:$B$7000,$A5,RAW_매출A!$A$2:$A$7000,EDATE($E5,T$1-1))=0,"",SUMIFS(RAW_매출A!$J$2:$J$7000,RAW_매출A!$B$2:$B$7000,$A5,RAW_매출A!$A$2:$A$7000,EDATE($E5,T$1-1)))),"")</f>
        <v>5715000</v>
      </c>
      <c r="U5">
        <f>IFERROR(IF($A5="","",IF(SUMIFS(RAW_매출A!$J$2:$J$7000,RAW_매출A!$B$2:$B$7000,$A5,RAW_매출A!$A$2:$A$7000,EDATE($E5,U$1-1))=0,"",SUMIFS(RAW_매출A!$J$2:$J$7000,RAW_매출A!$B$2:$B$7000,$A5,RAW_매출A!$A$2:$A$7000,EDATE($E5,U$1-1)))),"")</f>
        <v>6015000</v>
      </c>
      <c r="V5">
        <f>IFERROR(IF($A5="","",IF(SUMIFS(RAW_매출A!$J$2:$J$7000,RAW_매출A!$B$2:$B$7000,$A5,RAW_매출A!$A$2:$A$7000,EDATE($E5,V$1-1))=0,"",SUMIFS(RAW_매출A!$J$2:$J$7000,RAW_매출A!$B$2:$B$7000,$A5,RAW_매출A!$A$2:$A$7000,EDATE($E5,V$1-1)))),"")</f>
        <v>6087000</v>
      </c>
      <c r="W5">
        <f>IFERROR(IF($A5="","",IF(SUMIFS(RAW_매출A!$J$2:$J$7000,RAW_매출A!$B$2:$B$7000,$A5,RAW_매출A!$A$2:$A$7000,EDATE($E5,W$1-1))=0,"",SUMIFS(RAW_매출A!$J$2:$J$7000,RAW_매출A!$B$2:$B$7000,$A5,RAW_매출A!$A$2:$A$7000,EDATE($E5,W$1-1)))),"")</f>
        <v>6137000</v>
      </c>
      <c r="X5">
        <f>IFERROR(IF($A5="","",IF(SUMIFS(RAW_매출A!$J$2:$J$7000,RAW_매출A!$B$2:$B$7000,$A5,RAW_매출A!$A$2:$A$7000,EDATE($E5,X$1-1))=0,"",SUMIFS(RAW_매출A!$J$2:$J$7000,RAW_매출A!$B$2:$B$7000,$A5,RAW_매출A!$A$2:$A$7000,EDATE($E5,X$1-1)))),"")</f>
        <v>6657000</v>
      </c>
      <c r="Y5">
        <f>IFERROR(IF($A5="","",IF(SUMIFS(RAW_매출A!$J$2:$J$7000,RAW_매출A!$B$2:$B$7000,$A5,RAW_매출A!$A$2:$A$7000,EDATE($E5,Y$1-1))=0,"",SUMIFS(RAW_매출A!$J$2:$J$7000,RAW_매출A!$B$2:$B$7000,$A5,RAW_매출A!$A$2:$A$7000,EDATE($E5,Y$1-1)))),"")</f>
        <v>6280000</v>
      </c>
      <c r="Z5">
        <f>IFERROR(IF($A5="","",IF(SUMIFS(RAW_매출A!$J$2:$J$7000,RAW_매출A!$B$2:$B$7000,$A5,RAW_매출A!$A$2:$A$7000,EDATE($E5,Z$1-1))=0,"",SUMIFS(RAW_매출A!$J$2:$J$7000,RAW_매출A!$B$2:$B$7000,$A5,RAW_매출A!$A$2:$A$7000,EDATE($E5,Z$1-1)))),"")</f>
        <v>7237000</v>
      </c>
      <c r="AA5">
        <f>IFERROR(IF($A5="","",IF(SUMIFS(RAW_매출A!$J$2:$J$7000,RAW_매출A!$B$2:$B$7000,$A5,RAW_매출A!$A$2:$A$7000,EDATE($E5,AA$1-1))=0,"",SUMIFS(RAW_매출A!$J$2:$J$7000,RAW_매출A!$B$2:$B$7000,$A5,RAW_매출A!$A$2:$A$7000,EDATE($E5,AA$1-1)))),"")</f>
        <v>6951000</v>
      </c>
      <c r="AB5">
        <f>IFERROR(IF($A5="","",IF(SUMIFS(RAW_매출A!$J$2:$J$7000,RAW_매출A!$B$2:$B$7000,$A5,RAW_매출A!$A$2:$A$7000,EDATE($E5,AB$1-1))=0,"",SUMIFS(RAW_매출A!$J$2:$J$7000,RAW_매출A!$B$2:$B$7000,$A5,RAW_매출A!$A$2:$A$7000,EDATE($E5,AB$1-1)))),"")</f>
        <v>7626000</v>
      </c>
      <c r="AC5">
        <f>IFERROR(IF($A5="","",IF(SUMIFS(RAW_매출A!$J$2:$J$7000,RAW_매출A!$B$2:$B$7000,$A5,RAW_매출A!$A$2:$A$7000,EDATE($E5,AC$1-1))=0,"",SUMIFS(RAW_매출A!$J$2:$J$7000,RAW_매출A!$B$2:$B$7000,$A5,RAW_매출A!$A$2:$A$7000,EDATE($E5,AC$1-1)))),"")</f>
        <v>6685000</v>
      </c>
      <c r="AD5">
        <f>IFERROR(IF($A5="","",IF(SUMIFS(RAW_매출A!$J$2:$J$7000,RAW_매출A!$B$2:$B$7000,$A5,RAW_매출A!$A$2:$A$7000,EDATE($E5,AD$1-1))=0,"",SUMIFS(RAW_매출A!$J$2:$J$7000,RAW_매출A!$B$2:$B$7000,$A5,RAW_매출A!$A$2:$A$7000,EDATE($E5,AD$1-1)))),"")</f>
        <v>7993000</v>
      </c>
      <c r="AE5">
        <f>IFERROR(IF($A5="","",IF(SUMIFS(RAW_매출A!$J$2:$J$7000,RAW_매출A!$B$2:$B$7000,$A5,RAW_매출A!$A$2:$A$7000,EDATE($E5,AE$1-1))=0,"",SUMIFS(RAW_매출A!$J$2:$J$7000,RAW_매출A!$B$2:$B$7000,$A5,RAW_매출A!$A$2:$A$7000,EDATE($E5,AE$1-1)))),"")</f>
        <v>8044000</v>
      </c>
      <c r="AF5">
        <f>IFERROR(IF($A5="","",IF(SUMIFS(RAW_매출A!$J$2:$J$7000,RAW_매출A!$B$2:$B$7000,$A5,RAW_매출A!$A$2:$A$7000,EDATE($E5,AF$1-1))=0,"",SUMIFS(RAW_매출A!$J$2:$J$7000,RAW_매출A!$B$2:$B$7000,$A5,RAW_매출A!$A$2:$A$7000,EDATE($E5,AF$1-1)))),"")</f>
        <v>7032000</v>
      </c>
      <c r="AG5">
        <f>IFERROR(IF($A5="","",IF(SUMIFS(RAW_매출A!$J$2:$J$7000,RAW_매출A!$B$2:$B$7000,$A5,RAW_매출A!$A$2:$A$7000,EDATE($E5,AG$1-1))=0,"",SUMIFS(RAW_매출A!$J$2:$J$7000,RAW_매출A!$B$2:$B$7000,$A5,RAW_매출A!$A$2:$A$7000,EDATE($E5,AG$1-1)))),"")</f>
        <v>7934000</v>
      </c>
      <c r="AH5">
        <f>IFERROR(IF($A5="","",IF(SUMIFS(RAW_매출A!$J$2:$J$7000,RAW_매출A!$B$2:$B$7000,$A5,RAW_매출A!$A$2:$A$7000,EDATE($E5,AH$1-1))=0,"",SUMIFS(RAW_매출A!$J$2:$J$7000,RAW_매출A!$B$2:$B$7000,$A5,RAW_매출A!$A$2:$A$7000,EDATE($E5,AH$1-1)))),"")</f>
        <v>7599000</v>
      </c>
      <c r="AI5">
        <f>IFERROR(IF($A5="","",IF(SUMIFS(RAW_매출A!$J$2:$J$7000,RAW_매출A!$B$2:$B$7000,$A5,RAW_매출A!$A$2:$A$7000,EDATE($E5,AI$1-1))=0,"",SUMIFS(RAW_매출A!$J$2:$J$7000,RAW_매출A!$B$2:$B$7000,$A5,RAW_매출A!$A$2:$A$7000,EDATE($E5,AI$1-1)))),"")</f>
        <v>7838000</v>
      </c>
      <c r="AJ5">
        <f>IFERROR(IF($A5="","",IF(SUMIFS(RAW_매출A!$J$2:$J$7000,RAW_매출A!$B$2:$B$7000,$A5,RAW_매출A!$A$2:$A$7000,EDATE($E5,AJ$1-1))=0,"",SUMIFS(RAW_매출A!$J$2:$J$7000,RAW_매출A!$B$2:$B$7000,$A5,RAW_매출A!$A$2:$A$7000,EDATE($E5,AJ$1-1)))),"")</f>
        <v>7390000</v>
      </c>
      <c r="AK5">
        <f>IFERROR(IF($A5="","",IF(SUMIFS(RAW_매출A!$J$2:$J$7000,RAW_매출A!$B$2:$B$7000,$A5,RAW_매출A!$A$2:$A$7000,EDATE($E5,AK$1-1))=0,"",SUMIFS(RAW_매출A!$J$2:$J$7000,RAW_매출A!$B$2:$B$7000,$A5,RAW_매출A!$A$2:$A$7000,EDATE($E5,AK$1-1)))),"")</f>
        <v>7231000</v>
      </c>
      <c r="AL5">
        <f>IFERROR(IF($A5="","",IF(SUMIFS(RAW_매출A!$J$2:$J$7000,RAW_매출A!$B$2:$B$7000,$A5,RAW_매출A!$A$2:$A$7000,EDATE($E5,AL$1-1))=0,"",SUMIFS(RAW_매출A!$J$2:$J$7000,RAW_매출A!$B$2:$B$7000,$A5,RAW_매출A!$A$2:$A$7000,EDATE($E5,AL$1-1)))),"")</f>
        <v>7504000</v>
      </c>
      <c r="AM5">
        <f>IFERROR(IF($A5="","",IF(SUMIFS(RAW_매출A!$J$2:$J$7000,RAW_매출A!$B$2:$B$7000,$A5,RAW_매출A!$A$2:$A$7000,EDATE($E5,AM$1-1))=0,"",SUMIFS(RAW_매출A!$J$2:$J$7000,RAW_매출A!$B$2:$B$7000,$A5,RAW_매출A!$A$2:$A$7000,EDATE($E5,AM$1-1)))),"")</f>
        <v>7282000</v>
      </c>
      <c r="AN5">
        <f>IFERROR(IF($A5="","",IF(SUMIFS(RAW_매출A!$J$2:$J$7000,RAW_매출A!$B$2:$B$7000,$A5,RAW_매출A!$A$2:$A$7000,EDATE($E5,AN$1-1))=0,"",SUMIFS(RAW_매출A!$J$2:$J$7000,RAW_매출A!$B$2:$B$7000,$A5,RAW_매출A!$A$2:$A$7000,EDATE($E5,AN$1-1)))),"")</f>
        <v>7436000</v>
      </c>
      <c r="AO5">
        <f>IFERROR(IF($A5="","",IF(SUMIFS(RAW_매출A!$J$2:$J$7000,RAW_매출A!$B$2:$B$7000,$A5,RAW_매출A!$A$2:$A$7000,EDATE($E5,AO$1-1))=0,"",SUMIFS(RAW_매출A!$J$2:$J$7000,RAW_매출A!$B$2:$B$7000,$A5,RAW_매출A!$A$2:$A$7000,EDATE($E5,AO$1-1)))),"")</f>
        <v>9016000</v>
      </c>
      <c r="AP5">
        <f>IFERROR(IF($A5="","",IF(SUMIFS(RAW_매출A!$J$2:$J$7000,RAW_매출A!$B$2:$B$7000,$A5,RAW_매출A!$A$2:$A$7000,EDATE($E5,AP$1-1))=0,"",SUMIFS(RAW_매출A!$J$2:$J$7000,RAW_매출A!$B$2:$B$7000,$A5,RAW_매출A!$A$2:$A$7000,EDATE($E5,AP$1-1)))),"")</f>
        <v>7889000</v>
      </c>
      <c r="AQ5">
        <f>IFERROR(IF($A5="","",IF(SUMIFS(RAW_매출A!$J$2:$J$7000,RAW_매출A!$B$2:$B$7000,$A5,RAW_매출A!$A$2:$A$7000,EDATE($E5,AQ$1-1))=0,"",SUMIFS(RAW_매출A!$J$2:$J$7000,RAW_매출A!$B$2:$B$7000,$A5,RAW_매출A!$A$2:$A$7000,EDATE($E5,AQ$1-1)))),"")</f>
        <v>8507000</v>
      </c>
      <c r="AR5">
        <f>IFERROR(IF($A5="","",IF(SUMIFS(RAW_매출A!$J$2:$J$7000,RAW_매출A!$B$2:$B$7000,$A5,RAW_매출A!$A$2:$A$7000,EDATE($E5,AR$1-1))=0,"",SUMIFS(RAW_매출A!$J$2:$J$7000,RAW_매출A!$B$2:$B$7000,$A5,RAW_매출A!$A$2:$A$7000,EDATE($E5,AR$1-1)))),"")</f>
        <v>7608000</v>
      </c>
      <c r="AS5">
        <f>IFERROR(IF($A5="","",IF(SUMIFS(RAW_매출A!$J$2:$J$7000,RAW_매출A!$B$2:$B$7000,$A5,RAW_매출A!$A$2:$A$7000,EDATE($E5,AS$1-1))=0,"",SUMIFS(RAW_매출A!$J$2:$J$7000,RAW_매출A!$B$2:$B$7000,$A5,RAW_매출A!$A$2:$A$7000,EDATE($E5,AS$1-1)))),"")</f>
        <v>6619000</v>
      </c>
      <c r="AT5">
        <f>IFERROR(IF($A5="","",IF(SUMIFS(RAW_매출A!$J$2:$J$7000,RAW_매출A!$B$2:$B$7000,$A5,RAW_매출A!$A$2:$A$7000,EDATE($E5,AT$1-1))=0,"",SUMIFS(RAW_매출A!$J$2:$J$7000,RAW_매출A!$B$2:$B$7000,$A5,RAW_매출A!$A$2:$A$7000,EDATE($E5,AT$1-1)))),"")</f>
        <v>7042000</v>
      </c>
      <c r="AU5">
        <f>IFERROR(IF($A5="","",IF(SUMIFS(RAW_매출A!$J$2:$J$7000,RAW_매출A!$B$2:$B$7000,$A5,RAW_매출A!$A$2:$A$7000,EDATE($E5,AU$1-1))=0,"",SUMIFS(RAW_매출A!$J$2:$J$7000,RAW_매출A!$B$2:$B$7000,$A5,RAW_매출A!$A$2:$A$7000,EDATE($E5,AU$1-1)))),"")</f>
        <v>5302000</v>
      </c>
      <c r="AV5">
        <f>IFERROR(IF($A5="","",IF(SUMIFS(RAW_매출A!$J$2:$J$7000,RAW_매출A!$B$2:$B$7000,$A5,RAW_매출A!$A$2:$A$7000,EDATE($E5,AV$1-1))=0,"",SUMIFS(RAW_매출A!$J$2:$J$7000,RAW_매출A!$B$2:$B$7000,$A5,RAW_매출A!$A$2:$A$7000,EDATE($E5,AV$1-1)))),"")</f>
        <v>6137000</v>
      </c>
      <c r="AW5">
        <f>IFERROR(IF($A5="","",IF(SUMIFS(RAW_매출A!$J$2:$J$7000,RAW_매출A!$B$2:$B$7000,$A5,RAW_매출A!$A$2:$A$7000,EDATE($E5,AW$1-1))=0,"",SUMIFS(RAW_매출A!$J$2:$J$7000,RAW_매출A!$B$2:$B$7000,$A5,RAW_매출A!$A$2:$A$7000,EDATE($E5,AW$1-1)))),"")</f>
        <v>5757000</v>
      </c>
      <c r="AX5">
        <f>IFERROR(IF($A5="","",IF(SUMIFS(RAW_매출A!$J$2:$J$7000,RAW_매출A!$B$2:$B$7000,$A5,RAW_매출A!$A$2:$A$7000,EDATE($E5,AX$1-1))=0,"",SUMIFS(RAW_매출A!$J$2:$J$7000,RAW_매출A!$B$2:$B$7000,$A5,RAW_매출A!$A$2:$A$7000,EDATE($E5,AX$1-1)))),"")</f>
        <v>6430000</v>
      </c>
      <c r="AY5">
        <f>IFERROR(IF($A5="","",IF(SUMIFS(RAW_매출A!$J$2:$J$7000,RAW_매출A!$B$2:$B$7000,$A5,RAW_매출A!$A$2:$A$7000,EDATE($E5,AY$1-1))=0,"",SUMIFS(RAW_매출A!$J$2:$J$7000,RAW_매출A!$B$2:$B$7000,$A5,RAW_매출A!$A$2:$A$7000,EDATE($E5,AY$1-1)))),"")</f>
        <v>6062000</v>
      </c>
      <c r="AZ5">
        <f>IFERROR(IF($A5="","",IF(SUMIFS(RAW_매출A!$J$2:$J$7000,RAW_매출A!$B$2:$B$7000,$A5,RAW_매출A!$A$2:$A$7000,EDATE($E5,AZ$1-1))=0,"",SUMIFS(RAW_매출A!$J$2:$J$7000,RAW_매출A!$B$2:$B$7000,$A5,RAW_매출A!$A$2:$A$7000,EDATE($E5,AZ$1-1)))),"")</f>
        <v>5314000</v>
      </c>
      <c r="BA5">
        <f>IFERROR(IF($A5="","",IF(SUMIFS(RAW_매출A!$J$2:$J$7000,RAW_매출A!$B$2:$B$7000,$A5,RAW_매출A!$A$2:$A$7000,EDATE($E5,BA$1-1))=0,"",SUMIFS(RAW_매출A!$J$2:$J$7000,RAW_매출A!$B$2:$B$7000,$A5,RAW_매출A!$A$2:$A$7000,EDATE($E5,BA$1-1)))),"")</f>
        <v>7359000</v>
      </c>
      <c r="BB5">
        <f>IFERROR(IF($A5="","",IF(SUMIFS(RAW_매출A!$J$2:$J$7000,RAW_매출A!$B$2:$B$7000,$A5,RAW_매출A!$A$2:$A$7000,EDATE($E5,BB$1-1))=0,"",SUMIFS(RAW_매출A!$J$2:$J$7000,RAW_매출A!$B$2:$B$7000,$A5,RAW_매출A!$A$2:$A$7000,EDATE($E5,BB$1-1)))),"")</f>
        <v>6040000</v>
      </c>
      <c r="BC5">
        <f>IFERROR(IF($A5="","",IF(SUMIFS(RAW_매출A!$J$2:$J$7000,RAW_매출A!$B$2:$B$7000,$A5,RAW_매출A!$A$2:$A$7000,EDATE($E5,BC$1-1))=0,"",SUMIFS(RAW_매출A!$J$2:$J$7000,RAW_매출A!$B$2:$B$7000,$A5,RAW_매출A!$A$2:$A$7000,EDATE($E5,BC$1-1)))),"")</f>
        <v>6262000</v>
      </c>
      <c r="BD5">
        <f>IFERROR(IF($A5="","",IF(SUMIFS(RAW_매출A!$J$2:$J$7000,RAW_매출A!$B$2:$B$7000,$A5,RAW_매출A!$A$2:$A$7000,EDATE($E5,BD$1-1))=0,"",SUMIFS(RAW_매출A!$J$2:$J$7000,RAW_매출A!$B$2:$B$7000,$A5,RAW_매출A!$A$2:$A$7000,EDATE($E5,BD$1-1)))),"")</f>
        <v>5580000</v>
      </c>
      <c r="BE5">
        <f>IFERROR(IF($A5="","",IF(SUMIFS(RAW_매출A!$J$2:$J$7000,RAW_매출A!$B$2:$B$7000,$A5,RAW_매출A!$A$2:$A$7000,EDATE($E5,BE$1-1))=0,"",SUMIFS(RAW_매출A!$J$2:$J$7000,RAW_매출A!$B$2:$B$7000,$A5,RAW_매출A!$A$2:$A$7000,EDATE($E5,BE$1-1)))),"")</f>
        <v>5379000</v>
      </c>
      <c r="BF5">
        <f>IFERROR(IF($A5="","",IF(SUMIFS(RAW_매출A!$J$2:$J$7000,RAW_매출A!$B$2:$B$7000,$A5,RAW_매출A!$A$2:$A$7000,EDATE($E5,BF$1-1))=0,"",SUMIFS(RAW_매출A!$J$2:$J$7000,RAW_매출A!$B$2:$B$7000,$A5,RAW_매출A!$A$2:$A$7000,EDATE($E5,BF$1-1)))),"")</f>
        <v>5056000</v>
      </c>
      <c r="BG5">
        <f>IFERROR(IF($A5="","",IF(SUMIFS(RAW_매출A!$J$2:$J$7000,RAW_매출A!$B$2:$B$7000,$A5,RAW_매출A!$A$2:$A$7000,EDATE($E5,BG$1-1))=0,"",SUMIFS(RAW_매출A!$J$2:$J$7000,RAW_매출A!$B$2:$B$7000,$A5,RAW_매출A!$A$2:$A$7000,EDATE($E5,BG$1-1)))),"")</f>
        <v>4623000</v>
      </c>
      <c r="BH5">
        <f>IFERROR(IF($A5="","",IF(SUMIFS(RAW_매출A!$J$2:$J$7000,RAW_매출A!$B$2:$B$7000,$A5,RAW_매출A!$A$2:$A$7000,EDATE($E5,BH$1-1))=0,"",SUMIFS(RAW_매출A!$J$2:$J$7000,RAW_매출A!$B$2:$B$7000,$A5,RAW_매출A!$A$2:$A$7000,EDATE($E5,BH$1-1)))),"")</f>
        <v>5324000</v>
      </c>
      <c r="BI5">
        <f>IFERROR(IF($A5="","",IF(SUMIFS(RAW_매출A!$J$2:$J$7000,RAW_매출A!$B$2:$B$7000,$A5,RAW_매출A!$A$2:$A$7000,EDATE($E5,BI$1-1))=0,"",SUMIFS(RAW_매출A!$J$2:$J$7000,RAW_매출A!$B$2:$B$7000,$A5,RAW_매출A!$A$2:$A$7000,EDATE($E5,BI$1-1)))),"")</f>
        <v>5457000</v>
      </c>
      <c r="BJ5">
        <f>IFERROR(IF($A5="","",IF(SUMIFS(RAW_매출A!$J$2:$J$7000,RAW_매출A!$B$2:$B$7000,$A5,RAW_매출A!$A$2:$A$7000,EDATE($E5,BJ$1-1))=0,"",SUMIFS(RAW_매출A!$J$2:$J$7000,RAW_매출A!$B$2:$B$7000,$A5,RAW_매출A!$A$2:$A$7000,EDATE($E5,BJ$1-1)))),"")</f>
        <v>6407000</v>
      </c>
      <c r="BK5">
        <f>IFERROR(IF($A5="","",IF(SUMIFS(RAW_매출A!$J$2:$J$7000,RAW_매출A!$B$2:$B$7000,$A5,RAW_매출A!$A$2:$A$7000,EDATE($E5,BK$1-1))=0,"",SUMIFS(RAW_매출A!$J$2:$J$7000,RAW_매출A!$B$2:$B$7000,$A5,RAW_매출A!$A$2:$A$7000,EDATE($E5,BK$1-1)))),"")</f>
        <v>6230000</v>
      </c>
      <c r="BL5">
        <f>IFERROR(IF($A5="","",IF(SUMIFS(RAW_매출A!$J$2:$J$7000,RAW_매출A!$B$2:$B$7000,$A5,RAW_매출A!$A$2:$A$7000,EDATE($E5,BL$1-1))=0,"",SUMIFS(RAW_매출A!$J$2:$J$7000,RAW_매출A!$B$2:$B$7000,$A5,RAW_매출A!$A$2:$A$7000,EDATE($E5,BL$1-1)))),"")</f>
        <v>5867000</v>
      </c>
      <c r="BM5">
        <f>IFERROR(IF($A5="","",IF(SUMIFS(RAW_매출A!$J$2:$J$7000,RAW_매출A!$B$2:$B$7000,$A5,RAW_매출A!$A$2:$A$7000,EDATE($E5,BM$1-1))=0,"",SUMIFS(RAW_매출A!$J$2:$J$7000,RAW_매출A!$B$2:$B$7000,$A5,RAW_매출A!$A$2:$A$7000,EDATE($E5,BM$1-1)))),"")</f>
        <v>5517500</v>
      </c>
      <c r="BN5">
        <f>IFERROR(IF($A5="","",IF(SUMIFS(RAW_매출A!$J$2:$J$7000,RAW_매출A!$B$2:$B$7000,$A5,RAW_매출A!$A$2:$A$7000,EDATE($E5,BN$1-1))=0,"",SUMIFS(RAW_매출A!$J$2:$J$7000,RAW_매출A!$B$2:$B$7000,$A5,RAW_매출A!$A$2:$A$7000,EDATE($E5,BN$1-1)))),"")</f>
        <v>6162000</v>
      </c>
    </row>
    <row r="6" spans="1:66" x14ac:dyDescent="0.3">
      <c r="A6" t="str">
        <f>세팅!A7</f>
        <v>(0005) 대학점</v>
      </c>
      <c r="B6" t="str">
        <f>세팅!B7</f>
        <v>150-2</v>
      </c>
      <c r="C6">
        <f t="shared" si="0"/>
        <v>2</v>
      </c>
      <c r="D6" t="str">
        <f t="shared" si="1"/>
        <v>2</v>
      </c>
      <c r="E6" s="1">
        <f>세팅!D7</f>
        <v>42736</v>
      </c>
      <c r="F6">
        <f t="shared" si="2"/>
        <v>6426333.333333333</v>
      </c>
      <c r="G6">
        <f>IFERROR(IF($A6="","",IF(SUMIFS(RAW_매출A!$J$2:$J$7000,RAW_매출A!$B$2:$B$7000,$A6,RAW_매출A!$A$2:$A$7000,EDATE($E6,G$1-1))=0,"",SUMIFS(RAW_매출A!$J$2:$J$7000,RAW_매출A!$B$2:$B$7000,$A6,RAW_매출A!$A$2:$A$7000,EDATE($E6,G$1-1)))),"")</f>
        <v>4531000</v>
      </c>
      <c r="H6">
        <f>IFERROR(IF($A6="","",IF(SUMIFS(RAW_매출A!$J$2:$J$7000,RAW_매출A!$B$2:$B$7000,$A6,RAW_매출A!$A$2:$A$7000,EDATE($E6,H$1-1))=0,"",SUMIFS(RAW_매출A!$J$2:$J$7000,RAW_매출A!$B$2:$B$7000,$A6,RAW_매출A!$A$2:$A$7000,EDATE($E6,H$1-1)))),"")</f>
        <v>4490000</v>
      </c>
      <c r="I6">
        <f>IFERROR(IF($A6="","",IF(SUMIFS(RAW_매출A!$J$2:$J$7000,RAW_매출A!$B$2:$B$7000,$A6,RAW_매출A!$A$2:$A$7000,EDATE($E6,I$1-1))=0,"",SUMIFS(RAW_매출A!$J$2:$J$7000,RAW_매출A!$B$2:$B$7000,$A6,RAW_매출A!$A$2:$A$7000,EDATE($E6,I$1-1)))),"")</f>
        <v>5203000</v>
      </c>
      <c r="J6" s="28">
        <f>IFERROR(IF($A6="","",IF(SUMIFS(RAW_매출A!$J$2:$J$7000,RAW_매출A!$B$2:$B$7000,$A6,RAW_매출A!$A$2:$A$7000,EDATE($E6,J$1-1))=0,"",SUMIFS(RAW_매출A!$J$2:$J$7000,RAW_매출A!$B$2:$B$7000,$A6,RAW_매출A!$A$2:$A$7000,EDATE($E6,J$1-1)))),"")</f>
        <v>5153000</v>
      </c>
      <c r="K6" s="28">
        <f>IFERROR(IF($A6="","",IF(SUMIFS(RAW_매출A!$J$2:$J$7000,RAW_매출A!$B$2:$B$7000,$A6,RAW_매출A!$A$2:$A$7000,EDATE($E6,K$1-1))=0,"",SUMIFS(RAW_매출A!$J$2:$J$7000,RAW_매출A!$B$2:$B$7000,$A6,RAW_매출A!$A$2:$A$7000,EDATE($E6,K$1-1)))),"")</f>
        <v>6262000</v>
      </c>
      <c r="L6" s="28">
        <f>IFERROR(IF($A6="","",IF(SUMIFS(RAW_매출A!$J$2:$J$7000,RAW_매출A!$B$2:$B$7000,$A6,RAW_매출A!$A$2:$A$7000,EDATE($E6,L$1-1))=0,"",SUMIFS(RAW_매출A!$J$2:$J$7000,RAW_매출A!$B$2:$B$7000,$A6,RAW_매출A!$A$2:$A$7000,EDATE($E6,L$1-1)))),"")</f>
        <v>6107000</v>
      </c>
      <c r="M6" s="28">
        <f>IFERROR(IF($A6="","",IF(SUMIFS(RAW_매출A!$J$2:$J$7000,RAW_매출A!$B$2:$B$7000,$A6,RAW_매출A!$A$2:$A$7000,EDATE($E6,M$1-1))=0,"",SUMIFS(RAW_매출A!$J$2:$J$7000,RAW_매출A!$B$2:$B$7000,$A6,RAW_매출A!$A$2:$A$7000,EDATE($E6,M$1-1)))),"")</f>
        <v>7651000</v>
      </c>
      <c r="N6" s="28">
        <f>IFERROR(IF($A6="","",IF(SUMIFS(RAW_매출A!$J$2:$J$7000,RAW_매출A!$B$2:$B$7000,$A6,RAW_매출A!$A$2:$A$7000,EDATE($E6,N$1-1))=0,"",SUMIFS(RAW_매출A!$J$2:$J$7000,RAW_매출A!$B$2:$B$7000,$A6,RAW_매출A!$A$2:$A$7000,EDATE($E6,N$1-1)))),"")</f>
        <v>6874000</v>
      </c>
      <c r="O6" s="28">
        <f>IFERROR(IF($A6="","",IF(SUMIFS(RAW_매출A!$J$2:$J$7000,RAW_매출A!$B$2:$B$7000,$A6,RAW_매출A!$A$2:$A$7000,EDATE($E6,O$1-1))=0,"",SUMIFS(RAW_매출A!$J$2:$J$7000,RAW_매출A!$B$2:$B$7000,$A6,RAW_매출A!$A$2:$A$7000,EDATE($E6,O$1-1)))),"")</f>
        <v>6511000</v>
      </c>
      <c r="P6">
        <f>IFERROR(IF($A6="","",IF(SUMIFS(RAW_매출A!$J$2:$J$7000,RAW_매출A!$B$2:$B$7000,$A6,RAW_매출A!$A$2:$A$7000,EDATE($E6,P$1-1))=0,"",SUMIFS(RAW_매출A!$J$2:$J$7000,RAW_매출A!$B$2:$B$7000,$A6,RAW_매출A!$A$2:$A$7000,EDATE($E6,P$1-1)))),"")</f>
        <v>6723000</v>
      </c>
      <c r="Q6">
        <f>IFERROR(IF($A6="","",IF(SUMIFS(RAW_매출A!$J$2:$J$7000,RAW_매출A!$B$2:$B$7000,$A6,RAW_매출A!$A$2:$A$7000,EDATE($E6,Q$1-1))=0,"",SUMIFS(RAW_매출A!$J$2:$J$7000,RAW_매출A!$B$2:$B$7000,$A6,RAW_매출A!$A$2:$A$7000,EDATE($E6,Q$1-1)))),"")</f>
        <v>5275000</v>
      </c>
      <c r="R6">
        <f>IFERROR(IF($A6="","",IF(SUMIFS(RAW_매출A!$J$2:$J$7000,RAW_매출A!$B$2:$B$7000,$A6,RAW_매출A!$A$2:$A$7000,EDATE($E6,R$1-1))=0,"",SUMIFS(RAW_매출A!$J$2:$J$7000,RAW_매출A!$B$2:$B$7000,$A6,RAW_매출A!$A$2:$A$7000,EDATE($E6,R$1-1)))),"")</f>
        <v>5925000</v>
      </c>
      <c r="S6">
        <f>IFERROR(IF($A6="","",IF(SUMIFS(RAW_매출A!$J$2:$J$7000,RAW_매출A!$B$2:$B$7000,$A6,RAW_매출A!$A$2:$A$7000,EDATE($E6,S$1-1))=0,"",SUMIFS(RAW_매출A!$J$2:$J$7000,RAW_매출A!$B$2:$B$7000,$A6,RAW_매출A!$A$2:$A$7000,EDATE($E6,S$1-1)))),"")</f>
        <v>5628000</v>
      </c>
      <c r="T6">
        <f>IFERROR(IF($A6="","",IF(SUMIFS(RAW_매출A!$J$2:$J$7000,RAW_매출A!$B$2:$B$7000,$A6,RAW_매출A!$A$2:$A$7000,EDATE($E6,T$1-1))=0,"",SUMIFS(RAW_매출A!$J$2:$J$7000,RAW_매출A!$B$2:$B$7000,$A6,RAW_매출A!$A$2:$A$7000,EDATE($E6,T$1-1)))),"")</f>
        <v>5421000</v>
      </c>
      <c r="U6">
        <f>IFERROR(IF($A6="","",IF(SUMIFS(RAW_매출A!$J$2:$J$7000,RAW_매출A!$B$2:$B$7000,$A6,RAW_매출A!$A$2:$A$7000,EDATE($E6,U$1-1))=0,"",SUMIFS(RAW_매출A!$J$2:$J$7000,RAW_매출A!$B$2:$B$7000,$A6,RAW_매출A!$A$2:$A$7000,EDATE($E6,U$1-1)))),"")</f>
        <v>5580000</v>
      </c>
      <c r="V6">
        <f>IFERROR(IF($A6="","",IF(SUMIFS(RAW_매출A!$J$2:$J$7000,RAW_매출A!$B$2:$B$7000,$A6,RAW_매출A!$A$2:$A$7000,EDATE($E6,V$1-1))=0,"",SUMIFS(RAW_매출A!$J$2:$J$7000,RAW_매출A!$B$2:$B$7000,$A6,RAW_매출A!$A$2:$A$7000,EDATE($E6,V$1-1)))),"")</f>
        <v>4992000</v>
      </c>
      <c r="W6">
        <f>IFERROR(IF($A6="","",IF(SUMIFS(RAW_매출A!$J$2:$J$7000,RAW_매출A!$B$2:$B$7000,$A6,RAW_매출A!$A$2:$A$7000,EDATE($E6,W$1-1))=0,"",SUMIFS(RAW_매출A!$J$2:$J$7000,RAW_매출A!$B$2:$B$7000,$A6,RAW_매출A!$A$2:$A$7000,EDATE($E6,W$1-1)))),"")</f>
        <v>6252000</v>
      </c>
      <c r="X6">
        <f>IFERROR(IF($A6="","",IF(SUMIFS(RAW_매출A!$J$2:$J$7000,RAW_매출A!$B$2:$B$7000,$A6,RAW_매출A!$A$2:$A$7000,EDATE($E6,X$1-1))=0,"",SUMIFS(RAW_매출A!$J$2:$J$7000,RAW_매출A!$B$2:$B$7000,$A6,RAW_매출A!$A$2:$A$7000,EDATE($E6,X$1-1)))),"")</f>
        <v>6598000</v>
      </c>
      <c r="Y6">
        <f>IFERROR(IF($A6="","",IF(SUMIFS(RAW_매출A!$J$2:$J$7000,RAW_매출A!$B$2:$B$7000,$A6,RAW_매출A!$A$2:$A$7000,EDATE($E6,Y$1-1))=0,"",SUMIFS(RAW_매출A!$J$2:$J$7000,RAW_매출A!$B$2:$B$7000,$A6,RAW_매출A!$A$2:$A$7000,EDATE($E6,Y$1-1)))),"")</f>
        <v>7666000</v>
      </c>
      <c r="Z6">
        <f>IFERROR(IF($A6="","",IF(SUMIFS(RAW_매출A!$J$2:$J$7000,RAW_매출A!$B$2:$B$7000,$A6,RAW_매출A!$A$2:$A$7000,EDATE($E6,Z$1-1))=0,"",SUMIFS(RAW_매출A!$J$2:$J$7000,RAW_매출A!$B$2:$B$7000,$A6,RAW_매출A!$A$2:$A$7000,EDATE($E6,Z$1-1)))),"")</f>
        <v>6291000</v>
      </c>
      <c r="AA6">
        <f>IFERROR(IF($A6="","",IF(SUMIFS(RAW_매출A!$J$2:$J$7000,RAW_매출A!$B$2:$B$7000,$A6,RAW_매출A!$A$2:$A$7000,EDATE($E6,AA$1-1))=0,"",SUMIFS(RAW_매출A!$J$2:$J$7000,RAW_매출A!$B$2:$B$7000,$A6,RAW_매출A!$A$2:$A$7000,EDATE($E6,AA$1-1)))),"")</f>
        <v>7465000</v>
      </c>
      <c r="AB6">
        <f>IFERROR(IF($A6="","",IF(SUMIFS(RAW_매출A!$J$2:$J$7000,RAW_매출A!$B$2:$B$7000,$A6,RAW_매출A!$A$2:$A$7000,EDATE($E6,AB$1-1))=0,"",SUMIFS(RAW_매출A!$J$2:$J$7000,RAW_매출A!$B$2:$B$7000,$A6,RAW_매출A!$A$2:$A$7000,EDATE($E6,AB$1-1)))),"")</f>
        <v>7261000</v>
      </c>
      <c r="AC6">
        <f>IFERROR(IF($A6="","",IF(SUMIFS(RAW_매출A!$J$2:$J$7000,RAW_매출A!$B$2:$B$7000,$A6,RAW_매출A!$A$2:$A$7000,EDATE($E6,AC$1-1))=0,"",SUMIFS(RAW_매출A!$J$2:$J$7000,RAW_매출A!$B$2:$B$7000,$A6,RAW_매출A!$A$2:$A$7000,EDATE($E6,AC$1-1)))),"")</f>
        <v>6503000</v>
      </c>
      <c r="AD6">
        <f>IFERROR(IF($A6="","",IF(SUMIFS(RAW_매출A!$J$2:$J$7000,RAW_매출A!$B$2:$B$7000,$A6,RAW_매출A!$A$2:$A$7000,EDATE($E6,AD$1-1))=0,"",SUMIFS(RAW_매출A!$J$2:$J$7000,RAW_매출A!$B$2:$B$7000,$A6,RAW_매출A!$A$2:$A$7000,EDATE($E6,AD$1-1)))),"")</f>
        <v>7536000</v>
      </c>
      <c r="AE6">
        <f>IFERROR(IF($A6="","",IF(SUMIFS(RAW_매출A!$J$2:$J$7000,RAW_매출A!$B$2:$B$7000,$A6,RAW_매출A!$A$2:$A$7000,EDATE($E6,AE$1-1))=0,"",SUMIFS(RAW_매출A!$J$2:$J$7000,RAW_매출A!$B$2:$B$7000,$A6,RAW_매출A!$A$2:$A$7000,EDATE($E6,AE$1-1)))),"")</f>
        <v>6838000</v>
      </c>
      <c r="AF6">
        <f>IFERROR(IF($A6="","",IF(SUMIFS(RAW_매출A!$J$2:$J$7000,RAW_매출A!$B$2:$B$7000,$A6,RAW_매출A!$A$2:$A$7000,EDATE($E6,AF$1-1))=0,"",SUMIFS(RAW_매출A!$J$2:$J$7000,RAW_매출A!$B$2:$B$7000,$A6,RAW_매출A!$A$2:$A$7000,EDATE($E6,AF$1-1)))),"")</f>
        <v>5728000</v>
      </c>
      <c r="AG6">
        <f>IFERROR(IF($A6="","",IF(SUMIFS(RAW_매출A!$J$2:$J$7000,RAW_매출A!$B$2:$B$7000,$A6,RAW_매출A!$A$2:$A$7000,EDATE($E6,AG$1-1))=0,"",SUMIFS(RAW_매출A!$J$2:$J$7000,RAW_매출A!$B$2:$B$7000,$A6,RAW_매출A!$A$2:$A$7000,EDATE($E6,AG$1-1)))),"")</f>
        <v>6677000</v>
      </c>
      <c r="AH6">
        <f>IFERROR(IF($A6="","",IF(SUMIFS(RAW_매출A!$J$2:$J$7000,RAW_매출A!$B$2:$B$7000,$A6,RAW_매출A!$A$2:$A$7000,EDATE($E6,AH$1-1))=0,"",SUMIFS(RAW_매출A!$J$2:$J$7000,RAW_매출A!$B$2:$B$7000,$A6,RAW_매출A!$A$2:$A$7000,EDATE($E6,AH$1-1)))),"")</f>
        <v>6587000</v>
      </c>
      <c r="AI6">
        <f>IFERROR(IF($A6="","",IF(SUMIFS(RAW_매출A!$J$2:$J$7000,RAW_매출A!$B$2:$B$7000,$A6,RAW_매출A!$A$2:$A$7000,EDATE($E6,AI$1-1))=0,"",SUMIFS(RAW_매출A!$J$2:$J$7000,RAW_매출A!$B$2:$B$7000,$A6,RAW_매출A!$A$2:$A$7000,EDATE($E6,AI$1-1)))),"")</f>
        <v>7314000</v>
      </c>
      <c r="AJ6">
        <f>IFERROR(IF($A6="","",IF(SUMIFS(RAW_매출A!$J$2:$J$7000,RAW_매출A!$B$2:$B$7000,$A6,RAW_매출A!$A$2:$A$7000,EDATE($E6,AJ$1-1))=0,"",SUMIFS(RAW_매출A!$J$2:$J$7000,RAW_매출A!$B$2:$B$7000,$A6,RAW_매출A!$A$2:$A$7000,EDATE($E6,AJ$1-1)))),"")</f>
        <v>7410000</v>
      </c>
      <c r="AK6">
        <f>IFERROR(IF($A6="","",IF(SUMIFS(RAW_매출A!$J$2:$J$7000,RAW_매출A!$B$2:$B$7000,$A6,RAW_매출A!$A$2:$A$7000,EDATE($E6,AK$1-1))=0,"",SUMIFS(RAW_매출A!$J$2:$J$7000,RAW_매출A!$B$2:$B$7000,$A6,RAW_매출A!$A$2:$A$7000,EDATE($E6,AK$1-1)))),"")</f>
        <v>7884000</v>
      </c>
      <c r="AL6">
        <f>IFERROR(IF($A6="","",IF(SUMIFS(RAW_매출A!$J$2:$J$7000,RAW_매출A!$B$2:$B$7000,$A6,RAW_매출A!$A$2:$A$7000,EDATE($E6,AL$1-1))=0,"",SUMIFS(RAW_매출A!$J$2:$J$7000,RAW_매출A!$B$2:$B$7000,$A6,RAW_매출A!$A$2:$A$7000,EDATE($E6,AL$1-1)))),"")</f>
        <v>8606000</v>
      </c>
      <c r="AM6">
        <f>IFERROR(IF($A6="","",IF(SUMIFS(RAW_매출A!$J$2:$J$7000,RAW_매출A!$B$2:$B$7000,$A6,RAW_매출A!$A$2:$A$7000,EDATE($E6,AM$1-1))=0,"",SUMIFS(RAW_매출A!$J$2:$J$7000,RAW_매출A!$B$2:$B$7000,$A6,RAW_매출A!$A$2:$A$7000,EDATE($E6,AM$1-1)))),"")</f>
        <v>8491000</v>
      </c>
      <c r="AN6">
        <f>IFERROR(IF($A6="","",IF(SUMIFS(RAW_매출A!$J$2:$J$7000,RAW_매출A!$B$2:$B$7000,$A6,RAW_매출A!$A$2:$A$7000,EDATE($E6,AN$1-1))=0,"",SUMIFS(RAW_매출A!$J$2:$J$7000,RAW_매출A!$B$2:$B$7000,$A6,RAW_매출A!$A$2:$A$7000,EDATE($E6,AN$1-1)))),"")</f>
        <v>8388000</v>
      </c>
      <c r="AO6">
        <f>IFERROR(IF($A6="","",IF(SUMIFS(RAW_매출A!$J$2:$J$7000,RAW_매출A!$B$2:$B$7000,$A6,RAW_매출A!$A$2:$A$7000,EDATE($E6,AO$1-1))=0,"",SUMIFS(RAW_매출A!$J$2:$J$7000,RAW_매출A!$B$2:$B$7000,$A6,RAW_매출A!$A$2:$A$7000,EDATE($E6,AO$1-1)))),"")</f>
        <v>7433000</v>
      </c>
      <c r="AP6">
        <f>IFERROR(IF($A6="","",IF(SUMIFS(RAW_매출A!$J$2:$J$7000,RAW_매출A!$B$2:$B$7000,$A6,RAW_매출A!$A$2:$A$7000,EDATE($E6,AP$1-1))=0,"",SUMIFS(RAW_매출A!$J$2:$J$7000,RAW_매출A!$B$2:$B$7000,$A6,RAW_매출A!$A$2:$A$7000,EDATE($E6,AP$1-1)))),"")</f>
        <v>6737000</v>
      </c>
      <c r="AQ6">
        <f>IFERROR(IF($A6="","",IF(SUMIFS(RAW_매출A!$J$2:$J$7000,RAW_매출A!$B$2:$B$7000,$A6,RAW_매출A!$A$2:$A$7000,EDATE($E6,AQ$1-1))=0,"",SUMIFS(RAW_매출A!$J$2:$J$7000,RAW_매출A!$B$2:$B$7000,$A6,RAW_매출A!$A$2:$A$7000,EDATE($E6,AQ$1-1)))),"")</f>
        <v>5792000</v>
      </c>
      <c r="AR6">
        <f>IFERROR(IF($A6="","",IF(SUMIFS(RAW_매출A!$J$2:$J$7000,RAW_매출A!$B$2:$B$7000,$A6,RAW_매출A!$A$2:$A$7000,EDATE($E6,AR$1-1))=0,"",SUMIFS(RAW_매출A!$J$2:$J$7000,RAW_매출A!$B$2:$B$7000,$A6,RAW_매출A!$A$2:$A$7000,EDATE($E6,AR$1-1)))),"")</f>
        <v>5398000</v>
      </c>
      <c r="AS6">
        <f>IFERROR(IF($A6="","",IF(SUMIFS(RAW_매출A!$J$2:$J$7000,RAW_매출A!$B$2:$B$7000,$A6,RAW_매출A!$A$2:$A$7000,EDATE($E6,AS$1-1))=0,"",SUMIFS(RAW_매출A!$J$2:$J$7000,RAW_매출A!$B$2:$B$7000,$A6,RAW_매출A!$A$2:$A$7000,EDATE($E6,AS$1-1)))),"")</f>
        <v>4812000</v>
      </c>
      <c r="AT6">
        <f>IFERROR(IF($A6="","",IF(SUMIFS(RAW_매출A!$J$2:$J$7000,RAW_매출A!$B$2:$B$7000,$A6,RAW_매출A!$A$2:$A$7000,EDATE($E6,AT$1-1))=0,"",SUMIFS(RAW_매출A!$J$2:$J$7000,RAW_매출A!$B$2:$B$7000,$A6,RAW_매출A!$A$2:$A$7000,EDATE($E6,AT$1-1)))),"")</f>
        <v>4134000</v>
      </c>
      <c r="AU6">
        <f>IFERROR(IF($A6="","",IF(SUMIFS(RAW_매출A!$J$2:$J$7000,RAW_매출A!$B$2:$B$7000,$A6,RAW_매출A!$A$2:$A$7000,EDATE($E6,AU$1-1))=0,"",SUMIFS(RAW_매출A!$J$2:$J$7000,RAW_매출A!$B$2:$B$7000,$A6,RAW_매출A!$A$2:$A$7000,EDATE($E6,AU$1-1)))),"")</f>
        <v>5478000</v>
      </c>
      <c r="AV6">
        <f>IFERROR(IF($A6="","",IF(SUMIFS(RAW_매출A!$J$2:$J$7000,RAW_매출A!$B$2:$B$7000,$A6,RAW_매출A!$A$2:$A$7000,EDATE($E6,AV$1-1))=0,"",SUMIFS(RAW_매출A!$J$2:$J$7000,RAW_매출A!$B$2:$B$7000,$A6,RAW_매출A!$A$2:$A$7000,EDATE($E6,AV$1-1)))),"")</f>
        <v>4404000</v>
      </c>
      <c r="AW6">
        <f>IFERROR(IF($A6="","",IF(SUMIFS(RAW_매출A!$J$2:$J$7000,RAW_매출A!$B$2:$B$7000,$A6,RAW_매출A!$A$2:$A$7000,EDATE($E6,AW$1-1))=0,"",SUMIFS(RAW_매출A!$J$2:$J$7000,RAW_매출A!$B$2:$B$7000,$A6,RAW_매출A!$A$2:$A$7000,EDATE($E6,AW$1-1)))),"")</f>
        <v>4694000</v>
      </c>
      <c r="AX6">
        <f>IFERROR(IF($A6="","",IF(SUMIFS(RAW_매출A!$J$2:$J$7000,RAW_매출A!$B$2:$B$7000,$A6,RAW_매출A!$A$2:$A$7000,EDATE($E6,AX$1-1))=0,"",SUMIFS(RAW_매출A!$J$2:$J$7000,RAW_매출A!$B$2:$B$7000,$A6,RAW_매출A!$A$2:$A$7000,EDATE($E6,AX$1-1)))),"")</f>
        <v>5804000</v>
      </c>
      <c r="AY6">
        <f>IFERROR(IF($A6="","",IF(SUMIFS(RAW_매출A!$J$2:$J$7000,RAW_매출A!$B$2:$B$7000,$A6,RAW_매출A!$A$2:$A$7000,EDATE($E6,AY$1-1))=0,"",SUMIFS(RAW_매출A!$J$2:$J$7000,RAW_매출A!$B$2:$B$7000,$A6,RAW_매출A!$A$2:$A$7000,EDATE($E6,AY$1-1)))),"")</f>
        <v>4028000</v>
      </c>
      <c r="AZ6">
        <f>IFERROR(IF($A6="","",IF(SUMIFS(RAW_매출A!$J$2:$J$7000,RAW_매출A!$B$2:$B$7000,$A6,RAW_매출A!$A$2:$A$7000,EDATE($E6,AZ$1-1))=0,"",SUMIFS(RAW_매출A!$J$2:$J$7000,RAW_매출A!$B$2:$B$7000,$A6,RAW_매출A!$A$2:$A$7000,EDATE($E6,AZ$1-1)))),"")</f>
        <v>4432000</v>
      </c>
      <c r="BA6">
        <f>IFERROR(IF($A6="","",IF(SUMIFS(RAW_매출A!$J$2:$J$7000,RAW_매출A!$B$2:$B$7000,$A6,RAW_매출A!$A$2:$A$7000,EDATE($E6,BA$1-1))=0,"",SUMIFS(RAW_매출A!$J$2:$J$7000,RAW_매출A!$B$2:$B$7000,$A6,RAW_매출A!$A$2:$A$7000,EDATE($E6,BA$1-1)))),"")</f>
        <v>4453000</v>
      </c>
      <c r="BB6">
        <f>IFERROR(IF($A6="","",IF(SUMIFS(RAW_매출A!$J$2:$J$7000,RAW_매출A!$B$2:$B$7000,$A6,RAW_매출A!$A$2:$A$7000,EDATE($E6,BB$1-1))=0,"",SUMIFS(RAW_매출A!$J$2:$J$7000,RAW_매출A!$B$2:$B$7000,$A6,RAW_매출A!$A$2:$A$7000,EDATE($E6,BB$1-1)))),"")</f>
        <v>3624000</v>
      </c>
      <c r="BC6">
        <f>IFERROR(IF($A6="","",IF(SUMIFS(RAW_매출A!$J$2:$J$7000,RAW_매출A!$B$2:$B$7000,$A6,RAW_매출A!$A$2:$A$7000,EDATE($E6,BC$1-1))=0,"",SUMIFS(RAW_매출A!$J$2:$J$7000,RAW_매출A!$B$2:$B$7000,$A6,RAW_매출A!$A$2:$A$7000,EDATE($E6,BC$1-1)))),"")</f>
        <v>3820000</v>
      </c>
      <c r="BD6">
        <f>IFERROR(IF($A6="","",IF(SUMIFS(RAW_매출A!$J$2:$J$7000,RAW_매출A!$B$2:$B$7000,$A6,RAW_매출A!$A$2:$A$7000,EDATE($E6,BD$1-1))=0,"",SUMIFS(RAW_매출A!$J$2:$J$7000,RAW_매출A!$B$2:$B$7000,$A6,RAW_매출A!$A$2:$A$7000,EDATE($E6,BD$1-1)))),"")</f>
        <v>3391000</v>
      </c>
      <c r="BE6">
        <f>IFERROR(IF($A6="","",IF(SUMIFS(RAW_매출A!$J$2:$J$7000,RAW_매출A!$B$2:$B$7000,$A6,RAW_매출A!$A$2:$A$7000,EDATE($E6,BE$1-1))=0,"",SUMIFS(RAW_매출A!$J$2:$J$7000,RAW_매출A!$B$2:$B$7000,$A6,RAW_매출A!$A$2:$A$7000,EDATE($E6,BE$1-1)))),"")</f>
        <v>4014000</v>
      </c>
      <c r="BF6">
        <f>IFERROR(IF($A6="","",IF(SUMIFS(RAW_매출A!$J$2:$J$7000,RAW_매출A!$B$2:$B$7000,$A6,RAW_매출A!$A$2:$A$7000,EDATE($E6,BF$1-1))=0,"",SUMIFS(RAW_매출A!$J$2:$J$7000,RAW_매출A!$B$2:$B$7000,$A6,RAW_매출A!$A$2:$A$7000,EDATE($E6,BF$1-1)))),"")</f>
        <v>4229000</v>
      </c>
      <c r="BG6">
        <f>IFERROR(IF($A6="","",IF(SUMIFS(RAW_매출A!$J$2:$J$7000,RAW_매출A!$B$2:$B$7000,$A6,RAW_매출A!$A$2:$A$7000,EDATE($E6,BG$1-1))=0,"",SUMIFS(RAW_매출A!$J$2:$J$7000,RAW_매출A!$B$2:$B$7000,$A6,RAW_매출A!$A$2:$A$7000,EDATE($E6,BG$1-1)))),"")</f>
        <v>5072000</v>
      </c>
      <c r="BH6">
        <f>IFERROR(IF($A6="","",IF(SUMIFS(RAW_매출A!$J$2:$J$7000,RAW_매출A!$B$2:$B$7000,$A6,RAW_매출A!$A$2:$A$7000,EDATE($E6,BH$1-1))=0,"",SUMIFS(RAW_매출A!$J$2:$J$7000,RAW_매출A!$B$2:$B$7000,$A6,RAW_매출A!$A$2:$A$7000,EDATE($E6,BH$1-1)))),"")</f>
        <v>4431300</v>
      </c>
      <c r="BI6">
        <f>IFERROR(IF($A6="","",IF(SUMIFS(RAW_매출A!$J$2:$J$7000,RAW_매출A!$B$2:$B$7000,$A6,RAW_매출A!$A$2:$A$7000,EDATE($E6,BI$1-1))=0,"",SUMIFS(RAW_매출A!$J$2:$J$7000,RAW_매출A!$B$2:$B$7000,$A6,RAW_매출A!$A$2:$A$7000,EDATE($E6,BI$1-1)))),"")</f>
        <v>5185300</v>
      </c>
      <c r="BJ6">
        <f>IFERROR(IF($A6="","",IF(SUMIFS(RAW_매출A!$J$2:$J$7000,RAW_매출A!$B$2:$B$7000,$A6,RAW_매출A!$A$2:$A$7000,EDATE($E6,BJ$1-1))=0,"",SUMIFS(RAW_매출A!$J$2:$J$7000,RAW_매출A!$B$2:$B$7000,$A6,RAW_매출A!$A$2:$A$7000,EDATE($E6,BJ$1-1)))),"")</f>
        <v>4172200</v>
      </c>
      <c r="BK6">
        <f>IFERROR(IF($A6="","",IF(SUMIFS(RAW_매출A!$J$2:$J$7000,RAW_매출A!$B$2:$B$7000,$A6,RAW_매출A!$A$2:$A$7000,EDATE($E6,BK$1-1))=0,"",SUMIFS(RAW_매출A!$J$2:$J$7000,RAW_매출A!$B$2:$B$7000,$A6,RAW_매출A!$A$2:$A$7000,EDATE($E6,BK$1-1)))),"")</f>
        <v>4560600</v>
      </c>
      <c r="BL6">
        <f>IFERROR(IF($A6="","",IF(SUMIFS(RAW_매출A!$J$2:$J$7000,RAW_매출A!$B$2:$B$7000,$A6,RAW_매출A!$A$2:$A$7000,EDATE($E6,BL$1-1))=0,"",SUMIFS(RAW_매출A!$J$2:$J$7000,RAW_매출A!$B$2:$B$7000,$A6,RAW_매출A!$A$2:$A$7000,EDATE($E6,BL$1-1)))),"")</f>
        <v>4321600</v>
      </c>
      <c r="BM6">
        <f>IFERROR(IF($A6="","",IF(SUMIFS(RAW_매출A!$J$2:$J$7000,RAW_매출A!$B$2:$B$7000,$A6,RAW_매출A!$A$2:$A$7000,EDATE($E6,BM$1-1))=0,"",SUMIFS(RAW_매출A!$J$2:$J$7000,RAW_매출A!$B$2:$B$7000,$A6,RAW_매출A!$A$2:$A$7000,EDATE($E6,BM$1-1)))),"")</f>
        <v>3515800</v>
      </c>
      <c r="BN6">
        <f>IFERROR(IF($A6="","",IF(SUMIFS(RAW_매출A!$J$2:$J$7000,RAW_매출A!$B$2:$B$7000,$A6,RAW_매출A!$A$2:$A$7000,EDATE($E6,BN$1-1))=0,"",SUMIFS(RAW_매출A!$J$2:$J$7000,RAW_매출A!$B$2:$B$7000,$A6,RAW_매출A!$A$2:$A$7000,EDATE($E6,BN$1-1)))),"")</f>
        <v>3466000</v>
      </c>
    </row>
    <row r="7" spans="1:66" x14ac:dyDescent="0.3">
      <c r="A7" t="str">
        <f>세팅!A8</f>
        <v>(0006) 서림점</v>
      </c>
      <c r="B7" t="str">
        <f>세팅!B8</f>
        <v>150-2</v>
      </c>
      <c r="C7">
        <f t="shared" si="0"/>
        <v>2</v>
      </c>
      <c r="D7" t="str">
        <f t="shared" si="1"/>
        <v>2</v>
      </c>
      <c r="E7" s="1">
        <f>세팅!D8</f>
        <v>43040</v>
      </c>
      <c r="F7">
        <f t="shared" si="2"/>
        <v>4224000</v>
      </c>
      <c r="G7">
        <f>IFERROR(IF($A7="","",IF(SUMIFS(RAW_매출A!$J$2:$J$7000,RAW_매출A!$B$2:$B$7000,$A7,RAW_매출A!$A$2:$A$7000,EDATE($E7,G$1-1))=0,"",SUMIFS(RAW_매출A!$J$2:$J$7000,RAW_매출A!$B$2:$B$7000,$A7,RAW_매출A!$A$2:$A$7000,EDATE($E7,G$1-1)))),"")</f>
        <v>2672000</v>
      </c>
      <c r="H7">
        <f>IFERROR(IF($A7="","",IF(SUMIFS(RAW_매출A!$J$2:$J$7000,RAW_매출A!$B$2:$B$7000,$A7,RAW_매출A!$A$2:$A$7000,EDATE($E7,H$1-1))=0,"",SUMIFS(RAW_매출A!$J$2:$J$7000,RAW_매출A!$B$2:$B$7000,$A7,RAW_매출A!$A$2:$A$7000,EDATE($E7,H$1-1)))),"")</f>
        <v>3455000</v>
      </c>
      <c r="I7">
        <f>IFERROR(IF($A7="","",IF(SUMIFS(RAW_매출A!$J$2:$J$7000,RAW_매출A!$B$2:$B$7000,$A7,RAW_매출A!$A$2:$A$7000,EDATE($E7,I$1-1))=0,"",SUMIFS(RAW_매출A!$J$2:$J$7000,RAW_매출A!$B$2:$B$7000,$A7,RAW_매출A!$A$2:$A$7000,EDATE($E7,I$1-1)))),"")</f>
        <v>4011000</v>
      </c>
      <c r="J7" s="28">
        <f>IFERROR(IF($A7="","",IF(SUMIFS(RAW_매출A!$J$2:$J$7000,RAW_매출A!$B$2:$B$7000,$A7,RAW_매출A!$A$2:$A$7000,EDATE($E7,J$1-1))=0,"",SUMIFS(RAW_매출A!$J$2:$J$7000,RAW_매출A!$B$2:$B$7000,$A7,RAW_매출A!$A$2:$A$7000,EDATE($E7,J$1-1)))),"")</f>
        <v>3478000</v>
      </c>
      <c r="K7" s="28">
        <f>IFERROR(IF($A7="","",IF(SUMIFS(RAW_매출A!$J$2:$J$7000,RAW_매출A!$B$2:$B$7000,$A7,RAW_매출A!$A$2:$A$7000,EDATE($E7,K$1-1))=0,"",SUMIFS(RAW_매출A!$J$2:$J$7000,RAW_매출A!$B$2:$B$7000,$A7,RAW_매출A!$A$2:$A$7000,EDATE($E7,K$1-1)))),"")</f>
        <v>3933000</v>
      </c>
      <c r="L7" s="28">
        <f>IFERROR(IF($A7="","",IF(SUMIFS(RAW_매출A!$J$2:$J$7000,RAW_매출A!$B$2:$B$7000,$A7,RAW_매출A!$A$2:$A$7000,EDATE($E7,L$1-1))=0,"",SUMIFS(RAW_매출A!$J$2:$J$7000,RAW_매출A!$B$2:$B$7000,$A7,RAW_매출A!$A$2:$A$7000,EDATE($E7,L$1-1)))),"")</f>
        <v>3847000</v>
      </c>
      <c r="M7" s="28">
        <f>IFERROR(IF($A7="","",IF(SUMIFS(RAW_매출A!$J$2:$J$7000,RAW_매출A!$B$2:$B$7000,$A7,RAW_매출A!$A$2:$A$7000,EDATE($E7,M$1-1))=0,"",SUMIFS(RAW_매출A!$J$2:$J$7000,RAW_매출A!$B$2:$B$7000,$A7,RAW_매출A!$A$2:$A$7000,EDATE($E7,M$1-1)))),"")</f>
        <v>4686000</v>
      </c>
      <c r="N7" s="28">
        <f>IFERROR(IF($A7="","",IF(SUMIFS(RAW_매출A!$J$2:$J$7000,RAW_매출A!$B$2:$B$7000,$A7,RAW_매출A!$A$2:$A$7000,EDATE($E7,N$1-1))=0,"",SUMIFS(RAW_매출A!$J$2:$J$7000,RAW_매출A!$B$2:$B$7000,$A7,RAW_매출A!$A$2:$A$7000,EDATE($E7,N$1-1)))),"")</f>
        <v>4487000</v>
      </c>
      <c r="O7" s="28">
        <f>IFERROR(IF($A7="","",IF(SUMIFS(RAW_매출A!$J$2:$J$7000,RAW_매출A!$B$2:$B$7000,$A7,RAW_매출A!$A$2:$A$7000,EDATE($E7,O$1-1))=0,"",SUMIFS(RAW_매출A!$J$2:$J$7000,RAW_매출A!$B$2:$B$7000,$A7,RAW_매출A!$A$2:$A$7000,EDATE($E7,O$1-1)))),"")</f>
        <v>4913000</v>
      </c>
      <c r="P7">
        <f>IFERROR(IF($A7="","",IF(SUMIFS(RAW_매출A!$J$2:$J$7000,RAW_매출A!$B$2:$B$7000,$A7,RAW_매출A!$A$2:$A$7000,EDATE($E7,P$1-1))=0,"",SUMIFS(RAW_매출A!$J$2:$J$7000,RAW_매출A!$B$2:$B$7000,$A7,RAW_매출A!$A$2:$A$7000,EDATE($E7,P$1-1)))),"")</f>
        <v>4379000</v>
      </c>
      <c r="Q7">
        <f>IFERROR(IF($A7="","",IF(SUMIFS(RAW_매출A!$J$2:$J$7000,RAW_매출A!$B$2:$B$7000,$A7,RAW_매출A!$A$2:$A$7000,EDATE($E7,Q$1-1))=0,"",SUMIFS(RAW_매출A!$J$2:$J$7000,RAW_매출A!$B$2:$B$7000,$A7,RAW_매출A!$A$2:$A$7000,EDATE($E7,Q$1-1)))),"")</f>
        <v>5043000</v>
      </c>
      <c r="R7">
        <f>IFERROR(IF($A7="","",IF(SUMIFS(RAW_매출A!$J$2:$J$7000,RAW_매출A!$B$2:$B$7000,$A7,RAW_매출A!$A$2:$A$7000,EDATE($E7,R$1-1))=0,"",SUMIFS(RAW_매출A!$J$2:$J$7000,RAW_매출A!$B$2:$B$7000,$A7,RAW_매출A!$A$2:$A$7000,EDATE($E7,R$1-1)))),"")</f>
        <v>5050000</v>
      </c>
      <c r="S7">
        <f>IFERROR(IF($A7="","",IF(SUMIFS(RAW_매출A!$J$2:$J$7000,RAW_매출A!$B$2:$B$7000,$A7,RAW_매출A!$A$2:$A$7000,EDATE($E7,S$1-1))=0,"",SUMIFS(RAW_매출A!$J$2:$J$7000,RAW_매출A!$B$2:$B$7000,$A7,RAW_매출A!$A$2:$A$7000,EDATE($E7,S$1-1)))),"")</f>
        <v>5356000</v>
      </c>
      <c r="T7">
        <f>IFERROR(IF($A7="","",IF(SUMIFS(RAW_매출A!$J$2:$J$7000,RAW_매출A!$B$2:$B$7000,$A7,RAW_매출A!$A$2:$A$7000,EDATE($E7,T$1-1))=0,"",SUMIFS(RAW_매출A!$J$2:$J$7000,RAW_매출A!$B$2:$B$7000,$A7,RAW_매출A!$A$2:$A$7000,EDATE($E7,T$1-1)))),"")</f>
        <v>5647000</v>
      </c>
      <c r="U7">
        <f>IFERROR(IF($A7="","",IF(SUMIFS(RAW_매출A!$J$2:$J$7000,RAW_매출A!$B$2:$B$7000,$A7,RAW_매출A!$A$2:$A$7000,EDATE($E7,U$1-1))=0,"",SUMIFS(RAW_매출A!$J$2:$J$7000,RAW_매출A!$B$2:$B$7000,$A7,RAW_매출A!$A$2:$A$7000,EDATE($E7,U$1-1)))),"")</f>
        <v>5347000</v>
      </c>
      <c r="V7">
        <f>IFERROR(IF($A7="","",IF(SUMIFS(RAW_매출A!$J$2:$J$7000,RAW_매출A!$B$2:$B$7000,$A7,RAW_매출A!$A$2:$A$7000,EDATE($E7,V$1-1))=0,"",SUMIFS(RAW_매출A!$J$2:$J$7000,RAW_매출A!$B$2:$B$7000,$A7,RAW_매출A!$A$2:$A$7000,EDATE($E7,V$1-1)))),"")</f>
        <v>5315000</v>
      </c>
      <c r="W7">
        <f>IFERROR(IF($A7="","",IF(SUMIFS(RAW_매출A!$J$2:$J$7000,RAW_매출A!$B$2:$B$7000,$A7,RAW_매출A!$A$2:$A$7000,EDATE($E7,W$1-1))=0,"",SUMIFS(RAW_매출A!$J$2:$J$7000,RAW_매출A!$B$2:$B$7000,$A7,RAW_매출A!$A$2:$A$7000,EDATE($E7,W$1-1)))),"")</f>
        <v>6110000</v>
      </c>
      <c r="X7">
        <f>IFERROR(IF($A7="","",IF(SUMIFS(RAW_매출A!$J$2:$J$7000,RAW_매출A!$B$2:$B$7000,$A7,RAW_매출A!$A$2:$A$7000,EDATE($E7,X$1-1))=0,"",SUMIFS(RAW_매출A!$J$2:$J$7000,RAW_매출A!$B$2:$B$7000,$A7,RAW_매출A!$A$2:$A$7000,EDATE($E7,X$1-1)))),"")</f>
        <v>5768000</v>
      </c>
      <c r="Y7">
        <f>IFERROR(IF($A7="","",IF(SUMIFS(RAW_매출A!$J$2:$J$7000,RAW_매출A!$B$2:$B$7000,$A7,RAW_매출A!$A$2:$A$7000,EDATE($E7,Y$1-1))=0,"",SUMIFS(RAW_매출A!$J$2:$J$7000,RAW_매출A!$B$2:$B$7000,$A7,RAW_매출A!$A$2:$A$7000,EDATE($E7,Y$1-1)))),"")</f>
        <v>6413000</v>
      </c>
      <c r="Z7">
        <f>IFERROR(IF($A7="","",IF(SUMIFS(RAW_매출A!$J$2:$J$7000,RAW_매출A!$B$2:$B$7000,$A7,RAW_매출A!$A$2:$A$7000,EDATE($E7,Z$1-1))=0,"",SUMIFS(RAW_매출A!$J$2:$J$7000,RAW_매출A!$B$2:$B$7000,$A7,RAW_매출A!$A$2:$A$7000,EDATE($E7,Z$1-1)))),"")</f>
        <v>6498000</v>
      </c>
      <c r="AA7">
        <f>IFERROR(IF($A7="","",IF(SUMIFS(RAW_매출A!$J$2:$J$7000,RAW_매출A!$B$2:$B$7000,$A7,RAW_매출A!$A$2:$A$7000,EDATE($E7,AA$1-1))=0,"",SUMIFS(RAW_매출A!$J$2:$J$7000,RAW_매출A!$B$2:$B$7000,$A7,RAW_매출A!$A$2:$A$7000,EDATE($E7,AA$1-1)))),"")</f>
        <v>6527000</v>
      </c>
      <c r="AB7">
        <f>IFERROR(IF($A7="","",IF(SUMIFS(RAW_매출A!$J$2:$J$7000,RAW_매출A!$B$2:$B$7000,$A7,RAW_매출A!$A$2:$A$7000,EDATE($E7,AB$1-1))=0,"",SUMIFS(RAW_매출A!$J$2:$J$7000,RAW_매출A!$B$2:$B$7000,$A7,RAW_매출A!$A$2:$A$7000,EDATE($E7,AB$1-1)))),"")</f>
        <v>7318000</v>
      </c>
      <c r="AC7">
        <f>IFERROR(IF($A7="","",IF(SUMIFS(RAW_매출A!$J$2:$J$7000,RAW_매출A!$B$2:$B$7000,$A7,RAW_매출A!$A$2:$A$7000,EDATE($E7,AC$1-1))=0,"",SUMIFS(RAW_매출A!$J$2:$J$7000,RAW_매출A!$B$2:$B$7000,$A7,RAW_매출A!$A$2:$A$7000,EDATE($E7,AC$1-1)))),"")</f>
        <v>7728000</v>
      </c>
      <c r="AD7">
        <f>IFERROR(IF($A7="","",IF(SUMIFS(RAW_매출A!$J$2:$J$7000,RAW_매출A!$B$2:$B$7000,$A7,RAW_매출A!$A$2:$A$7000,EDATE($E7,AD$1-1))=0,"",SUMIFS(RAW_매출A!$J$2:$J$7000,RAW_매출A!$B$2:$B$7000,$A7,RAW_매출A!$A$2:$A$7000,EDATE($E7,AD$1-1)))),"")</f>
        <v>7217000</v>
      </c>
      <c r="AE7">
        <f>IFERROR(IF($A7="","",IF(SUMIFS(RAW_매출A!$J$2:$J$7000,RAW_매출A!$B$2:$B$7000,$A7,RAW_매출A!$A$2:$A$7000,EDATE($E7,AE$1-1))=0,"",SUMIFS(RAW_매출A!$J$2:$J$7000,RAW_매출A!$B$2:$B$7000,$A7,RAW_매출A!$A$2:$A$7000,EDATE($E7,AE$1-1)))),"")</f>
        <v>6494000</v>
      </c>
      <c r="AF7">
        <f>IFERROR(IF($A7="","",IF(SUMIFS(RAW_매출A!$J$2:$J$7000,RAW_매출A!$B$2:$B$7000,$A7,RAW_매출A!$A$2:$A$7000,EDATE($E7,AF$1-1))=0,"",SUMIFS(RAW_매출A!$J$2:$J$7000,RAW_매출A!$B$2:$B$7000,$A7,RAW_매출A!$A$2:$A$7000,EDATE($E7,AF$1-1)))),"")</f>
        <v>6417000</v>
      </c>
      <c r="AG7">
        <f>IFERROR(IF($A7="","",IF(SUMIFS(RAW_매출A!$J$2:$J$7000,RAW_매출A!$B$2:$B$7000,$A7,RAW_매출A!$A$2:$A$7000,EDATE($E7,AG$1-1))=0,"",SUMIFS(RAW_매출A!$J$2:$J$7000,RAW_매출A!$B$2:$B$7000,$A7,RAW_매출A!$A$2:$A$7000,EDATE($E7,AG$1-1)))),"")</f>
        <v>6285000</v>
      </c>
      <c r="AH7">
        <f>IFERROR(IF($A7="","",IF(SUMIFS(RAW_매출A!$J$2:$J$7000,RAW_매출A!$B$2:$B$7000,$A7,RAW_매출A!$A$2:$A$7000,EDATE($E7,AH$1-1))=0,"",SUMIFS(RAW_매출A!$J$2:$J$7000,RAW_매출A!$B$2:$B$7000,$A7,RAW_매출A!$A$2:$A$7000,EDATE($E7,AH$1-1)))),"")</f>
        <v>5842000</v>
      </c>
      <c r="AI7">
        <f>IFERROR(IF($A7="","",IF(SUMIFS(RAW_매출A!$J$2:$J$7000,RAW_매출A!$B$2:$B$7000,$A7,RAW_매출A!$A$2:$A$7000,EDATE($E7,AI$1-1))=0,"",SUMIFS(RAW_매출A!$J$2:$J$7000,RAW_매출A!$B$2:$B$7000,$A7,RAW_매출A!$A$2:$A$7000,EDATE($E7,AI$1-1)))),"")</f>
        <v>5573000</v>
      </c>
      <c r="AJ7">
        <f>IFERROR(IF($A7="","",IF(SUMIFS(RAW_매출A!$J$2:$J$7000,RAW_매출A!$B$2:$B$7000,$A7,RAW_매출A!$A$2:$A$7000,EDATE($E7,AJ$1-1))=0,"",SUMIFS(RAW_매출A!$J$2:$J$7000,RAW_매출A!$B$2:$B$7000,$A7,RAW_매출A!$A$2:$A$7000,EDATE($E7,AJ$1-1)))),"")</f>
        <v>5515000</v>
      </c>
      <c r="AK7">
        <f>IFERROR(IF($A7="","",IF(SUMIFS(RAW_매출A!$J$2:$J$7000,RAW_매출A!$B$2:$B$7000,$A7,RAW_매출A!$A$2:$A$7000,EDATE($E7,AK$1-1))=0,"",SUMIFS(RAW_매출A!$J$2:$J$7000,RAW_매출A!$B$2:$B$7000,$A7,RAW_매출A!$A$2:$A$7000,EDATE($E7,AK$1-1)))),"")</f>
        <v>7334000</v>
      </c>
      <c r="AL7">
        <f>IFERROR(IF($A7="","",IF(SUMIFS(RAW_매출A!$J$2:$J$7000,RAW_매출A!$B$2:$B$7000,$A7,RAW_매출A!$A$2:$A$7000,EDATE($E7,AL$1-1))=0,"",SUMIFS(RAW_매출A!$J$2:$J$7000,RAW_매출A!$B$2:$B$7000,$A7,RAW_매출A!$A$2:$A$7000,EDATE($E7,AL$1-1)))),"")</f>
        <v>5973000</v>
      </c>
      <c r="AM7">
        <f>IFERROR(IF($A7="","",IF(SUMIFS(RAW_매출A!$J$2:$J$7000,RAW_매출A!$B$2:$B$7000,$A7,RAW_매출A!$A$2:$A$7000,EDATE($E7,AM$1-1))=0,"",SUMIFS(RAW_매출A!$J$2:$J$7000,RAW_매출A!$B$2:$B$7000,$A7,RAW_매출A!$A$2:$A$7000,EDATE($E7,AM$1-1)))),"")</f>
        <v>5273000</v>
      </c>
      <c r="AN7">
        <f>IFERROR(IF($A7="","",IF(SUMIFS(RAW_매출A!$J$2:$J$7000,RAW_매출A!$B$2:$B$7000,$A7,RAW_매출A!$A$2:$A$7000,EDATE($E7,AN$1-1))=0,"",SUMIFS(RAW_매출A!$J$2:$J$7000,RAW_매출A!$B$2:$B$7000,$A7,RAW_매출A!$A$2:$A$7000,EDATE($E7,AN$1-1)))),"")</f>
        <v>8083000</v>
      </c>
      <c r="AO7">
        <f>IFERROR(IF($A7="","",IF(SUMIFS(RAW_매출A!$J$2:$J$7000,RAW_매출A!$B$2:$B$7000,$A7,RAW_매출A!$A$2:$A$7000,EDATE($E7,AO$1-1))=0,"",SUMIFS(RAW_매출A!$J$2:$J$7000,RAW_매출A!$B$2:$B$7000,$A7,RAW_매출A!$A$2:$A$7000,EDATE($E7,AO$1-1)))),"")</f>
        <v>5979000</v>
      </c>
      <c r="AP7">
        <f>IFERROR(IF($A7="","",IF(SUMIFS(RAW_매출A!$J$2:$J$7000,RAW_매출A!$B$2:$B$7000,$A7,RAW_매출A!$A$2:$A$7000,EDATE($E7,AP$1-1))=0,"",SUMIFS(RAW_매출A!$J$2:$J$7000,RAW_매출A!$B$2:$B$7000,$A7,RAW_매출A!$A$2:$A$7000,EDATE($E7,AP$1-1)))),"")</f>
        <v>5867000</v>
      </c>
      <c r="AQ7">
        <f>IFERROR(IF($A7="","",IF(SUMIFS(RAW_매출A!$J$2:$J$7000,RAW_매출A!$B$2:$B$7000,$A7,RAW_매출A!$A$2:$A$7000,EDATE($E7,AQ$1-1))=0,"",SUMIFS(RAW_매출A!$J$2:$J$7000,RAW_매출A!$B$2:$B$7000,$A7,RAW_매출A!$A$2:$A$7000,EDATE($E7,AQ$1-1)))),"")</f>
        <v>5906000</v>
      </c>
      <c r="AR7">
        <f>IFERROR(IF($A7="","",IF(SUMIFS(RAW_매출A!$J$2:$J$7000,RAW_매출A!$B$2:$B$7000,$A7,RAW_매출A!$A$2:$A$7000,EDATE($E7,AR$1-1))=0,"",SUMIFS(RAW_매출A!$J$2:$J$7000,RAW_매출A!$B$2:$B$7000,$A7,RAW_매출A!$A$2:$A$7000,EDATE($E7,AR$1-1)))),"")</f>
        <v>5350000</v>
      </c>
      <c r="AS7">
        <f>IFERROR(IF($A7="","",IF(SUMIFS(RAW_매출A!$J$2:$J$7000,RAW_매출A!$B$2:$B$7000,$A7,RAW_매출A!$A$2:$A$7000,EDATE($E7,AS$1-1))=0,"",SUMIFS(RAW_매출A!$J$2:$J$7000,RAW_매출A!$B$2:$B$7000,$A7,RAW_매출A!$A$2:$A$7000,EDATE($E7,AS$1-1)))),"")</f>
        <v>5179000</v>
      </c>
      <c r="AT7">
        <f>IFERROR(IF($A7="","",IF(SUMIFS(RAW_매출A!$J$2:$J$7000,RAW_매출A!$B$2:$B$7000,$A7,RAW_매출A!$A$2:$A$7000,EDATE($E7,AT$1-1))=0,"",SUMIFS(RAW_매출A!$J$2:$J$7000,RAW_매출A!$B$2:$B$7000,$A7,RAW_매출A!$A$2:$A$7000,EDATE($E7,AT$1-1)))),"")</f>
        <v>4810000</v>
      </c>
      <c r="AU7">
        <f>IFERROR(IF($A7="","",IF(SUMIFS(RAW_매출A!$J$2:$J$7000,RAW_매출A!$B$2:$B$7000,$A7,RAW_매출A!$A$2:$A$7000,EDATE($E7,AU$1-1))=0,"",SUMIFS(RAW_매출A!$J$2:$J$7000,RAW_매출A!$B$2:$B$7000,$A7,RAW_매출A!$A$2:$A$7000,EDATE($E7,AU$1-1)))),"")</f>
        <v>5279000</v>
      </c>
      <c r="AV7">
        <f>IFERROR(IF($A7="","",IF(SUMIFS(RAW_매출A!$J$2:$J$7000,RAW_매출A!$B$2:$B$7000,$A7,RAW_매출A!$A$2:$A$7000,EDATE($E7,AV$1-1))=0,"",SUMIFS(RAW_매출A!$J$2:$J$7000,RAW_매출A!$B$2:$B$7000,$A7,RAW_매출A!$A$2:$A$7000,EDATE($E7,AV$1-1)))),"")</f>
        <v>5266000</v>
      </c>
      <c r="AW7">
        <f>IFERROR(IF($A7="","",IF(SUMIFS(RAW_매출A!$J$2:$J$7000,RAW_매출A!$B$2:$B$7000,$A7,RAW_매출A!$A$2:$A$7000,EDATE($E7,AW$1-1))=0,"",SUMIFS(RAW_매출A!$J$2:$J$7000,RAW_매출A!$B$2:$B$7000,$A7,RAW_매출A!$A$2:$A$7000,EDATE($E7,AW$1-1)))),"")</f>
        <v>5952000</v>
      </c>
      <c r="AX7">
        <f>IFERROR(IF($A7="","",IF(SUMIFS(RAW_매출A!$J$2:$J$7000,RAW_매출A!$B$2:$B$7000,$A7,RAW_매출A!$A$2:$A$7000,EDATE($E7,AX$1-1))=0,"",SUMIFS(RAW_매출A!$J$2:$J$7000,RAW_매출A!$B$2:$B$7000,$A7,RAW_매출A!$A$2:$A$7000,EDATE($E7,AX$1-1)))),"")</f>
        <v>5926100</v>
      </c>
      <c r="AY7">
        <f>IFERROR(IF($A7="","",IF(SUMIFS(RAW_매출A!$J$2:$J$7000,RAW_매출A!$B$2:$B$7000,$A7,RAW_매출A!$A$2:$A$7000,EDATE($E7,AY$1-1))=0,"",SUMIFS(RAW_매출A!$J$2:$J$7000,RAW_매출A!$B$2:$B$7000,$A7,RAW_매출A!$A$2:$A$7000,EDATE($E7,AY$1-1)))),"")</f>
        <v>5622700</v>
      </c>
      <c r="AZ7">
        <f>IFERROR(IF($A7="","",IF(SUMIFS(RAW_매출A!$J$2:$J$7000,RAW_매출A!$B$2:$B$7000,$A7,RAW_매출A!$A$2:$A$7000,EDATE($E7,AZ$1-1))=0,"",SUMIFS(RAW_매출A!$J$2:$J$7000,RAW_매출A!$B$2:$B$7000,$A7,RAW_매출A!$A$2:$A$7000,EDATE($E7,AZ$1-1)))),"")</f>
        <v>5549000</v>
      </c>
      <c r="BA7">
        <f>IFERROR(IF($A7="","",IF(SUMIFS(RAW_매출A!$J$2:$J$7000,RAW_매출A!$B$2:$B$7000,$A7,RAW_매출A!$A$2:$A$7000,EDATE($E7,BA$1-1))=0,"",SUMIFS(RAW_매출A!$J$2:$J$7000,RAW_매출A!$B$2:$B$7000,$A7,RAW_매출A!$A$2:$A$7000,EDATE($E7,BA$1-1)))),"")</f>
        <v>5693800</v>
      </c>
      <c r="BB7">
        <f>IFERROR(IF($A7="","",IF(SUMIFS(RAW_매출A!$J$2:$J$7000,RAW_매출A!$B$2:$B$7000,$A7,RAW_매출A!$A$2:$A$7000,EDATE($E7,BB$1-1))=0,"",SUMIFS(RAW_매출A!$J$2:$J$7000,RAW_매출A!$B$2:$B$7000,$A7,RAW_매출A!$A$2:$A$7000,EDATE($E7,BB$1-1)))),"")</f>
        <v>6121600</v>
      </c>
      <c r="BC7">
        <f>IFERROR(IF($A7="","",IF(SUMIFS(RAW_매출A!$J$2:$J$7000,RAW_매출A!$B$2:$B$7000,$A7,RAW_매출A!$A$2:$A$7000,EDATE($E7,BC$1-1))=0,"",SUMIFS(RAW_매출A!$J$2:$J$7000,RAW_매출A!$B$2:$B$7000,$A7,RAW_매출A!$A$2:$A$7000,EDATE($E7,BC$1-1)))),"")</f>
        <v>5632500</v>
      </c>
      <c r="BD7">
        <f>IFERROR(IF($A7="","",IF(SUMIFS(RAW_매출A!$J$2:$J$7000,RAW_매출A!$B$2:$B$7000,$A7,RAW_매출A!$A$2:$A$7000,EDATE($E7,BD$1-1))=0,"",SUMIFS(RAW_매출A!$J$2:$J$7000,RAW_매출A!$B$2:$B$7000,$A7,RAW_매출A!$A$2:$A$7000,EDATE($E7,BD$1-1)))),"")</f>
        <v>5784200</v>
      </c>
      <c r="BE7">
        <f>IFERROR(IF($A7="","",IF(SUMIFS(RAW_매출A!$J$2:$J$7000,RAW_매출A!$B$2:$B$7000,$A7,RAW_매출A!$A$2:$A$7000,EDATE($E7,BE$1-1))=0,"",SUMIFS(RAW_매출A!$J$2:$J$7000,RAW_매출A!$B$2:$B$7000,$A7,RAW_매출A!$A$2:$A$7000,EDATE($E7,BE$1-1)))),"")</f>
        <v>5609700</v>
      </c>
      <c r="BF7">
        <f>IFERROR(IF($A7="","",IF(SUMIFS(RAW_매출A!$J$2:$J$7000,RAW_매출A!$B$2:$B$7000,$A7,RAW_매출A!$A$2:$A$7000,EDATE($E7,BF$1-1))=0,"",SUMIFS(RAW_매출A!$J$2:$J$7000,RAW_매출A!$B$2:$B$7000,$A7,RAW_매출A!$A$2:$A$7000,EDATE($E7,BF$1-1)))),"")</f>
        <v>5098100</v>
      </c>
      <c r="BG7">
        <f>IFERROR(IF($A7="","",IF(SUMIFS(RAW_매출A!$J$2:$J$7000,RAW_매출A!$B$2:$B$7000,$A7,RAW_매출A!$A$2:$A$7000,EDATE($E7,BG$1-1))=0,"",SUMIFS(RAW_매출A!$J$2:$J$7000,RAW_매출A!$B$2:$B$7000,$A7,RAW_매출A!$A$2:$A$7000,EDATE($E7,BG$1-1)))),"")</f>
        <v>6299400</v>
      </c>
      <c r="BH7">
        <f>IFERROR(IF($A7="","",IF(SUMIFS(RAW_매출A!$J$2:$J$7000,RAW_매출A!$B$2:$B$7000,$A7,RAW_매출A!$A$2:$A$7000,EDATE($E7,BH$1-1))=0,"",SUMIFS(RAW_매출A!$J$2:$J$7000,RAW_매출A!$B$2:$B$7000,$A7,RAW_매출A!$A$2:$A$7000,EDATE($E7,BH$1-1)))),"")</f>
        <v>6292400</v>
      </c>
      <c r="BI7">
        <f>IFERROR(IF($A7="","",IF(SUMIFS(RAW_매출A!$J$2:$J$7000,RAW_매출A!$B$2:$B$7000,$A7,RAW_매출A!$A$2:$A$7000,EDATE($E7,BI$1-1))=0,"",SUMIFS(RAW_매출A!$J$2:$J$7000,RAW_매출A!$B$2:$B$7000,$A7,RAW_매출A!$A$2:$A$7000,EDATE($E7,BI$1-1)))),"")</f>
        <v>7013000</v>
      </c>
      <c r="BJ7">
        <f>IFERROR(IF($A7="","",IF(SUMIFS(RAW_매출A!$J$2:$J$7000,RAW_매출A!$B$2:$B$7000,$A7,RAW_매출A!$A$2:$A$7000,EDATE($E7,BJ$1-1))=0,"",SUMIFS(RAW_매출A!$J$2:$J$7000,RAW_매출A!$B$2:$B$7000,$A7,RAW_매출A!$A$2:$A$7000,EDATE($E7,BJ$1-1)))),"")</f>
        <v>7469600</v>
      </c>
      <c r="BK7">
        <f>IFERROR(IF($A7="","",IF(SUMIFS(RAW_매출A!$J$2:$J$7000,RAW_매출A!$B$2:$B$7000,$A7,RAW_매출A!$A$2:$A$7000,EDATE($E7,BK$1-1))=0,"",SUMIFS(RAW_매출A!$J$2:$J$7000,RAW_매출A!$B$2:$B$7000,$A7,RAW_매출A!$A$2:$A$7000,EDATE($E7,BK$1-1)))),"")</f>
        <v>8393400</v>
      </c>
      <c r="BL7">
        <f>IFERROR(IF($A7="","",IF(SUMIFS(RAW_매출A!$J$2:$J$7000,RAW_매출A!$B$2:$B$7000,$A7,RAW_매출A!$A$2:$A$7000,EDATE($E7,BL$1-1))=0,"",SUMIFS(RAW_매출A!$J$2:$J$7000,RAW_매출A!$B$2:$B$7000,$A7,RAW_매출A!$A$2:$A$7000,EDATE($E7,BL$1-1)))),"")</f>
        <v>7652400</v>
      </c>
      <c r="BM7">
        <f>IFERROR(IF($A7="","",IF(SUMIFS(RAW_매출A!$J$2:$J$7000,RAW_매출A!$B$2:$B$7000,$A7,RAW_매출A!$A$2:$A$7000,EDATE($E7,BM$1-1))=0,"",SUMIFS(RAW_매출A!$J$2:$J$7000,RAW_매출A!$B$2:$B$7000,$A7,RAW_매출A!$A$2:$A$7000,EDATE($E7,BM$1-1)))),"")</f>
        <v>7218000</v>
      </c>
      <c r="BN7">
        <f>IFERROR(IF($A7="","",IF(SUMIFS(RAW_매출A!$J$2:$J$7000,RAW_매출A!$B$2:$B$7000,$A7,RAW_매출A!$A$2:$A$7000,EDATE($E7,BN$1-1))=0,"",SUMIFS(RAW_매출A!$J$2:$J$7000,RAW_매출A!$B$2:$B$7000,$A7,RAW_매출A!$A$2:$A$7000,EDATE($E7,BN$1-1)))),"")</f>
        <v>8282200</v>
      </c>
    </row>
    <row r="8" spans="1:66" x14ac:dyDescent="0.3">
      <c r="A8" t="str">
        <f>세팅!A9</f>
        <v>(0007) 낙성대점</v>
      </c>
      <c r="B8" t="str">
        <f>세팅!B9</f>
        <v>150-1</v>
      </c>
      <c r="C8">
        <f t="shared" si="0"/>
        <v>1</v>
      </c>
      <c r="D8" t="str">
        <f t="shared" si="1"/>
        <v>1</v>
      </c>
      <c r="E8" s="1">
        <f>세팅!D9</f>
        <v>43160</v>
      </c>
      <c r="F8">
        <f t="shared" si="2"/>
        <v>5462000</v>
      </c>
      <c r="G8">
        <f>IFERROR(IF($A8="","",IF(SUMIFS(RAW_매출A!$J$2:$J$7000,RAW_매출A!$B$2:$B$7000,$A8,RAW_매출A!$A$2:$A$7000,EDATE($E8,G$1-1))=0,"",SUMIFS(RAW_매출A!$J$2:$J$7000,RAW_매출A!$B$2:$B$7000,$A8,RAW_매출A!$A$2:$A$7000,EDATE($E8,G$1-1)))),"")</f>
        <v>3878000</v>
      </c>
      <c r="H8">
        <f>IFERROR(IF($A8="","",IF(SUMIFS(RAW_매출A!$J$2:$J$7000,RAW_매출A!$B$2:$B$7000,$A8,RAW_매출A!$A$2:$A$7000,EDATE($E8,H$1-1))=0,"",SUMIFS(RAW_매출A!$J$2:$J$7000,RAW_매출A!$B$2:$B$7000,$A8,RAW_매출A!$A$2:$A$7000,EDATE($E8,H$1-1)))),"")</f>
        <v>3801000</v>
      </c>
      <c r="I8">
        <f>IFERROR(IF($A8="","",IF(SUMIFS(RAW_매출A!$J$2:$J$7000,RAW_매출A!$B$2:$B$7000,$A8,RAW_매출A!$A$2:$A$7000,EDATE($E8,I$1-1))=0,"",SUMIFS(RAW_매출A!$J$2:$J$7000,RAW_매출A!$B$2:$B$7000,$A8,RAW_매출A!$A$2:$A$7000,EDATE($E8,I$1-1)))),"")</f>
        <v>5467000</v>
      </c>
      <c r="J8" s="28">
        <f>IFERROR(IF($A8="","",IF(SUMIFS(RAW_매출A!$J$2:$J$7000,RAW_매출A!$B$2:$B$7000,$A8,RAW_매출A!$A$2:$A$7000,EDATE($E8,J$1-1))=0,"",SUMIFS(RAW_매출A!$J$2:$J$7000,RAW_매출A!$B$2:$B$7000,$A8,RAW_매출A!$A$2:$A$7000,EDATE($E8,J$1-1)))),"")</f>
        <v>5387000</v>
      </c>
      <c r="K8" s="28">
        <f>IFERROR(IF($A8="","",IF(SUMIFS(RAW_매출A!$J$2:$J$7000,RAW_매출A!$B$2:$B$7000,$A8,RAW_매출A!$A$2:$A$7000,EDATE($E8,K$1-1))=0,"",SUMIFS(RAW_매출A!$J$2:$J$7000,RAW_매출A!$B$2:$B$7000,$A8,RAW_매출A!$A$2:$A$7000,EDATE($E8,K$1-1)))),"")</f>
        <v>5650000</v>
      </c>
      <c r="L8" s="28">
        <f>IFERROR(IF($A8="","",IF(SUMIFS(RAW_매출A!$J$2:$J$7000,RAW_매출A!$B$2:$B$7000,$A8,RAW_매출A!$A$2:$A$7000,EDATE($E8,L$1-1))=0,"",SUMIFS(RAW_매출A!$J$2:$J$7000,RAW_매출A!$B$2:$B$7000,$A8,RAW_매출A!$A$2:$A$7000,EDATE($E8,L$1-1)))),"")</f>
        <v>4504000</v>
      </c>
      <c r="M8" s="28">
        <f>IFERROR(IF($A8="","",IF(SUMIFS(RAW_매출A!$J$2:$J$7000,RAW_매출A!$B$2:$B$7000,$A8,RAW_매출A!$A$2:$A$7000,EDATE($E8,M$1-1))=0,"",SUMIFS(RAW_매출A!$J$2:$J$7000,RAW_매출A!$B$2:$B$7000,$A8,RAW_매출A!$A$2:$A$7000,EDATE($E8,M$1-1)))),"")</f>
        <v>5685000</v>
      </c>
      <c r="N8" s="28">
        <f>IFERROR(IF($A8="","",IF(SUMIFS(RAW_매출A!$J$2:$J$7000,RAW_매출A!$B$2:$B$7000,$A8,RAW_매출A!$A$2:$A$7000,EDATE($E8,N$1-1))=0,"",SUMIFS(RAW_매출A!$J$2:$J$7000,RAW_매출A!$B$2:$B$7000,$A8,RAW_매출A!$A$2:$A$7000,EDATE($E8,N$1-1)))),"")</f>
        <v>6240000</v>
      </c>
      <c r="O8" s="28">
        <f>IFERROR(IF($A8="","",IF(SUMIFS(RAW_매출A!$J$2:$J$7000,RAW_매출A!$B$2:$B$7000,$A8,RAW_매출A!$A$2:$A$7000,EDATE($E8,O$1-1))=0,"",SUMIFS(RAW_매출A!$J$2:$J$7000,RAW_매출A!$B$2:$B$7000,$A8,RAW_매출A!$A$2:$A$7000,EDATE($E8,O$1-1)))),"")</f>
        <v>5306000</v>
      </c>
      <c r="P8">
        <f>IFERROR(IF($A8="","",IF(SUMIFS(RAW_매출A!$J$2:$J$7000,RAW_매출A!$B$2:$B$7000,$A8,RAW_매출A!$A$2:$A$7000,EDATE($E8,P$1-1))=0,"",SUMIFS(RAW_매출A!$J$2:$J$7000,RAW_매출A!$B$2:$B$7000,$A8,RAW_매출A!$A$2:$A$7000,EDATE($E8,P$1-1)))),"")</f>
        <v>6243000</v>
      </c>
      <c r="Q8">
        <f>IFERROR(IF($A8="","",IF(SUMIFS(RAW_매출A!$J$2:$J$7000,RAW_매출A!$B$2:$B$7000,$A8,RAW_매출A!$A$2:$A$7000,EDATE($E8,Q$1-1))=0,"",SUMIFS(RAW_매출A!$J$2:$J$7000,RAW_매출A!$B$2:$B$7000,$A8,RAW_매출A!$A$2:$A$7000,EDATE($E8,Q$1-1)))),"")</f>
        <v>5671000</v>
      </c>
      <c r="R8">
        <f>IFERROR(IF($A8="","",IF(SUMIFS(RAW_매출A!$J$2:$J$7000,RAW_매출A!$B$2:$B$7000,$A8,RAW_매출A!$A$2:$A$7000,EDATE($E8,R$1-1))=0,"",SUMIFS(RAW_매출A!$J$2:$J$7000,RAW_매출A!$B$2:$B$7000,$A8,RAW_매출A!$A$2:$A$7000,EDATE($E8,R$1-1)))),"")</f>
        <v>5119000</v>
      </c>
      <c r="S8">
        <f>IFERROR(IF($A8="","",IF(SUMIFS(RAW_매출A!$J$2:$J$7000,RAW_매출A!$B$2:$B$7000,$A8,RAW_매출A!$A$2:$A$7000,EDATE($E8,S$1-1))=0,"",SUMIFS(RAW_매출A!$J$2:$J$7000,RAW_매출A!$B$2:$B$7000,$A8,RAW_매출A!$A$2:$A$7000,EDATE($E8,S$1-1)))),"")</f>
        <v>6752000</v>
      </c>
      <c r="T8">
        <f>IFERROR(IF($A8="","",IF(SUMIFS(RAW_매출A!$J$2:$J$7000,RAW_매출A!$B$2:$B$7000,$A8,RAW_매출A!$A$2:$A$7000,EDATE($E8,T$1-1))=0,"",SUMIFS(RAW_매출A!$J$2:$J$7000,RAW_매출A!$B$2:$B$7000,$A8,RAW_매출A!$A$2:$A$7000,EDATE($E8,T$1-1)))),"")</f>
        <v>5960000</v>
      </c>
      <c r="U8">
        <f>IFERROR(IF($A8="","",IF(SUMIFS(RAW_매출A!$J$2:$J$7000,RAW_매출A!$B$2:$B$7000,$A8,RAW_매출A!$A$2:$A$7000,EDATE($E8,U$1-1))=0,"",SUMIFS(RAW_매출A!$J$2:$J$7000,RAW_매출A!$B$2:$B$7000,$A8,RAW_매출A!$A$2:$A$7000,EDATE($E8,U$1-1)))),"")</f>
        <v>6499000</v>
      </c>
      <c r="V8">
        <f>IFERROR(IF($A8="","",IF(SUMIFS(RAW_매출A!$J$2:$J$7000,RAW_매출A!$B$2:$B$7000,$A8,RAW_매출A!$A$2:$A$7000,EDATE($E8,V$1-1))=0,"",SUMIFS(RAW_매출A!$J$2:$J$7000,RAW_매출A!$B$2:$B$7000,$A8,RAW_매출A!$A$2:$A$7000,EDATE($E8,V$1-1)))),"")</f>
        <v>6299000</v>
      </c>
      <c r="W8">
        <f>IFERROR(IF($A8="","",IF(SUMIFS(RAW_매출A!$J$2:$J$7000,RAW_매출A!$B$2:$B$7000,$A8,RAW_매출A!$A$2:$A$7000,EDATE($E8,W$1-1))=0,"",SUMIFS(RAW_매출A!$J$2:$J$7000,RAW_매출A!$B$2:$B$7000,$A8,RAW_매출A!$A$2:$A$7000,EDATE($E8,W$1-1)))),"")</f>
        <v>6508000</v>
      </c>
      <c r="X8">
        <f>IFERROR(IF($A8="","",IF(SUMIFS(RAW_매출A!$J$2:$J$7000,RAW_매출A!$B$2:$B$7000,$A8,RAW_매출A!$A$2:$A$7000,EDATE($E8,X$1-1))=0,"",SUMIFS(RAW_매출A!$J$2:$J$7000,RAW_매출A!$B$2:$B$7000,$A8,RAW_매출A!$A$2:$A$7000,EDATE($E8,X$1-1)))),"")</f>
        <v>7105000</v>
      </c>
      <c r="Y8">
        <f>IFERROR(IF($A8="","",IF(SUMIFS(RAW_매출A!$J$2:$J$7000,RAW_매출A!$B$2:$B$7000,$A8,RAW_매출A!$A$2:$A$7000,EDATE($E8,Y$1-1))=0,"",SUMIFS(RAW_매출A!$J$2:$J$7000,RAW_매출A!$B$2:$B$7000,$A8,RAW_매출A!$A$2:$A$7000,EDATE($E8,Y$1-1)))),"")</f>
        <v>7896000</v>
      </c>
      <c r="Z8">
        <f>IFERROR(IF($A8="","",IF(SUMIFS(RAW_매출A!$J$2:$J$7000,RAW_매출A!$B$2:$B$7000,$A8,RAW_매출A!$A$2:$A$7000,EDATE($E8,Z$1-1))=0,"",SUMIFS(RAW_매출A!$J$2:$J$7000,RAW_매출A!$B$2:$B$7000,$A8,RAW_매출A!$A$2:$A$7000,EDATE($E8,Z$1-1)))),"")</f>
        <v>7763000</v>
      </c>
      <c r="AA8">
        <f>IFERROR(IF($A8="","",IF(SUMIFS(RAW_매출A!$J$2:$J$7000,RAW_매출A!$B$2:$B$7000,$A8,RAW_매출A!$A$2:$A$7000,EDATE($E8,AA$1-1))=0,"",SUMIFS(RAW_매출A!$J$2:$J$7000,RAW_매출A!$B$2:$B$7000,$A8,RAW_매출A!$A$2:$A$7000,EDATE($E8,AA$1-1)))),"")</f>
        <v>6895000</v>
      </c>
      <c r="AB8">
        <f>IFERROR(IF($A8="","",IF(SUMIFS(RAW_매출A!$J$2:$J$7000,RAW_매출A!$B$2:$B$7000,$A8,RAW_매출A!$A$2:$A$7000,EDATE($E8,AB$1-1))=0,"",SUMIFS(RAW_매출A!$J$2:$J$7000,RAW_매출A!$B$2:$B$7000,$A8,RAW_매출A!$A$2:$A$7000,EDATE($E8,AB$1-1)))),"")</f>
        <v>7448000</v>
      </c>
      <c r="AC8">
        <f>IFERROR(IF($A8="","",IF(SUMIFS(RAW_매출A!$J$2:$J$7000,RAW_매출A!$B$2:$B$7000,$A8,RAW_매출A!$A$2:$A$7000,EDATE($E8,AC$1-1))=0,"",SUMIFS(RAW_매출A!$J$2:$J$7000,RAW_매출A!$B$2:$B$7000,$A8,RAW_매출A!$A$2:$A$7000,EDATE($E8,AC$1-1)))),"")</f>
        <v>7075000</v>
      </c>
      <c r="AD8">
        <f>IFERROR(IF($A8="","",IF(SUMIFS(RAW_매출A!$J$2:$J$7000,RAW_매출A!$B$2:$B$7000,$A8,RAW_매출A!$A$2:$A$7000,EDATE($E8,AD$1-1))=0,"",SUMIFS(RAW_매출A!$J$2:$J$7000,RAW_매출A!$B$2:$B$7000,$A8,RAW_매출A!$A$2:$A$7000,EDATE($E8,AD$1-1)))),"")</f>
        <v>6019000</v>
      </c>
      <c r="AE8">
        <f>IFERROR(IF($A8="","",IF(SUMIFS(RAW_매출A!$J$2:$J$7000,RAW_매출A!$B$2:$B$7000,$A8,RAW_매출A!$A$2:$A$7000,EDATE($E8,AE$1-1))=0,"",SUMIFS(RAW_매출A!$J$2:$J$7000,RAW_매출A!$B$2:$B$7000,$A8,RAW_매출A!$A$2:$A$7000,EDATE($E8,AE$1-1)))),"")</f>
        <v>6467000</v>
      </c>
      <c r="AF8">
        <f>IFERROR(IF($A8="","",IF(SUMIFS(RAW_매출A!$J$2:$J$7000,RAW_매출A!$B$2:$B$7000,$A8,RAW_매출A!$A$2:$A$7000,EDATE($E8,AF$1-1))=0,"",SUMIFS(RAW_매출A!$J$2:$J$7000,RAW_매출A!$B$2:$B$7000,$A8,RAW_매출A!$A$2:$A$7000,EDATE($E8,AF$1-1)))),"")</f>
        <v>6093000</v>
      </c>
      <c r="AG8">
        <f>IFERROR(IF($A8="","",IF(SUMIFS(RAW_매출A!$J$2:$J$7000,RAW_매출A!$B$2:$B$7000,$A8,RAW_매출A!$A$2:$A$7000,EDATE($E8,AG$1-1))=0,"",SUMIFS(RAW_매출A!$J$2:$J$7000,RAW_매출A!$B$2:$B$7000,$A8,RAW_매출A!$A$2:$A$7000,EDATE($E8,AG$1-1)))),"")</f>
        <v>8147000</v>
      </c>
      <c r="AH8">
        <f>IFERROR(IF($A8="","",IF(SUMIFS(RAW_매출A!$J$2:$J$7000,RAW_매출A!$B$2:$B$7000,$A8,RAW_매출A!$A$2:$A$7000,EDATE($E8,AH$1-1))=0,"",SUMIFS(RAW_매출A!$J$2:$J$7000,RAW_매출A!$B$2:$B$7000,$A8,RAW_매출A!$A$2:$A$7000,EDATE($E8,AH$1-1)))),"")</f>
        <v>6716000</v>
      </c>
      <c r="AI8">
        <f>IFERROR(IF($A8="","",IF(SUMIFS(RAW_매출A!$J$2:$J$7000,RAW_매출A!$B$2:$B$7000,$A8,RAW_매출A!$A$2:$A$7000,EDATE($E8,AI$1-1))=0,"",SUMIFS(RAW_매출A!$J$2:$J$7000,RAW_매출A!$B$2:$B$7000,$A8,RAW_매출A!$A$2:$A$7000,EDATE($E8,AI$1-1)))),"")</f>
        <v>7540000</v>
      </c>
      <c r="AJ8">
        <f>IFERROR(IF($A8="","",IF(SUMIFS(RAW_매출A!$J$2:$J$7000,RAW_매출A!$B$2:$B$7000,$A8,RAW_매출A!$A$2:$A$7000,EDATE($E8,AJ$1-1))=0,"",SUMIFS(RAW_매출A!$J$2:$J$7000,RAW_매출A!$B$2:$B$7000,$A8,RAW_매출A!$A$2:$A$7000,EDATE($E8,AJ$1-1)))),"")</f>
        <v>10417000</v>
      </c>
      <c r="AK8">
        <f>IFERROR(IF($A8="","",IF(SUMIFS(RAW_매출A!$J$2:$J$7000,RAW_매출A!$B$2:$B$7000,$A8,RAW_매출A!$A$2:$A$7000,EDATE($E8,AK$1-1))=0,"",SUMIFS(RAW_매출A!$J$2:$J$7000,RAW_매출A!$B$2:$B$7000,$A8,RAW_매출A!$A$2:$A$7000,EDATE($E8,AK$1-1)))),"")</f>
        <v>7536000</v>
      </c>
      <c r="AL8">
        <f>IFERROR(IF($A8="","",IF(SUMIFS(RAW_매출A!$J$2:$J$7000,RAW_매출A!$B$2:$B$7000,$A8,RAW_매출A!$A$2:$A$7000,EDATE($E8,AL$1-1))=0,"",SUMIFS(RAW_매출A!$J$2:$J$7000,RAW_매출A!$B$2:$B$7000,$A8,RAW_매출A!$A$2:$A$7000,EDATE($E8,AL$1-1)))),"")</f>
        <v>7697000</v>
      </c>
      <c r="AM8">
        <f>IFERROR(IF($A8="","",IF(SUMIFS(RAW_매출A!$J$2:$J$7000,RAW_매출A!$B$2:$B$7000,$A8,RAW_매출A!$A$2:$A$7000,EDATE($E8,AM$1-1))=0,"",SUMIFS(RAW_매출A!$J$2:$J$7000,RAW_매출A!$B$2:$B$7000,$A8,RAW_매출A!$A$2:$A$7000,EDATE($E8,AM$1-1)))),"")</f>
        <v>7508000</v>
      </c>
      <c r="AN8">
        <f>IFERROR(IF($A8="","",IF(SUMIFS(RAW_매출A!$J$2:$J$7000,RAW_매출A!$B$2:$B$7000,$A8,RAW_매출A!$A$2:$A$7000,EDATE($E8,AN$1-1))=0,"",SUMIFS(RAW_매출A!$J$2:$J$7000,RAW_매출A!$B$2:$B$7000,$A8,RAW_매출A!$A$2:$A$7000,EDATE($E8,AN$1-1)))),"")</f>
        <v>6711000</v>
      </c>
      <c r="AO8">
        <f>IFERROR(IF($A8="","",IF(SUMIFS(RAW_매출A!$J$2:$J$7000,RAW_매출A!$B$2:$B$7000,$A8,RAW_매출A!$A$2:$A$7000,EDATE($E8,AO$1-1))=0,"",SUMIFS(RAW_매출A!$J$2:$J$7000,RAW_매출A!$B$2:$B$7000,$A8,RAW_매출A!$A$2:$A$7000,EDATE($E8,AO$1-1)))),"")</f>
        <v>6747000</v>
      </c>
      <c r="AP8">
        <f>IFERROR(IF($A8="","",IF(SUMIFS(RAW_매출A!$J$2:$J$7000,RAW_매출A!$B$2:$B$7000,$A8,RAW_매출A!$A$2:$A$7000,EDATE($E8,AP$1-1))=0,"",SUMIFS(RAW_매출A!$J$2:$J$7000,RAW_매출A!$B$2:$B$7000,$A8,RAW_매출A!$A$2:$A$7000,EDATE($E8,AP$1-1)))),"")</f>
        <v>6351000</v>
      </c>
      <c r="AQ8">
        <f>IFERROR(IF($A8="","",IF(SUMIFS(RAW_매출A!$J$2:$J$7000,RAW_매출A!$B$2:$B$7000,$A8,RAW_매출A!$A$2:$A$7000,EDATE($E8,AQ$1-1))=0,"",SUMIFS(RAW_매출A!$J$2:$J$7000,RAW_매출A!$B$2:$B$7000,$A8,RAW_매출A!$A$2:$A$7000,EDATE($E8,AQ$1-1)))),"")</f>
        <v>6961000</v>
      </c>
      <c r="AR8">
        <f>IFERROR(IF($A8="","",IF(SUMIFS(RAW_매출A!$J$2:$J$7000,RAW_매출A!$B$2:$B$7000,$A8,RAW_매출A!$A$2:$A$7000,EDATE($E8,AR$1-1))=0,"",SUMIFS(RAW_매출A!$J$2:$J$7000,RAW_매출A!$B$2:$B$7000,$A8,RAW_매출A!$A$2:$A$7000,EDATE($E8,AR$1-1)))),"")</f>
        <v>7445000</v>
      </c>
      <c r="AS8">
        <f>IFERROR(IF($A8="","",IF(SUMIFS(RAW_매출A!$J$2:$J$7000,RAW_매출A!$B$2:$B$7000,$A8,RAW_매출A!$A$2:$A$7000,EDATE($E8,AS$1-1))=0,"",SUMIFS(RAW_매출A!$J$2:$J$7000,RAW_매출A!$B$2:$B$7000,$A8,RAW_매출A!$A$2:$A$7000,EDATE($E8,AS$1-1)))),"")</f>
        <v>9047000</v>
      </c>
      <c r="AT8">
        <f>IFERROR(IF($A8="","",IF(SUMIFS(RAW_매출A!$J$2:$J$7000,RAW_매출A!$B$2:$B$7000,$A8,RAW_매출A!$A$2:$A$7000,EDATE($E8,AT$1-1))=0,"",SUMIFS(RAW_매출A!$J$2:$J$7000,RAW_매출A!$B$2:$B$7000,$A8,RAW_매출A!$A$2:$A$7000,EDATE($E8,AT$1-1)))),"")</f>
        <v>8420000</v>
      </c>
      <c r="AU8">
        <f>IFERROR(IF($A8="","",IF(SUMIFS(RAW_매출A!$J$2:$J$7000,RAW_매출A!$B$2:$B$7000,$A8,RAW_매출A!$A$2:$A$7000,EDATE($E8,AU$1-1))=0,"",SUMIFS(RAW_매출A!$J$2:$J$7000,RAW_매출A!$B$2:$B$7000,$A8,RAW_매출A!$A$2:$A$7000,EDATE($E8,AU$1-1)))),"")</f>
        <v>8519000</v>
      </c>
      <c r="AV8">
        <f>IFERROR(IF($A8="","",IF(SUMIFS(RAW_매출A!$J$2:$J$7000,RAW_매출A!$B$2:$B$7000,$A8,RAW_매출A!$A$2:$A$7000,EDATE($E8,AV$1-1))=0,"",SUMIFS(RAW_매출A!$J$2:$J$7000,RAW_매출A!$B$2:$B$7000,$A8,RAW_매출A!$A$2:$A$7000,EDATE($E8,AV$1-1)))),"")</f>
        <v>7572000</v>
      </c>
      <c r="AW8">
        <f>IFERROR(IF($A8="","",IF(SUMIFS(RAW_매출A!$J$2:$J$7000,RAW_매출A!$B$2:$B$7000,$A8,RAW_매출A!$A$2:$A$7000,EDATE($E8,AW$1-1))=0,"",SUMIFS(RAW_매출A!$J$2:$J$7000,RAW_매출A!$B$2:$B$7000,$A8,RAW_매출A!$A$2:$A$7000,EDATE($E8,AW$1-1)))),"")</f>
        <v>8082500</v>
      </c>
      <c r="AX8">
        <f>IFERROR(IF($A8="","",IF(SUMIFS(RAW_매출A!$J$2:$J$7000,RAW_매출A!$B$2:$B$7000,$A8,RAW_매출A!$A$2:$A$7000,EDATE($E8,AX$1-1))=0,"",SUMIFS(RAW_매출A!$J$2:$J$7000,RAW_매출A!$B$2:$B$7000,$A8,RAW_매출A!$A$2:$A$7000,EDATE($E8,AX$1-1)))),"")</f>
        <v>8238000</v>
      </c>
      <c r="AY8">
        <f>IFERROR(IF($A8="","",IF(SUMIFS(RAW_매출A!$J$2:$J$7000,RAW_매출A!$B$2:$B$7000,$A8,RAW_매출A!$A$2:$A$7000,EDATE($E8,AY$1-1))=0,"",SUMIFS(RAW_매출A!$J$2:$J$7000,RAW_매출A!$B$2:$B$7000,$A8,RAW_매출A!$A$2:$A$7000,EDATE($E8,AY$1-1)))),"")</f>
        <v>6528500</v>
      </c>
      <c r="AZ8">
        <f>IFERROR(IF($A8="","",IF(SUMIFS(RAW_매출A!$J$2:$J$7000,RAW_매출A!$B$2:$B$7000,$A8,RAW_매출A!$A$2:$A$7000,EDATE($E8,AZ$1-1))=0,"",SUMIFS(RAW_매출A!$J$2:$J$7000,RAW_매출A!$B$2:$B$7000,$A8,RAW_매출A!$A$2:$A$7000,EDATE($E8,AZ$1-1)))),"")</f>
        <v>6507500</v>
      </c>
      <c r="BA8">
        <f>IFERROR(IF($A8="","",IF(SUMIFS(RAW_매출A!$J$2:$J$7000,RAW_매출A!$B$2:$B$7000,$A8,RAW_매출A!$A$2:$A$7000,EDATE($E8,BA$1-1))=0,"",SUMIFS(RAW_매출A!$J$2:$J$7000,RAW_매출A!$B$2:$B$7000,$A8,RAW_매출A!$A$2:$A$7000,EDATE($E8,BA$1-1)))),"")</f>
        <v>6164000</v>
      </c>
      <c r="BB8">
        <f>IFERROR(IF($A8="","",IF(SUMIFS(RAW_매출A!$J$2:$J$7000,RAW_매출A!$B$2:$B$7000,$A8,RAW_매출A!$A$2:$A$7000,EDATE($E8,BB$1-1))=0,"",SUMIFS(RAW_매출A!$J$2:$J$7000,RAW_매출A!$B$2:$B$7000,$A8,RAW_매출A!$A$2:$A$7000,EDATE($E8,BB$1-1)))),"")</f>
        <v>6306300</v>
      </c>
      <c r="BC8">
        <f>IFERROR(IF($A8="","",IF(SUMIFS(RAW_매출A!$J$2:$J$7000,RAW_매출A!$B$2:$B$7000,$A8,RAW_매출A!$A$2:$A$7000,EDATE($E8,BC$1-1))=0,"",SUMIFS(RAW_매출A!$J$2:$J$7000,RAW_매출A!$B$2:$B$7000,$A8,RAW_매출A!$A$2:$A$7000,EDATE($E8,BC$1-1)))),"")</f>
        <v>7176400</v>
      </c>
      <c r="BD8">
        <f>IFERROR(IF($A8="","",IF(SUMIFS(RAW_매출A!$J$2:$J$7000,RAW_매출A!$B$2:$B$7000,$A8,RAW_매출A!$A$2:$A$7000,EDATE($E8,BD$1-1))=0,"",SUMIFS(RAW_매출A!$J$2:$J$7000,RAW_매출A!$B$2:$B$7000,$A8,RAW_매출A!$A$2:$A$7000,EDATE($E8,BD$1-1)))),"")</f>
        <v>7021900</v>
      </c>
      <c r="BE8">
        <f>IFERROR(IF($A8="","",IF(SUMIFS(RAW_매출A!$J$2:$J$7000,RAW_매출A!$B$2:$B$7000,$A8,RAW_매출A!$A$2:$A$7000,EDATE($E8,BE$1-1))=0,"",SUMIFS(RAW_매출A!$J$2:$J$7000,RAW_매출A!$B$2:$B$7000,$A8,RAW_매출A!$A$2:$A$7000,EDATE($E8,BE$1-1)))),"")</f>
        <v>7715700</v>
      </c>
      <c r="BF8">
        <f>IFERROR(IF($A8="","",IF(SUMIFS(RAW_매출A!$J$2:$J$7000,RAW_매출A!$B$2:$B$7000,$A8,RAW_매출A!$A$2:$A$7000,EDATE($E8,BF$1-1))=0,"",SUMIFS(RAW_매출A!$J$2:$J$7000,RAW_매출A!$B$2:$B$7000,$A8,RAW_매출A!$A$2:$A$7000,EDATE($E8,BF$1-1)))),"")</f>
        <v>8083400</v>
      </c>
      <c r="BG8">
        <f>IFERROR(IF($A8="","",IF(SUMIFS(RAW_매출A!$J$2:$J$7000,RAW_매출A!$B$2:$B$7000,$A8,RAW_매출A!$A$2:$A$7000,EDATE($E8,BG$1-1))=0,"",SUMIFS(RAW_매출A!$J$2:$J$7000,RAW_매출A!$B$2:$B$7000,$A8,RAW_매출A!$A$2:$A$7000,EDATE($E8,BG$1-1)))),"")</f>
        <v>9677200</v>
      </c>
      <c r="BH8">
        <f>IFERROR(IF($A8="","",IF(SUMIFS(RAW_매출A!$J$2:$J$7000,RAW_매출A!$B$2:$B$7000,$A8,RAW_매출A!$A$2:$A$7000,EDATE($E8,BH$1-1))=0,"",SUMIFS(RAW_매출A!$J$2:$J$7000,RAW_매출A!$B$2:$B$7000,$A8,RAW_매출A!$A$2:$A$7000,EDATE($E8,BH$1-1)))),"")</f>
        <v>8725600</v>
      </c>
      <c r="BI8">
        <f>IFERROR(IF($A8="","",IF(SUMIFS(RAW_매출A!$J$2:$J$7000,RAW_매출A!$B$2:$B$7000,$A8,RAW_매출A!$A$2:$A$7000,EDATE($E8,BI$1-1))=0,"",SUMIFS(RAW_매출A!$J$2:$J$7000,RAW_매출A!$B$2:$B$7000,$A8,RAW_매출A!$A$2:$A$7000,EDATE($E8,BI$1-1)))),"")</f>
        <v>8699500</v>
      </c>
      <c r="BJ8">
        <f>IFERROR(IF($A8="","",IF(SUMIFS(RAW_매출A!$J$2:$J$7000,RAW_매출A!$B$2:$B$7000,$A8,RAW_매출A!$A$2:$A$7000,EDATE($E8,BJ$1-1))=0,"",SUMIFS(RAW_매출A!$J$2:$J$7000,RAW_매출A!$B$2:$B$7000,$A8,RAW_매출A!$A$2:$A$7000,EDATE($E8,BJ$1-1)))),"")</f>
        <v>8831500</v>
      </c>
      <c r="BK8">
        <f>IFERROR(IF($A8="","",IF(SUMIFS(RAW_매출A!$J$2:$J$7000,RAW_매출A!$B$2:$B$7000,$A8,RAW_매출A!$A$2:$A$7000,EDATE($E8,BK$1-1))=0,"",SUMIFS(RAW_매출A!$J$2:$J$7000,RAW_매출A!$B$2:$B$7000,$A8,RAW_매출A!$A$2:$A$7000,EDATE($E8,BK$1-1)))),"")</f>
        <v>7563200</v>
      </c>
      <c r="BL8">
        <f>IFERROR(IF($A8="","",IF(SUMIFS(RAW_매출A!$J$2:$J$7000,RAW_매출A!$B$2:$B$7000,$A8,RAW_매출A!$A$2:$A$7000,EDATE($E8,BL$1-1))=0,"",SUMIFS(RAW_매출A!$J$2:$J$7000,RAW_매출A!$B$2:$B$7000,$A8,RAW_매출A!$A$2:$A$7000,EDATE($E8,BL$1-1)))),"")</f>
        <v>7977700</v>
      </c>
      <c r="BM8">
        <f>IFERROR(IF($A8="","",IF(SUMIFS(RAW_매출A!$J$2:$J$7000,RAW_매출A!$B$2:$B$7000,$A8,RAW_매출A!$A$2:$A$7000,EDATE($E8,BM$1-1))=0,"",SUMIFS(RAW_매출A!$J$2:$J$7000,RAW_매출A!$B$2:$B$7000,$A8,RAW_매출A!$A$2:$A$7000,EDATE($E8,BM$1-1)))),"")</f>
        <v>7573000</v>
      </c>
      <c r="BN8">
        <f>IFERROR(IF($A8="","",IF(SUMIFS(RAW_매출A!$J$2:$J$7000,RAW_매출A!$B$2:$B$7000,$A8,RAW_매출A!$A$2:$A$7000,EDATE($E8,BN$1-1))=0,"",SUMIFS(RAW_매출A!$J$2:$J$7000,RAW_매출A!$B$2:$B$7000,$A8,RAW_매출A!$A$2:$A$7000,EDATE($E8,BN$1-1)))),"")</f>
        <v>7345300</v>
      </c>
    </row>
    <row r="9" spans="1:66" x14ac:dyDescent="0.3">
      <c r="A9" t="str">
        <f>세팅!A10</f>
        <v>(0008) 트리하우스점</v>
      </c>
      <c r="B9">
        <f>세팅!B10</f>
        <v>0</v>
      </c>
      <c r="C9" t="str">
        <f t="shared" si="0"/>
        <v/>
      </c>
      <c r="D9" t="str">
        <f t="shared" si="1"/>
        <v/>
      </c>
      <c r="E9" s="1">
        <f>세팅!D10</f>
        <v>43282</v>
      </c>
      <c r="F9" t="str">
        <f t="shared" si="2"/>
        <v/>
      </c>
      <c r="G9" t="str">
        <f>IFERROR(IF($A9="","",IF(SUMIFS(RAW_매출A!$J$2:$J$7000,RAW_매출A!$B$2:$B$7000,$A9,RAW_매출A!$A$2:$A$7000,EDATE($E9,G$1-1))=0,"",SUMIFS(RAW_매출A!$J$2:$J$7000,RAW_매출A!$B$2:$B$7000,$A9,RAW_매출A!$A$2:$A$7000,EDATE($E9,G$1-1)))),"")</f>
        <v/>
      </c>
      <c r="H9" t="str">
        <f>IFERROR(IF($A9="","",IF(SUMIFS(RAW_매출A!$J$2:$J$7000,RAW_매출A!$B$2:$B$7000,$A9,RAW_매출A!$A$2:$A$7000,EDATE($E9,H$1-1))=0,"",SUMIFS(RAW_매출A!$J$2:$J$7000,RAW_매출A!$B$2:$B$7000,$A9,RAW_매출A!$A$2:$A$7000,EDATE($E9,H$1-1)))),"")</f>
        <v/>
      </c>
      <c r="I9" t="str">
        <f>IFERROR(IF($A9="","",IF(SUMIFS(RAW_매출A!$J$2:$J$7000,RAW_매출A!$B$2:$B$7000,$A9,RAW_매출A!$A$2:$A$7000,EDATE($E9,I$1-1))=0,"",SUMIFS(RAW_매출A!$J$2:$J$7000,RAW_매출A!$B$2:$B$7000,$A9,RAW_매출A!$A$2:$A$7000,EDATE($E9,I$1-1)))),"")</f>
        <v/>
      </c>
      <c r="J9" s="28" t="str">
        <f>IFERROR(IF($A9="","",IF(SUMIFS(RAW_매출A!$J$2:$J$7000,RAW_매출A!$B$2:$B$7000,$A9,RAW_매출A!$A$2:$A$7000,EDATE($E9,J$1-1))=0,"",SUMIFS(RAW_매출A!$J$2:$J$7000,RAW_매출A!$B$2:$B$7000,$A9,RAW_매출A!$A$2:$A$7000,EDATE($E9,J$1-1)))),"")</f>
        <v/>
      </c>
      <c r="K9" s="28" t="str">
        <f>IFERROR(IF($A9="","",IF(SUMIFS(RAW_매출A!$J$2:$J$7000,RAW_매출A!$B$2:$B$7000,$A9,RAW_매출A!$A$2:$A$7000,EDATE($E9,K$1-1))=0,"",SUMIFS(RAW_매출A!$J$2:$J$7000,RAW_매출A!$B$2:$B$7000,$A9,RAW_매출A!$A$2:$A$7000,EDATE($E9,K$1-1)))),"")</f>
        <v/>
      </c>
      <c r="L9" s="28" t="str">
        <f>IFERROR(IF($A9="","",IF(SUMIFS(RAW_매출A!$J$2:$J$7000,RAW_매출A!$B$2:$B$7000,$A9,RAW_매출A!$A$2:$A$7000,EDATE($E9,L$1-1))=0,"",SUMIFS(RAW_매출A!$J$2:$J$7000,RAW_매출A!$B$2:$B$7000,$A9,RAW_매출A!$A$2:$A$7000,EDATE($E9,L$1-1)))),"")</f>
        <v/>
      </c>
      <c r="M9" s="28" t="str">
        <f>IFERROR(IF($A9="","",IF(SUMIFS(RAW_매출A!$J$2:$J$7000,RAW_매출A!$B$2:$B$7000,$A9,RAW_매출A!$A$2:$A$7000,EDATE($E9,M$1-1))=0,"",SUMIFS(RAW_매출A!$J$2:$J$7000,RAW_매출A!$B$2:$B$7000,$A9,RAW_매출A!$A$2:$A$7000,EDATE($E9,M$1-1)))),"")</f>
        <v/>
      </c>
      <c r="N9" s="28" t="str">
        <f>IFERROR(IF($A9="","",IF(SUMIFS(RAW_매출A!$J$2:$J$7000,RAW_매출A!$B$2:$B$7000,$A9,RAW_매출A!$A$2:$A$7000,EDATE($E9,N$1-1))=0,"",SUMIFS(RAW_매출A!$J$2:$J$7000,RAW_매출A!$B$2:$B$7000,$A9,RAW_매출A!$A$2:$A$7000,EDATE($E9,N$1-1)))),"")</f>
        <v/>
      </c>
      <c r="O9" s="28" t="str">
        <f>IFERROR(IF($A9="","",IF(SUMIFS(RAW_매출A!$J$2:$J$7000,RAW_매출A!$B$2:$B$7000,$A9,RAW_매출A!$A$2:$A$7000,EDATE($E9,O$1-1))=0,"",SUMIFS(RAW_매출A!$J$2:$J$7000,RAW_매출A!$B$2:$B$7000,$A9,RAW_매출A!$A$2:$A$7000,EDATE($E9,O$1-1)))),"")</f>
        <v/>
      </c>
      <c r="P9" t="str">
        <f>IFERROR(IF($A9="","",IF(SUMIFS(RAW_매출A!$J$2:$J$7000,RAW_매출A!$B$2:$B$7000,$A9,RAW_매출A!$A$2:$A$7000,EDATE($E9,P$1-1))=0,"",SUMIFS(RAW_매출A!$J$2:$J$7000,RAW_매출A!$B$2:$B$7000,$A9,RAW_매출A!$A$2:$A$7000,EDATE($E9,P$1-1)))),"")</f>
        <v/>
      </c>
      <c r="Q9" t="str">
        <f>IFERROR(IF($A9="","",IF(SUMIFS(RAW_매출A!$J$2:$J$7000,RAW_매출A!$B$2:$B$7000,$A9,RAW_매출A!$A$2:$A$7000,EDATE($E9,Q$1-1))=0,"",SUMIFS(RAW_매출A!$J$2:$J$7000,RAW_매출A!$B$2:$B$7000,$A9,RAW_매출A!$A$2:$A$7000,EDATE($E9,Q$1-1)))),"")</f>
        <v/>
      </c>
      <c r="R9" t="str">
        <f>IFERROR(IF($A9="","",IF(SUMIFS(RAW_매출A!$J$2:$J$7000,RAW_매출A!$B$2:$B$7000,$A9,RAW_매출A!$A$2:$A$7000,EDATE($E9,R$1-1))=0,"",SUMIFS(RAW_매출A!$J$2:$J$7000,RAW_매출A!$B$2:$B$7000,$A9,RAW_매출A!$A$2:$A$7000,EDATE($E9,R$1-1)))),"")</f>
        <v/>
      </c>
      <c r="S9" t="str">
        <f>IFERROR(IF($A9="","",IF(SUMIFS(RAW_매출A!$J$2:$J$7000,RAW_매출A!$B$2:$B$7000,$A9,RAW_매출A!$A$2:$A$7000,EDATE($E9,S$1-1))=0,"",SUMIFS(RAW_매출A!$J$2:$J$7000,RAW_매출A!$B$2:$B$7000,$A9,RAW_매출A!$A$2:$A$7000,EDATE($E9,S$1-1)))),"")</f>
        <v/>
      </c>
      <c r="T9" t="str">
        <f>IFERROR(IF($A9="","",IF(SUMIFS(RAW_매출A!$J$2:$J$7000,RAW_매출A!$B$2:$B$7000,$A9,RAW_매출A!$A$2:$A$7000,EDATE($E9,T$1-1))=0,"",SUMIFS(RAW_매출A!$J$2:$J$7000,RAW_매출A!$B$2:$B$7000,$A9,RAW_매출A!$A$2:$A$7000,EDATE($E9,T$1-1)))),"")</f>
        <v/>
      </c>
      <c r="U9" t="str">
        <f>IFERROR(IF($A9="","",IF(SUMIFS(RAW_매출A!$J$2:$J$7000,RAW_매출A!$B$2:$B$7000,$A9,RAW_매출A!$A$2:$A$7000,EDATE($E9,U$1-1))=0,"",SUMIFS(RAW_매출A!$J$2:$J$7000,RAW_매출A!$B$2:$B$7000,$A9,RAW_매출A!$A$2:$A$7000,EDATE($E9,U$1-1)))),"")</f>
        <v/>
      </c>
      <c r="V9" t="str">
        <f>IFERROR(IF($A9="","",IF(SUMIFS(RAW_매출A!$J$2:$J$7000,RAW_매출A!$B$2:$B$7000,$A9,RAW_매출A!$A$2:$A$7000,EDATE($E9,V$1-1))=0,"",SUMIFS(RAW_매출A!$J$2:$J$7000,RAW_매출A!$B$2:$B$7000,$A9,RAW_매출A!$A$2:$A$7000,EDATE($E9,V$1-1)))),"")</f>
        <v/>
      </c>
      <c r="W9" t="str">
        <f>IFERROR(IF($A9="","",IF(SUMIFS(RAW_매출A!$J$2:$J$7000,RAW_매출A!$B$2:$B$7000,$A9,RAW_매출A!$A$2:$A$7000,EDATE($E9,W$1-1))=0,"",SUMIFS(RAW_매출A!$J$2:$J$7000,RAW_매출A!$B$2:$B$7000,$A9,RAW_매출A!$A$2:$A$7000,EDATE($E9,W$1-1)))),"")</f>
        <v/>
      </c>
      <c r="X9" t="str">
        <f>IFERROR(IF($A9="","",IF(SUMIFS(RAW_매출A!$J$2:$J$7000,RAW_매출A!$B$2:$B$7000,$A9,RAW_매출A!$A$2:$A$7000,EDATE($E9,X$1-1))=0,"",SUMIFS(RAW_매출A!$J$2:$J$7000,RAW_매출A!$B$2:$B$7000,$A9,RAW_매출A!$A$2:$A$7000,EDATE($E9,X$1-1)))),"")</f>
        <v/>
      </c>
      <c r="Y9" t="str">
        <f>IFERROR(IF($A9="","",IF(SUMIFS(RAW_매출A!$J$2:$J$7000,RAW_매출A!$B$2:$B$7000,$A9,RAW_매출A!$A$2:$A$7000,EDATE($E9,Y$1-1))=0,"",SUMIFS(RAW_매출A!$J$2:$J$7000,RAW_매출A!$B$2:$B$7000,$A9,RAW_매출A!$A$2:$A$7000,EDATE($E9,Y$1-1)))),"")</f>
        <v/>
      </c>
      <c r="Z9" t="str">
        <f>IFERROR(IF($A9="","",IF(SUMIFS(RAW_매출A!$J$2:$J$7000,RAW_매출A!$B$2:$B$7000,$A9,RAW_매출A!$A$2:$A$7000,EDATE($E9,Z$1-1))=0,"",SUMIFS(RAW_매출A!$J$2:$J$7000,RAW_매출A!$B$2:$B$7000,$A9,RAW_매출A!$A$2:$A$7000,EDATE($E9,Z$1-1)))),"")</f>
        <v/>
      </c>
      <c r="AA9" t="str">
        <f>IFERROR(IF($A9="","",IF(SUMIFS(RAW_매출A!$J$2:$J$7000,RAW_매출A!$B$2:$B$7000,$A9,RAW_매출A!$A$2:$A$7000,EDATE($E9,AA$1-1))=0,"",SUMIFS(RAW_매출A!$J$2:$J$7000,RAW_매출A!$B$2:$B$7000,$A9,RAW_매출A!$A$2:$A$7000,EDATE($E9,AA$1-1)))),"")</f>
        <v/>
      </c>
      <c r="AB9" t="str">
        <f>IFERROR(IF($A9="","",IF(SUMIFS(RAW_매출A!$J$2:$J$7000,RAW_매출A!$B$2:$B$7000,$A9,RAW_매출A!$A$2:$A$7000,EDATE($E9,AB$1-1))=0,"",SUMIFS(RAW_매출A!$J$2:$J$7000,RAW_매출A!$B$2:$B$7000,$A9,RAW_매출A!$A$2:$A$7000,EDATE($E9,AB$1-1)))),"")</f>
        <v/>
      </c>
      <c r="AC9" t="str">
        <f>IFERROR(IF($A9="","",IF(SUMIFS(RAW_매출A!$J$2:$J$7000,RAW_매출A!$B$2:$B$7000,$A9,RAW_매출A!$A$2:$A$7000,EDATE($E9,AC$1-1))=0,"",SUMIFS(RAW_매출A!$J$2:$J$7000,RAW_매출A!$B$2:$B$7000,$A9,RAW_매출A!$A$2:$A$7000,EDATE($E9,AC$1-1)))),"")</f>
        <v/>
      </c>
      <c r="AD9" t="str">
        <f>IFERROR(IF($A9="","",IF(SUMIFS(RAW_매출A!$J$2:$J$7000,RAW_매출A!$B$2:$B$7000,$A9,RAW_매출A!$A$2:$A$7000,EDATE($E9,AD$1-1))=0,"",SUMIFS(RAW_매출A!$J$2:$J$7000,RAW_매출A!$B$2:$B$7000,$A9,RAW_매출A!$A$2:$A$7000,EDATE($E9,AD$1-1)))),"")</f>
        <v/>
      </c>
      <c r="AE9" t="str">
        <f>IFERROR(IF($A9="","",IF(SUMIFS(RAW_매출A!$J$2:$J$7000,RAW_매출A!$B$2:$B$7000,$A9,RAW_매출A!$A$2:$A$7000,EDATE($E9,AE$1-1))=0,"",SUMIFS(RAW_매출A!$J$2:$J$7000,RAW_매출A!$B$2:$B$7000,$A9,RAW_매출A!$A$2:$A$7000,EDATE($E9,AE$1-1)))),"")</f>
        <v/>
      </c>
      <c r="AF9" t="str">
        <f>IFERROR(IF($A9="","",IF(SUMIFS(RAW_매출A!$J$2:$J$7000,RAW_매출A!$B$2:$B$7000,$A9,RAW_매출A!$A$2:$A$7000,EDATE($E9,AF$1-1))=0,"",SUMIFS(RAW_매출A!$J$2:$J$7000,RAW_매출A!$B$2:$B$7000,$A9,RAW_매출A!$A$2:$A$7000,EDATE($E9,AF$1-1)))),"")</f>
        <v/>
      </c>
      <c r="AG9">
        <f>IFERROR(IF($A9="","",IF(SUMIFS(RAW_매출A!$J$2:$J$7000,RAW_매출A!$B$2:$B$7000,$A9,RAW_매출A!$A$2:$A$7000,EDATE($E9,AG$1-1))=0,"",SUMIFS(RAW_매출A!$J$2:$J$7000,RAW_매출A!$B$2:$B$7000,$A9,RAW_매출A!$A$2:$A$7000,EDATE($E9,AG$1-1)))),"")</f>
        <v>261000</v>
      </c>
      <c r="AH9">
        <f>IFERROR(IF($A9="","",IF(SUMIFS(RAW_매출A!$J$2:$J$7000,RAW_매출A!$B$2:$B$7000,$A9,RAW_매출A!$A$2:$A$7000,EDATE($E9,AH$1-1))=0,"",SUMIFS(RAW_매출A!$J$2:$J$7000,RAW_매출A!$B$2:$B$7000,$A9,RAW_매출A!$A$2:$A$7000,EDATE($E9,AH$1-1)))),"")</f>
        <v>275000</v>
      </c>
      <c r="AI9">
        <f>IFERROR(IF($A9="","",IF(SUMIFS(RAW_매출A!$J$2:$J$7000,RAW_매출A!$B$2:$B$7000,$A9,RAW_매출A!$A$2:$A$7000,EDATE($E9,AI$1-1))=0,"",SUMIFS(RAW_매출A!$J$2:$J$7000,RAW_매출A!$B$2:$B$7000,$A9,RAW_매출A!$A$2:$A$7000,EDATE($E9,AI$1-1)))),"")</f>
        <v>156000</v>
      </c>
      <c r="AJ9">
        <f>IFERROR(IF($A9="","",IF(SUMIFS(RAW_매출A!$J$2:$J$7000,RAW_매출A!$B$2:$B$7000,$A9,RAW_매출A!$A$2:$A$7000,EDATE($E9,AJ$1-1))=0,"",SUMIFS(RAW_매출A!$J$2:$J$7000,RAW_매출A!$B$2:$B$7000,$A9,RAW_매출A!$A$2:$A$7000,EDATE($E9,AJ$1-1)))),"")</f>
        <v>227000</v>
      </c>
      <c r="AK9">
        <f>IFERROR(IF($A9="","",IF(SUMIFS(RAW_매출A!$J$2:$J$7000,RAW_매출A!$B$2:$B$7000,$A9,RAW_매출A!$A$2:$A$7000,EDATE($E9,AK$1-1))=0,"",SUMIFS(RAW_매출A!$J$2:$J$7000,RAW_매출A!$B$2:$B$7000,$A9,RAW_매출A!$A$2:$A$7000,EDATE($E9,AK$1-1)))),"")</f>
        <v>238000</v>
      </c>
      <c r="AL9">
        <f>IFERROR(IF($A9="","",IF(SUMIFS(RAW_매출A!$J$2:$J$7000,RAW_매출A!$B$2:$B$7000,$A9,RAW_매출A!$A$2:$A$7000,EDATE($E9,AL$1-1))=0,"",SUMIFS(RAW_매출A!$J$2:$J$7000,RAW_매출A!$B$2:$B$7000,$A9,RAW_매출A!$A$2:$A$7000,EDATE($E9,AL$1-1)))),"")</f>
        <v>233000</v>
      </c>
      <c r="AM9">
        <f>IFERROR(IF($A9="","",IF(SUMIFS(RAW_매출A!$J$2:$J$7000,RAW_매출A!$B$2:$B$7000,$A9,RAW_매출A!$A$2:$A$7000,EDATE($E9,AM$1-1))=0,"",SUMIFS(RAW_매출A!$J$2:$J$7000,RAW_매출A!$B$2:$B$7000,$A9,RAW_매출A!$A$2:$A$7000,EDATE($E9,AM$1-1)))),"")</f>
        <v>243000</v>
      </c>
      <c r="AN9">
        <f>IFERROR(IF($A9="","",IF(SUMIFS(RAW_매출A!$J$2:$J$7000,RAW_매출A!$B$2:$B$7000,$A9,RAW_매출A!$A$2:$A$7000,EDATE($E9,AN$1-1))=0,"",SUMIFS(RAW_매출A!$J$2:$J$7000,RAW_매출A!$B$2:$B$7000,$A9,RAW_매출A!$A$2:$A$7000,EDATE($E9,AN$1-1)))),"")</f>
        <v>182000</v>
      </c>
      <c r="AO9">
        <f>IFERROR(IF($A9="","",IF(SUMIFS(RAW_매출A!$J$2:$J$7000,RAW_매출A!$B$2:$B$7000,$A9,RAW_매출A!$A$2:$A$7000,EDATE($E9,AO$1-1))=0,"",SUMIFS(RAW_매출A!$J$2:$J$7000,RAW_매출A!$B$2:$B$7000,$A9,RAW_매출A!$A$2:$A$7000,EDATE($E9,AO$1-1)))),"")</f>
        <v>303000</v>
      </c>
      <c r="AP9">
        <f>IFERROR(IF($A9="","",IF(SUMIFS(RAW_매출A!$J$2:$J$7000,RAW_매출A!$B$2:$B$7000,$A9,RAW_매출A!$A$2:$A$7000,EDATE($E9,AP$1-1))=0,"",SUMIFS(RAW_매출A!$J$2:$J$7000,RAW_매출A!$B$2:$B$7000,$A9,RAW_매출A!$A$2:$A$7000,EDATE($E9,AP$1-1)))),"")</f>
        <v>239500</v>
      </c>
      <c r="AQ9">
        <f>IFERROR(IF($A9="","",IF(SUMIFS(RAW_매출A!$J$2:$J$7000,RAW_매출A!$B$2:$B$7000,$A9,RAW_매출A!$A$2:$A$7000,EDATE($E9,AQ$1-1))=0,"",SUMIFS(RAW_매출A!$J$2:$J$7000,RAW_매출A!$B$2:$B$7000,$A9,RAW_매출A!$A$2:$A$7000,EDATE($E9,AQ$1-1)))),"")</f>
        <v>493500</v>
      </c>
      <c r="AR9">
        <f>IFERROR(IF($A9="","",IF(SUMIFS(RAW_매출A!$J$2:$J$7000,RAW_매출A!$B$2:$B$7000,$A9,RAW_매출A!$A$2:$A$7000,EDATE($E9,AR$1-1))=0,"",SUMIFS(RAW_매출A!$J$2:$J$7000,RAW_매출A!$B$2:$B$7000,$A9,RAW_매출A!$A$2:$A$7000,EDATE($E9,AR$1-1)))),"")</f>
        <v>382000</v>
      </c>
      <c r="AS9">
        <f>IFERROR(IF($A9="","",IF(SUMIFS(RAW_매출A!$J$2:$J$7000,RAW_매출A!$B$2:$B$7000,$A9,RAW_매출A!$A$2:$A$7000,EDATE($E9,AS$1-1))=0,"",SUMIFS(RAW_매출A!$J$2:$J$7000,RAW_매출A!$B$2:$B$7000,$A9,RAW_매출A!$A$2:$A$7000,EDATE($E9,AS$1-1)))),"")</f>
        <v>360500</v>
      </c>
      <c r="AT9">
        <f>IFERROR(IF($A9="","",IF(SUMIFS(RAW_매출A!$J$2:$J$7000,RAW_매출A!$B$2:$B$7000,$A9,RAW_매출A!$A$2:$A$7000,EDATE($E9,AT$1-1))=0,"",SUMIFS(RAW_매출A!$J$2:$J$7000,RAW_매출A!$B$2:$B$7000,$A9,RAW_매출A!$A$2:$A$7000,EDATE($E9,AT$1-1)))),"")</f>
        <v>517000</v>
      </c>
      <c r="AU9">
        <f>IFERROR(IF($A9="","",IF(SUMIFS(RAW_매출A!$J$2:$J$7000,RAW_매출A!$B$2:$B$7000,$A9,RAW_매출A!$A$2:$A$7000,EDATE($E9,AU$1-1))=0,"",SUMIFS(RAW_매출A!$J$2:$J$7000,RAW_매출A!$B$2:$B$7000,$A9,RAW_매출A!$A$2:$A$7000,EDATE($E9,AU$1-1)))),"")</f>
        <v>416000</v>
      </c>
      <c r="AV9">
        <f>IFERROR(IF($A9="","",IF(SUMIFS(RAW_매출A!$J$2:$J$7000,RAW_매출A!$B$2:$B$7000,$A9,RAW_매출A!$A$2:$A$7000,EDATE($E9,AV$1-1))=0,"",SUMIFS(RAW_매출A!$J$2:$J$7000,RAW_매출A!$B$2:$B$7000,$A9,RAW_매출A!$A$2:$A$7000,EDATE($E9,AV$1-1)))),"")</f>
        <v>484500</v>
      </c>
      <c r="AW9">
        <f>IFERROR(IF($A9="","",IF(SUMIFS(RAW_매출A!$J$2:$J$7000,RAW_매출A!$B$2:$B$7000,$A9,RAW_매출A!$A$2:$A$7000,EDATE($E9,AW$1-1))=0,"",SUMIFS(RAW_매출A!$J$2:$J$7000,RAW_매출A!$B$2:$B$7000,$A9,RAW_매출A!$A$2:$A$7000,EDATE($E9,AW$1-1)))),"")</f>
        <v>396000</v>
      </c>
      <c r="AX9">
        <f>IFERROR(IF($A9="","",IF(SUMIFS(RAW_매출A!$J$2:$J$7000,RAW_매출A!$B$2:$B$7000,$A9,RAW_매출A!$A$2:$A$7000,EDATE($E9,AX$1-1))=0,"",SUMIFS(RAW_매출A!$J$2:$J$7000,RAW_매출A!$B$2:$B$7000,$A9,RAW_매출A!$A$2:$A$7000,EDATE($E9,AX$1-1)))),"")</f>
        <v>449000</v>
      </c>
      <c r="AY9">
        <f>IFERROR(IF($A9="","",IF(SUMIFS(RAW_매출A!$J$2:$J$7000,RAW_매출A!$B$2:$B$7000,$A9,RAW_매출A!$A$2:$A$7000,EDATE($E9,AY$1-1))=0,"",SUMIFS(RAW_매출A!$J$2:$J$7000,RAW_매출A!$B$2:$B$7000,$A9,RAW_매출A!$A$2:$A$7000,EDATE($E9,AY$1-1)))),"")</f>
        <v>603000</v>
      </c>
      <c r="AZ9">
        <f>IFERROR(IF($A9="","",IF(SUMIFS(RAW_매출A!$J$2:$J$7000,RAW_매출A!$B$2:$B$7000,$A9,RAW_매출A!$A$2:$A$7000,EDATE($E9,AZ$1-1))=0,"",SUMIFS(RAW_매출A!$J$2:$J$7000,RAW_매출A!$B$2:$B$7000,$A9,RAW_매출A!$A$2:$A$7000,EDATE($E9,AZ$1-1)))),"")</f>
        <v>647500</v>
      </c>
      <c r="BA9">
        <f>IFERROR(IF($A9="","",IF(SUMIFS(RAW_매출A!$J$2:$J$7000,RAW_매출A!$B$2:$B$7000,$A9,RAW_매출A!$A$2:$A$7000,EDATE($E9,BA$1-1))=0,"",SUMIFS(RAW_매출A!$J$2:$J$7000,RAW_매출A!$B$2:$B$7000,$A9,RAW_매출A!$A$2:$A$7000,EDATE($E9,BA$1-1)))),"")</f>
        <v>843500</v>
      </c>
      <c r="BB9">
        <f>IFERROR(IF($A9="","",IF(SUMIFS(RAW_매출A!$J$2:$J$7000,RAW_매출A!$B$2:$B$7000,$A9,RAW_매출A!$A$2:$A$7000,EDATE($E9,BB$1-1))=0,"",SUMIFS(RAW_매출A!$J$2:$J$7000,RAW_매출A!$B$2:$B$7000,$A9,RAW_매출A!$A$2:$A$7000,EDATE($E9,BB$1-1)))),"")</f>
        <v>866500</v>
      </c>
      <c r="BC9">
        <f>IFERROR(IF($A9="","",IF(SUMIFS(RAW_매출A!$J$2:$J$7000,RAW_매출A!$B$2:$B$7000,$A9,RAW_매출A!$A$2:$A$7000,EDATE($E9,BC$1-1))=0,"",SUMIFS(RAW_매출A!$J$2:$J$7000,RAW_매출A!$B$2:$B$7000,$A9,RAW_매출A!$A$2:$A$7000,EDATE($E9,BC$1-1)))),"")</f>
        <v>1007000</v>
      </c>
      <c r="BD9">
        <f>IFERROR(IF($A9="","",IF(SUMIFS(RAW_매출A!$J$2:$J$7000,RAW_매출A!$B$2:$B$7000,$A9,RAW_매출A!$A$2:$A$7000,EDATE($E9,BD$1-1))=0,"",SUMIFS(RAW_매출A!$J$2:$J$7000,RAW_매출A!$B$2:$B$7000,$A9,RAW_매출A!$A$2:$A$7000,EDATE($E9,BD$1-1)))),"")</f>
        <v>858000</v>
      </c>
      <c r="BE9">
        <f>IFERROR(IF($A9="","",IF(SUMIFS(RAW_매출A!$J$2:$J$7000,RAW_매출A!$B$2:$B$7000,$A9,RAW_매출A!$A$2:$A$7000,EDATE($E9,BE$1-1))=0,"",SUMIFS(RAW_매출A!$J$2:$J$7000,RAW_매출A!$B$2:$B$7000,$A9,RAW_매출A!$A$2:$A$7000,EDATE($E9,BE$1-1)))),"")</f>
        <v>889000</v>
      </c>
      <c r="BF9">
        <f>IFERROR(IF($A9="","",IF(SUMIFS(RAW_매출A!$J$2:$J$7000,RAW_매출A!$B$2:$B$7000,$A9,RAW_매출A!$A$2:$A$7000,EDATE($E9,BF$1-1))=0,"",SUMIFS(RAW_매출A!$J$2:$J$7000,RAW_매출A!$B$2:$B$7000,$A9,RAW_매출A!$A$2:$A$7000,EDATE($E9,BF$1-1)))),"")</f>
        <v>789000</v>
      </c>
      <c r="BG9">
        <f>IFERROR(IF($A9="","",IF(SUMIFS(RAW_매출A!$J$2:$J$7000,RAW_매출A!$B$2:$B$7000,$A9,RAW_매출A!$A$2:$A$7000,EDATE($E9,BG$1-1))=0,"",SUMIFS(RAW_매출A!$J$2:$J$7000,RAW_매출A!$B$2:$B$7000,$A9,RAW_매출A!$A$2:$A$7000,EDATE($E9,BG$1-1)))),"")</f>
        <v>631500</v>
      </c>
      <c r="BH9">
        <f>IFERROR(IF($A9="","",IF(SUMIFS(RAW_매출A!$J$2:$J$7000,RAW_매출A!$B$2:$B$7000,$A9,RAW_매출A!$A$2:$A$7000,EDATE($E9,BH$1-1))=0,"",SUMIFS(RAW_매출A!$J$2:$J$7000,RAW_매출A!$B$2:$B$7000,$A9,RAW_매출A!$A$2:$A$7000,EDATE($E9,BH$1-1)))),"")</f>
        <v>537000</v>
      </c>
      <c r="BI9">
        <f>IFERROR(IF($A9="","",IF(SUMIFS(RAW_매출A!$J$2:$J$7000,RAW_매출A!$B$2:$B$7000,$A9,RAW_매출A!$A$2:$A$7000,EDATE($E9,BI$1-1))=0,"",SUMIFS(RAW_매출A!$J$2:$J$7000,RAW_매출A!$B$2:$B$7000,$A9,RAW_매출A!$A$2:$A$7000,EDATE($E9,BI$1-1)))),"")</f>
        <v>492500</v>
      </c>
      <c r="BJ9">
        <f>IFERROR(IF($A9="","",IF(SUMIFS(RAW_매출A!$J$2:$J$7000,RAW_매출A!$B$2:$B$7000,$A9,RAW_매출A!$A$2:$A$7000,EDATE($E9,BJ$1-1))=0,"",SUMIFS(RAW_매출A!$J$2:$J$7000,RAW_매출A!$B$2:$B$7000,$A9,RAW_매출A!$A$2:$A$7000,EDATE($E9,BJ$1-1)))),"")</f>
        <v>433500</v>
      </c>
      <c r="BK9">
        <f>IFERROR(IF($A9="","",IF(SUMIFS(RAW_매출A!$J$2:$J$7000,RAW_매출A!$B$2:$B$7000,$A9,RAW_매출A!$A$2:$A$7000,EDATE($E9,BK$1-1))=0,"",SUMIFS(RAW_매출A!$J$2:$J$7000,RAW_매출A!$B$2:$B$7000,$A9,RAW_매출A!$A$2:$A$7000,EDATE($E9,BK$1-1)))),"")</f>
        <v>463500</v>
      </c>
      <c r="BL9">
        <f>IFERROR(IF($A9="","",IF(SUMIFS(RAW_매출A!$J$2:$J$7000,RAW_매출A!$B$2:$B$7000,$A9,RAW_매출A!$A$2:$A$7000,EDATE($E9,BL$1-1))=0,"",SUMIFS(RAW_매출A!$J$2:$J$7000,RAW_매출A!$B$2:$B$7000,$A9,RAW_매출A!$A$2:$A$7000,EDATE($E9,BL$1-1)))),"")</f>
        <v>580000</v>
      </c>
      <c r="BM9">
        <f>IFERROR(IF($A9="","",IF(SUMIFS(RAW_매출A!$J$2:$J$7000,RAW_매출A!$B$2:$B$7000,$A9,RAW_매출A!$A$2:$A$7000,EDATE($E9,BM$1-1))=0,"",SUMIFS(RAW_매출A!$J$2:$J$7000,RAW_매출A!$B$2:$B$7000,$A9,RAW_매출A!$A$2:$A$7000,EDATE($E9,BM$1-1)))),"")</f>
        <v>608500</v>
      </c>
      <c r="BN9">
        <f>IFERROR(IF($A9="","",IF(SUMIFS(RAW_매출A!$J$2:$J$7000,RAW_매출A!$B$2:$B$7000,$A9,RAW_매출A!$A$2:$A$7000,EDATE($E9,BN$1-1))=0,"",SUMIFS(RAW_매출A!$J$2:$J$7000,RAW_매출A!$B$2:$B$7000,$A9,RAW_매출A!$A$2:$A$7000,EDATE($E9,BN$1-1)))),"")</f>
        <v>731000</v>
      </c>
    </row>
    <row r="10" spans="1:66" x14ac:dyDescent="0.3">
      <c r="A10" t="str">
        <f>세팅!A11</f>
        <v>(0009) 신원점</v>
      </c>
      <c r="B10" t="str">
        <f>세팅!B11</f>
        <v>150-0</v>
      </c>
      <c r="C10">
        <f t="shared" si="0"/>
        <v>0</v>
      </c>
      <c r="D10" t="str">
        <f t="shared" si="1"/>
        <v>0</v>
      </c>
      <c r="E10" s="1">
        <f>세팅!D11</f>
        <v>43800</v>
      </c>
      <c r="F10">
        <f t="shared" si="2"/>
        <v>4745833.333333333</v>
      </c>
      <c r="G10">
        <f>IFERROR(IF($A10="","",IF(SUMIFS(RAW_매출A!$J$2:$J$7000,RAW_매출A!$B$2:$B$7000,$A10,RAW_매출A!$A$2:$A$7000,EDATE($E10,G$1-1))=0,"",SUMIFS(RAW_매출A!$J$2:$J$7000,RAW_매출A!$B$2:$B$7000,$A10,RAW_매출A!$A$2:$A$7000,EDATE($E10,G$1-1)))),"")</f>
        <v>3860000</v>
      </c>
      <c r="H10">
        <f>IFERROR(IF($A10="","",IF(SUMIFS(RAW_매출A!$J$2:$J$7000,RAW_매출A!$B$2:$B$7000,$A10,RAW_매출A!$A$2:$A$7000,EDATE($E10,H$1-1))=0,"",SUMIFS(RAW_매출A!$J$2:$J$7000,RAW_매출A!$B$2:$B$7000,$A10,RAW_매출A!$A$2:$A$7000,EDATE($E10,H$1-1)))),"")</f>
        <v>3514000</v>
      </c>
      <c r="I10">
        <f>IFERROR(IF($A10="","",IF(SUMIFS(RAW_매출A!$J$2:$J$7000,RAW_매출A!$B$2:$B$7000,$A10,RAW_매출A!$A$2:$A$7000,EDATE($E10,I$1-1))=0,"",SUMIFS(RAW_매출A!$J$2:$J$7000,RAW_매출A!$B$2:$B$7000,$A10,RAW_매출A!$A$2:$A$7000,EDATE($E10,I$1-1)))),"")</f>
        <v>3647000</v>
      </c>
      <c r="J10" s="28">
        <f>IFERROR(IF($A10="","",IF(SUMIFS(RAW_매출A!$J$2:$J$7000,RAW_매출A!$B$2:$B$7000,$A10,RAW_매출A!$A$2:$A$7000,EDATE($E10,J$1-1))=0,"",SUMIFS(RAW_매출A!$J$2:$J$7000,RAW_매출A!$B$2:$B$7000,$A10,RAW_매출A!$A$2:$A$7000,EDATE($E10,J$1-1)))),"")</f>
        <v>4216000</v>
      </c>
      <c r="K10" s="28">
        <f>IFERROR(IF($A10="","",IF(SUMIFS(RAW_매출A!$J$2:$J$7000,RAW_매출A!$B$2:$B$7000,$A10,RAW_매출A!$A$2:$A$7000,EDATE($E10,K$1-1))=0,"",SUMIFS(RAW_매출A!$J$2:$J$7000,RAW_매출A!$B$2:$B$7000,$A10,RAW_매출A!$A$2:$A$7000,EDATE($E10,K$1-1)))),"")</f>
        <v>3716000</v>
      </c>
      <c r="L10" s="28">
        <f>IFERROR(IF($A10="","",IF(SUMIFS(RAW_매출A!$J$2:$J$7000,RAW_매출A!$B$2:$B$7000,$A10,RAW_매출A!$A$2:$A$7000,EDATE($E10,L$1-1))=0,"",SUMIFS(RAW_매출A!$J$2:$J$7000,RAW_매출A!$B$2:$B$7000,$A10,RAW_매출A!$A$2:$A$7000,EDATE($E10,L$1-1)))),"")</f>
        <v>5140000</v>
      </c>
      <c r="M10" s="28">
        <f>IFERROR(IF($A10="","",IF(SUMIFS(RAW_매출A!$J$2:$J$7000,RAW_매출A!$B$2:$B$7000,$A10,RAW_매출A!$A$2:$A$7000,EDATE($E10,M$1-1))=0,"",SUMIFS(RAW_매출A!$J$2:$J$7000,RAW_매출A!$B$2:$B$7000,$A10,RAW_매출A!$A$2:$A$7000,EDATE($E10,M$1-1)))),"")</f>
        <v>4586000</v>
      </c>
      <c r="N10" s="28">
        <f>IFERROR(IF($A10="","",IF(SUMIFS(RAW_매출A!$J$2:$J$7000,RAW_매출A!$B$2:$B$7000,$A10,RAW_매출A!$A$2:$A$7000,EDATE($E10,N$1-1))=0,"",SUMIFS(RAW_매출A!$J$2:$J$7000,RAW_매출A!$B$2:$B$7000,$A10,RAW_매출A!$A$2:$A$7000,EDATE($E10,N$1-1)))),"")</f>
        <v>4216000</v>
      </c>
      <c r="O10" s="28">
        <f>IFERROR(IF($A10="","",IF(SUMIFS(RAW_매출A!$J$2:$J$7000,RAW_매출A!$B$2:$B$7000,$A10,RAW_매출A!$A$2:$A$7000,EDATE($E10,O$1-1))=0,"",SUMIFS(RAW_매출A!$J$2:$J$7000,RAW_매출A!$B$2:$B$7000,$A10,RAW_매출A!$A$2:$A$7000,EDATE($E10,O$1-1)))),"")</f>
        <v>6601000</v>
      </c>
      <c r="P10">
        <f>IFERROR(IF($A10="","",IF(SUMIFS(RAW_매출A!$J$2:$J$7000,RAW_매출A!$B$2:$B$7000,$A10,RAW_매출A!$A$2:$A$7000,EDATE($E10,P$1-1))=0,"",SUMIFS(RAW_매출A!$J$2:$J$7000,RAW_매출A!$B$2:$B$7000,$A10,RAW_매출A!$A$2:$A$7000,EDATE($E10,P$1-1)))),"")</f>
        <v>5030000</v>
      </c>
      <c r="Q10">
        <f>IFERROR(IF($A10="","",IF(SUMIFS(RAW_매출A!$J$2:$J$7000,RAW_매출A!$B$2:$B$7000,$A10,RAW_매출A!$A$2:$A$7000,EDATE($E10,Q$1-1))=0,"",SUMIFS(RAW_매출A!$J$2:$J$7000,RAW_매출A!$B$2:$B$7000,$A10,RAW_매출A!$A$2:$A$7000,EDATE($E10,Q$1-1)))),"")</f>
        <v>5127000</v>
      </c>
      <c r="R10">
        <f>IFERROR(IF($A10="","",IF(SUMIFS(RAW_매출A!$J$2:$J$7000,RAW_매출A!$B$2:$B$7000,$A10,RAW_매출A!$A$2:$A$7000,EDATE($E10,R$1-1))=0,"",SUMIFS(RAW_매출A!$J$2:$J$7000,RAW_매출A!$B$2:$B$7000,$A10,RAW_매출A!$A$2:$A$7000,EDATE($E10,R$1-1)))),"")</f>
        <v>4836000</v>
      </c>
      <c r="S10">
        <f>IFERROR(IF($A10="","",IF(SUMIFS(RAW_매출A!$J$2:$J$7000,RAW_매출A!$B$2:$B$7000,$A10,RAW_매출A!$A$2:$A$7000,EDATE($E10,S$1-1))=0,"",SUMIFS(RAW_매출A!$J$2:$J$7000,RAW_매출A!$B$2:$B$7000,$A10,RAW_매출A!$A$2:$A$7000,EDATE($E10,S$1-1)))),"")</f>
        <v>4756000</v>
      </c>
      <c r="T10">
        <f>IFERROR(IF($A10="","",IF(SUMIFS(RAW_매출A!$J$2:$J$7000,RAW_매출A!$B$2:$B$7000,$A10,RAW_매출A!$A$2:$A$7000,EDATE($E10,T$1-1))=0,"",SUMIFS(RAW_매출A!$J$2:$J$7000,RAW_매출A!$B$2:$B$7000,$A10,RAW_매출A!$A$2:$A$7000,EDATE($E10,T$1-1)))),"")</f>
        <v>3936000</v>
      </c>
      <c r="U10">
        <f>IFERROR(IF($A10="","",IF(SUMIFS(RAW_매출A!$J$2:$J$7000,RAW_매출A!$B$2:$B$7000,$A10,RAW_매출A!$A$2:$A$7000,EDATE($E10,U$1-1))=0,"",SUMIFS(RAW_매출A!$J$2:$J$7000,RAW_매출A!$B$2:$B$7000,$A10,RAW_매출A!$A$2:$A$7000,EDATE($E10,U$1-1)))),"")</f>
        <v>4121000</v>
      </c>
      <c r="V10">
        <f>IFERROR(IF($A10="","",IF(SUMIFS(RAW_매출A!$J$2:$J$7000,RAW_매출A!$B$2:$B$7000,$A10,RAW_매출A!$A$2:$A$7000,EDATE($E10,V$1-1))=0,"",SUMIFS(RAW_매출A!$J$2:$J$7000,RAW_매출A!$B$2:$B$7000,$A10,RAW_매출A!$A$2:$A$7000,EDATE($E10,V$1-1)))),"")</f>
        <v>5181000</v>
      </c>
      <c r="W10">
        <f>IFERROR(IF($A10="","",IF(SUMIFS(RAW_매출A!$J$2:$J$7000,RAW_매출A!$B$2:$B$7000,$A10,RAW_매출A!$A$2:$A$7000,EDATE($E10,W$1-1))=0,"",SUMIFS(RAW_매출A!$J$2:$J$7000,RAW_매출A!$B$2:$B$7000,$A10,RAW_매출A!$A$2:$A$7000,EDATE($E10,W$1-1)))),"")</f>
        <v>4780000</v>
      </c>
      <c r="X10">
        <f>IFERROR(IF($A10="","",IF(SUMIFS(RAW_매출A!$J$2:$J$7000,RAW_매출A!$B$2:$B$7000,$A10,RAW_매출A!$A$2:$A$7000,EDATE($E10,X$1-1))=0,"",SUMIFS(RAW_매출A!$J$2:$J$7000,RAW_매출A!$B$2:$B$7000,$A10,RAW_매출A!$A$2:$A$7000,EDATE($E10,X$1-1)))),"")</f>
        <v>5565000</v>
      </c>
      <c r="Y10">
        <f>IFERROR(IF($A10="","",IF(SUMIFS(RAW_매출A!$J$2:$J$7000,RAW_매출A!$B$2:$B$7000,$A10,RAW_매출A!$A$2:$A$7000,EDATE($E10,Y$1-1))=0,"",SUMIFS(RAW_매출A!$J$2:$J$7000,RAW_매출A!$B$2:$B$7000,$A10,RAW_매출A!$A$2:$A$7000,EDATE($E10,Y$1-1)))),"")</f>
        <v>5727900</v>
      </c>
      <c r="Z10">
        <f>IFERROR(IF($A10="","",IF(SUMIFS(RAW_매출A!$J$2:$J$7000,RAW_매출A!$B$2:$B$7000,$A10,RAW_매출A!$A$2:$A$7000,EDATE($E10,Z$1-1))=0,"",SUMIFS(RAW_매출A!$J$2:$J$7000,RAW_매출A!$B$2:$B$7000,$A10,RAW_매출A!$A$2:$A$7000,EDATE($E10,Z$1-1)))),"")</f>
        <v>5686000</v>
      </c>
      <c r="AA10">
        <f>IFERROR(IF($A10="","",IF(SUMIFS(RAW_매출A!$J$2:$J$7000,RAW_매출A!$B$2:$B$7000,$A10,RAW_매출A!$A$2:$A$7000,EDATE($E10,AA$1-1))=0,"",SUMIFS(RAW_매출A!$J$2:$J$7000,RAW_매출A!$B$2:$B$7000,$A10,RAW_매출A!$A$2:$A$7000,EDATE($E10,AA$1-1)))),"")</f>
        <v>5047500</v>
      </c>
      <c r="AB10">
        <f>IFERROR(IF($A10="","",IF(SUMIFS(RAW_매출A!$J$2:$J$7000,RAW_매출A!$B$2:$B$7000,$A10,RAW_매출A!$A$2:$A$7000,EDATE($E10,AB$1-1))=0,"",SUMIFS(RAW_매출A!$J$2:$J$7000,RAW_매출A!$B$2:$B$7000,$A10,RAW_매출A!$A$2:$A$7000,EDATE($E10,AB$1-1)))),"")</f>
        <v>5012500</v>
      </c>
      <c r="AC10">
        <f>IFERROR(IF($A10="","",IF(SUMIFS(RAW_매출A!$J$2:$J$7000,RAW_매출A!$B$2:$B$7000,$A10,RAW_매출A!$A$2:$A$7000,EDATE($E10,AC$1-1))=0,"",SUMIFS(RAW_매출A!$J$2:$J$7000,RAW_매출A!$B$2:$B$7000,$A10,RAW_매출A!$A$2:$A$7000,EDATE($E10,AC$1-1)))),"")</f>
        <v>5860000</v>
      </c>
      <c r="AD10">
        <f>IFERROR(IF($A10="","",IF(SUMIFS(RAW_매출A!$J$2:$J$7000,RAW_매출A!$B$2:$B$7000,$A10,RAW_매출A!$A$2:$A$7000,EDATE($E10,AD$1-1))=0,"",SUMIFS(RAW_매출A!$J$2:$J$7000,RAW_매출A!$B$2:$B$7000,$A10,RAW_매출A!$A$2:$A$7000,EDATE($E10,AD$1-1)))),"")</f>
        <v>5140000</v>
      </c>
      <c r="AE10">
        <f>IFERROR(IF($A10="","",IF(SUMIFS(RAW_매출A!$J$2:$J$7000,RAW_매출A!$B$2:$B$7000,$A10,RAW_매출A!$A$2:$A$7000,EDATE($E10,AE$1-1))=0,"",SUMIFS(RAW_매출A!$J$2:$J$7000,RAW_매출A!$B$2:$B$7000,$A10,RAW_매출A!$A$2:$A$7000,EDATE($E10,AE$1-1)))),"")</f>
        <v>5181500</v>
      </c>
      <c r="AF10">
        <f>IFERROR(IF($A10="","",IF(SUMIFS(RAW_매출A!$J$2:$J$7000,RAW_매출A!$B$2:$B$7000,$A10,RAW_매출A!$A$2:$A$7000,EDATE($E10,AF$1-1))=0,"",SUMIFS(RAW_매출A!$J$2:$J$7000,RAW_매출A!$B$2:$B$7000,$A10,RAW_매출A!$A$2:$A$7000,EDATE($E10,AF$1-1)))),"")</f>
        <v>5370500</v>
      </c>
      <c r="AG10">
        <f>IFERROR(IF($A10="","",IF(SUMIFS(RAW_매출A!$J$2:$J$7000,RAW_매출A!$B$2:$B$7000,$A10,RAW_매출A!$A$2:$A$7000,EDATE($E10,AG$1-1))=0,"",SUMIFS(RAW_매출A!$J$2:$J$7000,RAW_매출A!$B$2:$B$7000,$A10,RAW_매출A!$A$2:$A$7000,EDATE($E10,AG$1-1)))),"")</f>
        <v>4772410</v>
      </c>
      <c r="AH10">
        <f>IFERROR(IF($A10="","",IF(SUMIFS(RAW_매출A!$J$2:$J$7000,RAW_매출A!$B$2:$B$7000,$A10,RAW_매출A!$A$2:$A$7000,EDATE($E10,AH$1-1))=0,"",SUMIFS(RAW_매출A!$J$2:$J$7000,RAW_매출A!$B$2:$B$7000,$A10,RAW_매출A!$A$2:$A$7000,EDATE($E10,AH$1-1)))),"")</f>
        <v>6259500</v>
      </c>
      <c r="AI10">
        <f>IFERROR(IF($A10="","",IF(SUMIFS(RAW_매출A!$J$2:$J$7000,RAW_매출A!$B$2:$B$7000,$A10,RAW_매출A!$A$2:$A$7000,EDATE($E10,AI$1-1))=0,"",SUMIFS(RAW_매출A!$J$2:$J$7000,RAW_매출A!$B$2:$B$7000,$A10,RAW_매출A!$A$2:$A$7000,EDATE($E10,AI$1-1)))),"")</f>
        <v>5800300</v>
      </c>
      <c r="AJ10">
        <f>IFERROR(IF($A10="","",IF(SUMIFS(RAW_매출A!$J$2:$J$7000,RAW_매출A!$B$2:$B$7000,$A10,RAW_매출A!$A$2:$A$7000,EDATE($E10,AJ$1-1))=0,"",SUMIFS(RAW_매출A!$J$2:$J$7000,RAW_매출A!$B$2:$B$7000,$A10,RAW_매출A!$A$2:$A$7000,EDATE($E10,AJ$1-1)))),"")</f>
        <v>5514000</v>
      </c>
      <c r="AK10">
        <f>IFERROR(IF($A10="","",IF(SUMIFS(RAW_매출A!$J$2:$J$7000,RAW_매출A!$B$2:$B$7000,$A10,RAW_매출A!$A$2:$A$7000,EDATE($E10,AK$1-1))=0,"",SUMIFS(RAW_매출A!$J$2:$J$7000,RAW_매출A!$B$2:$B$7000,$A10,RAW_매출A!$A$2:$A$7000,EDATE($E10,AK$1-1)))),"")</f>
        <v>6786900</v>
      </c>
      <c r="AL10">
        <f>IFERROR(IF($A10="","",IF(SUMIFS(RAW_매출A!$J$2:$J$7000,RAW_매출A!$B$2:$B$7000,$A10,RAW_매출A!$A$2:$A$7000,EDATE($E10,AL$1-1))=0,"",SUMIFS(RAW_매출A!$J$2:$J$7000,RAW_매출A!$B$2:$B$7000,$A10,RAW_매출A!$A$2:$A$7000,EDATE($E10,AL$1-1)))),"")</f>
        <v>6680400</v>
      </c>
      <c r="AM10">
        <f>IFERROR(IF($A10="","",IF(SUMIFS(RAW_매출A!$J$2:$J$7000,RAW_매출A!$B$2:$B$7000,$A10,RAW_매출A!$A$2:$A$7000,EDATE($E10,AM$1-1))=0,"",SUMIFS(RAW_매출A!$J$2:$J$7000,RAW_매출A!$B$2:$B$7000,$A10,RAW_매출A!$A$2:$A$7000,EDATE($E10,AM$1-1)))),"")</f>
        <v>7085600</v>
      </c>
      <c r="AN10">
        <f>IFERROR(IF($A10="","",IF(SUMIFS(RAW_매출A!$J$2:$J$7000,RAW_매출A!$B$2:$B$7000,$A10,RAW_매출A!$A$2:$A$7000,EDATE($E10,AN$1-1))=0,"",SUMIFS(RAW_매출A!$J$2:$J$7000,RAW_매출A!$B$2:$B$7000,$A10,RAW_매출A!$A$2:$A$7000,EDATE($E10,AN$1-1)))),"")</f>
        <v>6085500</v>
      </c>
      <c r="AO10">
        <f>IFERROR(IF($A10="","",IF(SUMIFS(RAW_매출A!$J$2:$J$7000,RAW_매출A!$B$2:$B$7000,$A10,RAW_매출A!$A$2:$A$7000,EDATE($E10,AO$1-1))=0,"",SUMIFS(RAW_매출A!$J$2:$J$7000,RAW_매출A!$B$2:$B$7000,$A10,RAW_매출A!$A$2:$A$7000,EDATE($E10,AO$1-1)))),"")</f>
        <v>7115800</v>
      </c>
      <c r="AP10">
        <f>IFERROR(IF($A10="","",IF(SUMIFS(RAW_매출A!$J$2:$J$7000,RAW_매출A!$B$2:$B$7000,$A10,RAW_매출A!$A$2:$A$7000,EDATE($E10,AP$1-1))=0,"",SUMIFS(RAW_매출A!$J$2:$J$7000,RAW_매출A!$B$2:$B$7000,$A10,RAW_매출A!$A$2:$A$7000,EDATE($E10,AP$1-1)))),"")</f>
        <v>6794100</v>
      </c>
      <c r="AQ10">
        <f>IFERROR(IF($A10="","",IF(SUMIFS(RAW_매출A!$J$2:$J$7000,RAW_매출A!$B$2:$B$7000,$A10,RAW_매출A!$A$2:$A$7000,EDATE($E10,AQ$1-1))=0,"",SUMIFS(RAW_매출A!$J$2:$J$7000,RAW_매출A!$B$2:$B$7000,$A10,RAW_매출A!$A$2:$A$7000,EDATE($E10,AQ$1-1)))),"")</f>
        <v>6425300</v>
      </c>
      <c r="AR10">
        <f>IFERROR(IF($A10="","",IF(SUMIFS(RAW_매출A!$J$2:$J$7000,RAW_매출A!$B$2:$B$7000,$A10,RAW_매출A!$A$2:$A$7000,EDATE($E10,AR$1-1))=0,"",SUMIFS(RAW_매출A!$J$2:$J$7000,RAW_매출A!$B$2:$B$7000,$A10,RAW_매출A!$A$2:$A$7000,EDATE($E10,AR$1-1)))),"")</f>
        <v>5813200</v>
      </c>
      <c r="AS10">
        <f>IFERROR(IF($A10="","",IF(SUMIFS(RAW_매출A!$J$2:$J$7000,RAW_매출A!$B$2:$B$7000,$A10,RAW_매출A!$A$2:$A$7000,EDATE($E10,AS$1-1))=0,"",SUMIFS(RAW_매출A!$J$2:$J$7000,RAW_매출A!$B$2:$B$7000,$A10,RAW_매출A!$A$2:$A$7000,EDATE($E10,AS$1-1)))),"")</f>
        <v>5809600</v>
      </c>
      <c r="AT10">
        <f>IFERROR(IF($A10="","",IF(SUMIFS(RAW_매출A!$J$2:$J$7000,RAW_매출A!$B$2:$B$7000,$A10,RAW_매출A!$A$2:$A$7000,EDATE($E10,AT$1-1))=0,"",SUMIFS(RAW_매출A!$J$2:$J$7000,RAW_매출A!$B$2:$B$7000,$A10,RAW_매출A!$A$2:$A$7000,EDATE($E10,AT$1-1)))),"")</f>
        <v>6782300</v>
      </c>
      <c r="AU10">
        <f>IFERROR(IF($A10="","",IF(SUMIFS(RAW_매출A!$J$2:$J$7000,RAW_매출A!$B$2:$B$7000,$A10,RAW_매출A!$A$2:$A$7000,EDATE($E10,AU$1-1))=0,"",SUMIFS(RAW_매출A!$J$2:$J$7000,RAW_매출A!$B$2:$B$7000,$A10,RAW_매출A!$A$2:$A$7000,EDATE($E10,AU$1-1)))),"")</f>
        <v>6074600</v>
      </c>
      <c r="AV10">
        <f>IFERROR(IF($A10="","",IF(SUMIFS(RAW_매출A!$J$2:$J$7000,RAW_매출A!$B$2:$B$7000,$A10,RAW_매출A!$A$2:$A$7000,EDATE($E10,AV$1-1))=0,"",SUMIFS(RAW_매출A!$J$2:$J$7000,RAW_매출A!$B$2:$B$7000,$A10,RAW_매출A!$A$2:$A$7000,EDATE($E10,AV$1-1)))),"")</f>
        <v>7228300</v>
      </c>
      <c r="AW10">
        <f>IFERROR(IF($A10="","",IF(SUMIFS(RAW_매출A!$J$2:$J$7000,RAW_매출A!$B$2:$B$7000,$A10,RAW_매출A!$A$2:$A$7000,EDATE($E10,AW$1-1))=0,"",SUMIFS(RAW_매출A!$J$2:$J$7000,RAW_매출A!$B$2:$B$7000,$A10,RAW_매출A!$A$2:$A$7000,EDATE($E10,AW$1-1)))),"")</f>
        <v>6718600</v>
      </c>
      <c r="AX10">
        <f>IFERROR(IF($A10="","",IF(SUMIFS(RAW_매출A!$J$2:$J$7000,RAW_매출A!$B$2:$B$7000,$A10,RAW_매출A!$A$2:$A$7000,EDATE($E10,AX$1-1))=0,"",SUMIFS(RAW_매출A!$J$2:$J$7000,RAW_매출A!$B$2:$B$7000,$A10,RAW_매출A!$A$2:$A$7000,EDATE($E10,AX$1-1)))),"")</f>
        <v>7096800</v>
      </c>
      <c r="AY10">
        <f>IFERROR(IF($A10="","",IF(SUMIFS(RAW_매출A!$J$2:$J$7000,RAW_매출A!$B$2:$B$7000,$A10,RAW_매출A!$A$2:$A$7000,EDATE($E10,AY$1-1))=0,"",SUMIFS(RAW_매출A!$J$2:$J$7000,RAW_매출A!$B$2:$B$7000,$A10,RAW_매출A!$A$2:$A$7000,EDATE($E10,AY$1-1)))),"")</f>
        <v>4794800</v>
      </c>
      <c r="AZ10">
        <f>IFERROR(IF($A10="","",IF(SUMIFS(RAW_매출A!$J$2:$J$7000,RAW_매출A!$B$2:$B$7000,$A10,RAW_매출A!$A$2:$A$7000,EDATE($E10,AZ$1-1))=0,"",SUMIFS(RAW_매출A!$J$2:$J$7000,RAW_매출A!$B$2:$B$7000,$A10,RAW_매출A!$A$2:$A$7000,EDATE($E10,AZ$1-1)))),"")</f>
        <v>6689700</v>
      </c>
      <c r="BA10">
        <f>IFERROR(IF($A10="","",IF(SUMIFS(RAW_매출A!$J$2:$J$7000,RAW_매출A!$B$2:$B$7000,$A10,RAW_매출A!$A$2:$A$7000,EDATE($E10,BA$1-1))=0,"",SUMIFS(RAW_매출A!$J$2:$J$7000,RAW_매출A!$B$2:$B$7000,$A10,RAW_매출A!$A$2:$A$7000,EDATE($E10,BA$1-1)))),"")</f>
        <v>7457400</v>
      </c>
      <c r="BB10">
        <f>IFERROR(IF($A10="","",IF(SUMIFS(RAW_매출A!$J$2:$J$7000,RAW_매출A!$B$2:$B$7000,$A10,RAW_매출A!$A$2:$A$7000,EDATE($E10,BB$1-1))=0,"",SUMIFS(RAW_매출A!$J$2:$J$7000,RAW_매출A!$B$2:$B$7000,$A10,RAW_매출A!$A$2:$A$7000,EDATE($E10,BB$1-1)))),"")</f>
        <v>6621500</v>
      </c>
      <c r="BC10">
        <f>IFERROR(IF($A10="","",IF(SUMIFS(RAW_매출A!$J$2:$J$7000,RAW_매출A!$B$2:$B$7000,$A10,RAW_매출A!$A$2:$A$7000,EDATE($E10,BC$1-1))=0,"",SUMIFS(RAW_매출A!$J$2:$J$7000,RAW_매출A!$B$2:$B$7000,$A10,RAW_매출A!$A$2:$A$7000,EDATE($E10,BC$1-1)))),"")</f>
        <v>7032390</v>
      </c>
      <c r="BD10">
        <f>IFERROR(IF($A10="","",IF(SUMIFS(RAW_매출A!$J$2:$J$7000,RAW_매출A!$B$2:$B$7000,$A10,RAW_매출A!$A$2:$A$7000,EDATE($E10,BD$1-1))=0,"",SUMIFS(RAW_매출A!$J$2:$J$7000,RAW_매출A!$B$2:$B$7000,$A10,RAW_매출A!$A$2:$A$7000,EDATE($E10,BD$1-1)))),"")</f>
        <v>7420400</v>
      </c>
      <c r="BE10">
        <f>IFERROR(IF($A10="","",IF(SUMIFS(RAW_매출A!$J$2:$J$7000,RAW_매출A!$B$2:$B$7000,$A10,RAW_매출A!$A$2:$A$7000,EDATE($E10,BE$1-1))=0,"",SUMIFS(RAW_매출A!$J$2:$J$7000,RAW_매출A!$B$2:$B$7000,$A10,RAW_매출A!$A$2:$A$7000,EDATE($E10,BE$1-1)))),"")</f>
        <v>7138280</v>
      </c>
      <c r="BF10">
        <f>IFERROR(IF($A10="","",IF(SUMIFS(RAW_매출A!$J$2:$J$7000,RAW_매출A!$B$2:$B$7000,$A10,RAW_매출A!$A$2:$A$7000,EDATE($E10,BF$1-1))=0,"",SUMIFS(RAW_매출A!$J$2:$J$7000,RAW_매출A!$B$2:$B$7000,$A10,RAW_매출A!$A$2:$A$7000,EDATE($E10,BF$1-1)))),"")</f>
        <v>8007320</v>
      </c>
      <c r="BG10">
        <f>IFERROR(IF($A10="","",IF(SUMIFS(RAW_매출A!$J$2:$J$7000,RAW_매출A!$B$2:$B$7000,$A10,RAW_매출A!$A$2:$A$7000,EDATE($E10,BG$1-1))=0,"",SUMIFS(RAW_매출A!$J$2:$J$7000,RAW_매출A!$B$2:$B$7000,$A10,RAW_매출A!$A$2:$A$7000,EDATE($E10,BG$1-1)))),"")</f>
        <v>8154860</v>
      </c>
      <c r="BH10">
        <f>IFERROR(IF($A10="","",IF(SUMIFS(RAW_매출A!$J$2:$J$7000,RAW_매출A!$B$2:$B$7000,$A10,RAW_매출A!$A$2:$A$7000,EDATE($E10,BH$1-1))=0,"",SUMIFS(RAW_매출A!$J$2:$J$7000,RAW_매출A!$B$2:$B$7000,$A10,RAW_매출A!$A$2:$A$7000,EDATE($E10,BH$1-1)))),"")</f>
        <v>7643600</v>
      </c>
      <c r="BI10">
        <f>IFERROR(IF($A10="","",IF(SUMIFS(RAW_매출A!$J$2:$J$7000,RAW_매출A!$B$2:$B$7000,$A10,RAW_매출A!$A$2:$A$7000,EDATE($E10,BI$1-1))=0,"",SUMIFS(RAW_매출A!$J$2:$J$7000,RAW_매출A!$B$2:$B$7000,$A10,RAW_매출A!$A$2:$A$7000,EDATE($E10,BI$1-1)))),"")</f>
        <v>7240540</v>
      </c>
      <c r="BJ10">
        <f>IFERROR(IF($A10="","",IF(SUMIFS(RAW_매출A!$J$2:$J$7000,RAW_매출A!$B$2:$B$7000,$A10,RAW_매출A!$A$2:$A$7000,EDATE($E10,BJ$1-1))=0,"",SUMIFS(RAW_매출A!$J$2:$J$7000,RAW_매출A!$B$2:$B$7000,$A10,RAW_매출A!$A$2:$A$7000,EDATE($E10,BJ$1-1)))),"")</f>
        <v>7581750</v>
      </c>
      <c r="BK10">
        <f>IFERROR(IF($A10="","",IF(SUMIFS(RAW_매출A!$J$2:$J$7000,RAW_매출A!$B$2:$B$7000,$A10,RAW_매출A!$A$2:$A$7000,EDATE($E10,BK$1-1))=0,"",SUMIFS(RAW_매출A!$J$2:$J$7000,RAW_매출A!$B$2:$B$7000,$A10,RAW_매출A!$A$2:$A$7000,EDATE($E10,BK$1-1)))),"")</f>
        <v>7312120</v>
      </c>
      <c r="BL10">
        <f>IFERROR(IF($A10="","",IF(SUMIFS(RAW_매출A!$J$2:$J$7000,RAW_매출A!$B$2:$B$7000,$A10,RAW_매출A!$A$2:$A$7000,EDATE($E10,BL$1-1))=0,"",SUMIFS(RAW_매출A!$J$2:$J$7000,RAW_매출A!$B$2:$B$7000,$A10,RAW_매출A!$A$2:$A$7000,EDATE($E10,BL$1-1)))),"")</f>
        <v>6892940</v>
      </c>
      <c r="BM10">
        <f>IFERROR(IF($A10="","",IF(SUMIFS(RAW_매출A!$J$2:$J$7000,RAW_매출A!$B$2:$B$7000,$A10,RAW_매출A!$A$2:$A$7000,EDATE($E10,BM$1-1))=0,"",SUMIFS(RAW_매출A!$J$2:$J$7000,RAW_매출A!$B$2:$B$7000,$A10,RAW_매출A!$A$2:$A$7000,EDATE($E10,BM$1-1)))),"")</f>
        <v>6570030</v>
      </c>
      <c r="BN10">
        <f>IFERROR(IF($A10="","",IF(SUMIFS(RAW_매출A!$J$2:$J$7000,RAW_매출A!$B$2:$B$7000,$A10,RAW_매출A!$A$2:$A$7000,EDATE($E10,BN$1-1))=0,"",SUMIFS(RAW_매출A!$J$2:$J$7000,RAW_매출A!$B$2:$B$7000,$A10,RAW_매출A!$A$2:$A$7000,EDATE($E10,BN$1-1)))),"")</f>
        <v>6588670</v>
      </c>
    </row>
    <row r="11" spans="1:66" x14ac:dyDescent="0.3">
      <c r="A11" t="str">
        <f>세팅!A12</f>
        <v>(0010) 별빛거리점</v>
      </c>
      <c r="B11" t="str">
        <f>세팅!B12</f>
        <v>150-3</v>
      </c>
      <c r="C11">
        <f t="shared" si="0"/>
        <v>3</v>
      </c>
      <c r="D11" t="str">
        <f t="shared" si="1"/>
        <v>3+</v>
      </c>
      <c r="E11" s="1">
        <f>세팅!D12</f>
        <v>44593</v>
      </c>
      <c r="F11">
        <f>IF(COUNT(J11:O11)&gt;=4,AVERAGE(J11:O11),"")</f>
        <v>6601166.666666667</v>
      </c>
      <c r="G11">
        <f>IFERROR(IF($A11="","",IF(SUMIFS(RAW_매출A!$J$2:$J$7000,RAW_매출A!$B$2:$B$7000,$A11,RAW_매출A!$A$2:$A$7000,EDATE($E11,G$1-1))=0,"",SUMIFS(RAW_매출A!$J$2:$J$7000,RAW_매출A!$B$2:$B$7000,$A11,RAW_매출A!$A$2:$A$7000,EDATE($E11,G$1-1)))),"")</f>
        <v>3232400</v>
      </c>
      <c r="H11">
        <f>IFERROR(IF($A11="","",IF(SUMIFS(RAW_매출A!$J$2:$J$7000,RAW_매출A!$B$2:$B$7000,$A11,RAW_매출A!$A$2:$A$7000,EDATE($E11,H$1-1))=0,"",SUMIFS(RAW_매출A!$J$2:$J$7000,RAW_매출A!$B$2:$B$7000,$A11,RAW_매출A!$A$2:$A$7000,EDATE($E11,H$1-1)))),"")</f>
        <v>3985400</v>
      </c>
      <c r="I11">
        <f>IFERROR(IF($A11="","",IF(SUMIFS(RAW_매출A!$J$2:$J$7000,RAW_매출A!$B$2:$B$7000,$A11,RAW_매출A!$A$2:$A$7000,EDATE($E11,I$1-1))=0,"",SUMIFS(RAW_매출A!$J$2:$J$7000,RAW_매출A!$B$2:$B$7000,$A11,RAW_매출A!$A$2:$A$7000,EDATE($E11,I$1-1)))),"")</f>
        <v>4413900</v>
      </c>
      <c r="J11" s="28">
        <f>IFERROR(IF($A11="","",IF(SUMIFS(RAW_매출A!$J$2:$J$7000,RAW_매출A!$B$2:$B$7000,$A11,RAW_매출A!$A$2:$A$7000,EDATE($E11,J$1-1))=0,"",SUMIFS(RAW_매출A!$J$2:$J$7000,RAW_매출A!$B$2:$B$7000,$A11,RAW_매출A!$A$2:$A$7000,EDATE($E11,J$1-1)))),"")</f>
        <v>5397500</v>
      </c>
      <c r="K11" s="28">
        <f>IFERROR(IF($A11="","",IF(SUMIFS(RAW_매출A!$J$2:$J$7000,RAW_매출A!$B$2:$B$7000,$A11,RAW_매출A!$A$2:$A$7000,EDATE($E11,K$1-1))=0,"",SUMIFS(RAW_매출A!$J$2:$J$7000,RAW_매출A!$B$2:$B$7000,$A11,RAW_매출A!$A$2:$A$7000,EDATE($E11,K$1-1)))),"")</f>
        <v>6406800</v>
      </c>
      <c r="L11" s="28">
        <f>IFERROR(IF($A11="","",IF(SUMIFS(RAW_매출A!$J$2:$J$7000,RAW_매출A!$B$2:$B$7000,$A11,RAW_매출A!$A$2:$A$7000,EDATE($E11,L$1-1))=0,"",SUMIFS(RAW_매출A!$J$2:$J$7000,RAW_매출A!$B$2:$B$7000,$A11,RAW_매출A!$A$2:$A$7000,EDATE($E11,L$1-1)))),"")</f>
        <v>6798300</v>
      </c>
      <c r="M11" s="28">
        <f>IFERROR(IF($A11="","",IF(SUMIFS(RAW_매출A!$J$2:$J$7000,RAW_매출A!$B$2:$B$7000,$A11,RAW_매출A!$A$2:$A$7000,EDATE($E11,M$1-1))=0,"",SUMIFS(RAW_매출A!$J$2:$J$7000,RAW_매출A!$B$2:$B$7000,$A11,RAW_매출A!$A$2:$A$7000,EDATE($E11,M$1-1)))),"")</f>
        <v>7411300</v>
      </c>
      <c r="N11" s="28">
        <f>IFERROR(IF($A11="","",IF(SUMIFS(RAW_매출A!$J$2:$J$7000,RAW_매출A!$B$2:$B$7000,$A11,RAW_매출A!$A$2:$A$7000,EDATE($E11,N$1-1))=0,"",SUMIFS(RAW_매출A!$J$2:$J$7000,RAW_매출A!$B$2:$B$7000,$A11,RAW_매출A!$A$2:$A$7000,EDATE($E11,N$1-1)))),"")</f>
        <v>6739000</v>
      </c>
      <c r="O11" s="28">
        <f>IFERROR(IF($A11="","",IF(SUMIFS(RAW_매출A!$J$2:$J$7000,RAW_매출A!$B$2:$B$7000,$A11,RAW_매출A!$A$2:$A$7000,EDATE($E11,O$1-1))=0,"",SUMIFS(RAW_매출A!$J$2:$J$7000,RAW_매출A!$B$2:$B$7000,$A11,RAW_매출A!$A$2:$A$7000,EDATE($E11,O$1-1)))),"")</f>
        <v>6854100</v>
      </c>
      <c r="P11">
        <f>IFERROR(IF($A11="","",IF(SUMIFS(RAW_매출A!$J$2:$J$7000,RAW_매출A!$B$2:$B$7000,$A11,RAW_매출A!$A$2:$A$7000,EDATE($E11,P$1-1))=0,"",SUMIFS(RAW_매출A!$J$2:$J$7000,RAW_매출A!$B$2:$B$7000,$A11,RAW_매출A!$A$2:$A$7000,EDATE($E11,P$1-1)))),"")</f>
        <v>6057000</v>
      </c>
      <c r="Q11">
        <f>IFERROR(IF($A11="","",IF(SUMIFS(RAW_매출A!$J$2:$J$7000,RAW_매출A!$B$2:$B$7000,$A11,RAW_매출A!$A$2:$A$7000,EDATE($E11,Q$1-1))=0,"",SUMIFS(RAW_매출A!$J$2:$J$7000,RAW_매출A!$B$2:$B$7000,$A11,RAW_매출A!$A$2:$A$7000,EDATE($E11,Q$1-1)))),"")</f>
        <v>6197300</v>
      </c>
      <c r="R11">
        <f>IFERROR(IF($A11="","",IF(SUMIFS(RAW_매출A!$J$2:$J$7000,RAW_매출A!$B$2:$B$7000,$A11,RAW_매출A!$A$2:$A$7000,EDATE($E11,R$1-1))=0,"",SUMIFS(RAW_매출A!$J$2:$J$7000,RAW_매출A!$B$2:$B$7000,$A11,RAW_매출A!$A$2:$A$7000,EDATE($E11,R$1-1)))),"")</f>
        <v>6680200</v>
      </c>
      <c r="S11">
        <f>IFERROR(IF($A11="","",IF(SUMIFS(RAW_매출A!$J$2:$J$7000,RAW_매출A!$B$2:$B$7000,$A11,RAW_매출A!$A$2:$A$7000,EDATE($E11,S$1-1))=0,"",SUMIFS(RAW_매출A!$J$2:$J$7000,RAW_매출A!$B$2:$B$7000,$A11,RAW_매출A!$A$2:$A$7000,EDATE($E11,S$1-1)))),"")</f>
        <v>6051100</v>
      </c>
      <c r="T11">
        <f>IFERROR(IF($A11="","",IF(SUMIFS(RAW_매출A!$J$2:$J$7000,RAW_매출A!$B$2:$B$7000,$A11,RAW_매출A!$A$2:$A$7000,EDATE($E11,T$1-1))=0,"",SUMIFS(RAW_매출A!$J$2:$J$7000,RAW_매출A!$B$2:$B$7000,$A11,RAW_매출A!$A$2:$A$7000,EDATE($E11,T$1-1)))),"")</f>
        <v>7153000</v>
      </c>
      <c r="U11">
        <f>IFERROR(IF($A11="","",IF(SUMIFS(RAW_매출A!$J$2:$J$7000,RAW_매출A!$B$2:$B$7000,$A11,RAW_매출A!$A$2:$A$7000,EDATE($E11,U$1-1))=0,"",SUMIFS(RAW_매출A!$J$2:$J$7000,RAW_매출A!$B$2:$B$7000,$A11,RAW_매출A!$A$2:$A$7000,EDATE($E11,U$1-1)))),"")</f>
        <v>6316800</v>
      </c>
      <c r="V11">
        <f>IFERROR(IF($A11="","",IF(SUMIFS(RAW_매출A!$J$2:$J$7000,RAW_매출A!$B$2:$B$7000,$A11,RAW_매출A!$A$2:$A$7000,EDATE($E11,V$1-1))=0,"",SUMIFS(RAW_매출A!$J$2:$J$7000,RAW_매출A!$B$2:$B$7000,$A11,RAW_매출A!$A$2:$A$7000,EDATE($E11,V$1-1)))),"")</f>
        <v>7106700</v>
      </c>
      <c r="W11">
        <f>IFERROR(IF($A11="","",IF(SUMIFS(RAW_매출A!$J$2:$J$7000,RAW_매출A!$B$2:$B$7000,$A11,RAW_매출A!$A$2:$A$7000,EDATE($E11,W$1-1))=0,"",SUMIFS(RAW_매출A!$J$2:$J$7000,RAW_매출A!$B$2:$B$7000,$A11,RAW_매출A!$A$2:$A$7000,EDATE($E11,W$1-1)))),"")</f>
        <v>6951750</v>
      </c>
      <c r="X11">
        <f>IFERROR(IF($A11="","",IF(SUMIFS(RAW_매출A!$J$2:$J$7000,RAW_매출A!$B$2:$B$7000,$A11,RAW_매출A!$A$2:$A$7000,EDATE($E11,X$1-1))=0,"",SUMIFS(RAW_매출A!$J$2:$J$7000,RAW_매출A!$B$2:$B$7000,$A11,RAW_매출A!$A$2:$A$7000,EDATE($E11,X$1-1)))),"")</f>
        <v>8102300</v>
      </c>
      <c r="Y11">
        <f>IFERROR(IF($A11="","",IF(SUMIFS(RAW_매출A!$J$2:$J$7000,RAW_매출A!$B$2:$B$7000,$A11,RAW_매출A!$A$2:$A$7000,EDATE($E11,Y$1-1))=0,"",SUMIFS(RAW_매출A!$J$2:$J$7000,RAW_매출A!$B$2:$B$7000,$A11,RAW_매출A!$A$2:$A$7000,EDATE($E11,Y$1-1)))),"")</f>
        <v>7149300</v>
      </c>
      <c r="Z11">
        <f>IFERROR(IF($A11="","",IF(SUMIFS(RAW_매출A!$J$2:$J$7000,RAW_매출A!$B$2:$B$7000,$A11,RAW_매출A!$A$2:$A$7000,EDATE($E11,Z$1-1))=0,"",SUMIFS(RAW_매출A!$J$2:$J$7000,RAW_매출A!$B$2:$B$7000,$A11,RAW_매출A!$A$2:$A$7000,EDATE($E11,Z$1-1)))),"")</f>
        <v>7253200</v>
      </c>
      <c r="AA11">
        <f>IFERROR(IF($A11="","",IF(SUMIFS(RAW_매출A!$J$2:$J$7000,RAW_매출A!$B$2:$B$7000,$A11,RAW_매출A!$A$2:$A$7000,EDATE($E11,AA$1-1))=0,"",SUMIFS(RAW_매출A!$J$2:$J$7000,RAW_매출A!$B$2:$B$7000,$A11,RAW_매출A!$A$2:$A$7000,EDATE($E11,AA$1-1)))),"")</f>
        <v>7237150</v>
      </c>
      <c r="AB11">
        <f>IFERROR(IF($A11="","",IF(SUMIFS(RAW_매출A!$J$2:$J$7000,RAW_매출A!$B$2:$B$7000,$A11,RAW_매출A!$A$2:$A$7000,EDATE($E11,AB$1-1))=0,"",SUMIFS(RAW_매출A!$J$2:$J$7000,RAW_매출A!$B$2:$B$7000,$A11,RAW_매출A!$A$2:$A$7000,EDATE($E11,AB$1-1)))),"")</f>
        <v>6451950</v>
      </c>
      <c r="AC11">
        <f>IFERROR(IF($A11="","",IF(SUMIFS(RAW_매출A!$J$2:$J$7000,RAW_매출A!$B$2:$B$7000,$A11,RAW_매출A!$A$2:$A$7000,EDATE($E11,AC$1-1))=0,"",SUMIFS(RAW_매출A!$J$2:$J$7000,RAW_매출A!$B$2:$B$7000,$A11,RAW_매출A!$A$2:$A$7000,EDATE($E11,AC$1-1)))),"")</f>
        <v>5591350</v>
      </c>
      <c r="AD11">
        <f>IFERROR(IF($A11="","",IF(SUMIFS(RAW_매출A!$J$2:$J$7000,RAW_매출A!$B$2:$B$7000,$A11,RAW_매출A!$A$2:$A$7000,EDATE($E11,AD$1-1))=0,"",SUMIFS(RAW_매출A!$J$2:$J$7000,RAW_매출A!$B$2:$B$7000,$A11,RAW_매출A!$A$2:$A$7000,EDATE($E11,AD$1-1)))),"")</f>
        <v>6117800</v>
      </c>
      <c r="AE11">
        <f>IFERROR(IF($A11="","",IF(SUMIFS(RAW_매출A!$J$2:$J$7000,RAW_매출A!$B$2:$B$7000,$A11,RAW_매출A!$A$2:$A$7000,EDATE($E11,AE$1-1))=0,"",SUMIFS(RAW_매출A!$J$2:$J$7000,RAW_매출A!$B$2:$B$7000,$A11,RAW_매출A!$A$2:$A$7000,EDATE($E11,AE$1-1)))),"")</f>
        <v>5102250</v>
      </c>
      <c r="AF11">
        <f>IFERROR(IF($A11="","",IF(SUMIFS(RAW_매출A!$J$2:$J$7000,RAW_매출A!$B$2:$B$7000,$A11,RAW_매출A!$A$2:$A$7000,EDATE($E11,AF$1-1))=0,"",SUMIFS(RAW_매출A!$J$2:$J$7000,RAW_매출A!$B$2:$B$7000,$A11,RAW_매출A!$A$2:$A$7000,EDATE($E11,AF$1-1)))),"")</f>
        <v>5237330</v>
      </c>
      <c r="AG11">
        <f>IFERROR(IF($A11="","",IF(SUMIFS(RAW_매출A!$J$2:$J$7000,RAW_매출A!$B$2:$B$7000,$A11,RAW_매출A!$A$2:$A$7000,EDATE($E11,AG$1-1))=0,"",SUMIFS(RAW_매출A!$J$2:$J$7000,RAW_매출A!$B$2:$B$7000,$A11,RAW_매출A!$A$2:$A$7000,EDATE($E11,AG$1-1)))),"")</f>
        <v>5346050</v>
      </c>
      <c r="AH11">
        <f>IFERROR(IF($A11="","",IF(SUMIFS(RAW_매출A!$J$2:$J$7000,RAW_매출A!$B$2:$B$7000,$A11,RAW_매출A!$A$2:$A$7000,EDATE($E11,AH$1-1))=0,"",SUMIFS(RAW_매출A!$J$2:$J$7000,RAW_매출A!$B$2:$B$7000,$A11,RAW_매출A!$A$2:$A$7000,EDATE($E11,AH$1-1)))),"")</f>
        <v>5315350</v>
      </c>
      <c r="AI11">
        <f>IFERROR(IF($A11="","",IF(SUMIFS(RAW_매출A!$J$2:$J$7000,RAW_매출A!$B$2:$B$7000,$A11,RAW_매출A!$A$2:$A$7000,EDATE($E11,AI$1-1))=0,"",SUMIFS(RAW_매출A!$J$2:$J$7000,RAW_매출A!$B$2:$B$7000,$A11,RAW_매출A!$A$2:$A$7000,EDATE($E11,AI$1-1)))),"")</f>
        <v>5394200</v>
      </c>
      <c r="AJ11">
        <f>IFERROR(IF($A11="","",IF(SUMIFS(RAW_매출A!$J$2:$J$7000,RAW_매출A!$B$2:$B$7000,$A11,RAW_매출A!$A$2:$A$7000,EDATE($E11,AJ$1-1))=0,"",SUMIFS(RAW_매출A!$J$2:$J$7000,RAW_매출A!$B$2:$B$7000,$A11,RAW_매출A!$A$2:$A$7000,EDATE($E11,AJ$1-1)))),"")</f>
        <v>6163650</v>
      </c>
      <c r="AK11">
        <f>IFERROR(IF($A11="","",IF(SUMIFS(RAW_매출A!$J$2:$J$7000,RAW_매출A!$B$2:$B$7000,$A11,RAW_매출A!$A$2:$A$7000,EDATE($E11,AK$1-1))=0,"",SUMIFS(RAW_매출A!$J$2:$J$7000,RAW_매출A!$B$2:$B$7000,$A11,RAW_매출A!$A$2:$A$7000,EDATE($E11,AK$1-1)))),"")</f>
        <v>5462800</v>
      </c>
      <c r="AL11">
        <f>IFERROR(IF($A11="","",IF(SUMIFS(RAW_매출A!$J$2:$J$7000,RAW_매출A!$B$2:$B$7000,$A11,RAW_매출A!$A$2:$A$7000,EDATE($E11,AL$1-1))=0,"",SUMIFS(RAW_매출A!$J$2:$J$7000,RAW_매출A!$B$2:$B$7000,$A11,RAW_매출A!$A$2:$A$7000,EDATE($E11,AL$1-1)))),"")</f>
        <v>5487450</v>
      </c>
      <c r="AM11">
        <f>IFERROR(IF($A11="","",IF(SUMIFS(RAW_매출A!$J$2:$J$7000,RAW_매출A!$B$2:$B$7000,$A11,RAW_매출A!$A$2:$A$7000,EDATE($E11,AM$1-1))=0,"",SUMIFS(RAW_매출A!$J$2:$J$7000,RAW_매출A!$B$2:$B$7000,$A11,RAW_매출A!$A$2:$A$7000,EDATE($E11,AM$1-1)))),"")</f>
        <v>5722500</v>
      </c>
      <c r="AN11">
        <f>IFERROR(IF($A11="","",IF(SUMIFS(RAW_매출A!$J$2:$J$7000,RAW_매출A!$B$2:$B$7000,$A11,RAW_매출A!$A$2:$A$7000,EDATE($E11,AN$1-1))=0,"",SUMIFS(RAW_매출A!$J$2:$J$7000,RAW_매출A!$B$2:$B$7000,$A11,RAW_매출A!$A$2:$A$7000,EDATE($E11,AN$1-1)))),"")</f>
        <v>5262900</v>
      </c>
      <c r="AO11">
        <f>IFERROR(IF($A11="","",IF(SUMIFS(RAW_매출A!$J$2:$J$7000,RAW_매출A!$B$2:$B$7000,$A11,RAW_매출A!$A$2:$A$7000,EDATE($E11,AO$1-1))=0,"",SUMIFS(RAW_매출A!$J$2:$J$7000,RAW_매출A!$B$2:$B$7000,$A11,RAW_매출A!$A$2:$A$7000,EDATE($E11,AO$1-1)))),"")</f>
        <v>5566650</v>
      </c>
      <c r="AP11">
        <f>IFERROR(IF($A11="","",IF(SUMIFS(RAW_매출A!$J$2:$J$7000,RAW_매출A!$B$2:$B$7000,$A11,RAW_매출A!$A$2:$A$7000,EDATE($E11,AP$1-1))=0,"",SUMIFS(RAW_매출A!$J$2:$J$7000,RAW_매출A!$B$2:$B$7000,$A11,RAW_매출A!$A$2:$A$7000,EDATE($E11,AP$1-1)))),"")</f>
        <v>5253850</v>
      </c>
      <c r="AQ11">
        <f>IFERROR(IF($A11="","",IF(SUMIFS(RAW_매출A!$J$2:$J$7000,RAW_매출A!$B$2:$B$7000,$A11,RAW_매출A!$A$2:$A$7000,EDATE($E11,AQ$1-1))=0,"",SUMIFS(RAW_매출A!$J$2:$J$7000,RAW_매출A!$B$2:$B$7000,$A11,RAW_매출A!$A$2:$A$7000,EDATE($E11,AQ$1-1)))),"")</f>
        <v>4506000</v>
      </c>
      <c r="AR11">
        <f>IFERROR(IF($A11="","",IF(SUMIFS(RAW_매출A!$J$2:$J$7000,RAW_매출A!$B$2:$B$7000,$A11,RAW_매출A!$A$2:$A$7000,EDATE($E11,AR$1-1))=0,"",SUMIFS(RAW_매출A!$J$2:$J$7000,RAW_매출A!$B$2:$B$7000,$A11,RAW_매출A!$A$2:$A$7000,EDATE($E11,AR$1-1)))),"")</f>
        <v>4505500</v>
      </c>
      <c r="AS11">
        <f>IFERROR(IF($A11="","",IF(SUMIFS(RAW_매출A!$J$2:$J$7000,RAW_매출A!$B$2:$B$7000,$A11,RAW_매출A!$A$2:$A$7000,EDATE($E11,AS$1-1))=0,"",SUMIFS(RAW_매출A!$J$2:$J$7000,RAW_매출A!$B$2:$B$7000,$A11,RAW_매출A!$A$2:$A$7000,EDATE($E11,AS$1-1)))),"")</f>
        <v>5914000</v>
      </c>
      <c r="AT11">
        <f>IFERROR(IF($A11="","",IF(SUMIFS(RAW_매출A!$J$2:$J$7000,RAW_매출A!$B$2:$B$7000,$A11,RAW_매출A!$A$2:$A$7000,EDATE($E11,AT$1-1))=0,"",SUMIFS(RAW_매출A!$J$2:$J$7000,RAW_매출A!$B$2:$B$7000,$A11,RAW_매출A!$A$2:$A$7000,EDATE($E11,AT$1-1)))),"")</f>
        <v>6701550</v>
      </c>
      <c r="AU11">
        <f>IFERROR(IF($A11="","",IF(SUMIFS(RAW_매출A!$J$2:$J$7000,RAW_매출A!$B$2:$B$7000,$A11,RAW_매출A!$A$2:$A$7000,EDATE($E11,AU$1-1))=0,"",SUMIFS(RAW_매출A!$J$2:$J$7000,RAW_매출A!$B$2:$B$7000,$A11,RAW_매출A!$A$2:$A$7000,EDATE($E11,AU$1-1)))),"")</f>
        <v>5942650</v>
      </c>
      <c r="AV11">
        <f>IFERROR(IF($A11="","",IF(SUMIFS(RAW_매출A!$J$2:$J$7000,RAW_매출A!$B$2:$B$7000,$A11,RAW_매출A!$A$2:$A$7000,EDATE($E11,AV$1-1))=0,"",SUMIFS(RAW_매출A!$J$2:$J$7000,RAW_매출A!$B$2:$B$7000,$A11,RAW_매출A!$A$2:$A$7000,EDATE($E11,AV$1-1)))),"")</f>
        <v>6339100</v>
      </c>
      <c r="AW11">
        <f>IFERROR(IF($A11="","",IF(SUMIFS(RAW_매출A!$J$2:$J$7000,RAW_매출A!$B$2:$B$7000,$A11,RAW_매출A!$A$2:$A$7000,EDATE($E11,AW$1-1))=0,"",SUMIFS(RAW_매출A!$J$2:$J$7000,RAW_매출A!$B$2:$B$7000,$A11,RAW_매출A!$A$2:$A$7000,EDATE($E11,AW$1-1)))),"")</f>
        <v>6565150</v>
      </c>
      <c r="AX11">
        <f>IFERROR(IF($A11="","",IF(SUMIFS(RAW_매출A!$J$2:$J$7000,RAW_매출A!$B$2:$B$7000,$A11,RAW_매출A!$A$2:$A$7000,EDATE($E11,AX$1-1))=0,"",SUMIFS(RAW_매출A!$J$2:$J$7000,RAW_매출A!$B$2:$B$7000,$A11,RAW_매출A!$A$2:$A$7000,EDATE($E11,AX$1-1)))),"")</f>
        <v>6469400</v>
      </c>
      <c r="AY11">
        <f>IFERROR(IF($A11="","",IF(SUMIFS(RAW_매출A!$J$2:$J$7000,RAW_매출A!$B$2:$B$7000,$A11,RAW_매출A!$A$2:$A$7000,EDATE($E11,AY$1-1))=0,"",SUMIFS(RAW_매출A!$J$2:$J$7000,RAW_매출A!$B$2:$B$7000,$A11,RAW_매출A!$A$2:$A$7000,EDATE($E11,AY$1-1)))),"")</f>
        <v>6940800</v>
      </c>
      <c r="AZ11">
        <f>IFERROR(IF($A11="","",IF(SUMIFS(RAW_매출A!$J$2:$J$7000,RAW_매출A!$B$2:$B$7000,$A11,RAW_매출A!$A$2:$A$7000,EDATE($E11,AZ$1-1))=0,"",SUMIFS(RAW_매출A!$J$2:$J$7000,RAW_매출A!$B$2:$B$7000,$A11,RAW_매출A!$A$2:$A$7000,EDATE($E11,AZ$1-1)))),"")</f>
        <v>5592150</v>
      </c>
      <c r="BA11">
        <f>IFERROR(IF($A11="","",IF(SUMIFS(RAW_매출A!$J$2:$J$7000,RAW_매출A!$B$2:$B$7000,$A11,RAW_매출A!$A$2:$A$7000,EDATE($E11,BA$1-1))=0,"",SUMIFS(RAW_매출A!$J$2:$J$7000,RAW_매출A!$B$2:$B$7000,$A11,RAW_매출A!$A$2:$A$7000,EDATE($E11,BA$1-1)))),"")</f>
        <v>5175750</v>
      </c>
      <c r="BB11">
        <f>IFERROR(IF($A11="","",IF(SUMIFS(RAW_매출A!$J$2:$J$7000,RAW_매출A!$B$2:$B$7000,$A11,RAW_매출A!$A$2:$A$7000,EDATE($E11,BB$1-1))=0,"",SUMIFS(RAW_매출A!$J$2:$J$7000,RAW_매출A!$B$2:$B$7000,$A11,RAW_매출A!$A$2:$A$7000,EDATE($E11,BB$1-1)))),"")</f>
        <v>4897600</v>
      </c>
      <c r="BC11">
        <f>IFERROR(IF($A11="","",IF(SUMIFS(RAW_매출A!$J$2:$J$7000,RAW_매출A!$B$2:$B$7000,$A11,RAW_매출A!$A$2:$A$7000,EDATE($E11,BC$1-1))=0,"",SUMIFS(RAW_매출A!$J$2:$J$7000,RAW_매출A!$B$2:$B$7000,$A11,RAW_매출A!$A$2:$A$7000,EDATE($E11,BC$1-1)))),"")</f>
        <v>4872750</v>
      </c>
      <c r="BD11">
        <f>IFERROR(IF($A11="","",IF(SUMIFS(RAW_매출A!$J$2:$J$7000,RAW_매출A!$B$2:$B$7000,$A11,RAW_매출A!$A$2:$A$7000,EDATE($E11,BD$1-1))=0,"",SUMIFS(RAW_매출A!$J$2:$J$7000,RAW_매출A!$B$2:$B$7000,$A11,RAW_매출A!$A$2:$A$7000,EDATE($E11,BD$1-1)))),"")</f>
        <v>5045050</v>
      </c>
      <c r="BE11">
        <f>IFERROR(IF($A11="","",IF(SUMIFS(RAW_매출A!$J$2:$J$7000,RAW_매출A!$B$2:$B$7000,$A11,RAW_매출A!$A$2:$A$7000,EDATE($E11,BE$1-1))=0,"",SUMIFS(RAW_매출A!$J$2:$J$7000,RAW_매출A!$B$2:$B$7000,$A11,RAW_매출A!$A$2:$A$7000,EDATE($E11,BE$1-1)))),"")</f>
        <v>5503850</v>
      </c>
      <c r="BF11">
        <f>IFERROR(IF($A11="","",IF(SUMIFS(RAW_매출A!$J$2:$J$7000,RAW_매출A!$B$2:$B$7000,$A11,RAW_매출A!$A$2:$A$7000,EDATE($E11,BF$1-1))=0,"",SUMIFS(RAW_매출A!$J$2:$J$7000,RAW_매출A!$B$2:$B$7000,$A11,RAW_매출A!$A$2:$A$7000,EDATE($E11,BF$1-1)))),"")</f>
        <v>6076350</v>
      </c>
      <c r="BG11">
        <f>IFERROR(IF($A11="","",IF(SUMIFS(RAW_매출A!$J$2:$J$7000,RAW_매출A!$B$2:$B$7000,$A11,RAW_매출A!$A$2:$A$7000,EDATE($E11,BG$1-1))=0,"",SUMIFS(RAW_매출A!$J$2:$J$7000,RAW_매출A!$B$2:$B$7000,$A11,RAW_매출A!$A$2:$A$7000,EDATE($E11,BG$1-1)))),"")</f>
        <v>5128650</v>
      </c>
      <c r="BH11" t="str">
        <f>IFERROR(IF($A11="","",IF(SUMIFS(RAW_매출A!$J$2:$J$7000,RAW_매출A!$B$2:$B$7000,$A11,RAW_매출A!$A$2:$A$7000,EDATE($E11,BH$1-1))=0,"",SUMIFS(RAW_매출A!$J$2:$J$7000,RAW_매출A!$B$2:$B$7000,$A11,RAW_매출A!$A$2:$A$7000,EDATE($E11,BH$1-1)))),"")</f>
        <v/>
      </c>
      <c r="BI11" t="str">
        <f>IFERROR(IF($A11="","",IF(SUMIFS(RAW_매출A!$J$2:$J$7000,RAW_매출A!$B$2:$B$7000,$A11,RAW_매출A!$A$2:$A$7000,EDATE($E11,BI$1-1))=0,"",SUMIFS(RAW_매출A!$J$2:$J$7000,RAW_매출A!$B$2:$B$7000,$A11,RAW_매출A!$A$2:$A$7000,EDATE($E11,BI$1-1)))),"")</f>
        <v/>
      </c>
      <c r="BJ11" t="str">
        <f>IFERROR(IF($A11="","",IF(SUMIFS(RAW_매출A!$J$2:$J$7000,RAW_매출A!$B$2:$B$7000,$A11,RAW_매출A!$A$2:$A$7000,EDATE($E11,BJ$1-1))=0,"",SUMIFS(RAW_매출A!$J$2:$J$7000,RAW_매출A!$B$2:$B$7000,$A11,RAW_매출A!$A$2:$A$7000,EDATE($E11,BJ$1-1)))),"")</f>
        <v/>
      </c>
      <c r="BK11" t="str">
        <f>IFERROR(IF($A11="","",IF(SUMIFS(RAW_매출A!$J$2:$J$7000,RAW_매출A!$B$2:$B$7000,$A11,RAW_매출A!$A$2:$A$7000,EDATE($E11,BK$1-1))=0,"",SUMIFS(RAW_매출A!$J$2:$J$7000,RAW_매출A!$B$2:$B$7000,$A11,RAW_매출A!$A$2:$A$7000,EDATE($E11,BK$1-1)))),"")</f>
        <v/>
      </c>
      <c r="BL11" t="str">
        <f>IFERROR(IF($A11="","",IF(SUMIFS(RAW_매출A!$J$2:$J$7000,RAW_매출A!$B$2:$B$7000,$A11,RAW_매출A!$A$2:$A$7000,EDATE($E11,BL$1-1))=0,"",SUMIFS(RAW_매출A!$J$2:$J$7000,RAW_매출A!$B$2:$B$7000,$A11,RAW_매출A!$A$2:$A$7000,EDATE($E11,BL$1-1)))),"")</f>
        <v/>
      </c>
      <c r="BM11" t="str">
        <f>IFERROR(IF($A11="","",IF(SUMIFS(RAW_매출A!$J$2:$J$7000,RAW_매출A!$B$2:$B$7000,$A11,RAW_매출A!$A$2:$A$7000,EDATE($E11,BM$1-1))=0,"",SUMIFS(RAW_매출A!$J$2:$J$7000,RAW_매출A!$B$2:$B$7000,$A11,RAW_매출A!$A$2:$A$7000,EDATE($E11,BM$1-1)))),"")</f>
        <v/>
      </c>
      <c r="BN11" t="str">
        <f>IFERROR(IF($A11="","",IF(SUMIFS(RAW_매출A!$J$2:$J$7000,RAW_매출A!$B$2:$B$7000,$A11,RAW_매출A!$A$2:$A$7000,EDATE($E11,BN$1-1))=0,"",SUMIFS(RAW_매출A!$J$2:$J$7000,RAW_매출A!$B$2:$B$7000,$A11,RAW_매출A!$A$2:$A$7000,EDATE($E11,BN$1-1)))),"")</f>
        <v/>
      </c>
    </row>
    <row r="12" spans="1:66" x14ac:dyDescent="0.3">
      <c r="A12" t="str">
        <f>세팅!A13</f>
        <v>(0011) 천안성정공원점</v>
      </c>
      <c r="B12" t="str">
        <f>세팅!B13</f>
        <v>150-2</v>
      </c>
      <c r="C12">
        <f t="shared" si="0"/>
        <v>2</v>
      </c>
      <c r="D12" t="str">
        <f t="shared" si="1"/>
        <v>2</v>
      </c>
      <c r="E12" s="1">
        <f>세팅!D13</f>
        <v>44896</v>
      </c>
      <c r="F12">
        <f t="shared" ref="F12:F75" si="3">IF(COUNT(J12:O12)&gt;=4,AVERAGE(J12:O12),"")</f>
        <v>6568250</v>
      </c>
      <c r="G12">
        <f>IFERROR(IF($A12="","",IF(SUMIFS(RAW_매출A!$J$2:$J$7000,RAW_매출A!$B$2:$B$7000,$A12,RAW_매출A!$A$2:$A$7000,EDATE($E12,G$1-1))=0,"",SUMIFS(RAW_매출A!$J$2:$J$7000,RAW_매출A!$B$2:$B$7000,$A12,RAW_매출A!$A$2:$A$7000,EDATE($E12,G$1-1)))),"")</f>
        <v>3796220</v>
      </c>
      <c r="H12">
        <f>IFERROR(IF($A12="","",IF(SUMIFS(RAW_매출A!$J$2:$J$7000,RAW_매출A!$B$2:$B$7000,$A12,RAW_매출A!$A$2:$A$7000,EDATE($E12,H$1-1))=0,"",SUMIFS(RAW_매출A!$J$2:$J$7000,RAW_매출A!$B$2:$B$7000,$A12,RAW_매출A!$A$2:$A$7000,EDATE($E12,H$1-1)))),"")</f>
        <v>4471630</v>
      </c>
      <c r="I12">
        <f>IFERROR(IF($A12="","",IF(SUMIFS(RAW_매출A!$J$2:$J$7000,RAW_매출A!$B$2:$B$7000,$A12,RAW_매출A!$A$2:$A$7000,EDATE($E12,I$1-1))=0,"",SUMIFS(RAW_매출A!$J$2:$J$7000,RAW_매출A!$B$2:$B$7000,$A12,RAW_매출A!$A$2:$A$7000,EDATE($E12,I$1-1)))),"")</f>
        <v>4432000</v>
      </c>
      <c r="J12" s="28">
        <f>IFERROR(IF($A12="","",IF(SUMIFS(RAW_매출A!$J$2:$J$7000,RAW_매출A!$B$2:$B$7000,$A12,RAW_매출A!$A$2:$A$7000,EDATE($E12,J$1-1))=0,"",SUMIFS(RAW_매출A!$J$2:$J$7000,RAW_매출A!$B$2:$B$7000,$A12,RAW_매출A!$A$2:$A$7000,EDATE($E12,J$1-1)))),"")</f>
        <v>5810000</v>
      </c>
      <c r="K12" s="28">
        <f>IFERROR(IF($A12="","",IF(SUMIFS(RAW_매출A!$J$2:$J$7000,RAW_매출A!$B$2:$B$7000,$A12,RAW_매출A!$A$2:$A$7000,EDATE($E12,K$1-1))=0,"",SUMIFS(RAW_매출A!$J$2:$J$7000,RAW_매출A!$B$2:$B$7000,$A12,RAW_매출A!$A$2:$A$7000,EDATE($E12,K$1-1)))),"")</f>
        <v>6103500</v>
      </c>
      <c r="L12" s="28">
        <f>IFERROR(IF($A12="","",IF(SUMIFS(RAW_매출A!$J$2:$J$7000,RAW_매출A!$B$2:$B$7000,$A12,RAW_매출A!$A$2:$A$7000,EDATE($E12,L$1-1))=0,"",SUMIFS(RAW_매출A!$J$2:$J$7000,RAW_매출A!$B$2:$B$7000,$A12,RAW_매출A!$A$2:$A$7000,EDATE($E12,L$1-1)))),"")</f>
        <v>6196000</v>
      </c>
      <c r="M12" s="28">
        <f>IFERROR(IF($A12="","",IF(SUMIFS(RAW_매출A!$J$2:$J$7000,RAW_매출A!$B$2:$B$7000,$A12,RAW_매출A!$A$2:$A$7000,EDATE($E12,M$1-1))=0,"",SUMIFS(RAW_매출A!$J$2:$J$7000,RAW_매출A!$B$2:$B$7000,$A12,RAW_매출A!$A$2:$A$7000,EDATE($E12,M$1-1)))),"")</f>
        <v>6370000</v>
      </c>
      <c r="N12" s="28">
        <f>IFERROR(IF($A12="","",IF(SUMIFS(RAW_매출A!$J$2:$J$7000,RAW_매출A!$B$2:$B$7000,$A12,RAW_매출A!$A$2:$A$7000,EDATE($E12,N$1-1))=0,"",SUMIFS(RAW_매출A!$J$2:$J$7000,RAW_매출A!$B$2:$B$7000,$A12,RAW_매출A!$A$2:$A$7000,EDATE($E12,N$1-1)))),"")</f>
        <v>7859000</v>
      </c>
      <c r="O12" s="28">
        <f>IFERROR(IF($A12="","",IF(SUMIFS(RAW_매출A!$J$2:$J$7000,RAW_매출A!$B$2:$B$7000,$A12,RAW_매출A!$A$2:$A$7000,EDATE($E12,O$1-1))=0,"",SUMIFS(RAW_매출A!$J$2:$J$7000,RAW_매출A!$B$2:$B$7000,$A12,RAW_매출A!$A$2:$A$7000,EDATE($E12,O$1-1)))),"")</f>
        <v>7071000</v>
      </c>
      <c r="P12">
        <f>IFERROR(IF($A12="","",IF(SUMIFS(RAW_매출A!$J$2:$J$7000,RAW_매출A!$B$2:$B$7000,$A12,RAW_매출A!$A$2:$A$7000,EDATE($E12,P$1-1))=0,"",SUMIFS(RAW_매출A!$J$2:$J$7000,RAW_매출A!$B$2:$B$7000,$A12,RAW_매출A!$A$2:$A$7000,EDATE($E12,P$1-1)))),"")</f>
        <v>6970000</v>
      </c>
      <c r="Q12">
        <f>IFERROR(IF($A12="","",IF(SUMIFS(RAW_매출A!$J$2:$J$7000,RAW_매출A!$B$2:$B$7000,$A12,RAW_매출A!$A$2:$A$7000,EDATE($E12,Q$1-1))=0,"",SUMIFS(RAW_매출A!$J$2:$J$7000,RAW_매출A!$B$2:$B$7000,$A12,RAW_매출A!$A$2:$A$7000,EDATE($E12,Q$1-1)))),"")</f>
        <v>7158000</v>
      </c>
      <c r="R12">
        <f>IFERROR(IF($A12="","",IF(SUMIFS(RAW_매출A!$J$2:$J$7000,RAW_매출A!$B$2:$B$7000,$A12,RAW_매출A!$A$2:$A$7000,EDATE($E12,R$1-1))=0,"",SUMIFS(RAW_매출A!$J$2:$J$7000,RAW_매출A!$B$2:$B$7000,$A12,RAW_매출A!$A$2:$A$7000,EDATE($E12,R$1-1)))),"")</f>
        <v>6975780</v>
      </c>
      <c r="S12">
        <f>IFERROR(IF($A12="","",IF(SUMIFS(RAW_매출A!$J$2:$J$7000,RAW_매출A!$B$2:$B$7000,$A12,RAW_매출A!$A$2:$A$7000,EDATE($E12,S$1-1))=0,"",SUMIFS(RAW_매출A!$J$2:$J$7000,RAW_매출A!$B$2:$B$7000,$A12,RAW_매출A!$A$2:$A$7000,EDATE($E12,S$1-1)))),"")</f>
        <v>6626070</v>
      </c>
      <c r="T12">
        <f>IFERROR(IF($A12="","",IF(SUMIFS(RAW_매출A!$J$2:$J$7000,RAW_매출A!$B$2:$B$7000,$A12,RAW_매출A!$A$2:$A$7000,EDATE($E12,T$1-1))=0,"",SUMIFS(RAW_매출A!$J$2:$J$7000,RAW_매출A!$B$2:$B$7000,$A12,RAW_매출A!$A$2:$A$7000,EDATE($E12,T$1-1)))),"")</f>
        <v>6271020</v>
      </c>
      <c r="U12">
        <f>IFERROR(IF($A12="","",IF(SUMIFS(RAW_매출A!$J$2:$J$7000,RAW_매출A!$B$2:$B$7000,$A12,RAW_매출A!$A$2:$A$7000,EDATE($E12,U$1-1))=0,"",SUMIFS(RAW_매출A!$J$2:$J$7000,RAW_매출A!$B$2:$B$7000,$A12,RAW_매출A!$A$2:$A$7000,EDATE($E12,U$1-1)))),"")</f>
        <v>6058070</v>
      </c>
      <c r="V12">
        <f>IFERROR(IF($A12="","",IF(SUMIFS(RAW_매출A!$J$2:$J$7000,RAW_매출A!$B$2:$B$7000,$A12,RAW_매출A!$A$2:$A$7000,EDATE($E12,V$1-1))=0,"",SUMIFS(RAW_매출A!$J$2:$J$7000,RAW_매출A!$B$2:$B$7000,$A12,RAW_매출A!$A$2:$A$7000,EDATE($E12,V$1-1)))),"")</f>
        <v>6650250</v>
      </c>
      <c r="W12">
        <f>IFERROR(IF($A12="","",IF(SUMIFS(RAW_매출A!$J$2:$J$7000,RAW_매출A!$B$2:$B$7000,$A12,RAW_매출A!$A$2:$A$7000,EDATE($E12,W$1-1))=0,"",SUMIFS(RAW_매출A!$J$2:$J$7000,RAW_매출A!$B$2:$B$7000,$A12,RAW_매출A!$A$2:$A$7000,EDATE($E12,W$1-1)))),"")</f>
        <v>6668680</v>
      </c>
      <c r="X12">
        <f>IFERROR(IF($A12="","",IF(SUMIFS(RAW_매출A!$J$2:$J$7000,RAW_매출A!$B$2:$B$7000,$A12,RAW_매출A!$A$2:$A$7000,EDATE($E12,X$1-1))=0,"",SUMIFS(RAW_매출A!$J$2:$J$7000,RAW_매출A!$B$2:$B$7000,$A12,RAW_매출A!$A$2:$A$7000,EDATE($E12,X$1-1)))),"")</f>
        <v>6935220</v>
      </c>
      <c r="Y12">
        <f>IFERROR(IF($A12="","",IF(SUMIFS(RAW_매출A!$J$2:$J$7000,RAW_매출A!$B$2:$B$7000,$A12,RAW_매출A!$A$2:$A$7000,EDATE($E12,Y$1-1))=0,"",SUMIFS(RAW_매출A!$J$2:$J$7000,RAW_매출A!$B$2:$B$7000,$A12,RAW_매출A!$A$2:$A$7000,EDATE($E12,Y$1-1)))),"")</f>
        <v>6305960</v>
      </c>
      <c r="Z12">
        <f>IFERROR(IF($A12="","",IF(SUMIFS(RAW_매출A!$J$2:$J$7000,RAW_매출A!$B$2:$B$7000,$A12,RAW_매출A!$A$2:$A$7000,EDATE($E12,Z$1-1))=0,"",SUMIFS(RAW_매출A!$J$2:$J$7000,RAW_매출A!$B$2:$B$7000,$A12,RAW_매출A!$A$2:$A$7000,EDATE($E12,Z$1-1)))),"")</f>
        <v>8559000</v>
      </c>
      <c r="AA12">
        <f>IFERROR(IF($A12="","",IF(SUMIFS(RAW_매출A!$J$2:$J$7000,RAW_매출A!$B$2:$B$7000,$A12,RAW_매출A!$A$2:$A$7000,EDATE($E12,AA$1-1))=0,"",SUMIFS(RAW_매출A!$J$2:$J$7000,RAW_매출A!$B$2:$B$7000,$A12,RAW_매출A!$A$2:$A$7000,EDATE($E12,AA$1-1)))),"")</f>
        <v>7623200</v>
      </c>
      <c r="AB12">
        <f>IFERROR(IF($A12="","",IF(SUMIFS(RAW_매출A!$J$2:$J$7000,RAW_매출A!$B$2:$B$7000,$A12,RAW_매출A!$A$2:$A$7000,EDATE($E12,AB$1-1))=0,"",SUMIFS(RAW_매출A!$J$2:$J$7000,RAW_매출A!$B$2:$B$7000,$A12,RAW_매출A!$A$2:$A$7000,EDATE($E12,AB$1-1)))),"")</f>
        <v>7387920</v>
      </c>
      <c r="AC12">
        <f>IFERROR(IF($A12="","",IF(SUMIFS(RAW_매출A!$J$2:$J$7000,RAW_매출A!$B$2:$B$7000,$A12,RAW_매출A!$A$2:$A$7000,EDATE($E12,AC$1-1))=0,"",SUMIFS(RAW_매출A!$J$2:$J$7000,RAW_매출A!$B$2:$B$7000,$A12,RAW_매출A!$A$2:$A$7000,EDATE($E12,AC$1-1)))),"")</f>
        <v>7805390</v>
      </c>
      <c r="AD12">
        <f>IFERROR(IF($A12="","",IF(SUMIFS(RAW_매출A!$J$2:$J$7000,RAW_매출A!$B$2:$B$7000,$A12,RAW_매출A!$A$2:$A$7000,EDATE($E12,AD$1-1))=0,"",SUMIFS(RAW_매출A!$J$2:$J$7000,RAW_매출A!$B$2:$B$7000,$A12,RAW_매출A!$A$2:$A$7000,EDATE($E12,AD$1-1)))),"")</f>
        <v>7065200</v>
      </c>
      <c r="AE12">
        <f>IFERROR(IF($A12="","",IF(SUMIFS(RAW_매출A!$J$2:$J$7000,RAW_매출A!$B$2:$B$7000,$A12,RAW_매출A!$A$2:$A$7000,EDATE($E12,AE$1-1))=0,"",SUMIFS(RAW_매출A!$J$2:$J$7000,RAW_매출A!$B$2:$B$7000,$A12,RAW_매출A!$A$2:$A$7000,EDATE($E12,AE$1-1)))),"")</f>
        <v>7252370</v>
      </c>
      <c r="AF12">
        <f>IFERROR(IF($A12="","",IF(SUMIFS(RAW_매출A!$J$2:$J$7000,RAW_매출A!$B$2:$B$7000,$A12,RAW_매출A!$A$2:$A$7000,EDATE($E12,AF$1-1))=0,"",SUMIFS(RAW_매출A!$J$2:$J$7000,RAW_매출A!$B$2:$B$7000,$A12,RAW_매출A!$A$2:$A$7000,EDATE($E12,AF$1-1)))),"")</f>
        <v>7472630</v>
      </c>
      <c r="AG12">
        <f>IFERROR(IF($A12="","",IF(SUMIFS(RAW_매출A!$J$2:$J$7000,RAW_매출A!$B$2:$B$7000,$A12,RAW_매출A!$A$2:$A$7000,EDATE($E12,AG$1-1))=0,"",SUMIFS(RAW_매출A!$J$2:$J$7000,RAW_매출A!$B$2:$B$7000,$A12,RAW_매출A!$A$2:$A$7000,EDATE($E12,AG$1-1)))),"")</f>
        <v>5801400</v>
      </c>
      <c r="AH12">
        <f>IFERROR(IF($A12="","",IF(SUMIFS(RAW_매출A!$J$2:$J$7000,RAW_매출A!$B$2:$B$7000,$A12,RAW_매출A!$A$2:$A$7000,EDATE($E12,AH$1-1))=0,"",SUMIFS(RAW_매출A!$J$2:$J$7000,RAW_매출A!$B$2:$B$7000,$A12,RAW_매출A!$A$2:$A$7000,EDATE($E12,AH$1-1)))),"")</f>
        <v>6112000</v>
      </c>
      <c r="AI12">
        <f>IFERROR(IF($A12="","",IF(SUMIFS(RAW_매출A!$J$2:$J$7000,RAW_매출A!$B$2:$B$7000,$A12,RAW_매출A!$A$2:$A$7000,EDATE($E12,AI$1-1))=0,"",SUMIFS(RAW_매출A!$J$2:$J$7000,RAW_매출A!$B$2:$B$7000,$A12,RAW_매출A!$A$2:$A$7000,EDATE($E12,AI$1-1)))),"")</f>
        <v>7396260</v>
      </c>
      <c r="AJ12">
        <f>IFERROR(IF($A12="","",IF(SUMIFS(RAW_매출A!$J$2:$J$7000,RAW_매출A!$B$2:$B$7000,$A12,RAW_매출A!$A$2:$A$7000,EDATE($E12,AJ$1-1))=0,"",SUMIFS(RAW_매출A!$J$2:$J$7000,RAW_매출A!$B$2:$B$7000,$A12,RAW_매출A!$A$2:$A$7000,EDATE($E12,AJ$1-1)))),"")</f>
        <v>7481260</v>
      </c>
      <c r="AK12">
        <f>IFERROR(IF($A12="","",IF(SUMIFS(RAW_매출A!$J$2:$J$7000,RAW_매출A!$B$2:$B$7000,$A12,RAW_매출A!$A$2:$A$7000,EDATE($E12,AK$1-1))=0,"",SUMIFS(RAW_매출A!$J$2:$J$7000,RAW_매출A!$B$2:$B$7000,$A12,RAW_매출A!$A$2:$A$7000,EDATE($E12,AK$1-1)))),"")</f>
        <v>7316800</v>
      </c>
      <c r="AL12">
        <f>IFERROR(IF($A12="","",IF(SUMIFS(RAW_매출A!$J$2:$J$7000,RAW_매출A!$B$2:$B$7000,$A12,RAW_매출A!$A$2:$A$7000,EDATE($E12,AL$1-1))=0,"",SUMIFS(RAW_매출A!$J$2:$J$7000,RAW_매출A!$B$2:$B$7000,$A12,RAW_매출A!$A$2:$A$7000,EDATE($E12,AL$1-1)))),"")</f>
        <v>7449510</v>
      </c>
      <c r="AM12">
        <f>IFERROR(IF($A12="","",IF(SUMIFS(RAW_매출A!$J$2:$J$7000,RAW_매출A!$B$2:$B$7000,$A12,RAW_매출A!$A$2:$A$7000,EDATE($E12,AM$1-1))=0,"",SUMIFS(RAW_매출A!$J$2:$J$7000,RAW_매출A!$B$2:$B$7000,$A12,RAW_매출A!$A$2:$A$7000,EDATE($E12,AM$1-1)))),"")</f>
        <v>7568330</v>
      </c>
      <c r="AN12">
        <f>IFERROR(IF($A12="","",IF(SUMIFS(RAW_매출A!$J$2:$J$7000,RAW_매출A!$B$2:$B$7000,$A12,RAW_매출A!$A$2:$A$7000,EDATE($E12,AN$1-1))=0,"",SUMIFS(RAW_매출A!$J$2:$J$7000,RAW_매출A!$B$2:$B$7000,$A12,RAW_매출A!$A$2:$A$7000,EDATE($E12,AN$1-1)))),"")</f>
        <v>6930570</v>
      </c>
      <c r="AO12">
        <f>IFERROR(IF($A12="","",IF(SUMIFS(RAW_매출A!$J$2:$J$7000,RAW_매출A!$B$2:$B$7000,$A12,RAW_매출A!$A$2:$A$7000,EDATE($E12,AO$1-1))=0,"",SUMIFS(RAW_매출A!$J$2:$J$7000,RAW_매출A!$B$2:$B$7000,$A12,RAW_매출A!$A$2:$A$7000,EDATE($E12,AO$1-1)))),"")</f>
        <v>8074430</v>
      </c>
      <c r="AP12">
        <f>IFERROR(IF($A12="","",IF(SUMIFS(RAW_매출A!$J$2:$J$7000,RAW_매출A!$B$2:$B$7000,$A12,RAW_매출A!$A$2:$A$7000,EDATE($E12,AP$1-1))=0,"",SUMIFS(RAW_매출A!$J$2:$J$7000,RAW_매출A!$B$2:$B$7000,$A12,RAW_매출A!$A$2:$A$7000,EDATE($E12,AP$1-1)))),"")</f>
        <v>7907860</v>
      </c>
      <c r="AQ12">
        <f>IFERROR(IF($A12="","",IF(SUMIFS(RAW_매출A!$J$2:$J$7000,RAW_매출A!$B$2:$B$7000,$A12,RAW_매출A!$A$2:$A$7000,EDATE($E12,AQ$1-1))=0,"",SUMIFS(RAW_매출A!$J$2:$J$7000,RAW_매출A!$B$2:$B$7000,$A12,RAW_매출A!$A$2:$A$7000,EDATE($E12,AQ$1-1)))),"")</f>
        <v>7176720</v>
      </c>
      <c r="AR12">
        <f>IFERROR(IF($A12="","",IF(SUMIFS(RAW_매출A!$J$2:$J$7000,RAW_매출A!$B$2:$B$7000,$A12,RAW_매출A!$A$2:$A$7000,EDATE($E12,AR$1-1))=0,"",SUMIFS(RAW_매출A!$J$2:$J$7000,RAW_매출A!$B$2:$B$7000,$A12,RAW_매출A!$A$2:$A$7000,EDATE($E12,AR$1-1)))),"")</f>
        <v>7894170</v>
      </c>
      <c r="AS12">
        <f>IFERROR(IF($A12="","",IF(SUMIFS(RAW_매출A!$J$2:$J$7000,RAW_매출A!$B$2:$B$7000,$A12,RAW_매출A!$A$2:$A$7000,EDATE($E12,AS$1-1))=0,"",SUMIFS(RAW_매출A!$J$2:$J$7000,RAW_매출A!$B$2:$B$7000,$A12,RAW_매출A!$A$2:$A$7000,EDATE($E12,AS$1-1)))),"")</f>
        <v>7549070</v>
      </c>
      <c r="AT12">
        <f>IFERROR(IF($A12="","",IF(SUMIFS(RAW_매출A!$J$2:$J$7000,RAW_매출A!$B$2:$B$7000,$A12,RAW_매출A!$A$2:$A$7000,EDATE($E12,AT$1-1))=0,"",SUMIFS(RAW_매출A!$J$2:$J$7000,RAW_매출A!$B$2:$B$7000,$A12,RAW_매출A!$A$2:$A$7000,EDATE($E12,AT$1-1)))),"")</f>
        <v>7424070</v>
      </c>
      <c r="AU12">
        <f>IFERROR(IF($A12="","",IF(SUMIFS(RAW_매출A!$J$2:$J$7000,RAW_매출A!$B$2:$B$7000,$A12,RAW_매출A!$A$2:$A$7000,EDATE($E12,AU$1-1))=0,"",SUMIFS(RAW_매출A!$J$2:$J$7000,RAW_매출A!$B$2:$B$7000,$A12,RAW_매출A!$A$2:$A$7000,EDATE($E12,AU$1-1)))),"")</f>
        <v>7803150</v>
      </c>
      <c r="AV12">
        <f>IFERROR(IF($A12="","",IF(SUMIFS(RAW_매출A!$J$2:$J$7000,RAW_매출A!$B$2:$B$7000,$A12,RAW_매출A!$A$2:$A$7000,EDATE($E12,AV$1-1))=0,"",SUMIFS(RAW_매출A!$J$2:$J$7000,RAW_매출A!$B$2:$B$7000,$A12,RAW_매출A!$A$2:$A$7000,EDATE($E12,AV$1-1)))),"")</f>
        <v>7426530</v>
      </c>
      <c r="AW12">
        <f>IFERROR(IF($A12="","",IF(SUMIFS(RAW_매출A!$J$2:$J$7000,RAW_매출A!$B$2:$B$7000,$A12,RAW_매출A!$A$2:$A$7000,EDATE($E12,AW$1-1))=0,"",SUMIFS(RAW_매출A!$J$2:$J$7000,RAW_매출A!$B$2:$B$7000,$A12,RAW_매출A!$A$2:$A$7000,EDATE($E12,AW$1-1)))),"")</f>
        <v>6153360</v>
      </c>
      <c r="AX12" t="str">
        <f>IFERROR(IF($A12="","",IF(SUMIFS(RAW_매출A!$J$2:$J$7000,RAW_매출A!$B$2:$B$7000,$A12,RAW_매출A!$A$2:$A$7000,EDATE($E12,AX$1-1))=0,"",SUMIFS(RAW_매출A!$J$2:$J$7000,RAW_매출A!$B$2:$B$7000,$A12,RAW_매출A!$A$2:$A$7000,EDATE($E12,AX$1-1)))),"")</f>
        <v/>
      </c>
      <c r="AY12" t="str">
        <f>IFERROR(IF($A12="","",IF(SUMIFS(RAW_매출A!$J$2:$J$7000,RAW_매출A!$B$2:$B$7000,$A12,RAW_매출A!$A$2:$A$7000,EDATE($E12,AY$1-1))=0,"",SUMIFS(RAW_매출A!$J$2:$J$7000,RAW_매출A!$B$2:$B$7000,$A12,RAW_매출A!$A$2:$A$7000,EDATE($E12,AY$1-1)))),"")</f>
        <v/>
      </c>
      <c r="AZ12" t="str">
        <f>IFERROR(IF($A12="","",IF(SUMIFS(RAW_매출A!$J$2:$J$7000,RAW_매출A!$B$2:$B$7000,$A12,RAW_매출A!$A$2:$A$7000,EDATE($E12,AZ$1-1))=0,"",SUMIFS(RAW_매출A!$J$2:$J$7000,RAW_매출A!$B$2:$B$7000,$A12,RAW_매출A!$A$2:$A$7000,EDATE($E12,AZ$1-1)))),"")</f>
        <v/>
      </c>
      <c r="BA12" t="str">
        <f>IFERROR(IF($A12="","",IF(SUMIFS(RAW_매출A!$J$2:$J$7000,RAW_매출A!$B$2:$B$7000,$A12,RAW_매출A!$A$2:$A$7000,EDATE($E12,BA$1-1))=0,"",SUMIFS(RAW_매출A!$J$2:$J$7000,RAW_매출A!$B$2:$B$7000,$A12,RAW_매출A!$A$2:$A$7000,EDATE($E12,BA$1-1)))),"")</f>
        <v/>
      </c>
      <c r="BB12" t="str">
        <f>IFERROR(IF($A12="","",IF(SUMIFS(RAW_매출A!$J$2:$J$7000,RAW_매출A!$B$2:$B$7000,$A12,RAW_매출A!$A$2:$A$7000,EDATE($E12,BB$1-1))=0,"",SUMIFS(RAW_매출A!$J$2:$J$7000,RAW_매출A!$B$2:$B$7000,$A12,RAW_매출A!$A$2:$A$7000,EDATE($E12,BB$1-1)))),"")</f>
        <v/>
      </c>
      <c r="BC12" t="str">
        <f>IFERROR(IF($A12="","",IF(SUMIFS(RAW_매출A!$J$2:$J$7000,RAW_매출A!$B$2:$B$7000,$A12,RAW_매출A!$A$2:$A$7000,EDATE($E12,BC$1-1))=0,"",SUMIFS(RAW_매출A!$J$2:$J$7000,RAW_매출A!$B$2:$B$7000,$A12,RAW_매출A!$A$2:$A$7000,EDATE($E12,BC$1-1)))),"")</f>
        <v/>
      </c>
      <c r="BD12" t="str">
        <f>IFERROR(IF($A12="","",IF(SUMIFS(RAW_매출A!$J$2:$J$7000,RAW_매출A!$B$2:$B$7000,$A12,RAW_매출A!$A$2:$A$7000,EDATE($E12,BD$1-1))=0,"",SUMIFS(RAW_매출A!$J$2:$J$7000,RAW_매출A!$B$2:$B$7000,$A12,RAW_매출A!$A$2:$A$7000,EDATE($E12,BD$1-1)))),"")</f>
        <v/>
      </c>
      <c r="BE12" t="str">
        <f>IFERROR(IF($A12="","",IF(SUMIFS(RAW_매출A!$J$2:$J$7000,RAW_매출A!$B$2:$B$7000,$A12,RAW_매출A!$A$2:$A$7000,EDATE($E12,BE$1-1))=0,"",SUMIFS(RAW_매출A!$J$2:$J$7000,RAW_매출A!$B$2:$B$7000,$A12,RAW_매출A!$A$2:$A$7000,EDATE($E12,BE$1-1)))),"")</f>
        <v/>
      </c>
      <c r="BF12" t="str">
        <f>IFERROR(IF($A12="","",IF(SUMIFS(RAW_매출A!$J$2:$J$7000,RAW_매출A!$B$2:$B$7000,$A12,RAW_매출A!$A$2:$A$7000,EDATE($E12,BF$1-1))=0,"",SUMIFS(RAW_매출A!$J$2:$J$7000,RAW_매출A!$B$2:$B$7000,$A12,RAW_매출A!$A$2:$A$7000,EDATE($E12,BF$1-1)))),"")</f>
        <v/>
      </c>
      <c r="BG12" t="str">
        <f>IFERROR(IF($A12="","",IF(SUMIFS(RAW_매출A!$J$2:$J$7000,RAW_매출A!$B$2:$B$7000,$A12,RAW_매출A!$A$2:$A$7000,EDATE($E12,BG$1-1))=0,"",SUMIFS(RAW_매출A!$J$2:$J$7000,RAW_매출A!$B$2:$B$7000,$A12,RAW_매출A!$A$2:$A$7000,EDATE($E12,BG$1-1)))),"")</f>
        <v/>
      </c>
      <c r="BH12" t="str">
        <f>IFERROR(IF($A12="","",IF(SUMIFS(RAW_매출A!$J$2:$J$7000,RAW_매출A!$B$2:$B$7000,$A12,RAW_매출A!$A$2:$A$7000,EDATE($E12,BH$1-1))=0,"",SUMIFS(RAW_매출A!$J$2:$J$7000,RAW_매출A!$B$2:$B$7000,$A12,RAW_매출A!$A$2:$A$7000,EDATE($E12,BH$1-1)))),"")</f>
        <v/>
      </c>
      <c r="BI12" t="str">
        <f>IFERROR(IF($A12="","",IF(SUMIFS(RAW_매출A!$J$2:$J$7000,RAW_매출A!$B$2:$B$7000,$A12,RAW_매출A!$A$2:$A$7000,EDATE($E12,BI$1-1))=0,"",SUMIFS(RAW_매출A!$J$2:$J$7000,RAW_매출A!$B$2:$B$7000,$A12,RAW_매출A!$A$2:$A$7000,EDATE($E12,BI$1-1)))),"")</f>
        <v/>
      </c>
      <c r="BJ12" t="str">
        <f>IFERROR(IF($A12="","",IF(SUMIFS(RAW_매출A!$J$2:$J$7000,RAW_매출A!$B$2:$B$7000,$A12,RAW_매출A!$A$2:$A$7000,EDATE($E12,BJ$1-1))=0,"",SUMIFS(RAW_매출A!$J$2:$J$7000,RAW_매출A!$B$2:$B$7000,$A12,RAW_매출A!$A$2:$A$7000,EDATE($E12,BJ$1-1)))),"")</f>
        <v/>
      </c>
      <c r="BK12" t="str">
        <f>IFERROR(IF($A12="","",IF(SUMIFS(RAW_매출A!$J$2:$J$7000,RAW_매출A!$B$2:$B$7000,$A12,RAW_매출A!$A$2:$A$7000,EDATE($E12,BK$1-1))=0,"",SUMIFS(RAW_매출A!$J$2:$J$7000,RAW_매출A!$B$2:$B$7000,$A12,RAW_매출A!$A$2:$A$7000,EDATE($E12,BK$1-1)))),"")</f>
        <v/>
      </c>
      <c r="BL12" t="str">
        <f>IFERROR(IF($A12="","",IF(SUMIFS(RAW_매출A!$J$2:$J$7000,RAW_매출A!$B$2:$B$7000,$A12,RAW_매출A!$A$2:$A$7000,EDATE($E12,BL$1-1))=0,"",SUMIFS(RAW_매출A!$J$2:$J$7000,RAW_매출A!$B$2:$B$7000,$A12,RAW_매출A!$A$2:$A$7000,EDATE($E12,BL$1-1)))),"")</f>
        <v/>
      </c>
      <c r="BM12" t="str">
        <f>IFERROR(IF($A12="","",IF(SUMIFS(RAW_매출A!$J$2:$J$7000,RAW_매출A!$B$2:$B$7000,$A12,RAW_매출A!$A$2:$A$7000,EDATE($E12,BM$1-1))=0,"",SUMIFS(RAW_매출A!$J$2:$J$7000,RAW_매출A!$B$2:$B$7000,$A12,RAW_매출A!$A$2:$A$7000,EDATE($E12,BM$1-1)))),"")</f>
        <v/>
      </c>
      <c r="BN12" t="str">
        <f>IFERROR(IF($A12="","",IF(SUMIFS(RAW_매출A!$J$2:$J$7000,RAW_매출A!$B$2:$B$7000,$A12,RAW_매출A!$A$2:$A$7000,EDATE($E12,BN$1-1))=0,"",SUMIFS(RAW_매출A!$J$2:$J$7000,RAW_매출A!$B$2:$B$7000,$A12,RAW_매출A!$A$2:$A$7000,EDATE($E12,BN$1-1)))),"")</f>
        <v/>
      </c>
    </row>
    <row r="13" spans="1:66" x14ac:dyDescent="0.3">
      <c r="A13" t="str">
        <f>세팅!A14</f>
        <v>(0012) 우송대북문점</v>
      </c>
      <c r="B13" t="str">
        <f>세팅!B14</f>
        <v>150-1</v>
      </c>
      <c r="C13">
        <f t="shared" si="0"/>
        <v>1</v>
      </c>
      <c r="D13" t="str">
        <f t="shared" si="1"/>
        <v>1</v>
      </c>
      <c r="E13" s="1">
        <f>세팅!D14</f>
        <v>45474</v>
      </c>
      <c r="F13">
        <f t="shared" si="3"/>
        <v>3997720</v>
      </c>
      <c r="G13">
        <f>IFERROR(IF($A13="","",IF(SUMIFS(RAW_매출A!$J$2:$J$7000,RAW_매출A!$B$2:$B$7000,$A13,RAW_매출A!$A$2:$A$7000,EDATE($E13,G$1-1))=0,"",SUMIFS(RAW_매출A!$J$2:$J$7000,RAW_매출A!$B$2:$B$7000,$A13,RAW_매출A!$A$2:$A$7000,EDATE($E13,G$1-1)))),"")</f>
        <v>2815040</v>
      </c>
      <c r="H13">
        <f>IFERROR(IF($A13="","",IF(SUMIFS(RAW_매출A!$J$2:$J$7000,RAW_매출A!$B$2:$B$7000,$A13,RAW_매출A!$A$2:$A$7000,EDATE($E13,H$1-1))=0,"",SUMIFS(RAW_매출A!$J$2:$J$7000,RAW_매출A!$B$2:$B$7000,$A13,RAW_매출A!$A$2:$A$7000,EDATE($E13,H$1-1)))),"")</f>
        <v>2979770</v>
      </c>
      <c r="I13">
        <f>IFERROR(IF($A13="","",IF(SUMIFS(RAW_매출A!$J$2:$J$7000,RAW_매출A!$B$2:$B$7000,$A13,RAW_매출A!$A$2:$A$7000,EDATE($E13,I$1-1))=0,"",SUMIFS(RAW_매출A!$J$2:$J$7000,RAW_매출A!$B$2:$B$7000,$A13,RAW_매출A!$A$2:$A$7000,EDATE($E13,I$1-1)))),"")</f>
        <v>4058690</v>
      </c>
      <c r="J13" s="28">
        <f>IFERROR(IF($A13="","",IF(SUMIFS(RAW_매출A!$J$2:$J$7000,RAW_매출A!$B$2:$B$7000,$A13,RAW_매출A!$A$2:$A$7000,EDATE($E13,J$1-1))=0,"",SUMIFS(RAW_매출A!$J$2:$J$7000,RAW_매출A!$B$2:$B$7000,$A13,RAW_매출A!$A$2:$A$7000,EDATE($E13,J$1-1)))),"")</f>
        <v>4244670</v>
      </c>
      <c r="K13" s="28">
        <f>IFERROR(IF($A13="","",IF(SUMIFS(RAW_매출A!$J$2:$J$7000,RAW_매출A!$B$2:$B$7000,$A13,RAW_매출A!$A$2:$A$7000,EDATE($E13,K$1-1))=0,"",SUMIFS(RAW_매출A!$J$2:$J$7000,RAW_매출A!$B$2:$B$7000,$A13,RAW_매출A!$A$2:$A$7000,EDATE($E13,K$1-1)))),"")</f>
        <v>3901170</v>
      </c>
      <c r="L13" s="28">
        <f>IFERROR(IF($A13="","",IF(SUMIFS(RAW_매출A!$J$2:$J$7000,RAW_매출A!$B$2:$B$7000,$A13,RAW_매출A!$A$2:$A$7000,EDATE($E13,L$1-1))=0,"",SUMIFS(RAW_매출A!$J$2:$J$7000,RAW_매출A!$B$2:$B$7000,$A13,RAW_매출A!$A$2:$A$7000,EDATE($E13,L$1-1)))),"")</f>
        <v>4137000</v>
      </c>
      <c r="M13" s="28">
        <f>IFERROR(IF($A13="","",IF(SUMIFS(RAW_매출A!$J$2:$J$7000,RAW_매출A!$B$2:$B$7000,$A13,RAW_매출A!$A$2:$A$7000,EDATE($E13,M$1-1))=0,"",SUMIFS(RAW_매출A!$J$2:$J$7000,RAW_매출A!$B$2:$B$7000,$A13,RAW_매출A!$A$2:$A$7000,EDATE($E13,M$1-1)))),"")</f>
        <v>4029740</v>
      </c>
      <c r="N13" s="28">
        <f>IFERROR(IF($A13="","",IF(SUMIFS(RAW_매출A!$J$2:$J$7000,RAW_매출A!$B$2:$B$7000,$A13,RAW_매출A!$A$2:$A$7000,EDATE($E13,N$1-1))=0,"",SUMIFS(RAW_매출A!$J$2:$J$7000,RAW_매출A!$B$2:$B$7000,$A13,RAW_매출A!$A$2:$A$7000,EDATE($E13,N$1-1)))),"")</f>
        <v>3456300</v>
      </c>
      <c r="O13" s="28">
        <f>IFERROR(IF($A13="","",IF(SUMIFS(RAW_매출A!$J$2:$J$7000,RAW_매출A!$B$2:$B$7000,$A13,RAW_매출A!$A$2:$A$7000,EDATE($E13,O$1-1))=0,"",SUMIFS(RAW_매출A!$J$2:$J$7000,RAW_매출A!$B$2:$B$7000,$A13,RAW_매출A!$A$2:$A$7000,EDATE($E13,O$1-1)))),"")</f>
        <v>4217440</v>
      </c>
      <c r="P13">
        <f>IFERROR(IF($A13="","",IF(SUMIFS(RAW_매출A!$J$2:$J$7000,RAW_매출A!$B$2:$B$7000,$A13,RAW_매출A!$A$2:$A$7000,EDATE($E13,P$1-1))=0,"",SUMIFS(RAW_매출A!$J$2:$J$7000,RAW_매출A!$B$2:$B$7000,$A13,RAW_매출A!$A$2:$A$7000,EDATE($E13,P$1-1)))),"")</f>
        <v>3606060</v>
      </c>
      <c r="Q13">
        <f>IFERROR(IF($A13="","",IF(SUMIFS(RAW_매출A!$J$2:$J$7000,RAW_매출A!$B$2:$B$7000,$A13,RAW_매출A!$A$2:$A$7000,EDATE($E13,Q$1-1))=0,"",SUMIFS(RAW_매출A!$J$2:$J$7000,RAW_매출A!$B$2:$B$7000,$A13,RAW_매출A!$A$2:$A$7000,EDATE($E13,Q$1-1)))),"")</f>
        <v>4572480</v>
      </c>
      <c r="R13">
        <f>IFERROR(IF($A13="","",IF(SUMIFS(RAW_매출A!$J$2:$J$7000,RAW_매출A!$B$2:$B$7000,$A13,RAW_매출A!$A$2:$A$7000,EDATE($E13,R$1-1))=0,"",SUMIFS(RAW_매출A!$J$2:$J$7000,RAW_매출A!$B$2:$B$7000,$A13,RAW_매출A!$A$2:$A$7000,EDATE($E13,R$1-1)))),"")</f>
        <v>3888850</v>
      </c>
      <c r="S13">
        <f>IFERROR(IF($A13="","",IF(SUMIFS(RAW_매출A!$J$2:$J$7000,RAW_매출A!$B$2:$B$7000,$A13,RAW_매출A!$A$2:$A$7000,EDATE($E13,S$1-1))=0,"",SUMIFS(RAW_매출A!$J$2:$J$7000,RAW_매출A!$B$2:$B$7000,$A13,RAW_매출A!$A$2:$A$7000,EDATE($E13,S$1-1)))),"")</f>
        <v>3201480</v>
      </c>
      <c r="T13">
        <f>IFERROR(IF($A13="","",IF(SUMIFS(RAW_매출A!$J$2:$J$7000,RAW_매출A!$B$2:$B$7000,$A13,RAW_매출A!$A$2:$A$7000,EDATE($E13,T$1-1))=0,"",SUMIFS(RAW_매출A!$J$2:$J$7000,RAW_매출A!$B$2:$B$7000,$A13,RAW_매출A!$A$2:$A$7000,EDATE($E13,T$1-1)))),"")</f>
        <v>3308240</v>
      </c>
      <c r="U13">
        <f>IFERROR(IF($A13="","",IF(SUMIFS(RAW_매출A!$J$2:$J$7000,RAW_매출A!$B$2:$B$7000,$A13,RAW_매출A!$A$2:$A$7000,EDATE($E13,U$1-1))=0,"",SUMIFS(RAW_매출A!$J$2:$J$7000,RAW_매출A!$B$2:$B$7000,$A13,RAW_매출A!$A$2:$A$7000,EDATE($E13,U$1-1)))),"")</f>
        <v>4886810</v>
      </c>
      <c r="V13">
        <f>IFERROR(IF($A13="","",IF(SUMIFS(RAW_매출A!$J$2:$J$7000,RAW_매출A!$B$2:$B$7000,$A13,RAW_매출A!$A$2:$A$7000,EDATE($E13,V$1-1))=0,"",SUMIFS(RAW_매출A!$J$2:$J$7000,RAW_매출A!$B$2:$B$7000,$A13,RAW_매출A!$A$2:$A$7000,EDATE($E13,V$1-1)))),"")</f>
        <v>5077700</v>
      </c>
      <c r="W13">
        <f>IFERROR(IF($A13="","",IF(SUMIFS(RAW_매출A!$J$2:$J$7000,RAW_매출A!$B$2:$B$7000,$A13,RAW_매출A!$A$2:$A$7000,EDATE($E13,W$1-1))=0,"",SUMIFS(RAW_매출A!$J$2:$J$7000,RAW_매출A!$B$2:$B$7000,$A13,RAW_매출A!$A$2:$A$7000,EDATE($E13,W$1-1)))),"")</f>
        <v>4550800</v>
      </c>
      <c r="X13">
        <f>IFERROR(IF($A13="","",IF(SUMIFS(RAW_매출A!$J$2:$J$7000,RAW_매출A!$B$2:$B$7000,$A13,RAW_매출A!$A$2:$A$7000,EDATE($E13,X$1-1))=0,"",SUMIFS(RAW_매출A!$J$2:$J$7000,RAW_매출A!$B$2:$B$7000,$A13,RAW_매출A!$A$2:$A$7000,EDATE($E13,X$1-1)))),"")</f>
        <v>5006100</v>
      </c>
      <c r="Y13">
        <f>IFERROR(IF($A13="","",IF(SUMIFS(RAW_매출A!$J$2:$J$7000,RAW_매출A!$B$2:$B$7000,$A13,RAW_매출A!$A$2:$A$7000,EDATE($E13,Y$1-1))=0,"",SUMIFS(RAW_매출A!$J$2:$J$7000,RAW_매출A!$B$2:$B$7000,$A13,RAW_매출A!$A$2:$A$7000,EDATE($E13,Y$1-1)))),"")</f>
        <v>4120100</v>
      </c>
      <c r="Z13">
        <f>IFERROR(IF($A13="","",IF(SUMIFS(RAW_매출A!$J$2:$J$7000,RAW_매출A!$B$2:$B$7000,$A13,RAW_매출A!$A$2:$A$7000,EDATE($E13,Z$1-1))=0,"",SUMIFS(RAW_매출A!$J$2:$J$7000,RAW_매출A!$B$2:$B$7000,$A13,RAW_매출A!$A$2:$A$7000,EDATE($E13,Z$1-1)))),"")</f>
        <v>4863600</v>
      </c>
      <c r="AA13">
        <f>IFERROR(IF($A13="","",IF(SUMIFS(RAW_매출A!$J$2:$J$7000,RAW_매출A!$B$2:$B$7000,$A13,RAW_매출A!$A$2:$A$7000,EDATE($E13,AA$1-1))=0,"",SUMIFS(RAW_매출A!$J$2:$J$7000,RAW_매출A!$B$2:$B$7000,$A13,RAW_매출A!$A$2:$A$7000,EDATE($E13,AA$1-1)))),"")</f>
        <v>5408900</v>
      </c>
      <c r="AB13">
        <f>IFERROR(IF($A13="","",IF(SUMIFS(RAW_매출A!$J$2:$J$7000,RAW_매출A!$B$2:$B$7000,$A13,RAW_매출A!$A$2:$A$7000,EDATE($E13,AB$1-1))=0,"",SUMIFS(RAW_매출A!$J$2:$J$7000,RAW_매출A!$B$2:$B$7000,$A13,RAW_매출A!$A$2:$A$7000,EDATE($E13,AB$1-1)))),"")</f>
        <v>4732800</v>
      </c>
      <c r="AC13">
        <f>IFERROR(IF($A13="","",IF(SUMIFS(RAW_매출A!$J$2:$J$7000,RAW_매출A!$B$2:$B$7000,$A13,RAW_매출A!$A$2:$A$7000,EDATE($E13,AC$1-1))=0,"",SUMIFS(RAW_매출A!$J$2:$J$7000,RAW_매출A!$B$2:$B$7000,$A13,RAW_매출A!$A$2:$A$7000,EDATE($E13,AC$1-1)))),"")</f>
        <v>4827200</v>
      </c>
      <c r="AD13">
        <f>IFERROR(IF($A13="","",IF(SUMIFS(RAW_매출A!$J$2:$J$7000,RAW_매출A!$B$2:$B$7000,$A13,RAW_매출A!$A$2:$A$7000,EDATE($E13,AD$1-1))=0,"",SUMIFS(RAW_매출A!$J$2:$J$7000,RAW_매출A!$B$2:$B$7000,$A13,RAW_매출A!$A$2:$A$7000,EDATE($E13,AD$1-1)))),"")</f>
        <v>4354300</v>
      </c>
      <c r="AE13" t="str">
        <f>IFERROR(IF($A13="","",IF(SUMIFS(RAW_매출A!$J$2:$J$7000,RAW_매출A!$B$2:$B$7000,$A13,RAW_매출A!$A$2:$A$7000,EDATE($E13,AE$1-1))=0,"",SUMIFS(RAW_매출A!$J$2:$J$7000,RAW_매출A!$B$2:$B$7000,$A13,RAW_매출A!$A$2:$A$7000,EDATE($E13,AE$1-1)))),"")</f>
        <v/>
      </c>
      <c r="AF13" t="str">
        <f>IFERROR(IF($A13="","",IF(SUMIFS(RAW_매출A!$J$2:$J$7000,RAW_매출A!$B$2:$B$7000,$A13,RAW_매출A!$A$2:$A$7000,EDATE($E13,AF$1-1))=0,"",SUMIFS(RAW_매출A!$J$2:$J$7000,RAW_매출A!$B$2:$B$7000,$A13,RAW_매출A!$A$2:$A$7000,EDATE($E13,AF$1-1)))),"")</f>
        <v/>
      </c>
      <c r="AG13" t="str">
        <f>IFERROR(IF($A13="","",IF(SUMIFS(RAW_매출A!$J$2:$J$7000,RAW_매출A!$B$2:$B$7000,$A13,RAW_매출A!$A$2:$A$7000,EDATE($E13,AG$1-1))=0,"",SUMIFS(RAW_매출A!$J$2:$J$7000,RAW_매출A!$B$2:$B$7000,$A13,RAW_매출A!$A$2:$A$7000,EDATE($E13,AG$1-1)))),"")</f>
        <v/>
      </c>
      <c r="AH13" t="str">
        <f>IFERROR(IF($A13="","",IF(SUMIFS(RAW_매출A!$J$2:$J$7000,RAW_매출A!$B$2:$B$7000,$A13,RAW_매출A!$A$2:$A$7000,EDATE($E13,AH$1-1))=0,"",SUMIFS(RAW_매출A!$J$2:$J$7000,RAW_매출A!$B$2:$B$7000,$A13,RAW_매출A!$A$2:$A$7000,EDATE($E13,AH$1-1)))),"")</f>
        <v/>
      </c>
      <c r="AI13" t="str">
        <f>IFERROR(IF($A13="","",IF(SUMIFS(RAW_매출A!$J$2:$J$7000,RAW_매출A!$B$2:$B$7000,$A13,RAW_매출A!$A$2:$A$7000,EDATE($E13,AI$1-1))=0,"",SUMIFS(RAW_매출A!$J$2:$J$7000,RAW_매출A!$B$2:$B$7000,$A13,RAW_매출A!$A$2:$A$7000,EDATE($E13,AI$1-1)))),"")</f>
        <v/>
      </c>
      <c r="AJ13" t="str">
        <f>IFERROR(IF($A13="","",IF(SUMIFS(RAW_매출A!$J$2:$J$7000,RAW_매출A!$B$2:$B$7000,$A13,RAW_매출A!$A$2:$A$7000,EDATE($E13,AJ$1-1))=0,"",SUMIFS(RAW_매출A!$J$2:$J$7000,RAW_매출A!$B$2:$B$7000,$A13,RAW_매출A!$A$2:$A$7000,EDATE($E13,AJ$1-1)))),"")</f>
        <v/>
      </c>
      <c r="AK13" t="str">
        <f>IFERROR(IF($A13="","",IF(SUMIFS(RAW_매출A!$J$2:$J$7000,RAW_매출A!$B$2:$B$7000,$A13,RAW_매출A!$A$2:$A$7000,EDATE($E13,AK$1-1))=0,"",SUMIFS(RAW_매출A!$J$2:$J$7000,RAW_매출A!$B$2:$B$7000,$A13,RAW_매출A!$A$2:$A$7000,EDATE($E13,AK$1-1)))),"")</f>
        <v/>
      </c>
      <c r="AL13" t="str">
        <f>IFERROR(IF($A13="","",IF(SUMIFS(RAW_매출A!$J$2:$J$7000,RAW_매출A!$B$2:$B$7000,$A13,RAW_매출A!$A$2:$A$7000,EDATE($E13,AL$1-1))=0,"",SUMIFS(RAW_매출A!$J$2:$J$7000,RAW_매출A!$B$2:$B$7000,$A13,RAW_매출A!$A$2:$A$7000,EDATE($E13,AL$1-1)))),"")</f>
        <v/>
      </c>
      <c r="AM13" t="str">
        <f>IFERROR(IF($A13="","",IF(SUMIFS(RAW_매출A!$J$2:$J$7000,RAW_매출A!$B$2:$B$7000,$A13,RAW_매출A!$A$2:$A$7000,EDATE($E13,AM$1-1))=0,"",SUMIFS(RAW_매출A!$J$2:$J$7000,RAW_매출A!$B$2:$B$7000,$A13,RAW_매출A!$A$2:$A$7000,EDATE($E13,AM$1-1)))),"")</f>
        <v/>
      </c>
      <c r="AN13" t="str">
        <f>IFERROR(IF($A13="","",IF(SUMIFS(RAW_매출A!$J$2:$J$7000,RAW_매출A!$B$2:$B$7000,$A13,RAW_매출A!$A$2:$A$7000,EDATE($E13,AN$1-1))=0,"",SUMIFS(RAW_매출A!$J$2:$J$7000,RAW_매출A!$B$2:$B$7000,$A13,RAW_매출A!$A$2:$A$7000,EDATE($E13,AN$1-1)))),"")</f>
        <v/>
      </c>
      <c r="AO13" t="str">
        <f>IFERROR(IF($A13="","",IF(SUMIFS(RAW_매출A!$J$2:$J$7000,RAW_매출A!$B$2:$B$7000,$A13,RAW_매출A!$A$2:$A$7000,EDATE($E13,AO$1-1))=0,"",SUMIFS(RAW_매출A!$J$2:$J$7000,RAW_매출A!$B$2:$B$7000,$A13,RAW_매출A!$A$2:$A$7000,EDATE($E13,AO$1-1)))),"")</f>
        <v/>
      </c>
      <c r="AP13" t="str">
        <f>IFERROR(IF($A13="","",IF(SUMIFS(RAW_매출A!$J$2:$J$7000,RAW_매출A!$B$2:$B$7000,$A13,RAW_매출A!$A$2:$A$7000,EDATE($E13,AP$1-1))=0,"",SUMIFS(RAW_매출A!$J$2:$J$7000,RAW_매출A!$B$2:$B$7000,$A13,RAW_매출A!$A$2:$A$7000,EDATE($E13,AP$1-1)))),"")</f>
        <v/>
      </c>
      <c r="AQ13" t="str">
        <f>IFERROR(IF($A13="","",IF(SUMIFS(RAW_매출A!$J$2:$J$7000,RAW_매출A!$B$2:$B$7000,$A13,RAW_매출A!$A$2:$A$7000,EDATE($E13,AQ$1-1))=0,"",SUMIFS(RAW_매출A!$J$2:$J$7000,RAW_매출A!$B$2:$B$7000,$A13,RAW_매출A!$A$2:$A$7000,EDATE($E13,AQ$1-1)))),"")</f>
        <v/>
      </c>
      <c r="AR13" t="str">
        <f>IFERROR(IF($A13="","",IF(SUMIFS(RAW_매출A!$J$2:$J$7000,RAW_매출A!$B$2:$B$7000,$A13,RAW_매출A!$A$2:$A$7000,EDATE($E13,AR$1-1))=0,"",SUMIFS(RAW_매출A!$J$2:$J$7000,RAW_매출A!$B$2:$B$7000,$A13,RAW_매출A!$A$2:$A$7000,EDATE($E13,AR$1-1)))),"")</f>
        <v/>
      </c>
      <c r="AS13" t="str">
        <f>IFERROR(IF($A13="","",IF(SUMIFS(RAW_매출A!$J$2:$J$7000,RAW_매출A!$B$2:$B$7000,$A13,RAW_매출A!$A$2:$A$7000,EDATE($E13,AS$1-1))=0,"",SUMIFS(RAW_매출A!$J$2:$J$7000,RAW_매출A!$B$2:$B$7000,$A13,RAW_매출A!$A$2:$A$7000,EDATE($E13,AS$1-1)))),"")</f>
        <v/>
      </c>
      <c r="AT13" t="str">
        <f>IFERROR(IF($A13="","",IF(SUMIFS(RAW_매출A!$J$2:$J$7000,RAW_매출A!$B$2:$B$7000,$A13,RAW_매출A!$A$2:$A$7000,EDATE($E13,AT$1-1))=0,"",SUMIFS(RAW_매출A!$J$2:$J$7000,RAW_매출A!$B$2:$B$7000,$A13,RAW_매출A!$A$2:$A$7000,EDATE($E13,AT$1-1)))),"")</f>
        <v/>
      </c>
      <c r="AU13" t="str">
        <f>IFERROR(IF($A13="","",IF(SUMIFS(RAW_매출A!$J$2:$J$7000,RAW_매출A!$B$2:$B$7000,$A13,RAW_매출A!$A$2:$A$7000,EDATE($E13,AU$1-1))=0,"",SUMIFS(RAW_매출A!$J$2:$J$7000,RAW_매출A!$B$2:$B$7000,$A13,RAW_매출A!$A$2:$A$7000,EDATE($E13,AU$1-1)))),"")</f>
        <v/>
      </c>
      <c r="AV13" t="str">
        <f>IFERROR(IF($A13="","",IF(SUMIFS(RAW_매출A!$J$2:$J$7000,RAW_매출A!$B$2:$B$7000,$A13,RAW_매출A!$A$2:$A$7000,EDATE($E13,AV$1-1))=0,"",SUMIFS(RAW_매출A!$J$2:$J$7000,RAW_매출A!$B$2:$B$7000,$A13,RAW_매출A!$A$2:$A$7000,EDATE($E13,AV$1-1)))),"")</f>
        <v/>
      </c>
      <c r="AW13" t="str">
        <f>IFERROR(IF($A13="","",IF(SUMIFS(RAW_매출A!$J$2:$J$7000,RAW_매출A!$B$2:$B$7000,$A13,RAW_매출A!$A$2:$A$7000,EDATE($E13,AW$1-1))=0,"",SUMIFS(RAW_매출A!$J$2:$J$7000,RAW_매출A!$B$2:$B$7000,$A13,RAW_매출A!$A$2:$A$7000,EDATE($E13,AW$1-1)))),"")</f>
        <v/>
      </c>
      <c r="AX13" t="str">
        <f>IFERROR(IF($A13="","",IF(SUMIFS(RAW_매출A!$J$2:$J$7000,RAW_매출A!$B$2:$B$7000,$A13,RAW_매출A!$A$2:$A$7000,EDATE($E13,AX$1-1))=0,"",SUMIFS(RAW_매출A!$J$2:$J$7000,RAW_매출A!$B$2:$B$7000,$A13,RAW_매출A!$A$2:$A$7000,EDATE($E13,AX$1-1)))),"")</f>
        <v/>
      </c>
      <c r="AY13" t="str">
        <f>IFERROR(IF($A13="","",IF(SUMIFS(RAW_매출A!$J$2:$J$7000,RAW_매출A!$B$2:$B$7000,$A13,RAW_매출A!$A$2:$A$7000,EDATE($E13,AY$1-1))=0,"",SUMIFS(RAW_매출A!$J$2:$J$7000,RAW_매출A!$B$2:$B$7000,$A13,RAW_매출A!$A$2:$A$7000,EDATE($E13,AY$1-1)))),"")</f>
        <v/>
      </c>
      <c r="AZ13" t="str">
        <f>IFERROR(IF($A13="","",IF(SUMIFS(RAW_매출A!$J$2:$J$7000,RAW_매출A!$B$2:$B$7000,$A13,RAW_매출A!$A$2:$A$7000,EDATE($E13,AZ$1-1))=0,"",SUMIFS(RAW_매출A!$J$2:$J$7000,RAW_매출A!$B$2:$B$7000,$A13,RAW_매출A!$A$2:$A$7000,EDATE($E13,AZ$1-1)))),"")</f>
        <v/>
      </c>
      <c r="BA13" t="str">
        <f>IFERROR(IF($A13="","",IF(SUMIFS(RAW_매출A!$J$2:$J$7000,RAW_매출A!$B$2:$B$7000,$A13,RAW_매출A!$A$2:$A$7000,EDATE($E13,BA$1-1))=0,"",SUMIFS(RAW_매출A!$J$2:$J$7000,RAW_매출A!$B$2:$B$7000,$A13,RAW_매출A!$A$2:$A$7000,EDATE($E13,BA$1-1)))),"")</f>
        <v/>
      </c>
      <c r="BB13" t="str">
        <f>IFERROR(IF($A13="","",IF(SUMIFS(RAW_매출A!$J$2:$J$7000,RAW_매출A!$B$2:$B$7000,$A13,RAW_매출A!$A$2:$A$7000,EDATE($E13,BB$1-1))=0,"",SUMIFS(RAW_매출A!$J$2:$J$7000,RAW_매출A!$B$2:$B$7000,$A13,RAW_매출A!$A$2:$A$7000,EDATE($E13,BB$1-1)))),"")</f>
        <v/>
      </c>
      <c r="BC13" t="str">
        <f>IFERROR(IF($A13="","",IF(SUMIFS(RAW_매출A!$J$2:$J$7000,RAW_매출A!$B$2:$B$7000,$A13,RAW_매출A!$A$2:$A$7000,EDATE($E13,BC$1-1))=0,"",SUMIFS(RAW_매출A!$J$2:$J$7000,RAW_매출A!$B$2:$B$7000,$A13,RAW_매출A!$A$2:$A$7000,EDATE($E13,BC$1-1)))),"")</f>
        <v/>
      </c>
      <c r="BD13" t="str">
        <f>IFERROR(IF($A13="","",IF(SUMIFS(RAW_매출A!$J$2:$J$7000,RAW_매출A!$B$2:$B$7000,$A13,RAW_매출A!$A$2:$A$7000,EDATE($E13,BD$1-1))=0,"",SUMIFS(RAW_매출A!$J$2:$J$7000,RAW_매출A!$B$2:$B$7000,$A13,RAW_매출A!$A$2:$A$7000,EDATE($E13,BD$1-1)))),"")</f>
        <v/>
      </c>
      <c r="BE13" t="str">
        <f>IFERROR(IF($A13="","",IF(SUMIFS(RAW_매출A!$J$2:$J$7000,RAW_매출A!$B$2:$B$7000,$A13,RAW_매출A!$A$2:$A$7000,EDATE($E13,BE$1-1))=0,"",SUMIFS(RAW_매출A!$J$2:$J$7000,RAW_매출A!$B$2:$B$7000,$A13,RAW_매출A!$A$2:$A$7000,EDATE($E13,BE$1-1)))),"")</f>
        <v/>
      </c>
      <c r="BF13" t="str">
        <f>IFERROR(IF($A13="","",IF(SUMIFS(RAW_매출A!$J$2:$J$7000,RAW_매출A!$B$2:$B$7000,$A13,RAW_매출A!$A$2:$A$7000,EDATE($E13,BF$1-1))=0,"",SUMIFS(RAW_매출A!$J$2:$J$7000,RAW_매출A!$B$2:$B$7000,$A13,RAW_매출A!$A$2:$A$7000,EDATE($E13,BF$1-1)))),"")</f>
        <v/>
      </c>
      <c r="BG13" t="str">
        <f>IFERROR(IF($A13="","",IF(SUMIFS(RAW_매출A!$J$2:$J$7000,RAW_매출A!$B$2:$B$7000,$A13,RAW_매출A!$A$2:$A$7000,EDATE($E13,BG$1-1))=0,"",SUMIFS(RAW_매출A!$J$2:$J$7000,RAW_매출A!$B$2:$B$7000,$A13,RAW_매출A!$A$2:$A$7000,EDATE($E13,BG$1-1)))),"")</f>
        <v/>
      </c>
      <c r="BH13" t="str">
        <f>IFERROR(IF($A13="","",IF(SUMIFS(RAW_매출A!$J$2:$J$7000,RAW_매출A!$B$2:$B$7000,$A13,RAW_매출A!$A$2:$A$7000,EDATE($E13,BH$1-1))=0,"",SUMIFS(RAW_매출A!$J$2:$J$7000,RAW_매출A!$B$2:$B$7000,$A13,RAW_매출A!$A$2:$A$7000,EDATE($E13,BH$1-1)))),"")</f>
        <v/>
      </c>
      <c r="BI13" t="str">
        <f>IFERROR(IF($A13="","",IF(SUMIFS(RAW_매출A!$J$2:$J$7000,RAW_매출A!$B$2:$B$7000,$A13,RAW_매출A!$A$2:$A$7000,EDATE($E13,BI$1-1))=0,"",SUMIFS(RAW_매출A!$J$2:$J$7000,RAW_매출A!$B$2:$B$7000,$A13,RAW_매출A!$A$2:$A$7000,EDATE($E13,BI$1-1)))),"")</f>
        <v/>
      </c>
      <c r="BJ13" t="str">
        <f>IFERROR(IF($A13="","",IF(SUMIFS(RAW_매출A!$J$2:$J$7000,RAW_매출A!$B$2:$B$7000,$A13,RAW_매출A!$A$2:$A$7000,EDATE($E13,BJ$1-1))=0,"",SUMIFS(RAW_매출A!$J$2:$J$7000,RAW_매출A!$B$2:$B$7000,$A13,RAW_매출A!$A$2:$A$7000,EDATE($E13,BJ$1-1)))),"")</f>
        <v/>
      </c>
      <c r="BK13" t="str">
        <f>IFERROR(IF($A13="","",IF(SUMIFS(RAW_매출A!$J$2:$J$7000,RAW_매출A!$B$2:$B$7000,$A13,RAW_매출A!$A$2:$A$7000,EDATE($E13,BK$1-1))=0,"",SUMIFS(RAW_매출A!$J$2:$J$7000,RAW_매출A!$B$2:$B$7000,$A13,RAW_매출A!$A$2:$A$7000,EDATE($E13,BK$1-1)))),"")</f>
        <v/>
      </c>
      <c r="BL13" t="str">
        <f>IFERROR(IF($A13="","",IF(SUMIFS(RAW_매출A!$J$2:$J$7000,RAW_매출A!$B$2:$B$7000,$A13,RAW_매출A!$A$2:$A$7000,EDATE($E13,BL$1-1))=0,"",SUMIFS(RAW_매출A!$J$2:$J$7000,RAW_매출A!$B$2:$B$7000,$A13,RAW_매출A!$A$2:$A$7000,EDATE($E13,BL$1-1)))),"")</f>
        <v/>
      </c>
      <c r="BM13" t="str">
        <f>IFERROR(IF($A13="","",IF(SUMIFS(RAW_매출A!$J$2:$J$7000,RAW_매출A!$B$2:$B$7000,$A13,RAW_매출A!$A$2:$A$7000,EDATE($E13,BM$1-1))=0,"",SUMIFS(RAW_매출A!$J$2:$J$7000,RAW_매출A!$B$2:$B$7000,$A13,RAW_매출A!$A$2:$A$7000,EDATE($E13,BM$1-1)))),"")</f>
        <v/>
      </c>
      <c r="BN13" t="str">
        <f>IFERROR(IF($A13="","",IF(SUMIFS(RAW_매출A!$J$2:$J$7000,RAW_매출A!$B$2:$B$7000,$A13,RAW_매출A!$A$2:$A$7000,EDATE($E13,BN$1-1))=0,"",SUMIFS(RAW_매출A!$J$2:$J$7000,RAW_매출A!$B$2:$B$7000,$A13,RAW_매출A!$A$2:$A$7000,EDATE($E13,BN$1-1)))),"")</f>
        <v/>
      </c>
    </row>
    <row r="14" spans="1:66" x14ac:dyDescent="0.3">
      <c r="A14" t="str">
        <f>세팅!A15</f>
        <v>(0013) 구의역파워점</v>
      </c>
      <c r="B14" t="str">
        <f>세팅!B15</f>
        <v>150-1</v>
      </c>
      <c r="C14">
        <f t="shared" si="0"/>
        <v>1</v>
      </c>
      <c r="D14" t="str">
        <f t="shared" si="1"/>
        <v>1</v>
      </c>
      <c r="E14" s="1">
        <f>세팅!D15</f>
        <v>45839</v>
      </c>
      <c r="F14">
        <f t="shared" si="3"/>
        <v>3750361.6666666665</v>
      </c>
      <c r="G14">
        <f>IFERROR(IF($A14="","",IF(SUMIFS(RAW_매출A!$J$2:$J$7000,RAW_매출A!$B$2:$B$7000,$A14,RAW_매출A!$A$2:$A$7000,EDATE($E14,G$1-1))=0,"",SUMIFS(RAW_매출A!$J$2:$J$7000,RAW_매출A!$B$2:$B$7000,$A14,RAW_매출A!$A$2:$A$7000,EDATE($E14,G$1-1)))),"")</f>
        <v>3114520</v>
      </c>
      <c r="H14">
        <f>IFERROR(IF($A14="","",IF(SUMIFS(RAW_매출A!$J$2:$J$7000,RAW_매출A!$B$2:$B$7000,$A14,RAW_매출A!$A$2:$A$7000,EDATE($E14,H$1-1))=0,"",SUMIFS(RAW_매출A!$J$2:$J$7000,RAW_매출A!$B$2:$B$7000,$A14,RAW_매출A!$A$2:$A$7000,EDATE($E14,H$1-1)))),"")</f>
        <v>3140660</v>
      </c>
      <c r="I14">
        <f>IFERROR(IF($A14="","",IF(SUMIFS(RAW_매출A!$J$2:$J$7000,RAW_매출A!$B$2:$B$7000,$A14,RAW_매출A!$A$2:$A$7000,EDATE($E14,I$1-1))=0,"",SUMIFS(RAW_매출A!$J$2:$J$7000,RAW_매출A!$B$2:$B$7000,$A14,RAW_매출A!$A$2:$A$7000,EDATE($E14,I$1-1)))),"")</f>
        <v>3029830</v>
      </c>
      <c r="J14" s="28">
        <f>IFERROR(IF($A14="","",IF(SUMIFS(RAW_매출A!$J$2:$J$7000,RAW_매출A!$B$2:$B$7000,$A14,RAW_매출A!$A$2:$A$7000,EDATE($E14,J$1-1))=0,"",SUMIFS(RAW_매출A!$J$2:$J$7000,RAW_매출A!$B$2:$B$7000,$A14,RAW_매출A!$A$2:$A$7000,EDATE($E14,J$1-1)))),"")</f>
        <v>3959300</v>
      </c>
      <c r="K14" s="28">
        <f>IFERROR(IF($A14="","",IF(SUMIFS(RAW_매출A!$J$2:$J$7000,RAW_매출A!$B$2:$B$7000,$A14,RAW_매출A!$A$2:$A$7000,EDATE($E14,K$1-1))=0,"",SUMIFS(RAW_매출A!$J$2:$J$7000,RAW_매출A!$B$2:$B$7000,$A14,RAW_매출A!$A$2:$A$7000,EDATE($E14,K$1-1)))),"")</f>
        <v>3766160</v>
      </c>
      <c r="L14" s="28">
        <f>IFERROR(IF($A14="","",IF(SUMIFS(RAW_매출A!$J$2:$J$7000,RAW_매출A!$B$2:$B$7000,$A14,RAW_매출A!$A$2:$A$7000,EDATE($E14,L$1-1))=0,"",SUMIFS(RAW_매출A!$J$2:$J$7000,RAW_매출A!$B$2:$B$7000,$A14,RAW_매출A!$A$2:$A$7000,EDATE($E14,L$1-1)))),"")</f>
        <v>3730110</v>
      </c>
      <c r="M14" s="28">
        <f>IFERROR(IF($A14="","",IF(SUMIFS(RAW_매출A!$J$2:$J$7000,RAW_매출A!$B$2:$B$7000,$A14,RAW_매출A!$A$2:$A$7000,EDATE($E14,M$1-1))=0,"",SUMIFS(RAW_매출A!$J$2:$J$7000,RAW_매출A!$B$2:$B$7000,$A14,RAW_매출A!$A$2:$A$7000,EDATE($E14,M$1-1)))),"")</f>
        <v>3741410</v>
      </c>
      <c r="N14" s="28">
        <f>IFERROR(IF($A14="","",IF(SUMIFS(RAW_매출A!$J$2:$J$7000,RAW_매출A!$B$2:$B$7000,$A14,RAW_매출A!$A$2:$A$7000,EDATE($E14,N$1-1))=0,"",SUMIFS(RAW_매출A!$J$2:$J$7000,RAW_매출A!$B$2:$B$7000,$A14,RAW_매출A!$A$2:$A$7000,EDATE($E14,N$1-1)))),"")</f>
        <v>3504320</v>
      </c>
      <c r="O14" s="28">
        <f>IFERROR(IF($A14="","",IF(SUMIFS(RAW_매출A!$J$2:$J$7000,RAW_매출A!$B$2:$B$7000,$A14,RAW_매출A!$A$2:$A$7000,EDATE($E14,O$1-1))=0,"",SUMIFS(RAW_매출A!$J$2:$J$7000,RAW_매출A!$B$2:$B$7000,$A14,RAW_매출A!$A$2:$A$7000,EDATE($E14,O$1-1)))),"")</f>
        <v>3800870</v>
      </c>
      <c r="P14">
        <f>IFERROR(IF($A14="","",IF(SUMIFS(RAW_매출A!$J$2:$J$7000,RAW_매출A!$B$2:$B$7000,$A14,RAW_매출A!$A$2:$A$7000,EDATE($E14,P$1-1))=0,"",SUMIFS(RAW_매출A!$J$2:$J$7000,RAW_매출A!$B$2:$B$7000,$A14,RAW_매출A!$A$2:$A$7000,EDATE($E14,P$1-1)))),"")</f>
        <v>4108020</v>
      </c>
      <c r="Q14">
        <f>IFERROR(IF($A14="","",IF(SUMIFS(RAW_매출A!$J$2:$J$7000,RAW_매출A!$B$2:$B$7000,$A14,RAW_매출A!$A$2:$A$7000,EDATE($E14,Q$1-1))=0,"",SUMIFS(RAW_매출A!$J$2:$J$7000,RAW_매출A!$B$2:$B$7000,$A14,RAW_매출A!$A$2:$A$7000,EDATE($E14,Q$1-1)))),"")</f>
        <v>4763630</v>
      </c>
      <c r="R14">
        <f>IFERROR(IF($A14="","",IF(SUMIFS(RAW_매출A!$J$2:$J$7000,RAW_매출A!$B$2:$B$7000,$A14,RAW_매출A!$A$2:$A$7000,EDATE($E14,R$1-1))=0,"",SUMIFS(RAW_매출A!$J$2:$J$7000,RAW_매출A!$B$2:$B$7000,$A14,RAW_매출A!$A$2:$A$7000,EDATE($E14,R$1-1)))),"")</f>
        <v>4160380</v>
      </c>
      <c r="S14" t="str">
        <f>IFERROR(IF($A14="","",IF(SUMIFS(RAW_매출A!$J$2:$J$7000,RAW_매출A!$B$2:$B$7000,$A14,RAW_매출A!$A$2:$A$7000,EDATE($E14,S$1-1))=0,"",SUMIFS(RAW_매출A!$J$2:$J$7000,RAW_매출A!$B$2:$B$7000,$A14,RAW_매출A!$A$2:$A$7000,EDATE($E14,S$1-1)))),"")</f>
        <v/>
      </c>
      <c r="T14" t="str">
        <f>IFERROR(IF($A14="","",IF(SUMIFS(RAW_매출A!$J$2:$J$7000,RAW_매출A!$B$2:$B$7000,$A14,RAW_매출A!$A$2:$A$7000,EDATE($E14,T$1-1))=0,"",SUMIFS(RAW_매출A!$J$2:$J$7000,RAW_매출A!$B$2:$B$7000,$A14,RAW_매출A!$A$2:$A$7000,EDATE($E14,T$1-1)))),"")</f>
        <v/>
      </c>
      <c r="U14" t="str">
        <f>IFERROR(IF($A14="","",IF(SUMIFS(RAW_매출A!$J$2:$J$7000,RAW_매출A!$B$2:$B$7000,$A14,RAW_매출A!$A$2:$A$7000,EDATE($E14,U$1-1))=0,"",SUMIFS(RAW_매출A!$J$2:$J$7000,RAW_매출A!$B$2:$B$7000,$A14,RAW_매출A!$A$2:$A$7000,EDATE($E14,U$1-1)))),"")</f>
        <v/>
      </c>
      <c r="V14" t="str">
        <f>IFERROR(IF($A14="","",IF(SUMIFS(RAW_매출A!$J$2:$J$7000,RAW_매출A!$B$2:$B$7000,$A14,RAW_매출A!$A$2:$A$7000,EDATE($E14,V$1-1))=0,"",SUMIFS(RAW_매출A!$J$2:$J$7000,RAW_매출A!$B$2:$B$7000,$A14,RAW_매출A!$A$2:$A$7000,EDATE($E14,V$1-1)))),"")</f>
        <v/>
      </c>
      <c r="W14" t="str">
        <f>IFERROR(IF($A14="","",IF(SUMIFS(RAW_매출A!$J$2:$J$7000,RAW_매출A!$B$2:$B$7000,$A14,RAW_매출A!$A$2:$A$7000,EDATE($E14,W$1-1))=0,"",SUMIFS(RAW_매출A!$J$2:$J$7000,RAW_매출A!$B$2:$B$7000,$A14,RAW_매출A!$A$2:$A$7000,EDATE($E14,W$1-1)))),"")</f>
        <v/>
      </c>
      <c r="X14" t="str">
        <f>IFERROR(IF($A14="","",IF(SUMIFS(RAW_매출A!$J$2:$J$7000,RAW_매출A!$B$2:$B$7000,$A14,RAW_매출A!$A$2:$A$7000,EDATE($E14,X$1-1))=0,"",SUMIFS(RAW_매출A!$J$2:$J$7000,RAW_매출A!$B$2:$B$7000,$A14,RAW_매출A!$A$2:$A$7000,EDATE($E14,X$1-1)))),"")</f>
        <v/>
      </c>
      <c r="Y14" t="str">
        <f>IFERROR(IF($A14="","",IF(SUMIFS(RAW_매출A!$J$2:$J$7000,RAW_매출A!$B$2:$B$7000,$A14,RAW_매출A!$A$2:$A$7000,EDATE($E14,Y$1-1))=0,"",SUMIFS(RAW_매출A!$J$2:$J$7000,RAW_매출A!$B$2:$B$7000,$A14,RAW_매출A!$A$2:$A$7000,EDATE($E14,Y$1-1)))),"")</f>
        <v/>
      </c>
      <c r="Z14" t="str">
        <f>IFERROR(IF($A14="","",IF(SUMIFS(RAW_매출A!$J$2:$J$7000,RAW_매출A!$B$2:$B$7000,$A14,RAW_매출A!$A$2:$A$7000,EDATE($E14,Z$1-1))=0,"",SUMIFS(RAW_매출A!$J$2:$J$7000,RAW_매출A!$B$2:$B$7000,$A14,RAW_매출A!$A$2:$A$7000,EDATE($E14,Z$1-1)))),"")</f>
        <v/>
      </c>
      <c r="AA14" t="str">
        <f>IFERROR(IF($A14="","",IF(SUMIFS(RAW_매출A!$J$2:$J$7000,RAW_매출A!$B$2:$B$7000,$A14,RAW_매출A!$A$2:$A$7000,EDATE($E14,AA$1-1))=0,"",SUMIFS(RAW_매출A!$J$2:$J$7000,RAW_매출A!$B$2:$B$7000,$A14,RAW_매출A!$A$2:$A$7000,EDATE($E14,AA$1-1)))),"")</f>
        <v/>
      </c>
      <c r="AB14" t="str">
        <f>IFERROR(IF($A14="","",IF(SUMIFS(RAW_매출A!$J$2:$J$7000,RAW_매출A!$B$2:$B$7000,$A14,RAW_매출A!$A$2:$A$7000,EDATE($E14,AB$1-1))=0,"",SUMIFS(RAW_매출A!$J$2:$J$7000,RAW_매출A!$B$2:$B$7000,$A14,RAW_매출A!$A$2:$A$7000,EDATE($E14,AB$1-1)))),"")</f>
        <v/>
      </c>
      <c r="AC14" t="str">
        <f>IFERROR(IF($A14="","",IF(SUMIFS(RAW_매출A!$J$2:$J$7000,RAW_매출A!$B$2:$B$7000,$A14,RAW_매출A!$A$2:$A$7000,EDATE($E14,AC$1-1))=0,"",SUMIFS(RAW_매출A!$J$2:$J$7000,RAW_매출A!$B$2:$B$7000,$A14,RAW_매출A!$A$2:$A$7000,EDATE($E14,AC$1-1)))),"")</f>
        <v/>
      </c>
      <c r="AD14" t="str">
        <f>IFERROR(IF($A14="","",IF(SUMIFS(RAW_매출A!$J$2:$J$7000,RAW_매출A!$B$2:$B$7000,$A14,RAW_매출A!$A$2:$A$7000,EDATE($E14,AD$1-1))=0,"",SUMIFS(RAW_매출A!$J$2:$J$7000,RAW_매출A!$B$2:$B$7000,$A14,RAW_매출A!$A$2:$A$7000,EDATE($E14,AD$1-1)))),"")</f>
        <v/>
      </c>
      <c r="AE14" t="str">
        <f>IFERROR(IF($A14="","",IF(SUMIFS(RAW_매출A!$J$2:$J$7000,RAW_매출A!$B$2:$B$7000,$A14,RAW_매출A!$A$2:$A$7000,EDATE($E14,AE$1-1))=0,"",SUMIFS(RAW_매출A!$J$2:$J$7000,RAW_매출A!$B$2:$B$7000,$A14,RAW_매출A!$A$2:$A$7000,EDATE($E14,AE$1-1)))),"")</f>
        <v/>
      </c>
      <c r="AF14" t="str">
        <f>IFERROR(IF($A14="","",IF(SUMIFS(RAW_매출A!$J$2:$J$7000,RAW_매출A!$B$2:$B$7000,$A14,RAW_매출A!$A$2:$A$7000,EDATE($E14,AF$1-1))=0,"",SUMIFS(RAW_매출A!$J$2:$J$7000,RAW_매출A!$B$2:$B$7000,$A14,RAW_매출A!$A$2:$A$7000,EDATE($E14,AF$1-1)))),"")</f>
        <v/>
      </c>
      <c r="AG14" t="str">
        <f>IFERROR(IF($A14="","",IF(SUMIFS(RAW_매출A!$J$2:$J$7000,RAW_매출A!$B$2:$B$7000,$A14,RAW_매출A!$A$2:$A$7000,EDATE($E14,AG$1-1))=0,"",SUMIFS(RAW_매출A!$J$2:$J$7000,RAW_매출A!$B$2:$B$7000,$A14,RAW_매출A!$A$2:$A$7000,EDATE($E14,AG$1-1)))),"")</f>
        <v/>
      </c>
      <c r="AH14" t="str">
        <f>IFERROR(IF($A14="","",IF(SUMIFS(RAW_매출A!$J$2:$J$7000,RAW_매출A!$B$2:$B$7000,$A14,RAW_매출A!$A$2:$A$7000,EDATE($E14,AH$1-1))=0,"",SUMIFS(RAW_매출A!$J$2:$J$7000,RAW_매출A!$B$2:$B$7000,$A14,RAW_매출A!$A$2:$A$7000,EDATE($E14,AH$1-1)))),"")</f>
        <v/>
      </c>
      <c r="AI14" t="str">
        <f>IFERROR(IF($A14="","",IF(SUMIFS(RAW_매출A!$J$2:$J$7000,RAW_매출A!$B$2:$B$7000,$A14,RAW_매출A!$A$2:$A$7000,EDATE($E14,AI$1-1))=0,"",SUMIFS(RAW_매출A!$J$2:$J$7000,RAW_매출A!$B$2:$B$7000,$A14,RAW_매출A!$A$2:$A$7000,EDATE($E14,AI$1-1)))),"")</f>
        <v/>
      </c>
      <c r="AJ14" t="str">
        <f>IFERROR(IF($A14="","",IF(SUMIFS(RAW_매출A!$J$2:$J$7000,RAW_매출A!$B$2:$B$7000,$A14,RAW_매출A!$A$2:$A$7000,EDATE($E14,AJ$1-1))=0,"",SUMIFS(RAW_매출A!$J$2:$J$7000,RAW_매출A!$B$2:$B$7000,$A14,RAW_매출A!$A$2:$A$7000,EDATE($E14,AJ$1-1)))),"")</f>
        <v/>
      </c>
      <c r="AK14" t="str">
        <f>IFERROR(IF($A14="","",IF(SUMIFS(RAW_매출A!$J$2:$J$7000,RAW_매출A!$B$2:$B$7000,$A14,RAW_매출A!$A$2:$A$7000,EDATE($E14,AK$1-1))=0,"",SUMIFS(RAW_매출A!$J$2:$J$7000,RAW_매출A!$B$2:$B$7000,$A14,RAW_매출A!$A$2:$A$7000,EDATE($E14,AK$1-1)))),"")</f>
        <v/>
      </c>
      <c r="AL14" t="str">
        <f>IFERROR(IF($A14="","",IF(SUMIFS(RAW_매출A!$J$2:$J$7000,RAW_매출A!$B$2:$B$7000,$A14,RAW_매출A!$A$2:$A$7000,EDATE($E14,AL$1-1))=0,"",SUMIFS(RAW_매출A!$J$2:$J$7000,RAW_매출A!$B$2:$B$7000,$A14,RAW_매출A!$A$2:$A$7000,EDATE($E14,AL$1-1)))),"")</f>
        <v/>
      </c>
      <c r="AM14" t="str">
        <f>IFERROR(IF($A14="","",IF(SUMIFS(RAW_매출A!$J$2:$J$7000,RAW_매출A!$B$2:$B$7000,$A14,RAW_매출A!$A$2:$A$7000,EDATE($E14,AM$1-1))=0,"",SUMIFS(RAW_매출A!$J$2:$J$7000,RAW_매출A!$B$2:$B$7000,$A14,RAW_매출A!$A$2:$A$7000,EDATE($E14,AM$1-1)))),"")</f>
        <v/>
      </c>
      <c r="AN14" t="str">
        <f>IFERROR(IF($A14="","",IF(SUMIFS(RAW_매출A!$J$2:$J$7000,RAW_매출A!$B$2:$B$7000,$A14,RAW_매출A!$A$2:$A$7000,EDATE($E14,AN$1-1))=0,"",SUMIFS(RAW_매출A!$J$2:$J$7000,RAW_매출A!$B$2:$B$7000,$A14,RAW_매출A!$A$2:$A$7000,EDATE($E14,AN$1-1)))),"")</f>
        <v/>
      </c>
      <c r="AO14" t="str">
        <f>IFERROR(IF($A14="","",IF(SUMIFS(RAW_매출A!$J$2:$J$7000,RAW_매출A!$B$2:$B$7000,$A14,RAW_매출A!$A$2:$A$7000,EDATE($E14,AO$1-1))=0,"",SUMIFS(RAW_매출A!$J$2:$J$7000,RAW_매출A!$B$2:$B$7000,$A14,RAW_매출A!$A$2:$A$7000,EDATE($E14,AO$1-1)))),"")</f>
        <v/>
      </c>
      <c r="AP14" t="str">
        <f>IFERROR(IF($A14="","",IF(SUMIFS(RAW_매출A!$J$2:$J$7000,RAW_매출A!$B$2:$B$7000,$A14,RAW_매출A!$A$2:$A$7000,EDATE($E14,AP$1-1))=0,"",SUMIFS(RAW_매출A!$J$2:$J$7000,RAW_매출A!$B$2:$B$7000,$A14,RAW_매출A!$A$2:$A$7000,EDATE($E14,AP$1-1)))),"")</f>
        <v/>
      </c>
      <c r="AQ14" t="str">
        <f>IFERROR(IF($A14="","",IF(SUMIFS(RAW_매출A!$J$2:$J$7000,RAW_매출A!$B$2:$B$7000,$A14,RAW_매출A!$A$2:$A$7000,EDATE($E14,AQ$1-1))=0,"",SUMIFS(RAW_매출A!$J$2:$J$7000,RAW_매출A!$B$2:$B$7000,$A14,RAW_매출A!$A$2:$A$7000,EDATE($E14,AQ$1-1)))),"")</f>
        <v/>
      </c>
      <c r="AR14" t="str">
        <f>IFERROR(IF($A14="","",IF(SUMIFS(RAW_매출A!$J$2:$J$7000,RAW_매출A!$B$2:$B$7000,$A14,RAW_매출A!$A$2:$A$7000,EDATE($E14,AR$1-1))=0,"",SUMIFS(RAW_매출A!$J$2:$J$7000,RAW_매출A!$B$2:$B$7000,$A14,RAW_매출A!$A$2:$A$7000,EDATE($E14,AR$1-1)))),"")</f>
        <v/>
      </c>
      <c r="AS14" t="str">
        <f>IFERROR(IF($A14="","",IF(SUMIFS(RAW_매출A!$J$2:$J$7000,RAW_매출A!$B$2:$B$7000,$A14,RAW_매출A!$A$2:$A$7000,EDATE($E14,AS$1-1))=0,"",SUMIFS(RAW_매출A!$J$2:$J$7000,RAW_매출A!$B$2:$B$7000,$A14,RAW_매출A!$A$2:$A$7000,EDATE($E14,AS$1-1)))),"")</f>
        <v/>
      </c>
      <c r="AT14" t="str">
        <f>IFERROR(IF($A14="","",IF(SUMIFS(RAW_매출A!$J$2:$J$7000,RAW_매출A!$B$2:$B$7000,$A14,RAW_매출A!$A$2:$A$7000,EDATE($E14,AT$1-1))=0,"",SUMIFS(RAW_매출A!$J$2:$J$7000,RAW_매출A!$B$2:$B$7000,$A14,RAW_매출A!$A$2:$A$7000,EDATE($E14,AT$1-1)))),"")</f>
        <v/>
      </c>
      <c r="AU14" t="str">
        <f>IFERROR(IF($A14="","",IF(SUMIFS(RAW_매출A!$J$2:$J$7000,RAW_매출A!$B$2:$B$7000,$A14,RAW_매출A!$A$2:$A$7000,EDATE($E14,AU$1-1))=0,"",SUMIFS(RAW_매출A!$J$2:$J$7000,RAW_매출A!$B$2:$B$7000,$A14,RAW_매출A!$A$2:$A$7000,EDATE($E14,AU$1-1)))),"")</f>
        <v/>
      </c>
      <c r="AV14" t="str">
        <f>IFERROR(IF($A14="","",IF(SUMIFS(RAW_매출A!$J$2:$J$7000,RAW_매출A!$B$2:$B$7000,$A14,RAW_매출A!$A$2:$A$7000,EDATE($E14,AV$1-1))=0,"",SUMIFS(RAW_매출A!$J$2:$J$7000,RAW_매출A!$B$2:$B$7000,$A14,RAW_매출A!$A$2:$A$7000,EDATE($E14,AV$1-1)))),"")</f>
        <v/>
      </c>
      <c r="AW14" t="str">
        <f>IFERROR(IF($A14="","",IF(SUMIFS(RAW_매출A!$J$2:$J$7000,RAW_매출A!$B$2:$B$7000,$A14,RAW_매출A!$A$2:$A$7000,EDATE($E14,AW$1-1))=0,"",SUMIFS(RAW_매출A!$J$2:$J$7000,RAW_매출A!$B$2:$B$7000,$A14,RAW_매출A!$A$2:$A$7000,EDATE($E14,AW$1-1)))),"")</f>
        <v/>
      </c>
      <c r="AX14" t="str">
        <f>IFERROR(IF($A14="","",IF(SUMIFS(RAW_매출A!$J$2:$J$7000,RAW_매출A!$B$2:$B$7000,$A14,RAW_매출A!$A$2:$A$7000,EDATE($E14,AX$1-1))=0,"",SUMIFS(RAW_매출A!$J$2:$J$7000,RAW_매출A!$B$2:$B$7000,$A14,RAW_매출A!$A$2:$A$7000,EDATE($E14,AX$1-1)))),"")</f>
        <v/>
      </c>
      <c r="AY14" t="str">
        <f>IFERROR(IF($A14="","",IF(SUMIFS(RAW_매출A!$J$2:$J$7000,RAW_매출A!$B$2:$B$7000,$A14,RAW_매출A!$A$2:$A$7000,EDATE($E14,AY$1-1))=0,"",SUMIFS(RAW_매출A!$J$2:$J$7000,RAW_매출A!$B$2:$B$7000,$A14,RAW_매출A!$A$2:$A$7000,EDATE($E14,AY$1-1)))),"")</f>
        <v/>
      </c>
      <c r="AZ14" t="str">
        <f>IFERROR(IF($A14="","",IF(SUMIFS(RAW_매출A!$J$2:$J$7000,RAW_매출A!$B$2:$B$7000,$A14,RAW_매출A!$A$2:$A$7000,EDATE($E14,AZ$1-1))=0,"",SUMIFS(RAW_매출A!$J$2:$J$7000,RAW_매출A!$B$2:$B$7000,$A14,RAW_매출A!$A$2:$A$7000,EDATE($E14,AZ$1-1)))),"")</f>
        <v/>
      </c>
      <c r="BA14" t="str">
        <f>IFERROR(IF($A14="","",IF(SUMIFS(RAW_매출A!$J$2:$J$7000,RAW_매출A!$B$2:$B$7000,$A14,RAW_매출A!$A$2:$A$7000,EDATE($E14,BA$1-1))=0,"",SUMIFS(RAW_매출A!$J$2:$J$7000,RAW_매출A!$B$2:$B$7000,$A14,RAW_매출A!$A$2:$A$7000,EDATE($E14,BA$1-1)))),"")</f>
        <v/>
      </c>
      <c r="BB14" t="str">
        <f>IFERROR(IF($A14="","",IF(SUMIFS(RAW_매출A!$J$2:$J$7000,RAW_매출A!$B$2:$B$7000,$A14,RAW_매출A!$A$2:$A$7000,EDATE($E14,BB$1-1))=0,"",SUMIFS(RAW_매출A!$J$2:$J$7000,RAW_매출A!$B$2:$B$7000,$A14,RAW_매출A!$A$2:$A$7000,EDATE($E14,BB$1-1)))),"")</f>
        <v/>
      </c>
      <c r="BC14" t="str">
        <f>IFERROR(IF($A14="","",IF(SUMIFS(RAW_매출A!$J$2:$J$7000,RAW_매출A!$B$2:$B$7000,$A14,RAW_매출A!$A$2:$A$7000,EDATE($E14,BC$1-1))=0,"",SUMIFS(RAW_매출A!$J$2:$J$7000,RAW_매출A!$B$2:$B$7000,$A14,RAW_매출A!$A$2:$A$7000,EDATE($E14,BC$1-1)))),"")</f>
        <v/>
      </c>
      <c r="BD14" t="str">
        <f>IFERROR(IF($A14="","",IF(SUMIFS(RAW_매출A!$J$2:$J$7000,RAW_매출A!$B$2:$B$7000,$A14,RAW_매출A!$A$2:$A$7000,EDATE($E14,BD$1-1))=0,"",SUMIFS(RAW_매출A!$J$2:$J$7000,RAW_매출A!$B$2:$B$7000,$A14,RAW_매출A!$A$2:$A$7000,EDATE($E14,BD$1-1)))),"")</f>
        <v/>
      </c>
      <c r="BE14" t="str">
        <f>IFERROR(IF($A14="","",IF(SUMIFS(RAW_매출A!$J$2:$J$7000,RAW_매출A!$B$2:$B$7000,$A14,RAW_매출A!$A$2:$A$7000,EDATE($E14,BE$1-1))=0,"",SUMIFS(RAW_매출A!$J$2:$J$7000,RAW_매출A!$B$2:$B$7000,$A14,RAW_매출A!$A$2:$A$7000,EDATE($E14,BE$1-1)))),"")</f>
        <v/>
      </c>
      <c r="BF14" t="str">
        <f>IFERROR(IF($A14="","",IF(SUMIFS(RAW_매출A!$J$2:$J$7000,RAW_매출A!$B$2:$B$7000,$A14,RAW_매출A!$A$2:$A$7000,EDATE($E14,BF$1-1))=0,"",SUMIFS(RAW_매출A!$J$2:$J$7000,RAW_매출A!$B$2:$B$7000,$A14,RAW_매출A!$A$2:$A$7000,EDATE($E14,BF$1-1)))),"")</f>
        <v/>
      </c>
      <c r="BG14" t="str">
        <f>IFERROR(IF($A14="","",IF(SUMIFS(RAW_매출A!$J$2:$J$7000,RAW_매출A!$B$2:$B$7000,$A14,RAW_매출A!$A$2:$A$7000,EDATE($E14,BG$1-1))=0,"",SUMIFS(RAW_매출A!$J$2:$J$7000,RAW_매출A!$B$2:$B$7000,$A14,RAW_매출A!$A$2:$A$7000,EDATE($E14,BG$1-1)))),"")</f>
        <v/>
      </c>
      <c r="BH14" t="str">
        <f>IFERROR(IF($A14="","",IF(SUMIFS(RAW_매출A!$J$2:$J$7000,RAW_매출A!$B$2:$B$7000,$A14,RAW_매출A!$A$2:$A$7000,EDATE($E14,BH$1-1))=0,"",SUMIFS(RAW_매출A!$J$2:$J$7000,RAW_매출A!$B$2:$B$7000,$A14,RAW_매출A!$A$2:$A$7000,EDATE($E14,BH$1-1)))),"")</f>
        <v/>
      </c>
      <c r="BI14" t="str">
        <f>IFERROR(IF($A14="","",IF(SUMIFS(RAW_매출A!$J$2:$J$7000,RAW_매출A!$B$2:$B$7000,$A14,RAW_매출A!$A$2:$A$7000,EDATE($E14,BI$1-1))=0,"",SUMIFS(RAW_매출A!$J$2:$J$7000,RAW_매출A!$B$2:$B$7000,$A14,RAW_매출A!$A$2:$A$7000,EDATE($E14,BI$1-1)))),"")</f>
        <v/>
      </c>
      <c r="BJ14" t="str">
        <f>IFERROR(IF($A14="","",IF(SUMIFS(RAW_매출A!$J$2:$J$7000,RAW_매출A!$B$2:$B$7000,$A14,RAW_매출A!$A$2:$A$7000,EDATE($E14,BJ$1-1))=0,"",SUMIFS(RAW_매출A!$J$2:$J$7000,RAW_매출A!$B$2:$B$7000,$A14,RAW_매출A!$A$2:$A$7000,EDATE($E14,BJ$1-1)))),"")</f>
        <v/>
      </c>
      <c r="BK14" t="str">
        <f>IFERROR(IF($A14="","",IF(SUMIFS(RAW_매출A!$J$2:$J$7000,RAW_매출A!$B$2:$B$7000,$A14,RAW_매출A!$A$2:$A$7000,EDATE($E14,BK$1-1))=0,"",SUMIFS(RAW_매출A!$J$2:$J$7000,RAW_매출A!$B$2:$B$7000,$A14,RAW_매출A!$A$2:$A$7000,EDATE($E14,BK$1-1)))),"")</f>
        <v/>
      </c>
      <c r="BL14" t="str">
        <f>IFERROR(IF($A14="","",IF(SUMIFS(RAW_매출A!$J$2:$J$7000,RAW_매출A!$B$2:$B$7000,$A14,RAW_매출A!$A$2:$A$7000,EDATE($E14,BL$1-1))=0,"",SUMIFS(RAW_매출A!$J$2:$J$7000,RAW_매출A!$B$2:$B$7000,$A14,RAW_매출A!$A$2:$A$7000,EDATE($E14,BL$1-1)))),"")</f>
        <v/>
      </c>
      <c r="BM14" t="str">
        <f>IFERROR(IF($A14="","",IF(SUMIFS(RAW_매출A!$J$2:$J$7000,RAW_매출A!$B$2:$B$7000,$A14,RAW_매출A!$A$2:$A$7000,EDATE($E14,BM$1-1))=0,"",SUMIFS(RAW_매출A!$J$2:$J$7000,RAW_매출A!$B$2:$B$7000,$A14,RAW_매출A!$A$2:$A$7000,EDATE($E14,BM$1-1)))),"")</f>
        <v/>
      </c>
      <c r="BN14" t="str">
        <f>IFERROR(IF($A14="","",IF(SUMIFS(RAW_매출A!$J$2:$J$7000,RAW_매출A!$B$2:$B$7000,$A14,RAW_매출A!$A$2:$A$7000,EDATE($E14,BN$1-1))=0,"",SUMIFS(RAW_매출A!$J$2:$J$7000,RAW_매출A!$B$2:$B$7000,$A14,RAW_매출A!$A$2:$A$7000,EDATE($E14,BN$1-1)))),"")</f>
        <v/>
      </c>
    </row>
    <row r="15" spans="1:66" x14ac:dyDescent="0.3">
      <c r="A15" t="str">
        <f>세팅!A16</f>
        <v>(0014) 수원서둔골드점</v>
      </c>
      <c r="B15" t="str">
        <f>세팅!B16</f>
        <v>150-1</v>
      </c>
      <c r="C15">
        <f t="shared" si="0"/>
        <v>1</v>
      </c>
      <c r="D15" t="str">
        <f t="shared" si="1"/>
        <v>1</v>
      </c>
      <c r="E15" s="1">
        <f>세팅!D16</f>
        <v>45870</v>
      </c>
      <c r="F15">
        <f t="shared" si="3"/>
        <v>3024141.6666666665</v>
      </c>
      <c r="G15">
        <f>IFERROR(IF($A15="","",IF(SUMIFS(RAW_매출A!$J$2:$J$7000,RAW_매출A!$B$2:$B$7000,$A15,RAW_매출A!$A$2:$A$7000,EDATE($E15,G$1-1))=0,"",SUMIFS(RAW_매출A!$J$2:$J$7000,RAW_매출A!$B$2:$B$7000,$A15,RAW_매출A!$A$2:$A$7000,EDATE($E15,G$1-1)))),"")</f>
        <v>2582160</v>
      </c>
      <c r="H15">
        <f>IFERROR(IF($A15="","",IF(SUMIFS(RAW_매출A!$J$2:$J$7000,RAW_매출A!$B$2:$B$7000,$A15,RAW_매출A!$A$2:$A$7000,EDATE($E15,H$1-1))=0,"",SUMIFS(RAW_매출A!$J$2:$J$7000,RAW_매출A!$B$2:$B$7000,$A15,RAW_매출A!$A$2:$A$7000,EDATE($E15,H$1-1)))),"")</f>
        <v>2606630</v>
      </c>
      <c r="I15">
        <f>IFERROR(IF($A15="","",IF(SUMIFS(RAW_매출A!$J$2:$J$7000,RAW_매출A!$B$2:$B$7000,$A15,RAW_매출A!$A$2:$A$7000,EDATE($E15,I$1-1))=0,"",SUMIFS(RAW_매출A!$J$2:$J$7000,RAW_매출A!$B$2:$B$7000,$A15,RAW_매출A!$A$2:$A$7000,EDATE($E15,I$1-1)))),"")</f>
        <v>3332850</v>
      </c>
      <c r="J15" s="28">
        <f>IFERROR(IF($A15="","",IF(SUMIFS(RAW_매출A!$J$2:$J$7000,RAW_매출A!$B$2:$B$7000,$A15,RAW_매출A!$A$2:$A$7000,EDATE($E15,J$1-1))=0,"",SUMIFS(RAW_매출A!$J$2:$J$7000,RAW_매출A!$B$2:$B$7000,$A15,RAW_매출A!$A$2:$A$7000,EDATE($E15,J$1-1)))),"")</f>
        <v>3206000</v>
      </c>
      <c r="K15" s="28">
        <f>IFERROR(IF($A15="","",IF(SUMIFS(RAW_매출A!$J$2:$J$7000,RAW_매출A!$B$2:$B$7000,$A15,RAW_매출A!$A$2:$A$7000,EDATE($E15,K$1-1))=0,"",SUMIFS(RAW_매출A!$J$2:$J$7000,RAW_매출A!$B$2:$B$7000,$A15,RAW_매출A!$A$2:$A$7000,EDATE($E15,K$1-1)))),"")</f>
        <v>3063000</v>
      </c>
      <c r="L15" s="28">
        <f>IFERROR(IF($A15="","",IF(SUMIFS(RAW_매출A!$J$2:$J$7000,RAW_매출A!$B$2:$B$7000,$A15,RAW_매출A!$A$2:$A$7000,EDATE($E15,L$1-1))=0,"",SUMIFS(RAW_매출A!$J$2:$J$7000,RAW_매출A!$B$2:$B$7000,$A15,RAW_매출A!$A$2:$A$7000,EDATE($E15,L$1-1)))),"")</f>
        <v>2495250</v>
      </c>
      <c r="M15" s="28">
        <f>IFERROR(IF($A15="","",IF(SUMIFS(RAW_매출A!$J$2:$J$7000,RAW_매출A!$B$2:$B$7000,$A15,RAW_매출A!$A$2:$A$7000,EDATE($E15,M$1-1))=0,"",SUMIFS(RAW_매출A!$J$2:$J$7000,RAW_매출A!$B$2:$B$7000,$A15,RAW_매출A!$A$2:$A$7000,EDATE($E15,M$1-1)))),"")</f>
        <v>2861750</v>
      </c>
      <c r="N15" s="28">
        <f>IFERROR(IF($A15="","",IF(SUMIFS(RAW_매출A!$J$2:$J$7000,RAW_매출A!$B$2:$B$7000,$A15,RAW_매출A!$A$2:$A$7000,EDATE($E15,N$1-1))=0,"",SUMIFS(RAW_매출A!$J$2:$J$7000,RAW_매출A!$B$2:$B$7000,$A15,RAW_매출A!$A$2:$A$7000,EDATE($E15,N$1-1)))),"")</f>
        <v>3129350</v>
      </c>
      <c r="O15" s="28">
        <f>IFERROR(IF($A15="","",IF(SUMIFS(RAW_매출A!$J$2:$J$7000,RAW_매출A!$B$2:$B$7000,$A15,RAW_매출A!$A$2:$A$7000,EDATE($E15,O$1-1))=0,"",SUMIFS(RAW_매출A!$J$2:$J$7000,RAW_매출A!$B$2:$B$7000,$A15,RAW_매출A!$A$2:$A$7000,EDATE($E15,O$1-1)))),"")</f>
        <v>3389500</v>
      </c>
      <c r="P15">
        <f>IFERROR(IF($A15="","",IF(SUMIFS(RAW_매출A!$J$2:$J$7000,RAW_매출A!$B$2:$B$7000,$A15,RAW_매출A!$A$2:$A$7000,EDATE($E15,P$1-1))=0,"",SUMIFS(RAW_매출A!$J$2:$J$7000,RAW_매출A!$B$2:$B$7000,$A15,RAW_매출A!$A$2:$A$7000,EDATE($E15,P$1-1)))),"")</f>
        <v>3566500</v>
      </c>
      <c r="Q15">
        <f>IFERROR(IF($A15="","",IF(SUMIFS(RAW_매출A!$J$2:$J$7000,RAW_매출A!$B$2:$B$7000,$A15,RAW_매출A!$A$2:$A$7000,EDATE($E15,Q$1-1))=0,"",SUMIFS(RAW_매출A!$J$2:$J$7000,RAW_매출A!$B$2:$B$7000,$A15,RAW_매출A!$A$2:$A$7000,EDATE($E15,Q$1-1)))),"")</f>
        <v>2694400</v>
      </c>
      <c r="R15" t="str">
        <f>IFERROR(IF($A15="","",IF(SUMIFS(RAW_매출A!$J$2:$J$7000,RAW_매출A!$B$2:$B$7000,$A15,RAW_매출A!$A$2:$A$7000,EDATE($E15,R$1-1))=0,"",SUMIFS(RAW_매출A!$J$2:$J$7000,RAW_매출A!$B$2:$B$7000,$A15,RAW_매출A!$A$2:$A$7000,EDATE($E15,R$1-1)))),"")</f>
        <v/>
      </c>
      <c r="S15" t="str">
        <f>IFERROR(IF($A15="","",IF(SUMIFS(RAW_매출A!$J$2:$J$7000,RAW_매출A!$B$2:$B$7000,$A15,RAW_매출A!$A$2:$A$7000,EDATE($E15,S$1-1))=0,"",SUMIFS(RAW_매출A!$J$2:$J$7000,RAW_매출A!$B$2:$B$7000,$A15,RAW_매출A!$A$2:$A$7000,EDATE($E15,S$1-1)))),"")</f>
        <v/>
      </c>
      <c r="T15" t="str">
        <f>IFERROR(IF($A15="","",IF(SUMIFS(RAW_매출A!$J$2:$J$7000,RAW_매출A!$B$2:$B$7000,$A15,RAW_매출A!$A$2:$A$7000,EDATE($E15,T$1-1))=0,"",SUMIFS(RAW_매출A!$J$2:$J$7000,RAW_매출A!$B$2:$B$7000,$A15,RAW_매출A!$A$2:$A$7000,EDATE($E15,T$1-1)))),"")</f>
        <v/>
      </c>
      <c r="U15" t="str">
        <f>IFERROR(IF($A15="","",IF(SUMIFS(RAW_매출A!$J$2:$J$7000,RAW_매출A!$B$2:$B$7000,$A15,RAW_매출A!$A$2:$A$7000,EDATE($E15,U$1-1))=0,"",SUMIFS(RAW_매출A!$J$2:$J$7000,RAW_매출A!$B$2:$B$7000,$A15,RAW_매출A!$A$2:$A$7000,EDATE($E15,U$1-1)))),"")</f>
        <v/>
      </c>
      <c r="V15" t="str">
        <f>IFERROR(IF($A15="","",IF(SUMIFS(RAW_매출A!$J$2:$J$7000,RAW_매출A!$B$2:$B$7000,$A15,RAW_매출A!$A$2:$A$7000,EDATE($E15,V$1-1))=0,"",SUMIFS(RAW_매출A!$J$2:$J$7000,RAW_매출A!$B$2:$B$7000,$A15,RAW_매출A!$A$2:$A$7000,EDATE($E15,V$1-1)))),"")</f>
        <v/>
      </c>
      <c r="W15" t="str">
        <f>IFERROR(IF($A15="","",IF(SUMIFS(RAW_매출A!$J$2:$J$7000,RAW_매출A!$B$2:$B$7000,$A15,RAW_매출A!$A$2:$A$7000,EDATE($E15,W$1-1))=0,"",SUMIFS(RAW_매출A!$J$2:$J$7000,RAW_매출A!$B$2:$B$7000,$A15,RAW_매출A!$A$2:$A$7000,EDATE($E15,W$1-1)))),"")</f>
        <v/>
      </c>
      <c r="X15" t="str">
        <f>IFERROR(IF($A15="","",IF(SUMIFS(RAW_매출A!$J$2:$J$7000,RAW_매출A!$B$2:$B$7000,$A15,RAW_매출A!$A$2:$A$7000,EDATE($E15,X$1-1))=0,"",SUMIFS(RAW_매출A!$J$2:$J$7000,RAW_매출A!$B$2:$B$7000,$A15,RAW_매출A!$A$2:$A$7000,EDATE($E15,X$1-1)))),"")</f>
        <v/>
      </c>
      <c r="Y15" t="str">
        <f>IFERROR(IF($A15="","",IF(SUMIFS(RAW_매출A!$J$2:$J$7000,RAW_매출A!$B$2:$B$7000,$A15,RAW_매출A!$A$2:$A$7000,EDATE($E15,Y$1-1))=0,"",SUMIFS(RAW_매출A!$J$2:$J$7000,RAW_매출A!$B$2:$B$7000,$A15,RAW_매출A!$A$2:$A$7000,EDATE($E15,Y$1-1)))),"")</f>
        <v/>
      </c>
      <c r="Z15" t="str">
        <f>IFERROR(IF($A15="","",IF(SUMIFS(RAW_매출A!$J$2:$J$7000,RAW_매출A!$B$2:$B$7000,$A15,RAW_매출A!$A$2:$A$7000,EDATE($E15,Z$1-1))=0,"",SUMIFS(RAW_매출A!$J$2:$J$7000,RAW_매출A!$B$2:$B$7000,$A15,RAW_매출A!$A$2:$A$7000,EDATE($E15,Z$1-1)))),"")</f>
        <v/>
      </c>
      <c r="AA15" t="str">
        <f>IFERROR(IF($A15="","",IF(SUMIFS(RAW_매출A!$J$2:$J$7000,RAW_매출A!$B$2:$B$7000,$A15,RAW_매출A!$A$2:$A$7000,EDATE($E15,AA$1-1))=0,"",SUMIFS(RAW_매출A!$J$2:$J$7000,RAW_매출A!$B$2:$B$7000,$A15,RAW_매출A!$A$2:$A$7000,EDATE($E15,AA$1-1)))),"")</f>
        <v/>
      </c>
      <c r="AB15" t="str">
        <f>IFERROR(IF($A15="","",IF(SUMIFS(RAW_매출A!$J$2:$J$7000,RAW_매출A!$B$2:$B$7000,$A15,RAW_매출A!$A$2:$A$7000,EDATE($E15,AB$1-1))=0,"",SUMIFS(RAW_매출A!$J$2:$J$7000,RAW_매출A!$B$2:$B$7000,$A15,RAW_매출A!$A$2:$A$7000,EDATE($E15,AB$1-1)))),"")</f>
        <v/>
      </c>
      <c r="AC15" t="str">
        <f>IFERROR(IF($A15="","",IF(SUMIFS(RAW_매출A!$J$2:$J$7000,RAW_매출A!$B$2:$B$7000,$A15,RAW_매출A!$A$2:$A$7000,EDATE($E15,AC$1-1))=0,"",SUMIFS(RAW_매출A!$J$2:$J$7000,RAW_매출A!$B$2:$B$7000,$A15,RAW_매출A!$A$2:$A$7000,EDATE($E15,AC$1-1)))),"")</f>
        <v/>
      </c>
      <c r="AD15" t="str">
        <f>IFERROR(IF($A15="","",IF(SUMIFS(RAW_매출A!$J$2:$J$7000,RAW_매출A!$B$2:$B$7000,$A15,RAW_매출A!$A$2:$A$7000,EDATE($E15,AD$1-1))=0,"",SUMIFS(RAW_매출A!$J$2:$J$7000,RAW_매출A!$B$2:$B$7000,$A15,RAW_매출A!$A$2:$A$7000,EDATE($E15,AD$1-1)))),"")</f>
        <v/>
      </c>
      <c r="AE15" t="str">
        <f>IFERROR(IF($A15="","",IF(SUMIFS(RAW_매출A!$J$2:$J$7000,RAW_매출A!$B$2:$B$7000,$A15,RAW_매출A!$A$2:$A$7000,EDATE($E15,AE$1-1))=0,"",SUMIFS(RAW_매출A!$J$2:$J$7000,RAW_매출A!$B$2:$B$7000,$A15,RAW_매출A!$A$2:$A$7000,EDATE($E15,AE$1-1)))),"")</f>
        <v/>
      </c>
      <c r="AF15" t="str">
        <f>IFERROR(IF($A15="","",IF(SUMIFS(RAW_매출A!$J$2:$J$7000,RAW_매출A!$B$2:$B$7000,$A15,RAW_매출A!$A$2:$A$7000,EDATE($E15,AF$1-1))=0,"",SUMIFS(RAW_매출A!$J$2:$J$7000,RAW_매출A!$B$2:$B$7000,$A15,RAW_매출A!$A$2:$A$7000,EDATE($E15,AF$1-1)))),"")</f>
        <v/>
      </c>
      <c r="AG15" t="str">
        <f>IFERROR(IF($A15="","",IF(SUMIFS(RAW_매출A!$J$2:$J$7000,RAW_매출A!$B$2:$B$7000,$A15,RAW_매출A!$A$2:$A$7000,EDATE($E15,AG$1-1))=0,"",SUMIFS(RAW_매출A!$J$2:$J$7000,RAW_매출A!$B$2:$B$7000,$A15,RAW_매출A!$A$2:$A$7000,EDATE($E15,AG$1-1)))),"")</f>
        <v/>
      </c>
      <c r="AH15" t="str">
        <f>IFERROR(IF($A15="","",IF(SUMIFS(RAW_매출A!$J$2:$J$7000,RAW_매출A!$B$2:$B$7000,$A15,RAW_매출A!$A$2:$A$7000,EDATE($E15,AH$1-1))=0,"",SUMIFS(RAW_매출A!$J$2:$J$7000,RAW_매출A!$B$2:$B$7000,$A15,RAW_매출A!$A$2:$A$7000,EDATE($E15,AH$1-1)))),"")</f>
        <v/>
      </c>
      <c r="AI15" t="str">
        <f>IFERROR(IF($A15="","",IF(SUMIFS(RAW_매출A!$J$2:$J$7000,RAW_매출A!$B$2:$B$7000,$A15,RAW_매출A!$A$2:$A$7000,EDATE($E15,AI$1-1))=0,"",SUMIFS(RAW_매출A!$J$2:$J$7000,RAW_매출A!$B$2:$B$7000,$A15,RAW_매출A!$A$2:$A$7000,EDATE($E15,AI$1-1)))),"")</f>
        <v/>
      </c>
      <c r="AJ15" t="str">
        <f>IFERROR(IF($A15="","",IF(SUMIFS(RAW_매출A!$J$2:$J$7000,RAW_매출A!$B$2:$B$7000,$A15,RAW_매출A!$A$2:$A$7000,EDATE($E15,AJ$1-1))=0,"",SUMIFS(RAW_매출A!$J$2:$J$7000,RAW_매출A!$B$2:$B$7000,$A15,RAW_매출A!$A$2:$A$7000,EDATE($E15,AJ$1-1)))),"")</f>
        <v/>
      </c>
      <c r="AK15" t="str">
        <f>IFERROR(IF($A15="","",IF(SUMIFS(RAW_매출A!$J$2:$J$7000,RAW_매출A!$B$2:$B$7000,$A15,RAW_매출A!$A$2:$A$7000,EDATE($E15,AK$1-1))=0,"",SUMIFS(RAW_매출A!$J$2:$J$7000,RAW_매출A!$B$2:$B$7000,$A15,RAW_매출A!$A$2:$A$7000,EDATE($E15,AK$1-1)))),"")</f>
        <v/>
      </c>
      <c r="AL15" t="str">
        <f>IFERROR(IF($A15="","",IF(SUMIFS(RAW_매출A!$J$2:$J$7000,RAW_매출A!$B$2:$B$7000,$A15,RAW_매출A!$A$2:$A$7000,EDATE($E15,AL$1-1))=0,"",SUMIFS(RAW_매출A!$J$2:$J$7000,RAW_매출A!$B$2:$B$7000,$A15,RAW_매출A!$A$2:$A$7000,EDATE($E15,AL$1-1)))),"")</f>
        <v/>
      </c>
      <c r="AM15" t="str">
        <f>IFERROR(IF($A15="","",IF(SUMIFS(RAW_매출A!$J$2:$J$7000,RAW_매출A!$B$2:$B$7000,$A15,RAW_매출A!$A$2:$A$7000,EDATE($E15,AM$1-1))=0,"",SUMIFS(RAW_매출A!$J$2:$J$7000,RAW_매출A!$B$2:$B$7000,$A15,RAW_매출A!$A$2:$A$7000,EDATE($E15,AM$1-1)))),"")</f>
        <v/>
      </c>
      <c r="AN15" t="str">
        <f>IFERROR(IF($A15="","",IF(SUMIFS(RAW_매출A!$J$2:$J$7000,RAW_매출A!$B$2:$B$7000,$A15,RAW_매출A!$A$2:$A$7000,EDATE($E15,AN$1-1))=0,"",SUMIFS(RAW_매출A!$J$2:$J$7000,RAW_매출A!$B$2:$B$7000,$A15,RAW_매출A!$A$2:$A$7000,EDATE($E15,AN$1-1)))),"")</f>
        <v/>
      </c>
      <c r="AO15" t="str">
        <f>IFERROR(IF($A15="","",IF(SUMIFS(RAW_매출A!$J$2:$J$7000,RAW_매출A!$B$2:$B$7000,$A15,RAW_매출A!$A$2:$A$7000,EDATE($E15,AO$1-1))=0,"",SUMIFS(RAW_매출A!$J$2:$J$7000,RAW_매출A!$B$2:$B$7000,$A15,RAW_매출A!$A$2:$A$7000,EDATE($E15,AO$1-1)))),"")</f>
        <v/>
      </c>
      <c r="AP15" t="str">
        <f>IFERROR(IF($A15="","",IF(SUMIFS(RAW_매출A!$J$2:$J$7000,RAW_매출A!$B$2:$B$7000,$A15,RAW_매출A!$A$2:$A$7000,EDATE($E15,AP$1-1))=0,"",SUMIFS(RAW_매출A!$J$2:$J$7000,RAW_매출A!$B$2:$B$7000,$A15,RAW_매출A!$A$2:$A$7000,EDATE($E15,AP$1-1)))),"")</f>
        <v/>
      </c>
      <c r="AQ15" t="str">
        <f>IFERROR(IF($A15="","",IF(SUMIFS(RAW_매출A!$J$2:$J$7000,RAW_매출A!$B$2:$B$7000,$A15,RAW_매출A!$A$2:$A$7000,EDATE($E15,AQ$1-1))=0,"",SUMIFS(RAW_매출A!$J$2:$J$7000,RAW_매출A!$B$2:$B$7000,$A15,RAW_매출A!$A$2:$A$7000,EDATE($E15,AQ$1-1)))),"")</f>
        <v/>
      </c>
      <c r="AR15" t="str">
        <f>IFERROR(IF($A15="","",IF(SUMIFS(RAW_매출A!$J$2:$J$7000,RAW_매출A!$B$2:$B$7000,$A15,RAW_매출A!$A$2:$A$7000,EDATE($E15,AR$1-1))=0,"",SUMIFS(RAW_매출A!$J$2:$J$7000,RAW_매출A!$B$2:$B$7000,$A15,RAW_매출A!$A$2:$A$7000,EDATE($E15,AR$1-1)))),"")</f>
        <v/>
      </c>
      <c r="AS15" t="str">
        <f>IFERROR(IF($A15="","",IF(SUMIFS(RAW_매출A!$J$2:$J$7000,RAW_매출A!$B$2:$B$7000,$A15,RAW_매출A!$A$2:$A$7000,EDATE($E15,AS$1-1))=0,"",SUMIFS(RAW_매출A!$J$2:$J$7000,RAW_매출A!$B$2:$B$7000,$A15,RAW_매출A!$A$2:$A$7000,EDATE($E15,AS$1-1)))),"")</f>
        <v/>
      </c>
      <c r="AT15" t="str">
        <f>IFERROR(IF($A15="","",IF(SUMIFS(RAW_매출A!$J$2:$J$7000,RAW_매출A!$B$2:$B$7000,$A15,RAW_매출A!$A$2:$A$7000,EDATE($E15,AT$1-1))=0,"",SUMIFS(RAW_매출A!$J$2:$J$7000,RAW_매출A!$B$2:$B$7000,$A15,RAW_매출A!$A$2:$A$7000,EDATE($E15,AT$1-1)))),"")</f>
        <v/>
      </c>
      <c r="AU15" t="str">
        <f>IFERROR(IF($A15="","",IF(SUMIFS(RAW_매출A!$J$2:$J$7000,RAW_매출A!$B$2:$B$7000,$A15,RAW_매출A!$A$2:$A$7000,EDATE($E15,AU$1-1))=0,"",SUMIFS(RAW_매출A!$J$2:$J$7000,RAW_매출A!$B$2:$B$7000,$A15,RAW_매출A!$A$2:$A$7000,EDATE($E15,AU$1-1)))),"")</f>
        <v/>
      </c>
      <c r="AV15" t="str">
        <f>IFERROR(IF($A15="","",IF(SUMIFS(RAW_매출A!$J$2:$J$7000,RAW_매출A!$B$2:$B$7000,$A15,RAW_매출A!$A$2:$A$7000,EDATE($E15,AV$1-1))=0,"",SUMIFS(RAW_매출A!$J$2:$J$7000,RAW_매출A!$B$2:$B$7000,$A15,RAW_매출A!$A$2:$A$7000,EDATE($E15,AV$1-1)))),"")</f>
        <v/>
      </c>
      <c r="AW15" t="str">
        <f>IFERROR(IF($A15="","",IF(SUMIFS(RAW_매출A!$J$2:$J$7000,RAW_매출A!$B$2:$B$7000,$A15,RAW_매출A!$A$2:$A$7000,EDATE($E15,AW$1-1))=0,"",SUMIFS(RAW_매출A!$J$2:$J$7000,RAW_매출A!$B$2:$B$7000,$A15,RAW_매출A!$A$2:$A$7000,EDATE($E15,AW$1-1)))),"")</f>
        <v/>
      </c>
      <c r="AX15" t="str">
        <f>IFERROR(IF($A15="","",IF(SUMIFS(RAW_매출A!$J$2:$J$7000,RAW_매출A!$B$2:$B$7000,$A15,RAW_매출A!$A$2:$A$7000,EDATE($E15,AX$1-1))=0,"",SUMIFS(RAW_매출A!$J$2:$J$7000,RAW_매출A!$B$2:$B$7000,$A15,RAW_매출A!$A$2:$A$7000,EDATE($E15,AX$1-1)))),"")</f>
        <v/>
      </c>
      <c r="AY15" t="str">
        <f>IFERROR(IF($A15="","",IF(SUMIFS(RAW_매출A!$J$2:$J$7000,RAW_매출A!$B$2:$B$7000,$A15,RAW_매출A!$A$2:$A$7000,EDATE($E15,AY$1-1))=0,"",SUMIFS(RAW_매출A!$J$2:$J$7000,RAW_매출A!$B$2:$B$7000,$A15,RAW_매출A!$A$2:$A$7000,EDATE($E15,AY$1-1)))),"")</f>
        <v/>
      </c>
      <c r="AZ15" t="str">
        <f>IFERROR(IF($A15="","",IF(SUMIFS(RAW_매출A!$J$2:$J$7000,RAW_매출A!$B$2:$B$7000,$A15,RAW_매출A!$A$2:$A$7000,EDATE($E15,AZ$1-1))=0,"",SUMIFS(RAW_매출A!$J$2:$J$7000,RAW_매출A!$B$2:$B$7000,$A15,RAW_매출A!$A$2:$A$7000,EDATE($E15,AZ$1-1)))),"")</f>
        <v/>
      </c>
      <c r="BA15" t="str">
        <f>IFERROR(IF($A15="","",IF(SUMIFS(RAW_매출A!$J$2:$J$7000,RAW_매출A!$B$2:$B$7000,$A15,RAW_매출A!$A$2:$A$7000,EDATE($E15,BA$1-1))=0,"",SUMIFS(RAW_매출A!$J$2:$J$7000,RAW_매출A!$B$2:$B$7000,$A15,RAW_매출A!$A$2:$A$7000,EDATE($E15,BA$1-1)))),"")</f>
        <v/>
      </c>
      <c r="BB15" t="str">
        <f>IFERROR(IF($A15="","",IF(SUMIFS(RAW_매출A!$J$2:$J$7000,RAW_매출A!$B$2:$B$7000,$A15,RAW_매출A!$A$2:$A$7000,EDATE($E15,BB$1-1))=0,"",SUMIFS(RAW_매출A!$J$2:$J$7000,RAW_매출A!$B$2:$B$7000,$A15,RAW_매출A!$A$2:$A$7000,EDATE($E15,BB$1-1)))),"")</f>
        <v/>
      </c>
      <c r="BC15" t="str">
        <f>IFERROR(IF($A15="","",IF(SUMIFS(RAW_매출A!$J$2:$J$7000,RAW_매출A!$B$2:$B$7000,$A15,RAW_매출A!$A$2:$A$7000,EDATE($E15,BC$1-1))=0,"",SUMIFS(RAW_매출A!$J$2:$J$7000,RAW_매출A!$B$2:$B$7000,$A15,RAW_매출A!$A$2:$A$7000,EDATE($E15,BC$1-1)))),"")</f>
        <v/>
      </c>
      <c r="BD15" t="str">
        <f>IFERROR(IF($A15="","",IF(SUMIFS(RAW_매출A!$J$2:$J$7000,RAW_매출A!$B$2:$B$7000,$A15,RAW_매출A!$A$2:$A$7000,EDATE($E15,BD$1-1))=0,"",SUMIFS(RAW_매출A!$J$2:$J$7000,RAW_매출A!$B$2:$B$7000,$A15,RAW_매출A!$A$2:$A$7000,EDATE($E15,BD$1-1)))),"")</f>
        <v/>
      </c>
      <c r="BE15" t="str">
        <f>IFERROR(IF($A15="","",IF(SUMIFS(RAW_매출A!$J$2:$J$7000,RAW_매출A!$B$2:$B$7000,$A15,RAW_매출A!$A$2:$A$7000,EDATE($E15,BE$1-1))=0,"",SUMIFS(RAW_매출A!$J$2:$J$7000,RAW_매출A!$B$2:$B$7000,$A15,RAW_매출A!$A$2:$A$7000,EDATE($E15,BE$1-1)))),"")</f>
        <v/>
      </c>
      <c r="BF15" t="str">
        <f>IFERROR(IF($A15="","",IF(SUMIFS(RAW_매출A!$J$2:$J$7000,RAW_매출A!$B$2:$B$7000,$A15,RAW_매출A!$A$2:$A$7000,EDATE($E15,BF$1-1))=0,"",SUMIFS(RAW_매출A!$J$2:$J$7000,RAW_매출A!$B$2:$B$7000,$A15,RAW_매출A!$A$2:$A$7000,EDATE($E15,BF$1-1)))),"")</f>
        <v/>
      </c>
      <c r="BG15" t="str">
        <f>IFERROR(IF($A15="","",IF(SUMIFS(RAW_매출A!$J$2:$J$7000,RAW_매출A!$B$2:$B$7000,$A15,RAW_매출A!$A$2:$A$7000,EDATE($E15,BG$1-1))=0,"",SUMIFS(RAW_매출A!$J$2:$J$7000,RAW_매출A!$B$2:$B$7000,$A15,RAW_매출A!$A$2:$A$7000,EDATE($E15,BG$1-1)))),"")</f>
        <v/>
      </c>
      <c r="BH15" t="str">
        <f>IFERROR(IF($A15="","",IF(SUMIFS(RAW_매출A!$J$2:$J$7000,RAW_매출A!$B$2:$B$7000,$A15,RAW_매출A!$A$2:$A$7000,EDATE($E15,BH$1-1))=0,"",SUMIFS(RAW_매출A!$J$2:$J$7000,RAW_매출A!$B$2:$B$7000,$A15,RAW_매출A!$A$2:$A$7000,EDATE($E15,BH$1-1)))),"")</f>
        <v/>
      </c>
      <c r="BI15" t="str">
        <f>IFERROR(IF($A15="","",IF(SUMIFS(RAW_매출A!$J$2:$J$7000,RAW_매출A!$B$2:$B$7000,$A15,RAW_매출A!$A$2:$A$7000,EDATE($E15,BI$1-1))=0,"",SUMIFS(RAW_매출A!$J$2:$J$7000,RAW_매출A!$B$2:$B$7000,$A15,RAW_매출A!$A$2:$A$7000,EDATE($E15,BI$1-1)))),"")</f>
        <v/>
      </c>
      <c r="BJ15" t="str">
        <f>IFERROR(IF($A15="","",IF(SUMIFS(RAW_매출A!$J$2:$J$7000,RAW_매출A!$B$2:$B$7000,$A15,RAW_매출A!$A$2:$A$7000,EDATE($E15,BJ$1-1))=0,"",SUMIFS(RAW_매출A!$J$2:$J$7000,RAW_매출A!$B$2:$B$7000,$A15,RAW_매출A!$A$2:$A$7000,EDATE($E15,BJ$1-1)))),"")</f>
        <v/>
      </c>
      <c r="BK15" t="str">
        <f>IFERROR(IF($A15="","",IF(SUMIFS(RAW_매출A!$J$2:$J$7000,RAW_매출A!$B$2:$B$7000,$A15,RAW_매출A!$A$2:$A$7000,EDATE($E15,BK$1-1))=0,"",SUMIFS(RAW_매출A!$J$2:$J$7000,RAW_매출A!$B$2:$B$7000,$A15,RAW_매출A!$A$2:$A$7000,EDATE($E15,BK$1-1)))),"")</f>
        <v/>
      </c>
      <c r="BL15" t="str">
        <f>IFERROR(IF($A15="","",IF(SUMIFS(RAW_매출A!$J$2:$J$7000,RAW_매출A!$B$2:$B$7000,$A15,RAW_매출A!$A$2:$A$7000,EDATE($E15,BL$1-1))=0,"",SUMIFS(RAW_매출A!$J$2:$J$7000,RAW_매출A!$B$2:$B$7000,$A15,RAW_매출A!$A$2:$A$7000,EDATE($E15,BL$1-1)))),"")</f>
        <v/>
      </c>
      <c r="BM15" t="str">
        <f>IFERROR(IF($A15="","",IF(SUMIFS(RAW_매출A!$J$2:$J$7000,RAW_매출A!$B$2:$B$7000,$A15,RAW_매출A!$A$2:$A$7000,EDATE($E15,BM$1-1))=0,"",SUMIFS(RAW_매출A!$J$2:$J$7000,RAW_매출A!$B$2:$B$7000,$A15,RAW_매출A!$A$2:$A$7000,EDATE($E15,BM$1-1)))),"")</f>
        <v/>
      </c>
      <c r="BN15" t="str">
        <f>IFERROR(IF($A15="","",IF(SUMIFS(RAW_매출A!$J$2:$J$7000,RAW_매출A!$B$2:$B$7000,$A15,RAW_매출A!$A$2:$A$7000,EDATE($E15,BN$1-1))=0,"",SUMIFS(RAW_매출A!$J$2:$J$7000,RAW_매출A!$B$2:$B$7000,$A15,RAW_매출A!$A$2:$A$7000,EDATE($E15,BN$1-1)))),"")</f>
        <v/>
      </c>
    </row>
    <row r="16" spans="1:66" x14ac:dyDescent="0.3">
      <c r="A16" t="str">
        <f>세팅!A17</f>
        <v>(1001) #화곡점</v>
      </c>
      <c r="B16" t="str">
        <f>세팅!B17</f>
        <v>150-1</v>
      </c>
      <c r="C16">
        <f t="shared" si="0"/>
        <v>1</v>
      </c>
      <c r="D16" t="str">
        <f t="shared" si="1"/>
        <v>1</v>
      </c>
      <c r="E16" s="1">
        <f>세팅!D17</f>
        <v>43647</v>
      </c>
      <c r="F16">
        <f t="shared" si="3"/>
        <v>6090833.333333333</v>
      </c>
      <c r="G16">
        <f>IFERROR(IF($A16="","",IF(SUMIFS(RAW_매출A!$J$2:$J$7000,RAW_매출A!$B$2:$B$7000,$A16,RAW_매출A!$A$2:$A$7000,EDATE($E16,G$1-1))=0,"",SUMIFS(RAW_매출A!$J$2:$J$7000,RAW_매출A!$B$2:$B$7000,$A16,RAW_매출A!$A$2:$A$7000,EDATE($E16,G$1-1)))),"")</f>
        <v>3975000</v>
      </c>
      <c r="H16">
        <f>IFERROR(IF($A16="","",IF(SUMIFS(RAW_매출A!$J$2:$J$7000,RAW_매출A!$B$2:$B$7000,$A16,RAW_매출A!$A$2:$A$7000,EDATE($E16,H$1-1))=0,"",SUMIFS(RAW_매출A!$J$2:$J$7000,RAW_매출A!$B$2:$B$7000,$A16,RAW_매출A!$A$2:$A$7000,EDATE($E16,H$1-1)))),"")</f>
        <v>4357000</v>
      </c>
      <c r="I16">
        <f>IFERROR(IF($A16="","",IF(SUMIFS(RAW_매출A!$J$2:$J$7000,RAW_매출A!$B$2:$B$7000,$A16,RAW_매출A!$A$2:$A$7000,EDATE($E16,I$1-1))=0,"",SUMIFS(RAW_매출A!$J$2:$J$7000,RAW_매출A!$B$2:$B$7000,$A16,RAW_매출A!$A$2:$A$7000,EDATE($E16,I$1-1)))),"")</f>
        <v>5539000</v>
      </c>
      <c r="J16" s="28">
        <f>IFERROR(IF($A16="","",IF(SUMIFS(RAW_매출A!$J$2:$J$7000,RAW_매출A!$B$2:$B$7000,$A16,RAW_매출A!$A$2:$A$7000,EDATE($E16,J$1-1))=0,"",SUMIFS(RAW_매출A!$J$2:$J$7000,RAW_매출A!$B$2:$B$7000,$A16,RAW_매출A!$A$2:$A$7000,EDATE($E16,J$1-1)))),"")</f>
        <v>6310000</v>
      </c>
      <c r="K16" s="28">
        <f>IFERROR(IF($A16="","",IF(SUMIFS(RAW_매출A!$J$2:$J$7000,RAW_매출A!$B$2:$B$7000,$A16,RAW_매출A!$A$2:$A$7000,EDATE($E16,K$1-1))=0,"",SUMIFS(RAW_매출A!$J$2:$J$7000,RAW_매출A!$B$2:$B$7000,$A16,RAW_매출A!$A$2:$A$7000,EDATE($E16,K$1-1)))),"")</f>
        <v>5789000</v>
      </c>
      <c r="L16" s="28">
        <f>IFERROR(IF($A16="","",IF(SUMIFS(RAW_매출A!$J$2:$J$7000,RAW_매출A!$B$2:$B$7000,$A16,RAW_매출A!$A$2:$A$7000,EDATE($E16,L$1-1))=0,"",SUMIFS(RAW_매출A!$J$2:$J$7000,RAW_매출A!$B$2:$B$7000,$A16,RAW_매출A!$A$2:$A$7000,EDATE($E16,L$1-1)))),"")</f>
        <v>6297000</v>
      </c>
      <c r="M16" s="28">
        <f>IFERROR(IF($A16="","",IF(SUMIFS(RAW_매출A!$J$2:$J$7000,RAW_매출A!$B$2:$B$7000,$A16,RAW_매출A!$A$2:$A$7000,EDATE($E16,M$1-1))=0,"",SUMIFS(RAW_매출A!$J$2:$J$7000,RAW_매출A!$B$2:$B$7000,$A16,RAW_매출A!$A$2:$A$7000,EDATE($E16,M$1-1)))),"")</f>
        <v>6398000</v>
      </c>
      <c r="N16" s="28">
        <f>IFERROR(IF($A16="","",IF(SUMIFS(RAW_매출A!$J$2:$J$7000,RAW_매출A!$B$2:$B$7000,$A16,RAW_매출A!$A$2:$A$7000,EDATE($E16,N$1-1))=0,"",SUMIFS(RAW_매출A!$J$2:$J$7000,RAW_매출A!$B$2:$B$7000,$A16,RAW_매출A!$A$2:$A$7000,EDATE($E16,N$1-1)))),"")</f>
        <v>5549000</v>
      </c>
      <c r="O16" s="28">
        <f>IFERROR(IF($A16="","",IF(SUMIFS(RAW_매출A!$J$2:$J$7000,RAW_매출A!$B$2:$B$7000,$A16,RAW_매출A!$A$2:$A$7000,EDATE($E16,O$1-1))=0,"",SUMIFS(RAW_매출A!$J$2:$J$7000,RAW_매출A!$B$2:$B$7000,$A16,RAW_매출A!$A$2:$A$7000,EDATE($E16,O$1-1)))),"")</f>
        <v>6202000</v>
      </c>
      <c r="P16">
        <f>IFERROR(IF($A16="","",IF(SUMIFS(RAW_매출A!$J$2:$J$7000,RAW_매출A!$B$2:$B$7000,$A16,RAW_매출A!$A$2:$A$7000,EDATE($E16,P$1-1))=0,"",SUMIFS(RAW_매출A!$J$2:$J$7000,RAW_매출A!$B$2:$B$7000,$A16,RAW_매출A!$A$2:$A$7000,EDATE($E16,P$1-1)))),"")</f>
        <v>5976000</v>
      </c>
      <c r="Q16">
        <f>IFERROR(IF($A16="","",IF(SUMIFS(RAW_매출A!$J$2:$J$7000,RAW_매출A!$B$2:$B$7000,$A16,RAW_매출A!$A$2:$A$7000,EDATE($E16,Q$1-1))=0,"",SUMIFS(RAW_매출A!$J$2:$J$7000,RAW_매출A!$B$2:$B$7000,$A16,RAW_매출A!$A$2:$A$7000,EDATE($E16,Q$1-1)))),"")</f>
        <v>7881000</v>
      </c>
      <c r="R16">
        <f>IFERROR(IF($A16="","",IF(SUMIFS(RAW_매출A!$J$2:$J$7000,RAW_매출A!$B$2:$B$7000,$A16,RAW_매출A!$A$2:$A$7000,EDATE($E16,R$1-1))=0,"",SUMIFS(RAW_매출A!$J$2:$J$7000,RAW_매출A!$B$2:$B$7000,$A16,RAW_매출A!$A$2:$A$7000,EDATE($E16,R$1-1)))),"")</f>
        <v>7929000</v>
      </c>
      <c r="S16">
        <f>IFERROR(IF($A16="","",IF(SUMIFS(RAW_매출A!$J$2:$J$7000,RAW_매출A!$B$2:$B$7000,$A16,RAW_매출A!$A$2:$A$7000,EDATE($E16,S$1-1))=0,"",SUMIFS(RAW_매출A!$J$2:$J$7000,RAW_매출A!$B$2:$B$7000,$A16,RAW_매출A!$A$2:$A$7000,EDATE($E16,S$1-1)))),"")</f>
        <v>7788000</v>
      </c>
      <c r="T16">
        <f>IFERROR(IF($A16="","",IF(SUMIFS(RAW_매출A!$J$2:$J$7000,RAW_매출A!$B$2:$B$7000,$A16,RAW_매출A!$A$2:$A$7000,EDATE($E16,T$1-1))=0,"",SUMIFS(RAW_매출A!$J$2:$J$7000,RAW_매출A!$B$2:$B$7000,$A16,RAW_매출A!$A$2:$A$7000,EDATE($E16,T$1-1)))),"")</f>
        <v>9514000</v>
      </c>
      <c r="U16">
        <f>IFERROR(IF($A16="","",IF(SUMIFS(RAW_매출A!$J$2:$J$7000,RAW_매출A!$B$2:$B$7000,$A16,RAW_매출A!$A$2:$A$7000,EDATE($E16,U$1-1))=0,"",SUMIFS(RAW_매출A!$J$2:$J$7000,RAW_매출A!$B$2:$B$7000,$A16,RAW_매출A!$A$2:$A$7000,EDATE($E16,U$1-1)))),"")</f>
        <v>7512000</v>
      </c>
      <c r="V16">
        <f>IFERROR(IF($A16="","",IF(SUMIFS(RAW_매출A!$J$2:$J$7000,RAW_매출A!$B$2:$B$7000,$A16,RAW_매출A!$A$2:$A$7000,EDATE($E16,V$1-1))=0,"",SUMIFS(RAW_매출A!$J$2:$J$7000,RAW_매출A!$B$2:$B$7000,$A16,RAW_매출A!$A$2:$A$7000,EDATE($E16,V$1-1)))),"")</f>
        <v>7902000</v>
      </c>
      <c r="W16">
        <f>IFERROR(IF($A16="","",IF(SUMIFS(RAW_매출A!$J$2:$J$7000,RAW_매출A!$B$2:$B$7000,$A16,RAW_매출A!$A$2:$A$7000,EDATE($E16,W$1-1))=0,"",SUMIFS(RAW_매출A!$J$2:$J$7000,RAW_매출A!$B$2:$B$7000,$A16,RAW_매출A!$A$2:$A$7000,EDATE($E16,W$1-1)))),"")</f>
        <v>7555000</v>
      </c>
      <c r="X16">
        <f>IFERROR(IF($A16="","",IF(SUMIFS(RAW_매출A!$J$2:$J$7000,RAW_매출A!$B$2:$B$7000,$A16,RAW_매출A!$A$2:$A$7000,EDATE($E16,X$1-1))=0,"",SUMIFS(RAW_매출A!$J$2:$J$7000,RAW_매출A!$B$2:$B$7000,$A16,RAW_매출A!$A$2:$A$7000,EDATE($E16,X$1-1)))),"")</f>
        <v>7551000</v>
      </c>
      <c r="Y16">
        <f>IFERROR(IF($A16="","",IF(SUMIFS(RAW_매출A!$J$2:$J$7000,RAW_매출A!$B$2:$B$7000,$A16,RAW_매출A!$A$2:$A$7000,EDATE($E16,Y$1-1))=0,"",SUMIFS(RAW_매출A!$J$2:$J$7000,RAW_매출A!$B$2:$B$7000,$A16,RAW_매출A!$A$2:$A$7000,EDATE($E16,Y$1-1)))),"")</f>
        <v>7939000</v>
      </c>
      <c r="Z16">
        <f>IFERROR(IF($A16="","",IF(SUMIFS(RAW_매출A!$J$2:$J$7000,RAW_매출A!$B$2:$B$7000,$A16,RAW_매출A!$A$2:$A$7000,EDATE($E16,Z$1-1))=0,"",SUMIFS(RAW_매출A!$J$2:$J$7000,RAW_매출A!$B$2:$B$7000,$A16,RAW_매출A!$A$2:$A$7000,EDATE($E16,Z$1-1)))),"")</f>
        <v>6531000</v>
      </c>
      <c r="AA16">
        <f>IFERROR(IF($A16="","",IF(SUMIFS(RAW_매출A!$J$2:$J$7000,RAW_매출A!$B$2:$B$7000,$A16,RAW_매출A!$A$2:$A$7000,EDATE($E16,AA$1-1))=0,"",SUMIFS(RAW_매출A!$J$2:$J$7000,RAW_매출A!$B$2:$B$7000,$A16,RAW_매출A!$A$2:$A$7000,EDATE($E16,AA$1-1)))),"")</f>
        <v>8222000</v>
      </c>
      <c r="AB16">
        <f>IFERROR(IF($A16="","",IF(SUMIFS(RAW_매출A!$J$2:$J$7000,RAW_매출A!$B$2:$B$7000,$A16,RAW_매출A!$A$2:$A$7000,EDATE($E16,AB$1-1))=0,"",SUMIFS(RAW_매출A!$J$2:$J$7000,RAW_매출A!$B$2:$B$7000,$A16,RAW_매출A!$A$2:$A$7000,EDATE($E16,AB$1-1)))),"")</f>
        <v>8453000</v>
      </c>
      <c r="AC16">
        <f>IFERROR(IF($A16="","",IF(SUMIFS(RAW_매출A!$J$2:$J$7000,RAW_매출A!$B$2:$B$7000,$A16,RAW_매출A!$A$2:$A$7000,EDATE($E16,AC$1-1))=0,"",SUMIFS(RAW_매출A!$J$2:$J$7000,RAW_매출A!$B$2:$B$7000,$A16,RAW_매출A!$A$2:$A$7000,EDATE($E16,AC$1-1)))),"")</f>
        <v>9239000</v>
      </c>
      <c r="AD16">
        <f>IFERROR(IF($A16="","",IF(SUMIFS(RAW_매출A!$J$2:$J$7000,RAW_매출A!$B$2:$B$7000,$A16,RAW_매출A!$A$2:$A$7000,EDATE($E16,AD$1-1))=0,"",SUMIFS(RAW_매출A!$J$2:$J$7000,RAW_매출A!$B$2:$B$7000,$A16,RAW_매출A!$A$2:$A$7000,EDATE($E16,AD$1-1)))),"")</f>
        <v>9687900</v>
      </c>
      <c r="AE16">
        <f>IFERROR(IF($A16="","",IF(SUMIFS(RAW_매출A!$J$2:$J$7000,RAW_매출A!$B$2:$B$7000,$A16,RAW_매출A!$A$2:$A$7000,EDATE($E16,AE$1-1))=0,"",SUMIFS(RAW_매출A!$J$2:$J$7000,RAW_매출A!$B$2:$B$7000,$A16,RAW_매출A!$A$2:$A$7000,EDATE($E16,AE$1-1)))),"")</f>
        <v>10330600</v>
      </c>
      <c r="AF16">
        <f>IFERROR(IF($A16="","",IF(SUMIFS(RAW_매출A!$J$2:$J$7000,RAW_매출A!$B$2:$B$7000,$A16,RAW_매출A!$A$2:$A$7000,EDATE($E16,AF$1-1))=0,"",SUMIFS(RAW_매출A!$J$2:$J$7000,RAW_매출A!$B$2:$B$7000,$A16,RAW_매출A!$A$2:$A$7000,EDATE($E16,AF$1-1)))),"")</f>
        <v>8615200</v>
      </c>
      <c r="AG16">
        <f>IFERROR(IF($A16="","",IF(SUMIFS(RAW_매출A!$J$2:$J$7000,RAW_매출A!$B$2:$B$7000,$A16,RAW_매출A!$A$2:$A$7000,EDATE($E16,AG$1-1))=0,"",SUMIFS(RAW_매출A!$J$2:$J$7000,RAW_매출A!$B$2:$B$7000,$A16,RAW_매출A!$A$2:$A$7000,EDATE($E16,AG$1-1)))),"")</f>
        <v>9682900</v>
      </c>
      <c r="AH16">
        <f>IFERROR(IF($A16="","",IF(SUMIFS(RAW_매출A!$J$2:$J$7000,RAW_매출A!$B$2:$B$7000,$A16,RAW_매출A!$A$2:$A$7000,EDATE($E16,AH$1-1))=0,"",SUMIFS(RAW_매출A!$J$2:$J$7000,RAW_매출A!$B$2:$B$7000,$A16,RAW_매출A!$A$2:$A$7000,EDATE($E16,AH$1-1)))),"")</f>
        <v>11499200</v>
      </c>
      <c r="AI16">
        <f>IFERROR(IF($A16="","",IF(SUMIFS(RAW_매출A!$J$2:$J$7000,RAW_매출A!$B$2:$B$7000,$A16,RAW_매출A!$A$2:$A$7000,EDATE($E16,AI$1-1))=0,"",SUMIFS(RAW_매출A!$J$2:$J$7000,RAW_매출A!$B$2:$B$7000,$A16,RAW_매출A!$A$2:$A$7000,EDATE($E16,AI$1-1)))),"")</f>
        <v>8774700</v>
      </c>
      <c r="AJ16">
        <f>IFERROR(IF($A16="","",IF(SUMIFS(RAW_매출A!$J$2:$J$7000,RAW_매출A!$B$2:$B$7000,$A16,RAW_매출A!$A$2:$A$7000,EDATE($E16,AJ$1-1))=0,"",SUMIFS(RAW_매출A!$J$2:$J$7000,RAW_매출A!$B$2:$B$7000,$A16,RAW_매출A!$A$2:$A$7000,EDATE($E16,AJ$1-1)))),"")</f>
        <v>9983300</v>
      </c>
      <c r="AK16">
        <f>IFERROR(IF($A16="","",IF(SUMIFS(RAW_매출A!$J$2:$J$7000,RAW_매출A!$B$2:$B$7000,$A16,RAW_매출A!$A$2:$A$7000,EDATE($E16,AK$1-1))=0,"",SUMIFS(RAW_매출A!$J$2:$J$7000,RAW_매출A!$B$2:$B$7000,$A16,RAW_매출A!$A$2:$A$7000,EDATE($E16,AK$1-1)))),"")</f>
        <v>10102200</v>
      </c>
      <c r="AL16">
        <f>IFERROR(IF($A16="","",IF(SUMIFS(RAW_매출A!$J$2:$J$7000,RAW_매출A!$B$2:$B$7000,$A16,RAW_매출A!$A$2:$A$7000,EDATE($E16,AL$1-1))=0,"",SUMIFS(RAW_매출A!$J$2:$J$7000,RAW_매출A!$B$2:$B$7000,$A16,RAW_매출A!$A$2:$A$7000,EDATE($E16,AL$1-1)))),"")</f>
        <v>7459700</v>
      </c>
      <c r="AM16">
        <f>IFERROR(IF($A16="","",IF(SUMIFS(RAW_매출A!$J$2:$J$7000,RAW_매출A!$B$2:$B$7000,$A16,RAW_매출A!$A$2:$A$7000,EDATE($E16,AM$1-1))=0,"",SUMIFS(RAW_매출A!$J$2:$J$7000,RAW_매출A!$B$2:$B$7000,$A16,RAW_매출A!$A$2:$A$7000,EDATE($E16,AM$1-1)))),"")</f>
        <v>9279800</v>
      </c>
      <c r="AN16">
        <f>IFERROR(IF($A16="","",IF(SUMIFS(RAW_매출A!$J$2:$J$7000,RAW_매출A!$B$2:$B$7000,$A16,RAW_매출A!$A$2:$A$7000,EDATE($E16,AN$1-1))=0,"",SUMIFS(RAW_매출A!$J$2:$J$7000,RAW_매출A!$B$2:$B$7000,$A16,RAW_매출A!$A$2:$A$7000,EDATE($E16,AN$1-1)))),"")</f>
        <v>9799300</v>
      </c>
      <c r="AO16">
        <f>IFERROR(IF($A16="","",IF(SUMIFS(RAW_매출A!$J$2:$J$7000,RAW_매출A!$B$2:$B$7000,$A16,RAW_매출A!$A$2:$A$7000,EDATE($E16,AO$1-1))=0,"",SUMIFS(RAW_매출A!$J$2:$J$7000,RAW_매출A!$B$2:$B$7000,$A16,RAW_매출A!$A$2:$A$7000,EDATE($E16,AO$1-1)))),"")</f>
        <v>9087200</v>
      </c>
      <c r="AP16">
        <f>IFERROR(IF($A16="","",IF(SUMIFS(RAW_매출A!$J$2:$J$7000,RAW_매출A!$B$2:$B$7000,$A16,RAW_매출A!$A$2:$A$7000,EDATE($E16,AP$1-1))=0,"",SUMIFS(RAW_매출A!$J$2:$J$7000,RAW_매출A!$B$2:$B$7000,$A16,RAW_매출A!$A$2:$A$7000,EDATE($E16,AP$1-1)))),"")</f>
        <v>8983500</v>
      </c>
      <c r="AQ16">
        <f>IFERROR(IF($A16="","",IF(SUMIFS(RAW_매출A!$J$2:$J$7000,RAW_매출A!$B$2:$B$7000,$A16,RAW_매출A!$A$2:$A$7000,EDATE($E16,AQ$1-1))=0,"",SUMIFS(RAW_매출A!$J$2:$J$7000,RAW_매출A!$B$2:$B$7000,$A16,RAW_매출A!$A$2:$A$7000,EDATE($E16,AQ$1-1)))),"")</f>
        <v>10558100</v>
      </c>
      <c r="AR16">
        <f>IFERROR(IF($A16="","",IF(SUMIFS(RAW_매출A!$J$2:$J$7000,RAW_매출A!$B$2:$B$7000,$A16,RAW_매출A!$A$2:$A$7000,EDATE($E16,AR$1-1))=0,"",SUMIFS(RAW_매출A!$J$2:$J$7000,RAW_매출A!$B$2:$B$7000,$A16,RAW_매출A!$A$2:$A$7000,EDATE($E16,AR$1-1)))),"")</f>
        <v>10067100</v>
      </c>
      <c r="AS16">
        <f>IFERROR(IF($A16="","",IF(SUMIFS(RAW_매출A!$J$2:$J$7000,RAW_매출A!$B$2:$B$7000,$A16,RAW_매출A!$A$2:$A$7000,EDATE($E16,AS$1-1))=0,"",SUMIFS(RAW_매출A!$J$2:$J$7000,RAW_매출A!$B$2:$B$7000,$A16,RAW_매출A!$A$2:$A$7000,EDATE($E16,AS$1-1)))),"")</f>
        <v>9217900</v>
      </c>
      <c r="AT16">
        <f>IFERROR(IF($A16="","",IF(SUMIFS(RAW_매출A!$J$2:$J$7000,RAW_매출A!$B$2:$B$7000,$A16,RAW_매출A!$A$2:$A$7000,EDATE($E16,AT$1-1))=0,"",SUMIFS(RAW_매출A!$J$2:$J$7000,RAW_매출A!$B$2:$B$7000,$A16,RAW_매출A!$A$2:$A$7000,EDATE($E16,AT$1-1)))),"")</f>
        <v>11139800</v>
      </c>
      <c r="AU16">
        <f>IFERROR(IF($A16="","",IF(SUMIFS(RAW_매출A!$J$2:$J$7000,RAW_매출A!$B$2:$B$7000,$A16,RAW_매출A!$A$2:$A$7000,EDATE($E16,AU$1-1))=0,"",SUMIFS(RAW_매출A!$J$2:$J$7000,RAW_매출A!$B$2:$B$7000,$A16,RAW_매출A!$A$2:$A$7000,EDATE($E16,AU$1-1)))),"")</f>
        <v>9780500</v>
      </c>
      <c r="AV16">
        <f>IFERROR(IF($A16="","",IF(SUMIFS(RAW_매출A!$J$2:$J$7000,RAW_매출A!$B$2:$B$7000,$A16,RAW_매출A!$A$2:$A$7000,EDATE($E16,AV$1-1))=0,"",SUMIFS(RAW_매출A!$J$2:$J$7000,RAW_매출A!$B$2:$B$7000,$A16,RAW_매출A!$A$2:$A$7000,EDATE($E16,AV$1-1)))),"")</f>
        <v>9297200</v>
      </c>
      <c r="AW16">
        <f>IFERROR(IF($A16="","",IF(SUMIFS(RAW_매출A!$J$2:$J$7000,RAW_매출A!$B$2:$B$7000,$A16,RAW_매출A!$A$2:$A$7000,EDATE($E16,AW$1-1))=0,"",SUMIFS(RAW_매출A!$J$2:$J$7000,RAW_매출A!$B$2:$B$7000,$A16,RAW_매출A!$A$2:$A$7000,EDATE($E16,AW$1-1)))),"")</f>
        <v>9077000</v>
      </c>
      <c r="AX16">
        <f>IFERROR(IF($A16="","",IF(SUMIFS(RAW_매출A!$J$2:$J$7000,RAW_매출A!$B$2:$B$7000,$A16,RAW_매출A!$A$2:$A$7000,EDATE($E16,AX$1-1))=0,"",SUMIFS(RAW_매출A!$J$2:$J$7000,RAW_매출A!$B$2:$B$7000,$A16,RAW_매출A!$A$2:$A$7000,EDATE($E16,AX$1-1)))),"")</f>
        <v>9230100</v>
      </c>
      <c r="AY16">
        <f>IFERROR(IF($A16="","",IF(SUMIFS(RAW_매출A!$J$2:$J$7000,RAW_매출A!$B$2:$B$7000,$A16,RAW_매출A!$A$2:$A$7000,EDATE($E16,AY$1-1))=0,"",SUMIFS(RAW_매출A!$J$2:$J$7000,RAW_매출A!$B$2:$B$7000,$A16,RAW_매출A!$A$2:$A$7000,EDATE($E16,AY$1-1)))),"")</f>
        <v>9808600</v>
      </c>
      <c r="AZ16">
        <f>IFERROR(IF($A16="","",IF(SUMIFS(RAW_매출A!$J$2:$J$7000,RAW_매출A!$B$2:$B$7000,$A16,RAW_매출A!$A$2:$A$7000,EDATE($E16,AZ$1-1))=0,"",SUMIFS(RAW_매출A!$J$2:$J$7000,RAW_매출A!$B$2:$B$7000,$A16,RAW_매출A!$A$2:$A$7000,EDATE($E16,AZ$1-1)))),"")</f>
        <v>9853300</v>
      </c>
      <c r="BA16">
        <f>IFERROR(IF($A16="","",IF(SUMIFS(RAW_매출A!$J$2:$J$7000,RAW_매출A!$B$2:$B$7000,$A16,RAW_매출A!$A$2:$A$7000,EDATE($E16,BA$1-1))=0,"",SUMIFS(RAW_매출A!$J$2:$J$7000,RAW_매출A!$B$2:$B$7000,$A16,RAW_매출A!$A$2:$A$7000,EDATE($E16,BA$1-1)))),"")</f>
        <v>11656700</v>
      </c>
      <c r="BB16">
        <f>IFERROR(IF($A16="","",IF(SUMIFS(RAW_매출A!$J$2:$J$7000,RAW_매출A!$B$2:$B$7000,$A16,RAW_매출A!$A$2:$A$7000,EDATE($E16,BB$1-1))=0,"",SUMIFS(RAW_매출A!$J$2:$J$7000,RAW_매출A!$B$2:$B$7000,$A16,RAW_매출A!$A$2:$A$7000,EDATE($E16,BB$1-1)))),"")</f>
        <v>10430300</v>
      </c>
      <c r="BC16">
        <f>IFERROR(IF($A16="","",IF(SUMIFS(RAW_매출A!$J$2:$J$7000,RAW_매출A!$B$2:$B$7000,$A16,RAW_매출A!$A$2:$A$7000,EDATE($E16,BC$1-1))=0,"",SUMIFS(RAW_매출A!$J$2:$J$7000,RAW_매출A!$B$2:$B$7000,$A16,RAW_매출A!$A$2:$A$7000,EDATE($E16,BC$1-1)))),"")</f>
        <v>11767400</v>
      </c>
      <c r="BD16">
        <f>IFERROR(IF($A16="","",IF(SUMIFS(RAW_매출A!$J$2:$J$7000,RAW_매출A!$B$2:$B$7000,$A16,RAW_매출A!$A$2:$A$7000,EDATE($E16,BD$1-1))=0,"",SUMIFS(RAW_매출A!$J$2:$J$7000,RAW_매출A!$B$2:$B$7000,$A16,RAW_매출A!$A$2:$A$7000,EDATE($E16,BD$1-1)))),"")</f>
        <v>9353300</v>
      </c>
      <c r="BE16">
        <f>IFERROR(IF($A16="","",IF(SUMIFS(RAW_매출A!$J$2:$J$7000,RAW_매출A!$B$2:$B$7000,$A16,RAW_매출A!$A$2:$A$7000,EDATE($E16,BE$1-1))=0,"",SUMIFS(RAW_매출A!$J$2:$J$7000,RAW_매출A!$B$2:$B$7000,$A16,RAW_매출A!$A$2:$A$7000,EDATE($E16,BE$1-1)))),"")</f>
        <v>8968100</v>
      </c>
      <c r="BF16">
        <f>IFERROR(IF($A16="","",IF(SUMIFS(RAW_매출A!$J$2:$J$7000,RAW_매출A!$B$2:$B$7000,$A16,RAW_매출A!$A$2:$A$7000,EDATE($E16,BF$1-1))=0,"",SUMIFS(RAW_매출A!$J$2:$J$7000,RAW_매출A!$B$2:$B$7000,$A16,RAW_매출A!$A$2:$A$7000,EDATE($E16,BF$1-1)))),"")</f>
        <v>11427500</v>
      </c>
      <c r="BG16">
        <f>IFERROR(IF($A16="","",IF(SUMIFS(RAW_매출A!$J$2:$J$7000,RAW_매출A!$B$2:$B$7000,$A16,RAW_매출A!$A$2:$A$7000,EDATE($E16,BG$1-1))=0,"",SUMIFS(RAW_매출A!$J$2:$J$7000,RAW_매출A!$B$2:$B$7000,$A16,RAW_매출A!$A$2:$A$7000,EDATE($E16,BG$1-1)))),"")</f>
        <v>9612000</v>
      </c>
      <c r="BH16">
        <f>IFERROR(IF($A16="","",IF(SUMIFS(RAW_매출A!$J$2:$J$7000,RAW_매출A!$B$2:$B$7000,$A16,RAW_매출A!$A$2:$A$7000,EDATE($E16,BH$1-1))=0,"",SUMIFS(RAW_매출A!$J$2:$J$7000,RAW_매출A!$B$2:$B$7000,$A16,RAW_매출A!$A$2:$A$7000,EDATE($E16,BH$1-1)))),"")</f>
        <v>10790190</v>
      </c>
      <c r="BI16">
        <f>IFERROR(IF($A16="","",IF(SUMIFS(RAW_매출A!$J$2:$J$7000,RAW_매출A!$B$2:$B$7000,$A16,RAW_매출A!$A$2:$A$7000,EDATE($E16,BI$1-1))=0,"",SUMIFS(RAW_매출A!$J$2:$J$7000,RAW_매출A!$B$2:$B$7000,$A16,RAW_매출A!$A$2:$A$7000,EDATE($E16,BI$1-1)))),"")</f>
        <v>9805820</v>
      </c>
      <c r="BJ16">
        <f>IFERROR(IF($A16="","",IF(SUMIFS(RAW_매출A!$J$2:$J$7000,RAW_매출A!$B$2:$B$7000,$A16,RAW_매출A!$A$2:$A$7000,EDATE($E16,BJ$1-1))=0,"",SUMIFS(RAW_매출A!$J$2:$J$7000,RAW_매출A!$B$2:$B$7000,$A16,RAW_매출A!$A$2:$A$7000,EDATE($E16,BJ$1-1)))),"")</f>
        <v>9366730</v>
      </c>
      <c r="BK16">
        <f>IFERROR(IF($A16="","",IF(SUMIFS(RAW_매출A!$J$2:$J$7000,RAW_매출A!$B$2:$B$7000,$A16,RAW_매출A!$A$2:$A$7000,EDATE($E16,BK$1-1))=0,"",SUMIFS(RAW_매출A!$J$2:$J$7000,RAW_매출A!$B$2:$B$7000,$A16,RAW_매출A!$A$2:$A$7000,EDATE($E16,BK$1-1)))),"")</f>
        <v>10571020</v>
      </c>
      <c r="BL16">
        <f>IFERROR(IF($A16="","",IF(SUMIFS(RAW_매출A!$J$2:$J$7000,RAW_매출A!$B$2:$B$7000,$A16,RAW_매출A!$A$2:$A$7000,EDATE($E16,BL$1-1))=0,"",SUMIFS(RAW_매출A!$J$2:$J$7000,RAW_매출A!$B$2:$B$7000,$A16,RAW_매출A!$A$2:$A$7000,EDATE($E16,BL$1-1)))),"")</f>
        <v>10558410</v>
      </c>
      <c r="BM16">
        <f>IFERROR(IF($A16="","",IF(SUMIFS(RAW_매출A!$J$2:$J$7000,RAW_매출A!$B$2:$B$7000,$A16,RAW_매출A!$A$2:$A$7000,EDATE($E16,BM$1-1))=0,"",SUMIFS(RAW_매출A!$J$2:$J$7000,RAW_매출A!$B$2:$B$7000,$A16,RAW_매출A!$A$2:$A$7000,EDATE($E16,BM$1-1)))),"")</f>
        <v>10745600</v>
      </c>
      <c r="BN16">
        <f>IFERROR(IF($A16="","",IF(SUMIFS(RAW_매출A!$J$2:$J$7000,RAW_매출A!$B$2:$B$7000,$A16,RAW_매출A!$A$2:$A$7000,EDATE($E16,BN$1-1))=0,"",SUMIFS(RAW_매출A!$J$2:$J$7000,RAW_매출A!$B$2:$B$7000,$A16,RAW_매출A!$A$2:$A$7000,EDATE($E16,BN$1-1)))),"")</f>
        <v>10791430</v>
      </c>
    </row>
    <row r="17" spans="1:66" x14ac:dyDescent="0.3">
      <c r="A17" t="str">
        <f>세팅!A18</f>
        <v>(1002) #신대방점</v>
      </c>
      <c r="B17" t="str">
        <f>세팅!B18</f>
        <v>150-4</v>
      </c>
      <c r="C17">
        <f t="shared" si="0"/>
        <v>4</v>
      </c>
      <c r="D17" t="str">
        <f t="shared" si="1"/>
        <v>3+</v>
      </c>
      <c r="E17" s="1">
        <f>세팅!D18</f>
        <v>43647</v>
      </c>
      <c r="F17">
        <f t="shared" si="3"/>
        <v>4430333.333333333</v>
      </c>
      <c r="G17">
        <f>IFERROR(IF($A17="","",IF(SUMIFS(RAW_매출A!$J$2:$J$7000,RAW_매출A!$B$2:$B$7000,$A17,RAW_매출A!$A$2:$A$7000,EDATE($E17,G$1-1))=0,"",SUMIFS(RAW_매출A!$J$2:$J$7000,RAW_매출A!$B$2:$B$7000,$A17,RAW_매출A!$A$2:$A$7000,EDATE($E17,G$1-1)))),"")</f>
        <v>3928000</v>
      </c>
      <c r="H17">
        <f>IFERROR(IF($A17="","",IF(SUMIFS(RAW_매출A!$J$2:$J$7000,RAW_매출A!$B$2:$B$7000,$A17,RAW_매출A!$A$2:$A$7000,EDATE($E17,H$1-1))=0,"",SUMIFS(RAW_매출A!$J$2:$J$7000,RAW_매출A!$B$2:$B$7000,$A17,RAW_매출A!$A$2:$A$7000,EDATE($E17,H$1-1)))),"")</f>
        <v>3793000</v>
      </c>
      <c r="I17">
        <f>IFERROR(IF($A17="","",IF(SUMIFS(RAW_매출A!$J$2:$J$7000,RAW_매출A!$B$2:$B$7000,$A17,RAW_매출A!$A$2:$A$7000,EDATE($E17,I$1-1))=0,"",SUMIFS(RAW_매출A!$J$2:$J$7000,RAW_매출A!$B$2:$B$7000,$A17,RAW_매출A!$A$2:$A$7000,EDATE($E17,I$1-1)))),"")</f>
        <v>4733000</v>
      </c>
      <c r="J17" s="28">
        <f>IFERROR(IF($A17="","",IF(SUMIFS(RAW_매출A!$J$2:$J$7000,RAW_매출A!$B$2:$B$7000,$A17,RAW_매출A!$A$2:$A$7000,EDATE($E17,J$1-1))=0,"",SUMIFS(RAW_매출A!$J$2:$J$7000,RAW_매출A!$B$2:$B$7000,$A17,RAW_매출A!$A$2:$A$7000,EDATE($E17,J$1-1)))),"")</f>
        <v>4740000</v>
      </c>
      <c r="K17" s="28">
        <f>IFERROR(IF($A17="","",IF(SUMIFS(RAW_매출A!$J$2:$J$7000,RAW_매출A!$B$2:$B$7000,$A17,RAW_매출A!$A$2:$A$7000,EDATE($E17,K$1-1))=0,"",SUMIFS(RAW_매출A!$J$2:$J$7000,RAW_매출A!$B$2:$B$7000,$A17,RAW_매출A!$A$2:$A$7000,EDATE($E17,K$1-1)))),"")</f>
        <v>4089000</v>
      </c>
      <c r="L17" s="28">
        <f>IFERROR(IF($A17="","",IF(SUMIFS(RAW_매출A!$J$2:$J$7000,RAW_매출A!$B$2:$B$7000,$A17,RAW_매출A!$A$2:$A$7000,EDATE($E17,L$1-1))=0,"",SUMIFS(RAW_매출A!$J$2:$J$7000,RAW_매출A!$B$2:$B$7000,$A17,RAW_매출A!$A$2:$A$7000,EDATE($E17,L$1-1)))),"")</f>
        <v>4641000</v>
      </c>
      <c r="M17" s="28">
        <f>IFERROR(IF($A17="","",IF(SUMIFS(RAW_매출A!$J$2:$J$7000,RAW_매출A!$B$2:$B$7000,$A17,RAW_매출A!$A$2:$A$7000,EDATE($E17,M$1-1))=0,"",SUMIFS(RAW_매출A!$J$2:$J$7000,RAW_매출A!$B$2:$B$7000,$A17,RAW_매출A!$A$2:$A$7000,EDATE($E17,M$1-1)))),"")</f>
        <v>4516000</v>
      </c>
      <c r="N17" s="28">
        <f>IFERROR(IF($A17="","",IF(SUMIFS(RAW_매출A!$J$2:$J$7000,RAW_매출A!$B$2:$B$7000,$A17,RAW_매출A!$A$2:$A$7000,EDATE($E17,N$1-1))=0,"",SUMIFS(RAW_매출A!$J$2:$J$7000,RAW_매출A!$B$2:$B$7000,$A17,RAW_매출A!$A$2:$A$7000,EDATE($E17,N$1-1)))),"")</f>
        <v>4031000</v>
      </c>
      <c r="O17" s="28">
        <f>IFERROR(IF($A17="","",IF(SUMIFS(RAW_매출A!$J$2:$J$7000,RAW_매출A!$B$2:$B$7000,$A17,RAW_매출A!$A$2:$A$7000,EDATE($E17,O$1-1))=0,"",SUMIFS(RAW_매출A!$J$2:$J$7000,RAW_매출A!$B$2:$B$7000,$A17,RAW_매출A!$A$2:$A$7000,EDATE($E17,O$1-1)))),"")</f>
        <v>4565000</v>
      </c>
      <c r="P17">
        <f>IFERROR(IF($A17="","",IF(SUMIFS(RAW_매출A!$J$2:$J$7000,RAW_매출A!$B$2:$B$7000,$A17,RAW_매출A!$A$2:$A$7000,EDATE($E17,P$1-1))=0,"",SUMIFS(RAW_매출A!$J$2:$J$7000,RAW_매출A!$B$2:$B$7000,$A17,RAW_매출A!$A$2:$A$7000,EDATE($E17,P$1-1)))),"")</f>
        <v>3910000</v>
      </c>
      <c r="Q17">
        <f>IFERROR(IF($A17="","",IF(SUMIFS(RAW_매출A!$J$2:$J$7000,RAW_매출A!$B$2:$B$7000,$A17,RAW_매출A!$A$2:$A$7000,EDATE($E17,Q$1-1))=0,"",SUMIFS(RAW_매출A!$J$2:$J$7000,RAW_매출A!$B$2:$B$7000,$A17,RAW_매출A!$A$2:$A$7000,EDATE($E17,Q$1-1)))),"")</f>
        <v>5404000</v>
      </c>
      <c r="R17">
        <f>IFERROR(IF($A17="","",IF(SUMIFS(RAW_매출A!$J$2:$J$7000,RAW_매출A!$B$2:$B$7000,$A17,RAW_매출A!$A$2:$A$7000,EDATE($E17,R$1-1))=0,"",SUMIFS(RAW_매출A!$J$2:$J$7000,RAW_매출A!$B$2:$B$7000,$A17,RAW_매출A!$A$2:$A$7000,EDATE($E17,R$1-1)))),"")</f>
        <v>5217000</v>
      </c>
      <c r="S17">
        <f>IFERROR(IF($A17="","",IF(SUMIFS(RAW_매출A!$J$2:$J$7000,RAW_매출A!$B$2:$B$7000,$A17,RAW_매출A!$A$2:$A$7000,EDATE($E17,S$1-1))=0,"",SUMIFS(RAW_매출A!$J$2:$J$7000,RAW_매출A!$B$2:$B$7000,$A17,RAW_매출A!$A$2:$A$7000,EDATE($E17,S$1-1)))),"")</f>
        <v>5429000</v>
      </c>
      <c r="T17">
        <f>IFERROR(IF($A17="","",IF(SUMIFS(RAW_매출A!$J$2:$J$7000,RAW_매출A!$B$2:$B$7000,$A17,RAW_매출A!$A$2:$A$7000,EDATE($E17,T$1-1))=0,"",SUMIFS(RAW_매출A!$J$2:$J$7000,RAW_매출A!$B$2:$B$7000,$A17,RAW_매출A!$A$2:$A$7000,EDATE($E17,T$1-1)))),"")</f>
        <v>7376000</v>
      </c>
      <c r="U17">
        <f>IFERROR(IF($A17="","",IF(SUMIFS(RAW_매출A!$J$2:$J$7000,RAW_매출A!$B$2:$B$7000,$A17,RAW_매출A!$A$2:$A$7000,EDATE($E17,U$1-1))=0,"",SUMIFS(RAW_매출A!$J$2:$J$7000,RAW_매출A!$B$2:$B$7000,$A17,RAW_매출A!$A$2:$A$7000,EDATE($E17,U$1-1)))),"")</f>
        <v>5636000</v>
      </c>
      <c r="V17">
        <f>IFERROR(IF($A17="","",IF(SUMIFS(RAW_매출A!$J$2:$J$7000,RAW_매출A!$B$2:$B$7000,$A17,RAW_매출A!$A$2:$A$7000,EDATE($E17,V$1-1))=0,"",SUMIFS(RAW_매출A!$J$2:$J$7000,RAW_매출A!$B$2:$B$7000,$A17,RAW_매출A!$A$2:$A$7000,EDATE($E17,V$1-1)))),"")</f>
        <v>6280000</v>
      </c>
      <c r="W17">
        <f>IFERROR(IF($A17="","",IF(SUMIFS(RAW_매출A!$J$2:$J$7000,RAW_매출A!$B$2:$B$7000,$A17,RAW_매출A!$A$2:$A$7000,EDATE($E17,W$1-1))=0,"",SUMIFS(RAW_매출A!$J$2:$J$7000,RAW_매출A!$B$2:$B$7000,$A17,RAW_매출A!$A$2:$A$7000,EDATE($E17,W$1-1)))),"")</f>
        <v>5761000</v>
      </c>
      <c r="X17">
        <f>IFERROR(IF($A17="","",IF(SUMIFS(RAW_매출A!$J$2:$J$7000,RAW_매출A!$B$2:$B$7000,$A17,RAW_매출A!$A$2:$A$7000,EDATE($E17,X$1-1))=0,"",SUMIFS(RAW_매출A!$J$2:$J$7000,RAW_매출A!$B$2:$B$7000,$A17,RAW_매출A!$A$2:$A$7000,EDATE($E17,X$1-1)))),"")</f>
        <v>5584000</v>
      </c>
      <c r="Y17">
        <f>IFERROR(IF($A17="","",IF(SUMIFS(RAW_매출A!$J$2:$J$7000,RAW_매출A!$B$2:$B$7000,$A17,RAW_매출A!$A$2:$A$7000,EDATE($E17,Y$1-1))=0,"",SUMIFS(RAW_매출A!$J$2:$J$7000,RAW_매출A!$B$2:$B$7000,$A17,RAW_매출A!$A$2:$A$7000,EDATE($E17,Y$1-1)))),"")</f>
        <v>5265000</v>
      </c>
      <c r="Z17">
        <f>IFERROR(IF($A17="","",IF(SUMIFS(RAW_매출A!$J$2:$J$7000,RAW_매출A!$B$2:$B$7000,$A17,RAW_매출A!$A$2:$A$7000,EDATE($E17,Z$1-1))=0,"",SUMIFS(RAW_매출A!$J$2:$J$7000,RAW_매출A!$B$2:$B$7000,$A17,RAW_매출A!$A$2:$A$7000,EDATE($E17,Z$1-1)))),"")</f>
        <v>3994000</v>
      </c>
      <c r="AA17">
        <f>IFERROR(IF($A17="","",IF(SUMIFS(RAW_매출A!$J$2:$J$7000,RAW_매출A!$B$2:$B$7000,$A17,RAW_매출A!$A$2:$A$7000,EDATE($E17,AA$1-1))=0,"",SUMIFS(RAW_매출A!$J$2:$J$7000,RAW_매출A!$B$2:$B$7000,$A17,RAW_매출A!$A$2:$A$7000,EDATE($E17,AA$1-1)))),"")</f>
        <v>4735000</v>
      </c>
      <c r="AB17">
        <f>IFERROR(IF($A17="","",IF(SUMIFS(RAW_매출A!$J$2:$J$7000,RAW_매출A!$B$2:$B$7000,$A17,RAW_매출A!$A$2:$A$7000,EDATE($E17,AB$1-1))=0,"",SUMIFS(RAW_매출A!$J$2:$J$7000,RAW_매출A!$B$2:$B$7000,$A17,RAW_매출A!$A$2:$A$7000,EDATE($E17,AB$1-1)))),"")</f>
        <v>4460000</v>
      </c>
      <c r="AC17">
        <f>IFERROR(IF($A17="","",IF(SUMIFS(RAW_매출A!$J$2:$J$7000,RAW_매출A!$B$2:$B$7000,$A17,RAW_매출A!$A$2:$A$7000,EDATE($E17,AC$1-1))=0,"",SUMIFS(RAW_매출A!$J$2:$J$7000,RAW_매출A!$B$2:$B$7000,$A17,RAW_매출A!$A$2:$A$7000,EDATE($E17,AC$1-1)))),"")</f>
        <v>5044000</v>
      </c>
      <c r="AD17">
        <f>IFERROR(IF($A17="","",IF(SUMIFS(RAW_매출A!$J$2:$J$7000,RAW_매출A!$B$2:$B$7000,$A17,RAW_매출A!$A$2:$A$7000,EDATE($E17,AD$1-1))=0,"",SUMIFS(RAW_매출A!$J$2:$J$7000,RAW_매출A!$B$2:$B$7000,$A17,RAW_매출A!$A$2:$A$7000,EDATE($E17,AD$1-1)))),"")</f>
        <v>5111400</v>
      </c>
      <c r="AE17">
        <f>IFERROR(IF($A17="","",IF(SUMIFS(RAW_매출A!$J$2:$J$7000,RAW_매출A!$B$2:$B$7000,$A17,RAW_매출A!$A$2:$A$7000,EDATE($E17,AE$1-1))=0,"",SUMIFS(RAW_매출A!$J$2:$J$7000,RAW_매출A!$B$2:$B$7000,$A17,RAW_매출A!$A$2:$A$7000,EDATE($E17,AE$1-1)))),"")</f>
        <v>5211600</v>
      </c>
      <c r="AF17">
        <f>IFERROR(IF($A17="","",IF(SUMIFS(RAW_매출A!$J$2:$J$7000,RAW_매출A!$B$2:$B$7000,$A17,RAW_매출A!$A$2:$A$7000,EDATE($E17,AF$1-1))=0,"",SUMIFS(RAW_매출A!$J$2:$J$7000,RAW_매출A!$B$2:$B$7000,$A17,RAW_매출A!$A$2:$A$7000,EDATE($E17,AF$1-1)))),"")</f>
        <v>4360900</v>
      </c>
      <c r="AG17">
        <f>IFERROR(IF($A17="","",IF(SUMIFS(RAW_매출A!$J$2:$J$7000,RAW_매출A!$B$2:$B$7000,$A17,RAW_매출A!$A$2:$A$7000,EDATE($E17,AG$1-1))=0,"",SUMIFS(RAW_매출A!$J$2:$J$7000,RAW_매출A!$B$2:$B$7000,$A17,RAW_매출A!$A$2:$A$7000,EDATE($E17,AG$1-1)))),"")</f>
        <v>4058000</v>
      </c>
      <c r="AH17">
        <f>IFERROR(IF($A17="","",IF(SUMIFS(RAW_매출A!$J$2:$J$7000,RAW_매출A!$B$2:$B$7000,$A17,RAW_매출A!$A$2:$A$7000,EDATE($E17,AH$1-1))=0,"",SUMIFS(RAW_매출A!$J$2:$J$7000,RAW_매출A!$B$2:$B$7000,$A17,RAW_매출A!$A$2:$A$7000,EDATE($E17,AH$1-1)))),"")</f>
        <v>5088400</v>
      </c>
      <c r="AI17">
        <f>IFERROR(IF($A17="","",IF(SUMIFS(RAW_매출A!$J$2:$J$7000,RAW_매출A!$B$2:$B$7000,$A17,RAW_매출A!$A$2:$A$7000,EDATE($E17,AI$1-1))=0,"",SUMIFS(RAW_매출A!$J$2:$J$7000,RAW_매출A!$B$2:$B$7000,$A17,RAW_매출A!$A$2:$A$7000,EDATE($E17,AI$1-1)))),"")</f>
        <v>4554200</v>
      </c>
      <c r="AJ17">
        <f>IFERROR(IF($A17="","",IF(SUMIFS(RAW_매출A!$J$2:$J$7000,RAW_매출A!$B$2:$B$7000,$A17,RAW_매출A!$A$2:$A$7000,EDATE($E17,AJ$1-1))=0,"",SUMIFS(RAW_매출A!$J$2:$J$7000,RAW_매출A!$B$2:$B$7000,$A17,RAW_매출A!$A$2:$A$7000,EDATE($E17,AJ$1-1)))),"")</f>
        <v>5098000</v>
      </c>
      <c r="AK17">
        <f>IFERROR(IF($A17="","",IF(SUMIFS(RAW_매출A!$J$2:$J$7000,RAW_매출A!$B$2:$B$7000,$A17,RAW_매출A!$A$2:$A$7000,EDATE($E17,AK$1-1))=0,"",SUMIFS(RAW_매출A!$J$2:$J$7000,RAW_매출A!$B$2:$B$7000,$A17,RAW_매출A!$A$2:$A$7000,EDATE($E17,AK$1-1)))),"")</f>
        <v>4971100</v>
      </c>
      <c r="AL17">
        <f>IFERROR(IF($A17="","",IF(SUMIFS(RAW_매출A!$J$2:$J$7000,RAW_매출A!$B$2:$B$7000,$A17,RAW_매출A!$A$2:$A$7000,EDATE($E17,AL$1-1))=0,"",SUMIFS(RAW_매출A!$J$2:$J$7000,RAW_매출A!$B$2:$B$7000,$A17,RAW_매출A!$A$2:$A$7000,EDATE($E17,AL$1-1)))),"")</f>
        <v>4165310</v>
      </c>
      <c r="AM17">
        <f>IFERROR(IF($A17="","",IF(SUMIFS(RAW_매출A!$J$2:$J$7000,RAW_매출A!$B$2:$B$7000,$A17,RAW_매출A!$A$2:$A$7000,EDATE($E17,AM$1-1))=0,"",SUMIFS(RAW_매출A!$J$2:$J$7000,RAW_매출A!$B$2:$B$7000,$A17,RAW_매출A!$A$2:$A$7000,EDATE($E17,AM$1-1)))),"")</f>
        <v>5172700</v>
      </c>
      <c r="AN17">
        <f>IFERROR(IF($A17="","",IF(SUMIFS(RAW_매출A!$J$2:$J$7000,RAW_매출A!$B$2:$B$7000,$A17,RAW_매출A!$A$2:$A$7000,EDATE($E17,AN$1-1))=0,"",SUMIFS(RAW_매출A!$J$2:$J$7000,RAW_매출A!$B$2:$B$7000,$A17,RAW_매출A!$A$2:$A$7000,EDATE($E17,AN$1-1)))),"")</f>
        <v>5161100</v>
      </c>
      <c r="AO17">
        <f>IFERROR(IF($A17="","",IF(SUMIFS(RAW_매출A!$J$2:$J$7000,RAW_매출A!$B$2:$B$7000,$A17,RAW_매출A!$A$2:$A$7000,EDATE($E17,AO$1-1))=0,"",SUMIFS(RAW_매출A!$J$2:$J$7000,RAW_매출A!$B$2:$B$7000,$A17,RAW_매출A!$A$2:$A$7000,EDATE($E17,AO$1-1)))),"")</f>
        <v>4655700</v>
      </c>
      <c r="AP17">
        <f>IFERROR(IF($A17="","",IF(SUMIFS(RAW_매출A!$J$2:$J$7000,RAW_매출A!$B$2:$B$7000,$A17,RAW_매출A!$A$2:$A$7000,EDATE($E17,AP$1-1))=0,"",SUMIFS(RAW_매출A!$J$2:$J$7000,RAW_매출A!$B$2:$B$7000,$A17,RAW_매출A!$A$2:$A$7000,EDATE($E17,AP$1-1)))),"")</f>
        <v>5527100</v>
      </c>
      <c r="AQ17">
        <f>IFERROR(IF($A17="","",IF(SUMIFS(RAW_매출A!$J$2:$J$7000,RAW_매출A!$B$2:$B$7000,$A17,RAW_매출A!$A$2:$A$7000,EDATE($E17,AQ$1-1))=0,"",SUMIFS(RAW_매출A!$J$2:$J$7000,RAW_매출A!$B$2:$B$7000,$A17,RAW_매출A!$A$2:$A$7000,EDATE($E17,AQ$1-1)))),"")</f>
        <v>5777600</v>
      </c>
      <c r="AR17">
        <f>IFERROR(IF($A17="","",IF(SUMIFS(RAW_매출A!$J$2:$J$7000,RAW_매출A!$B$2:$B$7000,$A17,RAW_매출A!$A$2:$A$7000,EDATE($E17,AR$1-1))=0,"",SUMIFS(RAW_매출A!$J$2:$J$7000,RAW_매출A!$B$2:$B$7000,$A17,RAW_매출A!$A$2:$A$7000,EDATE($E17,AR$1-1)))),"")</f>
        <v>6181600</v>
      </c>
      <c r="AS17">
        <f>IFERROR(IF($A17="","",IF(SUMIFS(RAW_매출A!$J$2:$J$7000,RAW_매출A!$B$2:$B$7000,$A17,RAW_매출A!$A$2:$A$7000,EDATE($E17,AS$1-1))=0,"",SUMIFS(RAW_매출A!$J$2:$J$7000,RAW_매출A!$B$2:$B$7000,$A17,RAW_매출A!$A$2:$A$7000,EDATE($E17,AS$1-1)))),"")</f>
        <v>5549300</v>
      </c>
      <c r="AT17">
        <f>IFERROR(IF($A17="","",IF(SUMIFS(RAW_매출A!$J$2:$J$7000,RAW_매출A!$B$2:$B$7000,$A17,RAW_매출A!$A$2:$A$7000,EDATE($E17,AT$1-1))=0,"",SUMIFS(RAW_매출A!$J$2:$J$7000,RAW_매출A!$B$2:$B$7000,$A17,RAW_매출A!$A$2:$A$7000,EDATE($E17,AT$1-1)))),"")</f>
        <v>6000100</v>
      </c>
      <c r="AU17">
        <f>IFERROR(IF($A17="","",IF(SUMIFS(RAW_매출A!$J$2:$J$7000,RAW_매출A!$B$2:$B$7000,$A17,RAW_매출A!$A$2:$A$7000,EDATE($E17,AU$1-1))=0,"",SUMIFS(RAW_매출A!$J$2:$J$7000,RAW_매출A!$B$2:$B$7000,$A17,RAW_매출A!$A$2:$A$7000,EDATE($E17,AU$1-1)))),"")</f>
        <v>5321700</v>
      </c>
      <c r="AV17">
        <f>IFERROR(IF($A17="","",IF(SUMIFS(RAW_매출A!$J$2:$J$7000,RAW_매출A!$B$2:$B$7000,$A17,RAW_매출A!$A$2:$A$7000,EDATE($E17,AV$1-1))=0,"",SUMIFS(RAW_매출A!$J$2:$J$7000,RAW_매출A!$B$2:$B$7000,$A17,RAW_매출A!$A$2:$A$7000,EDATE($E17,AV$1-1)))),"")</f>
        <v>5413800</v>
      </c>
      <c r="AW17">
        <f>IFERROR(IF($A17="","",IF(SUMIFS(RAW_매출A!$J$2:$J$7000,RAW_매출A!$B$2:$B$7000,$A17,RAW_매출A!$A$2:$A$7000,EDATE($E17,AW$1-1))=0,"",SUMIFS(RAW_매출A!$J$2:$J$7000,RAW_매출A!$B$2:$B$7000,$A17,RAW_매출A!$A$2:$A$7000,EDATE($E17,AW$1-1)))),"")</f>
        <v>5457400</v>
      </c>
      <c r="AX17">
        <f>IFERROR(IF($A17="","",IF(SUMIFS(RAW_매출A!$J$2:$J$7000,RAW_매출A!$B$2:$B$7000,$A17,RAW_매출A!$A$2:$A$7000,EDATE($E17,AX$1-1))=0,"",SUMIFS(RAW_매출A!$J$2:$J$7000,RAW_매출A!$B$2:$B$7000,$A17,RAW_매출A!$A$2:$A$7000,EDATE($E17,AX$1-1)))),"")</f>
        <v>5005600</v>
      </c>
      <c r="AY17">
        <f>IFERROR(IF($A17="","",IF(SUMIFS(RAW_매출A!$J$2:$J$7000,RAW_매출A!$B$2:$B$7000,$A17,RAW_매출A!$A$2:$A$7000,EDATE($E17,AY$1-1))=0,"",SUMIFS(RAW_매출A!$J$2:$J$7000,RAW_매출A!$B$2:$B$7000,$A17,RAW_매출A!$A$2:$A$7000,EDATE($E17,AY$1-1)))),"")</f>
        <v>5323900</v>
      </c>
      <c r="AZ17">
        <f>IFERROR(IF($A17="","",IF(SUMIFS(RAW_매출A!$J$2:$J$7000,RAW_매출A!$B$2:$B$7000,$A17,RAW_매출A!$A$2:$A$7000,EDATE($E17,AZ$1-1))=0,"",SUMIFS(RAW_매출A!$J$2:$J$7000,RAW_매출A!$B$2:$B$7000,$A17,RAW_매출A!$A$2:$A$7000,EDATE($E17,AZ$1-1)))),"")</f>
        <v>5850600</v>
      </c>
      <c r="BA17">
        <f>IFERROR(IF($A17="","",IF(SUMIFS(RAW_매출A!$J$2:$J$7000,RAW_매출A!$B$2:$B$7000,$A17,RAW_매출A!$A$2:$A$7000,EDATE($E17,BA$1-1))=0,"",SUMIFS(RAW_매출A!$J$2:$J$7000,RAW_매출A!$B$2:$B$7000,$A17,RAW_매출A!$A$2:$A$7000,EDATE($E17,BA$1-1)))),"")</f>
        <v>6484700</v>
      </c>
      <c r="BB17">
        <f>IFERROR(IF($A17="","",IF(SUMIFS(RAW_매출A!$J$2:$J$7000,RAW_매출A!$B$2:$B$7000,$A17,RAW_매출A!$A$2:$A$7000,EDATE($E17,BB$1-1))=0,"",SUMIFS(RAW_매출A!$J$2:$J$7000,RAW_매출A!$B$2:$B$7000,$A17,RAW_매출A!$A$2:$A$7000,EDATE($E17,BB$1-1)))),"")</f>
        <v>5958000</v>
      </c>
      <c r="BC17">
        <f>IFERROR(IF($A17="","",IF(SUMIFS(RAW_매출A!$J$2:$J$7000,RAW_매출A!$B$2:$B$7000,$A17,RAW_매출A!$A$2:$A$7000,EDATE($E17,BC$1-1))=0,"",SUMIFS(RAW_매출A!$J$2:$J$7000,RAW_매출A!$B$2:$B$7000,$A17,RAW_매출A!$A$2:$A$7000,EDATE($E17,BC$1-1)))),"")</f>
        <v>6823400</v>
      </c>
      <c r="BD17">
        <f>IFERROR(IF($A17="","",IF(SUMIFS(RAW_매출A!$J$2:$J$7000,RAW_매출A!$B$2:$B$7000,$A17,RAW_매출A!$A$2:$A$7000,EDATE($E17,BD$1-1))=0,"",SUMIFS(RAW_매출A!$J$2:$J$7000,RAW_매출A!$B$2:$B$7000,$A17,RAW_매출A!$A$2:$A$7000,EDATE($E17,BD$1-1)))),"")</f>
        <v>6084100</v>
      </c>
      <c r="BE17">
        <f>IFERROR(IF($A17="","",IF(SUMIFS(RAW_매출A!$J$2:$J$7000,RAW_매출A!$B$2:$B$7000,$A17,RAW_매출A!$A$2:$A$7000,EDATE($E17,BE$1-1))=0,"",SUMIFS(RAW_매출A!$J$2:$J$7000,RAW_매출A!$B$2:$B$7000,$A17,RAW_매출A!$A$2:$A$7000,EDATE($E17,BE$1-1)))),"")</f>
        <v>6444800</v>
      </c>
      <c r="BF17">
        <f>IFERROR(IF($A17="","",IF(SUMIFS(RAW_매출A!$J$2:$J$7000,RAW_매출A!$B$2:$B$7000,$A17,RAW_매출A!$A$2:$A$7000,EDATE($E17,BF$1-1))=0,"",SUMIFS(RAW_매출A!$J$2:$J$7000,RAW_매출A!$B$2:$B$7000,$A17,RAW_매출A!$A$2:$A$7000,EDATE($E17,BF$1-1)))),"")</f>
        <v>7450400</v>
      </c>
      <c r="BG17">
        <f>IFERROR(IF($A17="","",IF(SUMIFS(RAW_매출A!$J$2:$J$7000,RAW_매출A!$B$2:$B$7000,$A17,RAW_매출A!$A$2:$A$7000,EDATE($E17,BG$1-1))=0,"",SUMIFS(RAW_매출A!$J$2:$J$7000,RAW_매출A!$B$2:$B$7000,$A17,RAW_매출A!$A$2:$A$7000,EDATE($E17,BG$1-1)))),"")</f>
        <v>6189600</v>
      </c>
      <c r="BH17">
        <f>IFERROR(IF($A17="","",IF(SUMIFS(RAW_매출A!$J$2:$J$7000,RAW_매출A!$B$2:$B$7000,$A17,RAW_매출A!$A$2:$A$7000,EDATE($E17,BH$1-1))=0,"",SUMIFS(RAW_매출A!$J$2:$J$7000,RAW_매출A!$B$2:$B$7000,$A17,RAW_매출A!$A$2:$A$7000,EDATE($E17,BH$1-1)))),"")</f>
        <v>6413100</v>
      </c>
      <c r="BI17">
        <f>IFERROR(IF($A17="","",IF(SUMIFS(RAW_매출A!$J$2:$J$7000,RAW_매출A!$B$2:$B$7000,$A17,RAW_매출A!$A$2:$A$7000,EDATE($E17,BI$1-1))=0,"",SUMIFS(RAW_매출A!$J$2:$J$7000,RAW_매출A!$B$2:$B$7000,$A17,RAW_매출A!$A$2:$A$7000,EDATE($E17,BI$1-1)))),"")</f>
        <v>5642100</v>
      </c>
      <c r="BJ17">
        <f>IFERROR(IF($A17="","",IF(SUMIFS(RAW_매출A!$J$2:$J$7000,RAW_매출A!$B$2:$B$7000,$A17,RAW_매출A!$A$2:$A$7000,EDATE($E17,BJ$1-1))=0,"",SUMIFS(RAW_매출A!$J$2:$J$7000,RAW_매출A!$B$2:$B$7000,$A17,RAW_매출A!$A$2:$A$7000,EDATE($E17,BJ$1-1)))),"")</f>
        <v>5422000</v>
      </c>
      <c r="BK17">
        <f>IFERROR(IF($A17="","",IF(SUMIFS(RAW_매출A!$J$2:$J$7000,RAW_매출A!$B$2:$B$7000,$A17,RAW_매출A!$A$2:$A$7000,EDATE($E17,BK$1-1))=0,"",SUMIFS(RAW_매출A!$J$2:$J$7000,RAW_매출A!$B$2:$B$7000,$A17,RAW_매출A!$A$2:$A$7000,EDATE($E17,BK$1-1)))),"")</f>
        <v>6693300</v>
      </c>
      <c r="BL17">
        <f>IFERROR(IF($A17="","",IF(SUMIFS(RAW_매출A!$J$2:$J$7000,RAW_매출A!$B$2:$B$7000,$A17,RAW_매출A!$A$2:$A$7000,EDATE($E17,BL$1-1))=0,"",SUMIFS(RAW_매출A!$J$2:$J$7000,RAW_매출A!$B$2:$B$7000,$A17,RAW_매출A!$A$2:$A$7000,EDATE($E17,BL$1-1)))),"")</f>
        <v>5963400</v>
      </c>
      <c r="BM17">
        <f>IFERROR(IF($A17="","",IF(SUMIFS(RAW_매출A!$J$2:$J$7000,RAW_매출A!$B$2:$B$7000,$A17,RAW_매출A!$A$2:$A$7000,EDATE($E17,BM$1-1))=0,"",SUMIFS(RAW_매출A!$J$2:$J$7000,RAW_매출A!$B$2:$B$7000,$A17,RAW_매출A!$A$2:$A$7000,EDATE($E17,BM$1-1)))),"")</f>
        <v>6188700</v>
      </c>
      <c r="BN17">
        <f>IFERROR(IF($A17="","",IF(SUMIFS(RAW_매출A!$J$2:$J$7000,RAW_매출A!$B$2:$B$7000,$A17,RAW_매출A!$A$2:$A$7000,EDATE($E17,BN$1-1))=0,"",SUMIFS(RAW_매출A!$J$2:$J$7000,RAW_매출A!$B$2:$B$7000,$A17,RAW_매출A!$A$2:$A$7000,EDATE($E17,BN$1-1)))),"")</f>
        <v>5946200</v>
      </c>
    </row>
    <row r="18" spans="1:66" x14ac:dyDescent="0.3">
      <c r="A18" t="str">
        <f>세팅!A19</f>
        <v>(1003) #샤로수점</v>
      </c>
      <c r="B18" t="str">
        <f>세팅!B19</f>
        <v>150-2</v>
      </c>
      <c r="C18">
        <f t="shared" si="0"/>
        <v>2</v>
      </c>
      <c r="D18" t="str">
        <f t="shared" si="1"/>
        <v>2</v>
      </c>
      <c r="E18" s="1">
        <f>세팅!D19</f>
        <v>43770</v>
      </c>
      <c r="F18">
        <f t="shared" si="3"/>
        <v>4899333.333333333</v>
      </c>
      <c r="G18">
        <f>IFERROR(IF($A18="","",IF(SUMIFS(RAW_매출A!$J$2:$J$7000,RAW_매출A!$B$2:$B$7000,$A18,RAW_매출A!$A$2:$A$7000,EDATE($E18,G$1-1))=0,"",SUMIFS(RAW_매출A!$J$2:$J$7000,RAW_매출A!$B$2:$B$7000,$A18,RAW_매출A!$A$2:$A$7000,EDATE($E18,G$1-1)))),"")</f>
        <v>3498000</v>
      </c>
      <c r="H18">
        <f>IFERROR(IF($A18="","",IF(SUMIFS(RAW_매출A!$J$2:$J$7000,RAW_매출A!$B$2:$B$7000,$A18,RAW_매출A!$A$2:$A$7000,EDATE($E18,H$1-1))=0,"",SUMIFS(RAW_매출A!$J$2:$J$7000,RAW_매출A!$B$2:$B$7000,$A18,RAW_매출A!$A$2:$A$7000,EDATE($E18,H$1-1)))),"")</f>
        <v>3745000</v>
      </c>
      <c r="I18">
        <f>IFERROR(IF($A18="","",IF(SUMIFS(RAW_매출A!$J$2:$J$7000,RAW_매출A!$B$2:$B$7000,$A18,RAW_매출A!$A$2:$A$7000,EDATE($E18,I$1-1))=0,"",SUMIFS(RAW_매출A!$J$2:$J$7000,RAW_매출A!$B$2:$B$7000,$A18,RAW_매출A!$A$2:$A$7000,EDATE($E18,I$1-1)))),"")</f>
        <v>4195000</v>
      </c>
      <c r="J18" s="28">
        <f>IFERROR(IF($A18="","",IF(SUMIFS(RAW_매출A!$J$2:$J$7000,RAW_매출A!$B$2:$B$7000,$A18,RAW_매출A!$A$2:$A$7000,EDATE($E18,J$1-1))=0,"",SUMIFS(RAW_매출A!$J$2:$J$7000,RAW_매출A!$B$2:$B$7000,$A18,RAW_매출A!$A$2:$A$7000,EDATE($E18,J$1-1)))),"")</f>
        <v>4275000</v>
      </c>
      <c r="K18" s="28">
        <f>IFERROR(IF($A18="","",IF(SUMIFS(RAW_매출A!$J$2:$J$7000,RAW_매출A!$B$2:$B$7000,$A18,RAW_매출A!$A$2:$A$7000,EDATE($E18,K$1-1))=0,"",SUMIFS(RAW_매출A!$J$2:$J$7000,RAW_매출A!$B$2:$B$7000,$A18,RAW_매출A!$A$2:$A$7000,EDATE($E18,K$1-1)))),"")</f>
        <v>4794000</v>
      </c>
      <c r="L18" s="28">
        <f>IFERROR(IF($A18="","",IF(SUMIFS(RAW_매출A!$J$2:$J$7000,RAW_매출A!$B$2:$B$7000,$A18,RAW_매출A!$A$2:$A$7000,EDATE($E18,L$1-1))=0,"",SUMIFS(RAW_매출A!$J$2:$J$7000,RAW_매출A!$B$2:$B$7000,$A18,RAW_매출A!$A$2:$A$7000,EDATE($E18,L$1-1)))),"")</f>
        <v>4242000</v>
      </c>
      <c r="M18" s="28">
        <f>IFERROR(IF($A18="","",IF(SUMIFS(RAW_매출A!$J$2:$J$7000,RAW_매출A!$B$2:$B$7000,$A18,RAW_매출A!$A$2:$A$7000,EDATE($E18,M$1-1))=0,"",SUMIFS(RAW_매출A!$J$2:$J$7000,RAW_매출A!$B$2:$B$7000,$A18,RAW_매출A!$A$2:$A$7000,EDATE($E18,M$1-1)))),"")</f>
        <v>5794000</v>
      </c>
      <c r="N18" s="28">
        <f>IFERROR(IF($A18="","",IF(SUMIFS(RAW_매출A!$J$2:$J$7000,RAW_매출A!$B$2:$B$7000,$A18,RAW_매출A!$A$2:$A$7000,EDATE($E18,N$1-1))=0,"",SUMIFS(RAW_매출A!$J$2:$J$7000,RAW_매출A!$B$2:$B$7000,$A18,RAW_매출A!$A$2:$A$7000,EDATE($E18,N$1-1)))),"")</f>
        <v>4918000</v>
      </c>
      <c r="O18" s="28">
        <f>IFERROR(IF($A18="","",IF(SUMIFS(RAW_매출A!$J$2:$J$7000,RAW_매출A!$B$2:$B$7000,$A18,RAW_매출A!$A$2:$A$7000,EDATE($E18,O$1-1))=0,"",SUMIFS(RAW_매출A!$J$2:$J$7000,RAW_매출A!$B$2:$B$7000,$A18,RAW_매출A!$A$2:$A$7000,EDATE($E18,O$1-1)))),"")</f>
        <v>5373000</v>
      </c>
      <c r="P18">
        <f>IFERROR(IF($A18="","",IF(SUMIFS(RAW_매출A!$J$2:$J$7000,RAW_매출A!$B$2:$B$7000,$A18,RAW_매출A!$A$2:$A$7000,EDATE($E18,P$1-1))=0,"",SUMIFS(RAW_매출A!$J$2:$J$7000,RAW_매출A!$B$2:$B$7000,$A18,RAW_매출A!$A$2:$A$7000,EDATE($E18,P$1-1)))),"")</f>
        <v>6908000</v>
      </c>
      <c r="Q18">
        <f>IFERROR(IF($A18="","",IF(SUMIFS(RAW_매출A!$J$2:$J$7000,RAW_매출A!$B$2:$B$7000,$A18,RAW_매출A!$A$2:$A$7000,EDATE($E18,Q$1-1))=0,"",SUMIFS(RAW_매출A!$J$2:$J$7000,RAW_매출A!$B$2:$B$7000,$A18,RAW_매출A!$A$2:$A$7000,EDATE($E18,Q$1-1)))),"")</f>
        <v>5706000</v>
      </c>
      <c r="R18">
        <f>IFERROR(IF($A18="","",IF(SUMIFS(RAW_매출A!$J$2:$J$7000,RAW_매출A!$B$2:$B$7000,$A18,RAW_매출A!$A$2:$A$7000,EDATE($E18,R$1-1))=0,"",SUMIFS(RAW_매출A!$J$2:$J$7000,RAW_매출A!$B$2:$B$7000,$A18,RAW_매출A!$A$2:$A$7000,EDATE($E18,R$1-1)))),"")</f>
        <v>5528000</v>
      </c>
      <c r="S18">
        <f>IFERROR(IF($A18="","",IF(SUMIFS(RAW_매출A!$J$2:$J$7000,RAW_매출A!$B$2:$B$7000,$A18,RAW_매출A!$A$2:$A$7000,EDATE($E18,S$1-1))=0,"",SUMIFS(RAW_매출A!$J$2:$J$7000,RAW_매출A!$B$2:$B$7000,$A18,RAW_매출A!$A$2:$A$7000,EDATE($E18,S$1-1)))),"")</f>
        <v>5315000</v>
      </c>
      <c r="T18">
        <f>IFERROR(IF($A18="","",IF(SUMIFS(RAW_매출A!$J$2:$J$7000,RAW_매출A!$B$2:$B$7000,$A18,RAW_매출A!$A$2:$A$7000,EDATE($E18,T$1-1))=0,"",SUMIFS(RAW_매출A!$J$2:$J$7000,RAW_매출A!$B$2:$B$7000,$A18,RAW_매출A!$A$2:$A$7000,EDATE($E18,T$1-1)))),"")</f>
        <v>5587000</v>
      </c>
      <c r="U18">
        <f>IFERROR(IF($A18="","",IF(SUMIFS(RAW_매출A!$J$2:$J$7000,RAW_매출A!$B$2:$B$7000,$A18,RAW_매출A!$A$2:$A$7000,EDATE($E18,U$1-1))=0,"",SUMIFS(RAW_매출A!$J$2:$J$7000,RAW_매출A!$B$2:$B$7000,$A18,RAW_매출A!$A$2:$A$7000,EDATE($E18,U$1-1)))),"")</f>
        <v>5516000</v>
      </c>
      <c r="V18">
        <f>IFERROR(IF($A18="","",IF(SUMIFS(RAW_매출A!$J$2:$J$7000,RAW_매출A!$B$2:$B$7000,$A18,RAW_매출A!$A$2:$A$7000,EDATE($E18,V$1-1))=0,"",SUMIFS(RAW_매출A!$J$2:$J$7000,RAW_매출A!$B$2:$B$7000,$A18,RAW_매출A!$A$2:$A$7000,EDATE($E18,V$1-1)))),"")</f>
        <v>4889000</v>
      </c>
      <c r="W18">
        <f>IFERROR(IF($A18="","",IF(SUMIFS(RAW_매출A!$J$2:$J$7000,RAW_매출A!$B$2:$B$7000,$A18,RAW_매출A!$A$2:$A$7000,EDATE($E18,W$1-1))=0,"",SUMIFS(RAW_매출A!$J$2:$J$7000,RAW_매출A!$B$2:$B$7000,$A18,RAW_매출A!$A$2:$A$7000,EDATE($E18,W$1-1)))),"")</f>
        <v>5540000</v>
      </c>
      <c r="X18">
        <f>IFERROR(IF($A18="","",IF(SUMIFS(RAW_매출A!$J$2:$J$7000,RAW_매출A!$B$2:$B$7000,$A18,RAW_매출A!$A$2:$A$7000,EDATE($E18,X$1-1))=0,"",SUMIFS(RAW_매출A!$J$2:$J$7000,RAW_매출A!$B$2:$B$7000,$A18,RAW_매출A!$A$2:$A$7000,EDATE($E18,X$1-1)))),"")</f>
        <v>5664000</v>
      </c>
      <c r="Y18">
        <f>IFERROR(IF($A18="","",IF(SUMIFS(RAW_매출A!$J$2:$J$7000,RAW_매출A!$B$2:$B$7000,$A18,RAW_매출A!$A$2:$A$7000,EDATE($E18,Y$1-1))=0,"",SUMIFS(RAW_매출A!$J$2:$J$7000,RAW_매출A!$B$2:$B$7000,$A18,RAW_매출A!$A$2:$A$7000,EDATE($E18,Y$1-1)))),"")</f>
        <v>6297000</v>
      </c>
      <c r="Z18">
        <f>IFERROR(IF($A18="","",IF(SUMIFS(RAW_매출A!$J$2:$J$7000,RAW_매출A!$B$2:$B$7000,$A18,RAW_매출A!$A$2:$A$7000,EDATE($E18,Z$1-1))=0,"",SUMIFS(RAW_매출A!$J$2:$J$7000,RAW_매출A!$B$2:$B$7000,$A18,RAW_매출A!$A$2:$A$7000,EDATE($E18,Z$1-1)))),"")</f>
        <v>5928900</v>
      </c>
      <c r="AA18">
        <f>IFERROR(IF($A18="","",IF(SUMIFS(RAW_매출A!$J$2:$J$7000,RAW_매출A!$B$2:$B$7000,$A18,RAW_매출A!$A$2:$A$7000,EDATE($E18,AA$1-1))=0,"",SUMIFS(RAW_매출A!$J$2:$J$7000,RAW_매출A!$B$2:$B$7000,$A18,RAW_매출A!$A$2:$A$7000,EDATE($E18,AA$1-1)))),"")</f>
        <v>6613700</v>
      </c>
      <c r="AB18">
        <f>IFERROR(IF($A18="","",IF(SUMIFS(RAW_매출A!$J$2:$J$7000,RAW_매출A!$B$2:$B$7000,$A18,RAW_매출A!$A$2:$A$7000,EDATE($E18,AB$1-1))=0,"",SUMIFS(RAW_매출A!$J$2:$J$7000,RAW_매출A!$B$2:$B$7000,$A18,RAW_매출A!$A$2:$A$7000,EDATE($E18,AB$1-1)))),"")</f>
        <v>6393900</v>
      </c>
      <c r="AC18">
        <f>IFERROR(IF($A18="","",IF(SUMIFS(RAW_매출A!$J$2:$J$7000,RAW_매출A!$B$2:$B$7000,$A18,RAW_매출A!$A$2:$A$7000,EDATE($E18,AC$1-1))=0,"",SUMIFS(RAW_매출A!$J$2:$J$7000,RAW_매출A!$B$2:$B$7000,$A18,RAW_매출A!$A$2:$A$7000,EDATE($E18,AC$1-1)))),"")</f>
        <v>5639300</v>
      </c>
      <c r="AD18">
        <f>IFERROR(IF($A18="","",IF(SUMIFS(RAW_매출A!$J$2:$J$7000,RAW_매출A!$B$2:$B$7000,$A18,RAW_매출A!$A$2:$A$7000,EDATE($E18,AD$1-1))=0,"",SUMIFS(RAW_매출A!$J$2:$J$7000,RAW_매출A!$B$2:$B$7000,$A18,RAW_매출A!$A$2:$A$7000,EDATE($E18,AD$1-1)))),"")</f>
        <v>6314000</v>
      </c>
      <c r="AE18">
        <f>IFERROR(IF($A18="","",IF(SUMIFS(RAW_매출A!$J$2:$J$7000,RAW_매출A!$B$2:$B$7000,$A18,RAW_매출A!$A$2:$A$7000,EDATE($E18,AE$1-1))=0,"",SUMIFS(RAW_매출A!$J$2:$J$7000,RAW_매출A!$B$2:$B$7000,$A18,RAW_매출A!$A$2:$A$7000,EDATE($E18,AE$1-1)))),"")</f>
        <v>5602300</v>
      </c>
      <c r="AF18">
        <f>IFERROR(IF($A18="","",IF(SUMIFS(RAW_매출A!$J$2:$J$7000,RAW_매출A!$B$2:$B$7000,$A18,RAW_매출A!$A$2:$A$7000,EDATE($E18,AF$1-1))=0,"",SUMIFS(RAW_매출A!$J$2:$J$7000,RAW_매출A!$B$2:$B$7000,$A18,RAW_매출A!$A$2:$A$7000,EDATE($E18,AF$1-1)))),"")</f>
        <v>6229100</v>
      </c>
      <c r="AG18">
        <f>IFERROR(IF($A18="","",IF(SUMIFS(RAW_매출A!$J$2:$J$7000,RAW_매출A!$B$2:$B$7000,$A18,RAW_매출A!$A$2:$A$7000,EDATE($E18,AG$1-1))=0,"",SUMIFS(RAW_매출A!$J$2:$J$7000,RAW_매출A!$B$2:$B$7000,$A18,RAW_매출A!$A$2:$A$7000,EDATE($E18,AG$1-1)))),"")</f>
        <v>6184900</v>
      </c>
      <c r="AH18">
        <f>IFERROR(IF($A18="","",IF(SUMIFS(RAW_매출A!$J$2:$J$7000,RAW_매출A!$B$2:$B$7000,$A18,RAW_매출A!$A$2:$A$7000,EDATE($E18,AH$1-1))=0,"",SUMIFS(RAW_매출A!$J$2:$J$7000,RAW_매출A!$B$2:$B$7000,$A18,RAW_매출A!$A$2:$A$7000,EDATE($E18,AH$1-1)))),"")</f>
        <v>3604310</v>
      </c>
      <c r="AI18">
        <f>IFERROR(IF($A18="","",IF(SUMIFS(RAW_매출A!$J$2:$J$7000,RAW_매출A!$B$2:$B$7000,$A18,RAW_매출A!$A$2:$A$7000,EDATE($E18,AI$1-1))=0,"",SUMIFS(RAW_매출A!$J$2:$J$7000,RAW_매출A!$B$2:$B$7000,$A18,RAW_매출A!$A$2:$A$7000,EDATE($E18,AI$1-1)))),"")</f>
        <v>6229100</v>
      </c>
      <c r="AJ18">
        <f>IFERROR(IF($A18="","",IF(SUMIFS(RAW_매출A!$J$2:$J$7000,RAW_매출A!$B$2:$B$7000,$A18,RAW_매출A!$A$2:$A$7000,EDATE($E18,AJ$1-1))=0,"",SUMIFS(RAW_매출A!$J$2:$J$7000,RAW_매출A!$B$2:$B$7000,$A18,RAW_매출A!$A$2:$A$7000,EDATE($E18,AJ$1-1)))),"")</f>
        <v>6658300</v>
      </c>
      <c r="AK18">
        <f>IFERROR(IF($A18="","",IF(SUMIFS(RAW_매출A!$J$2:$J$7000,RAW_매출A!$B$2:$B$7000,$A18,RAW_매출A!$A$2:$A$7000,EDATE($E18,AK$1-1))=0,"",SUMIFS(RAW_매출A!$J$2:$J$7000,RAW_매출A!$B$2:$B$7000,$A18,RAW_매출A!$A$2:$A$7000,EDATE($E18,AK$1-1)))),"")</f>
        <v>6927300</v>
      </c>
      <c r="AL18">
        <f>IFERROR(IF($A18="","",IF(SUMIFS(RAW_매출A!$J$2:$J$7000,RAW_매출A!$B$2:$B$7000,$A18,RAW_매출A!$A$2:$A$7000,EDATE($E18,AL$1-1))=0,"",SUMIFS(RAW_매출A!$J$2:$J$7000,RAW_매출A!$B$2:$B$7000,$A18,RAW_매출A!$A$2:$A$7000,EDATE($E18,AL$1-1)))),"")</f>
        <v>7746800</v>
      </c>
      <c r="AM18">
        <f>IFERROR(IF($A18="","",IF(SUMIFS(RAW_매출A!$J$2:$J$7000,RAW_매출A!$B$2:$B$7000,$A18,RAW_매출A!$A$2:$A$7000,EDATE($E18,AM$1-1))=0,"",SUMIFS(RAW_매출A!$J$2:$J$7000,RAW_매출A!$B$2:$B$7000,$A18,RAW_매출A!$A$2:$A$7000,EDATE($E18,AM$1-1)))),"")</f>
        <v>7803000</v>
      </c>
      <c r="AN18">
        <f>IFERROR(IF($A18="","",IF(SUMIFS(RAW_매출A!$J$2:$J$7000,RAW_매출A!$B$2:$B$7000,$A18,RAW_매출A!$A$2:$A$7000,EDATE($E18,AN$1-1))=0,"",SUMIFS(RAW_매출A!$J$2:$J$7000,RAW_매출A!$B$2:$B$7000,$A18,RAW_매출A!$A$2:$A$7000,EDATE($E18,AN$1-1)))),"")</f>
        <v>5218900</v>
      </c>
      <c r="AO18">
        <f>IFERROR(IF($A18="","",IF(SUMIFS(RAW_매출A!$J$2:$J$7000,RAW_매출A!$B$2:$B$7000,$A18,RAW_매출A!$A$2:$A$7000,EDATE($E18,AO$1-1))=0,"",SUMIFS(RAW_매출A!$J$2:$J$7000,RAW_매출A!$B$2:$B$7000,$A18,RAW_매출A!$A$2:$A$7000,EDATE($E18,AO$1-1)))),"")</f>
        <v>5638200</v>
      </c>
      <c r="AP18">
        <f>IFERROR(IF($A18="","",IF(SUMIFS(RAW_매출A!$J$2:$J$7000,RAW_매출A!$B$2:$B$7000,$A18,RAW_매출A!$A$2:$A$7000,EDATE($E18,AP$1-1))=0,"",SUMIFS(RAW_매출A!$J$2:$J$7000,RAW_매출A!$B$2:$B$7000,$A18,RAW_매출A!$A$2:$A$7000,EDATE($E18,AP$1-1)))),"")</f>
        <v>8371600</v>
      </c>
      <c r="AQ18">
        <f>IFERROR(IF($A18="","",IF(SUMIFS(RAW_매출A!$J$2:$J$7000,RAW_매출A!$B$2:$B$7000,$A18,RAW_매출A!$A$2:$A$7000,EDATE($E18,AQ$1-1))=0,"",SUMIFS(RAW_매출A!$J$2:$J$7000,RAW_매출A!$B$2:$B$7000,$A18,RAW_매출A!$A$2:$A$7000,EDATE($E18,AQ$1-1)))),"")</f>
        <v>6594900</v>
      </c>
      <c r="AR18">
        <f>IFERROR(IF($A18="","",IF(SUMIFS(RAW_매출A!$J$2:$J$7000,RAW_매출A!$B$2:$B$7000,$A18,RAW_매출A!$A$2:$A$7000,EDATE($E18,AR$1-1))=0,"",SUMIFS(RAW_매출A!$J$2:$J$7000,RAW_매출A!$B$2:$B$7000,$A18,RAW_매출A!$A$2:$A$7000,EDATE($E18,AR$1-1)))),"")</f>
        <v>7070100</v>
      </c>
      <c r="AS18">
        <f>IFERROR(IF($A18="","",IF(SUMIFS(RAW_매출A!$J$2:$J$7000,RAW_매출A!$B$2:$B$7000,$A18,RAW_매출A!$A$2:$A$7000,EDATE($E18,AS$1-1))=0,"",SUMIFS(RAW_매출A!$J$2:$J$7000,RAW_매출A!$B$2:$B$7000,$A18,RAW_매출A!$A$2:$A$7000,EDATE($E18,AS$1-1)))),"")</f>
        <v>7091500</v>
      </c>
      <c r="AT18">
        <f>IFERROR(IF($A18="","",IF(SUMIFS(RAW_매출A!$J$2:$J$7000,RAW_매출A!$B$2:$B$7000,$A18,RAW_매출A!$A$2:$A$7000,EDATE($E18,AT$1-1))=0,"",SUMIFS(RAW_매출A!$J$2:$J$7000,RAW_매출A!$B$2:$B$7000,$A18,RAW_매출A!$A$2:$A$7000,EDATE($E18,AT$1-1)))),"")</f>
        <v>7107400</v>
      </c>
      <c r="AU18">
        <f>IFERROR(IF($A18="","",IF(SUMIFS(RAW_매출A!$J$2:$J$7000,RAW_매출A!$B$2:$B$7000,$A18,RAW_매출A!$A$2:$A$7000,EDATE($E18,AU$1-1))=0,"",SUMIFS(RAW_매출A!$J$2:$J$7000,RAW_매출A!$B$2:$B$7000,$A18,RAW_매출A!$A$2:$A$7000,EDATE($E18,AU$1-1)))),"")</f>
        <v>7479900</v>
      </c>
      <c r="AV18">
        <f>IFERROR(IF($A18="","",IF(SUMIFS(RAW_매출A!$J$2:$J$7000,RAW_매출A!$B$2:$B$7000,$A18,RAW_매출A!$A$2:$A$7000,EDATE($E18,AV$1-1))=0,"",SUMIFS(RAW_매출A!$J$2:$J$7000,RAW_매출A!$B$2:$B$7000,$A18,RAW_매출A!$A$2:$A$7000,EDATE($E18,AV$1-1)))),"")</f>
        <v>8041200</v>
      </c>
      <c r="AW18">
        <f>IFERROR(IF($A18="","",IF(SUMIFS(RAW_매출A!$J$2:$J$7000,RAW_매출A!$B$2:$B$7000,$A18,RAW_매출A!$A$2:$A$7000,EDATE($E18,AW$1-1))=0,"",SUMIFS(RAW_매출A!$J$2:$J$7000,RAW_매출A!$B$2:$B$7000,$A18,RAW_매출A!$A$2:$A$7000,EDATE($E18,AW$1-1)))),"")</f>
        <v>8700900</v>
      </c>
      <c r="AX18">
        <f>IFERROR(IF($A18="","",IF(SUMIFS(RAW_매출A!$J$2:$J$7000,RAW_매출A!$B$2:$B$7000,$A18,RAW_매출A!$A$2:$A$7000,EDATE($E18,AX$1-1))=0,"",SUMIFS(RAW_매출A!$J$2:$J$7000,RAW_매출A!$B$2:$B$7000,$A18,RAW_매출A!$A$2:$A$7000,EDATE($E18,AX$1-1)))),"")</f>
        <v>8621700</v>
      </c>
      <c r="AY18">
        <f>IFERROR(IF($A18="","",IF(SUMIFS(RAW_매출A!$J$2:$J$7000,RAW_매출A!$B$2:$B$7000,$A18,RAW_매출A!$A$2:$A$7000,EDATE($E18,AY$1-1))=0,"",SUMIFS(RAW_매출A!$J$2:$J$7000,RAW_매출A!$B$2:$B$7000,$A18,RAW_매출A!$A$2:$A$7000,EDATE($E18,AY$1-1)))),"")</f>
        <v>8821100</v>
      </c>
      <c r="AZ18">
        <f>IFERROR(IF($A18="","",IF(SUMIFS(RAW_매출A!$J$2:$J$7000,RAW_매출A!$B$2:$B$7000,$A18,RAW_매출A!$A$2:$A$7000,EDATE($E18,AZ$1-1))=0,"",SUMIFS(RAW_매출A!$J$2:$J$7000,RAW_매출A!$B$2:$B$7000,$A18,RAW_매출A!$A$2:$A$7000,EDATE($E18,AZ$1-1)))),"")</f>
        <v>8205900</v>
      </c>
      <c r="BA18">
        <f>IFERROR(IF($A18="","",IF(SUMIFS(RAW_매출A!$J$2:$J$7000,RAW_매출A!$B$2:$B$7000,$A18,RAW_매출A!$A$2:$A$7000,EDATE($E18,BA$1-1))=0,"",SUMIFS(RAW_매출A!$J$2:$J$7000,RAW_매출A!$B$2:$B$7000,$A18,RAW_매출A!$A$2:$A$7000,EDATE($E18,BA$1-1)))),"")</f>
        <v>9721300</v>
      </c>
      <c r="BB18">
        <f>IFERROR(IF($A18="","",IF(SUMIFS(RAW_매출A!$J$2:$J$7000,RAW_매출A!$B$2:$B$7000,$A18,RAW_매출A!$A$2:$A$7000,EDATE($E18,BB$1-1))=0,"",SUMIFS(RAW_매출A!$J$2:$J$7000,RAW_매출A!$B$2:$B$7000,$A18,RAW_매출A!$A$2:$A$7000,EDATE($E18,BB$1-1)))),"")</f>
        <v>9721500</v>
      </c>
      <c r="BC18">
        <f>IFERROR(IF($A18="","",IF(SUMIFS(RAW_매출A!$J$2:$J$7000,RAW_매출A!$B$2:$B$7000,$A18,RAW_매출A!$A$2:$A$7000,EDATE($E18,BC$1-1))=0,"",SUMIFS(RAW_매출A!$J$2:$J$7000,RAW_매출A!$B$2:$B$7000,$A18,RAW_매출A!$A$2:$A$7000,EDATE($E18,BC$1-1)))),"")</f>
        <v>9615700</v>
      </c>
      <c r="BD18">
        <f>IFERROR(IF($A18="","",IF(SUMIFS(RAW_매출A!$J$2:$J$7000,RAW_매출A!$B$2:$B$7000,$A18,RAW_매출A!$A$2:$A$7000,EDATE($E18,BD$1-1))=0,"",SUMIFS(RAW_매출A!$J$2:$J$7000,RAW_매출A!$B$2:$B$7000,$A18,RAW_매출A!$A$2:$A$7000,EDATE($E18,BD$1-1)))),"")</f>
        <v>9078800</v>
      </c>
      <c r="BE18">
        <f>IFERROR(IF($A18="","",IF(SUMIFS(RAW_매출A!$J$2:$J$7000,RAW_매출A!$B$2:$B$7000,$A18,RAW_매출A!$A$2:$A$7000,EDATE($E18,BE$1-1))=0,"",SUMIFS(RAW_매출A!$J$2:$J$7000,RAW_매출A!$B$2:$B$7000,$A18,RAW_매출A!$A$2:$A$7000,EDATE($E18,BE$1-1)))),"")</f>
        <v>8949300</v>
      </c>
      <c r="BF18">
        <f>IFERROR(IF($A18="","",IF(SUMIFS(RAW_매출A!$J$2:$J$7000,RAW_매출A!$B$2:$B$7000,$A18,RAW_매출A!$A$2:$A$7000,EDATE($E18,BF$1-1))=0,"",SUMIFS(RAW_매출A!$J$2:$J$7000,RAW_매출A!$B$2:$B$7000,$A18,RAW_매출A!$A$2:$A$7000,EDATE($E18,BF$1-1)))),"")</f>
        <v>8605700</v>
      </c>
      <c r="BG18">
        <f>IFERROR(IF($A18="","",IF(SUMIFS(RAW_매출A!$J$2:$J$7000,RAW_매출A!$B$2:$B$7000,$A18,RAW_매출A!$A$2:$A$7000,EDATE($E18,BG$1-1))=0,"",SUMIFS(RAW_매출A!$J$2:$J$7000,RAW_매출A!$B$2:$B$7000,$A18,RAW_매출A!$A$2:$A$7000,EDATE($E18,BG$1-1)))),"")</f>
        <v>9748100</v>
      </c>
      <c r="BH18">
        <f>IFERROR(IF($A18="","",IF(SUMIFS(RAW_매출A!$J$2:$J$7000,RAW_매출A!$B$2:$B$7000,$A18,RAW_매출A!$A$2:$A$7000,EDATE($E18,BH$1-1))=0,"",SUMIFS(RAW_매출A!$J$2:$J$7000,RAW_매출A!$B$2:$B$7000,$A18,RAW_매출A!$A$2:$A$7000,EDATE($E18,BH$1-1)))),"")</f>
        <v>10272800</v>
      </c>
      <c r="BI18">
        <f>IFERROR(IF($A18="","",IF(SUMIFS(RAW_매출A!$J$2:$J$7000,RAW_매출A!$B$2:$B$7000,$A18,RAW_매출A!$A$2:$A$7000,EDATE($E18,BI$1-1))=0,"",SUMIFS(RAW_매출A!$J$2:$J$7000,RAW_매출A!$B$2:$B$7000,$A18,RAW_매출A!$A$2:$A$7000,EDATE($E18,BI$1-1)))),"")</f>
        <v>9707400</v>
      </c>
      <c r="BJ18">
        <f>IFERROR(IF($A18="","",IF(SUMIFS(RAW_매출A!$J$2:$J$7000,RAW_매출A!$B$2:$B$7000,$A18,RAW_매출A!$A$2:$A$7000,EDATE($E18,BJ$1-1))=0,"",SUMIFS(RAW_매출A!$J$2:$J$7000,RAW_매출A!$B$2:$B$7000,$A18,RAW_매출A!$A$2:$A$7000,EDATE($E18,BJ$1-1)))),"")</f>
        <v>8672300</v>
      </c>
      <c r="BK18">
        <f>IFERROR(IF($A18="","",IF(SUMIFS(RAW_매출A!$J$2:$J$7000,RAW_매출A!$B$2:$B$7000,$A18,RAW_매출A!$A$2:$A$7000,EDATE($E18,BK$1-1))=0,"",SUMIFS(RAW_매출A!$J$2:$J$7000,RAW_매출A!$B$2:$B$7000,$A18,RAW_매출A!$A$2:$A$7000,EDATE($E18,BK$1-1)))),"")</f>
        <v>9306600</v>
      </c>
      <c r="BL18">
        <f>IFERROR(IF($A18="","",IF(SUMIFS(RAW_매출A!$J$2:$J$7000,RAW_매출A!$B$2:$B$7000,$A18,RAW_매출A!$A$2:$A$7000,EDATE($E18,BL$1-1))=0,"",SUMIFS(RAW_매출A!$J$2:$J$7000,RAW_매출A!$B$2:$B$7000,$A18,RAW_매출A!$A$2:$A$7000,EDATE($E18,BL$1-1)))),"")</f>
        <v>8240500</v>
      </c>
      <c r="BM18">
        <f>IFERROR(IF($A18="","",IF(SUMIFS(RAW_매출A!$J$2:$J$7000,RAW_매출A!$B$2:$B$7000,$A18,RAW_매출A!$A$2:$A$7000,EDATE($E18,BM$1-1))=0,"",SUMIFS(RAW_매출A!$J$2:$J$7000,RAW_매출A!$B$2:$B$7000,$A18,RAW_매출A!$A$2:$A$7000,EDATE($E18,BM$1-1)))),"")</f>
        <v>7536500</v>
      </c>
      <c r="BN18">
        <f>IFERROR(IF($A18="","",IF(SUMIFS(RAW_매출A!$J$2:$J$7000,RAW_매출A!$B$2:$B$7000,$A18,RAW_매출A!$A$2:$A$7000,EDATE($E18,BN$1-1))=0,"",SUMIFS(RAW_매출A!$J$2:$J$7000,RAW_매출A!$B$2:$B$7000,$A18,RAW_매출A!$A$2:$A$7000,EDATE($E18,BN$1-1)))),"")</f>
        <v>9416600</v>
      </c>
    </row>
    <row r="19" spans="1:66" x14ac:dyDescent="0.3">
      <c r="A19" t="str">
        <f>세팅!A20</f>
        <v>(1004) #서울대입구점</v>
      </c>
      <c r="B19" t="str">
        <f>세팅!B20</f>
        <v>150-1</v>
      </c>
      <c r="C19">
        <f t="shared" si="0"/>
        <v>1</v>
      </c>
      <c r="D19" t="str">
        <f t="shared" si="1"/>
        <v>1</v>
      </c>
      <c r="E19" s="1">
        <f>세팅!D20</f>
        <v>43862</v>
      </c>
      <c r="F19">
        <f t="shared" si="3"/>
        <v>8332166.666666667</v>
      </c>
      <c r="G19">
        <f>IFERROR(IF($A19="","",IF(SUMIFS(RAW_매출A!$J$2:$J$7000,RAW_매출A!$B$2:$B$7000,$A19,RAW_매출A!$A$2:$A$7000,EDATE($E19,G$1-1))=0,"",SUMIFS(RAW_매출A!$J$2:$J$7000,RAW_매출A!$B$2:$B$7000,$A19,RAW_매출A!$A$2:$A$7000,EDATE($E19,G$1-1)))),"")</f>
        <v>4968000</v>
      </c>
      <c r="H19">
        <f>IFERROR(IF($A19="","",IF(SUMIFS(RAW_매출A!$J$2:$J$7000,RAW_매출A!$B$2:$B$7000,$A19,RAW_매출A!$A$2:$A$7000,EDATE($E19,H$1-1))=0,"",SUMIFS(RAW_매출A!$J$2:$J$7000,RAW_매출A!$B$2:$B$7000,$A19,RAW_매출A!$A$2:$A$7000,EDATE($E19,H$1-1)))),"")</f>
        <v>5543000</v>
      </c>
      <c r="I19">
        <f>IFERROR(IF($A19="","",IF(SUMIFS(RAW_매출A!$J$2:$J$7000,RAW_매출A!$B$2:$B$7000,$A19,RAW_매출A!$A$2:$A$7000,EDATE($E19,I$1-1))=0,"",SUMIFS(RAW_매출A!$J$2:$J$7000,RAW_매출A!$B$2:$B$7000,$A19,RAW_매출A!$A$2:$A$7000,EDATE($E19,I$1-1)))),"")</f>
        <v>5175000</v>
      </c>
      <c r="J19" s="28">
        <f>IFERROR(IF($A19="","",IF(SUMIFS(RAW_매출A!$J$2:$J$7000,RAW_매출A!$B$2:$B$7000,$A19,RAW_매출A!$A$2:$A$7000,EDATE($E19,J$1-1))=0,"",SUMIFS(RAW_매출A!$J$2:$J$7000,RAW_매출A!$B$2:$B$7000,$A19,RAW_매출A!$A$2:$A$7000,EDATE($E19,J$1-1)))),"")</f>
        <v>7656000</v>
      </c>
      <c r="K19" s="28">
        <f>IFERROR(IF($A19="","",IF(SUMIFS(RAW_매출A!$J$2:$J$7000,RAW_매출A!$B$2:$B$7000,$A19,RAW_매출A!$A$2:$A$7000,EDATE($E19,K$1-1))=0,"",SUMIFS(RAW_매출A!$J$2:$J$7000,RAW_매출A!$B$2:$B$7000,$A19,RAW_매출A!$A$2:$A$7000,EDATE($E19,K$1-1)))),"")</f>
        <v>7479000</v>
      </c>
      <c r="L19" s="28">
        <f>IFERROR(IF($A19="","",IF(SUMIFS(RAW_매출A!$J$2:$J$7000,RAW_매출A!$B$2:$B$7000,$A19,RAW_매출A!$A$2:$A$7000,EDATE($E19,L$1-1))=0,"",SUMIFS(RAW_매출A!$J$2:$J$7000,RAW_매출A!$B$2:$B$7000,$A19,RAW_매출A!$A$2:$A$7000,EDATE($E19,L$1-1)))),"")</f>
        <v>7445000</v>
      </c>
      <c r="M19" s="28">
        <f>IFERROR(IF($A19="","",IF(SUMIFS(RAW_매출A!$J$2:$J$7000,RAW_매출A!$B$2:$B$7000,$A19,RAW_매출A!$A$2:$A$7000,EDATE($E19,M$1-1))=0,"",SUMIFS(RAW_매출A!$J$2:$J$7000,RAW_매출A!$B$2:$B$7000,$A19,RAW_매출A!$A$2:$A$7000,EDATE($E19,M$1-1)))),"")</f>
        <v>10021000</v>
      </c>
      <c r="N19" s="28">
        <f>IFERROR(IF($A19="","",IF(SUMIFS(RAW_매출A!$J$2:$J$7000,RAW_매출A!$B$2:$B$7000,$A19,RAW_매출A!$A$2:$A$7000,EDATE($E19,N$1-1))=0,"",SUMIFS(RAW_매출A!$J$2:$J$7000,RAW_매출A!$B$2:$B$7000,$A19,RAW_매출A!$A$2:$A$7000,EDATE($E19,N$1-1)))),"")</f>
        <v>8381000</v>
      </c>
      <c r="O19" s="28">
        <f>IFERROR(IF($A19="","",IF(SUMIFS(RAW_매출A!$J$2:$J$7000,RAW_매출A!$B$2:$B$7000,$A19,RAW_매출A!$A$2:$A$7000,EDATE($E19,O$1-1))=0,"",SUMIFS(RAW_매출A!$J$2:$J$7000,RAW_매출A!$B$2:$B$7000,$A19,RAW_매출A!$A$2:$A$7000,EDATE($E19,O$1-1)))),"")</f>
        <v>9011000</v>
      </c>
      <c r="P19">
        <f>IFERROR(IF($A19="","",IF(SUMIFS(RAW_매출A!$J$2:$J$7000,RAW_매출A!$B$2:$B$7000,$A19,RAW_매출A!$A$2:$A$7000,EDATE($E19,P$1-1))=0,"",SUMIFS(RAW_매출A!$J$2:$J$7000,RAW_매출A!$B$2:$B$7000,$A19,RAW_매출A!$A$2:$A$7000,EDATE($E19,P$1-1)))),"")</f>
        <v>7732000</v>
      </c>
      <c r="Q19" s="1">
        <f>IFERROR(IF($A19="","",IF(SUMIFS(RAW_매출A!$J$2:$J$7000,RAW_매출A!$B$2:$B$7000,$A19,RAW_매출A!$A$2:$A$7000,EDATE($E19,Q$1-1))=0,"",SUMIFS(RAW_매출A!$J$2:$J$7000,RAW_매출A!$B$2:$B$7000,$A19,RAW_매출A!$A$2:$A$7000,EDATE($E19,Q$1-1)))),"")</f>
        <v>7266000</v>
      </c>
      <c r="R19">
        <f>IFERROR(IF($A19="","",IF(SUMIFS(RAW_매출A!$J$2:$J$7000,RAW_매출A!$B$2:$B$7000,$A19,RAW_매출A!$A$2:$A$7000,EDATE($E19,R$1-1))=0,"",SUMIFS(RAW_매출A!$J$2:$J$7000,RAW_매출A!$B$2:$B$7000,$A19,RAW_매출A!$A$2:$A$7000,EDATE($E19,R$1-1)))),"")</f>
        <v>6726000</v>
      </c>
      <c r="S19">
        <f>IFERROR(IF($A19="","",IF(SUMIFS(RAW_매출A!$J$2:$J$7000,RAW_매출A!$B$2:$B$7000,$A19,RAW_매출A!$A$2:$A$7000,EDATE($E19,S$1-1))=0,"",SUMIFS(RAW_매출A!$J$2:$J$7000,RAW_매출A!$B$2:$B$7000,$A19,RAW_매출A!$A$2:$A$7000,EDATE($E19,S$1-1)))),"")</f>
        <v>6357000</v>
      </c>
      <c r="T19">
        <f>IFERROR(IF($A19="","",IF(SUMIFS(RAW_매출A!$J$2:$J$7000,RAW_매출A!$B$2:$B$7000,$A19,RAW_매출A!$A$2:$A$7000,EDATE($E19,T$1-1))=0,"",SUMIFS(RAW_매출A!$J$2:$J$7000,RAW_매출A!$B$2:$B$7000,$A19,RAW_매출A!$A$2:$A$7000,EDATE($E19,T$1-1)))),"")</f>
        <v>7410000</v>
      </c>
      <c r="U19">
        <f>IFERROR(IF($A19="","",IF(SUMIFS(RAW_매출A!$J$2:$J$7000,RAW_매출A!$B$2:$B$7000,$A19,RAW_매출A!$A$2:$A$7000,EDATE($E19,U$1-1))=0,"",SUMIFS(RAW_매출A!$J$2:$J$7000,RAW_매출A!$B$2:$B$7000,$A19,RAW_매출A!$A$2:$A$7000,EDATE($E19,U$1-1)))),"")</f>
        <v>7655000</v>
      </c>
      <c r="V19">
        <f>IFERROR(IF($A19="","",IF(SUMIFS(RAW_매출A!$J$2:$J$7000,RAW_매출A!$B$2:$B$7000,$A19,RAW_매출A!$A$2:$A$7000,EDATE($E19,V$1-1))=0,"",SUMIFS(RAW_매출A!$J$2:$J$7000,RAW_매출A!$B$2:$B$7000,$A19,RAW_매출A!$A$2:$A$7000,EDATE($E19,V$1-1)))),"")</f>
        <v>8906000</v>
      </c>
      <c r="W19">
        <f>IFERROR(IF($A19="","",IF(SUMIFS(RAW_매출A!$J$2:$J$7000,RAW_매출A!$B$2:$B$7000,$A19,RAW_매출A!$A$2:$A$7000,EDATE($E19,W$1-1))=0,"",SUMIFS(RAW_매출A!$J$2:$J$7000,RAW_매출A!$B$2:$B$7000,$A19,RAW_매출A!$A$2:$A$7000,EDATE($E19,W$1-1)))),"")</f>
        <v>9722400</v>
      </c>
      <c r="X19">
        <f>IFERROR(IF($A19="","",IF(SUMIFS(RAW_매출A!$J$2:$J$7000,RAW_매출A!$B$2:$B$7000,$A19,RAW_매출A!$A$2:$A$7000,EDATE($E19,X$1-1))=0,"",SUMIFS(RAW_매출A!$J$2:$J$7000,RAW_매출A!$B$2:$B$7000,$A19,RAW_매출A!$A$2:$A$7000,EDATE($E19,X$1-1)))),"")</f>
        <v>10842000</v>
      </c>
      <c r="Y19">
        <f>IFERROR(IF($A19="","",IF(SUMIFS(RAW_매출A!$J$2:$J$7000,RAW_매출A!$B$2:$B$7000,$A19,RAW_매출A!$A$2:$A$7000,EDATE($E19,Y$1-1))=0,"",SUMIFS(RAW_매출A!$J$2:$J$7000,RAW_매출A!$B$2:$B$7000,$A19,RAW_매출A!$A$2:$A$7000,EDATE($E19,Y$1-1)))),"")</f>
        <v>10554000</v>
      </c>
      <c r="Z19">
        <f>IFERROR(IF($A19="","",IF(SUMIFS(RAW_매출A!$J$2:$J$7000,RAW_매출A!$B$2:$B$7000,$A19,RAW_매출A!$A$2:$A$7000,EDATE($E19,Z$1-1))=0,"",SUMIFS(RAW_매출A!$J$2:$J$7000,RAW_매출A!$B$2:$B$7000,$A19,RAW_매출A!$A$2:$A$7000,EDATE($E19,Z$1-1)))),"")</f>
        <v>9683500</v>
      </c>
      <c r="AA19">
        <f>IFERROR(IF($A19="","",IF(SUMIFS(RAW_매출A!$J$2:$J$7000,RAW_매출A!$B$2:$B$7000,$A19,RAW_매출A!$A$2:$A$7000,EDATE($E19,AA$1-1))=0,"",SUMIFS(RAW_매출A!$J$2:$J$7000,RAW_매출A!$B$2:$B$7000,$A19,RAW_매출A!$A$2:$A$7000,EDATE($E19,AA$1-1)))),"")</f>
        <v>11898000</v>
      </c>
      <c r="AB19">
        <f>IFERROR(IF($A19="","",IF(SUMIFS(RAW_매출A!$J$2:$J$7000,RAW_매출A!$B$2:$B$7000,$A19,RAW_매출A!$A$2:$A$7000,EDATE($E19,AB$1-1))=0,"",SUMIFS(RAW_매출A!$J$2:$J$7000,RAW_매출A!$B$2:$B$7000,$A19,RAW_매출A!$A$2:$A$7000,EDATE($E19,AB$1-1)))),"")</f>
        <v>9691000</v>
      </c>
      <c r="AC19">
        <f>IFERROR(IF($A19="","",IF(SUMIFS(RAW_매출A!$J$2:$J$7000,RAW_매출A!$B$2:$B$7000,$A19,RAW_매출A!$A$2:$A$7000,EDATE($E19,AC$1-1))=0,"",SUMIFS(RAW_매출A!$J$2:$J$7000,RAW_매출A!$B$2:$B$7000,$A19,RAW_매출A!$A$2:$A$7000,EDATE($E19,AC$1-1)))),"")</f>
        <v>9495500</v>
      </c>
      <c r="AD19">
        <f>IFERROR(IF($A19="","",IF(SUMIFS(RAW_매출A!$J$2:$J$7000,RAW_매출A!$B$2:$B$7000,$A19,RAW_매출A!$A$2:$A$7000,EDATE($E19,AD$1-1))=0,"",SUMIFS(RAW_매출A!$J$2:$J$7000,RAW_매출A!$B$2:$B$7000,$A19,RAW_매출A!$A$2:$A$7000,EDATE($E19,AD$1-1)))),"")</f>
        <v>8529500</v>
      </c>
      <c r="AE19">
        <f>IFERROR(IF($A19="","",IF(SUMIFS(RAW_매출A!$J$2:$J$7000,RAW_매출A!$B$2:$B$7000,$A19,RAW_매출A!$A$2:$A$7000,EDATE($E19,AE$1-1))=0,"",SUMIFS(RAW_매출A!$J$2:$J$7000,RAW_매출A!$B$2:$B$7000,$A19,RAW_매출A!$A$2:$A$7000,EDATE($E19,AE$1-1)))),"")</f>
        <v>8592500</v>
      </c>
      <c r="AF19">
        <f>IFERROR(IF($A19="","",IF(SUMIFS(RAW_매출A!$J$2:$J$7000,RAW_매출A!$B$2:$B$7000,$A19,RAW_매출A!$A$2:$A$7000,EDATE($E19,AF$1-1))=0,"",SUMIFS(RAW_매출A!$J$2:$J$7000,RAW_매출A!$B$2:$B$7000,$A19,RAW_매출A!$A$2:$A$7000,EDATE($E19,AF$1-1)))),"")</f>
        <v>9463000</v>
      </c>
      <c r="AG19">
        <f>IFERROR(IF($A19="","",IF(SUMIFS(RAW_매출A!$J$2:$J$7000,RAW_매출A!$B$2:$B$7000,$A19,RAW_매출A!$A$2:$A$7000,EDATE($E19,AG$1-1))=0,"",SUMIFS(RAW_매출A!$J$2:$J$7000,RAW_매출A!$B$2:$B$7000,$A19,RAW_매출A!$A$2:$A$7000,EDATE($E19,AG$1-1)))),"")</f>
        <v>10011000</v>
      </c>
      <c r="AH19">
        <f>IFERROR(IF($A19="","",IF(SUMIFS(RAW_매출A!$J$2:$J$7000,RAW_매출A!$B$2:$B$7000,$A19,RAW_매출A!$A$2:$A$7000,EDATE($E19,AH$1-1))=0,"",SUMIFS(RAW_매출A!$J$2:$J$7000,RAW_매출A!$B$2:$B$7000,$A19,RAW_매출A!$A$2:$A$7000,EDATE($E19,AH$1-1)))),"")</f>
        <v>11035000</v>
      </c>
      <c r="AI19">
        <f>IFERROR(IF($A19="","",IF(SUMIFS(RAW_매출A!$J$2:$J$7000,RAW_매출A!$B$2:$B$7000,$A19,RAW_매출A!$A$2:$A$7000,EDATE($E19,AI$1-1))=0,"",SUMIFS(RAW_매출A!$J$2:$J$7000,RAW_매출A!$B$2:$B$7000,$A19,RAW_매출A!$A$2:$A$7000,EDATE($E19,AI$1-1)))),"")</f>
        <v>12488000</v>
      </c>
      <c r="AJ19">
        <f>IFERROR(IF($A19="","",IF(SUMIFS(RAW_매출A!$J$2:$J$7000,RAW_매출A!$B$2:$B$7000,$A19,RAW_매출A!$A$2:$A$7000,EDATE($E19,AJ$1-1))=0,"",SUMIFS(RAW_매출A!$J$2:$J$7000,RAW_매출A!$B$2:$B$7000,$A19,RAW_매출A!$A$2:$A$7000,EDATE($E19,AJ$1-1)))),"")</f>
        <v>13288000</v>
      </c>
      <c r="AK19">
        <f>IFERROR(IF($A19="","",IF(SUMIFS(RAW_매출A!$J$2:$J$7000,RAW_매출A!$B$2:$B$7000,$A19,RAW_매출A!$A$2:$A$7000,EDATE($E19,AK$1-1))=0,"",SUMIFS(RAW_매출A!$J$2:$J$7000,RAW_매출A!$B$2:$B$7000,$A19,RAW_매출A!$A$2:$A$7000,EDATE($E19,AK$1-1)))),"")</f>
        <v>12073000</v>
      </c>
      <c r="AL19">
        <f>IFERROR(IF($A19="","",IF(SUMIFS(RAW_매출A!$J$2:$J$7000,RAW_매출A!$B$2:$B$7000,$A19,RAW_매출A!$A$2:$A$7000,EDATE($E19,AL$1-1))=0,"",SUMIFS(RAW_매출A!$J$2:$J$7000,RAW_매출A!$B$2:$B$7000,$A19,RAW_매출A!$A$2:$A$7000,EDATE($E19,AL$1-1)))),"")</f>
        <v>11513500</v>
      </c>
      <c r="AM19">
        <f>IFERROR(IF($A19="","",IF(SUMIFS(RAW_매출A!$J$2:$J$7000,RAW_매출A!$B$2:$B$7000,$A19,RAW_매출A!$A$2:$A$7000,EDATE($E19,AM$1-1))=0,"",SUMIFS(RAW_매출A!$J$2:$J$7000,RAW_매출A!$B$2:$B$7000,$A19,RAW_매출A!$A$2:$A$7000,EDATE($E19,AM$1-1)))),"")</f>
        <v>12617500</v>
      </c>
      <c r="AN19">
        <f>IFERROR(IF($A19="","",IF(SUMIFS(RAW_매출A!$J$2:$J$7000,RAW_매출A!$B$2:$B$7000,$A19,RAW_매출A!$A$2:$A$7000,EDATE($E19,AN$1-1))=0,"",SUMIFS(RAW_매출A!$J$2:$J$7000,RAW_매출A!$B$2:$B$7000,$A19,RAW_매출A!$A$2:$A$7000,EDATE($E19,AN$1-1)))),"")</f>
        <v>11042000</v>
      </c>
      <c r="AO19">
        <f>IFERROR(IF($A19="","",IF(SUMIFS(RAW_매출A!$J$2:$J$7000,RAW_매출A!$B$2:$B$7000,$A19,RAW_매출A!$A$2:$A$7000,EDATE($E19,AO$1-1))=0,"",SUMIFS(RAW_매출A!$J$2:$J$7000,RAW_매출A!$B$2:$B$7000,$A19,RAW_매출A!$A$2:$A$7000,EDATE($E19,AO$1-1)))),"")</f>
        <v>10232000</v>
      </c>
      <c r="AP19">
        <f>IFERROR(IF($A19="","",IF(SUMIFS(RAW_매출A!$J$2:$J$7000,RAW_매출A!$B$2:$B$7000,$A19,RAW_매출A!$A$2:$A$7000,EDATE($E19,AP$1-1))=0,"",SUMIFS(RAW_매출A!$J$2:$J$7000,RAW_매출A!$B$2:$B$7000,$A19,RAW_매출A!$A$2:$A$7000,EDATE($E19,AP$1-1)))),"")</f>
        <v>9421500</v>
      </c>
      <c r="AQ19">
        <f>IFERROR(IF($A19="","",IF(SUMIFS(RAW_매출A!$J$2:$J$7000,RAW_매출A!$B$2:$B$7000,$A19,RAW_매출A!$A$2:$A$7000,EDATE($E19,AQ$1-1))=0,"",SUMIFS(RAW_매출A!$J$2:$J$7000,RAW_매출A!$B$2:$B$7000,$A19,RAW_매출A!$A$2:$A$7000,EDATE($E19,AQ$1-1)))),"")</f>
        <v>9262500</v>
      </c>
      <c r="AR19">
        <f>IFERROR(IF($A19="","",IF(SUMIFS(RAW_매출A!$J$2:$J$7000,RAW_매출A!$B$2:$B$7000,$A19,RAW_매출A!$A$2:$A$7000,EDATE($E19,AR$1-1))=0,"",SUMIFS(RAW_매출A!$J$2:$J$7000,RAW_매출A!$B$2:$B$7000,$A19,RAW_매출A!$A$2:$A$7000,EDATE($E19,AR$1-1)))),"")</f>
        <v>10885500</v>
      </c>
      <c r="AS19">
        <f>IFERROR(IF($A19="","",IF(SUMIFS(RAW_매출A!$J$2:$J$7000,RAW_매출A!$B$2:$B$7000,$A19,RAW_매출A!$A$2:$A$7000,EDATE($E19,AS$1-1))=0,"",SUMIFS(RAW_매출A!$J$2:$J$7000,RAW_매출A!$B$2:$B$7000,$A19,RAW_매출A!$A$2:$A$7000,EDATE($E19,AS$1-1)))),"")</f>
        <v>11310500</v>
      </c>
      <c r="AT19">
        <f>IFERROR(IF($A19="","",IF(SUMIFS(RAW_매출A!$J$2:$J$7000,RAW_매출A!$B$2:$B$7000,$A19,RAW_매출A!$A$2:$A$7000,EDATE($E19,AT$1-1))=0,"",SUMIFS(RAW_매출A!$J$2:$J$7000,RAW_매출A!$B$2:$B$7000,$A19,RAW_매출A!$A$2:$A$7000,EDATE($E19,AT$1-1)))),"")</f>
        <v>12703500</v>
      </c>
      <c r="AU19">
        <f>IFERROR(IF($A19="","",IF(SUMIFS(RAW_매출A!$J$2:$J$7000,RAW_매출A!$B$2:$B$7000,$A19,RAW_매출A!$A$2:$A$7000,EDATE($E19,AU$1-1))=0,"",SUMIFS(RAW_매출A!$J$2:$J$7000,RAW_매출A!$B$2:$B$7000,$A19,RAW_매출A!$A$2:$A$7000,EDATE($E19,AU$1-1)))),"")</f>
        <v>12108500</v>
      </c>
      <c r="AV19">
        <f>IFERROR(IF($A19="","",IF(SUMIFS(RAW_매출A!$J$2:$J$7000,RAW_매출A!$B$2:$B$7000,$A19,RAW_매출A!$A$2:$A$7000,EDATE($E19,AV$1-1))=0,"",SUMIFS(RAW_매출A!$J$2:$J$7000,RAW_매출A!$B$2:$B$7000,$A19,RAW_매출A!$A$2:$A$7000,EDATE($E19,AV$1-1)))),"")</f>
        <v>13434000</v>
      </c>
      <c r="AW19">
        <f>IFERROR(IF($A19="","",IF(SUMIFS(RAW_매출A!$J$2:$J$7000,RAW_매출A!$B$2:$B$7000,$A19,RAW_매출A!$A$2:$A$7000,EDATE($E19,AW$1-1))=0,"",SUMIFS(RAW_매출A!$J$2:$J$7000,RAW_매출A!$B$2:$B$7000,$A19,RAW_매출A!$A$2:$A$7000,EDATE($E19,AW$1-1)))),"")</f>
        <v>12039500</v>
      </c>
      <c r="AX19">
        <f>IFERROR(IF($A19="","",IF(SUMIFS(RAW_매출A!$J$2:$J$7000,RAW_매출A!$B$2:$B$7000,$A19,RAW_매출A!$A$2:$A$7000,EDATE($E19,AX$1-1))=0,"",SUMIFS(RAW_매출A!$J$2:$J$7000,RAW_매출A!$B$2:$B$7000,$A19,RAW_매출A!$A$2:$A$7000,EDATE($E19,AX$1-1)))),"")</f>
        <v>13014500</v>
      </c>
      <c r="AY19">
        <f>IFERROR(IF($A19="","",IF(SUMIFS(RAW_매출A!$J$2:$J$7000,RAW_매출A!$B$2:$B$7000,$A19,RAW_매출A!$A$2:$A$7000,EDATE($E19,AY$1-1))=0,"",SUMIFS(RAW_매출A!$J$2:$J$7000,RAW_매출A!$B$2:$B$7000,$A19,RAW_매출A!$A$2:$A$7000,EDATE($E19,AY$1-1)))),"")</f>
        <v>13519500</v>
      </c>
      <c r="AZ19">
        <f>IFERROR(IF($A19="","",IF(SUMIFS(RAW_매출A!$J$2:$J$7000,RAW_매출A!$B$2:$B$7000,$A19,RAW_매출A!$A$2:$A$7000,EDATE($E19,AZ$1-1))=0,"",SUMIFS(RAW_매출A!$J$2:$J$7000,RAW_매출A!$B$2:$B$7000,$A19,RAW_매출A!$A$2:$A$7000,EDATE($E19,AZ$1-1)))),"")</f>
        <v>12081500</v>
      </c>
      <c r="BA19">
        <f>IFERROR(IF($A19="","",IF(SUMIFS(RAW_매출A!$J$2:$J$7000,RAW_매출A!$B$2:$B$7000,$A19,RAW_매출A!$A$2:$A$7000,EDATE($E19,BA$1-1))=0,"",SUMIFS(RAW_매출A!$J$2:$J$7000,RAW_매출A!$B$2:$B$7000,$A19,RAW_매출A!$A$2:$A$7000,EDATE($E19,BA$1-1)))),"")</f>
        <v>13822000</v>
      </c>
      <c r="BB19">
        <f>IFERROR(IF($A19="","",IF(SUMIFS(RAW_매출A!$J$2:$J$7000,RAW_매출A!$B$2:$B$7000,$A19,RAW_매출A!$A$2:$A$7000,EDATE($E19,BB$1-1))=0,"",SUMIFS(RAW_매출A!$J$2:$J$7000,RAW_매출A!$B$2:$B$7000,$A19,RAW_매출A!$A$2:$A$7000,EDATE($E19,BB$1-1)))),"")</f>
        <v>12847720</v>
      </c>
      <c r="BC19">
        <f>IFERROR(IF($A19="","",IF(SUMIFS(RAW_매출A!$J$2:$J$7000,RAW_매출A!$B$2:$B$7000,$A19,RAW_매출A!$A$2:$A$7000,EDATE($E19,BC$1-1))=0,"",SUMIFS(RAW_매출A!$J$2:$J$7000,RAW_매출A!$B$2:$B$7000,$A19,RAW_매출A!$A$2:$A$7000,EDATE($E19,BC$1-1)))),"")</f>
        <v>12175810</v>
      </c>
      <c r="BD19">
        <f>IFERROR(IF($A19="","",IF(SUMIFS(RAW_매출A!$J$2:$J$7000,RAW_매출A!$B$2:$B$7000,$A19,RAW_매출A!$A$2:$A$7000,EDATE($E19,BD$1-1))=0,"",SUMIFS(RAW_매출A!$J$2:$J$7000,RAW_매출A!$B$2:$B$7000,$A19,RAW_매출A!$A$2:$A$7000,EDATE($E19,BD$1-1)))),"")</f>
        <v>13583360</v>
      </c>
      <c r="BE19">
        <f>IFERROR(IF($A19="","",IF(SUMIFS(RAW_매출A!$J$2:$J$7000,RAW_매출A!$B$2:$B$7000,$A19,RAW_매출A!$A$2:$A$7000,EDATE($E19,BE$1-1))=0,"",SUMIFS(RAW_매출A!$J$2:$J$7000,RAW_매출A!$B$2:$B$7000,$A19,RAW_매출A!$A$2:$A$7000,EDATE($E19,BE$1-1)))),"")</f>
        <v>13754390</v>
      </c>
      <c r="BF19">
        <f>IFERROR(IF($A19="","",IF(SUMIFS(RAW_매출A!$J$2:$J$7000,RAW_매출A!$B$2:$B$7000,$A19,RAW_매출A!$A$2:$A$7000,EDATE($E19,BF$1-1))=0,"",SUMIFS(RAW_매출A!$J$2:$J$7000,RAW_매출A!$B$2:$B$7000,$A19,RAW_매출A!$A$2:$A$7000,EDATE($E19,BF$1-1)))),"")</f>
        <v>15043480</v>
      </c>
      <c r="BG19">
        <f>IFERROR(IF($A19="","",IF(SUMIFS(RAW_매출A!$J$2:$J$7000,RAW_매출A!$B$2:$B$7000,$A19,RAW_매출A!$A$2:$A$7000,EDATE($E19,BG$1-1))=0,"",SUMIFS(RAW_매출A!$J$2:$J$7000,RAW_매출A!$B$2:$B$7000,$A19,RAW_매출A!$A$2:$A$7000,EDATE($E19,BG$1-1)))),"")</f>
        <v>14792280</v>
      </c>
      <c r="BH19">
        <f>IFERROR(IF($A19="","",IF(SUMIFS(RAW_매출A!$J$2:$J$7000,RAW_매출A!$B$2:$B$7000,$A19,RAW_매출A!$A$2:$A$7000,EDATE($E19,BH$1-1))=0,"",SUMIFS(RAW_매출A!$J$2:$J$7000,RAW_매출A!$B$2:$B$7000,$A19,RAW_매출A!$A$2:$A$7000,EDATE($E19,BH$1-1)))),"")</f>
        <v>15602870</v>
      </c>
      <c r="BI19">
        <f>IFERROR(IF($A19="","",IF(SUMIFS(RAW_매출A!$J$2:$J$7000,RAW_매출A!$B$2:$B$7000,$A19,RAW_매출A!$A$2:$A$7000,EDATE($E19,BI$1-1))=0,"",SUMIFS(RAW_매출A!$J$2:$J$7000,RAW_매출A!$B$2:$B$7000,$A19,RAW_매출A!$A$2:$A$7000,EDATE($E19,BI$1-1)))),"")</f>
        <v>15676800</v>
      </c>
      <c r="BJ19">
        <f>IFERROR(IF($A19="","",IF(SUMIFS(RAW_매출A!$J$2:$J$7000,RAW_매출A!$B$2:$B$7000,$A19,RAW_매출A!$A$2:$A$7000,EDATE($E19,BJ$1-1))=0,"",SUMIFS(RAW_매출A!$J$2:$J$7000,RAW_매출A!$B$2:$B$7000,$A19,RAW_매출A!$A$2:$A$7000,EDATE($E19,BJ$1-1)))),"")</f>
        <v>14270740</v>
      </c>
      <c r="BK19">
        <f>IFERROR(IF($A19="","",IF(SUMIFS(RAW_매출A!$J$2:$J$7000,RAW_매출A!$B$2:$B$7000,$A19,RAW_매출A!$A$2:$A$7000,EDATE($E19,BK$1-1))=0,"",SUMIFS(RAW_매출A!$J$2:$J$7000,RAW_매출A!$B$2:$B$7000,$A19,RAW_매출A!$A$2:$A$7000,EDATE($E19,BK$1-1)))),"")</f>
        <v>15605550</v>
      </c>
      <c r="BL19">
        <f>IFERROR(IF($A19="","",IF(SUMIFS(RAW_매출A!$J$2:$J$7000,RAW_매출A!$B$2:$B$7000,$A19,RAW_매출A!$A$2:$A$7000,EDATE($E19,BL$1-1))=0,"",SUMIFS(RAW_매출A!$J$2:$J$7000,RAW_매출A!$B$2:$B$7000,$A19,RAW_매출A!$A$2:$A$7000,EDATE($E19,BL$1-1)))),"")</f>
        <v>13923970</v>
      </c>
      <c r="BM19">
        <f>IFERROR(IF($A19="","",IF(SUMIFS(RAW_매출A!$J$2:$J$7000,RAW_매출A!$B$2:$B$7000,$A19,RAW_매출A!$A$2:$A$7000,EDATE($E19,BM$1-1))=0,"",SUMIFS(RAW_매출A!$J$2:$J$7000,RAW_매출A!$B$2:$B$7000,$A19,RAW_매출A!$A$2:$A$7000,EDATE($E19,BM$1-1)))),"")</f>
        <v>13777470</v>
      </c>
      <c r="BN19">
        <f>IFERROR(IF($A19="","",IF(SUMIFS(RAW_매출A!$J$2:$J$7000,RAW_매출A!$B$2:$B$7000,$A19,RAW_매출A!$A$2:$A$7000,EDATE($E19,BN$1-1))=0,"",SUMIFS(RAW_매출A!$J$2:$J$7000,RAW_매출A!$B$2:$B$7000,$A19,RAW_매출A!$A$2:$A$7000,EDATE($E19,BN$1-1)))),"")</f>
        <v>12271340</v>
      </c>
    </row>
    <row r="20" spans="1:66" x14ac:dyDescent="0.3">
      <c r="A20" t="str">
        <f>세팅!A21</f>
        <v>(1005) #쑥고개점</v>
      </c>
      <c r="B20" t="str">
        <f>세팅!B21</f>
        <v>150-1</v>
      </c>
      <c r="C20">
        <f t="shared" si="0"/>
        <v>1</v>
      </c>
      <c r="D20" t="str">
        <f t="shared" si="1"/>
        <v>1</v>
      </c>
      <c r="E20" s="1">
        <f>세팅!D21</f>
        <v>43862</v>
      </c>
      <c r="F20">
        <f t="shared" si="3"/>
        <v>5921666.666666667</v>
      </c>
      <c r="G20">
        <f>IFERROR(IF($A20="","",IF(SUMIFS(RAW_매출A!$J$2:$J$7000,RAW_매출A!$B$2:$B$7000,$A20,RAW_매출A!$A$2:$A$7000,EDATE($E20,G$1-1))=0,"",SUMIFS(RAW_매출A!$J$2:$J$7000,RAW_매출A!$B$2:$B$7000,$A20,RAW_매출A!$A$2:$A$7000,EDATE($E20,G$1-1)))),"")</f>
        <v>3199000</v>
      </c>
      <c r="H20">
        <f>IFERROR(IF($A20="","",IF(SUMIFS(RAW_매출A!$J$2:$J$7000,RAW_매출A!$B$2:$B$7000,$A20,RAW_매출A!$A$2:$A$7000,EDATE($E20,H$1-1))=0,"",SUMIFS(RAW_매출A!$J$2:$J$7000,RAW_매출A!$B$2:$B$7000,$A20,RAW_매출A!$A$2:$A$7000,EDATE($E20,H$1-1)))),"")</f>
        <v>3695000</v>
      </c>
      <c r="I20">
        <f>IFERROR(IF($A20="","",IF(SUMIFS(RAW_매출A!$J$2:$J$7000,RAW_매출A!$B$2:$B$7000,$A20,RAW_매출A!$A$2:$A$7000,EDATE($E20,I$1-1))=0,"",SUMIFS(RAW_매출A!$J$2:$J$7000,RAW_매출A!$B$2:$B$7000,$A20,RAW_매출A!$A$2:$A$7000,EDATE($E20,I$1-1)))),"")</f>
        <v>3950000</v>
      </c>
      <c r="J20" s="28">
        <f>IFERROR(IF($A20="","",IF(SUMIFS(RAW_매출A!$J$2:$J$7000,RAW_매출A!$B$2:$B$7000,$A20,RAW_매출A!$A$2:$A$7000,EDATE($E20,J$1-1))=0,"",SUMIFS(RAW_매출A!$J$2:$J$7000,RAW_매출A!$B$2:$B$7000,$A20,RAW_매출A!$A$2:$A$7000,EDATE($E20,J$1-1)))),"")</f>
        <v>5400000</v>
      </c>
      <c r="K20" s="28">
        <f>IFERROR(IF($A20="","",IF(SUMIFS(RAW_매출A!$J$2:$J$7000,RAW_매출A!$B$2:$B$7000,$A20,RAW_매출A!$A$2:$A$7000,EDATE($E20,K$1-1))=0,"",SUMIFS(RAW_매출A!$J$2:$J$7000,RAW_매출A!$B$2:$B$7000,$A20,RAW_매출A!$A$2:$A$7000,EDATE($E20,K$1-1)))),"")</f>
        <v>5735000</v>
      </c>
      <c r="L20" s="28">
        <f>IFERROR(IF($A20="","",IF(SUMIFS(RAW_매출A!$J$2:$J$7000,RAW_매출A!$B$2:$B$7000,$A20,RAW_매출A!$A$2:$A$7000,EDATE($E20,L$1-1))=0,"",SUMIFS(RAW_매출A!$J$2:$J$7000,RAW_매출A!$B$2:$B$7000,$A20,RAW_매출A!$A$2:$A$7000,EDATE($E20,L$1-1)))),"")</f>
        <v>5666000</v>
      </c>
      <c r="M20" s="28">
        <f>IFERROR(IF($A20="","",IF(SUMIFS(RAW_매출A!$J$2:$J$7000,RAW_매출A!$B$2:$B$7000,$A20,RAW_매출A!$A$2:$A$7000,EDATE($E20,M$1-1))=0,"",SUMIFS(RAW_매출A!$J$2:$J$7000,RAW_매출A!$B$2:$B$7000,$A20,RAW_매출A!$A$2:$A$7000,EDATE($E20,M$1-1)))),"")</f>
        <v>7394000</v>
      </c>
      <c r="N20" s="28">
        <f>IFERROR(IF($A20="","",IF(SUMIFS(RAW_매출A!$J$2:$J$7000,RAW_매출A!$B$2:$B$7000,$A20,RAW_매출A!$A$2:$A$7000,EDATE($E20,N$1-1))=0,"",SUMIFS(RAW_매출A!$J$2:$J$7000,RAW_매출A!$B$2:$B$7000,$A20,RAW_매출A!$A$2:$A$7000,EDATE($E20,N$1-1)))),"")</f>
        <v>5781000</v>
      </c>
      <c r="O20" s="28">
        <f>IFERROR(IF($A20="","",IF(SUMIFS(RAW_매출A!$J$2:$J$7000,RAW_매출A!$B$2:$B$7000,$A20,RAW_매출A!$A$2:$A$7000,EDATE($E20,O$1-1))=0,"",SUMIFS(RAW_매출A!$J$2:$J$7000,RAW_매출A!$B$2:$B$7000,$A20,RAW_매출A!$A$2:$A$7000,EDATE($E20,O$1-1)))),"")</f>
        <v>5554000</v>
      </c>
      <c r="P20">
        <f>IFERROR(IF($A20="","",IF(SUMIFS(RAW_매출A!$J$2:$J$7000,RAW_매출A!$B$2:$B$7000,$A20,RAW_매출A!$A$2:$A$7000,EDATE($E20,P$1-1))=0,"",SUMIFS(RAW_매출A!$J$2:$J$7000,RAW_매출A!$B$2:$B$7000,$A20,RAW_매출A!$A$2:$A$7000,EDATE($E20,P$1-1)))),"")</f>
        <v>5325000</v>
      </c>
      <c r="Q20">
        <f>IFERROR(IF($A20="","",IF(SUMIFS(RAW_매출A!$J$2:$J$7000,RAW_매출A!$B$2:$B$7000,$A20,RAW_매출A!$A$2:$A$7000,EDATE($E20,Q$1-1))=0,"",SUMIFS(RAW_매출A!$J$2:$J$7000,RAW_매출A!$B$2:$B$7000,$A20,RAW_매출A!$A$2:$A$7000,EDATE($E20,Q$1-1)))),"")</f>
        <v>5242000</v>
      </c>
      <c r="R20">
        <f>IFERROR(IF($A20="","",IF(SUMIFS(RAW_매출A!$J$2:$J$7000,RAW_매출A!$B$2:$B$7000,$A20,RAW_매출A!$A$2:$A$7000,EDATE($E20,R$1-1))=0,"",SUMIFS(RAW_매출A!$J$2:$J$7000,RAW_매출A!$B$2:$B$7000,$A20,RAW_매출A!$A$2:$A$7000,EDATE($E20,R$1-1)))),"")</f>
        <v>4667000</v>
      </c>
      <c r="S20">
        <f>IFERROR(IF($A20="","",IF(SUMIFS(RAW_매출A!$J$2:$J$7000,RAW_매출A!$B$2:$B$7000,$A20,RAW_매출A!$A$2:$A$7000,EDATE($E20,S$1-1))=0,"",SUMIFS(RAW_매출A!$J$2:$J$7000,RAW_매출A!$B$2:$B$7000,$A20,RAW_매출A!$A$2:$A$7000,EDATE($E20,S$1-1)))),"")</f>
        <v>4548000</v>
      </c>
      <c r="T20">
        <f>IFERROR(IF($A20="","",IF(SUMIFS(RAW_매출A!$J$2:$J$7000,RAW_매출A!$B$2:$B$7000,$A20,RAW_매출A!$A$2:$A$7000,EDATE($E20,T$1-1))=0,"",SUMIFS(RAW_매출A!$J$2:$J$7000,RAW_매출A!$B$2:$B$7000,$A20,RAW_매출A!$A$2:$A$7000,EDATE($E20,T$1-1)))),"")</f>
        <v>4875000</v>
      </c>
      <c r="U20">
        <f>IFERROR(IF($A20="","",IF(SUMIFS(RAW_매출A!$J$2:$J$7000,RAW_매출A!$B$2:$B$7000,$A20,RAW_매출A!$A$2:$A$7000,EDATE($E20,U$1-1))=0,"",SUMIFS(RAW_매출A!$J$2:$J$7000,RAW_매출A!$B$2:$B$7000,$A20,RAW_매출A!$A$2:$A$7000,EDATE($E20,U$1-1)))),"")</f>
        <v>4985000</v>
      </c>
      <c r="V20">
        <f>IFERROR(IF($A20="","",IF(SUMIFS(RAW_매출A!$J$2:$J$7000,RAW_매출A!$B$2:$B$7000,$A20,RAW_매출A!$A$2:$A$7000,EDATE($E20,V$1-1))=0,"",SUMIFS(RAW_매출A!$J$2:$J$7000,RAW_매출A!$B$2:$B$7000,$A20,RAW_매출A!$A$2:$A$7000,EDATE($E20,V$1-1)))),"")</f>
        <v>5894000</v>
      </c>
      <c r="W20">
        <f>IFERROR(IF($A20="","",IF(SUMIFS(RAW_매출A!$J$2:$J$7000,RAW_매출A!$B$2:$B$7000,$A20,RAW_매출A!$A$2:$A$7000,EDATE($E20,W$1-1))=0,"",SUMIFS(RAW_매출A!$J$2:$J$7000,RAW_매출A!$B$2:$B$7000,$A20,RAW_매출A!$A$2:$A$7000,EDATE($E20,W$1-1)))),"")</f>
        <v>6153100</v>
      </c>
      <c r="X20">
        <f>IFERROR(IF($A20="","",IF(SUMIFS(RAW_매출A!$J$2:$J$7000,RAW_매출A!$B$2:$B$7000,$A20,RAW_매출A!$A$2:$A$7000,EDATE($E20,X$1-1))=0,"",SUMIFS(RAW_매출A!$J$2:$J$7000,RAW_매출A!$B$2:$B$7000,$A20,RAW_매출A!$A$2:$A$7000,EDATE($E20,X$1-1)))),"")</f>
        <v>6669800</v>
      </c>
      <c r="Y20">
        <f>IFERROR(IF($A20="","",IF(SUMIFS(RAW_매출A!$J$2:$J$7000,RAW_매출A!$B$2:$B$7000,$A20,RAW_매출A!$A$2:$A$7000,EDATE($E20,Y$1-1))=0,"",SUMIFS(RAW_매출A!$J$2:$J$7000,RAW_매출A!$B$2:$B$7000,$A20,RAW_매출A!$A$2:$A$7000,EDATE($E20,Y$1-1)))),"")</f>
        <v>6135000</v>
      </c>
      <c r="Z20">
        <f>IFERROR(IF($A20="","",IF(SUMIFS(RAW_매출A!$J$2:$J$7000,RAW_매출A!$B$2:$B$7000,$A20,RAW_매출A!$A$2:$A$7000,EDATE($E20,Z$1-1))=0,"",SUMIFS(RAW_매출A!$J$2:$J$7000,RAW_매출A!$B$2:$B$7000,$A20,RAW_매출A!$A$2:$A$7000,EDATE($E20,Z$1-1)))),"")</f>
        <v>6038000</v>
      </c>
      <c r="AA20">
        <f>IFERROR(IF($A20="","",IF(SUMIFS(RAW_매출A!$J$2:$J$7000,RAW_매출A!$B$2:$B$7000,$A20,RAW_매출A!$A$2:$A$7000,EDATE($E20,AA$1-1))=0,"",SUMIFS(RAW_매출A!$J$2:$J$7000,RAW_매출A!$B$2:$B$7000,$A20,RAW_매출A!$A$2:$A$7000,EDATE($E20,AA$1-1)))),"")</f>
        <v>7350500</v>
      </c>
      <c r="AB20">
        <f>IFERROR(IF($A20="","",IF(SUMIFS(RAW_매출A!$J$2:$J$7000,RAW_매출A!$B$2:$B$7000,$A20,RAW_매출A!$A$2:$A$7000,EDATE($E20,AB$1-1))=0,"",SUMIFS(RAW_매출A!$J$2:$J$7000,RAW_매출A!$B$2:$B$7000,$A20,RAW_매출A!$A$2:$A$7000,EDATE($E20,AB$1-1)))),"")</f>
        <v>4811500</v>
      </c>
      <c r="AC20">
        <f>IFERROR(IF($A20="","",IF(SUMIFS(RAW_매출A!$J$2:$J$7000,RAW_매출A!$B$2:$B$7000,$A20,RAW_매출A!$A$2:$A$7000,EDATE($E20,AC$1-1))=0,"",SUMIFS(RAW_매출A!$J$2:$J$7000,RAW_매출A!$B$2:$B$7000,$A20,RAW_매출A!$A$2:$A$7000,EDATE($E20,AC$1-1)))),"")</f>
        <v>4456500</v>
      </c>
      <c r="AD20">
        <f>IFERROR(IF($A20="","",IF(SUMIFS(RAW_매출A!$J$2:$J$7000,RAW_매출A!$B$2:$B$7000,$A20,RAW_매출A!$A$2:$A$7000,EDATE($E20,AD$1-1))=0,"",SUMIFS(RAW_매출A!$J$2:$J$7000,RAW_매출A!$B$2:$B$7000,$A20,RAW_매출A!$A$2:$A$7000,EDATE($E20,AD$1-1)))),"")</f>
        <v>4368500</v>
      </c>
      <c r="AE20">
        <f>IFERROR(IF($A20="","",IF(SUMIFS(RAW_매출A!$J$2:$J$7000,RAW_매출A!$B$2:$B$7000,$A20,RAW_매출A!$A$2:$A$7000,EDATE($E20,AE$1-1))=0,"",SUMIFS(RAW_매출A!$J$2:$J$7000,RAW_매출A!$B$2:$B$7000,$A20,RAW_매출A!$A$2:$A$7000,EDATE($E20,AE$1-1)))),"")</f>
        <v>3727000</v>
      </c>
      <c r="AF20">
        <f>IFERROR(IF($A20="","",IF(SUMIFS(RAW_매출A!$J$2:$J$7000,RAW_매출A!$B$2:$B$7000,$A20,RAW_매출A!$A$2:$A$7000,EDATE($E20,AF$1-1))=0,"",SUMIFS(RAW_매출A!$J$2:$J$7000,RAW_매출A!$B$2:$B$7000,$A20,RAW_매출A!$A$2:$A$7000,EDATE($E20,AF$1-1)))),"")</f>
        <v>4845500</v>
      </c>
      <c r="AG20">
        <f>IFERROR(IF($A20="","",IF(SUMIFS(RAW_매출A!$J$2:$J$7000,RAW_매출A!$B$2:$B$7000,$A20,RAW_매출A!$A$2:$A$7000,EDATE($E20,AG$1-1))=0,"",SUMIFS(RAW_매출A!$J$2:$J$7000,RAW_매출A!$B$2:$B$7000,$A20,RAW_매출A!$A$2:$A$7000,EDATE($E20,AG$1-1)))),"")</f>
        <v>5291500</v>
      </c>
      <c r="AH20">
        <f>IFERROR(IF($A20="","",IF(SUMIFS(RAW_매출A!$J$2:$J$7000,RAW_매출A!$B$2:$B$7000,$A20,RAW_매출A!$A$2:$A$7000,EDATE($E20,AH$1-1))=0,"",SUMIFS(RAW_매출A!$J$2:$J$7000,RAW_매출A!$B$2:$B$7000,$A20,RAW_매출A!$A$2:$A$7000,EDATE($E20,AH$1-1)))),"")</f>
        <v>5237500</v>
      </c>
      <c r="AI20">
        <f>IFERROR(IF($A20="","",IF(SUMIFS(RAW_매출A!$J$2:$J$7000,RAW_매출A!$B$2:$B$7000,$A20,RAW_매출A!$A$2:$A$7000,EDATE($E20,AI$1-1))=0,"",SUMIFS(RAW_매출A!$J$2:$J$7000,RAW_매출A!$B$2:$B$7000,$A20,RAW_매출A!$A$2:$A$7000,EDATE($E20,AI$1-1)))),"")</f>
        <v>4841500</v>
      </c>
      <c r="AJ20">
        <f>IFERROR(IF($A20="","",IF(SUMIFS(RAW_매출A!$J$2:$J$7000,RAW_매출A!$B$2:$B$7000,$A20,RAW_매출A!$A$2:$A$7000,EDATE($E20,AJ$1-1))=0,"",SUMIFS(RAW_매출A!$J$2:$J$7000,RAW_매출A!$B$2:$B$7000,$A20,RAW_매출A!$A$2:$A$7000,EDATE($E20,AJ$1-1)))),"")</f>
        <v>5230000</v>
      </c>
      <c r="AK20">
        <f>IFERROR(IF($A20="","",IF(SUMIFS(RAW_매출A!$J$2:$J$7000,RAW_매출A!$B$2:$B$7000,$A20,RAW_매출A!$A$2:$A$7000,EDATE($E20,AK$1-1))=0,"",SUMIFS(RAW_매출A!$J$2:$J$7000,RAW_매출A!$B$2:$B$7000,$A20,RAW_매출A!$A$2:$A$7000,EDATE($E20,AK$1-1)))),"")</f>
        <v>5388500</v>
      </c>
      <c r="AL20">
        <f>IFERROR(IF($A20="","",IF(SUMIFS(RAW_매출A!$J$2:$J$7000,RAW_매출A!$B$2:$B$7000,$A20,RAW_매출A!$A$2:$A$7000,EDATE($E20,AL$1-1))=0,"",SUMIFS(RAW_매출A!$J$2:$J$7000,RAW_매출A!$B$2:$B$7000,$A20,RAW_매출A!$A$2:$A$7000,EDATE($E20,AL$1-1)))),"")</f>
        <v>4948000</v>
      </c>
      <c r="AM20">
        <f>IFERROR(IF($A20="","",IF(SUMIFS(RAW_매출A!$J$2:$J$7000,RAW_매출A!$B$2:$B$7000,$A20,RAW_매출A!$A$2:$A$7000,EDATE($E20,AM$1-1))=0,"",SUMIFS(RAW_매출A!$J$2:$J$7000,RAW_매출A!$B$2:$B$7000,$A20,RAW_매출A!$A$2:$A$7000,EDATE($E20,AM$1-1)))),"")</f>
        <v>5459500</v>
      </c>
      <c r="AN20">
        <f>IFERROR(IF($A20="","",IF(SUMIFS(RAW_매출A!$J$2:$J$7000,RAW_매출A!$B$2:$B$7000,$A20,RAW_매출A!$A$2:$A$7000,EDATE($E20,AN$1-1))=0,"",SUMIFS(RAW_매출A!$J$2:$J$7000,RAW_매출A!$B$2:$B$7000,$A20,RAW_매출A!$A$2:$A$7000,EDATE($E20,AN$1-1)))),"")</f>
        <v>4943000</v>
      </c>
      <c r="AO20">
        <f>IFERROR(IF($A20="","",IF(SUMIFS(RAW_매출A!$J$2:$J$7000,RAW_매출A!$B$2:$B$7000,$A20,RAW_매출A!$A$2:$A$7000,EDATE($E20,AO$1-1))=0,"",SUMIFS(RAW_매출A!$J$2:$J$7000,RAW_매출A!$B$2:$B$7000,$A20,RAW_매출A!$A$2:$A$7000,EDATE($E20,AO$1-1)))),"")</f>
        <v>4689500</v>
      </c>
      <c r="AP20">
        <f>IFERROR(IF($A20="","",IF(SUMIFS(RAW_매출A!$J$2:$J$7000,RAW_매출A!$B$2:$B$7000,$A20,RAW_매출A!$A$2:$A$7000,EDATE($E20,AP$1-1))=0,"",SUMIFS(RAW_매출A!$J$2:$J$7000,RAW_매출A!$B$2:$B$7000,$A20,RAW_매출A!$A$2:$A$7000,EDATE($E20,AP$1-1)))),"")</f>
        <v>4993500</v>
      </c>
      <c r="AQ20">
        <f>IFERROR(IF($A20="","",IF(SUMIFS(RAW_매출A!$J$2:$J$7000,RAW_매출A!$B$2:$B$7000,$A20,RAW_매출A!$A$2:$A$7000,EDATE($E20,AQ$1-1))=0,"",SUMIFS(RAW_매출A!$J$2:$J$7000,RAW_매출A!$B$2:$B$7000,$A20,RAW_매출A!$A$2:$A$7000,EDATE($E20,AQ$1-1)))),"")</f>
        <v>4275000</v>
      </c>
      <c r="AR20">
        <f>IFERROR(IF($A20="","",IF(SUMIFS(RAW_매출A!$J$2:$J$7000,RAW_매출A!$B$2:$B$7000,$A20,RAW_매출A!$A$2:$A$7000,EDATE($E20,AR$1-1))=0,"",SUMIFS(RAW_매출A!$J$2:$J$7000,RAW_매출A!$B$2:$B$7000,$A20,RAW_매출A!$A$2:$A$7000,EDATE($E20,AR$1-1)))),"")</f>
        <v>4849500</v>
      </c>
      <c r="AS20">
        <f>IFERROR(IF($A20="","",IF(SUMIFS(RAW_매출A!$J$2:$J$7000,RAW_매출A!$B$2:$B$7000,$A20,RAW_매출A!$A$2:$A$7000,EDATE($E20,AS$1-1))=0,"",SUMIFS(RAW_매출A!$J$2:$J$7000,RAW_매출A!$B$2:$B$7000,$A20,RAW_매출A!$A$2:$A$7000,EDATE($E20,AS$1-1)))),"")</f>
        <v>4887500</v>
      </c>
      <c r="AT20">
        <f>IFERROR(IF($A20="","",IF(SUMIFS(RAW_매출A!$J$2:$J$7000,RAW_매출A!$B$2:$B$7000,$A20,RAW_매출A!$A$2:$A$7000,EDATE($E20,AT$1-1))=0,"",SUMIFS(RAW_매출A!$J$2:$J$7000,RAW_매출A!$B$2:$B$7000,$A20,RAW_매출A!$A$2:$A$7000,EDATE($E20,AT$1-1)))),"")</f>
        <v>5134000</v>
      </c>
      <c r="AU20">
        <f>IFERROR(IF($A20="","",IF(SUMIFS(RAW_매출A!$J$2:$J$7000,RAW_매출A!$B$2:$B$7000,$A20,RAW_매출A!$A$2:$A$7000,EDATE($E20,AU$1-1))=0,"",SUMIFS(RAW_매출A!$J$2:$J$7000,RAW_매출A!$B$2:$B$7000,$A20,RAW_매출A!$A$2:$A$7000,EDATE($E20,AU$1-1)))),"")</f>
        <v>4904000</v>
      </c>
      <c r="AV20">
        <f>IFERROR(IF($A20="","",IF(SUMIFS(RAW_매출A!$J$2:$J$7000,RAW_매출A!$B$2:$B$7000,$A20,RAW_매출A!$A$2:$A$7000,EDATE($E20,AV$1-1))=0,"",SUMIFS(RAW_매출A!$J$2:$J$7000,RAW_매출A!$B$2:$B$7000,$A20,RAW_매출A!$A$2:$A$7000,EDATE($E20,AV$1-1)))),"")</f>
        <v>5688500</v>
      </c>
      <c r="AW20">
        <f>IFERROR(IF($A20="","",IF(SUMIFS(RAW_매출A!$J$2:$J$7000,RAW_매출A!$B$2:$B$7000,$A20,RAW_매출A!$A$2:$A$7000,EDATE($E20,AW$1-1))=0,"",SUMIFS(RAW_매출A!$J$2:$J$7000,RAW_매출A!$B$2:$B$7000,$A20,RAW_매출A!$A$2:$A$7000,EDATE($E20,AW$1-1)))),"")</f>
        <v>4904500</v>
      </c>
      <c r="AX20">
        <f>IFERROR(IF($A20="","",IF(SUMIFS(RAW_매출A!$J$2:$J$7000,RAW_매출A!$B$2:$B$7000,$A20,RAW_매출A!$A$2:$A$7000,EDATE($E20,AX$1-1))=0,"",SUMIFS(RAW_매출A!$J$2:$J$7000,RAW_매출A!$B$2:$B$7000,$A20,RAW_매출A!$A$2:$A$7000,EDATE($E20,AX$1-1)))),"")</f>
        <v>5171500</v>
      </c>
      <c r="AY20">
        <f>IFERROR(IF($A20="","",IF(SUMIFS(RAW_매출A!$J$2:$J$7000,RAW_매출A!$B$2:$B$7000,$A20,RAW_매출A!$A$2:$A$7000,EDATE($E20,AY$1-1))=0,"",SUMIFS(RAW_매출A!$J$2:$J$7000,RAW_매출A!$B$2:$B$7000,$A20,RAW_매출A!$A$2:$A$7000,EDATE($E20,AY$1-1)))),"")</f>
        <v>5728500</v>
      </c>
      <c r="AZ20">
        <f>IFERROR(IF($A20="","",IF(SUMIFS(RAW_매출A!$J$2:$J$7000,RAW_매출A!$B$2:$B$7000,$A20,RAW_매출A!$A$2:$A$7000,EDATE($E20,AZ$1-1))=0,"",SUMIFS(RAW_매출A!$J$2:$J$7000,RAW_매출A!$B$2:$B$7000,$A20,RAW_매출A!$A$2:$A$7000,EDATE($E20,AZ$1-1)))),"")</f>
        <v>5328500</v>
      </c>
      <c r="BA20">
        <f>IFERROR(IF($A20="","",IF(SUMIFS(RAW_매출A!$J$2:$J$7000,RAW_매출A!$B$2:$B$7000,$A20,RAW_매출A!$A$2:$A$7000,EDATE($E20,BA$1-1))=0,"",SUMIFS(RAW_매출A!$J$2:$J$7000,RAW_매출A!$B$2:$B$7000,$A20,RAW_매출A!$A$2:$A$7000,EDATE($E20,BA$1-1)))),"")</f>
        <v>5206580</v>
      </c>
      <c r="BB20">
        <f>IFERROR(IF($A20="","",IF(SUMIFS(RAW_매출A!$J$2:$J$7000,RAW_매출A!$B$2:$B$7000,$A20,RAW_매출A!$A$2:$A$7000,EDATE($E20,BB$1-1))=0,"",SUMIFS(RAW_매출A!$J$2:$J$7000,RAW_매출A!$B$2:$B$7000,$A20,RAW_매출A!$A$2:$A$7000,EDATE($E20,BB$1-1)))),"")</f>
        <v>5253200</v>
      </c>
      <c r="BC20">
        <f>IFERROR(IF($A20="","",IF(SUMIFS(RAW_매출A!$J$2:$J$7000,RAW_매출A!$B$2:$B$7000,$A20,RAW_매출A!$A$2:$A$7000,EDATE($E20,BC$1-1))=0,"",SUMIFS(RAW_매출A!$J$2:$J$7000,RAW_매출A!$B$2:$B$7000,$A20,RAW_매출A!$A$2:$A$7000,EDATE($E20,BC$1-1)))),"")</f>
        <v>4943680</v>
      </c>
      <c r="BD20">
        <f>IFERROR(IF($A20="","",IF(SUMIFS(RAW_매출A!$J$2:$J$7000,RAW_매출A!$B$2:$B$7000,$A20,RAW_매출A!$A$2:$A$7000,EDATE($E20,BD$1-1))=0,"",SUMIFS(RAW_매출A!$J$2:$J$7000,RAW_매출A!$B$2:$B$7000,$A20,RAW_매출A!$A$2:$A$7000,EDATE($E20,BD$1-1)))),"")</f>
        <v>5612320</v>
      </c>
      <c r="BE20">
        <f>IFERROR(IF($A20="","",IF(SUMIFS(RAW_매출A!$J$2:$J$7000,RAW_매출A!$B$2:$B$7000,$A20,RAW_매출A!$A$2:$A$7000,EDATE($E20,BE$1-1))=0,"",SUMIFS(RAW_매출A!$J$2:$J$7000,RAW_매출A!$B$2:$B$7000,$A20,RAW_매출A!$A$2:$A$7000,EDATE($E20,BE$1-1)))),"")</f>
        <v>5331450</v>
      </c>
      <c r="BF20">
        <f>IFERROR(IF($A20="","",IF(SUMIFS(RAW_매출A!$J$2:$J$7000,RAW_매출A!$B$2:$B$7000,$A20,RAW_매출A!$A$2:$A$7000,EDATE($E20,BF$1-1))=0,"",SUMIFS(RAW_매출A!$J$2:$J$7000,RAW_매출A!$B$2:$B$7000,$A20,RAW_매출A!$A$2:$A$7000,EDATE($E20,BF$1-1)))),"")</f>
        <v>5081840</v>
      </c>
      <c r="BG20">
        <f>IFERROR(IF($A20="","",IF(SUMIFS(RAW_매출A!$J$2:$J$7000,RAW_매출A!$B$2:$B$7000,$A20,RAW_매출A!$A$2:$A$7000,EDATE($E20,BG$1-1))=0,"",SUMIFS(RAW_매출A!$J$2:$J$7000,RAW_매출A!$B$2:$B$7000,$A20,RAW_매출A!$A$2:$A$7000,EDATE($E20,BG$1-1)))),"")</f>
        <v>5110670</v>
      </c>
      <c r="BH20">
        <f>IFERROR(IF($A20="","",IF(SUMIFS(RAW_매출A!$J$2:$J$7000,RAW_매출A!$B$2:$B$7000,$A20,RAW_매출A!$A$2:$A$7000,EDATE($E20,BH$1-1))=0,"",SUMIFS(RAW_매출A!$J$2:$J$7000,RAW_매출A!$B$2:$B$7000,$A20,RAW_매출A!$A$2:$A$7000,EDATE($E20,BH$1-1)))),"")</f>
        <v>5469140</v>
      </c>
      <c r="BI20">
        <f>IFERROR(IF($A20="","",IF(SUMIFS(RAW_매출A!$J$2:$J$7000,RAW_매출A!$B$2:$B$7000,$A20,RAW_매출A!$A$2:$A$7000,EDATE($E20,BI$1-1))=0,"",SUMIFS(RAW_매출A!$J$2:$J$7000,RAW_매출A!$B$2:$B$7000,$A20,RAW_매출A!$A$2:$A$7000,EDATE($E20,BI$1-1)))),"")</f>
        <v>5280500</v>
      </c>
      <c r="BJ20">
        <f>IFERROR(IF($A20="","",IF(SUMIFS(RAW_매출A!$J$2:$J$7000,RAW_매출A!$B$2:$B$7000,$A20,RAW_매출A!$A$2:$A$7000,EDATE($E20,BJ$1-1))=0,"",SUMIFS(RAW_매출A!$J$2:$J$7000,RAW_매출A!$B$2:$B$7000,$A20,RAW_매출A!$A$2:$A$7000,EDATE($E20,BJ$1-1)))),"")</f>
        <v>4875680</v>
      </c>
      <c r="BK20">
        <f>IFERROR(IF($A20="","",IF(SUMIFS(RAW_매출A!$J$2:$J$7000,RAW_매출A!$B$2:$B$7000,$A20,RAW_매출A!$A$2:$A$7000,EDATE($E20,BK$1-1))=0,"",SUMIFS(RAW_매출A!$J$2:$J$7000,RAW_매출A!$B$2:$B$7000,$A20,RAW_매출A!$A$2:$A$7000,EDATE($E20,BK$1-1)))),"")</f>
        <v>5009020</v>
      </c>
      <c r="BL20">
        <f>IFERROR(IF($A20="","",IF(SUMIFS(RAW_매출A!$J$2:$J$7000,RAW_매출A!$B$2:$B$7000,$A20,RAW_매출A!$A$2:$A$7000,EDATE($E20,BL$1-1))=0,"",SUMIFS(RAW_매출A!$J$2:$J$7000,RAW_매출A!$B$2:$B$7000,$A20,RAW_매출A!$A$2:$A$7000,EDATE($E20,BL$1-1)))),"")</f>
        <v>4768920</v>
      </c>
      <c r="BM20">
        <f>IFERROR(IF($A20="","",IF(SUMIFS(RAW_매출A!$J$2:$J$7000,RAW_매출A!$B$2:$B$7000,$A20,RAW_매출A!$A$2:$A$7000,EDATE($E20,BM$1-1))=0,"",SUMIFS(RAW_매출A!$J$2:$J$7000,RAW_매출A!$B$2:$B$7000,$A20,RAW_매출A!$A$2:$A$7000,EDATE($E20,BM$1-1)))),"")</f>
        <v>5259500</v>
      </c>
      <c r="BN20">
        <f>IFERROR(IF($A20="","",IF(SUMIFS(RAW_매출A!$J$2:$J$7000,RAW_매출A!$B$2:$B$7000,$A20,RAW_매출A!$A$2:$A$7000,EDATE($E20,BN$1-1))=0,"",SUMIFS(RAW_매출A!$J$2:$J$7000,RAW_매출A!$B$2:$B$7000,$A20,RAW_매출A!$A$2:$A$7000,EDATE($E20,BN$1-1)))),"")</f>
        <v>4714700</v>
      </c>
    </row>
    <row r="21" spans="1:66" x14ac:dyDescent="0.3">
      <c r="A21" t="str">
        <f>세팅!A22</f>
        <v>(1006) #회기점</v>
      </c>
      <c r="B21" t="str">
        <f>세팅!B22</f>
        <v>150-1</v>
      </c>
      <c r="C21">
        <f t="shared" si="0"/>
        <v>1</v>
      </c>
      <c r="D21" t="str">
        <f t="shared" si="1"/>
        <v>1</v>
      </c>
      <c r="E21" s="1">
        <f>세팅!D22</f>
        <v>43862</v>
      </c>
      <c r="F21">
        <f t="shared" si="3"/>
        <v>7962833.333333333</v>
      </c>
      <c r="G21">
        <f>IFERROR(IF($A21="","",IF(SUMIFS(RAW_매출A!$J$2:$J$7000,RAW_매출A!$B$2:$B$7000,$A21,RAW_매출A!$A$2:$A$7000,EDATE($E21,G$1-1))=0,"",SUMIFS(RAW_매출A!$J$2:$J$7000,RAW_매출A!$B$2:$B$7000,$A21,RAW_매출A!$A$2:$A$7000,EDATE($E21,G$1-1)))),"")</f>
        <v>3874000</v>
      </c>
      <c r="H21">
        <f>IFERROR(IF($A21="","",IF(SUMIFS(RAW_매출A!$J$2:$J$7000,RAW_매출A!$B$2:$B$7000,$A21,RAW_매출A!$A$2:$A$7000,EDATE($E21,H$1-1))=0,"",SUMIFS(RAW_매출A!$J$2:$J$7000,RAW_매출A!$B$2:$B$7000,$A21,RAW_매출A!$A$2:$A$7000,EDATE($E21,H$1-1)))),"")</f>
        <v>3736000</v>
      </c>
      <c r="I21">
        <f>IFERROR(IF($A21="","",IF(SUMIFS(RAW_매출A!$J$2:$J$7000,RAW_매출A!$B$2:$B$7000,$A21,RAW_매출A!$A$2:$A$7000,EDATE($E21,I$1-1))=0,"",SUMIFS(RAW_매출A!$J$2:$J$7000,RAW_매출A!$B$2:$B$7000,$A21,RAW_매출A!$A$2:$A$7000,EDATE($E21,I$1-1)))),"")</f>
        <v>3865000</v>
      </c>
      <c r="J21" s="28">
        <f>IFERROR(IF($A21="","",IF(SUMIFS(RAW_매출A!$J$2:$J$7000,RAW_매출A!$B$2:$B$7000,$A21,RAW_매출A!$A$2:$A$7000,EDATE($E21,J$1-1))=0,"",SUMIFS(RAW_매출A!$J$2:$J$7000,RAW_매출A!$B$2:$B$7000,$A21,RAW_매출A!$A$2:$A$7000,EDATE($E21,J$1-1)))),"")</f>
        <v>5646000</v>
      </c>
      <c r="K21" s="28">
        <f>IFERROR(IF($A21="","",IF(SUMIFS(RAW_매출A!$J$2:$J$7000,RAW_매출A!$B$2:$B$7000,$A21,RAW_매출A!$A$2:$A$7000,EDATE($E21,K$1-1))=0,"",SUMIFS(RAW_매출A!$J$2:$J$7000,RAW_매출A!$B$2:$B$7000,$A21,RAW_매출A!$A$2:$A$7000,EDATE($E21,K$1-1)))),"")</f>
        <v>6268000</v>
      </c>
      <c r="L21" s="28">
        <f>IFERROR(IF($A21="","",IF(SUMIFS(RAW_매출A!$J$2:$J$7000,RAW_매출A!$B$2:$B$7000,$A21,RAW_매출A!$A$2:$A$7000,EDATE($E21,L$1-1))=0,"",SUMIFS(RAW_매출A!$J$2:$J$7000,RAW_매출A!$B$2:$B$7000,$A21,RAW_매출A!$A$2:$A$7000,EDATE($E21,L$1-1)))),"")</f>
        <v>8522000</v>
      </c>
      <c r="M21" s="28">
        <f>IFERROR(IF($A21="","",IF(SUMIFS(RAW_매출A!$J$2:$J$7000,RAW_매출A!$B$2:$B$7000,$A21,RAW_매출A!$A$2:$A$7000,EDATE($E21,M$1-1))=0,"",SUMIFS(RAW_매출A!$J$2:$J$7000,RAW_매출A!$B$2:$B$7000,$A21,RAW_매출A!$A$2:$A$7000,EDATE($E21,M$1-1)))),"")</f>
        <v>10536000</v>
      </c>
      <c r="N21" s="28">
        <f>IFERROR(IF($A21="","",IF(SUMIFS(RAW_매출A!$J$2:$J$7000,RAW_매출A!$B$2:$B$7000,$A21,RAW_매출A!$A$2:$A$7000,EDATE($E21,N$1-1))=0,"",SUMIFS(RAW_매출A!$J$2:$J$7000,RAW_매출A!$B$2:$B$7000,$A21,RAW_매출A!$A$2:$A$7000,EDATE($E21,N$1-1)))),"")</f>
        <v>7877000</v>
      </c>
      <c r="O21" s="28">
        <f>IFERROR(IF($A21="","",IF(SUMIFS(RAW_매출A!$J$2:$J$7000,RAW_매출A!$B$2:$B$7000,$A21,RAW_매출A!$A$2:$A$7000,EDATE($E21,O$1-1))=0,"",SUMIFS(RAW_매출A!$J$2:$J$7000,RAW_매출A!$B$2:$B$7000,$A21,RAW_매출A!$A$2:$A$7000,EDATE($E21,O$1-1)))),"")</f>
        <v>8928000</v>
      </c>
      <c r="P21">
        <f>IFERROR(IF($A21="","",IF(SUMIFS(RAW_매출A!$J$2:$J$7000,RAW_매출A!$B$2:$B$7000,$A21,RAW_매출A!$A$2:$A$7000,EDATE($E21,P$1-1))=0,"",SUMIFS(RAW_매출A!$J$2:$J$7000,RAW_매출A!$B$2:$B$7000,$A21,RAW_매출A!$A$2:$A$7000,EDATE($E21,P$1-1)))),"")</f>
        <v>8653000</v>
      </c>
      <c r="Q21">
        <f>IFERROR(IF($A21="","",IF(SUMIFS(RAW_매출A!$J$2:$J$7000,RAW_매출A!$B$2:$B$7000,$A21,RAW_매출A!$A$2:$A$7000,EDATE($E21,Q$1-1))=0,"",SUMIFS(RAW_매출A!$J$2:$J$7000,RAW_매출A!$B$2:$B$7000,$A21,RAW_매출A!$A$2:$A$7000,EDATE($E21,Q$1-1)))),"")</f>
        <v>7451000</v>
      </c>
      <c r="R21">
        <f>IFERROR(IF($A21="","",IF(SUMIFS(RAW_매출A!$J$2:$J$7000,RAW_매출A!$B$2:$B$7000,$A21,RAW_매출A!$A$2:$A$7000,EDATE($E21,R$1-1))=0,"",SUMIFS(RAW_매출A!$J$2:$J$7000,RAW_매출A!$B$2:$B$7000,$A21,RAW_매출A!$A$2:$A$7000,EDATE($E21,R$1-1)))),"")</f>
        <v>7823000</v>
      </c>
      <c r="S21">
        <f>IFERROR(IF($A21="","",IF(SUMIFS(RAW_매출A!$J$2:$J$7000,RAW_매출A!$B$2:$B$7000,$A21,RAW_매출A!$A$2:$A$7000,EDATE($E21,S$1-1))=0,"",SUMIFS(RAW_매출A!$J$2:$J$7000,RAW_매출A!$B$2:$B$7000,$A21,RAW_매출A!$A$2:$A$7000,EDATE($E21,S$1-1)))),"")</f>
        <v>7617000</v>
      </c>
      <c r="T21">
        <f>IFERROR(IF($A21="","",IF(SUMIFS(RAW_매출A!$J$2:$J$7000,RAW_매출A!$B$2:$B$7000,$A21,RAW_매출A!$A$2:$A$7000,EDATE($E21,T$1-1))=0,"",SUMIFS(RAW_매출A!$J$2:$J$7000,RAW_매출A!$B$2:$B$7000,$A21,RAW_매출A!$A$2:$A$7000,EDATE($E21,T$1-1)))),"")</f>
        <v>7649000</v>
      </c>
      <c r="U21">
        <f>IFERROR(IF($A21="","",IF(SUMIFS(RAW_매출A!$J$2:$J$7000,RAW_매출A!$B$2:$B$7000,$A21,RAW_매출A!$A$2:$A$7000,EDATE($E21,U$1-1))=0,"",SUMIFS(RAW_매출A!$J$2:$J$7000,RAW_매출A!$B$2:$B$7000,$A21,RAW_매출A!$A$2:$A$7000,EDATE($E21,U$1-1)))),"")</f>
        <v>8403000</v>
      </c>
      <c r="V21">
        <f>IFERROR(IF($A21="","",IF(SUMIFS(RAW_매출A!$J$2:$J$7000,RAW_매출A!$B$2:$B$7000,$A21,RAW_매출A!$A$2:$A$7000,EDATE($E21,V$1-1))=0,"",SUMIFS(RAW_매출A!$J$2:$J$7000,RAW_매출A!$B$2:$B$7000,$A21,RAW_매출A!$A$2:$A$7000,EDATE($E21,V$1-1)))),"")</f>
        <v>9405000</v>
      </c>
      <c r="W21">
        <f>IFERROR(IF($A21="","",IF(SUMIFS(RAW_매출A!$J$2:$J$7000,RAW_매출A!$B$2:$B$7000,$A21,RAW_매출A!$A$2:$A$7000,EDATE($E21,W$1-1))=0,"",SUMIFS(RAW_매출A!$J$2:$J$7000,RAW_매출A!$B$2:$B$7000,$A21,RAW_매출A!$A$2:$A$7000,EDATE($E21,W$1-1)))),"")</f>
        <v>9009500</v>
      </c>
      <c r="X21">
        <f>IFERROR(IF($A21="","",IF(SUMIFS(RAW_매출A!$J$2:$J$7000,RAW_매출A!$B$2:$B$7000,$A21,RAW_매출A!$A$2:$A$7000,EDATE($E21,X$1-1))=0,"",SUMIFS(RAW_매출A!$J$2:$J$7000,RAW_매출A!$B$2:$B$7000,$A21,RAW_매출A!$A$2:$A$7000,EDATE($E21,X$1-1)))),"")</f>
        <v>9167600</v>
      </c>
      <c r="Y21">
        <f>IFERROR(IF($A21="","",IF(SUMIFS(RAW_매출A!$J$2:$J$7000,RAW_매출A!$B$2:$B$7000,$A21,RAW_매출A!$A$2:$A$7000,EDATE($E21,Y$1-1))=0,"",SUMIFS(RAW_매출A!$J$2:$J$7000,RAW_매출A!$B$2:$B$7000,$A21,RAW_매출A!$A$2:$A$7000,EDATE($E21,Y$1-1)))),"")</f>
        <v>8780100</v>
      </c>
      <c r="Z21">
        <f>IFERROR(IF($A21="","",IF(SUMIFS(RAW_매출A!$J$2:$J$7000,RAW_매출A!$B$2:$B$7000,$A21,RAW_매출A!$A$2:$A$7000,EDATE($E21,Z$1-1))=0,"",SUMIFS(RAW_매출A!$J$2:$J$7000,RAW_매출A!$B$2:$B$7000,$A21,RAW_매출A!$A$2:$A$7000,EDATE($E21,Z$1-1)))),"")</f>
        <v>9014900</v>
      </c>
      <c r="AA21">
        <f>IFERROR(IF($A21="","",IF(SUMIFS(RAW_매출A!$J$2:$J$7000,RAW_매출A!$B$2:$B$7000,$A21,RAW_매출A!$A$2:$A$7000,EDATE($E21,AA$1-1))=0,"",SUMIFS(RAW_매출A!$J$2:$J$7000,RAW_매출A!$B$2:$B$7000,$A21,RAW_매출A!$A$2:$A$7000,EDATE($E21,AA$1-1)))),"")</f>
        <v>10788500</v>
      </c>
      <c r="AB21">
        <f>IFERROR(IF($A21="","",IF(SUMIFS(RAW_매출A!$J$2:$J$7000,RAW_매출A!$B$2:$B$7000,$A21,RAW_매출A!$A$2:$A$7000,EDATE($E21,AB$1-1))=0,"",SUMIFS(RAW_매출A!$J$2:$J$7000,RAW_매출A!$B$2:$B$7000,$A21,RAW_매출A!$A$2:$A$7000,EDATE($E21,AB$1-1)))),"")</f>
        <v>8923700</v>
      </c>
      <c r="AC21">
        <f>IFERROR(IF($A21="","",IF(SUMIFS(RAW_매출A!$J$2:$J$7000,RAW_매출A!$B$2:$B$7000,$A21,RAW_매출A!$A$2:$A$7000,EDATE($E21,AC$1-1))=0,"",SUMIFS(RAW_매출A!$J$2:$J$7000,RAW_매출A!$B$2:$B$7000,$A21,RAW_매출A!$A$2:$A$7000,EDATE($E21,AC$1-1)))),"")</f>
        <v>9874900</v>
      </c>
      <c r="AD21">
        <f>IFERROR(IF($A21="","",IF(SUMIFS(RAW_매출A!$J$2:$J$7000,RAW_매출A!$B$2:$B$7000,$A21,RAW_매출A!$A$2:$A$7000,EDATE($E21,AD$1-1))=0,"",SUMIFS(RAW_매출A!$J$2:$J$7000,RAW_매출A!$B$2:$B$7000,$A21,RAW_매출A!$A$2:$A$7000,EDATE($E21,AD$1-1)))),"")</f>
        <v>9204100</v>
      </c>
      <c r="AE21">
        <f>IFERROR(IF($A21="","",IF(SUMIFS(RAW_매출A!$J$2:$J$7000,RAW_매출A!$B$2:$B$7000,$A21,RAW_매출A!$A$2:$A$7000,EDATE($E21,AE$1-1))=0,"",SUMIFS(RAW_매출A!$J$2:$J$7000,RAW_매출A!$B$2:$B$7000,$A21,RAW_매출A!$A$2:$A$7000,EDATE($E21,AE$1-1)))),"")</f>
        <v>8279830</v>
      </c>
      <c r="AF21">
        <f>IFERROR(IF($A21="","",IF(SUMIFS(RAW_매출A!$J$2:$J$7000,RAW_매출A!$B$2:$B$7000,$A21,RAW_매출A!$A$2:$A$7000,EDATE($E21,AF$1-1))=0,"",SUMIFS(RAW_매출A!$J$2:$J$7000,RAW_매출A!$B$2:$B$7000,$A21,RAW_매출A!$A$2:$A$7000,EDATE($E21,AF$1-1)))),"")</f>
        <v>10032000</v>
      </c>
      <c r="AG21">
        <f>IFERROR(IF($A21="","",IF(SUMIFS(RAW_매출A!$J$2:$J$7000,RAW_매출A!$B$2:$B$7000,$A21,RAW_매출A!$A$2:$A$7000,EDATE($E21,AG$1-1))=0,"",SUMIFS(RAW_매출A!$J$2:$J$7000,RAW_매출A!$B$2:$B$7000,$A21,RAW_매출A!$A$2:$A$7000,EDATE($E21,AG$1-1)))),"")</f>
        <v>10192280</v>
      </c>
      <c r="AH21">
        <f>IFERROR(IF($A21="","",IF(SUMIFS(RAW_매출A!$J$2:$J$7000,RAW_매출A!$B$2:$B$7000,$A21,RAW_매출A!$A$2:$A$7000,EDATE($E21,AH$1-1))=0,"",SUMIFS(RAW_매출A!$J$2:$J$7000,RAW_매출A!$B$2:$B$7000,$A21,RAW_매출A!$A$2:$A$7000,EDATE($E21,AH$1-1)))),"")</f>
        <v>10196600</v>
      </c>
      <c r="AI21">
        <f>IFERROR(IF($A21="","",IF(SUMIFS(RAW_매출A!$J$2:$J$7000,RAW_매출A!$B$2:$B$7000,$A21,RAW_매출A!$A$2:$A$7000,EDATE($E21,AI$1-1))=0,"",SUMIFS(RAW_매출A!$J$2:$J$7000,RAW_매출A!$B$2:$B$7000,$A21,RAW_매출A!$A$2:$A$7000,EDATE($E21,AI$1-1)))),"")</f>
        <v>8436020</v>
      </c>
      <c r="AJ21">
        <f>IFERROR(IF($A21="","",IF(SUMIFS(RAW_매출A!$J$2:$J$7000,RAW_매출A!$B$2:$B$7000,$A21,RAW_매출A!$A$2:$A$7000,EDATE($E21,AJ$1-1))=0,"",SUMIFS(RAW_매출A!$J$2:$J$7000,RAW_매출A!$B$2:$B$7000,$A21,RAW_매출A!$A$2:$A$7000,EDATE($E21,AJ$1-1)))),"")</f>
        <v>8349500</v>
      </c>
      <c r="AK21">
        <f>IFERROR(IF($A21="","",IF(SUMIFS(RAW_매출A!$J$2:$J$7000,RAW_매출A!$B$2:$B$7000,$A21,RAW_매출A!$A$2:$A$7000,EDATE($E21,AK$1-1))=0,"",SUMIFS(RAW_매출A!$J$2:$J$7000,RAW_매출A!$B$2:$B$7000,$A21,RAW_매출A!$A$2:$A$7000,EDATE($E21,AK$1-1)))),"")</f>
        <v>8021840</v>
      </c>
      <c r="AL21">
        <f>IFERROR(IF($A21="","",IF(SUMIFS(RAW_매출A!$J$2:$J$7000,RAW_매출A!$B$2:$B$7000,$A21,RAW_매출A!$A$2:$A$7000,EDATE($E21,AL$1-1))=0,"",SUMIFS(RAW_매출A!$J$2:$J$7000,RAW_매출A!$B$2:$B$7000,$A21,RAW_매출A!$A$2:$A$7000,EDATE($E21,AL$1-1)))),"")</f>
        <v>7786000</v>
      </c>
      <c r="AM21">
        <f>IFERROR(IF($A21="","",IF(SUMIFS(RAW_매출A!$J$2:$J$7000,RAW_매출A!$B$2:$B$7000,$A21,RAW_매출A!$A$2:$A$7000,EDATE($E21,AM$1-1))=0,"",SUMIFS(RAW_매출A!$J$2:$J$7000,RAW_매출A!$B$2:$B$7000,$A21,RAW_매출A!$A$2:$A$7000,EDATE($E21,AM$1-1)))),"")</f>
        <v>8794400</v>
      </c>
      <c r="AN21">
        <f>IFERROR(IF($A21="","",IF(SUMIFS(RAW_매출A!$J$2:$J$7000,RAW_매출A!$B$2:$B$7000,$A21,RAW_매출A!$A$2:$A$7000,EDATE($E21,AN$1-1))=0,"",SUMIFS(RAW_매출A!$J$2:$J$7000,RAW_매출A!$B$2:$B$7000,$A21,RAW_매출A!$A$2:$A$7000,EDATE($E21,AN$1-1)))),"")</f>
        <v>7157300</v>
      </c>
      <c r="AO21">
        <f>IFERROR(IF($A21="","",IF(SUMIFS(RAW_매출A!$J$2:$J$7000,RAW_매출A!$B$2:$B$7000,$A21,RAW_매출A!$A$2:$A$7000,EDATE($E21,AO$1-1))=0,"",SUMIFS(RAW_매출A!$J$2:$J$7000,RAW_매출A!$B$2:$B$7000,$A21,RAW_매출A!$A$2:$A$7000,EDATE($E21,AO$1-1)))),"")</f>
        <v>6973500</v>
      </c>
      <c r="AP21">
        <f>IFERROR(IF($A21="","",IF(SUMIFS(RAW_매출A!$J$2:$J$7000,RAW_매출A!$B$2:$B$7000,$A21,RAW_매출A!$A$2:$A$7000,EDATE($E21,AP$1-1))=0,"",SUMIFS(RAW_매출A!$J$2:$J$7000,RAW_매출A!$B$2:$B$7000,$A21,RAW_매출A!$A$2:$A$7000,EDATE($E21,AP$1-1)))),"")</f>
        <v>5827100</v>
      </c>
      <c r="AQ21">
        <f>IFERROR(IF($A21="","",IF(SUMIFS(RAW_매출A!$J$2:$J$7000,RAW_매출A!$B$2:$B$7000,$A21,RAW_매출A!$A$2:$A$7000,EDATE($E21,AQ$1-1))=0,"",SUMIFS(RAW_매출A!$J$2:$J$7000,RAW_매출A!$B$2:$B$7000,$A21,RAW_매출A!$A$2:$A$7000,EDATE($E21,AQ$1-1)))),"")</f>
        <v>6237700</v>
      </c>
      <c r="AR21">
        <f>IFERROR(IF($A21="","",IF(SUMIFS(RAW_매출A!$J$2:$J$7000,RAW_매출A!$B$2:$B$7000,$A21,RAW_매출A!$A$2:$A$7000,EDATE($E21,AR$1-1))=0,"",SUMIFS(RAW_매출A!$J$2:$J$7000,RAW_매출A!$B$2:$B$7000,$A21,RAW_매출A!$A$2:$A$7000,EDATE($E21,AR$1-1)))),"")</f>
        <v>6540500</v>
      </c>
      <c r="AS21">
        <f>IFERROR(IF($A21="","",IF(SUMIFS(RAW_매출A!$J$2:$J$7000,RAW_매출A!$B$2:$B$7000,$A21,RAW_매출A!$A$2:$A$7000,EDATE($E21,AS$1-1))=0,"",SUMIFS(RAW_매출A!$J$2:$J$7000,RAW_매출A!$B$2:$B$7000,$A21,RAW_매출A!$A$2:$A$7000,EDATE($E21,AS$1-1)))),"")</f>
        <v>6861700</v>
      </c>
      <c r="AT21">
        <f>IFERROR(IF($A21="","",IF(SUMIFS(RAW_매출A!$J$2:$J$7000,RAW_매출A!$B$2:$B$7000,$A21,RAW_매출A!$A$2:$A$7000,EDATE($E21,AT$1-1))=0,"",SUMIFS(RAW_매출A!$J$2:$J$7000,RAW_매출A!$B$2:$B$7000,$A21,RAW_매출A!$A$2:$A$7000,EDATE($E21,AT$1-1)))),"")</f>
        <v>7404900</v>
      </c>
      <c r="AU21">
        <f>IFERROR(IF($A21="","",IF(SUMIFS(RAW_매출A!$J$2:$J$7000,RAW_매출A!$B$2:$B$7000,$A21,RAW_매출A!$A$2:$A$7000,EDATE($E21,AU$1-1))=0,"",SUMIFS(RAW_매출A!$J$2:$J$7000,RAW_매출A!$B$2:$B$7000,$A21,RAW_매출A!$A$2:$A$7000,EDATE($E21,AU$1-1)))),"")</f>
        <v>6988600</v>
      </c>
      <c r="AV21">
        <f>IFERROR(IF($A21="","",IF(SUMIFS(RAW_매출A!$J$2:$J$7000,RAW_매출A!$B$2:$B$7000,$A21,RAW_매출A!$A$2:$A$7000,EDATE($E21,AV$1-1))=0,"",SUMIFS(RAW_매출A!$J$2:$J$7000,RAW_매출A!$B$2:$B$7000,$A21,RAW_매출A!$A$2:$A$7000,EDATE($E21,AV$1-1)))),"")</f>
        <v>6948000</v>
      </c>
      <c r="AW21">
        <f>IFERROR(IF($A21="","",IF(SUMIFS(RAW_매출A!$J$2:$J$7000,RAW_매출A!$B$2:$B$7000,$A21,RAW_매출A!$A$2:$A$7000,EDATE($E21,AW$1-1))=0,"",SUMIFS(RAW_매출A!$J$2:$J$7000,RAW_매출A!$B$2:$B$7000,$A21,RAW_매출A!$A$2:$A$7000,EDATE($E21,AW$1-1)))),"")</f>
        <v>6896600</v>
      </c>
      <c r="AX21">
        <f>IFERROR(IF($A21="","",IF(SUMIFS(RAW_매출A!$J$2:$J$7000,RAW_매출A!$B$2:$B$7000,$A21,RAW_매출A!$A$2:$A$7000,EDATE($E21,AX$1-1))=0,"",SUMIFS(RAW_매출A!$J$2:$J$7000,RAW_매출A!$B$2:$B$7000,$A21,RAW_매출A!$A$2:$A$7000,EDATE($E21,AX$1-1)))),"")</f>
        <v>7669400</v>
      </c>
      <c r="AY21">
        <f>IFERROR(IF($A21="","",IF(SUMIFS(RAW_매출A!$J$2:$J$7000,RAW_매출A!$B$2:$B$7000,$A21,RAW_매출A!$A$2:$A$7000,EDATE($E21,AY$1-1))=0,"",SUMIFS(RAW_매출A!$J$2:$J$7000,RAW_매출A!$B$2:$B$7000,$A21,RAW_매출A!$A$2:$A$7000,EDATE($E21,AY$1-1)))),"")</f>
        <v>8151900</v>
      </c>
      <c r="AZ21">
        <f>IFERROR(IF($A21="","",IF(SUMIFS(RAW_매출A!$J$2:$J$7000,RAW_매출A!$B$2:$B$7000,$A21,RAW_매출A!$A$2:$A$7000,EDATE($E21,AZ$1-1))=0,"",SUMIFS(RAW_매출A!$J$2:$J$7000,RAW_매출A!$B$2:$B$7000,$A21,RAW_매출A!$A$2:$A$7000,EDATE($E21,AZ$1-1)))),"")</f>
        <v>7205200</v>
      </c>
      <c r="BA21">
        <f>IFERROR(IF($A21="","",IF(SUMIFS(RAW_매출A!$J$2:$J$7000,RAW_매출A!$B$2:$B$7000,$A21,RAW_매출A!$A$2:$A$7000,EDATE($E21,BA$1-1))=0,"",SUMIFS(RAW_매출A!$J$2:$J$7000,RAW_매출A!$B$2:$B$7000,$A21,RAW_매출A!$A$2:$A$7000,EDATE($E21,BA$1-1)))),"")</f>
        <v>7002080</v>
      </c>
      <c r="BB21">
        <f>IFERROR(IF($A21="","",IF(SUMIFS(RAW_매출A!$J$2:$J$7000,RAW_매출A!$B$2:$B$7000,$A21,RAW_매출A!$A$2:$A$7000,EDATE($E21,BB$1-1))=0,"",SUMIFS(RAW_매출A!$J$2:$J$7000,RAW_매출A!$B$2:$B$7000,$A21,RAW_매출A!$A$2:$A$7000,EDATE($E21,BB$1-1)))),"")</f>
        <v>6226720</v>
      </c>
      <c r="BC21">
        <f>IFERROR(IF($A21="","",IF(SUMIFS(RAW_매출A!$J$2:$J$7000,RAW_매출A!$B$2:$B$7000,$A21,RAW_매출A!$A$2:$A$7000,EDATE($E21,BC$1-1))=0,"",SUMIFS(RAW_매출A!$J$2:$J$7000,RAW_매출A!$B$2:$B$7000,$A21,RAW_매출A!$A$2:$A$7000,EDATE($E21,BC$1-1)))),"")</f>
        <v>6438410</v>
      </c>
      <c r="BD21">
        <f>IFERROR(IF($A21="","",IF(SUMIFS(RAW_매출A!$J$2:$J$7000,RAW_매출A!$B$2:$B$7000,$A21,RAW_매출A!$A$2:$A$7000,EDATE($E21,BD$1-1))=0,"",SUMIFS(RAW_매출A!$J$2:$J$7000,RAW_매출A!$B$2:$B$7000,$A21,RAW_매출A!$A$2:$A$7000,EDATE($E21,BD$1-1)))),"")</f>
        <v>7910980</v>
      </c>
      <c r="BE21">
        <f>IFERROR(IF($A21="","",IF(SUMIFS(RAW_매출A!$J$2:$J$7000,RAW_매출A!$B$2:$B$7000,$A21,RAW_매출A!$A$2:$A$7000,EDATE($E21,BE$1-1))=0,"",SUMIFS(RAW_매출A!$J$2:$J$7000,RAW_매출A!$B$2:$B$7000,$A21,RAW_매출A!$A$2:$A$7000,EDATE($E21,BE$1-1)))),"")</f>
        <v>7530630</v>
      </c>
      <c r="BF21">
        <f>IFERROR(IF($A21="","",IF(SUMIFS(RAW_매출A!$J$2:$J$7000,RAW_매출A!$B$2:$B$7000,$A21,RAW_매출A!$A$2:$A$7000,EDATE($E21,BF$1-1))=0,"",SUMIFS(RAW_매출A!$J$2:$J$7000,RAW_매출A!$B$2:$B$7000,$A21,RAW_매출A!$A$2:$A$7000,EDATE($E21,BF$1-1)))),"")</f>
        <v>7711280</v>
      </c>
      <c r="BG21">
        <f>IFERROR(IF($A21="","",IF(SUMIFS(RAW_매출A!$J$2:$J$7000,RAW_매출A!$B$2:$B$7000,$A21,RAW_매출A!$A$2:$A$7000,EDATE($E21,BG$1-1))=0,"",SUMIFS(RAW_매출A!$J$2:$J$7000,RAW_매출A!$B$2:$B$7000,$A21,RAW_매출A!$A$2:$A$7000,EDATE($E21,BG$1-1)))),"")</f>
        <v>7768840</v>
      </c>
      <c r="BH21">
        <f>IFERROR(IF($A21="","",IF(SUMIFS(RAW_매출A!$J$2:$J$7000,RAW_매출A!$B$2:$B$7000,$A21,RAW_매출A!$A$2:$A$7000,EDATE($E21,BH$1-1))=0,"",SUMIFS(RAW_매출A!$J$2:$J$7000,RAW_매출A!$B$2:$B$7000,$A21,RAW_매출A!$A$2:$A$7000,EDATE($E21,BH$1-1)))),"")</f>
        <v>7459630</v>
      </c>
      <c r="BI21">
        <f>IFERROR(IF($A21="","",IF(SUMIFS(RAW_매출A!$J$2:$J$7000,RAW_매출A!$B$2:$B$7000,$A21,RAW_매출A!$A$2:$A$7000,EDATE($E21,BI$1-1))=0,"",SUMIFS(RAW_매출A!$J$2:$J$7000,RAW_매출A!$B$2:$B$7000,$A21,RAW_매출A!$A$2:$A$7000,EDATE($E21,BI$1-1)))),"")</f>
        <v>7931510</v>
      </c>
      <c r="BJ21">
        <f>IFERROR(IF($A21="","",IF(SUMIFS(RAW_매출A!$J$2:$J$7000,RAW_매출A!$B$2:$B$7000,$A21,RAW_매출A!$A$2:$A$7000,EDATE($E21,BJ$1-1))=0,"",SUMIFS(RAW_매출A!$J$2:$J$7000,RAW_매출A!$B$2:$B$7000,$A21,RAW_매출A!$A$2:$A$7000,EDATE($E21,BJ$1-1)))),"")</f>
        <v>7659880</v>
      </c>
      <c r="BK21">
        <f>IFERROR(IF($A21="","",IF(SUMIFS(RAW_매출A!$J$2:$J$7000,RAW_매출A!$B$2:$B$7000,$A21,RAW_매출A!$A$2:$A$7000,EDATE($E21,BK$1-1))=0,"",SUMIFS(RAW_매출A!$J$2:$J$7000,RAW_매출A!$B$2:$B$7000,$A21,RAW_매출A!$A$2:$A$7000,EDATE($E21,BK$1-1)))),"")</f>
        <v>8644270</v>
      </c>
      <c r="BL21">
        <f>IFERROR(IF($A21="","",IF(SUMIFS(RAW_매출A!$J$2:$J$7000,RAW_매출A!$B$2:$B$7000,$A21,RAW_매출A!$A$2:$A$7000,EDATE($E21,BL$1-1))=0,"",SUMIFS(RAW_매출A!$J$2:$J$7000,RAW_매출A!$B$2:$B$7000,$A21,RAW_매출A!$A$2:$A$7000,EDATE($E21,BL$1-1)))),"")</f>
        <v>7111660</v>
      </c>
      <c r="BM21">
        <f>IFERROR(IF($A21="","",IF(SUMIFS(RAW_매출A!$J$2:$J$7000,RAW_매출A!$B$2:$B$7000,$A21,RAW_매출A!$A$2:$A$7000,EDATE($E21,BM$1-1))=0,"",SUMIFS(RAW_매출A!$J$2:$J$7000,RAW_매출A!$B$2:$B$7000,$A21,RAW_매출A!$A$2:$A$7000,EDATE($E21,BM$1-1)))),"")</f>
        <v>7129730</v>
      </c>
      <c r="BN21">
        <f>IFERROR(IF($A21="","",IF(SUMIFS(RAW_매출A!$J$2:$J$7000,RAW_매출A!$B$2:$B$7000,$A21,RAW_매출A!$A$2:$A$7000,EDATE($E21,BN$1-1))=0,"",SUMIFS(RAW_매출A!$J$2:$J$7000,RAW_매출A!$B$2:$B$7000,$A21,RAW_매출A!$A$2:$A$7000,EDATE($E21,BN$1-1)))),"")</f>
        <v>5923120</v>
      </c>
    </row>
    <row r="22" spans="1:66" x14ac:dyDescent="0.3">
      <c r="A22" t="str">
        <f>세팅!A23</f>
        <v>(1007) #구의점</v>
      </c>
      <c r="B22" t="str">
        <f>세팅!B23</f>
        <v>150-2</v>
      </c>
      <c r="C22">
        <f t="shared" si="0"/>
        <v>2</v>
      </c>
      <c r="D22" t="str">
        <f t="shared" si="1"/>
        <v>2</v>
      </c>
      <c r="E22" s="1">
        <f>세팅!D23</f>
        <v>43952</v>
      </c>
      <c r="F22">
        <f t="shared" si="3"/>
        <v>7867333.333333333</v>
      </c>
      <c r="G22">
        <f>IFERROR(IF($A22="","",IF(SUMIFS(RAW_매출A!$J$2:$J$7000,RAW_매출A!$B$2:$B$7000,$A22,RAW_매출A!$A$2:$A$7000,EDATE($E22,G$1-1))=0,"",SUMIFS(RAW_매출A!$J$2:$J$7000,RAW_매출A!$B$2:$B$7000,$A22,RAW_매출A!$A$2:$A$7000,EDATE($E22,G$1-1)))),"")</f>
        <v>5155000</v>
      </c>
      <c r="H22">
        <f>IFERROR(IF($A22="","",IF(SUMIFS(RAW_매출A!$J$2:$J$7000,RAW_매출A!$B$2:$B$7000,$A22,RAW_매출A!$A$2:$A$7000,EDATE($E22,H$1-1))=0,"",SUMIFS(RAW_매출A!$J$2:$J$7000,RAW_매출A!$B$2:$B$7000,$A22,RAW_매출A!$A$2:$A$7000,EDATE($E22,H$1-1)))),"")</f>
        <v>5138000</v>
      </c>
      <c r="I22">
        <f>IFERROR(IF($A22="","",IF(SUMIFS(RAW_매출A!$J$2:$J$7000,RAW_매출A!$B$2:$B$7000,$A22,RAW_매출A!$A$2:$A$7000,EDATE($E22,I$1-1))=0,"",SUMIFS(RAW_매출A!$J$2:$J$7000,RAW_매출A!$B$2:$B$7000,$A22,RAW_매출A!$A$2:$A$7000,EDATE($E22,I$1-1)))),"")</f>
        <v>6113000</v>
      </c>
      <c r="J22" s="28">
        <f>IFERROR(IF($A22="","",IF(SUMIFS(RAW_매출A!$J$2:$J$7000,RAW_매출A!$B$2:$B$7000,$A22,RAW_매출A!$A$2:$A$7000,EDATE($E22,J$1-1))=0,"",SUMIFS(RAW_매출A!$J$2:$J$7000,RAW_매출A!$B$2:$B$7000,$A22,RAW_매출A!$A$2:$A$7000,EDATE($E22,J$1-1)))),"")</f>
        <v>9359000</v>
      </c>
      <c r="K22" s="28">
        <f>IFERROR(IF($A22="","",IF(SUMIFS(RAW_매출A!$J$2:$J$7000,RAW_매출A!$B$2:$B$7000,$A22,RAW_매출A!$A$2:$A$7000,EDATE($E22,K$1-1))=0,"",SUMIFS(RAW_매출A!$J$2:$J$7000,RAW_매출A!$B$2:$B$7000,$A22,RAW_매출A!$A$2:$A$7000,EDATE($E22,K$1-1)))),"")</f>
        <v>7482000</v>
      </c>
      <c r="L22" s="28">
        <f>IFERROR(IF($A22="","",IF(SUMIFS(RAW_매출A!$J$2:$J$7000,RAW_매출A!$B$2:$B$7000,$A22,RAW_매출A!$A$2:$A$7000,EDATE($E22,L$1-1))=0,"",SUMIFS(RAW_매출A!$J$2:$J$7000,RAW_매출A!$B$2:$B$7000,$A22,RAW_매출A!$A$2:$A$7000,EDATE($E22,L$1-1)))),"")</f>
        <v>8143000</v>
      </c>
      <c r="M22" s="28">
        <f>IFERROR(IF($A22="","",IF(SUMIFS(RAW_매출A!$J$2:$J$7000,RAW_매출A!$B$2:$B$7000,$A22,RAW_매출A!$A$2:$A$7000,EDATE($E22,M$1-1))=0,"",SUMIFS(RAW_매출A!$J$2:$J$7000,RAW_매출A!$B$2:$B$7000,$A22,RAW_매출A!$A$2:$A$7000,EDATE($E22,M$1-1)))),"")</f>
        <v>7103000</v>
      </c>
      <c r="N22" s="28">
        <f>IFERROR(IF($A22="","",IF(SUMIFS(RAW_매출A!$J$2:$J$7000,RAW_매출A!$B$2:$B$7000,$A22,RAW_매출A!$A$2:$A$7000,EDATE($E22,N$1-1))=0,"",SUMIFS(RAW_매출A!$J$2:$J$7000,RAW_매출A!$B$2:$B$7000,$A22,RAW_매출A!$A$2:$A$7000,EDATE($E22,N$1-1)))),"")</f>
        <v>7635000</v>
      </c>
      <c r="O22" s="28">
        <f>IFERROR(IF($A22="","",IF(SUMIFS(RAW_매출A!$J$2:$J$7000,RAW_매출A!$B$2:$B$7000,$A22,RAW_매출A!$A$2:$A$7000,EDATE($E22,O$1-1))=0,"",SUMIFS(RAW_매출A!$J$2:$J$7000,RAW_매출A!$B$2:$B$7000,$A22,RAW_매출A!$A$2:$A$7000,EDATE($E22,O$1-1)))),"")</f>
        <v>7482000</v>
      </c>
      <c r="P22">
        <f>IFERROR(IF($A22="","",IF(SUMIFS(RAW_매출A!$J$2:$J$7000,RAW_매출A!$B$2:$B$7000,$A22,RAW_매출A!$A$2:$A$7000,EDATE($E22,P$1-1))=0,"",SUMIFS(RAW_매출A!$J$2:$J$7000,RAW_매출A!$B$2:$B$7000,$A22,RAW_매출A!$A$2:$A$7000,EDATE($E22,P$1-1)))),"")</f>
        <v>6434000</v>
      </c>
      <c r="Q22">
        <f>IFERROR(IF($A22="","",IF(SUMIFS(RAW_매출A!$J$2:$J$7000,RAW_매출A!$B$2:$B$7000,$A22,RAW_매출A!$A$2:$A$7000,EDATE($E22,Q$1-1))=0,"",SUMIFS(RAW_매출A!$J$2:$J$7000,RAW_매출A!$B$2:$B$7000,$A22,RAW_매출A!$A$2:$A$7000,EDATE($E22,Q$1-1)))),"")</f>
        <v>7667000</v>
      </c>
      <c r="R22">
        <f>IFERROR(IF($A22="","",IF(SUMIFS(RAW_매출A!$J$2:$J$7000,RAW_매출A!$B$2:$B$7000,$A22,RAW_매출A!$A$2:$A$7000,EDATE($E22,R$1-1))=0,"",SUMIFS(RAW_매출A!$J$2:$J$7000,RAW_매출A!$B$2:$B$7000,$A22,RAW_매출A!$A$2:$A$7000,EDATE($E22,R$1-1)))),"")</f>
        <v>8093000</v>
      </c>
      <c r="S22">
        <f>IFERROR(IF($A22="","",IF(SUMIFS(RAW_매출A!$J$2:$J$7000,RAW_매출A!$B$2:$B$7000,$A22,RAW_매출A!$A$2:$A$7000,EDATE($E22,S$1-1))=0,"",SUMIFS(RAW_매출A!$J$2:$J$7000,RAW_매출A!$B$2:$B$7000,$A22,RAW_매출A!$A$2:$A$7000,EDATE($E22,S$1-1)))),"")</f>
        <v>9625000</v>
      </c>
      <c r="T22">
        <f>IFERROR(IF($A22="","",IF(SUMIFS(RAW_매출A!$J$2:$J$7000,RAW_매출A!$B$2:$B$7000,$A22,RAW_매출A!$A$2:$A$7000,EDATE($E22,T$1-1))=0,"",SUMIFS(RAW_매출A!$J$2:$J$7000,RAW_매출A!$B$2:$B$7000,$A22,RAW_매출A!$A$2:$A$7000,EDATE($E22,T$1-1)))),"")</f>
        <v>9168200</v>
      </c>
      <c r="U22">
        <f>IFERROR(IF($A22="","",IF(SUMIFS(RAW_매출A!$J$2:$J$7000,RAW_매출A!$B$2:$B$7000,$A22,RAW_매출A!$A$2:$A$7000,EDATE($E22,U$1-1))=0,"",SUMIFS(RAW_매출A!$J$2:$J$7000,RAW_매출A!$B$2:$B$7000,$A22,RAW_매출A!$A$2:$A$7000,EDATE($E22,U$1-1)))),"")</f>
        <v>8954700</v>
      </c>
      <c r="V22">
        <f>IFERROR(IF($A22="","",IF(SUMIFS(RAW_매출A!$J$2:$J$7000,RAW_매출A!$B$2:$B$7000,$A22,RAW_매출A!$A$2:$A$7000,EDATE($E22,V$1-1))=0,"",SUMIFS(RAW_매출A!$J$2:$J$7000,RAW_매출A!$B$2:$B$7000,$A22,RAW_매출A!$A$2:$A$7000,EDATE($E22,V$1-1)))),"")</f>
        <v>8536200</v>
      </c>
      <c r="W22">
        <f>IFERROR(IF($A22="","",IF(SUMIFS(RAW_매출A!$J$2:$J$7000,RAW_매출A!$B$2:$B$7000,$A22,RAW_매출A!$A$2:$A$7000,EDATE($E22,W$1-1))=0,"",SUMIFS(RAW_매출A!$J$2:$J$7000,RAW_매출A!$B$2:$B$7000,$A22,RAW_매출A!$A$2:$A$7000,EDATE($E22,W$1-1)))),"")</f>
        <v>8097200</v>
      </c>
      <c r="X22">
        <f>IFERROR(IF($A22="","",IF(SUMIFS(RAW_매출A!$J$2:$J$7000,RAW_매출A!$B$2:$B$7000,$A22,RAW_매출A!$A$2:$A$7000,EDATE($E22,X$1-1))=0,"",SUMIFS(RAW_매출A!$J$2:$J$7000,RAW_매출A!$B$2:$B$7000,$A22,RAW_매출A!$A$2:$A$7000,EDATE($E22,X$1-1)))),"")</f>
        <v>9651900</v>
      </c>
      <c r="Y22">
        <f>IFERROR(IF($A22="","",IF(SUMIFS(RAW_매출A!$J$2:$J$7000,RAW_매출A!$B$2:$B$7000,$A22,RAW_매출A!$A$2:$A$7000,EDATE($E22,Y$1-1))=0,"",SUMIFS(RAW_매출A!$J$2:$J$7000,RAW_매출A!$B$2:$B$7000,$A22,RAW_매출A!$A$2:$A$7000,EDATE($E22,Y$1-1)))),"")</f>
        <v>7337500</v>
      </c>
      <c r="Z22">
        <f>IFERROR(IF($A22="","",IF(SUMIFS(RAW_매출A!$J$2:$J$7000,RAW_매출A!$B$2:$B$7000,$A22,RAW_매출A!$A$2:$A$7000,EDATE($E22,Z$1-1))=0,"",SUMIFS(RAW_매출A!$J$2:$J$7000,RAW_매출A!$B$2:$B$7000,$A22,RAW_매출A!$A$2:$A$7000,EDATE($E22,Z$1-1)))),"")</f>
        <v>7788900</v>
      </c>
      <c r="AA22">
        <f>IFERROR(IF($A22="","",IF(SUMIFS(RAW_매출A!$J$2:$J$7000,RAW_매출A!$B$2:$B$7000,$A22,RAW_매출A!$A$2:$A$7000,EDATE($E22,AA$1-1))=0,"",SUMIFS(RAW_매출A!$J$2:$J$7000,RAW_매출A!$B$2:$B$7000,$A22,RAW_매출A!$A$2:$A$7000,EDATE($E22,AA$1-1)))),"")</f>
        <v>8309000</v>
      </c>
      <c r="AB22">
        <f>IFERROR(IF($A22="","",IF(SUMIFS(RAW_매출A!$J$2:$J$7000,RAW_매출A!$B$2:$B$7000,$A22,RAW_매출A!$A$2:$A$7000,EDATE($E22,AB$1-1))=0,"",SUMIFS(RAW_매출A!$J$2:$J$7000,RAW_매출A!$B$2:$B$7000,$A22,RAW_매출A!$A$2:$A$7000,EDATE($E22,AB$1-1)))),"")</f>
        <v>7150000</v>
      </c>
      <c r="AC22">
        <f>IFERROR(IF($A22="","",IF(SUMIFS(RAW_매출A!$J$2:$J$7000,RAW_매출A!$B$2:$B$7000,$A22,RAW_매출A!$A$2:$A$7000,EDATE($E22,AC$1-1))=0,"",SUMIFS(RAW_매출A!$J$2:$J$7000,RAW_매출A!$B$2:$B$7000,$A22,RAW_매출A!$A$2:$A$7000,EDATE($E22,AC$1-1)))),"")</f>
        <v>8965400</v>
      </c>
      <c r="AD22">
        <f>IFERROR(IF($A22="","",IF(SUMIFS(RAW_매출A!$J$2:$J$7000,RAW_매출A!$B$2:$B$7000,$A22,RAW_매출A!$A$2:$A$7000,EDATE($E22,AD$1-1))=0,"",SUMIFS(RAW_매출A!$J$2:$J$7000,RAW_매출A!$B$2:$B$7000,$A22,RAW_매출A!$A$2:$A$7000,EDATE($E22,AD$1-1)))),"")</f>
        <v>9237200</v>
      </c>
      <c r="AE22">
        <f>IFERROR(IF($A22="","",IF(SUMIFS(RAW_매출A!$J$2:$J$7000,RAW_매출A!$B$2:$B$7000,$A22,RAW_매출A!$A$2:$A$7000,EDATE($E22,AE$1-1))=0,"",SUMIFS(RAW_매출A!$J$2:$J$7000,RAW_매출A!$B$2:$B$7000,$A22,RAW_매출A!$A$2:$A$7000,EDATE($E22,AE$1-1)))),"")</f>
        <v>8821800</v>
      </c>
      <c r="AF22">
        <f>IFERROR(IF($A22="","",IF(SUMIFS(RAW_매출A!$J$2:$J$7000,RAW_매출A!$B$2:$B$7000,$A22,RAW_매출A!$A$2:$A$7000,EDATE($E22,AF$1-1))=0,"",SUMIFS(RAW_매출A!$J$2:$J$7000,RAW_매출A!$B$2:$B$7000,$A22,RAW_매출A!$A$2:$A$7000,EDATE($E22,AF$1-1)))),"")</f>
        <v>9105600</v>
      </c>
      <c r="AG22">
        <f>IFERROR(IF($A22="","",IF(SUMIFS(RAW_매출A!$J$2:$J$7000,RAW_매출A!$B$2:$B$7000,$A22,RAW_매출A!$A$2:$A$7000,EDATE($E22,AG$1-1))=0,"",SUMIFS(RAW_매출A!$J$2:$J$7000,RAW_매출A!$B$2:$B$7000,$A22,RAW_매출A!$A$2:$A$7000,EDATE($E22,AG$1-1)))),"")</f>
        <v>10473700</v>
      </c>
      <c r="AH22">
        <f>IFERROR(IF($A22="","",IF(SUMIFS(RAW_매출A!$J$2:$J$7000,RAW_매출A!$B$2:$B$7000,$A22,RAW_매출A!$A$2:$A$7000,EDATE($E22,AH$1-1))=0,"",SUMIFS(RAW_매출A!$J$2:$J$7000,RAW_매출A!$B$2:$B$7000,$A22,RAW_매출A!$A$2:$A$7000,EDATE($E22,AH$1-1)))),"")</f>
        <v>9584000</v>
      </c>
      <c r="AI22">
        <f>IFERROR(IF($A22="","",IF(SUMIFS(RAW_매출A!$J$2:$J$7000,RAW_매출A!$B$2:$B$7000,$A22,RAW_매출A!$A$2:$A$7000,EDATE($E22,AI$1-1))=0,"",SUMIFS(RAW_매출A!$J$2:$J$7000,RAW_매출A!$B$2:$B$7000,$A22,RAW_매출A!$A$2:$A$7000,EDATE($E22,AI$1-1)))),"")</f>
        <v>9655100</v>
      </c>
      <c r="AJ22">
        <f>IFERROR(IF($A22="","",IF(SUMIFS(RAW_매출A!$J$2:$J$7000,RAW_매출A!$B$2:$B$7000,$A22,RAW_매출A!$A$2:$A$7000,EDATE($E22,AJ$1-1))=0,"",SUMIFS(RAW_매출A!$J$2:$J$7000,RAW_매출A!$B$2:$B$7000,$A22,RAW_매출A!$A$2:$A$7000,EDATE($E22,AJ$1-1)))),"")</f>
        <v>10346600</v>
      </c>
      <c r="AK22">
        <f>IFERROR(IF($A22="","",IF(SUMIFS(RAW_매출A!$J$2:$J$7000,RAW_매출A!$B$2:$B$7000,$A22,RAW_매출A!$A$2:$A$7000,EDATE($E22,AK$1-1))=0,"",SUMIFS(RAW_매출A!$J$2:$J$7000,RAW_매출A!$B$2:$B$7000,$A22,RAW_매출A!$A$2:$A$7000,EDATE($E22,AK$1-1)))),"")</f>
        <v>8944800</v>
      </c>
      <c r="AL22">
        <f>IFERROR(IF($A22="","",IF(SUMIFS(RAW_매출A!$J$2:$J$7000,RAW_매출A!$B$2:$B$7000,$A22,RAW_매출A!$A$2:$A$7000,EDATE($E22,AL$1-1))=0,"",SUMIFS(RAW_매출A!$J$2:$J$7000,RAW_매출A!$B$2:$B$7000,$A22,RAW_매출A!$A$2:$A$7000,EDATE($E22,AL$1-1)))),"")</f>
        <v>9240800</v>
      </c>
      <c r="AM22">
        <f>IFERROR(IF($A22="","",IF(SUMIFS(RAW_매출A!$J$2:$J$7000,RAW_매출A!$B$2:$B$7000,$A22,RAW_매출A!$A$2:$A$7000,EDATE($E22,AM$1-1))=0,"",SUMIFS(RAW_매출A!$J$2:$J$7000,RAW_매출A!$B$2:$B$7000,$A22,RAW_매출A!$A$2:$A$7000,EDATE($E22,AM$1-1)))),"")</f>
        <v>10069000</v>
      </c>
      <c r="AN22">
        <f>IFERROR(IF($A22="","",IF(SUMIFS(RAW_매출A!$J$2:$J$7000,RAW_매출A!$B$2:$B$7000,$A22,RAW_매출A!$A$2:$A$7000,EDATE($E22,AN$1-1))=0,"",SUMIFS(RAW_매출A!$J$2:$J$7000,RAW_매출A!$B$2:$B$7000,$A22,RAW_매출A!$A$2:$A$7000,EDATE($E22,AN$1-1)))),"")</f>
        <v>9226100</v>
      </c>
      <c r="AO22">
        <f>IFERROR(IF($A22="","",IF(SUMIFS(RAW_매출A!$J$2:$J$7000,RAW_매출A!$B$2:$B$7000,$A22,RAW_매출A!$A$2:$A$7000,EDATE($E22,AO$1-1))=0,"",SUMIFS(RAW_매출A!$J$2:$J$7000,RAW_매출A!$B$2:$B$7000,$A22,RAW_매출A!$A$2:$A$7000,EDATE($E22,AO$1-1)))),"")</f>
        <v>10094600</v>
      </c>
      <c r="AP22">
        <f>IFERROR(IF($A22="","",IF(SUMIFS(RAW_매출A!$J$2:$J$7000,RAW_매출A!$B$2:$B$7000,$A22,RAW_매출A!$A$2:$A$7000,EDATE($E22,AP$1-1))=0,"",SUMIFS(RAW_매출A!$J$2:$J$7000,RAW_매출A!$B$2:$B$7000,$A22,RAW_매출A!$A$2:$A$7000,EDATE($E22,AP$1-1)))),"")</f>
        <v>10866500</v>
      </c>
      <c r="AQ22">
        <f>IFERROR(IF($A22="","",IF(SUMIFS(RAW_매출A!$J$2:$J$7000,RAW_매출A!$B$2:$B$7000,$A22,RAW_매출A!$A$2:$A$7000,EDATE($E22,AQ$1-1))=0,"",SUMIFS(RAW_매출A!$J$2:$J$7000,RAW_매출A!$B$2:$B$7000,$A22,RAW_매출A!$A$2:$A$7000,EDATE($E22,AQ$1-1)))),"")</f>
        <v>11996600</v>
      </c>
      <c r="AR22">
        <f>IFERROR(IF($A22="","",IF(SUMIFS(RAW_매출A!$J$2:$J$7000,RAW_매출A!$B$2:$B$7000,$A22,RAW_매출A!$A$2:$A$7000,EDATE($E22,AR$1-1))=0,"",SUMIFS(RAW_매출A!$J$2:$J$7000,RAW_매출A!$B$2:$B$7000,$A22,RAW_매출A!$A$2:$A$7000,EDATE($E22,AR$1-1)))),"")</f>
        <v>11107300</v>
      </c>
      <c r="AS22">
        <f>IFERROR(IF($A22="","",IF(SUMIFS(RAW_매출A!$J$2:$J$7000,RAW_매출A!$B$2:$B$7000,$A22,RAW_매출A!$A$2:$A$7000,EDATE($E22,AS$1-1))=0,"",SUMIFS(RAW_매출A!$J$2:$J$7000,RAW_매출A!$B$2:$B$7000,$A22,RAW_매출A!$A$2:$A$7000,EDATE($E22,AS$1-1)))),"")</f>
        <v>11848900</v>
      </c>
      <c r="AT22">
        <f>IFERROR(IF($A22="","",IF(SUMIFS(RAW_매출A!$J$2:$J$7000,RAW_매출A!$B$2:$B$7000,$A22,RAW_매출A!$A$2:$A$7000,EDATE($E22,AT$1-1))=0,"",SUMIFS(RAW_매출A!$J$2:$J$7000,RAW_매출A!$B$2:$B$7000,$A22,RAW_매출A!$A$2:$A$7000,EDATE($E22,AT$1-1)))),"")</f>
        <v>10200200</v>
      </c>
      <c r="AU22">
        <f>IFERROR(IF($A22="","",IF(SUMIFS(RAW_매출A!$J$2:$J$7000,RAW_매출A!$B$2:$B$7000,$A22,RAW_매출A!$A$2:$A$7000,EDATE($E22,AU$1-1))=0,"",SUMIFS(RAW_매출A!$J$2:$J$7000,RAW_매출A!$B$2:$B$7000,$A22,RAW_매출A!$A$2:$A$7000,EDATE($E22,AU$1-1)))),"")</f>
        <v>9789000</v>
      </c>
      <c r="AV22">
        <f>IFERROR(IF($A22="","",IF(SUMIFS(RAW_매출A!$J$2:$J$7000,RAW_매출A!$B$2:$B$7000,$A22,RAW_매출A!$A$2:$A$7000,EDATE($E22,AV$1-1))=0,"",SUMIFS(RAW_매출A!$J$2:$J$7000,RAW_매출A!$B$2:$B$7000,$A22,RAW_매출A!$A$2:$A$7000,EDATE($E22,AV$1-1)))),"")</f>
        <v>10862000</v>
      </c>
      <c r="AW22">
        <f>IFERROR(IF($A22="","",IF(SUMIFS(RAW_매출A!$J$2:$J$7000,RAW_매출A!$B$2:$B$7000,$A22,RAW_매출A!$A$2:$A$7000,EDATE($E22,AW$1-1))=0,"",SUMIFS(RAW_매출A!$J$2:$J$7000,RAW_매출A!$B$2:$B$7000,$A22,RAW_매출A!$A$2:$A$7000,EDATE($E22,AW$1-1)))),"")</f>
        <v>10516800</v>
      </c>
      <c r="AX22">
        <f>IFERROR(IF($A22="","",IF(SUMIFS(RAW_매출A!$J$2:$J$7000,RAW_매출A!$B$2:$B$7000,$A22,RAW_매출A!$A$2:$A$7000,EDATE($E22,AX$1-1))=0,"",SUMIFS(RAW_매출A!$J$2:$J$7000,RAW_매출A!$B$2:$B$7000,$A22,RAW_매출A!$A$2:$A$7000,EDATE($E22,AX$1-1)))),"")</f>
        <v>11153140</v>
      </c>
      <c r="AY22">
        <f>IFERROR(IF($A22="","",IF(SUMIFS(RAW_매출A!$J$2:$J$7000,RAW_매출A!$B$2:$B$7000,$A22,RAW_매출A!$A$2:$A$7000,EDATE($E22,AY$1-1))=0,"",SUMIFS(RAW_매출A!$J$2:$J$7000,RAW_매출A!$B$2:$B$7000,$A22,RAW_매출A!$A$2:$A$7000,EDATE($E22,AY$1-1)))),"")</f>
        <v>9723100</v>
      </c>
      <c r="AZ22">
        <f>IFERROR(IF($A22="","",IF(SUMIFS(RAW_매출A!$J$2:$J$7000,RAW_매출A!$B$2:$B$7000,$A22,RAW_매출A!$A$2:$A$7000,EDATE($E22,AZ$1-1))=0,"",SUMIFS(RAW_매출A!$J$2:$J$7000,RAW_매출A!$B$2:$B$7000,$A22,RAW_매출A!$A$2:$A$7000,EDATE($E22,AZ$1-1)))),"")</f>
        <v>10013180</v>
      </c>
      <c r="BA22">
        <f>IFERROR(IF($A22="","",IF(SUMIFS(RAW_매출A!$J$2:$J$7000,RAW_매출A!$B$2:$B$7000,$A22,RAW_매출A!$A$2:$A$7000,EDATE($E22,BA$1-1))=0,"",SUMIFS(RAW_매출A!$J$2:$J$7000,RAW_매출A!$B$2:$B$7000,$A22,RAW_매출A!$A$2:$A$7000,EDATE($E22,BA$1-1)))),"")</f>
        <v>10315800</v>
      </c>
      <c r="BB22">
        <f>IFERROR(IF($A22="","",IF(SUMIFS(RAW_매출A!$J$2:$J$7000,RAW_매출A!$B$2:$B$7000,$A22,RAW_매출A!$A$2:$A$7000,EDATE($E22,BB$1-1))=0,"",SUMIFS(RAW_매출A!$J$2:$J$7000,RAW_매출A!$B$2:$B$7000,$A22,RAW_매출A!$A$2:$A$7000,EDATE($E22,BB$1-1)))),"")</f>
        <v>11017690</v>
      </c>
      <c r="BC22">
        <f>IFERROR(IF($A22="","",IF(SUMIFS(RAW_매출A!$J$2:$J$7000,RAW_매출A!$B$2:$B$7000,$A22,RAW_매출A!$A$2:$A$7000,EDATE($E22,BC$1-1))=0,"",SUMIFS(RAW_매출A!$J$2:$J$7000,RAW_매출A!$B$2:$B$7000,$A22,RAW_매출A!$A$2:$A$7000,EDATE($E22,BC$1-1)))),"")</f>
        <v>10976370</v>
      </c>
      <c r="BD22">
        <f>IFERROR(IF($A22="","",IF(SUMIFS(RAW_매출A!$J$2:$J$7000,RAW_매출A!$B$2:$B$7000,$A22,RAW_매출A!$A$2:$A$7000,EDATE($E22,BD$1-1))=0,"",SUMIFS(RAW_매출A!$J$2:$J$7000,RAW_매출A!$B$2:$B$7000,$A22,RAW_매출A!$A$2:$A$7000,EDATE($E22,BD$1-1)))),"")</f>
        <v>11148430</v>
      </c>
      <c r="BE22">
        <f>IFERROR(IF($A22="","",IF(SUMIFS(RAW_매출A!$J$2:$J$7000,RAW_매출A!$B$2:$B$7000,$A22,RAW_매출A!$A$2:$A$7000,EDATE($E22,BE$1-1))=0,"",SUMIFS(RAW_매출A!$J$2:$J$7000,RAW_매출A!$B$2:$B$7000,$A22,RAW_매출A!$A$2:$A$7000,EDATE($E22,BE$1-1)))),"")</f>
        <v>10778340</v>
      </c>
      <c r="BF22">
        <f>IFERROR(IF($A22="","",IF(SUMIFS(RAW_매출A!$J$2:$J$7000,RAW_매출A!$B$2:$B$7000,$A22,RAW_매출A!$A$2:$A$7000,EDATE($E22,BF$1-1))=0,"",SUMIFS(RAW_매출A!$J$2:$J$7000,RAW_매출A!$B$2:$B$7000,$A22,RAW_매출A!$A$2:$A$7000,EDATE($E22,BF$1-1)))),"")</f>
        <v>10389820</v>
      </c>
      <c r="BG22">
        <f>IFERROR(IF($A22="","",IF(SUMIFS(RAW_매출A!$J$2:$J$7000,RAW_매출A!$B$2:$B$7000,$A22,RAW_매출A!$A$2:$A$7000,EDATE($E22,BG$1-1))=0,"",SUMIFS(RAW_매출A!$J$2:$J$7000,RAW_매출A!$B$2:$B$7000,$A22,RAW_매출A!$A$2:$A$7000,EDATE($E22,BG$1-1)))),"")</f>
        <v>9750570</v>
      </c>
      <c r="BH22">
        <f>IFERROR(IF($A22="","",IF(SUMIFS(RAW_매출A!$J$2:$J$7000,RAW_매출A!$B$2:$B$7000,$A22,RAW_매출A!$A$2:$A$7000,EDATE($E22,BH$1-1))=0,"",SUMIFS(RAW_매출A!$J$2:$J$7000,RAW_매출A!$B$2:$B$7000,$A22,RAW_매출A!$A$2:$A$7000,EDATE($E22,BH$1-1)))),"")</f>
        <v>11625350</v>
      </c>
      <c r="BI22">
        <f>IFERROR(IF($A22="","",IF(SUMIFS(RAW_매출A!$J$2:$J$7000,RAW_매출A!$B$2:$B$7000,$A22,RAW_매출A!$A$2:$A$7000,EDATE($E22,BI$1-1))=0,"",SUMIFS(RAW_매출A!$J$2:$J$7000,RAW_매출A!$B$2:$B$7000,$A22,RAW_매출A!$A$2:$A$7000,EDATE($E22,BI$1-1)))),"")</f>
        <v>9644790</v>
      </c>
      <c r="BJ22">
        <f>IFERROR(IF($A22="","",IF(SUMIFS(RAW_매출A!$J$2:$J$7000,RAW_매출A!$B$2:$B$7000,$A22,RAW_매출A!$A$2:$A$7000,EDATE($E22,BJ$1-1))=0,"",SUMIFS(RAW_매출A!$J$2:$J$7000,RAW_매출A!$B$2:$B$7000,$A22,RAW_매출A!$A$2:$A$7000,EDATE($E22,BJ$1-1)))),"")</f>
        <v>9711120</v>
      </c>
      <c r="BK22">
        <f>IFERROR(IF($A22="","",IF(SUMIFS(RAW_매출A!$J$2:$J$7000,RAW_매출A!$B$2:$B$7000,$A22,RAW_매출A!$A$2:$A$7000,EDATE($E22,BK$1-1))=0,"",SUMIFS(RAW_매출A!$J$2:$J$7000,RAW_매출A!$B$2:$B$7000,$A22,RAW_매출A!$A$2:$A$7000,EDATE($E22,BK$1-1)))),"")</f>
        <v>10765880</v>
      </c>
      <c r="BL22">
        <f>IFERROR(IF($A22="","",IF(SUMIFS(RAW_매출A!$J$2:$J$7000,RAW_매출A!$B$2:$B$7000,$A22,RAW_매출A!$A$2:$A$7000,EDATE($E22,BL$1-1))=0,"",SUMIFS(RAW_매출A!$J$2:$J$7000,RAW_매출A!$B$2:$B$7000,$A22,RAW_매출A!$A$2:$A$7000,EDATE($E22,BL$1-1)))),"")</f>
        <v>8386040</v>
      </c>
      <c r="BM22">
        <f>IFERROR(IF($A22="","",IF(SUMIFS(RAW_매출A!$J$2:$J$7000,RAW_매출A!$B$2:$B$7000,$A22,RAW_매출A!$A$2:$A$7000,EDATE($E22,BM$1-1))=0,"",SUMIFS(RAW_매출A!$J$2:$J$7000,RAW_매출A!$B$2:$B$7000,$A22,RAW_매출A!$A$2:$A$7000,EDATE($E22,BM$1-1)))),"")</f>
        <v>10829010</v>
      </c>
      <c r="BN22">
        <f>IFERROR(IF($A22="","",IF(SUMIFS(RAW_매출A!$J$2:$J$7000,RAW_매출A!$B$2:$B$7000,$A22,RAW_매출A!$A$2:$A$7000,EDATE($E22,BN$1-1))=0,"",SUMIFS(RAW_매출A!$J$2:$J$7000,RAW_매출A!$B$2:$B$7000,$A22,RAW_매출A!$A$2:$A$7000,EDATE($E22,BN$1-1)))),"")</f>
        <v>10500820</v>
      </c>
    </row>
    <row r="23" spans="1:66" x14ac:dyDescent="0.3">
      <c r="A23" t="str">
        <f>세팅!A24</f>
        <v>(1008) #개포드림웍스점</v>
      </c>
      <c r="B23" t="str">
        <f>세팅!B24</f>
        <v>150-0</v>
      </c>
      <c r="C23">
        <f t="shared" si="0"/>
        <v>0</v>
      </c>
      <c r="D23" t="str">
        <f t="shared" si="1"/>
        <v>0</v>
      </c>
      <c r="E23" s="1">
        <f>세팅!D24</f>
        <v>44044</v>
      </c>
      <c r="F23">
        <f t="shared" si="3"/>
        <v>2267166.6666666665</v>
      </c>
      <c r="G23">
        <f>IFERROR(IF($A23="","",IF(SUMIFS(RAW_매출A!$J$2:$J$7000,RAW_매출A!$B$2:$B$7000,$A23,RAW_매출A!$A$2:$A$7000,EDATE($E23,G$1-1))=0,"",SUMIFS(RAW_매출A!$J$2:$J$7000,RAW_매출A!$B$2:$B$7000,$A23,RAW_매출A!$A$2:$A$7000,EDATE($E23,G$1-1)))),"")</f>
        <v>3394000</v>
      </c>
      <c r="H23">
        <f>IFERROR(IF($A23="","",IF(SUMIFS(RAW_매출A!$J$2:$J$7000,RAW_매출A!$B$2:$B$7000,$A23,RAW_매출A!$A$2:$A$7000,EDATE($E23,H$1-1))=0,"",SUMIFS(RAW_매출A!$J$2:$J$7000,RAW_매출A!$B$2:$B$7000,$A23,RAW_매출A!$A$2:$A$7000,EDATE($E23,H$1-1)))),"")</f>
        <v>2196000</v>
      </c>
      <c r="I23">
        <f>IFERROR(IF($A23="","",IF(SUMIFS(RAW_매출A!$J$2:$J$7000,RAW_매출A!$B$2:$B$7000,$A23,RAW_매출A!$A$2:$A$7000,EDATE($E23,I$1-1))=0,"",SUMIFS(RAW_매출A!$J$2:$J$7000,RAW_매출A!$B$2:$B$7000,$A23,RAW_매출A!$A$2:$A$7000,EDATE($E23,I$1-1)))),"")</f>
        <v>2247000</v>
      </c>
      <c r="J23" s="28">
        <f>IFERROR(IF($A23="","",IF(SUMIFS(RAW_매출A!$J$2:$J$7000,RAW_매출A!$B$2:$B$7000,$A23,RAW_매출A!$A$2:$A$7000,EDATE($E23,J$1-1))=0,"",SUMIFS(RAW_매출A!$J$2:$J$7000,RAW_매출A!$B$2:$B$7000,$A23,RAW_매출A!$A$2:$A$7000,EDATE($E23,J$1-1)))),"")</f>
        <v>2150000</v>
      </c>
      <c r="K23" s="28">
        <f>IFERROR(IF($A23="","",IF(SUMIFS(RAW_매출A!$J$2:$J$7000,RAW_매출A!$B$2:$B$7000,$A23,RAW_매출A!$A$2:$A$7000,EDATE($E23,K$1-1))=0,"",SUMIFS(RAW_매출A!$J$2:$J$7000,RAW_매출A!$B$2:$B$7000,$A23,RAW_매출A!$A$2:$A$7000,EDATE($E23,K$1-1)))),"")</f>
        <v>2182000</v>
      </c>
      <c r="L23" s="28">
        <f>IFERROR(IF($A23="","",IF(SUMIFS(RAW_매출A!$J$2:$J$7000,RAW_매출A!$B$2:$B$7000,$A23,RAW_매출A!$A$2:$A$7000,EDATE($E23,L$1-1))=0,"",SUMIFS(RAW_매출A!$J$2:$J$7000,RAW_매출A!$B$2:$B$7000,$A23,RAW_매출A!$A$2:$A$7000,EDATE($E23,L$1-1)))),"")</f>
        <v>2495000</v>
      </c>
      <c r="M23" s="28">
        <f>IFERROR(IF($A23="","",IF(SUMIFS(RAW_매출A!$J$2:$J$7000,RAW_매출A!$B$2:$B$7000,$A23,RAW_매출A!$A$2:$A$7000,EDATE($E23,M$1-1))=0,"",SUMIFS(RAW_매출A!$J$2:$J$7000,RAW_매출A!$B$2:$B$7000,$A23,RAW_매출A!$A$2:$A$7000,EDATE($E23,M$1-1)))),"")</f>
        <v>1795000</v>
      </c>
      <c r="N23" s="28">
        <f>IFERROR(IF($A23="","",IF(SUMIFS(RAW_매출A!$J$2:$J$7000,RAW_매출A!$B$2:$B$7000,$A23,RAW_매출A!$A$2:$A$7000,EDATE($E23,N$1-1))=0,"",SUMIFS(RAW_매출A!$J$2:$J$7000,RAW_매출A!$B$2:$B$7000,$A23,RAW_매출A!$A$2:$A$7000,EDATE($E23,N$1-1)))),"")</f>
        <v>2352000</v>
      </c>
      <c r="O23" s="28">
        <f>IFERROR(IF($A23="","",IF(SUMIFS(RAW_매출A!$J$2:$J$7000,RAW_매출A!$B$2:$B$7000,$A23,RAW_매출A!$A$2:$A$7000,EDATE($E23,O$1-1))=0,"",SUMIFS(RAW_매출A!$J$2:$J$7000,RAW_매출A!$B$2:$B$7000,$A23,RAW_매출A!$A$2:$A$7000,EDATE($E23,O$1-1)))),"")</f>
        <v>2629000</v>
      </c>
      <c r="P23">
        <f>IFERROR(IF($A23="","",IF(SUMIFS(RAW_매출A!$J$2:$J$7000,RAW_매출A!$B$2:$B$7000,$A23,RAW_매출A!$A$2:$A$7000,EDATE($E23,P$1-1))=0,"",SUMIFS(RAW_매출A!$J$2:$J$7000,RAW_매출A!$B$2:$B$7000,$A23,RAW_매출A!$A$2:$A$7000,EDATE($E23,P$1-1)))),"")</f>
        <v>2882000</v>
      </c>
      <c r="Q23">
        <f>IFERROR(IF($A23="","",IF(SUMIFS(RAW_매출A!$J$2:$J$7000,RAW_매출A!$B$2:$B$7000,$A23,RAW_매출A!$A$2:$A$7000,EDATE($E23,Q$1-1))=0,"",SUMIFS(RAW_매출A!$J$2:$J$7000,RAW_매출A!$B$2:$B$7000,$A23,RAW_매출A!$A$2:$A$7000,EDATE($E23,Q$1-1)))),"")</f>
        <v>2786810</v>
      </c>
      <c r="R23">
        <f>IFERROR(IF($A23="","",IF(SUMIFS(RAW_매출A!$J$2:$J$7000,RAW_매출A!$B$2:$B$7000,$A23,RAW_매출A!$A$2:$A$7000,EDATE($E23,R$1-1))=0,"",SUMIFS(RAW_매출A!$J$2:$J$7000,RAW_매출A!$B$2:$B$7000,$A23,RAW_매출A!$A$2:$A$7000,EDATE($E23,R$1-1)))),"")</f>
        <v>2792940</v>
      </c>
      <c r="S23">
        <f>IFERROR(IF($A23="","",IF(SUMIFS(RAW_매출A!$J$2:$J$7000,RAW_매출A!$B$2:$B$7000,$A23,RAW_매출A!$A$2:$A$7000,EDATE($E23,S$1-1))=0,"",SUMIFS(RAW_매출A!$J$2:$J$7000,RAW_매출A!$B$2:$B$7000,$A23,RAW_매출A!$A$2:$A$7000,EDATE($E23,S$1-1)))),"")</f>
        <v>2585500</v>
      </c>
      <c r="T23">
        <f>IFERROR(IF($A23="","",IF(SUMIFS(RAW_매출A!$J$2:$J$7000,RAW_매출A!$B$2:$B$7000,$A23,RAW_매출A!$A$2:$A$7000,EDATE($E23,T$1-1))=0,"",SUMIFS(RAW_매출A!$J$2:$J$7000,RAW_매출A!$B$2:$B$7000,$A23,RAW_매출A!$A$2:$A$7000,EDATE($E23,T$1-1)))),"")</f>
        <v>2911140</v>
      </c>
      <c r="U23">
        <f>IFERROR(IF($A23="","",IF(SUMIFS(RAW_매출A!$J$2:$J$7000,RAW_매출A!$B$2:$B$7000,$A23,RAW_매출A!$A$2:$A$7000,EDATE($E23,U$1-1))=0,"",SUMIFS(RAW_매출A!$J$2:$J$7000,RAW_매출A!$B$2:$B$7000,$A23,RAW_매출A!$A$2:$A$7000,EDATE($E23,U$1-1)))),"")</f>
        <v>3372820</v>
      </c>
      <c r="V23">
        <f>IFERROR(IF($A23="","",IF(SUMIFS(RAW_매출A!$J$2:$J$7000,RAW_매출A!$B$2:$B$7000,$A23,RAW_매출A!$A$2:$A$7000,EDATE($E23,V$1-1))=0,"",SUMIFS(RAW_매출A!$J$2:$J$7000,RAW_매출A!$B$2:$B$7000,$A23,RAW_매출A!$A$2:$A$7000,EDATE($E23,V$1-1)))),"")</f>
        <v>2684450</v>
      </c>
      <c r="W23">
        <f>IFERROR(IF($A23="","",IF(SUMIFS(RAW_매출A!$J$2:$J$7000,RAW_매출A!$B$2:$B$7000,$A23,RAW_매출A!$A$2:$A$7000,EDATE($E23,W$1-1))=0,"",SUMIFS(RAW_매출A!$J$2:$J$7000,RAW_매출A!$B$2:$B$7000,$A23,RAW_매출A!$A$2:$A$7000,EDATE($E23,W$1-1)))),"")</f>
        <v>2327630</v>
      </c>
      <c r="X23">
        <f>IFERROR(IF($A23="","",IF(SUMIFS(RAW_매출A!$J$2:$J$7000,RAW_매출A!$B$2:$B$7000,$A23,RAW_매출A!$A$2:$A$7000,EDATE($E23,X$1-1))=0,"",SUMIFS(RAW_매출A!$J$2:$J$7000,RAW_매출A!$B$2:$B$7000,$A23,RAW_매출A!$A$2:$A$7000,EDATE($E23,X$1-1)))),"")</f>
        <v>2432140</v>
      </c>
      <c r="Y23">
        <f>IFERROR(IF($A23="","",IF(SUMIFS(RAW_매출A!$J$2:$J$7000,RAW_매출A!$B$2:$B$7000,$A23,RAW_매출A!$A$2:$A$7000,EDATE($E23,Y$1-1))=0,"",SUMIFS(RAW_매출A!$J$2:$J$7000,RAW_매출A!$B$2:$B$7000,$A23,RAW_매출A!$A$2:$A$7000,EDATE($E23,Y$1-1)))),"")</f>
        <v>2305650</v>
      </c>
      <c r="Z23">
        <f>IFERROR(IF($A23="","",IF(SUMIFS(RAW_매출A!$J$2:$J$7000,RAW_매출A!$B$2:$B$7000,$A23,RAW_매출A!$A$2:$A$7000,EDATE($E23,Z$1-1))=0,"",SUMIFS(RAW_매출A!$J$2:$J$7000,RAW_매출A!$B$2:$B$7000,$A23,RAW_매출A!$A$2:$A$7000,EDATE($E23,Z$1-1)))),"")</f>
        <v>2364750</v>
      </c>
      <c r="AA23">
        <f>IFERROR(IF($A23="","",IF(SUMIFS(RAW_매출A!$J$2:$J$7000,RAW_매출A!$B$2:$B$7000,$A23,RAW_매출A!$A$2:$A$7000,EDATE($E23,AA$1-1))=0,"",SUMIFS(RAW_매출A!$J$2:$J$7000,RAW_매출A!$B$2:$B$7000,$A23,RAW_매출A!$A$2:$A$7000,EDATE($E23,AA$1-1)))),"")</f>
        <v>2576620</v>
      </c>
      <c r="AB23">
        <f>IFERROR(IF($A23="","",IF(SUMIFS(RAW_매출A!$J$2:$J$7000,RAW_매출A!$B$2:$B$7000,$A23,RAW_매출A!$A$2:$A$7000,EDATE($E23,AB$1-1))=0,"",SUMIFS(RAW_매출A!$J$2:$J$7000,RAW_매출A!$B$2:$B$7000,$A23,RAW_매출A!$A$2:$A$7000,EDATE($E23,AB$1-1)))),"")</f>
        <v>2567920</v>
      </c>
      <c r="AC23">
        <f>IFERROR(IF($A23="","",IF(SUMIFS(RAW_매출A!$J$2:$J$7000,RAW_매출A!$B$2:$B$7000,$A23,RAW_매출A!$A$2:$A$7000,EDATE($E23,AC$1-1))=0,"",SUMIFS(RAW_매출A!$J$2:$J$7000,RAW_매출A!$B$2:$B$7000,$A23,RAW_매출A!$A$2:$A$7000,EDATE($E23,AC$1-1)))),"")</f>
        <v>2915820</v>
      </c>
      <c r="AD23">
        <f>IFERROR(IF($A23="","",IF(SUMIFS(RAW_매출A!$J$2:$J$7000,RAW_매출A!$B$2:$B$7000,$A23,RAW_매출A!$A$2:$A$7000,EDATE($E23,AD$1-1))=0,"",SUMIFS(RAW_매출A!$J$2:$J$7000,RAW_매출A!$B$2:$B$7000,$A23,RAW_매출A!$A$2:$A$7000,EDATE($E23,AD$1-1)))),"")</f>
        <v>3096650</v>
      </c>
      <c r="AE23">
        <f>IFERROR(IF($A23="","",IF(SUMIFS(RAW_매출A!$J$2:$J$7000,RAW_매출A!$B$2:$B$7000,$A23,RAW_매출A!$A$2:$A$7000,EDATE($E23,AE$1-1))=0,"",SUMIFS(RAW_매출A!$J$2:$J$7000,RAW_매출A!$B$2:$B$7000,$A23,RAW_매출A!$A$2:$A$7000,EDATE($E23,AE$1-1)))),"")</f>
        <v>2857630</v>
      </c>
      <c r="AF23">
        <f>IFERROR(IF($A23="","",IF(SUMIFS(RAW_매출A!$J$2:$J$7000,RAW_매출A!$B$2:$B$7000,$A23,RAW_매출A!$A$2:$A$7000,EDATE($E23,AF$1-1))=0,"",SUMIFS(RAW_매출A!$J$2:$J$7000,RAW_매출A!$B$2:$B$7000,$A23,RAW_매출A!$A$2:$A$7000,EDATE($E23,AF$1-1)))),"")</f>
        <v>3039250</v>
      </c>
      <c r="AG23">
        <f>IFERROR(IF($A23="","",IF(SUMIFS(RAW_매출A!$J$2:$J$7000,RAW_매출A!$B$2:$B$7000,$A23,RAW_매출A!$A$2:$A$7000,EDATE($E23,AG$1-1))=0,"",SUMIFS(RAW_매출A!$J$2:$J$7000,RAW_매출A!$B$2:$B$7000,$A23,RAW_매출A!$A$2:$A$7000,EDATE($E23,AG$1-1)))),"")</f>
        <v>2940890</v>
      </c>
      <c r="AH23">
        <f>IFERROR(IF($A23="","",IF(SUMIFS(RAW_매출A!$J$2:$J$7000,RAW_매출A!$B$2:$B$7000,$A23,RAW_매출A!$A$2:$A$7000,EDATE($E23,AH$1-1))=0,"",SUMIFS(RAW_매출A!$J$2:$J$7000,RAW_매출A!$B$2:$B$7000,$A23,RAW_매출A!$A$2:$A$7000,EDATE($E23,AH$1-1)))),"")</f>
        <v>2876900</v>
      </c>
      <c r="AI23">
        <f>IFERROR(IF($A23="","",IF(SUMIFS(RAW_매출A!$J$2:$J$7000,RAW_매출A!$B$2:$B$7000,$A23,RAW_매출A!$A$2:$A$7000,EDATE($E23,AI$1-1))=0,"",SUMIFS(RAW_매출A!$J$2:$J$7000,RAW_매출A!$B$2:$B$7000,$A23,RAW_매출A!$A$2:$A$7000,EDATE($E23,AI$1-1)))),"")</f>
        <v>3242970</v>
      </c>
      <c r="AJ23">
        <f>IFERROR(IF($A23="","",IF(SUMIFS(RAW_매출A!$J$2:$J$7000,RAW_매출A!$B$2:$B$7000,$A23,RAW_매출A!$A$2:$A$7000,EDATE($E23,AJ$1-1))=0,"",SUMIFS(RAW_매출A!$J$2:$J$7000,RAW_매출A!$B$2:$B$7000,$A23,RAW_매출A!$A$2:$A$7000,EDATE($E23,AJ$1-1)))),"")</f>
        <v>3118120</v>
      </c>
      <c r="AK23">
        <f>IFERROR(IF($A23="","",IF(SUMIFS(RAW_매출A!$J$2:$J$7000,RAW_매출A!$B$2:$B$7000,$A23,RAW_매출A!$A$2:$A$7000,EDATE($E23,AK$1-1))=0,"",SUMIFS(RAW_매출A!$J$2:$J$7000,RAW_매출A!$B$2:$B$7000,$A23,RAW_매출A!$A$2:$A$7000,EDATE($E23,AK$1-1)))),"")</f>
        <v>3092070</v>
      </c>
      <c r="AL23">
        <f>IFERROR(IF($A23="","",IF(SUMIFS(RAW_매출A!$J$2:$J$7000,RAW_매출A!$B$2:$B$7000,$A23,RAW_매출A!$A$2:$A$7000,EDATE($E23,AL$1-1))=0,"",SUMIFS(RAW_매출A!$J$2:$J$7000,RAW_매출A!$B$2:$B$7000,$A23,RAW_매출A!$A$2:$A$7000,EDATE($E23,AL$1-1)))),"")</f>
        <v>3259420</v>
      </c>
      <c r="AM23">
        <f>IFERROR(IF($A23="","",IF(SUMIFS(RAW_매출A!$J$2:$J$7000,RAW_매출A!$B$2:$B$7000,$A23,RAW_매출A!$A$2:$A$7000,EDATE($E23,AM$1-1))=0,"",SUMIFS(RAW_매출A!$J$2:$J$7000,RAW_매출A!$B$2:$B$7000,$A23,RAW_매출A!$A$2:$A$7000,EDATE($E23,AM$1-1)))),"")</f>
        <v>3113560</v>
      </c>
      <c r="AN23">
        <f>IFERROR(IF($A23="","",IF(SUMIFS(RAW_매출A!$J$2:$J$7000,RAW_매출A!$B$2:$B$7000,$A23,RAW_매출A!$A$2:$A$7000,EDATE($E23,AN$1-1))=0,"",SUMIFS(RAW_매출A!$J$2:$J$7000,RAW_매출A!$B$2:$B$7000,$A23,RAW_매출A!$A$2:$A$7000,EDATE($E23,AN$1-1)))),"")</f>
        <v>3618570</v>
      </c>
      <c r="AO23">
        <f>IFERROR(IF($A23="","",IF(SUMIFS(RAW_매출A!$J$2:$J$7000,RAW_매출A!$B$2:$B$7000,$A23,RAW_매출A!$A$2:$A$7000,EDATE($E23,AO$1-1))=0,"",SUMIFS(RAW_매출A!$J$2:$J$7000,RAW_매출A!$B$2:$B$7000,$A23,RAW_매출A!$A$2:$A$7000,EDATE($E23,AO$1-1)))),"")</f>
        <v>3000800</v>
      </c>
      <c r="AP23">
        <f>IFERROR(IF($A23="","",IF(SUMIFS(RAW_매출A!$J$2:$J$7000,RAW_매출A!$B$2:$B$7000,$A23,RAW_매출A!$A$2:$A$7000,EDATE($E23,AP$1-1))=0,"",SUMIFS(RAW_매출A!$J$2:$J$7000,RAW_매출A!$B$2:$B$7000,$A23,RAW_매출A!$A$2:$A$7000,EDATE($E23,AP$1-1)))),"")</f>
        <v>3683210</v>
      </c>
      <c r="AQ23">
        <f>IFERROR(IF($A23="","",IF(SUMIFS(RAW_매출A!$J$2:$J$7000,RAW_매출A!$B$2:$B$7000,$A23,RAW_매출A!$A$2:$A$7000,EDATE($E23,AQ$1-1))=0,"",SUMIFS(RAW_매출A!$J$2:$J$7000,RAW_매출A!$B$2:$B$7000,$A23,RAW_매출A!$A$2:$A$7000,EDATE($E23,AQ$1-1)))),"")</f>
        <v>2796130</v>
      </c>
      <c r="AR23">
        <f>IFERROR(IF($A23="","",IF(SUMIFS(RAW_매출A!$J$2:$J$7000,RAW_매출A!$B$2:$B$7000,$A23,RAW_매출A!$A$2:$A$7000,EDATE($E23,AR$1-1))=0,"",SUMIFS(RAW_매출A!$J$2:$J$7000,RAW_매출A!$B$2:$B$7000,$A23,RAW_매출A!$A$2:$A$7000,EDATE($E23,AR$1-1)))),"")</f>
        <v>3071310</v>
      </c>
      <c r="AS23">
        <f>IFERROR(IF($A23="","",IF(SUMIFS(RAW_매출A!$J$2:$J$7000,RAW_매출A!$B$2:$B$7000,$A23,RAW_매출A!$A$2:$A$7000,EDATE($E23,AS$1-1))=0,"",SUMIFS(RAW_매출A!$J$2:$J$7000,RAW_매출A!$B$2:$B$7000,$A23,RAW_매출A!$A$2:$A$7000,EDATE($E23,AS$1-1)))),"")</f>
        <v>3006370</v>
      </c>
      <c r="AT23">
        <f>IFERROR(IF($A23="","",IF(SUMIFS(RAW_매출A!$J$2:$J$7000,RAW_매출A!$B$2:$B$7000,$A23,RAW_매출A!$A$2:$A$7000,EDATE($E23,AT$1-1))=0,"",SUMIFS(RAW_매출A!$J$2:$J$7000,RAW_매출A!$B$2:$B$7000,$A23,RAW_매출A!$A$2:$A$7000,EDATE($E23,AT$1-1)))),"")</f>
        <v>3204320</v>
      </c>
      <c r="AU23">
        <f>IFERROR(IF($A23="","",IF(SUMIFS(RAW_매출A!$J$2:$J$7000,RAW_매출A!$B$2:$B$7000,$A23,RAW_매출A!$A$2:$A$7000,EDATE($E23,AU$1-1))=0,"",SUMIFS(RAW_매출A!$J$2:$J$7000,RAW_매출A!$B$2:$B$7000,$A23,RAW_매출A!$A$2:$A$7000,EDATE($E23,AU$1-1)))),"")</f>
        <v>3818410</v>
      </c>
      <c r="AV23">
        <f>IFERROR(IF($A23="","",IF(SUMIFS(RAW_매출A!$J$2:$J$7000,RAW_매출A!$B$2:$B$7000,$A23,RAW_매출A!$A$2:$A$7000,EDATE($E23,AV$1-1))=0,"",SUMIFS(RAW_매출A!$J$2:$J$7000,RAW_매출A!$B$2:$B$7000,$A23,RAW_매출A!$A$2:$A$7000,EDATE($E23,AV$1-1)))),"")</f>
        <v>3789040</v>
      </c>
      <c r="AW23">
        <f>IFERROR(IF($A23="","",IF(SUMIFS(RAW_매출A!$J$2:$J$7000,RAW_매출A!$B$2:$B$7000,$A23,RAW_매출A!$A$2:$A$7000,EDATE($E23,AW$1-1))=0,"",SUMIFS(RAW_매출A!$J$2:$J$7000,RAW_매출A!$B$2:$B$7000,$A23,RAW_매출A!$A$2:$A$7000,EDATE($E23,AW$1-1)))),"")</f>
        <v>2998880</v>
      </c>
      <c r="AX23">
        <f>IFERROR(IF($A23="","",IF(SUMIFS(RAW_매출A!$J$2:$J$7000,RAW_매출A!$B$2:$B$7000,$A23,RAW_매출A!$A$2:$A$7000,EDATE($E23,AX$1-1))=0,"",SUMIFS(RAW_매출A!$J$2:$J$7000,RAW_매출A!$B$2:$B$7000,$A23,RAW_매출A!$A$2:$A$7000,EDATE($E23,AX$1-1)))),"")</f>
        <v>3345970</v>
      </c>
      <c r="AY23">
        <f>IFERROR(IF($A23="","",IF(SUMIFS(RAW_매출A!$J$2:$J$7000,RAW_매출A!$B$2:$B$7000,$A23,RAW_매출A!$A$2:$A$7000,EDATE($E23,AY$1-1))=0,"",SUMIFS(RAW_매출A!$J$2:$J$7000,RAW_매출A!$B$2:$B$7000,$A23,RAW_매출A!$A$2:$A$7000,EDATE($E23,AY$1-1)))),"")</f>
        <v>4178840</v>
      </c>
      <c r="AZ23">
        <f>IFERROR(IF($A23="","",IF(SUMIFS(RAW_매출A!$J$2:$J$7000,RAW_매출A!$B$2:$B$7000,$A23,RAW_매출A!$A$2:$A$7000,EDATE($E23,AZ$1-1))=0,"",SUMIFS(RAW_매출A!$J$2:$J$7000,RAW_매출A!$B$2:$B$7000,$A23,RAW_매출A!$A$2:$A$7000,EDATE($E23,AZ$1-1)))),"")</f>
        <v>3841760</v>
      </c>
      <c r="BA23">
        <f>IFERROR(IF($A23="","",IF(SUMIFS(RAW_매출A!$J$2:$J$7000,RAW_매출A!$B$2:$B$7000,$A23,RAW_매출A!$A$2:$A$7000,EDATE($E23,BA$1-1))=0,"",SUMIFS(RAW_매출A!$J$2:$J$7000,RAW_매출A!$B$2:$B$7000,$A23,RAW_매출A!$A$2:$A$7000,EDATE($E23,BA$1-1)))),"")</f>
        <v>3541120</v>
      </c>
      <c r="BB23">
        <f>IFERROR(IF($A23="","",IF(SUMIFS(RAW_매출A!$J$2:$J$7000,RAW_매출A!$B$2:$B$7000,$A23,RAW_매출A!$A$2:$A$7000,EDATE($E23,BB$1-1))=0,"",SUMIFS(RAW_매출A!$J$2:$J$7000,RAW_매출A!$B$2:$B$7000,$A23,RAW_매출A!$A$2:$A$7000,EDATE($E23,BB$1-1)))),"")</f>
        <v>3753340</v>
      </c>
      <c r="BC23">
        <f>IFERROR(IF($A23="","",IF(SUMIFS(RAW_매출A!$J$2:$J$7000,RAW_매출A!$B$2:$B$7000,$A23,RAW_매출A!$A$2:$A$7000,EDATE($E23,BC$1-1))=0,"",SUMIFS(RAW_매출A!$J$2:$J$7000,RAW_매출A!$B$2:$B$7000,$A23,RAW_매출A!$A$2:$A$7000,EDATE($E23,BC$1-1)))),"")</f>
        <v>3394030</v>
      </c>
      <c r="BD23">
        <f>IFERROR(IF($A23="","",IF(SUMIFS(RAW_매출A!$J$2:$J$7000,RAW_매출A!$B$2:$B$7000,$A23,RAW_매출A!$A$2:$A$7000,EDATE($E23,BD$1-1))=0,"",SUMIFS(RAW_매출A!$J$2:$J$7000,RAW_매출A!$B$2:$B$7000,$A23,RAW_매출A!$A$2:$A$7000,EDATE($E23,BD$1-1)))),"")</f>
        <v>3590350</v>
      </c>
      <c r="BE23">
        <f>IFERROR(IF($A23="","",IF(SUMIFS(RAW_매출A!$J$2:$J$7000,RAW_매출A!$B$2:$B$7000,$A23,RAW_매출A!$A$2:$A$7000,EDATE($E23,BE$1-1))=0,"",SUMIFS(RAW_매출A!$J$2:$J$7000,RAW_매출A!$B$2:$B$7000,$A23,RAW_매출A!$A$2:$A$7000,EDATE($E23,BE$1-1)))),"")</f>
        <v>3780670</v>
      </c>
      <c r="BF23">
        <f>IFERROR(IF($A23="","",IF(SUMIFS(RAW_매출A!$J$2:$J$7000,RAW_매출A!$B$2:$B$7000,$A23,RAW_매출A!$A$2:$A$7000,EDATE($E23,BF$1-1))=0,"",SUMIFS(RAW_매출A!$J$2:$J$7000,RAW_매출A!$B$2:$B$7000,$A23,RAW_매출A!$A$2:$A$7000,EDATE($E23,BF$1-1)))),"")</f>
        <v>3373020</v>
      </c>
      <c r="BG23">
        <f>IFERROR(IF($A23="","",IF(SUMIFS(RAW_매출A!$J$2:$J$7000,RAW_매출A!$B$2:$B$7000,$A23,RAW_매출A!$A$2:$A$7000,EDATE($E23,BG$1-1))=0,"",SUMIFS(RAW_매출A!$J$2:$J$7000,RAW_매출A!$B$2:$B$7000,$A23,RAW_매출A!$A$2:$A$7000,EDATE($E23,BG$1-1)))),"")</f>
        <v>3527940</v>
      </c>
      <c r="BH23">
        <f>IFERROR(IF($A23="","",IF(SUMIFS(RAW_매출A!$J$2:$J$7000,RAW_매출A!$B$2:$B$7000,$A23,RAW_매출A!$A$2:$A$7000,EDATE($E23,BH$1-1))=0,"",SUMIFS(RAW_매출A!$J$2:$J$7000,RAW_매출A!$B$2:$B$7000,$A23,RAW_매출A!$A$2:$A$7000,EDATE($E23,BH$1-1)))),"")</f>
        <v>3853930</v>
      </c>
      <c r="BI23">
        <f>IFERROR(IF($A23="","",IF(SUMIFS(RAW_매출A!$J$2:$J$7000,RAW_매출A!$B$2:$B$7000,$A23,RAW_매출A!$A$2:$A$7000,EDATE($E23,BI$1-1))=0,"",SUMIFS(RAW_매출A!$J$2:$J$7000,RAW_매출A!$B$2:$B$7000,$A23,RAW_매출A!$A$2:$A$7000,EDATE($E23,BI$1-1)))),"")</f>
        <v>3233040</v>
      </c>
      <c r="BJ23">
        <f>IFERROR(IF($A23="","",IF(SUMIFS(RAW_매출A!$J$2:$J$7000,RAW_매출A!$B$2:$B$7000,$A23,RAW_매출A!$A$2:$A$7000,EDATE($E23,BJ$1-1))=0,"",SUMIFS(RAW_매출A!$J$2:$J$7000,RAW_매출A!$B$2:$B$7000,$A23,RAW_매출A!$A$2:$A$7000,EDATE($E23,BJ$1-1)))),"")</f>
        <v>4092070</v>
      </c>
      <c r="BK23">
        <f>IFERROR(IF($A23="","",IF(SUMIFS(RAW_매출A!$J$2:$J$7000,RAW_매출A!$B$2:$B$7000,$A23,RAW_매출A!$A$2:$A$7000,EDATE($E23,BK$1-1))=0,"",SUMIFS(RAW_매출A!$J$2:$J$7000,RAW_매출A!$B$2:$B$7000,$A23,RAW_매출A!$A$2:$A$7000,EDATE($E23,BK$1-1)))),"")</f>
        <v>4190610</v>
      </c>
      <c r="BL23">
        <f>IFERROR(IF($A23="","",IF(SUMIFS(RAW_매출A!$J$2:$J$7000,RAW_매출A!$B$2:$B$7000,$A23,RAW_매출A!$A$2:$A$7000,EDATE($E23,BL$1-1))=0,"",SUMIFS(RAW_매출A!$J$2:$J$7000,RAW_매출A!$B$2:$B$7000,$A23,RAW_매출A!$A$2:$A$7000,EDATE($E23,BL$1-1)))),"")</f>
        <v>4416860</v>
      </c>
      <c r="BM23">
        <f>IFERROR(IF($A23="","",IF(SUMIFS(RAW_매출A!$J$2:$J$7000,RAW_매출A!$B$2:$B$7000,$A23,RAW_매출A!$A$2:$A$7000,EDATE($E23,BM$1-1))=0,"",SUMIFS(RAW_매출A!$J$2:$J$7000,RAW_매출A!$B$2:$B$7000,$A23,RAW_매출A!$A$2:$A$7000,EDATE($E23,BM$1-1)))),"")</f>
        <v>3935110</v>
      </c>
      <c r="BN23">
        <f>IFERROR(IF($A23="","",IF(SUMIFS(RAW_매출A!$J$2:$J$7000,RAW_매출A!$B$2:$B$7000,$A23,RAW_매출A!$A$2:$A$7000,EDATE($E23,BN$1-1))=0,"",SUMIFS(RAW_매출A!$J$2:$J$7000,RAW_매출A!$B$2:$B$7000,$A23,RAW_매출A!$A$2:$A$7000,EDATE($E23,BN$1-1)))),"")</f>
        <v>4219400</v>
      </c>
    </row>
    <row r="24" spans="1:66" x14ac:dyDescent="0.3">
      <c r="A24" t="str">
        <f>세팅!A25</f>
        <v>(1009) #진시스장항점</v>
      </c>
      <c r="B24" t="str">
        <f>세팅!B25</f>
        <v>150-3</v>
      </c>
      <c r="C24">
        <f t="shared" si="0"/>
        <v>3</v>
      </c>
      <c r="D24" t="str">
        <f t="shared" si="1"/>
        <v>3+</v>
      </c>
      <c r="E24" s="1">
        <f>세팅!D25</f>
        <v>44044</v>
      </c>
      <c r="F24">
        <f t="shared" si="3"/>
        <v>2761000</v>
      </c>
      <c r="G24">
        <f>IFERROR(IF($A24="","",IF(SUMIFS(RAW_매출A!$J$2:$J$7000,RAW_매출A!$B$2:$B$7000,$A24,RAW_매출A!$A$2:$A$7000,EDATE($E24,G$1-1))=0,"",SUMIFS(RAW_매출A!$J$2:$J$7000,RAW_매출A!$B$2:$B$7000,$A24,RAW_매출A!$A$2:$A$7000,EDATE($E24,G$1-1)))),"")</f>
        <v>3735000</v>
      </c>
      <c r="H24">
        <f>IFERROR(IF($A24="","",IF(SUMIFS(RAW_매출A!$J$2:$J$7000,RAW_매출A!$B$2:$B$7000,$A24,RAW_매출A!$A$2:$A$7000,EDATE($E24,H$1-1))=0,"",SUMIFS(RAW_매출A!$J$2:$J$7000,RAW_매출A!$B$2:$B$7000,$A24,RAW_매출A!$A$2:$A$7000,EDATE($E24,H$1-1)))),"")</f>
        <v>2352000</v>
      </c>
      <c r="I24">
        <f>IFERROR(IF($A24="","",IF(SUMIFS(RAW_매출A!$J$2:$J$7000,RAW_매출A!$B$2:$B$7000,$A24,RAW_매출A!$A$2:$A$7000,EDATE($E24,I$1-1))=0,"",SUMIFS(RAW_매출A!$J$2:$J$7000,RAW_매출A!$B$2:$B$7000,$A24,RAW_매출A!$A$2:$A$7000,EDATE($E24,I$1-1)))),"")</f>
        <v>3252000</v>
      </c>
      <c r="J24" s="28">
        <f>IFERROR(IF($A24="","",IF(SUMIFS(RAW_매출A!$J$2:$J$7000,RAW_매출A!$B$2:$B$7000,$A24,RAW_매출A!$A$2:$A$7000,EDATE($E24,J$1-1))=0,"",SUMIFS(RAW_매출A!$J$2:$J$7000,RAW_매출A!$B$2:$B$7000,$A24,RAW_매출A!$A$2:$A$7000,EDATE($E24,J$1-1)))),"")</f>
        <v>2539000</v>
      </c>
      <c r="K24" s="28">
        <f>IFERROR(IF($A24="","",IF(SUMIFS(RAW_매출A!$J$2:$J$7000,RAW_매출A!$B$2:$B$7000,$A24,RAW_매출A!$A$2:$A$7000,EDATE($E24,K$1-1))=0,"",SUMIFS(RAW_매출A!$J$2:$J$7000,RAW_매출A!$B$2:$B$7000,$A24,RAW_매출A!$A$2:$A$7000,EDATE($E24,K$1-1)))),"")</f>
        <v>2624000</v>
      </c>
      <c r="L24" s="28">
        <f>IFERROR(IF($A24="","",IF(SUMIFS(RAW_매출A!$J$2:$J$7000,RAW_매출A!$B$2:$B$7000,$A24,RAW_매출A!$A$2:$A$7000,EDATE($E24,L$1-1))=0,"",SUMIFS(RAW_매출A!$J$2:$J$7000,RAW_매출A!$B$2:$B$7000,$A24,RAW_매출A!$A$2:$A$7000,EDATE($E24,L$1-1)))),"")</f>
        <v>2918000</v>
      </c>
      <c r="M24" s="28">
        <f>IFERROR(IF($A24="","",IF(SUMIFS(RAW_매출A!$J$2:$J$7000,RAW_매출A!$B$2:$B$7000,$A24,RAW_매출A!$A$2:$A$7000,EDATE($E24,M$1-1))=0,"",SUMIFS(RAW_매출A!$J$2:$J$7000,RAW_매출A!$B$2:$B$7000,$A24,RAW_매출A!$A$2:$A$7000,EDATE($E24,M$1-1)))),"")</f>
        <v>2606000</v>
      </c>
      <c r="N24" s="28">
        <f>IFERROR(IF($A24="","",IF(SUMIFS(RAW_매출A!$J$2:$J$7000,RAW_매출A!$B$2:$B$7000,$A24,RAW_매출A!$A$2:$A$7000,EDATE($E24,N$1-1))=0,"",SUMIFS(RAW_매출A!$J$2:$J$7000,RAW_매출A!$B$2:$B$7000,$A24,RAW_매출A!$A$2:$A$7000,EDATE($E24,N$1-1)))),"")</f>
        <v>3089000</v>
      </c>
      <c r="O24" s="28">
        <f>IFERROR(IF($A24="","",IF(SUMIFS(RAW_매출A!$J$2:$J$7000,RAW_매출A!$B$2:$B$7000,$A24,RAW_매출A!$A$2:$A$7000,EDATE($E24,O$1-1))=0,"",SUMIFS(RAW_매출A!$J$2:$J$7000,RAW_매출A!$B$2:$B$7000,$A24,RAW_매출A!$A$2:$A$7000,EDATE($E24,O$1-1)))),"")</f>
        <v>2790000</v>
      </c>
      <c r="P24">
        <f>IFERROR(IF($A24="","",IF(SUMIFS(RAW_매출A!$J$2:$J$7000,RAW_매출A!$B$2:$B$7000,$A24,RAW_매출A!$A$2:$A$7000,EDATE($E24,P$1-1))=0,"",SUMIFS(RAW_매출A!$J$2:$J$7000,RAW_매출A!$B$2:$B$7000,$A24,RAW_매출A!$A$2:$A$7000,EDATE($E24,P$1-1)))),"")</f>
        <v>3170000</v>
      </c>
      <c r="Q24">
        <f>IFERROR(IF($A24="","",IF(SUMIFS(RAW_매출A!$J$2:$J$7000,RAW_매출A!$B$2:$B$7000,$A24,RAW_매출A!$A$2:$A$7000,EDATE($E24,Q$1-1))=0,"",SUMIFS(RAW_매출A!$J$2:$J$7000,RAW_매출A!$B$2:$B$7000,$A24,RAW_매출A!$A$2:$A$7000,EDATE($E24,Q$1-1)))),"")</f>
        <v>2474100</v>
      </c>
      <c r="R24">
        <f>IFERROR(IF($A24="","",IF(SUMIFS(RAW_매출A!$J$2:$J$7000,RAW_매출A!$B$2:$B$7000,$A24,RAW_매출A!$A$2:$A$7000,EDATE($E24,R$1-1))=0,"",SUMIFS(RAW_매출A!$J$2:$J$7000,RAW_매출A!$B$2:$B$7000,$A24,RAW_매출A!$A$2:$A$7000,EDATE($E24,R$1-1)))),"")</f>
        <v>2515500</v>
      </c>
      <c r="S24">
        <f>IFERROR(IF($A24="","",IF(SUMIFS(RAW_매출A!$J$2:$J$7000,RAW_매출A!$B$2:$B$7000,$A24,RAW_매출A!$A$2:$A$7000,EDATE($E24,S$1-1))=0,"",SUMIFS(RAW_매출A!$J$2:$J$7000,RAW_매출A!$B$2:$B$7000,$A24,RAW_매출A!$A$2:$A$7000,EDATE($E24,S$1-1)))),"")</f>
        <v>2142200</v>
      </c>
      <c r="T24">
        <f>IFERROR(IF($A24="","",IF(SUMIFS(RAW_매출A!$J$2:$J$7000,RAW_매출A!$B$2:$B$7000,$A24,RAW_매출A!$A$2:$A$7000,EDATE($E24,T$1-1))=0,"",SUMIFS(RAW_매출A!$J$2:$J$7000,RAW_매출A!$B$2:$B$7000,$A24,RAW_매출A!$A$2:$A$7000,EDATE($E24,T$1-1)))),"")</f>
        <v>2133500</v>
      </c>
      <c r="U24">
        <f>IFERROR(IF($A24="","",IF(SUMIFS(RAW_매출A!$J$2:$J$7000,RAW_매출A!$B$2:$B$7000,$A24,RAW_매출A!$A$2:$A$7000,EDATE($E24,U$1-1))=0,"",SUMIFS(RAW_매출A!$J$2:$J$7000,RAW_매출A!$B$2:$B$7000,$A24,RAW_매출A!$A$2:$A$7000,EDATE($E24,U$1-1)))),"")</f>
        <v>2667300</v>
      </c>
      <c r="V24">
        <f>IFERROR(IF($A24="","",IF(SUMIFS(RAW_매출A!$J$2:$J$7000,RAW_매출A!$B$2:$B$7000,$A24,RAW_매출A!$A$2:$A$7000,EDATE($E24,V$1-1))=0,"",SUMIFS(RAW_매출A!$J$2:$J$7000,RAW_매출A!$B$2:$B$7000,$A24,RAW_매출A!$A$2:$A$7000,EDATE($E24,V$1-1)))),"")</f>
        <v>2493700</v>
      </c>
      <c r="W24">
        <f>IFERROR(IF($A24="","",IF(SUMIFS(RAW_매출A!$J$2:$J$7000,RAW_매출A!$B$2:$B$7000,$A24,RAW_매출A!$A$2:$A$7000,EDATE($E24,W$1-1))=0,"",SUMIFS(RAW_매출A!$J$2:$J$7000,RAW_매출A!$B$2:$B$7000,$A24,RAW_매출A!$A$2:$A$7000,EDATE($E24,W$1-1)))),"")</f>
        <v>2872800</v>
      </c>
      <c r="X24">
        <f>IFERROR(IF($A24="","",IF(SUMIFS(RAW_매출A!$J$2:$J$7000,RAW_매출A!$B$2:$B$7000,$A24,RAW_매출A!$A$2:$A$7000,EDATE($E24,X$1-1))=0,"",SUMIFS(RAW_매출A!$J$2:$J$7000,RAW_매출A!$B$2:$B$7000,$A24,RAW_매출A!$A$2:$A$7000,EDATE($E24,X$1-1)))),"")</f>
        <v>2458500</v>
      </c>
      <c r="Y24">
        <f>IFERROR(IF($A24="","",IF(SUMIFS(RAW_매출A!$J$2:$J$7000,RAW_매출A!$B$2:$B$7000,$A24,RAW_매출A!$A$2:$A$7000,EDATE($E24,Y$1-1))=0,"",SUMIFS(RAW_매출A!$J$2:$J$7000,RAW_매출A!$B$2:$B$7000,$A24,RAW_매출A!$A$2:$A$7000,EDATE($E24,Y$1-1)))),"")</f>
        <v>2126700</v>
      </c>
      <c r="Z24">
        <f>IFERROR(IF($A24="","",IF(SUMIFS(RAW_매출A!$J$2:$J$7000,RAW_매출A!$B$2:$B$7000,$A24,RAW_매출A!$A$2:$A$7000,EDATE($E24,Z$1-1))=0,"",SUMIFS(RAW_매출A!$J$2:$J$7000,RAW_매출A!$B$2:$B$7000,$A24,RAW_매출A!$A$2:$A$7000,EDATE($E24,Z$1-1)))),"")</f>
        <v>2748700</v>
      </c>
      <c r="AA24">
        <f>IFERROR(IF($A24="","",IF(SUMIFS(RAW_매출A!$J$2:$J$7000,RAW_매출A!$B$2:$B$7000,$A24,RAW_매출A!$A$2:$A$7000,EDATE($E24,AA$1-1))=0,"",SUMIFS(RAW_매출A!$J$2:$J$7000,RAW_매출A!$B$2:$B$7000,$A24,RAW_매출A!$A$2:$A$7000,EDATE($E24,AA$1-1)))),"")</f>
        <v>3015700</v>
      </c>
      <c r="AB24">
        <f>IFERROR(IF($A24="","",IF(SUMIFS(RAW_매출A!$J$2:$J$7000,RAW_매출A!$B$2:$B$7000,$A24,RAW_매출A!$A$2:$A$7000,EDATE($E24,AB$1-1))=0,"",SUMIFS(RAW_매출A!$J$2:$J$7000,RAW_매출A!$B$2:$B$7000,$A24,RAW_매출A!$A$2:$A$7000,EDATE($E24,AB$1-1)))),"")</f>
        <v>2733100</v>
      </c>
      <c r="AC24">
        <f>IFERROR(IF($A24="","",IF(SUMIFS(RAW_매출A!$J$2:$J$7000,RAW_매출A!$B$2:$B$7000,$A24,RAW_매출A!$A$2:$A$7000,EDATE($E24,AC$1-1))=0,"",SUMIFS(RAW_매출A!$J$2:$J$7000,RAW_매출A!$B$2:$B$7000,$A24,RAW_매출A!$A$2:$A$7000,EDATE($E24,AC$1-1)))),"")</f>
        <v>2804800</v>
      </c>
      <c r="AD24">
        <f>IFERROR(IF($A24="","",IF(SUMIFS(RAW_매출A!$J$2:$J$7000,RAW_매출A!$B$2:$B$7000,$A24,RAW_매출A!$A$2:$A$7000,EDATE($E24,AD$1-1))=0,"",SUMIFS(RAW_매출A!$J$2:$J$7000,RAW_매출A!$B$2:$B$7000,$A24,RAW_매출A!$A$2:$A$7000,EDATE($E24,AD$1-1)))),"")</f>
        <v>2803200</v>
      </c>
      <c r="AE24">
        <f>IFERROR(IF($A24="","",IF(SUMIFS(RAW_매출A!$J$2:$J$7000,RAW_매출A!$B$2:$B$7000,$A24,RAW_매출A!$A$2:$A$7000,EDATE($E24,AE$1-1))=0,"",SUMIFS(RAW_매출A!$J$2:$J$7000,RAW_매출A!$B$2:$B$7000,$A24,RAW_매출A!$A$2:$A$7000,EDATE($E24,AE$1-1)))),"")</f>
        <v>2500700</v>
      </c>
      <c r="AF24">
        <f>IFERROR(IF($A24="","",IF(SUMIFS(RAW_매출A!$J$2:$J$7000,RAW_매출A!$B$2:$B$7000,$A24,RAW_매출A!$A$2:$A$7000,EDATE($E24,AF$1-1))=0,"",SUMIFS(RAW_매출A!$J$2:$J$7000,RAW_매출A!$B$2:$B$7000,$A24,RAW_매출A!$A$2:$A$7000,EDATE($E24,AF$1-1)))),"")</f>
        <v>1058400</v>
      </c>
      <c r="AG24">
        <f>IFERROR(IF($A24="","",IF(SUMIFS(RAW_매출A!$J$2:$J$7000,RAW_매출A!$B$2:$B$7000,$A24,RAW_매출A!$A$2:$A$7000,EDATE($E24,AG$1-1))=0,"",SUMIFS(RAW_매출A!$J$2:$J$7000,RAW_매출A!$B$2:$B$7000,$A24,RAW_매출A!$A$2:$A$7000,EDATE($E24,AG$1-1)))),"")</f>
        <v>1975180</v>
      </c>
      <c r="AH24">
        <f>IFERROR(IF($A24="","",IF(SUMIFS(RAW_매출A!$J$2:$J$7000,RAW_매출A!$B$2:$B$7000,$A24,RAW_매출A!$A$2:$A$7000,EDATE($E24,AH$1-1))=0,"",SUMIFS(RAW_매출A!$J$2:$J$7000,RAW_매출A!$B$2:$B$7000,$A24,RAW_매출A!$A$2:$A$7000,EDATE($E24,AH$1-1)))),"")</f>
        <v>3265460</v>
      </c>
      <c r="AI24">
        <f>IFERROR(IF($A24="","",IF(SUMIFS(RAW_매출A!$J$2:$J$7000,RAW_매출A!$B$2:$B$7000,$A24,RAW_매출A!$A$2:$A$7000,EDATE($E24,AI$1-1))=0,"",SUMIFS(RAW_매출A!$J$2:$J$7000,RAW_매출A!$B$2:$B$7000,$A24,RAW_매출A!$A$2:$A$7000,EDATE($E24,AI$1-1)))),"")</f>
        <v>3786060</v>
      </c>
      <c r="AJ24">
        <f>IFERROR(IF($A24="","",IF(SUMIFS(RAW_매출A!$J$2:$J$7000,RAW_매출A!$B$2:$B$7000,$A24,RAW_매출A!$A$2:$A$7000,EDATE($E24,AJ$1-1))=0,"",SUMIFS(RAW_매출A!$J$2:$J$7000,RAW_매출A!$B$2:$B$7000,$A24,RAW_매출A!$A$2:$A$7000,EDATE($E24,AJ$1-1)))),"")</f>
        <v>4151500</v>
      </c>
      <c r="AK24">
        <f>IFERROR(IF($A24="","",IF(SUMIFS(RAW_매출A!$J$2:$J$7000,RAW_매출A!$B$2:$B$7000,$A24,RAW_매출A!$A$2:$A$7000,EDATE($E24,AK$1-1))=0,"",SUMIFS(RAW_매출A!$J$2:$J$7000,RAW_매출A!$B$2:$B$7000,$A24,RAW_매출A!$A$2:$A$7000,EDATE($E24,AK$1-1)))),"")</f>
        <v>3014000</v>
      </c>
      <c r="AL24">
        <f>IFERROR(IF($A24="","",IF(SUMIFS(RAW_매출A!$J$2:$J$7000,RAW_매출A!$B$2:$B$7000,$A24,RAW_매출A!$A$2:$A$7000,EDATE($E24,AL$1-1))=0,"",SUMIFS(RAW_매출A!$J$2:$J$7000,RAW_매출A!$B$2:$B$7000,$A24,RAW_매출A!$A$2:$A$7000,EDATE($E24,AL$1-1)))),"")</f>
        <v>3982000</v>
      </c>
      <c r="AM24">
        <f>IFERROR(IF($A24="","",IF(SUMIFS(RAW_매출A!$J$2:$J$7000,RAW_매출A!$B$2:$B$7000,$A24,RAW_매출A!$A$2:$A$7000,EDATE($E24,AM$1-1))=0,"",SUMIFS(RAW_매출A!$J$2:$J$7000,RAW_매출A!$B$2:$B$7000,$A24,RAW_매출A!$A$2:$A$7000,EDATE($E24,AM$1-1)))),"")</f>
        <v>3778500</v>
      </c>
      <c r="AN24">
        <f>IFERROR(IF($A24="","",IF(SUMIFS(RAW_매출A!$J$2:$J$7000,RAW_매출A!$B$2:$B$7000,$A24,RAW_매출A!$A$2:$A$7000,EDATE($E24,AN$1-1))=0,"",SUMIFS(RAW_매출A!$J$2:$J$7000,RAW_매출A!$B$2:$B$7000,$A24,RAW_매출A!$A$2:$A$7000,EDATE($E24,AN$1-1)))),"")</f>
        <v>4229000</v>
      </c>
      <c r="AO24">
        <f>IFERROR(IF($A24="","",IF(SUMIFS(RAW_매출A!$J$2:$J$7000,RAW_매출A!$B$2:$B$7000,$A24,RAW_매출A!$A$2:$A$7000,EDATE($E24,AO$1-1))=0,"",SUMIFS(RAW_매출A!$J$2:$J$7000,RAW_매출A!$B$2:$B$7000,$A24,RAW_매출A!$A$2:$A$7000,EDATE($E24,AO$1-1)))),"")</f>
        <v>3845500</v>
      </c>
      <c r="AP24">
        <f>IFERROR(IF($A24="","",IF(SUMIFS(RAW_매출A!$J$2:$J$7000,RAW_매출A!$B$2:$B$7000,$A24,RAW_매출A!$A$2:$A$7000,EDATE($E24,AP$1-1))=0,"",SUMIFS(RAW_매출A!$J$2:$J$7000,RAW_매출A!$B$2:$B$7000,$A24,RAW_매출A!$A$2:$A$7000,EDATE($E24,AP$1-1)))),"")</f>
        <v>5300000</v>
      </c>
      <c r="AQ24">
        <f>IFERROR(IF($A24="","",IF(SUMIFS(RAW_매출A!$J$2:$J$7000,RAW_매출A!$B$2:$B$7000,$A24,RAW_매출A!$A$2:$A$7000,EDATE($E24,AQ$1-1))=0,"",SUMIFS(RAW_매출A!$J$2:$J$7000,RAW_매출A!$B$2:$B$7000,$A24,RAW_매출A!$A$2:$A$7000,EDATE($E24,AQ$1-1)))),"")</f>
        <v>4318000</v>
      </c>
      <c r="AR24">
        <f>IFERROR(IF($A24="","",IF(SUMIFS(RAW_매출A!$J$2:$J$7000,RAW_매출A!$B$2:$B$7000,$A24,RAW_매출A!$A$2:$A$7000,EDATE($E24,AR$1-1))=0,"",SUMIFS(RAW_매출A!$J$2:$J$7000,RAW_매출A!$B$2:$B$7000,$A24,RAW_매출A!$A$2:$A$7000,EDATE($E24,AR$1-1)))),"")</f>
        <v>4482500</v>
      </c>
      <c r="AS24">
        <f>IFERROR(IF($A24="","",IF(SUMIFS(RAW_매출A!$J$2:$J$7000,RAW_매출A!$B$2:$B$7000,$A24,RAW_매출A!$A$2:$A$7000,EDATE($E24,AS$1-1))=0,"",SUMIFS(RAW_매출A!$J$2:$J$7000,RAW_매출A!$B$2:$B$7000,$A24,RAW_매출A!$A$2:$A$7000,EDATE($E24,AS$1-1)))),"")</f>
        <v>4670000</v>
      </c>
      <c r="AT24">
        <f>IFERROR(IF($A24="","",IF(SUMIFS(RAW_매출A!$J$2:$J$7000,RAW_매출A!$B$2:$B$7000,$A24,RAW_매출A!$A$2:$A$7000,EDATE($E24,AT$1-1))=0,"",SUMIFS(RAW_매출A!$J$2:$J$7000,RAW_매출A!$B$2:$B$7000,$A24,RAW_매출A!$A$2:$A$7000,EDATE($E24,AT$1-1)))),"")</f>
        <v>4192500</v>
      </c>
      <c r="AU24">
        <f>IFERROR(IF($A24="","",IF(SUMIFS(RAW_매출A!$J$2:$J$7000,RAW_매출A!$B$2:$B$7000,$A24,RAW_매출A!$A$2:$A$7000,EDATE($E24,AU$1-1))=0,"",SUMIFS(RAW_매출A!$J$2:$J$7000,RAW_매출A!$B$2:$B$7000,$A24,RAW_매출A!$A$2:$A$7000,EDATE($E24,AU$1-1)))),"")</f>
        <v>4553400</v>
      </c>
      <c r="AV24">
        <f>IFERROR(IF($A24="","",IF(SUMIFS(RAW_매출A!$J$2:$J$7000,RAW_매출A!$B$2:$B$7000,$A24,RAW_매출A!$A$2:$A$7000,EDATE($E24,AV$1-1))=0,"",SUMIFS(RAW_매출A!$J$2:$J$7000,RAW_매출A!$B$2:$B$7000,$A24,RAW_매출A!$A$2:$A$7000,EDATE($E24,AV$1-1)))),"")</f>
        <v>4749700</v>
      </c>
      <c r="AW24">
        <f>IFERROR(IF($A24="","",IF(SUMIFS(RAW_매출A!$J$2:$J$7000,RAW_매출A!$B$2:$B$7000,$A24,RAW_매출A!$A$2:$A$7000,EDATE($E24,AW$1-1))=0,"",SUMIFS(RAW_매출A!$J$2:$J$7000,RAW_매출A!$B$2:$B$7000,$A24,RAW_매출A!$A$2:$A$7000,EDATE($E24,AW$1-1)))),"")</f>
        <v>4252300</v>
      </c>
      <c r="AX24">
        <f>IFERROR(IF($A24="","",IF(SUMIFS(RAW_매출A!$J$2:$J$7000,RAW_매출A!$B$2:$B$7000,$A24,RAW_매출A!$A$2:$A$7000,EDATE($E24,AX$1-1))=0,"",SUMIFS(RAW_매출A!$J$2:$J$7000,RAW_매출A!$B$2:$B$7000,$A24,RAW_매출A!$A$2:$A$7000,EDATE($E24,AX$1-1)))),"")</f>
        <v>4746000</v>
      </c>
      <c r="AY24">
        <f>IFERROR(IF($A24="","",IF(SUMIFS(RAW_매출A!$J$2:$J$7000,RAW_매출A!$B$2:$B$7000,$A24,RAW_매출A!$A$2:$A$7000,EDATE($E24,AY$1-1))=0,"",SUMIFS(RAW_매출A!$J$2:$J$7000,RAW_매출A!$B$2:$B$7000,$A24,RAW_매출A!$A$2:$A$7000,EDATE($E24,AY$1-1)))),"")</f>
        <v>4838100</v>
      </c>
      <c r="AZ24">
        <f>IFERROR(IF($A24="","",IF(SUMIFS(RAW_매출A!$J$2:$J$7000,RAW_매출A!$B$2:$B$7000,$A24,RAW_매출A!$A$2:$A$7000,EDATE($E24,AZ$1-1))=0,"",SUMIFS(RAW_매출A!$J$2:$J$7000,RAW_매출A!$B$2:$B$7000,$A24,RAW_매출A!$A$2:$A$7000,EDATE($E24,AZ$1-1)))),"")</f>
        <v>5191450</v>
      </c>
      <c r="BA24">
        <f>IFERROR(IF($A24="","",IF(SUMIFS(RAW_매출A!$J$2:$J$7000,RAW_매출A!$B$2:$B$7000,$A24,RAW_매출A!$A$2:$A$7000,EDATE($E24,BA$1-1))=0,"",SUMIFS(RAW_매출A!$J$2:$J$7000,RAW_매출A!$B$2:$B$7000,$A24,RAW_매출A!$A$2:$A$7000,EDATE($E24,BA$1-1)))),"")</f>
        <v>5014200</v>
      </c>
      <c r="BB24">
        <f>IFERROR(IF($A24="","",IF(SUMIFS(RAW_매출A!$J$2:$J$7000,RAW_매출A!$B$2:$B$7000,$A24,RAW_매출A!$A$2:$A$7000,EDATE($E24,BB$1-1))=0,"",SUMIFS(RAW_매출A!$J$2:$J$7000,RAW_매출A!$B$2:$B$7000,$A24,RAW_매출A!$A$2:$A$7000,EDATE($E24,BB$1-1)))),"")</f>
        <v>5184050</v>
      </c>
      <c r="BC24">
        <f>IFERROR(IF($A24="","",IF(SUMIFS(RAW_매출A!$J$2:$J$7000,RAW_매출A!$B$2:$B$7000,$A24,RAW_매출A!$A$2:$A$7000,EDATE($E24,BC$1-1))=0,"",SUMIFS(RAW_매출A!$J$2:$J$7000,RAW_매출A!$B$2:$B$7000,$A24,RAW_매출A!$A$2:$A$7000,EDATE($E24,BC$1-1)))),"")</f>
        <v>5111250</v>
      </c>
      <c r="BD24">
        <f>IFERROR(IF($A24="","",IF(SUMIFS(RAW_매출A!$J$2:$J$7000,RAW_매출A!$B$2:$B$7000,$A24,RAW_매출A!$A$2:$A$7000,EDATE($E24,BD$1-1))=0,"",SUMIFS(RAW_매출A!$J$2:$J$7000,RAW_매출A!$B$2:$B$7000,$A24,RAW_매출A!$A$2:$A$7000,EDATE($E24,BD$1-1)))),"")</f>
        <v>5034800</v>
      </c>
      <c r="BE24">
        <f>IFERROR(IF($A24="","",IF(SUMIFS(RAW_매출A!$J$2:$J$7000,RAW_매출A!$B$2:$B$7000,$A24,RAW_매출A!$A$2:$A$7000,EDATE($E24,BE$1-1))=0,"",SUMIFS(RAW_매출A!$J$2:$J$7000,RAW_매출A!$B$2:$B$7000,$A24,RAW_매출A!$A$2:$A$7000,EDATE($E24,BE$1-1)))),"")</f>
        <v>5446050</v>
      </c>
      <c r="BF24">
        <f>IFERROR(IF($A24="","",IF(SUMIFS(RAW_매출A!$J$2:$J$7000,RAW_매출A!$B$2:$B$7000,$A24,RAW_매출A!$A$2:$A$7000,EDATE($E24,BF$1-1))=0,"",SUMIFS(RAW_매출A!$J$2:$J$7000,RAW_매출A!$B$2:$B$7000,$A24,RAW_매출A!$A$2:$A$7000,EDATE($E24,BF$1-1)))),"")</f>
        <v>5023800</v>
      </c>
      <c r="BG24">
        <f>IFERROR(IF($A24="","",IF(SUMIFS(RAW_매출A!$J$2:$J$7000,RAW_매출A!$B$2:$B$7000,$A24,RAW_매출A!$A$2:$A$7000,EDATE($E24,BG$1-1))=0,"",SUMIFS(RAW_매출A!$J$2:$J$7000,RAW_매출A!$B$2:$B$7000,$A24,RAW_매출A!$A$2:$A$7000,EDATE($E24,BG$1-1)))),"")</f>
        <v>4888800</v>
      </c>
      <c r="BH24">
        <f>IFERROR(IF($A24="","",IF(SUMIFS(RAW_매출A!$J$2:$J$7000,RAW_매출A!$B$2:$B$7000,$A24,RAW_매출A!$A$2:$A$7000,EDATE($E24,BH$1-1))=0,"",SUMIFS(RAW_매출A!$J$2:$J$7000,RAW_매출A!$B$2:$B$7000,$A24,RAW_매출A!$A$2:$A$7000,EDATE($E24,BH$1-1)))),"")</f>
        <v>4624850</v>
      </c>
      <c r="BI24">
        <f>IFERROR(IF($A24="","",IF(SUMIFS(RAW_매출A!$J$2:$J$7000,RAW_매출A!$B$2:$B$7000,$A24,RAW_매출A!$A$2:$A$7000,EDATE($E24,BI$1-1))=0,"",SUMIFS(RAW_매출A!$J$2:$J$7000,RAW_매출A!$B$2:$B$7000,$A24,RAW_매출A!$A$2:$A$7000,EDATE($E24,BI$1-1)))),"")</f>
        <v>4227700</v>
      </c>
      <c r="BJ24">
        <f>IFERROR(IF($A24="","",IF(SUMIFS(RAW_매출A!$J$2:$J$7000,RAW_매출A!$B$2:$B$7000,$A24,RAW_매출A!$A$2:$A$7000,EDATE($E24,BJ$1-1))=0,"",SUMIFS(RAW_매출A!$J$2:$J$7000,RAW_매출A!$B$2:$B$7000,$A24,RAW_매출A!$A$2:$A$7000,EDATE($E24,BJ$1-1)))),"")</f>
        <v>5397850</v>
      </c>
      <c r="BK24">
        <f>IFERROR(IF($A24="","",IF(SUMIFS(RAW_매출A!$J$2:$J$7000,RAW_매출A!$B$2:$B$7000,$A24,RAW_매출A!$A$2:$A$7000,EDATE($E24,BK$1-1))=0,"",SUMIFS(RAW_매출A!$J$2:$J$7000,RAW_매출A!$B$2:$B$7000,$A24,RAW_매출A!$A$2:$A$7000,EDATE($E24,BK$1-1)))),"")</f>
        <v>5102650</v>
      </c>
      <c r="BL24">
        <f>IFERROR(IF($A24="","",IF(SUMIFS(RAW_매출A!$J$2:$J$7000,RAW_매출A!$B$2:$B$7000,$A24,RAW_매출A!$A$2:$A$7000,EDATE($E24,BL$1-1))=0,"",SUMIFS(RAW_매출A!$J$2:$J$7000,RAW_매출A!$B$2:$B$7000,$A24,RAW_매출A!$A$2:$A$7000,EDATE($E24,BL$1-1)))),"")</f>
        <v>6983400</v>
      </c>
      <c r="BM24">
        <f>IFERROR(IF($A24="","",IF(SUMIFS(RAW_매출A!$J$2:$J$7000,RAW_매출A!$B$2:$B$7000,$A24,RAW_매출A!$A$2:$A$7000,EDATE($E24,BM$1-1))=0,"",SUMIFS(RAW_매출A!$J$2:$J$7000,RAW_매출A!$B$2:$B$7000,$A24,RAW_매출A!$A$2:$A$7000,EDATE($E24,BM$1-1)))),"")</f>
        <v>6288300</v>
      </c>
      <c r="BN24">
        <f>IFERROR(IF($A24="","",IF(SUMIFS(RAW_매출A!$J$2:$J$7000,RAW_매출A!$B$2:$B$7000,$A24,RAW_매출A!$A$2:$A$7000,EDATE($E24,BN$1-1))=0,"",SUMIFS(RAW_매출A!$J$2:$J$7000,RAW_매출A!$B$2:$B$7000,$A24,RAW_매출A!$A$2:$A$7000,EDATE($E24,BN$1-1)))),"")</f>
        <v>6135800</v>
      </c>
    </row>
    <row r="25" spans="1:66" x14ac:dyDescent="0.3">
      <c r="A25" t="str">
        <f>세팅!A26</f>
        <v>(1010) #삼전엠케이점</v>
      </c>
      <c r="B25" t="str">
        <f>세팅!B26</f>
        <v>150-0</v>
      </c>
      <c r="C25">
        <f t="shared" si="0"/>
        <v>0</v>
      </c>
      <c r="D25" t="str">
        <f t="shared" si="1"/>
        <v>0</v>
      </c>
      <c r="E25" s="1">
        <f>세팅!D26</f>
        <v>44044</v>
      </c>
      <c r="F25">
        <f t="shared" si="3"/>
        <v>2767333.3333333335</v>
      </c>
      <c r="G25">
        <f>IFERROR(IF($A25="","",IF(SUMIFS(RAW_매출A!$J$2:$J$7000,RAW_매출A!$B$2:$B$7000,$A25,RAW_매출A!$A$2:$A$7000,EDATE($E25,G$1-1))=0,"",SUMIFS(RAW_매출A!$J$2:$J$7000,RAW_매출A!$B$2:$B$7000,$A25,RAW_매출A!$A$2:$A$7000,EDATE($E25,G$1-1)))),"")</f>
        <v>1335000</v>
      </c>
      <c r="H25">
        <f>IFERROR(IF($A25="","",IF(SUMIFS(RAW_매출A!$J$2:$J$7000,RAW_매출A!$B$2:$B$7000,$A25,RAW_매출A!$A$2:$A$7000,EDATE($E25,H$1-1))=0,"",SUMIFS(RAW_매출A!$J$2:$J$7000,RAW_매출A!$B$2:$B$7000,$A25,RAW_매출A!$A$2:$A$7000,EDATE($E25,H$1-1)))),"")</f>
        <v>2518000</v>
      </c>
      <c r="I25">
        <f>IFERROR(IF($A25="","",IF(SUMIFS(RAW_매출A!$J$2:$J$7000,RAW_매출A!$B$2:$B$7000,$A25,RAW_매출A!$A$2:$A$7000,EDATE($E25,I$1-1))=0,"",SUMIFS(RAW_매출A!$J$2:$J$7000,RAW_매출A!$B$2:$B$7000,$A25,RAW_매출A!$A$2:$A$7000,EDATE($E25,I$1-1)))),"")</f>
        <v>3297000</v>
      </c>
      <c r="J25" s="28">
        <f>IFERROR(IF($A25="","",IF(SUMIFS(RAW_매출A!$J$2:$J$7000,RAW_매출A!$B$2:$B$7000,$A25,RAW_매출A!$A$2:$A$7000,EDATE($E25,J$1-1))=0,"",SUMIFS(RAW_매출A!$J$2:$J$7000,RAW_매출A!$B$2:$B$7000,$A25,RAW_매출A!$A$2:$A$7000,EDATE($E25,J$1-1)))),"")</f>
        <v>3081000</v>
      </c>
      <c r="K25" s="28">
        <f>IFERROR(IF($A25="","",IF(SUMIFS(RAW_매출A!$J$2:$J$7000,RAW_매출A!$B$2:$B$7000,$A25,RAW_매출A!$A$2:$A$7000,EDATE($E25,K$1-1))=0,"",SUMIFS(RAW_매출A!$J$2:$J$7000,RAW_매출A!$B$2:$B$7000,$A25,RAW_매출A!$A$2:$A$7000,EDATE($E25,K$1-1)))),"")</f>
        <v>2983000</v>
      </c>
      <c r="L25" s="28">
        <f>IFERROR(IF($A25="","",IF(SUMIFS(RAW_매출A!$J$2:$J$7000,RAW_매출A!$B$2:$B$7000,$A25,RAW_매출A!$A$2:$A$7000,EDATE($E25,L$1-1))=0,"",SUMIFS(RAW_매출A!$J$2:$J$7000,RAW_매출A!$B$2:$B$7000,$A25,RAW_매출A!$A$2:$A$7000,EDATE($E25,L$1-1)))),"")</f>
        <v>2823000</v>
      </c>
      <c r="M25" s="28">
        <f>IFERROR(IF($A25="","",IF(SUMIFS(RAW_매출A!$J$2:$J$7000,RAW_매출A!$B$2:$B$7000,$A25,RAW_매출A!$A$2:$A$7000,EDATE($E25,M$1-1))=0,"",SUMIFS(RAW_매출A!$J$2:$J$7000,RAW_매출A!$B$2:$B$7000,$A25,RAW_매출A!$A$2:$A$7000,EDATE($E25,M$1-1)))),"")</f>
        <v>2626000</v>
      </c>
      <c r="N25" s="28">
        <f>IFERROR(IF($A25="","",IF(SUMIFS(RAW_매출A!$J$2:$J$7000,RAW_매출A!$B$2:$B$7000,$A25,RAW_매출A!$A$2:$A$7000,EDATE($E25,N$1-1))=0,"",SUMIFS(RAW_매출A!$J$2:$J$7000,RAW_매출A!$B$2:$B$7000,$A25,RAW_매출A!$A$2:$A$7000,EDATE($E25,N$1-1)))),"")</f>
        <v>2440000</v>
      </c>
      <c r="O25" s="28">
        <f>IFERROR(IF($A25="","",IF(SUMIFS(RAW_매출A!$J$2:$J$7000,RAW_매출A!$B$2:$B$7000,$A25,RAW_매출A!$A$2:$A$7000,EDATE($E25,O$1-1))=0,"",SUMIFS(RAW_매출A!$J$2:$J$7000,RAW_매출A!$B$2:$B$7000,$A25,RAW_매출A!$A$2:$A$7000,EDATE($E25,O$1-1)))),"")</f>
        <v>2651000</v>
      </c>
      <c r="P25">
        <f>IFERROR(IF($A25="","",IF(SUMIFS(RAW_매출A!$J$2:$J$7000,RAW_매출A!$B$2:$B$7000,$A25,RAW_매출A!$A$2:$A$7000,EDATE($E25,P$1-1))=0,"",SUMIFS(RAW_매출A!$J$2:$J$7000,RAW_매출A!$B$2:$B$7000,$A25,RAW_매출A!$A$2:$A$7000,EDATE($E25,P$1-1)))),"")</f>
        <v>2896000</v>
      </c>
      <c r="Q25">
        <f>IFERROR(IF($A25="","",IF(SUMIFS(RAW_매출A!$J$2:$J$7000,RAW_매출A!$B$2:$B$7000,$A25,RAW_매출A!$A$2:$A$7000,EDATE($E25,Q$1-1))=0,"",SUMIFS(RAW_매출A!$J$2:$J$7000,RAW_매출A!$B$2:$B$7000,$A25,RAW_매출A!$A$2:$A$7000,EDATE($E25,Q$1-1)))),"")</f>
        <v>2859700</v>
      </c>
      <c r="R25">
        <f>IFERROR(IF($A25="","",IF(SUMIFS(RAW_매출A!$J$2:$J$7000,RAW_매출A!$B$2:$B$7000,$A25,RAW_매출A!$A$2:$A$7000,EDATE($E25,R$1-1))=0,"",SUMIFS(RAW_매출A!$J$2:$J$7000,RAW_매출A!$B$2:$B$7000,$A25,RAW_매출A!$A$2:$A$7000,EDATE($E25,R$1-1)))),"")</f>
        <v>2481900</v>
      </c>
      <c r="S25">
        <f>IFERROR(IF($A25="","",IF(SUMIFS(RAW_매출A!$J$2:$J$7000,RAW_매출A!$B$2:$B$7000,$A25,RAW_매출A!$A$2:$A$7000,EDATE($E25,S$1-1))=0,"",SUMIFS(RAW_매출A!$J$2:$J$7000,RAW_매출A!$B$2:$B$7000,$A25,RAW_매출A!$A$2:$A$7000,EDATE($E25,S$1-1)))),"")</f>
        <v>2540500</v>
      </c>
      <c r="T25">
        <f>IFERROR(IF($A25="","",IF(SUMIFS(RAW_매출A!$J$2:$J$7000,RAW_매출A!$B$2:$B$7000,$A25,RAW_매출A!$A$2:$A$7000,EDATE($E25,T$1-1))=0,"",SUMIFS(RAW_매출A!$J$2:$J$7000,RAW_매출A!$B$2:$B$7000,$A25,RAW_매출A!$A$2:$A$7000,EDATE($E25,T$1-1)))),"")</f>
        <v>2688800</v>
      </c>
      <c r="U25">
        <f>IFERROR(IF($A25="","",IF(SUMIFS(RAW_매출A!$J$2:$J$7000,RAW_매출A!$B$2:$B$7000,$A25,RAW_매출A!$A$2:$A$7000,EDATE($E25,U$1-1))=0,"",SUMIFS(RAW_매출A!$J$2:$J$7000,RAW_매출A!$B$2:$B$7000,$A25,RAW_매출A!$A$2:$A$7000,EDATE($E25,U$1-1)))),"")</f>
        <v>3430000</v>
      </c>
      <c r="V25">
        <f>IFERROR(IF($A25="","",IF(SUMIFS(RAW_매출A!$J$2:$J$7000,RAW_매출A!$B$2:$B$7000,$A25,RAW_매출A!$A$2:$A$7000,EDATE($E25,V$1-1))=0,"",SUMIFS(RAW_매출A!$J$2:$J$7000,RAW_매출A!$B$2:$B$7000,$A25,RAW_매출A!$A$2:$A$7000,EDATE($E25,V$1-1)))),"")</f>
        <v>2657300</v>
      </c>
      <c r="W25">
        <f>IFERROR(IF($A25="","",IF(SUMIFS(RAW_매출A!$J$2:$J$7000,RAW_매출A!$B$2:$B$7000,$A25,RAW_매출A!$A$2:$A$7000,EDATE($E25,W$1-1))=0,"",SUMIFS(RAW_매출A!$J$2:$J$7000,RAW_매출A!$B$2:$B$7000,$A25,RAW_매출A!$A$2:$A$7000,EDATE($E25,W$1-1)))),"")</f>
        <v>3444000</v>
      </c>
      <c r="X25">
        <f>IFERROR(IF($A25="","",IF(SUMIFS(RAW_매출A!$J$2:$J$7000,RAW_매출A!$B$2:$B$7000,$A25,RAW_매출A!$A$2:$A$7000,EDATE($E25,X$1-1))=0,"",SUMIFS(RAW_매출A!$J$2:$J$7000,RAW_매출A!$B$2:$B$7000,$A25,RAW_매출A!$A$2:$A$7000,EDATE($E25,X$1-1)))),"")</f>
        <v>3614500</v>
      </c>
      <c r="Y25">
        <f>IFERROR(IF($A25="","",IF(SUMIFS(RAW_매출A!$J$2:$J$7000,RAW_매출A!$B$2:$B$7000,$A25,RAW_매출A!$A$2:$A$7000,EDATE($E25,Y$1-1))=0,"",SUMIFS(RAW_매출A!$J$2:$J$7000,RAW_매출A!$B$2:$B$7000,$A25,RAW_매출A!$A$2:$A$7000,EDATE($E25,Y$1-1)))),"")</f>
        <v>3231000</v>
      </c>
      <c r="Z25">
        <f>IFERROR(IF($A25="","",IF(SUMIFS(RAW_매출A!$J$2:$J$7000,RAW_매출A!$B$2:$B$7000,$A25,RAW_매출A!$A$2:$A$7000,EDATE($E25,Z$1-1))=0,"",SUMIFS(RAW_매출A!$J$2:$J$7000,RAW_매출A!$B$2:$B$7000,$A25,RAW_매출A!$A$2:$A$7000,EDATE($E25,Z$1-1)))),"")</f>
        <v>3394500</v>
      </c>
      <c r="AA25">
        <f>IFERROR(IF($A25="","",IF(SUMIFS(RAW_매출A!$J$2:$J$7000,RAW_매출A!$B$2:$B$7000,$A25,RAW_매출A!$A$2:$A$7000,EDATE($E25,AA$1-1))=0,"",SUMIFS(RAW_매출A!$J$2:$J$7000,RAW_매출A!$B$2:$B$7000,$A25,RAW_매출A!$A$2:$A$7000,EDATE($E25,AA$1-1)))),"")</f>
        <v>3634000</v>
      </c>
      <c r="AB25">
        <f>IFERROR(IF($A25="","",IF(SUMIFS(RAW_매출A!$J$2:$J$7000,RAW_매출A!$B$2:$B$7000,$A25,RAW_매출A!$A$2:$A$7000,EDATE($E25,AB$1-1))=0,"",SUMIFS(RAW_매출A!$J$2:$J$7000,RAW_매출A!$B$2:$B$7000,$A25,RAW_매출A!$A$2:$A$7000,EDATE($E25,AB$1-1)))),"")</f>
        <v>3589000</v>
      </c>
      <c r="AC25">
        <f>IFERROR(IF($A25="","",IF(SUMIFS(RAW_매출A!$J$2:$J$7000,RAW_매출A!$B$2:$B$7000,$A25,RAW_매출A!$A$2:$A$7000,EDATE($E25,AC$1-1))=0,"",SUMIFS(RAW_매출A!$J$2:$J$7000,RAW_매출A!$B$2:$B$7000,$A25,RAW_매출A!$A$2:$A$7000,EDATE($E25,AC$1-1)))),"")</f>
        <v>3739000</v>
      </c>
      <c r="AD25">
        <f>IFERROR(IF($A25="","",IF(SUMIFS(RAW_매출A!$J$2:$J$7000,RAW_매출A!$B$2:$B$7000,$A25,RAW_매출A!$A$2:$A$7000,EDATE($E25,AD$1-1))=0,"",SUMIFS(RAW_매출A!$J$2:$J$7000,RAW_매출A!$B$2:$B$7000,$A25,RAW_매출A!$A$2:$A$7000,EDATE($E25,AD$1-1)))),"")</f>
        <v>3712000</v>
      </c>
      <c r="AE25">
        <f>IFERROR(IF($A25="","",IF(SUMIFS(RAW_매출A!$J$2:$J$7000,RAW_매출A!$B$2:$B$7000,$A25,RAW_매출A!$A$2:$A$7000,EDATE($E25,AE$1-1))=0,"",SUMIFS(RAW_매출A!$J$2:$J$7000,RAW_매출A!$B$2:$B$7000,$A25,RAW_매출A!$A$2:$A$7000,EDATE($E25,AE$1-1)))),"")</f>
        <v>3857500</v>
      </c>
      <c r="AF25">
        <f>IFERROR(IF($A25="","",IF(SUMIFS(RAW_매출A!$J$2:$J$7000,RAW_매출A!$B$2:$B$7000,$A25,RAW_매출A!$A$2:$A$7000,EDATE($E25,AF$1-1))=0,"",SUMIFS(RAW_매출A!$J$2:$J$7000,RAW_매출A!$B$2:$B$7000,$A25,RAW_매출A!$A$2:$A$7000,EDATE($E25,AF$1-1)))),"")</f>
        <v>4159500</v>
      </c>
      <c r="AG25">
        <f>IFERROR(IF($A25="","",IF(SUMIFS(RAW_매출A!$J$2:$J$7000,RAW_매출A!$B$2:$B$7000,$A25,RAW_매출A!$A$2:$A$7000,EDATE($E25,AG$1-1))=0,"",SUMIFS(RAW_매출A!$J$2:$J$7000,RAW_매출A!$B$2:$B$7000,$A25,RAW_매출A!$A$2:$A$7000,EDATE($E25,AG$1-1)))),"")</f>
        <v>3971000</v>
      </c>
      <c r="AH25">
        <f>IFERROR(IF($A25="","",IF(SUMIFS(RAW_매출A!$J$2:$J$7000,RAW_매출A!$B$2:$B$7000,$A25,RAW_매출A!$A$2:$A$7000,EDATE($E25,AH$1-1))=0,"",SUMIFS(RAW_매출A!$J$2:$J$7000,RAW_매출A!$B$2:$B$7000,$A25,RAW_매출A!$A$2:$A$7000,EDATE($E25,AH$1-1)))),"")</f>
        <v>3627500</v>
      </c>
      <c r="AI25">
        <f>IFERROR(IF($A25="","",IF(SUMIFS(RAW_매출A!$J$2:$J$7000,RAW_매출A!$B$2:$B$7000,$A25,RAW_매출A!$A$2:$A$7000,EDATE($E25,AI$1-1))=0,"",SUMIFS(RAW_매출A!$J$2:$J$7000,RAW_매출A!$B$2:$B$7000,$A25,RAW_매출A!$A$2:$A$7000,EDATE($E25,AI$1-1)))),"")</f>
        <v>4036500</v>
      </c>
      <c r="AJ25">
        <f>IFERROR(IF($A25="","",IF(SUMIFS(RAW_매출A!$J$2:$J$7000,RAW_매출A!$B$2:$B$7000,$A25,RAW_매출A!$A$2:$A$7000,EDATE($E25,AJ$1-1))=0,"",SUMIFS(RAW_매출A!$J$2:$J$7000,RAW_매출A!$B$2:$B$7000,$A25,RAW_매출A!$A$2:$A$7000,EDATE($E25,AJ$1-1)))),"")</f>
        <v>4383500</v>
      </c>
      <c r="AK25">
        <f>IFERROR(IF($A25="","",IF(SUMIFS(RAW_매출A!$J$2:$J$7000,RAW_매출A!$B$2:$B$7000,$A25,RAW_매출A!$A$2:$A$7000,EDATE($E25,AK$1-1))=0,"",SUMIFS(RAW_매출A!$J$2:$J$7000,RAW_매출A!$B$2:$B$7000,$A25,RAW_매출A!$A$2:$A$7000,EDATE($E25,AK$1-1)))),"")</f>
        <v>3303500</v>
      </c>
      <c r="AL25">
        <f>IFERROR(IF($A25="","",IF(SUMIFS(RAW_매출A!$J$2:$J$7000,RAW_매출A!$B$2:$B$7000,$A25,RAW_매출A!$A$2:$A$7000,EDATE($E25,AL$1-1))=0,"",SUMIFS(RAW_매출A!$J$2:$J$7000,RAW_매출A!$B$2:$B$7000,$A25,RAW_매출A!$A$2:$A$7000,EDATE($E25,AL$1-1)))),"")</f>
        <v>4023000</v>
      </c>
      <c r="AM25">
        <f>IFERROR(IF($A25="","",IF(SUMIFS(RAW_매출A!$J$2:$J$7000,RAW_매출A!$B$2:$B$7000,$A25,RAW_매출A!$A$2:$A$7000,EDATE($E25,AM$1-1))=0,"",SUMIFS(RAW_매출A!$J$2:$J$7000,RAW_매출A!$B$2:$B$7000,$A25,RAW_매출A!$A$2:$A$7000,EDATE($E25,AM$1-1)))),"")</f>
        <v>4344000</v>
      </c>
      <c r="AN25">
        <f>IFERROR(IF($A25="","",IF(SUMIFS(RAW_매출A!$J$2:$J$7000,RAW_매출A!$B$2:$B$7000,$A25,RAW_매출A!$A$2:$A$7000,EDATE($E25,AN$1-1))=0,"",SUMIFS(RAW_매출A!$J$2:$J$7000,RAW_매출A!$B$2:$B$7000,$A25,RAW_매출A!$A$2:$A$7000,EDATE($E25,AN$1-1)))),"")</f>
        <v>4117500</v>
      </c>
      <c r="AO25">
        <f>IFERROR(IF($A25="","",IF(SUMIFS(RAW_매출A!$J$2:$J$7000,RAW_매출A!$B$2:$B$7000,$A25,RAW_매출A!$A$2:$A$7000,EDATE($E25,AO$1-1))=0,"",SUMIFS(RAW_매출A!$J$2:$J$7000,RAW_매출A!$B$2:$B$7000,$A25,RAW_매출A!$A$2:$A$7000,EDATE($E25,AO$1-1)))),"")</f>
        <v>4271000</v>
      </c>
      <c r="AP25">
        <f>IFERROR(IF($A25="","",IF(SUMIFS(RAW_매출A!$J$2:$J$7000,RAW_매출A!$B$2:$B$7000,$A25,RAW_매출A!$A$2:$A$7000,EDATE($E25,AP$1-1))=0,"",SUMIFS(RAW_매출A!$J$2:$J$7000,RAW_매출A!$B$2:$B$7000,$A25,RAW_매출A!$A$2:$A$7000,EDATE($E25,AP$1-1)))),"")</f>
        <v>4936000</v>
      </c>
      <c r="AQ25">
        <f>IFERROR(IF($A25="","",IF(SUMIFS(RAW_매출A!$J$2:$J$7000,RAW_매출A!$B$2:$B$7000,$A25,RAW_매출A!$A$2:$A$7000,EDATE($E25,AQ$1-1))=0,"",SUMIFS(RAW_매출A!$J$2:$J$7000,RAW_매출A!$B$2:$B$7000,$A25,RAW_매출A!$A$2:$A$7000,EDATE($E25,AQ$1-1)))),"")</f>
        <v>4202500</v>
      </c>
      <c r="AR25">
        <f>IFERROR(IF($A25="","",IF(SUMIFS(RAW_매출A!$J$2:$J$7000,RAW_매출A!$B$2:$B$7000,$A25,RAW_매출A!$A$2:$A$7000,EDATE($E25,AR$1-1))=0,"",SUMIFS(RAW_매출A!$J$2:$J$7000,RAW_매출A!$B$2:$B$7000,$A25,RAW_매출A!$A$2:$A$7000,EDATE($E25,AR$1-1)))),"")</f>
        <v>4462500</v>
      </c>
      <c r="AS25">
        <f>IFERROR(IF($A25="","",IF(SUMIFS(RAW_매출A!$J$2:$J$7000,RAW_매출A!$B$2:$B$7000,$A25,RAW_매출A!$A$2:$A$7000,EDATE($E25,AS$1-1))=0,"",SUMIFS(RAW_매출A!$J$2:$J$7000,RAW_매출A!$B$2:$B$7000,$A25,RAW_매출A!$A$2:$A$7000,EDATE($E25,AS$1-1)))),"")</f>
        <v>5055500</v>
      </c>
      <c r="AT25">
        <f>IFERROR(IF($A25="","",IF(SUMIFS(RAW_매출A!$J$2:$J$7000,RAW_매출A!$B$2:$B$7000,$A25,RAW_매출A!$A$2:$A$7000,EDATE($E25,AT$1-1))=0,"",SUMIFS(RAW_매출A!$J$2:$J$7000,RAW_매출A!$B$2:$B$7000,$A25,RAW_매출A!$A$2:$A$7000,EDATE($E25,AT$1-1)))),"")</f>
        <v>4676500</v>
      </c>
      <c r="AU25">
        <f>IFERROR(IF($A25="","",IF(SUMIFS(RAW_매출A!$J$2:$J$7000,RAW_매출A!$B$2:$B$7000,$A25,RAW_매출A!$A$2:$A$7000,EDATE($E25,AU$1-1))=0,"",SUMIFS(RAW_매출A!$J$2:$J$7000,RAW_매출A!$B$2:$B$7000,$A25,RAW_매출A!$A$2:$A$7000,EDATE($E25,AU$1-1)))),"")</f>
        <v>5332570</v>
      </c>
      <c r="AV25">
        <f>IFERROR(IF($A25="","",IF(SUMIFS(RAW_매출A!$J$2:$J$7000,RAW_매출A!$B$2:$B$7000,$A25,RAW_매출A!$A$2:$A$7000,EDATE($E25,AV$1-1))=0,"",SUMIFS(RAW_매출A!$J$2:$J$7000,RAW_매출A!$B$2:$B$7000,$A25,RAW_매출A!$A$2:$A$7000,EDATE($E25,AV$1-1)))),"")</f>
        <v>4967430</v>
      </c>
      <c r="AW25">
        <f>IFERROR(IF($A25="","",IF(SUMIFS(RAW_매출A!$J$2:$J$7000,RAW_매출A!$B$2:$B$7000,$A25,RAW_매출A!$A$2:$A$7000,EDATE($E25,AW$1-1))=0,"",SUMIFS(RAW_매출A!$J$2:$J$7000,RAW_매출A!$B$2:$B$7000,$A25,RAW_매출A!$A$2:$A$7000,EDATE($E25,AW$1-1)))),"")</f>
        <v>4619240</v>
      </c>
      <c r="AX25">
        <f>IFERROR(IF($A25="","",IF(SUMIFS(RAW_매출A!$J$2:$J$7000,RAW_매출A!$B$2:$B$7000,$A25,RAW_매출A!$A$2:$A$7000,EDATE($E25,AX$1-1))=0,"",SUMIFS(RAW_매출A!$J$2:$J$7000,RAW_매출A!$B$2:$B$7000,$A25,RAW_매출A!$A$2:$A$7000,EDATE($E25,AX$1-1)))),"")</f>
        <v>5214210</v>
      </c>
      <c r="AY25">
        <f>IFERROR(IF($A25="","",IF(SUMIFS(RAW_매출A!$J$2:$J$7000,RAW_매출A!$B$2:$B$7000,$A25,RAW_매출A!$A$2:$A$7000,EDATE($E25,AY$1-1))=0,"",SUMIFS(RAW_매출A!$J$2:$J$7000,RAW_매출A!$B$2:$B$7000,$A25,RAW_매출A!$A$2:$A$7000,EDATE($E25,AY$1-1)))),"")</f>
        <v>4671920</v>
      </c>
      <c r="AZ25">
        <f>IFERROR(IF($A25="","",IF(SUMIFS(RAW_매출A!$J$2:$J$7000,RAW_매출A!$B$2:$B$7000,$A25,RAW_매출A!$A$2:$A$7000,EDATE($E25,AZ$1-1))=0,"",SUMIFS(RAW_매출A!$J$2:$J$7000,RAW_매출A!$B$2:$B$7000,$A25,RAW_매출A!$A$2:$A$7000,EDATE($E25,AZ$1-1)))),"")</f>
        <v>5355380</v>
      </c>
      <c r="BA25">
        <f>IFERROR(IF($A25="","",IF(SUMIFS(RAW_매출A!$J$2:$J$7000,RAW_매출A!$B$2:$B$7000,$A25,RAW_매출A!$A$2:$A$7000,EDATE($E25,BA$1-1))=0,"",SUMIFS(RAW_매출A!$J$2:$J$7000,RAW_매출A!$B$2:$B$7000,$A25,RAW_매출A!$A$2:$A$7000,EDATE($E25,BA$1-1)))),"")</f>
        <v>5111760</v>
      </c>
      <c r="BB25">
        <f>IFERROR(IF($A25="","",IF(SUMIFS(RAW_매출A!$J$2:$J$7000,RAW_매출A!$B$2:$B$7000,$A25,RAW_매출A!$A$2:$A$7000,EDATE($E25,BB$1-1))=0,"",SUMIFS(RAW_매출A!$J$2:$J$7000,RAW_매출A!$B$2:$B$7000,$A25,RAW_매출A!$A$2:$A$7000,EDATE($E25,BB$1-1)))),"")</f>
        <v>4592850</v>
      </c>
      <c r="BC25">
        <f>IFERROR(IF($A25="","",IF(SUMIFS(RAW_매출A!$J$2:$J$7000,RAW_매출A!$B$2:$B$7000,$A25,RAW_매출A!$A$2:$A$7000,EDATE($E25,BC$1-1))=0,"",SUMIFS(RAW_매출A!$J$2:$J$7000,RAW_매출A!$B$2:$B$7000,$A25,RAW_매출A!$A$2:$A$7000,EDATE($E25,BC$1-1)))),"")</f>
        <v>3920990</v>
      </c>
      <c r="BD25">
        <f>IFERROR(IF($A25="","",IF(SUMIFS(RAW_매출A!$J$2:$J$7000,RAW_매출A!$B$2:$B$7000,$A25,RAW_매출A!$A$2:$A$7000,EDATE($E25,BD$1-1))=0,"",SUMIFS(RAW_매출A!$J$2:$J$7000,RAW_매출A!$B$2:$B$7000,$A25,RAW_매출A!$A$2:$A$7000,EDATE($E25,BD$1-1)))),"")</f>
        <v>4229260</v>
      </c>
      <c r="BE25">
        <f>IFERROR(IF($A25="","",IF(SUMIFS(RAW_매출A!$J$2:$J$7000,RAW_매출A!$B$2:$B$7000,$A25,RAW_매출A!$A$2:$A$7000,EDATE($E25,BE$1-1))=0,"",SUMIFS(RAW_매출A!$J$2:$J$7000,RAW_매출A!$B$2:$B$7000,$A25,RAW_매출A!$A$2:$A$7000,EDATE($E25,BE$1-1)))),"")</f>
        <v>4764480</v>
      </c>
      <c r="BF25">
        <f>IFERROR(IF($A25="","",IF(SUMIFS(RAW_매출A!$J$2:$J$7000,RAW_매출A!$B$2:$B$7000,$A25,RAW_매출A!$A$2:$A$7000,EDATE($E25,BF$1-1))=0,"",SUMIFS(RAW_매출A!$J$2:$J$7000,RAW_매출A!$B$2:$B$7000,$A25,RAW_매출A!$A$2:$A$7000,EDATE($E25,BF$1-1)))),"")</f>
        <v>4000920</v>
      </c>
      <c r="BG25">
        <f>IFERROR(IF($A25="","",IF(SUMIFS(RAW_매출A!$J$2:$J$7000,RAW_매출A!$B$2:$B$7000,$A25,RAW_매출A!$A$2:$A$7000,EDATE($E25,BG$1-1))=0,"",SUMIFS(RAW_매출A!$J$2:$J$7000,RAW_매출A!$B$2:$B$7000,$A25,RAW_매출A!$A$2:$A$7000,EDATE($E25,BG$1-1)))),"")</f>
        <v>3880610</v>
      </c>
      <c r="BH25">
        <f>IFERROR(IF($A25="","",IF(SUMIFS(RAW_매출A!$J$2:$J$7000,RAW_매출A!$B$2:$B$7000,$A25,RAW_매출A!$A$2:$A$7000,EDATE($E25,BH$1-1))=0,"",SUMIFS(RAW_매출A!$J$2:$J$7000,RAW_매출A!$B$2:$B$7000,$A25,RAW_매출A!$A$2:$A$7000,EDATE($E25,BH$1-1)))),"")</f>
        <v>4316420</v>
      </c>
      <c r="BI25">
        <f>IFERROR(IF($A25="","",IF(SUMIFS(RAW_매출A!$J$2:$J$7000,RAW_매출A!$B$2:$B$7000,$A25,RAW_매출A!$A$2:$A$7000,EDATE($E25,BI$1-1))=0,"",SUMIFS(RAW_매출A!$J$2:$J$7000,RAW_매출A!$B$2:$B$7000,$A25,RAW_매출A!$A$2:$A$7000,EDATE($E25,BI$1-1)))),"")</f>
        <v>3466120</v>
      </c>
      <c r="BJ25">
        <f>IFERROR(IF($A25="","",IF(SUMIFS(RAW_매출A!$J$2:$J$7000,RAW_매출A!$B$2:$B$7000,$A25,RAW_매출A!$A$2:$A$7000,EDATE($E25,BJ$1-1))=0,"",SUMIFS(RAW_매출A!$J$2:$J$7000,RAW_매출A!$B$2:$B$7000,$A25,RAW_매출A!$A$2:$A$7000,EDATE($E25,BJ$1-1)))),"")</f>
        <v>4518390</v>
      </c>
      <c r="BK25">
        <f>IFERROR(IF($A25="","",IF(SUMIFS(RAW_매출A!$J$2:$J$7000,RAW_매출A!$B$2:$B$7000,$A25,RAW_매출A!$A$2:$A$7000,EDATE($E25,BK$1-1))=0,"",SUMIFS(RAW_매출A!$J$2:$J$7000,RAW_매출A!$B$2:$B$7000,$A25,RAW_매출A!$A$2:$A$7000,EDATE($E25,BK$1-1)))),"")</f>
        <v>4194890</v>
      </c>
      <c r="BL25">
        <f>IFERROR(IF($A25="","",IF(SUMIFS(RAW_매출A!$J$2:$J$7000,RAW_매출A!$B$2:$B$7000,$A25,RAW_매출A!$A$2:$A$7000,EDATE($E25,BL$1-1))=0,"",SUMIFS(RAW_매출A!$J$2:$J$7000,RAW_매출A!$B$2:$B$7000,$A25,RAW_매출A!$A$2:$A$7000,EDATE($E25,BL$1-1)))),"")</f>
        <v>4870350</v>
      </c>
      <c r="BM25">
        <f>IFERROR(IF($A25="","",IF(SUMIFS(RAW_매출A!$J$2:$J$7000,RAW_매출A!$B$2:$B$7000,$A25,RAW_매출A!$A$2:$A$7000,EDATE($E25,BM$1-1))=0,"",SUMIFS(RAW_매출A!$J$2:$J$7000,RAW_매출A!$B$2:$B$7000,$A25,RAW_매출A!$A$2:$A$7000,EDATE($E25,BM$1-1)))),"")</f>
        <v>4629080</v>
      </c>
      <c r="BN25">
        <f>IFERROR(IF($A25="","",IF(SUMIFS(RAW_매출A!$J$2:$J$7000,RAW_매출A!$B$2:$B$7000,$A25,RAW_매출A!$A$2:$A$7000,EDATE($E25,BN$1-1))=0,"",SUMIFS(RAW_매출A!$J$2:$J$7000,RAW_매출A!$B$2:$B$7000,$A25,RAW_매출A!$A$2:$A$7000,EDATE($E25,BN$1-1)))),"")</f>
        <v>4027720</v>
      </c>
    </row>
    <row r="26" spans="1:66" x14ac:dyDescent="0.3">
      <c r="A26" t="str">
        <f>세팅!A27</f>
        <v>(1011) #신길점</v>
      </c>
      <c r="B26" t="str">
        <f>세팅!B27</f>
        <v>150-1</v>
      </c>
      <c r="C26">
        <f t="shared" si="0"/>
        <v>1</v>
      </c>
      <c r="D26" t="str">
        <f t="shared" si="1"/>
        <v>1</v>
      </c>
      <c r="E26" s="1">
        <f>세팅!D27</f>
        <v>44075</v>
      </c>
      <c r="F26">
        <f t="shared" si="3"/>
        <v>3685166.6666666665</v>
      </c>
      <c r="G26">
        <f>IFERROR(IF($A26="","",IF(SUMIFS(RAW_매출A!$J$2:$J$7000,RAW_매출A!$B$2:$B$7000,$A26,RAW_매출A!$A$2:$A$7000,EDATE($E26,G$1-1))=0,"",SUMIFS(RAW_매출A!$J$2:$J$7000,RAW_매출A!$B$2:$B$7000,$A26,RAW_매출A!$A$2:$A$7000,EDATE($E26,G$1-1)))),"")</f>
        <v>2006000</v>
      </c>
      <c r="H26">
        <f>IFERROR(IF($A26="","",IF(SUMIFS(RAW_매출A!$J$2:$J$7000,RAW_매출A!$B$2:$B$7000,$A26,RAW_매출A!$A$2:$A$7000,EDATE($E26,H$1-1))=0,"",SUMIFS(RAW_매출A!$J$2:$J$7000,RAW_매출A!$B$2:$B$7000,$A26,RAW_매출A!$A$2:$A$7000,EDATE($E26,H$1-1)))),"")</f>
        <v>2283000</v>
      </c>
      <c r="I26">
        <f>IFERROR(IF($A26="","",IF(SUMIFS(RAW_매출A!$J$2:$J$7000,RAW_매출A!$B$2:$B$7000,$A26,RAW_매출A!$A$2:$A$7000,EDATE($E26,I$1-1))=0,"",SUMIFS(RAW_매출A!$J$2:$J$7000,RAW_매출A!$B$2:$B$7000,$A26,RAW_매출A!$A$2:$A$7000,EDATE($E26,I$1-1)))),"")</f>
        <v>2374000</v>
      </c>
      <c r="J26" s="28">
        <f>IFERROR(IF($A26="","",IF(SUMIFS(RAW_매출A!$J$2:$J$7000,RAW_매출A!$B$2:$B$7000,$A26,RAW_매출A!$A$2:$A$7000,EDATE($E26,J$1-1))=0,"",SUMIFS(RAW_매출A!$J$2:$J$7000,RAW_매출A!$B$2:$B$7000,$A26,RAW_매출A!$A$2:$A$7000,EDATE($E26,J$1-1)))),"")</f>
        <v>3021000</v>
      </c>
      <c r="K26" s="28">
        <f>IFERROR(IF($A26="","",IF(SUMIFS(RAW_매출A!$J$2:$J$7000,RAW_매출A!$B$2:$B$7000,$A26,RAW_매출A!$A$2:$A$7000,EDATE($E26,K$1-1))=0,"",SUMIFS(RAW_매출A!$J$2:$J$7000,RAW_매출A!$B$2:$B$7000,$A26,RAW_매출A!$A$2:$A$7000,EDATE($E26,K$1-1)))),"")</f>
        <v>2968000</v>
      </c>
      <c r="L26" s="28">
        <f>IFERROR(IF($A26="","",IF(SUMIFS(RAW_매출A!$J$2:$J$7000,RAW_매출A!$B$2:$B$7000,$A26,RAW_매출A!$A$2:$A$7000,EDATE($E26,L$1-1))=0,"",SUMIFS(RAW_매출A!$J$2:$J$7000,RAW_매출A!$B$2:$B$7000,$A26,RAW_매출A!$A$2:$A$7000,EDATE($E26,L$1-1)))),"")</f>
        <v>3167000</v>
      </c>
      <c r="M26" s="28">
        <f>IFERROR(IF($A26="","",IF(SUMIFS(RAW_매출A!$J$2:$J$7000,RAW_매출A!$B$2:$B$7000,$A26,RAW_매출A!$A$2:$A$7000,EDATE($E26,M$1-1))=0,"",SUMIFS(RAW_매출A!$J$2:$J$7000,RAW_매출A!$B$2:$B$7000,$A26,RAW_매출A!$A$2:$A$7000,EDATE($E26,M$1-1)))),"")</f>
        <v>4431000</v>
      </c>
      <c r="N26" s="28">
        <f>IFERROR(IF($A26="","",IF(SUMIFS(RAW_매출A!$J$2:$J$7000,RAW_매출A!$B$2:$B$7000,$A26,RAW_매출A!$A$2:$A$7000,EDATE($E26,N$1-1))=0,"",SUMIFS(RAW_매출A!$J$2:$J$7000,RAW_매출A!$B$2:$B$7000,$A26,RAW_매출A!$A$2:$A$7000,EDATE($E26,N$1-1)))),"")</f>
        <v>4031000</v>
      </c>
      <c r="O26" s="28">
        <f>IFERROR(IF($A26="","",IF(SUMIFS(RAW_매출A!$J$2:$J$7000,RAW_매출A!$B$2:$B$7000,$A26,RAW_매출A!$A$2:$A$7000,EDATE($E26,O$1-1))=0,"",SUMIFS(RAW_매출A!$J$2:$J$7000,RAW_매출A!$B$2:$B$7000,$A26,RAW_매출A!$A$2:$A$7000,EDATE($E26,O$1-1)))),"")</f>
        <v>4493000</v>
      </c>
      <c r="P26">
        <f>IFERROR(IF($A26="","",IF(SUMIFS(RAW_매출A!$J$2:$J$7000,RAW_매출A!$B$2:$B$7000,$A26,RAW_매출A!$A$2:$A$7000,EDATE($E26,P$1-1))=0,"",SUMIFS(RAW_매출A!$J$2:$J$7000,RAW_매출A!$B$2:$B$7000,$A26,RAW_매출A!$A$2:$A$7000,EDATE($E26,P$1-1)))),"")</f>
        <v>4022800</v>
      </c>
      <c r="Q26">
        <f>IFERROR(IF($A26="","",IF(SUMIFS(RAW_매출A!$J$2:$J$7000,RAW_매출A!$B$2:$B$7000,$A26,RAW_매출A!$A$2:$A$7000,EDATE($E26,Q$1-1))=0,"",SUMIFS(RAW_매출A!$J$2:$J$7000,RAW_매출A!$B$2:$B$7000,$A26,RAW_매출A!$A$2:$A$7000,EDATE($E26,Q$1-1)))),"")</f>
        <v>3575600</v>
      </c>
      <c r="R26">
        <f>IFERROR(IF($A26="","",IF(SUMIFS(RAW_매출A!$J$2:$J$7000,RAW_매출A!$B$2:$B$7000,$A26,RAW_매출A!$A$2:$A$7000,EDATE($E26,R$1-1))=0,"",SUMIFS(RAW_매출A!$J$2:$J$7000,RAW_매출A!$B$2:$B$7000,$A26,RAW_매출A!$A$2:$A$7000,EDATE($E26,R$1-1)))),"")</f>
        <v>3515700</v>
      </c>
      <c r="S26">
        <f>IFERROR(IF($A26="","",IF(SUMIFS(RAW_매출A!$J$2:$J$7000,RAW_매출A!$B$2:$B$7000,$A26,RAW_매출A!$A$2:$A$7000,EDATE($E26,S$1-1))=0,"",SUMIFS(RAW_매출A!$J$2:$J$7000,RAW_매출A!$B$2:$B$7000,$A26,RAW_매출A!$A$2:$A$7000,EDATE($E26,S$1-1)))),"")</f>
        <v>2994000</v>
      </c>
      <c r="T26">
        <f>IFERROR(IF($A26="","",IF(SUMIFS(RAW_매출A!$J$2:$J$7000,RAW_매출A!$B$2:$B$7000,$A26,RAW_매출A!$A$2:$A$7000,EDATE($E26,T$1-1))=0,"",SUMIFS(RAW_매출A!$J$2:$J$7000,RAW_매출A!$B$2:$B$7000,$A26,RAW_매출A!$A$2:$A$7000,EDATE($E26,T$1-1)))),"")</f>
        <v>3585700</v>
      </c>
      <c r="U26">
        <f>IFERROR(IF($A26="","",IF(SUMIFS(RAW_매출A!$J$2:$J$7000,RAW_매출A!$B$2:$B$7000,$A26,RAW_매출A!$A$2:$A$7000,EDATE($E26,U$1-1))=0,"",SUMIFS(RAW_매출A!$J$2:$J$7000,RAW_매출A!$B$2:$B$7000,$A26,RAW_매출A!$A$2:$A$7000,EDATE($E26,U$1-1)))),"")</f>
        <v>3325700</v>
      </c>
      <c r="V26">
        <f>IFERROR(IF($A26="","",IF(SUMIFS(RAW_매출A!$J$2:$J$7000,RAW_매출A!$B$2:$B$7000,$A26,RAW_매출A!$A$2:$A$7000,EDATE($E26,V$1-1))=0,"",SUMIFS(RAW_매출A!$J$2:$J$7000,RAW_매출A!$B$2:$B$7000,$A26,RAW_매출A!$A$2:$A$7000,EDATE($E26,V$1-1)))),"")</f>
        <v>3298000</v>
      </c>
      <c r="W26">
        <f>IFERROR(IF($A26="","",IF(SUMIFS(RAW_매출A!$J$2:$J$7000,RAW_매출A!$B$2:$B$7000,$A26,RAW_매출A!$A$2:$A$7000,EDATE($E26,W$1-1))=0,"",SUMIFS(RAW_매출A!$J$2:$J$7000,RAW_매출A!$B$2:$B$7000,$A26,RAW_매출A!$A$2:$A$7000,EDATE($E26,W$1-1)))),"")</f>
        <v>3260500</v>
      </c>
      <c r="X26">
        <f>IFERROR(IF($A26="","",IF(SUMIFS(RAW_매출A!$J$2:$J$7000,RAW_매출A!$B$2:$B$7000,$A26,RAW_매출A!$A$2:$A$7000,EDATE($E26,X$1-1))=0,"",SUMIFS(RAW_매출A!$J$2:$J$7000,RAW_매출A!$B$2:$B$7000,$A26,RAW_매출A!$A$2:$A$7000,EDATE($E26,X$1-1)))),"")</f>
        <v>2783500</v>
      </c>
      <c r="Y26">
        <f>IFERROR(IF($A26="","",IF(SUMIFS(RAW_매출A!$J$2:$J$7000,RAW_매출A!$B$2:$B$7000,$A26,RAW_매출A!$A$2:$A$7000,EDATE($E26,Y$1-1))=0,"",SUMIFS(RAW_매출A!$J$2:$J$7000,RAW_매출A!$B$2:$B$7000,$A26,RAW_매출A!$A$2:$A$7000,EDATE($E26,Y$1-1)))),"")</f>
        <v>3737000</v>
      </c>
      <c r="Z26">
        <f>IFERROR(IF($A26="","",IF(SUMIFS(RAW_매출A!$J$2:$J$7000,RAW_매출A!$B$2:$B$7000,$A26,RAW_매출A!$A$2:$A$7000,EDATE($E26,Z$1-1))=0,"",SUMIFS(RAW_매출A!$J$2:$J$7000,RAW_매출A!$B$2:$B$7000,$A26,RAW_매출A!$A$2:$A$7000,EDATE($E26,Z$1-1)))),"")</f>
        <v>3961500</v>
      </c>
      <c r="AA26">
        <f>IFERROR(IF($A26="","",IF(SUMIFS(RAW_매출A!$J$2:$J$7000,RAW_매출A!$B$2:$B$7000,$A26,RAW_매출A!$A$2:$A$7000,EDATE($E26,AA$1-1))=0,"",SUMIFS(RAW_매출A!$J$2:$J$7000,RAW_매출A!$B$2:$B$7000,$A26,RAW_매출A!$A$2:$A$7000,EDATE($E26,AA$1-1)))),"")</f>
        <v>4587000</v>
      </c>
      <c r="AB26">
        <f>IFERROR(IF($A26="","",IF(SUMIFS(RAW_매출A!$J$2:$J$7000,RAW_매출A!$B$2:$B$7000,$A26,RAW_매출A!$A$2:$A$7000,EDATE($E26,AB$1-1))=0,"",SUMIFS(RAW_매출A!$J$2:$J$7000,RAW_매출A!$B$2:$B$7000,$A26,RAW_매출A!$A$2:$A$7000,EDATE($E26,AB$1-1)))),"")</f>
        <v>5125500</v>
      </c>
      <c r="AC26">
        <f>IFERROR(IF($A26="","",IF(SUMIFS(RAW_매출A!$J$2:$J$7000,RAW_매출A!$B$2:$B$7000,$A26,RAW_매출A!$A$2:$A$7000,EDATE($E26,AC$1-1))=0,"",SUMIFS(RAW_매출A!$J$2:$J$7000,RAW_매출A!$B$2:$B$7000,$A26,RAW_매출A!$A$2:$A$7000,EDATE($E26,AC$1-1)))),"")</f>
        <v>6490500</v>
      </c>
      <c r="AD26">
        <f>IFERROR(IF($A26="","",IF(SUMIFS(RAW_매출A!$J$2:$J$7000,RAW_매출A!$B$2:$B$7000,$A26,RAW_매출A!$A$2:$A$7000,EDATE($E26,AD$1-1))=0,"",SUMIFS(RAW_매출A!$J$2:$J$7000,RAW_매출A!$B$2:$B$7000,$A26,RAW_매출A!$A$2:$A$7000,EDATE($E26,AD$1-1)))),"")</f>
        <v>6642000</v>
      </c>
      <c r="AE26">
        <f>IFERROR(IF($A26="","",IF(SUMIFS(RAW_매출A!$J$2:$J$7000,RAW_매출A!$B$2:$B$7000,$A26,RAW_매출A!$A$2:$A$7000,EDATE($E26,AE$1-1))=0,"",SUMIFS(RAW_매출A!$J$2:$J$7000,RAW_매출A!$B$2:$B$7000,$A26,RAW_매출A!$A$2:$A$7000,EDATE($E26,AE$1-1)))),"")</f>
        <v>6090500</v>
      </c>
      <c r="AF26">
        <f>IFERROR(IF($A26="","",IF(SUMIFS(RAW_매출A!$J$2:$J$7000,RAW_매출A!$B$2:$B$7000,$A26,RAW_매출A!$A$2:$A$7000,EDATE($E26,AF$1-1))=0,"",SUMIFS(RAW_매출A!$J$2:$J$7000,RAW_매출A!$B$2:$B$7000,$A26,RAW_매출A!$A$2:$A$7000,EDATE($E26,AF$1-1)))),"")</f>
        <v>6797000</v>
      </c>
      <c r="AG26">
        <f>IFERROR(IF($A26="","",IF(SUMIFS(RAW_매출A!$J$2:$J$7000,RAW_매출A!$B$2:$B$7000,$A26,RAW_매출A!$A$2:$A$7000,EDATE($E26,AG$1-1))=0,"",SUMIFS(RAW_매출A!$J$2:$J$7000,RAW_매출A!$B$2:$B$7000,$A26,RAW_매출A!$A$2:$A$7000,EDATE($E26,AG$1-1)))),"")</f>
        <v>5830000</v>
      </c>
      <c r="AH26">
        <f>IFERROR(IF($A26="","",IF(SUMIFS(RAW_매출A!$J$2:$J$7000,RAW_매출A!$B$2:$B$7000,$A26,RAW_매출A!$A$2:$A$7000,EDATE($E26,AH$1-1))=0,"",SUMIFS(RAW_매출A!$J$2:$J$7000,RAW_매출A!$B$2:$B$7000,$A26,RAW_매출A!$A$2:$A$7000,EDATE($E26,AH$1-1)))),"")</f>
        <v>5463000</v>
      </c>
      <c r="AI26">
        <f>IFERROR(IF($A26="","",IF(SUMIFS(RAW_매출A!$J$2:$J$7000,RAW_매출A!$B$2:$B$7000,$A26,RAW_매출A!$A$2:$A$7000,EDATE($E26,AI$1-1))=0,"",SUMIFS(RAW_매출A!$J$2:$J$7000,RAW_매출A!$B$2:$B$7000,$A26,RAW_매출A!$A$2:$A$7000,EDATE($E26,AI$1-1)))),"")</f>
        <v>4484500</v>
      </c>
      <c r="AJ26">
        <f>IFERROR(IF($A26="","",IF(SUMIFS(RAW_매출A!$J$2:$J$7000,RAW_매출A!$B$2:$B$7000,$A26,RAW_매출A!$A$2:$A$7000,EDATE($E26,AJ$1-1))=0,"",SUMIFS(RAW_매출A!$J$2:$J$7000,RAW_매출A!$B$2:$B$7000,$A26,RAW_매출A!$A$2:$A$7000,EDATE($E26,AJ$1-1)))),"")</f>
        <v>4034500</v>
      </c>
      <c r="AK26">
        <f>IFERROR(IF($A26="","",IF(SUMIFS(RAW_매출A!$J$2:$J$7000,RAW_매출A!$B$2:$B$7000,$A26,RAW_매출A!$A$2:$A$7000,EDATE($E26,AK$1-1))=0,"",SUMIFS(RAW_매출A!$J$2:$J$7000,RAW_매출A!$B$2:$B$7000,$A26,RAW_매출A!$A$2:$A$7000,EDATE($E26,AK$1-1)))),"")</f>
        <v>5008500</v>
      </c>
      <c r="AL26">
        <f>IFERROR(IF($A26="","",IF(SUMIFS(RAW_매출A!$J$2:$J$7000,RAW_매출A!$B$2:$B$7000,$A26,RAW_매출A!$A$2:$A$7000,EDATE($E26,AL$1-1))=0,"",SUMIFS(RAW_매출A!$J$2:$J$7000,RAW_매출A!$B$2:$B$7000,$A26,RAW_매출A!$A$2:$A$7000,EDATE($E26,AL$1-1)))),"")</f>
        <v>6490000</v>
      </c>
      <c r="AM26">
        <f>IFERROR(IF($A26="","",IF(SUMIFS(RAW_매출A!$J$2:$J$7000,RAW_매출A!$B$2:$B$7000,$A26,RAW_매출A!$A$2:$A$7000,EDATE($E26,AM$1-1))=0,"",SUMIFS(RAW_매출A!$J$2:$J$7000,RAW_매출A!$B$2:$B$7000,$A26,RAW_매출A!$A$2:$A$7000,EDATE($E26,AM$1-1)))),"")</f>
        <v>6792000</v>
      </c>
      <c r="AN26">
        <f>IFERROR(IF($A26="","",IF(SUMIFS(RAW_매출A!$J$2:$J$7000,RAW_매출A!$B$2:$B$7000,$A26,RAW_매출A!$A$2:$A$7000,EDATE($E26,AN$1-1))=0,"",SUMIFS(RAW_매출A!$J$2:$J$7000,RAW_매출A!$B$2:$B$7000,$A26,RAW_매출A!$A$2:$A$7000,EDATE($E26,AN$1-1)))),"")</f>
        <v>6643000</v>
      </c>
      <c r="AO26">
        <f>IFERROR(IF($A26="","",IF(SUMIFS(RAW_매출A!$J$2:$J$7000,RAW_매출A!$B$2:$B$7000,$A26,RAW_매출A!$A$2:$A$7000,EDATE($E26,AO$1-1))=0,"",SUMIFS(RAW_매출A!$J$2:$J$7000,RAW_매출A!$B$2:$B$7000,$A26,RAW_매출A!$A$2:$A$7000,EDATE($E26,AO$1-1)))),"")</f>
        <v>7506500</v>
      </c>
      <c r="AP26">
        <f>IFERROR(IF($A26="","",IF(SUMIFS(RAW_매출A!$J$2:$J$7000,RAW_매출A!$B$2:$B$7000,$A26,RAW_매출A!$A$2:$A$7000,EDATE($E26,AP$1-1))=0,"",SUMIFS(RAW_매출A!$J$2:$J$7000,RAW_매출A!$B$2:$B$7000,$A26,RAW_매출A!$A$2:$A$7000,EDATE($E26,AP$1-1)))),"")</f>
        <v>6586500</v>
      </c>
      <c r="AQ26">
        <f>IFERROR(IF($A26="","",IF(SUMIFS(RAW_매출A!$J$2:$J$7000,RAW_매출A!$B$2:$B$7000,$A26,RAW_매출A!$A$2:$A$7000,EDATE($E26,AQ$1-1))=0,"",SUMIFS(RAW_매출A!$J$2:$J$7000,RAW_매출A!$B$2:$B$7000,$A26,RAW_매출A!$A$2:$A$7000,EDATE($E26,AQ$1-1)))),"")</f>
        <v>6711500</v>
      </c>
      <c r="AR26">
        <f>IFERROR(IF($A26="","",IF(SUMIFS(RAW_매출A!$J$2:$J$7000,RAW_매출A!$B$2:$B$7000,$A26,RAW_매출A!$A$2:$A$7000,EDATE($E26,AR$1-1))=0,"",SUMIFS(RAW_매출A!$J$2:$J$7000,RAW_매출A!$B$2:$B$7000,$A26,RAW_매출A!$A$2:$A$7000,EDATE($E26,AR$1-1)))),"")</f>
        <v>7452000</v>
      </c>
      <c r="AS26">
        <f>IFERROR(IF($A26="","",IF(SUMIFS(RAW_매출A!$J$2:$J$7000,RAW_매출A!$B$2:$B$7000,$A26,RAW_매출A!$A$2:$A$7000,EDATE($E26,AS$1-1))=0,"",SUMIFS(RAW_매출A!$J$2:$J$7000,RAW_매출A!$B$2:$B$7000,$A26,RAW_매출A!$A$2:$A$7000,EDATE($E26,AS$1-1)))),"")</f>
        <v>5567000</v>
      </c>
      <c r="AT26">
        <f>IFERROR(IF($A26="","",IF(SUMIFS(RAW_매출A!$J$2:$J$7000,RAW_매출A!$B$2:$B$7000,$A26,RAW_매출A!$A$2:$A$7000,EDATE($E26,AT$1-1))=0,"",SUMIFS(RAW_매출A!$J$2:$J$7000,RAW_매출A!$B$2:$B$7000,$A26,RAW_매출A!$A$2:$A$7000,EDATE($E26,AT$1-1)))),"")</f>
        <v>5509230</v>
      </c>
      <c r="AU26">
        <f>IFERROR(IF($A26="","",IF(SUMIFS(RAW_매출A!$J$2:$J$7000,RAW_매출A!$B$2:$B$7000,$A26,RAW_매출A!$A$2:$A$7000,EDATE($E26,AU$1-1))=0,"",SUMIFS(RAW_매출A!$J$2:$J$7000,RAW_매출A!$B$2:$B$7000,$A26,RAW_매출A!$A$2:$A$7000,EDATE($E26,AU$1-1)))),"")</f>
        <v>5636810</v>
      </c>
      <c r="AV26">
        <f>IFERROR(IF($A26="","",IF(SUMIFS(RAW_매출A!$J$2:$J$7000,RAW_매출A!$B$2:$B$7000,$A26,RAW_매출A!$A$2:$A$7000,EDATE($E26,AV$1-1))=0,"",SUMIFS(RAW_매출A!$J$2:$J$7000,RAW_매출A!$B$2:$B$7000,$A26,RAW_매출A!$A$2:$A$7000,EDATE($E26,AV$1-1)))),"")</f>
        <v>4558690</v>
      </c>
      <c r="AW26">
        <f>IFERROR(IF($A26="","",IF(SUMIFS(RAW_매출A!$J$2:$J$7000,RAW_매출A!$B$2:$B$7000,$A26,RAW_매출A!$A$2:$A$7000,EDATE($E26,AW$1-1))=0,"",SUMIFS(RAW_매출A!$J$2:$J$7000,RAW_매출A!$B$2:$B$7000,$A26,RAW_매출A!$A$2:$A$7000,EDATE($E26,AW$1-1)))),"")</f>
        <v>5759570</v>
      </c>
      <c r="AX26">
        <f>IFERROR(IF($A26="","",IF(SUMIFS(RAW_매출A!$J$2:$J$7000,RAW_매출A!$B$2:$B$7000,$A26,RAW_매출A!$A$2:$A$7000,EDATE($E26,AX$1-1))=0,"",SUMIFS(RAW_매출A!$J$2:$J$7000,RAW_매출A!$B$2:$B$7000,$A26,RAW_매출A!$A$2:$A$7000,EDATE($E26,AX$1-1)))),"")</f>
        <v>6327940</v>
      </c>
      <c r="AY26">
        <f>IFERROR(IF($A26="","",IF(SUMIFS(RAW_매출A!$J$2:$J$7000,RAW_매출A!$B$2:$B$7000,$A26,RAW_매출A!$A$2:$A$7000,EDATE($E26,AY$1-1))=0,"",SUMIFS(RAW_매출A!$J$2:$J$7000,RAW_매출A!$B$2:$B$7000,$A26,RAW_매출A!$A$2:$A$7000,EDATE($E26,AY$1-1)))),"")</f>
        <v>6824830</v>
      </c>
      <c r="AZ26">
        <f>IFERROR(IF($A26="","",IF(SUMIFS(RAW_매출A!$J$2:$J$7000,RAW_매출A!$B$2:$B$7000,$A26,RAW_매출A!$A$2:$A$7000,EDATE($E26,AZ$1-1))=0,"",SUMIFS(RAW_매출A!$J$2:$J$7000,RAW_매출A!$B$2:$B$7000,$A26,RAW_매출A!$A$2:$A$7000,EDATE($E26,AZ$1-1)))),"")</f>
        <v>7417440</v>
      </c>
      <c r="BA26">
        <f>IFERROR(IF($A26="","",IF(SUMIFS(RAW_매출A!$J$2:$J$7000,RAW_매출A!$B$2:$B$7000,$A26,RAW_매출A!$A$2:$A$7000,EDATE($E26,BA$1-1))=0,"",SUMIFS(RAW_매출A!$J$2:$J$7000,RAW_매출A!$B$2:$B$7000,$A26,RAW_매출A!$A$2:$A$7000,EDATE($E26,BA$1-1)))),"")</f>
        <v>7888740</v>
      </c>
      <c r="BB26">
        <f>IFERROR(IF($A26="","",IF(SUMIFS(RAW_매출A!$J$2:$J$7000,RAW_매출A!$B$2:$B$7000,$A26,RAW_매출A!$A$2:$A$7000,EDATE($E26,BB$1-1))=0,"",SUMIFS(RAW_매출A!$J$2:$J$7000,RAW_매출A!$B$2:$B$7000,$A26,RAW_매출A!$A$2:$A$7000,EDATE($E26,BB$1-1)))),"")</f>
        <v>8147000</v>
      </c>
      <c r="BC26">
        <f>IFERROR(IF($A26="","",IF(SUMIFS(RAW_매출A!$J$2:$J$7000,RAW_매출A!$B$2:$B$7000,$A26,RAW_매출A!$A$2:$A$7000,EDATE($E26,BC$1-1))=0,"",SUMIFS(RAW_매출A!$J$2:$J$7000,RAW_매출A!$B$2:$B$7000,$A26,RAW_매출A!$A$2:$A$7000,EDATE($E26,BC$1-1)))),"")</f>
        <v>7885480</v>
      </c>
      <c r="BD26">
        <f>IFERROR(IF($A26="","",IF(SUMIFS(RAW_매출A!$J$2:$J$7000,RAW_매출A!$B$2:$B$7000,$A26,RAW_매출A!$A$2:$A$7000,EDATE($E26,BD$1-1))=0,"",SUMIFS(RAW_매출A!$J$2:$J$7000,RAW_매출A!$B$2:$B$7000,$A26,RAW_매출A!$A$2:$A$7000,EDATE($E26,BD$1-1)))),"")</f>
        <v>7766690</v>
      </c>
      <c r="BE26">
        <f>IFERROR(IF($A26="","",IF(SUMIFS(RAW_매출A!$J$2:$J$7000,RAW_매출A!$B$2:$B$7000,$A26,RAW_매출A!$A$2:$A$7000,EDATE($E26,BE$1-1))=0,"",SUMIFS(RAW_매출A!$J$2:$J$7000,RAW_매출A!$B$2:$B$7000,$A26,RAW_매출A!$A$2:$A$7000,EDATE($E26,BE$1-1)))),"")</f>
        <v>6394600</v>
      </c>
      <c r="BF26">
        <f>IFERROR(IF($A26="","",IF(SUMIFS(RAW_매출A!$J$2:$J$7000,RAW_매출A!$B$2:$B$7000,$A26,RAW_매출A!$A$2:$A$7000,EDATE($E26,BF$1-1))=0,"",SUMIFS(RAW_매출A!$J$2:$J$7000,RAW_매출A!$B$2:$B$7000,$A26,RAW_매출A!$A$2:$A$7000,EDATE($E26,BF$1-1)))),"")</f>
        <v>6797580</v>
      </c>
      <c r="BG26">
        <f>IFERROR(IF($A26="","",IF(SUMIFS(RAW_매출A!$J$2:$J$7000,RAW_매출A!$B$2:$B$7000,$A26,RAW_매출A!$A$2:$A$7000,EDATE($E26,BG$1-1))=0,"",SUMIFS(RAW_매출A!$J$2:$J$7000,RAW_매출A!$B$2:$B$7000,$A26,RAW_매출A!$A$2:$A$7000,EDATE($E26,BG$1-1)))),"")</f>
        <v>6231420</v>
      </c>
      <c r="BH26">
        <f>IFERROR(IF($A26="","",IF(SUMIFS(RAW_매출A!$J$2:$J$7000,RAW_매출A!$B$2:$B$7000,$A26,RAW_매출A!$A$2:$A$7000,EDATE($E26,BH$1-1))=0,"",SUMIFS(RAW_매출A!$J$2:$J$7000,RAW_매출A!$B$2:$B$7000,$A26,RAW_매출A!$A$2:$A$7000,EDATE($E26,BH$1-1)))),"")</f>
        <v>5395260</v>
      </c>
      <c r="BI26">
        <f>IFERROR(IF($A26="","",IF(SUMIFS(RAW_매출A!$J$2:$J$7000,RAW_매출A!$B$2:$B$7000,$A26,RAW_매출A!$A$2:$A$7000,EDATE($E26,BI$1-1))=0,"",SUMIFS(RAW_매출A!$J$2:$J$7000,RAW_매출A!$B$2:$B$7000,$A26,RAW_매출A!$A$2:$A$7000,EDATE($E26,BI$1-1)))),"")</f>
        <v>6669100</v>
      </c>
      <c r="BJ26">
        <f>IFERROR(IF($A26="","",IF(SUMIFS(RAW_매출A!$J$2:$J$7000,RAW_매출A!$B$2:$B$7000,$A26,RAW_매출A!$A$2:$A$7000,EDATE($E26,BJ$1-1))=0,"",SUMIFS(RAW_매출A!$J$2:$J$7000,RAW_매출A!$B$2:$B$7000,$A26,RAW_매출A!$A$2:$A$7000,EDATE($E26,BJ$1-1)))),"")</f>
        <v>7725850</v>
      </c>
      <c r="BK26">
        <f>IFERROR(IF($A26="","",IF(SUMIFS(RAW_매출A!$J$2:$J$7000,RAW_매출A!$B$2:$B$7000,$A26,RAW_매출A!$A$2:$A$7000,EDATE($E26,BK$1-1))=0,"",SUMIFS(RAW_매출A!$J$2:$J$7000,RAW_매출A!$B$2:$B$7000,$A26,RAW_매출A!$A$2:$A$7000,EDATE($E26,BK$1-1)))),"")</f>
        <v>8341750</v>
      </c>
      <c r="BL26">
        <f>IFERROR(IF($A26="","",IF(SUMIFS(RAW_매출A!$J$2:$J$7000,RAW_매출A!$B$2:$B$7000,$A26,RAW_매출A!$A$2:$A$7000,EDATE($E26,BL$1-1))=0,"",SUMIFS(RAW_매출A!$J$2:$J$7000,RAW_매출A!$B$2:$B$7000,$A26,RAW_매출A!$A$2:$A$7000,EDATE($E26,BL$1-1)))),"")</f>
        <v>9001540</v>
      </c>
      <c r="BM26">
        <f>IFERROR(IF($A26="","",IF(SUMIFS(RAW_매출A!$J$2:$J$7000,RAW_매출A!$B$2:$B$7000,$A26,RAW_매출A!$A$2:$A$7000,EDATE($E26,BM$1-1))=0,"",SUMIFS(RAW_매출A!$J$2:$J$7000,RAW_매출A!$B$2:$B$7000,$A26,RAW_매출A!$A$2:$A$7000,EDATE($E26,BM$1-1)))),"")</f>
        <v>8794020</v>
      </c>
      <c r="BN26">
        <f>IFERROR(IF($A26="","",IF(SUMIFS(RAW_매출A!$J$2:$J$7000,RAW_매출A!$B$2:$B$7000,$A26,RAW_매출A!$A$2:$A$7000,EDATE($E26,BN$1-1))=0,"",SUMIFS(RAW_매출A!$J$2:$J$7000,RAW_매출A!$B$2:$B$7000,$A26,RAW_매출A!$A$2:$A$7000,EDATE($E26,BN$1-1)))),"")</f>
        <v>8199140</v>
      </c>
    </row>
    <row r="27" spans="1:66" x14ac:dyDescent="0.3">
      <c r="A27" t="str">
        <f>세팅!A28</f>
        <v>(1012) #석촌점</v>
      </c>
      <c r="B27" t="str">
        <f>세팅!B28</f>
        <v>150-0</v>
      </c>
      <c r="C27">
        <f t="shared" si="0"/>
        <v>0</v>
      </c>
      <c r="D27" t="str">
        <f t="shared" si="1"/>
        <v>0</v>
      </c>
      <c r="E27" s="1">
        <f>세팅!D28</f>
        <v>44105</v>
      </c>
      <c r="F27">
        <f t="shared" si="3"/>
        <v>3709450</v>
      </c>
      <c r="G27">
        <f>IFERROR(IF($A27="","",IF(SUMIFS(RAW_매출A!$J$2:$J$7000,RAW_매출A!$B$2:$B$7000,$A27,RAW_매출A!$A$2:$A$7000,EDATE($E27,G$1-1))=0,"",SUMIFS(RAW_매출A!$J$2:$J$7000,RAW_매출A!$B$2:$B$7000,$A27,RAW_매출A!$A$2:$A$7000,EDATE($E27,G$1-1)))),"")</f>
        <v>3123000</v>
      </c>
      <c r="H27">
        <f>IFERROR(IF($A27="","",IF(SUMIFS(RAW_매출A!$J$2:$J$7000,RAW_매출A!$B$2:$B$7000,$A27,RAW_매출A!$A$2:$A$7000,EDATE($E27,H$1-1))=0,"",SUMIFS(RAW_매출A!$J$2:$J$7000,RAW_매출A!$B$2:$B$7000,$A27,RAW_매출A!$A$2:$A$7000,EDATE($E27,H$1-1)))),"")</f>
        <v>3299000</v>
      </c>
      <c r="I27">
        <f>IFERROR(IF($A27="","",IF(SUMIFS(RAW_매출A!$J$2:$J$7000,RAW_매출A!$B$2:$B$7000,$A27,RAW_매출A!$A$2:$A$7000,EDATE($E27,I$1-1))=0,"",SUMIFS(RAW_매출A!$J$2:$J$7000,RAW_매출A!$B$2:$B$7000,$A27,RAW_매출A!$A$2:$A$7000,EDATE($E27,I$1-1)))),"")</f>
        <v>3549000</v>
      </c>
      <c r="J27" s="28">
        <f>IFERROR(IF($A27="","",IF(SUMIFS(RAW_매출A!$J$2:$J$7000,RAW_매출A!$B$2:$B$7000,$A27,RAW_매출A!$A$2:$A$7000,EDATE($E27,J$1-1))=0,"",SUMIFS(RAW_매출A!$J$2:$J$7000,RAW_매출A!$B$2:$B$7000,$A27,RAW_매출A!$A$2:$A$7000,EDATE($E27,J$1-1)))),"")</f>
        <v>3565000</v>
      </c>
      <c r="K27" s="28">
        <f>IFERROR(IF($A27="","",IF(SUMIFS(RAW_매출A!$J$2:$J$7000,RAW_매출A!$B$2:$B$7000,$A27,RAW_매출A!$A$2:$A$7000,EDATE($E27,K$1-1))=0,"",SUMIFS(RAW_매출A!$J$2:$J$7000,RAW_매출A!$B$2:$B$7000,$A27,RAW_매출A!$A$2:$A$7000,EDATE($E27,K$1-1)))),"")</f>
        <v>3341000</v>
      </c>
      <c r="L27" s="28">
        <f>IFERROR(IF($A27="","",IF(SUMIFS(RAW_매출A!$J$2:$J$7000,RAW_매출A!$B$2:$B$7000,$A27,RAW_매출A!$A$2:$A$7000,EDATE($E27,L$1-1))=0,"",SUMIFS(RAW_매출A!$J$2:$J$7000,RAW_매출A!$B$2:$B$7000,$A27,RAW_매출A!$A$2:$A$7000,EDATE($E27,L$1-1)))),"")</f>
        <v>3763000</v>
      </c>
      <c r="M27" s="28">
        <f>IFERROR(IF($A27="","",IF(SUMIFS(RAW_매출A!$J$2:$J$7000,RAW_매출A!$B$2:$B$7000,$A27,RAW_매출A!$A$2:$A$7000,EDATE($E27,M$1-1))=0,"",SUMIFS(RAW_매출A!$J$2:$J$7000,RAW_매출A!$B$2:$B$7000,$A27,RAW_매출A!$A$2:$A$7000,EDATE($E27,M$1-1)))),"")</f>
        <v>3362000</v>
      </c>
      <c r="N27" s="28">
        <f>IFERROR(IF($A27="","",IF(SUMIFS(RAW_매출A!$J$2:$J$7000,RAW_매출A!$B$2:$B$7000,$A27,RAW_매출A!$A$2:$A$7000,EDATE($E27,N$1-1))=0,"",SUMIFS(RAW_매출A!$J$2:$J$7000,RAW_매출A!$B$2:$B$7000,$A27,RAW_매출A!$A$2:$A$7000,EDATE($E27,N$1-1)))),"")</f>
        <v>4237000</v>
      </c>
      <c r="O27" s="28">
        <f>IFERROR(IF($A27="","",IF(SUMIFS(RAW_매출A!$J$2:$J$7000,RAW_매출A!$B$2:$B$7000,$A27,RAW_매출A!$A$2:$A$7000,EDATE($E27,O$1-1))=0,"",SUMIFS(RAW_매출A!$J$2:$J$7000,RAW_매출A!$B$2:$B$7000,$A27,RAW_매출A!$A$2:$A$7000,EDATE($E27,O$1-1)))),"")</f>
        <v>3988700</v>
      </c>
      <c r="P27">
        <f>IFERROR(IF($A27="","",IF(SUMIFS(RAW_매출A!$J$2:$J$7000,RAW_매출A!$B$2:$B$7000,$A27,RAW_매출A!$A$2:$A$7000,EDATE($E27,P$1-1))=0,"",SUMIFS(RAW_매출A!$J$2:$J$7000,RAW_매출A!$B$2:$B$7000,$A27,RAW_매출A!$A$2:$A$7000,EDATE($E27,P$1-1)))),"")</f>
        <v>4078500</v>
      </c>
      <c r="Q27">
        <f>IFERROR(IF($A27="","",IF(SUMIFS(RAW_매출A!$J$2:$J$7000,RAW_매출A!$B$2:$B$7000,$A27,RAW_매출A!$A$2:$A$7000,EDATE($E27,Q$1-1))=0,"",SUMIFS(RAW_매출A!$J$2:$J$7000,RAW_매출A!$B$2:$B$7000,$A27,RAW_매출A!$A$2:$A$7000,EDATE($E27,Q$1-1)))),"")</f>
        <v>3479500</v>
      </c>
      <c r="R27">
        <f>IFERROR(IF($A27="","",IF(SUMIFS(RAW_매출A!$J$2:$J$7000,RAW_매출A!$B$2:$B$7000,$A27,RAW_매출A!$A$2:$A$7000,EDATE($E27,R$1-1))=0,"",SUMIFS(RAW_매출A!$J$2:$J$7000,RAW_매출A!$B$2:$B$7000,$A27,RAW_매출A!$A$2:$A$7000,EDATE($E27,R$1-1)))),"")</f>
        <v>3630000</v>
      </c>
      <c r="S27">
        <f>IFERROR(IF($A27="","",IF(SUMIFS(RAW_매출A!$J$2:$J$7000,RAW_매출A!$B$2:$B$7000,$A27,RAW_매출A!$A$2:$A$7000,EDATE($E27,S$1-1))=0,"",SUMIFS(RAW_매출A!$J$2:$J$7000,RAW_매출A!$B$2:$B$7000,$A27,RAW_매출A!$A$2:$A$7000,EDATE($E27,S$1-1)))),"")</f>
        <v>5201000</v>
      </c>
      <c r="T27">
        <f>IFERROR(IF($A27="","",IF(SUMIFS(RAW_매출A!$J$2:$J$7000,RAW_매출A!$B$2:$B$7000,$A27,RAW_매출A!$A$2:$A$7000,EDATE($E27,T$1-1))=0,"",SUMIFS(RAW_매출A!$J$2:$J$7000,RAW_매출A!$B$2:$B$7000,$A27,RAW_매출A!$A$2:$A$7000,EDATE($E27,T$1-1)))),"")</f>
        <v>3896300</v>
      </c>
      <c r="U27">
        <f>IFERROR(IF($A27="","",IF(SUMIFS(RAW_매출A!$J$2:$J$7000,RAW_매출A!$B$2:$B$7000,$A27,RAW_매출A!$A$2:$A$7000,EDATE($E27,U$1-1))=0,"",SUMIFS(RAW_매출A!$J$2:$J$7000,RAW_매출A!$B$2:$B$7000,$A27,RAW_매출A!$A$2:$A$7000,EDATE($E27,U$1-1)))),"")</f>
        <v>4702000</v>
      </c>
      <c r="V27">
        <f>IFERROR(IF($A27="","",IF(SUMIFS(RAW_매출A!$J$2:$J$7000,RAW_매출A!$B$2:$B$7000,$A27,RAW_매출A!$A$2:$A$7000,EDATE($E27,V$1-1))=0,"",SUMIFS(RAW_매출A!$J$2:$J$7000,RAW_매출A!$B$2:$B$7000,$A27,RAW_매출A!$A$2:$A$7000,EDATE($E27,V$1-1)))),"")</f>
        <v>5186500</v>
      </c>
      <c r="W27">
        <f>IFERROR(IF($A27="","",IF(SUMIFS(RAW_매출A!$J$2:$J$7000,RAW_매출A!$B$2:$B$7000,$A27,RAW_매출A!$A$2:$A$7000,EDATE($E27,W$1-1))=0,"",SUMIFS(RAW_매출A!$J$2:$J$7000,RAW_매출A!$B$2:$B$7000,$A27,RAW_매출A!$A$2:$A$7000,EDATE($E27,W$1-1)))),"")</f>
        <v>4436600</v>
      </c>
      <c r="X27">
        <f>IFERROR(IF($A27="","",IF(SUMIFS(RAW_매출A!$J$2:$J$7000,RAW_매출A!$B$2:$B$7000,$A27,RAW_매출A!$A$2:$A$7000,EDATE($E27,X$1-1))=0,"",SUMIFS(RAW_매출A!$J$2:$J$7000,RAW_매출A!$B$2:$B$7000,$A27,RAW_매출A!$A$2:$A$7000,EDATE($E27,X$1-1)))),"")</f>
        <v>5572400</v>
      </c>
      <c r="Y27">
        <f>IFERROR(IF($A27="","",IF(SUMIFS(RAW_매출A!$J$2:$J$7000,RAW_매출A!$B$2:$B$7000,$A27,RAW_매출A!$A$2:$A$7000,EDATE($E27,Y$1-1))=0,"",SUMIFS(RAW_매출A!$J$2:$J$7000,RAW_매출A!$B$2:$B$7000,$A27,RAW_매출A!$A$2:$A$7000,EDATE($E27,Y$1-1)))),"")</f>
        <v>5367700</v>
      </c>
      <c r="Z27">
        <f>IFERROR(IF($A27="","",IF(SUMIFS(RAW_매출A!$J$2:$J$7000,RAW_매출A!$B$2:$B$7000,$A27,RAW_매출A!$A$2:$A$7000,EDATE($E27,Z$1-1))=0,"",SUMIFS(RAW_매출A!$J$2:$J$7000,RAW_매출A!$B$2:$B$7000,$A27,RAW_매출A!$A$2:$A$7000,EDATE($E27,Z$1-1)))),"")</f>
        <v>5216000</v>
      </c>
      <c r="AA27">
        <f>IFERROR(IF($A27="","",IF(SUMIFS(RAW_매출A!$J$2:$J$7000,RAW_매출A!$B$2:$B$7000,$A27,RAW_매출A!$A$2:$A$7000,EDATE($E27,AA$1-1))=0,"",SUMIFS(RAW_매출A!$J$2:$J$7000,RAW_매출A!$B$2:$B$7000,$A27,RAW_매출A!$A$2:$A$7000,EDATE($E27,AA$1-1)))),"")</f>
        <v>5125500</v>
      </c>
      <c r="AB27">
        <f>IFERROR(IF($A27="","",IF(SUMIFS(RAW_매출A!$J$2:$J$7000,RAW_매출A!$B$2:$B$7000,$A27,RAW_매출A!$A$2:$A$7000,EDATE($E27,AB$1-1))=0,"",SUMIFS(RAW_매출A!$J$2:$J$7000,RAW_매출A!$B$2:$B$7000,$A27,RAW_매출A!$A$2:$A$7000,EDATE($E27,AB$1-1)))),"")</f>
        <v>5716700</v>
      </c>
      <c r="AC27">
        <f>IFERROR(IF($A27="","",IF(SUMIFS(RAW_매출A!$J$2:$J$7000,RAW_매출A!$B$2:$B$7000,$A27,RAW_매출A!$A$2:$A$7000,EDATE($E27,AC$1-1))=0,"",SUMIFS(RAW_매출A!$J$2:$J$7000,RAW_매출A!$B$2:$B$7000,$A27,RAW_매출A!$A$2:$A$7000,EDATE($E27,AC$1-1)))),"")</f>
        <v>5388100</v>
      </c>
      <c r="AD27">
        <f>IFERROR(IF($A27="","",IF(SUMIFS(RAW_매출A!$J$2:$J$7000,RAW_매출A!$B$2:$B$7000,$A27,RAW_매출A!$A$2:$A$7000,EDATE($E27,AD$1-1))=0,"",SUMIFS(RAW_매출A!$J$2:$J$7000,RAW_매출A!$B$2:$B$7000,$A27,RAW_매출A!$A$2:$A$7000,EDATE($E27,AD$1-1)))),"")</f>
        <v>4737900</v>
      </c>
      <c r="AE27">
        <f>IFERROR(IF($A27="","",IF(SUMIFS(RAW_매출A!$J$2:$J$7000,RAW_매출A!$B$2:$B$7000,$A27,RAW_매출A!$A$2:$A$7000,EDATE($E27,AE$1-1))=0,"",SUMIFS(RAW_매출A!$J$2:$J$7000,RAW_매출A!$B$2:$B$7000,$A27,RAW_매출A!$A$2:$A$7000,EDATE($E27,AE$1-1)))),"")</f>
        <v>5957100</v>
      </c>
      <c r="AF27">
        <f>IFERROR(IF($A27="","",IF(SUMIFS(RAW_매출A!$J$2:$J$7000,RAW_매출A!$B$2:$B$7000,$A27,RAW_매출A!$A$2:$A$7000,EDATE($E27,AF$1-1))=0,"",SUMIFS(RAW_매출A!$J$2:$J$7000,RAW_매출A!$B$2:$B$7000,$A27,RAW_매출A!$A$2:$A$7000,EDATE($E27,AF$1-1)))),"")</f>
        <v>5041400</v>
      </c>
      <c r="AG27">
        <f>IFERROR(IF($A27="","",IF(SUMIFS(RAW_매출A!$J$2:$J$7000,RAW_매출A!$B$2:$B$7000,$A27,RAW_매출A!$A$2:$A$7000,EDATE($E27,AG$1-1))=0,"",SUMIFS(RAW_매출A!$J$2:$J$7000,RAW_매출A!$B$2:$B$7000,$A27,RAW_매출A!$A$2:$A$7000,EDATE($E27,AG$1-1)))),"")</f>
        <v>5377500</v>
      </c>
      <c r="AH27">
        <f>IFERROR(IF($A27="","",IF(SUMIFS(RAW_매출A!$J$2:$J$7000,RAW_매출A!$B$2:$B$7000,$A27,RAW_매출A!$A$2:$A$7000,EDATE($E27,AH$1-1))=0,"",SUMIFS(RAW_매출A!$J$2:$J$7000,RAW_매출A!$B$2:$B$7000,$A27,RAW_매출A!$A$2:$A$7000,EDATE($E27,AH$1-1)))),"")</f>
        <v>5511700</v>
      </c>
      <c r="AI27">
        <f>IFERROR(IF($A27="","",IF(SUMIFS(RAW_매출A!$J$2:$J$7000,RAW_매출A!$B$2:$B$7000,$A27,RAW_매출A!$A$2:$A$7000,EDATE($E27,AI$1-1))=0,"",SUMIFS(RAW_매출A!$J$2:$J$7000,RAW_매출A!$B$2:$B$7000,$A27,RAW_매출A!$A$2:$A$7000,EDATE($E27,AI$1-1)))),"")</f>
        <v>4496900</v>
      </c>
      <c r="AJ27">
        <f>IFERROR(IF($A27="","",IF(SUMIFS(RAW_매출A!$J$2:$J$7000,RAW_매출A!$B$2:$B$7000,$A27,RAW_매출A!$A$2:$A$7000,EDATE($E27,AJ$1-1))=0,"",SUMIFS(RAW_매출A!$J$2:$J$7000,RAW_매출A!$B$2:$B$7000,$A27,RAW_매출A!$A$2:$A$7000,EDATE($E27,AJ$1-1)))),"")</f>
        <v>5187700</v>
      </c>
      <c r="AK27">
        <f>IFERROR(IF($A27="","",IF(SUMIFS(RAW_매출A!$J$2:$J$7000,RAW_매출A!$B$2:$B$7000,$A27,RAW_매출A!$A$2:$A$7000,EDATE($E27,AK$1-1))=0,"",SUMIFS(RAW_매출A!$J$2:$J$7000,RAW_매출A!$B$2:$B$7000,$A27,RAW_매출A!$A$2:$A$7000,EDATE($E27,AK$1-1)))),"")</f>
        <v>4935200</v>
      </c>
      <c r="AL27">
        <f>IFERROR(IF($A27="","",IF(SUMIFS(RAW_매출A!$J$2:$J$7000,RAW_매출A!$B$2:$B$7000,$A27,RAW_매출A!$A$2:$A$7000,EDATE($E27,AL$1-1))=0,"",SUMIFS(RAW_매출A!$J$2:$J$7000,RAW_매출A!$B$2:$B$7000,$A27,RAW_매출A!$A$2:$A$7000,EDATE($E27,AL$1-1)))),"")</f>
        <v>5469900</v>
      </c>
      <c r="AM27">
        <f>IFERROR(IF($A27="","",IF(SUMIFS(RAW_매출A!$J$2:$J$7000,RAW_매출A!$B$2:$B$7000,$A27,RAW_매출A!$A$2:$A$7000,EDATE($E27,AM$1-1))=0,"",SUMIFS(RAW_매출A!$J$2:$J$7000,RAW_매출A!$B$2:$B$7000,$A27,RAW_매출A!$A$2:$A$7000,EDATE($E27,AM$1-1)))),"")</f>
        <v>3420100</v>
      </c>
      <c r="AN27">
        <f>IFERROR(IF($A27="","",IF(SUMIFS(RAW_매출A!$J$2:$J$7000,RAW_매출A!$B$2:$B$7000,$A27,RAW_매출A!$A$2:$A$7000,EDATE($E27,AN$1-1))=0,"",SUMIFS(RAW_매출A!$J$2:$J$7000,RAW_매출A!$B$2:$B$7000,$A27,RAW_매출A!$A$2:$A$7000,EDATE($E27,AN$1-1)))),"")</f>
        <v>6243200</v>
      </c>
      <c r="AO27">
        <f>IFERROR(IF($A27="","",IF(SUMIFS(RAW_매출A!$J$2:$J$7000,RAW_매출A!$B$2:$B$7000,$A27,RAW_매출A!$A$2:$A$7000,EDATE($E27,AO$1-1))=0,"",SUMIFS(RAW_매출A!$J$2:$J$7000,RAW_매출A!$B$2:$B$7000,$A27,RAW_매출A!$A$2:$A$7000,EDATE($E27,AO$1-1)))),"")</f>
        <v>4438400</v>
      </c>
      <c r="AP27">
        <f>IFERROR(IF($A27="","",IF(SUMIFS(RAW_매출A!$J$2:$J$7000,RAW_매출A!$B$2:$B$7000,$A27,RAW_매출A!$A$2:$A$7000,EDATE($E27,AP$1-1))=0,"",SUMIFS(RAW_매출A!$J$2:$J$7000,RAW_매출A!$B$2:$B$7000,$A27,RAW_매출A!$A$2:$A$7000,EDATE($E27,AP$1-1)))),"")</f>
        <v>4622700</v>
      </c>
      <c r="AQ27">
        <f>IFERROR(IF($A27="","",IF(SUMIFS(RAW_매출A!$J$2:$J$7000,RAW_매출A!$B$2:$B$7000,$A27,RAW_매출A!$A$2:$A$7000,EDATE($E27,AQ$1-1))=0,"",SUMIFS(RAW_매출A!$J$2:$J$7000,RAW_매출A!$B$2:$B$7000,$A27,RAW_매출A!$A$2:$A$7000,EDATE($E27,AQ$1-1)))),"")</f>
        <v>5872500</v>
      </c>
      <c r="AR27">
        <f>IFERROR(IF($A27="","",IF(SUMIFS(RAW_매출A!$J$2:$J$7000,RAW_매출A!$B$2:$B$7000,$A27,RAW_매출A!$A$2:$A$7000,EDATE($E27,AR$1-1))=0,"",SUMIFS(RAW_매출A!$J$2:$J$7000,RAW_매출A!$B$2:$B$7000,$A27,RAW_매출A!$A$2:$A$7000,EDATE($E27,AR$1-1)))),"")</f>
        <v>4876600</v>
      </c>
      <c r="AS27">
        <f>IFERROR(IF($A27="","",IF(SUMIFS(RAW_매출A!$J$2:$J$7000,RAW_매출A!$B$2:$B$7000,$A27,RAW_매출A!$A$2:$A$7000,EDATE($E27,AS$1-1))=0,"",SUMIFS(RAW_매출A!$J$2:$J$7000,RAW_매출A!$B$2:$B$7000,$A27,RAW_매출A!$A$2:$A$7000,EDATE($E27,AS$1-1)))),"")</f>
        <v>5555490</v>
      </c>
      <c r="AT27">
        <f>IFERROR(IF($A27="","",IF(SUMIFS(RAW_매출A!$J$2:$J$7000,RAW_매출A!$B$2:$B$7000,$A27,RAW_매출A!$A$2:$A$7000,EDATE($E27,AT$1-1))=0,"",SUMIFS(RAW_매출A!$J$2:$J$7000,RAW_매출A!$B$2:$B$7000,$A27,RAW_매출A!$A$2:$A$7000,EDATE($E27,AT$1-1)))),"")</f>
        <v>5383790</v>
      </c>
      <c r="AU27">
        <f>IFERROR(IF($A27="","",IF(SUMIFS(RAW_매출A!$J$2:$J$7000,RAW_매출A!$B$2:$B$7000,$A27,RAW_매출A!$A$2:$A$7000,EDATE($E27,AU$1-1))=0,"",SUMIFS(RAW_매출A!$J$2:$J$7000,RAW_매출A!$B$2:$B$7000,$A27,RAW_매출A!$A$2:$A$7000,EDATE($E27,AU$1-1)))),"")</f>
        <v>5568890</v>
      </c>
      <c r="AV27">
        <f>IFERROR(IF($A27="","",IF(SUMIFS(RAW_매출A!$J$2:$J$7000,RAW_매출A!$B$2:$B$7000,$A27,RAW_매출A!$A$2:$A$7000,EDATE($E27,AV$1-1))=0,"",SUMIFS(RAW_매출A!$J$2:$J$7000,RAW_매출A!$B$2:$B$7000,$A27,RAW_매출A!$A$2:$A$7000,EDATE($E27,AV$1-1)))),"")</f>
        <v>5888760</v>
      </c>
      <c r="AW27">
        <f>IFERROR(IF($A27="","",IF(SUMIFS(RAW_매출A!$J$2:$J$7000,RAW_매출A!$B$2:$B$7000,$A27,RAW_매출A!$A$2:$A$7000,EDATE($E27,AW$1-1))=0,"",SUMIFS(RAW_매출A!$J$2:$J$7000,RAW_매출A!$B$2:$B$7000,$A27,RAW_매출A!$A$2:$A$7000,EDATE($E27,AW$1-1)))),"")</f>
        <v>6195780</v>
      </c>
      <c r="AX27">
        <f>IFERROR(IF($A27="","",IF(SUMIFS(RAW_매출A!$J$2:$J$7000,RAW_매출A!$B$2:$B$7000,$A27,RAW_매출A!$A$2:$A$7000,EDATE($E27,AX$1-1))=0,"",SUMIFS(RAW_매출A!$J$2:$J$7000,RAW_매출A!$B$2:$B$7000,$A27,RAW_매출A!$A$2:$A$7000,EDATE($E27,AX$1-1)))),"")</f>
        <v>5921560</v>
      </c>
      <c r="AY27">
        <f>IFERROR(IF($A27="","",IF(SUMIFS(RAW_매출A!$J$2:$J$7000,RAW_매출A!$B$2:$B$7000,$A27,RAW_매출A!$A$2:$A$7000,EDATE($E27,AY$1-1))=0,"",SUMIFS(RAW_매출A!$J$2:$J$7000,RAW_매출A!$B$2:$B$7000,$A27,RAW_매출A!$A$2:$A$7000,EDATE($E27,AY$1-1)))),"")</f>
        <v>5396810</v>
      </c>
      <c r="AZ27">
        <f>IFERROR(IF($A27="","",IF(SUMIFS(RAW_매출A!$J$2:$J$7000,RAW_매출A!$B$2:$B$7000,$A27,RAW_매출A!$A$2:$A$7000,EDATE($E27,AZ$1-1))=0,"",SUMIFS(RAW_매출A!$J$2:$J$7000,RAW_매출A!$B$2:$B$7000,$A27,RAW_매출A!$A$2:$A$7000,EDATE($E27,AZ$1-1)))),"")</f>
        <v>5961130</v>
      </c>
      <c r="BA27">
        <f>IFERROR(IF($A27="","",IF(SUMIFS(RAW_매출A!$J$2:$J$7000,RAW_매출A!$B$2:$B$7000,$A27,RAW_매출A!$A$2:$A$7000,EDATE($E27,BA$1-1))=0,"",SUMIFS(RAW_매출A!$J$2:$J$7000,RAW_매출A!$B$2:$B$7000,$A27,RAW_매출A!$A$2:$A$7000,EDATE($E27,BA$1-1)))),"")</f>
        <v>4732790</v>
      </c>
      <c r="BB27">
        <f>IFERROR(IF($A27="","",IF(SUMIFS(RAW_매출A!$J$2:$J$7000,RAW_매출A!$B$2:$B$7000,$A27,RAW_매출A!$A$2:$A$7000,EDATE($E27,BB$1-1))=0,"",SUMIFS(RAW_매출A!$J$2:$J$7000,RAW_매출A!$B$2:$B$7000,$A27,RAW_매출A!$A$2:$A$7000,EDATE($E27,BB$1-1)))),"")</f>
        <v>5244680</v>
      </c>
      <c r="BC27">
        <f>IFERROR(IF($A27="","",IF(SUMIFS(RAW_매출A!$J$2:$J$7000,RAW_매출A!$B$2:$B$7000,$A27,RAW_매출A!$A$2:$A$7000,EDATE($E27,BC$1-1))=0,"",SUMIFS(RAW_매출A!$J$2:$J$7000,RAW_매출A!$B$2:$B$7000,$A27,RAW_매출A!$A$2:$A$7000,EDATE($E27,BC$1-1)))),"")</f>
        <v>5952470</v>
      </c>
      <c r="BD27">
        <f>IFERROR(IF($A27="","",IF(SUMIFS(RAW_매출A!$J$2:$J$7000,RAW_매출A!$B$2:$B$7000,$A27,RAW_매출A!$A$2:$A$7000,EDATE($E27,BD$1-1))=0,"",SUMIFS(RAW_매출A!$J$2:$J$7000,RAW_매출A!$B$2:$B$7000,$A27,RAW_매출A!$A$2:$A$7000,EDATE($E27,BD$1-1)))),"")</f>
        <v>5255030</v>
      </c>
      <c r="BE27">
        <f>IFERROR(IF($A27="","",IF(SUMIFS(RAW_매출A!$J$2:$J$7000,RAW_매출A!$B$2:$B$7000,$A27,RAW_매출A!$A$2:$A$7000,EDATE($E27,BE$1-1))=0,"",SUMIFS(RAW_매출A!$J$2:$J$7000,RAW_매출A!$B$2:$B$7000,$A27,RAW_매출A!$A$2:$A$7000,EDATE($E27,BE$1-1)))),"")</f>
        <v>5899320</v>
      </c>
      <c r="BF27">
        <f>IFERROR(IF($A27="","",IF(SUMIFS(RAW_매출A!$J$2:$J$7000,RAW_매출A!$B$2:$B$7000,$A27,RAW_매출A!$A$2:$A$7000,EDATE($E27,BF$1-1))=0,"",SUMIFS(RAW_매출A!$J$2:$J$7000,RAW_매출A!$B$2:$B$7000,$A27,RAW_매출A!$A$2:$A$7000,EDATE($E27,BF$1-1)))),"")</f>
        <v>5835590</v>
      </c>
      <c r="BG27">
        <f>IFERROR(IF($A27="","",IF(SUMIFS(RAW_매출A!$J$2:$J$7000,RAW_매출A!$B$2:$B$7000,$A27,RAW_매출A!$A$2:$A$7000,EDATE($E27,BG$1-1))=0,"",SUMIFS(RAW_매출A!$J$2:$J$7000,RAW_매출A!$B$2:$B$7000,$A27,RAW_매출A!$A$2:$A$7000,EDATE($E27,BG$1-1)))),"")</f>
        <v>5062470</v>
      </c>
      <c r="BH27">
        <f>IFERROR(IF($A27="","",IF(SUMIFS(RAW_매출A!$J$2:$J$7000,RAW_매출A!$B$2:$B$7000,$A27,RAW_매출A!$A$2:$A$7000,EDATE($E27,BH$1-1))=0,"",SUMIFS(RAW_매출A!$J$2:$J$7000,RAW_매출A!$B$2:$B$7000,$A27,RAW_매출A!$A$2:$A$7000,EDATE($E27,BH$1-1)))),"")</f>
        <v>6019980</v>
      </c>
      <c r="BI27">
        <f>IFERROR(IF($A27="","",IF(SUMIFS(RAW_매출A!$J$2:$J$7000,RAW_매출A!$B$2:$B$7000,$A27,RAW_매출A!$A$2:$A$7000,EDATE($E27,BI$1-1))=0,"",SUMIFS(RAW_매출A!$J$2:$J$7000,RAW_매출A!$B$2:$B$7000,$A27,RAW_매출A!$A$2:$A$7000,EDATE($E27,BI$1-1)))),"")</f>
        <v>5655170</v>
      </c>
      <c r="BJ27">
        <f>IFERROR(IF($A27="","",IF(SUMIFS(RAW_매출A!$J$2:$J$7000,RAW_매출A!$B$2:$B$7000,$A27,RAW_매출A!$A$2:$A$7000,EDATE($E27,BJ$1-1))=0,"",SUMIFS(RAW_매출A!$J$2:$J$7000,RAW_매출A!$B$2:$B$7000,$A27,RAW_매출A!$A$2:$A$7000,EDATE($E27,BJ$1-1)))),"")</f>
        <v>7145810</v>
      </c>
      <c r="BK27">
        <f>IFERROR(IF($A27="","",IF(SUMIFS(RAW_매출A!$J$2:$J$7000,RAW_매출A!$B$2:$B$7000,$A27,RAW_매출A!$A$2:$A$7000,EDATE($E27,BK$1-1))=0,"",SUMIFS(RAW_매출A!$J$2:$J$7000,RAW_매출A!$B$2:$B$7000,$A27,RAW_매출A!$A$2:$A$7000,EDATE($E27,BK$1-1)))),"")</f>
        <v>6690290</v>
      </c>
      <c r="BL27">
        <f>IFERROR(IF($A27="","",IF(SUMIFS(RAW_매출A!$J$2:$J$7000,RAW_매출A!$B$2:$B$7000,$A27,RAW_매출A!$A$2:$A$7000,EDATE($E27,BL$1-1))=0,"",SUMIFS(RAW_매출A!$J$2:$J$7000,RAW_매출A!$B$2:$B$7000,$A27,RAW_매출A!$A$2:$A$7000,EDATE($E27,BL$1-1)))),"")</f>
        <v>5614530</v>
      </c>
      <c r="BM27">
        <f>IFERROR(IF($A27="","",IF(SUMIFS(RAW_매출A!$J$2:$J$7000,RAW_매출A!$B$2:$B$7000,$A27,RAW_매출A!$A$2:$A$7000,EDATE($E27,BM$1-1))=0,"",SUMIFS(RAW_매출A!$J$2:$J$7000,RAW_매출A!$B$2:$B$7000,$A27,RAW_매출A!$A$2:$A$7000,EDATE($E27,BM$1-1)))),"")</f>
        <v>4895660</v>
      </c>
      <c r="BN27">
        <f>IFERROR(IF($A27="","",IF(SUMIFS(RAW_매출A!$J$2:$J$7000,RAW_매출A!$B$2:$B$7000,$A27,RAW_매출A!$A$2:$A$7000,EDATE($E27,BN$1-1))=0,"",SUMIFS(RAW_매출A!$J$2:$J$7000,RAW_매출A!$B$2:$B$7000,$A27,RAW_매출A!$A$2:$A$7000,EDATE($E27,BN$1-1)))),"")</f>
        <v>4854620</v>
      </c>
    </row>
    <row r="28" spans="1:66" x14ac:dyDescent="0.3">
      <c r="A28" t="str">
        <f>세팅!A29</f>
        <v>(1014) #자곡점</v>
      </c>
      <c r="B28" t="str">
        <f>세팅!B29</f>
        <v>150-2</v>
      </c>
      <c r="C28">
        <f t="shared" si="0"/>
        <v>2</v>
      </c>
      <c r="D28" t="str">
        <f t="shared" si="1"/>
        <v>2</v>
      </c>
      <c r="E28" s="1">
        <f>세팅!D29</f>
        <v>44166</v>
      </c>
      <c r="F28">
        <f t="shared" si="3"/>
        <v>5875583.333333333</v>
      </c>
      <c r="G28">
        <f>IFERROR(IF($A28="","",IF(SUMIFS(RAW_매출A!$J$2:$J$7000,RAW_매출A!$B$2:$B$7000,$A28,RAW_매출A!$A$2:$A$7000,EDATE($E28,G$1-1))=0,"",SUMIFS(RAW_매출A!$J$2:$J$7000,RAW_매출A!$B$2:$B$7000,$A28,RAW_매출A!$A$2:$A$7000,EDATE($E28,G$1-1)))),"")</f>
        <v>2860000</v>
      </c>
      <c r="H28">
        <f>IFERROR(IF($A28="","",IF(SUMIFS(RAW_매출A!$J$2:$J$7000,RAW_매출A!$B$2:$B$7000,$A28,RAW_매출A!$A$2:$A$7000,EDATE($E28,H$1-1))=0,"",SUMIFS(RAW_매출A!$J$2:$J$7000,RAW_매출A!$B$2:$B$7000,$A28,RAW_매출A!$A$2:$A$7000,EDATE($E28,H$1-1)))),"")</f>
        <v>3422000</v>
      </c>
      <c r="I28">
        <f>IFERROR(IF($A28="","",IF(SUMIFS(RAW_매출A!$J$2:$J$7000,RAW_매출A!$B$2:$B$7000,$A28,RAW_매출A!$A$2:$A$7000,EDATE($E28,I$1-1))=0,"",SUMIFS(RAW_매출A!$J$2:$J$7000,RAW_매출A!$B$2:$B$7000,$A28,RAW_매출A!$A$2:$A$7000,EDATE($E28,I$1-1)))),"")</f>
        <v>3441000</v>
      </c>
      <c r="J28" s="28">
        <f>IFERROR(IF($A28="","",IF(SUMIFS(RAW_매출A!$J$2:$J$7000,RAW_매출A!$B$2:$B$7000,$A28,RAW_매출A!$A$2:$A$7000,EDATE($E28,J$1-1))=0,"",SUMIFS(RAW_매출A!$J$2:$J$7000,RAW_매출A!$B$2:$B$7000,$A28,RAW_매출A!$A$2:$A$7000,EDATE($E28,J$1-1)))),"")</f>
        <v>3833000</v>
      </c>
      <c r="K28" s="28">
        <f>IFERROR(IF($A28="","",IF(SUMIFS(RAW_매출A!$J$2:$J$7000,RAW_매출A!$B$2:$B$7000,$A28,RAW_매출A!$A$2:$A$7000,EDATE($E28,K$1-1))=0,"",SUMIFS(RAW_매출A!$J$2:$J$7000,RAW_매출A!$B$2:$B$7000,$A28,RAW_매출A!$A$2:$A$7000,EDATE($E28,K$1-1)))),"")</f>
        <v>4907000</v>
      </c>
      <c r="L28" s="28">
        <f>IFERROR(IF($A28="","",IF(SUMIFS(RAW_매출A!$J$2:$J$7000,RAW_매출A!$B$2:$B$7000,$A28,RAW_매출A!$A$2:$A$7000,EDATE($E28,L$1-1))=0,"",SUMIFS(RAW_매출A!$J$2:$J$7000,RAW_매출A!$B$2:$B$7000,$A28,RAW_매출A!$A$2:$A$7000,EDATE($E28,L$1-1)))),"")</f>
        <v>5395000</v>
      </c>
      <c r="M28" s="28">
        <f>IFERROR(IF($A28="","",IF(SUMIFS(RAW_매출A!$J$2:$J$7000,RAW_매출A!$B$2:$B$7000,$A28,RAW_매출A!$A$2:$A$7000,EDATE($E28,M$1-1))=0,"",SUMIFS(RAW_매출A!$J$2:$J$7000,RAW_매출A!$B$2:$B$7000,$A28,RAW_매출A!$A$2:$A$7000,EDATE($E28,M$1-1)))),"")</f>
        <v>7220000</v>
      </c>
      <c r="N28" s="28">
        <f>IFERROR(IF($A28="","",IF(SUMIFS(RAW_매출A!$J$2:$J$7000,RAW_매출A!$B$2:$B$7000,$A28,RAW_매출A!$A$2:$A$7000,EDATE($E28,N$1-1))=0,"",SUMIFS(RAW_매출A!$J$2:$J$7000,RAW_매출A!$B$2:$B$7000,$A28,RAW_매출A!$A$2:$A$7000,EDATE($E28,N$1-1)))),"")</f>
        <v>7196500</v>
      </c>
      <c r="O28" s="28">
        <f>IFERROR(IF($A28="","",IF(SUMIFS(RAW_매출A!$J$2:$J$7000,RAW_매출A!$B$2:$B$7000,$A28,RAW_매출A!$A$2:$A$7000,EDATE($E28,O$1-1))=0,"",SUMIFS(RAW_매출A!$J$2:$J$7000,RAW_매출A!$B$2:$B$7000,$A28,RAW_매출A!$A$2:$A$7000,EDATE($E28,O$1-1)))),"")</f>
        <v>6702000</v>
      </c>
      <c r="P28">
        <f>IFERROR(IF($A28="","",IF(SUMIFS(RAW_매출A!$J$2:$J$7000,RAW_매출A!$B$2:$B$7000,$A28,RAW_매출A!$A$2:$A$7000,EDATE($E28,P$1-1))=0,"",SUMIFS(RAW_매출A!$J$2:$J$7000,RAW_매출A!$B$2:$B$7000,$A28,RAW_매출A!$A$2:$A$7000,EDATE($E28,P$1-1)))),"")</f>
        <v>6313000</v>
      </c>
      <c r="Q28">
        <f>IFERROR(IF($A28="","",IF(SUMIFS(RAW_매출A!$J$2:$J$7000,RAW_매출A!$B$2:$B$7000,$A28,RAW_매출A!$A$2:$A$7000,EDATE($E28,Q$1-1))=0,"",SUMIFS(RAW_매출A!$J$2:$J$7000,RAW_매출A!$B$2:$B$7000,$A28,RAW_매출A!$A$2:$A$7000,EDATE($E28,Q$1-1)))),"")</f>
        <v>8014500</v>
      </c>
      <c r="R28">
        <f>IFERROR(IF($A28="","",IF(SUMIFS(RAW_매출A!$J$2:$J$7000,RAW_매출A!$B$2:$B$7000,$A28,RAW_매출A!$A$2:$A$7000,EDATE($E28,R$1-1))=0,"",SUMIFS(RAW_매출A!$J$2:$J$7000,RAW_매출A!$B$2:$B$7000,$A28,RAW_매출A!$A$2:$A$7000,EDATE($E28,R$1-1)))),"")</f>
        <v>6486500</v>
      </c>
      <c r="S28">
        <f>IFERROR(IF($A28="","",IF(SUMIFS(RAW_매출A!$J$2:$J$7000,RAW_매출A!$B$2:$B$7000,$A28,RAW_매출A!$A$2:$A$7000,EDATE($E28,S$1-1))=0,"",SUMIFS(RAW_매출A!$J$2:$J$7000,RAW_매출A!$B$2:$B$7000,$A28,RAW_매출A!$A$2:$A$7000,EDATE($E28,S$1-1)))),"")</f>
        <v>6464000</v>
      </c>
      <c r="T28">
        <f>IFERROR(IF($A28="","",IF(SUMIFS(RAW_매출A!$J$2:$J$7000,RAW_매출A!$B$2:$B$7000,$A28,RAW_매출A!$A$2:$A$7000,EDATE($E28,T$1-1))=0,"",SUMIFS(RAW_매출A!$J$2:$J$7000,RAW_매출A!$B$2:$B$7000,$A28,RAW_매출A!$A$2:$A$7000,EDATE($E28,T$1-1)))),"")</f>
        <v>6994000</v>
      </c>
      <c r="U28">
        <f>IFERROR(IF($A28="","",IF(SUMIFS(RAW_매출A!$J$2:$J$7000,RAW_매출A!$B$2:$B$7000,$A28,RAW_매출A!$A$2:$A$7000,EDATE($E28,U$1-1))=0,"",SUMIFS(RAW_매출A!$J$2:$J$7000,RAW_매출A!$B$2:$B$7000,$A28,RAW_매출A!$A$2:$A$7000,EDATE($E28,U$1-1)))),"")</f>
        <v>6004000</v>
      </c>
      <c r="V28">
        <f>IFERROR(IF($A28="","",IF(SUMIFS(RAW_매출A!$J$2:$J$7000,RAW_매출A!$B$2:$B$7000,$A28,RAW_매출A!$A$2:$A$7000,EDATE($E28,V$1-1))=0,"",SUMIFS(RAW_매출A!$J$2:$J$7000,RAW_매출A!$B$2:$B$7000,$A28,RAW_매출A!$A$2:$A$7000,EDATE($E28,V$1-1)))),"")</f>
        <v>7379000</v>
      </c>
      <c r="W28">
        <f>IFERROR(IF($A28="","",IF(SUMIFS(RAW_매출A!$J$2:$J$7000,RAW_매출A!$B$2:$B$7000,$A28,RAW_매출A!$A$2:$A$7000,EDATE($E28,W$1-1))=0,"",SUMIFS(RAW_매출A!$J$2:$J$7000,RAW_매출A!$B$2:$B$7000,$A28,RAW_매출A!$A$2:$A$7000,EDATE($E28,W$1-1)))),"")</f>
        <v>6228900</v>
      </c>
      <c r="X28">
        <f>IFERROR(IF($A28="","",IF(SUMIFS(RAW_매출A!$J$2:$J$7000,RAW_매출A!$B$2:$B$7000,$A28,RAW_매출A!$A$2:$A$7000,EDATE($E28,X$1-1))=0,"",SUMIFS(RAW_매출A!$J$2:$J$7000,RAW_매출A!$B$2:$B$7000,$A28,RAW_매출A!$A$2:$A$7000,EDATE($E28,X$1-1)))),"")</f>
        <v>6867000</v>
      </c>
      <c r="Y28">
        <f>IFERROR(IF($A28="","",IF(SUMIFS(RAW_매출A!$J$2:$J$7000,RAW_매출A!$B$2:$B$7000,$A28,RAW_매출A!$A$2:$A$7000,EDATE($E28,Y$1-1))=0,"",SUMIFS(RAW_매출A!$J$2:$J$7000,RAW_매출A!$B$2:$B$7000,$A28,RAW_매출A!$A$2:$A$7000,EDATE($E28,Y$1-1)))),"")</f>
        <v>6478000</v>
      </c>
      <c r="Z28">
        <f>IFERROR(IF($A28="","",IF(SUMIFS(RAW_매출A!$J$2:$J$7000,RAW_매출A!$B$2:$B$7000,$A28,RAW_매출A!$A$2:$A$7000,EDATE($E28,Z$1-1))=0,"",SUMIFS(RAW_매출A!$J$2:$J$7000,RAW_매출A!$B$2:$B$7000,$A28,RAW_매출A!$A$2:$A$7000,EDATE($E28,Z$1-1)))),"")</f>
        <v>7080000</v>
      </c>
      <c r="AA28">
        <f>IFERROR(IF($A28="","",IF(SUMIFS(RAW_매출A!$J$2:$J$7000,RAW_매출A!$B$2:$B$7000,$A28,RAW_매출A!$A$2:$A$7000,EDATE($E28,AA$1-1))=0,"",SUMIFS(RAW_매출A!$J$2:$J$7000,RAW_매출A!$B$2:$B$7000,$A28,RAW_매출A!$A$2:$A$7000,EDATE($E28,AA$1-1)))),"")</f>
        <v>5789000</v>
      </c>
      <c r="AB28">
        <f>IFERROR(IF($A28="","",IF(SUMIFS(RAW_매출A!$J$2:$J$7000,RAW_매출A!$B$2:$B$7000,$A28,RAW_매출A!$A$2:$A$7000,EDATE($E28,AB$1-1))=0,"",SUMIFS(RAW_매출A!$J$2:$J$7000,RAW_매출A!$B$2:$B$7000,$A28,RAW_매출A!$A$2:$A$7000,EDATE($E28,AB$1-1)))),"")</f>
        <v>5341500</v>
      </c>
      <c r="AC28">
        <f>IFERROR(IF($A28="","",IF(SUMIFS(RAW_매출A!$J$2:$J$7000,RAW_매출A!$B$2:$B$7000,$A28,RAW_매출A!$A$2:$A$7000,EDATE($E28,AC$1-1))=0,"",SUMIFS(RAW_매출A!$J$2:$J$7000,RAW_매출A!$B$2:$B$7000,$A28,RAW_매출A!$A$2:$A$7000,EDATE($E28,AC$1-1)))),"")</f>
        <v>6305000</v>
      </c>
      <c r="AD28">
        <f>IFERROR(IF($A28="","",IF(SUMIFS(RAW_매출A!$J$2:$J$7000,RAW_매출A!$B$2:$B$7000,$A28,RAW_매출A!$A$2:$A$7000,EDATE($E28,AD$1-1))=0,"",SUMIFS(RAW_매출A!$J$2:$J$7000,RAW_매출A!$B$2:$B$7000,$A28,RAW_매출A!$A$2:$A$7000,EDATE($E28,AD$1-1)))),"")</f>
        <v>5697000</v>
      </c>
      <c r="AE28">
        <f>IFERROR(IF($A28="","",IF(SUMIFS(RAW_매출A!$J$2:$J$7000,RAW_매출A!$B$2:$B$7000,$A28,RAW_매출A!$A$2:$A$7000,EDATE($E28,AE$1-1))=0,"",SUMIFS(RAW_매출A!$J$2:$J$7000,RAW_매출A!$B$2:$B$7000,$A28,RAW_매출A!$A$2:$A$7000,EDATE($E28,AE$1-1)))),"")</f>
        <v>5995000</v>
      </c>
      <c r="AF28">
        <f>IFERROR(IF($A28="","",IF(SUMIFS(RAW_매출A!$J$2:$J$7000,RAW_매출A!$B$2:$B$7000,$A28,RAW_매출A!$A$2:$A$7000,EDATE($E28,AF$1-1))=0,"",SUMIFS(RAW_매출A!$J$2:$J$7000,RAW_매출A!$B$2:$B$7000,$A28,RAW_매출A!$A$2:$A$7000,EDATE($E28,AF$1-1)))),"")</f>
        <v>5863000</v>
      </c>
      <c r="AG28">
        <f>IFERROR(IF($A28="","",IF(SUMIFS(RAW_매출A!$J$2:$J$7000,RAW_매출A!$B$2:$B$7000,$A28,RAW_매출A!$A$2:$A$7000,EDATE($E28,AG$1-1))=0,"",SUMIFS(RAW_매출A!$J$2:$J$7000,RAW_매출A!$B$2:$B$7000,$A28,RAW_매출A!$A$2:$A$7000,EDATE($E28,AG$1-1)))),"")</f>
        <v>5259500</v>
      </c>
      <c r="AH28">
        <f>IFERROR(IF($A28="","",IF(SUMIFS(RAW_매출A!$J$2:$J$7000,RAW_매출A!$B$2:$B$7000,$A28,RAW_매출A!$A$2:$A$7000,EDATE($E28,AH$1-1))=0,"",SUMIFS(RAW_매출A!$J$2:$J$7000,RAW_매출A!$B$2:$B$7000,$A28,RAW_매출A!$A$2:$A$7000,EDATE($E28,AH$1-1)))),"")</f>
        <v>6671500</v>
      </c>
      <c r="AI28">
        <f>IFERROR(IF($A28="","",IF(SUMIFS(RAW_매출A!$J$2:$J$7000,RAW_매출A!$B$2:$B$7000,$A28,RAW_매출A!$A$2:$A$7000,EDATE($E28,AI$1-1))=0,"",SUMIFS(RAW_매출A!$J$2:$J$7000,RAW_매출A!$B$2:$B$7000,$A28,RAW_매출A!$A$2:$A$7000,EDATE($E28,AI$1-1)))),"")</f>
        <v>6479000</v>
      </c>
      <c r="AJ28">
        <f>IFERROR(IF($A28="","",IF(SUMIFS(RAW_매출A!$J$2:$J$7000,RAW_매출A!$B$2:$B$7000,$A28,RAW_매출A!$A$2:$A$7000,EDATE($E28,AJ$1-1))=0,"",SUMIFS(RAW_매출A!$J$2:$J$7000,RAW_매출A!$B$2:$B$7000,$A28,RAW_매출A!$A$2:$A$7000,EDATE($E28,AJ$1-1)))),"")</f>
        <v>6415500</v>
      </c>
      <c r="AK28">
        <f>IFERROR(IF($A28="","",IF(SUMIFS(RAW_매출A!$J$2:$J$7000,RAW_매출A!$B$2:$B$7000,$A28,RAW_매출A!$A$2:$A$7000,EDATE($E28,AK$1-1))=0,"",SUMIFS(RAW_매출A!$J$2:$J$7000,RAW_매출A!$B$2:$B$7000,$A28,RAW_매출A!$A$2:$A$7000,EDATE($E28,AK$1-1)))),"")</f>
        <v>6424500</v>
      </c>
      <c r="AL28">
        <f>IFERROR(IF($A28="","",IF(SUMIFS(RAW_매출A!$J$2:$J$7000,RAW_매출A!$B$2:$B$7000,$A28,RAW_매출A!$A$2:$A$7000,EDATE($E28,AL$1-1))=0,"",SUMIFS(RAW_매출A!$J$2:$J$7000,RAW_매출A!$B$2:$B$7000,$A28,RAW_매출A!$A$2:$A$7000,EDATE($E28,AL$1-1)))),"")</f>
        <v>7164500</v>
      </c>
      <c r="AM28">
        <f>IFERROR(IF($A28="","",IF(SUMIFS(RAW_매출A!$J$2:$J$7000,RAW_매출A!$B$2:$B$7000,$A28,RAW_매출A!$A$2:$A$7000,EDATE($E28,AM$1-1))=0,"",SUMIFS(RAW_매출A!$J$2:$J$7000,RAW_매출A!$B$2:$B$7000,$A28,RAW_매출A!$A$2:$A$7000,EDATE($E28,AM$1-1)))),"")</f>
        <v>6106500</v>
      </c>
      <c r="AN28">
        <f>IFERROR(IF($A28="","",IF(SUMIFS(RAW_매출A!$J$2:$J$7000,RAW_매출A!$B$2:$B$7000,$A28,RAW_매출A!$A$2:$A$7000,EDATE($E28,AN$1-1))=0,"",SUMIFS(RAW_매출A!$J$2:$J$7000,RAW_매출A!$B$2:$B$7000,$A28,RAW_매출A!$A$2:$A$7000,EDATE($E28,AN$1-1)))),"")</f>
        <v>6438500</v>
      </c>
      <c r="AO28">
        <f>IFERROR(IF($A28="","",IF(SUMIFS(RAW_매출A!$J$2:$J$7000,RAW_매출A!$B$2:$B$7000,$A28,RAW_매출A!$A$2:$A$7000,EDATE($E28,AO$1-1))=0,"",SUMIFS(RAW_매출A!$J$2:$J$7000,RAW_매출A!$B$2:$B$7000,$A28,RAW_매출A!$A$2:$A$7000,EDATE($E28,AO$1-1)))),"")</f>
        <v>7572000</v>
      </c>
      <c r="AP28">
        <f>IFERROR(IF($A28="","",IF(SUMIFS(RAW_매출A!$J$2:$J$7000,RAW_매출A!$B$2:$B$7000,$A28,RAW_매출A!$A$2:$A$7000,EDATE($E28,AP$1-1))=0,"",SUMIFS(RAW_매출A!$J$2:$J$7000,RAW_매출A!$B$2:$B$7000,$A28,RAW_매출A!$A$2:$A$7000,EDATE($E28,AP$1-1)))),"")</f>
        <v>6782000</v>
      </c>
      <c r="AQ28">
        <f>IFERROR(IF($A28="","",IF(SUMIFS(RAW_매출A!$J$2:$J$7000,RAW_매출A!$B$2:$B$7000,$A28,RAW_매출A!$A$2:$A$7000,EDATE($E28,AQ$1-1))=0,"",SUMIFS(RAW_매출A!$J$2:$J$7000,RAW_매출A!$B$2:$B$7000,$A28,RAW_매출A!$A$2:$A$7000,EDATE($E28,AQ$1-1)))),"")</f>
        <v>6934500</v>
      </c>
      <c r="AR28">
        <f>IFERROR(IF($A28="","",IF(SUMIFS(RAW_매출A!$J$2:$J$7000,RAW_매출A!$B$2:$B$7000,$A28,RAW_매출A!$A$2:$A$7000,EDATE($E28,AR$1-1))=0,"",SUMIFS(RAW_매출A!$J$2:$J$7000,RAW_매출A!$B$2:$B$7000,$A28,RAW_매출A!$A$2:$A$7000,EDATE($E28,AR$1-1)))),"")</f>
        <v>6780400</v>
      </c>
      <c r="AS28">
        <f>IFERROR(IF($A28="","",IF(SUMIFS(RAW_매출A!$J$2:$J$7000,RAW_매출A!$B$2:$B$7000,$A28,RAW_매출A!$A$2:$A$7000,EDATE($E28,AS$1-1))=0,"",SUMIFS(RAW_매출A!$J$2:$J$7000,RAW_매출A!$B$2:$B$7000,$A28,RAW_매출A!$A$2:$A$7000,EDATE($E28,AS$1-1)))),"")</f>
        <v>6413950</v>
      </c>
      <c r="AT28">
        <f>IFERROR(IF($A28="","",IF(SUMIFS(RAW_매출A!$J$2:$J$7000,RAW_매출A!$B$2:$B$7000,$A28,RAW_매출A!$A$2:$A$7000,EDATE($E28,AT$1-1))=0,"",SUMIFS(RAW_매출A!$J$2:$J$7000,RAW_매출A!$B$2:$B$7000,$A28,RAW_매출A!$A$2:$A$7000,EDATE($E28,AT$1-1)))),"")</f>
        <v>7655900</v>
      </c>
      <c r="AU28">
        <f>IFERROR(IF($A28="","",IF(SUMIFS(RAW_매출A!$J$2:$J$7000,RAW_매출A!$B$2:$B$7000,$A28,RAW_매출A!$A$2:$A$7000,EDATE($E28,AU$1-1))=0,"",SUMIFS(RAW_매출A!$J$2:$J$7000,RAW_매출A!$B$2:$B$7000,$A28,RAW_매출A!$A$2:$A$7000,EDATE($E28,AU$1-1)))),"")</f>
        <v>7666950</v>
      </c>
      <c r="AV28">
        <f>IFERROR(IF($A28="","",IF(SUMIFS(RAW_매출A!$J$2:$J$7000,RAW_매출A!$B$2:$B$7000,$A28,RAW_매출A!$A$2:$A$7000,EDATE($E28,AV$1-1))=0,"",SUMIFS(RAW_매출A!$J$2:$J$7000,RAW_매출A!$B$2:$B$7000,$A28,RAW_매출A!$A$2:$A$7000,EDATE($E28,AV$1-1)))),"")</f>
        <v>7312850</v>
      </c>
      <c r="AW28">
        <f>IFERROR(IF($A28="","",IF(SUMIFS(RAW_매출A!$J$2:$J$7000,RAW_매출A!$B$2:$B$7000,$A28,RAW_매출A!$A$2:$A$7000,EDATE($E28,AW$1-1))=0,"",SUMIFS(RAW_매출A!$J$2:$J$7000,RAW_매출A!$B$2:$B$7000,$A28,RAW_매출A!$A$2:$A$7000,EDATE($E28,AW$1-1)))),"")</f>
        <v>6988950</v>
      </c>
      <c r="AX28">
        <f>IFERROR(IF($A28="","",IF(SUMIFS(RAW_매출A!$J$2:$J$7000,RAW_매출A!$B$2:$B$7000,$A28,RAW_매출A!$A$2:$A$7000,EDATE($E28,AX$1-1))=0,"",SUMIFS(RAW_매출A!$J$2:$J$7000,RAW_매출A!$B$2:$B$7000,$A28,RAW_매출A!$A$2:$A$7000,EDATE($E28,AX$1-1)))),"")</f>
        <v>7102750</v>
      </c>
      <c r="AY28">
        <f>IFERROR(IF($A28="","",IF(SUMIFS(RAW_매출A!$J$2:$J$7000,RAW_매출A!$B$2:$B$7000,$A28,RAW_매출A!$A$2:$A$7000,EDATE($E28,AY$1-1))=0,"",SUMIFS(RAW_매출A!$J$2:$J$7000,RAW_매출A!$B$2:$B$7000,$A28,RAW_매출A!$A$2:$A$7000,EDATE($E28,AY$1-1)))),"")</f>
        <v>6503450</v>
      </c>
      <c r="AZ28">
        <f>IFERROR(IF($A28="","",IF(SUMIFS(RAW_매출A!$J$2:$J$7000,RAW_매출A!$B$2:$B$7000,$A28,RAW_매출A!$A$2:$A$7000,EDATE($E28,AZ$1-1))=0,"",SUMIFS(RAW_매출A!$J$2:$J$7000,RAW_매출A!$B$2:$B$7000,$A28,RAW_매출A!$A$2:$A$7000,EDATE($E28,AZ$1-1)))),"")</f>
        <v>5938250</v>
      </c>
      <c r="BA28">
        <f>IFERROR(IF($A28="","",IF(SUMIFS(RAW_매출A!$J$2:$J$7000,RAW_매출A!$B$2:$B$7000,$A28,RAW_매출A!$A$2:$A$7000,EDATE($E28,BA$1-1))=0,"",SUMIFS(RAW_매출A!$J$2:$J$7000,RAW_매출A!$B$2:$B$7000,$A28,RAW_매출A!$A$2:$A$7000,EDATE($E28,BA$1-1)))),"")</f>
        <v>6866800</v>
      </c>
      <c r="BB28">
        <f>IFERROR(IF($A28="","",IF(SUMIFS(RAW_매출A!$J$2:$J$7000,RAW_매출A!$B$2:$B$7000,$A28,RAW_매출A!$A$2:$A$7000,EDATE($E28,BB$1-1))=0,"",SUMIFS(RAW_매출A!$J$2:$J$7000,RAW_매출A!$B$2:$B$7000,$A28,RAW_매출A!$A$2:$A$7000,EDATE($E28,BB$1-1)))),"")</f>
        <v>6242600</v>
      </c>
      <c r="BC28">
        <f>IFERROR(IF($A28="","",IF(SUMIFS(RAW_매출A!$J$2:$J$7000,RAW_매출A!$B$2:$B$7000,$A28,RAW_매출A!$A$2:$A$7000,EDATE($E28,BC$1-1))=0,"",SUMIFS(RAW_매출A!$J$2:$J$7000,RAW_매출A!$B$2:$B$7000,$A28,RAW_매출A!$A$2:$A$7000,EDATE($E28,BC$1-1)))),"")</f>
        <v>5865950</v>
      </c>
      <c r="BD28">
        <f>IFERROR(IF($A28="","",IF(SUMIFS(RAW_매출A!$J$2:$J$7000,RAW_매출A!$B$2:$B$7000,$A28,RAW_매출A!$A$2:$A$7000,EDATE($E28,BD$1-1))=0,"",SUMIFS(RAW_매출A!$J$2:$J$7000,RAW_매출A!$B$2:$B$7000,$A28,RAW_매출A!$A$2:$A$7000,EDATE($E28,BD$1-1)))),"")</f>
        <v>5387250</v>
      </c>
      <c r="BE28">
        <f>IFERROR(IF($A28="","",IF(SUMIFS(RAW_매출A!$J$2:$J$7000,RAW_매출A!$B$2:$B$7000,$A28,RAW_매출A!$A$2:$A$7000,EDATE($E28,BE$1-1))=0,"",SUMIFS(RAW_매출A!$J$2:$J$7000,RAW_매출A!$B$2:$B$7000,$A28,RAW_매출A!$A$2:$A$7000,EDATE($E28,BE$1-1)))),"")</f>
        <v>4890950</v>
      </c>
      <c r="BF28">
        <f>IFERROR(IF($A28="","",IF(SUMIFS(RAW_매출A!$J$2:$J$7000,RAW_매출A!$B$2:$B$7000,$A28,RAW_매출A!$A$2:$A$7000,EDATE($E28,BF$1-1))=0,"",SUMIFS(RAW_매출A!$J$2:$J$7000,RAW_매출A!$B$2:$B$7000,$A28,RAW_매출A!$A$2:$A$7000,EDATE($E28,BF$1-1)))),"")</f>
        <v>5990000</v>
      </c>
      <c r="BG28">
        <f>IFERROR(IF($A28="","",IF(SUMIFS(RAW_매출A!$J$2:$J$7000,RAW_매출A!$B$2:$B$7000,$A28,RAW_매출A!$A$2:$A$7000,EDATE($E28,BG$1-1))=0,"",SUMIFS(RAW_매출A!$J$2:$J$7000,RAW_매출A!$B$2:$B$7000,$A28,RAW_매출A!$A$2:$A$7000,EDATE($E28,BG$1-1)))),"")</f>
        <v>5930350</v>
      </c>
      <c r="BH28">
        <f>IFERROR(IF($A28="","",IF(SUMIFS(RAW_매출A!$J$2:$J$7000,RAW_매출A!$B$2:$B$7000,$A28,RAW_매출A!$A$2:$A$7000,EDATE($E28,BH$1-1))=0,"",SUMIFS(RAW_매출A!$J$2:$J$7000,RAW_매출A!$B$2:$B$7000,$A28,RAW_매출A!$A$2:$A$7000,EDATE($E28,BH$1-1)))),"")</f>
        <v>6220000</v>
      </c>
      <c r="BI28">
        <f>IFERROR(IF($A28="","",IF(SUMIFS(RAW_매출A!$J$2:$J$7000,RAW_매출A!$B$2:$B$7000,$A28,RAW_매출A!$A$2:$A$7000,EDATE($E28,BI$1-1))=0,"",SUMIFS(RAW_매출A!$J$2:$J$7000,RAW_매출A!$B$2:$B$7000,$A28,RAW_매출A!$A$2:$A$7000,EDATE($E28,BI$1-1)))),"")</f>
        <v>7344000</v>
      </c>
      <c r="BJ28">
        <f>IFERROR(IF($A28="","",IF(SUMIFS(RAW_매출A!$J$2:$J$7000,RAW_매출A!$B$2:$B$7000,$A28,RAW_매출A!$A$2:$A$7000,EDATE($E28,BJ$1-1))=0,"",SUMIFS(RAW_매출A!$J$2:$J$7000,RAW_매출A!$B$2:$B$7000,$A28,RAW_매출A!$A$2:$A$7000,EDATE($E28,BJ$1-1)))),"")</f>
        <v>7234450</v>
      </c>
      <c r="BK28">
        <f>IFERROR(IF($A28="","",IF(SUMIFS(RAW_매출A!$J$2:$J$7000,RAW_매출A!$B$2:$B$7000,$A28,RAW_매출A!$A$2:$A$7000,EDATE($E28,BK$1-1))=0,"",SUMIFS(RAW_매출A!$J$2:$J$7000,RAW_매출A!$B$2:$B$7000,$A28,RAW_매출A!$A$2:$A$7000,EDATE($E28,BK$1-1)))),"")</f>
        <v>7935400</v>
      </c>
      <c r="BL28">
        <f>IFERROR(IF($A28="","",IF(SUMIFS(RAW_매출A!$J$2:$J$7000,RAW_매출A!$B$2:$B$7000,$A28,RAW_매출A!$A$2:$A$7000,EDATE($E28,BL$1-1))=0,"",SUMIFS(RAW_매출A!$J$2:$J$7000,RAW_매출A!$B$2:$B$7000,$A28,RAW_매출A!$A$2:$A$7000,EDATE($E28,BL$1-1)))),"")</f>
        <v>6979650</v>
      </c>
      <c r="BM28">
        <f>IFERROR(IF($A28="","",IF(SUMIFS(RAW_매출A!$J$2:$J$7000,RAW_매출A!$B$2:$B$7000,$A28,RAW_매출A!$A$2:$A$7000,EDATE($E28,BM$1-1))=0,"",SUMIFS(RAW_매출A!$J$2:$J$7000,RAW_매출A!$B$2:$B$7000,$A28,RAW_매출A!$A$2:$A$7000,EDATE($E28,BM$1-1)))),"")</f>
        <v>9044800</v>
      </c>
      <c r="BN28">
        <f>IFERROR(IF($A28="","",IF(SUMIFS(RAW_매출A!$J$2:$J$7000,RAW_매출A!$B$2:$B$7000,$A28,RAW_매출A!$A$2:$A$7000,EDATE($E28,BN$1-1))=0,"",SUMIFS(RAW_매출A!$J$2:$J$7000,RAW_매출A!$B$2:$B$7000,$A28,RAW_매출A!$A$2:$A$7000,EDATE($E28,BN$1-1)))),"")</f>
        <v>7457450</v>
      </c>
    </row>
    <row r="29" spans="1:66" x14ac:dyDescent="0.3">
      <c r="A29" t="str">
        <f>세팅!A30</f>
        <v>(1015) #사당점</v>
      </c>
      <c r="B29" t="str">
        <f>세팅!B30</f>
        <v>150-1</v>
      </c>
      <c r="C29">
        <f t="shared" si="0"/>
        <v>1</v>
      </c>
      <c r="D29" t="str">
        <f t="shared" si="1"/>
        <v>1</v>
      </c>
      <c r="E29" s="1">
        <f>세팅!D30</f>
        <v>44166</v>
      </c>
      <c r="F29">
        <f t="shared" si="3"/>
        <v>6028300</v>
      </c>
      <c r="G29">
        <f>IFERROR(IF($A29="","",IF(SUMIFS(RAW_매출A!$J$2:$J$7000,RAW_매출A!$B$2:$B$7000,$A29,RAW_매출A!$A$2:$A$7000,EDATE($E29,G$1-1))=0,"",SUMIFS(RAW_매출A!$J$2:$J$7000,RAW_매출A!$B$2:$B$7000,$A29,RAW_매출A!$A$2:$A$7000,EDATE($E29,G$1-1)))),"")</f>
        <v>3679000</v>
      </c>
      <c r="H29">
        <f>IFERROR(IF($A29="","",IF(SUMIFS(RAW_매출A!$J$2:$J$7000,RAW_매출A!$B$2:$B$7000,$A29,RAW_매출A!$A$2:$A$7000,EDATE($E29,H$1-1))=0,"",SUMIFS(RAW_매출A!$J$2:$J$7000,RAW_매출A!$B$2:$B$7000,$A29,RAW_매출A!$A$2:$A$7000,EDATE($E29,H$1-1)))),"")</f>
        <v>4549000</v>
      </c>
      <c r="I29">
        <f>IFERROR(IF($A29="","",IF(SUMIFS(RAW_매출A!$J$2:$J$7000,RAW_매출A!$B$2:$B$7000,$A29,RAW_매출A!$A$2:$A$7000,EDATE($E29,I$1-1))=0,"",SUMIFS(RAW_매출A!$J$2:$J$7000,RAW_매출A!$B$2:$B$7000,$A29,RAW_매출A!$A$2:$A$7000,EDATE($E29,I$1-1)))),"")</f>
        <v>4007000</v>
      </c>
      <c r="J29" s="28">
        <f>IFERROR(IF($A29="","",IF(SUMIFS(RAW_매출A!$J$2:$J$7000,RAW_매출A!$B$2:$B$7000,$A29,RAW_매출A!$A$2:$A$7000,EDATE($E29,J$1-1))=0,"",SUMIFS(RAW_매출A!$J$2:$J$7000,RAW_매출A!$B$2:$B$7000,$A29,RAW_매출A!$A$2:$A$7000,EDATE($E29,J$1-1)))),"")</f>
        <v>4932000</v>
      </c>
      <c r="K29" s="28">
        <f>IFERROR(IF($A29="","",IF(SUMIFS(RAW_매출A!$J$2:$J$7000,RAW_매출A!$B$2:$B$7000,$A29,RAW_매출A!$A$2:$A$7000,EDATE($E29,K$1-1))=0,"",SUMIFS(RAW_매출A!$J$2:$J$7000,RAW_매출A!$B$2:$B$7000,$A29,RAW_매출A!$A$2:$A$7000,EDATE($E29,K$1-1)))),"")</f>
        <v>5711000</v>
      </c>
      <c r="L29" s="28">
        <f>IFERROR(IF($A29="","",IF(SUMIFS(RAW_매출A!$J$2:$J$7000,RAW_매출A!$B$2:$B$7000,$A29,RAW_매출A!$A$2:$A$7000,EDATE($E29,L$1-1))=0,"",SUMIFS(RAW_매출A!$J$2:$J$7000,RAW_매출A!$B$2:$B$7000,$A29,RAW_매출A!$A$2:$A$7000,EDATE($E29,L$1-1)))),"")</f>
        <v>6519000</v>
      </c>
      <c r="M29" s="28">
        <f>IFERROR(IF($A29="","",IF(SUMIFS(RAW_매출A!$J$2:$J$7000,RAW_매출A!$B$2:$B$7000,$A29,RAW_매출A!$A$2:$A$7000,EDATE($E29,M$1-1))=0,"",SUMIFS(RAW_매출A!$J$2:$J$7000,RAW_매출A!$B$2:$B$7000,$A29,RAW_매출A!$A$2:$A$7000,EDATE($E29,M$1-1)))),"")</f>
        <v>6026400</v>
      </c>
      <c r="N29" s="28">
        <f>IFERROR(IF($A29="","",IF(SUMIFS(RAW_매출A!$J$2:$J$7000,RAW_매출A!$B$2:$B$7000,$A29,RAW_매출A!$A$2:$A$7000,EDATE($E29,N$1-1))=0,"",SUMIFS(RAW_매출A!$J$2:$J$7000,RAW_매출A!$B$2:$B$7000,$A29,RAW_매출A!$A$2:$A$7000,EDATE($E29,N$1-1)))),"")</f>
        <v>6845900</v>
      </c>
      <c r="O29" s="28">
        <f>IFERROR(IF($A29="","",IF(SUMIFS(RAW_매출A!$J$2:$J$7000,RAW_매출A!$B$2:$B$7000,$A29,RAW_매출A!$A$2:$A$7000,EDATE($E29,O$1-1))=0,"",SUMIFS(RAW_매출A!$J$2:$J$7000,RAW_매출A!$B$2:$B$7000,$A29,RAW_매출A!$A$2:$A$7000,EDATE($E29,O$1-1)))),"")</f>
        <v>6135500</v>
      </c>
      <c r="P29">
        <f>IFERROR(IF($A29="","",IF(SUMIFS(RAW_매출A!$J$2:$J$7000,RAW_매출A!$B$2:$B$7000,$A29,RAW_매출A!$A$2:$A$7000,EDATE($E29,P$1-1))=0,"",SUMIFS(RAW_매출A!$J$2:$J$7000,RAW_매출A!$B$2:$B$7000,$A29,RAW_매출A!$A$2:$A$7000,EDATE($E29,P$1-1)))),"")</f>
        <v>5959000</v>
      </c>
      <c r="Q29">
        <f>IFERROR(IF($A29="","",IF(SUMIFS(RAW_매출A!$J$2:$J$7000,RAW_매출A!$B$2:$B$7000,$A29,RAW_매출A!$A$2:$A$7000,EDATE($E29,Q$1-1))=0,"",SUMIFS(RAW_매출A!$J$2:$J$7000,RAW_매출A!$B$2:$B$7000,$A29,RAW_매출A!$A$2:$A$7000,EDATE($E29,Q$1-1)))),"")</f>
        <v>7577500</v>
      </c>
      <c r="R29">
        <f>IFERROR(IF($A29="","",IF(SUMIFS(RAW_매출A!$J$2:$J$7000,RAW_매출A!$B$2:$B$7000,$A29,RAW_매출A!$A$2:$A$7000,EDATE($E29,R$1-1))=0,"",SUMIFS(RAW_매출A!$J$2:$J$7000,RAW_매출A!$B$2:$B$7000,$A29,RAW_매출A!$A$2:$A$7000,EDATE($E29,R$1-1)))),"")</f>
        <v>6655000</v>
      </c>
      <c r="S29">
        <f>IFERROR(IF($A29="","",IF(SUMIFS(RAW_매출A!$J$2:$J$7000,RAW_매출A!$B$2:$B$7000,$A29,RAW_매출A!$A$2:$A$7000,EDATE($E29,S$1-1))=0,"",SUMIFS(RAW_매출A!$J$2:$J$7000,RAW_매출A!$B$2:$B$7000,$A29,RAW_매출A!$A$2:$A$7000,EDATE($E29,S$1-1)))),"")</f>
        <v>5978000</v>
      </c>
      <c r="T29">
        <f>IFERROR(IF($A29="","",IF(SUMIFS(RAW_매출A!$J$2:$J$7000,RAW_매출A!$B$2:$B$7000,$A29,RAW_매출A!$A$2:$A$7000,EDATE($E29,T$1-1))=0,"",SUMIFS(RAW_매출A!$J$2:$J$7000,RAW_매출A!$B$2:$B$7000,$A29,RAW_매출A!$A$2:$A$7000,EDATE($E29,T$1-1)))),"")</f>
        <v>6216000</v>
      </c>
      <c r="U29">
        <f>IFERROR(IF($A29="","",IF(SUMIFS(RAW_매출A!$J$2:$J$7000,RAW_매출A!$B$2:$B$7000,$A29,RAW_매출A!$A$2:$A$7000,EDATE($E29,U$1-1))=0,"",SUMIFS(RAW_매출A!$J$2:$J$7000,RAW_매출A!$B$2:$B$7000,$A29,RAW_매출A!$A$2:$A$7000,EDATE($E29,U$1-1)))),"")</f>
        <v>5828000</v>
      </c>
      <c r="V29">
        <f>IFERROR(IF($A29="","",IF(SUMIFS(RAW_매출A!$J$2:$J$7000,RAW_매출A!$B$2:$B$7000,$A29,RAW_매출A!$A$2:$A$7000,EDATE($E29,V$1-1))=0,"",SUMIFS(RAW_매출A!$J$2:$J$7000,RAW_매출A!$B$2:$B$7000,$A29,RAW_매출A!$A$2:$A$7000,EDATE($E29,V$1-1)))),"")</f>
        <v>7082000</v>
      </c>
      <c r="W29">
        <f>IFERROR(IF($A29="","",IF(SUMIFS(RAW_매출A!$J$2:$J$7000,RAW_매출A!$B$2:$B$7000,$A29,RAW_매출A!$A$2:$A$7000,EDATE($E29,W$1-1))=0,"",SUMIFS(RAW_매출A!$J$2:$J$7000,RAW_매출A!$B$2:$B$7000,$A29,RAW_매출A!$A$2:$A$7000,EDATE($E29,W$1-1)))),"")</f>
        <v>7406000</v>
      </c>
      <c r="X29">
        <f>IFERROR(IF($A29="","",IF(SUMIFS(RAW_매출A!$J$2:$J$7000,RAW_매출A!$B$2:$B$7000,$A29,RAW_매출A!$A$2:$A$7000,EDATE($E29,X$1-1))=0,"",SUMIFS(RAW_매출A!$J$2:$J$7000,RAW_매출A!$B$2:$B$7000,$A29,RAW_매출A!$A$2:$A$7000,EDATE($E29,X$1-1)))),"")</f>
        <v>8058000</v>
      </c>
      <c r="Y29">
        <f>IFERROR(IF($A29="","",IF(SUMIFS(RAW_매출A!$J$2:$J$7000,RAW_매출A!$B$2:$B$7000,$A29,RAW_매출A!$A$2:$A$7000,EDATE($E29,Y$1-1))=0,"",SUMIFS(RAW_매출A!$J$2:$J$7000,RAW_매출A!$B$2:$B$7000,$A29,RAW_매출A!$A$2:$A$7000,EDATE($E29,Y$1-1)))),"")</f>
        <v>8268000</v>
      </c>
      <c r="Z29">
        <f>IFERROR(IF($A29="","",IF(SUMIFS(RAW_매출A!$J$2:$J$7000,RAW_매출A!$B$2:$B$7000,$A29,RAW_매출A!$A$2:$A$7000,EDATE($E29,Z$1-1))=0,"",SUMIFS(RAW_매출A!$J$2:$J$7000,RAW_매출A!$B$2:$B$7000,$A29,RAW_매출A!$A$2:$A$7000,EDATE($E29,Z$1-1)))),"")</f>
        <v>8857000</v>
      </c>
      <c r="AA29">
        <f>IFERROR(IF($A29="","",IF(SUMIFS(RAW_매출A!$J$2:$J$7000,RAW_매출A!$B$2:$B$7000,$A29,RAW_매출A!$A$2:$A$7000,EDATE($E29,AA$1-1))=0,"",SUMIFS(RAW_매출A!$J$2:$J$7000,RAW_매출A!$B$2:$B$7000,$A29,RAW_매출A!$A$2:$A$7000,EDATE($E29,AA$1-1)))),"")</f>
        <v>9470000</v>
      </c>
      <c r="AB29">
        <f>IFERROR(IF($A29="","",IF(SUMIFS(RAW_매출A!$J$2:$J$7000,RAW_매출A!$B$2:$B$7000,$A29,RAW_매출A!$A$2:$A$7000,EDATE($E29,AB$1-1))=0,"",SUMIFS(RAW_매출A!$J$2:$J$7000,RAW_매출A!$B$2:$B$7000,$A29,RAW_매출A!$A$2:$A$7000,EDATE($E29,AB$1-1)))),"")</f>
        <v>8510500</v>
      </c>
      <c r="AC29">
        <f>IFERROR(IF($A29="","",IF(SUMIFS(RAW_매출A!$J$2:$J$7000,RAW_매출A!$B$2:$B$7000,$A29,RAW_매출A!$A$2:$A$7000,EDATE($E29,AC$1-1))=0,"",SUMIFS(RAW_매출A!$J$2:$J$7000,RAW_매출A!$B$2:$B$7000,$A29,RAW_매출A!$A$2:$A$7000,EDATE($E29,AC$1-1)))),"")</f>
        <v>9286000</v>
      </c>
      <c r="AD29">
        <f>IFERROR(IF($A29="","",IF(SUMIFS(RAW_매출A!$J$2:$J$7000,RAW_매출A!$B$2:$B$7000,$A29,RAW_매출A!$A$2:$A$7000,EDATE($E29,AD$1-1))=0,"",SUMIFS(RAW_매출A!$J$2:$J$7000,RAW_매출A!$B$2:$B$7000,$A29,RAW_매출A!$A$2:$A$7000,EDATE($E29,AD$1-1)))),"")</f>
        <v>8413500</v>
      </c>
      <c r="AE29">
        <f>IFERROR(IF($A29="","",IF(SUMIFS(RAW_매출A!$J$2:$J$7000,RAW_매출A!$B$2:$B$7000,$A29,RAW_매출A!$A$2:$A$7000,EDATE($E29,AE$1-1))=0,"",SUMIFS(RAW_매출A!$J$2:$J$7000,RAW_매출A!$B$2:$B$7000,$A29,RAW_매출A!$A$2:$A$7000,EDATE($E29,AE$1-1)))),"")</f>
        <v>8140000</v>
      </c>
      <c r="AF29">
        <f>IFERROR(IF($A29="","",IF(SUMIFS(RAW_매출A!$J$2:$J$7000,RAW_매출A!$B$2:$B$7000,$A29,RAW_매출A!$A$2:$A$7000,EDATE($E29,AF$1-1))=0,"",SUMIFS(RAW_매출A!$J$2:$J$7000,RAW_매출A!$B$2:$B$7000,$A29,RAW_매출A!$A$2:$A$7000,EDATE($E29,AF$1-1)))),"")</f>
        <v>7867000</v>
      </c>
      <c r="AG29">
        <f>IFERROR(IF($A29="","",IF(SUMIFS(RAW_매출A!$J$2:$J$7000,RAW_매출A!$B$2:$B$7000,$A29,RAW_매출A!$A$2:$A$7000,EDATE($E29,AG$1-1))=0,"",SUMIFS(RAW_매출A!$J$2:$J$7000,RAW_매출A!$B$2:$B$7000,$A29,RAW_매출A!$A$2:$A$7000,EDATE($E29,AG$1-1)))),"")</f>
        <v>7418000</v>
      </c>
      <c r="AH29">
        <f>IFERROR(IF($A29="","",IF(SUMIFS(RAW_매출A!$J$2:$J$7000,RAW_매출A!$B$2:$B$7000,$A29,RAW_매출A!$A$2:$A$7000,EDATE($E29,AH$1-1))=0,"",SUMIFS(RAW_매출A!$J$2:$J$7000,RAW_매출A!$B$2:$B$7000,$A29,RAW_매출A!$A$2:$A$7000,EDATE($E29,AH$1-1)))),"")</f>
        <v>8630000</v>
      </c>
      <c r="AI29">
        <f>IFERROR(IF($A29="","",IF(SUMIFS(RAW_매출A!$J$2:$J$7000,RAW_매출A!$B$2:$B$7000,$A29,RAW_매출A!$A$2:$A$7000,EDATE($E29,AI$1-1))=0,"",SUMIFS(RAW_매출A!$J$2:$J$7000,RAW_매출A!$B$2:$B$7000,$A29,RAW_매출A!$A$2:$A$7000,EDATE($E29,AI$1-1)))),"")</f>
        <v>8640500</v>
      </c>
      <c r="AJ29">
        <f>IFERROR(IF($A29="","",IF(SUMIFS(RAW_매출A!$J$2:$J$7000,RAW_매출A!$B$2:$B$7000,$A29,RAW_매출A!$A$2:$A$7000,EDATE($E29,AJ$1-1))=0,"",SUMIFS(RAW_매출A!$J$2:$J$7000,RAW_매출A!$B$2:$B$7000,$A29,RAW_매출A!$A$2:$A$7000,EDATE($E29,AJ$1-1)))),"")</f>
        <v>9895000</v>
      </c>
      <c r="AK29">
        <f>IFERROR(IF($A29="","",IF(SUMIFS(RAW_매출A!$J$2:$J$7000,RAW_매출A!$B$2:$B$7000,$A29,RAW_매출A!$A$2:$A$7000,EDATE($E29,AK$1-1))=0,"",SUMIFS(RAW_매출A!$J$2:$J$7000,RAW_매출A!$B$2:$B$7000,$A29,RAW_매출A!$A$2:$A$7000,EDATE($E29,AK$1-1)))),"")</f>
        <v>8995000</v>
      </c>
      <c r="AL29">
        <f>IFERROR(IF($A29="","",IF(SUMIFS(RAW_매출A!$J$2:$J$7000,RAW_매출A!$B$2:$B$7000,$A29,RAW_매출A!$A$2:$A$7000,EDATE($E29,AL$1-1))=0,"",SUMIFS(RAW_매출A!$J$2:$J$7000,RAW_매출A!$B$2:$B$7000,$A29,RAW_매출A!$A$2:$A$7000,EDATE($E29,AL$1-1)))),"")</f>
        <v>9774000</v>
      </c>
      <c r="AM29">
        <f>IFERROR(IF($A29="","",IF(SUMIFS(RAW_매출A!$J$2:$J$7000,RAW_매출A!$B$2:$B$7000,$A29,RAW_매출A!$A$2:$A$7000,EDATE($E29,AM$1-1))=0,"",SUMIFS(RAW_매출A!$J$2:$J$7000,RAW_매출A!$B$2:$B$7000,$A29,RAW_매출A!$A$2:$A$7000,EDATE($E29,AM$1-1)))),"")</f>
        <v>8625500</v>
      </c>
      <c r="AN29">
        <f>IFERROR(IF($A29="","",IF(SUMIFS(RAW_매출A!$J$2:$J$7000,RAW_매출A!$B$2:$B$7000,$A29,RAW_매출A!$A$2:$A$7000,EDATE($E29,AN$1-1))=0,"",SUMIFS(RAW_매출A!$J$2:$J$7000,RAW_매출A!$B$2:$B$7000,$A29,RAW_매출A!$A$2:$A$7000,EDATE($E29,AN$1-1)))),"")</f>
        <v>6593500</v>
      </c>
      <c r="AO29">
        <f>IFERROR(IF($A29="","",IF(SUMIFS(RAW_매출A!$J$2:$J$7000,RAW_매출A!$B$2:$B$7000,$A29,RAW_매출A!$A$2:$A$7000,EDATE($E29,AO$1-1))=0,"",SUMIFS(RAW_매출A!$J$2:$J$7000,RAW_매출A!$B$2:$B$7000,$A29,RAW_매출A!$A$2:$A$7000,EDATE($E29,AO$1-1)))),"")</f>
        <v>10137000</v>
      </c>
      <c r="AP29">
        <f>IFERROR(IF($A29="","",IF(SUMIFS(RAW_매출A!$J$2:$J$7000,RAW_매출A!$B$2:$B$7000,$A29,RAW_매출A!$A$2:$A$7000,EDATE($E29,AP$1-1))=0,"",SUMIFS(RAW_매출A!$J$2:$J$7000,RAW_매출A!$B$2:$B$7000,$A29,RAW_매출A!$A$2:$A$7000,EDATE($E29,AP$1-1)))),"")</f>
        <v>8912500</v>
      </c>
      <c r="AQ29">
        <f>IFERROR(IF($A29="","",IF(SUMIFS(RAW_매출A!$J$2:$J$7000,RAW_매출A!$B$2:$B$7000,$A29,RAW_매출A!$A$2:$A$7000,EDATE($E29,AQ$1-1))=0,"",SUMIFS(RAW_매출A!$J$2:$J$7000,RAW_매출A!$B$2:$B$7000,$A29,RAW_매출A!$A$2:$A$7000,EDATE($E29,AQ$1-1)))),"")</f>
        <v>10304160</v>
      </c>
      <c r="AR29">
        <f>IFERROR(IF($A29="","",IF(SUMIFS(RAW_매출A!$J$2:$J$7000,RAW_매출A!$B$2:$B$7000,$A29,RAW_매출A!$A$2:$A$7000,EDATE($E29,AR$1-1))=0,"",SUMIFS(RAW_매출A!$J$2:$J$7000,RAW_매출A!$B$2:$B$7000,$A29,RAW_매출A!$A$2:$A$7000,EDATE($E29,AR$1-1)))),"")</f>
        <v>9959250</v>
      </c>
      <c r="AS29">
        <f>IFERROR(IF($A29="","",IF(SUMIFS(RAW_매출A!$J$2:$J$7000,RAW_매출A!$B$2:$B$7000,$A29,RAW_매출A!$A$2:$A$7000,EDATE($E29,AS$1-1))=0,"",SUMIFS(RAW_매출A!$J$2:$J$7000,RAW_매출A!$B$2:$B$7000,$A29,RAW_매출A!$A$2:$A$7000,EDATE($E29,AS$1-1)))),"")</f>
        <v>8877680</v>
      </c>
      <c r="AT29">
        <f>IFERROR(IF($A29="","",IF(SUMIFS(RAW_매출A!$J$2:$J$7000,RAW_매출A!$B$2:$B$7000,$A29,RAW_매출A!$A$2:$A$7000,EDATE($E29,AT$1-1))=0,"",SUMIFS(RAW_매출A!$J$2:$J$7000,RAW_매출A!$B$2:$B$7000,$A29,RAW_매출A!$A$2:$A$7000,EDATE($E29,AT$1-1)))),"")</f>
        <v>10340560</v>
      </c>
      <c r="AU29">
        <f>IFERROR(IF($A29="","",IF(SUMIFS(RAW_매출A!$J$2:$J$7000,RAW_매출A!$B$2:$B$7000,$A29,RAW_매출A!$A$2:$A$7000,EDATE($E29,AU$1-1))=0,"",SUMIFS(RAW_매출A!$J$2:$J$7000,RAW_매출A!$B$2:$B$7000,$A29,RAW_매출A!$A$2:$A$7000,EDATE($E29,AU$1-1)))),"")</f>
        <v>10173060</v>
      </c>
      <c r="AV29">
        <f>IFERROR(IF($A29="","",IF(SUMIFS(RAW_매출A!$J$2:$J$7000,RAW_매출A!$B$2:$B$7000,$A29,RAW_매출A!$A$2:$A$7000,EDATE($E29,AV$1-1))=0,"",SUMIFS(RAW_매출A!$J$2:$J$7000,RAW_매출A!$B$2:$B$7000,$A29,RAW_매출A!$A$2:$A$7000,EDATE($E29,AV$1-1)))),"")</f>
        <v>10536560</v>
      </c>
      <c r="AW29">
        <f>IFERROR(IF($A29="","",IF(SUMIFS(RAW_매출A!$J$2:$J$7000,RAW_매출A!$B$2:$B$7000,$A29,RAW_매출A!$A$2:$A$7000,EDATE($E29,AW$1-1))=0,"",SUMIFS(RAW_매출A!$J$2:$J$7000,RAW_매출A!$B$2:$B$7000,$A29,RAW_매출A!$A$2:$A$7000,EDATE($E29,AW$1-1)))),"")</f>
        <v>10398840</v>
      </c>
      <c r="AX29">
        <f>IFERROR(IF($A29="","",IF(SUMIFS(RAW_매출A!$J$2:$J$7000,RAW_매출A!$B$2:$B$7000,$A29,RAW_매출A!$A$2:$A$7000,EDATE($E29,AX$1-1))=0,"",SUMIFS(RAW_매출A!$J$2:$J$7000,RAW_매출A!$B$2:$B$7000,$A29,RAW_매출A!$A$2:$A$7000,EDATE($E29,AX$1-1)))),"")</f>
        <v>9210370</v>
      </c>
      <c r="AY29">
        <f>IFERROR(IF($A29="","",IF(SUMIFS(RAW_매출A!$J$2:$J$7000,RAW_매출A!$B$2:$B$7000,$A29,RAW_매출A!$A$2:$A$7000,EDATE($E29,AY$1-1))=0,"",SUMIFS(RAW_매출A!$J$2:$J$7000,RAW_매출A!$B$2:$B$7000,$A29,RAW_매출A!$A$2:$A$7000,EDATE($E29,AY$1-1)))),"")</f>
        <v>9427790</v>
      </c>
      <c r="AZ29">
        <f>IFERROR(IF($A29="","",IF(SUMIFS(RAW_매출A!$J$2:$J$7000,RAW_매출A!$B$2:$B$7000,$A29,RAW_매출A!$A$2:$A$7000,EDATE($E29,AZ$1-1))=0,"",SUMIFS(RAW_매출A!$J$2:$J$7000,RAW_매출A!$B$2:$B$7000,$A29,RAW_매출A!$A$2:$A$7000,EDATE($E29,AZ$1-1)))),"")</f>
        <v>9535870</v>
      </c>
      <c r="BA29">
        <f>IFERROR(IF($A29="","",IF(SUMIFS(RAW_매출A!$J$2:$J$7000,RAW_매출A!$B$2:$B$7000,$A29,RAW_매출A!$A$2:$A$7000,EDATE($E29,BA$1-1))=0,"",SUMIFS(RAW_매출A!$J$2:$J$7000,RAW_매출A!$B$2:$B$7000,$A29,RAW_매출A!$A$2:$A$7000,EDATE($E29,BA$1-1)))),"")</f>
        <v>9992710</v>
      </c>
      <c r="BB29">
        <f>IFERROR(IF($A29="","",IF(SUMIFS(RAW_매출A!$J$2:$J$7000,RAW_매출A!$B$2:$B$7000,$A29,RAW_매출A!$A$2:$A$7000,EDATE($E29,BB$1-1))=0,"",SUMIFS(RAW_매출A!$J$2:$J$7000,RAW_매출A!$B$2:$B$7000,$A29,RAW_매출A!$A$2:$A$7000,EDATE($E29,BB$1-1)))),"")</f>
        <v>9106770</v>
      </c>
      <c r="BC29">
        <f>IFERROR(IF($A29="","",IF(SUMIFS(RAW_매출A!$J$2:$J$7000,RAW_매출A!$B$2:$B$7000,$A29,RAW_매출A!$A$2:$A$7000,EDATE($E29,BC$1-1))=0,"",SUMIFS(RAW_매출A!$J$2:$J$7000,RAW_매출A!$B$2:$B$7000,$A29,RAW_매출A!$A$2:$A$7000,EDATE($E29,BC$1-1)))),"")</f>
        <v>9713790</v>
      </c>
      <c r="BD29">
        <f>IFERROR(IF($A29="","",IF(SUMIFS(RAW_매출A!$J$2:$J$7000,RAW_매출A!$B$2:$B$7000,$A29,RAW_매출A!$A$2:$A$7000,EDATE($E29,BD$1-1))=0,"",SUMIFS(RAW_매출A!$J$2:$J$7000,RAW_매출A!$B$2:$B$7000,$A29,RAW_매출A!$A$2:$A$7000,EDATE($E29,BD$1-1)))),"")</f>
        <v>8808800</v>
      </c>
      <c r="BE29">
        <f>IFERROR(IF($A29="","",IF(SUMIFS(RAW_매출A!$J$2:$J$7000,RAW_매출A!$B$2:$B$7000,$A29,RAW_매출A!$A$2:$A$7000,EDATE($E29,BE$1-1))=0,"",SUMIFS(RAW_매출A!$J$2:$J$7000,RAW_매출A!$B$2:$B$7000,$A29,RAW_매출A!$A$2:$A$7000,EDATE($E29,BE$1-1)))),"")</f>
        <v>8056240</v>
      </c>
      <c r="BF29">
        <f>IFERROR(IF($A29="","",IF(SUMIFS(RAW_매출A!$J$2:$J$7000,RAW_매출A!$B$2:$B$7000,$A29,RAW_매출A!$A$2:$A$7000,EDATE($E29,BF$1-1))=0,"",SUMIFS(RAW_매출A!$J$2:$J$7000,RAW_매출A!$B$2:$B$7000,$A29,RAW_매출A!$A$2:$A$7000,EDATE($E29,BF$1-1)))),"")</f>
        <v>9428550</v>
      </c>
      <c r="BG29">
        <f>IFERROR(IF($A29="","",IF(SUMIFS(RAW_매출A!$J$2:$J$7000,RAW_매출A!$B$2:$B$7000,$A29,RAW_매출A!$A$2:$A$7000,EDATE($E29,BG$1-1))=0,"",SUMIFS(RAW_매출A!$J$2:$J$7000,RAW_매출A!$B$2:$B$7000,$A29,RAW_매출A!$A$2:$A$7000,EDATE($E29,BG$1-1)))),"")</f>
        <v>9099580</v>
      </c>
      <c r="BH29">
        <f>IFERROR(IF($A29="","",IF(SUMIFS(RAW_매출A!$J$2:$J$7000,RAW_매출A!$B$2:$B$7000,$A29,RAW_매출A!$A$2:$A$7000,EDATE($E29,BH$1-1))=0,"",SUMIFS(RAW_매출A!$J$2:$J$7000,RAW_매출A!$B$2:$B$7000,$A29,RAW_매출A!$A$2:$A$7000,EDATE($E29,BH$1-1)))),"")</f>
        <v>10477590</v>
      </c>
      <c r="BI29">
        <f>IFERROR(IF($A29="","",IF(SUMIFS(RAW_매출A!$J$2:$J$7000,RAW_매출A!$B$2:$B$7000,$A29,RAW_매출A!$A$2:$A$7000,EDATE($E29,BI$1-1))=0,"",SUMIFS(RAW_매출A!$J$2:$J$7000,RAW_매출A!$B$2:$B$7000,$A29,RAW_매출A!$A$2:$A$7000,EDATE($E29,BI$1-1)))),"")</f>
        <v>10186590</v>
      </c>
      <c r="BJ29">
        <f>IFERROR(IF($A29="","",IF(SUMIFS(RAW_매출A!$J$2:$J$7000,RAW_매출A!$B$2:$B$7000,$A29,RAW_매출A!$A$2:$A$7000,EDATE($E29,BJ$1-1))=0,"",SUMIFS(RAW_매출A!$J$2:$J$7000,RAW_매출A!$B$2:$B$7000,$A29,RAW_매출A!$A$2:$A$7000,EDATE($E29,BJ$1-1)))),"")</f>
        <v>9130830</v>
      </c>
      <c r="BK29">
        <f>IFERROR(IF($A29="","",IF(SUMIFS(RAW_매출A!$J$2:$J$7000,RAW_매출A!$B$2:$B$7000,$A29,RAW_매출A!$A$2:$A$7000,EDATE($E29,BK$1-1))=0,"",SUMIFS(RAW_매출A!$J$2:$J$7000,RAW_매출A!$B$2:$B$7000,$A29,RAW_매출A!$A$2:$A$7000,EDATE($E29,BK$1-1)))),"")</f>
        <v>9199060</v>
      </c>
      <c r="BL29">
        <f>IFERROR(IF($A29="","",IF(SUMIFS(RAW_매출A!$J$2:$J$7000,RAW_매출A!$B$2:$B$7000,$A29,RAW_매출A!$A$2:$A$7000,EDATE($E29,BL$1-1))=0,"",SUMIFS(RAW_매출A!$J$2:$J$7000,RAW_매출A!$B$2:$B$7000,$A29,RAW_매출A!$A$2:$A$7000,EDATE($E29,BL$1-1)))),"")</f>
        <v>8989260</v>
      </c>
      <c r="BM29">
        <f>IFERROR(IF($A29="","",IF(SUMIFS(RAW_매출A!$J$2:$J$7000,RAW_매출A!$B$2:$B$7000,$A29,RAW_매출A!$A$2:$A$7000,EDATE($E29,BM$1-1))=0,"",SUMIFS(RAW_매출A!$J$2:$J$7000,RAW_매출A!$B$2:$B$7000,$A29,RAW_매출A!$A$2:$A$7000,EDATE($E29,BM$1-1)))),"")</f>
        <v>10208350</v>
      </c>
      <c r="BN29">
        <f>IFERROR(IF($A29="","",IF(SUMIFS(RAW_매출A!$J$2:$J$7000,RAW_매출A!$B$2:$B$7000,$A29,RAW_매출A!$A$2:$A$7000,EDATE($E29,BN$1-1))=0,"",SUMIFS(RAW_매출A!$J$2:$J$7000,RAW_매출A!$B$2:$B$7000,$A29,RAW_매출A!$A$2:$A$7000,EDATE($E29,BN$1-1)))),"")</f>
        <v>8681140</v>
      </c>
    </row>
    <row r="30" spans="1:66" x14ac:dyDescent="0.3">
      <c r="A30" t="str">
        <f>세팅!A31</f>
        <v>(1016) #가산점</v>
      </c>
      <c r="B30" t="str">
        <f>세팅!B31</f>
        <v>150-2</v>
      </c>
      <c r="C30">
        <f t="shared" si="0"/>
        <v>2</v>
      </c>
      <c r="D30" t="str">
        <f t="shared" si="1"/>
        <v>2</v>
      </c>
      <c r="E30" s="1">
        <f>세팅!D31</f>
        <v>44197</v>
      </c>
      <c r="F30">
        <f t="shared" si="3"/>
        <v>4492416.666666667</v>
      </c>
      <c r="G30">
        <f>IFERROR(IF($A30="","",IF(SUMIFS(RAW_매출A!$J$2:$J$7000,RAW_매출A!$B$2:$B$7000,$A30,RAW_매출A!$A$2:$A$7000,EDATE($E30,G$1-1))=0,"",SUMIFS(RAW_매출A!$J$2:$J$7000,RAW_매출A!$B$2:$B$7000,$A30,RAW_매출A!$A$2:$A$7000,EDATE($E30,G$1-1)))),"")</f>
        <v>3991000</v>
      </c>
      <c r="H30">
        <f>IFERROR(IF($A30="","",IF(SUMIFS(RAW_매출A!$J$2:$J$7000,RAW_매출A!$B$2:$B$7000,$A30,RAW_매출A!$A$2:$A$7000,EDATE($E30,H$1-1))=0,"",SUMIFS(RAW_매출A!$J$2:$J$7000,RAW_매출A!$B$2:$B$7000,$A30,RAW_매출A!$A$2:$A$7000,EDATE($E30,H$1-1)))),"")</f>
        <v>3383000</v>
      </c>
      <c r="I30">
        <f>IFERROR(IF($A30="","",IF(SUMIFS(RAW_매출A!$J$2:$J$7000,RAW_매출A!$B$2:$B$7000,$A30,RAW_매출A!$A$2:$A$7000,EDATE($E30,I$1-1))=0,"",SUMIFS(RAW_매출A!$J$2:$J$7000,RAW_매출A!$B$2:$B$7000,$A30,RAW_매출A!$A$2:$A$7000,EDATE($E30,I$1-1)))),"")</f>
        <v>3681000</v>
      </c>
      <c r="J30" s="28">
        <f>IFERROR(IF($A30="","",IF(SUMIFS(RAW_매출A!$J$2:$J$7000,RAW_매출A!$B$2:$B$7000,$A30,RAW_매출A!$A$2:$A$7000,EDATE($E30,J$1-1))=0,"",SUMIFS(RAW_매출A!$J$2:$J$7000,RAW_매출A!$B$2:$B$7000,$A30,RAW_매출A!$A$2:$A$7000,EDATE($E30,J$1-1)))),"")</f>
        <v>3948000</v>
      </c>
      <c r="K30" s="28">
        <f>IFERROR(IF($A30="","",IF(SUMIFS(RAW_매출A!$J$2:$J$7000,RAW_매출A!$B$2:$B$7000,$A30,RAW_매출A!$A$2:$A$7000,EDATE($E30,K$1-1))=0,"",SUMIFS(RAW_매출A!$J$2:$J$7000,RAW_매출A!$B$2:$B$7000,$A30,RAW_매출A!$A$2:$A$7000,EDATE($E30,K$1-1)))),"")</f>
        <v>4767000</v>
      </c>
      <c r="L30" s="28">
        <f>IFERROR(IF($A30="","",IF(SUMIFS(RAW_매출A!$J$2:$J$7000,RAW_매출A!$B$2:$B$7000,$A30,RAW_매출A!$A$2:$A$7000,EDATE($E30,L$1-1))=0,"",SUMIFS(RAW_매출A!$J$2:$J$7000,RAW_매출A!$B$2:$B$7000,$A30,RAW_매출A!$A$2:$A$7000,EDATE($E30,L$1-1)))),"")</f>
        <v>4412000</v>
      </c>
      <c r="M30" s="28">
        <f>IFERROR(IF($A30="","",IF(SUMIFS(RAW_매출A!$J$2:$J$7000,RAW_매출A!$B$2:$B$7000,$A30,RAW_매출A!$A$2:$A$7000,EDATE($E30,M$1-1))=0,"",SUMIFS(RAW_매출A!$J$2:$J$7000,RAW_매출A!$B$2:$B$7000,$A30,RAW_매출A!$A$2:$A$7000,EDATE($E30,M$1-1)))),"")</f>
        <v>4369500</v>
      </c>
      <c r="N30" s="28">
        <f>IFERROR(IF($A30="","",IF(SUMIFS(RAW_매출A!$J$2:$J$7000,RAW_매출A!$B$2:$B$7000,$A30,RAW_매출A!$A$2:$A$7000,EDATE($E30,N$1-1))=0,"",SUMIFS(RAW_매출A!$J$2:$J$7000,RAW_매출A!$B$2:$B$7000,$A30,RAW_매출A!$A$2:$A$7000,EDATE($E30,N$1-1)))),"")</f>
        <v>4356500</v>
      </c>
      <c r="O30" s="28">
        <f>IFERROR(IF($A30="","",IF(SUMIFS(RAW_매출A!$J$2:$J$7000,RAW_매출A!$B$2:$B$7000,$A30,RAW_매출A!$A$2:$A$7000,EDATE($E30,O$1-1))=0,"",SUMIFS(RAW_매출A!$J$2:$J$7000,RAW_매출A!$B$2:$B$7000,$A30,RAW_매출A!$A$2:$A$7000,EDATE($E30,O$1-1)))),"")</f>
        <v>5101500</v>
      </c>
      <c r="P30">
        <f>IFERROR(IF($A30="","",IF(SUMIFS(RAW_매출A!$J$2:$J$7000,RAW_매출A!$B$2:$B$7000,$A30,RAW_매출A!$A$2:$A$7000,EDATE($E30,P$1-1))=0,"",SUMIFS(RAW_매출A!$J$2:$J$7000,RAW_매출A!$B$2:$B$7000,$A30,RAW_매출A!$A$2:$A$7000,EDATE($E30,P$1-1)))),"")</f>
        <v>5549500</v>
      </c>
      <c r="Q30">
        <f>IFERROR(IF($A30="","",IF(SUMIFS(RAW_매출A!$J$2:$J$7000,RAW_매출A!$B$2:$B$7000,$A30,RAW_매출A!$A$2:$A$7000,EDATE($E30,Q$1-1))=0,"",SUMIFS(RAW_매출A!$J$2:$J$7000,RAW_매출A!$B$2:$B$7000,$A30,RAW_매출A!$A$2:$A$7000,EDATE($E30,Q$1-1)))),"")</f>
        <v>4949500</v>
      </c>
      <c r="R30">
        <f>IFERROR(IF($A30="","",IF(SUMIFS(RAW_매출A!$J$2:$J$7000,RAW_매출A!$B$2:$B$7000,$A30,RAW_매출A!$A$2:$A$7000,EDATE($E30,R$1-1))=0,"",SUMIFS(RAW_매출A!$J$2:$J$7000,RAW_매출A!$B$2:$B$7000,$A30,RAW_매출A!$A$2:$A$7000,EDATE($E30,R$1-1)))),"")</f>
        <v>5817000</v>
      </c>
      <c r="S30">
        <f>IFERROR(IF($A30="","",IF(SUMIFS(RAW_매출A!$J$2:$J$7000,RAW_매출A!$B$2:$B$7000,$A30,RAW_매출A!$A$2:$A$7000,EDATE($E30,S$1-1))=0,"",SUMIFS(RAW_매출A!$J$2:$J$7000,RAW_매출A!$B$2:$B$7000,$A30,RAW_매출A!$A$2:$A$7000,EDATE($E30,S$1-1)))),"")</f>
        <v>5412500</v>
      </c>
      <c r="T30">
        <f>IFERROR(IF($A30="","",IF(SUMIFS(RAW_매출A!$J$2:$J$7000,RAW_매출A!$B$2:$B$7000,$A30,RAW_매출A!$A$2:$A$7000,EDATE($E30,T$1-1))=0,"",SUMIFS(RAW_매출A!$J$2:$J$7000,RAW_매출A!$B$2:$B$7000,$A30,RAW_매출A!$A$2:$A$7000,EDATE($E30,T$1-1)))),"")</f>
        <v>5008500</v>
      </c>
      <c r="U30">
        <f>IFERROR(IF($A30="","",IF(SUMIFS(RAW_매출A!$J$2:$J$7000,RAW_매출A!$B$2:$B$7000,$A30,RAW_매출A!$A$2:$A$7000,EDATE($E30,U$1-1))=0,"",SUMIFS(RAW_매출A!$J$2:$J$7000,RAW_매출A!$B$2:$B$7000,$A30,RAW_매출A!$A$2:$A$7000,EDATE($E30,U$1-1)))),"")</f>
        <v>5805500</v>
      </c>
      <c r="V30">
        <f>IFERROR(IF($A30="","",IF(SUMIFS(RAW_매출A!$J$2:$J$7000,RAW_매출A!$B$2:$B$7000,$A30,RAW_매출A!$A$2:$A$7000,EDATE($E30,V$1-1))=0,"",SUMIFS(RAW_매출A!$J$2:$J$7000,RAW_매출A!$B$2:$B$7000,$A30,RAW_매출A!$A$2:$A$7000,EDATE($E30,V$1-1)))),"")</f>
        <v>5518500</v>
      </c>
      <c r="W30">
        <f>IFERROR(IF($A30="","",IF(SUMIFS(RAW_매출A!$J$2:$J$7000,RAW_매출A!$B$2:$B$7000,$A30,RAW_매출A!$A$2:$A$7000,EDATE($E30,W$1-1))=0,"",SUMIFS(RAW_매출A!$J$2:$J$7000,RAW_매출A!$B$2:$B$7000,$A30,RAW_매출A!$A$2:$A$7000,EDATE($E30,W$1-1)))),"")</f>
        <v>5676000</v>
      </c>
      <c r="X30">
        <f>IFERROR(IF($A30="","",IF(SUMIFS(RAW_매출A!$J$2:$J$7000,RAW_매출A!$B$2:$B$7000,$A30,RAW_매출A!$A$2:$A$7000,EDATE($E30,X$1-1))=0,"",SUMIFS(RAW_매출A!$J$2:$J$7000,RAW_매출A!$B$2:$B$7000,$A30,RAW_매출A!$A$2:$A$7000,EDATE($E30,X$1-1)))),"")</f>
        <v>6097000</v>
      </c>
      <c r="Y30">
        <f>IFERROR(IF($A30="","",IF(SUMIFS(RAW_매출A!$J$2:$J$7000,RAW_매출A!$B$2:$B$7000,$A30,RAW_매출A!$A$2:$A$7000,EDATE($E30,Y$1-1))=0,"",SUMIFS(RAW_매출A!$J$2:$J$7000,RAW_매출A!$B$2:$B$7000,$A30,RAW_매출A!$A$2:$A$7000,EDATE($E30,Y$1-1)))),"")</f>
        <v>6223000</v>
      </c>
      <c r="Z30">
        <f>IFERROR(IF($A30="","",IF(SUMIFS(RAW_매출A!$J$2:$J$7000,RAW_매출A!$B$2:$B$7000,$A30,RAW_매출A!$A$2:$A$7000,EDATE($E30,Z$1-1))=0,"",SUMIFS(RAW_매출A!$J$2:$J$7000,RAW_매출A!$B$2:$B$7000,$A30,RAW_매출A!$A$2:$A$7000,EDATE($E30,Z$1-1)))),"")</f>
        <v>6785000</v>
      </c>
      <c r="AA30">
        <f>IFERROR(IF($A30="","",IF(SUMIFS(RAW_매출A!$J$2:$J$7000,RAW_매출A!$B$2:$B$7000,$A30,RAW_매출A!$A$2:$A$7000,EDATE($E30,AA$1-1))=0,"",SUMIFS(RAW_매출A!$J$2:$J$7000,RAW_매출A!$B$2:$B$7000,$A30,RAW_매출A!$A$2:$A$7000,EDATE($E30,AA$1-1)))),"")</f>
        <v>6408500</v>
      </c>
      <c r="AB30">
        <f>IFERROR(IF($A30="","",IF(SUMIFS(RAW_매출A!$J$2:$J$7000,RAW_매출A!$B$2:$B$7000,$A30,RAW_매출A!$A$2:$A$7000,EDATE($E30,AB$1-1))=0,"",SUMIFS(RAW_매출A!$J$2:$J$7000,RAW_매출A!$B$2:$B$7000,$A30,RAW_매출A!$A$2:$A$7000,EDATE($E30,AB$1-1)))),"")</f>
        <v>6694000</v>
      </c>
      <c r="AC30">
        <f>IFERROR(IF($A30="","",IF(SUMIFS(RAW_매출A!$J$2:$J$7000,RAW_매출A!$B$2:$B$7000,$A30,RAW_매출A!$A$2:$A$7000,EDATE($E30,AC$1-1))=0,"",SUMIFS(RAW_매출A!$J$2:$J$7000,RAW_매출A!$B$2:$B$7000,$A30,RAW_매출A!$A$2:$A$7000,EDATE($E30,AC$1-1)))),"")</f>
        <v>5975500</v>
      </c>
      <c r="AD30">
        <f>IFERROR(IF($A30="","",IF(SUMIFS(RAW_매출A!$J$2:$J$7000,RAW_매출A!$B$2:$B$7000,$A30,RAW_매출A!$A$2:$A$7000,EDATE($E30,AD$1-1))=0,"",SUMIFS(RAW_매출A!$J$2:$J$7000,RAW_매출A!$B$2:$B$7000,$A30,RAW_매출A!$A$2:$A$7000,EDATE($E30,AD$1-1)))),"")</f>
        <v>6688000</v>
      </c>
      <c r="AE30">
        <f>IFERROR(IF($A30="","",IF(SUMIFS(RAW_매출A!$J$2:$J$7000,RAW_매출A!$B$2:$B$7000,$A30,RAW_매출A!$A$2:$A$7000,EDATE($E30,AE$1-1))=0,"",SUMIFS(RAW_매출A!$J$2:$J$7000,RAW_매출A!$B$2:$B$7000,$A30,RAW_매출A!$A$2:$A$7000,EDATE($E30,AE$1-1)))),"")</f>
        <v>6612000</v>
      </c>
      <c r="AF30">
        <f>IFERROR(IF($A30="","",IF(SUMIFS(RAW_매출A!$J$2:$J$7000,RAW_매출A!$B$2:$B$7000,$A30,RAW_매출A!$A$2:$A$7000,EDATE($E30,AF$1-1))=0,"",SUMIFS(RAW_매출A!$J$2:$J$7000,RAW_매출A!$B$2:$B$7000,$A30,RAW_매출A!$A$2:$A$7000,EDATE($E30,AF$1-1)))),"")</f>
        <v>6523500</v>
      </c>
      <c r="AG30">
        <f>IFERROR(IF($A30="","",IF(SUMIFS(RAW_매출A!$J$2:$J$7000,RAW_매출A!$B$2:$B$7000,$A30,RAW_매출A!$A$2:$A$7000,EDATE($E30,AG$1-1))=0,"",SUMIFS(RAW_매출A!$J$2:$J$7000,RAW_매출A!$B$2:$B$7000,$A30,RAW_매출A!$A$2:$A$7000,EDATE($E30,AG$1-1)))),"")</f>
        <v>7278000</v>
      </c>
      <c r="AH30">
        <f>IFERROR(IF($A30="","",IF(SUMIFS(RAW_매출A!$J$2:$J$7000,RAW_매출A!$B$2:$B$7000,$A30,RAW_매출A!$A$2:$A$7000,EDATE($E30,AH$1-1))=0,"",SUMIFS(RAW_매출A!$J$2:$J$7000,RAW_매출A!$B$2:$B$7000,$A30,RAW_매출A!$A$2:$A$7000,EDATE($E30,AH$1-1)))),"")</f>
        <v>7228500</v>
      </c>
      <c r="AI30">
        <f>IFERROR(IF($A30="","",IF(SUMIFS(RAW_매출A!$J$2:$J$7000,RAW_매출A!$B$2:$B$7000,$A30,RAW_매출A!$A$2:$A$7000,EDATE($E30,AI$1-1))=0,"",SUMIFS(RAW_매출A!$J$2:$J$7000,RAW_매출A!$B$2:$B$7000,$A30,RAW_매출A!$A$2:$A$7000,EDATE($E30,AI$1-1)))),"")</f>
        <v>7412500</v>
      </c>
      <c r="AJ30">
        <f>IFERROR(IF($A30="","",IF(SUMIFS(RAW_매출A!$J$2:$J$7000,RAW_매출A!$B$2:$B$7000,$A30,RAW_매출A!$A$2:$A$7000,EDATE($E30,AJ$1-1))=0,"",SUMIFS(RAW_매출A!$J$2:$J$7000,RAW_매출A!$B$2:$B$7000,$A30,RAW_매출A!$A$2:$A$7000,EDATE($E30,AJ$1-1)))),"")</f>
        <v>7063000</v>
      </c>
      <c r="AK30">
        <f>IFERROR(IF($A30="","",IF(SUMIFS(RAW_매출A!$J$2:$J$7000,RAW_매출A!$B$2:$B$7000,$A30,RAW_매출A!$A$2:$A$7000,EDATE($E30,AK$1-1))=0,"",SUMIFS(RAW_매출A!$J$2:$J$7000,RAW_매출A!$B$2:$B$7000,$A30,RAW_매출A!$A$2:$A$7000,EDATE($E30,AK$1-1)))),"")</f>
        <v>7517000</v>
      </c>
      <c r="AL30">
        <f>IFERROR(IF($A30="","",IF(SUMIFS(RAW_매출A!$J$2:$J$7000,RAW_매출A!$B$2:$B$7000,$A30,RAW_매출A!$A$2:$A$7000,EDATE($E30,AL$1-1))=0,"",SUMIFS(RAW_매출A!$J$2:$J$7000,RAW_매출A!$B$2:$B$7000,$A30,RAW_매출A!$A$2:$A$7000,EDATE($E30,AL$1-1)))),"")</f>
        <v>6519000</v>
      </c>
      <c r="AM30">
        <f>IFERROR(IF($A30="","",IF(SUMIFS(RAW_매출A!$J$2:$J$7000,RAW_매출A!$B$2:$B$7000,$A30,RAW_매출A!$A$2:$A$7000,EDATE($E30,AM$1-1))=0,"",SUMIFS(RAW_매출A!$J$2:$J$7000,RAW_매출A!$B$2:$B$7000,$A30,RAW_매출A!$A$2:$A$7000,EDATE($E30,AM$1-1)))),"")</f>
        <v>7099500</v>
      </c>
      <c r="AN30">
        <f>IFERROR(IF($A30="","",IF(SUMIFS(RAW_매출A!$J$2:$J$7000,RAW_매출A!$B$2:$B$7000,$A30,RAW_매출A!$A$2:$A$7000,EDATE($E30,AN$1-1))=0,"",SUMIFS(RAW_매출A!$J$2:$J$7000,RAW_매출A!$B$2:$B$7000,$A30,RAW_매출A!$A$2:$A$7000,EDATE($E30,AN$1-1)))),"")</f>
        <v>7770500</v>
      </c>
      <c r="AO30">
        <f>IFERROR(IF($A30="","",IF(SUMIFS(RAW_매출A!$J$2:$J$7000,RAW_매출A!$B$2:$B$7000,$A30,RAW_매출A!$A$2:$A$7000,EDATE($E30,AO$1-1))=0,"",SUMIFS(RAW_매출A!$J$2:$J$7000,RAW_매출A!$B$2:$B$7000,$A30,RAW_매출A!$A$2:$A$7000,EDATE($E30,AO$1-1)))),"")</f>
        <v>7152000</v>
      </c>
      <c r="AP30">
        <f>IFERROR(IF($A30="","",IF(SUMIFS(RAW_매출A!$J$2:$J$7000,RAW_매출A!$B$2:$B$7000,$A30,RAW_매출A!$A$2:$A$7000,EDATE($E30,AP$1-1))=0,"",SUMIFS(RAW_매출A!$J$2:$J$7000,RAW_매출A!$B$2:$B$7000,$A30,RAW_매출A!$A$2:$A$7000,EDATE($E30,AP$1-1)))),"")</f>
        <v>8600370</v>
      </c>
      <c r="AQ30">
        <f>IFERROR(IF($A30="","",IF(SUMIFS(RAW_매출A!$J$2:$J$7000,RAW_매출A!$B$2:$B$7000,$A30,RAW_매출A!$A$2:$A$7000,EDATE($E30,AQ$1-1))=0,"",SUMIFS(RAW_매출A!$J$2:$J$7000,RAW_매출A!$B$2:$B$7000,$A30,RAW_매출A!$A$2:$A$7000,EDATE($E30,AQ$1-1)))),"")</f>
        <v>7240180</v>
      </c>
      <c r="AR30">
        <f>IFERROR(IF($A30="","",IF(SUMIFS(RAW_매출A!$J$2:$J$7000,RAW_매출A!$B$2:$B$7000,$A30,RAW_매출A!$A$2:$A$7000,EDATE($E30,AR$1-1))=0,"",SUMIFS(RAW_매출A!$J$2:$J$7000,RAW_매출A!$B$2:$B$7000,$A30,RAW_매출A!$A$2:$A$7000,EDATE($E30,AR$1-1)))),"")</f>
        <v>7103940</v>
      </c>
      <c r="AS30">
        <f>IFERROR(IF($A30="","",IF(SUMIFS(RAW_매출A!$J$2:$J$7000,RAW_매출A!$B$2:$B$7000,$A30,RAW_매출A!$A$2:$A$7000,EDATE($E30,AS$1-1))=0,"",SUMIFS(RAW_매출A!$J$2:$J$7000,RAW_매출A!$B$2:$B$7000,$A30,RAW_매출A!$A$2:$A$7000,EDATE($E30,AS$1-1)))),"")</f>
        <v>8158470</v>
      </c>
      <c r="AT30">
        <f>IFERROR(IF($A30="","",IF(SUMIFS(RAW_매출A!$J$2:$J$7000,RAW_매출A!$B$2:$B$7000,$A30,RAW_매출A!$A$2:$A$7000,EDATE($E30,AT$1-1))=0,"",SUMIFS(RAW_매출A!$J$2:$J$7000,RAW_매출A!$B$2:$B$7000,$A30,RAW_매출A!$A$2:$A$7000,EDATE($E30,AT$1-1)))),"")</f>
        <v>8039210</v>
      </c>
      <c r="AU30">
        <f>IFERROR(IF($A30="","",IF(SUMIFS(RAW_매출A!$J$2:$J$7000,RAW_매출A!$B$2:$B$7000,$A30,RAW_매출A!$A$2:$A$7000,EDATE($E30,AU$1-1))=0,"",SUMIFS(RAW_매출A!$J$2:$J$7000,RAW_매출A!$B$2:$B$7000,$A30,RAW_매출A!$A$2:$A$7000,EDATE($E30,AU$1-1)))),"")</f>
        <v>8353560</v>
      </c>
      <c r="AV30">
        <f>IFERROR(IF($A30="","",IF(SUMIFS(RAW_매출A!$J$2:$J$7000,RAW_매출A!$B$2:$B$7000,$A30,RAW_매출A!$A$2:$A$7000,EDATE($E30,AV$1-1))=0,"",SUMIFS(RAW_매출A!$J$2:$J$7000,RAW_매출A!$B$2:$B$7000,$A30,RAW_매출A!$A$2:$A$7000,EDATE($E30,AV$1-1)))),"")</f>
        <v>4349930</v>
      </c>
      <c r="AW30">
        <f>IFERROR(IF($A30="","",IF(SUMIFS(RAW_매출A!$J$2:$J$7000,RAW_매출A!$B$2:$B$7000,$A30,RAW_매출A!$A$2:$A$7000,EDATE($E30,AW$1-1))=0,"",SUMIFS(RAW_매출A!$J$2:$J$7000,RAW_매출A!$B$2:$B$7000,$A30,RAW_매출A!$A$2:$A$7000,EDATE($E30,AW$1-1)))),"")</f>
        <v>4847960</v>
      </c>
      <c r="AX30">
        <f>IFERROR(IF($A30="","",IF(SUMIFS(RAW_매출A!$J$2:$J$7000,RAW_매출A!$B$2:$B$7000,$A30,RAW_매출A!$A$2:$A$7000,EDATE($E30,AX$1-1))=0,"",SUMIFS(RAW_매출A!$J$2:$J$7000,RAW_매출A!$B$2:$B$7000,$A30,RAW_매출A!$A$2:$A$7000,EDATE($E30,AX$1-1)))),"")</f>
        <v>4442210</v>
      </c>
      <c r="AY30">
        <f>IFERROR(IF($A30="","",IF(SUMIFS(RAW_매출A!$J$2:$J$7000,RAW_매출A!$B$2:$B$7000,$A30,RAW_매출A!$A$2:$A$7000,EDATE($E30,AY$1-1))=0,"",SUMIFS(RAW_매출A!$J$2:$J$7000,RAW_매출A!$B$2:$B$7000,$A30,RAW_매출A!$A$2:$A$7000,EDATE($E30,AY$1-1)))),"")</f>
        <v>3966950</v>
      </c>
      <c r="AZ30">
        <f>IFERROR(IF($A30="","",IF(SUMIFS(RAW_매출A!$J$2:$J$7000,RAW_매출A!$B$2:$B$7000,$A30,RAW_매출A!$A$2:$A$7000,EDATE($E30,AZ$1-1))=0,"",SUMIFS(RAW_매출A!$J$2:$J$7000,RAW_매출A!$B$2:$B$7000,$A30,RAW_매출A!$A$2:$A$7000,EDATE($E30,AZ$1-1)))),"")</f>
        <v>3820070</v>
      </c>
      <c r="BA30">
        <f>IFERROR(IF($A30="","",IF(SUMIFS(RAW_매출A!$J$2:$J$7000,RAW_매출A!$B$2:$B$7000,$A30,RAW_매출A!$A$2:$A$7000,EDATE($E30,BA$1-1))=0,"",SUMIFS(RAW_매출A!$J$2:$J$7000,RAW_매출A!$B$2:$B$7000,$A30,RAW_매출A!$A$2:$A$7000,EDATE($E30,BA$1-1)))),"")</f>
        <v>4038380</v>
      </c>
      <c r="BB30">
        <f>IFERROR(IF($A30="","",IF(SUMIFS(RAW_매출A!$J$2:$J$7000,RAW_매출A!$B$2:$B$7000,$A30,RAW_매출A!$A$2:$A$7000,EDATE($E30,BB$1-1))=0,"",SUMIFS(RAW_매출A!$J$2:$J$7000,RAW_매출A!$B$2:$B$7000,$A30,RAW_매출A!$A$2:$A$7000,EDATE($E30,BB$1-1)))),"")</f>
        <v>4628690</v>
      </c>
      <c r="BC30">
        <f>IFERROR(IF($A30="","",IF(SUMIFS(RAW_매출A!$J$2:$J$7000,RAW_매출A!$B$2:$B$7000,$A30,RAW_매출A!$A$2:$A$7000,EDATE($E30,BC$1-1))=0,"",SUMIFS(RAW_매출A!$J$2:$J$7000,RAW_매출A!$B$2:$B$7000,$A30,RAW_매출A!$A$2:$A$7000,EDATE($E30,BC$1-1)))),"")</f>
        <v>3736980</v>
      </c>
      <c r="BD30">
        <f>IFERROR(IF($A30="","",IF(SUMIFS(RAW_매출A!$J$2:$J$7000,RAW_매출A!$B$2:$B$7000,$A30,RAW_매출A!$A$2:$A$7000,EDATE($E30,BD$1-1))=0,"",SUMIFS(RAW_매출A!$J$2:$J$7000,RAW_매출A!$B$2:$B$7000,$A30,RAW_매출A!$A$2:$A$7000,EDATE($E30,BD$1-1)))),"")</f>
        <v>3670180</v>
      </c>
      <c r="BE30">
        <f>IFERROR(IF($A30="","",IF(SUMIFS(RAW_매출A!$J$2:$J$7000,RAW_매출A!$B$2:$B$7000,$A30,RAW_매출A!$A$2:$A$7000,EDATE($E30,BE$1-1))=0,"",SUMIFS(RAW_매출A!$J$2:$J$7000,RAW_매출A!$B$2:$B$7000,$A30,RAW_매출A!$A$2:$A$7000,EDATE($E30,BE$1-1)))),"")</f>
        <v>4407920</v>
      </c>
      <c r="BF30">
        <f>IFERROR(IF($A30="","",IF(SUMIFS(RAW_매출A!$J$2:$J$7000,RAW_매출A!$B$2:$B$7000,$A30,RAW_매출A!$A$2:$A$7000,EDATE($E30,BF$1-1))=0,"",SUMIFS(RAW_매출A!$J$2:$J$7000,RAW_매출A!$B$2:$B$7000,$A30,RAW_매출A!$A$2:$A$7000,EDATE($E30,BF$1-1)))),"")</f>
        <v>3984710</v>
      </c>
      <c r="BG30">
        <f>IFERROR(IF($A30="","",IF(SUMIFS(RAW_매출A!$J$2:$J$7000,RAW_매출A!$B$2:$B$7000,$A30,RAW_매출A!$A$2:$A$7000,EDATE($E30,BG$1-1))=0,"",SUMIFS(RAW_매출A!$J$2:$J$7000,RAW_매출A!$B$2:$B$7000,$A30,RAW_매출A!$A$2:$A$7000,EDATE($E30,BG$1-1)))),"")</f>
        <v>4381780</v>
      </c>
      <c r="BH30">
        <f>IFERROR(IF($A30="","",IF(SUMIFS(RAW_매출A!$J$2:$J$7000,RAW_매출A!$B$2:$B$7000,$A30,RAW_매출A!$A$2:$A$7000,EDATE($E30,BH$1-1))=0,"",SUMIFS(RAW_매출A!$J$2:$J$7000,RAW_매출A!$B$2:$B$7000,$A30,RAW_매출A!$A$2:$A$7000,EDATE($E30,BH$1-1)))),"")</f>
        <v>4295110</v>
      </c>
      <c r="BI30">
        <f>IFERROR(IF($A30="","",IF(SUMIFS(RAW_매출A!$J$2:$J$7000,RAW_매출A!$B$2:$B$7000,$A30,RAW_매출A!$A$2:$A$7000,EDATE($E30,BI$1-1))=0,"",SUMIFS(RAW_매출A!$J$2:$J$7000,RAW_매출A!$B$2:$B$7000,$A30,RAW_매출A!$A$2:$A$7000,EDATE($E30,BI$1-1)))),"")</f>
        <v>4033330</v>
      </c>
      <c r="BJ30">
        <f>IFERROR(IF($A30="","",IF(SUMIFS(RAW_매출A!$J$2:$J$7000,RAW_매출A!$B$2:$B$7000,$A30,RAW_매출A!$A$2:$A$7000,EDATE($E30,BJ$1-1))=0,"",SUMIFS(RAW_매출A!$J$2:$J$7000,RAW_매출A!$B$2:$B$7000,$A30,RAW_매출A!$A$2:$A$7000,EDATE($E30,BJ$1-1)))),"")</f>
        <v>4116370</v>
      </c>
      <c r="BK30">
        <f>IFERROR(IF($A30="","",IF(SUMIFS(RAW_매출A!$J$2:$J$7000,RAW_매출A!$B$2:$B$7000,$A30,RAW_매출A!$A$2:$A$7000,EDATE($E30,BK$1-1))=0,"",SUMIFS(RAW_매출A!$J$2:$J$7000,RAW_매출A!$B$2:$B$7000,$A30,RAW_매출A!$A$2:$A$7000,EDATE($E30,BK$1-1)))),"")</f>
        <v>3985290</v>
      </c>
      <c r="BL30">
        <f>IFERROR(IF($A30="","",IF(SUMIFS(RAW_매출A!$J$2:$J$7000,RAW_매출A!$B$2:$B$7000,$A30,RAW_매출A!$A$2:$A$7000,EDATE($E30,BL$1-1))=0,"",SUMIFS(RAW_매출A!$J$2:$J$7000,RAW_매출A!$B$2:$B$7000,$A30,RAW_매출A!$A$2:$A$7000,EDATE($E30,BL$1-1)))),"")</f>
        <v>5673450</v>
      </c>
      <c r="BM30">
        <f>IFERROR(IF($A30="","",IF(SUMIFS(RAW_매출A!$J$2:$J$7000,RAW_매출A!$B$2:$B$7000,$A30,RAW_매출A!$A$2:$A$7000,EDATE($E30,BM$1-1))=0,"",SUMIFS(RAW_매출A!$J$2:$J$7000,RAW_매출A!$B$2:$B$7000,$A30,RAW_매출A!$A$2:$A$7000,EDATE($E30,BM$1-1)))),"")</f>
        <v>4627720</v>
      </c>
      <c r="BN30">
        <f>IFERROR(IF($A30="","",IF(SUMIFS(RAW_매출A!$J$2:$J$7000,RAW_매출A!$B$2:$B$7000,$A30,RAW_매출A!$A$2:$A$7000,EDATE($E30,BN$1-1))=0,"",SUMIFS(RAW_매출A!$J$2:$J$7000,RAW_매출A!$B$2:$B$7000,$A30,RAW_매출A!$A$2:$A$7000,EDATE($E30,BN$1-1)))),"")</f>
        <v>4432120</v>
      </c>
    </row>
    <row r="31" spans="1:66" x14ac:dyDescent="0.3">
      <c r="A31" t="str">
        <f>세팅!A32</f>
        <v>(1019) #청룡점</v>
      </c>
      <c r="B31" t="str">
        <f>세팅!B32</f>
        <v>150-3</v>
      </c>
      <c r="C31">
        <f t="shared" si="0"/>
        <v>3</v>
      </c>
      <c r="D31" t="str">
        <f t="shared" si="1"/>
        <v>3+</v>
      </c>
      <c r="E31" s="1">
        <f>세팅!D32</f>
        <v>44256</v>
      </c>
      <c r="F31">
        <f t="shared" si="3"/>
        <v>3754666.6666666665</v>
      </c>
      <c r="G31">
        <f>IFERROR(IF($A31="","",IF(SUMIFS(RAW_매출A!$J$2:$J$7000,RAW_매출A!$B$2:$B$7000,$A31,RAW_매출A!$A$2:$A$7000,EDATE($E31,G$1-1))=0,"",SUMIFS(RAW_매출A!$J$2:$J$7000,RAW_매출A!$B$2:$B$7000,$A31,RAW_매출A!$A$2:$A$7000,EDATE($E31,G$1-1)))),"")</f>
        <v>2014000</v>
      </c>
      <c r="H31">
        <f>IFERROR(IF($A31="","",IF(SUMIFS(RAW_매출A!$J$2:$J$7000,RAW_매출A!$B$2:$B$7000,$A31,RAW_매출A!$A$2:$A$7000,EDATE($E31,H$1-1))=0,"",SUMIFS(RAW_매출A!$J$2:$J$7000,RAW_매출A!$B$2:$B$7000,$A31,RAW_매출A!$A$2:$A$7000,EDATE($E31,H$1-1)))),"")</f>
        <v>2567000</v>
      </c>
      <c r="I31">
        <f>IFERROR(IF($A31="","",IF(SUMIFS(RAW_매출A!$J$2:$J$7000,RAW_매출A!$B$2:$B$7000,$A31,RAW_매출A!$A$2:$A$7000,EDATE($E31,I$1-1))=0,"",SUMIFS(RAW_매출A!$J$2:$J$7000,RAW_매출A!$B$2:$B$7000,$A31,RAW_매출A!$A$2:$A$7000,EDATE($E31,I$1-1)))),"")</f>
        <v>3336000</v>
      </c>
      <c r="J31" s="28">
        <f>IFERROR(IF($A31="","",IF(SUMIFS(RAW_매출A!$J$2:$J$7000,RAW_매출A!$B$2:$B$7000,$A31,RAW_매출A!$A$2:$A$7000,EDATE($E31,J$1-1))=0,"",SUMIFS(RAW_매출A!$J$2:$J$7000,RAW_매출A!$B$2:$B$7000,$A31,RAW_매출A!$A$2:$A$7000,EDATE($E31,J$1-1)))),"")</f>
        <v>3323000</v>
      </c>
      <c r="K31" s="28">
        <f>IFERROR(IF($A31="","",IF(SUMIFS(RAW_매출A!$J$2:$J$7000,RAW_매출A!$B$2:$B$7000,$A31,RAW_매출A!$A$2:$A$7000,EDATE($E31,K$1-1))=0,"",SUMIFS(RAW_매출A!$J$2:$J$7000,RAW_매출A!$B$2:$B$7000,$A31,RAW_매출A!$A$2:$A$7000,EDATE($E31,K$1-1)))),"")</f>
        <v>3523000</v>
      </c>
      <c r="L31" s="28">
        <f>IFERROR(IF($A31="","",IF(SUMIFS(RAW_매출A!$J$2:$J$7000,RAW_매출A!$B$2:$B$7000,$A31,RAW_매출A!$A$2:$A$7000,EDATE($E31,L$1-1))=0,"",SUMIFS(RAW_매출A!$J$2:$J$7000,RAW_매출A!$B$2:$B$7000,$A31,RAW_매출A!$A$2:$A$7000,EDATE($E31,L$1-1)))),"")</f>
        <v>3528000</v>
      </c>
      <c r="M31" s="28">
        <f>IFERROR(IF($A31="","",IF(SUMIFS(RAW_매출A!$J$2:$J$7000,RAW_매출A!$B$2:$B$7000,$A31,RAW_매출A!$A$2:$A$7000,EDATE($E31,M$1-1))=0,"",SUMIFS(RAW_매출A!$J$2:$J$7000,RAW_매출A!$B$2:$B$7000,$A31,RAW_매출A!$A$2:$A$7000,EDATE($E31,M$1-1)))),"")</f>
        <v>3430500</v>
      </c>
      <c r="N31" s="28">
        <f>IFERROR(IF($A31="","",IF(SUMIFS(RAW_매출A!$J$2:$J$7000,RAW_매출A!$B$2:$B$7000,$A31,RAW_매출A!$A$2:$A$7000,EDATE($E31,N$1-1))=0,"",SUMIFS(RAW_매출A!$J$2:$J$7000,RAW_매출A!$B$2:$B$7000,$A31,RAW_매출A!$A$2:$A$7000,EDATE($E31,N$1-1)))),"")</f>
        <v>4718000</v>
      </c>
      <c r="O31" s="28">
        <f>IFERROR(IF($A31="","",IF(SUMIFS(RAW_매출A!$J$2:$J$7000,RAW_매출A!$B$2:$B$7000,$A31,RAW_매출A!$A$2:$A$7000,EDATE($E31,O$1-1))=0,"",SUMIFS(RAW_매출A!$J$2:$J$7000,RAW_매출A!$B$2:$B$7000,$A31,RAW_매출A!$A$2:$A$7000,EDATE($E31,O$1-1)))),"")</f>
        <v>4005500</v>
      </c>
      <c r="P31">
        <f>IFERROR(IF($A31="","",IF(SUMIFS(RAW_매출A!$J$2:$J$7000,RAW_매출A!$B$2:$B$7000,$A31,RAW_매출A!$A$2:$A$7000,EDATE($E31,P$1-1))=0,"",SUMIFS(RAW_매출A!$J$2:$J$7000,RAW_매출A!$B$2:$B$7000,$A31,RAW_매출A!$A$2:$A$7000,EDATE($E31,P$1-1)))),"")</f>
        <v>4507500</v>
      </c>
      <c r="Q31">
        <f>IFERROR(IF($A31="","",IF(SUMIFS(RAW_매출A!$J$2:$J$7000,RAW_매출A!$B$2:$B$7000,$A31,RAW_매출A!$A$2:$A$7000,EDATE($E31,Q$1-1))=0,"",SUMIFS(RAW_매출A!$J$2:$J$7000,RAW_매출A!$B$2:$B$7000,$A31,RAW_매출A!$A$2:$A$7000,EDATE($E31,Q$1-1)))),"")</f>
        <v>4153000</v>
      </c>
      <c r="R31">
        <f>IFERROR(IF($A31="","",IF(SUMIFS(RAW_매출A!$J$2:$J$7000,RAW_매출A!$B$2:$B$7000,$A31,RAW_매출A!$A$2:$A$7000,EDATE($E31,R$1-1))=0,"",SUMIFS(RAW_매출A!$J$2:$J$7000,RAW_매출A!$B$2:$B$7000,$A31,RAW_매출A!$A$2:$A$7000,EDATE($E31,R$1-1)))),"")</f>
        <v>3738000</v>
      </c>
      <c r="S31">
        <f>IFERROR(IF($A31="","",IF(SUMIFS(RAW_매출A!$J$2:$J$7000,RAW_매출A!$B$2:$B$7000,$A31,RAW_매출A!$A$2:$A$7000,EDATE($E31,S$1-1))=0,"",SUMIFS(RAW_매출A!$J$2:$J$7000,RAW_매출A!$B$2:$B$7000,$A31,RAW_매출A!$A$2:$A$7000,EDATE($E31,S$1-1)))),"")</f>
        <v>4629500</v>
      </c>
      <c r="T31">
        <f>IFERROR(IF($A31="","",IF(SUMIFS(RAW_매출A!$J$2:$J$7000,RAW_매출A!$B$2:$B$7000,$A31,RAW_매출A!$A$2:$A$7000,EDATE($E31,T$1-1))=0,"",SUMIFS(RAW_매출A!$J$2:$J$7000,RAW_매출A!$B$2:$B$7000,$A31,RAW_매출A!$A$2:$A$7000,EDATE($E31,T$1-1)))),"")</f>
        <v>4502500</v>
      </c>
      <c r="U31">
        <f>IFERROR(IF($A31="","",IF(SUMIFS(RAW_매출A!$J$2:$J$7000,RAW_매출A!$B$2:$B$7000,$A31,RAW_매출A!$A$2:$A$7000,EDATE($E31,U$1-1))=0,"",SUMIFS(RAW_매출A!$J$2:$J$7000,RAW_매출A!$B$2:$B$7000,$A31,RAW_매출A!$A$2:$A$7000,EDATE($E31,U$1-1)))),"")</f>
        <v>5311500</v>
      </c>
      <c r="V31">
        <f>IFERROR(IF($A31="","",IF(SUMIFS(RAW_매출A!$J$2:$J$7000,RAW_매출A!$B$2:$B$7000,$A31,RAW_매출A!$A$2:$A$7000,EDATE($E31,V$1-1))=0,"",SUMIFS(RAW_매출A!$J$2:$J$7000,RAW_매출A!$B$2:$B$7000,$A31,RAW_매출A!$A$2:$A$7000,EDATE($E31,V$1-1)))),"")</f>
        <v>5380500</v>
      </c>
      <c r="W31">
        <f>IFERROR(IF($A31="","",IF(SUMIFS(RAW_매출A!$J$2:$J$7000,RAW_매출A!$B$2:$B$7000,$A31,RAW_매출A!$A$2:$A$7000,EDATE($E31,W$1-1))=0,"",SUMIFS(RAW_매출A!$J$2:$J$7000,RAW_매출A!$B$2:$B$7000,$A31,RAW_매출A!$A$2:$A$7000,EDATE($E31,W$1-1)))),"")</f>
        <v>5842000</v>
      </c>
      <c r="X31">
        <f>IFERROR(IF($A31="","",IF(SUMIFS(RAW_매출A!$J$2:$J$7000,RAW_매출A!$B$2:$B$7000,$A31,RAW_매출A!$A$2:$A$7000,EDATE($E31,X$1-1))=0,"",SUMIFS(RAW_매출A!$J$2:$J$7000,RAW_매출A!$B$2:$B$7000,$A31,RAW_매출A!$A$2:$A$7000,EDATE($E31,X$1-1)))),"")</f>
        <v>5876000</v>
      </c>
      <c r="Y31">
        <f>IFERROR(IF($A31="","",IF(SUMIFS(RAW_매출A!$J$2:$J$7000,RAW_매출A!$B$2:$B$7000,$A31,RAW_매출A!$A$2:$A$7000,EDATE($E31,Y$1-1))=0,"",SUMIFS(RAW_매출A!$J$2:$J$7000,RAW_매출A!$B$2:$B$7000,$A31,RAW_매출A!$A$2:$A$7000,EDATE($E31,Y$1-1)))),"")</f>
        <v>5467000</v>
      </c>
      <c r="Z31">
        <f>IFERROR(IF($A31="","",IF(SUMIFS(RAW_매출A!$J$2:$J$7000,RAW_매출A!$B$2:$B$7000,$A31,RAW_매출A!$A$2:$A$7000,EDATE($E31,Z$1-1))=0,"",SUMIFS(RAW_매출A!$J$2:$J$7000,RAW_매출A!$B$2:$B$7000,$A31,RAW_매출A!$A$2:$A$7000,EDATE($E31,Z$1-1)))),"")</f>
        <v>6178500</v>
      </c>
      <c r="AA31">
        <f>IFERROR(IF($A31="","",IF(SUMIFS(RAW_매출A!$J$2:$J$7000,RAW_매출A!$B$2:$B$7000,$A31,RAW_매출A!$A$2:$A$7000,EDATE($E31,AA$1-1))=0,"",SUMIFS(RAW_매출A!$J$2:$J$7000,RAW_매출A!$B$2:$B$7000,$A31,RAW_매출A!$A$2:$A$7000,EDATE($E31,AA$1-1)))),"")</f>
        <v>4951500</v>
      </c>
      <c r="AB31">
        <f>IFERROR(IF($A31="","",IF(SUMIFS(RAW_매출A!$J$2:$J$7000,RAW_매출A!$B$2:$B$7000,$A31,RAW_매출A!$A$2:$A$7000,EDATE($E31,AB$1-1))=0,"",SUMIFS(RAW_매출A!$J$2:$J$7000,RAW_매출A!$B$2:$B$7000,$A31,RAW_매출A!$A$2:$A$7000,EDATE($E31,AB$1-1)))),"")</f>
        <v>5222000</v>
      </c>
      <c r="AC31">
        <f>IFERROR(IF($A31="","",IF(SUMIFS(RAW_매출A!$J$2:$J$7000,RAW_매출A!$B$2:$B$7000,$A31,RAW_매출A!$A$2:$A$7000,EDATE($E31,AC$1-1))=0,"",SUMIFS(RAW_매출A!$J$2:$J$7000,RAW_매출A!$B$2:$B$7000,$A31,RAW_매출A!$A$2:$A$7000,EDATE($E31,AC$1-1)))),"")</f>
        <v>4723000</v>
      </c>
      <c r="AD31">
        <f>IFERROR(IF($A31="","",IF(SUMIFS(RAW_매출A!$J$2:$J$7000,RAW_매출A!$B$2:$B$7000,$A31,RAW_매출A!$A$2:$A$7000,EDATE($E31,AD$1-1))=0,"",SUMIFS(RAW_매출A!$J$2:$J$7000,RAW_매출A!$B$2:$B$7000,$A31,RAW_매출A!$A$2:$A$7000,EDATE($E31,AD$1-1)))),"")</f>
        <v>4998000</v>
      </c>
      <c r="AE31">
        <f>IFERROR(IF($A31="","",IF(SUMIFS(RAW_매출A!$J$2:$J$7000,RAW_매출A!$B$2:$B$7000,$A31,RAW_매출A!$A$2:$A$7000,EDATE($E31,AE$1-1))=0,"",SUMIFS(RAW_매출A!$J$2:$J$7000,RAW_매출A!$B$2:$B$7000,$A31,RAW_매출A!$A$2:$A$7000,EDATE($E31,AE$1-1)))),"")</f>
        <v>5545500</v>
      </c>
      <c r="AF31">
        <f>IFERROR(IF($A31="","",IF(SUMIFS(RAW_매출A!$J$2:$J$7000,RAW_매출A!$B$2:$B$7000,$A31,RAW_매출A!$A$2:$A$7000,EDATE($E31,AF$1-1))=0,"",SUMIFS(RAW_매출A!$J$2:$J$7000,RAW_매출A!$B$2:$B$7000,$A31,RAW_매출A!$A$2:$A$7000,EDATE($E31,AF$1-1)))),"")</f>
        <v>5388000</v>
      </c>
      <c r="AG31">
        <f>IFERROR(IF($A31="","",IF(SUMIFS(RAW_매출A!$J$2:$J$7000,RAW_매출A!$B$2:$B$7000,$A31,RAW_매출A!$A$2:$A$7000,EDATE($E31,AG$1-1))=0,"",SUMIFS(RAW_매출A!$J$2:$J$7000,RAW_매출A!$B$2:$B$7000,$A31,RAW_매출A!$A$2:$A$7000,EDATE($E31,AG$1-1)))),"")</f>
        <v>6160000</v>
      </c>
      <c r="AH31">
        <f>IFERROR(IF($A31="","",IF(SUMIFS(RAW_매출A!$J$2:$J$7000,RAW_매출A!$B$2:$B$7000,$A31,RAW_매출A!$A$2:$A$7000,EDATE($E31,AH$1-1))=0,"",SUMIFS(RAW_매출A!$J$2:$J$7000,RAW_매출A!$B$2:$B$7000,$A31,RAW_매출A!$A$2:$A$7000,EDATE($E31,AH$1-1)))),"")</f>
        <v>5939000</v>
      </c>
      <c r="AI31">
        <f>IFERROR(IF($A31="","",IF(SUMIFS(RAW_매출A!$J$2:$J$7000,RAW_매출A!$B$2:$B$7000,$A31,RAW_매출A!$A$2:$A$7000,EDATE($E31,AI$1-1))=0,"",SUMIFS(RAW_매출A!$J$2:$J$7000,RAW_매출A!$B$2:$B$7000,$A31,RAW_매출A!$A$2:$A$7000,EDATE($E31,AI$1-1)))),"")</f>
        <v>6546000</v>
      </c>
      <c r="AJ31">
        <f>IFERROR(IF($A31="","",IF(SUMIFS(RAW_매출A!$J$2:$J$7000,RAW_매출A!$B$2:$B$7000,$A31,RAW_매출A!$A$2:$A$7000,EDATE($E31,AJ$1-1))=0,"",SUMIFS(RAW_매출A!$J$2:$J$7000,RAW_매출A!$B$2:$B$7000,$A31,RAW_매출A!$A$2:$A$7000,EDATE($E31,AJ$1-1)))),"")</f>
        <v>4618500</v>
      </c>
      <c r="AK31">
        <f>IFERROR(IF($A31="","",IF(SUMIFS(RAW_매출A!$J$2:$J$7000,RAW_매출A!$B$2:$B$7000,$A31,RAW_매출A!$A$2:$A$7000,EDATE($E31,AK$1-1))=0,"",SUMIFS(RAW_매출A!$J$2:$J$7000,RAW_매출A!$B$2:$B$7000,$A31,RAW_매출A!$A$2:$A$7000,EDATE($E31,AK$1-1)))),"")</f>
        <v>4493000</v>
      </c>
      <c r="AL31">
        <f>IFERROR(IF($A31="","",IF(SUMIFS(RAW_매출A!$J$2:$J$7000,RAW_매출A!$B$2:$B$7000,$A31,RAW_매출A!$A$2:$A$7000,EDATE($E31,AL$1-1))=0,"",SUMIFS(RAW_매출A!$J$2:$J$7000,RAW_매출A!$B$2:$B$7000,$A31,RAW_매출A!$A$2:$A$7000,EDATE($E31,AL$1-1)))),"")</f>
        <v>5190000</v>
      </c>
      <c r="AM31">
        <f>IFERROR(IF($A31="","",IF(SUMIFS(RAW_매출A!$J$2:$J$7000,RAW_매출A!$B$2:$B$7000,$A31,RAW_매출A!$A$2:$A$7000,EDATE($E31,AM$1-1))=0,"",SUMIFS(RAW_매출A!$J$2:$J$7000,RAW_매출A!$B$2:$B$7000,$A31,RAW_매출A!$A$2:$A$7000,EDATE($E31,AM$1-1)))),"")</f>
        <v>4649000</v>
      </c>
      <c r="AN31">
        <f>IFERROR(IF($A31="","",IF(SUMIFS(RAW_매출A!$J$2:$J$7000,RAW_매출A!$B$2:$B$7000,$A31,RAW_매출A!$A$2:$A$7000,EDATE($E31,AN$1-1))=0,"",SUMIFS(RAW_매출A!$J$2:$J$7000,RAW_매출A!$B$2:$B$7000,$A31,RAW_매출A!$A$2:$A$7000,EDATE($E31,AN$1-1)))),"")</f>
        <v>4501500</v>
      </c>
      <c r="AO31">
        <f>IFERROR(IF($A31="","",IF(SUMIFS(RAW_매출A!$J$2:$J$7000,RAW_매출A!$B$2:$B$7000,$A31,RAW_매출A!$A$2:$A$7000,EDATE($E31,AO$1-1))=0,"",SUMIFS(RAW_매출A!$J$2:$J$7000,RAW_매출A!$B$2:$B$7000,$A31,RAW_매출A!$A$2:$A$7000,EDATE($E31,AO$1-1)))),"")</f>
        <v>4393700</v>
      </c>
      <c r="AP31">
        <f>IFERROR(IF($A31="","",IF(SUMIFS(RAW_매출A!$J$2:$J$7000,RAW_매출A!$B$2:$B$7000,$A31,RAW_매출A!$A$2:$A$7000,EDATE($E31,AP$1-1))=0,"",SUMIFS(RAW_매출A!$J$2:$J$7000,RAW_매출A!$B$2:$B$7000,$A31,RAW_매출A!$A$2:$A$7000,EDATE($E31,AP$1-1)))),"")</f>
        <v>3609350</v>
      </c>
      <c r="AQ31">
        <f>IFERROR(IF($A31="","",IF(SUMIFS(RAW_매출A!$J$2:$J$7000,RAW_매출A!$B$2:$B$7000,$A31,RAW_매출A!$A$2:$A$7000,EDATE($E31,AQ$1-1))=0,"",SUMIFS(RAW_매출A!$J$2:$J$7000,RAW_매출A!$B$2:$B$7000,$A31,RAW_매출A!$A$2:$A$7000,EDATE($E31,AQ$1-1)))),"")</f>
        <v>4395900</v>
      </c>
      <c r="AR31">
        <f>IFERROR(IF($A31="","",IF(SUMIFS(RAW_매출A!$J$2:$J$7000,RAW_매출A!$B$2:$B$7000,$A31,RAW_매출A!$A$2:$A$7000,EDATE($E31,AR$1-1))=0,"",SUMIFS(RAW_매출A!$J$2:$J$7000,RAW_매출A!$B$2:$B$7000,$A31,RAW_매출A!$A$2:$A$7000,EDATE($E31,AR$1-1)))),"")</f>
        <v>4733750</v>
      </c>
      <c r="AS31">
        <f>IFERROR(IF($A31="","",IF(SUMIFS(RAW_매출A!$J$2:$J$7000,RAW_매출A!$B$2:$B$7000,$A31,RAW_매출A!$A$2:$A$7000,EDATE($E31,AS$1-1))=0,"",SUMIFS(RAW_매출A!$J$2:$J$7000,RAW_매출A!$B$2:$B$7000,$A31,RAW_매출A!$A$2:$A$7000,EDATE($E31,AS$1-1)))),"")</f>
        <v>4386900</v>
      </c>
      <c r="AT31">
        <f>IFERROR(IF($A31="","",IF(SUMIFS(RAW_매출A!$J$2:$J$7000,RAW_매출A!$B$2:$B$7000,$A31,RAW_매출A!$A$2:$A$7000,EDATE($E31,AT$1-1))=0,"",SUMIFS(RAW_매출A!$J$2:$J$7000,RAW_매출A!$B$2:$B$7000,$A31,RAW_매출A!$A$2:$A$7000,EDATE($E31,AT$1-1)))),"")</f>
        <v>4766250</v>
      </c>
      <c r="AU31">
        <f>IFERROR(IF($A31="","",IF(SUMIFS(RAW_매출A!$J$2:$J$7000,RAW_매출A!$B$2:$B$7000,$A31,RAW_매출A!$A$2:$A$7000,EDATE($E31,AU$1-1))=0,"",SUMIFS(RAW_매출A!$J$2:$J$7000,RAW_매출A!$B$2:$B$7000,$A31,RAW_매출A!$A$2:$A$7000,EDATE($E31,AU$1-1)))),"")</f>
        <v>4913550</v>
      </c>
      <c r="AV31">
        <f>IFERROR(IF($A31="","",IF(SUMIFS(RAW_매출A!$J$2:$J$7000,RAW_매출A!$B$2:$B$7000,$A31,RAW_매출A!$A$2:$A$7000,EDATE($E31,AV$1-1))=0,"",SUMIFS(RAW_매출A!$J$2:$J$7000,RAW_매출A!$B$2:$B$7000,$A31,RAW_매출A!$A$2:$A$7000,EDATE($E31,AV$1-1)))),"")</f>
        <v>4297850</v>
      </c>
      <c r="AW31">
        <f>IFERROR(IF($A31="","",IF(SUMIFS(RAW_매출A!$J$2:$J$7000,RAW_매출A!$B$2:$B$7000,$A31,RAW_매출A!$A$2:$A$7000,EDATE($E31,AW$1-1))=0,"",SUMIFS(RAW_매출A!$J$2:$J$7000,RAW_매출A!$B$2:$B$7000,$A31,RAW_매출A!$A$2:$A$7000,EDATE($E31,AW$1-1)))),"")</f>
        <v>3721000</v>
      </c>
      <c r="AX31">
        <f>IFERROR(IF($A31="","",IF(SUMIFS(RAW_매출A!$J$2:$J$7000,RAW_매출A!$B$2:$B$7000,$A31,RAW_매출A!$A$2:$A$7000,EDATE($E31,AX$1-1))=0,"",SUMIFS(RAW_매출A!$J$2:$J$7000,RAW_매출A!$B$2:$B$7000,$A31,RAW_매출A!$A$2:$A$7000,EDATE($E31,AX$1-1)))),"")</f>
        <v>3964200</v>
      </c>
      <c r="AY31">
        <f>IFERROR(IF($A31="","",IF(SUMIFS(RAW_매출A!$J$2:$J$7000,RAW_매출A!$B$2:$B$7000,$A31,RAW_매출A!$A$2:$A$7000,EDATE($E31,AY$1-1))=0,"",SUMIFS(RAW_매출A!$J$2:$J$7000,RAW_매출A!$B$2:$B$7000,$A31,RAW_매출A!$A$2:$A$7000,EDATE($E31,AY$1-1)))),"")</f>
        <v>3871100</v>
      </c>
      <c r="AZ31">
        <f>IFERROR(IF($A31="","",IF(SUMIFS(RAW_매출A!$J$2:$J$7000,RAW_매출A!$B$2:$B$7000,$A31,RAW_매출A!$A$2:$A$7000,EDATE($E31,AZ$1-1))=0,"",SUMIFS(RAW_매출A!$J$2:$J$7000,RAW_매출A!$B$2:$B$7000,$A31,RAW_매출A!$A$2:$A$7000,EDATE($E31,AZ$1-1)))),"")</f>
        <v>4075650</v>
      </c>
      <c r="BA31">
        <f>IFERROR(IF($A31="","",IF(SUMIFS(RAW_매출A!$J$2:$J$7000,RAW_매출A!$B$2:$B$7000,$A31,RAW_매출A!$A$2:$A$7000,EDATE($E31,BA$1-1))=0,"",SUMIFS(RAW_매출A!$J$2:$J$7000,RAW_매출A!$B$2:$B$7000,$A31,RAW_매출A!$A$2:$A$7000,EDATE($E31,BA$1-1)))),"")</f>
        <v>3486550</v>
      </c>
      <c r="BB31">
        <f>IFERROR(IF($A31="","",IF(SUMIFS(RAW_매출A!$J$2:$J$7000,RAW_매출A!$B$2:$B$7000,$A31,RAW_매출A!$A$2:$A$7000,EDATE($E31,BB$1-1))=0,"",SUMIFS(RAW_매출A!$J$2:$J$7000,RAW_매출A!$B$2:$B$7000,$A31,RAW_매출A!$A$2:$A$7000,EDATE($E31,BB$1-1)))),"")</f>
        <v>3385350</v>
      </c>
      <c r="BC31">
        <f>IFERROR(IF($A31="","",IF(SUMIFS(RAW_매출A!$J$2:$J$7000,RAW_매출A!$B$2:$B$7000,$A31,RAW_매출A!$A$2:$A$7000,EDATE($E31,BC$1-1))=0,"",SUMIFS(RAW_매출A!$J$2:$J$7000,RAW_매출A!$B$2:$B$7000,$A31,RAW_매출A!$A$2:$A$7000,EDATE($E31,BC$1-1)))),"")</f>
        <v>4213150</v>
      </c>
      <c r="BD31">
        <f>IFERROR(IF($A31="","",IF(SUMIFS(RAW_매출A!$J$2:$J$7000,RAW_매출A!$B$2:$B$7000,$A31,RAW_매출A!$A$2:$A$7000,EDATE($E31,BD$1-1))=0,"",SUMIFS(RAW_매출A!$J$2:$J$7000,RAW_매출A!$B$2:$B$7000,$A31,RAW_매출A!$A$2:$A$7000,EDATE($E31,BD$1-1)))),"")</f>
        <v>3762200</v>
      </c>
      <c r="BE31">
        <f>IFERROR(IF($A31="","",IF(SUMIFS(RAW_매출A!$J$2:$J$7000,RAW_매출A!$B$2:$B$7000,$A31,RAW_매출A!$A$2:$A$7000,EDATE($E31,BE$1-1))=0,"",SUMIFS(RAW_매출A!$J$2:$J$7000,RAW_매출A!$B$2:$B$7000,$A31,RAW_매출A!$A$2:$A$7000,EDATE($E31,BE$1-1)))),"")</f>
        <v>4398710</v>
      </c>
      <c r="BF31">
        <f>IFERROR(IF($A31="","",IF(SUMIFS(RAW_매출A!$J$2:$J$7000,RAW_매출A!$B$2:$B$7000,$A31,RAW_매출A!$A$2:$A$7000,EDATE($E31,BF$1-1))=0,"",SUMIFS(RAW_매출A!$J$2:$J$7000,RAW_매출A!$B$2:$B$7000,$A31,RAW_매출A!$A$2:$A$7000,EDATE($E31,BF$1-1)))),"")</f>
        <v>4626040</v>
      </c>
      <c r="BG31">
        <f>IFERROR(IF($A31="","",IF(SUMIFS(RAW_매출A!$J$2:$J$7000,RAW_매출A!$B$2:$B$7000,$A31,RAW_매출A!$A$2:$A$7000,EDATE($E31,BG$1-1))=0,"",SUMIFS(RAW_매출A!$J$2:$J$7000,RAW_매출A!$B$2:$B$7000,$A31,RAW_매출A!$A$2:$A$7000,EDATE($E31,BG$1-1)))),"")</f>
        <v>5097490</v>
      </c>
      <c r="BH31">
        <f>IFERROR(IF($A31="","",IF(SUMIFS(RAW_매출A!$J$2:$J$7000,RAW_매출A!$B$2:$B$7000,$A31,RAW_매출A!$A$2:$A$7000,EDATE($E31,BH$1-1))=0,"",SUMIFS(RAW_매출A!$J$2:$J$7000,RAW_매출A!$B$2:$B$7000,$A31,RAW_매출A!$A$2:$A$7000,EDATE($E31,BH$1-1)))),"")</f>
        <v>4871310</v>
      </c>
      <c r="BI31">
        <f>IFERROR(IF($A31="","",IF(SUMIFS(RAW_매출A!$J$2:$J$7000,RAW_매출A!$B$2:$B$7000,$A31,RAW_매출A!$A$2:$A$7000,EDATE($E31,BI$1-1))=0,"",SUMIFS(RAW_매출A!$J$2:$J$7000,RAW_매출A!$B$2:$B$7000,$A31,RAW_매출A!$A$2:$A$7000,EDATE($E31,BI$1-1)))),"")</f>
        <v>5063830</v>
      </c>
      <c r="BJ31">
        <f>IFERROR(IF($A31="","",IF(SUMIFS(RAW_매출A!$J$2:$J$7000,RAW_매출A!$B$2:$B$7000,$A31,RAW_매출A!$A$2:$A$7000,EDATE($E31,BJ$1-1))=0,"",SUMIFS(RAW_매출A!$J$2:$J$7000,RAW_매출A!$B$2:$B$7000,$A31,RAW_매출A!$A$2:$A$7000,EDATE($E31,BJ$1-1)))),"")</f>
        <v>6045340</v>
      </c>
      <c r="BK31">
        <f>IFERROR(IF($A31="","",IF(SUMIFS(RAW_매출A!$J$2:$J$7000,RAW_매출A!$B$2:$B$7000,$A31,RAW_매출A!$A$2:$A$7000,EDATE($E31,BK$1-1))=0,"",SUMIFS(RAW_매출A!$J$2:$J$7000,RAW_매출A!$B$2:$B$7000,$A31,RAW_매출A!$A$2:$A$7000,EDATE($E31,BK$1-1)))),"")</f>
        <v>4818550</v>
      </c>
      <c r="BL31">
        <f>IFERROR(IF($A31="","",IF(SUMIFS(RAW_매출A!$J$2:$J$7000,RAW_매출A!$B$2:$B$7000,$A31,RAW_매출A!$A$2:$A$7000,EDATE($E31,BL$1-1))=0,"",SUMIFS(RAW_매출A!$J$2:$J$7000,RAW_매출A!$B$2:$B$7000,$A31,RAW_매출A!$A$2:$A$7000,EDATE($E31,BL$1-1)))),"")</f>
        <v>4604150</v>
      </c>
      <c r="BM31">
        <f>IFERROR(IF($A31="","",IF(SUMIFS(RAW_매출A!$J$2:$J$7000,RAW_매출A!$B$2:$B$7000,$A31,RAW_매출A!$A$2:$A$7000,EDATE($E31,BM$1-1))=0,"",SUMIFS(RAW_매출A!$J$2:$J$7000,RAW_매출A!$B$2:$B$7000,$A31,RAW_매출A!$A$2:$A$7000,EDATE($E31,BM$1-1)))),"")</f>
        <v>4119540</v>
      </c>
      <c r="BN31">
        <f>IFERROR(IF($A31="","",IF(SUMIFS(RAW_매출A!$J$2:$J$7000,RAW_매출A!$B$2:$B$7000,$A31,RAW_매출A!$A$2:$A$7000,EDATE($E31,BN$1-1))=0,"",SUMIFS(RAW_매출A!$J$2:$J$7000,RAW_매출A!$B$2:$B$7000,$A31,RAW_매출A!$A$2:$A$7000,EDATE($E31,BN$1-1)))),"")</f>
        <v>4270330</v>
      </c>
    </row>
    <row r="32" spans="1:66" x14ac:dyDescent="0.3">
      <c r="A32" t="str">
        <f>세팅!A33</f>
        <v>(1020) #신길삼거리점</v>
      </c>
      <c r="B32" t="str">
        <f>세팅!B33</f>
        <v>150-1</v>
      </c>
      <c r="C32">
        <f t="shared" si="0"/>
        <v>1</v>
      </c>
      <c r="D32" t="str">
        <f t="shared" si="1"/>
        <v>1</v>
      </c>
      <c r="E32" s="1">
        <f>세팅!D33</f>
        <v>44287</v>
      </c>
      <c r="F32">
        <f t="shared" si="3"/>
        <v>3903733.3333333335</v>
      </c>
      <c r="G32">
        <f>IFERROR(IF($A32="","",IF(SUMIFS(RAW_매출A!$J$2:$J$7000,RAW_매출A!$B$2:$B$7000,$A32,RAW_매출A!$A$2:$A$7000,EDATE($E32,G$1-1))=0,"",SUMIFS(RAW_매출A!$J$2:$J$7000,RAW_매출A!$B$2:$B$7000,$A32,RAW_매출A!$A$2:$A$7000,EDATE($E32,G$1-1)))),"")</f>
        <v>2881000</v>
      </c>
      <c r="H32">
        <f>IFERROR(IF($A32="","",IF(SUMIFS(RAW_매출A!$J$2:$J$7000,RAW_매출A!$B$2:$B$7000,$A32,RAW_매출A!$A$2:$A$7000,EDATE($E32,H$1-1))=0,"",SUMIFS(RAW_매출A!$J$2:$J$7000,RAW_매출A!$B$2:$B$7000,$A32,RAW_매출A!$A$2:$A$7000,EDATE($E32,H$1-1)))),"")</f>
        <v>3430000</v>
      </c>
      <c r="I32">
        <f>IFERROR(IF($A32="","",IF(SUMIFS(RAW_매출A!$J$2:$J$7000,RAW_매출A!$B$2:$B$7000,$A32,RAW_매출A!$A$2:$A$7000,EDATE($E32,I$1-1))=0,"",SUMIFS(RAW_매출A!$J$2:$J$7000,RAW_매출A!$B$2:$B$7000,$A32,RAW_매출A!$A$2:$A$7000,EDATE($E32,I$1-1)))),"")</f>
        <v>3633100</v>
      </c>
      <c r="J32" s="28">
        <f>IFERROR(IF($A32="","",IF(SUMIFS(RAW_매출A!$J$2:$J$7000,RAW_매출A!$B$2:$B$7000,$A32,RAW_매출A!$A$2:$A$7000,EDATE($E32,J$1-1))=0,"",SUMIFS(RAW_매출A!$J$2:$J$7000,RAW_매출A!$B$2:$B$7000,$A32,RAW_매출A!$A$2:$A$7000,EDATE($E32,J$1-1)))),"")</f>
        <v>3714300</v>
      </c>
      <c r="K32" s="28">
        <f>IFERROR(IF($A32="","",IF(SUMIFS(RAW_매출A!$J$2:$J$7000,RAW_매출A!$B$2:$B$7000,$A32,RAW_매출A!$A$2:$A$7000,EDATE($E32,K$1-1))=0,"",SUMIFS(RAW_매출A!$J$2:$J$7000,RAW_매출A!$B$2:$B$7000,$A32,RAW_매출A!$A$2:$A$7000,EDATE($E32,K$1-1)))),"")</f>
        <v>3201200</v>
      </c>
      <c r="L32" s="28">
        <f>IFERROR(IF($A32="","",IF(SUMIFS(RAW_매출A!$J$2:$J$7000,RAW_매출A!$B$2:$B$7000,$A32,RAW_매출A!$A$2:$A$7000,EDATE($E32,L$1-1))=0,"",SUMIFS(RAW_매출A!$J$2:$J$7000,RAW_매출A!$B$2:$B$7000,$A32,RAW_매출A!$A$2:$A$7000,EDATE($E32,L$1-1)))),"")</f>
        <v>3572500</v>
      </c>
      <c r="M32" s="28">
        <f>IFERROR(IF($A32="","",IF(SUMIFS(RAW_매출A!$J$2:$J$7000,RAW_매출A!$B$2:$B$7000,$A32,RAW_매출A!$A$2:$A$7000,EDATE($E32,M$1-1))=0,"",SUMIFS(RAW_매출A!$J$2:$J$7000,RAW_매출A!$B$2:$B$7000,$A32,RAW_매출A!$A$2:$A$7000,EDATE($E32,M$1-1)))),"")</f>
        <v>4817600</v>
      </c>
      <c r="N32" s="28">
        <f>IFERROR(IF($A32="","",IF(SUMIFS(RAW_매출A!$J$2:$J$7000,RAW_매출A!$B$2:$B$7000,$A32,RAW_매출A!$A$2:$A$7000,EDATE($E32,N$1-1))=0,"",SUMIFS(RAW_매출A!$J$2:$J$7000,RAW_매출A!$B$2:$B$7000,$A32,RAW_매출A!$A$2:$A$7000,EDATE($E32,N$1-1)))),"")</f>
        <v>3903400</v>
      </c>
      <c r="O32" s="28">
        <f>IFERROR(IF($A32="","",IF(SUMIFS(RAW_매출A!$J$2:$J$7000,RAW_매출A!$B$2:$B$7000,$A32,RAW_매출A!$A$2:$A$7000,EDATE($E32,O$1-1))=0,"",SUMIFS(RAW_매출A!$J$2:$J$7000,RAW_매출A!$B$2:$B$7000,$A32,RAW_매출A!$A$2:$A$7000,EDATE($E32,O$1-1)))),"")</f>
        <v>4213400</v>
      </c>
      <c r="P32">
        <f>IFERROR(IF($A32="","",IF(SUMIFS(RAW_매출A!$J$2:$J$7000,RAW_매출A!$B$2:$B$7000,$A32,RAW_매출A!$A$2:$A$7000,EDATE($E32,P$1-1))=0,"",SUMIFS(RAW_매출A!$J$2:$J$7000,RAW_매출A!$B$2:$B$7000,$A32,RAW_매출A!$A$2:$A$7000,EDATE($E32,P$1-1)))),"")</f>
        <v>4494200</v>
      </c>
      <c r="Q32">
        <f>IFERROR(IF($A32="","",IF(SUMIFS(RAW_매출A!$J$2:$J$7000,RAW_매출A!$B$2:$B$7000,$A32,RAW_매출A!$A$2:$A$7000,EDATE($E32,Q$1-1))=0,"",SUMIFS(RAW_매출A!$J$2:$J$7000,RAW_매출A!$B$2:$B$7000,$A32,RAW_매출A!$A$2:$A$7000,EDATE($E32,Q$1-1)))),"")</f>
        <v>3642010</v>
      </c>
      <c r="R32">
        <f>IFERROR(IF($A32="","",IF(SUMIFS(RAW_매출A!$J$2:$J$7000,RAW_매출A!$B$2:$B$7000,$A32,RAW_매출A!$A$2:$A$7000,EDATE($E32,R$1-1))=0,"",SUMIFS(RAW_매출A!$J$2:$J$7000,RAW_매출A!$B$2:$B$7000,$A32,RAW_매출A!$A$2:$A$7000,EDATE($E32,R$1-1)))),"")</f>
        <v>4302600</v>
      </c>
      <c r="S32">
        <f>IFERROR(IF($A32="","",IF(SUMIFS(RAW_매출A!$J$2:$J$7000,RAW_매출A!$B$2:$B$7000,$A32,RAW_매출A!$A$2:$A$7000,EDATE($E32,S$1-1))=0,"",SUMIFS(RAW_매출A!$J$2:$J$7000,RAW_매출A!$B$2:$B$7000,$A32,RAW_매출A!$A$2:$A$7000,EDATE($E32,S$1-1)))),"")</f>
        <v>4587300</v>
      </c>
      <c r="T32">
        <f>IFERROR(IF($A32="","",IF(SUMIFS(RAW_매출A!$J$2:$J$7000,RAW_매출A!$B$2:$B$7000,$A32,RAW_매출A!$A$2:$A$7000,EDATE($E32,T$1-1))=0,"",SUMIFS(RAW_매출A!$J$2:$J$7000,RAW_매출A!$B$2:$B$7000,$A32,RAW_매출A!$A$2:$A$7000,EDATE($E32,T$1-1)))),"")</f>
        <v>3768800</v>
      </c>
      <c r="U32">
        <f>IFERROR(IF($A32="","",IF(SUMIFS(RAW_매출A!$J$2:$J$7000,RAW_매출A!$B$2:$B$7000,$A32,RAW_매출A!$A$2:$A$7000,EDATE($E32,U$1-1))=0,"",SUMIFS(RAW_매출A!$J$2:$J$7000,RAW_매출A!$B$2:$B$7000,$A32,RAW_매출A!$A$2:$A$7000,EDATE($E32,U$1-1)))),"")</f>
        <v>3968000</v>
      </c>
      <c r="V32">
        <f>IFERROR(IF($A32="","",IF(SUMIFS(RAW_매출A!$J$2:$J$7000,RAW_매출A!$B$2:$B$7000,$A32,RAW_매출A!$A$2:$A$7000,EDATE($E32,V$1-1))=0,"",SUMIFS(RAW_매출A!$J$2:$J$7000,RAW_매출A!$B$2:$B$7000,$A32,RAW_매출A!$A$2:$A$7000,EDATE($E32,V$1-1)))),"")</f>
        <v>5102100</v>
      </c>
      <c r="W32">
        <f>IFERROR(IF($A32="","",IF(SUMIFS(RAW_매출A!$J$2:$J$7000,RAW_매출A!$B$2:$B$7000,$A32,RAW_매출A!$A$2:$A$7000,EDATE($E32,W$1-1))=0,"",SUMIFS(RAW_매출A!$J$2:$J$7000,RAW_매출A!$B$2:$B$7000,$A32,RAW_매출A!$A$2:$A$7000,EDATE($E32,W$1-1)))),"")</f>
        <v>4996000</v>
      </c>
      <c r="X32">
        <f>IFERROR(IF($A32="","",IF(SUMIFS(RAW_매출A!$J$2:$J$7000,RAW_매출A!$B$2:$B$7000,$A32,RAW_매출A!$A$2:$A$7000,EDATE($E32,X$1-1))=0,"",SUMIFS(RAW_매출A!$J$2:$J$7000,RAW_매출A!$B$2:$B$7000,$A32,RAW_매출A!$A$2:$A$7000,EDATE($E32,X$1-1)))),"")</f>
        <v>4094200</v>
      </c>
      <c r="Y32">
        <f>IFERROR(IF($A32="","",IF(SUMIFS(RAW_매출A!$J$2:$J$7000,RAW_매출A!$B$2:$B$7000,$A32,RAW_매출A!$A$2:$A$7000,EDATE($E32,Y$1-1))=0,"",SUMIFS(RAW_매출A!$J$2:$J$7000,RAW_매출A!$B$2:$B$7000,$A32,RAW_매출A!$A$2:$A$7000,EDATE($E32,Y$1-1)))),"")</f>
        <v>5079500</v>
      </c>
      <c r="Z32">
        <f>IFERROR(IF($A32="","",IF(SUMIFS(RAW_매출A!$J$2:$J$7000,RAW_매출A!$B$2:$B$7000,$A32,RAW_매출A!$A$2:$A$7000,EDATE($E32,Z$1-1))=0,"",SUMIFS(RAW_매출A!$J$2:$J$7000,RAW_매출A!$B$2:$B$7000,$A32,RAW_매출A!$A$2:$A$7000,EDATE($E32,Z$1-1)))),"")</f>
        <v>4942200</v>
      </c>
      <c r="AA32">
        <f>IFERROR(IF($A32="","",IF(SUMIFS(RAW_매출A!$J$2:$J$7000,RAW_매출A!$B$2:$B$7000,$A32,RAW_매출A!$A$2:$A$7000,EDATE($E32,AA$1-1))=0,"",SUMIFS(RAW_매출A!$J$2:$J$7000,RAW_매출A!$B$2:$B$7000,$A32,RAW_매출A!$A$2:$A$7000,EDATE($E32,AA$1-1)))),"")</f>
        <v>5381600</v>
      </c>
      <c r="AB32">
        <f>IFERROR(IF($A32="","",IF(SUMIFS(RAW_매출A!$J$2:$J$7000,RAW_매출A!$B$2:$B$7000,$A32,RAW_매출A!$A$2:$A$7000,EDATE($E32,AB$1-1))=0,"",SUMIFS(RAW_매출A!$J$2:$J$7000,RAW_매출A!$B$2:$B$7000,$A32,RAW_매출A!$A$2:$A$7000,EDATE($E32,AB$1-1)))),"")</f>
        <v>6157500</v>
      </c>
      <c r="AC32">
        <f>IFERROR(IF($A32="","",IF(SUMIFS(RAW_매출A!$J$2:$J$7000,RAW_매출A!$B$2:$B$7000,$A32,RAW_매출A!$A$2:$A$7000,EDATE($E32,AC$1-1))=0,"",SUMIFS(RAW_매출A!$J$2:$J$7000,RAW_매출A!$B$2:$B$7000,$A32,RAW_매출A!$A$2:$A$7000,EDATE($E32,AC$1-1)))),"")</f>
        <v>5224300</v>
      </c>
      <c r="AD32">
        <f>IFERROR(IF($A32="","",IF(SUMIFS(RAW_매출A!$J$2:$J$7000,RAW_매출A!$B$2:$B$7000,$A32,RAW_매출A!$A$2:$A$7000,EDATE($E32,AD$1-1))=0,"",SUMIFS(RAW_매출A!$J$2:$J$7000,RAW_매출A!$B$2:$B$7000,$A32,RAW_매출A!$A$2:$A$7000,EDATE($E32,AD$1-1)))),"")</f>
        <v>5641100</v>
      </c>
      <c r="AE32">
        <f>IFERROR(IF($A32="","",IF(SUMIFS(RAW_매출A!$J$2:$J$7000,RAW_매출A!$B$2:$B$7000,$A32,RAW_매출A!$A$2:$A$7000,EDATE($E32,AE$1-1))=0,"",SUMIFS(RAW_매출A!$J$2:$J$7000,RAW_매출A!$B$2:$B$7000,$A32,RAW_매출A!$A$2:$A$7000,EDATE($E32,AE$1-1)))),"")</f>
        <v>5501400</v>
      </c>
      <c r="AF32">
        <f>IFERROR(IF($A32="","",IF(SUMIFS(RAW_매출A!$J$2:$J$7000,RAW_매출A!$B$2:$B$7000,$A32,RAW_매출A!$A$2:$A$7000,EDATE($E32,AF$1-1))=0,"",SUMIFS(RAW_매출A!$J$2:$J$7000,RAW_매출A!$B$2:$B$7000,$A32,RAW_매출A!$A$2:$A$7000,EDATE($E32,AF$1-1)))),"")</f>
        <v>5976600</v>
      </c>
      <c r="AG32">
        <f>IFERROR(IF($A32="","",IF(SUMIFS(RAW_매출A!$J$2:$J$7000,RAW_매출A!$B$2:$B$7000,$A32,RAW_매출A!$A$2:$A$7000,EDATE($E32,AG$1-1))=0,"",SUMIFS(RAW_매출A!$J$2:$J$7000,RAW_매출A!$B$2:$B$7000,$A32,RAW_매출A!$A$2:$A$7000,EDATE($E32,AG$1-1)))),"")</f>
        <v>5394330</v>
      </c>
      <c r="AH32">
        <f>IFERROR(IF($A32="","",IF(SUMIFS(RAW_매출A!$J$2:$J$7000,RAW_매출A!$B$2:$B$7000,$A32,RAW_매출A!$A$2:$A$7000,EDATE($E32,AH$1-1))=0,"",SUMIFS(RAW_매출A!$J$2:$J$7000,RAW_매출A!$B$2:$B$7000,$A32,RAW_매출A!$A$2:$A$7000,EDATE($E32,AH$1-1)))),"")</f>
        <v>6450250</v>
      </c>
      <c r="AI32">
        <f>IFERROR(IF($A32="","",IF(SUMIFS(RAW_매출A!$J$2:$J$7000,RAW_매출A!$B$2:$B$7000,$A32,RAW_매출A!$A$2:$A$7000,EDATE($E32,AI$1-1))=0,"",SUMIFS(RAW_매출A!$J$2:$J$7000,RAW_매출A!$B$2:$B$7000,$A32,RAW_매출A!$A$2:$A$7000,EDATE($E32,AI$1-1)))),"")</f>
        <v>5335370</v>
      </c>
      <c r="AJ32">
        <f>IFERROR(IF($A32="","",IF(SUMIFS(RAW_매출A!$J$2:$J$7000,RAW_매출A!$B$2:$B$7000,$A32,RAW_매출A!$A$2:$A$7000,EDATE($E32,AJ$1-1))=0,"",SUMIFS(RAW_매출A!$J$2:$J$7000,RAW_매출A!$B$2:$B$7000,$A32,RAW_매출A!$A$2:$A$7000,EDATE($E32,AJ$1-1)))),"")</f>
        <v>5791660</v>
      </c>
      <c r="AK32">
        <f>IFERROR(IF($A32="","",IF(SUMIFS(RAW_매출A!$J$2:$J$7000,RAW_매출A!$B$2:$B$7000,$A32,RAW_매출A!$A$2:$A$7000,EDATE($E32,AK$1-1))=0,"",SUMIFS(RAW_매출A!$J$2:$J$7000,RAW_매출A!$B$2:$B$7000,$A32,RAW_매출A!$A$2:$A$7000,EDATE($E32,AK$1-1)))),"")</f>
        <v>5849700</v>
      </c>
      <c r="AL32">
        <f>IFERROR(IF($A32="","",IF(SUMIFS(RAW_매출A!$J$2:$J$7000,RAW_매출A!$B$2:$B$7000,$A32,RAW_매출A!$A$2:$A$7000,EDATE($E32,AL$1-1))=0,"",SUMIFS(RAW_매출A!$J$2:$J$7000,RAW_매출A!$B$2:$B$7000,$A32,RAW_매출A!$A$2:$A$7000,EDATE($E32,AL$1-1)))),"")</f>
        <v>6685260</v>
      </c>
      <c r="AM32">
        <f>IFERROR(IF($A32="","",IF(SUMIFS(RAW_매출A!$J$2:$J$7000,RAW_매출A!$B$2:$B$7000,$A32,RAW_매출A!$A$2:$A$7000,EDATE($E32,AM$1-1))=0,"",SUMIFS(RAW_매출A!$J$2:$J$7000,RAW_매출A!$B$2:$B$7000,$A32,RAW_매출A!$A$2:$A$7000,EDATE($E32,AM$1-1)))),"")</f>
        <v>5865200</v>
      </c>
      <c r="AN32">
        <f>IFERROR(IF($A32="","",IF(SUMIFS(RAW_매출A!$J$2:$J$7000,RAW_매출A!$B$2:$B$7000,$A32,RAW_매출A!$A$2:$A$7000,EDATE($E32,AN$1-1))=0,"",SUMIFS(RAW_매출A!$J$2:$J$7000,RAW_매출A!$B$2:$B$7000,$A32,RAW_매출A!$A$2:$A$7000,EDATE($E32,AN$1-1)))),"")</f>
        <v>6359350</v>
      </c>
      <c r="AO32">
        <f>IFERROR(IF($A32="","",IF(SUMIFS(RAW_매출A!$J$2:$J$7000,RAW_매출A!$B$2:$B$7000,$A32,RAW_매출A!$A$2:$A$7000,EDATE($E32,AO$1-1))=0,"",SUMIFS(RAW_매출A!$J$2:$J$7000,RAW_매출A!$B$2:$B$7000,$A32,RAW_매출A!$A$2:$A$7000,EDATE($E32,AO$1-1)))),"")</f>
        <v>6499900</v>
      </c>
      <c r="AP32">
        <f>IFERROR(IF($A32="","",IF(SUMIFS(RAW_매출A!$J$2:$J$7000,RAW_매출A!$B$2:$B$7000,$A32,RAW_매출A!$A$2:$A$7000,EDATE($E32,AP$1-1))=0,"",SUMIFS(RAW_매출A!$J$2:$J$7000,RAW_매출A!$B$2:$B$7000,$A32,RAW_매출A!$A$2:$A$7000,EDATE($E32,AP$1-1)))),"")</f>
        <v>6628200</v>
      </c>
      <c r="AQ32">
        <f>IFERROR(IF($A32="","",IF(SUMIFS(RAW_매출A!$J$2:$J$7000,RAW_매출A!$B$2:$B$7000,$A32,RAW_매출A!$A$2:$A$7000,EDATE($E32,AQ$1-1))=0,"",SUMIFS(RAW_매출A!$J$2:$J$7000,RAW_매출A!$B$2:$B$7000,$A32,RAW_매출A!$A$2:$A$7000,EDATE($E32,AQ$1-1)))),"")</f>
        <v>6070400</v>
      </c>
      <c r="AR32">
        <f>IFERROR(IF($A32="","",IF(SUMIFS(RAW_매출A!$J$2:$J$7000,RAW_매출A!$B$2:$B$7000,$A32,RAW_매출A!$A$2:$A$7000,EDATE($E32,AR$1-1))=0,"",SUMIFS(RAW_매출A!$J$2:$J$7000,RAW_매출A!$B$2:$B$7000,$A32,RAW_매출A!$A$2:$A$7000,EDATE($E32,AR$1-1)))),"")</f>
        <v>6002550</v>
      </c>
      <c r="AS32">
        <f>IFERROR(IF($A32="","",IF(SUMIFS(RAW_매출A!$J$2:$J$7000,RAW_매출A!$B$2:$B$7000,$A32,RAW_매출A!$A$2:$A$7000,EDATE($E32,AS$1-1))=0,"",SUMIFS(RAW_매출A!$J$2:$J$7000,RAW_매출A!$B$2:$B$7000,$A32,RAW_매출A!$A$2:$A$7000,EDATE($E32,AS$1-1)))),"")</f>
        <v>6055050</v>
      </c>
      <c r="AT32">
        <f>IFERROR(IF($A32="","",IF(SUMIFS(RAW_매출A!$J$2:$J$7000,RAW_매출A!$B$2:$B$7000,$A32,RAW_매출A!$A$2:$A$7000,EDATE($E32,AT$1-1))=0,"",SUMIFS(RAW_매출A!$J$2:$J$7000,RAW_매출A!$B$2:$B$7000,$A32,RAW_매출A!$A$2:$A$7000,EDATE($E32,AT$1-1)))),"")</f>
        <v>6413100</v>
      </c>
      <c r="AU32">
        <f>IFERROR(IF($A32="","",IF(SUMIFS(RAW_매출A!$J$2:$J$7000,RAW_매출A!$B$2:$B$7000,$A32,RAW_매출A!$A$2:$A$7000,EDATE($E32,AU$1-1))=0,"",SUMIFS(RAW_매출A!$J$2:$J$7000,RAW_매출A!$B$2:$B$7000,$A32,RAW_매출A!$A$2:$A$7000,EDATE($E32,AU$1-1)))),"")</f>
        <v>5491650</v>
      </c>
      <c r="AV32">
        <f>IFERROR(IF($A32="","",IF(SUMIFS(RAW_매출A!$J$2:$J$7000,RAW_매출A!$B$2:$B$7000,$A32,RAW_매출A!$A$2:$A$7000,EDATE($E32,AV$1-1))=0,"",SUMIFS(RAW_매출A!$J$2:$J$7000,RAW_매출A!$B$2:$B$7000,$A32,RAW_매출A!$A$2:$A$7000,EDATE($E32,AV$1-1)))),"")</f>
        <v>6191150</v>
      </c>
      <c r="AW32">
        <f>IFERROR(IF($A32="","",IF(SUMIFS(RAW_매출A!$J$2:$J$7000,RAW_매출A!$B$2:$B$7000,$A32,RAW_매출A!$A$2:$A$7000,EDATE($E32,AW$1-1))=0,"",SUMIFS(RAW_매출A!$J$2:$J$7000,RAW_매출A!$B$2:$B$7000,$A32,RAW_매출A!$A$2:$A$7000,EDATE($E32,AW$1-1)))),"")</f>
        <v>6802650</v>
      </c>
      <c r="AX32">
        <f>IFERROR(IF($A32="","",IF(SUMIFS(RAW_매출A!$J$2:$J$7000,RAW_매출A!$B$2:$B$7000,$A32,RAW_매출A!$A$2:$A$7000,EDATE($E32,AX$1-1))=0,"",SUMIFS(RAW_매출A!$J$2:$J$7000,RAW_매출A!$B$2:$B$7000,$A32,RAW_매출A!$A$2:$A$7000,EDATE($E32,AX$1-1)))),"")</f>
        <v>6546050</v>
      </c>
      <c r="AY32">
        <f>IFERROR(IF($A32="","",IF(SUMIFS(RAW_매출A!$J$2:$J$7000,RAW_매출A!$B$2:$B$7000,$A32,RAW_매출A!$A$2:$A$7000,EDATE($E32,AY$1-1))=0,"",SUMIFS(RAW_매출A!$J$2:$J$7000,RAW_매출A!$B$2:$B$7000,$A32,RAW_매출A!$A$2:$A$7000,EDATE($E32,AY$1-1)))),"")</f>
        <v>6263200</v>
      </c>
      <c r="AZ32">
        <f>IFERROR(IF($A32="","",IF(SUMIFS(RAW_매출A!$J$2:$J$7000,RAW_매출A!$B$2:$B$7000,$A32,RAW_매출A!$A$2:$A$7000,EDATE($E32,AZ$1-1))=0,"",SUMIFS(RAW_매출A!$J$2:$J$7000,RAW_매출A!$B$2:$B$7000,$A32,RAW_매출A!$A$2:$A$7000,EDATE($E32,AZ$1-1)))),"")</f>
        <v>6470250</v>
      </c>
      <c r="BA32">
        <f>IFERROR(IF($A32="","",IF(SUMIFS(RAW_매출A!$J$2:$J$7000,RAW_매출A!$B$2:$B$7000,$A32,RAW_매출A!$A$2:$A$7000,EDATE($E32,BA$1-1))=0,"",SUMIFS(RAW_매출A!$J$2:$J$7000,RAW_매출A!$B$2:$B$7000,$A32,RAW_매출A!$A$2:$A$7000,EDATE($E32,BA$1-1)))),"")</f>
        <v>5648300</v>
      </c>
      <c r="BB32">
        <f>IFERROR(IF($A32="","",IF(SUMIFS(RAW_매출A!$J$2:$J$7000,RAW_매출A!$B$2:$B$7000,$A32,RAW_매출A!$A$2:$A$7000,EDATE($E32,BB$1-1))=0,"",SUMIFS(RAW_매출A!$J$2:$J$7000,RAW_매출A!$B$2:$B$7000,$A32,RAW_매출A!$A$2:$A$7000,EDATE($E32,BB$1-1)))),"")</f>
        <v>7087550</v>
      </c>
      <c r="BC32">
        <f>IFERROR(IF($A32="","",IF(SUMIFS(RAW_매출A!$J$2:$J$7000,RAW_매출A!$B$2:$B$7000,$A32,RAW_매출A!$A$2:$A$7000,EDATE($E32,BC$1-1))=0,"",SUMIFS(RAW_매출A!$J$2:$J$7000,RAW_매출A!$B$2:$B$7000,$A32,RAW_매출A!$A$2:$A$7000,EDATE($E32,BC$1-1)))),"")</f>
        <v>5981300</v>
      </c>
      <c r="BD32">
        <f>IFERROR(IF($A32="","",IF(SUMIFS(RAW_매출A!$J$2:$J$7000,RAW_매출A!$B$2:$B$7000,$A32,RAW_매출A!$A$2:$A$7000,EDATE($E32,BD$1-1))=0,"",SUMIFS(RAW_매출A!$J$2:$J$7000,RAW_매출A!$B$2:$B$7000,$A32,RAW_매출A!$A$2:$A$7000,EDATE($E32,BD$1-1)))),"")</f>
        <v>6835100</v>
      </c>
      <c r="BE32">
        <f>IFERROR(IF($A32="","",IF(SUMIFS(RAW_매출A!$J$2:$J$7000,RAW_매출A!$B$2:$B$7000,$A32,RAW_매출A!$A$2:$A$7000,EDATE($E32,BE$1-1))=0,"",SUMIFS(RAW_매출A!$J$2:$J$7000,RAW_매출A!$B$2:$B$7000,$A32,RAW_매출A!$A$2:$A$7000,EDATE($E32,BE$1-1)))),"")</f>
        <v>6389450</v>
      </c>
      <c r="BF32">
        <f>IFERROR(IF($A32="","",IF(SUMIFS(RAW_매출A!$J$2:$J$7000,RAW_매출A!$B$2:$B$7000,$A32,RAW_매출A!$A$2:$A$7000,EDATE($E32,BF$1-1))=0,"",SUMIFS(RAW_매출A!$J$2:$J$7000,RAW_매출A!$B$2:$B$7000,$A32,RAW_매출A!$A$2:$A$7000,EDATE($E32,BF$1-1)))),"")</f>
        <v>5917200</v>
      </c>
      <c r="BG32">
        <f>IFERROR(IF($A32="","",IF(SUMIFS(RAW_매출A!$J$2:$J$7000,RAW_매출A!$B$2:$B$7000,$A32,RAW_매출A!$A$2:$A$7000,EDATE($E32,BG$1-1))=0,"",SUMIFS(RAW_매출A!$J$2:$J$7000,RAW_매출A!$B$2:$B$7000,$A32,RAW_매출A!$A$2:$A$7000,EDATE($E32,BG$1-1)))),"")</f>
        <v>5750300</v>
      </c>
      <c r="BH32">
        <f>IFERROR(IF($A32="","",IF(SUMIFS(RAW_매출A!$J$2:$J$7000,RAW_매출A!$B$2:$B$7000,$A32,RAW_매출A!$A$2:$A$7000,EDATE($E32,BH$1-1))=0,"",SUMIFS(RAW_매출A!$J$2:$J$7000,RAW_매출A!$B$2:$B$7000,$A32,RAW_매출A!$A$2:$A$7000,EDATE($E32,BH$1-1)))),"")</f>
        <v>5875900</v>
      </c>
      <c r="BI32">
        <f>IFERROR(IF($A32="","",IF(SUMIFS(RAW_매출A!$J$2:$J$7000,RAW_매출A!$B$2:$B$7000,$A32,RAW_매출A!$A$2:$A$7000,EDATE($E32,BI$1-1))=0,"",SUMIFS(RAW_매출A!$J$2:$J$7000,RAW_매출A!$B$2:$B$7000,$A32,RAW_매출A!$A$2:$A$7000,EDATE($E32,BI$1-1)))),"")</f>
        <v>7429250</v>
      </c>
      <c r="BJ32">
        <f>IFERROR(IF($A32="","",IF(SUMIFS(RAW_매출A!$J$2:$J$7000,RAW_매출A!$B$2:$B$7000,$A32,RAW_매출A!$A$2:$A$7000,EDATE($E32,BJ$1-1))=0,"",SUMIFS(RAW_매출A!$J$2:$J$7000,RAW_매출A!$B$2:$B$7000,$A32,RAW_매출A!$A$2:$A$7000,EDATE($E32,BJ$1-1)))),"")</f>
        <v>6254100</v>
      </c>
      <c r="BK32">
        <f>IFERROR(IF($A32="","",IF(SUMIFS(RAW_매출A!$J$2:$J$7000,RAW_매출A!$B$2:$B$7000,$A32,RAW_매출A!$A$2:$A$7000,EDATE($E32,BK$1-1))=0,"",SUMIFS(RAW_매출A!$J$2:$J$7000,RAW_매출A!$B$2:$B$7000,$A32,RAW_매출A!$A$2:$A$7000,EDATE($E32,BK$1-1)))),"")</f>
        <v>6218450</v>
      </c>
      <c r="BL32">
        <f>IFERROR(IF($A32="","",IF(SUMIFS(RAW_매출A!$J$2:$J$7000,RAW_매출A!$B$2:$B$7000,$A32,RAW_매출A!$A$2:$A$7000,EDATE($E32,BL$1-1))=0,"",SUMIFS(RAW_매출A!$J$2:$J$7000,RAW_매출A!$B$2:$B$7000,$A32,RAW_매출A!$A$2:$A$7000,EDATE($E32,BL$1-1)))),"")</f>
        <v>6160200</v>
      </c>
      <c r="BM32">
        <f>IFERROR(IF($A32="","",IF(SUMIFS(RAW_매출A!$J$2:$J$7000,RAW_매출A!$B$2:$B$7000,$A32,RAW_매출A!$A$2:$A$7000,EDATE($E32,BM$1-1))=0,"",SUMIFS(RAW_매출A!$J$2:$J$7000,RAW_매출A!$B$2:$B$7000,$A32,RAW_매출A!$A$2:$A$7000,EDATE($E32,BM$1-1)))),"")</f>
        <v>5804500</v>
      </c>
      <c r="BN32">
        <f>IFERROR(IF($A32="","",IF(SUMIFS(RAW_매출A!$J$2:$J$7000,RAW_매출A!$B$2:$B$7000,$A32,RAW_매출A!$A$2:$A$7000,EDATE($E32,BN$1-1))=0,"",SUMIFS(RAW_매출A!$J$2:$J$7000,RAW_매출A!$B$2:$B$7000,$A32,RAW_매출A!$A$2:$A$7000,EDATE($E32,BN$1-1)))),"")</f>
        <v>5621050</v>
      </c>
    </row>
    <row r="33" spans="1:66" x14ac:dyDescent="0.3">
      <c r="A33" t="str">
        <f>세팅!A34</f>
        <v>(1021) #광주전남대점</v>
      </c>
      <c r="B33" t="str">
        <f>세팅!B34</f>
        <v>150-1</v>
      </c>
      <c r="C33">
        <f t="shared" si="0"/>
        <v>1</v>
      </c>
      <c r="D33" t="str">
        <f t="shared" si="1"/>
        <v>1</v>
      </c>
      <c r="E33" s="1">
        <f>세팅!D34</f>
        <v>44287</v>
      </c>
      <c r="F33">
        <f t="shared" si="3"/>
        <v>3257666.6666666665</v>
      </c>
      <c r="G33">
        <f>IFERROR(IF($A33="","",IF(SUMIFS(RAW_매출A!$J$2:$J$7000,RAW_매출A!$B$2:$B$7000,$A33,RAW_매출A!$A$2:$A$7000,EDATE($E33,G$1-1))=0,"",SUMIFS(RAW_매출A!$J$2:$J$7000,RAW_매출A!$B$2:$B$7000,$A33,RAW_매출A!$A$2:$A$7000,EDATE($E33,G$1-1)))),"")</f>
        <v>2278000</v>
      </c>
      <c r="H33">
        <f>IFERROR(IF($A33="","",IF(SUMIFS(RAW_매출A!$J$2:$J$7000,RAW_매출A!$B$2:$B$7000,$A33,RAW_매출A!$A$2:$A$7000,EDATE($E33,H$1-1))=0,"",SUMIFS(RAW_매출A!$J$2:$J$7000,RAW_매출A!$B$2:$B$7000,$A33,RAW_매출A!$A$2:$A$7000,EDATE($E33,H$1-1)))),"")</f>
        <v>2763000</v>
      </c>
      <c r="I33">
        <f>IFERROR(IF($A33="","",IF(SUMIFS(RAW_매출A!$J$2:$J$7000,RAW_매출A!$B$2:$B$7000,$A33,RAW_매출A!$A$2:$A$7000,EDATE($E33,I$1-1))=0,"",SUMIFS(RAW_매출A!$J$2:$J$7000,RAW_매출A!$B$2:$B$7000,$A33,RAW_매출A!$A$2:$A$7000,EDATE($E33,I$1-1)))),"")</f>
        <v>2581500</v>
      </c>
      <c r="J33" s="28">
        <f>IFERROR(IF($A33="","",IF(SUMIFS(RAW_매출A!$J$2:$J$7000,RAW_매출A!$B$2:$B$7000,$A33,RAW_매출A!$A$2:$A$7000,EDATE($E33,J$1-1))=0,"",SUMIFS(RAW_매출A!$J$2:$J$7000,RAW_매출A!$B$2:$B$7000,$A33,RAW_매출A!$A$2:$A$7000,EDATE($E33,J$1-1)))),"")</f>
        <v>2775000</v>
      </c>
      <c r="K33" s="28">
        <f>IFERROR(IF($A33="","",IF(SUMIFS(RAW_매출A!$J$2:$J$7000,RAW_매출A!$B$2:$B$7000,$A33,RAW_매출A!$A$2:$A$7000,EDATE($E33,K$1-1))=0,"",SUMIFS(RAW_매출A!$J$2:$J$7000,RAW_매출A!$B$2:$B$7000,$A33,RAW_매출A!$A$2:$A$7000,EDATE($E33,K$1-1)))),"")</f>
        <v>3053000</v>
      </c>
      <c r="L33" s="28">
        <f>IFERROR(IF($A33="","",IF(SUMIFS(RAW_매출A!$J$2:$J$7000,RAW_매출A!$B$2:$B$7000,$A33,RAW_매출A!$A$2:$A$7000,EDATE($E33,L$1-1))=0,"",SUMIFS(RAW_매출A!$J$2:$J$7000,RAW_매출A!$B$2:$B$7000,$A33,RAW_매출A!$A$2:$A$7000,EDATE($E33,L$1-1)))),"")</f>
        <v>3196500</v>
      </c>
      <c r="M33" s="28">
        <f>IFERROR(IF($A33="","",IF(SUMIFS(RAW_매출A!$J$2:$J$7000,RAW_매출A!$B$2:$B$7000,$A33,RAW_매출A!$A$2:$A$7000,EDATE($E33,M$1-1))=0,"",SUMIFS(RAW_매출A!$J$2:$J$7000,RAW_매출A!$B$2:$B$7000,$A33,RAW_매출A!$A$2:$A$7000,EDATE($E33,M$1-1)))),"")</f>
        <v>3637500</v>
      </c>
      <c r="N33" s="28">
        <f>IFERROR(IF($A33="","",IF(SUMIFS(RAW_매출A!$J$2:$J$7000,RAW_매출A!$B$2:$B$7000,$A33,RAW_매출A!$A$2:$A$7000,EDATE($E33,N$1-1))=0,"",SUMIFS(RAW_매출A!$J$2:$J$7000,RAW_매출A!$B$2:$B$7000,$A33,RAW_매출A!$A$2:$A$7000,EDATE($E33,N$1-1)))),"")</f>
        <v>3383000</v>
      </c>
      <c r="O33" s="28">
        <f>IFERROR(IF($A33="","",IF(SUMIFS(RAW_매출A!$J$2:$J$7000,RAW_매출A!$B$2:$B$7000,$A33,RAW_매출A!$A$2:$A$7000,EDATE($E33,O$1-1))=0,"",SUMIFS(RAW_매출A!$J$2:$J$7000,RAW_매출A!$B$2:$B$7000,$A33,RAW_매출A!$A$2:$A$7000,EDATE($E33,O$1-1)))),"")</f>
        <v>3501000</v>
      </c>
      <c r="P33">
        <f>IFERROR(IF($A33="","",IF(SUMIFS(RAW_매출A!$J$2:$J$7000,RAW_매출A!$B$2:$B$7000,$A33,RAW_매출A!$A$2:$A$7000,EDATE($E33,P$1-1))=0,"",SUMIFS(RAW_매출A!$J$2:$J$7000,RAW_매출A!$B$2:$B$7000,$A33,RAW_매출A!$A$2:$A$7000,EDATE($E33,P$1-1)))),"")</f>
        <v>3574500</v>
      </c>
      <c r="Q33">
        <f>IFERROR(IF($A33="","",IF(SUMIFS(RAW_매출A!$J$2:$J$7000,RAW_매출A!$B$2:$B$7000,$A33,RAW_매출A!$A$2:$A$7000,EDATE($E33,Q$1-1))=0,"",SUMIFS(RAW_매출A!$J$2:$J$7000,RAW_매출A!$B$2:$B$7000,$A33,RAW_매출A!$A$2:$A$7000,EDATE($E33,Q$1-1)))),"")</f>
        <v>3500000</v>
      </c>
      <c r="R33">
        <f>IFERROR(IF($A33="","",IF(SUMIFS(RAW_매출A!$J$2:$J$7000,RAW_매출A!$B$2:$B$7000,$A33,RAW_매출A!$A$2:$A$7000,EDATE($E33,R$1-1))=0,"",SUMIFS(RAW_매출A!$J$2:$J$7000,RAW_매출A!$B$2:$B$7000,$A33,RAW_매출A!$A$2:$A$7000,EDATE($E33,R$1-1)))),"")</f>
        <v>3440500</v>
      </c>
      <c r="S33">
        <f>IFERROR(IF($A33="","",IF(SUMIFS(RAW_매출A!$J$2:$J$7000,RAW_매출A!$B$2:$B$7000,$A33,RAW_매출A!$A$2:$A$7000,EDATE($E33,S$1-1))=0,"",SUMIFS(RAW_매출A!$J$2:$J$7000,RAW_매출A!$B$2:$B$7000,$A33,RAW_매출A!$A$2:$A$7000,EDATE($E33,S$1-1)))),"")</f>
        <v>2538000</v>
      </c>
      <c r="T33">
        <f>IFERROR(IF($A33="","",IF(SUMIFS(RAW_매출A!$J$2:$J$7000,RAW_매출A!$B$2:$B$7000,$A33,RAW_매출A!$A$2:$A$7000,EDATE($E33,T$1-1))=0,"",SUMIFS(RAW_매출A!$J$2:$J$7000,RAW_매출A!$B$2:$B$7000,$A33,RAW_매출A!$A$2:$A$7000,EDATE($E33,T$1-1)))),"")</f>
        <v>2498000</v>
      </c>
      <c r="U33">
        <f>IFERROR(IF($A33="","",IF(SUMIFS(RAW_매출A!$J$2:$J$7000,RAW_매출A!$B$2:$B$7000,$A33,RAW_매출A!$A$2:$A$7000,EDATE($E33,U$1-1))=0,"",SUMIFS(RAW_매출A!$J$2:$J$7000,RAW_매출A!$B$2:$B$7000,$A33,RAW_매출A!$A$2:$A$7000,EDATE($E33,U$1-1)))),"")</f>
        <v>2493500</v>
      </c>
      <c r="V33">
        <f>IFERROR(IF($A33="","",IF(SUMIFS(RAW_매출A!$J$2:$J$7000,RAW_매출A!$B$2:$B$7000,$A33,RAW_매출A!$A$2:$A$7000,EDATE($E33,V$1-1))=0,"",SUMIFS(RAW_매출A!$J$2:$J$7000,RAW_매출A!$B$2:$B$7000,$A33,RAW_매출A!$A$2:$A$7000,EDATE($E33,V$1-1)))),"")</f>
        <v>2600500</v>
      </c>
      <c r="W33">
        <f>IFERROR(IF($A33="","",IF(SUMIFS(RAW_매출A!$J$2:$J$7000,RAW_매출A!$B$2:$B$7000,$A33,RAW_매출A!$A$2:$A$7000,EDATE($E33,W$1-1))=0,"",SUMIFS(RAW_매출A!$J$2:$J$7000,RAW_매출A!$B$2:$B$7000,$A33,RAW_매출A!$A$2:$A$7000,EDATE($E33,W$1-1)))),"")</f>
        <v>3094000</v>
      </c>
      <c r="X33">
        <f>IFERROR(IF($A33="","",IF(SUMIFS(RAW_매출A!$J$2:$J$7000,RAW_매출A!$B$2:$B$7000,$A33,RAW_매출A!$A$2:$A$7000,EDATE($E33,X$1-1))=0,"",SUMIFS(RAW_매출A!$J$2:$J$7000,RAW_매출A!$B$2:$B$7000,$A33,RAW_매출A!$A$2:$A$7000,EDATE($E33,X$1-1)))),"")</f>
        <v>2442500</v>
      </c>
      <c r="Y33">
        <f>IFERROR(IF($A33="","",IF(SUMIFS(RAW_매출A!$J$2:$J$7000,RAW_매출A!$B$2:$B$7000,$A33,RAW_매출A!$A$2:$A$7000,EDATE($E33,Y$1-1))=0,"",SUMIFS(RAW_매출A!$J$2:$J$7000,RAW_매출A!$B$2:$B$7000,$A33,RAW_매출A!$A$2:$A$7000,EDATE($E33,Y$1-1)))),"")</f>
        <v>2364500</v>
      </c>
      <c r="Z33">
        <f>IFERROR(IF($A33="","",IF(SUMIFS(RAW_매출A!$J$2:$J$7000,RAW_매출A!$B$2:$B$7000,$A33,RAW_매출A!$A$2:$A$7000,EDATE($E33,Z$1-1))=0,"",SUMIFS(RAW_매출A!$J$2:$J$7000,RAW_매출A!$B$2:$B$7000,$A33,RAW_매출A!$A$2:$A$7000,EDATE($E33,Z$1-1)))),"")</f>
        <v>2384500</v>
      </c>
      <c r="AA33">
        <f>IFERROR(IF($A33="","",IF(SUMIFS(RAW_매출A!$J$2:$J$7000,RAW_매출A!$B$2:$B$7000,$A33,RAW_매출A!$A$2:$A$7000,EDATE($E33,AA$1-1))=0,"",SUMIFS(RAW_매출A!$J$2:$J$7000,RAW_매출A!$B$2:$B$7000,$A33,RAW_매출A!$A$2:$A$7000,EDATE($E33,AA$1-1)))),"")</f>
        <v>2424000</v>
      </c>
      <c r="AB33">
        <f>IFERROR(IF($A33="","",IF(SUMIFS(RAW_매출A!$J$2:$J$7000,RAW_매출A!$B$2:$B$7000,$A33,RAW_매출A!$A$2:$A$7000,EDATE($E33,AB$1-1))=0,"",SUMIFS(RAW_매출A!$J$2:$J$7000,RAW_매출A!$B$2:$B$7000,$A33,RAW_매출A!$A$2:$A$7000,EDATE($E33,AB$1-1)))),"")</f>
        <v>2680000</v>
      </c>
      <c r="AC33">
        <f>IFERROR(IF($A33="","",IF(SUMIFS(RAW_매출A!$J$2:$J$7000,RAW_매출A!$B$2:$B$7000,$A33,RAW_매출A!$A$2:$A$7000,EDATE($E33,AC$1-1))=0,"",SUMIFS(RAW_매출A!$J$2:$J$7000,RAW_매출A!$B$2:$B$7000,$A33,RAW_매출A!$A$2:$A$7000,EDATE($E33,AC$1-1)))),"")</f>
        <v>2526500</v>
      </c>
      <c r="AD33">
        <f>IFERROR(IF($A33="","",IF(SUMIFS(RAW_매출A!$J$2:$J$7000,RAW_매출A!$B$2:$B$7000,$A33,RAW_매출A!$A$2:$A$7000,EDATE($E33,AD$1-1))=0,"",SUMIFS(RAW_매출A!$J$2:$J$7000,RAW_매출A!$B$2:$B$7000,$A33,RAW_매출A!$A$2:$A$7000,EDATE($E33,AD$1-1)))),"")</f>
        <v>2624000</v>
      </c>
      <c r="AE33">
        <f>IFERROR(IF($A33="","",IF(SUMIFS(RAW_매출A!$J$2:$J$7000,RAW_매출A!$B$2:$B$7000,$A33,RAW_매출A!$A$2:$A$7000,EDATE($E33,AE$1-1))=0,"",SUMIFS(RAW_매출A!$J$2:$J$7000,RAW_매출A!$B$2:$B$7000,$A33,RAW_매출A!$A$2:$A$7000,EDATE($E33,AE$1-1)))),"")</f>
        <v>2745500</v>
      </c>
      <c r="AF33">
        <f>IFERROR(IF($A33="","",IF(SUMIFS(RAW_매출A!$J$2:$J$7000,RAW_매출A!$B$2:$B$7000,$A33,RAW_매출A!$A$2:$A$7000,EDATE($E33,AF$1-1))=0,"",SUMIFS(RAW_매출A!$J$2:$J$7000,RAW_매출A!$B$2:$B$7000,$A33,RAW_매출A!$A$2:$A$7000,EDATE($E33,AF$1-1)))),"")</f>
        <v>2892000</v>
      </c>
      <c r="AG33">
        <f>IFERROR(IF($A33="","",IF(SUMIFS(RAW_매출A!$J$2:$J$7000,RAW_매출A!$B$2:$B$7000,$A33,RAW_매출A!$A$2:$A$7000,EDATE($E33,AG$1-1))=0,"",SUMIFS(RAW_매출A!$J$2:$J$7000,RAW_매출A!$B$2:$B$7000,$A33,RAW_매출A!$A$2:$A$7000,EDATE($E33,AG$1-1)))),"")</f>
        <v>2714000</v>
      </c>
      <c r="AH33">
        <f>IFERROR(IF($A33="","",IF(SUMIFS(RAW_매출A!$J$2:$J$7000,RAW_매출A!$B$2:$B$7000,$A33,RAW_매출A!$A$2:$A$7000,EDATE($E33,AH$1-1))=0,"",SUMIFS(RAW_매출A!$J$2:$J$7000,RAW_매출A!$B$2:$B$7000,$A33,RAW_매출A!$A$2:$A$7000,EDATE($E33,AH$1-1)))),"")</f>
        <v>3282000</v>
      </c>
      <c r="AI33">
        <f>IFERROR(IF($A33="","",IF(SUMIFS(RAW_매출A!$J$2:$J$7000,RAW_매출A!$B$2:$B$7000,$A33,RAW_매출A!$A$2:$A$7000,EDATE($E33,AI$1-1))=0,"",SUMIFS(RAW_매출A!$J$2:$J$7000,RAW_매출A!$B$2:$B$7000,$A33,RAW_매출A!$A$2:$A$7000,EDATE($E33,AI$1-1)))),"")</f>
        <v>2582000</v>
      </c>
      <c r="AJ33">
        <f>IFERROR(IF($A33="","",IF(SUMIFS(RAW_매출A!$J$2:$J$7000,RAW_매출A!$B$2:$B$7000,$A33,RAW_매출A!$A$2:$A$7000,EDATE($E33,AJ$1-1))=0,"",SUMIFS(RAW_매출A!$J$2:$J$7000,RAW_매출A!$B$2:$B$7000,$A33,RAW_매출A!$A$2:$A$7000,EDATE($E33,AJ$1-1)))),"")</f>
        <v>3027000</v>
      </c>
      <c r="AK33">
        <f>IFERROR(IF($A33="","",IF(SUMIFS(RAW_매출A!$J$2:$J$7000,RAW_매출A!$B$2:$B$7000,$A33,RAW_매출A!$A$2:$A$7000,EDATE($E33,AK$1-1))=0,"",SUMIFS(RAW_매출A!$J$2:$J$7000,RAW_매출A!$B$2:$B$7000,$A33,RAW_매출A!$A$2:$A$7000,EDATE($E33,AK$1-1)))),"")</f>
        <v>2887500</v>
      </c>
      <c r="AL33">
        <f>IFERROR(IF($A33="","",IF(SUMIFS(RAW_매출A!$J$2:$J$7000,RAW_매출A!$B$2:$B$7000,$A33,RAW_매출A!$A$2:$A$7000,EDATE($E33,AL$1-1))=0,"",SUMIFS(RAW_매출A!$J$2:$J$7000,RAW_매출A!$B$2:$B$7000,$A33,RAW_매출A!$A$2:$A$7000,EDATE($E33,AL$1-1)))),"")</f>
        <v>2593000</v>
      </c>
      <c r="AM33">
        <f>IFERROR(IF($A33="","",IF(SUMIFS(RAW_매출A!$J$2:$J$7000,RAW_매출A!$B$2:$B$7000,$A33,RAW_매출A!$A$2:$A$7000,EDATE($E33,AM$1-1))=0,"",SUMIFS(RAW_매출A!$J$2:$J$7000,RAW_매출A!$B$2:$B$7000,$A33,RAW_매출A!$A$2:$A$7000,EDATE($E33,AM$1-1)))),"")</f>
        <v>2633000</v>
      </c>
      <c r="AN33">
        <f>IFERROR(IF($A33="","",IF(SUMIFS(RAW_매출A!$J$2:$J$7000,RAW_매출A!$B$2:$B$7000,$A33,RAW_매출A!$A$2:$A$7000,EDATE($E33,AN$1-1))=0,"",SUMIFS(RAW_매출A!$J$2:$J$7000,RAW_매출A!$B$2:$B$7000,$A33,RAW_매출A!$A$2:$A$7000,EDATE($E33,AN$1-1)))),"")</f>
        <v>2632000</v>
      </c>
      <c r="AO33">
        <f>IFERROR(IF($A33="","",IF(SUMIFS(RAW_매출A!$J$2:$J$7000,RAW_매출A!$B$2:$B$7000,$A33,RAW_매출A!$A$2:$A$7000,EDATE($E33,AO$1-1))=0,"",SUMIFS(RAW_매출A!$J$2:$J$7000,RAW_매출A!$B$2:$B$7000,$A33,RAW_매출A!$A$2:$A$7000,EDATE($E33,AO$1-1)))),"")</f>
        <v>2701500</v>
      </c>
      <c r="AP33">
        <f>IFERROR(IF($A33="","",IF(SUMIFS(RAW_매출A!$J$2:$J$7000,RAW_매출A!$B$2:$B$7000,$A33,RAW_매출A!$A$2:$A$7000,EDATE($E33,AP$1-1))=0,"",SUMIFS(RAW_매출A!$J$2:$J$7000,RAW_매출A!$B$2:$B$7000,$A33,RAW_매출A!$A$2:$A$7000,EDATE($E33,AP$1-1)))),"")</f>
        <v>2811500</v>
      </c>
      <c r="AQ33">
        <f>IFERROR(IF($A33="","",IF(SUMIFS(RAW_매출A!$J$2:$J$7000,RAW_매출A!$B$2:$B$7000,$A33,RAW_매출A!$A$2:$A$7000,EDATE($E33,AQ$1-1))=0,"",SUMIFS(RAW_매출A!$J$2:$J$7000,RAW_매출A!$B$2:$B$7000,$A33,RAW_매출A!$A$2:$A$7000,EDATE($E33,AQ$1-1)))),"")</f>
        <v>2873000</v>
      </c>
      <c r="AR33">
        <f>IFERROR(IF($A33="","",IF(SUMIFS(RAW_매출A!$J$2:$J$7000,RAW_매출A!$B$2:$B$7000,$A33,RAW_매출A!$A$2:$A$7000,EDATE($E33,AR$1-1))=0,"",SUMIFS(RAW_매출A!$J$2:$J$7000,RAW_매출A!$B$2:$B$7000,$A33,RAW_매출A!$A$2:$A$7000,EDATE($E33,AR$1-1)))),"")</f>
        <v>2868000</v>
      </c>
      <c r="AS33">
        <f>IFERROR(IF($A33="","",IF(SUMIFS(RAW_매출A!$J$2:$J$7000,RAW_매출A!$B$2:$B$7000,$A33,RAW_매출A!$A$2:$A$7000,EDATE($E33,AS$1-1))=0,"",SUMIFS(RAW_매출A!$J$2:$J$7000,RAW_매출A!$B$2:$B$7000,$A33,RAW_매출A!$A$2:$A$7000,EDATE($E33,AS$1-1)))),"")</f>
        <v>2625500</v>
      </c>
      <c r="AT33">
        <f>IFERROR(IF($A33="","",IF(SUMIFS(RAW_매출A!$J$2:$J$7000,RAW_매출A!$B$2:$B$7000,$A33,RAW_매출A!$A$2:$A$7000,EDATE($E33,AT$1-1))=0,"",SUMIFS(RAW_매출A!$J$2:$J$7000,RAW_매출A!$B$2:$B$7000,$A33,RAW_매출A!$A$2:$A$7000,EDATE($E33,AT$1-1)))),"")</f>
        <v>2910500</v>
      </c>
      <c r="AU33">
        <f>IFERROR(IF($A33="","",IF(SUMIFS(RAW_매출A!$J$2:$J$7000,RAW_매출A!$B$2:$B$7000,$A33,RAW_매출A!$A$2:$A$7000,EDATE($E33,AU$1-1))=0,"",SUMIFS(RAW_매출A!$J$2:$J$7000,RAW_매출A!$B$2:$B$7000,$A33,RAW_매출A!$A$2:$A$7000,EDATE($E33,AU$1-1)))),"")</f>
        <v>2498000</v>
      </c>
      <c r="AV33">
        <f>IFERROR(IF($A33="","",IF(SUMIFS(RAW_매출A!$J$2:$J$7000,RAW_매출A!$B$2:$B$7000,$A33,RAW_매출A!$A$2:$A$7000,EDATE($E33,AV$1-1))=0,"",SUMIFS(RAW_매출A!$J$2:$J$7000,RAW_매출A!$B$2:$B$7000,$A33,RAW_매출A!$A$2:$A$7000,EDATE($E33,AV$1-1)))),"")</f>
        <v>2520000</v>
      </c>
      <c r="AW33">
        <f>IFERROR(IF($A33="","",IF(SUMIFS(RAW_매출A!$J$2:$J$7000,RAW_매출A!$B$2:$B$7000,$A33,RAW_매출A!$A$2:$A$7000,EDATE($E33,AW$1-1))=0,"",SUMIFS(RAW_매출A!$J$2:$J$7000,RAW_매출A!$B$2:$B$7000,$A33,RAW_매출A!$A$2:$A$7000,EDATE($E33,AW$1-1)))),"")</f>
        <v>2565500</v>
      </c>
      <c r="AX33">
        <f>IFERROR(IF($A33="","",IF(SUMIFS(RAW_매출A!$J$2:$J$7000,RAW_매출A!$B$2:$B$7000,$A33,RAW_매출A!$A$2:$A$7000,EDATE($E33,AX$1-1))=0,"",SUMIFS(RAW_매출A!$J$2:$J$7000,RAW_매출A!$B$2:$B$7000,$A33,RAW_매출A!$A$2:$A$7000,EDATE($E33,AX$1-1)))),"")</f>
        <v>2375000</v>
      </c>
      <c r="AY33">
        <f>IFERROR(IF($A33="","",IF(SUMIFS(RAW_매출A!$J$2:$J$7000,RAW_매출A!$B$2:$B$7000,$A33,RAW_매출A!$A$2:$A$7000,EDATE($E33,AY$1-1))=0,"",SUMIFS(RAW_매출A!$J$2:$J$7000,RAW_매출A!$B$2:$B$7000,$A33,RAW_매출A!$A$2:$A$7000,EDATE($E33,AY$1-1)))),"")</f>
        <v>2636500</v>
      </c>
      <c r="AZ33">
        <f>IFERROR(IF($A33="","",IF(SUMIFS(RAW_매출A!$J$2:$J$7000,RAW_매출A!$B$2:$B$7000,$A33,RAW_매출A!$A$2:$A$7000,EDATE($E33,AZ$1-1))=0,"",SUMIFS(RAW_매출A!$J$2:$J$7000,RAW_매출A!$B$2:$B$7000,$A33,RAW_매출A!$A$2:$A$7000,EDATE($E33,AZ$1-1)))),"")</f>
        <v>2869000</v>
      </c>
      <c r="BA33">
        <f>IFERROR(IF($A33="","",IF(SUMIFS(RAW_매출A!$J$2:$J$7000,RAW_매출A!$B$2:$B$7000,$A33,RAW_매출A!$A$2:$A$7000,EDATE($E33,BA$1-1))=0,"",SUMIFS(RAW_매출A!$J$2:$J$7000,RAW_매출A!$B$2:$B$7000,$A33,RAW_매출A!$A$2:$A$7000,EDATE($E33,BA$1-1)))),"")</f>
        <v>2224000</v>
      </c>
      <c r="BB33">
        <f>IFERROR(IF($A33="","",IF(SUMIFS(RAW_매출A!$J$2:$J$7000,RAW_매출A!$B$2:$B$7000,$A33,RAW_매출A!$A$2:$A$7000,EDATE($E33,BB$1-1))=0,"",SUMIFS(RAW_매출A!$J$2:$J$7000,RAW_매출A!$B$2:$B$7000,$A33,RAW_매출A!$A$2:$A$7000,EDATE($E33,BB$1-1)))),"")</f>
        <v>2613500</v>
      </c>
      <c r="BC33">
        <f>IFERROR(IF($A33="","",IF(SUMIFS(RAW_매출A!$J$2:$J$7000,RAW_매출A!$B$2:$B$7000,$A33,RAW_매출A!$A$2:$A$7000,EDATE($E33,BC$1-1))=0,"",SUMIFS(RAW_매출A!$J$2:$J$7000,RAW_매출A!$B$2:$B$7000,$A33,RAW_매출A!$A$2:$A$7000,EDATE($E33,BC$1-1)))),"")</f>
        <v>2050000</v>
      </c>
      <c r="BD33">
        <f>IFERROR(IF($A33="","",IF(SUMIFS(RAW_매출A!$J$2:$J$7000,RAW_매출A!$B$2:$B$7000,$A33,RAW_매출A!$A$2:$A$7000,EDATE($E33,BD$1-1))=0,"",SUMIFS(RAW_매출A!$J$2:$J$7000,RAW_매출A!$B$2:$B$7000,$A33,RAW_매출A!$A$2:$A$7000,EDATE($E33,BD$1-1)))),"")</f>
        <v>2087000</v>
      </c>
      <c r="BE33">
        <f>IFERROR(IF($A33="","",IF(SUMIFS(RAW_매출A!$J$2:$J$7000,RAW_매출A!$B$2:$B$7000,$A33,RAW_매출A!$A$2:$A$7000,EDATE($E33,BE$1-1))=0,"",SUMIFS(RAW_매출A!$J$2:$J$7000,RAW_매출A!$B$2:$B$7000,$A33,RAW_매출A!$A$2:$A$7000,EDATE($E33,BE$1-1)))),"")</f>
        <v>2147000</v>
      </c>
      <c r="BF33">
        <f>IFERROR(IF($A33="","",IF(SUMIFS(RAW_매출A!$J$2:$J$7000,RAW_매출A!$B$2:$B$7000,$A33,RAW_매출A!$A$2:$A$7000,EDATE($E33,BF$1-1))=0,"",SUMIFS(RAW_매출A!$J$2:$J$7000,RAW_매출A!$B$2:$B$7000,$A33,RAW_매출A!$A$2:$A$7000,EDATE($E33,BF$1-1)))),"")</f>
        <v>1807000</v>
      </c>
      <c r="BG33">
        <f>IFERROR(IF($A33="","",IF(SUMIFS(RAW_매출A!$J$2:$J$7000,RAW_매출A!$B$2:$B$7000,$A33,RAW_매출A!$A$2:$A$7000,EDATE($E33,BG$1-1))=0,"",SUMIFS(RAW_매출A!$J$2:$J$7000,RAW_매출A!$B$2:$B$7000,$A33,RAW_매출A!$A$2:$A$7000,EDATE($E33,BG$1-1)))),"")</f>
        <v>2435500</v>
      </c>
      <c r="BH33">
        <f>IFERROR(IF($A33="","",IF(SUMIFS(RAW_매출A!$J$2:$J$7000,RAW_매출A!$B$2:$B$7000,$A33,RAW_매출A!$A$2:$A$7000,EDATE($E33,BH$1-1))=0,"",SUMIFS(RAW_매출A!$J$2:$J$7000,RAW_매출A!$B$2:$B$7000,$A33,RAW_매출A!$A$2:$A$7000,EDATE($E33,BH$1-1)))),"")</f>
        <v>2300450</v>
      </c>
      <c r="BI33">
        <f>IFERROR(IF($A33="","",IF(SUMIFS(RAW_매출A!$J$2:$J$7000,RAW_매출A!$B$2:$B$7000,$A33,RAW_매출A!$A$2:$A$7000,EDATE($E33,BI$1-1))=0,"",SUMIFS(RAW_매출A!$J$2:$J$7000,RAW_매출A!$B$2:$B$7000,$A33,RAW_매출A!$A$2:$A$7000,EDATE($E33,BI$1-1)))),"")</f>
        <v>2230300</v>
      </c>
      <c r="BJ33">
        <f>IFERROR(IF($A33="","",IF(SUMIFS(RAW_매출A!$J$2:$J$7000,RAW_매출A!$B$2:$B$7000,$A33,RAW_매출A!$A$2:$A$7000,EDATE($E33,BJ$1-1))=0,"",SUMIFS(RAW_매출A!$J$2:$J$7000,RAW_매출A!$B$2:$B$7000,$A33,RAW_매출A!$A$2:$A$7000,EDATE($E33,BJ$1-1)))),"")</f>
        <v>2264310</v>
      </c>
      <c r="BK33">
        <f>IFERROR(IF($A33="","",IF(SUMIFS(RAW_매출A!$J$2:$J$7000,RAW_매출A!$B$2:$B$7000,$A33,RAW_매출A!$A$2:$A$7000,EDATE($E33,BK$1-1))=0,"",SUMIFS(RAW_매출A!$J$2:$J$7000,RAW_매출A!$B$2:$B$7000,$A33,RAW_매출A!$A$2:$A$7000,EDATE($E33,BK$1-1)))),"")</f>
        <v>2289640</v>
      </c>
      <c r="BL33">
        <f>IFERROR(IF($A33="","",IF(SUMIFS(RAW_매출A!$J$2:$J$7000,RAW_매출A!$B$2:$B$7000,$A33,RAW_매출A!$A$2:$A$7000,EDATE($E33,BL$1-1))=0,"",SUMIFS(RAW_매출A!$J$2:$J$7000,RAW_매출A!$B$2:$B$7000,$A33,RAW_매출A!$A$2:$A$7000,EDATE($E33,BL$1-1)))),"")</f>
        <v>1692500</v>
      </c>
      <c r="BM33">
        <f>IFERROR(IF($A33="","",IF(SUMIFS(RAW_매출A!$J$2:$J$7000,RAW_매출A!$B$2:$B$7000,$A33,RAW_매출A!$A$2:$A$7000,EDATE($E33,BM$1-1))=0,"",SUMIFS(RAW_매출A!$J$2:$J$7000,RAW_매출A!$B$2:$B$7000,$A33,RAW_매출A!$A$2:$A$7000,EDATE($E33,BM$1-1)))),"")</f>
        <v>1678500</v>
      </c>
      <c r="BN33">
        <f>IFERROR(IF($A33="","",IF(SUMIFS(RAW_매출A!$J$2:$J$7000,RAW_매출A!$B$2:$B$7000,$A33,RAW_매출A!$A$2:$A$7000,EDATE($E33,BN$1-1))=0,"",SUMIFS(RAW_매출A!$J$2:$J$7000,RAW_매출A!$B$2:$B$7000,$A33,RAW_매출A!$A$2:$A$7000,EDATE($E33,BN$1-1)))),"")</f>
        <v>1907000</v>
      </c>
    </row>
    <row r="34" spans="1:66" x14ac:dyDescent="0.3">
      <c r="A34" t="str">
        <f>세팅!A35</f>
        <v>(1022) #서울시립대점</v>
      </c>
      <c r="B34" t="str">
        <f>세팅!B35</f>
        <v>150-3</v>
      </c>
      <c r="C34">
        <f t="shared" si="0"/>
        <v>3</v>
      </c>
      <c r="D34" t="str">
        <f t="shared" si="1"/>
        <v>3+</v>
      </c>
      <c r="E34" s="1">
        <f>세팅!D35</f>
        <v>44317</v>
      </c>
      <c r="F34">
        <f t="shared" si="3"/>
        <v>5085066.666666667</v>
      </c>
      <c r="G34">
        <f>IFERROR(IF($A34="","",IF(SUMIFS(RAW_매출A!$J$2:$J$7000,RAW_매출A!$B$2:$B$7000,$A34,RAW_매출A!$A$2:$A$7000,EDATE($E34,G$1-1))=0,"",SUMIFS(RAW_매출A!$J$2:$J$7000,RAW_매출A!$B$2:$B$7000,$A34,RAW_매출A!$A$2:$A$7000,EDATE($E34,G$1-1)))),"")</f>
        <v>3978000</v>
      </c>
      <c r="H34">
        <f>IFERROR(IF($A34="","",IF(SUMIFS(RAW_매출A!$J$2:$J$7000,RAW_매출A!$B$2:$B$7000,$A34,RAW_매출A!$A$2:$A$7000,EDATE($E34,H$1-1))=0,"",SUMIFS(RAW_매출A!$J$2:$J$7000,RAW_매출A!$B$2:$B$7000,$A34,RAW_매출A!$A$2:$A$7000,EDATE($E34,H$1-1)))),"")</f>
        <v>3897300</v>
      </c>
      <c r="I34">
        <f>IFERROR(IF($A34="","",IF(SUMIFS(RAW_매출A!$J$2:$J$7000,RAW_매출A!$B$2:$B$7000,$A34,RAW_매출A!$A$2:$A$7000,EDATE($E34,I$1-1))=0,"",SUMIFS(RAW_매출A!$J$2:$J$7000,RAW_매출A!$B$2:$B$7000,$A34,RAW_매출A!$A$2:$A$7000,EDATE($E34,I$1-1)))),"")</f>
        <v>4295900</v>
      </c>
      <c r="J34" s="28">
        <f>IFERROR(IF($A34="","",IF(SUMIFS(RAW_매출A!$J$2:$J$7000,RAW_매출A!$B$2:$B$7000,$A34,RAW_매출A!$A$2:$A$7000,EDATE($E34,J$1-1))=0,"",SUMIFS(RAW_매출A!$J$2:$J$7000,RAW_매출A!$B$2:$B$7000,$A34,RAW_매출A!$A$2:$A$7000,EDATE($E34,J$1-1)))),"")</f>
        <v>4778300</v>
      </c>
      <c r="K34" s="28">
        <f>IFERROR(IF($A34="","",IF(SUMIFS(RAW_매출A!$J$2:$J$7000,RAW_매출A!$B$2:$B$7000,$A34,RAW_매출A!$A$2:$A$7000,EDATE($E34,K$1-1))=0,"",SUMIFS(RAW_매출A!$J$2:$J$7000,RAW_매출A!$B$2:$B$7000,$A34,RAW_매출A!$A$2:$A$7000,EDATE($E34,K$1-1)))),"")</f>
        <v>5295000</v>
      </c>
      <c r="L34" s="28">
        <f>IFERROR(IF($A34="","",IF(SUMIFS(RAW_매출A!$J$2:$J$7000,RAW_매출A!$B$2:$B$7000,$A34,RAW_매출A!$A$2:$A$7000,EDATE($E34,L$1-1))=0,"",SUMIFS(RAW_매출A!$J$2:$J$7000,RAW_매출A!$B$2:$B$7000,$A34,RAW_매출A!$A$2:$A$7000,EDATE($E34,L$1-1)))),"")</f>
        <v>5872100</v>
      </c>
      <c r="M34" s="28">
        <f>IFERROR(IF($A34="","",IF(SUMIFS(RAW_매출A!$J$2:$J$7000,RAW_매출A!$B$2:$B$7000,$A34,RAW_매출A!$A$2:$A$7000,EDATE($E34,M$1-1))=0,"",SUMIFS(RAW_매출A!$J$2:$J$7000,RAW_매출A!$B$2:$B$7000,$A34,RAW_매출A!$A$2:$A$7000,EDATE($E34,M$1-1)))),"")</f>
        <v>5011300</v>
      </c>
      <c r="N34" s="28">
        <f>IFERROR(IF($A34="","",IF(SUMIFS(RAW_매출A!$J$2:$J$7000,RAW_매출A!$B$2:$B$7000,$A34,RAW_매출A!$A$2:$A$7000,EDATE($E34,N$1-1))=0,"",SUMIFS(RAW_매출A!$J$2:$J$7000,RAW_매출A!$B$2:$B$7000,$A34,RAW_매출A!$A$2:$A$7000,EDATE($E34,N$1-1)))),"")</f>
        <v>4442500</v>
      </c>
      <c r="O34" s="28">
        <f>IFERROR(IF($A34="","",IF(SUMIFS(RAW_매출A!$J$2:$J$7000,RAW_매출A!$B$2:$B$7000,$A34,RAW_매출A!$A$2:$A$7000,EDATE($E34,O$1-1))=0,"",SUMIFS(RAW_매출A!$J$2:$J$7000,RAW_매출A!$B$2:$B$7000,$A34,RAW_매출A!$A$2:$A$7000,EDATE($E34,O$1-1)))),"")</f>
        <v>5111200</v>
      </c>
      <c r="P34">
        <f>IFERROR(IF($A34="","",IF(SUMIFS(RAW_매출A!$J$2:$J$7000,RAW_매출A!$B$2:$B$7000,$A34,RAW_매출A!$A$2:$A$7000,EDATE($E34,P$1-1))=0,"",SUMIFS(RAW_매출A!$J$2:$J$7000,RAW_매출A!$B$2:$B$7000,$A34,RAW_매출A!$A$2:$A$7000,EDATE($E34,P$1-1)))),"")</f>
        <v>5327000</v>
      </c>
      <c r="Q34">
        <f>IFERROR(IF($A34="","",IF(SUMIFS(RAW_매출A!$J$2:$J$7000,RAW_매출A!$B$2:$B$7000,$A34,RAW_매출A!$A$2:$A$7000,EDATE($E34,Q$1-1))=0,"",SUMIFS(RAW_매출A!$J$2:$J$7000,RAW_매출A!$B$2:$B$7000,$A34,RAW_매출A!$A$2:$A$7000,EDATE($E34,Q$1-1)))),"")</f>
        <v>5967700</v>
      </c>
      <c r="R34">
        <f>IFERROR(IF($A34="","",IF(SUMIFS(RAW_매출A!$J$2:$J$7000,RAW_매출A!$B$2:$B$7000,$A34,RAW_매출A!$A$2:$A$7000,EDATE($E34,R$1-1))=0,"",SUMIFS(RAW_매출A!$J$2:$J$7000,RAW_매출A!$B$2:$B$7000,$A34,RAW_매출A!$A$2:$A$7000,EDATE($E34,R$1-1)))),"")</f>
        <v>6499500</v>
      </c>
      <c r="S34">
        <f>IFERROR(IF($A34="","",IF(SUMIFS(RAW_매출A!$J$2:$J$7000,RAW_매출A!$B$2:$B$7000,$A34,RAW_매출A!$A$2:$A$7000,EDATE($E34,S$1-1))=0,"",SUMIFS(RAW_매출A!$J$2:$J$7000,RAW_매출A!$B$2:$B$7000,$A34,RAW_매출A!$A$2:$A$7000,EDATE($E34,S$1-1)))),"")</f>
        <v>7031700</v>
      </c>
      <c r="T34">
        <f>IFERROR(IF($A34="","",IF(SUMIFS(RAW_매출A!$J$2:$J$7000,RAW_매출A!$B$2:$B$7000,$A34,RAW_매출A!$A$2:$A$7000,EDATE($E34,T$1-1))=0,"",SUMIFS(RAW_매출A!$J$2:$J$7000,RAW_매출A!$B$2:$B$7000,$A34,RAW_매출A!$A$2:$A$7000,EDATE($E34,T$1-1)))),"")</f>
        <v>7347500</v>
      </c>
      <c r="U34">
        <f>IFERROR(IF($A34="","",IF(SUMIFS(RAW_매출A!$J$2:$J$7000,RAW_매출A!$B$2:$B$7000,$A34,RAW_매출A!$A$2:$A$7000,EDATE($E34,U$1-1))=0,"",SUMIFS(RAW_매출A!$J$2:$J$7000,RAW_매출A!$B$2:$B$7000,$A34,RAW_매출A!$A$2:$A$7000,EDATE($E34,U$1-1)))),"")</f>
        <v>8451000</v>
      </c>
      <c r="V34">
        <f>IFERROR(IF($A34="","",IF(SUMIFS(RAW_매출A!$J$2:$J$7000,RAW_매출A!$B$2:$B$7000,$A34,RAW_매출A!$A$2:$A$7000,EDATE($E34,V$1-1))=0,"",SUMIFS(RAW_매출A!$J$2:$J$7000,RAW_매출A!$B$2:$B$7000,$A34,RAW_매출A!$A$2:$A$7000,EDATE($E34,V$1-1)))),"")</f>
        <v>8659500</v>
      </c>
      <c r="W34">
        <f>IFERROR(IF($A34="","",IF(SUMIFS(RAW_매출A!$J$2:$J$7000,RAW_매출A!$B$2:$B$7000,$A34,RAW_매출A!$A$2:$A$7000,EDATE($E34,W$1-1))=0,"",SUMIFS(RAW_매출A!$J$2:$J$7000,RAW_매출A!$B$2:$B$7000,$A34,RAW_매출A!$A$2:$A$7000,EDATE($E34,W$1-1)))),"")</f>
        <v>8720000</v>
      </c>
      <c r="X34">
        <f>IFERROR(IF($A34="","",IF(SUMIFS(RAW_매출A!$J$2:$J$7000,RAW_매출A!$B$2:$B$7000,$A34,RAW_매출A!$A$2:$A$7000,EDATE($E34,X$1-1))=0,"",SUMIFS(RAW_매출A!$J$2:$J$7000,RAW_매출A!$B$2:$B$7000,$A34,RAW_매출A!$A$2:$A$7000,EDATE($E34,X$1-1)))),"")</f>
        <v>8181500</v>
      </c>
      <c r="Y34">
        <f>IFERROR(IF($A34="","",IF(SUMIFS(RAW_매출A!$J$2:$J$7000,RAW_매출A!$B$2:$B$7000,$A34,RAW_매출A!$A$2:$A$7000,EDATE($E34,Y$1-1))=0,"",SUMIFS(RAW_매출A!$J$2:$J$7000,RAW_매출A!$B$2:$B$7000,$A34,RAW_매출A!$A$2:$A$7000,EDATE($E34,Y$1-1)))),"")</f>
        <v>7156500</v>
      </c>
      <c r="Z34">
        <f>IFERROR(IF($A34="","",IF(SUMIFS(RAW_매출A!$J$2:$J$7000,RAW_매출A!$B$2:$B$7000,$A34,RAW_매출A!$A$2:$A$7000,EDATE($E34,Z$1-1))=0,"",SUMIFS(RAW_매출A!$J$2:$J$7000,RAW_매출A!$B$2:$B$7000,$A34,RAW_매출A!$A$2:$A$7000,EDATE($E34,Z$1-1)))),"")</f>
        <v>7193500</v>
      </c>
      <c r="AA34">
        <f>IFERROR(IF($A34="","",IF(SUMIFS(RAW_매출A!$J$2:$J$7000,RAW_매출A!$B$2:$B$7000,$A34,RAW_매출A!$A$2:$A$7000,EDATE($E34,AA$1-1))=0,"",SUMIFS(RAW_매출A!$J$2:$J$7000,RAW_매출A!$B$2:$B$7000,$A34,RAW_매출A!$A$2:$A$7000,EDATE($E34,AA$1-1)))),"")</f>
        <v>6945500</v>
      </c>
      <c r="AB34">
        <f>IFERROR(IF($A34="","",IF(SUMIFS(RAW_매출A!$J$2:$J$7000,RAW_매출A!$B$2:$B$7000,$A34,RAW_매출A!$A$2:$A$7000,EDATE($E34,AB$1-1))=0,"",SUMIFS(RAW_매출A!$J$2:$J$7000,RAW_매출A!$B$2:$B$7000,$A34,RAW_매출A!$A$2:$A$7000,EDATE($E34,AB$1-1)))),"")</f>
        <v>7067500</v>
      </c>
      <c r="AC34">
        <f>IFERROR(IF($A34="","",IF(SUMIFS(RAW_매출A!$J$2:$J$7000,RAW_매출A!$B$2:$B$7000,$A34,RAW_매출A!$A$2:$A$7000,EDATE($E34,AC$1-1))=0,"",SUMIFS(RAW_매출A!$J$2:$J$7000,RAW_매출A!$B$2:$B$7000,$A34,RAW_매출A!$A$2:$A$7000,EDATE($E34,AC$1-1)))),"")</f>
        <v>9056000</v>
      </c>
      <c r="AD34">
        <f>IFERROR(IF($A34="","",IF(SUMIFS(RAW_매출A!$J$2:$J$7000,RAW_매출A!$B$2:$B$7000,$A34,RAW_매출A!$A$2:$A$7000,EDATE($E34,AD$1-1))=0,"",SUMIFS(RAW_매출A!$J$2:$J$7000,RAW_매출A!$B$2:$B$7000,$A34,RAW_매출A!$A$2:$A$7000,EDATE($E34,AD$1-1)))),"")</f>
        <v>8582500</v>
      </c>
      <c r="AE34">
        <f>IFERROR(IF($A34="","",IF(SUMIFS(RAW_매출A!$J$2:$J$7000,RAW_매출A!$B$2:$B$7000,$A34,RAW_매출A!$A$2:$A$7000,EDATE($E34,AE$1-1))=0,"",SUMIFS(RAW_매출A!$J$2:$J$7000,RAW_매출A!$B$2:$B$7000,$A34,RAW_매출A!$A$2:$A$7000,EDATE($E34,AE$1-1)))),"")</f>
        <v>9666000</v>
      </c>
      <c r="AF34">
        <f>IFERROR(IF($A34="","",IF(SUMIFS(RAW_매출A!$J$2:$J$7000,RAW_매출A!$B$2:$B$7000,$A34,RAW_매출A!$A$2:$A$7000,EDATE($E34,AF$1-1))=0,"",SUMIFS(RAW_매출A!$J$2:$J$7000,RAW_매출A!$B$2:$B$7000,$A34,RAW_매출A!$A$2:$A$7000,EDATE($E34,AF$1-1)))),"")</f>
        <v>9099770</v>
      </c>
      <c r="AG34">
        <f>IFERROR(IF($A34="","",IF(SUMIFS(RAW_매출A!$J$2:$J$7000,RAW_매출A!$B$2:$B$7000,$A34,RAW_매출A!$A$2:$A$7000,EDATE($E34,AG$1-1))=0,"",SUMIFS(RAW_매출A!$J$2:$J$7000,RAW_매출A!$B$2:$B$7000,$A34,RAW_매출A!$A$2:$A$7000,EDATE($E34,AG$1-1)))),"")</f>
        <v>9851230</v>
      </c>
      <c r="AH34">
        <f>IFERROR(IF($A34="","",IF(SUMIFS(RAW_매출A!$J$2:$J$7000,RAW_매출A!$B$2:$B$7000,$A34,RAW_매출A!$A$2:$A$7000,EDATE($E34,AH$1-1))=0,"",SUMIFS(RAW_매출A!$J$2:$J$7000,RAW_매출A!$B$2:$B$7000,$A34,RAW_매출A!$A$2:$A$7000,EDATE($E34,AH$1-1)))),"")</f>
        <v>9063890</v>
      </c>
      <c r="AI34">
        <f>IFERROR(IF($A34="","",IF(SUMIFS(RAW_매출A!$J$2:$J$7000,RAW_매출A!$B$2:$B$7000,$A34,RAW_매출A!$A$2:$A$7000,EDATE($E34,AI$1-1))=0,"",SUMIFS(RAW_매출A!$J$2:$J$7000,RAW_매출A!$B$2:$B$7000,$A34,RAW_매출A!$A$2:$A$7000,EDATE($E34,AI$1-1)))),"")</f>
        <v>8842310</v>
      </c>
      <c r="AJ34">
        <f>IFERROR(IF($A34="","",IF(SUMIFS(RAW_매출A!$J$2:$J$7000,RAW_매출A!$B$2:$B$7000,$A34,RAW_매출A!$A$2:$A$7000,EDATE($E34,AJ$1-1))=0,"",SUMIFS(RAW_매출A!$J$2:$J$7000,RAW_매출A!$B$2:$B$7000,$A34,RAW_매출A!$A$2:$A$7000,EDATE($E34,AJ$1-1)))),"")</f>
        <v>8798800</v>
      </c>
      <c r="AK34">
        <f>IFERROR(IF($A34="","",IF(SUMIFS(RAW_매출A!$J$2:$J$7000,RAW_매출A!$B$2:$B$7000,$A34,RAW_매출A!$A$2:$A$7000,EDATE($E34,AK$1-1))=0,"",SUMIFS(RAW_매출A!$J$2:$J$7000,RAW_매출A!$B$2:$B$7000,$A34,RAW_매출A!$A$2:$A$7000,EDATE($E34,AK$1-1)))),"")</f>
        <v>8265090</v>
      </c>
      <c r="AL34">
        <f>IFERROR(IF($A34="","",IF(SUMIFS(RAW_매출A!$J$2:$J$7000,RAW_매출A!$B$2:$B$7000,$A34,RAW_매출A!$A$2:$A$7000,EDATE($E34,AL$1-1))=0,"",SUMIFS(RAW_매출A!$J$2:$J$7000,RAW_매출A!$B$2:$B$7000,$A34,RAW_매출A!$A$2:$A$7000,EDATE($E34,AL$1-1)))),"")</f>
        <v>7012000</v>
      </c>
      <c r="AM34">
        <f>IFERROR(IF($A34="","",IF(SUMIFS(RAW_매출A!$J$2:$J$7000,RAW_매출A!$B$2:$B$7000,$A34,RAW_매출A!$A$2:$A$7000,EDATE($E34,AM$1-1))=0,"",SUMIFS(RAW_매출A!$J$2:$J$7000,RAW_매출A!$B$2:$B$7000,$A34,RAW_매출A!$A$2:$A$7000,EDATE($E34,AM$1-1)))),"")</f>
        <v>6992300</v>
      </c>
      <c r="AN34">
        <f>IFERROR(IF($A34="","",IF(SUMIFS(RAW_매출A!$J$2:$J$7000,RAW_매출A!$B$2:$B$7000,$A34,RAW_매출A!$A$2:$A$7000,EDATE($E34,AN$1-1))=0,"",SUMIFS(RAW_매출A!$J$2:$J$7000,RAW_매출A!$B$2:$B$7000,$A34,RAW_매출A!$A$2:$A$7000,EDATE($E34,AN$1-1)))),"")</f>
        <v>7478150</v>
      </c>
      <c r="AO34">
        <f>IFERROR(IF($A34="","",IF(SUMIFS(RAW_매출A!$J$2:$J$7000,RAW_매출A!$B$2:$B$7000,$A34,RAW_매출A!$A$2:$A$7000,EDATE($E34,AO$1-1))=0,"",SUMIFS(RAW_매출A!$J$2:$J$7000,RAW_매출A!$B$2:$B$7000,$A34,RAW_매출A!$A$2:$A$7000,EDATE($E34,AO$1-1)))),"")</f>
        <v>8727050</v>
      </c>
      <c r="AP34">
        <f>IFERROR(IF($A34="","",IF(SUMIFS(RAW_매출A!$J$2:$J$7000,RAW_매출A!$B$2:$B$7000,$A34,RAW_매출A!$A$2:$A$7000,EDATE($E34,AP$1-1))=0,"",SUMIFS(RAW_매출A!$J$2:$J$7000,RAW_매출A!$B$2:$B$7000,$A34,RAW_매출A!$A$2:$A$7000,EDATE($E34,AP$1-1)))),"")</f>
        <v>6940900</v>
      </c>
      <c r="AQ34">
        <f>IFERROR(IF($A34="","",IF(SUMIFS(RAW_매출A!$J$2:$J$7000,RAW_매출A!$B$2:$B$7000,$A34,RAW_매출A!$A$2:$A$7000,EDATE($E34,AQ$1-1))=0,"",SUMIFS(RAW_매출A!$J$2:$J$7000,RAW_매출A!$B$2:$B$7000,$A34,RAW_매출A!$A$2:$A$7000,EDATE($E34,AQ$1-1)))),"")</f>
        <v>6804050</v>
      </c>
      <c r="AR34">
        <f>IFERROR(IF($A34="","",IF(SUMIFS(RAW_매출A!$J$2:$J$7000,RAW_매출A!$B$2:$B$7000,$A34,RAW_매출A!$A$2:$A$7000,EDATE($E34,AR$1-1))=0,"",SUMIFS(RAW_매출A!$J$2:$J$7000,RAW_매출A!$B$2:$B$7000,$A34,RAW_매출A!$A$2:$A$7000,EDATE($E34,AR$1-1)))),"")</f>
        <v>6642050</v>
      </c>
      <c r="AS34">
        <f>IFERROR(IF($A34="","",IF(SUMIFS(RAW_매출A!$J$2:$J$7000,RAW_매출A!$B$2:$B$7000,$A34,RAW_매출A!$A$2:$A$7000,EDATE($E34,AS$1-1))=0,"",SUMIFS(RAW_매출A!$J$2:$J$7000,RAW_매출A!$B$2:$B$7000,$A34,RAW_매출A!$A$2:$A$7000,EDATE($E34,AS$1-1)))),"")</f>
        <v>7487500</v>
      </c>
      <c r="AT34">
        <f>IFERROR(IF($A34="","",IF(SUMIFS(RAW_매출A!$J$2:$J$7000,RAW_매출A!$B$2:$B$7000,$A34,RAW_매출A!$A$2:$A$7000,EDATE($E34,AT$1-1))=0,"",SUMIFS(RAW_매출A!$J$2:$J$7000,RAW_매출A!$B$2:$B$7000,$A34,RAW_매출A!$A$2:$A$7000,EDATE($E34,AT$1-1)))),"")</f>
        <v>8021000</v>
      </c>
      <c r="AU34">
        <f>IFERROR(IF($A34="","",IF(SUMIFS(RAW_매출A!$J$2:$J$7000,RAW_매출A!$B$2:$B$7000,$A34,RAW_매출A!$A$2:$A$7000,EDATE($E34,AU$1-1))=0,"",SUMIFS(RAW_매출A!$J$2:$J$7000,RAW_매출A!$B$2:$B$7000,$A34,RAW_매출A!$A$2:$A$7000,EDATE($E34,AU$1-1)))),"")</f>
        <v>7478150</v>
      </c>
      <c r="AV34">
        <f>IFERROR(IF($A34="","",IF(SUMIFS(RAW_매출A!$J$2:$J$7000,RAW_매출A!$B$2:$B$7000,$A34,RAW_매출A!$A$2:$A$7000,EDATE($E34,AV$1-1))=0,"",SUMIFS(RAW_매출A!$J$2:$J$7000,RAW_매출A!$B$2:$B$7000,$A34,RAW_매출A!$A$2:$A$7000,EDATE($E34,AV$1-1)))),"")</f>
        <v>7348800</v>
      </c>
      <c r="AW34">
        <f>IFERROR(IF($A34="","",IF(SUMIFS(RAW_매출A!$J$2:$J$7000,RAW_매출A!$B$2:$B$7000,$A34,RAW_매출A!$A$2:$A$7000,EDATE($E34,AW$1-1))=0,"",SUMIFS(RAW_매출A!$J$2:$J$7000,RAW_매출A!$B$2:$B$7000,$A34,RAW_매출A!$A$2:$A$7000,EDATE($E34,AW$1-1)))),"")</f>
        <v>7505500</v>
      </c>
      <c r="AX34">
        <f>IFERROR(IF($A34="","",IF(SUMIFS(RAW_매출A!$J$2:$J$7000,RAW_매출A!$B$2:$B$7000,$A34,RAW_매출A!$A$2:$A$7000,EDATE($E34,AX$1-1))=0,"",SUMIFS(RAW_매출A!$J$2:$J$7000,RAW_매출A!$B$2:$B$7000,$A34,RAW_매출A!$A$2:$A$7000,EDATE($E34,AX$1-1)))),"")</f>
        <v>7189950</v>
      </c>
      <c r="AY34">
        <f>IFERROR(IF($A34="","",IF(SUMIFS(RAW_매출A!$J$2:$J$7000,RAW_매출A!$B$2:$B$7000,$A34,RAW_매출A!$A$2:$A$7000,EDATE($E34,AY$1-1))=0,"",SUMIFS(RAW_매출A!$J$2:$J$7000,RAW_매출A!$B$2:$B$7000,$A34,RAW_매출A!$A$2:$A$7000,EDATE($E34,AY$1-1)))),"")</f>
        <v>6239300</v>
      </c>
      <c r="AZ34">
        <f>IFERROR(IF($A34="","",IF(SUMIFS(RAW_매출A!$J$2:$J$7000,RAW_매출A!$B$2:$B$7000,$A34,RAW_매출A!$A$2:$A$7000,EDATE($E34,AZ$1-1))=0,"",SUMIFS(RAW_매출A!$J$2:$J$7000,RAW_매출A!$B$2:$B$7000,$A34,RAW_매출A!$A$2:$A$7000,EDATE($E34,AZ$1-1)))),"")</f>
        <v>6537150</v>
      </c>
      <c r="BA34">
        <f>IFERROR(IF($A34="","",IF(SUMIFS(RAW_매출A!$J$2:$J$7000,RAW_매출A!$B$2:$B$7000,$A34,RAW_매출A!$A$2:$A$7000,EDATE($E34,BA$1-1))=0,"",SUMIFS(RAW_매출A!$J$2:$J$7000,RAW_매출A!$B$2:$B$7000,$A34,RAW_매출A!$A$2:$A$7000,EDATE($E34,BA$1-1)))),"")</f>
        <v>6964750</v>
      </c>
      <c r="BB34">
        <f>IFERROR(IF($A34="","",IF(SUMIFS(RAW_매출A!$J$2:$J$7000,RAW_매출A!$B$2:$B$7000,$A34,RAW_매출A!$A$2:$A$7000,EDATE($E34,BB$1-1))=0,"",SUMIFS(RAW_매출A!$J$2:$J$7000,RAW_매출A!$B$2:$B$7000,$A34,RAW_매출A!$A$2:$A$7000,EDATE($E34,BB$1-1)))),"")</f>
        <v>7012700</v>
      </c>
      <c r="BC34">
        <f>IFERROR(IF($A34="","",IF(SUMIFS(RAW_매출A!$J$2:$J$7000,RAW_매출A!$B$2:$B$7000,$A34,RAW_매출A!$A$2:$A$7000,EDATE($E34,BC$1-1))=0,"",SUMIFS(RAW_매출A!$J$2:$J$7000,RAW_매출A!$B$2:$B$7000,$A34,RAW_매출A!$A$2:$A$7000,EDATE($E34,BC$1-1)))),"")</f>
        <v>8140100</v>
      </c>
      <c r="BD34">
        <f>IFERROR(IF($A34="","",IF(SUMIFS(RAW_매출A!$J$2:$J$7000,RAW_매출A!$B$2:$B$7000,$A34,RAW_매출A!$A$2:$A$7000,EDATE($E34,BD$1-1))=0,"",SUMIFS(RAW_매출A!$J$2:$J$7000,RAW_매출A!$B$2:$B$7000,$A34,RAW_매출A!$A$2:$A$7000,EDATE($E34,BD$1-1)))),"")</f>
        <v>7770050</v>
      </c>
      <c r="BE34">
        <f>IFERROR(IF($A34="","",IF(SUMIFS(RAW_매출A!$J$2:$J$7000,RAW_매출A!$B$2:$B$7000,$A34,RAW_매출A!$A$2:$A$7000,EDATE($E34,BE$1-1))=0,"",SUMIFS(RAW_매출A!$J$2:$J$7000,RAW_매출A!$B$2:$B$7000,$A34,RAW_매출A!$A$2:$A$7000,EDATE($E34,BE$1-1)))),"")</f>
        <v>7125250</v>
      </c>
      <c r="BF34">
        <f>IFERROR(IF($A34="","",IF(SUMIFS(RAW_매출A!$J$2:$J$7000,RAW_매출A!$B$2:$B$7000,$A34,RAW_매출A!$A$2:$A$7000,EDATE($E34,BF$1-1))=0,"",SUMIFS(RAW_매출A!$J$2:$J$7000,RAW_매출A!$B$2:$B$7000,$A34,RAW_매출A!$A$2:$A$7000,EDATE($E34,BF$1-1)))),"")</f>
        <v>7523750</v>
      </c>
      <c r="BG34">
        <f>IFERROR(IF($A34="","",IF(SUMIFS(RAW_매출A!$J$2:$J$7000,RAW_매출A!$B$2:$B$7000,$A34,RAW_매출A!$A$2:$A$7000,EDATE($E34,BG$1-1))=0,"",SUMIFS(RAW_매출A!$J$2:$J$7000,RAW_매출A!$B$2:$B$7000,$A34,RAW_매출A!$A$2:$A$7000,EDATE($E34,BG$1-1)))),"")</f>
        <v>7520450</v>
      </c>
      <c r="BH34">
        <f>IFERROR(IF($A34="","",IF(SUMIFS(RAW_매출A!$J$2:$J$7000,RAW_매출A!$B$2:$B$7000,$A34,RAW_매출A!$A$2:$A$7000,EDATE($E34,BH$1-1))=0,"",SUMIFS(RAW_매출A!$J$2:$J$7000,RAW_매출A!$B$2:$B$7000,$A34,RAW_매출A!$A$2:$A$7000,EDATE($E34,BH$1-1)))),"")</f>
        <v>8731950</v>
      </c>
      <c r="BI34">
        <f>IFERROR(IF($A34="","",IF(SUMIFS(RAW_매출A!$J$2:$J$7000,RAW_매출A!$B$2:$B$7000,$A34,RAW_매출A!$A$2:$A$7000,EDATE($E34,BI$1-1))=0,"",SUMIFS(RAW_매출A!$J$2:$J$7000,RAW_매출A!$B$2:$B$7000,$A34,RAW_매출A!$A$2:$A$7000,EDATE($E34,BI$1-1)))),"")</f>
        <v>7972700</v>
      </c>
      <c r="BJ34">
        <f>IFERROR(IF($A34="","",IF(SUMIFS(RAW_매출A!$J$2:$J$7000,RAW_매출A!$B$2:$B$7000,$A34,RAW_매출A!$A$2:$A$7000,EDATE($E34,BJ$1-1))=0,"",SUMIFS(RAW_매출A!$J$2:$J$7000,RAW_매출A!$B$2:$B$7000,$A34,RAW_매출A!$A$2:$A$7000,EDATE($E34,BJ$1-1)))),"")</f>
        <v>7729500</v>
      </c>
      <c r="BK34">
        <f>IFERROR(IF($A34="","",IF(SUMIFS(RAW_매출A!$J$2:$J$7000,RAW_매출A!$B$2:$B$7000,$A34,RAW_매출A!$A$2:$A$7000,EDATE($E34,BK$1-1))=0,"",SUMIFS(RAW_매출A!$J$2:$J$7000,RAW_매출A!$B$2:$B$7000,$A34,RAW_매출A!$A$2:$A$7000,EDATE($E34,BK$1-1)))),"")</f>
        <v>6783600</v>
      </c>
      <c r="BL34">
        <f>IFERROR(IF($A34="","",IF(SUMIFS(RAW_매출A!$J$2:$J$7000,RAW_매출A!$B$2:$B$7000,$A34,RAW_매출A!$A$2:$A$7000,EDATE($E34,BL$1-1))=0,"",SUMIFS(RAW_매출A!$J$2:$J$7000,RAW_매출A!$B$2:$B$7000,$A34,RAW_매출A!$A$2:$A$7000,EDATE($E34,BL$1-1)))),"")</f>
        <v>6183400</v>
      </c>
      <c r="BM34">
        <f>IFERROR(IF($A34="","",IF(SUMIFS(RAW_매출A!$J$2:$J$7000,RAW_매출A!$B$2:$B$7000,$A34,RAW_매출A!$A$2:$A$7000,EDATE($E34,BM$1-1))=0,"",SUMIFS(RAW_매출A!$J$2:$J$7000,RAW_매출A!$B$2:$B$7000,$A34,RAW_매출A!$A$2:$A$7000,EDATE($E34,BM$1-1)))),"")</f>
        <v>6019550</v>
      </c>
      <c r="BN34">
        <f>IFERROR(IF($A34="","",IF(SUMIFS(RAW_매출A!$J$2:$J$7000,RAW_매출A!$B$2:$B$7000,$A34,RAW_매출A!$A$2:$A$7000,EDATE($E34,BN$1-1))=0,"",SUMIFS(RAW_매출A!$J$2:$J$7000,RAW_매출A!$B$2:$B$7000,$A34,RAW_매출A!$A$2:$A$7000,EDATE($E34,BN$1-1)))),"")</f>
        <v>5983250</v>
      </c>
    </row>
    <row r="35" spans="1:66" x14ac:dyDescent="0.3">
      <c r="A35" t="str">
        <f>세팅!A36</f>
        <v>(1023) #동탄석우동점</v>
      </c>
      <c r="B35" t="str">
        <f>세팅!B36</f>
        <v>150-1</v>
      </c>
      <c r="C35">
        <f t="shared" si="0"/>
        <v>1</v>
      </c>
      <c r="D35" t="str">
        <f t="shared" si="1"/>
        <v>1</v>
      </c>
      <c r="E35" s="1">
        <f>세팅!D36</f>
        <v>44317</v>
      </c>
      <c r="F35">
        <f t="shared" si="3"/>
        <v>3263333.3333333335</v>
      </c>
      <c r="G35">
        <f>IFERROR(IF($A35="","",IF(SUMIFS(RAW_매출A!$J$2:$J$7000,RAW_매출A!$B$2:$B$7000,$A35,RAW_매출A!$A$2:$A$7000,EDATE($E35,G$1-1))=0,"",SUMIFS(RAW_매출A!$J$2:$J$7000,RAW_매출A!$B$2:$B$7000,$A35,RAW_매출A!$A$2:$A$7000,EDATE($E35,G$1-1)))),"")</f>
        <v>2841000</v>
      </c>
      <c r="H35">
        <f>IFERROR(IF($A35="","",IF(SUMIFS(RAW_매출A!$J$2:$J$7000,RAW_매출A!$B$2:$B$7000,$A35,RAW_매출A!$A$2:$A$7000,EDATE($E35,H$1-1))=0,"",SUMIFS(RAW_매출A!$J$2:$J$7000,RAW_매출A!$B$2:$B$7000,$A35,RAW_매출A!$A$2:$A$7000,EDATE($E35,H$1-1)))),"")</f>
        <v>2924800</v>
      </c>
      <c r="I35">
        <f>IFERROR(IF($A35="","",IF(SUMIFS(RAW_매출A!$J$2:$J$7000,RAW_매출A!$B$2:$B$7000,$A35,RAW_매출A!$A$2:$A$7000,EDATE($E35,I$1-1))=0,"",SUMIFS(RAW_매출A!$J$2:$J$7000,RAW_매출A!$B$2:$B$7000,$A35,RAW_매출A!$A$2:$A$7000,EDATE($E35,I$1-1)))),"")</f>
        <v>3413700</v>
      </c>
      <c r="J35" s="28">
        <f>IFERROR(IF($A35="","",IF(SUMIFS(RAW_매출A!$J$2:$J$7000,RAW_매출A!$B$2:$B$7000,$A35,RAW_매출A!$A$2:$A$7000,EDATE($E35,J$1-1))=0,"",SUMIFS(RAW_매출A!$J$2:$J$7000,RAW_매출A!$B$2:$B$7000,$A35,RAW_매출A!$A$2:$A$7000,EDATE($E35,J$1-1)))),"")</f>
        <v>3006600</v>
      </c>
      <c r="K35" s="28">
        <f>IFERROR(IF($A35="","",IF(SUMIFS(RAW_매출A!$J$2:$J$7000,RAW_매출A!$B$2:$B$7000,$A35,RAW_매출A!$A$2:$A$7000,EDATE($E35,K$1-1))=0,"",SUMIFS(RAW_매출A!$J$2:$J$7000,RAW_매출A!$B$2:$B$7000,$A35,RAW_매출A!$A$2:$A$7000,EDATE($E35,K$1-1)))),"")</f>
        <v>2960500</v>
      </c>
      <c r="L35" s="28">
        <f>IFERROR(IF($A35="","",IF(SUMIFS(RAW_매출A!$J$2:$J$7000,RAW_매출A!$B$2:$B$7000,$A35,RAW_매출A!$A$2:$A$7000,EDATE($E35,L$1-1))=0,"",SUMIFS(RAW_매출A!$J$2:$J$7000,RAW_매출A!$B$2:$B$7000,$A35,RAW_매출A!$A$2:$A$7000,EDATE($E35,L$1-1)))),"")</f>
        <v>3840500</v>
      </c>
      <c r="M35" s="28">
        <f>IFERROR(IF($A35="","",IF(SUMIFS(RAW_매출A!$J$2:$J$7000,RAW_매출A!$B$2:$B$7000,$A35,RAW_매출A!$A$2:$A$7000,EDATE($E35,M$1-1))=0,"",SUMIFS(RAW_매출A!$J$2:$J$7000,RAW_매출A!$B$2:$B$7000,$A35,RAW_매출A!$A$2:$A$7000,EDATE($E35,M$1-1)))),"")</f>
        <v>2901500</v>
      </c>
      <c r="N35" s="28">
        <f>IFERROR(IF($A35="","",IF(SUMIFS(RAW_매출A!$J$2:$J$7000,RAW_매출A!$B$2:$B$7000,$A35,RAW_매출A!$A$2:$A$7000,EDATE($E35,N$1-1))=0,"",SUMIFS(RAW_매출A!$J$2:$J$7000,RAW_매출A!$B$2:$B$7000,$A35,RAW_매출A!$A$2:$A$7000,EDATE($E35,N$1-1)))),"")</f>
        <v>3291700</v>
      </c>
      <c r="O35" s="28">
        <f>IFERROR(IF($A35="","",IF(SUMIFS(RAW_매출A!$J$2:$J$7000,RAW_매출A!$B$2:$B$7000,$A35,RAW_매출A!$A$2:$A$7000,EDATE($E35,O$1-1))=0,"",SUMIFS(RAW_매출A!$J$2:$J$7000,RAW_매출A!$B$2:$B$7000,$A35,RAW_매출A!$A$2:$A$7000,EDATE($E35,O$1-1)))),"")</f>
        <v>3579200</v>
      </c>
      <c r="P35">
        <f>IFERROR(IF($A35="","",IF(SUMIFS(RAW_매출A!$J$2:$J$7000,RAW_매출A!$B$2:$B$7000,$A35,RAW_매출A!$A$2:$A$7000,EDATE($E35,P$1-1))=0,"",SUMIFS(RAW_매출A!$J$2:$J$7000,RAW_매출A!$B$2:$B$7000,$A35,RAW_매출A!$A$2:$A$7000,EDATE($E35,P$1-1)))),"")</f>
        <v>3537700</v>
      </c>
      <c r="Q35">
        <f>IFERROR(IF($A35="","",IF(SUMIFS(RAW_매출A!$J$2:$J$7000,RAW_매출A!$B$2:$B$7000,$A35,RAW_매출A!$A$2:$A$7000,EDATE($E35,Q$1-1))=0,"",SUMIFS(RAW_매출A!$J$2:$J$7000,RAW_매출A!$B$2:$B$7000,$A35,RAW_매출A!$A$2:$A$7000,EDATE($E35,Q$1-1)))),"")</f>
        <v>3980400</v>
      </c>
      <c r="R35">
        <f>IFERROR(IF($A35="","",IF(SUMIFS(RAW_매출A!$J$2:$J$7000,RAW_매출A!$B$2:$B$7000,$A35,RAW_매출A!$A$2:$A$7000,EDATE($E35,R$1-1))=0,"",SUMIFS(RAW_매출A!$J$2:$J$7000,RAW_매출A!$B$2:$B$7000,$A35,RAW_매출A!$A$2:$A$7000,EDATE($E35,R$1-1)))),"")</f>
        <v>4165700</v>
      </c>
      <c r="S35">
        <f>IFERROR(IF($A35="","",IF(SUMIFS(RAW_매출A!$J$2:$J$7000,RAW_매출A!$B$2:$B$7000,$A35,RAW_매출A!$A$2:$A$7000,EDATE($E35,S$1-1))=0,"",SUMIFS(RAW_매출A!$J$2:$J$7000,RAW_매출A!$B$2:$B$7000,$A35,RAW_매출A!$A$2:$A$7000,EDATE($E35,S$1-1)))),"")</f>
        <v>4105200</v>
      </c>
      <c r="T35">
        <f>IFERROR(IF($A35="","",IF(SUMIFS(RAW_매출A!$J$2:$J$7000,RAW_매출A!$B$2:$B$7000,$A35,RAW_매출A!$A$2:$A$7000,EDATE($E35,T$1-1))=0,"",SUMIFS(RAW_매출A!$J$2:$J$7000,RAW_매출A!$B$2:$B$7000,$A35,RAW_매출A!$A$2:$A$7000,EDATE($E35,T$1-1)))),"")</f>
        <v>4532400</v>
      </c>
      <c r="U35">
        <f>IFERROR(IF($A35="","",IF(SUMIFS(RAW_매출A!$J$2:$J$7000,RAW_매출A!$B$2:$B$7000,$A35,RAW_매출A!$A$2:$A$7000,EDATE($E35,U$1-1))=0,"",SUMIFS(RAW_매출A!$J$2:$J$7000,RAW_매출A!$B$2:$B$7000,$A35,RAW_매출A!$A$2:$A$7000,EDATE($E35,U$1-1)))),"")</f>
        <v>4927100</v>
      </c>
      <c r="V35">
        <f>IFERROR(IF($A35="","",IF(SUMIFS(RAW_매출A!$J$2:$J$7000,RAW_매출A!$B$2:$B$7000,$A35,RAW_매출A!$A$2:$A$7000,EDATE($E35,V$1-1))=0,"",SUMIFS(RAW_매출A!$J$2:$J$7000,RAW_매출A!$B$2:$B$7000,$A35,RAW_매출A!$A$2:$A$7000,EDATE($E35,V$1-1)))),"")</f>
        <v>5012400</v>
      </c>
      <c r="W35">
        <f>IFERROR(IF($A35="","",IF(SUMIFS(RAW_매출A!$J$2:$J$7000,RAW_매출A!$B$2:$B$7000,$A35,RAW_매출A!$A$2:$A$7000,EDATE($E35,W$1-1))=0,"",SUMIFS(RAW_매출A!$J$2:$J$7000,RAW_매출A!$B$2:$B$7000,$A35,RAW_매출A!$A$2:$A$7000,EDATE($E35,W$1-1)))),"")</f>
        <v>4472900</v>
      </c>
      <c r="X35">
        <f>IFERROR(IF($A35="","",IF(SUMIFS(RAW_매출A!$J$2:$J$7000,RAW_매출A!$B$2:$B$7000,$A35,RAW_매출A!$A$2:$A$7000,EDATE($E35,X$1-1))=0,"",SUMIFS(RAW_매출A!$J$2:$J$7000,RAW_매출A!$B$2:$B$7000,$A35,RAW_매출A!$A$2:$A$7000,EDATE($E35,X$1-1)))),"")</f>
        <v>5367100</v>
      </c>
      <c r="Y35">
        <f>IFERROR(IF($A35="","",IF(SUMIFS(RAW_매출A!$J$2:$J$7000,RAW_매출A!$B$2:$B$7000,$A35,RAW_매출A!$A$2:$A$7000,EDATE($E35,Y$1-1))=0,"",SUMIFS(RAW_매출A!$J$2:$J$7000,RAW_매출A!$B$2:$B$7000,$A35,RAW_매출A!$A$2:$A$7000,EDATE($E35,Y$1-1)))),"")</f>
        <v>4912000</v>
      </c>
      <c r="Z35">
        <f>IFERROR(IF($A35="","",IF(SUMIFS(RAW_매출A!$J$2:$J$7000,RAW_매출A!$B$2:$B$7000,$A35,RAW_매출A!$A$2:$A$7000,EDATE($E35,Z$1-1))=0,"",SUMIFS(RAW_매출A!$J$2:$J$7000,RAW_매출A!$B$2:$B$7000,$A35,RAW_매출A!$A$2:$A$7000,EDATE($E35,Z$1-1)))),"")</f>
        <v>4531800</v>
      </c>
      <c r="AA35">
        <f>IFERROR(IF($A35="","",IF(SUMIFS(RAW_매출A!$J$2:$J$7000,RAW_매출A!$B$2:$B$7000,$A35,RAW_매출A!$A$2:$A$7000,EDATE($E35,AA$1-1))=0,"",SUMIFS(RAW_매출A!$J$2:$J$7000,RAW_매출A!$B$2:$B$7000,$A35,RAW_매출A!$A$2:$A$7000,EDATE($E35,AA$1-1)))),"")</f>
        <v>4314800</v>
      </c>
      <c r="AB35">
        <f>IFERROR(IF($A35="","",IF(SUMIFS(RAW_매출A!$J$2:$J$7000,RAW_매출A!$B$2:$B$7000,$A35,RAW_매출A!$A$2:$A$7000,EDATE($E35,AB$1-1))=0,"",SUMIFS(RAW_매출A!$J$2:$J$7000,RAW_매출A!$B$2:$B$7000,$A35,RAW_매출A!$A$2:$A$7000,EDATE($E35,AB$1-1)))),"")</f>
        <v>3914200</v>
      </c>
      <c r="AC35">
        <f>IFERROR(IF($A35="","",IF(SUMIFS(RAW_매출A!$J$2:$J$7000,RAW_매출A!$B$2:$B$7000,$A35,RAW_매출A!$A$2:$A$7000,EDATE($E35,AC$1-1))=0,"",SUMIFS(RAW_매출A!$J$2:$J$7000,RAW_매출A!$B$2:$B$7000,$A35,RAW_매출A!$A$2:$A$7000,EDATE($E35,AC$1-1)))),"")</f>
        <v>4417000</v>
      </c>
      <c r="AD35">
        <f>IFERROR(IF($A35="","",IF(SUMIFS(RAW_매출A!$J$2:$J$7000,RAW_매출A!$B$2:$B$7000,$A35,RAW_매출A!$A$2:$A$7000,EDATE($E35,AD$1-1))=0,"",SUMIFS(RAW_매출A!$J$2:$J$7000,RAW_매출A!$B$2:$B$7000,$A35,RAW_매출A!$A$2:$A$7000,EDATE($E35,AD$1-1)))),"")</f>
        <v>4726300</v>
      </c>
      <c r="AE35">
        <f>IFERROR(IF($A35="","",IF(SUMIFS(RAW_매출A!$J$2:$J$7000,RAW_매출A!$B$2:$B$7000,$A35,RAW_매출A!$A$2:$A$7000,EDATE($E35,AE$1-1))=0,"",SUMIFS(RAW_매출A!$J$2:$J$7000,RAW_매출A!$B$2:$B$7000,$A35,RAW_매출A!$A$2:$A$7000,EDATE($E35,AE$1-1)))),"")</f>
        <v>4946500</v>
      </c>
      <c r="AF35">
        <f>IFERROR(IF($A35="","",IF(SUMIFS(RAW_매출A!$J$2:$J$7000,RAW_매출A!$B$2:$B$7000,$A35,RAW_매출A!$A$2:$A$7000,EDATE($E35,AF$1-1))=0,"",SUMIFS(RAW_매출A!$J$2:$J$7000,RAW_매출A!$B$2:$B$7000,$A35,RAW_매출A!$A$2:$A$7000,EDATE($E35,AF$1-1)))),"")</f>
        <v>4183200</v>
      </c>
      <c r="AG35">
        <f>IFERROR(IF($A35="","",IF(SUMIFS(RAW_매출A!$J$2:$J$7000,RAW_매출A!$B$2:$B$7000,$A35,RAW_매출A!$A$2:$A$7000,EDATE($E35,AG$1-1))=0,"",SUMIFS(RAW_매출A!$J$2:$J$7000,RAW_매출A!$B$2:$B$7000,$A35,RAW_매출A!$A$2:$A$7000,EDATE($E35,AG$1-1)))),"")</f>
        <v>4947200</v>
      </c>
      <c r="AH35">
        <f>IFERROR(IF($A35="","",IF(SUMIFS(RAW_매출A!$J$2:$J$7000,RAW_매출A!$B$2:$B$7000,$A35,RAW_매출A!$A$2:$A$7000,EDATE($E35,AH$1-1))=0,"",SUMIFS(RAW_매출A!$J$2:$J$7000,RAW_매출A!$B$2:$B$7000,$A35,RAW_매출A!$A$2:$A$7000,EDATE($E35,AH$1-1)))),"")</f>
        <v>4325800</v>
      </c>
      <c r="AI35">
        <f>IFERROR(IF($A35="","",IF(SUMIFS(RAW_매출A!$J$2:$J$7000,RAW_매출A!$B$2:$B$7000,$A35,RAW_매출A!$A$2:$A$7000,EDATE($E35,AI$1-1))=0,"",SUMIFS(RAW_매출A!$J$2:$J$7000,RAW_매출A!$B$2:$B$7000,$A35,RAW_매출A!$A$2:$A$7000,EDATE($E35,AI$1-1)))),"")</f>
        <v>4159300</v>
      </c>
      <c r="AJ35">
        <f>IFERROR(IF($A35="","",IF(SUMIFS(RAW_매출A!$J$2:$J$7000,RAW_매출A!$B$2:$B$7000,$A35,RAW_매출A!$A$2:$A$7000,EDATE($E35,AJ$1-1))=0,"",SUMIFS(RAW_매출A!$J$2:$J$7000,RAW_매출A!$B$2:$B$7000,$A35,RAW_매출A!$A$2:$A$7000,EDATE($E35,AJ$1-1)))),"")</f>
        <v>4656500</v>
      </c>
      <c r="AK35">
        <f>IFERROR(IF($A35="","",IF(SUMIFS(RAW_매출A!$J$2:$J$7000,RAW_매출A!$B$2:$B$7000,$A35,RAW_매출A!$A$2:$A$7000,EDATE($E35,AK$1-1))=0,"",SUMIFS(RAW_매출A!$J$2:$J$7000,RAW_매출A!$B$2:$B$7000,$A35,RAW_매출A!$A$2:$A$7000,EDATE($E35,AK$1-1)))),"")</f>
        <v>3805900</v>
      </c>
      <c r="AL35">
        <f>IFERROR(IF($A35="","",IF(SUMIFS(RAW_매출A!$J$2:$J$7000,RAW_매출A!$B$2:$B$7000,$A35,RAW_매출A!$A$2:$A$7000,EDATE($E35,AL$1-1))=0,"",SUMIFS(RAW_매출A!$J$2:$J$7000,RAW_매출A!$B$2:$B$7000,$A35,RAW_매출A!$A$2:$A$7000,EDATE($E35,AL$1-1)))),"")</f>
        <v>3773330</v>
      </c>
      <c r="AM35">
        <f>IFERROR(IF($A35="","",IF(SUMIFS(RAW_매출A!$J$2:$J$7000,RAW_매출A!$B$2:$B$7000,$A35,RAW_매출A!$A$2:$A$7000,EDATE($E35,AM$1-1))=0,"",SUMIFS(RAW_매출A!$J$2:$J$7000,RAW_매출A!$B$2:$B$7000,$A35,RAW_매출A!$A$2:$A$7000,EDATE($E35,AM$1-1)))),"")</f>
        <v>3837040</v>
      </c>
      <c r="AN35">
        <f>IFERROR(IF($A35="","",IF(SUMIFS(RAW_매출A!$J$2:$J$7000,RAW_매출A!$B$2:$B$7000,$A35,RAW_매출A!$A$2:$A$7000,EDATE($E35,AN$1-1))=0,"",SUMIFS(RAW_매출A!$J$2:$J$7000,RAW_매출A!$B$2:$B$7000,$A35,RAW_매출A!$A$2:$A$7000,EDATE($E35,AN$1-1)))),"")</f>
        <v>3825700</v>
      </c>
      <c r="AO35">
        <f>IFERROR(IF($A35="","",IF(SUMIFS(RAW_매출A!$J$2:$J$7000,RAW_매출A!$B$2:$B$7000,$A35,RAW_매출A!$A$2:$A$7000,EDATE($E35,AO$1-1))=0,"",SUMIFS(RAW_매출A!$J$2:$J$7000,RAW_매출A!$B$2:$B$7000,$A35,RAW_매출A!$A$2:$A$7000,EDATE($E35,AO$1-1)))),"")</f>
        <v>4502550</v>
      </c>
      <c r="AP35">
        <f>IFERROR(IF($A35="","",IF(SUMIFS(RAW_매출A!$J$2:$J$7000,RAW_매출A!$B$2:$B$7000,$A35,RAW_매출A!$A$2:$A$7000,EDATE($E35,AP$1-1))=0,"",SUMIFS(RAW_매출A!$J$2:$J$7000,RAW_매출A!$B$2:$B$7000,$A35,RAW_매출A!$A$2:$A$7000,EDATE($E35,AP$1-1)))),"")</f>
        <v>4596930</v>
      </c>
      <c r="AQ35">
        <f>IFERROR(IF($A35="","",IF(SUMIFS(RAW_매출A!$J$2:$J$7000,RAW_매출A!$B$2:$B$7000,$A35,RAW_매출A!$A$2:$A$7000,EDATE($E35,AQ$1-1))=0,"",SUMIFS(RAW_매출A!$J$2:$J$7000,RAW_매출A!$B$2:$B$7000,$A35,RAW_매출A!$A$2:$A$7000,EDATE($E35,AQ$1-1)))),"")</f>
        <v>4338420</v>
      </c>
      <c r="AR35">
        <f>IFERROR(IF($A35="","",IF(SUMIFS(RAW_매출A!$J$2:$J$7000,RAW_매출A!$B$2:$B$7000,$A35,RAW_매출A!$A$2:$A$7000,EDATE($E35,AR$1-1))=0,"",SUMIFS(RAW_매출A!$J$2:$J$7000,RAW_매출A!$B$2:$B$7000,$A35,RAW_매출A!$A$2:$A$7000,EDATE($E35,AR$1-1)))),"")</f>
        <v>4389690</v>
      </c>
      <c r="AS35">
        <f>IFERROR(IF($A35="","",IF(SUMIFS(RAW_매출A!$J$2:$J$7000,RAW_매출A!$B$2:$B$7000,$A35,RAW_매출A!$A$2:$A$7000,EDATE($E35,AS$1-1))=0,"",SUMIFS(RAW_매출A!$J$2:$J$7000,RAW_매출A!$B$2:$B$7000,$A35,RAW_매출A!$A$2:$A$7000,EDATE($E35,AS$1-1)))),"")</f>
        <v>4113520</v>
      </c>
      <c r="AT35">
        <f>IFERROR(IF($A35="","",IF(SUMIFS(RAW_매출A!$J$2:$J$7000,RAW_매출A!$B$2:$B$7000,$A35,RAW_매출A!$A$2:$A$7000,EDATE($E35,AT$1-1))=0,"",SUMIFS(RAW_매출A!$J$2:$J$7000,RAW_매출A!$B$2:$B$7000,$A35,RAW_매출A!$A$2:$A$7000,EDATE($E35,AT$1-1)))),"")</f>
        <v>4094980</v>
      </c>
      <c r="AU35">
        <f>IFERROR(IF($A35="","",IF(SUMIFS(RAW_매출A!$J$2:$J$7000,RAW_매출A!$B$2:$B$7000,$A35,RAW_매출A!$A$2:$A$7000,EDATE($E35,AU$1-1))=0,"",SUMIFS(RAW_매출A!$J$2:$J$7000,RAW_매출A!$B$2:$B$7000,$A35,RAW_매출A!$A$2:$A$7000,EDATE($E35,AU$1-1)))),"")</f>
        <v>3907140</v>
      </c>
      <c r="AV35">
        <f>IFERROR(IF($A35="","",IF(SUMIFS(RAW_매출A!$J$2:$J$7000,RAW_매출A!$B$2:$B$7000,$A35,RAW_매출A!$A$2:$A$7000,EDATE($E35,AV$1-1))=0,"",SUMIFS(RAW_매출A!$J$2:$J$7000,RAW_매출A!$B$2:$B$7000,$A35,RAW_매출A!$A$2:$A$7000,EDATE($E35,AV$1-1)))),"")</f>
        <v>4554520</v>
      </c>
      <c r="AW35">
        <f>IFERROR(IF($A35="","",IF(SUMIFS(RAW_매출A!$J$2:$J$7000,RAW_매출A!$B$2:$B$7000,$A35,RAW_매출A!$A$2:$A$7000,EDATE($E35,AW$1-1))=0,"",SUMIFS(RAW_매출A!$J$2:$J$7000,RAW_매출A!$B$2:$B$7000,$A35,RAW_매출A!$A$2:$A$7000,EDATE($E35,AW$1-1)))),"")</f>
        <v>4486390</v>
      </c>
      <c r="AX35">
        <f>IFERROR(IF($A35="","",IF(SUMIFS(RAW_매출A!$J$2:$J$7000,RAW_매출A!$B$2:$B$7000,$A35,RAW_매출A!$A$2:$A$7000,EDATE($E35,AX$1-1))=0,"",SUMIFS(RAW_매출A!$J$2:$J$7000,RAW_매출A!$B$2:$B$7000,$A35,RAW_매출A!$A$2:$A$7000,EDATE($E35,AX$1-1)))),"")</f>
        <v>3620670</v>
      </c>
      <c r="AY35">
        <f>IFERROR(IF($A35="","",IF(SUMIFS(RAW_매출A!$J$2:$J$7000,RAW_매출A!$B$2:$B$7000,$A35,RAW_매출A!$A$2:$A$7000,EDATE($E35,AY$1-1))=0,"",SUMIFS(RAW_매출A!$J$2:$J$7000,RAW_매출A!$B$2:$B$7000,$A35,RAW_매출A!$A$2:$A$7000,EDATE($E35,AY$1-1)))),"")</f>
        <v>3827510</v>
      </c>
      <c r="AZ35">
        <f>IFERROR(IF($A35="","",IF(SUMIFS(RAW_매출A!$J$2:$J$7000,RAW_매출A!$B$2:$B$7000,$A35,RAW_매출A!$A$2:$A$7000,EDATE($E35,AZ$1-1))=0,"",SUMIFS(RAW_매출A!$J$2:$J$7000,RAW_매출A!$B$2:$B$7000,$A35,RAW_매출A!$A$2:$A$7000,EDATE($E35,AZ$1-1)))),"")</f>
        <v>3578310</v>
      </c>
      <c r="BA35">
        <f>IFERROR(IF($A35="","",IF(SUMIFS(RAW_매출A!$J$2:$J$7000,RAW_매출A!$B$2:$B$7000,$A35,RAW_매출A!$A$2:$A$7000,EDATE($E35,BA$1-1))=0,"",SUMIFS(RAW_매출A!$J$2:$J$7000,RAW_매출A!$B$2:$B$7000,$A35,RAW_매출A!$A$2:$A$7000,EDATE($E35,BA$1-1)))),"")</f>
        <v>4034280</v>
      </c>
      <c r="BB35">
        <f>IFERROR(IF($A35="","",IF(SUMIFS(RAW_매출A!$J$2:$J$7000,RAW_매출A!$B$2:$B$7000,$A35,RAW_매출A!$A$2:$A$7000,EDATE($E35,BB$1-1))=0,"",SUMIFS(RAW_매출A!$J$2:$J$7000,RAW_매출A!$B$2:$B$7000,$A35,RAW_매출A!$A$2:$A$7000,EDATE($E35,BB$1-1)))),"")</f>
        <v>3609630</v>
      </c>
      <c r="BC35">
        <f>IFERROR(IF($A35="","",IF(SUMIFS(RAW_매출A!$J$2:$J$7000,RAW_매출A!$B$2:$B$7000,$A35,RAW_매출A!$A$2:$A$7000,EDATE($E35,BC$1-1))=0,"",SUMIFS(RAW_매출A!$J$2:$J$7000,RAW_매출A!$B$2:$B$7000,$A35,RAW_매출A!$A$2:$A$7000,EDATE($E35,BC$1-1)))),"")</f>
        <v>4169110</v>
      </c>
      <c r="BD35">
        <f>IFERROR(IF($A35="","",IF(SUMIFS(RAW_매출A!$J$2:$J$7000,RAW_매출A!$B$2:$B$7000,$A35,RAW_매출A!$A$2:$A$7000,EDATE($E35,BD$1-1))=0,"",SUMIFS(RAW_매출A!$J$2:$J$7000,RAW_매출A!$B$2:$B$7000,$A35,RAW_매출A!$A$2:$A$7000,EDATE($E35,BD$1-1)))),"")</f>
        <v>3942120</v>
      </c>
      <c r="BE35">
        <f>IFERROR(IF($A35="","",IF(SUMIFS(RAW_매출A!$J$2:$J$7000,RAW_매출A!$B$2:$B$7000,$A35,RAW_매출A!$A$2:$A$7000,EDATE($E35,BE$1-1))=0,"",SUMIFS(RAW_매출A!$J$2:$J$7000,RAW_매출A!$B$2:$B$7000,$A35,RAW_매출A!$A$2:$A$7000,EDATE($E35,BE$1-1)))),"")</f>
        <v>3983110</v>
      </c>
      <c r="BF35">
        <f>IFERROR(IF($A35="","",IF(SUMIFS(RAW_매출A!$J$2:$J$7000,RAW_매출A!$B$2:$B$7000,$A35,RAW_매출A!$A$2:$A$7000,EDATE($E35,BF$1-1))=0,"",SUMIFS(RAW_매출A!$J$2:$J$7000,RAW_매출A!$B$2:$B$7000,$A35,RAW_매출A!$A$2:$A$7000,EDATE($E35,BF$1-1)))),"")</f>
        <v>4925070</v>
      </c>
      <c r="BG35">
        <f>IFERROR(IF($A35="","",IF(SUMIFS(RAW_매출A!$J$2:$J$7000,RAW_매출A!$B$2:$B$7000,$A35,RAW_매출A!$A$2:$A$7000,EDATE($E35,BG$1-1))=0,"",SUMIFS(RAW_매출A!$J$2:$J$7000,RAW_매출A!$B$2:$B$7000,$A35,RAW_매출A!$A$2:$A$7000,EDATE($E35,BG$1-1)))),"")</f>
        <v>4079270</v>
      </c>
      <c r="BH35">
        <f>IFERROR(IF($A35="","",IF(SUMIFS(RAW_매출A!$J$2:$J$7000,RAW_매출A!$B$2:$B$7000,$A35,RAW_매출A!$A$2:$A$7000,EDATE($E35,BH$1-1))=0,"",SUMIFS(RAW_매출A!$J$2:$J$7000,RAW_매출A!$B$2:$B$7000,$A35,RAW_매출A!$A$2:$A$7000,EDATE($E35,BH$1-1)))),"")</f>
        <v>5311570</v>
      </c>
      <c r="BI35">
        <f>IFERROR(IF($A35="","",IF(SUMIFS(RAW_매출A!$J$2:$J$7000,RAW_매출A!$B$2:$B$7000,$A35,RAW_매출A!$A$2:$A$7000,EDATE($E35,BI$1-1))=0,"",SUMIFS(RAW_매출A!$J$2:$J$7000,RAW_매출A!$B$2:$B$7000,$A35,RAW_매출A!$A$2:$A$7000,EDATE($E35,BI$1-1)))),"")</f>
        <v>4556520</v>
      </c>
      <c r="BJ35">
        <f>IFERROR(IF($A35="","",IF(SUMIFS(RAW_매출A!$J$2:$J$7000,RAW_매출A!$B$2:$B$7000,$A35,RAW_매출A!$A$2:$A$7000,EDATE($E35,BJ$1-1))=0,"",SUMIFS(RAW_매출A!$J$2:$J$7000,RAW_매출A!$B$2:$B$7000,$A35,RAW_매출A!$A$2:$A$7000,EDATE($E35,BJ$1-1)))),"")</f>
        <v>4167600</v>
      </c>
      <c r="BK35">
        <f>IFERROR(IF($A35="","",IF(SUMIFS(RAW_매출A!$J$2:$J$7000,RAW_매출A!$B$2:$B$7000,$A35,RAW_매출A!$A$2:$A$7000,EDATE($E35,BK$1-1))=0,"",SUMIFS(RAW_매출A!$J$2:$J$7000,RAW_매출A!$B$2:$B$7000,$A35,RAW_매출A!$A$2:$A$7000,EDATE($E35,BK$1-1)))),"")</f>
        <v>4815420</v>
      </c>
      <c r="BL35">
        <f>IFERROR(IF($A35="","",IF(SUMIFS(RAW_매출A!$J$2:$J$7000,RAW_매출A!$B$2:$B$7000,$A35,RAW_매출A!$A$2:$A$7000,EDATE($E35,BL$1-1))=0,"",SUMIFS(RAW_매출A!$J$2:$J$7000,RAW_매출A!$B$2:$B$7000,$A35,RAW_매출A!$A$2:$A$7000,EDATE($E35,BL$1-1)))),"")</f>
        <v>3909970</v>
      </c>
      <c r="BM35">
        <f>IFERROR(IF($A35="","",IF(SUMIFS(RAW_매출A!$J$2:$J$7000,RAW_매출A!$B$2:$B$7000,$A35,RAW_매출A!$A$2:$A$7000,EDATE($E35,BM$1-1))=0,"",SUMIFS(RAW_매출A!$J$2:$J$7000,RAW_매출A!$B$2:$B$7000,$A35,RAW_매출A!$A$2:$A$7000,EDATE($E35,BM$1-1)))),"")</f>
        <v>4415060</v>
      </c>
      <c r="BN35">
        <f>IFERROR(IF($A35="","",IF(SUMIFS(RAW_매출A!$J$2:$J$7000,RAW_매출A!$B$2:$B$7000,$A35,RAW_매출A!$A$2:$A$7000,EDATE($E35,BN$1-1))=0,"",SUMIFS(RAW_매출A!$J$2:$J$7000,RAW_매출A!$B$2:$B$7000,$A35,RAW_매출A!$A$2:$A$7000,EDATE($E35,BN$1-1)))),"")</f>
        <v>4781420</v>
      </c>
    </row>
    <row r="36" spans="1:66" x14ac:dyDescent="0.3">
      <c r="A36" t="str">
        <f>세팅!A37</f>
        <v>(1024) #인헌그린점</v>
      </c>
      <c r="B36" t="str">
        <f>세팅!B37</f>
        <v>150-1</v>
      </c>
      <c r="C36">
        <f t="shared" si="0"/>
        <v>1</v>
      </c>
      <c r="D36" t="str">
        <f t="shared" si="1"/>
        <v>1</v>
      </c>
      <c r="E36" s="1">
        <f>세팅!D37</f>
        <v>44317</v>
      </c>
      <c r="F36">
        <f t="shared" si="3"/>
        <v>1985033.3333333333</v>
      </c>
      <c r="G36">
        <f>IFERROR(IF($A36="","",IF(SUMIFS(RAW_매출A!$J$2:$J$7000,RAW_매출A!$B$2:$B$7000,$A36,RAW_매출A!$A$2:$A$7000,EDATE($E36,G$1-1))=0,"",SUMIFS(RAW_매출A!$J$2:$J$7000,RAW_매출A!$B$2:$B$7000,$A36,RAW_매출A!$A$2:$A$7000,EDATE($E36,G$1-1)))),"")</f>
        <v>2187000</v>
      </c>
      <c r="H36">
        <f>IFERROR(IF($A36="","",IF(SUMIFS(RAW_매출A!$J$2:$J$7000,RAW_매출A!$B$2:$B$7000,$A36,RAW_매출A!$A$2:$A$7000,EDATE($E36,H$1-1))=0,"",SUMIFS(RAW_매출A!$J$2:$J$7000,RAW_매출A!$B$2:$B$7000,$A36,RAW_매출A!$A$2:$A$7000,EDATE($E36,H$1-1)))),"")</f>
        <v>1930370</v>
      </c>
      <c r="I36">
        <f>IFERROR(IF($A36="","",IF(SUMIFS(RAW_매출A!$J$2:$J$7000,RAW_매출A!$B$2:$B$7000,$A36,RAW_매출A!$A$2:$A$7000,EDATE($E36,I$1-1))=0,"",SUMIFS(RAW_매출A!$J$2:$J$7000,RAW_매출A!$B$2:$B$7000,$A36,RAW_매출A!$A$2:$A$7000,EDATE($E36,I$1-1)))),"")</f>
        <v>2157000</v>
      </c>
      <c r="J36" s="28">
        <f>IFERROR(IF($A36="","",IF(SUMIFS(RAW_매출A!$J$2:$J$7000,RAW_매출A!$B$2:$B$7000,$A36,RAW_매출A!$A$2:$A$7000,EDATE($E36,J$1-1))=0,"",SUMIFS(RAW_매출A!$J$2:$J$7000,RAW_매출A!$B$2:$B$7000,$A36,RAW_매출A!$A$2:$A$7000,EDATE($E36,J$1-1)))),"")</f>
        <v>1801200</v>
      </c>
      <c r="K36" s="28">
        <f>IFERROR(IF($A36="","",IF(SUMIFS(RAW_매출A!$J$2:$J$7000,RAW_매출A!$B$2:$B$7000,$A36,RAW_매출A!$A$2:$A$7000,EDATE($E36,K$1-1))=0,"",SUMIFS(RAW_매출A!$J$2:$J$7000,RAW_매출A!$B$2:$B$7000,$A36,RAW_매출A!$A$2:$A$7000,EDATE($E36,K$1-1)))),"")</f>
        <v>2103300</v>
      </c>
      <c r="L36" s="28">
        <f>IFERROR(IF($A36="","",IF(SUMIFS(RAW_매출A!$J$2:$J$7000,RAW_매출A!$B$2:$B$7000,$A36,RAW_매출A!$A$2:$A$7000,EDATE($E36,L$1-1))=0,"",SUMIFS(RAW_매출A!$J$2:$J$7000,RAW_매출A!$B$2:$B$7000,$A36,RAW_매출A!$A$2:$A$7000,EDATE($E36,L$1-1)))),"")</f>
        <v>1754900</v>
      </c>
      <c r="M36" s="28">
        <f>IFERROR(IF($A36="","",IF(SUMIFS(RAW_매출A!$J$2:$J$7000,RAW_매출A!$B$2:$B$7000,$A36,RAW_매출A!$A$2:$A$7000,EDATE($E36,M$1-1))=0,"",SUMIFS(RAW_매출A!$J$2:$J$7000,RAW_매출A!$B$2:$B$7000,$A36,RAW_매출A!$A$2:$A$7000,EDATE($E36,M$1-1)))),"")</f>
        <v>1829400</v>
      </c>
      <c r="N36" s="28">
        <f>IFERROR(IF($A36="","",IF(SUMIFS(RAW_매출A!$J$2:$J$7000,RAW_매출A!$B$2:$B$7000,$A36,RAW_매출A!$A$2:$A$7000,EDATE($E36,N$1-1))=0,"",SUMIFS(RAW_매출A!$J$2:$J$7000,RAW_매출A!$B$2:$B$7000,$A36,RAW_매출A!$A$2:$A$7000,EDATE($E36,N$1-1)))),"")</f>
        <v>2173700</v>
      </c>
      <c r="O36" s="28">
        <f>IFERROR(IF($A36="","",IF(SUMIFS(RAW_매출A!$J$2:$J$7000,RAW_매출A!$B$2:$B$7000,$A36,RAW_매출A!$A$2:$A$7000,EDATE($E36,O$1-1))=0,"",SUMIFS(RAW_매출A!$J$2:$J$7000,RAW_매출A!$B$2:$B$7000,$A36,RAW_매출A!$A$2:$A$7000,EDATE($E36,O$1-1)))),"")</f>
        <v>2247700</v>
      </c>
      <c r="P36">
        <f>IFERROR(IF($A36="","",IF(SUMIFS(RAW_매출A!$J$2:$J$7000,RAW_매출A!$B$2:$B$7000,$A36,RAW_매출A!$A$2:$A$7000,EDATE($E36,P$1-1))=0,"",SUMIFS(RAW_매출A!$J$2:$J$7000,RAW_매출A!$B$2:$B$7000,$A36,RAW_매출A!$A$2:$A$7000,EDATE($E36,P$1-1)))),"")</f>
        <v>1815700</v>
      </c>
      <c r="Q36">
        <f>IFERROR(IF($A36="","",IF(SUMIFS(RAW_매출A!$J$2:$J$7000,RAW_매출A!$B$2:$B$7000,$A36,RAW_매출A!$A$2:$A$7000,EDATE($E36,Q$1-1))=0,"",SUMIFS(RAW_매출A!$J$2:$J$7000,RAW_매출A!$B$2:$B$7000,$A36,RAW_매출A!$A$2:$A$7000,EDATE($E36,Q$1-1)))),"")</f>
        <v>2280700</v>
      </c>
      <c r="R36">
        <f>IFERROR(IF($A36="","",IF(SUMIFS(RAW_매출A!$J$2:$J$7000,RAW_매출A!$B$2:$B$7000,$A36,RAW_매출A!$A$2:$A$7000,EDATE($E36,R$1-1))=0,"",SUMIFS(RAW_매출A!$J$2:$J$7000,RAW_매출A!$B$2:$B$7000,$A36,RAW_매출A!$A$2:$A$7000,EDATE($E36,R$1-1)))),"")</f>
        <v>2402400</v>
      </c>
      <c r="S36">
        <f>IFERROR(IF($A36="","",IF(SUMIFS(RAW_매출A!$J$2:$J$7000,RAW_매출A!$B$2:$B$7000,$A36,RAW_매출A!$A$2:$A$7000,EDATE($E36,S$1-1))=0,"",SUMIFS(RAW_매출A!$J$2:$J$7000,RAW_매출A!$B$2:$B$7000,$A36,RAW_매출A!$A$2:$A$7000,EDATE($E36,S$1-1)))),"")</f>
        <v>2021800</v>
      </c>
      <c r="T36">
        <f>IFERROR(IF($A36="","",IF(SUMIFS(RAW_매출A!$J$2:$J$7000,RAW_매출A!$B$2:$B$7000,$A36,RAW_매출A!$A$2:$A$7000,EDATE($E36,T$1-1))=0,"",SUMIFS(RAW_매출A!$J$2:$J$7000,RAW_매출A!$B$2:$B$7000,$A36,RAW_매출A!$A$2:$A$7000,EDATE($E36,T$1-1)))),"")</f>
        <v>2348200</v>
      </c>
      <c r="U36">
        <f>IFERROR(IF($A36="","",IF(SUMIFS(RAW_매출A!$J$2:$J$7000,RAW_매출A!$B$2:$B$7000,$A36,RAW_매출A!$A$2:$A$7000,EDATE($E36,U$1-1))=0,"",SUMIFS(RAW_매출A!$J$2:$J$7000,RAW_매출A!$B$2:$B$7000,$A36,RAW_매출A!$A$2:$A$7000,EDATE($E36,U$1-1)))),"")</f>
        <v>2297800</v>
      </c>
      <c r="V36">
        <f>IFERROR(IF($A36="","",IF(SUMIFS(RAW_매출A!$J$2:$J$7000,RAW_매출A!$B$2:$B$7000,$A36,RAW_매출A!$A$2:$A$7000,EDATE($E36,V$1-1))=0,"",SUMIFS(RAW_매출A!$J$2:$J$7000,RAW_매출A!$B$2:$B$7000,$A36,RAW_매출A!$A$2:$A$7000,EDATE($E36,V$1-1)))),"")</f>
        <v>2373900</v>
      </c>
      <c r="W36">
        <f>IFERROR(IF($A36="","",IF(SUMIFS(RAW_매출A!$J$2:$J$7000,RAW_매출A!$B$2:$B$7000,$A36,RAW_매출A!$A$2:$A$7000,EDATE($E36,W$1-1))=0,"",SUMIFS(RAW_매출A!$J$2:$J$7000,RAW_매출A!$B$2:$B$7000,$A36,RAW_매출A!$A$2:$A$7000,EDATE($E36,W$1-1)))),"")</f>
        <v>2455700</v>
      </c>
      <c r="X36">
        <f>IFERROR(IF($A36="","",IF(SUMIFS(RAW_매출A!$J$2:$J$7000,RAW_매출A!$B$2:$B$7000,$A36,RAW_매출A!$A$2:$A$7000,EDATE($E36,X$1-1))=0,"",SUMIFS(RAW_매출A!$J$2:$J$7000,RAW_매출A!$B$2:$B$7000,$A36,RAW_매출A!$A$2:$A$7000,EDATE($E36,X$1-1)))),"")</f>
        <v>2593600</v>
      </c>
      <c r="Y36">
        <f>IFERROR(IF($A36="","",IF(SUMIFS(RAW_매출A!$J$2:$J$7000,RAW_매출A!$B$2:$B$7000,$A36,RAW_매출A!$A$2:$A$7000,EDATE($E36,Y$1-1))=0,"",SUMIFS(RAW_매출A!$J$2:$J$7000,RAW_매출A!$B$2:$B$7000,$A36,RAW_매출A!$A$2:$A$7000,EDATE($E36,Y$1-1)))),"")</f>
        <v>2362200</v>
      </c>
      <c r="Z36">
        <f>IFERROR(IF($A36="","",IF(SUMIFS(RAW_매출A!$J$2:$J$7000,RAW_매출A!$B$2:$B$7000,$A36,RAW_매출A!$A$2:$A$7000,EDATE($E36,Z$1-1))=0,"",SUMIFS(RAW_매출A!$J$2:$J$7000,RAW_매출A!$B$2:$B$7000,$A36,RAW_매출A!$A$2:$A$7000,EDATE($E36,Z$1-1)))),"")</f>
        <v>3549900</v>
      </c>
      <c r="AA36">
        <f>IFERROR(IF($A36="","",IF(SUMIFS(RAW_매출A!$J$2:$J$7000,RAW_매출A!$B$2:$B$7000,$A36,RAW_매출A!$A$2:$A$7000,EDATE($E36,AA$1-1))=0,"",SUMIFS(RAW_매출A!$J$2:$J$7000,RAW_매출A!$B$2:$B$7000,$A36,RAW_매출A!$A$2:$A$7000,EDATE($E36,AA$1-1)))),"")</f>
        <v>3446900</v>
      </c>
      <c r="AB36">
        <f>IFERROR(IF($A36="","",IF(SUMIFS(RAW_매출A!$J$2:$J$7000,RAW_매출A!$B$2:$B$7000,$A36,RAW_매출A!$A$2:$A$7000,EDATE($E36,AB$1-1))=0,"",SUMIFS(RAW_매출A!$J$2:$J$7000,RAW_매출A!$B$2:$B$7000,$A36,RAW_매출A!$A$2:$A$7000,EDATE($E36,AB$1-1)))),"")</f>
        <v>2333400</v>
      </c>
      <c r="AC36">
        <f>IFERROR(IF($A36="","",IF(SUMIFS(RAW_매출A!$J$2:$J$7000,RAW_매출A!$B$2:$B$7000,$A36,RAW_매출A!$A$2:$A$7000,EDATE($E36,AC$1-1))=0,"",SUMIFS(RAW_매출A!$J$2:$J$7000,RAW_매출A!$B$2:$B$7000,$A36,RAW_매출A!$A$2:$A$7000,EDATE($E36,AC$1-1)))),"")</f>
        <v>2565000</v>
      </c>
      <c r="AD36">
        <f>IFERROR(IF($A36="","",IF(SUMIFS(RAW_매출A!$J$2:$J$7000,RAW_매출A!$B$2:$B$7000,$A36,RAW_매출A!$A$2:$A$7000,EDATE($E36,AD$1-1))=0,"",SUMIFS(RAW_매출A!$J$2:$J$7000,RAW_매출A!$B$2:$B$7000,$A36,RAW_매출A!$A$2:$A$7000,EDATE($E36,AD$1-1)))),"")</f>
        <v>2633500</v>
      </c>
      <c r="AE36">
        <f>IFERROR(IF($A36="","",IF(SUMIFS(RAW_매출A!$J$2:$J$7000,RAW_매출A!$B$2:$B$7000,$A36,RAW_매출A!$A$2:$A$7000,EDATE($E36,AE$1-1))=0,"",SUMIFS(RAW_매출A!$J$2:$J$7000,RAW_매출A!$B$2:$B$7000,$A36,RAW_매출A!$A$2:$A$7000,EDATE($E36,AE$1-1)))),"")</f>
        <v>2887200</v>
      </c>
      <c r="AF36">
        <f>IFERROR(IF($A36="","",IF(SUMIFS(RAW_매출A!$J$2:$J$7000,RAW_매출A!$B$2:$B$7000,$A36,RAW_매출A!$A$2:$A$7000,EDATE($E36,AF$1-1))=0,"",SUMIFS(RAW_매출A!$J$2:$J$7000,RAW_매출A!$B$2:$B$7000,$A36,RAW_매출A!$A$2:$A$7000,EDATE($E36,AF$1-1)))),"")</f>
        <v>2481100</v>
      </c>
      <c r="AG36">
        <f>IFERROR(IF($A36="","",IF(SUMIFS(RAW_매출A!$J$2:$J$7000,RAW_매출A!$B$2:$B$7000,$A36,RAW_매출A!$A$2:$A$7000,EDATE($E36,AG$1-1))=0,"",SUMIFS(RAW_매출A!$J$2:$J$7000,RAW_매출A!$B$2:$B$7000,$A36,RAW_매출A!$A$2:$A$7000,EDATE($E36,AG$1-1)))),"")</f>
        <v>3063900</v>
      </c>
      <c r="AH36">
        <f>IFERROR(IF($A36="","",IF(SUMIFS(RAW_매출A!$J$2:$J$7000,RAW_매출A!$B$2:$B$7000,$A36,RAW_매출A!$A$2:$A$7000,EDATE($E36,AH$1-1))=0,"",SUMIFS(RAW_매출A!$J$2:$J$7000,RAW_매출A!$B$2:$B$7000,$A36,RAW_매출A!$A$2:$A$7000,EDATE($E36,AH$1-1)))),"")</f>
        <v>2412400</v>
      </c>
      <c r="AI36">
        <f>IFERROR(IF($A36="","",IF(SUMIFS(RAW_매출A!$J$2:$J$7000,RAW_매출A!$B$2:$B$7000,$A36,RAW_매출A!$A$2:$A$7000,EDATE($E36,AI$1-1))=0,"",SUMIFS(RAW_매출A!$J$2:$J$7000,RAW_매출A!$B$2:$B$7000,$A36,RAW_매출A!$A$2:$A$7000,EDATE($E36,AI$1-1)))),"")</f>
        <v>2433100</v>
      </c>
      <c r="AJ36">
        <f>IFERROR(IF($A36="","",IF(SUMIFS(RAW_매출A!$J$2:$J$7000,RAW_매출A!$B$2:$B$7000,$A36,RAW_매출A!$A$2:$A$7000,EDATE($E36,AJ$1-1))=0,"",SUMIFS(RAW_매출A!$J$2:$J$7000,RAW_매출A!$B$2:$B$7000,$A36,RAW_매출A!$A$2:$A$7000,EDATE($E36,AJ$1-1)))),"")</f>
        <v>2688300</v>
      </c>
      <c r="AK36">
        <f>IFERROR(IF($A36="","",IF(SUMIFS(RAW_매출A!$J$2:$J$7000,RAW_매출A!$B$2:$B$7000,$A36,RAW_매출A!$A$2:$A$7000,EDATE($E36,AK$1-1))=0,"",SUMIFS(RAW_매출A!$J$2:$J$7000,RAW_매출A!$B$2:$B$7000,$A36,RAW_매출A!$A$2:$A$7000,EDATE($E36,AK$1-1)))),"")</f>
        <v>2453300</v>
      </c>
      <c r="AL36">
        <f>IFERROR(IF($A36="","",IF(SUMIFS(RAW_매출A!$J$2:$J$7000,RAW_매출A!$B$2:$B$7000,$A36,RAW_매출A!$A$2:$A$7000,EDATE($E36,AL$1-1))=0,"",SUMIFS(RAW_매출A!$J$2:$J$7000,RAW_매출A!$B$2:$B$7000,$A36,RAW_매출A!$A$2:$A$7000,EDATE($E36,AL$1-1)))),"")</f>
        <v>4158320</v>
      </c>
      <c r="AM36">
        <f>IFERROR(IF($A36="","",IF(SUMIFS(RAW_매출A!$J$2:$J$7000,RAW_매출A!$B$2:$B$7000,$A36,RAW_매출A!$A$2:$A$7000,EDATE($E36,AM$1-1))=0,"",SUMIFS(RAW_매출A!$J$2:$J$7000,RAW_매출A!$B$2:$B$7000,$A36,RAW_매출A!$A$2:$A$7000,EDATE($E36,AM$1-1)))),"")</f>
        <v>2739080</v>
      </c>
      <c r="AN36">
        <f>IFERROR(IF($A36="","",IF(SUMIFS(RAW_매출A!$J$2:$J$7000,RAW_매출A!$B$2:$B$7000,$A36,RAW_매출A!$A$2:$A$7000,EDATE($E36,AN$1-1))=0,"",SUMIFS(RAW_매출A!$J$2:$J$7000,RAW_매출A!$B$2:$B$7000,$A36,RAW_매출A!$A$2:$A$7000,EDATE($E36,AN$1-1)))),"")</f>
        <v>2926230</v>
      </c>
      <c r="AO36">
        <f>IFERROR(IF($A36="","",IF(SUMIFS(RAW_매출A!$J$2:$J$7000,RAW_매출A!$B$2:$B$7000,$A36,RAW_매출A!$A$2:$A$7000,EDATE($E36,AO$1-1))=0,"",SUMIFS(RAW_매출A!$J$2:$J$7000,RAW_매출A!$B$2:$B$7000,$A36,RAW_매출A!$A$2:$A$7000,EDATE($E36,AO$1-1)))),"")</f>
        <v>2642500</v>
      </c>
      <c r="AP36">
        <f>IFERROR(IF($A36="","",IF(SUMIFS(RAW_매출A!$J$2:$J$7000,RAW_매출A!$B$2:$B$7000,$A36,RAW_매출A!$A$2:$A$7000,EDATE($E36,AP$1-1))=0,"",SUMIFS(RAW_매출A!$J$2:$J$7000,RAW_매출A!$B$2:$B$7000,$A36,RAW_매출A!$A$2:$A$7000,EDATE($E36,AP$1-1)))),"")</f>
        <v>2787600</v>
      </c>
      <c r="AQ36">
        <f>IFERROR(IF($A36="","",IF(SUMIFS(RAW_매출A!$J$2:$J$7000,RAW_매출A!$B$2:$B$7000,$A36,RAW_매출A!$A$2:$A$7000,EDATE($E36,AQ$1-1))=0,"",SUMIFS(RAW_매출A!$J$2:$J$7000,RAW_매출A!$B$2:$B$7000,$A36,RAW_매출A!$A$2:$A$7000,EDATE($E36,AQ$1-1)))),"")</f>
        <v>2796160</v>
      </c>
      <c r="AR36">
        <f>IFERROR(IF($A36="","",IF(SUMIFS(RAW_매출A!$J$2:$J$7000,RAW_매출A!$B$2:$B$7000,$A36,RAW_매출A!$A$2:$A$7000,EDATE($E36,AR$1-1))=0,"",SUMIFS(RAW_매출A!$J$2:$J$7000,RAW_매출A!$B$2:$B$7000,$A36,RAW_매출A!$A$2:$A$7000,EDATE($E36,AR$1-1)))),"")</f>
        <v>3114190</v>
      </c>
      <c r="AS36">
        <f>IFERROR(IF($A36="","",IF(SUMIFS(RAW_매출A!$J$2:$J$7000,RAW_매출A!$B$2:$B$7000,$A36,RAW_매출A!$A$2:$A$7000,EDATE($E36,AS$1-1))=0,"",SUMIFS(RAW_매출A!$J$2:$J$7000,RAW_매출A!$B$2:$B$7000,$A36,RAW_매출A!$A$2:$A$7000,EDATE($E36,AS$1-1)))),"")</f>
        <v>3444110</v>
      </c>
      <c r="AT36">
        <f>IFERROR(IF($A36="","",IF(SUMIFS(RAW_매출A!$J$2:$J$7000,RAW_매출A!$B$2:$B$7000,$A36,RAW_매출A!$A$2:$A$7000,EDATE($E36,AT$1-1))=0,"",SUMIFS(RAW_매출A!$J$2:$J$7000,RAW_매출A!$B$2:$B$7000,$A36,RAW_매출A!$A$2:$A$7000,EDATE($E36,AT$1-1)))),"")</f>
        <v>3157970</v>
      </c>
      <c r="AU36">
        <f>IFERROR(IF($A36="","",IF(SUMIFS(RAW_매출A!$J$2:$J$7000,RAW_매출A!$B$2:$B$7000,$A36,RAW_매출A!$A$2:$A$7000,EDATE($E36,AU$1-1))=0,"",SUMIFS(RAW_매출A!$J$2:$J$7000,RAW_매출A!$B$2:$B$7000,$A36,RAW_매출A!$A$2:$A$7000,EDATE($E36,AU$1-1)))),"")</f>
        <v>3265070</v>
      </c>
      <c r="AV36">
        <f>IFERROR(IF($A36="","",IF(SUMIFS(RAW_매출A!$J$2:$J$7000,RAW_매출A!$B$2:$B$7000,$A36,RAW_매출A!$A$2:$A$7000,EDATE($E36,AV$1-1))=0,"",SUMIFS(RAW_매출A!$J$2:$J$7000,RAW_매출A!$B$2:$B$7000,$A36,RAW_매출A!$A$2:$A$7000,EDATE($E36,AV$1-1)))),"")</f>
        <v>3163600</v>
      </c>
      <c r="AW36">
        <f>IFERROR(IF($A36="","",IF(SUMIFS(RAW_매출A!$J$2:$J$7000,RAW_매출A!$B$2:$B$7000,$A36,RAW_매출A!$A$2:$A$7000,EDATE($E36,AW$1-1))=0,"",SUMIFS(RAW_매출A!$J$2:$J$7000,RAW_매출A!$B$2:$B$7000,$A36,RAW_매출A!$A$2:$A$7000,EDATE($E36,AW$1-1)))),"")</f>
        <v>3183660</v>
      </c>
      <c r="AX36">
        <f>IFERROR(IF($A36="","",IF(SUMIFS(RAW_매출A!$J$2:$J$7000,RAW_매출A!$B$2:$B$7000,$A36,RAW_매출A!$A$2:$A$7000,EDATE($E36,AX$1-1))=0,"",SUMIFS(RAW_매출A!$J$2:$J$7000,RAW_매출A!$B$2:$B$7000,$A36,RAW_매출A!$A$2:$A$7000,EDATE($E36,AX$1-1)))),"")</f>
        <v>3240240</v>
      </c>
      <c r="AY36">
        <f>IFERROR(IF($A36="","",IF(SUMIFS(RAW_매출A!$J$2:$J$7000,RAW_매출A!$B$2:$B$7000,$A36,RAW_매출A!$A$2:$A$7000,EDATE($E36,AY$1-1))=0,"",SUMIFS(RAW_매출A!$J$2:$J$7000,RAW_매출A!$B$2:$B$7000,$A36,RAW_매출A!$A$2:$A$7000,EDATE($E36,AY$1-1)))),"")</f>
        <v>3495420</v>
      </c>
      <c r="AZ36">
        <f>IFERROR(IF($A36="","",IF(SUMIFS(RAW_매출A!$J$2:$J$7000,RAW_매출A!$B$2:$B$7000,$A36,RAW_매출A!$A$2:$A$7000,EDATE($E36,AZ$1-1))=0,"",SUMIFS(RAW_매출A!$J$2:$J$7000,RAW_매출A!$B$2:$B$7000,$A36,RAW_매출A!$A$2:$A$7000,EDATE($E36,AZ$1-1)))),"")</f>
        <v>3756470</v>
      </c>
      <c r="BA36">
        <f>IFERROR(IF($A36="","",IF(SUMIFS(RAW_매출A!$J$2:$J$7000,RAW_매출A!$B$2:$B$7000,$A36,RAW_매출A!$A$2:$A$7000,EDATE($E36,BA$1-1))=0,"",SUMIFS(RAW_매출A!$J$2:$J$7000,RAW_매출A!$B$2:$B$7000,$A36,RAW_매출A!$A$2:$A$7000,EDATE($E36,BA$1-1)))),"")</f>
        <v>3430820</v>
      </c>
      <c r="BB36">
        <f>IFERROR(IF($A36="","",IF(SUMIFS(RAW_매출A!$J$2:$J$7000,RAW_매출A!$B$2:$B$7000,$A36,RAW_매출A!$A$2:$A$7000,EDATE($E36,BB$1-1))=0,"",SUMIFS(RAW_매출A!$J$2:$J$7000,RAW_매출A!$B$2:$B$7000,$A36,RAW_매출A!$A$2:$A$7000,EDATE($E36,BB$1-1)))),"")</f>
        <v>2817260</v>
      </c>
      <c r="BC36">
        <f>IFERROR(IF($A36="","",IF(SUMIFS(RAW_매출A!$J$2:$J$7000,RAW_매출A!$B$2:$B$7000,$A36,RAW_매출A!$A$2:$A$7000,EDATE($E36,BC$1-1))=0,"",SUMIFS(RAW_매출A!$J$2:$J$7000,RAW_매출A!$B$2:$B$7000,$A36,RAW_매출A!$A$2:$A$7000,EDATE($E36,BC$1-1)))),"")</f>
        <v>3761640</v>
      </c>
      <c r="BD36">
        <f>IFERROR(IF($A36="","",IF(SUMIFS(RAW_매출A!$J$2:$J$7000,RAW_매출A!$B$2:$B$7000,$A36,RAW_매출A!$A$2:$A$7000,EDATE($E36,BD$1-1))=0,"",SUMIFS(RAW_매출A!$J$2:$J$7000,RAW_매출A!$B$2:$B$7000,$A36,RAW_매출A!$A$2:$A$7000,EDATE($E36,BD$1-1)))),"")</f>
        <v>3105390</v>
      </c>
      <c r="BE36">
        <f>IFERROR(IF($A36="","",IF(SUMIFS(RAW_매출A!$J$2:$J$7000,RAW_매출A!$B$2:$B$7000,$A36,RAW_매출A!$A$2:$A$7000,EDATE($E36,BE$1-1))=0,"",SUMIFS(RAW_매출A!$J$2:$J$7000,RAW_매출A!$B$2:$B$7000,$A36,RAW_매출A!$A$2:$A$7000,EDATE($E36,BE$1-1)))),"")</f>
        <v>3173740</v>
      </c>
      <c r="BF36">
        <f>IFERROR(IF($A36="","",IF(SUMIFS(RAW_매출A!$J$2:$J$7000,RAW_매출A!$B$2:$B$7000,$A36,RAW_매출A!$A$2:$A$7000,EDATE($E36,BF$1-1))=0,"",SUMIFS(RAW_매출A!$J$2:$J$7000,RAW_매출A!$B$2:$B$7000,$A36,RAW_매출A!$A$2:$A$7000,EDATE($E36,BF$1-1)))),"")</f>
        <v>2966350</v>
      </c>
      <c r="BG36">
        <f>IFERROR(IF($A36="","",IF(SUMIFS(RAW_매출A!$J$2:$J$7000,RAW_매출A!$B$2:$B$7000,$A36,RAW_매출A!$A$2:$A$7000,EDATE($E36,BG$1-1))=0,"",SUMIFS(RAW_매출A!$J$2:$J$7000,RAW_매출A!$B$2:$B$7000,$A36,RAW_매출A!$A$2:$A$7000,EDATE($E36,BG$1-1)))),"")</f>
        <v>3057040</v>
      </c>
      <c r="BH36">
        <f>IFERROR(IF($A36="","",IF(SUMIFS(RAW_매출A!$J$2:$J$7000,RAW_매출A!$B$2:$B$7000,$A36,RAW_매출A!$A$2:$A$7000,EDATE($E36,BH$1-1))=0,"",SUMIFS(RAW_매출A!$J$2:$J$7000,RAW_매출A!$B$2:$B$7000,$A36,RAW_매출A!$A$2:$A$7000,EDATE($E36,BH$1-1)))),"")</f>
        <v>4217940</v>
      </c>
      <c r="BI36">
        <f>IFERROR(IF($A36="","",IF(SUMIFS(RAW_매출A!$J$2:$J$7000,RAW_매출A!$B$2:$B$7000,$A36,RAW_매출A!$A$2:$A$7000,EDATE($E36,BI$1-1))=0,"",SUMIFS(RAW_매출A!$J$2:$J$7000,RAW_매출A!$B$2:$B$7000,$A36,RAW_매출A!$A$2:$A$7000,EDATE($E36,BI$1-1)))),"")</f>
        <v>3172270</v>
      </c>
      <c r="BJ36">
        <f>IFERROR(IF($A36="","",IF(SUMIFS(RAW_매출A!$J$2:$J$7000,RAW_매출A!$B$2:$B$7000,$A36,RAW_매출A!$A$2:$A$7000,EDATE($E36,BJ$1-1))=0,"",SUMIFS(RAW_매출A!$J$2:$J$7000,RAW_매출A!$B$2:$B$7000,$A36,RAW_매출A!$A$2:$A$7000,EDATE($E36,BJ$1-1)))),"")</f>
        <v>3414410</v>
      </c>
      <c r="BK36">
        <f>IFERROR(IF($A36="","",IF(SUMIFS(RAW_매출A!$J$2:$J$7000,RAW_매출A!$B$2:$B$7000,$A36,RAW_매출A!$A$2:$A$7000,EDATE($E36,BK$1-1))=0,"",SUMIFS(RAW_매출A!$J$2:$J$7000,RAW_매출A!$B$2:$B$7000,$A36,RAW_매출A!$A$2:$A$7000,EDATE($E36,BK$1-1)))),"")</f>
        <v>5545890</v>
      </c>
      <c r="BL36">
        <f>IFERROR(IF($A36="","",IF(SUMIFS(RAW_매출A!$J$2:$J$7000,RAW_매출A!$B$2:$B$7000,$A36,RAW_매출A!$A$2:$A$7000,EDATE($E36,BL$1-1))=0,"",SUMIFS(RAW_매출A!$J$2:$J$7000,RAW_매출A!$B$2:$B$7000,$A36,RAW_매출A!$A$2:$A$7000,EDATE($E36,BL$1-1)))),"")</f>
        <v>3528640</v>
      </c>
      <c r="BM36">
        <f>IFERROR(IF($A36="","",IF(SUMIFS(RAW_매출A!$J$2:$J$7000,RAW_매출A!$B$2:$B$7000,$A36,RAW_매출A!$A$2:$A$7000,EDATE($E36,BM$1-1))=0,"",SUMIFS(RAW_매출A!$J$2:$J$7000,RAW_매출A!$B$2:$B$7000,$A36,RAW_매출A!$A$2:$A$7000,EDATE($E36,BM$1-1)))),"")</f>
        <v>2999520</v>
      </c>
      <c r="BN36">
        <f>IFERROR(IF($A36="","",IF(SUMIFS(RAW_매출A!$J$2:$J$7000,RAW_매출A!$B$2:$B$7000,$A36,RAW_매출A!$A$2:$A$7000,EDATE($E36,BN$1-1))=0,"",SUMIFS(RAW_매출A!$J$2:$J$7000,RAW_매출A!$B$2:$B$7000,$A36,RAW_매출A!$A$2:$A$7000,EDATE($E36,BN$1-1)))),"")</f>
        <v>2849930</v>
      </c>
    </row>
    <row r="37" spans="1:66" x14ac:dyDescent="0.3">
      <c r="A37" t="str">
        <f>세팅!A38</f>
        <v>(1025) #연남점</v>
      </c>
      <c r="B37" t="str">
        <f>세팅!B38</f>
        <v>150-0</v>
      </c>
      <c r="C37">
        <f t="shared" si="0"/>
        <v>0</v>
      </c>
      <c r="D37" t="str">
        <f t="shared" si="1"/>
        <v>0</v>
      </c>
      <c r="E37" s="1">
        <f>세팅!D38</f>
        <v>44440</v>
      </c>
      <c r="F37">
        <f>IF(COUNT(J37:O37)&gt;=4,AVERAGE(J37:O37),"")</f>
        <v>6282151.666666667</v>
      </c>
      <c r="G37">
        <f>IFERROR(IF($A37="","",IF(SUMIFS(RAW_매출A!$J$2:$J$7000,RAW_매출A!$B$2:$B$7000,$A37,RAW_매출A!$A$2:$A$7000,EDATE($E37,G$1-1))=0,"",SUMIFS(RAW_매출A!$J$2:$J$7000,RAW_매출A!$B$2:$B$7000,$A37,RAW_매출A!$A$2:$A$7000,EDATE($E37,G$1-1)))),"")</f>
        <v>4610720</v>
      </c>
      <c r="H37">
        <f>IFERROR(IF($A37="","",IF(SUMIFS(RAW_매출A!$J$2:$J$7000,RAW_매출A!$B$2:$B$7000,$A37,RAW_매출A!$A$2:$A$7000,EDATE($E37,H$1-1))=0,"",SUMIFS(RAW_매출A!$J$2:$J$7000,RAW_매출A!$B$2:$B$7000,$A37,RAW_매출A!$A$2:$A$7000,EDATE($E37,H$1-1)))),"")</f>
        <v>6138600</v>
      </c>
      <c r="I37">
        <f>IFERROR(IF($A37="","",IF(SUMIFS(RAW_매출A!$J$2:$J$7000,RAW_매출A!$B$2:$B$7000,$A37,RAW_매출A!$A$2:$A$7000,EDATE($E37,I$1-1))=0,"",SUMIFS(RAW_매출A!$J$2:$J$7000,RAW_매출A!$B$2:$B$7000,$A37,RAW_매출A!$A$2:$A$7000,EDATE($E37,I$1-1)))),"")</f>
        <v>6027500</v>
      </c>
      <c r="J37" s="28">
        <f>IFERROR(IF($A37="","",IF(SUMIFS(RAW_매출A!$J$2:$J$7000,RAW_매출A!$B$2:$B$7000,$A37,RAW_매출A!$A$2:$A$7000,EDATE($E37,J$1-1))=0,"",SUMIFS(RAW_매출A!$J$2:$J$7000,RAW_매출A!$B$2:$B$7000,$A37,RAW_매출A!$A$2:$A$7000,EDATE($E37,J$1-1)))),"")</f>
        <v>5888500</v>
      </c>
      <c r="K37" s="28">
        <f>IFERROR(IF($A37="","",IF(SUMIFS(RAW_매출A!$J$2:$J$7000,RAW_매출A!$B$2:$B$7000,$A37,RAW_매출A!$A$2:$A$7000,EDATE($E37,K$1-1))=0,"",SUMIFS(RAW_매출A!$J$2:$J$7000,RAW_매출A!$B$2:$B$7000,$A37,RAW_매출A!$A$2:$A$7000,EDATE($E37,K$1-1)))),"")</f>
        <v>5747900</v>
      </c>
      <c r="L37" s="28">
        <f>IFERROR(IF($A37="","",IF(SUMIFS(RAW_매출A!$J$2:$J$7000,RAW_매출A!$B$2:$B$7000,$A37,RAW_매출A!$A$2:$A$7000,EDATE($E37,L$1-1))=0,"",SUMIFS(RAW_매출A!$J$2:$J$7000,RAW_매출A!$B$2:$B$7000,$A37,RAW_매출A!$A$2:$A$7000,EDATE($E37,L$1-1)))),"")</f>
        <v>5675510</v>
      </c>
      <c r="M37" s="28">
        <f>IFERROR(IF($A37="","",IF(SUMIFS(RAW_매출A!$J$2:$J$7000,RAW_매출A!$B$2:$B$7000,$A37,RAW_매출A!$A$2:$A$7000,EDATE($E37,M$1-1))=0,"",SUMIFS(RAW_매출A!$J$2:$J$7000,RAW_매출A!$B$2:$B$7000,$A37,RAW_매출A!$A$2:$A$7000,EDATE($E37,M$1-1)))),"")</f>
        <v>6828200</v>
      </c>
      <c r="N37" s="28">
        <f>IFERROR(IF($A37="","",IF(SUMIFS(RAW_매출A!$J$2:$J$7000,RAW_매출A!$B$2:$B$7000,$A37,RAW_매출A!$A$2:$A$7000,EDATE($E37,N$1-1))=0,"",SUMIFS(RAW_매출A!$J$2:$J$7000,RAW_매출A!$B$2:$B$7000,$A37,RAW_매출A!$A$2:$A$7000,EDATE($E37,N$1-1)))),"")</f>
        <v>6812900</v>
      </c>
      <c r="O37" s="28">
        <f>IFERROR(IF($A37="","",IF(SUMIFS(RAW_매출A!$J$2:$J$7000,RAW_매출A!$B$2:$B$7000,$A37,RAW_매출A!$A$2:$A$7000,EDATE($E37,O$1-1))=0,"",SUMIFS(RAW_매출A!$J$2:$J$7000,RAW_매출A!$B$2:$B$7000,$A37,RAW_매출A!$A$2:$A$7000,EDATE($E37,O$1-1)))),"")</f>
        <v>6739900</v>
      </c>
      <c r="P37">
        <f>IFERROR(IF($A37="","",IF(SUMIFS(RAW_매출A!$J$2:$J$7000,RAW_매출A!$B$2:$B$7000,$A37,RAW_매출A!$A$2:$A$7000,EDATE($E37,P$1-1))=0,"",SUMIFS(RAW_매출A!$J$2:$J$7000,RAW_매출A!$B$2:$B$7000,$A37,RAW_매출A!$A$2:$A$7000,EDATE($E37,P$1-1)))),"")</f>
        <v>7886400</v>
      </c>
      <c r="Q37">
        <f>IFERROR(IF($A37="","",IF(SUMIFS(RAW_매출A!$J$2:$J$7000,RAW_매출A!$B$2:$B$7000,$A37,RAW_매출A!$A$2:$A$7000,EDATE($E37,Q$1-1))=0,"",SUMIFS(RAW_매출A!$J$2:$J$7000,RAW_매출A!$B$2:$B$7000,$A37,RAW_매출A!$A$2:$A$7000,EDATE($E37,Q$1-1)))),"")</f>
        <v>8588600</v>
      </c>
      <c r="R37">
        <f>IFERROR(IF($A37="","",IF(SUMIFS(RAW_매출A!$J$2:$J$7000,RAW_매출A!$B$2:$B$7000,$A37,RAW_매출A!$A$2:$A$7000,EDATE($E37,R$1-1))=0,"",SUMIFS(RAW_매출A!$J$2:$J$7000,RAW_매출A!$B$2:$B$7000,$A37,RAW_매출A!$A$2:$A$7000,EDATE($E37,R$1-1)))),"")</f>
        <v>8420800</v>
      </c>
      <c r="S37">
        <f>IFERROR(IF($A37="","",IF(SUMIFS(RAW_매출A!$J$2:$J$7000,RAW_매출A!$B$2:$B$7000,$A37,RAW_매출A!$A$2:$A$7000,EDATE($E37,S$1-1))=0,"",SUMIFS(RAW_매출A!$J$2:$J$7000,RAW_매출A!$B$2:$B$7000,$A37,RAW_매출A!$A$2:$A$7000,EDATE($E37,S$1-1)))),"")</f>
        <v>7048200</v>
      </c>
      <c r="T37">
        <f>IFERROR(IF($A37="","",IF(SUMIFS(RAW_매출A!$J$2:$J$7000,RAW_매출A!$B$2:$B$7000,$A37,RAW_매출A!$A$2:$A$7000,EDATE($E37,T$1-1))=0,"",SUMIFS(RAW_매출A!$J$2:$J$7000,RAW_매출A!$B$2:$B$7000,$A37,RAW_매출A!$A$2:$A$7000,EDATE($E37,T$1-1)))),"")</f>
        <v>7943300</v>
      </c>
      <c r="U37">
        <f>IFERROR(IF($A37="","",IF(SUMIFS(RAW_매출A!$J$2:$J$7000,RAW_매출A!$B$2:$B$7000,$A37,RAW_매출A!$A$2:$A$7000,EDATE($E37,U$1-1))=0,"",SUMIFS(RAW_매출A!$J$2:$J$7000,RAW_매출A!$B$2:$B$7000,$A37,RAW_매출A!$A$2:$A$7000,EDATE($E37,U$1-1)))),"")</f>
        <v>7877000</v>
      </c>
      <c r="V37">
        <f>IFERROR(IF($A37="","",IF(SUMIFS(RAW_매출A!$J$2:$J$7000,RAW_매출A!$B$2:$B$7000,$A37,RAW_매출A!$A$2:$A$7000,EDATE($E37,V$1-1))=0,"",SUMIFS(RAW_매출A!$J$2:$J$7000,RAW_매출A!$B$2:$B$7000,$A37,RAW_매출A!$A$2:$A$7000,EDATE($E37,V$1-1)))),"")</f>
        <v>8460700</v>
      </c>
      <c r="W37">
        <f>IFERROR(IF($A37="","",IF(SUMIFS(RAW_매출A!$J$2:$J$7000,RAW_매출A!$B$2:$B$7000,$A37,RAW_매출A!$A$2:$A$7000,EDATE($E37,W$1-1))=0,"",SUMIFS(RAW_매출A!$J$2:$J$7000,RAW_매출A!$B$2:$B$7000,$A37,RAW_매출A!$A$2:$A$7000,EDATE($E37,W$1-1)))),"")</f>
        <v>8109200</v>
      </c>
      <c r="X37">
        <f>IFERROR(IF($A37="","",IF(SUMIFS(RAW_매출A!$J$2:$J$7000,RAW_매출A!$B$2:$B$7000,$A37,RAW_매출A!$A$2:$A$7000,EDATE($E37,X$1-1))=0,"",SUMIFS(RAW_매출A!$J$2:$J$7000,RAW_매출A!$B$2:$B$7000,$A37,RAW_매출A!$A$2:$A$7000,EDATE($E37,X$1-1)))),"")</f>
        <v>6735900</v>
      </c>
      <c r="Y37">
        <f>IFERROR(IF($A37="","",IF(SUMIFS(RAW_매출A!$J$2:$J$7000,RAW_매출A!$B$2:$B$7000,$A37,RAW_매출A!$A$2:$A$7000,EDATE($E37,Y$1-1))=0,"",SUMIFS(RAW_매출A!$J$2:$J$7000,RAW_매출A!$B$2:$B$7000,$A37,RAW_매출A!$A$2:$A$7000,EDATE($E37,Y$1-1)))),"")</f>
        <v>8588300</v>
      </c>
      <c r="Z37">
        <f>IFERROR(IF($A37="","",IF(SUMIFS(RAW_매출A!$J$2:$J$7000,RAW_매출A!$B$2:$B$7000,$A37,RAW_매출A!$A$2:$A$7000,EDATE($E37,Z$1-1))=0,"",SUMIFS(RAW_매출A!$J$2:$J$7000,RAW_매출A!$B$2:$B$7000,$A37,RAW_매출A!$A$2:$A$7000,EDATE($E37,Z$1-1)))),"")</f>
        <v>8134600</v>
      </c>
      <c r="AA37">
        <f>IFERROR(IF($A37="","",IF(SUMIFS(RAW_매출A!$J$2:$J$7000,RAW_매출A!$B$2:$B$7000,$A37,RAW_매출A!$A$2:$A$7000,EDATE($E37,AA$1-1))=0,"",SUMIFS(RAW_매출A!$J$2:$J$7000,RAW_매출A!$B$2:$B$7000,$A37,RAW_매출A!$A$2:$A$7000,EDATE($E37,AA$1-1)))),"")</f>
        <v>8768300</v>
      </c>
      <c r="AB37">
        <f>IFERROR(IF($A37="","",IF(SUMIFS(RAW_매출A!$J$2:$J$7000,RAW_매출A!$B$2:$B$7000,$A37,RAW_매출A!$A$2:$A$7000,EDATE($E37,AB$1-1))=0,"",SUMIFS(RAW_매출A!$J$2:$J$7000,RAW_매출A!$B$2:$B$7000,$A37,RAW_매출A!$A$2:$A$7000,EDATE($E37,AB$1-1)))),"")</f>
        <v>7908500</v>
      </c>
      <c r="AC37">
        <f>IFERROR(IF($A37="","",IF(SUMIFS(RAW_매출A!$J$2:$J$7000,RAW_매출A!$B$2:$B$7000,$A37,RAW_매출A!$A$2:$A$7000,EDATE($E37,AC$1-1))=0,"",SUMIFS(RAW_매출A!$J$2:$J$7000,RAW_매출A!$B$2:$B$7000,$A37,RAW_매출A!$A$2:$A$7000,EDATE($E37,AC$1-1)))),"")</f>
        <v>9386600</v>
      </c>
      <c r="AD37">
        <f>IFERROR(IF($A37="","",IF(SUMIFS(RAW_매출A!$J$2:$J$7000,RAW_매출A!$B$2:$B$7000,$A37,RAW_매출A!$A$2:$A$7000,EDATE($E37,AD$1-1))=0,"",SUMIFS(RAW_매출A!$J$2:$J$7000,RAW_매출A!$B$2:$B$7000,$A37,RAW_매출A!$A$2:$A$7000,EDATE($E37,AD$1-1)))),"")</f>
        <v>7540100</v>
      </c>
      <c r="AE37">
        <f>IFERROR(IF($A37="","",IF(SUMIFS(RAW_매출A!$J$2:$J$7000,RAW_매출A!$B$2:$B$7000,$A37,RAW_매출A!$A$2:$A$7000,EDATE($E37,AE$1-1))=0,"",SUMIFS(RAW_매출A!$J$2:$J$7000,RAW_매출A!$B$2:$B$7000,$A37,RAW_매출A!$A$2:$A$7000,EDATE($E37,AE$1-1)))),"")</f>
        <v>8286500</v>
      </c>
      <c r="AF37">
        <f>IFERROR(IF($A37="","",IF(SUMIFS(RAW_매출A!$J$2:$J$7000,RAW_매출A!$B$2:$B$7000,$A37,RAW_매출A!$A$2:$A$7000,EDATE($E37,AF$1-1))=0,"",SUMIFS(RAW_매출A!$J$2:$J$7000,RAW_매출A!$B$2:$B$7000,$A37,RAW_매출A!$A$2:$A$7000,EDATE($E37,AF$1-1)))),"")</f>
        <v>9284000</v>
      </c>
      <c r="AG37">
        <f>IFERROR(IF($A37="","",IF(SUMIFS(RAW_매출A!$J$2:$J$7000,RAW_매출A!$B$2:$B$7000,$A37,RAW_매출A!$A$2:$A$7000,EDATE($E37,AG$1-1))=0,"",SUMIFS(RAW_매출A!$J$2:$J$7000,RAW_매출A!$B$2:$B$7000,$A37,RAW_매출A!$A$2:$A$7000,EDATE($E37,AG$1-1)))),"")</f>
        <v>8948500</v>
      </c>
      <c r="AH37">
        <f>IFERROR(IF($A37="","",IF(SUMIFS(RAW_매출A!$J$2:$J$7000,RAW_매출A!$B$2:$B$7000,$A37,RAW_매출A!$A$2:$A$7000,EDATE($E37,AH$1-1))=0,"",SUMIFS(RAW_매출A!$J$2:$J$7000,RAW_매출A!$B$2:$B$7000,$A37,RAW_매출A!$A$2:$A$7000,EDATE($E37,AH$1-1)))),"")</f>
        <v>9461760</v>
      </c>
      <c r="AI37">
        <f>IFERROR(IF($A37="","",IF(SUMIFS(RAW_매출A!$J$2:$J$7000,RAW_매출A!$B$2:$B$7000,$A37,RAW_매출A!$A$2:$A$7000,EDATE($E37,AI$1-1))=0,"",SUMIFS(RAW_매출A!$J$2:$J$7000,RAW_매출A!$B$2:$B$7000,$A37,RAW_매출A!$A$2:$A$7000,EDATE($E37,AI$1-1)))),"")</f>
        <v>7849260</v>
      </c>
      <c r="AJ37">
        <f>IFERROR(IF($A37="","",IF(SUMIFS(RAW_매출A!$J$2:$J$7000,RAW_매출A!$B$2:$B$7000,$A37,RAW_매출A!$A$2:$A$7000,EDATE($E37,AJ$1-1))=0,"",SUMIFS(RAW_매출A!$J$2:$J$7000,RAW_매출A!$B$2:$B$7000,$A37,RAW_매출A!$A$2:$A$7000,EDATE($E37,AJ$1-1)))),"")</f>
        <v>7645160</v>
      </c>
      <c r="AK37">
        <f>IFERROR(IF($A37="","",IF(SUMIFS(RAW_매출A!$J$2:$J$7000,RAW_매출A!$B$2:$B$7000,$A37,RAW_매출A!$A$2:$A$7000,EDATE($E37,AK$1-1))=0,"",SUMIFS(RAW_매출A!$J$2:$J$7000,RAW_매출A!$B$2:$B$7000,$A37,RAW_매출A!$A$2:$A$7000,EDATE($E37,AK$1-1)))),"")</f>
        <v>9101510</v>
      </c>
      <c r="AL37">
        <f>IFERROR(IF($A37="","",IF(SUMIFS(RAW_매출A!$J$2:$J$7000,RAW_매출A!$B$2:$B$7000,$A37,RAW_매출A!$A$2:$A$7000,EDATE($E37,AL$1-1))=0,"",SUMIFS(RAW_매출A!$J$2:$J$7000,RAW_매출A!$B$2:$B$7000,$A37,RAW_매출A!$A$2:$A$7000,EDATE($E37,AL$1-1)))),"")</f>
        <v>10173390</v>
      </c>
      <c r="AM37">
        <f>IFERROR(IF($A37="","",IF(SUMIFS(RAW_매출A!$J$2:$J$7000,RAW_매출A!$B$2:$B$7000,$A37,RAW_매출A!$A$2:$A$7000,EDATE($E37,AM$1-1))=0,"",SUMIFS(RAW_매출A!$J$2:$J$7000,RAW_매출A!$B$2:$B$7000,$A37,RAW_매출A!$A$2:$A$7000,EDATE($E37,AM$1-1)))),"")</f>
        <v>9615200</v>
      </c>
      <c r="AN37">
        <f>IFERROR(IF($A37="","",IF(SUMIFS(RAW_매출A!$J$2:$J$7000,RAW_매출A!$B$2:$B$7000,$A37,RAW_매출A!$A$2:$A$7000,EDATE($E37,AN$1-1))=0,"",SUMIFS(RAW_매출A!$J$2:$J$7000,RAW_매출A!$B$2:$B$7000,$A37,RAW_매출A!$A$2:$A$7000,EDATE($E37,AN$1-1)))),"")</f>
        <v>9187190</v>
      </c>
      <c r="AO37">
        <f>IFERROR(IF($A37="","",IF(SUMIFS(RAW_매출A!$J$2:$J$7000,RAW_매출A!$B$2:$B$7000,$A37,RAW_매출A!$A$2:$A$7000,EDATE($E37,AO$1-1))=0,"",SUMIFS(RAW_매출A!$J$2:$J$7000,RAW_매출A!$B$2:$B$7000,$A37,RAW_매출A!$A$2:$A$7000,EDATE($E37,AO$1-1)))),"")</f>
        <v>10374090</v>
      </c>
      <c r="AP37">
        <f>IFERROR(IF($A37="","",IF(SUMIFS(RAW_매출A!$J$2:$J$7000,RAW_매출A!$B$2:$B$7000,$A37,RAW_매출A!$A$2:$A$7000,EDATE($E37,AP$1-1))=0,"",SUMIFS(RAW_매출A!$J$2:$J$7000,RAW_매출A!$B$2:$B$7000,$A37,RAW_매출A!$A$2:$A$7000,EDATE($E37,AP$1-1)))),"")</f>
        <v>10267470</v>
      </c>
      <c r="AQ37">
        <f>IFERROR(IF($A37="","",IF(SUMIFS(RAW_매출A!$J$2:$J$7000,RAW_매출A!$B$2:$B$7000,$A37,RAW_매출A!$A$2:$A$7000,EDATE($E37,AQ$1-1))=0,"",SUMIFS(RAW_매출A!$J$2:$J$7000,RAW_매출A!$B$2:$B$7000,$A37,RAW_매출A!$A$2:$A$7000,EDATE($E37,AQ$1-1)))),"")</f>
        <v>9863200</v>
      </c>
      <c r="AR37">
        <f>IFERROR(IF($A37="","",IF(SUMIFS(RAW_매출A!$J$2:$J$7000,RAW_매출A!$B$2:$B$7000,$A37,RAW_매출A!$A$2:$A$7000,EDATE($E37,AR$1-1))=0,"",SUMIFS(RAW_매출A!$J$2:$J$7000,RAW_매출A!$B$2:$B$7000,$A37,RAW_매출A!$A$2:$A$7000,EDATE($E37,AR$1-1)))),"")</f>
        <v>10952050</v>
      </c>
      <c r="AS37">
        <f>IFERROR(IF($A37="","",IF(SUMIFS(RAW_매출A!$J$2:$J$7000,RAW_매출A!$B$2:$B$7000,$A37,RAW_매출A!$A$2:$A$7000,EDATE($E37,AS$1-1))=0,"",SUMIFS(RAW_매출A!$J$2:$J$7000,RAW_매출A!$B$2:$B$7000,$A37,RAW_매출A!$A$2:$A$7000,EDATE($E37,AS$1-1)))),"")</f>
        <v>8853540</v>
      </c>
      <c r="AT37">
        <f>IFERROR(IF($A37="","",IF(SUMIFS(RAW_매출A!$J$2:$J$7000,RAW_매출A!$B$2:$B$7000,$A37,RAW_매출A!$A$2:$A$7000,EDATE($E37,AT$1-1))=0,"",SUMIFS(RAW_매출A!$J$2:$J$7000,RAW_매출A!$B$2:$B$7000,$A37,RAW_매출A!$A$2:$A$7000,EDATE($E37,AT$1-1)))),"")</f>
        <v>8408490</v>
      </c>
      <c r="AU37">
        <f>IFERROR(IF($A37="","",IF(SUMIFS(RAW_매출A!$J$2:$J$7000,RAW_매출A!$B$2:$B$7000,$A37,RAW_매출A!$A$2:$A$7000,EDATE($E37,AU$1-1))=0,"",SUMIFS(RAW_매출A!$J$2:$J$7000,RAW_매출A!$B$2:$B$7000,$A37,RAW_매출A!$A$2:$A$7000,EDATE($E37,AU$1-1)))),"")</f>
        <v>8232630</v>
      </c>
      <c r="AV37">
        <f>IFERROR(IF($A37="","",IF(SUMIFS(RAW_매출A!$J$2:$J$7000,RAW_매출A!$B$2:$B$7000,$A37,RAW_매출A!$A$2:$A$7000,EDATE($E37,AV$1-1))=0,"",SUMIFS(RAW_매출A!$J$2:$J$7000,RAW_매출A!$B$2:$B$7000,$A37,RAW_매출A!$A$2:$A$7000,EDATE($E37,AV$1-1)))),"")</f>
        <v>7319950</v>
      </c>
      <c r="AW37">
        <f>IFERROR(IF($A37="","",IF(SUMIFS(RAW_매출A!$J$2:$J$7000,RAW_매출A!$B$2:$B$7000,$A37,RAW_매출A!$A$2:$A$7000,EDATE($E37,AW$1-1))=0,"",SUMIFS(RAW_매출A!$J$2:$J$7000,RAW_매출A!$B$2:$B$7000,$A37,RAW_매출A!$A$2:$A$7000,EDATE($E37,AW$1-1)))),"")</f>
        <v>8957310</v>
      </c>
      <c r="AX37">
        <f>IFERROR(IF($A37="","",IF(SUMIFS(RAW_매출A!$J$2:$J$7000,RAW_매출A!$B$2:$B$7000,$A37,RAW_매출A!$A$2:$A$7000,EDATE($E37,AX$1-1))=0,"",SUMIFS(RAW_매출A!$J$2:$J$7000,RAW_매출A!$B$2:$B$7000,$A37,RAW_매출A!$A$2:$A$7000,EDATE($E37,AX$1-1)))),"")</f>
        <v>9340320</v>
      </c>
      <c r="AY37">
        <f>IFERROR(IF($A37="","",IF(SUMIFS(RAW_매출A!$J$2:$J$7000,RAW_매출A!$B$2:$B$7000,$A37,RAW_매출A!$A$2:$A$7000,EDATE($E37,AY$1-1))=0,"",SUMIFS(RAW_매출A!$J$2:$J$7000,RAW_매출A!$B$2:$B$7000,$A37,RAW_매출A!$A$2:$A$7000,EDATE($E37,AY$1-1)))),"")</f>
        <v>11588780</v>
      </c>
      <c r="AZ37">
        <f>IFERROR(IF($A37="","",IF(SUMIFS(RAW_매출A!$J$2:$J$7000,RAW_매출A!$B$2:$B$7000,$A37,RAW_매출A!$A$2:$A$7000,EDATE($E37,AZ$1-1))=0,"",SUMIFS(RAW_매출A!$J$2:$J$7000,RAW_매출A!$B$2:$B$7000,$A37,RAW_매출A!$A$2:$A$7000,EDATE($E37,AZ$1-1)))),"")</f>
        <v>10399950</v>
      </c>
      <c r="BA37">
        <f>IFERROR(IF($A37="","",IF(SUMIFS(RAW_매출A!$J$2:$J$7000,RAW_매출A!$B$2:$B$7000,$A37,RAW_매출A!$A$2:$A$7000,EDATE($E37,BA$1-1))=0,"",SUMIFS(RAW_매출A!$J$2:$J$7000,RAW_매출A!$B$2:$B$7000,$A37,RAW_매출A!$A$2:$A$7000,EDATE($E37,BA$1-1)))),"")</f>
        <v>9297780</v>
      </c>
      <c r="BB37">
        <f>IFERROR(IF($A37="","",IF(SUMIFS(RAW_매출A!$J$2:$J$7000,RAW_매출A!$B$2:$B$7000,$A37,RAW_매출A!$A$2:$A$7000,EDATE($E37,BB$1-1))=0,"",SUMIFS(RAW_매출A!$J$2:$J$7000,RAW_매출A!$B$2:$B$7000,$A37,RAW_매출A!$A$2:$A$7000,EDATE($E37,BB$1-1)))),"")</f>
        <v>9649060</v>
      </c>
      <c r="BC37">
        <f>IFERROR(IF($A37="","",IF(SUMIFS(RAW_매출A!$J$2:$J$7000,RAW_매출A!$B$2:$B$7000,$A37,RAW_매출A!$A$2:$A$7000,EDATE($E37,BC$1-1))=0,"",SUMIFS(RAW_매출A!$J$2:$J$7000,RAW_매출A!$B$2:$B$7000,$A37,RAW_매출A!$A$2:$A$7000,EDATE($E37,BC$1-1)))),"")</f>
        <v>9383730</v>
      </c>
      <c r="BD37">
        <f>IFERROR(IF($A37="","",IF(SUMIFS(RAW_매출A!$J$2:$J$7000,RAW_매출A!$B$2:$B$7000,$A37,RAW_매출A!$A$2:$A$7000,EDATE($E37,BD$1-1))=0,"",SUMIFS(RAW_매출A!$J$2:$J$7000,RAW_매출A!$B$2:$B$7000,$A37,RAW_매출A!$A$2:$A$7000,EDATE($E37,BD$1-1)))),"")</f>
        <v>12094750</v>
      </c>
      <c r="BE37">
        <f>IFERROR(IF($A37="","",IF(SUMIFS(RAW_매출A!$J$2:$J$7000,RAW_매출A!$B$2:$B$7000,$A37,RAW_매출A!$A$2:$A$7000,EDATE($E37,BE$1-1))=0,"",SUMIFS(RAW_매출A!$J$2:$J$7000,RAW_매출A!$B$2:$B$7000,$A37,RAW_매출A!$A$2:$A$7000,EDATE($E37,BE$1-1)))),"")</f>
        <v>9984310</v>
      </c>
      <c r="BF37">
        <f>IFERROR(IF($A37="","",IF(SUMIFS(RAW_매출A!$J$2:$J$7000,RAW_매출A!$B$2:$B$7000,$A37,RAW_매출A!$A$2:$A$7000,EDATE($E37,BF$1-1))=0,"",SUMIFS(RAW_매출A!$J$2:$J$7000,RAW_매출A!$B$2:$B$7000,$A37,RAW_매출A!$A$2:$A$7000,EDATE($E37,BF$1-1)))),"")</f>
        <v>9981350</v>
      </c>
      <c r="BG37">
        <f>IFERROR(IF($A37="","",IF(SUMIFS(RAW_매출A!$J$2:$J$7000,RAW_매출A!$B$2:$B$7000,$A37,RAW_매출A!$A$2:$A$7000,EDATE($E37,BG$1-1))=0,"",SUMIFS(RAW_매출A!$J$2:$J$7000,RAW_매출A!$B$2:$B$7000,$A37,RAW_매출A!$A$2:$A$7000,EDATE($E37,BG$1-1)))),"")</f>
        <v>8884360</v>
      </c>
      <c r="BH37">
        <f>IFERROR(IF($A37="","",IF(SUMIFS(RAW_매출A!$J$2:$J$7000,RAW_매출A!$B$2:$B$7000,$A37,RAW_매출A!$A$2:$A$7000,EDATE($E37,BH$1-1))=0,"",SUMIFS(RAW_매출A!$J$2:$J$7000,RAW_매출A!$B$2:$B$7000,$A37,RAW_매출A!$A$2:$A$7000,EDATE($E37,BH$1-1)))),"")</f>
        <v>9225800</v>
      </c>
      <c r="BI37">
        <f>IFERROR(IF($A37="","",IF(SUMIFS(RAW_매출A!$J$2:$J$7000,RAW_매출A!$B$2:$B$7000,$A37,RAW_매출A!$A$2:$A$7000,EDATE($E37,BI$1-1))=0,"",SUMIFS(RAW_매출A!$J$2:$J$7000,RAW_매출A!$B$2:$B$7000,$A37,RAW_매출A!$A$2:$A$7000,EDATE($E37,BI$1-1)))),"")</f>
        <v>10050640</v>
      </c>
      <c r="BJ37">
        <f>IFERROR(IF($A37="","",IF(SUMIFS(RAW_매출A!$J$2:$J$7000,RAW_매출A!$B$2:$B$7000,$A37,RAW_매출A!$A$2:$A$7000,EDATE($E37,BJ$1-1))=0,"",SUMIFS(RAW_매출A!$J$2:$J$7000,RAW_매출A!$B$2:$B$7000,$A37,RAW_매출A!$A$2:$A$7000,EDATE($E37,BJ$1-1)))),"")</f>
        <v>9475650</v>
      </c>
      <c r="BK37">
        <f>IFERROR(IF($A37="","",IF(SUMIFS(RAW_매출A!$J$2:$J$7000,RAW_매출A!$B$2:$B$7000,$A37,RAW_매출A!$A$2:$A$7000,EDATE($E37,BK$1-1))=0,"",SUMIFS(RAW_매출A!$J$2:$J$7000,RAW_매출A!$B$2:$B$7000,$A37,RAW_매출A!$A$2:$A$7000,EDATE($E37,BK$1-1)))),"")</f>
        <v>10233170</v>
      </c>
      <c r="BL37">
        <f>IFERROR(IF($A37="","",IF(SUMIFS(RAW_매출A!$J$2:$J$7000,RAW_매출A!$B$2:$B$7000,$A37,RAW_매출A!$A$2:$A$7000,EDATE($E37,BL$1-1))=0,"",SUMIFS(RAW_매출A!$J$2:$J$7000,RAW_매출A!$B$2:$B$7000,$A37,RAW_매출A!$A$2:$A$7000,EDATE($E37,BL$1-1)))),"")</f>
        <v>9147390</v>
      </c>
      <c r="BM37" t="str">
        <f>IFERROR(IF($A37="","",IF(SUMIFS(RAW_매출A!$J$2:$J$7000,RAW_매출A!$B$2:$B$7000,$A37,RAW_매출A!$A$2:$A$7000,EDATE($E37,BM$1-1))=0,"",SUMIFS(RAW_매출A!$J$2:$J$7000,RAW_매출A!$B$2:$B$7000,$A37,RAW_매출A!$A$2:$A$7000,EDATE($E37,BM$1-1)))),"")</f>
        <v/>
      </c>
      <c r="BN37" t="str">
        <f>IFERROR(IF($A37="","",IF(SUMIFS(RAW_매출A!$J$2:$J$7000,RAW_매출A!$B$2:$B$7000,$A37,RAW_매출A!$A$2:$A$7000,EDATE($E37,BN$1-1))=0,"",SUMIFS(RAW_매출A!$J$2:$J$7000,RAW_매출A!$B$2:$B$7000,$A37,RAW_매출A!$A$2:$A$7000,EDATE($E37,BN$1-1)))),"")</f>
        <v/>
      </c>
    </row>
    <row r="38" spans="1:66" x14ac:dyDescent="0.3">
      <c r="A38" t="str">
        <f>세팅!A39</f>
        <v>(1026) #신촌점</v>
      </c>
      <c r="B38" t="str">
        <f>세팅!B39</f>
        <v>150-1</v>
      </c>
      <c r="C38">
        <f t="shared" si="0"/>
        <v>1</v>
      </c>
      <c r="D38" t="str">
        <f t="shared" si="1"/>
        <v>1</v>
      </c>
      <c r="E38" s="1">
        <f>세팅!D39</f>
        <v>44409</v>
      </c>
      <c r="F38">
        <f>IF(COUNT(J38:O38)&gt;=4,AVERAGE(J38:O38),"")</f>
        <v>5157185</v>
      </c>
      <c r="G38">
        <f>IFERROR(IF($A38="","",IF(SUMIFS(RAW_매출A!$J$2:$J$7000,RAW_매출A!$B$2:$B$7000,$A38,RAW_매출A!$A$2:$A$7000,EDATE($E38,G$1-1))=0,"",SUMIFS(RAW_매출A!$J$2:$J$7000,RAW_매출A!$B$2:$B$7000,$A38,RAW_매출A!$A$2:$A$7000,EDATE($E38,G$1-1)))),"")</f>
        <v>4069960</v>
      </c>
      <c r="H38">
        <f>IFERROR(IF($A38="","",IF(SUMIFS(RAW_매출A!$J$2:$J$7000,RAW_매출A!$B$2:$B$7000,$A38,RAW_매출A!$A$2:$A$7000,EDATE($E38,H$1-1))=0,"",SUMIFS(RAW_매출A!$J$2:$J$7000,RAW_매출A!$B$2:$B$7000,$A38,RAW_매출A!$A$2:$A$7000,EDATE($E38,H$1-1)))),"")</f>
        <v>4703100</v>
      </c>
      <c r="I38">
        <f>IFERROR(IF($A38="","",IF(SUMIFS(RAW_매출A!$J$2:$J$7000,RAW_매출A!$B$2:$B$7000,$A38,RAW_매출A!$A$2:$A$7000,EDATE($E38,I$1-1))=0,"",SUMIFS(RAW_매출A!$J$2:$J$7000,RAW_매출A!$B$2:$B$7000,$A38,RAW_매출A!$A$2:$A$7000,EDATE($E38,I$1-1)))),"")</f>
        <v>5239300</v>
      </c>
      <c r="J38" s="28">
        <f>IFERROR(IF($A38="","",IF(SUMIFS(RAW_매출A!$J$2:$J$7000,RAW_매출A!$B$2:$B$7000,$A38,RAW_매출A!$A$2:$A$7000,EDATE($E38,J$1-1))=0,"",SUMIFS(RAW_매출A!$J$2:$J$7000,RAW_매출A!$B$2:$B$7000,$A38,RAW_매출A!$A$2:$A$7000,EDATE($E38,J$1-1)))),"")</f>
        <v>4288500</v>
      </c>
      <c r="K38" s="28">
        <f>IFERROR(IF($A38="","",IF(SUMIFS(RAW_매출A!$J$2:$J$7000,RAW_매출A!$B$2:$B$7000,$A38,RAW_매출A!$A$2:$A$7000,EDATE($E38,K$1-1))=0,"",SUMIFS(RAW_매출A!$J$2:$J$7000,RAW_매출A!$B$2:$B$7000,$A38,RAW_매출A!$A$2:$A$7000,EDATE($E38,K$1-1)))),"")</f>
        <v>4805200</v>
      </c>
      <c r="L38" s="28">
        <f>IFERROR(IF($A38="","",IF(SUMIFS(RAW_매출A!$J$2:$J$7000,RAW_매출A!$B$2:$B$7000,$A38,RAW_매출A!$A$2:$A$7000,EDATE($E38,L$1-1))=0,"",SUMIFS(RAW_매출A!$J$2:$J$7000,RAW_매출A!$B$2:$B$7000,$A38,RAW_매출A!$A$2:$A$7000,EDATE($E38,L$1-1)))),"")</f>
        <v>4932400</v>
      </c>
      <c r="M38" s="28">
        <f>IFERROR(IF($A38="","",IF(SUMIFS(RAW_매출A!$J$2:$J$7000,RAW_매출A!$B$2:$B$7000,$A38,RAW_매출A!$A$2:$A$7000,EDATE($E38,M$1-1))=0,"",SUMIFS(RAW_매출A!$J$2:$J$7000,RAW_매출A!$B$2:$B$7000,$A38,RAW_매출A!$A$2:$A$7000,EDATE($E38,M$1-1)))),"")</f>
        <v>5004510</v>
      </c>
      <c r="N38" s="28">
        <f>IFERROR(IF($A38="","",IF(SUMIFS(RAW_매출A!$J$2:$J$7000,RAW_매출A!$B$2:$B$7000,$A38,RAW_매출A!$A$2:$A$7000,EDATE($E38,N$1-1))=0,"",SUMIFS(RAW_매출A!$J$2:$J$7000,RAW_매출A!$B$2:$B$7000,$A38,RAW_매출A!$A$2:$A$7000,EDATE($E38,N$1-1)))),"")</f>
        <v>5709000</v>
      </c>
      <c r="O38" s="28">
        <f>IFERROR(IF($A38="","",IF(SUMIFS(RAW_매출A!$J$2:$J$7000,RAW_매출A!$B$2:$B$7000,$A38,RAW_매출A!$A$2:$A$7000,EDATE($E38,O$1-1))=0,"",SUMIFS(RAW_매출A!$J$2:$J$7000,RAW_매출A!$B$2:$B$7000,$A38,RAW_매출A!$A$2:$A$7000,EDATE($E38,O$1-1)))),"")</f>
        <v>6203500</v>
      </c>
      <c r="P38">
        <f>IFERROR(IF($A38="","",IF(SUMIFS(RAW_매출A!$J$2:$J$7000,RAW_매출A!$B$2:$B$7000,$A38,RAW_매출A!$A$2:$A$7000,EDATE($E38,P$1-1))=0,"",SUMIFS(RAW_매출A!$J$2:$J$7000,RAW_매출A!$B$2:$B$7000,$A38,RAW_매출A!$A$2:$A$7000,EDATE($E38,P$1-1)))),"")</f>
        <v>6854200</v>
      </c>
      <c r="Q38">
        <f>IFERROR(IF($A38="","",IF(SUMIFS(RAW_매출A!$J$2:$J$7000,RAW_매출A!$B$2:$B$7000,$A38,RAW_매출A!$A$2:$A$7000,EDATE($E38,Q$1-1))=0,"",SUMIFS(RAW_매출A!$J$2:$J$7000,RAW_매출A!$B$2:$B$7000,$A38,RAW_매출A!$A$2:$A$7000,EDATE($E38,Q$1-1)))),"")</f>
        <v>7762800</v>
      </c>
      <c r="R38">
        <f>IFERROR(IF($A38="","",IF(SUMIFS(RAW_매출A!$J$2:$J$7000,RAW_매출A!$B$2:$B$7000,$A38,RAW_매출A!$A$2:$A$7000,EDATE($E38,R$1-1))=0,"",SUMIFS(RAW_매출A!$J$2:$J$7000,RAW_매출A!$B$2:$B$7000,$A38,RAW_매출A!$A$2:$A$7000,EDATE($E38,R$1-1)))),"")</f>
        <v>8194400</v>
      </c>
      <c r="S38">
        <f>IFERROR(IF($A38="","",IF(SUMIFS(RAW_매출A!$J$2:$J$7000,RAW_매출A!$B$2:$B$7000,$A38,RAW_매출A!$A$2:$A$7000,EDATE($E38,S$1-1))=0,"",SUMIFS(RAW_매출A!$J$2:$J$7000,RAW_매출A!$B$2:$B$7000,$A38,RAW_매출A!$A$2:$A$7000,EDATE($E38,S$1-1)))),"")</f>
        <v>8544100</v>
      </c>
      <c r="T38">
        <f>IFERROR(IF($A38="","",IF(SUMIFS(RAW_매출A!$J$2:$J$7000,RAW_매출A!$B$2:$B$7000,$A38,RAW_매출A!$A$2:$A$7000,EDATE($E38,T$1-1))=0,"",SUMIFS(RAW_매출A!$J$2:$J$7000,RAW_매출A!$B$2:$B$7000,$A38,RAW_매출A!$A$2:$A$7000,EDATE($E38,T$1-1)))),"")</f>
        <v>8263400</v>
      </c>
      <c r="U38">
        <f>IFERROR(IF($A38="","",IF(SUMIFS(RAW_매출A!$J$2:$J$7000,RAW_매출A!$B$2:$B$7000,$A38,RAW_매출A!$A$2:$A$7000,EDATE($E38,U$1-1))=0,"",SUMIFS(RAW_매출A!$J$2:$J$7000,RAW_매출A!$B$2:$B$7000,$A38,RAW_매출A!$A$2:$A$7000,EDATE($E38,U$1-1)))),"")</f>
        <v>8854500</v>
      </c>
      <c r="V38">
        <f>IFERROR(IF($A38="","",IF(SUMIFS(RAW_매출A!$J$2:$J$7000,RAW_매출A!$B$2:$B$7000,$A38,RAW_매출A!$A$2:$A$7000,EDATE($E38,V$1-1))=0,"",SUMIFS(RAW_매출A!$J$2:$J$7000,RAW_매출A!$B$2:$B$7000,$A38,RAW_매출A!$A$2:$A$7000,EDATE($E38,V$1-1)))),"")</f>
        <v>8151500</v>
      </c>
      <c r="W38">
        <f>IFERROR(IF($A38="","",IF(SUMIFS(RAW_매출A!$J$2:$J$7000,RAW_매출A!$B$2:$B$7000,$A38,RAW_매출A!$A$2:$A$7000,EDATE($E38,W$1-1))=0,"",SUMIFS(RAW_매출A!$J$2:$J$7000,RAW_매출A!$B$2:$B$7000,$A38,RAW_매출A!$A$2:$A$7000,EDATE($E38,W$1-1)))),"")</f>
        <v>8016300</v>
      </c>
      <c r="X38">
        <f>IFERROR(IF($A38="","",IF(SUMIFS(RAW_매출A!$J$2:$J$7000,RAW_매출A!$B$2:$B$7000,$A38,RAW_매출A!$A$2:$A$7000,EDATE($E38,X$1-1))=0,"",SUMIFS(RAW_매출A!$J$2:$J$7000,RAW_매출A!$B$2:$B$7000,$A38,RAW_매출A!$A$2:$A$7000,EDATE($E38,X$1-1)))),"")</f>
        <v>7488000</v>
      </c>
      <c r="Y38">
        <f>IFERROR(IF($A38="","",IF(SUMIFS(RAW_매출A!$J$2:$J$7000,RAW_매출A!$B$2:$B$7000,$A38,RAW_매출A!$A$2:$A$7000,EDATE($E38,Y$1-1))=0,"",SUMIFS(RAW_매출A!$J$2:$J$7000,RAW_매출A!$B$2:$B$7000,$A38,RAW_매출A!$A$2:$A$7000,EDATE($E38,Y$1-1)))),"")</f>
        <v>6786300</v>
      </c>
      <c r="Z38">
        <f>IFERROR(IF($A38="","",IF(SUMIFS(RAW_매출A!$J$2:$J$7000,RAW_매출A!$B$2:$B$7000,$A38,RAW_매출A!$A$2:$A$7000,EDATE($E38,Z$1-1))=0,"",SUMIFS(RAW_매출A!$J$2:$J$7000,RAW_매출A!$B$2:$B$7000,$A38,RAW_매출A!$A$2:$A$7000,EDATE($E38,Z$1-1)))),"")</f>
        <v>7777000</v>
      </c>
      <c r="AA38">
        <f>IFERROR(IF($A38="","",IF(SUMIFS(RAW_매출A!$J$2:$J$7000,RAW_매출A!$B$2:$B$7000,$A38,RAW_매출A!$A$2:$A$7000,EDATE($E38,AA$1-1))=0,"",SUMIFS(RAW_매출A!$J$2:$J$7000,RAW_매출A!$B$2:$B$7000,$A38,RAW_매출A!$A$2:$A$7000,EDATE($E38,AA$1-1)))),"")</f>
        <v>7117900</v>
      </c>
      <c r="AB38">
        <f>IFERROR(IF($A38="","",IF(SUMIFS(RAW_매출A!$J$2:$J$7000,RAW_매출A!$B$2:$B$7000,$A38,RAW_매출A!$A$2:$A$7000,EDATE($E38,AB$1-1))=0,"",SUMIFS(RAW_매출A!$J$2:$J$7000,RAW_매출A!$B$2:$B$7000,$A38,RAW_매출A!$A$2:$A$7000,EDATE($E38,AB$1-1)))),"")</f>
        <v>8815400</v>
      </c>
      <c r="AC38">
        <f>IFERROR(IF($A38="","",IF(SUMIFS(RAW_매출A!$J$2:$J$7000,RAW_매출A!$B$2:$B$7000,$A38,RAW_매출A!$A$2:$A$7000,EDATE($E38,AC$1-1))=0,"",SUMIFS(RAW_매출A!$J$2:$J$7000,RAW_매출A!$B$2:$B$7000,$A38,RAW_매출A!$A$2:$A$7000,EDATE($E38,AC$1-1)))),"")</f>
        <v>8599050</v>
      </c>
      <c r="AD38">
        <f>IFERROR(IF($A38="","",IF(SUMIFS(RAW_매출A!$J$2:$J$7000,RAW_매출A!$B$2:$B$7000,$A38,RAW_매출A!$A$2:$A$7000,EDATE($E38,AD$1-1))=0,"",SUMIFS(RAW_매출A!$J$2:$J$7000,RAW_매출A!$B$2:$B$7000,$A38,RAW_매출A!$A$2:$A$7000,EDATE($E38,AD$1-1)))),"")</f>
        <v>10424670</v>
      </c>
      <c r="AE38">
        <f>IFERROR(IF($A38="","",IF(SUMIFS(RAW_매출A!$J$2:$J$7000,RAW_매출A!$B$2:$B$7000,$A38,RAW_매출A!$A$2:$A$7000,EDATE($E38,AE$1-1))=0,"",SUMIFS(RAW_매출A!$J$2:$J$7000,RAW_매출A!$B$2:$B$7000,$A38,RAW_매출A!$A$2:$A$7000,EDATE($E38,AE$1-1)))),"")</f>
        <v>9256310</v>
      </c>
      <c r="AF38">
        <f>IFERROR(IF($A38="","",IF(SUMIFS(RAW_매출A!$J$2:$J$7000,RAW_매출A!$B$2:$B$7000,$A38,RAW_매출A!$A$2:$A$7000,EDATE($E38,AF$1-1))=0,"",SUMIFS(RAW_매출A!$J$2:$J$7000,RAW_매출A!$B$2:$B$7000,$A38,RAW_매출A!$A$2:$A$7000,EDATE($E38,AF$1-1)))),"")</f>
        <v>9135600</v>
      </c>
      <c r="AG38">
        <f>IFERROR(IF($A38="","",IF(SUMIFS(RAW_매출A!$J$2:$J$7000,RAW_매출A!$B$2:$B$7000,$A38,RAW_매출A!$A$2:$A$7000,EDATE($E38,AG$1-1))=0,"",SUMIFS(RAW_매출A!$J$2:$J$7000,RAW_매출A!$B$2:$B$7000,$A38,RAW_매출A!$A$2:$A$7000,EDATE($E38,AG$1-1)))),"")</f>
        <v>9849790</v>
      </c>
      <c r="AH38">
        <f>IFERROR(IF($A38="","",IF(SUMIFS(RAW_매출A!$J$2:$J$7000,RAW_매출A!$B$2:$B$7000,$A38,RAW_매출A!$A$2:$A$7000,EDATE($E38,AH$1-1))=0,"",SUMIFS(RAW_매출A!$J$2:$J$7000,RAW_매출A!$B$2:$B$7000,$A38,RAW_매출A!$A$2:$A$7000,EDATE($E38,AH$1-1)))),"")</f>
        <v>8990640</v>
      </c>
      <c r="AI38">
        <f>IFERROR(IF($A38="","",IF(SUMIFS(RAW_매출A!$J$2:$J$7000,RAW_매출A!$B$2:$B$7000,$A38,RAW_매출A!$A$2:$A$7000,EDATE($E38,AI$1-1))=0,"",SUMIFS(RAW_매출A!$J$2:$J$7000,RAW_매출A!$B$2:$B$7000,$A38,RAW_매출A!$A$2:$A$7000,EDATE($E38,AI$1-1)))),"")</f>
        <v>8422440</v>
      </c>
      <c r="AJ38">
        <f>IFERROR(IF($A38="","",IF(SUMIFS(RAW_매출A!$J$2:$J$7000,RAW_매출A!$B$2:$B$7000,$A38,RAW_매출A!$A$2:$A$7000,EDATE($E38,AJ$1-1))=0,"",SUMIFS(RAW_매출A!$J$2:$J$7000,RAW_매출A!$B$2:$B$7000,$A38,RAW_매출A!$A$2:$A$7000,EDATE($E38,AJ$1-1)))),"")</f>
        <v>7054330</v>
      </c>
      <c r="AK38">
        <f>IFERROR(IF($A38="","",IF(SUMIFS(RAW_매출A!$J$2:$J$7000,RAW_매출A!$B$2:$B$7000,$A38,RAW_매출A!$A$2:$A$7000,EDATE($E38,AK$1-1))=0,"",SUMIFS(RAW_매출A!$J$2:$J$7000,RAW_매출A!$B$2:$B$7000,$A38,RAW_매출A!$A$2:$A$7000,EDATE($E38,AK$1-1)))),"")</f>
        <v>7719350</v>
      </c>
      <c r="AL38">
        <f>IFERROR(IF($A38="","",IF(SUMIFS(RAW_매출A!$J$2:$J$7000,RAW_매출A!$B$2:$B$7000,$A38,RAW_매출A!$A$2:$A$7000,EDATE($E38,AL$1-1))=0,"",SUMIFS(RAW_매출A!$J$2:$J$7000,RAW_매출A!$B$2:$B$7000,$A38,RAW_매출A!$A$2:$A$7000,EDATE($E38,AL$1-1)))),"")</f>
        <v>8546890</v>
      </c>
      <c r="AM38">
        <f>IFERROR(IF($A38="","",IF(SUMIFS(RAW_매출A!$J$2:$J$7000,RAW_매출A!$B$2:$B$7000,$A38,RAW_매출A!$A$2:$A$7000,EDATE($E38,AM$1-1))=0,"",SUMIFS(RAW_매출A!$J$2:$J$7000,RAW_매출A!$B$2:$B$7000,$A38,RAW_매출A!$A$2:$A$7000,EDATE($E38,AM$1-1)))),"")</f>
        <v>8569130</v>
      </c>
      <c r="AN38">
        <f>IFERROR(IF($A38="","",IF(SUMIFS(RAW_매출A!$J$2:$J$7000,RAW_매출A!$B$2:$B$7000,$A38,RAW_매출A!$A$2:$A$7000,EDATE($E38,AN$1-1))=0,"",SUMIFS(RAW_매출A!$J$2:$J$7000,RAW_매출A!$B$2:$B$7000,$A38,RAW_매출A!$A$2:$A$7000,EDATE($E38,AN$1-1)))),"")</f>
        <v>8775990</v>
      </c>
      <c r="AO38">
        <f>IFERROR(IF($A38="","",IF(SUMIFS(RAW_매출A!$J$2:$J$7000,RAW_매출A!$B$2:$B$7000,$A38,RAW_매출A!$A$2:$A$7000,EDATE($E38,AO$1-1))=0,"",SUMIFS(RAW_매출A!$J$2:$J$7000,RAW_매출A!$B$2:$B$7000,$A38,RAW_매출A!$A$2:$A$7000,EDATE($E38,AO$1-1)))),"")</f>
        <v>8931470</v>
      </c>
      <c r="AP38">
        <f>IFERROR(IF($A38="","",IF(SUMIFS(RAW_매출A!$J$2:$J$7000,RAW_매출A!$B$2:$B$7000,$A38,RAW_매출A!$A$2:$A$7000,EDATE($E38,AP$1-1))=0,"",SUMIFS(RAW_매출A!$J$2:$J$7000,RAW_매출A!$B$2:$B$7000,$A38,RAW_매출A!$A$2:$A$7000,EDATE($E38,AP$1-1)))),"")</f>
        <v>9345690</v>
      </c>
      <c r="AQ38">
        <f>IFERROR(IF($A38="","",IF(SUMIFS(RAW_매출A!$J$2:$J$7000,RAW_매출A!$B$2:$B$7000,$A38,RAW_매출A!$A$2:$A$7000,EDATE($E38,AQ$1-1))=0,"",SUMIFS(RAW_매출A!$J$2:$J$7000,RAW_매출A!$B$2:$B$7000,$A38,RAW_매출A!$A$2:$A$7000,EDATE($E38,AQ$1-1)))),"")</f>
        <v>9275450</v>
      </c>
      <c r="AR38">
        <f>IFERROR(IF($A38="","",IF(SUMIFS(RAW_매출A!$J$2:$J$7000,RAW_매출A!$B$2:$B$7000,$A38,RAW_매출A!$A$2:$A$7000,EDATE($E38,AR$1-1))=0,"",SUMIFS(RAW_매출A!$J$2:$J$7000,RAW_매출A!$B$2:$B$7000,$A38,RAW_매출A!$A$2:$A$7000,EDATE($E38,AR$1-1)))),"")</f>
        <v>8423980</v>
      </c>
      <c r="AS38">
        <f>IFERROR(IF($A38="","",IF(SUMIFS(RAW_매출A!$J$2:$J$7000,RAW_매출A!$B$2:$B$7000,$A38,RAW_매출A!$A$2:$A$7000,EDATE($E38,AS$1-1))=0,"",SUMIFS(RAW_매출A!$J$2:$J$7000,RAW_매출A!$B$2:$B$7000,$A38,RAW_매출A!$A$2:$A$7000,EDATE($E38,AS$1-1)))),"")</f>
        <v>9637000</v>
      </c>
      <c r="AT38">
        <f>IFERROR(IF($A38="","",IF(SUMIFS(RAW_매출A!$J$2:$J$7000,RAW_매출A!$B$2:$B$7000,$A38,RAW_매출A!$A$2:$A$7000,EDATE($E38,AT$1-1))=0,"",SUMIFS(RAW_매출A!$J$2:$J$7000,RAW_매출A!$B$2:$B$7000,$A38,RAW_매출A!$A$2:$A$7000,EDATE($E38,AT$1-1)))),"")</f>
        <v>8922160</v>
      </c>
      <c r="AU38">
        <f>IFERROR(IF($A38="","",IF(SUMIFS(RAW_매출A!$J$2:$J$7000,RAW_매출A!$B$2:$B$7000,$A38,RAW_매출A!$A$2:$A$7000,EDATE($E38,AU$1-1))=0,"",SUMIFS(RAW_매출A!$J$2:$J$7000,RAW_매출A!$B$2:$B$7000,$A38,RAW_매출A!$A$2:$A$7000,EDATE($E38,AU$1-1)))),"")</f>
        <v>7805750</v>
      </c>
      <c r="AV38">
        <f>IFERROR(IF($A38="","",IF(SUMIFS(RAW_매출A!$J$2:$J$7000,RAW_매출A!$B$2:$B$7000,$A38,RAW_매출A!$A$2:$A$7000,EDATE($E38,AV$1-1))=0,"",SUMIFS(RAW_매출A!$J$2:$J$7000,RAW_매출A!$B$2:$B$7000,$A38,RAW_매출A!$A$2:$A$7000,EDATE($E38,AV$1-1)))),"")</f>
        <v>7608290</v>
      </c>
      <c r="AW38">
        <f>IFERROR(IF($A38="","",IF(SUMIFS(RAW_매출A!$J$2:$J$7000,RAW_매출A!$B$2:$B$7000,$A38,RAW_매출A!$A$2:$A$7000,EDATE($E38,AW$1-1))=0,"",SUMIFS(RAW_매출A!$J$2:$J$7000,RAW_매출A!$B$2:$B$7000,$A38,RAW_매출A!$A$2:$A$7000,EDATE($E38,AW$1-1)))),"")</f>
        <v>7203760</v>
      </c>
      <c r="AX38">
        <f>IFERROR(IF($A38="","",IF(SUMIFS(RAW_매출A!$J$2:$J$7000,RAW_매출A!$B$2:$B$7000,$A38,RAW_매출A!$A$2:$A$7000,EDATE($E38,AX$1-1))=0,"",SUMIFS(RAW_매출A!$J$2:$J$7000,RAW_매출A!$B$2:$B$7000,$A38,RAW_매출A!$A$2:$A$7000,EDATE($E38,AX$1-1)))),"")</f>
        <v>8662690</v>
      </c>
      <c r="AY38">
        <f>IFERROR(IF($A38="","",IF(SUMIFS(RAW_매출A!$J$2:$J$7000,RAW_매출A!$B$2:$B$7000,$A38,RAW_매출A!$A$2:$A$7000,EDATE($E38,AY$1-1))=0,"",SUMIFS(RAW_매출A!$J$2:$J$7000,RAW_매출A!$B$2:$B$7000,$A38,RAW_매출A!$A$2:$A$7000,EDATE($E38,AY$1-1)))),"")</f>
        <v>8764880</v>
      </c>
      <c r="AZ38">
        <f>IFERROR(IF($A38="","",IF(SUMIFS(RAW_매출A!$J$2:$J$7000,RAW_매출A!$B$2:$B$7000,$A38,RAW_매출A!$A$2:$A$7000,EDATE($E38,AZ$1-1))=0,"",SUMIFS(RAW_매출A!$J$2:$J$7000,RAW_매출A!$B$2:$B$7000,$A38,RAW_매출A!$A$2:$A$7000,EDATE($E38,AZ$1-1)))),"")</f>
        <v>9272550</v>
      </c>
      <c r="BA38">
        <f>IFERROR(IF($A38="","",IF(SUMIFS(RAW_매출A!$J$2:$J$7000,RAW_매출A!$B$2:$B$7000,$A38,RAW_매출A!$A$2:$A$7000,EDATE($E38,BA$1-1))=0,"",SUMIFS(RAW_매출A!$J$2:$J$7000,RAW_매출A!$B$2:$B$7000,$A38,RAW_매출A!$A$2:$A$7000,EDATE($E38,BA$1-1)))),"")</f>
        <v>8698290</v>
      </c>
      <c r="BB38">
        <f>IFERROR(IF($A38="","",IF(SUMIFS(RAW_매출A!$J$2:$J$7000,RAW_매출A!$B$2:$B$7000,$A38,RAW_매출A!$A$2:$A$7000,EDATE($E38,BB$1-1))=0,"",SUMIFS(RAW_매출A!$J$2:$J$7000,RAW_매출A!$B$2:$B$7000,$A38,RAW_매출A!$A$2:$A$7000,EDATE($E38,BB$1-1)))),"")</f>
        <v>9228520</v>
      </c>
      <c r="BC38">
        <f>IFERROR(IF($A38="","",IF(SUMIFS(RAW_매출A!$J$2:$J$7000,RAW_매출A!$B$2:$B$7000,$A38,RAW_매출A!$A$2:$A$7000,EDATE($E38,BC$1-1))=0,"",SUMIFS(RAW_매출A!$J$2:$J$7000,RAW_매출A!$B$2:$B$7000,$A38,RAW_매출A!$A$2:$A$7000,EDATE($E38,BC$1-1)))),"")</f>
        <v>9146770</v>
      </c>
      <c r="BD38">
        <f>IFERROR(IF($A38="","",IF(SUMIFS(RAW_매출A!$J$2:$J$7000,RAW_매출A!$B$2:$B$7000,$A38,RAW_매출A!$A$2:$A$7000,EDATE($E38,BD$1-1))=0,"",SUMIFS(RAW_매출A!$J$2:$J$7000,RAW_매출A!$B$2:$B$7000,$A38,RAW_매출A!$A$2:$A$7000,EDATE($E38,BD$1-1)))),"")</f>
        <v>9710310</v>
      </c>
      <c r="BE38">
        <f>IFERROR(IF($A38="","",IF(SUMIFS(RAW_매출A!$J$2:$J$7000,RAW_매출A!$B$2:$B$7000,$A38,RAW_매출A!$A$2:$A$7000,EDATE($E38,BE$1-1))=0,"",SUMIFS(RAW_매출A!$J$2:$J$7000,RAW_매출A!$B$2:$B$7000,$A38,RAW_매출A!$A$2:$A$7000,EDATE($E38,BE$1-1)))),"")</f>
        <v>10312690</v>
      </c>
      <c r="BF38">
        <f>IFERROR(IF($A38="","",IF(SUMIFS(RAW_매출A!$J$2:$J$7000,RAW_매출A!$B$2:$B$7000,$A38,RAW_매출A!$A$2:$A$7000,EDATE($E38,BF$1-1))=0,"",SUMIFS(RAW_매출A!$J$2:$J$7000,RAW_매출A!$B$2:$B$7000,$A38,RAW_매출A!$A$2:$A$7000,EDATE($E38,BF$1-1)))),"")</f>
        <v>9434610</v>
      </c>
      <c r="BG38">
        <f>IFERROR(IF($A38="","",IF(SUMIFS(RAW_매출A!$J$2:$J$7000,RAW_매출A!$B$2:$B$7000,$A38,RAW_매출A!$A$2:$A$7000,EDATE($E38,BG$1-1))=0,"",SUMIFS(RAW_매출A!$J$2:$J$7000,RAW_매출A!$B$2:$B$7000,$A38,RAW_매출A!$A$2:$A$7000,EDATE($E38,BG$1-1)))),"")</f>
        <v>9381450</v>
      </c>
      <c r="BH38">
        <f>IFERROR(IF($A38="","",IF(SUMIFS(RAW_매출A!$J$2:$J$7000,RAW_매출A!$B$2:$B$7000,$A38,RAW_매출A!$A$2:$A$7000,EDATE($E38,BH$1-1))=0,"",SUMIFS(RAW_매출A!$J$2:$J$7000,RAW_매출A!$B$2:$B$7000,$A38,RAW_매출A!$A$2:$A$7000,EDATE($E38,BH$1-1)))),"")</f>
        <v>7360380</v>
      </c>
      <c r="BI38">
        <f>IFERROR(IF($A38="","",IF(SUMIFS(RAW_매출A!$J$2:$J$7000,RAW_매출A!$B$2:$B$7000,$A38,RAW_매출A!$A$2:$A$7000,EDATE($E38,BI$1-1))=0,"",SUMIFS(RAW_매출A!$J$2:$J$7000,RAW_매출A!$B$2:$B$7000,$A38,RAW_매출A!$A$2:$A$7000,EDATE($E38,BI$1-1)))),"")</f>
        <v>7674780</v>
      </c>
      <c r="BJ38">
        <f>IFERROR(IF($A38="","",IF(SUMIFS(RAW_매출A!$J$2:$J$7000,RAW_매출A!$B$2:$B$7000,$A38,RAW_매출A!$A$2:$A$7000,EDATE($E38,BJ$1-1))=0,"",SUMIFS(RAW_매출A!$J$2:$J$7000,RAW_매출A!$B$2:$B$7000,$A38,RAW_매출A!$A$2:$A$7000,EDATE($E38,BJ$1-1)))),"")</f>
        <v>8921990</v>
      </c>
      <c r="BK38">
        <f>IFERROR(IF($A38="","",IF(SUMIFS(RAW_매출A!$J$2:$J$7000,RAW_매출A!$B$2:$B$7000,$A38,RAW_매출A!$A$2:$A$7000,EDATE($E38,BK$1-1))=0,"",SUMIFS(RAW_매출A!$J$2:$J$7000,RAW_매출A!$B$2:$B$7000,$A38,RAW_매출A!$A$2:$A$7000,EDATE($E38,BK$1-1)))),"")</f>
        <v>9957930</v>
      </c>
      <c r="BL38">
        <f>IFERROR(IF($A38="","",IF(SUMIFS(RAW_매출A!$J$2:$J$7000,RAW_매출A!$B$2:$B$7000,$A38,RAW_매출A!$A$2:$A$7000,EDATE($E38,BL$1-1))=0,"",SUMIFS(RAW_매출A!$J$2:$J$7000,RAW_매출A!$B$2:$B$7000,$A38,RAW_매출A!$A$2:$A$7000,EDATE($E38,BL$1-1)))),"")</f>
        <v>9823070</v>
      </c>
      <c r="BM38">
        <f>IFERROR(IF($A38="","",IF(SUMIFS(RAW_매출A!$J$2:$J$7000,RAW_매출A!$B$2:$B$7000,$A38,RAW_매출A!$A$2:$A$7000,EDATE($E38,BM$1-1))=0,"",SUMIFS(RAW_매출A!$J$2:$J$7000,RAW_매출A!$B$2:$B$7000,$A38,RAW_매출A!$A$2:$A$7000,EDATE($E38,BM$1-1)))),"")</f>
        <v>8355670</v>
      </c>
      <c r="BN38" t="str">
        <f>IFERROR(IF($A38="","",IF(SUMIFS(RAW_매출A!$J$2:$J$7000,RAW_매출A!$B$2:$B$7000,$A38,RAW_매출A!$A$2:$A$7000,EDATE($E38,BN$1-1))=0,"",SUMIFS(RAW_매출A!$J$2:$J$7000,RAW_매출A!$B$2:$B$7000,$A38,RAW_매출A!$A$2:$A$7000,EDATE($E38,BN$1-1)))),"")</f>
        <v/>
      </c>
    </row>
    <row r="39" spans="1:66" x14ac:dyDescent="0.3">
      <c r="A39" t="str">
        <f>세팅!A40</f>
        <v>(1027) #가산디지털점</v>
      </c>
      <c r="B39" t="str">
        <f>세팅!B40</f>
        <v>150-0</v>
      </c>
      <c r="C39">
        <f t="shared" si="0"/>
        <v>0</v>
      </c>
      <c r="D39" t="str">
        <f t="shared" si="1"/>
        <v>0</v>
      </c>
      <c r="E39" s="1">
        <f>세팅!D40</f>
        <v>44409</v>
      </c>
      <c r="F39">
        <f t="shared" ref="F39:F102" si="4">IF(COUNT(J39:O39)&gt;=4,AVERAGE(J39:O39),"")</f>
        <v>6651286.666666667</v>
      </c>
      <c r="G39">
        <f>IFERROR(IF($A39="","",IF(SUMIFS(RAW_매출A!$J$2:$J$7000,RAW_매출A!$B$2:$B$7000,$A39,RAW_매출A!$A$2:$A$7000,EDATE($E39,G$1-1))=0,"",SUMIFS(RAW_매출A!$J$2:$J$7000,RAW_매출A!$B$2:$B$7000,$A39,RAW_매출A!$A$2:$A$7000,EDATE($E39,G$1-1)))),"")</f>
        <v>3936560</v>
      </c>
      <c r="H39">
        <f>IFERROR(IF($A39="","",IF(SUMIFS(RAW_매출A!$J$2:$J$7000,RAW_매출A!$B$2:$B$7000,$A39,RAW_매출A!$A$2:$A$7000,EDATE($E39,H$1-1))=0,"",SUMIFS(RAW_매출A!$J$2:$J$7000,RAW_매출A!$B$2:$B$7000,$A39,RAW_매출A!$A$2:$A$7000,EDATE($E39,H$1-1)))),"")</f>
        <v>5015960</v>
      </c>
      <c r="I39">
        <f>IFERROR(IF($A39="","",IF(SUMIFS(RAW_매출A!$J$2:$J$7000,RAW_매출A!$B$2:$B$7000,$A39,RAW_매출A!$A$2:$A$7000,EDATE($E39,I$1-1))=0,"",SUMIFS(RAW_매출A!$J$2:$J$7000,RAW_매출A!$B$2:$B$7000,$A39,RAW_매출A!$A$2:$A$7000,EDATE($E39,I$1-1)))),"")</f>
        <v>8168600</v>
      </c>
      <c r="J39" s="28">
        <f>IFERROR(IF($A39="","",IF(SUMIFS(RAW_매출A!$J$2:$J$7000,RAW_매출A!$B$2:$B$7000,$A39,RAW_매출A!$A$2:$A$7000,EDATE($E39,J$1-1))=0,"",SUMIFS(RAW_매출A!$J$2:$J$7000,RAW_매출A!$B$2:$B$7000,$A39,RAW_매출A!$A$2:$A$7000,EDATE($E39,J$1-1)))),"")</f>
        <v>6291400</v>
      </c>
      <c r="K39" s="28">
        <f>IFERROR(IF($A39="","",IF(SUMIFS(RAW_매출A!$J$2:$J$7000,RAW_매출A!$B$2:$B$7000,$A39,RAW_매출A!$A$2:$A$7000,EDATE($E39,K$1-1))=0,"",SUMIFS(RAW_매출A!$J$2:$J$7000,RAW_매출A!$B$2:$B$7000,$A39,RAW_매출A!$A$2:$A$7000,EDATE($E39,K$1-1)))),"")</f>
        <v>6645300</v>
      </c>
      <c r="L39" s="28">
        <f>IFERROR(IF($A39="","",IF(SUMIFS(RAW_매출A!$J$2:$J$7000,RAW_매출A!$B$2:$B$7000,$A39,RAW_매출A!$A$2:$A$7000,EDATE($E39,L$1-1))=0,"",SUMIFS(RAW_매출A!$J$2:$J$7000,RAW_매출A!$B$2:$B$7000,$A39,RAW_매출A!$A$2:$A$7000,EDATE($E39,L$1-1)))),"")</f>
        <v>6775500</v>
      </c>
      <c r="M39" s="28">
        <f>IFERROR(IF($A39="","",IF(SUMIFS(RAW_매출A!$J$2:$J$7000,RAW_매출A!$B$2:$B$7000,$A39,RAW_매출A!$A$2:$A$7000,EDATE($E39,M$1-1))=0,"",SUMIFS(RAW_매출A!$J$2:$J$7000,RAW_매출A!$B$2:$B$7000,$A39,RAW_매출A!$A$2:$A$7000,EDATE($E39,M$1-1)))),"")</f>
        <v>5745020</v>
      </c>
      <c r="N39" s="28">
        <f>IFERROR(IF($A39="","",IF(SUMIFS(RAW_매출A!$J$2:$J$7000,RAW_매출A!$B$2:$B$7000,$A39,RAW_매출A!$A$2:$A$7000,EDATE($E39,N$1-1))=0,"",SUMIFS(RAW_매출A!$J$2:$J$7000,RAW_매출A!$B$2:$B$7000,$A39,RAW_매출A!$A$2:$A$7000,EDATE($E39,N$1-1)))),"")</f>
        <v>6989700</v>
      </c>
      <c r="O39" s="28">
        <f>IFERROR(IF($A39="","",IF(SUMIFS(RAW_매출A!$J$2:$J$7000,RAW_매출A!$B$2:$B$7000,$A39,RAW_매출A!$A$2:$A$7000,EDATE($E39,O$1-1))=0,"",SUMIFS(RAW_매출A!$J$2:$J$7000,RAW_매출A!$B$2:$B$7000,$A39,RAW_매출A!$A$2:$A$7000,EDATE($E39,O$1-1)))),"")</f>
        <v>7460800</v>
      </c>
      <c r="P39">
        <f>IFERROR(IF($A39="","",IF(SUMIFS(RAW_매출A!$J$2:$J$7000,RAW_매출A!$B$2:$B$7000,$A39,RAW_매출A!$A$2:$A$7000,EDATE($E39,P$1-1))=0,"",SUMIFS(RAW_매출A!$J$2:$J$7000,RAW_매출A!$B$2:$B$7000,$A39,RAW_매출A!$A$2:$A$7000,EDATE($E39,P$1-1)))),"")</f>
        <v>7814800</v>
      </c>
      <c r="Q39">
        <f>IFERROR(IF($A39="","",IF(SUMIFS(RAW_매출A!$J$2:$J$7000,RAW_매출A!$B$2:$B$7000,$A39,RAW_매출A!$A$2:$A$7000,EDATE($E39,Q$1-1))=0,"",SUMIFS(RAW_매출A!$J$2:$J$7000,RAW_매출A!$B$2:$B$7000,$A39,RAW_매출A!$A$2:$A$7000,EDATE($E39,Q$1-1)))),"")</f>
        <v>8173500</v>
      </c>
      <c r="R39">
        <f>IFERROR(IF($A39="","",IF(SUMIFS(RAW_매출A!$J$2:$J$7000,RAW_매출A!$B$2:$B$7000,$A39,RAW_매출A!$A$2:$A$7000,EDATE($E39,R$1-1))=0,"",SUMIFS(RAW_매출A!$J$2:$J$7000,RAW_매출A!$B$2:$B$7000,$A39,RAW_매출A!$A$2:$A$7000,EDATE($E39,R$1-1)))),"")</f>
        <v>9190700</v>
      </c>
      <c r="S39">
        <f>IFERROR(IF($A39="","",IF(SUMIFS(RAW_매출A!$J$2:$J$7000,RAW_매출A!$B$2:$B$7000,$A39,RAW_매출A!$A$2:$A$7000,EDATE($E39,S$1-1))=0,"",SUMIFS(RAW_매출A!$J$2:$J$7000,RAW_매출A!$B$2:$B$7000,$A39,RAW_매출A!$A$2:$A$7000,EDATE($E39,S$1-1)))),"")</f>
        <v>8841100</v>
      </c>
      <c r="T39">
        <f>IFERROR(IF($A39="","",IF(SUMIFS(RAW_매출A!$J$2:$J$7000,RAW_매출A!$B$2:$B$7000,$A39,RAW_매출A!$A$2:$A$7000,EDATE($E39,T$1-1))=0,"",SUMIFS(RAW_매출A!$J$2:$J$7000,RAW_매출A!$B$2:$B$7000,$A39,RAW_매출A!$A$2:$A$7000,EDATE($E39,T$1-1)))),"")</f>
        <v>8304500</v>
      </c>
      <c r="U39">
        <f>IFERROR(IF($A39="","",IF(SUMIFS(RAW_매출A!$J$2:$J$7000,RAW_매출A!$B$2:$B$7000,$A39,RAW_매출A!$A$2:$A$7000,EDATE($E39,U$1-1))=0,"",SUMIFS(RAW_매출A!$J$2:$J$7000,RAW_매출A!$B$2:$B$7000,$A39,RAW_매출A!$A$2:$A$7000,EDATE($E39,U$1-1)))),"")</f>
        <v>9769100</v>
      </c>
      <c r="V39">
        <f>IFERROR(IF($A39="","",IF(SUMIFS(RAW_매출A!$J$2:$J$7000,RAW_매출A!$B$2:$B$7000,$A39,RAW_매출A!$A$2:$A$7000,EDATE($E39,V$1-1))=0,"",SUMIFS(RAW_매출A!$J$2:$J$7000,RAW_매출A!$B$2:$B$7000,$A39,RAW_매출A!$A$2:$A$7000,EDATE($E39,V$1-1)))),"")</f>
        <v>8330500</v>
      </c>
      <c r="W39">
        <f>IFERROR(IF($A39="","",IF(SUMIFS(RAW_매출A!$J$2:$J$7000,RAW_매출A!$B$2:$B$7000,$A39,RAW_매출A!$A$2:$A$7000,EDATE($E39,W$1-1))=0,"",SUMIFS(RAW_매출A!$J$2:$J$7000,RAW_매출A!$B$2:$B$7000,$A39,RAW_매출A!$A$2:$A$7000,EDATE($E39,W$1-1)))),"")</f>
        <v>8153300</v>
      </c>
      <c r="X39">
        <f>IFERROR(IF($A39="","",IF(SUMIFS(RAW_매출A!$J$2:$J$7000,RAW_매출A!$B$2:$B$7000,$A39,RAW_매출A!$A$2:$A$7000,EDATE($E39,X$1-1))=0,"",SUMIFS(RAW_매출A!$J$2:$J$7000,RAW_매출A!$B$2:$B$7000,$A39,RAW_매출A!$A$2:$A$7000,EDATE($E39,X$1-1)))),"")</f>
        <v>8824800</v>
      </c>
      <c r="Y39">
        <f>IFERROR(IF($A39="","",IF(SUMIFS(RAW_매출A!$J$2:$J$7000,RAW_매출A!$B$2:$B$7000,$A39,RAW_매출A!$A$2:$A$7000,EDATE($E39,Y$1-1))=0,"",SUMIFS(RAW_매출A!$J$2:$J$7000,RAW_매출A!$B$2:$B$7000,$A39,RAW_매출A!$A$2:$A$7000,EDATE($E39,Y$1-1)))),"")</f>
        <v>7661900</v>
      </c>
      <c r="Z39">
        <f>IFERROR(IF($A39="","",IF(SUMIFS(RAW_매출A!$J$2:$J$7000,RAW_매출A!$B$2:$B$7000,$A39,RAW_매출A!$A$2:$A$7000,EDATE($E39,Z$1-1))=0,"",SUMIFS(RAW_매출A!$J$2:$J$7000,RAW_매출A!$B$2:$B$7000,$A39,RAW_매출A!$A$2:$A$7000,EDATE($E39,Z$1-1)))),"")</f>
        <v>8821300</v>
      </c>
      <c r="AA39">
        <f>IFERROR(IF($A39="","",IF(SUMIFS(RAW_매출A!$J$2:$J$7000,RAW_매출A!$B$2:$B$7000,$A39,RAW_매출A!$A$2:$A$7000,EDATE($E39,AA$1-1))=0,"",SUMIFS(RAW_매출A!$J$2:$J$7000,RAW_매출A!$B$2:$B$7000,$A39,RAW_매출A!$A$2:$A$7000,EDATE($E39,AA$1-1)))),"")</f>
        <v>9267600</v>
      </c>
      <c r="AB39">
        <f>IFERROR(IF($A39="","",IF(SUMIFS(RAW_매출A!$J$2:$J$7000,RAW_매출A!$B$2:$B$7000,$A39,RAW_매출A!$A$2:$A$7000,EDATE($E39,AB$1-1))=0,"",SUMIFS(RAW_매출A!$J$2:$J$7000,RAW_매출A!$B$2:$B$7000,$A39,RAW_매출A!$A$2:$A$7000,EDATE($E39,AB$1-1)))),"")</f>
        <v>9647600</v>
      </c>
      <c r="AC39">
        <f>IFERROR(IF($A39="","",IF(SUMIFS(RAW_매출A!$J$2:$J$7000,RAW_매출A!$B$2:$B$7000,$A39,RAW_매출A!$A$2:$A$7000,EDATE($E39,AC$1-1))=0,"",SUMIFS(RAW_매출A!$J$2:$J$7000,RAW_매출A!$B$2:$B$7000,$A39,RAW_매출A!$A$2:$A$7000,EDATE($E39,AC$1-1)))),"")</f>
        <v>8986200</v>
      </c>
      <c r="AD39">
        <f>IFERROR(IF($A39="","",IF(SUMIFS(RAW_매출A!$J$2:$J$7000,RAW_매출A!$B$2:$B$7000,$A39,RAW_매출A!$A$2:$A$7000,EDATE($E39,AD$1-1))=0,"",SUMIFS(RAW_매출A!$J$2:$J$7000,RAW_매출A!$B$2:$B$7000,$A39,RAW_매출A!$A$2:$A$7000,EDATE($E39,AD$1-1)))),"")</f>
        <v>10520900</v>
      </c>
      <c r="AE39">
        <f>IFERROR(IF($A39="","",IF(SUMIFS(RAW_매출A!$J$2:$J$7000,RAW_매출A!$B$2:$B$7000,$A39,RAW_매출A!$A$2:$A$7000,EDATE($E39,AE$1-1))=0,"",SUMIFS(RAW_매출A!$J$2:$J$7000,RAW_매출A!$B$2:$B$7000,$A39,RAW_매출A!$A$2:$A$7000,EDATE($E39,AE$1-1)))),"")</f>
        <v>9168600</v>
      </c>
      <c r="AF39">
        <f>IFERROR(IF($A39="","",IF(SUMIFS(RAW_매출A!$J$2:$J$7000,RAW_매출A!$B$2:$B$7000,$A39,RAW_매출A!$A$2:$A$7000,EDATE($E39,AF$1-1))=0,"",SUMIFS(RAW_매출A!$J$2:$J$7000,RAW_매출A!$B$2:$B$7000,$A39,RAW_매출A!$A$2:$A$7000,EDATE($E39,AF$1-1)))),"")</f>
        <v>9989600</v>
      </c>
      <c r="AG39">
        <f>IFERROR(IF($A39="","",IF(SUMIFS(RAW_매출A!$J$2:$J$7000,RAW_매출A!$B$2:$B$7000,$A39,RAW_매출A!$A$2:$A$7000,EDATE($E39,AG$1-1))=0,"",SUMIFS(RAW_매출A!$J$2:$J$7000,RAW_매출A!$B$2:$B$7000,$A39,RAW_매출A!$A$2:$A$7000,EDATE($E39,AG$1-1)))),"")</f>
        <v>11253300</v>
      </c>
      <c r="AH39">
        <f>IFERROR(IF($A39="","",IF(SUMIFS(RAW_매출A!$J$2:$J$7000,RAW_매출A!$B$2:$B$7000,$A39,RAW_매출A!$A$2:$A$7000,EDATE($E39,AH$1-1))=0,"",SUMIFS(RAW_매출A!$J$2:$J$7000,RAW_매출A!$B$2:$B$7000,$A39,RAW_매출A!$A$2:$A$7000,EDATE($E39,AH$1-1)))),"")</f>
        <v>9055300</v>
      </c>
      <c r="AI39">
        <f>IFERROR(IF($A39="","",IF(SUMIFS(RAW_매출A!$J$2:$J$7000,RAW_매출A!$B$2:$B$7000,$A39,RAW_매출A!$A$2:$A$7000,EDATE($E39,AI$1-1))=0,"",SUMIFS(RAW_매출A!$J$2:$J$7000,RAW_매출A!$B$2:$B$7000,$A39,RAW_매출A!$A$2:$A$7000,EDATE($E39,AI$1-1)))),"")</f>
        <v>10749660</v>
      </c>
      <c r="AJ39">
        <f>IFERROR(IF($A39="","",IF(SUMIFS(RAW_매출A!$J$2:$J$7000,RAW_매출A!$B$2:$B$7000,$A39,RAW_매출A!$A$2:$A$7000,EDATE($E39,AJ$1-1))=0,"",SUMIFS(RAW_매출A!$J$2:$J$7000,RAW_매출A!$B$2:$B$7000,$A39,RAW_매출A!$A$2:$A$7000,EDATE($E39,AJ$1-1)))),"")</f>
        <v>9739640</v>
      </c>
      <c r="AK39">
        <f>IFERROR(IF($A39="","",IF(SUMIFS(RAW_매출A!$J$2:$J$7000,RAW_매출A!$B$2:$B$7000,$A39,RAW_매출A!$A$2:$A$7000,EDATE($E39,AK$1-1))=0,"",SUMIFS(RAW_매출A!$J$2:$J$7000,RAW_매출A!$B$2:$B$7000,$A39,RAW_매출A!$A$2:$A$7000,EDATE($E39,AK$1-1)))),"")</f>
        <v>9199750</v>
      </c>
      <c r="AL39">
        <f>IFERROR(IF($A39="","",IF(SUMIFS(RAW_매출A!$J$2:$J$7000,RAW_매출A!$B$2:$B$7000,$A39,RAW_매출A!$A$2:$A$7000,EDATE($E39,AL$1-1))=0,"",SUMIFS(RAW_매출A!$J$2:$J$7000,RAW_매출A!$B$2:$B$7000,$A39,RAW_매출A!$A$2:$A$7000,EDATE($E39,AL$1-1)))),"")</f>
        <v>11408620</v>
      </c>
      <c r="AM39">
        <f>IFERROR(IF($A39="","",IF(SUMIFS(RAW_매출A!$J$2:$J$7000,RAW_매출A!$B$2:$B$7000,$A39,RAW_매출A!$A$2:$A$7000,EDATE($E39,AM$1-1))=0,"",SUMIFS(RAW_매출A!$J$2:$J$7000,RAW_매출A!$B$2:$B$7000,$A39,RAW_매출A!$A$2:$A$7000,EDATE($E39,AM$1-1)))),"")</f>
        <v>10773540</v>
      </c>
      <c r="AN39">
        <f>IFERROR(IF($A39="","",IF(SUMIFS(RAW_매출A!$J$2:$J$7000,RAW_매출A!$B$2:$B$7000,$A39,RAW_매출A!$A$2:$A$7000,EDATE($E39,AN$1-1))=0,"",SUMIFS(RAW_매출A!$J$2:$J$7000,RAW_매출A!$B$2:$B$7000,$A39,RAW_매출A!$A$2:$A$7000,EDATE($E39,AN$1-1)))),"")</f>
        <v>10598430</v>
      </c>
      <c r="AO39">
        <f>IFERROR(IF($A39="","",IF(SUMIFS(RAW_매출A!$J$2:$J$7000,RAW_매출A!$B$2:$B$7000,$A39,RAW_매출A!$A$2:$A$7000,EDATE($E39,AO$1-1))=0,"",SUMIFS(RAW_매출A!$J$2:$J$7000,RAW_매출A!$B$2:$B$7000,$A39,RAW_매출A!$A$2:$A$7000,EDATE($E39,AO$1-1)))),"")</f>
        <v>10310810</v>
      </c>
      <c r="AP39">
        <f>IFERROR(IF($A39="","",IF(SUMIFS(RAW_매출A!$J$2:$J$7000,RAW_매출A!$B$2:$B$7000,$A39,RAW_매출A!$A$2:$A$7000,EDATE($E39,AP$1-1))=0,"",SUMIFS(RAW_매출A!$J$2:$J$7000,RAW_매출A!$B$2:$B$7000,$A39,RAW_매출A!$A$2:$A$7000,EDATE($E39,AP$1-1)))),"")</f>
        <v>11172820</v>
      </c>
      <c r="AQ39">
        <f>IFERROR(IF($A39="","",IF(SUMIFS(RAW_매출A!$J$2:$J$7000,RAW_매출A!$B$2:$B$7000,$A39,RAW_매출A!$A$2:$A$7000,EDATE($E39,AQ$1-1))=0,"",SUMIFS(RAW_매출A!$J$2:$J$7000,RAW_매출A!$B$2:$B$7000,$A39,RAW_매출A!$A$2:$A$7000,EDATE($E39,AQ$1-1)))),"")</f>
        <v>10808030</v>
      </c>
      <c r="AR39">
        <f>IFERROR(IF($A39="","",IF(SUMIFS(RAW_매출A!$J$2:$J$7000,RAW_매출A!$B$2:$B$7000,$A39,RAW_매출A!$A$2:$A$7000,EDATE($E39,AR$1-1))=0,"",SUMIFS(RAW_매출A!$J$2:$J$7000,RAW_매출A!$B$2:$B$7000,$A39,RAW_매출A!$A$2:$A$7000,EDATE($E39,AR$1-1)))),"")</f>
        <v>10368740</v>
      </c>
      <c r="AS39">
        <f>IFERROR(IF($A39="","",IF(SUMIFS(RAW_매출A!$J$2:$J$7000,RAW_매출A!$B$2:$B$7000,$A39,RAW_매출A!$A$2:$A$7000,EDATE($E39,AS$1-1))=0,"",SUMIFS(RAW_매출A!$J$2:$J$7000,RAW_매출A!$B$2:$B$7000,$A39,RAW_매출A!$A$2:$A$7000,EDATE($E39,AS$1-1)))),"")</f>
        <v>9998370</v>
      </c>
      <c r="AT39">
        <f>IFERROR(IF($A39="","",IF(SUMIFS(RAW_매출A!$J$2:$J$7000,RAW_매출A!$B$2:$B$7000,$A39,RAW_매출A!$A$2:$A$7000,EDATE($E39,AT$1-1))=0,"",SUMIFS(RAW_매출A!$J$2:$J$7000,RAW_매출A!$B$2:$B$7000,$A39,RAW_매출A!$A$2:$A$7000,EDATE($E39,AT$1-1)))),"")</f>
        <v>9289480</v>
      </c>
      <c r="AU39">
        <f>IFERROR(IF($A39="","",IF(SUMIFS(RAW_매출A!$J$2:$J$7000,RAW_매출A!$B$2:$B$7000,$A39,RAW_매출A!$A$2:$A$7000,EDATE($E39,AU$1-1))=0,"",SUMIFS(RAW_매출A!$J$2:$J$7000,RAW_매출A!$B$2:$B$7000,$A39,RAW_매출A!$A$2:$A$7000,EDATE($E39,AU$1-1)))),"")</f>
        <v>8606480</v>
      </c>
      <c r="AV39">
        <f>IFERROR(IF($A39="","",IF(SUMIFS(RAW_매출A!$J$2:$J$7000,RAW_매출A!$B$2:$B$7000,$A39,RAW_매출A!$A$2:$A$7000,EDATE($E39,AV$1-1))=0,"",SUMIFS(RAW_매출A!$J$2:$J$7000,RAW_매출A!$B$2:$B$7000,$A39,RAW_매출A!$A$2:$A$7000,EDATE($E39,AV$1-1)))),"")</f>
        <v>8439840</v>
      </c>
      <c r="AW39">
        <f>IFERROR(IF($A39="","",IF(SUMIFS(RAW_매출A!$J$2:$J$7000,RAW_매출A!$B$2:$B$7000,$A39,RAW_매출A!$A$2:$A$7000,EDATE($E39,AW$1-1))=0,"",SUMIFS(RAW_매출A!$J$2:$J$7000,RAW_매출A!$B$2:$B$7000,$A39,RAW_매출A!$A$2:$A$7000,EDATE($E39,AW$1-1)))),"")</f>
        <v>7028980</v>
      </c>
      <c r="AX39">
        <f>IFERROR(IF($A39="","",IF(SUMIFS(RAW_매출A!$J$2:$J$7000,RAW_매출A!$B$2:$B$7000,$A39,RAW_매출A!$A$2:$A$7000,EDATE($E39,AX$1-1))=0,"",SUMIFS(RAW_매출A!$J$2:$J$7000,RAW_매출A!$B$2:$B$7000,$A39,RAW_매출A!$A$2:$A$7000,EDATE($E39,AX$1-1)))),"")</f>
        <v>8798290</v>
      </c>
      <c r="AY39">
        <f>IFERROR(IF($A39="","",IF(SUMIFS(RAW_매출A!$J$2:$J$7000,RAW_매출A!$B$2:$B$7000,$A39,RAW_매출A!$A$2:$A$7000,EDATE($E39,AY$1-1))=0,"",SUMIFS(RAW_매출A!$J$2:$J$7000,RAW_매출A!$B$2:$B$7000,$A39,RAW_매출A!$A$2:$A$7000,EDATE($E39,AY$1-1)))),"")</f>
        <v>7712110</v>
      </c>
      <c r="AZ39">
        <f>IFERROR(IF($A39="","",IF(SUMIFS(RAW_매출A!$J$2:$J$7000,RAW_매출A!$B$2:$B$7000,$A39,RAW_매출A!$A$2:$A$7000,EDATE($E39,AZ$1-1))=0,"",SUMIFS(RAW_매출A!$J$2:$J$7000,RAW_매출A!$B$2:$B$7000,$A39,RAW_매출A!$A$2:$A$7000,EDATE($E39,AZ$1-1)))),"")</f>
        <v>9252950</v>
      </c>
      <c r="BA39">
        <f>IFERROR(IF($A39="","",IF(SUMIFS(RAW_매출A!$J$2:$J$7000,RAW_매출A!$B$2:$B$7000,$A39,RAW_매출A!$A$2:$A$7000,EDATE($E39,BA$1-1))=0,"",SUMIFS(RAW_매출A!$J$2:$J$7000,RAW_매출A!$B$2:$B$7000,$A39,RAW_매출A!$A$2:$A$7000,EDATE($E39,BA$1-1)))),"")</f>
        <v>8781310</v>
      </c>
      <c r="BB39">
        <f>IFERROR(IF($A39="","",IF(SUMIFS(RAW_매출A!$J$2:$J$7000,RAW_매출A!$B$2:$B$7000,$A39,RAW_매출A!$A$2:$A$7000,EDATE($E39,BB$1-1))=0,"",SUMIFS(RAW_매출A!$J$2:$J$7000,RAW_매출A!$B$2:$B$7000,$A39,RAW_매출A!$A$2:$A$7000,EDATE($E39,BB$1-1)))),"")</f>
        <v>8557000</v>
      </c>
      <c r="BC39">
        <f>IFERROR(IF($A39="","",IF(SUMIFS(RAW_매출A!$J$2:$J$7000,RAW_매출A!$B$2:$B$7000,$A39,RAW_매출A!$A$2:$A$7000,EDATE($E39,BC$1-1))=0,"",SUMIFS(RAW_매출A!$J$2:$J$7000,RAW_매출A!$B$2:$B$7000,$A39,RAW_매출A!$A$2:$A$7000,EDATE($E39,BC$1-1)))),"")</f>
        <v>8579930</v>
      </c>
      <c r="BD39">
        <f>IFERROR(IF($A39="","",IF(SUMIFS(RAW_매출A!$J$2:$J$7000,RAW_매출A!$B$2:$B$7000,$A39,RAW_매출A!$A$2:$A$7000,EDATE($E39,BD$1-1))=0,"",SUMIFS(RAW_매출A!$J$2:$J$7000,RAW_매출A!$B$2:$B$7000,$A39,RAW_매출A!$A$2:$A$7000,EDATE($E39,BD$1-1)))),"")</f>
        <v>7811570</v>
      </c>
      <c r="BE39">
        <f>IFERROR(IF($A39="","",IF(SUMIFS(RAW_매출A!$J$2:$J$7000,RAW_매출A!$B$2:$B$7000,$A39,RAW_매출A!$A$2:$A$7000,EDATE($E39,BE$1-1))=0,"",SUMIFS(RAW_매출A!$J$2:$J$7000,RAW_매출A!$B$2:$B$7000,$A39,RAW_매출A!$A$2:$A$7000,EDATE($E39,BE$1-1)))),"")</f>
        <v>9034120</v>
      </c>
      <c r="BF39">
        <f>IFERROR(IF($A39="","",IF(SUMIFS(RAW_매출A!$J$2:$J$7000,RAW_매출A!$B$2:$B$7000,$A39,RAW_매출A!$A$2:$A$7000,EDATE($E39,BF$1-1))=0,"",SUMIFS(RAW_매출A!$J$2:$J$7000,RAW_매출A!$B$2:$B$7000,$A39,RAW_매출A!$A$2:$A$7000,EDATE($E39,BF$1-1)))),"")</f>
        <v>8326730</v>
      </c>
      <c r="BG39">
        <f>IFERROR(IF($A39="","",IF(SUMIFS(RAW_매출A!$J$2:$J$7000,RAW_매출A!$B$2:$B$7000,$A39,RAW_매출A!$A$2:$A$7000,EDATE($E39,BG$1-1))=0,"",SUMIFS(RAW_매출A!$J$2:$J$7000,RAW_매출A!$B$2:$B$7000,$A39,RAW_매출A!$A$2:$A$7000,EDATE($E39,BG$1-1)))),"")</f>
        <v>7956110</v>
      </c>
      <c r="BH39">
        <f>IFERROR(IF($A39="","",IF(SUMIFS(RAW_매출A!$J$2:$J$7000,RAW_매출A!$B$2:$B$7000,$A39,RAW_매출A!$A$2:$A$7000,EDATE($E39,BH$1-1))=0,"",SUMIFS(RAW_매출A!$J$2:$J$7000,RAW_매출A!$B$2:$B$7000,$A39,RAW_매출A!$A$2:$A$7000,EDATE($E39,BH$1-1)))),"")</f>
        <v>7156280</v>
      </c>
      <c r="BI39">
        <f>IFERROR(IF($A39="","",IF(SUMIFS(RAW_매출A!$J$2:$J$7000,RAW_매출A!$B$2:$B$7000,$A39,RAW_매출A!$A$2:$A$7000,EDATE($E39,BI$1-1))=0,"",SUMIFS(RAW_매출A!$J$2:$J$7000,RAW_매출A!$B$2:$B$7000,$A39,RAW_매출A!$A$2:$A$7000,EDATE($E39,BI$1-1)))),"")</f>
        <v>6823980</v>
      </c>
      <c r="BJ39">
        <f>IFERROR(IF($A39="","",IF(SUMIFS(RAW_매출A!$J$2:$J$7000,RAW_매출A!$B$2:$B$7000,$A39,RAW_매출A!$A$2:$A$7000,EDATE($E39,BJ$1-1))=0,"",SUMIFS(RAW_매출A!$J$2:$J$7000,RAW_매출A!$B$2:$B$7000,$A39,RAW_매출A!$A$2:$A$7000,EDATE($E39,BJ$1-1)))),"")</f>
        <v>7632670</v>
      </c>
      <c r="BK39">
        <f>IFERROR(IF($A39="","",IF(SUMIFS(RAW_매출A!$J$2:$J$7000,RAW_매출A!$B$2:$B$7000,$A39,RAW_매출A!$A$2:$A$7000,EDATE($E39,BK$1-1))=0,"",SUMIFS(RAW_매출A!$J$2:$J$7000,RAW_매출A!$B$2:$B$7000,$A39,RAW_매출A!$A$2:$A$7000,EDATE($E39,BK$1-1)))),"")</f>
        <v>7784560</v>
      </c>
      <c r="BL39">
        <f>IFERROR(IF($A39="","",IF(SUMIFS(RAW_매출A!$J$2:$J$7000,RAW_매출A!$B$2:$B$7000,$A39,RAW_매출A!$A$2:$A$7000,EDATE($E39,BL$1-1))=0,"",SUMIFS(RAW_매출A!$J$2:$J$7000,RAW_매출A!$B$2:$B$7000,$A39,RAW_매출A!$A$2:$A$7000,EDATE($E39,BL$1-1)))),"")</f>
        <v>8302770</v>
      </c>
      <c r="BM39">
        <f>IFERROR(IF($A39="","",IF(SUMIFS(RAW_매출A!$J$2:$J$7000,RAW_매출A!$B$2:$B$7000,$A39,RAW_매출A!$A$2:$A$7000,EDATE($E39,BM$1-1))=0,"",SUMIFS(RAW_매출A!$J$2:$J$7000,RAW_매출A!$B$2:$B$7000,$A39,RAW_매출A!$A$2:$A$7000,EDATE($E39,BM$1-1)))),"")</f>
        <v>7683600</v>
      </c>
      <c r="BN39" t="str">
        <f>IFERROR(IF($A39="","",IF(SUMIFS(RAW_매출A!$J$2:$J$7000,RAW_매출A!$B$2:$B$7000,$A39,RAW_매출A!$A$2:$A$7000,EDATE($E39,BN$1-1))=0,"",SUMIFS(RAW_매출A!$J$2:$J$7000,RAW_매출A!$B$2:$B$7000,$A39,RAW_매출A!$A$2:$A$7000,EDATE($E39,BN$1-1)))),"")</f>
        <v/>
      </c>
    </row>
    <row r="40" spans="1:66" x14ac:dyDescent="0.3">
      <c r="A40" t="str">
        <f>세팅!A41</f>
        <v>(1028) #서림에스제이점</v>
      </c>
      <c r="B40" t="str">
        <f>세팅!B41</f>
        <v>150-0</v>
      </c>
      <c r="C40">
        <f t="shared" si="0"/>
        <v>0</v>
      </c>
      <c r="D40" t="str">
        <f t="shared" si="1"/>
        <v>0</v>
      </c>
      <c r="E40" s="1">
        <f>세팅!D41</f>
        <v>44409</v>
      </c>
      <c r="F40">
        <f t="shared" si="4"/>
        <v>4380000</v>
      </c>
      <c r="G40">
        <f>IFERROR(IF($A40="","",IF(SUMIFS(RAW_매출A!$J$2:$J$7000,RAW_매출A!$B$2:$B$7000,$A40,RAW_매출A!$A$2:$A$7000,EDATE($E40,G$1-1))=0,"",SUMIFS(RAW_매출A!$J$2:$J$7000,RAW_매출A!$B$2:$B$7000,$A40,RAW_매출A!$A$2:$A$7000,EDATE($E40,G$1-1)))),"")</f>
        <v>2908970</v>
      </c>
      <c r="H40">
        <f>IFERROR(IF($A40="","",IF(SUMIFS(RAW_매출A!$J$2:$J$7000,RAW_매출A!$B$2:$B$7000,$A40,RAW_매출A!$A$2:$A$7000,EDATE($E40,H$1-1))=0,"",SUMIFS(RAW_매출A!$J$2:$J$7000,RAW_매출A!$B$2:$B$7000,$A40,RAW_매출A!$A$2:$A$7000,EDATE($E40,H$1-1)))),"")</f>
        <v>3870700</v>
      </c>
      <c r="I40">
        <f>IFERROR(IF($A40="","",IF(SUMIFS(RAW_매출A!$J$2:$J$7000,RAW_매출A!$B$2:$B$7000,$A40,RAW_매출A!$A$2:$A$7000,EDATE($E40,I$1-1))=0,"",SUMIFS(RAW_매출A!$J$2:$J$7000,RAW_매출A!$B$2:$B$7000,$A40,RAW_매출A!$A$2:$A$7000,EDATE($E40,I$1-1)))),"")</f>
        <v>4778300</v>
      </c>
      <c r="J40" s="28">
        <f>IFERROR(IF($A40="","",IF(SUMIFS(RAW_매출A!$J$2:$J$7000,RAW_매출A!$B$2:$B$7000,$A40,RAW_매출A!$A$2:$A$7000,EDATE($E40,J$1-1))=0,"",SUMIFS(RAW_매출A!$J$2:$J$7000,RAW_매출A!$B$2:$B$7000,$A40,RAW_매출A!$A$2:$A$7000,EDATE($E40,J$1-1)))),"")</f>
        <v>4321800</v>
      </c>
      <c r="K40" s="28">
        <f>IFERROR(IF($A40="","",IF(SUMIFS(RAW_매출A!$J$2:$J$7000,RAW_매출A!$B$2:$B$7000,$A40,RAW_매출A!$A$2:$A$7000,EDATE($E40,K$1-1))=0,"",SUMIFS(RAW_매출A!$J$2:$J$7000,RAW_매출A!$B$2:$B$7000,$A40,RAW_매출A!$A$2:$A$7000,EDATE($E40,K$1-1)))),"")</f>
        <v>4543800</v>
      </c>
      <c r="L40" s="28">
        <f>IFERROR(IF($A40="","",IF(SUMIFS(RAW_매출A!$J$2:$J$7000,RAW_매출A!$B$2:$B$7000,$A40,RAW_매출A!$A$2:$A$7000,EDATE($E40,L$1-1))=0,"",SUMIFS(RAW_매출A!$J$2:$J$7000,RAW_매출A!$B$2:$B$7000,$A40,RAW_매출A!$A$2:$A$7000,EDATE($E40,L$1-1)))),"")</f>
        <v>4386000</v>
      </c>
      <c r="M40" s="28">
        <f>IFERROR(IF($A40="","",IF(SUMIFS(RAW_매출A!$J$2:$J$7000,RAW_매출A!$B$2:$B$7000,$A40,RAW_매출A!$A$2:$A$7000,EDATE($E40,M$1-1))=0,"",SUMIFS(RAW_매출A!$J$2:$J$7000,RAW_매출A!$B$2:$B$7000,$A40,RAW_매출A!$A$2:$A$7000,EDATE($E40,M$1-1)))),"")</f>
        <v>2780300</v>
      </c>
      <c r="N40" s="28">
        <f>IFERROR(IF($A40="","",IF(SUMIFS(RAW_매출A!$J$2:$J$7000,RAW_매출A!$B$2:$B$7000,$A40,RAW_매출A!$A$2:$A$7000,EDATE($E40,N$1-1))=0,"",SUMIFS(RAW_매출A!$J$2:$J$7000,RAW_매출A!$B$2:$B$7000,$A40,RAW_매출A!$A$2:$A$7000,EDATE($E40,N$1-1)))),"")</f>
        <v>4681400</v>
      </c>
      <c r="O40" s="28">
        <f>IFERROR(IF($A40="","",IF(SUMIFS(RAW_매출A!$J$2:$J$7000,RAW_매출A!$B$2:$B$7000,$A40,RAW_매출A!$A$2:$A$7000,EDATE($E40,O$1-1))=0,"",SUMIFS(RAW_매출A!$J$2:$J$7000,RAW_매출A!$B$2:$B$7000,$A40,RAW_매출A!$A$2:$A$7000,EDATE($E40,O$1-1)))),"")</f>
        <v>5566700</v>
      </c>
      <c r="P40">
        <f>IFERROR(IF($A40="","",IF(SUMIFS(RAW_매출A!$J$2:$J$7000,RAW_매출A!$B$2:$B$7000,$A40,RAW_매출A!$A$2:$A$7000,EDATE($E40,P$1-1))=0,"",SUMIFS(RAW_매출A!$J$2:$J$7000,RAW_매출A!$B$2:$B$7000,$A40,RAW_매출A!$A$2:$A$7000,EDATE($E40,P$1-1)))),"")</f>
        <v>5930600</v>
      </c>
      <c r="Q40">
        <f>IFERROR(IF($A40="","",IF(SUMIFS(RAW_매출A!$J$2:$J$7000,RAW_매출A!$B$2:$B$7000,$A40,RAW_매출A!$A$2:$A$7000,EDATE($E40,Q$1-1))=0,"",SUMIFS(RAW_매출A!$J$2:$J$7000,RAW_매출A!$B$2:$B$7000,$A40,RAW_매출A!$A$2:$A$7000,EDATE($E40,Q$1-1)))),"")</f>
        <v>6375000</v>
      </c>
      <c r="R40">
        <f>IFERROR(IF($A40="","",IF(SUMIFS(RAW_매출A!$J$2:$J$7000,RAW_매출A!$B$2:$B$7000,$A40,RAW_매출A!$A$2:$A$7000,EDATE($E40,R$1-1))=0,"",SUMIFS(RAW_매출A!$J$2:$J$7000,RAW_매출A!$B$2:$B$7000,$A40,RAW_매출A!$A$2:$A$7000,EDATE($E40,R$1-1)))),"")</f>
        <v>7387000</v>
      </c>
      <c r="S40">
        <f>IFERROR(IF($A40="","",IF(SUMIFS(RAW_매출A!$J$2:$J$7000,RAW_매출A!$B$2:$B$7000,$A40,RAW_매출A!$A$2:$A$7000,EDATE($E40,S$1-1))=0,"",SUMIFS(RAW_매출A!$J$2:$J$7000,RAW_매출A!$B$2:$B$7000,$A40,RAW_매출A!$A$2:$A$7000,EDATE($E40,S$1-1)))),"")</f>
        <v>7543000</v>
      </c>
      <c r="T40">
        <f>IFERROR(IF($A40="","",IF(SUMIFS(RAW_매출A!$J$2:$J$7000,RAW_매출A!$B$2:$B$7000,$A40,RAW_매출A!$A$2:$A$7000,EDATE($E40,T$1-1))=0,"",SUMIFS(RAW_매출A!$J$2:$J$7000,RAW_매출A!$B$2:$B$7000,$A40,RAW_매출A!$A$2:$A$7000,EDATE($E40,T$1-1)))),"")</f>
        <v>6857000</v>
      </c>
      <c r="U40">
        <f>IFERROR(IF($A40="","",IF(SUMIFS(RAW_매출A!$J$2:$J$7000,RAW_매출A!$B$2:$B$7000,$A40,RAW_매출A!$A$2:$A$7000,EDATE($E40,U$1-1))=0,"",SUMIFS(RAW_매출A!$J$2:$J$7000,RAW_매출A!$B$2:$B$7000,$A40,RAW_매출A!$A$2:$A$7000,EDATE($E40,U$1-1)))),"")</f>
        <v>7809000</v>
      </c>
      <c r="V40">
        <f>IFERROR(IF($A40="","",IF(SUMIFS(RAW_매출A!$J$2:$J$7000,RAW_매출A!$B$2:$B$7000,$A40,RAW_매출A!$A$2:$A$7000,EDATE($E40,V$1-1))=0,"",SUMIFS(RAW_매출A!$J$2:$J$7000,RAW_매출A!$B$2:$B$7000,$A40,RAW_매출A!$A$2:$A$7000,EDATE($E40,V$1-1)))),"")</f>
        <v>7133000</v>
      </c>
      <c r="W40">
        <f>IFERROR(IF($A40="","",IF(SUMIFS(RAW_매출A!$J$2:$J$7000,RAW_매출A!$B$2:$B$7000,$A40,RAW_매출A!$A$2:$A$7000,EDATE($E40,W$1-1))=0,"",SUMIFS(RAW_매출A!$J$2:$J$7000,RAW_매출A!$B$2:$B$7000,$A40,RAW_매출A!$A$2:$A$7000,EDATE($E40,W$1-1)))),"")</f>
        <v>7374500</v>
      </c>
      <c r="X40">
        <f>IFERROR(IF($A40="","",IF(SUMIFS(RAW_매출A!$J$2:$J$7000,RAW_매출A!$B$2:$B$7000,$A40,RAW_매출A!$A$2:$A$7000,EDATE($E40,X$1-1))=0,"",SUMIFS(RAW_매출A!$J$2:$J$7000,RAW_매출A!$B$2:$B$7000,$A40,RAW_매출A!$A$2:$A$7000,EDATE($E40,X$1-1)))),"")</f>
        <v>7554000</v>
      </c>
      <c r="Y40">
        <f>IFERROR(IF($A40="","",IF(SUMIFS(RAW_매출A!$J$2:$J$7000,RAW_매출A!$B$2:$B$7000,$A40,RAW_매출A!$A$2:$A$7000,EDATE($E40,Y$1-1))=0,"",SUMIFS(RAW_매출A!$J$2:$J$7000,RAW_매출A!$B$2:$B$7000,$A40,RAW_매출A!$A$2:$A$7000,EDATE($E40,Y$1-1)))),"")</f>
        <v>7314000</v>
      </c>
      <c r="Z40">
        <f>IFERROR(IF($A40="","",IF(SUMIFS(RAW_매출A!$J$2:$J$7000,RAW_매출A!$B$2:$B$7000,$A40,RAW_매출A!$A$2:$A$7000,EDATE($E40,Z$1-1))=0,"",SUMIFS(RAW_매출A!$J$2:$J$7000,RAW_매출A!$B$2:$B$7000,$A40,RAW_매출A!$A$2:$A$7000,EDATE($E40,Z$1-1)))),"")</f>
        <v>7779500</v>
      </c>
      <c r="AA40">
        <f>IFERROR(IF($A40="","",IF(SUMIFS(RAW_매출A!$J$2:$J$7000,RAW_매출A!$B$2:$B$7000,$A40,RAW_매출A!$A$2:$A$7000,EDATE($E40,AA$1-1))=0,"",SUMIFS(RAW_매출A!$J$2:$J$7000,RAW_매출A!$B$2:$B$7000,$A40,RAW_매출A!$A$2:$A$7000,EDATE($E40,AA$1-1)))),"")</f>
        <v>8170000</v>
      </c>
      <c r="AB40">
        <f>IFERROR(IF($A40="","",IF(SUMIFS(RAW_매출A!$J$2:$J$7000,RAW_매출A!$B$2:$B$7000,$A40,RAW_매출A!$A$2:$A$7000,EDATE($E40,AB$1-1))=0,"",SUMIFS(RAW_매출A!$J$2:$J$7000,RAW_매출A!$B$2:$B$7000,$A40,RAW_매출A!$A$2:$A$7000,EDATE($E40,AB$1-1)))),"")</f>
        <v>8742500</v>
      </c>
      <c r="AC40">
        <f>IFERROR(IF($A40="","",IF(SUMIFS(RAW_매출A!$J$2:$J$7000,RAW_매출A!$B$2:$B$7000,$A40,RAW_매출A!$A$2:$A$7000,EDATE($E40,AC$1-1))=0,"",SUMIFS(RAW_매출A!$J$2:$J$7000,RAW_매출A!$B$2:$B$7000,$A40,RAW_매출A!$A$2:$A$7000,EDATE($E40,AC$1-1)))),"")</f>
        <v>8429000</v>
      </c>
      <c r="AD40">
        <f>IFERROR(IF($A40="","",IF(SUMIFS(RAW_매출A!$J$2:$J$7000,RAW_매출A!$B$2:$B$7000,$A40,RAW_매출A!$A$2:$A$7000,EDATE($E40,AD$1-1))=0,"",SUMIFS(RAW_매출A!$J$2:$J$7000,RAW_매출A!$B$2:$B$7000,$A40,RAW_매출A!$A$2:$A$7000,EDATE($E40,AD$1-1)))),"")</f>
        <v>9335000</v>
      </c>
      <c r="AE40">
        <f>IFERROR(IF($A40="","",IF(SUMIFS(RAW_매출A!$J$2:$J$7000,RAW_매출A!$B$2:$B$7000,$A40,RAW_매출A!$A$2:$A$7000,EDATE($E40,AE$1-1))=0,"",SUMIFS(RAW_매출A!$J$2:$J$7000,RAW_매출A!$B$2:$B$7000,$A40,RAW_매출A!$A$2:$A$7000,EDATE($E40,AE$1-1)))),"")</f>
        <v>8422000</v>
      </c>
      <c r="AF40">
        <f>IFERROR(IF($A40="","",IF(SUMIFS(RAW_매출A!$J$2:$J$7000,RAW_매출A!$B$2:$B$7000,$A40,RAW_매출A!$A$2:$A$7000,EDATE($E40,AF$1-1))=0,"",SUMIFS(RAW_매출A!$J$2:$J$7000,RAW_매출A!$B$2:$B$7000,$A40,RAW_매출A!$A$2:$A$7000,EDATE($E40,AF$1-1)))),"")</f>
        <v>8954000</v>
      </c>
      <c r="AG40">
        <f>IFERROR(IF($A40="","",IF(SUMIFS(RAW_매출A!$J$2:$J$7000,RAW_매출A!$B$2:$B$7000,$A40,RAW_매출A!$A$2:$A$7000,EDATE($E40,AG$1-1))=0,"",SUMIFS(RAW_매출A!$J$2:$J$7000,RAW_매출A!$B$2:$B$7000,$A40,RAW_매출A!$A$2:$A$7000,EDATE($E40,AG$1-1)))),"")</f>
        <v>9620500</v>
      </c>
      <c r="AH40">
        <f>IFERROR(IF($A40="","",IF(SUMIFS(RAW_매출A!$J$2:$J$7000,RAW_매출A!$B$2:$B$7000,$A40,RAW_매출A!$A$2:$A$7000,EDATE($E40,AH$1-1))=0,"",SUMIFS(RAW_매출A!$J$2:$J$7000,RAW_매출A!$B$2:$B$7000,$A40,RAW_매출A!$A$2:$A$7000,EDATE($E40,AH$1-1)))),"")</f>
        <v>8861000</v>
      </c>
      <c r="AI40">
        <f>IFERROR(IF($A40="","",IF(SUMIFS(RAW_매출A!$J$2:$J$7000,RAW_매출A!$B$2:$B$7000,$A40,RAW_매출A!$A$2:$A$7000,EDATE($E40,AI$1-1))=0,"",SUMIFS(RAW_매출A!$J$2:$J$7000,RAW_매출A!$B$2:$B$7000,$A40,RAW_매출A!$A$2:$A$7000,EDATE($E40,AI$1-1)))),"")</f>
        <v>8658000</v>
      </c>
      <c r="AJ40">
        <f>IFERROR(IF($A40="","",IF(SUMIFS(RAW_매출A!$J$2:$J$7000,RAW_매출A!$B$2:$B$7000,$A40,RAW_매출A!$A$2:$A$7000,EDATE($E40,AJ$1-1))=0,"",SUMIFS(RAW_매출A!$J$2:$J$7000,RAW_매출A!$B$2:$B$7000,$A40,RAW_매출A!$A$2:$A$7000,EDATE($E40,AJ$1-1)))),"")</f>
        <v>8081000</v>
      </c>
      <c r="AK40">
        <f>IFERROR(IF($A40="","",IF(SUMIFS(RAW_매출A!$J$2:$J$7000,RAW_매출A!$B$2:$B$7000,$A40,RAW_매출A!$A$2:$A$7000,EDATE($E40,AK$1-1))=0,"",SUMIFS(RAW_매출A!$J$2:$J$7000,RAW_매출A!$B$2:$B$7000,$A40,RAW_매출A!$A$2:$A$7000,EDATE($E40,AK$1-1)))),"")</f>
        <v>8056500</v>
      </c>
      <c r="AL40">
        <f>IFERROR(IF($A40="","",IF(SUMIFS(RAW_매출A!$J$2:$J$7000,RAW_매출A!$B$2:$B$7000,$A40,RAW_매출A!$A$2:$A$7000,EDATE($E40,AL$1-1))=0,"",SUMIFS(RAW_매출A!$J$2:$J$7000,RAW_매출A!$B$2:$B$7000,$A40,RAW_매출A!$A$2:$A$7000,EDATE($E40,AL$1-1)))),"")</f>
        <v>8429500</v>
      </c>
      <c r="AM40">
        <f>IFERROR(IF($A40="","",IF(SUMIFS(RAW_매출A!$J$2:$J$7000,RAW_매출A!$B$2:$B$7000,$A40,RAW_매출A!$A$2:$A$7000,EDATE($E40,AM$1-1))=0,"",SUMIFS(RAW_매출A!$J$2:$J$7000,RAW_매출A!$B$2:$B$7000,$A40,RAW_매출A!$A$2:$A$7000,EDATE($E40,AM$1-1)))),"")</f>
        <v>8889500</v>
      </c>
      <c r="AN40">
        <f>IFERROR(IF($A40="","",IF(SUMIFS(RAW_매출A!$J$2:$J$7000,RAW_매출A!$B$2:$B$7000,$A40,RAW_매출A!$A$2:$A$7000,EDATE($E40,AN$1-1))=0,"",SUMIFS(RAW_매출A!$J$2:$J$7000,RAW_매출A!$B$2:$B$7000,$A40,RAW_매출A!$A$2:$A$7000,EDATE($E40,AN$1-1)))),"")</f>
        <v>9876000</v>
      </c>
      <c r="AO40">
        <f>IFERROR(IF($A40="","",IF(SUMIFS(RAW_매출A!$J$2:$J$7000,RAW_매출A!$B$2:$B$7000,$A40,RAW_매출A!$A$2:$A$7000,EDATE($E40,AO$1-1))=0,"",SUMIFS(RAW_매출A!$J$2:$J$7000,RAW_매출A!$B$2:$B$7000,$A40,RAW_매출A!$A$2:$A$7000,EDATE($E40,AO$1-1)))),"")</f>
        <v>9761500</v>
      </c>
      <c r="AP40">
        <f>IFERROR(IF($A40="","",IF(SUMIFS(RAW_매출A!$J$2:$J$7000,RAW_매출A!$B$2:$B$7000,$A40,RAW_매출A!$A$2:$A$7000,EDATE($E40,AP$1-1))=0,"",SUMIFS(RAW_매출A!$J$2:$J$7000,RAW_매출A!$B$2:$B$7000,$A40,RAW_매출A!$A$2:$A$7000,EDATE($E40,AP$1-1)))),"")</f>
        <v>10400500</v>
      </c>
      <c r="AQ40">
        <f>IFERROR(IF($A40="","",IF(SUMIFS(RAW_매출A!$J$2:$J$7000,RAW_매출A!$B$2:$B$7000,$A40,RAW_매출A!$A$2:$A$7000,EDATE($E40,AQ$1-1))=0,"",SUMIFS(RAW_매출A!$J$2:$J$7000,RAW_매출A!$B$2:$B$7000,$A40,RAW_매출A!$A$2:$A$7000,EDATE($E40,AQ$1-1)))),"")</f>
        <v>9383000</v>
      </c>
      <c r="AR40">
        <f>IFERROR(IF($A40="","",IF(SUMIFS(RAW_매출A!$J$2:$J$7000,RAW_매출A!$B$2:$B$7000,$A40,RAW_매출A!$A$2:$A$7000,EDATE($E40,AR$1-1))=0,"",SUMIFS(RAW_매출A!$J$2:$J$7000,RAW_매출A!$B$2:$B$7000,$A40,RAW_매출A!$A$2:$A$7000,EDATE($E40,AR$1-1)))),"")</f>
        <v>8615500</v>
      </c>
      <c r="AS40">
        <f>IFERROR(IF($A40="","",IF(SUMIFS(RAW_매출A!$J$2:$J$7000,RAW_매출A!$B$2:$B$7000,$A40,RAW_매출A!$A$2:$A$7000,EDATE($E40,AS$1-1))=0,"",SUMIFS(RAW_매출A!$J$2:$J$7000,RAW_매출A!$B$2:$B$7000,$A40,RAW_매출A!$A$2:$A$7000,EDATE($E40,AS$1-1)))),"")</f>
        <v>9121000</v>
      </c>
      <c r="AT40">
        <f>IFERROR(IF($A40="","",IF(SUMIFS(RAW_매출A!$J$2:$J$7000,RAW_매출A!$B$2:$B$7000,$A40,RAW_매출A!$A$2:$A$7000,EDATE($E40,AT$1-1))=0,"",SUMIFS(RAW_매출A!$J$2:$J$7000,RAW_매출A!$B$2:$B$7000,$A40,RAW_매출A!$A$2:$A$7000,EDATE($E40,AT$1-1)))),"")</f>
        <v>8957500</v>
      </c>
      <c r="AU40">
        <f>IFERROR(IF($A40="","",IF(SUMIFS(RAW_매출A!$J$2:$J$7000,RAW_매출A!$B$2:$B$7000,$A40,RAW_매출A!$A$2:$A$7000,EDATE($E40,AU$1-1))=0,"",SUMIFS(RAW_매출A!$J$2:$J$7000,RAW_매출A!$B$2:$B$7000,$A40,RAW_매출A!$A$2:$A$7000,EDATE($E40,AU$1-1)))),"")</f>
        <v>8978900</v>
      </c>
      <c r="AV40">
        <f>IFERROR(IF($A40="","",IF(SUMIFS(RAW_매출A!$J$2:$J$7000,RAW_매출A!$B$2:$B$7000,$A40,RAW_매출A!$A$2:$A$7000,EDATE($E40,AV$1-1))=0,"",SUMIFS(RAW_매출A!$J$2:$J$7000,RAW_매출A!$B$2:$B$7000,$A40,RAW_매출A!$A$2:$A$7000,EDATE($E40,AV$1-1)))),"")</f>
        <v>8934720</v>
      </c>
      <c r="AW40">
        <f>IFERROR(IF($A40="","",IF(SUMIFS(RAW_매출A!$J$2:$J$7000,RAW_매출A!$B$2:$B$7000,$A40,RAW_매출A!$A$2:$A$7000,EDATE($E40,AW$1-1))=0,"",SUMIFS(RAW_매출A!$J$2:$J$7000,RAW_매출A!$B$2:$B$7000,$A40,RAW_매출A!$A$2:$A$7000,EDATE($E40,AW$1-1)))),"")</f>
        <v>8155520</v>
      </c>
      <c r="AX40">
        <f>IFERROR(IF($A40="","",IF(SUMIFS(RAW_매출A!$J$2:$J$7000,RAW_매출A!$B$2:$B$7000,$A40,RAW_매출A!$A$2:$A$7000,EDATE($E40,AX$1-1))=0,"",SUMIFS(RAW_매출A!$J$2:$J$7000,RAW_매출A!$B$2:$B$7000,$A40,RAW_매출A!$A$2:$A$7000,EDATE($E40,AX$1-1)))),"")</f>
        <v>8298870</v>
      </c>
      <c r="AY40">
        <f>IFERROR(IF($A40="","",IF(SUMIFS(RAW_매출A!$J$2:$J$7000,RAW_매출A!$B$2:$B$7000,$A40,RAW_매출A!$A$2:$A$7000,EDATE($E40,AY$1-1))=0,"",SUMIFS(RAW_매출A!$J$2:$J$7000,RAW_매출A!$B$2:$B$7000,$A40,RAW_매출A!$A$2:$A$7000,EDATE($E40,AY$1-1)))),"")</f>
        <v>7234980</v>
      </c>
      <c r="AZ40">
        <f>IFERROR(IF($A40="","",IF(SUMIFS(RAW_매출A!$J$2:$J$7000,RAW_매출A!$B$2:$B$7000,$A40,RAW_매출A!$A$2:$A$7000,EDATE($E40,AZ$1-1))=0,"",SUMIFS(RAW_매출A!$J$2:$J$7000,RAW_매출A!$B$2:$B$7000,$A40,RAW_매출A!$A$2:$A$7000,EDATE($E40,AZ$1-1)))),"")</f>
        <v>8881530</v>
      </c>
      <c r="BA40">
        <f>IFERROR(IF($A40="","",IF(SUMIFS(RAW_매출A!$J$2:$J$7000,RAW_매출A!$B$2:$B$7000,$A40,RAW_매출A!$A$2:$A$7000,EDATE($E40,BA$1-1))=0,"",SUMIFS(RAW_매출A!$J$2:$J$7000,RAW_매출A!$B$2:$B$7000,$A40,RAW_매출A!$A$2:$A$7000,EDATE($E40,BA$1-1)))),"")</f>
        <v>8238120</v>
      </c>
      <c r="BB40">
        <f>IFERROR(IF($A40="","",IF(SUMIFS(RAW_매출A!$J$2:$J$7000,RAW_매출A!$B$2:$B$7000,$A40,RAW_매출A!$A$2:$A$7000,EDATE($E40,BB$1-1))=0,"",SUMIFS(RAW_매출A!$J$2:$J$7000,RAW_매출A!$B$2:$B$7000,$A40,RAW_매출A!$A$2:$A$7000,EDATE($E40,BB$1-1)))),"")</f>
        <v>7433900</v>
      </c>
      <c r="BC40">
        <f>IFERROR(IF($A40="","",IF(SUMIFS(RAW_매출A!$J$2:$J$7000,RAW_매출A!$B$2:$B$7000,$A40,RAW_매출A!$A$2:$A$7000,EDATE($E40,BC$1-1))=0,"",SUMIFS(RAW_매출A!$J$2:$J$7000,RAW_매출A!$B$2:$B$7000,$A40,RAW_매출A!$A$2:$A$7000,EDATE($E40,BC$1-1)))),"")</f>
        <v>7944210</v>
      </c>
      <c r="BD40">
        <f>IFERROR(IF($A40="","",IF(SUMIFS(RAW_매출A!$J$2:$J$7000,RAW_매출A!$B$2:$B$7000,$A40,RAW_매출A!$A$2:$A$7000,EDATE($E40,BD$1-1))=0,"",SUMIFS(RAW_매출A!$J$2:$J$7000,RAW_매출A!$B$2:$B$7000,$A40,RAW_매출A!$A$2:$A$7000,EDATE($E40,BD$1-1)))),"")</f>
        <v>6969770</v>
      </c>
      <c r="BE40">
        <f>IFERROR(IF($A40="","",IF(SUMIFS(RAW_매출A!$J$2:$J$7000,RAW_매출A!$B$2:$B$7000,$A40,RAW_매출A!$A$2:$A$7000,EDATE($E40,BE$1-1))=0,"",SUMIFS(RAW_매출A!$J$2:$J$7000,RAW_매출A!$B$2:$B$7000,$A40,RAW_매출A!$A$2:$A$7000,EDATE($E40,BE$1-1)))),"")</f>
        <v>8664340</v>
      </c>
      <c r="BF40">
        <f>IFERROR(IF($A40="","",IF(SUMIFS(RAW_매출A!$J$2:$J$7000,RAW_매출A!$B$2:$B$7000,$A40,RAW_매출A!$A$2:$A$7000,EDATE($E40,BF$1-1))=0,"",SUMIFS(RAW_매출A!$J$2:$J$7000,RAW_매출A!$B$2:$B$7000,$A40,RAW_매출A!$A$2:$A$7000,EDATE($E40,BF$1-1)))),"")</f>
        <v>7290500</v>
      </c>
      <c r="BG40">
        <f>IFERROR(IF($A40="","",IF(SUMIFS(RAW_매출A!$J$2:$J$7000,RAW_매출A!$B$2:$B$7000,$A40,RAW_매출A!$A$2:$A$7000,EDATE($E40,BG$1-1))=0,"",SUMIFS(RAW_매출A!$J$2:$J$7000,RAW_매출A!$B$2:$B$7000,$A40,RAW_매출A!$A$2:$A$7000,EDATE($E40,BG$1-1)))),"")</f>
        <v>7323250</v>
      </c>
      <c r="BH40">
        <f>IFERROR(IF($A40="","",IF(SUMIFS(RAW_매출A!$J$2:$J$7000,RAW_매출A!$B$2:$B$7000,$A40,RAW_매출A!$A$2:$A$7000,EDATE($E40,BH$1-1))=0,"",SUMIFS(RAW_매출A!$J$2:$J$7000,RAW_매출A!$B$2:$B$7000,$A40,RAW_매출A!$A$2:$A$7000,EDATE($E40,BH$1-1)))),"")</f>
        <v>6706080</v>
      </c>
      <c r="BI40">
        <f>IFERROR(IF($A40="","",IF(SUMIFS(RAW_매출A!$J$2:$J$7000,RAW_매출A!$B$2:$B$7000,$A40,RAW_매출A!$A$2:$A$7000,EDATE($E40,BI$1-1))=0,"",SUMIFS(RAW_매출A!$J$2:$J$7000,RAW_매출A!$B$2:$B$7000,$A40,RAW_매출A!$A$2:$A$7000,EDATE($E40,BI$1-1)))),"")</f>
        <v>6189510</v>
      </c>
      <c r="BJ40">
        <f>IFERROR(IF($A40="","",IF(SUMIFS(RAW_매출A!$J$2:$J$7000,RAW_매출A!$B$2:$B$7000,$A40,RAW_매출A!$A$2:$A$7000,EDATE($E40,BJ$1-1))=0,"",SUMIFS(RAW_매출A!$J$2:$J$7000,RAW_매출A!$B$2:$B$7000,$A40,RAW_매출A!$A$2:$A$7000,EDATE($E40,BJ$1-1)))),"")</f>
        <v>6831090</v>
      </c>
      <c r="BK40">
        <f>IFERROR(IF($A40="","",IF(SUMIFS(RAW_매출A!$J$2:$J$7000,RAW_매출A!$B$2:$B$7000,$A40,RAW_매출A!$A$2:$A$7000,EDATE($E40,BK$1-1))=0,"",SUMIFS(RAW_매출A!$J$2:$J$7000,RAW_매출A!$B$2:$B$7000,$A40,RAW_매출A!$A$2:$A$7000,EDATE($E40,BK$1-1)))),"")</f>
        <v>6601220</v>
      </c>
      <c r="BL40">
        <f>IFERROR(IF($A40="","",IF(SUMIFS(RAW_매출A!$J$2:$J$7000,RAW_매출A!$B$2:$B$7000,$A40,RAW_매출A!$A$2:$A$7000,EDATE($E40,BL$1-1))=0,"",SUMIFS(RAW_매출A!$J$2:$J$7000,RAW_매출A!$B$2:$B$7000,$A40,RAW_매출A!$A$2:$A$7000,EDATE($E40,BL$1-1)))),"")</f>
        <v>7670330</v>
      </c>
      <c r="BM40">
        <f>IFERROR(IF($A40="","",IF(SUMIFS(RAW_매출A!$J$2:$J$7000,RAW_매출A!$B$2:$B$7000,$A40,RAW_매출A!$A$2:$A$7000,EDATE($E40,BM$1-1))=0,"",SUMIFS(RAW_매출A!$J$2:$J$7000,RAW_매출A!$B$2:$B$7000,$A40,RAW_매출A!$A$2:$A$7000,EDATE($E40,BM$1-1)))),"")</f>
        <v>6851520</v>
      </c>
      <c r="BN40" t="str">
        <f>IFERROR(IF($A40="","",IF(SUMIFS(RAW_매출A!$J$2:$J$7000,RAW_매출A!$B$2:$B$7000,$A40,RAW_매출A!$A$2:$A$7000,EDATE($E40,BN$1-1))=0,"",SUMIFS(RAW_매출A!$J$2:$J$7000,RAW_매출A!$B$2:$B$7000,$A40,RAW_매출A!$A$2:$A$7000,EDATE($E40,BN$1-1)))),"")</f>
        <v/>
      </c>
    </row>
    <row r="41" spans="1:66" x14ac:dyDescent="0.3">
      <c r="A41" t="str">
        <f>세팅!A42</f>
        <v>(1029) #사당까치점</v>
      </c>
      <c r="B41" t="str">
        <f>세팅!B42</f>
        <v>150-2</v>
      </c>
      <c r="C41">
        <f t="shared" si="0"/>
        <v>2</v>
      </c>
      <c r="D41" t="str">
        <f t="shared" si="1"/>
        <v>2</v>
      </c>
      <c r="E41" s="1">
        <f>세팅!D42</f>
        <v>44470</v>
      </c>
      <c r="F41">
        <f t="shared" si="4"/>
        <v>2460866.6666666665</v>
      </c>
      <c r="G41">
        <f>IFERROR(IF($A41="","",IF(SUMIFS(RAW_매출A!$J$2:$J$7000,RAW_매출A!$B$2:$B$7000,$A41,RAW_매출A!$A$2:$A$7000,EDATE($E41,G$1-1))=0,"",SUMIFS(RAW_매출A!$J$2:$J$7000,RAW_매출A!$B$2:$B$7000,$A41,RAW_매출A!$A$2:$A$7000,EDATE($E41,G$1-1)))),"")</f>
        <v>2736330</v>
      </c>
      <c r="H41">
        <f>IFERROR(IF($A41="","",IF(SUMIFS(RAW_매출A!$J$2:$J$7000,RAW_매출A!$B$2:$B$7000,$A41,RAW_매출A!$A$2:$A$7000,EDATE($E41,H$1-1))=0,"",SUMIFS(RAW_매출A!$J$2:$J$7000,RAW_매출A!$B$2:$B$7000,$A41,RAW_매출A!$A$2:$A$7000,EDATE($E41,H$1-1)))),"")</f>
        <v>2246600</v>
      </c>
      <c r="I41">
        <f>IFERROR(IF($A41="","",IF(SUMIFS(RAW_매출A!$J$2:$J$7000,RAW_매출A!$B$2:$B$7000,$A41,RAW_매출A!$A$2:$A$7000,EDATE($E41,I$1-1))=0,"",SUMIFS(RAW_매출A!$J$2:$J$7000,RAW_매출A!$B$2:$B$7000,$A41,RAW_매출A!$A$2:$A$7000,EDATE($E41,I$1-1)))),"")</f>
        <v>1908300</v>
      </c>
      <c r="J41" s="28">
        <f>IFERROR(IF($A41="","",IF(SUMIFS(RAW_매출A!$J$2:$J$7000,RAW_매출A!$B$2:$B$7000,$A41,RAW_매출A!$A$2:$A$7000,EDATE($E41,J$1-1))=0,"",SUMIFS(RAW_매출A!$J$2:$J$7000,RAW_매출A!$B$2:$B$7000,$A41,RAW_매출A!$A$2:$A$7000,EDATE($E41,J$1-1)))),"")</f>
        <v>2321800</v>
      </c>
      <c r="K41" s="28">
        <f>IFERROR(IF($A41="","",IF(SUMIFS(RAW_매출A!$J$2:$J$7000,RAW_매출A!$B$2:$B$7000,$A41,RAW_매출A!$A$2:$A$7000,EDATE($E41,K$1-1))=0,"",SUMIFS(RAW_매출A!$J$2:$J$7000,RAW_매출A!$B$2:$B$7000,$A41,RAW_매출A!$A$2:$A$7000,EDATE($E41,K$1-1)))),"")</f>
        <v>1814600</v>
      </c>
      <c r="L41" s="28">
        <f>IFERROR(IF($A41="","",IF(SUMIFS(RAW_매출A!$J$2:$J$7000,RAW_매출A!$B$2:$B$7000,$A41,RAW_매출A!$A$2:$A$7000,EDATE($E41,L$1-1))=0,"",SUMIFS(RAW_매출A!$J$2:$J$7000,RAW_매출A!$B$2:$B$7000,$A41,RAW_매출A!$A$2:$A$7000,EDATE($E41,L$1-1)))),"")</f>
        <v>2724100</v>
      </c>
      <c r="M41" s="28">
        <f>IFERROR(IF($A41="","",IF(SUMIFS(RAW_매출A!$J$2:$J$7000,RAW_매출A!$B$2:$B$7000,$A41,RAW_매출A!$A$2:$A$7000,EDATE($E41,M$1-1))=0,"",SUMIFS(RAW_매출A!$J$2:$J$7000,RAW_매출A!$B$2:$B$7000,$A41,RAW_매출A!$A$2:$A$7000,EDATE($E41,M$1-1)))),"")</f>
        <v>2457300</v>
      </c>
      <c r="N41" s="28">
        <f>IFERROR(IF($A41="","",IF(SUMIFS(RAW_매출A!$J$2:$J$7000,RAW_매출A!$B$2:$B$7000,$A41,RAW_매출A!$A$2:$A$7000,EDATE($E41,N$1-1))=0,"",SUMIFS(RAW_매출A!$J$2:$J$7000,RAW_매출A!$B$2:$B$7000,$A41,RAW_매출A!$A$2:$A$7000,EDATE($E41,N$1-1)))),"")</f>
        <v>2330100</v>
      </c>
      <c r="O41" s="28">
        <f>IFERROR(IF($A41="","",IF(SUMIFS(RAW_매출A!$J$2:$J$7000,RAW_매출A!$B$2:$B$7000,$A41,RAW_매출A!$A$2:$A$7000,EDATE($E41,O$1-1))=0,"",SUMIFS(RAW_매출A!$J$2:$J$7000,RAW_매출A!$B$2:$B$7000,$A41,RAW_매출A!$A$2:$A$7000,EDATE($E41,O$1-1)))),"")</f>
        <v>3117300</v>
      </c>
      <c r="P41">
        <f>IFERROR(IF($A41="","",IF(SUMIFS(RAW_매출A!$J$2:$J$7000,RAW_매출A!$B$2:$B$7000,$A41,RAW_매출A!$A$2:$A$7000,EDATE($E41,P$1-1))=0,"",SUMIFS(RAW_매출A!$J$2:$J$7000,RAW_매출A!$B$2:$B$7000,$A41,RAW_매출A!$A$2:$A$7000,EDATE($E41,P$1-1)))),"")</f>
        <v>3323900</v>
      </c>
      <c r="Q41">
        <f>IFERROR(IF($A41="","",IF(SUMIFS(RAW_매출A!$J$2:$J$7000,RAW_매출A!$B$2:$B$7000,$A41,RAW_매출A!$A$2:$A$7000,EDATE($E41,Q$1-1))=0,"",SUMIFS(RAW_매출A!$J$2:$J$7000,RAW_매출A!$B$2:$B$7000,$A41,RAW_매출A!$A$2:$A$7000,EDATE($E41,Q$1-1)))),"")</f>
        <v>3877000</v>
      </c>
      <c r="R41">
        <f>IFERROR(IF($A41="","",IF(SUMIFS(RAW_매출A!$J$2:$J$7000,RAW_매출A!$B$2:$B$7000,$A41,RAW_매출A!$A$2:$A$7000,EDATE($E41,R$1-1))=0,"",SUMIFS(RAW_매출A!$J$2:$J$7000,RAW_매출A!$B$2:$B$7000,$A41,RAW_매출A!$A$2:$A$7000,EDATE($E41,R$1-1)))),"")</f>
        <v>2947300</v>
      </c>
      <c r="S41">
        <f>IFERROR(IF($A41="","",IF(SUMIFS(RAW_매출A!$J$2:$J$7000,RAW_매출A!$B$2:$B$7000,$A41,RAW_매출A!$A$2:$A$7000,EDATE($E41,S$1-1))=0,"",SUMIFS(RAW_매출A!$J$2:$J$7000,RAW_매출A!$B$2:$B$7000,$A41,RAW_매출A!$A$2:$A$7000,EDATE($E41,S$1-1)))),"")</f>
        <v>3417900</v>
      </c>
      <c r="T41">
        <f>IFERROR(IF($A41="","",IF(SUMIFS(RAW_매출A!$J$2:$J$7000,RAW_매출A!$B$2:$B$7000,$A41,RAW_매출A!$A$2:$A$7000,EDATE($E41,T$1-1))=0,"",SUMIFS(RAW_매출A!$J$2:$J$7000,RAW_매출A!$B$2:$B$7000,$A41,RAW_매출A!$A$2:$A$7000,EDATE($E41,T$1-1)))),"")</f>
        <v>3020200</v>
      </c>
      <c r="U41">
        <f>IFERROR(IF($A41="","",IF(SUMIFS(RAW_매출A!$J$2:$J$7000,RAW_매출A!$B$2:$B$7000,$A41,RAW_매출A!$A$2:$A$7000,EDATE($E41,U$1-1))=0,"",SUMIFS(RAW_매출A!$J$2:$J$7000,RAW_매출A!$B$2:$B$7000,$A41,RAW_매출A!$A$2:$A$7000,EDATE($E41,U$1-1)))),"")</f>
        <v>3139600</v>
      </c>
      <c r="V41">
        <f>IFERROR(IF($A41="","",IF(SUMIFS(RAW_매출A!$J$2:$J$7000,RAW_매출A!$B$2:$B$7000,$A41,RAW_매출A!$A$2:$A$7000,EDATE($E41,V$1-1))=0,"",SUMIFS(RAW_매출A!$J$2:$J$7000,RAW_매출A!$B$2:$B$7000,$A41,RAW_매출A!$A$2:$A$7000,EDATE($E41,V$1-1)))),"")</f>
        <v>3198600</v>
      </c>
      <c r="W41">
        <f>IFERROR(IF($A41="","",IF(SUMIFS(RAW_매출A!$J$2:$J$7000,RAW_매출A!$B$2:$B$7000,$A41,RAW_매출A!$A$2:$A$7000,EDATE($E41,W$1-1))=0,"",SUMIFS(RAW_매출A!$J$2:$J$7000,RAW_매출A!$B$2:$B$7000,$A41,RAW_매출A!$A$2:$A$7000,EDATE($E41,W$1-1)))),"")</f>
        <v>2825800</v>
      </c>
      <c r="X41">
        <f>IFERROR(IF($A41="","",IF(SUMIFS(RAW_매출A!$J$2:$J$7000,RAW_매출A!$B$2:$B$7000,$A41,RAW_매출A!$A$2:$A$7000,EDATE($E41,X$1-1))=0,"",SUMIFS(RAW_매출A!$J$2:$J$7000,RAW_매출A!$B$2:$B$7000,$A41,RAW_매출A!$A$2:$A$7000,EDATE($E41,X$1-1)))),"")</f>
        <v>3074700</v>
      </c>
      <c r="Y41">
        <f>IFERROR(IF($A41="","",IF(SUMIFS(RAW_매출A!$J$2:$J$7000,RAW_매출A!$B$2:$B$7000,$A41,RAW_매출A!$A$2:$A$7000,EDATE($E41,Y$1-1))=0,"",SUMIFS(RAW_매출A!$J$2:$J$7000,RAW_매출A!$B$2:$B$7000,$A41,RAW_매출A!$A$2:$A$7000,EDATE($E41,Y$1-1)))),"")</f>
        <v>3082800</v>
      </c>
      <c r="Z41">
        <f>IFERROR(IF($A41="","",IF(SUMIFS(RAW_매출A!$J$2:$J$7000,RAW_매출A!$B$2:$B$7000,$A41,RAW_매출A!$A$2:$A$7000,EDATE($E41,Z$1-1))=0,"",SUMIFS(RAW_매출A!$J$2:$J$7000,RAW_매출A!$B$2:$B$7000,$A41,RAW_매출A!$A$2:$A$7000,EDATE($E41,Z$1-1)))),"")</f>
        <v>4045900</v>
      </c>
      <c r="AA41">
        <f>IFERROR(IF($A41="","",IF(SUMIFS(RAW_매출A!$J$2:$J$7000,RAW_매출A!$B$2:$B$7000,$A41,RAW_매출A!$A$2:$A$7000,EDATE($E41,AA$1-1))=0,"",SUMIFS(RAW_매출A!$J$2:$J$7000,RAW_매출A!$B$2:$B$7000,$A41,RAW_매출A!$A$2:$A$7000,EDATE($E41,AA$1-1)))),"")</f>
        <v>3564700</v>
      </c>
      <c r="AB41">
        <f>IFERROR(IF($A41="","",IF(SUMIFS(RAW_매출A!$J$2:$J$7000,RAW_매출A!$B$2:$B$7000,$A41,RAW_매출A!$A$2:$A$7000,EDATE($E41,AB$1-1))=0,"",SUMIFS(RAW_매출A!$J$2:$J$7000,RAW_매출A!$B$2:$B$7000,$A41,RAW_매출A!$A$2:$A$7000,EDATE($E41,AB$1-1)))),"")</f>
        <v>3899200</v>
      </c>
      <c r="AC41">
        <f>IFERROR(IF($A41="","",IF(SUMIFS(RAW_매출A!$J$2:$J$7000,RAW_매출A!$B$2:$B$7000,$A41,RAW_매출A!$A$2:$A$7000,EDATE($E41,AC$1-1))=0,"",SUMIFS(RAW_매출A!$J$2:$J$7000,RAW_매출A!$B$2:$B$7000,$A41,RAW_매출A!$A$2:$A$7000,EDATE($E41,AC$1-1)))),"")</f>
        <v>3019300</v>
      </c>
      <c r="AD41">
        <f>IFERROR(IF($A41="","",IF(SUMIFS(RAW_매출A!$J$2:$J$7000,RAW_매출A!$B$2:$B$7000,$A41,RAW_매출A!$A$2:$A$7000,EDATE($E41,AD$1-1))=0,"",SUMIFS(RAW_매출A!$J$2:$J$7000,RAW_매출A!$B$2:$B$7000,$A41,RAW_매출A!$A$2:$A$7000,EDATE($E41,AD$1-1)))),"")</f>
        <v>3444000</v>
      </c>
      <c r="AE41">
        <f>IFERROR(IF($A41="","",IF(SUMIFS(RAW_매출A!$J$2:$J$7000,RAW_매출A!$B$2:$B$7000,$A41,RAW_매출A!$A$2:$A$7000,EDATE($E41,AE$1-1))=0,"",SUMIFS(RAW_매출A!$J$2:$J$7000,RAW_매출A!$B$2:$B$7000,$A41,RAW_매출A!$A$2:$A$7000,EDATE($E41,AE$1-1)))),"")</f>
        <v>4301100</v>
      </c>
      <c r="AF41">
        <f>IFERROR(IF($A41="","",IF(SUMIFS(RAW_매출A!$J$2:$J$7000,RAW_매출A!$B$2:$B$7000,$A41,RAW_매출A!$A$2:$A$7000,EDATE($E41,AF$1-1))=0,"",SUMIFS(RAW_매출A!$J$2:$J$7000,RAW_매출A!$B$2:$B$7000,$A41,RAW_매출A!$A$2:$A$7000,EDATE($E41,AF$1-1)))),"")</f>
        <v>3421900</v>
      </c>
      <c r="AG41">
        <f>IFERROR(IF($A41="","",IF(SUMIFS(RAW_매출A!$J$2:$J$7000,RAW_매출A!$B$2:$B$7000,$A41,RAW_매출A!$A$2:$A$7000,EDATE($E41,AG$1-1))=0,"",SUMIFS(RAW_매출A!$J$2:$J$7000,RAW_매출A!$B$2:$B$7000,$A41,RAW_매출A!$A$2:$A$7000,EDATE($E41,AG$1-1)))),"")</f>
        <v>4070050</v>
      </c>
      <c r="AH41">
        <f>IFERROR(IF($A41="","",IF(SUMIFS(RAW_매출A!$J$2:$J$7000,RAW_매출A!$B$2:$B$7000,$A41,RAW_매출A!$A$2:$A$7000,EDATE($E41,AH$1-1))=0,"",SUMIFS(RAW_매출A!$J$2:$J$7000,RAW_매출A!$B$2:$B$7000,$A41,RAW_매출A!$A$2:$A$7000,EDATE($E41,AH$1-1)))),"")</f>
        <v>4408500</v>
      </c>
      <c r="AI41">
        <f>IFERROR(IF($A41="","",IF(SUMIFS(RAW_매출A!$J$2:$J$7000,RAW_매출A!$B$2:$B$7000,$A41,RAW_매출A!$A$2:$A$7000,EDATE($E41,AI$1-1))=0,"",SUMIFS(RAW_매출A!$J$2:$J$7000,RAW_매출A!$B$2:$B$7000,$A41,RAW_매출A!$A$2:$A$7000,EDATE($E41,AI$1-1)))),"")</f>
        <v>4097000</v>
      </c>
      <c r="AJ41">
        <f>IFERROR(IF($A41="","",IF(SUMIFS(RAW_매출A!$J$2:$J$7000,RAW_매출A!$B$2:$B$7000,$A41,RAW_매출A!$A$2:$A$7000,EDATE($E41,AJ$1-1))=0,"",SUMIFS(RAW_매출A!$J$2:$J$7000,RAW_매출A!$B$2:$B$7000,$A41,RAW_매출A!$A$2:$A$7000,EDATE($E41,AJ$1-1)))),"")</f>
        <v>4885100</v>
      </c>
      <c r="AK41">
        <f>IFERROR(IF($A41="","",IF(SUMIFS(RAW_매출A!$J$2:$J$7000,RAW_매출A!$B$2:$B$7000,$A41,RAW_매출A!$A$2:$A$7000,EDATE($E41,AK$1-1))=0,"",SUMIFS(RAW_매출A!$J$2:$J$7000,RAW_매출A!$B$2:$B$7000,$A41,RAW_매출A!$A$2:$A$7000,EDATE($E41,AK$1-1)))),"")</f>
        <v>4829800</v>
      </c>
      <c r="AL41">
        <f>IFERROR(IF($A41="","",IF(SUMIFS(RAW_매출A!$J$2:$J$7000,RAW_매출A!$B$2:$B$7000,$A41,RAW_매출A!$A$2:$A$7000,EDATE($E41,AL$1-1))=0,"",SUMIFS(RAW_매출A!$J$2:$J$7000,RAW_매출A!$B$2:$B$7000,$A41,RAW_매출A!$A$2:$A$7000,EDATE($E41,AL$1-1)))),"")</f>
        <v>4438350</v>
      </c>
      <c r="AM41">
        <f>IFERROR(IF($A41="","",IF(SUMIFS(RAW_매출A!$J$2:$J$7000,RAW_매출A!$B$2:$B$7000,$A41,RAW_매출A!$A$2:$A$7000,EDATE($E41,AM$1-1))=0,"",SUMIFS(RAW_매출A!$J$2:$J$7000,RAW_매출A!$B$2:$B$7000,$A41,RAW_매출A!$A$2:$A$7000,EDATE($E41,AM$1-1)))),"")</f>
        <v>4965700</v>
      </c>
      <c r="AN41">
        <f>IFERROR(IF($A41="","",IF(SUMIFS(RAW_매출A!$J$2:$J$7000,RAW_매출A!$B$2:$B$7000,$A41,RAW_매출A!$A$2:$A$7000,EDATE($E41,AN$1-1))=0,"",SUMIFS(RAW_매출A!$J$2:$J$7000,RAW_매출A!$B$2:$B$7000,$A41,RAW_매출A!$A$2:$A$7000,EDATE($E41,AN$1-1)))),"")</f>
        <v>5105550</v>
      </c>
      <c r="AO41">
        <f>IFERROR(IF($A41="","",IF(SUMIFS(RAW_매출A!$J$2:$J$7000,RAW_매출A!$B$2:$B$7000,$A41,RAW_매출A!$A$2:$A$7000,EDATE($E41,AO$1-1))=0,"",SUMIFS(RAW_매출A!$J$2:$J$7000,RAW_매출A!$B$2:$B$7000,$A41,RAW_매출A!$A$2:$A$7000,EDATE($E41,AO$1-1)))),"")</f>
        <v>4579400</v>
      </c>
      <c r="AP41">
        <f>IFERROR(IF($A41="","",IF(SUMIFS(RAW_매출A!$J$2:$J$7000,RAW_매출A!$B$2:$B$7000,$A41,RAW_매출A!$A$2:$A$7000,EDATE($E41,AP$1-1))=0,"",SUMIFS(RAW_매출A!$J$2:$J$7000,RAW_매출A!$B$2:$B$7000,$A41,RAW_매출A!$A$2:$A$7000,EDATE($E41,AP$1-1)))),"")</f>
        <v>4471400</v>
      </c>
      <c r="AQ41">
        <f>IFERROR(IF($A41="","",IF(SUMIFS(RAW_매출A!$J$2:$J$7000,RAW_매출A!$B$2:$B$7000,$A41,RAW_매출A!$A$2:$A$7000,EDATE($E41,AQ$1-1))=0,"",SUMIFS(RAW_매출A!$J$2:$J$7000,RAW_매출A!$B$2:$B$7000,$A41,RAW_매출A!$A$2:$A$7000,EDATE($E41,AQ$1-1)))),"")</f>
        <v>4975700</v>
      </c>
      <c r="AR41">
        <f>IFERROR(IF($A41="","",IF(SUMIFS(RAW_매출A!$J$2:$J$7000,RAW_매출A!$B$2:$B$7000,$A41,RAW_매출A!$A$2:$A$7000,EDATE($E41,AR$1-1))=0,"",SUMIFS(RAW_매출A!$J$2:$J$7000,RAW_매출A!$B$2:$B$7000,$A41,RAW_매출A!$A$2:$A$7000,EDATE($E41,AR$1-1)))),"")</f>
        <v>4316500</v>
      </c>
      <c r="AS41">
        <f>IFERROR(IF($A41="","",IF(SUMIFS(RAW_매출A!$J$2:$J$7000,RAW_매출A!$B$2:$B$7000,$A41,RAW_매출A!$A$2:$A$7000,EDATE($E41,AS$1-1))=0,"",SUMIFS(RAW_매출A!$J$2:$J$7000,RAW_매출A!$B$2:$B$7000,$A41,RAW_매출A!$A$2:$A$7000,EDATE($E41,AS$1-1)))),"")</f>
        <v>4458400</v>
      </c>
      <c r="AT41">
        <f>IFERROR(IF($A41="","",IF(SUMIFS(RAW_매출A!$J$2:$J$7000,RAW_매출A!$B$2:$B$7000,$A41,RAW_매출A!$A$2:$A$7000,EDATE($E41,AT$1-1))=0,"",SUMIFS(RAW_매출A!$J$2:$J$7000,RAW_매출A!$B$2:$B$7000,$A41,RAW_매출A!$A$2:$A$7000,EDATE($E41,AT$1-1)))),"")</f>
        <v>4040550</v>
      </c>
      <c r="AU41">
        <f>IFERROR(IF($A41="","",IF(SUMIFS(RAW_매출A!$J$2:$J$7000,RAW_매출A!$B$2:$B$7000,$A41,RAW_매출A!$A$2:$A$7000,EDATE($E41,AU$1-1))=0,"",SUMIFS(RAW_매출A!$J$2:$J$7000,RAW_매출A!$B$2:$B$7000,$A41,RAW_매출A!$A$2:$A$7000,EDATE($E41,AU$1-1)))),"")</f>
        <v>3852100</v>
      </c>
      <c r="AV41">
        <f>IFERROR(IF($A41="","",IF(SUMIFS(RAW_매출A!$J$2:$J$7000,RAW_매출A!$B$2:$B$7000,$A41,RAW_매출A!$A$2:$A$7000,EDATE($E41,AV$1-1))=0,"",SUMIFS(RAW_매출A!$J$2:$J$7000,RAW_매출A!$B$2:$B$7000,$A41,RAW_매출A!$A$2:$A$7000,EDATE($E41,AV$1-1)))),"")</f>
        <v>4724600</v>
      </c>
      <c r="AW41">
        <f>IFERROR(IF($A41="","",IF(SUMIFS(RAW_매출A!$J$2:$J$7000,RAW_매출A!$B$2:$B$7000,$A41,RAW_매출A!$A$2:$A$7000,EDATE($E41,AW$1-1))=0,"",SUMIFS(RAW_매출A!$J$2:$J$7000,RAW_매출A!$B$2:$B$7000,$A41,RAW_매출A!$A$2:$A$7000,EDATE($E41,AW$1-1)))),"")</f>
        <v>4613060</v>
      </c>
      <c r="AX41">
        <f>IFERROR(IF($A41="","",IF(SUMIFS(RAW_매출A!$J$2:$J$7000,RAW_매출A!$B$2:$B$7000,$A41,RAW_매출A!$A$2:$A$7000,EDATE($E41,AX$1-1))=0,"",SUMIFS(RAW_매출A!$J$2:$J$7000,RAW_매출A!$B$2:$B$7000,$A41,RAW_매출A!$A$2:$A$7000,EDATE($E41,AX$1-1)))),"")</f>
        <v>6047830</v>
      </c>
      <c r="AY41">
        <f>IFERROR(IF($A41="","",IF(SUMIFS(RAW_매출A!$J$2:$J$7000,RAW_매출A!$B$2:$B$7000,$A41,RAW_매출A!$A$2:$A$7000,EDATE($E41,AY$1-1))=0,"",SUMIFS(RAW_매출A!$J$2:$J$7000,RAW_매출A!$B$2:$B$7000,$A41,RAW_매출A!$A$2:$A$7000,EDATE($E41,AY$1-1)))),"")</f>
        <v>5894150</v>
      </c>
      <c r="AZ41">
        <f>IFERROR(IF($A41="","",IF(SUMIFS(RAW_매출A!$J$2:$J$7000,RAW_매출A!$B$2:$B$7000,$A41,RAW_매출A!$A$2:$A$7000,EDATE($E41,AZ$1-1))=0,"",SUMIFS(RAW_매출A!$J$2:$J$7000,RAW_매출A!$B$2:$B$7000,$A41,RAW_매출A!$A$2:$A$7000,EDATE($E41,AZ$1-1)))),"")</f>
        <v>4986750</v>
      </c>
      <c r="BA41">
        <f>IFERROR(IF($A41="","",IF(SUMIFS(RAW_매출A!$J$2:$J$7000,RAW_매출A!$B$2:$B$7000,$A41,RAW_매출A!$A$2:$A$7000,EDATE($E41,BA$1-1))=0,"",SUMIFS(RAW_매출A!$J$2:$J$7000,RAW_매출A!$B$2:$B$7000,$A41,RAW_매출A!$A$2:$A$7000,EDATE($E41,BA$1-1)))),"")</f>
        <v>4992000</v>
      </c>
      <c r="BB41">
        <f>IFERROR(IF($A41="","",IF(SUMIFS(RAW_매출A!$J$2:$J$7000,RAW_매출A!$B$2:$B$7000,$A41,RAW_매출A!$A$2:$A$7000,EDATE($E41,BB$1-1))=0,"",SUMIFS(RAW_매출A!$J$2:$J$7000,RAW_매출A!$B$2:$B$7000,$A41,RAW_매출A!$A$2:$A$7000,EDATE($E41,BB$1-1)))),"")</f>
        <v>4634950</v>
      </c>
      <c r="BC41">
        <f>IFERROR(IF($A41="","",IF(SUMIFS(RAW_매출A!$J$2:$J$7000,RAW_매출A!$B$2:$B$7000,$A41,RAW_매출A!$A$2:$A$7000,EDATE($E41,BC$1-1))=0,"",SUMIFS(RAW_매출A!$J$2:$J$7000,RAW_매출A!$B$2:$B$7000,$A41,RAW_매출A!$A$2:$A$7000,EDATE($E41,BC$1-1)))),"")</f>
        <v>6342730</v>
      </c>
      <c r="BD41">
        <f>IFERROR(IF($A41="","",IF(SUMIFS(RAW_매출A!$J$2:$J$7000,RAW_매출A!$B$2:$B$7000,$A41,RAW_매출A!$A$2:$A$7000,EDATE($E41,BD$1-1))=0,"",SUMIFS(RAW_매출A!$J$2:$J$7000,RAW_매출A!$B$2:$B$7000,$A41,RAW_매출A!$A$2:$A$7000,EDATE($E41,BD$1-1)))),"")</f>
        <v>4941860</v>
      </c>
      <c r="BE41">
        <f>IFERROR(IF($A41="","",IF(SUMIFS(RAW_매출A!$J$2:$J$7000,RAW_매출A!$B$2:$B$7000,$A41,RAW_매출A!$A$2:$A$7000,EDATE($E41,BE$1-1))=0,"",SUMIFS(RAW_매출A!$J$2:$J$7000,RAW_매출A!$B$2:$B$7000,$A41,RAW_매출A!$A$2:$A$7000,EDATE($E41,BE$1-1)))),"")</f>
        <v>4269660</v>
      </c>
      <c r="BF41">
        <f>IFERROR(IF($A41="","",IF(SUMIFS(RAW_매출A!$J$2:$J$7000,RAW_매출A!$B$2:$B$7000,$A41,RAW_매출A!$A$2:$A$7000,EDATE($E41,BF$1-1))=0,"",SUMIFS(RAW_매출A!$J$2:$J$7000,RAW_매출A!$B$2:$B$7000,$A41,RAW_매출A!$A$2:$A$7000,EDATE($E41,BF$1-1)))),"")</f>
        <v>5103510</v>
      </c>
      <c r="BG41">
        <f>IFERROR(IF($A41="","",IF(SUMIFS(RAW_매출A!$J$2:$J$7000,RAW_매출A!$B$2:$B$7000,$A41,RAW_매출A!$A$2:$A$7000,EDATE($E41,BG$1-1))=0,"",SUMIFS(RAW_매출A!$J$2:$J$7000,RAW_매출A!$B$2:$B$7000,$A41,RAW_매출A!$A$2:$A$7000,EDATE($E41,BG$1-1)))),"")</f>
        <v>4882450</v>
      </c>
      <c r="BH41">
        <f>IFERROR(IF($A41="","",IF(SUMIFS(RAW_매출A!$J$2:$J$7000,RAW_매출A!$B$2:$B$7000,$A41,RAW_매출A!$A$2:$A$7000,EDATE($E41,BH$1-1))=0,"",SUMIFS(RAW_매출A!$J$2:$J$7000,RAW_매출A!$B$2:$B$7000,$A41,RAW_매출A!$A$2:$A$7000,EDATE($E41,BH$1-1)))),"")</f>
        <v>4990600</v>
      </c>
      <c r="BI41">
        <f>IFERROR(IF($A41="","",IF(SUMIFS(RAW_매출A!$J$2:$J$7000,RAW_매출A!$B$2:$B$7000,$A41,RAW_매출A!$A$2:$A$7000,EDATE($E41,BI$1-1))=0,"",SUMIFS(RAW_매출A!$J$2:$J$7000,RAW_매출A!$B$2:$B$7000,$A41,RAW_매출A!$A$2:$A$7000,EDATE($E41,BI$1-1)))),"")</f>
        <v>4908700</v>
      </c>
      <c r="BJ41">
        <f>IFERROR(IF($A41="","",IF(SUMIFS(RAW_매출A!$J$2:$J$7000,RAW_매출A!$B$2:$B$7000,$A41,RAW_매출A!$A$2:$A$7000,EDATE($E41,BJ$1-1))=0,"",SUMIFS(RAW_매출A!$J$2:$J$7000,RAW_매출A!$B$2:$B$7000,$A41,RAW_매출A!$A$2:$A$7000,EDATE($E41,BJ$1-1)))),"")</f>
        <v>6280300</v>
      </c>
      <c r="BK41">
        <f>IFERROR(IF($A41="","",IF(SUMIFS(RAW_매출A!$J$2:$J$7000,RAW_매출A!$B$2:$B$7000,$A41,RAW_매출A!$A$2:$A$7000,EDATE($E41,BK$1-1))=0,"",SUMIFS(RAW_매출A!$J$2:$J$7000,RAW_매출A!$B$2:$B$7000,$A41,RAW_매출A!$A$2:$A$7000,EDATE($E41,BK$1-1)))),"")</f>
        <v>5010100</v>
      </c>
      <c r="BL41" t="str">
        <f>IFERROR(IF($A41="","",IF(SUMIFS(RAW_매출A!$J$2:$J$7000,RAW_매출A!$B$2:$B$7000,$A41,RAW_매출A!$A$2:$A$7000,EDATE($E41,BL$1-1))=0,"",SUMIFS(RAW_매출A!$J$2:$J$7000,RAW_매출A!$B$2:$B$7000,$A41,RAW_매출A!$A$2:$A$7000,EDATE($E41,BL$1-1)))),"")</f>
        <v/>
      </c>
      <c r="BM41" t="str">
        <f>IFERROR(IF($A41="","",IF(SUMIFS(RAW_매출A!$J$2:$J$7000,RAW_매출A!$B$2:$B$7000,$A41,RAW_매출A!$A$2:$A$7000,EDATE($E41,BM$1-1))=0,"",SUMIFS(RAW_매출A!$J$2:$J$7000,RAW_매출A!$B$2:$B$7000,$A41,RAW_매출A!$A$2:$A$7000,EDATE($E41,BM$1-1)))),"")</f>
        <v/>
      </c>
      <c r="BN41" t="str">
        <f>IFERROR(IF($A41="","",IF(SUMIFS(RAW_매출A!$J$2:$J$7000,RAW_매출A!$B$2:$B$7000,$A41,RAW_매출A!$A$2:$A$7000,EDATE($E41,BN$1-1))=0,"",SUMIFS(RAW_매출A!$J$2:$J$7000,RAW_매출A!$B$2:$B$7000,$A41,RAW_매출A!$A$2:$A$7000,EDATE($E41,BN$1-1)))),"")</f>
        <v/>
      </c>
    </row>
    <row r="42" spans="1:66" x14ac:dyDescent="0.3">
      <c r="A42" t="str">
        <f>세팅!A43</f>
        <v>(1030) #노량진점</v>
      </c>
      <c r="B42" t="str">
        <f>세팅!B43</f>
        <v>150-2</v>
      </c>
      <c r="C42">
        <f t="shared" si="0"/>
        <v>2</v>
      </c>
      <c r="D42" t="str">
        <f t="shared" si="1"/>
        <v>2</v>
      </c>
      <c r="E42" s="1">
        <f>세팅!D43</f>
        <v>44470</v>
      </c>
      <c r="F42">
        <f t="shared" si="4"/>
        <v>7185335</v>
      </c>
      <c r="G42">
        <f>IFERROR(IF($A42="","",IF(SUMIFS(RAW_매출A!$J$2:$J$7000,RAW_매출A!$B$2:$B$7000,$A42,RAW_매출A!$A$2:$A$7000,EDATE($E42,G$1-1))=0,"",SUMIFS(RAW_매출A!$J$2:$J$7000,RAW_매출A!$B$2:$B$7000,$A42,RAW_매출A!$A$2:$A$7000,EDATE($E42,G$1-1)))),"")</f>
        <v>5671330</v>
      </c>
      <c r="H42">
        <f>IFERROR(IF($A42="","",IF(SUMIFS(RAW_매출A!$J$2:$J$7000,RAW_매출A!$B$2:$B$7000,$A42,RAW_매출A!$A$2:$A$7000,EDATE($E42,H$1-1))=0,"",SUMIFS(RAW_매출A!$J$2:$J$7000,RAW_매출A!$B$2:$B$7000,$A42,RAW_매출A!$A$2:$A$7000,EDATE($E42,H$1-1)))),"")</f>
        <v>5188500</v>
      </c>
      <c r="I42">
        <f>IFERROR(IF($A42="","",IF(SUMIFS(RAW_매출A!$J$2:$J$7000,RAW_매출A!$B$2:$B$7000,$A42,RAW_매출A!$A$2:$A$7000,EDATE($E42,I$1-1))=0,"",SUMIFS(RAW_매출A!$J$2:$J$7000,RAW_매출A!$B$2:$B$7000,$A42,RAW_매출A!$A$2:$A$7000,EDATE($E42,I$1-1)))),"")</f>
        <v>5994100</v>
      </c>
      <c r="J42" s="28">
        <f>IFERROR(IF($A42="","",IF(SUMIFS(RAW_매출A!$J$2:$J$7000,RAW_매출A!$B$2:$B$7000,$A42,RAW_매출A!$A$2:$A$7000,EDATE($E42,J$1-1))=0,"",SUMIFS(RAW_매출A!$J$2:$J$7000,RAW_매출A!$B$2:$B$7000,$A42,RAW_매출A!$A$2:$A$7000,EDATE($E42,J$1-1)))),"")</f>
        <v>7072200</v>
      </c>
      <c r="K42" s="28">
        <f>IFERROR(IF($A42="","",IF(SUMIFS(RAW_매출A!$J$2:$J$7000,RAW_매출A!$B$2:$B$7000,$A42,RAW_매출A!$A$2:$A$7000,EDATE($E42,K$1-1))=0,"",SUMIFS(RAW_매출A!$J$2:$J$7000,RAW_매출A!$B$2:$B$7000,$A42,RAW_매출A!$A$2:$A$7000,EDATE($E42,K$1-1)))),"")</f>
        <v>5872210</v>
      </c>
      <c r="L42" s="28">
        <f>IFERROR(IF($A42="","",IF(SUMIFS(RAW_매출A!$J$2:$J$7000,RAW_매출A!$B$2:$B$7000,$A42,RAW_매출A!$A$2:$A$7000,EDATE($E42,L$1-1))=0,"",SUMIFS(RAW_매출A!$J$2:$J$7000,RAW_매출A!$B$2:$B$7000,$A42,RAW_매출A!$A$2:$A$7000,EDATE($E42,L$1-1)))),"")</f>
        <v>6878100</v>
      </c>
      <c r="M42" s="28">
        <f>IFERROR(IF($A42="","",IF(SUMIFS(RAW_매출A!$J$2:$J$7000,RAW_매출A!$B$2:$B$7000,$A42,RAW_매출A!$A$2:$A$7000,EDATE($E42,M$1-1))=0,"",SUMIFS(RAW_매출A!$J$2:$J$7000,RAW_매출A!$B$2:$B$7000,$A42,RAW_매출A!$A$2:$A$7000,EDATE($E42,M$1-1)))),"")</f>
        <v>7595500</v>
      </c>
      <c r="N42" s="28">
        <f>IFERROR(IF($A42="","",IF(SUMIFS(RAW_매출A!$J$2:$J$7000,RAW_매출A!$B$2:$B$7000,$A42,RAW_매출A!$A$2:$A$7000,EDATE($E42,N$1-1))=0,"",SUMIFS(RAW_매출A!$J$2:$J$7000,RAW_매출A!$B$2:$B$7000,$A42,RAW_매출A!$A$2:$A$7000,EDATE($E42,N$1-1)))),"")</f>
        <v>7781800</v>
      </c>
      <c r="O42" s="28">
        <f>IFERROR(IF($A42="","",IF(SUMIFS(RAW_매출A!$J$2:$J$7000,RAW_매출A!$B$2:$B$7000,$A42,RAW_매출A!$A$2:$A$7000,EDATE($E42,O$1-1))=0,"",SUMIFS(RAW_매출A!$J$2:$J$7000,RAW_매출A!$B$2:$B$7000,$A42,RAW_매출A!$A$2:$A$7000,EDATE($E42,O$1-1)))),"")</f>
        <v>7912200</v>
      </c>
      <c r="P42">
        <f>IFERROR(IF($A42="","",IF(SUMIFS(RAW_매출A!$J$2:$J$7000,RAW_매출A!$B$2:$B$7000,$A42,RAW_매출A!$A$2:$A$7000,EDATE($E42,P$1-1))=0,"",SUMIFS(RAW_매출A!$J$2:$J$7000,RAW_매출A!$B$2:$B$7000,$A42,RAW_매출A!$A$2:$A$7000,EDATE($E42,P$1-1)))),"")</f>
        <v>9371000</v>
      </c>
      <c r="Q42">
        <f>IFERROR(IF($A42="","",IF(SUMIFS(RAW_매출A!$J$2:$J$7000,RAW_매출A!$B$2:$B$7000,$A42,RAW_매출A!$A$2:$A$7000,EDATE($E42,Q$1-1))=0,"",SUMIFS(RAW_매출A!$J$2:$J$7000,RAW_매출A!$B$2:$B$7000,$A42,RAW_매출A!$A$2:$A$7000,EDATE($E42,Q$1-1)))),"")</f>
        <v>10435600</v>
      </c>
      <c r="R42">
        <f>IFERROR(IF($A42="","",IF(SUMIFS(RAW_매출A!$J$2:$J$7000,RAW_매출A!$B$2:$B$7000,$A42,RAW_매출A!$A$2:$A$7000,EDATE($E42,R$1-1))=0,"",SUMIFS(RAW_매출A!$J$2:$J$7000,RAW_매출A!$B$2:$B$7000,$A42,RAW_매출A!$A$2:$A$7000,EDATE($E42,R$1-1)))),"")</f>
        <v>9783600</v>
      </c>
      <c r="S42">
        <f>IFERROR(IF($A42="","",IF(SUMIFS(RAW_매출A!$J$2:$J$7000,RAW_매출A!$B$2:$B$7000,$A42,RAW_매출A!$A$2:$A$7000,EDATE($E42,S$1-1))=0,"",SUMIFS(RAW_매출A!$J$2:$J$7000,RAW_매출A!$B$2:$B$7000,$A42,RAW_매출A!$A$2:$A$7000,EDATE($E42,S$1-1)))),"")</f>
        <v>11318100</v>
      </c>
      <c r="T42">
        <f>IFERROR(IF($A42="","",IF(SUMIFS(RAW_매출A!$J$2:$J$7000,RAW_매출A!$B$2:$B$7000,$A42,RAW_매출A!$A$2:$A$7000,EDATE($E42,T$1-1))=0,"",SUMIFS(RAW_매출A!$J$2:$J$7000,RAW_매출A!$B$2:$B$7000,$A42,RAW_매출A!$A$2:$A$7000,EDATE($E42,T$1-1)))),"")</f>
        <v>9839300</v>
      </c>
      <c r="U42">
        <f>IFERROR(IF($A42="","",IF(SUMIFS(RAW_매출A!$J$2:$J$7000,RAW_매출A!$B$2:$B$7000,$A42,RAW_매출A!$A$2:$A$7000,EDATE($E42,U$1-1))=0,"",SUMIFS(RAW_매출A!$J$2:$J$7000,RAW_매출A!$B$2:$B$7000,$A42,RAW_매출A!$A$2:$A$7000,EDATE($E42,U$1-1)))),"")</f>
        <v>9969800</v>
      </c>
      <c r="V42">
        <f>IFERROR(IF($A42="","",IF(SUMIFS(RAW_매출A!$J$2:$J$7000,RAW_매출A!$B$2:$B$7000,$A42,RAW_매출A!$A$2:$A$7000,EDATE($E42,V$1-1))=0,"",SUMIFS(RAW_매출A!$J$2:$J$7000,RAW_매출A!$B$2:$B$7000,$A42,RAW_매출A!$A$2:$A$7000,EDATE($E42,V$1-1)))),"")</f>
        <v>9312700</v>
      </c>
      <c r="W42">
        <f>IFERROR(IF($A42="","",IF(SUMIFS(RAW_매출A!$J$2:$J$7000,RAW_매출A!$B$2:$B$7000,$A42,RAW_매출A!$A$2:$A$7000,EDATE($E42,W$1-1))=0,"",SUMIFS(RAW_매출A!$J$2:$J$7000,RAW_매출A!$B$2:$B$7000,$A42,RAW_매출A!$A$2:$A$7000,EDATE($E42,W$1-1)))),"")</f>
        <v>8753400</v>
      </c>
      <c r="X42">
        <f>IFERROR(IF($A42="","",IF(SUMIFS(RAW_매출A!$J$2:$J$7000,RAW_매출A!$B$2:$B$7000,$A42,RAW_매출A!$A$2:$A$7000,EDATE($E42,X$1-1))=0,"",SUMIFS(RAW_매출A!$J$2:$J$7000,RAW_매출A!$B$2:$B$7000,$A42,RAW_매출A!$A$2:$A$7000,EDATE($E42,X$1-1)))),"")</f>
        <v>9771800</v>
      </c>
      <c r="Y42">
        <f>IFERROR(IF($A42="","",IF(SUMIFS(RAW_매출A!$J$2:$J$7000,RAW_매출A!$B$2:$B$7000,$A42,RAW_매출A!$A$2:$A$7000,EDATE($E42,Y$1-1))=0,"",SUMIFS(RAW_매출A!$J$2:$J$7000,RAW_매출A!$B$2:$B$7000,$A42,RAW_매출A!$A$2:$A$7000,EDATE($E42,Y$1-1)))),"")</f>
        <v>10255800</v>
      </c>
      <c r="Z42">
        <f>IFERROR(IF($A42="","",IF(SUMIFS(RAW_매출A!$J$2:$J$7000,RAW_매출A!$B$2:$B$7000,$A42,RAW_매출A!$A$2:$A$7000,EDATE($E42,Z$1-1))=0,"",SUMIFS(RAW_매출A!$J$2:$J$7000,RAW_매출A!$B$2:$B$7000,$A42,RAW_매출A!$A$2:$A$7000,EDATE($E42,Z$1-1)))),"")</f>
        <v>9444300</v>
      </c>
      <c r="AA42">
        <f>IFERROR(IF($A42="","",IF(SUMIFS(RAW_매출A!$J$2:$J$7000,RAW_매출A!$B$2:$B$7000,$A42,RAW_매출A!$A$2:$A$7000,EDATE($E42,AA$1-1))=0,"",SUMIFS(RAW_매출A!$J$2:$J$7000,RAW_매출A!$B$2:$B$7000,$A42,RAW_매출A!$A$2:$A$7000,EDATE($E42,AA$1-1)))),"")</f>
        <v>9291700</v>
      </c>
      <c r="AB42">
        <f>IFERROR(IF($A42="","",IF(SUMIFS(RAW_매출A!$J$2:$J$7000,RAW_매출A!$B$2:$B$7000,$A42,RAW_매출A!$A$2:$A$7000,EDATE($E42,AB$1-1))=0,"",SUMIFS(RAW_매출A!$J$2:$J$7000,RAW_매출A!$B$2:$B$7000,$A42,RAW_매출A!$A$2:$A$7000,EDATE($E42,AB$1-1)))),"")</f>
        <v>10428600</v>
      </c>
      <c r="AC42">
        <f>IFERROR(IF($A42="","",IF(SUMIFS(RAW_매출A!$J$2:$J$7000,RAW_매출A!$B$2:$B$7000,$A42,RAW_매출A!$A$2:$A$7000,EDATE($E42,AC$1-1))=0,"",SUMIFS(RAW_매출A!$J$2:$J$7000,RAW_매출A!$B$2:$B$7000,$A42,RAW_매출A!$A$2:$A$7000,EDATE($E42,AC$1-1)))),"")</f>
        <v>9560700</v>
      </c>
      <c r="AD42">
        <f>IFERROR(IF($A42="","",IF(SUMIFS(RAW_매출A!$J$2:$J$7000,RAW_매출A!$B$2:$B$7000,$A42,RAW_매출A!$A$2:$A$7000,EDATE($E42,AD$1-1))=0,"",SUMIFS(RAW_매출A!$J$2:$J$7000,RAW_매출A!$B$2:$B$7000,$A42,RAW_매출A!$A$2:$A$7000,EDATE($E42,AD$1-1)))),"")</f>
        <v>9762400</v>
      </c>
      <c r="AE42">
        <f>IFERROR(IF($A42="","",IF(SUMIFS(RAW_매출A!$J$2:$J$7000,RAW_매출A!$B$2:$B$7000,$A42,RAW_매출A!$A$2:$A$7000,EDATE($E42,AE$1-1))=0,"",SUMIFS(RAW_매출A!$J$2:$J$7000,RAW_매출A!$B$2:$B$7000,$A42,RAW_매출A!$A$2:$A$7000,EDATE($E42,AE$1-1)))),"")</f>
        <v>10684400</v>
      </c>
      <c r="AF42">
        <f>IFERROR(IF($A42="","",IF(SUMIFS(RAW_매출A!$J$2:$J$7000,RAW_매출A!$B$2:$B$7000,$A42,RAW_매출A!$A$2:$A$7000,EDATE($E42,AF$1-1))=0,"",SUMIFS(RAW_매출A!$J$2:$J$7000,RAW_매출A!$B$2:$B$7000,$A42,RAW_매출A!$A$2:$A$7000,EDATE($E42,AF$1-1)))),"")</f>
        <v>9768500</v>
      </c>
      <c r="AG42">
        <f>IFERROR(IF($A42="","",IF(SUMIFS(RAW_매출A!$J$2:$J$7000,RAW_매출A!$B$2:$B$7000,$A42,RAW_매출A!$A$2:$A$7000,EDATE($E42,AG$1-1))=0,"",SUMIFS(RAW_매출A!$J$2:$J$7000,RAW_매출A!$B$2:$B$7000,$A42,RAW_매출A!$A$2:$A$7000,EDATE($E42,AG$1-1)))),"")</f>
        <v>10794070</v>
      </c>
      <c r="AH42">
        <f>IFERROR(IF($A42="","",IF(SUMIFS(RAW_매출A!$J$2:$J$7000,RAW_매출A!$B$2:$B$7000,$A42,RAW_매출A!$A$2:$A$7000,EDATE($E42,AH$1-1))=0,"",SUMIFS(RAW_매출A!$J$2:$J$7000,RAW_매출A!$B$2:$B$7000,$A42,RAW_매출A!$A$2:$A$7000,EDATE($E42,AH$1-1)))),"")</f>
        <v>9984560</v>
      </c>
      <c r="AI42">
        <f>IFERROR(IF($A42="","",IF(SUMIFS(RAW_매출A!$J$2:$J$7000,RAW_매출A!$B$2:$B$7000,$A42,RAW_매출A!$A$2:$A$7000,EDATE($E42,AI$1-1))=0,"",SUMIFS(RAW_매출A!$J$2:$J$7000,RAW_매출A!$B$2:$B$7000,$A42,RAW_매출A!$A$2:$A$7000,EDATE($E42,AI$1-1)))),"")</f>
        <v>9089540</v>
      </c>
      <c r="AJ42">
        <f>IFERROR(IF($A42="","",IF(SUMIFS(RAW_매출A!$J$2:$J$7000,RAW_매출A!$B$2:$B$7000,$A42,RAW_매출A!$A$2:$A$7000,EDATE($E42,AJ$1-1))=0,"",SUMIFS(RAW_매출A!$J$2:$J$7000,RAW_매출A!$B$2:$B$7000,$A42,RAW_매출A!$A$2:$A$7000,EDATE($E42,AJ$1-1)))),"")</f>
        <v>9511820</v>
      </c>
      <c r="AK42">
        <f>IFERROR(IF($A42="","",IF(SUMIFS(RAW_매출A!$J$2:$J$7000,RAW_매출A!$B$2:$B$7000,$A42,RAW_매출A!$A$2:$A$7000,EDATE($E42,AK$1-1))=0,"",SUMIFS(RAW_매출A!$J$2:$J$7000,RAW_매출A!$B$2:$B$7000,$A42,RAW_매출A!$A$2:$A$7000,EDATE($E42,AK$1-1)))),"")</f>
        <v>10243620</v>
      </c>
      <c r="AL42">
        <f>IFERROR(IF($A42="","",IF(SUMIFS(RAW_매출A!$J$2:$J$7000,RAW_매출A!$B$2:$B$7000,$A42,RAW_매출A!$A$2:$A$7000,EDATE($E42,AL$1-1))=0,"",SUMIFS(RAW_매출A!$J$2:$J$7000,RAW_매출A!$B$2:$B$7000,$A42,RAW_매출A!$A$2:$A$7000,EDATE($E42,AL$1-1)))),"")</f>
        <v>10170280</v>
      </c>
      <c r="AM42">
        <f>IFERROR(IF($A42="","",IF(SUMIFS(RAW_매출A!$J$2:$J$7000,RAW_매출A!$B$2:$B$7000,$A42,RAW_매출A!$A$2:$A$7000,EDATE($E42,AM$1-1))=0,"",SUMIFS(RAW_매출A!$J$2:$J$7000,RAW_매출A!$B$2:$B$7000,$A42,RAW_매출A!$A$2:$A$7000,EDATE($E42,AM$1-1)))),"")</f>
        <v>10331020</v>
      </c>
      <c r="AN42">
        <f>IFERROR(IF($A42="","",IF(SUMIFS(RAW_매출A!$J$2:$J$7000,RAW_매출A!$B$2:$B$7000,$A42,RAW_매출A!$A$2:$A$7000,EDATE($E42,AN$1-1))=0,"",SUMIFS(RAW_매출A!$J$2:$J$7000,RAW_매출A!$B$2:$B$7000,$A42,RAW_매출A!$A$2:$A$7000,EDATE($E42,AN$1-1)))),"")</f>
        <v>11590650</v>
      </c>
      <c r="AO42">
        <f>IFERROR(IF($A42="","",IF(SUMIFS(RAW_매출A!$J$2:$J$7000,RAW_매출A!$B$2:$B$7000,$A42,RAW_매출A!$A$2:$A$7000,EDATE($E42,AO$1-1))=0,"",SUMIFS(RAW_매출A!$J$2:$J$7000,RAW_매출A!$B$2:$B$7000,$A42,RAW_매출A!$A$2:$A$7000,EDATE($E42,AO$1-1)))),"")</f>
        <v>11822400</v>
      </c>
      <c r="AP42">
        <f>IFERROR(IF($A42="","",IF(SUMIFS(RAW_매출A!$J$2:$J$7000,RAW_매출A!$B$2:$B$7000,$A42,RAW_매출A!$A$2:$A$7000,EDATE($E42,AP$1-1))=0,"",SUMIFS(RAW_매출A!$J$2:$J$7000,RAW_매출A!$B$2:$B$7000,$A42,RAW_매출A!$A$2:$A$7000,EDATE($E42,AP$1-1)))),"")</f>
        <v>11546840</v>
      </c>
      <c r="AQ42">
        <f>IFERROR(IF($A42="","",IF(SUMIFS(RAW_매출A!$J$2:$J$7000,RAW_매출A!$B$2:$B$7000,$A42,RAW_매출A!$A$2:$A$7000,EDATE($E42,AQ$1-1))=0,"",SUMIFS(RAW_매출A!$J$2:$J$7000,RAW_매출A!$B$2:$B$7000,$A42,RAW_매출A!$A$2:$A$7000,EDATE($E42,AQ$1-1)))),"")</f>
        <v>11281240</v>
      </c>
      <c r="AR42">
        <f>IFERROR(IF($A42="","",IF(SUMIFS(RAW_매출A!$J$2:$J$7000,RAW_매출A!$B$2:$B$7000,$A42,RAW_매출A!$A$2:$A$7000,EDATE($E42,AR$1-1))=0,"",SUMIFS(RAW_매출A!$J$2:$J$7000,RAW_매출A!$B$2:$B$7000,$A42,RAW_매출A!$A$2:$A$7000,EDATE($E42,AR$1-1)))),"")</f>
        <v>9940250</v>
      </c>
      <c r="AS42">
        <f>IFERROR(IF($A42="","",IF(SUMIFS(RAW_매출A!$J$2:$J$7000,RAW_매출A!$B$2:$B$7000,$A42,RAW_매출A!$A$2:$A$7000,EDATE($E42,AS$1-1))=0,"",SUMIFS(RAW_매출A!$J$2:$J$7000,RAW_매출A!$B$2:$B$7000,$A42,RAW_매출A!$A$2:$A$7000,EDATE($E42,AS$1-1)))),"")</f>
        <v>10023690</v>
      </c>
      <c r="AT42">
        <f>IFERROR(IF($A42="","",IF(SUMIFS(RAW_매출A!$J$2:$J$7000,RAW_매출A!$B$2:$B$7000,$A42,RAW_매출A!$A$2:$A$7000,EDATE($E42,AT$1-1))=0,"",SUMIFS(RAW_매출A!$J$2:$J$7000,RAW_매출A!$B$2:$B$7000,$A42,RAW_매출A!$A$2:$A$7000,EDATE($E42,AT$1-1)))),"")</f>
        <v>10288880</v>
      </c>
      <c r="AU42">
        <f>IFERROR(IF($A42="","",IF(SUMIFS(RAW_매출A!$J$2:$J$7000,RAW_매출A!$B$2:$B$7000,$A42,RAW_매출A!$A$2:$A$7000,EDATE($E42,AU$1-1))=0,"",SUMIFS(RAW_매출A!$J$2:$J$7000,RAW_매출A!$B$2:$B$7000,$A42,RAW_매출A!$A$2:$A$7000,EDATE($E42,AU$1-1)))),"")</f>
        <v>9242810</v>
      </c>
      <c r="AV42">
        <f>IFERROR(IF($A42="","",IF(SUMIFS(RAW_매출A!$J$2:$J$7000,RAW_매출A!$B$2:$B$7000,$A42,RAW_매출A!$A$2:$A$7000,EDATE($E42,AV$1-1))=0,"",SUMIFS(RAW_매출A!$J$2:$J$7000,RAW_매출A!$B$2:$B$7000,$A42,RAW_매출A!$A$2:$A$7000,EDATE($E42,AV$1-1)))),"")</f>
        <v>8230390</v>
      </c>
      <c r="AW42">
        <f>IFERROR(IF($A42="","",IF(SUMIFS(RAW_매출A!$J$2:$J$7000,RAW_매출A!$B$2:$B$7000,$A42,RAW_매출A!$A$2:$A$7000,EDATE($E42,AW$1-1))=0,"",SUMIFS(RAW_매출A!$J$2:$J$7000,RAW_매출A!$B$2:$B$7000,$A42,RAW_매출A!$A$2:$A$7000,EDATE($E42,AW$1-1)))),"")</f>
        <v>7296610</v>
      </c>
      <c r="AX42">
        <f>IFERROR(IF($A42="","",IF(SUMIFS(RAW_매출A!$J$2:$J$7000,RAW_매출A!$B$2:$B$7000,$A42,RAW_매출A!$A$2:$A$7000,EDATE($E42,AX$1-1))=0,"",SUMIFS(RAW_매출A!$J$2:$J$7000,RAW_매출A!$B$2:$B$7000,$A42,RAW_매출A!$A$2:$A$7000,EDATE($E42,AX$1-1)))),"")</f>
        <v>8284000</v>
      </c>
      <c r="AY42">
        <f>IFERROR(IF($A42="","",IF(SUMIFS(RAW_매출A!$J$2:$J$7000,RAW_매출A!$B$2:$B$7000,$A42,RAW_매출A!$A$2:$A$7000,EDATE($E42,AY$1-1))=0,"",SUMIFS(RAW_매출A!$J$2:$J$7000,RAW_매출A!$B$2:$B$7000,$A42,RAW_매출A!$A$2:$A$7000,EDATE($E42,AY$1-1)))),"")</f>
        <v>8004550</v>
      </c>
      <c r="AZ42">
        <f>IFERROR(IF($A42="","",IF(SUMIFS(RAW_매출A!$J$2:$J$7000,RAW_매출A!$B$2:$B$7000,$A42,RAW_매출A!$A$2:$A$7000,EDATE($E42,AZ$1-1))=0,"",SUMIFS(RAW_매출A!$J$2:$J$7000,RAW_매출A!$B$2:$B$7000,$A42,RAW_매출A!$A$2:$A$7000,EDATE($E42,AZ$1-1)))),"")</f>
        <v>8760200</v>
      </c>
      <c r="BA42">
        <f>IFERROR(IF($A42="","",IF(SUMIFS(RAW_매출A!$J$2:$J$7000,RAW_매출A!$B$2:$B$7000,$A42,RAW_매출A!$A$2:$A$7000,EDATE($E42,BA$1-1))=0,"",SUMIFS(RAW_매출A!$J$2:$J$7000,RAW_매출A!$B$2:$B$7000,$A42,RAW_매출A!$A$2:$A$7000,EDATE($E42,BA$1-1)))),"")</f>
        <v>8246250</v>
      </c>
      <c r="BB42">
        <f>IFERROR(IF($A42="","",IF(SUMIFS(RAW_매출A!$J$2:$J$7000,RAW_매출A!$B$2:$B$7000,$A42,RAW_매출A!$A$2:$A$7000,EDATE($E42,BB$1-1))=0,"",SUMIFS(RAW_매출A!$J$2:$J$7000,RAW_매출A!$B$2:$B$7000,$A42,RAW_매출A!$A$2:$A$7000,EDATE($E42,BB$1-1)))),"")</f>
        <v>8377900</v>
      </c>
      <c r="BC42">
        <f>IFERROR(IF($A42="","",IF(SUMIFS(RAW_매출A!$J$2:$J$7000,RAW_매출A!$B$2:$B$7000,$A42,RAW_매출A!$A$2:$A$7000,EDATE($E42,BC$1-1))=0,"",SUMIFS(RAW_매출A!$J$2:$J$7000,RAW_매출A!$B$2:$B$7000,$A42,RAW_매출A!$A$2:$A$7000,EDATE($E42,BC$1-1)))),"")</f>
        <v>9745150</v>
      </c>
      <c r="BD42">
        <f>IFERROR(IF($A42="","",IF(SUMIFS(RAW_매출A!$J$2:$J$7000,RAW_매출A!$B$2:$B$7000,$A42,RAW_매출A!$A$2:$A$7000,EDATE($E42,BD$1-1))=0,"",SUMIFS(RAW_매출A!$J$2:$J$7000,RAW_매출A!$B$2:$B$7000,$A42,RAW_매출A!$A$2:$A$7000,EDATE($E42,BD$1-1)))),"")</f>
        <v>8919550</v>
      </c>
      <c r="BE42">
        <f>IFERROR(IF($A42="","",IF(SUMIFS(RAW_매출A!$J$2:$J$7000,RAW_매출A!$B$2:$B$7000,$A42,RAW_매출A!$A$2:$A$7000,EDATE($E42,BE$1-1))=0,"",SUMIFS(RAW_매출A!$J$2:$J$7000,RAW_매출A!$B$2:$B$7000,$A42,RAW_매출A!$A$2:$A$7000,EDATE($E42,BE$1-1)))),"")</f>
        <v>8244150</v>
      </c>
      <c r="BF42">
        <f>IFERROR(IF($A42="","",IF(SUMIFS(RAW_매출A!$J$2:$J$7000,RAW_매출A!$B$2:$B$7000,$A42,RAW_매출A!$A$2:$A$7000,EDATE($E42,BF$1-1))=0,"",SUMIFS(RAW_매출A!$J$2:$J$7000,RAW_매출A!$B$2:$B$7000,$A42,RAW_매출A!$A$2:$A$7000,EDATE($E42,BF$1-1)))),"")</f>
        <v>7488100</v>
      </c>
      <c r="BG42">
        <f>IFERROR(IF($A42="","",IF(SUMIFS(RAW_매출A!$J$2:$J$7000,RAW_매출A!$B$2:$B$7000,$A42,RAW_매출A!$A$2:$A$7000,EDATE($E42,BG$1-1))=0,"",SUMIFS(RAW_매출A!$J$2:$J$7000,RAW_매출A!$B$2:$B$7000,$A42,RAW_매출A!$A$2:$A$7000,EDATE($E42,BG$1-1)))),"")</f>
        <v>6975600</v>
      </c>
      <c r="BH42">
        <f>IFERROR(IF($A42="","",IF(SUMIFS(RAW_매출A!$J$2:$J$7000,RAW_매출A!$B$2:$B$7000,$A42,RAW_매출A!$A$2:$A$7000,EDATE($E42,BH$1-1))=0,"",SUMIFS(RAW_매출A!$J$2:$J$7000,RAW_매출A!$B$2:$B$7000,$A42,RAW_매출A!$A$2:$A$7000,EDATE($E42,BH$1-1)))),"")</f>
        <v>8024100</v>
      </c>
      <c r="BI42">
        <f>IFERROR(IF($A42="","",IF(SUMIFS(RAW_매출A!$J$2:$J$7000,RAW_매출A!$B$2:$B$7000,$A42,RAW_매출A!$A$2:$A$7000,EDATE($E42,BI$1-1))=0,"",SUMIFS(RAW_매출A!$J$2:$J$7000,RAW_매출A!$B$2:$B$7000,$A42,RAW_매출A!$A$2:$A$7000,EDATE($E42,BI$1-1)))),"")</f>
        <v>8751400</v>
      </c>
      <c r="BJ42">
        <f>IFERROR(IF($A42="","",IF(SUMIFS(RAW_매출A!$J$2:$J$7000,RAW_매출A!$B$2:$B$7000,$A42,RAW_매출A!$A$2:$A$7000,EDATE($E42,BJ$1-1))=0,"",SUMIFS(RAW_매출A!$J$2:$J$7000,RAW_매출A!$B$2:$B$7000,$A42,RAW_매출A!$A$2:$A$7000,EDATE($E42,BJ$1-1)))),"")</f>
        <v>9198200</v>
      </c>
      <c r="BK42">
        <f>IFERROR(IF($A42="","",IF(SUMIFS(RAW_매출A!$J$2:$J$7000,RAW_매출A!$B$2:$B$7000,$A42,RAW_매출A!$A$2:$A$7000,EDATE($E42,BK$1-1))=0,"",SUMIFS(RAW_매출A!$J$2:$J$7000,RAW_매출A!$B$2:$B$7000,$A42,RAW_매출A!$A$2:$A$7000,EDATE($E42,BK$1-1)))),"")</f>
        <v>7626250</v>
      </c>
      <c r="BL42" t="str">
        <f>IFERROR(IF($A42="","",IF(SUMIFS(RAW_매출A!$J$2:$J$7000,RAW_매출A!$B$2:$B$7000,$A42,RAW_매출A!$A$2:$A$7000,EDATE($E42,BL$1-1))=0,"",SUMIFS(RAW_매출A!$J$2:$J$7000,RAW_매출A!$B$2:$B$7000,$A42,RAW_매출A!$A$2:$A$7000,EDATE($E42,BL$1-1)))),"")</f>
        <v/>
      </c>
      <c r="BM42" t="str">
        <f>IFERROR(IF($A42="","",IF(SUMIFS(RAW_매출A!$J$2:$J$7000,RAW_매출A!$B$2:$B$7000,$A42,RAW_매출A!$A$2:$A$7000,EDATE($E42,BM$1-1))=0,"",SUMIFS(RAW_매출A!$J$2:$J$7000,RAW_매출A!$B$2:$B$7000,$A42,RAW_매출A!$A$2:$A$7000,EDATE($E42,BM$1-1)))),"")</f>
        <v/>
      </c>
      <c r="BN42" t="str">
        <f>IFERROR(IF($A42="","",IF(SUMIFS(RAW_매출A!$J$2:$J$7000,RAW_매출A!$B$2:$B$7000,$A42,RAW_매출A!$A$2:$A$7000,EDATE($E42,BN$1-1))=0,"",SUMIFS(RAW_매출A!$J$2:$J$7000,RAW_매출A!$B$2:$B$7000,$A42,RAW_매출A!$A$2:$A$7000,EDATE($E42,BN$1-1)))),"")</f>
        <v/>
      </c>
    </row>
    <row r="43" spans="1:66" x14ac:dyDescent="0.3">
      <c r="A43" t="str">
        <f>세팅!A44</f>
        <v>(1032) #이대점</v>
      </c>
      <c r="B43" t="str">
        <f>세팅!B44</f>
        <v>150-4</v>
      </c>
      <c r="C43">
        <f t="shared" si="0"/>
        <v>4</v>
      </c>
      <c r="D43" t="str">
        <f t="shared" si="1"/>
        <v>3+</v>
      </c>
      <c r="E43" s="1">
        <f>세팅!D44</f>
        <v>44470</v>
      </c>
      <c r="F43">
        <f t="shared" si="4"/>
        <v>3541001.6666666665</v>
      </c>
      <c r="G43">
        <f>IFERROR(IF($A43="","",IF(SUMIFS(RAW_매출A!$J$2:$J$7000,RAW_매출A!$B$2:$B$7000,$A43,RAW_매출A!$A$2:$A$7000,EDATE($E43,G$1-1))=0,"",SUMIFS(RAW_매출A!$J$2:$J$7000,RAW_매출A!$B$2:$B$7000,$A43,RAW_매출A!$A$2:$A$7000,EDATE($E43,G$1-1)))),"")</f>
        <v>3398700</v>
      </c>
      <c r="H43">
        <f>IFERROR(IF($A43="","",IF(SUMIFS(RAW_매출A!$J$2:$J$7000,RAW_매출A!$B$2:$B$7000,$A43,RAW_매출A!$A$2:$A$7000,EDATE($E43,H$1-1))=0,"",SUMIFS(RAW_매출A!$J$2:$J$7000,RAW_매출A!$B$2:$B$7000,$A43,RAW_매출A!$A$2:$A$7000,EDATE($E43,H$1-1)))),"")</f>
        <v>3305500</v>
      </c>
      <c r="I43">
        <f>IFERROR(IF($A43="","",IF(SUMIFS(RAW_매출A!$J$2:$J$7000,RAW_매출A!$B$2:$B$7000,$A43,RAW_매출A!$A$2:$A$7000,EDATE($E43,I$1-1))=0,"",SUMIFS(RAW_매출A!$J$2:$J$7000,RAW_매출A!$B$2:$B$7000,$A43,RAW_매출A!$A$2:$A$7000,EDATE($E43,I$1-1)))),"")</f>
        <v>3332600</v>
      </c>
      <c r="J43" s="28">
        <f>IFERROR(IF($A43="","",IF(SUMIFS(RAW_매출A!$J$2:$J$7000,RAW_매출A!$B$2:$B$7000,$A43,RAW_매출A!$A$2:$A$7000,EDATE($E43,J$1-1))=0,"",SUMIFS(RAW_매출A!$J$2:$J$7000,RAW_매출A!$B$2:$B$7000,$A43,RAW_매출A!$A$2:$A$7000,EDATE($E43,J$1-1)))),"")</f>
        <v>3864700</v>
      </c>
      <c r="K43" s="28">
        <f>IFERROR(IF($A43="","",IF(SUMIFS(RAW_매출A!$J$2:$J$7000,RAW_매출A!$B$2:$B$7000,$A43,RAW_매출A!$A$2:$A$7000,EDATE($E43,K$1-1))=0,"",SUMIFS(RAW_매출A!$J$2:$J$7000,RAW_매출A!$B$2:$B$7000,$A43,RAW_매출A!$A$2:$A$7000,EDATE($E43,K$1-1)))),"")</f>
        <v>3629310</v>
      </c>
      <c r="L43" s="28">
        <f>IFERROR(IF($A43="","",IF(SUMIFS(RAW_매출A!$J$2:$J$7000,RAW_매출A!$B$2:$B$7000,$A43,RAW_매출A!$A$2:$A$7000,EDATE($E43,L$1-1))=0,"",SUMIFS(RAW_매출A!$J$2:$J$7000,RAW_매출A!$B$2:$B$7000,$A43,RAW_매출A!$A$2:$A$7000,EDATE($E43,L$1-1)))),"")</f>
        <v>4119000</v>
      </c>
      <c r="M43" s="28">
        <f>IFERROR(IF($A43="","",IF(SUMIFS(RAW_매출A!$J$2:$J$7000,RAW_매출A!$B$2:$B$7000,$A43,RAW_매출A!$A$2:$A$7000,EDATE($E43,M$1-1))=0,"",SUMIFS(RAW_매출A!$J$2:$J$7000,RAW_매출A!$B$2:$B$7000,$A43,RAW_매출A!$A$2:$A$7000,EDATE($E43,M$1-1)))),"")</f>
        <v>3336100</v>
      </c>
      <c r="N43" s="28">
        <f>IFERROR(IF($A43="","",IF(SUMIFS(RAW_매출A!$J$2:$J$7000,RAW_매출A!$B$2:$B$7000,$A43,RAW_매출A!$A$2:$A$7000,EDATE($E43,N$1-1))=0,"",SUMIFS(RAW_매출A!$J$2:$J$7000,RAW_매출A!$B$2:$B$7000,$A43,RAW_매출A!$A$2:$A$7000,EDATE($E43,N$1-1)))),"")</f>
        <v>3026900</v>
      </c>
      <c r="O43" s="28">
        <f>IFERROR(IF($A43="","",IF(SUMIFS(RAW_매출A!$J$2:$J$7000,RAW_매출A!$B$2:$B$7000,$A43,RAW_매출A!$A$2:$A$7000,EDATE($E43,O$1-1))=0,"",SUMIFS(RAW_매출A!$J$2:$J$7000,RAW_매출A!$B$2:$B$7000,$A43,RAW_매출A!$A$2:$A$7000,EDATE($E43,O$1-1)))),"")</f>
        <v>3270000</v>
      </c>
      <c r="P43">
        <f>IFERROR(IF($A43="","",IF(SUMIFS(RAW_매출A!$J$2:$J$7000,RAW_매출A!$B$2:$B$7000,$A43,RAW_매출A!$A$2:$A$7000,EDATE($E43,P$1-1))=0,"",SUMIFS(RAW_매출A!$J$2:$J$7000,RAW_매출A!$B$2:$B$7000,$A43,RAW_매출A!$A$2:$A$7000,EDATE($E43,P$1-1)))),"")</f>
        <v>4325400</v>
      </c>
      <c r="Q43">
        <f>IFERROR(IF($A43="","",IF(SUMIFS(RAW_매출A!$J$2:$J$7000,RAW_매출A!$B$2:$B$7000,$A43,RAW_매출A!$A$2:$A$7000,EDATE($E43,Q$1-1))=0,"",SUMIFS(RAW_매출A!$J$2:$J$7000,RAW_매출A!$B$2:$B$7000,$A43,RAW_매출A!$A$2:$A$7000,EDATE($E43,Q$1-1)))),"")</f>
        <v>4142200</v>
      </c>
      <c r="R43">
        <f>IFERROR(IF($A43="","",IF(SUMIFS(RAW_매출A!$J$2:$J$7000,RAW_매출A!$B$2:$B$7000,$A43,RAW_매출A!$A$2:$A$7000,EDATE($E43,R$1-1))=0,"",SUMIFS(RAW_매출A!$J$2:$J$7000,RAW_매출A!$B$2:$B$7000,$A43,RAW_매출A!$A$2:$A$7000,EDATE($E43,R$1-1)))),"")</f>
        <v>3866400</v>
      </c>
      <c r="S43">
        <f>IFERROR(IF($A43="","",IF(SUMIFS(RAW_매출A!$J$2:$J$7000,RAW_매출A!$B$2:$B$7000,$A43,RAW_매출A!$A$2:$A$7000,EDATE($E43,S$1-1))=0,"",SUMIFS(RAW_매출A!$J$2:$J$7000,RAW_매출A!$B$2:$B$7000,$A43,RAW_매출A!$A$2:$A$7000,EDATE($E43,S$1-1)))),"")</f>
        <v>4237600</v>
      </c>
      <c r="T43">
        <f>IFERROR(IF($A43="","",IF(SUMIFS(RAW_매출A!$J$2:$J$7000,RAW_매출A!$B$2:$B$7000,$A43,RAW_매출A!$A$2:$A$7000,EDATE($E43,T$1-1))=0,"",SUMIFS(RAW_매출A!$J$2:$J$7000,RAW_매출A!$B$2:$B$7000,$A43,RAW_매출A!$A$2:$A$7000,EDATE($E43,T$1-1)))),"")</f>
        <v>3566900</v>
      </c>
      <c r="U43">
        <f>IFERROR(IF($A43="","",IF(SUMIFS(RAW_매출A!$J$2:$J$7000,RAW_매출A!$B$2:$B$7000,$A43,RAW_매출A!$A$2:$A$7000,EDATE($E43,U$1-1))=0,"",SUMIFS(RAW_매출A!$J$2:$J$7000,RAW_매출A!$B$2:$B$7000,$A43,RAW_매출A!$A$2:$A$7000,EDATE($E43,U$1-1)))),"")</f>
        <v>3401000</v>
      </c>
      <c r="V43">
        <f>IFERROR(IF($A43="","",IF(SUMIFS(RAW_매출A!$J$2:$J$7000,RAW_매출A!$B$2:$B$7000,$A43,RAW_매출A!$A$2:$A$7000,EDATE($E43,V$1-1))=0,"",SUMIFS(RAW_매출A!$J$2:$J$7000,RAW_매출A!$B$2:$B$7000,$A43,RAW_매출A!$A$2:$A$7000,EDATE($E43,V$1-1)))),"")</f>
        <v>3099600</v>
      </c>
      <c r="W43">
        <f>IFERROR(IF($A43="","",IF(SUMIFS(RAW_매출A!$J$2:$J$7000,RAW_매출A!$B$2:$B$7000,$A43,RAW_매출A!$A$2:$A$7000,EDATE($E43,W$1-1))=0,"",SUMIFS(RAW_매출A!$J$2:$J$7000,RAW_매출A!$B$2:$B$7000,$A43,RAW_매출A!$A$2:$A$7000,EDATE($E43,W$1-1)))),"")</f>
        <v>3214400</v>
      </c>
      <c r="X43">
        <f>IFERROR(IF($A43="","",IF(SUMIFS(RAW_매출A!$J$2:$J$7000,RAW_매출A!$B$2:$B$7000,$A43,RAW_매출A!$A$2:$A$7000,EDATE($E43,X$1-1))=0,"",SUMIFS(RAW_매출A!$J$2:$J$7000,RAW_매출A!$B$2:$B$7000,$A43,RAW_매출A!$A$2:$A$7000,EDATE($E43,X$1-1)))),"")</f>
        <v>3872900</v>
      </c>
      <c r="Y43">
        <f>IFERROR(IF($A43="","",IF(SUMIFS(RAW_매출A!$J$2:$J$7000,RAW_매출A!$B$2:$B$7000,$A43,RAW_매출A!$A$2:$A$7000,EDATE($E43,Y$1-1))=0,"",SUMIFS(RAW_매출A!$J$2:$J$7000,RAW_매출A!$B$2:$B$7000,$A43,RAW_매출A!$A$2:$A$7000,EDATE($E43,Y$1-1)))),"")</f>
        <v>4062000</v>
      </c>
      <c r="Z43">
        <f>IFERROR(IF($A43="","",IF(SUMIFS(RAW_매출A!$J$2:$J$7000,RAW_매출A!$B$2:$B$7000,$A43,RAW_매출A!$A$2:$A$7000,EDATE($E43,Z$1-1))=0,"",SUMIFS(RAW_매출A!$J$2:$J$7000,RAW_매출A!$B$2:$B$7000,$A43,RAW_매출A!$A$2:$A$7000,EDATE($E43,Z$1-1)))),"")</f>
        <v>4517700</v>
      </c>
      <c r="AA43">
        <f>IFERROR(IF($A43="","",IF(SUMIFS(RAW_매출A!$J$2:$J$7000,RAW_매출A!$B$2:$B$7000,$A43,RAW_매출A!$A$2:$A$7000,EDATE($E43,AA$1-1))=0,"",SUMIFS(RAW_매출A!$J$2:$J$7000,RAW_매출A!$B$2:$B$7000,$A43,RAW_매출A!$A$2:$A$7000,EDATE($E43,AA$1-1)))),"")</f>
        <v>4742400</v>
      </c>
      <c r="AB43">
        <f>IFERROR(IF($A43="","",IF(SUMIFS(RAW_매출A!$J$2:$J$7000,RAW_매출A!$B$2:$B$7000,$A43,RAW_매출A!$A$2:$A$7000,EDATE($E43,AB$1-1))=0,"",SUMIFS(RAW_매출A!$J$2:$J$7000,RAW_매출A!$B$2:$B$7000,$A43,RAW_매출A!$A$2:$A$7000,EDATE($E43,AB$1-1)))),"")</f>
        <v>4606800</v>
      </c>
      <c r="AC43">
        <f>IFERROR(IF($A43="","",IF(SUMIFS(RAW_매출A!$J$2:$J$7000,RAW_매출A!$B$2:$B$7000,$A43,RAW_매출A!$A$2:$A$7000,EDATE($E43,AC$1-1))=0,"",SUMIFS(RAW_매출A!$J$2:$J$7000,RAW_매출A!$B$2:$B$7000,$A43,RAW_매출A!$A$2:$A$7000,EDATE($E43,AC$1-1)))),"")</f>
        <v>3508700</v>
      </c>
      <c r="AD43">
        <f>IFERROR(IF($A43="","",IF(SUMIFS(RAW_매출A!$J$2:$J$7000,RAW_매출A!$B$2:$B$7000,$A43,RAW_매출A!$A$2:$A$7000,EDATE($E43,AD$1-1))=0,"",SUMIFS(RAW_매출A!$J$2:$J$7000,RAW_매출A!$B$2:$B$7000,$A43,RAW_매출A!$A$2:$A$7000,EDATE($E43,AD$1-1)))),"")</f>
        <v>3857000</v>
      </c>
      <c r="AE43">
        <f>IFERROR(IF($A43="","",IF(SUMIFS(RAW_매출A!$J$2:$J$7000,RAW_매출A!$B$2:$B$7000,$A43,RAW_매출A!$A$2:$A$7000,EDATE($E43,AE$1-1))=0,"",SUMIFS(RAW_매출A!$J$2:$J$7000,RAW_매출A!$B$2:$B$7000,$A43,RAW_매출A!$A$2:$A$7000,EDATE($E43,AE$1-1)))),"")</f>
        <v>4362100</v>
      </c>
      <c r="AF43">
        <f>IFERROR(IF($A43="","",IF(SUMIFS(RAW_매출A!$J$2:$J$7000,RAW_매출A!$B$2:$B$7000,$A43,RAW_매출A!$A$2:$A$7000,EDATE($E43,AF$1-1))=0,"",SUMIFS(RAW_매출A!$J$2:$J$7000,RAW_매출A!$B$2:$B$7000,$A43,RAW_매출A!$A$2:$A$7000,EDATE($E43,AF$1-1)))),"")</f>
        <v>3401400</v>
      </c>
      <c r="AG43">
        <f>IFERROR(IF($A43="","",IF(SUMIFS(RAW_매출A!$J$2:$J$7000,RAW_매출A!$B$2:$B$7000,$A43,RAW_매출A!$A$2:$A$7000,EDATE($E43,AG$1-1))=0,"",SUMIFS(RAW_매출A!$J$2:$J$7000,RAW_매출A!$B$2:$B$7000,$A43,RAW_매출A!$A$2:$A$7000,EDATE($E43,AG$1-1)))),"")</f>
        <v>3490300</v>
      </c>
      <c r="AH43">
        <f>IFERROR(IF($A43="","",IF(SUMIFS(RAW_매출A!$J$2:$J$7000,RAW_매출A!$B$2:$B$7000,$A43,RAW_매출A!$A$2:$A$7000,EDATE($E43,AH$1-1))=0,"",SUMIFS(RAW_매출A!$J$2:$J$7000,RAW_매출A!$B$2:$B$7000,$A43,RAW_매출A!$A$2:$A$7000,EDATE($E43,AH$1-1)))),"")</f>
        <v>3531500</v>
      </c>
      <c r="AI43">
        <f>IFERROR(IF($A43="","",IF(SUMIFS(RAW_매출A!$J$2:$J$7000,RAW_매출A!$B$2:$B$7000,$A43,RAW_매출A!$A$2:$A$7000,EDATE($E43,AI$1-1))=0,"",SUMIFS(RAW_매출A!$J$2:$J$7000,RAW_매출A!$B$2:$B$7000,$A43,RAW_매출A!$A$2:$A$7000,EDATE($E43,AI$1-1)))),"")</f>
        <v>3189650</v>
      </c>
      <c r="AJ43">
        <f>IFERROR(IF($A43="","",IF(SUMIFS(RAW_매출A!$J$2:$J$7000,RAW_매출A!$B$2:$B$7000,$A43,RAW_매출A!$A$2:$A$7000,EDATE($E43,AJ$1-1))=0,"",SUMIFS(RAW_매출A!$J$2:$J$7000,RAW_매출A!$B$2:$B$7000,$A43,RAW_매출A!$A$2:$A$7000,EDATE($E43,AJ$1-1)))),"")</f>
        <v>2846150</v>
      </c>
      <c r="AK43">
        <f>IFERROR(IF($A43="","",IF(SUMIFS(RAW_매출A!$J$2:$J$7000,RAW_매출A!$B$2:$B$7000,$A43,RAW_매출A!$A$2:$A$7000,EDATE($E43,AK$1-1))=0,"",SUMIFS(RAW_매출A!$J$2:$J$7000,RAW_매출A!$B$2:$B$7000,$A43,RAW_매출A!$A$2:$A$7000,EDATE($E43,AK$1-1)))),"")</f>
        <v>3492700</v>
      </c>
      <c r="AL43">
        <f>IFERROR(IF($A43="","",IF(SUMIFS(RAW_매출A!$J$2:$J$7000,RAW_매출A!$B$2:$B$7000,$A43,RAW_매출A!$A$2:$A$7000,EDATE($E43,AL$1-1))=0,"",SUMIFS(RAW_매출A!$J$2:$J$7000,RAW_매출A!$B$2:$B$7000,$A43,RAW_매출A!$A$2:$A$7000,EDATE($E43,AL$1-1)))),"")</f>
        <v>3794250</v>
      </c>
      <c r="AM43">
        <f>IFERROR(IF($A43="","",IF(SUMIFS(RAW_매출A!$J$2:$J$7000,RAW_매출A!$B$2:$B$7000,$A43,RAW_매출A!$A$2:$A$7000,EDATE($E43,AM$1-1))=0,"",SUMIFS(RAW_매출A!$J$2:$J$7000,RAW_매출A!$B$2:$B$7000,$A43,RAW_매출A!$A$2:$A$7000,EDATE($E43,AM$1-1)))),"")</f>
        <v>3899200</v>
      </c>
      <c r="AN43">
        <f>IFERROR(IF($A43="","",IF(SUMIFS(RAW_매출A!$J$2:$J$7000,RAW_매출A!$B$2:$B$7000,$A43,RAW_매출A!$A$2:$A$7000,EDATE($E43,AN$1-1))=0,"",SUMIFS(RAW_매출A!$J$2:$J$7000,RAW_매출A!$B$2:$B$7000,$A43,RAW_매출A!$A$2:$A$7000,EDATE($E43,AN$1-1)))),"")</f>
        <v>3818150</v>
      </c>
      <c r="AO43">
        <f>IFERROR(IF($A43="","",IF(SUMIFS(RAW_매출A!$J$2:$J$7000,RAW_매출A!$B$2:$B$7000,$A43,RAW_매출A!$A$2:$A$7000,EDATE($E43,AO$1-1))=0,"",SUMIFS(RAW_매출A!$J$2:$J$7000,RAW_매출A!$B$2:$B$7000,$A43,RAW_매출A!$A$2:$A$7000,EDATE($E43,AO$1-1)))),"")</f>
        <v>3448650</v>
      </c>
      <c r="AP43">
        <f>IFERROR(IF($A43="","",IF(SUMIFS(RAW_매출A!$J$2:$J$7000,RAW_매출A!$B$2:$B$7000,$A43,RAW_매출A!$A$2:$A$7000,EDATE($E43,AP$1-1))=0,"",SUMIFS(RAW_매출A!$J$2:$J$7000,RAW_매출A!$B$2:$B$7000,$A43,RAW_매출A!$A$2:$A$7000,EDATE($E43,AP$1-1)))),"")</f>
        <v>2994800</v>
      </c>
      <c r="AQ43">
        <f>IFERROR(IF($A43="","",IF(SUMIFS(RAW_매출A!$J$2:$J$7000,RAW_매출A!$B$2:$B$7000,$A43,RAW_매출A!$A$2:$A$7000,EDATE($E43,AQ$1-1))=0,"",SUMIFS(RAW_매출A!$J$2:$J$7000,RAW_매출A!$B$2:$B$7000,$A43,RAW_매출A!$A$2:$A$7000,EDATE($E43,AQ$1-1)))),"")</f>
        <v>3167000</v>
      </c>
      <c r="AR43">
        <f>IFERROR(IF($A43="","",IF(SUMIFS(RAW_매출A!$J$2:$J$7000,RAW_매출A!$B$2:$B$7000,$A43,RAW_매출A!$A$2:$A$7000,EDATE($E43,AR$1-1))=0,"",SUMIFS(RAW_매출A!$J$2:$J$7000,RAW_매출A!$B$2:$B$7000,$A43,RAW_매출A!$A$2:$A$7000,EDATE($E43,AR$1-1)))),"")</f>
        <v>3452100</v>
      </c>
      <c r="AS43">
        <f>IFERROR(IF($A43="","",IF(SUMIFS(RAW_매출A!$J$2:$J$7000,RAW_매출A!$B$2:$B$7000,$A43,RAW_매출A!$A$2:$A$7000,EDATE($E43,AS$1-1))=0,"",SUMIFS(RAW_매출A!$J$2:$J$7000,RAW_매출A!$B$2:$B$7000,$A43,RAW_매출A!$A$2:$A$7000,EDATE($E43,AS$1-1)))),"")</f>
        <v>3270850</v>
      </c>
      <c r="AT43">
        <f>IFERROR(IF($A43="","",IF(SUMIFS(RAW_매출A!$J$2:$J$7000,RAW_매출A!$B$2:$B$7000,$A43,RAW_매출A!$A$2:$A$7000,EDATE($E43,AT$1-1))=0,"",SUMIFS(RAW_매출A!$J$2:$J$7000,RAW_매출A!$B$2:$B$7000,$A43,RAW_매출A!$A$2:$A$7000,EDATE($E43,AT$1-1)))),"")</f>
        <v>2719750</v>
      </c>
      <c r="AU43">
        <f>IFERROR(IF($A43="","",IF(SUMIFS(RAW_매출A!$J$2:$J$7000,RAW_매출A!$B$2:$B$7000,$A43,RAW_매출A!$A$2:$A$7000,EDATE($E43,AU$1-1))=0,"",SUMIFS(RAW_매출A!$J$2:$J$7000,RAW_매출A!$B$2:$B$7000,$A43,RAW_매출A!$A$2:$A$7000,EDATE($E43,AU$1-1)))),"")</f>
        <v>3053350</v>
      </c>
      <c r="AV43">
        <f>IFERROR(IF($A43="","",IF(SUMIFS(RAW_매출A!$J$2:$J$7000,RAW_매출A!$B$2:$B$7000,$A43,RAW_매출A!$A$2:$A$7000,EDATE($E43,AV$1-1))=0,"",SUMIFS(RAW_매출A!$J$2:$J$7000,RAW_매출A!$B$2:$B$7000,$A43,RAW_매출A!$A$2:$A$7000,EDATE($E43,AV$1-1)))),"")</f>
        <v>4056900</v>
      </c>
      <c r="AW43">
        <f>IFERROR(IF($A43="","",IF(SUMIFS(RAW_매출A!$J$2:$J$7000,RAW_매출A!$B$2:$B$7000,$A43,RAW_매출A!$A$2:$A$7000,EDATE($E43,AW$1-1))=0,"",SUMIFS(RAW_매출A!$J$2:$J$7000,RAW_매출A!$B$2:$B$7000,$A43,RAW_매출A!$A$2:$A$7000,EDATE($E43,AW$1-1)))),"")</f>
        <v>3563100</v>
      </c>
      <c r="AX43">
        <f>IFERROR(IF($A43="","",IF(SUMIFS(RAW_매출A!$J$2:$J$7000,RAW_매출A!$B$2:$B$7000,$A43,RAW_매출A!$A$2:$A$7000,EDATE($E43,AX$1-1))=0,"",SUMIFS(RAW_매출A!$J$2:$J$7000,RAW_매출A!$B$2:$B$7000,$A43,RAW_매출A!$A$2:$A$7000,EDATE($E43,AX$1-1)))),"")</f>
        <v>4453750</v>
      </c>
      <c r="AY43">
        <f>IFERROR(IF($A43="","",IF(SUMIFS(RAW_매출A!$J$2:$J$7000,RAW_매출A!$B$2:$B$7000,$A43,RAW_매출A!$A$2:$A$7000,EDATE($E43,AY$1-1))=0,"",SUMIFS(RAW_매출A!$J$2:$J$7000,RAW_매출A!$B$2:$B$7000,$A43,RAW_매출A!$A$2:$A$7000,EDATE($E43,AY$1-1)))),"")</f>
        <v>4431500</v>
      </c>
      <c r="AZ43">
        <f>IFERROR(IF($A43="","",IF(SUMIFS(RAW_매출A!$J$2:$J$7000,RAW_매출A!$B$2:$B$7000,$A43,RAW_매출A!$A$2:$A$7000,EDATE($E43,AZ$1-1))=0,"",SUMIFS(RAW_매출A!$J$2:$J$7000,RAW_매출A!$B$2:$B$7000,$A43,RAW_매출A!$A$2:$A$7000,EDATE($E43,AZ$1-1)))),"")</f>
        <v>3845150</v>
      </c>
      <c r="BA43">
        <f>IFERROR(IF($A43="","",IF(SUMIFS(RAW_매출A!$J$2:$J$7000,RAW_매출A!$B$2:$B$7000,$A43,RAW_매출A!$A$2:$A$7000,EDATE($E43,BA$1-1))=0,"",SUMIFS(RAW_매출A!$J$2:$J$7000,RAW_매출A!$B$2:$B$7000,$A43,RAW_매출A!$A$2:$A$7000,EDATE($E43,BA$1-1)))),"")</f>
        <v>3547800</v>
      </c>
      <c r="BB43">
        <f>IFERROR(IF($A43="","",IF(SUMIFS(RAW_매출A!$J$2:$J$7000,RAW_매출A!$B$2:$B$7000,$A43,RAW_매출A!$A$2:$A$7000,EDATE($E43,BB$1-1))=0,"",SUMIFS(RAW_매출A!$J$2:$J$7000,RAW_매출A!$B$2:$B$7000,$A43,RAW_매출A!$A$2:$A$7000,EDATE($E43,BB$1-1)))),"")</f>
        <v>3392150</v>
      </c>
      <c r="BC43">
        <f>IFERROR(IF($A43="","",IF(SUMIFS(RAW_매출A!$J$2:$J$7000,RAW_매출A!$B$2:$B$7000,$A43,RAW_매출A!$A$2:$A$7000,EDATE($E43,BC$1-1))=0,"",SUMIFS(RAW_매출A!$J$2:$J$7000,RAW_매출A!$B$2:$B$7000,$A43,RAW_매출A!$A$2:$A$7000,EDATE($E43,BC$1-1)))),"")</f>
        <v>3453600</v>
      </c>
      <c r="BD43">
        <f>IFERROR(IF($A43="","",IF(SUMIFS(RAW_매출A!$J$2:$J$7000,RAW_매출A!$B$2:$B$7000,$A43,RAW_매출A!$A$2:$A$7000,EDATE($E43,BD$1-1))=0,"",SUMIFS(RAW_매출A!$J$2:$J$7000,RAW_매출A!$B$2:$B$7000,$A43,RAW_매출A!$A$2:$A$7000,EDATE($E43,BD$1-1)))),"")</f>
        <v>3290800</v>
      </c>
      <c r="BE43">
        <f>IFERROR(IF($A43="","",IF(SUMIFS(RAW_매출A!$J$2:$J$7000,RAW_매출A!$B$2:$B$7000,$A43,RAW_매출A!$A$2:$A$7000,EDATE($E43,BE$1-1))=0,"",SUMIFS(RAW_매출A!$J$2:$J$7000,RAW_매출A!$B$2:$B$7000,$A43,RAW_매출A!$A$2:$A$7000,EDATE($E43,BE$1-1)))),"")</f>
        <v>3118650</v>
      </c>
      <c r="BF43">
        <f>IFERROR(IF($A43="","",IF(SUMIFS(RAW_매출A!$J$2:$J$7000,RAW_매출A!$B$2:$B$7000,$A43,RAW_매출A!$A$2:$A$7000,EDATE($E43,BF$1-1))=0,"",SUMIFS(RAW_매출A!$J$2:$J$7000,RAW_매출A!$B$2:$B$7000,$A43,RAW_매출A!$A$2:$A$7000,EDATE($E43,BF$1-1)))),"")</f>
        <v>2849650</v>
      </c>
      <c r="BG43">
        <f>IFERROR(IF($A43="","",IF(SUMIFS(RAW_매출A!$J$2:$J$7000,RAW_매출A!$B$2:$B$7000,$A43,RAW_매출A!$A$2:$A$7000,EDATE($E43,BG$1-1))=0,"",SUMIFS(RAW_매출A!$J$2:$J$7000,RAW_매출A!$B$2:$B$7000,$A43,RAW_매출A!$A$2:$A$7000,EDATE($E43,BG$1-1)))),"")</f>
        <v>2505500</v>
      </c>
      <c r="BH43">
        <f>IFERROR(IF($A43="","",IF(SUMIFS(RAW_매출A!$J$2:$J$7000,RAW_매출A!$B$2:$B$7000,$A43,RAW_매출A!$A$2:$A$7000,EDATE($E43,BH$1-1))=0,"",SUMIFS(RAW_매출A!$J$2:$J$7000,RAW_매출A!$B$2:$B$7000,$A43,RAW_매출A!$A$2:$A$7000,EDATE($E43,BH$1-1)))),"")</f>
        <v>2545850</v>
      </c>
      <c r="BI43">
        <f>IFERROR(IF($A43="","",IF(SUMIFS(RAW_매출A!$J$2:$J$7000,RAW_매출A!$B$2:$B$7000,$A43,RAW_매출A!$A$2:$A$7000,EDATE($E43,BI$1-1))=0,"",SUMIFS(RAW_매출A!$J$2:$J$7000,RAW_매출A!$B$2:$B$7000,$A43,RAW_매출A!$A$2:$A$7000,EDATE($E43,BI$1-1)))),"")</f>
        <v>2276150</v>
      </c>
      <c r="BJ43">
        <f>IFERROR(IF($A43="","",IF(SUMIFS(RAW_매출A!$J$2:$J$7000,RAW_매출A!$B$2:$B$7000,$A43,RAW_매출A!$A$2:$A$7000,EDATE($E43,BJ$1-1))=0,"",SUMIFS(RAW_매출A!$J$2:$J$7000,RAW_매출A!$B$2:$B$7000,$A43,RAW_매출A!$A$2:$A$7000,EDATE($E43,BJ$1-1)))),"")</f>
        <v>3121750</v>
      </c>
      <c r="BK43">
        <f>IFERROR(IF($A43="","",IF(SUMIFS(RAW_매출A!$J$2:$J$7000,RAW_매출A!$B$2:$B$7000,$A43,RAW_매출A!$A$2:$A$7000,EDATE($E43,BK$1-1))=0,"",SUMIFS(RAW_매출A!$J$2:$J$7000,RAW_매출A!$B$2:$B$7000,$A43,RAW_매출A!$A$2:$A$7000,EDATE($E43,BK$1-1)))),"")</f>
        <v>3637550</v>
      </c>
      <c r="BL43" t="str">
        <f>IFERROR(IF($A43="","",IF(SUMIFS(RAW_매출A!$J$2:$J$7000,RAW_매출A!$B$2:$B$7000,$A43,RAW_매출A!$A$2:$A$7000,EDATE($E43,BL$1-1))=0,"",SUMIFS(RAW_매출A!$J$2:$J$7000,RAW_매출A!$B$2:$B$7000,$A43,RAW_매출A!$A$2:$A$7000,EDATE($E43,BL$1-1)))),"")</f>
        <v/>
      </c>
      <c r="BM43" t="str">
        <f>IFERROR(IF($A43="","",IF(SUMIFS(RAW_매출A!$J$2:$J$7000,RAW_매출A!$B$2:$B$7000,$A43,RAW_매출A!$A$2:$A$7000,EDATE($E43,BM$1-1))=0,"",SUMIFS(RAW_매출A!$J$2:$J$7000,RAW_매출A!$B$2:$B$7000,$A43,RAW_매출A!$A$2:$A$7000,EDATE($E43,BM$1-1)))),"")</f>
        <v/>
      </c>
      <c r="BN43" t="str">
        <f>IFERROR(IF($A43="","",IF(SUMIFS(RAW_매출A!$J$2:$J$7000,RAW_매출A!$B$2:$B$7000,$A43,RAW_매출A!$A$2:$A$7000,EDATE($E43,BN$1-1))=0,"",SUMIFS(RAW_매출A!$J$2:$J$7000,RAW_매출A!$B$2:$B$7000,$A43,RAW_매출A!$A$2:$A$7000,EDATE($E43,BN$1-1)))),"")</f>
        <v/>
      </c>
    </row>
    <row r="44" spans="1:66" x14ac:dyDescent="0.3">
      <c r="A44" t="str">
        <f>세팅!A45</f>
        <v>(1033) #보라매점</v>
      </c>
      <c r="B44" t="str">
        <f>세팅!B45</f>
        <v>150-2</v>
      </c>
      <c r="C44">
        <f t="shared" si="0"/>
        <v>2</v>
      </c>
      <c r="D44" t="str">
        <f t="shared" si="1"/>
        <v>2</v>
      </c>
      <c r="E44" s="1">
        <f>세팅!D45</f>
        <v>44378</v>
      </c>
      <c r="F44">
        <f t="shared" si="4"/>
        <v>3269885</v>
      </c>
      <c r="G44">
        <f>IFERROR(IF($A44="","",IF(SUMIFS(RAW_매출A!$J$2:$J$7000,RAW_매출A!$B$2:$B$7000,$A44,RAW_매출A!$A$2:$A$7000,EDATE($E44,G$1-1))=0,"",SUMIFS(RAW_매출A!$J$2:$J$7000,RAW_매출A!$B$2:$B$7000,$A44,RAW_매출A!$A$2:$A$7000,EDATE($E44,G$1-1)))),"")</f>
        <v>3435660</v>
      </c>
      <c r="H44">
        <f>IFERROR(IF($A44="","",IF(SUMIFS(RAW_매출A!$J$2:$J$7000,RAW_매출A!$B$2:$B$7000,$A44,RAW_매출A!$A$2:$A$7000,EDATE($E44,H$1-1))=0,"",SUMIFS(RAW_매출A!$J$2:$J$7000,RAW_매출A!$B$2:$B$7000,$A44,RAW_매출A!$A$2:$A$7000,EDATE($E44,H$1-1)))),"")</f>
        <v>2575680</v>
      </c>
      <c r="I44">
        <f>IFERROR(IF($A44="","",IF(SUMIFS(RAW_매출A!$J$2:$J$7000,RAW_매출A!$B$2:$B$7000,$A44,RAW_매출A!$A$2:$A$7000,EDATE($E44,I$1-1))=0,"",SUMIFS(RAW_매출A!$J$2:$J$7000,RAW_매출A!$B$2:$B$7000,$A44,RAW_매출A!$A$2:$A$7000,EDATE($E44,I$1-1)))),"")</f>
        <v>2644800</v>
      </c>
      <c r="J44" s="28">
        <f>IFERROR(IF($A44="","",IF(SUMIFS(RAW_매출A!$J$2:$J$7000,RAW_매출A!$B$2:$B$7000,$A44,RAW_매출A!$A$2:$A$7000,EDATE($E44,J$1-1))=0,"",SUMIFS(RAW_매출A!$J$2:$J$7000,RAW_매출A!$B$2:$B$7000,$A44,RAW_매출A!$A$2:$A$7000,EDATE($E44,J$1-1)))),"")</f>
        <v>3334500</v>
      </c>
      <c r="K44" s="28">
        <f>IFERROR(IF($A44="","",IF(SUMIFS(RAW_매출A!$J$2:$J$7000,RAW_매출A!$B$2:$B$7000,$A44,RAW_매출A!$A$2:$A$7000,EDATE($E44,K$1-1))=0,"",SUMIFS(RAW_매출A!$J$2:$J$7000,RAW_매출A!$B$2:$B$7000,$A44,RAW_매출A!$A$2:$A$7000,EDATE($E44,K$1-1)))),"")</f>
        <v>2593700</v>
      </c>
      <c r="L44" s="28">
        <f>IFERROR(IF($A44="","",IF(SUMIFS(RAW_매출A!$J$2:$J$7000,RAW_매출A!$B$2:$B$7000,$A44,RAW_매출A!$A$2:$A$7000,EDATE($E44,L$1-1))=0,"",SUMIFS(RAW_매출A!$J$2:$J$7000,RAW_매출A!$B$2:$B$7000,$A44,RAW_매출A!$A$2:$A$7000,EDATE($E44,L$1-1)))),"")</f>
        <v>3060200</v>
      </c>
      <c r="M44" s="28">
        <f>IFERROR(IF($A44="","",IF(SUMIFS(RAW_매출A!$J$2:$J$7000,RAW_매출A!$B$2:$B$7000,$A44,RAW_매출A!$A$2:$A$7000,EDATE($E44,M$1-1))=0,"",SUMIFS(RAW_매출A!$J$2:$J$7000,RAW_매출A!$B$2:$B$7000,$A44,RAW_매출A!$A$2:$A$7000,EDATE($E44,M$1-1)))),"")</f>
        <v>3460100</v>
      </c>
      <c r="N44" s="28">
        <f>IFERROR(IF($A44="","",IF(SUMIFS(RAW_매출A!$J$2:$J$7000,RAW_매출A!$B$2:$B$7000,$A44,RAW_매출A!$A$2:$A$7000,EDATE($E44,N$1-1))=0,"",SUMIFS(RAW_매출A!$J$2:$J$7000,RAW_매출A!$B$2:$B$7000,$A44,RAW_매출A!$A$2:$A$7000,EDATE($E44,N$1-1)))),"")</f>
        <v>3162310</v>
      </c>
      <c r="O44" s="28">
        <f>IFERROR(IF($A44="","",IF(SUMIFS(RAW_매출A!$J$2:$J$7000,RAW_매출A!$B$2:$B$7000,$A44,RAW_매출A!$A$2:$A$7000,EDATE($E44,O$1-1))=0,"",SUMIFS(RAW_매출A!$J$2:$J$7000,RAW_매출A!$B$2:$B$7000,$A44,RAW_매출A!$A$2:$A$7000,EDATE($E44,O$1-1)))),"")</f>
        <v>4008500</v>
      </c>
      <c r="P44">
        <f>IFERROR(IF($A44="","",IF(SUMIFS(RAW_매출A!$J$2:$J$7000,RAW_매출A!$B$2:$B$7000,$A44,RAW_매출A!$A$2:$A$7000,EDATE($E44,P$1-1))=0,"",SUMIFS(RAW_매출A!$J$2:$J$7000,RAW_매출A!$B$2:$B$7000,$A44,RAW_매출A!$A$2:$A$7000,EDATE($E44,P$1-1)))),"")</f>
        <v>3858100</v>
      </c>
      <c r="Q44">
        <f>IFERROR(IF($A44="","",IF(SUMIFS(RAW_매출A!$J$2:$J$7000,RAW_매출A!$B$2:$B$7000,$A44,RAW_매출A!$A$2:$A$7000,EDATE($E44,Q$1-1))=0,"",SUMIFS(RAW_매출A!$J$2:$J$7000,RAW_매출A!$B$2:$B$7000,$A44,RAW_매출A!$A$2:$A$7000,EDATE($E44,Q$1-1)))),"")</f>
        <v>4283100</v>
      </c>
      <c r="R44">
        <f>IFERROR(IF($A44="","",IF(SUMIFS(RAW_매출A!$J$2:$J$7000,RAW_매출A!$B$2:$B$7000,$A44,RAW_매출A!$A$2:$A$7000,EDATE($E44,R$1-1))=0,"",SUMIFS(RAW_매출A!$J$2:$J$7000,RAW_매출A!$B$2:$B$7000,$A44,RAW_매출A!$A$2:$A$7000,EDATE($E44,R$1-1)))),"")</f>
        <v>4623100</v>
      </c>
      <c r="S44">
        <f>IFERROR(IF($A44="","",IF(SUMIFS(RAW_매출A!$J$2:$J$7000,RAW_매출A!$B$2:$B$7000,$A44,RAW_매출A!$A$2:$A$7000,EDATE($E44,S$1-1))=0,"",SUMIFS(RAW_매출A!$J$2:$J$7000,RAW_매출A!$B$2:$B$7000,$A44,RAW_매출A!$A$2:$A$7000,EDATE($E44,S$1-1)))),"")</f>
        <v>5297700</v>
      </c>
      <c r="T44">
        <f>IFERROR(IF($A44="","",IF(SUMIFS(RAW_매출A!$J$2:$J$7000,RAW_매출A!$B$2:$B$7000,$A44,RAW_매출A!$A$2:$A$7000,EDATE($E44,T$1-1))=0,"",SUMIFS(RAW_매출A!$J$2:$J$7000,RAW_매출A!$B$2:$B$7000,$A44,RAW_매출A!$A$2:$A$7000,EDATE($E44,T$1-1)))),"")</f>
        <v>5066200</v>
      </c>
      <c r="U44">
        <f>IFERROR(IF($A44="","",IF(SUMIFS(RAW_매출A!$J$2:$J$7000,RAW_매출A!$B$2:$B$7000,$A44,RAW_매출A!$A$2:$A$7000,EDATE($E44,U$1-1))=0,"",SUMIFS(RAW_매출A!$J$2:$J$7000,RAW_매출A!$B$2:$B$7000,$A44,RAW_매출A!$A$2:$A$7000,EDATE($E44,U$1-1)))),"")</f>
        <v>4467800</v>
      </c>
      <c r="V44">
        <f>IFERROR(IF($A44="","",IF(SUMIFS(RAW_매출A!$J$2:$J$7000,RAW_매출A!$B$2:$B$7000,$A44,RAW_매출A!$A$2:$A$7000,EDATE($E44,V$1-1))=0,"",SUMIFS(RAW_매출A!$J$2:$J$7000,RAW_매출A!$B$2:$B$7000,$A44,RAW_매출A!$A$2:$A$7000,EDATE($E44,V$1-1)))),"")</f>
        <v>4760800</v>
      </c>
      <c r="W44">
        <f>IFERROR(IF($A44="","",IF(SUMIFS(RAW_매출A!$J$2:$J$7000,RAW_매출A!$B$2:$B$7000,$A44,RAW_매출A!$A$2:$A$7000,EDATE($E44,W$1-1))=0,"",SUMIFS(RAW_매출A!$J$2:$J$7000,RAW_매출A!$B$2:$B$7000,$A44,RAW_매출A!$A$2:$A$7000,EDATE($E44,W$1-1)))),"")</f>
        <v>4125700</v>
      </c>
      <c r="X44">
        <f>IFERROR(IF($A44="","",IF(SUMIFS(RAW_매출A!$J$2:$J$7000,RAW_매출A!$B$2:$B$7000,$A44,RAW_매출A!$A$2:$A$7000,EDATE($E44,X$1-1))=0,"",SUMIFS(RAW_매출A!$J$2:$J$7000,RAW_매출A!$B$2:$B$7000,$A44,RAW_매출A!$A$2:$A$7000,EDATE($E44,X$1-1)))),"")</f>
        <v>4448600</v>
      </c>
      <c r="Y44">
        <f>IFERROR(IF($A44="","",IF(SUMIFS(RAW_매출A!$J$2:$J$7000,RAW_매출A!$B$2:$B$7000,$A44,RAW_매출A!$A$2:$A$7000,EDATE($E44,Y$1-1))=0,"",SUMIFS(RAW_매출A!$J$2:$J$7000,RAW_매출A!$B$2:$B$7000,$A44,RAW_매출A!$A$2:$A$7000,EDATE($E44,Y$1-1)))),"")</f>
        <v>4561900</v>
      </c>
      <c r="Z44">
        <f>IFERROR(IF($A44="","",IF(SUMIFS(RAW_매출A!$J$2:$J$7000,RAW_매출A!$B$2:$B$7000,$A44,RAW_매출A!$A$2:$A$7000,EDATE($E44,Z$1-1))=0,"",SUMIFS(RAW_매출A!$J$2:$J$7000,RAW_매출A!$B$2:$B$7000,$A44,RAW_매출A!$A$2:$A$7000,EDATE($E44,Z$1-1)))),"")</f>
        <v>4087300</v>
      </c>
      <c r="AA44">
        <f>IFERROR(IF($A44="","",IF(SUMIFS(RAW_매출A!$J$2:$J$7000,RAW_매출A!$B$2:$B$7000,$A44,RAW_매출A!$A$2:$A$7000,EDATE($E44,AA$1-1))=0,"",SUMIFS(RAW_매출A!$J$2:$J$7000,RAW_매출A!$B$2:$B$7000,$A44,RAW_매출A!$A$2:$A$7000,EDATE($E44,AA$1-1)))),"")</f>
        <v>4411400</v>
      </c>
      <c r="AB44">
        <f>IFERROR(IF($A44="","",IF(SUMIFS(RAW_매출A!$J$2:$J$7000,RAW_매출A!$B$2:$B$7000,$A44,RAW_매출A!$A$2:$A$7000,EDATE($E44,AB$1-1))=0,"",SUMIFS(RAW_매출A!$J$2:$J$7000,RAW_매출A!$B$2:$B$7000,$A44,RAW_매출A!$A$2:$A$7000,EDATE($E44,AB$1-1)))),"")</f>
        <v>4725800</v>
      </c>
      <c r="AC44">
        <f>IFERROR(IF($A44="","",IF(SUMIFS(RAW_매출A!$J$2:$J$7000,RAW_매출A!$B$2:$B$7000,$A44,RAW_매출A!$A$2:$A$7000,EDATE($E44,AC$1-1))=0,"",SUMIFS(RAW_매출A!$J$2:$J$7000,RAW_매출A!$B$2:$B$7000,$A44,RAW_매출A!$A$2:$A$7000,EDATE($E44,AC$1-1)))),"")</f>
        <v>4694100</v>
      </c>
      <c r="AD44">
        <f>IFERROR(IF($A44="","",IF(SUMIFS(RAW_매출A!$J$2:$J$7000,RAW_매출A!$B$2:$B$7000,$A44,RAW_매출A!$A$2:$A$7000,EDATE($E44,AD$1-1))=0,"",SUMIFS(RAW_매출A!$J$2:$J$7000,RAW_매출A!$B$2:$B$7000,$A44,RAW_매출A!$A$2:$A$7000,EDATE($E44,AD$1-1)))),"")</f>
        <v>4635300</v>
      </c>
      <c r="AE44">
        <f>IFERROR(IF($A44="","",IF(SUMIFS(RAW_매출A!$J$2:$J$7000,RAW_매출A!$B$2:$B$7000,$A44,RAW_매출A!$A$2:$A$7000,EDATE($E44,AE$1-1))=0,"",SUMIFS(RAW_매출A!$J$2:$J$7000,RAW_매출A!$B$2:$B$7000,$A44,RAW_매출A!$A$2:$A$7000,EDATE($E44,AE$1-1)))),"")</f>
        <v>5169100</v>
      </c>
      <c r="AF44">
        <f>IFERROR(IF($A44="","",IF(SUMIFS(RAW_매출A!$J$2:$J$7000,RAW_매출A!$B$2:$B$7000,$A44,RAW_매출A!$A$2:$A$7000,EDATE($E44,AF$1-1))=0,"",SUMIFS(RAW_매출A!$J$2:$J$7000,RAW_매출A!$B$2:$B$7000,$A44,RAW_매출A!$A$2:$A$7000,EDATE($E44,AF$1-1)))),"")</f>
        <v>4332900</v>
      </c>
      <c r="AG44">
        <f>IFERROR(IF($A44="","",IF(SUMIFS(RAW_매출A!$J$2:$J$7000,RAW_매출A!$B$2:$B$7000,$A44,RAW_매출A!$A$2:$A$7000,EDATE($E44,AG$1-1))=0,"",SUMIFS(RAW_매출A!$J$2:$J$7000,RAW_매출A!$B$2:$B$7000,$A44,RAW_매출A!$A$2:$A$7000,EDATE($E44,AG$1-1)))),"")</f>
        <v>4656600</v>
      </c>
      <c r="AH44">
        <f>IFERROR(IF($A44="","",IF(SUMIFS(RAW_매출A!$J$2:$J$7000,RAW_매출A!$B$2:$B$7000,$A44,RAW_매출A!$A$2:$A$7000,EDATE($E44,AH$1-1))=0,"",SUMIFS(RAW_매출A!$J$2:$J$7000,RAW_매출A!$B$2:$B$7000,$A44,RAW_매출A!$A$2:$A$7000,EDATE($E44,AH$1-1)))),"")</f>
        <v>5218900</v>
      </c>
      <c r="AI44">
        <f>IFERROR(IF($A44="","",IF(SUMIFS(RAW_매출A!$J$2:$J$7000,RAW_매출A!$B$2:$B$7000,$A44,RAW_매출A!$A$2:$A$7000,EDATE($E44,AI$1-1))=0,"",SUMIFS(RAW_매출A!$J$2:$J$7000,RAW_매출A!$B$2:$B$7000,$A44,RAW_매출A!$A$2:$A$7000,EDATE($E44,AI$1-1)))),"")</f>
        <v>4318800</v>
      </c>
      <c r="AJ44">
        <f>IFERROR(IF($A44="","",IF(SUMIFS(RAW_매출A!$J$2:$J$7000,RAW_매출A!$B$2:$B$7000,$A44,RAW_매출A!$A$2:$A$7000,EDATE($E44,AJ$1-1))=0,"",SUMIFS(RAW_매출A!$J$2:$J$7000,RAW_매출A!$B$2:$B$7000,$A44,RAW_매출A!$A$2:$A$7000,EDATE($E44,AJ$1-1)))),"")</f>
        <v>4896850</v>
      </c>
      <c r="AK44">
        <f>IFERROR(IF($A44="","",IF(SUMIFS(RAW_매출A!$J$2:$J$7000,RAW_매출A!$B$2:$B$7000,$A44,RAW_매출A!$A$2:$A$7000,EDATE($E44,AK$1-1))=0,"",SUMIFS(RAW_매출A!$J$2:$J$7000,RAW_매출A!$B$2:$B$7000,$A44,RAW_매출A!$A$2:$A$7000,EDATE($E44,AK$1-1)))),"")</f>
        <v>4765150</v>
      </c>
      <c r="AL44">
        <f>IFERROR(IF($A44="","",IF(SUMIFS(RAW_매출A!$J$2:$J$7000,RAW_매출A!$B$2:$B$7000,$A44,RAW_매출A!$A$2:$A$7000,EDATE($E44,AL$1-1))=0,"",SUMIFS(RAW_매출A!$J$2:$J$7000,RAW_매출A!$B$2:$B$7000,$A44,RAW_매출A!$A$2:$A$7000,EDATE($E44,AL$1-1)))),"")</f>
        <v>4846650</v>
      </c>
      <c r="AM44">
        <f>IFERROR(IF($A44="","",IF(SUMIFS(RAW_매출A!$J$2:$J$7000,RAW_매출A!$B$2:$B$7000,$A44,RAW_매출A!$A$2:$A$7000,EDATE($E44,AM$1-1))=0,"",SUMIFS(RAW_매출A!$J$2:$J$7000,RAW_매출A!$B$2:$B$7000,$A44,RAW_매출A!$A$2:$A$7000,EDATE($E44,AM$1-1)))),"")</f>
        <v>5008600</v>
      </c>
      <c r="AN44">
        <f>IFERROR(IF($A44="","",IF(SUMIFS(RAW_매출A!$J$2:$J$7000,RAW_매출A!$B$2:$B$7000,$A44,RAW_매출A!$A$2:$A$7000,EDATE($E44,AN$1-1))=0,"",SUMIFS(RAW_매출A!$J$2:$J$7000,RAW_매출A!$B$2:$B$7000,$A44,RAW_매출A!$A$2:$A$7000,EDATE($E44,AN$1-1)))),"")</f>
        <v>4803700</v>
      </c>
      <c r="AO44">
        <f>IFERROR(IF($A44="","",IF(SUMIFS(RAW_매출A!$J$2:$J$7000,RAW_매출A!$B$2:$B$7000,$A44,RAW_매출A!$A$2:$A$7000,EDATE($E44,AO$1-1))=0,"",SUMIFS(RAW_매출A!$J$2:$J$7000,RAW_매출A!$B$2:$B$7000,$A44,RAW_매출A!$A$2:$A$7000,EDATE($E44,AO$1-1)))),"")</f>
        <v>4999800</v>
      </c>
      <c r="AP44">
        <f>IFERROR(IF($A44="","",IF(SUMIFS(RAW_매출A!$J$2:$J$7000,RAW_매출A!$B$2:$B$7000,$A44,RAW_매출A!$A$2:$A$7000,EDATE($E44,AP$1-1))=0,"",SUMIFS(RAW_매출A!$J$2:$J$7000,RAW_매출A!$B$2:$B$7000,$A44,RAW_매출A!$A$2:$A$7000,EDATE($E44,AP$1-1)))),"")</f>
        <v>5417450</v>
      </c>
      <c r="AQ44">
        <f>IFERROR(IF($A44="","",IF(SUMIFS(RAW_매출A!$J$2:$J$7000,RAW_매출A!$B$2:$B$7000,$A44,RAW_매출A!$A$2:$A$7000,EDATE($E44,AQ$1-1))=0,"",SUMIFS(RAW_매출A!$J$2:$J$7000,RAW_매출A!$B$2:$B$7000,$A44,RAW_매출A!$A$2:$A$7000,EDATE($E44,AQ$1-1)))),"")</f>
        <v>5683000</v>
      </c>
      <c r="AR44">
        <f>IFERROR(IF($A44="","",IF(SUMIFS(RAW_매출A!$J$2:$J$7000,RAW_매출A!$B$2:$B$7000,$A44,RAW_매출A!$A$2:$A$7000,EDATE($E44,AR$1-1))=0,"",SUMIFS(RAW_매출A!$J$2:$J$7000,RAW_매출A!$B$2:$B$7000,$A44,RAW_매출A!$A$2:$A$7000,EDATE($E44,AR$1-1)))),"")</f>
        <v>5230350</v>
      </c>
      <c r="AS44">
        <f>IFERROR(IF($A44="","",IF(SUMIFS(RAW_매출A!$J$2:$J$7000,RAW_매출A!$B$2:$B$7000,$A44,RAW_매출A!$A$2:$A$7000,EDATE($E44,AS$1-1))=0,"",SUMIFS(RAW_매출A!$J$2:$J$7000,RAW_매출A!$B$2:$B$7000,$A44,RAW_매출A!$A$2:$A$7000,EDATE($E44,AS$1-1)))),"")</f>
        <v>4968950</v>
      </c>
      <c r="AT44">
        <f>IFERROR(IF($A44="","",IF(SUMIFS(RAW_매출A!$J$2:$J$7000,RAW_매출A!$B$2:$B$7000,$A44,RAW_매출A!$A$2:$A$7000,EDATE($E44,AT$1-1))=0,"",SUMIFS(RAW_매출A!$J$2:$J$7000,RAW_매출A!$B$2:$B$7000,$A44,RAW_매출A!$A$2:$A$7000,EDATE($E44,AT$1-1)))),"")</f>
        <v>5802850</v>
      </c>
      <c r="AU44">
        <f>IFERROR(IF($A44="","",IF(SUMIFS(RAW_매출A!$J$2:$J$7000,RAW_매출A!$B$2:$B$7000,$A44,RAW_매출A!$A$2:$A$7000,EDATE($E44,AU$1-1))=0,"",SUMIFS(RAW_매출A!$J$2:$J$7000,RAW_매출A!$B$2:$B$7000,$A44,RAW_매출A!$A$2:$A$7000,EDATE($E44,AU$1-1)))),"")</f>
        <v>5142900</v>
      </c>
      <c r="AV44">
        <f>IFERROR(IF($A44="","",IF(SUMIFS(RAW_매출A!$J$2:$J$7000,RAW_매출A!$B$2:$B$7000,$A44,RAW_매출A!$A$2:$A$7000,EDATE($E44,AV$1-1))=0,"",SUMIFS(RAW_매출A!$J$2:$J$7000,RAW_매출A!$B$2:$B$7000,$A44,RAW_매출A!$A$2:$A$7000,EDATE($E44,AV$1-1)))),"")</f>
        <v>5428850</v>
      </c>
      <c r="AW44">
        <f>IFERROR(IF($A44="","",IF(SUMIFS(RAW_매출A!$J$2:$J$7000,RAW_매출A!$B$2:$B$7000,$A44,RAW_매출A!$A$2:$A$7000,EDATE($E44,AW$1-1))=0,"",SUMIFS(RAW_매출A!$J$2:$J$7000,RAW_매출A!$B$2:$B$7000,$A44,RAW_매출A!$A$2:$A$7000,EDATE($E44,AW$1-1)))),"")</f>
        <v>5321750</v>
      </c>
      <c r="AX44">
        <f>IFERROR(IF($A44="","",IF(SUMIFS(RAW_매출A!$J$2:$J$7000,RAW_매출A!$B$2:$B$7000,$A44,RAW_매출A!$A$2:$A$7000,EDATE($E44,AX$1-1))=0,"",SUMIFS(RAW_매출A!$J$2:$J$7000,RAW_매출A!$B$2:$B$7000,$A44,RAW_매출A!$A$2:$A$7000,EDATE($E44,AX$1-1)))),"")</f>
        <v>4921500</v>
      </c>
      <c r="AY44">
        <f>IFERROR(IF($A44="","",IF(SUMIFS(RAW_매출A!$J$2:$J$7000,RAW_매출A!$B$2:$B$7000,$A44,RAW_매출A!$A$2:$A$7000,EDATE($E44,AY$1-1))=0,"",SUMIFS(RAW_매출A!$J$2:$J$7000,RAW_매출A!$B$2:$B$7000,$A44,RAW_매출A!$A$2:$A$7000,EDATE($E44,AY$1-1)))),"")</f>
        <v>5966500</v>
      </c>
      <c r="AZ44">
        <f>IFERROR(IF($A44="","",IF(SUMIFS(RAW_매출A!$J$2:$J$7000,RAW_매출A!$B$2:$B$7000,$A44,RAW_매출A!$A$2:$A$7000,EDATE($E44,AZ$1-1))=0,"",SUMIFS(RAW_매출A!$J$2:$J$7000,RAW_매출A!$B$2:$B$7000,$A44,RAW_매출A!$A$2:$A$7000,EDATE($E44,AZ$1-1)))),"")</f>
        <v>5240550</v>
      </c>
      <c r="BA44">
        <f>IFERROR(IF($A44="","",IF(SUMIFS(RAW_매출A!$J$2:$J$7000,RAW_매출A!$B$2:$B$7000,$A44,RAW_매출A!$A$2:$A$7000,EDATE($E44,BA$1-1))=0,"",SUMIFS(RAW_매출A!$J$2:$J$7000,RAW_매출A!$B$2:$B$7000,$A44,RAW_매출A!$A$2:$A$7000,EDATE($E44,BA$1-1)))),"")</f>
        <v>6190500</v>
      </c>
      <c r="BB44">
        <f>IFERROR(IF($A44="","",IF(SUMIFS(RAW_매출A!$J$2:$J$7000,RAW_매출A!$B$2:$B$7000,$A44,RAW_매출A!$A$2:$A$7000,EDATE($E44,BB$1-1))=0,"",SUMIFS(RAW_매출A!$J$2:$J$7000,RAW_매출A!$B$2:$B$7000,$A44,RAW_매출A!$A$2:$A$7000,EDATE($E44,BB$1-1)))),"")</f>
        <v>5785750</v>
      </c>
      <c r="BC44">
        <f>IFERROR(IF($A44="","",IF(SUMIFS(RAW_매출A!$J$2:$J$7000,RAW_매출A!$B$2:$B$7000,$A44,RAW_매출A!$A$2:$A$7000,EDATE($E44,BC$1-1))=0,"",SUMIFS(RAW_매출A!$J$2:$J$7000,RAW_매출A!$B$2:$B$7000,$A44,RAW_매출A!$A$2:$A$7000,EDATE($E44,BC$1-1)))),"")</f>
        <v>5557450</v>
      </c>
      <c r="BD44">
        <f>IFERROR(IF($A44="","",IF(SUMIFS(RAW_매출A!$J$2:$J$7000,RAW_매출A!$B$2:$B$7000,$A44,RAW_매출A!$A$2:$A$7000,EDATE($E44,BD$1-1))=0,"",SUMIFS(RAW_매출A!$J$2:$J$7000,RAW_매출A!$B$2:$B$7000,$A44,RAW_매출A!$A$2:$A$7000,EDATE($E44,BD$1-1)))),"")</f>
        <v>5331050</v>
      </c>
      <c r="BE44">
        <f>IFERROR(IF($A44="","",IF(SUMIFS(RAW_매출A!$J$2:$J$7000,RAW_매출A!$B$2:$B$7000,$A44,RAW_매출A!$A$2:$A$7000,EDATE($E44,BE$1-1))=0,"",SUMIFS(RAW_매출A!$J$2:$J$7000,RAW_매출A!$B$2:$B$7000,$A44,RAW_매출A!$A$2:$A$7000,EDATE($E44,BE$1-1)))),"")</f>
        <v>4830950</v>
      </c>
      <c r="BF44">
        <f>IFERROR(IF($A44="","",IF(SUMIFS(RAW_매출A!$J$2:$J$7000,RAW_매출A!$B$2:$B$7000,$A44,RAW_매출A!$A$2:$A$7000,EDATE($E44,BF$1-1))=0,"",SUMIFS(RAW_매출A!$J$2:$J$7000,RAW_매출A!$B$2:$B$7000,$A44,RAW_매출A!$A$2:$A$7000,EDATE($E44,BF$1-1)))),"")</f>
        <v>6446050</v>
      </c>
      <c r="BG44">
        <f>IFERROR(IF($A44="","",IF(SUMIFS(RAW_매출A!$J$2:$J$7000,RAW_매출A!$B$2:$B$7000,$A44,RAW_매출A!$A$2:$A$7000,EDATE($E44,BG$1-1))=0,"",SUMIFS(RAW_매출A!$J$2:$J$7000,RAW_매출A!$B$2:$B$7000,$A44,RAW_매출A!$A$2:$A$7000,EDATE($E44,BG$1-1)))),"")</f>
        <v>5931150</v>
      </c>
      <c r="BH44">
        <f>IFERROR(IF($A44="","",IF(SUMIFS(RAW_매출A!$J$2:$J$7000,RAW_매출A!$B$2:$B$7000,$A44,RAW_매출A!$A$2:$A$7000,EDATE($E44,BH$1-1))=0,"",SUMIFS(RAW_매출A!$J$2:$J$7000,RAW_매출A!$B$2:$B$7000,$A44,RAW_매출A!$A$2:$A$7000,EDATE($E44,BH$1-1)))),"")</f>
        <v>5579300</v>
      </c>
      <c r="BI44">
        <f>IFERROR(IF($A44="","",IF(SUMIFS(RAW_매출A!$J$2:$J$7000,RAW_매출A!$B$2:$B$7000,$A44,RAW_매출A!$A$2:$A$7000,EDATE($E44,BI$1-1))=0,"",SUMIFS(RAW_매출A!$J$2:$J$7000,RAW_매출A!$B$2:$B$7000,$A44,RAW_매출A!$A$2:$A$7000,EDATE($E44,BI$1-1)))),"")</f>
        <v>5779200</v>
      </c>
      <c r="BJ44">
        <f>IFERROR(IF($A44="","",IF(SUMIFS(RAW_매출A!$J$2:$J$7000,RAW_매출A!$B$2:$B$7000,$A44,RAW_매출A!$A$2:$A$7000,EDATE($E44,BJ$1-1))=0,"",SUMIFS(RAW_매출A!$J$2:$J$7000,RAW_매출A!$B$2:$B$7000,$A44,RAW_매출A!$A$2:$A$7000,EDATE($E44,BJ$1-1)))),"")</f>
        <v>5211950</v>
      </c>
      <c r="BK44">
        <f>IFERROR(IF($A44="","",IF(SUMIFS(RAW_매출A!$J$2:$J$7000,RAW_매출A!$B$2:$B$7000,$A44,RAW_매출A!$A$2:$A$7000,EDATE($E44,BK$1-1))=0,"",SUMIFS(RAW_매출A!$J$2:$J$7000,RAW_매출A!$B$2:$B$7000,$A44,RAW_매출A!$A$2:$A$7000,EDATE($E44,BK$1-1)))),"")</f>
        <v>5694650</v>
      </c>
      <c r="BL44">
        <f>IFERROR(IF($A44="","",IF(SUMIFS(RAW_매출A!$J$2:$J$7000,RAW_매출A!$B$2:$B$7000,$A44,RAW_매출A!$A$2:$A$7000,EDATE($E44,BL$1-1))=0,"",SUMIFS(RAW_매출A!$J$2:$J$7000,RAW_매출A!$B$2:$B$7000,$A44,RAW_매출A!$A$2:$A$7000,EDATE($E44,BL$1-1)))),"")</f>
        <v>5147150</v>
      </c>
      <c r="BM44">
        <f>IFERROR(IF($A44="","",IF(SUMIFS(RAW_매출A!$J$2:$J$7000,RAW_매출A!$B$2:$B$7000,$A44,RAW_매출A!$A$2:$A$7000,EDATE($E44,BM$1-1))=0,"",SUMIFS(RAW_매출A!$J$2:$J$7000,RAW_매출A!$B$2:$B$7000,$A44,RAW_매출A!$A$2:$A$7000,EDATE($E44,BM$1-1)))),"")</f>
        <v>5960250</v>
      </c>
      <c r="BN44">
        <f>IFERROR(IF($A44="","",IF(SUMIFS(RAW_매출A!$J$2:$J$7000,RAW_매출A!$B$2:$B$7000,$A44,RAW_매출A!$A$2:$A$7000,EDATE($E44,BN$1-1))=0,"",SUMIFS(RAW_매출A!$J$2:$J$7000,RAW_매출A!$B$2:$B$7000,$A44,RAW_매출A!$A$2:$A$7000,EDATE($E44,BN$1-1)))),"")</f>
        <v>4816850</v>
      </c>
    </row>
    <row r="45" spans="1:66" x14ac:dyDescent="0.3">
      <c r="A45" t="str">
        <f>세팅!A46</f>
        <v>(1034) #부천심곡점</v>
      </c>
      <c r="B45" t="str">
        <f>세팅!B46</f>
        <v>150-0</v>
      </c>
      <c r="C45">
        <f t="shared" si="0"/>
        <v>0</v>
      </c>
      <c r="D45" t="str">
        <f t="shared" si="1"/>
        <v>0</v>
      </c>
      <c r="E45" s="1">
        <f>세팅!D46</f>
        <v>44531</v>
      </c>
      <c r="F45">
        <f t="shared" si="4"/>
        <v>3395550</v>
      </c>
      <c r="G45">
        <f>IFERROR(IF($A45="","",IF(SUMIFS(RAW_매출A!$J$2:$J$7000,RAW_매출A!$B$2:$B$7000,$A45,RAW_매출A!$A$2:$A$7000,EDATE($E45,G$1-1))=0,"",SUMIFS(RAW_매출A!$J$2:$J$7000,RAW_매출A!$B$2:$B$7000,$A45,RAW_매출A!$A$2:$A$7000,EDATE($E45,G$1-1)))),"")</f>
        <v>2363640</v>
      </c>
      <c r="H45">
        <f>IFERROR(IF($A45="","",IF(SUMIFS(RAW_매출A!$J$2:$J$7000,RAW_매출A!$B$2:$B$7000,$A45,RAW_매출A!$A$2:$A$7000,EDATE($E45,H$1-1))=0,"",SUMIFS(RAW_매출A!$J$2:$J$7000,RAW_매출A!$B$2:$B$7000,$A45,RAW_매출A!$A$2:$A$7000,EDATE($E45,H$1-1)))),"")</f>
        <v>2718700</v>
      </c>
      <c r="I45">
        <f>IFERROR(IF($A45="","",IF(SUMIFS(RAW_매출A!$J$2:$J$7000,RAW_매출A!$B$2:$B$7000,$A45,RAW_매출A!$A$2:$A$7000,EDATE($E45,I$1-1))=0,"",SUMIFS(RAW_매출A!$J$2:$J$7000,RAW_매출A!$B$2:$B$7000,$A45,RAW_매출A!$A$2:$A$7000,EDATE($E45,I$1-1)))),"")</f>
        <v>2252100</v>
      </c>
      <c r="J45" s="28">
        <f>IFERROR(IF($A45="","",IF(SUMIFS(RAW_매출A!$J$2:$J$7000,RAW_매출A!$B$2:$B$7000,$A45,RAW_매출A!$A$2:$A$7000,EDATE($E45,J$1-1))=0,"",SUMIFS(RAW_매출A!$J$2:$J$7000,RAW_매출A!$B$2:$B$7000,$A45,RAW_매출A!$A$2:$A$7000,EDATE($E45,J$1-1)))),"")</f>
        <v>3323000</v>
      </c>
      <c r="K45" s="28">
        <f>IFERROR(IF($A45="","",IF(SUMIFS(RAW_매출A!$J$2:$J$7000,RAW_매출A!$B$2:$B$7000,$A45,RAW_매출A!$A$2:$A$7000,EDATE($E45,K$1-1))=0,"",SUMIFS(RAW_매출A!$J$2:$J$7000,RAW_매출A!$B$2:$B$7000,$A45,RAW_매출A!$A$2:$A$7000,EDATE($E45,K$1-1)))),"")</f>
        <v>3148400</v>
      </c>
      <c r="L45" s="28">
        <f>IFERROR(IF($A45="","",IF(SUMIFS(RAW_매출A!$J$2:$J$7000,RAW_매출A!$B$2:$B$7000,$A45,RAW_매출A!$A$2:$A$7000,EDATE($E45,L$1-1))=0,"",SUMIFS(RAW_매출A!$J$2:$J$7000,RAW_매출A!$B$2:$B$7000,$A45,RAW_매출A!$A$2:$A$7000,EDATE($E45,L$1-1)))),"")</f>
        <v>2952600</v>
      </c>
      <c r="M45" s="28">
        <f>IFERROR(IF($A45="","",IF(SUMIFS(RAW_매출A!$J$2:$J$7000,RAW_매출A!$B$2:$B$7000,$A45,RAW_매출A!$A$2:$A$7000,EDATE($E45,M$1-1))=0,"",SUMIFS(RAW_매출A!$J$2:$J$7000,RAW_매출A!$B$2:$B$7000,$A45,RAW_매출A!$A$2:$A$7000,EDATE($E45,M$1-1)))),"")</f>
        <v>3329800</v>
      </c>
      <c r="N45" s="28">
        <f>IFERROR(IF($A45="","",IF(SUMIFS(RAW_매출A!$J$2:$J$7000,RAW_매출A!$B$2:$B$7000,$A45,RAW_매출A!$A$2:$A$7000,EDATE($E45,N$1-1))=0,"",SUMIFS(RAW_매출A!$J$2:$J$7000,RAW_매출A!$B$2:$B$7000,$A45,RAW_매출A!$A$2:$A$7000,EDATE($E45,N$1-1)))),"")</f>
        <v>3825400</v>
      </c>
      <c r="O45" s="28">
        <f>IFERROR(IF($A45="","",IF(SUMIFS(RAW_매출A!$J$2:$J$7000,RAW_매출A!$B$2:$B$7000,$A45,RAW_매출A!$A$2:$A$7000,EDATE($E45,O$1-1))=0,"",SUMIFS(RAW_매출A!$J$2:$J$7000,RAW_매출A!$B$2:$B$7000,$A45,RAW_매출A!$A$2:$A$7000,EDATE($E45,O$1-1)))),"")</f>
        <v>3794100</v>
      </c>
      <c r="P45">
        <f>IFERROR(IF($A45="","",IF(SUMIFS(RAW_매출A!$J$2:$J$7000,RAW_매출A!$B$2:$B$7000,$A45,RAW_매출A!$A$2:$A$7000,EDATE($E45,P$1-1))=0,"",SUMIFS(RAW_매출A!$J$2:$J$7000,RAW_매출A!$B$2:$B$7000,$A45,RAW_매출A!$A$2:$A$7000,EDATE($E45,P$1-1)))),"")</f>
        <v>3818500</v>
      </c>
      <c r="Q45">
        <f>IFERROR(IF($A45="","",IF(SUMIFS(RAW_매출A!$J$2:$J$7000,RAW_매출A!$B$2:$B$7000,$A45,RAW_매출A!$A$2:$A$7000,EDATE($E45,Q$1-1))=0,"",SUMIFS(RAW_매출A!$J$2:$J$7000,RAW_매출A!$B$2:$B$7000,$A45,RAW_매출A!$A$2:$A$7000,EDATE($E45,Q$1-1)))),"")</f>
        <v>4400600</v>
      </c>
      <c r="R45">
        <f>IFERROR(IF($A45="","",IF(SUMIFS(RAW_매출A!$J$2:$J$7000,RAW_매출A!$B$2:$B$7000,$A45,RAW_매출A!$A$2:$A$7000,EDATE($E45,R$1-1))=0,"",SUMIFS(RAW_매출A!$J$2:$J$7000,RAW_매출A!$B$2:$B$7000,$A45,RAW_매출A!$A$2:$A$7000,EDATE($E45,R$1-1)))),"")</f>
        <v>4300000</v>
      </c>
      <c r="S45">
        <f>IFERROR(IF($A45="","",IF(SUMIFS(RAW_매출A!$J$2:$J$7000,RAW_매출A!$B$2:$B$7000,$A45,RAW_매출A!$A$2:$A$7000,EDATE($E45,S$1-1))=0,"",SUMIFS(RAW_매출A!$J$2:$J$7000,RAW_매출A!$B$2:$B$7000,$A45,RAW_매출A!$A$2:$A$7000,EDATE($E45,S$1-1)))),"")</f>
        <v>4138800</v>
      </c>
      <c r="T45">
        <f>IFERROR(IF($A45="","",IF(SUMIFS(RAW_매출A!$J$2:$J$7000,RAW_매출A!$B$2:$B$7000,$A45,RAW_매출A!$A$2:$A$7000,EDATE($E45,T$1-1))=0,"",SUMIFS(RAW_매출A!$J$2:$J$7000,RAW_매출A!$B$2:$B$7000,$A45,RAW_매출A!$A$2:$A$7000,EDATE($E45,T$1-1)))),"")</f>
        <v>4202900</v>
      </c>
      <c r="U45">
        <f>IFERROR(IF($A45="","",IF(SUMIFS(RAW_매출A!$J$2:$J$7000,RAW_매출A!$B$2:$B$7000,$A45,RAW_매출A!$A$2:$A$7000,EDATE($E45,U$1-1))=0,"",SUMIFS(RAW_매출A!$J$2:$J$7000,RAW_매출A!$B$2:$B$7000,$A45,RAW_매출A!$A$2:$A$7000,EDATE($E45,U$1-1)))),"")</f>
        <v>3699500</v>
      </c>
      <c r="V45">
        <f>IFERROR(IF($A45="","",IF(SUMIFS(RAW_매출A!$J$2:$J$7000,RAW_매출A!$B$2:$B$7000,$A45,RAW_매출A!$A$2:$A$7000,EDATE($E45,V$1-1))=0,"",SUMIFS(RAW_매출A!$J$2:$J$7000,RAW_매출A!$B$2:$B$7000,$A45,RAW_매출A!$A$2:$A$7000,EDATE($E45,V$1-1)))),"")</f>
        <v>4395400</v>
      </c>
      <c r="W45">
        <f>IFERROR(IF($A45="","",IF(SUMIFS(RAW_매출A!$J$2:$J$7000,RAW_매출A!$B$2:$B$7000,$A45,RAW_매출A!$A$2:$A$7000,EDATE($E45,W$1-1))=0,"",SUMIFS(RAW_매출A!$J$2:$J$7000,RAW_매출A!$B$2:$B$7000,$A45,RAW_매출A!$A$2:$A$7000,EDATE($E45,W$1-1)))),"")</f>
        <v>4605100</v>
      </c>
      <c r="X45">
        <f>IFERROR(IF($A45="","",IF(SUMIFS(RAW_매출A!$J$2:$J$7000,RAW_매출A!$B$2:$B$7000,$A45,RAW_매출A!$A$2:$A$7000,EDATE($E45,X$1-1))=0,"",SUMIFS(RAW_매출A!$J$2:$J$7000,RAW_매출A!$B$2:$B$7000,$A45,RAW_매출A!$A$2:$A$7000,EDATE($E45,X$1-1)))),"")</f>
        <v>4360100</v>
      </c>
      <c r="Y45">
        <f>IFERROR(IF($A45="","",IF(SUMIFS(RAW_매출A!$J$2:$J$7000,RAW_매출A!$B$2:$B$7000,$A45,RAW_매출A!$A$2:$A$7000,EDATE($E45,Y$1-1))=0,"",SUMIFS(RAW_매출A!$J$2:$J$7000,RAW_매출A!$B$2:$B$7000,$A45,RAW_매출A!$A$2:$A$7000,EDATE($E45,Y$1-1)))),"")</f>
        <v>4391300</v>
      </c>
      <c r="Z45">
        <f>IFERROR(IF($A45="","",IF(SUMIFS(RAW_매출A!$J$2:$J$7000,RAW_매출A!$B$2:$B$7000,$A45,RAW_매출A!$A$2:$A$7000,EDATE($E45,Z$1-1))=0,"",SUMIFS(RAW_매출A!$J$2:$J$7000,RAW_매출A!$B$2:$B$7000,$A45,RAW_매출A!$A$2:$A$7000,EDATE($E45,Z$1-1)))),"")</f>
        <v>4556300</v>
      </c>
      <c r="AA45">
        <f>IFERROR(IF($A45="","",IF(SUMIFS(RAW_매출A!$J$2:$J$7000,RAW_매출A!$B$2:$B$7000,$A45,RAW_매출A!$A$2:$A$7000,EDATE($E45,AA$1-1))=0,"",SUMIFS(RAW_매출A!$J$2:$J$7000,RAW_매출A!$B$2:$B$7000,$A45,RAW_매출A!$A$2:$A$7000,EDATE($E45,AA$1-1)))),"")</f>
        <v>4501900</v>
      </c>
      <c r="AB45">
        <f>IFERROR(IF($A45="","",IF(SUMIFS(RAW_매출A!$J$2:$J$7000,RAW_매출A!$B$2:$B$7000,$A45,RAW_매출A!$A$2:$A$7000,EDATE($E45,AB$1-1))=0,"",SUMIFS(RAW_매출A!$J$2:$J$7000,RAW_매출A!$B$2:$B$7000,$A45,RAW_매출A!$A$2:$A$7000,EDATE($E45,AB$1-1)))),"")</f>
        <v>4244400</v>
      </c>
      <c r="AC45">
        <f>IFERROR(IF($A45="","",IF(SUMIFS(RAW_매출A!$J$2:$J$7000,RAW_매출A!$B$2:$B$7000,$A45,RAW_매출A!$A$2:$A$7000,EDATE($E45,AC$1-1))=0,"",SUMIFS(RAW_매출A!$J$2:$J$7000,RAW_매출A!$B$2:$B$7000,$A45,RAW_매출A!$A$2:$A$7000,EDATE($E45,AC$1-1)))),"")</f>
        <v>5351500</v>
      </c>
      <c r="AD45">
        <f>IFERROR(IF($A45="","",IF(SUMIFS(RAW_매출A!$J$2:$J$7000,RAW_매출A!$B$2:$B$7000,$A45,RAW_매출A!$A$2:$A$7000,EDATE($E45,AD$1-1))=0,"",SUMIFS(RAW_매출A!$J$2:$J$7000,RAW_매출A!$B$2:$B$7000,$A45,RAW_매출A!$A$2:$A$7000,EDATE($E45,AD$1-1)))),"")</f>
        <v>5140300</v>
      </c>
      <c r="AE45">
        <f>IFERROR(IF($A45="","",IF(SUMIFS(RAW_매출A!$J$2:$J$7000,RAW_매출A!$B$2:$B$7000,$A45,RAW_매출A!$A$2:$A$7000,EDATE($E45,AE$1-1))=0,"",SUMIFS(RAW_매출A!$J$2:$J$7000,RAW_매출A!$B$2:$B$7000,$A45,RAW_매출A!$A$2:$A$7000,EDATE($E45,AE$1-1)))),"")</f>
        <v>5321620</v>
      </c>
      <c r="AF45">
        <f>IFERROR(IF($A45="","",IF(SUMIFS(RAW_매출A!$J$2:$J$7000,RAW_매출A!$B$2:$B$7000,$A45,RAW_매출A!$A$2:$A$7000,EDATE($E45,AF$1-1))=0,"",SUMIFS(RAW_매출A!$J$2:$J$7000,RAW_매출A!$B$2:$B$7000,$A45,RAW_매출A!$A$2:$A$7000,EDATE($E45,AF$1-1)))),"")</f>
        <v>5853920</v>
      </c>
      <c r="AG45">
        <f>IFERROR(IF($A45="","",IF(SUMIFS(RAW_매출A!$J$2:$J$7000,RAW_매출A!$B$2:$B$7000,$A45,RAW_매출A!$A$2:$A$7000,EDATE($E45,AG$1-1))=0,"",SUMIFS(RAW_매출A!$J$2:$J$7000,RAW_매출A!$B$2:$B$7000,$A45,RAW_매출A!$A$2:$A$7000,EDATE($E45,AG$1-1)))),"")</f>
        <v>5224370</v>
      </c>
      <c r="AH45">
        <f>IFERROR(IF($A45="","",IF(SUMIFS(RAW_매출A!$J$2:$J$7000,RAW_매출A!$B$2:$B$7000,$A45,RAW_매출A!$A$2:$A$7000,EDATE($E45,AH$1-1))=0,"",SUMIFS(RAW_매출A!$J$2:$J$7000,RAW_매출A!$B$2:$B$7000,$A45,RAW_매출A!$A$2:$A$7000,EDATE($E45,AH$1-1)))),"")</f>
        <v>6047380</v>
      </c>
      <c r="AI45">
        <f>IFERROR(IF($A45="","",IF(SUMIFS(RAW_매출A!$J$2:$J$7000,RAW_매출A!$B$2:$B$7000,$A45,RAW_매출A!$A$2:$A$7000,EDATE($E45,AI$1-1))=0,"",SUMIFS(RAW_매출A!$J$2:$J$7000,RAW_매출A!$B$2:$B$7000,$A45,RAW_매출A!$A$2:$A$7000,EDATE($E45,AI$1-1)))),"")</f>
        <v>6308750</v>
      </c>
      <c r="AJ45">
        <f>IFERROR(IF($A45="","",IF(SUMIFS(RAW_매출A!$J$2:$J$7000,RAW_매출A!$B$2:$B$7000,$A45,RAW_매출A!$A$2:$A$7000,EDATE($E45,AJ$1-1))=0,"",SUMIFS(RAW_매출A!$J$2:$J$7000,RAW_매출A!$B$2:$B$7000,$A45,RAW_매출A!$A$2:$A$7000,EDATE($E45,AJ$1-1)))),"")</f>
        <v>6122110</v>
      </c>
      <c r="AK45">
        <f>IFERROR(IF($A45="","",IF(SUMIFS(RAW_매출A!$J$2:$J$7000,RAW_매출A!$B$2:$B$7000,$A45,RAW_매출A!$A$2:$A$7000,EDATE($E45,AK$1-1))=0,"",SUMIFS(RAW_매출A!$J$2:$J$7000,RAW_매출A!$B$2:$B$7000,$A45,RAW_매출A!$A$2:$A$7000,EDATE($E45,AK$1-1)))),"")</f>
        <v>5829010</v>
      </c>
      <c r="AL45">
        <f>IFERROR(IF($A45="","",IF(SUMIFS(RAW_매출A!$J$2:$J$7000,RAW_매출A!$B$2:$B$7000,$A45,RAW_매출A!$A$2:$A$7000,EDATE($E45,AL$1-1))=0,"",SUMIFS(RAW_매출A!$J$2:$J$7000,RAW_매출A!$B$2:$B$7000,$A45,RAW_매출A!$A$2:$A$7000,EDATE($E45,AL$1-1)))),"")</f>
        <v>6794060</v>
      </c>
      <c r="AM45">
        <f>IFERROR(IF($A45="","",IF(SUMIFS(RAW_매출A!$J$2:$J$7000,RAW_매출A!$B$2:$B$7000,$A45,RAW_매출A!$A$2:$A$7000,EDATE($E45,AM$1-1))=0,"",SUMIFS(RAW_매출A!$J$2:$J$7000,RAW_매출A!$B$2:$B$7000,$A45,RAW_매출A!$A$2:$A$7000,EDATE($E45,AM$1-1)))),"")</f>
        <v>6368430</v>
      </c>
      <c r="AN45">
        <f>IFERROR(IF($A45="","",IF(SUMIFS(RAW_매출A!$J$2:$J$7000,RAW_매출A!$B$2:$B$7000,$A45,RAW_매출A!$A$2:$A$7000,EDATE($E45,AN$1-1))=0,"",SUMIFS(RAW_매출A!$J$2:$J$7000,RAW_매출A!$B$2:$B$7000,$A45,RAW_매출A!$A$2:$A$7000,EDATE($E45,AN$1-1)))),"")</f>
        <v>5939790</v>
      </c>
      <c r="AO45">
        <f>IFERROR(IF($A45="","",IF(SUMIFS(RAW_매출A!$J$2:$J$7000,RAW_매출A!$B$2:$B$7000,$A45,RAW_매출A!$A$2:$A$7000,EDATE($E45,AO$1-1))=0,"",SUMIFS(RAW_매출A!$J$2:$J$7000,RAW_매출A!$B$2:$B$7000,$A45,RAW_매출A!$A$2:$A$7000,EDATE($E45,AO$1-1)))),"")</f>
        <v>6122330</v>
      </c>
      <c r="AP45">
        <f>IFERROR(IF($A45="","",IF(SUMIFS(RAW_매출A!$J$2:$J$7000,RAW_매출A!$B$2:$B$7000,$A45,RAW_매출A!$A$2:$A$7000,EDATE($E45,AP$1-1))=0,"",SUMIFS(RAW_매출A!$J$2:$J$7000,RAW_매출A!$B$2:$B$7000,$A45,RAW_매출A!$A$2:$A$7000,EDATE($E45,AP$1-1)))),"")</f>
        <v>6149910</v>
      </c>
      <c r="AQ45">
        <f>IFERROR(IF($A45="","",IF(SUMIFS(RAW_매출A!$J$2:$J$7000,RAW_매출A!$B$2:$B$7000,$A45,RAW_매출A!$A$2:$A$7000,EDATE($E45,AQ$1-1))=0,"",SUMIFS(RAW_매출A!$J$2:$J$7000,RAW_매출A!$B$2:$B$7000,$A45,RAW_매출A!$A$2:$A$7000,EDATE($E45,AQ$1-1)))),"")</f>
        <v>5889380</v>
      </c>
      <c r="AR45">
        <f>IFERROR(IF($A45="","",IF(SUMIFS(RAW_매출A!$J$2:$J$7000,RAW_매출A!$B$2:$B$7000,$A45,RAW_매출A!$A$2:$A$7000,EDATE($E45,AR$1-1))=0,"",SUMIFS(RAW_매출A!$J$2:$J$7000,RAW_매출A!$B$2:$B$7000,$A45,RAW_매출A!$A$2:$A$7000,EDATE($E45,AR$1-1)))),"")</f>
        <v>5643750</v>
      </c>
      <c r="AS45">
        <f>IFERROR(IF($A45="","",IF(SUMIFS(RAW_매출A!$J$2:$J$7000,RAW_매출A!$B$2:$B$7000,$A45,RAW_매출A!$A$2:$A$7000,EDATE($E45,AS$1-1))=0,"",SUMIFS(RAW_매출A!$J$2:$J$7000,RAW_매출A!$B$2:$B$7000,$A45,RAW_매출A!$A$2:$A$7000,EDATE($E45,AS$1-1)))),"")</f>
        <v>5330930</v>
      </c>
      <c r="AT45">
        <f>IFERROR(IF($A45="","",IF(SUMIFS(RAW_매출A!$J$2:$J$7000,RAW_매출A!$B$2:$B$7000,$A45,RAW_매출A!$A$2:$A$7000,EDATE($E45,AT$1-1))=0,"",SUMIFS(RAW_매출A!$J$2:$J$7000,RAW_매출A!$B$2:$B$7000,$A45,RAW_매출A!$A$2:$A$7000,EDATE($E45,AT$1-1)))),"")</f>
        <v>6371920</v>
      </c>
      <c r="AU45">
        <f>IFERROR(IF($A45="","",IF(SUMIFS(RAW_매출A!$J$2:$J$7000,RAW_매출A!$B$2:$B$7000,$A45,RAW_매출A!$A$2:$A$7000,EDATE($E45,AU$1-1))=0,"",SUMIFS(RAW_매출A!$J$2:$J$7000,RAW_매출A!$B$2:$B$7000,$A45,RAW_매출A!$A$2:$A$7000,EDATE($E45,AU$1-1)))),"")</f>
        <v>6221140</v>
      </c>
      <c r="AV45">
        <f>IFERROR(IF($A45="","",IF(SUMIFS(RAW_매출A!$J$2:$J$7000,RAW_매출A!$B$2:$B$7000,$A45,RAW_매출A!$A$2:$A$7000,EDATE($E45,AV$1-1))=0,"",SUMIFS(RAW_매출A!$J$2:$J$7000,RAW_매출A!$B$2:$B$7000,$A45,RAW_매출A!$A$2:$A$7000,EDATE($E45,AV$1-1)))),"")</f>
        <v>6458310</v>
      </c>
      <c r="AW45">
        <f>IFERROR(IF($A45="","",IF(SUMIFS(RAW_매출A!$J$2:$J$7000,RAW_매출A!$B$2:$B$7000,$A45,RAW_매출A!$A$2:$A$7000,EDATE($E45,AW$1-1))=0,"",SUMIFS(RAW_매출A!$J$2:$J$7000,RAW_매출A!$B$2:$B$7000,$A45,RAW_매출A!$A$2:$A$7000,EDATE($E45,AW$1-1)))),"")</f>
        <v>6601630</v>
      </c>
      <c r="AX45">
        <f>IFERROR(IF($A45="","",IF(SUMIFS(RAW_매출A!$J$2:$J$7000,RAW_매출A!$B$2:$B$7000,$A45,RAW_매출A!$A$2:$A$7000,EDATE($E45,AX$1-1))=0,"",SUMIFS(RAW_매출A!$J$2:$J$7000,RAW_매출A!$B$2:$B$7000,$A45,RAW_매출A!$A$2:$A$7000,EDATE($E45,AX$1-1)))),"")</f>
        <v>6724180</v>
      </c>
      <c r="AY45">
        <f>IFERROR(IF($A45="","",IF(SUMIFS(RAW_매출A!$J$2:$J$7000,RAW_매출A!$B$2:$B$7000,$A45,RAW_매출A!$A$2:$A$7000,EDATE($E45,AY$1-1))=0,"",SUMIFS(RAW_매출A!$J$2:$J$7000,RAW_매출A!$B$2:$B$7000,$A45,RAW_매출A!$A$2:$A$7000,EDATE($E45,AY$1-1)))),"")</f>
        <v>6676080</v>
      </c>
      <c r="AZ45">
        <f>IFERROR(IF($A45="","",IF(SUMIFS(RAW_매출A!$J$2:$J$7000,RAW_매출A!$B$2:$B$7000,$A45,RAW_매출A!$A$2:$A$7000,EDATE($E45,AZ$1-1))=0,"",SUMIFS(RAW_매출A!$J$2:$J$7000,RAW_매출A!$B$2:$B$7000,$A45,RAW_매출A!$A$2:$A$7000,EDATE($E45,AZ$1-1)))),"")</f>
        <v>5244810</v>
      </c>
      <c r="BA45">
        <f>IFERROR(IF($A45="","",IF(SUMIFS(RAW_매출A!$J$2:$J$7000,RAW_매출A!$B$2:$B$7000,$A45,RAW_매출A!$A$2:$A$7000,EDATE($E45,BA$1-1))=0,"",SUMIFS(RAW_매출A!$J$2:$J$7000,RAW_매출A!$B$2:$B$7000,$A45,RAW_매출A!$A$2:$A$7000,EDATE($E45,BA$1-1)))),"")</f>
        <v>6218430</v>
      </c>
      <c r="BB45">
        <f>IFERROR(IF($A45="","",IF(SUMIFS(RAW_매출A!$J$2:$J$7000,RAW_매출A!$B$2:$B$7000,$A45,RAW_매출A!$A$2:$A$7000,EDATE($E45,BB$1-1))=0,"",SUMIFS(RAW_매출A!$J$2:$J$7000,RAW_매출A!$B$2:$B$7000,$A45,RAW_매출A!$A$2:$A$7000,EDATE($E45,BB$1-1)))),"")</f>
        <v>5563640</v>
      </c>
      <c r="BC45">
        <f>IFERROR(IF($A45="","",IF(SUMIFS(RAW_매출A!$J$2:$J$7000,RAW_매출A!$B$2:$B$7000,$A45,RAW_매출A!$A$2:$A$7000,EDATE($E45,BC$1-1))=0,"",SUMIFS(RAW_매출A!$J$2:$J$7000,RAW_매출A!$B$2:$B$7000,$A45,RAW_매출A!$A$2:$A$7000,EDATE($E45,BC$1-1)))),"")</f>
        <v>5827170</v>
      </c>
      <c r="BD45">
        <f>IFERROR(IF($A45="","",IF(SUMIFS(RAW_매출A!$J$2:$J$7000,RAW_매출A!$B$2:$B$7000,$A45,RAW_매출A!$A$2:$A$7000,EDATE($E45,BD$1-1))=0,"",SUMIFS(RAW_매출A!$J$2:$J$7000,RAW_매출A!$B$2:$B$7000,$A45,RAW_매출A!$A$2:$A$7000,EDATE($E45,BD$1-1)))),"")</f>
        <v>5713410</v>
      </c>
      <c r="BE45">
        <f>IFERROR(IF($A45="","",IF(SUMIFS(RAW_매출A!$J$2:$J$7000,RAW_매출A!$B$2:$B$7000,$A45,RAW_매출A!$A$2:$A$7000,EDATE($E45,BE$1-1))=0,"",SUMIFS(RAW_매출A!$J$2:$J$7000,RAW_매출A!$B$2:$B$7000,$A45,RAW_매출A!$A$2:$A$7000,EDATE($E45,BE$1-1)))),"")</f>
        <v>4387830</v>
      </c>
      <c r="BF45">
        <f>IFERROR(IF($A45="","",IF(SUMIFS(RAW_매출A!$J$2:$J$7000,RAW_매출A!$B$2:$B$7000,$A45,RAW_매출A!$A$2:$A$7000,EDATE($E45,BF$1-1))=0,"",SUMIFS(RAW_매출A!$J$2:$J$7000,RAW_매출A!$B$2:$B$7000,$A45,RAW_매출A!$A$2:$A$7000,EDATE($E45,BF$1-1)))),"")</f>
        <v>4099120</v>
      </c>
      <c r="BG45">
        <f>IFERROR(IF($A45="","",IF(SUMIFS(RAW_매출A!$J$2:$J$7000,RAW_매출A!$B$2:$B$7000,$A45,RAW_매출A!$A$2:$A$7000,EDATE($E45,BG$1-1))=0,"",SUMIFS(RAW_매출A!$J$2:$J$7000,RAW_매출A!$B$2:$B$7000,$A45,RAW_매출A!$A$2:$A$7000,EDATE($E45,BG$1-1)))),"")</f>
        <v>4292770</v>
      </c>
      <c r="BH45">
        <f>IFERROR(IF($A45="","",IF(SUMIFS(RAW_매출A!$J$2:$J$7000,RAW_매출A!$B$2:$B$7000,$A45,RAW_매출A!$A$2:$A$7000,EDATE($E45,BH$1-1))=0,"",SUMIFS(RAW_매출A!$J$2:$J$7000,RAW_매출A!$B$2:$B$7000,$A45,RAW_매출A!$A$2:$A$7000,EDATE($E45,BH$1-1)))),"")</f>
        <v>4063710</v>
      </c>
      <c r="BI45">
        <f>IFERROR(IF($A45="","",IF(SUMIFS(RAW_매출A!$J$2:$J$7000,RAW_매출A!$B$2:$B$7000,$A45,RAW_매출A!$A$2:$A$7000,EDATE($E45,BI$1-1))=0,"",SUMIFS(RAW_매출A!$J$2:$J$7000,RAW_매출A!$B$2:$B$7000,$A45,RAW_매출A!$A$2:$A$7000,EDATE($E45,BI$1-1)))),"")</f>
        <v>4040620</v>
      </c>
      <c r="BJ45" t="str">
        <f>IFERROR(IF($A45="","",IF(SUMIFS(RAW_매출A!$J$2:$J$7000,RAW_매출A!$B$2:$B$7000,$A45,RAW_매출A!$A$2:$A$7000,EDATE($E45,BJ$1-1))=0,"",SUMIFS(RAW_매출A!$J$2:$J$7000,RAW_매출A!$B$2:$B$7000,$A45,RAW_매출A!$A$2:$A$7000,EDATE($E45,BJ$1-1)))),"")</f>
        <v/>
      </c>
      <c r="BK45" t="str">
        <f>IFERROR(IF($A45="","",IF(SUMIFS(RAW_매출A!$J$2:$J$7000,RAW_매출A!$B$2:$B$7000,$A45,RAW_매출A!$A$2:$A$7000,EDATE($E45,BK$1-1))=0,"",SUMIFS(RAW_매출A!$J$2:$J$7000,RAW_매출A!$B$2:$B$7000,$A45,RAW_매출A!$A$2:$A$7000,EDATE($E45,BK$1-1)))),"")</f>
        <v/>
      </c>
      <c r="BL45" t="str">
        <f>IFERROR(IF($A45="","",IF(SUMIFS(RAW_매출A!$J$2:$J$7000,RAW_매출A!$B$2:$B$7000,$A45,RAW_매출A!$A$2:$A$7000,EDATE($E45,BL$1-1))=0,"",SUMIFS(RAW_매출A!$J$2:$J$7000,RAW_매출A!$B$2:$B$7000,$A45,RAW_매출A!$A$2:$A$7000,EDATE($E45,BL$1-1)))),"")</f>
        <v/>
      </c>
      <c r="BM45" t="str">
        <f>IFERROR(IF($A45="","",IF(SUMIFS(RAW_매출A!$J$2:$J$7000,RAW_매출A!$B$2:$B$7000,$A45,RAW_매출A!$A$2:$A$7000,EDATE($E45,BM$1-1))=0,"",SUMIFS(RAW_매출A!$J$2:$J$7000,RAW_매출A!$B$2:$B$7000,$A45,RAW_매출A!$A$2:$A$7000,EDATE($E45,BM$1-1)))),"")</f>
        <v/>
      </c>
      <c r="BN45" t="str">
        <f>IFERROR(IF($A45="","",IF(SUMIFS(RAW_매출A!$J$2:$J$7000,RAW_매출A!$B$2:$B$7000,$A45,RAW_매출A!$A$2:$A$7000,EDATE($E45,BN$1-1))=0,"",SUMIFS(RAW_매출A!$J$2:$J$7000,RAW_매출A!$B$2:$B$7000,$A45,RAW_매출A!$A$2:$A$7000,EDATE($E45,BN$1-1)))),"")</f>
        <v/>
      </c>
    </row>
    <row r="46" spans="1:66" x14ac:dyDescent="0.3">
      <c r="A46" t="str">
        <f>세팅!A47</f>
        <v>(1035) #신촌대현점</v>
      </c>
      <c r="B46" t="str">
        <f>세팅!B47</f>
        <v>150-1</v>
      </c>
      <c r="C46">
        <f t="shared" si="0"/>
        <v>1</v>
      </c>
      <c r="D46" t="str">
        <f t="shared" si="1"/>
        <v>1</v>
      </c>
      <c r="E46" s="1">
        <f>세팅!D47</f>
        <v>44501</v>
      </c>
      <c r="F46">
        <f t="shared" si="4"/>
        <v>2900388.3333333335</v>
      </c>
      <c r="G46">
        <f>IFERROR(IF($A46="","",IF(SUMIFS(RAW_매출A!$J$2:$J$7000,RAW_매출A!$B$2:$B$7000,$A46,RAW_매출A!$A$2:$A$7000,EDATE($E46,G$1-1))=0,"",SUMIFS(RAW_매출A!$J$2:$J$7000,RAW_매출A!$B$2:$B$7000,$A46,RAW_매출A!$A$2:$A$7000,EDATE($E46,G$1-1)))),"")</f>
        <v>2162440</v>
      </c>
      <c r="H46">
        <f>IFERROR(IF($A46="","",IF(SUMIFS(RAW_매출A!$J$2:$J$7000,RAW_매출A!$B$2:$B$7000,$A46,RAW_매출A!$A$2:$A$7000,EDATE($E46,H$1-1))=0,"",SUMIFS(RAW_매출A!$J$2:$J$7000,RAW_매출A!$B$2:$B$7000,$A46,RAW_매출A!$A$2:$A$7000,EDATE($E46,H$1-1)))),"")</f>
        <v>2556000</v>
      </c>
      <c r="I46">
        <f>IFERROR(IF($A46="","",IF(SUMIFS(RAW_매출A!$J$2:$J$7000,RAW_매출A!$B$2:$B$7000,$A46,RAW_매출A!$A$2:$A$7000,EDATE($E46,I$1-1))=0,"",SUMIFS(RAW_매출A!$J$2:$J$7000,RAW_매출A!$B$2:$B$7000,$A46,RAW_매출A!$A$2:$A$7000,EDATE($E46,I$1-1)))),"")</f>
        <v>2845700</v>
      </c>
      <c r="J46" s="28">
        <f>IFERROR(IF($A46="","",IF(SUMIFS(RAW_매출A!$J$2:$J$7000,RAW_매출A!$B$2:$B$7000,$A46,RAW_매출A!$A$2:$A$7000,EDATE($E46,J$1-1))=0,"",SUMIFS(RAW_매출A!$J$2:$J$7000,RAW_매출A!$B$2:$B$7000,$A46,RAW_매출A!$A$2:$A$7000,EDATE($E46,J$1-1)))),"")</f>
        <v>2767900</v>
      </c>
      <c r="K46" s="28">
        <f>IFERROR(IF($A46="","",IF(SUMIFS(RAW_매출A!$J$2:$J$7000,RAW_매출A!$B$2:$B$7000,$A46,RAW_매출A!$A$2:$A$7000,EDATE($E46,K$1-1))=0,"",SUMIFS(RAW_매출A!$J$2:$J$7000,RAW_매출A!$B$2:$B$7000,$A46,RAW_매출A!$A$2:$A$7000,EDATE($E46,K$1-1)))),"")</f>
        <v>3061000</v>
      </c>
      <c r="L46" s="28">
        <f>IFERROR(IF($A46="","",IF(SUMIFS(RAW_매출A!$J$2:$J$7000,RAW_매출A!$B$2:$B$7000,$A46,RAW_매출A!$A$2:$A$7000,EDATE($E46,L$1-1))=0,"",SUMIFS(RAW_매출A!$J$2:$J$7000,RAW_매출A!$B$2:$B$7000,$A46,RAW_매출A!$A$2:$A$7000,EDATE($E46,L$1-1)))),"")</f>
        <v>2860400</v>
      </c>
      <c r="M46" s="28">
        <f>IFERROR(IF($A46="","",IF(SUMIFS(RAW_매출A!$J$2:$J$7000,RAW_매출A!$B$2:$B$7000,$A46,RAW_매출A!$A$2:$A$7000,EDATE($E46,M$1-1))=0,"",SUMIFS(RAW_매출A!$J$2:$J$7000,RAW_매출A!$B$2:$B$7000,$A46,RAW_매출A!$A$2:$A$7000,EDATE($E46,M$1-1)))),"")</f>
        <v>2930600</v>
      </c>
      <c r="N46" s="28">
        <f>IFERROR(IF($A46="","",IF(SUMIFS(RAW_매출A!$J$2:$J$7000,RAW_매출A!$B$2:$B$7000,$A46,RAW_매출A!$A$2:$A$7000,EDATE($E46,N$1-1))=0,"",SUMIFS(RAW_매출A!$J$2:$J$7000,RAW_매출A!$B$2:$B$7000,$A46,RAW_매출A!$A$2:$A$7000,EDATE($E46,N$1-1)))),"")</f>
        <v>2616620</v>
      </c>
      <c r="O46" s="28">
        <f>IFERROR(IF($A46="","",IF(SUMIFS(RAW_매출A!$J$2:$J$7000,RAW_매출A!$B$2:$B$7000,$A46,RAW_매출A!$A$2:$A$7000,EDATE($E46,O$1-1))=0,"",SUMIFS(RAW_매출A!$J$2:$J$7000,RAW_매출A!$B$2:$B$7000,$A46,RAW_매출A!$A$2:$A$7000,EDATE($E46,O$1-1)))),"")</f>
        <v>3165810</v>
      </c>
      <c r="P46">
        <f>IFERROR(IF($A46="","",IF(SUMIFS(RAW_매출A!$J$2:$J$7000,RAW_매출A!$B$2:$B$7000,$A46,RAW_매출A!$A$2:$A$7000,EDATE($E46,P$1-1))=0,"",SUMIFS(RAW_매출A!$J$2:$J$7000,RAW_매출A!$B$2:$B$7000,$A46,RAW_매출A!$A$2:$A$7000,EDATE($E46,P$1-1)))),"")</f>
        <v>3899300</v>
      </c>
      <c r="Q46">
        <f>IFERROR(IF($A46="","",IF(SUMIFS(RAW_매출A!$J$2:$J$7000,RAW_매출A!$B$2:$B$7000,$A46,RAW_매출A!$A$2:$A$7000,EDATE($E46,Q$1-1))=0,"",SUMIFS(RAW_매출A!$J$2:$J$7000,RAW_매출A!$B$2:$B$7000,$A46,RAW_매출A!$A$2:$A$7000,EDATE($E46,Q$1-1)))),"")</f>
        <v>3194390</v>
      </c>
      <c r="R46">
        <f>IFERROR(IF($A46="","",IF(SUMIFS(RAW_매출A!$J$2:$J$7000,RAW_매출A!$B$2:$B$7000,$A46,RAW_매출A!$A$2:$A$7000,EDATE($E46,R$1-1))=0,"",SUMIFS(RAW_매출A!$J$2:$J$7000,RAW_매출A!$B$2:$B$7000,$A46,RAW_매출A!$A$2:$A$7000,EDATE($E46,R$1-1)))),"")</f>
        <v>3261500</v>
      </c>
      <c r="S46">
        <f>IFERROR(IF($A46="","",IF(SUMIFS(RAW_매출A!$J$2:$J$7000,RAW_매출A!$B$2:$B$7000,$A46,RAW_매출A!$A$2:$A$7000,EDATE($E46,S$1-1))=0,"",SUMIFS(RAW_매출A!$J$2:$J$7000,RAW_매출A!$B$2:$B$7000,$A46,RAW_매출A!$A$2:$A$7000,EDATE($E46,S$1-1)))),"")</f>
        <v>3243300</v>
      </c>
      <c r="T46">
        <f>IFERROR(IF($A46="","",IF(SUMIFS(RAW_매출A!$J$2:$J$7000,RAW_매출A!$B$2:$B$7000,$A46,RAW_매출A!$A$2:$A$7000,EDATE($E46,T$1-1))=0,"",SUMIFS(RAW_매출A!$J$2:$J$7000,RAW_매출A!$B$2:$B$7000,$A46,RAW_매출A!$A$2:$A$7000,EDATE($E46,T$1-1)))),"")</f>
        <v>2702900</v>
      </c>
      <c r="U46">
        <f>IFERROR(IF($A46="","",IF(SUMIFS(RAW_매출A!$J$2:$J$7000,RAW_매출A!$B$2:$B$7000,$A46,RAW_매출A!$A$2:$A$7000,EDATE($E46,U$1-1))=0,"",SUMIFS(RAW_매출A!$J$2:$J$7000,RAW_매출A!$B$2:$B$7000,$A46,RAW_매출A!$A$2:$A$7000,EDATE($E46,U$1-1)))),"")</f>
        <v>3445900</v>
      </c>
      <c r="V46">
        <f>IFERROR(IF($A46="","",IF(SUMIFS(RAW_매출A!$J$2:$J$7000,RAW_매출A!$B$2:$B$7000,$A46,RAW_매출A!$A$2:$A$7000,EDATE($E46,V$1-1))=0,"",SUMIFS(RAW_매출A!$J$2:$J$7000,RAW_매출A!$B$2:$B$7000,$A46,RAW_매출A!$A$2:$A$7000,EDATE($E46,V$1-1)))),"")</f>
        <v>3161600</v>
      </c>
      <c r="W46">
        <f>IFERROR(IF($A46="","",IF(SUMIFS(RAW_매출A!$J$2:$J$7000,RAW_매출A!$B$2:$B$7000,$A46,RAW_매출A!$A$2:$A$7000,EDATE($E46,W$1-1))=0,"",SUMIFS(RAW_매출A!$J$2:$J$7000,RAW_매출A!$B$2:$B$7000,$A46,RAW_매출A!$A$2:$A$7000,EDATE($E46,W$1-1)))),"")</f>
        <v>3410100</v>
      </c>
      <c r="X46">
        <f>IFERROR(IF($A46="","",IF(SUMIFS(RAW_매출A!$J$2:$J$7000,RAW_매출A!$B$2:$B$7000,$A46,RAW_매출A!$A$2:$A$7000,EDATE($E46,X$1-1))=0,"",SUMIFS(RAW_매출A!$J$2:$J$7000,RAW_매출A!$B$2:$B$7000,$A46,RAW_매출A!$A$2:$A$7000,EDATE($E46,X$1-1)))),"")</f>
        <v>3626200</v>
      </c>
      <c r="Y46">
        <f>IFERROR(IF($A46="","",IF(SUMIFS(RAW_매출A!$J$2:$J$7000,RAW_매출A!$B$2:$B$7000,$A46,RAW_매출A!$A$2:$A$7000,EDATE($E46,Y$1-1))=0,"",SUMIFS(RAW_매출A!$J$2:$J$7000,RAW_매출A!$B$2:$B$7000,$A46,RAW_매출A!$A$2:$A$7000,EDATE($E46,Y$1-1)))),"")</f>
        <v>4043000</v>
      </c>
      <c r="Z46">
        <f>IFERROR(IF($A46="","",IF(SUMIFS(RAW_매출A!$J$2:$J$7000,RAW_매출A!$B$2:$B$7000,$A46,RAW_매출A!$A$2:$A$7000,EDATE($E46,Z$1-1))=0,"",SUMIFS(RAW_매출A!$J$2:$J$7000,RAW_매출A!$B$2:$B$7000,$A46,RAW_매출A!$A$2:$A$7000,EDATE($E46,Z$1-1)))),"")</f>
        <v>3670600</v>
      </c>
      <c r="AA46">
        <f>IFERROR(IF($A46="","",IF(SUMIFS(RAW_매출A!$J$2:$J$7000,RAW_매출A!$B$2:$B$7000,$A46,RAW_매출A!$A$2:$A$7000,EDATE($E46,AA$1-1))=0,"",SUMIFS(RAW_매출A!$J$2:$J$7000,RAW_매출A!$B$2:$B$7000,$A46,RAW_매출A!$A$2:$A$7000,EDATE($E46,AA$1-1)))),"")</f>
        <v>1591000</v>
      </c>
      <c r="AB46">
        <f>IFERROR(IF($A46="","",IF(SUMIFS(RAW_매출A!$J$2:$J$7000,RAW_매출A!$B$2:$B$7000,$A46,RAW_매출A!$A$2:$A$7000,EDATE($E46,AB$1-1))=0,"",SUMIFS(RAW_매출A!$J$2:$J$7000,RAW_매출A!$B$2:$B$7000,$A46,RAW_매출A!$A$2:$A$7000,EDATE($E46,AB$1-1)))),"")</f>
        <v>2025120</v>
      </c>
      <c r="AC46">
        <f>IFERROR(IF($A46="","",IF(SUMIFS(RAW_매출A!$J$2:$J$7000,RAW_매출A!$B$2:$B$7000,$A46,RAW_매출A!$A$2:$A$7000,EDATE($E46,AC$1-1))=0,"",SUMIFS(RAW_매출A!$J$2:$J$7000,RAW_매출A!$B$2:$B$7000,$A46,RAW_매출A!$A$2:$A$7000,EDATE($E46,AC$1-1)))),"")</f>
        <v>2671700</v>
      </c>
      <c r="AD46">
        <f>IFERROR(IF($A46="","",IF(SUMIFS(RAW_매출A!$J$2:$J$7000,RAW_매출A!$B$2:$B$7000,$A46,RAW_매출A!$A$2:$A$7000,EDATE($E46,AD$1-1))=0,"",SUMIFS(RAW_매출A!$J$2:$J$7000,RAW_매출A!$B$2:$B$7000,$A46,RAW_매출A!$A$2:$A$7000,EDATE($E46,AD$1-1)))),"")</f>
        <v>3522210</v>
      </c>
      <c r="AE46">
        <f>IFERROR(IF($A46="","",IF(SUMIFS(RAW_매출A!$J$2:$J$7000,RAW_매출A!$B$2:$B$7000,$A46,RAW_매출A!$A$2:$A$7000,EDATE($E46,AE$1-1))=0,"",SUMIFS(RAW_매출A!$J$2:$J$7000,RAW_매출A!$B$2:$B$7000,$A46,RAW_매출A!$A$2:$A$7000,EDATE($E46,AE$1-1)))),"")</f>
        <v>3350800</v>
      </c>
      <c r="AF46">
        <f>IFERROR(IF($A46="","",IF(SUMIFS(RAW_매출A!$J$2:$J$7000,RAW_매출A!$B$2:$B$7000,$A46,RAW_매출A!$A$2:$A$7000,EDATE($E46,AF$1-1))=0,"",SUMIFS(RAW_매출A!$J$2:$J$7000,RAW_매출A!$B$2:$B$7000,$A46,RAW_매출A!$A$2:$A$7000,EDATE($E46,AF$1-1)))),"")</f>
        <v>3380500</v>
      </c>
      <c r="AG46">
        <f>IFERROR(IF($A46="","",IF(SUMIFS(RAW_매출A!$J$2:$J$7000,RAW_매출A!$B$2:$B$7000,$A46,RAW_매출A!$A$2:$A$7000,EDATE($E46,AG$1-1))=0,"",SUMIFS(RAW_매출A!$J$2:$J$7000,RAW_매출A!$B$2:$B$7000,$A46,RAW_매출A!$A$2:$A$7000,EDATE($E46,AG$1-1)))),"")</f>
        <v>2933550</v>
      </c>
      <c r="AH46">
        <f>IFERROR(IF($A46="","",IF(SUMIFS(RAW_매출A!$J$2:$J$7000,RAW_매출A!$B$2:$B$7000,$A46,RAW_매출A!$A$2:$A$7000,EDATE($E46,AH$1-1))=0,"",SUMIFS(RAW_매출A!$J$2:$J$7000,RAW_매출A!$B$2:$B$7000,$A46,RAW_매출A!$A$2:$A$7000,EDATE($E46,AH$1-1)))),"")</f>
        <v>2841350</v>
      </c>
      <c r="AI46">
        <f>IFERROR(IF($A46="","",IF(SUMIFS(RAW_매출A!$J$2:$J$7000,RAW_매출A!$B$2:$B$7000,$A46,RAW_매출A!$A$2:$A$7000,EDATE($E46,AI$1-1))=0,"",SUMIFS(RAW_매출A!$J$2:$J$7000,RAW_매출A!$B$2:$B$7000,$A46,RAW_매출A!$A$2:$A$7000,EDATE($E46,AI$1-1)))),"")</f>
        <v>3647750</v>
      </c>
      <c r="AJ46">
        <f>IFERROR(IF($A46="","",IF(SUMIFS(RAW_매출A!$J$2:$J$7000,RAW_매출A!$B$2:$B$7000,$A46,RAW_매출A!$A$2:$A$7000,EDATE($E46,AJ$1-1))=0,"",SUMIFS(RAW_매출A!$J$2:$J$7000,RAW_매출A!$B$2:$B$7000,$A46,RAW_매출A!$A$2:$A$7000,EDATE($E46,AJ$1-1)))),"")</f>
        <v>3566650</v>
      </c>
      <c r="AK46">
        <f>IFERROR(IF($A46="","",IF(SUMIFS(RAW_매출A!$J$2:$J$7000,RAW_매출A!$B$2:$B$7000,$A46,RAW_매출A!$A$2:$A$7000,EDATE($E46,AK$1-1))=0,"",SUMIFS(RAW_매출A!$J$2:$J$7000,RAW_매출A!$B$2:$B$7000,$A46,RAW_매출A!$A$2:$A$7000,EDATE($E46,AK$1-1)))),"")</f>
        <v>4173300</v>
      </c>
      <c r="AL46">
        <f>IFERROR(IF($A46="","",IF(SUMIFS(RAW_매출A!$J$2:$J$7000,RAW_매출A!$B$2:$B$7000,$A46,RAW_매출A!$A$2:$A$7000,EDATE($E46,AL$1-1))=0,"",SUMIFS(RAW_매출A!$J$2:$J$7000,RAW_매출A!$B$2:$B$7000,$A46,RAW_매출A!$A$2:$A$7000,EDATE($E46,AL$1-1)))),"")</f>
        <v>4439100</v>
      </c>
      <c r="AM46">
        <f>IFERROR(IF($A46="","",IF(SUMIFS(RAW_매출A!$J$2:$J$7000,RAW_매출A!$B$2:$B$7000,$A46,RAW_매출A!$A$2:$A$7000,EDATE($E46,AM$1-1))=0,"",SUMIFS(RAW_매출A!$J$2:$J$7000,RAW_매출A!$B$2:$B$7000,$A46,RAW_매출A!$A$2:$A$7000,EDATE($E46,AM$1-1)))),"")</f>
        <v>4609350</v>
      </c>
      <c r="AN46">
        <f>IFERROR(IF($A46="","",IF(SUMIFS(RAW_매출A!$J$2:$J$7000,RAW_매출A!$B$2:$B$7000,$A46,RAW_매출A!$A$2:$A$7000,EDATE($E46,AN$1-1))=0,"",SUMIFS(RAW_매출A!$J$2:$J$7000,RAW_매출A!$B$2:$B$7000,$A46,RAW_매출A!$A$2:$A$7000,EDATE($E46,AN$1-1)))),"")</f>
        <v>4158050</v>
      </c>
      <c r="AO46">
        <f>IFERROR(IF($A46="","",IF(SUMIFS(RAW_매출A!$J$2:$J$7000,RAW_매출A!$B$2:$B$7000,$A46,RAW_매출A!$A$2:$A$7000,EDATE($E46,AO$1-1))=0,"",SUMIFS(RAW_매출A!$J$2:$J$7000,RAW_매출A!$B$2:$B$7000,$A46,RAW_매출A!$A$2:$A$7000,EDATE($E46,AO$1-1)))),"")</f>
        <v>3802100</v>
      </c>
      <c r="AP46">
        <f>IFERROR(IF($A46="","",IF(SUMIFS(RAW_매출A!$J$2:$J$7000,RAW_매출A!$B$2:$B$7000,$A46,RAW_매출A!$A$2:$A$7000,EDATE($E46,AP$1-1))=0,"",SUMIFS(RAW_매출A!$J$2:$J$7000,RAW_매출A!$B$2:$B$7000,$A46,RAW_매출A!$A$2:$A$7000,EDATE($E46,AP$1-1)))),"")</f>
        <v>4276350</v>
      </c>
      <c r="AQ46">
        <f>IFERROR(IF($A46="","",IF(SUMIFS(RAW_매출A!$J$2:$J$7000,RAW_매출A!$B$2:$B$7000,$A46,RAW_매출A!$A$2:$A$7000,EDATE($E46,AQ$1-1))=0,"",SUMIFS(RAW_매출A!$J$2:$J$7000,RAW_매출A!$B$2:$B$7000,$A46,RAW_매출A!$A$2:$A$7000,EDATE($E46,AQ$1-1)))),"")</f>
        <v>4643350</v>
      </c>
      <c r="AR46">
        <f>IFERROR(IF($A46="","",IF(SUMIFS(RAW_매출A!$J$2:$J$7000,RAW_매출A!$B$2:$B$7000,$A46,RAW_매출A!$A$2:$A$7000,EDATE($E46,AR$1-1))=0,"",SUMIFS(RAW_매출A!$J$2:$J$7000,RAW_매출A!$B$2:$B$7000,$A46,RAW_매출A!$A$2:$A$7000,EDATE($E46,AR$1-1)))),"")</f>
        <v>3472250</v>
      </c>
      <c r="AS46">
        <f>IFERROR(IF($A46="","",IF(SUMIFS(RAW_매출A!$J$2:$J$7000,RAW_매출A!$B$2:$B$7000,$A46,RAW_매출A!$A$2:$A$7000,EDATE($E46,AS$1-1))=0,"",SUMIFS(RAW_매출A!$J$2:$J$7000,RAW_매출A!$B$2:$B$7000,$A46,RAW_매출A!$A$2:$A$7000,EDATE($E46,AS$1-1)))),"")</f>
        <v>3407650</v>
      </c>
      <c r="AT46">
        <f>IFERROR(IF($A46="","",IF(SUMIFS(RAW_매출A!$J$2:$J$7000,RAW_매출A!$B$2:$B$7000,$A46,RAW_매출A!$A$2:$A$7000,EDATE($E46,AT$1-1))=0,"",SUMIFS(RAW_매출A!$J$2:$J$7000,RAW_매출A!$B$2:$B$7000,$A46,RAW_매출A!$A$2:$A$7000,EDATE($E46,AT$1-1)))),"")</f>
        <v>3162300</v>
      </c>
      <c r="AU46">
        <f>IFERROR(IF($A46="","",IF(SUMIFS(RAW_매출A!$J$2:$J$7000,RAW_매출A!$B$2:$B$7000,$A46,RAW_매출A!$A$2:$A$7000,EDATE($E46,AU$1-1))=0,"",SUMIFS(RAW_매출A!$J$2:$J$7000,RAW_매출A!$B$2:$B$7000,$A46,RAW_매출A!$A$2:$A$7000,EDATE($E46,AU$1-1)))),"")</f>
        <v>4198350</v>
      </c>
      <c r="AV46">
        <f>IFERROR(IF($A46="","",IF(SUMIFS(RAW_매출A!$J$2:$J$7000,RAW_매출A!$B$2:$B$7000,$A46,RAW_매출A!$A$2:$A$7000,EDATE($E46,AV$1-1))=0,"",SUMIFS(RAW_매출A!$J$2:$J$7000,RAW_매출A!$B$2:$B$7000,$A46,RAW_매출A!$A$2:$A$7000,EDATE($E46,AV$1-1)))),"")</f>
        <v>4102900</v>
      </c>
      <c r="AW46">
        <f>IFERROR(IF($A46="","",IF(SUMIFS(RAW_매출A!$J$2:$J$7000,RAW_매출A!$B$2:$B$7000,$A46,RAW_매출A!$A$2:$A$7000,EDATE($E46,AW$1-1))=0,"",SUMIFS(RAW_매출A!$J$2:$J$7000,RAW_매출A!$B$2:$B$7000,$A46,RAW_매출A!$A$2:$A$7000,EDATE($E46,AW$1-1)))),"")</f>
        <v>5033750</v>
      </c>
      <c r="AX46">
        <f>IFERROR(IF($A46="","",IF(SUMIFS(RAW_매출A!$J$2:$J$7000,RAW_매출A!$B$2:$B$7000,$A46,RAW_매출A!$A$2:$A$7000,EDATE($E46,AX$1-1))=0,"",SUMIFS(RAW_매출A!$J$2:$J$7000,RAW_매출A!$B$2:$B$7000,$A46,RAW_매출A!$A$2:$A$7000,EDATE($E46,AX$1-1)))),"")</f>
        <v>5429150</v>
      </c>
      <c r="AY46">
        <f>IFERROR(IF($A46="","",IF(SUMIFS(RAW_매출A!$J$2:$J$7000,RAW_매출A!$B$2:$B$7000,$A46,RAW_매출A!$A$2:$A$7000,EDATE($E46,AY$1-1))=0,"",SUMIFS(RAW_매출A!$J$2:$J$7000,RAW_매출A!$B$2:$B$7000,$A46,RAW_매출A!$A$2:$A$7000,EDATE($E46,AY$1-1)))),"")</f>
        <v>5560600</v>
      </c>
      <c r="AZ46">
        <f>IFERROR(IF($A46="","",IF(SUMIFS(RAW_매출A!$J$2:$J$7000,RAW_매출A!$B$2:$B$7000,$A46,RAW_매출A!$A$2:$A$7000,EDATE($E46,AZ$1-1))=0,"",SUMIFS(RAW_매출A!$J$2:$J$7000,RAW_매출A!$B$2:$B$7000,$A46,RAW_매출A!$A$2:$A$7000,EDATE($E46,AZ$1-1)))),"")</f>
        <v>4540200</v>
      </c>
      <c r="BA46">
        <f>IFERROR(IF($A46="","",IF(SUMIFS(RAW_매출A!$J$2:$J$7000,RAW_매출A!$B$2:$B$7000,$A46,RAW_매출A!$A$2:$A$7000,EDATE($E46,BA$1-1))=0,"",SUMIFS(RAW_매출A!$J$2:$J$7000,RAW_매출A!$B$2:$B$7000,$A46,RAW_매출A!$A$2:$A$7000,EDATE($E46,BA$1-1)))),"")</f>
        <v>4653550</v>
      </c>
      <c r="BB46">
        <f>IFERROR(IF($A46="","",IF(SUMIFS(RAW_매출A!$J$2:$J$7000,RAW_매출A!$B$2:$B$7000,$A46,RAW_매출A!$A$2:$A$7000,EDATE($E46,BB$1-1))=0,"",SUMIFS(RAW_매출A!$J$2:$J$7000,RAW_매출A!$B$2:$B$7000,$A46,RAW_매출A!$A$2:$A$7000,EDATE($E46,BB$1-1)))),"")</f>
        <v>5746700</v>
      </c>
      <c r="BC46">
        <f>IFERROR(IF($A46="","",IF(SUMIFS(RAW_매출A!$J$2:$J$7000,RAW_매출A!$B$2:$B$7000,$A46,RAW_매출A!$A$2:$A$7000,EDATE($E46,BC$1-1))=0,"",SUMIFS(RAW_매출A!$J$2:$J$7000,RAW_매출A!$B$2:$B$7000,$A46,RAW_매출A!$A$2:$A$7000,EDATE($E46,BC$1-1)))),"")</f>
        <v>4860350</v>
      </c>
      <c r="BD46">
        <f>IFERROR(IF($A46="","",IF(SUMIFS(RAW_매출A!$J$2:$J$7000,RAW_매출A!$B$2:$B$7000,$A46,RAW_매출A!$A$2:$A$7000,EDATE($E46,BD$1-1))=0,"",SUMIFS(RAW_매출A!$J$2:$J$7000,RAW_매출A!$B$2:$B$7000,$A46,RAW_매출A!$A$2:$A$7000,EDATE($E46,BD$1-1)))),"")</f>
        <v>4277350</v>
      </c>
      <c r="BE46">
        <f>IFERROR(IF($A46="","",IF(SUMIFS(RAW_매출A!$J$2:$J$7000,RAW_매출A!$B$2:$B$7000,$A46,RAW_매출A!$A$2:$A$7000,EDATE($E46,BE$1-1))=0,"",SUMIFS(RAW_매출A!$J$2:$J$7000,RAW_매출A!$B$2:$B$7000,$A46,RAW_매출A!$A$2:$A$7000,EDATE($E46,BE$1-1)))),"")</f>
        <v>4144200</v>
      </c>
      <c r="BF46">
        <f>IFERROR(IF($A46="","",IF(SUMIFS(RAW_매출A!$J$2:$J$7000,RAW_매출A!$B$2:$B$7000,$A46,RAW_매출A!$A$2:$A$7000,EDATE($E46,BF$1-1))=0,"",SUMIFS(RAW_매출A!$J$2:$J$7000,RAW_매출A!$B$2:$B$7000,$A46,RAW_매출A!$A$2:$A$7000,EDATE($E46,BF$1-1)))),"")</f>
        <v>3612400</v>
      </c>
      <c r="BG46">
        <f>IFERROR(IF($A46="","",IF(SUMIFS(RAW_매출A!$J$2:$J$7000,RAW_매출A!$B$2:$B$7000,$A46,RAW_매출A!$A$2:$A$7000,EDATE($E46,BG$1-1))=0,"",SUMIFS(RAW_매출A!$J$2:$J$7000,RAW_매출A!$B$2:$B$7000,$A46,RAW_매출A!$A$2:$A$7000,EDATE($E46,BG$1-1)))),"")</f>
        <v>4530300</v>
      </c>
      <c r="BH46">
        <f>IFERROR(IF($A46="","",IF(SUMIFS(RAW_매출A!$J$2:$J$7000,RAW_매출A!$B$2:$B$7000,$A46,RAW_매출A!$A$2:$A$7000,EDATE($E46,BH$1-1))=0,"",SUMIFS(RAW_매출A!$J$2:$J$7000,RAW_매출A!$B$2:$B$7000,$A46,RAW_매출A!$A$2:$A$7000,EDATE($E46,BH$1-1)))),"")</f>
        <v>4393950</v>
      </c>
      <c r="BI46">
        <f>IFERROR(IF($A46="","",IF(SUMIFS(RAW_매출A!$J$2:$J$7000,RAW_매출A!$B$2:$B$7000,$A46,RAW_매출A!$A$2:$A$7000,EDATE($E46,BI$1-1))=0,"",SUMIFS(RAW_매출A!$J$2:$J$7000,RAW_매출A!$B$2:$B$7000,$A46,RAW_매출A!$A$2:$A$7000,EDATE($E46,BI$1-1)))),"")</f>
        <v>5465900</v>
      </c>
      <c r="BJ46">
        <f>IFERROR(IF($A46="","",IF(SUMIFS(RAW_매출A!$J$2:$J$7000,RAW_매출A!$B$2:$B$7000,$A46,RAW_매출A!$A$2:$A$7000,EDATE($E46,BJ$1-1))=0,"",SUMIFS(RAW_매출A!$J$2:$J$7000,RAW_매출A!$B$2:$B$7000,$A46,RAW_매출A!$A$2:$A$7000,EDATE($E46,BJ$1-1)))),"")</f>
        <v>5030050</v>
      </c>
      <c r="BK46" t="str">
        <f>IFERROR(IF($A46="","",IF(SUMIFS(RAW_매출A!$J$2:$J$7000,RAW_매출A!$B$2:$B$7000,$A46,RAW_매출A!$A$2:$A$7000,EDATE($E46,BK$1-1))=0,"",SUMIFS(RAW_매출A!$J$2:$J$7000,RAW_매출A!$B$2:$B$7000,$A46,RAW_매출A!$A$2:$A$7000,EDATE($E46,BK$1-1)))),"")</f>
        <v/>
      </c>
      <c r="BL46" t="str">
        <f>IFERROR(IF($A46="","",IF(SUMIFS(RAW_매출A!$J$2:$J$7000,RAW_매출A!$B$2:$B$7000,$A46,RAW_매출A!$A$2:$A$7000,EDATE($E46,BL$1-1))=0,"",SUMIFS(RAW_매출A!$J$2:$J$7000,RAW_매출A!$B$2:$B$7000,$A46,RAW_매출A!$A$2:$A$7000,EDATE($E46,BL$1-1)))),"")</f>
        <v/>
      </c>
      <c r="BM46" t="str">
        <f>IFERROR(IF($A46="","",IF(SUMIFS(RAW_매출A!$J$2:$J$7000,RAW_매출A!$B$2:$B$7000,$A46,RAW_매출A!$A$2:$A$7000,EDATE($E46,BM$1-1))=0,"",SUMIFS(RAW_매출A!$J$2:$J$7000,RAW_매출A!$B$2:$B$7000,$A46,RAW_매출A!$A$2:$A$7000,EDATE($E46,BM$1-1)))),"")</f>
        <v/>
      </c>
      <c r="BN46" t="str">
        <f>IFERROR(IF($A46="","",IF(SUMIFS(RAW_매출A!$J$2:$J$7000,RAW_매출A!$B$2:$B$7000,$A46,RAW_매출A!$A$2:$A$7000,EDATE($E46,BN$1-1))=0,"",SUMIFS(RAW_매출A!$J$2:$J$7000,RAW_매출A!$B$2:$B$7000,$A46,RAW_매출A!$A$2:$A$7000,EDATE($E46,BN$1-1)))),"")</f>
        <v/>
      </c>
    </row>
    <row r="47" spans="1:66" x14ac:dyDescent="0.3">
      <c r="A47" t="str">
        <f>세팅!A48</f>
        <v>(1036) #낙성대행운점</v>
      </c>
      <c r="B47" t="str">
        <f>세팅!B48</f>
        <v>150-1</v>
      </c>
      <c r="C47">
        <f t="shared" si="0"/>
        <v>1</v>
      </c>
      <c r="D47" t="str">
        <f t="shared" si="1"/>
        <v>1</v>
      </c>
      <c r="E47" s="1">
        <f>세팅!D48</f>
        <v>44531</v>
      </c>
      <c r="F47">
        <f t="shared" si="4"/>
        <v>6452216.666666667</v>
      </c>
      <c r="G47">
        <f>IFERROR(IF($A47="","",IF(SUMIFS(RAW_매출A!$J$2:$J$7000,RAW_매출A!$B$2:$B$7000,$A47,RAW_매출A!$A$2:$A$7000,EDATE($E47,G$1-1))=0,"",SUMIFS(RAW_매출A!$J$2:$J$7000,RAW_매출A!$B$2:$B$7000,$A47,RAW_매출A!$A$2:$A$7000,EDATE($E47,G$1-1)))),"")</f>
        <v>5010400</v>
      </c>
      <c r="H47">
        <f>IFERROR(IF($A47="","",IF(SUMIFS(RAW_매출A!$J$2:$J$7000,RAW_매출A!$B$2:$B$7000,$A47,RAW_매출A!$A$2:$A$7000,EDATE($E47,H$1-1))=0,"",SUMIFS(RAW_매출A!$J$2:$J$7000,RAW_매출A!$B$2:$B$7000,$A47,RAW_매출A!$A$2:$A$7000,EDATE($E47,H$1-1)))),"")</f>
        <v>4893600</v>
      </c>
      <c r="I47">
        <f>IFERROR(IF($A47="","",IF(SUMIFS(RAW_매출A!$J$2:$J$7000,RAW_매출A!$B$2:$B$7000,$A47,RAW_매출A!$A$2:$A$7000,EDATE($E47,I$1-1))=0,"",SUMIFS(RAW_매출A!$J$2:$J$7000,RAW_매출A!$B$2:$B$7000,$A47,RAW_매출A!$A$2:$A$7000,EDATE($E47,I$1-1)))),"")</f>
        <v>4353510</v>
      </c>
      <c r="J47" s="28">
        <f>IFERROR(IF($A47="","",IF(SUMIFS(RAW_매출A!$J$2:$J$7000,RAW_매출A!$B$2:$B$7000,$A47,RAW_매출A!$A$2:$A$7000,EDATE($E47,J$1-1))=0,"",SUMIFS(RAW_매출A!$J$2:$J$7000,RAW_매출A!$B$2:$B$7000,$A47,RAW_매출A!$A$2:$A$7000,EDATE($E47,J$1-1)))),"")</f>
        <v>5945300</v>
      </c>
      <c r="K47" s="28">
        <f>IFERROR(IF($A47="","",IF(SUMIFS(RAW_매출A!$J$2:$J$7000,RAW_매출A!$B$2:$B$7000,$A47,RAW_매출A!$A$2:$A$7000,EDATE($E47,K$1-1))=0,"",SUMIFS(RAW_매출A!$J$2:$J$7000,RAW_매출A!$B$2:$B$7000,$A47,RAW_매출A!$A$2:$A$7000,EDATE($E47,K$1-1)))),"")</f>
        <v>6090800</v>
      </c>
      <c r="L47" s="28">
        <f>IFERROR(IF($A47="","",IF(SUMIFS(RAW_매출A!$J$2:$J$7000,RAW_매출A!$B$2:$B$7000,$A47,RAW_매출A!$A$2:$A$7000,EDATE($E47,L$1-1))=0,"",SUMIFS(RAW_매출A!$J$2:$J$7000,RAW_매출A!$B$2:$B$7000,$A47,RAW_매출A!$A$2:$A$7000,EDATE($E47,L$1-1)))),"")</f>
        <v>6552500</v>
      </c>
      <c r="M47" s="28">
        <f>IFERROR(IF($A47="","",IF(SUMIFS(RAW_매출A!$J$2:$J$7000,RAW_매출A!$B$2:$B$7000,$A47,RAW_매출A!$A$2:$A$7000,EDATE($E47,M$1-1))=0,"",SUMIFS(RAW_매출A!$J$2:$J$7000,RAW_매출A!$B$2:$B$7000,$A47,RAW_매출A!$A$2:$A$7000,EDATE($E47,M$1-1)))),"")</f>
        <v>6889000</v>
      </c>
      <c r="N47" s="28">
        <f>IFERROR(IF($A47="","",IF(SUMIFS(RAW_매출A!$J$2:$J$7000,RAW_매출A!$B$2:$B$7000,$A47,RAW_매출A!$A$2:$A$7000,EDATE($E47,N$1-1))=0,"",SUMIFS(RAW_매출A!$J$2:$J$7000,RAW_매출A!$B$2:$B$7000,$A47,RAW_매출A!$A$2:$A$7000,EDATE($E47,N$1-1)))),"")</f>
        <v>6696000</v>
      </c>
      <c r="O47" s="28">
        <f>IFERROR(IF($A47="","",IF(SUMIFS(RAW_매출A!$J$2:$J$7000,RAW_매출A!$B$2:$B$7000,$A47,RAW_매출A!$A$2:$A$7000,EDATE($E47,O$1-1))=0,"",SUMIFS(RAW_매출A!$J$2:$J$7000,RAW_매출A!$B$2:$B$7000,$A47,RAW_매출A!$A$2:$A$7000,EDATE($E47,O$1-1)))),"")</f>
        <v>6539700</v>
      </c>
      <c r="P47">
        <f>IFERROR(IF($A47="","",IF(SUMIFS(RAW_매출A!$J$2:$J$7000,RAW_매출A!$B$2:$B$7000,$A47,RAW_매출A!$A$2:$A$7000,EDATE($E47,P$1-1))=0,"",SUMIFS(RAW_매출A!$J$2:$J$7000,RAW_매출A!$B$2:$B$7000,$A47,RAW_매출A!$A$2:$A$7000,EDATE($E47,P$1-1)))),"")</f>
        <v>7000100</v>
      </c>
      <c r="Q47">
        <f>IFERROR(IF($A47="","",IF(SUMIFS(RAW_매출A!$J$2:$J$7000,RAW_매출A!$B$2:$B$7000,$A47,RAW_매출A!$A$2:$A$7000,EDATE($E47,Q$1-1))=0,"",SUMIFS(RAW_매출A!$J$2:$J$7000,RAW_매출A!$B$2:$B$7000,$A47,RAW_매출A!$A$2:$A$7000,EDATE($E47,Q$1-1)))),"")</f>
        <v>7936400</v>
      </c>
      <c r="R47">
        <f>IFERROR(IF($A47="","",IF(SUMIFS(RAW_매출A!$J$2:$J$7000,RAW_매출A!$B$2:$B$7000,$A47,RAW_매출A!$A$2:$A$7000,EDATE($E47,R$1-1))=0,"",SUMIFS(RAW_매출A!$J$2:$J$7000,RAW_매출A!$B$2:$B$7000,$A47,RAW_매출A!$A$2:$A$7000,EDATE($E47,R$1-1)))),"")</f>
        <v>6445300</v>
      </c>
      <c r="S47">
        <f>IFERROR(IF($A47="","",IF(SUMIFS(RAW_매출A!$J$2:$J$7000,RAW_매출A!$B$2:$B$7000,$A47,RAW_매출A!$A$2:$A$7000,EDATE($E47,S$1-1))=0,"",SUMIFS(RAW_매출A!$J$2:$J$7000,RAW_매출A!$B$2:$B$7000,$A47,RAW_매출A!$A$2:$A$7000,EDATE($E47,S$1-1)))),"")</f>
        <v>6421800</v>
      </c>
      <c r="T47">
        <f>IFERROR(IF($A47="","",IF(SUMIFS(RAW_매출A!$J$2:$J$7000,RAW_매출A!$B$2:$B$7000,$A47,RAW_매출A!$A$2:$A$7000,EDATE($E47,T$1-1))=0,"",SUMIFS(RAW_매출A!$J$2:$J$7000,RAW_매출A!$B$2:$B$7000,$A47,RAW_매출A!$A$2:$A$7000,EDATE($E47,T$1-1)))),"")</f>
        <v>5875600</v>
      </c>
      <c r="U47">
        <f>IFERROR(IF($A47="","",IF(SUMIFS(RAW_매출A!$J$2:$J$7000,RAW_매출A!$B$2:$B$7000,$A47,RAW_매출A!$A$2:$A$7000,EDATE($E47,U$1-1))=0,"",SUMIFS(RAW_매출A!$J$2:$J$7000,RAW_매출A!$B$2:$B$7000,$A47,RAW_매출A!$A$2:$A$7000,EDATE($E47,U$1-1)))),"")</f>
        <v>6056300</v>
      </c>
      <c r="V47">
        <f>IFERROR(IF($A47="","",IF(SUMIFS(RAW_매출A!$J$2:$J$7000,RAW_매출A!$B$2:$B$7000,$A47,RAW_매출A!$A$2:$A$7000,EDATE($E47,V$1-1))=0,"",SUMIFS(RAW_매출A!$J$2:$J$7000,RAW_매출A!$B$2:$B$7000,$A47,RAW_매출A!$A$2:$A$7000,EDATE($E47,V$1-1)))),"")</f>
        <v>6736900</v>
      </c>
      <c r="W47">
        <f>IFERROR(IF($A47="","",IF(SUMIFS(RAW_매출A!$J$2:$J$7000,RAW_매출A!$B$2:$B$7000,$A47,RAW_매출A!$A$2:$A$7000,EDATE($E47,W$1-1))=0,"",SUMIFS(RAW_매출A!$J$2:$J$7000,RAW_매출A!$B$2:$B$7000,$A47,RAW_매출A!$A$2:$A$7000,EDATE($E47,W$1-1)))),"")</f>
        <v>6991800</v>
      </c>
      <c r="X47">
        <f>IFERROR(IF($A47="","",IF(SUMIFS(RAW_매출A!$J$2:$J$7000,RAW_매출A!$B$2:$B$7000,$A47,RAW_매출A!$A$2:$A$7000,EDATE($E47,X$1-1))=0,"",SUMIFS(RAW_매출A!$J$2:$J$7000,RAW_매출A!$B$2:$B$7000,$A47,RAW_매출A!$A$2:$A$7000,EDATE($E47,X$1-1)))),"")</f>
        <v>7772400</v>
      </c>
      <c r="Y47">
        <f>IFERROR(IF($A47="","",IF(SUMIFS(RAW_매출A!$J$2:$J$7000,RAW_매출A!$B$2:$B$7000,$A47,RAW_매출A!$A$2:$A$7000,EDATE($E47,Y$1-1))=0,"",SUMIFS(RAW_매출A!$J$2:$J$7000,RAW_매출A!$B$2:$B$7000,$A47,RAW_매출A!$A$2:$A$7000,EDATE($E47,Y$1-1)))),"")</f>
        <v>6844600</v>
      </c>
      <c r="Z47">
        <f>IFERROR(IF($A47="","",IF(SUMIFS(RAW_매출A!$J$2:$J$7000,RAW_매출A!$B$2:$B$7000,$A47,RAW_매출A!$A$2:$A$7000,EDATE($E47,Z$1-1))=0,"",SUMIFS(RAW_매출A!$J$2:$J$7000,RAW_매출A!$B$2:$B$7000,$A47,RAW_매출A!$A$2:$A$7000,EDATE($E47,Z$1-1)))),"")</f>
        <v>7820100</v>
      </c>
      <c r="AA47">
        <f>IFERROR(IF($A47="","",IF(SUMIFS(RAW_매출A!$J$2:$J$7000,RAW_매출A!$B$2:$B$7000,$A47,RAW_매출A!$A$2:$A$7000,EDATE($E47,AA$1-1))=0,"",SUMIFS(RAW_매출A!$J$2:$J$7000,RAW_매출A!$B$2:$B$7000,$A47,RAW_매출A!$A$2:$A$7000,EDATE($E47,AA$1-1)))),"")</f>
        <v>7004200</v>
      </c>
      <c r="AB47">
        <f>IFERROR(IF($A47="","",IF(SUMIFS(RAW_매출A!$J$2:$J$7000,RAW_매출A!$B$2:$B$7000,$A47,RAW_매출A!$A$2:$A$7000,EDATE($E47,AB$1-1))=0,"",SUMIFS(RAW_매출A!$J$2:$J$7000,RAW_매출A!$B$2:$B$7000,$A47,RAW_매출A!$A$2:$A$7000,EDATE($E47,AB$1-1)))),"")</f>
        <v>6560300</v>
      </c>
      <c r="AC47">
        <f>IFERROR(IF($A47="","",IF(SUMIFS(RAW_매출A!$J$2:$J$7000,RAW_매출A!$B$2:$B$7000,$A47,RAW_매출A!$A$2:$A$7000,EDATE($E47,AC$1-1))=0,"",SUMIFS(RAW_매출A!$J$2:$J$7000,RAW_매출A!$B$2:$B$7000,$A47,RAW_매출A!$A$2:$A$7000,EDATE($E47,AC$1-1)))),"")</f>
        <v>8016500</v>
      </c>
      <c r="AD47">
        <f>IFERROR(IF($A47="","",IF(SUMIFS(RAW_매출A!$J$2:$J$7000,RAW_매출A!$B$2:$B$7000,$A47,RAW_매출A!$A$2:$A$7000,EDATE($E47,AD$1-1))=0,"",SUMIFS(RAW_매출A!$J$2:$J$7000,RAW_매출A!$B$2:$B$7000,$A47,RAW_매출A!$A$2:$A$7000,EDATE($E47,AD$1-1)))),"")</f>
        <v>6675800</v>
      </c>
      <c r="AE47">
        <f>IFERROR(IF($A47="","",IF(SUMIFS(RAW_매출A!$J$2:$J$7000,RAW_매출A!$B$2:$B$7000,$A47,RAW_매출A!$A$2:$A$7000,EDATE($E47,AE$1-1))=0,"",SUMIFS(RAW_매출A!$J$2:$J$7000,RAW_매출A!$B$2:$B$7000,$A47,RAW_매출A!$A$2:$A$7000,EDATE($E47,AE$1-1)))),"")</f>
        <v>7496480</v>
      </c>
      <c r="AF47">
        <f>IFERROR(IF($A47="","",IF(SUMIFS(RAW_매출A!$J$2:$J$7000,RAW_매출A!$B$2:$B$7000,$A47,RAW_매출A!$A$2:$A$7000,EDATE($E47,AF$1-1))=0,"",SUMIFS(RAW_매출A!$J$2:$J$7000,RAW_매출A!$B$2:$B$7000,$A47,RAW_매출A!$A$2:$A$7000,EDATE($E47,AF$1-1)))),"")</f>
        <v>6300330</v>
      </c>
      <c r="AG47">
        <f>IFERROR(IF($A47="","",IF(SUMIFS(RAW_매출A!$J$2:$J$7000,RAW_매출A!$B$2:$B$7000,$A47,RAW_매출A!$A$2:$A$7000,EDATE($E47,AG$1-1))=0,"",SUMIFS(RAW_매출A!$J$2:$J$7000,RAW_매출A!$B$2:$B$7000,$A47,RAW_매출A!$A$2:$A$7000,EDATE($E47,AG$1-1)))),"")</f>
        <v>7114530</v>
      </c>
      <c r="AH47">
        <f>IFERROR(IF($A47="","",IF(SUMIFS(RAW_매출A!$J$2:$J$7000,RAW_매출A!$B$2:$B$7000,$A47,RAW_매출A!$A$2:$A$7000,EDATE($E47,AH$1-1))=0,"",SUMIFS(RAW_매출A!$J$2:$J$7000,RAW_매출A!$B$2:$B$7000,$A47,RAW_매출A!$A$2:$A$7000,EDATE($E47,AH$1-1)))),"")</f>
        <v>7652760</v>
      </c>
      <c r="AI47">
        <f>IFERROR(IF($A47="","",IF(SUMIFS(RAW_매출A!$J$2:$J$7000,RAW_매출A!$B$2:$B$7000,$A47,RAW_매출A!$A$2:$A$7000,EDATE($E47,AI$1-1))=0,"",SUMIFS(RAW_매출A!$J$2:$J$7000,RAW_매출A!$B$2:$B$7000,$A47,RAW_매출A!$A$2:$A$7000,EDATE($E47,AI$1-1)))),"")</f>
        <v>7726910</v>
      </c>
      <c r="AJ47">
        <f>IFERROR(IF($A47="","",IF(SUMIFS(RAW_매출A!$J$2:$J$7000,RAW_매출A!$B$2:$B$7000,$A47,RAW_매출A!$A$2:$A$7000,EDATE($E47,AJ$1-1))=0,"",SUMIFS(RAW_매출A!$J$2:$J$7000,RAW_매출A!$B$2:$B$7000,$A47,RAW_매출A!$A$2:$A$7000,EDATE($E47,AJ$1-1)))),"")</f>
        <v>7256120</v>
      </c>
      <c r="AK47">
        <f>IFERROR(IF($A47="","",IF(SUMIFS(RAW_매출A!$J$2:$J$7000,RAW_매출A!$B$2:$B$7000,$A47,RAW_매출A!$A$2:$A$7000,EDATE($E47,AK$1-1))=0,"",SUMIFS(RAW_매출A!$J$2:$J$7000,RAW_매출A!$B$2:$B$7000,$A47,RAW_매출A!$A$2:$A$7000,EDATE($E47,AK$1-1)))),"")</f>
        <v>7564050</v>
      </c>
      <c r="AL47">
        <f>IFERROR(IF($A47="","",IF(SUMIFS(RAW_매출A!$J$2:$J$7000,RAW_매출A!$B$2:$B$7000,$A47,RAW_매출A!$A$2:$A$7000,EDATE($E47,AL$1-1))=0,"",SUMIFS(RAW_매출A!$J$2:$J$7000,RAW_매출A!$B$2:$B$7000,$A47,RAW_매출A!$A$2:$A$7000,EDATE($E47,AL$1-1)))),"")</f>
        <v>7789870</v>
      </c>
      <c r="AM47">
        <f>IFERROR(IF($A47="","",IF(SUMIFS(RAW_매출A!$J$2:$J$7000,RAW_매출A!$B$2:$B$7000,$A47,RAW_매출A!$A$2:$A$7000,EDATE($E47,AM$1-1))=0,"",SUMIFS(RAW_매출A!$J$2:$J$7000,RAW_매출A!$B$2:$B$7000,$A47,RAW_매출A!$A$2:$A$7000,EDATE($E47,AM$1-1)))),"")</f>
        <v>7491240</v>
      </c>
      <c r="AN47">
        <f>IFERROR(IF($A47="","",IF(SUMIFS(RAW_매출A!$J$2:$J$7000,RAW_매출A!$B$2:$B$7000,$A47,RAW_매출A!$A$2:$A$7000,EDATE($E47,AN$1-1))=0,"",SUMIFS(RAW_매출A!$J$2:$J$7000,RAW_매출A!$B$2:$B$7000,$A47,RAW_매출A!$A$2:$A$7000,EDATE($E47,AN$1-1)))),"")</f>
        <v>7061310</v>
      </c>
      <c r="AO47">
        <f>IFERROR(IF($A47="","",IF(SUMIFS(RAW_매출A!$J$2:$J$7000,RAW_매출A!$B$2:$B$7000,$A47,RAW_매출A!$A$2:$A$7000,EDATE($E47,AO$1-1))=0,"",SUMIFS(RAW_매출A!$J$2:$J$7000,RAW_매출A!$B$2:$B$7000,$A47,RAW_매출A!$A$2:$A$7000,EDATE($E47,AO$1-1)))),"")</f>
        <v>8203390</v>
      </c>
      <c r="AP47">
        <f>IFERROR(IF($A47="","",IF(SUMIFS(RAW_매출A!$J$2:$J$7000,RAW_매출A!$B$2:$B$7000,$A47,RAW_매출A!$A$2:$A$7000,EDATE($E47,AP$1-1))=0,"",SUMIFS(RAW_매출A!$J$2:$J$7000,RAW_매출A!$B$2:$B$7000,$A47,RAW_매출A!$A$2:$A$7000,EDATE($E47,AP$1-1)))),"")</f>
        <v>7164210</v>
      </c>
      <c r="AQ47">
        <f>IFERROR(IF($A47="","",IF(SUMIFS(RAW_매출A!$J$2:$J$7000,RAW_매출A!$B$2:$B$7000,$A47,RAW_매출A!$A$2:$A$7000,EDATE($E47,AQ$1-1))=0,"",SUMIFS(RAW_매출A!$J$2:$J$7000,RAW_매출A!$B$2:$B$7000,$A47,RAW_매출A!$A$2:$A$7000,EDATE($E47,AQ$1-1)))),"")</f>
        <v>6754010</v>
      </c>
      <c r="AR47">
        <f>IFERROR(IF($A47="","",IF(SUMIFS(RAW_매출A!$J$2:$J$7000,RAW_매출A!$B$2:$B$7000,$A47,RAW_매출A!$A$2:$A$7000,EDATE($E47,AR$1-1))=0,"",SUMIFS(RAW_매출A!$J$2:$J$7000,RAW_매출A!$B$2:$B$7000,$A47,RAW_매출A!$A$2:$A$7000,EDATE($E47,AR$1-1)))),"")</f>
        <v>6170410</v>
      </c>
      <c r="AS47">
        <f>IFERROR(IF($A47="","",IF(SUMIFS(RAW_매출A!$J$2:$J$7000,RAW_매출A!$B$2:$B$7000,$A47,RAW_매출A!$A$2:$A$7000,EDATE($E47,AS$1-1))=0,"",SUMIFS(RAW_매출A!$J$2:$J$7000,RAW_매출A!$B$2:$B$7000,$A47,RAW_매출A!$A$2:$A$7000,EDATE($E47,AS$1-1)))),"")</f>
        <v>6345220</v>
      </c>
      <c r="AT47">
        <f>IFERROR(IF($A47="","",IF(SUMIFS(RAW_매출A!$J$2:$J$7000,RAW_매출A!$B$2:$B$7000,$A47,RAW_매출A!$A$2:$A$7000,EDATE($E47,AT$1-1))=0,"",SUMIFS(RAW_매출A!$J$2:$J$7000,RAW_매출A!$B$2:$B$7000,$A47,RAW_매출A!$A$2:$A$7000,EDATE($E47,AT$1-1)))),"")</f>
        <v>6812880</v>
      </c>
      <c r="AU47">
        <f>IFERROR(IF($A47="","",IF(SUMIFS(RAW_매출A!$J$2:$J$7000,RAW_매출A!$B$2:$B$7000,$A47,RAW_매출A!$A$2:$A$7000,EDATE($E47,AU$1-1))=0,"",SUMIFS(RAW_매출A!$J$2:$J$7000,RAW_매출A!$B$2:$B$7000,$A47,RAW_매출A!$A$2:$A$7000,EDATE($E47,AU$1-1)))),"")</f>
        <v>7188710</v>
      </c>
      <c r="AV47">
        <f>IFERROR(IF($A47="","",IF(SUMIFS(RAW_매출A!$J$2:$J$7000,RAW_매출A!$B$2:$B$7000,$A47,RAW_매출A!$A$2:$A$7000,EDATE($E47,AV$1-1))=0,"",SUMIFS(RAW_매출A!$J$2:$J$7000,RAW_매출A!$B$2:$B$7000,$A47,RAW_매출A!$A$2:$A$7000,EDATE($E47,AV$1-1)))),"")</f>
        <v>8804830</v>
      </c>
      <c r="AW47">
        <f>IFERROR(IF($A47="","",IF(SUMIFS(RAW_매출A!$J$2:$J$7000,RAW_매출A!$B$2:$B$7000,$A47,RAW_매출A!$A$2:$A$7000,EDATE($E47,AW$1-1))=0,"",SUMIFS(RAW_매출A!$J$2:$J$7000,RAW_매출A!$B$2:$B$7000,$A47,RAW_매출A!$A$2:$A$7000,EDATE($E47,AW$1-1)))),"")</f>
        <v>8597680</v>
      </c>
      <c r="AX47">
        <f>IFERROR(IF($A47="","",IF(SUMIFS(RAW_매출A!$J$2:$J$7000,RAW_매출A!$B$2:$B$7000,$A47,RAW_매출A!$A$2:$A$7000,EDATE($E47,AX$1-1))=0,"",SUMIFS(RAW_매출A!$J$2:$J$7000,RAW_매출A!$B$2:$B$7000,$A47,RAW_매출A!$A$2:$A$7000,EDATE($E47,AX$1-1)))),"")</f>
        <v>8311330</v>
      </c>
      <c r="AY47">
        <f>IFERROR(IF($A47="","",IF(SUMIFS(RAW_매출A!$J$2:$J$7000,RAW_매출A!$B$2:$B$7000,$A47,RAW_매출A!$A$2:$A$7000,EDATE($E47,AY$1-1))=0,"",SUMIFS(RAW_매출A!$J$2:$J$7000,RAW_매출A!$B$2:$B$7000,$A47,RAW_매출A!$A$2:$A$7000,EDATE($E47,AY$1-1)))),"")</f>
        <v>8701810</v>
      </c>
      <c r="AZ47">
        <f>IFERROR(IF($A47="","",IF(SUMIFS(RAW_매출A!$J$2:$J$7000,RAW_매출A!$B$2:$B$7000,$A47,RAW_매출A!$A$2:$A$7000,EDATE($E47,AZ$1-1))=0,"",SUMIFS(RAW_매출A!$J$2:$J$7000,RAW_매출A!$B$2:$B$7000,$A47,RAW_매출A!$A$2:$A$7000,EDATE($E47,AZ$1-1)))),"")</f>
        <v>8116050</v>
      </c>
      <c r="BA47">
        <f>IFERROR(IF($A47="","",IF(SUMIFS(RAW_매출A!$J$2:$J$7000,RAW_매출A!$B$2:$B$7000,$A47,RAW_매출A!$A$2:$A$7000,EDATE($E47,BA$1-1))=0,"",SUMIFS(RAW_매출A!$J$2:$J$7000,RAW_매출A!$B$2:$B$7000,$A47,RAW_매출A!$A$2:$A$7000,EDATE($E47,BA$1-1)))),"")</f>
        <v>9461680</v>
      </c>
      <c r="BB47">
        <f>IFERROR(IF($A47="","",IF(SUMIFS(RAW_매출A!$J$2:$J$7000,RAW_매출A!$B$2:$B$7000,$A47,RAW_매출A!$A$2:$A$7000,EDATE($E47,BB$1-1))=0,"",SUMIFS(RAW_매출A!$J$2:$J$7000,RAW_매출A!$B$2:$B$7000,$A47,RAW_매출A!$A$2:$A$7000,EDATE($E47,BB$1-1)))),"")</f>
        <v>7964940</v>
      </c>
      <c r="BC47">
        <f>IFERROR(IF($A47="","",IF(SUMIFS(RAW_매출A!$J$2:$J$7000,RAW_매출A!$B$2:$B$7000,$A47,RAW_매출A!$A$2:$A$7000,EDATE($E47,BC$1-1))=0,"",SUMIFS(RAW_매출A!$J$2:$J$7000,RAW_매출A!$B$2:$B$7000,$A47,RAW_매출A!$A$2:$A$7000,EDATE($E47,BC$1-1)))),"")</f>
        <v>7469930</v>
      </c>
      <c r="BD47">
        <f>IFERROR(IF($A47="","",IF(SUMIFS(RAW_매출A!$J$2:$J$7000,RAW_매출A!$B$2:$B$7000,$A47,RAW_매출A!$A$2:$A$7000,EDATE($E47,BD$1-1))=0,"",SUMIFS(RAW_매출A!$J$2:$J$7000,RAW_매출A!$B$2:$B$7000,$A47,RAW_매출A!$A$2:$A$7000,EDATE($E47,BD$1-1)))),"")</f>
        <v>7430920</v>
      </c>
      <c r="BE47">
        <f>IFERROR(IF($A47="","",IF(SUMIFS(RAW_매출A!$J$2:$J$7000,RAW_매출A!$B$2:$B$7000,$A47,RAW_매출A!$A$2:$A$7000,EDATE($E47,BE$1-1))=0,"",SUMIFS(RAW_매출A!$J$2:$J$7000,RAW_매출A!$B$2:$B$7000,$A47,RAW_매출A!$A$2:$A$7000,EDATE($E47,BE$1-1)))),"")</f>
        <v>6603460</v>
      </c>
      <c r="BF47">
        <f>IFERROR(IF($A47="","",IF(SUMIFS(RAW_매출A!$J$2:$J$7000,RAW_매출A!$B$2:$B$7000,$A47,RAW_매출A!$A$2:$A$7000,EDATE($E47,BF$1-1))=0,"",SUMIFS(RAW_매출A!$J$2:$J$7000,RAW_매출A!$B$2:$B$7000,$A47,RAW_매출A!$A$2:$A$7000,EDATE($E47,BF$1-1)))),"")</f>
        <v>7700880</v>
      </c>
      <c r="BG47">
        <f>IFERROR(IF($A47="","",IF(SUMIFS(RAW_매출A!$J$2:$J$7000,RAW_매출A!$B$2:$B$7000,$A47,RAW_매출A!$A$2:$A$7000,EDATE($E47,BG$1-1))=0,"",SUMIFS(RAW_매출A!$J$2:$J$7000,RAW_매출A!$B$2:$B$7000,$A47,RAW_매출A!$A$2:$A$7000,EDATE($E47,BG$1-1)))),"")</f>
        <v>7808490</v>
      </c>
      <c r="BH47">
        <f>IFERROR(IF($A47="","",IF(SUMIFS(RAW_매출A!$J$2:$J$7000,RAW_매출A!$B$2:$B$7000,$A47,RAW_매출A!$A$2:$A$7000,EDATE($E47,BH$1-1))=0,"",SUMIFS(RAW_매출A!$J$2:$J$7000,RAW_매출A!$B$2:$B$7000,$A47,RAW_매출A!$A$2:$A$7000,EDATE($E47,BH$1-1)))),"")</f>
        <v>8819750</v>
      </c>
      <c r="BI47">
        <f>IFERROR(IF($A47="","",IF(SUMIFS(RAW_매출A!$J$2:$J$7000,RAW_매출A!$B$2:$B$7000,$A47,RAW_매출A!$A$2:$A$7000,EDATE($E47,BI$1-1))=0,"",SUMIFS(RAW_매출A!$J$2:$J$7000,RAW_매출A!$B$2:$B$7000,$A47,RAW_매출A!$A$2:$A$7000,EDATE($E47,BI$1-1)))),"")</f>
        <v>7386770</v>
      </c>
      <c r="BJ47" t="str">
        <f>IFERROR(IF($A47="","",IF(SUMIFS(RAW_매출A!$J$2:$J$7000,RAW_매출A!$B$2:$B$7000,$A47,RAW_매출A!$A$2:$A$7000,EDATE($E47,BJ$1-1))=0,"",SUMIFS(RAW_매출A!$J$2:$J$7000,RAW_매출A!$B$2:$B$7000,$A47,RAW_매출A!$A$2:$A$7000,EDATE($E47,BJ$1-1)))),"")</f>
        <v/>
      </c>
      <c r="BK47" t="str">
        <f>IFERROR(IF($A47="","",IF(SUMIFS(RAW_매출A!$J$2:$J$7000,RAW_매출A!$B$2:$B$7000,$A47,RAW_매출A!$A$2:$A$7000,EDATE($E47,BK$1-1))=0,"",SUMIFS(RAW_매출A!$J$2:$J$7000,RAW_매출A!$B$2:$B$7000,$A47,RAW_매출A!$A$2:$A$7000,EDATE($E47,BK$1-1)))),"")</f>
        <v/>
      </c>
      <c r="BL47" t="str">
        <f>IFERROR(IF($A47="","",IF(SUMIFS(RAW_매출A!$J$2:$J$7000,RAW_매출A!$B$2:$B$7000,$A47,RAW_매출A!$A$2:$A$7000,EDATE($E47,BL$1-1))=0,"",SUMIFS(RAW_매출A!$J$2:$J$7000,RAW_매출A!$B$2:$B$7000,$A47,RAW_매출A!$A$2:$A$7000,EDATE($E47,BL$1-1)))),"")</f>
        <v/>
      </c>
      <c r="BM47" t="str">
        <f>IFERROR(IF($A47="","",IF(SUMIFS(RAW_매출A!$J$2:$J$7000,RAW_매출A!$B$2:$B$7000,$A47,RAW_매출A!$A$2:$A$7000,EDATE($E47,BM$1-1))=0,"",SUMIFS(RAW_매출A!$J$2:$J$7000,RAW_매출A!$B$2:$B$7000,$A47,RAW_매출A!$A$2:$A$7000,EDATE($E47,BM$1-1)))),"")</f>
        <v/>
      </c>
      <c r="BN47" t="str">
        <f>IFERROR(IF($A47="","",IF(SUMIFS(RAW_매출A!$J$2:$J$7000,RAW_매출A!$B$2:$B$7000,$A47,RAW_매출A!$A$2:$A$7000,EDATE($E47,BN$1-1))=0,"",SUMIFS(RAW_매출A!$J$2:$J$7000,RAW_매출A!$B$2:$B$7000,$A47,RAW_매출A!$A$2:$A$7000,EDATE($E47,BN$1-1)))),"")</f>
        <v/>
      </c>
    </row>
    <row r="48" spans="1:66" x14ac:dyDescent="0.3">
      <c r="A48" t="str">
        <f>세팅!A49</f>
        <v>(1037) #신림퍼스트점</v>
      </c>
      <c r="B48" t="str">
        <f>세팅!B49</f>
        <v>150-2</v>
      </c>
      <c r="C48">
        <f t="shared" si="0"/>
        <v>2</v>
      </c>
      <c r="D48" t="str">
        <f t="shared" si="1"/>
        <v>2</v>
      </c>
      <c r="E48" s="1">
        <f>세팅!D49</f>
        <v>44562</v>
      </c>
      <c r="F48">
        <f t="shared" si="4"/>
        <v>2457056.6666666665</v>
      </c>
      <c r="G48">
        <f>IFERROR(IF($A48="","",IF(SUMIFS(RAW_매출A!$J$2:$J$7000,RAW_매출A!$B$2:$B$7000,$A48,RAW_매출A!$A$2:$A$7000,EDATE($E48,G$1-1))=0,"",SUMIFS(RAW_매출A!$J$2:$J$7000,RAW_매출A!$B$2:$B$7000,$A48,RAW_매출A!$A$2:$A$7000,EDATE($E48,G$1-1)))),"")</f>
        <v>1016500</v>
      </c>
      <c r="H48">
        <f>IFERROR(IF($A48="","",IF(SUMIFS(RAW_매출A!$J$2:$J$7000,RAW_매출A!$B$2:$B$7000,$A48,RAW_매출A!$A$2:$A$7000,EDATE($E48,H$1-1))=0,"",SUMIFS(RAW_매출A!$J$2:$J$7000,RAW_매출A!$B$2:$B$7000,$A48,RAW_매출A!$A$2:$A$7000,EDATE($E48,H$1-1)))),"")</f>
        <v>787000</v>
      </c>
      <c r="I48">
        <f>IFERROR(IF($A48="","",IF(SUMIFS(RAW_매출A!$J$2:$J$7000,RAW_매출A!$B$2:$B$7000,$A48,RAW_매출A!$A$2:$A$7000,EDATE($E48,I$1-1))=0,"",SUMIFS(RAW_매출A!$J$2:$J$7000,RAW_매출A!$B$2:$B$7000,$A48,RAW_매출A!$A$2:$A$7000,EDATE($E48,I$1-1)))),"")</f>
        <v>1383270</v>
      </c>
      <c r="J48" s="28">
        <f>IFERROR(IF($A48="","",IF(SUMIFS(RAW_매출A!$J$2:$J$7000,RAW_매출A!$B$2:$B$7000,$A48,RAW_매출A!$A$2:$A$7000,EDATE($E48,J$1-1))=0,"",SUMIFS(RAW_매출A!$J$2:$J$7000,RAW_매출A!$B$2:$B$7000,$A48,RAW_매출A!$A$2:$A$7000,EDATE($E48,J$1-1)))),"")</f>
        <v>1215640</v>
      </c>
      <c r="K48" s="28">
        <f>IFERROR(IF($A48="","",IF(SUMIFS(RAW_매출A!$J$2:$J$7000,RAW_매출A!$B$2:$B$7000,$A48,RAW_매출A!$A$2:$A$7000,EDATE($E48,K$1-1))=0,"",SUMIFS(RAW_매출A!$J$2:$J$7000,RAW_매출A!$B$2:$B$7000,$A48,RAW_매출A!$A$2:$A$7000,EDATE($E48,K$1-1)))),"")</f>
        <v>1868180</v>
      </c>
      <c r="L48" s="28">
        <f>IFERROR(IF($A48="","",IF(SUMIFS(RAW_매출A!$J$2:$J$7000,RAW_매출A!$B$2:$B$7000,$A48,RAW_매출A!$A$2:$A$7000,EDATE($E48,L$1-1))=0,"",SUMIFS(RAW_매출A!$J$2:$J$7000,RAW_매출A!$B$2:$B$7000,$A48,RAW_매출A!$A$2:$A$7000,EDATE($E48,L$1-1)))),"")</f>
        <v>2848470</v>
      </c>
      <c r="M48" s="28">
        <f>IFERROR(IF($A48="","",IF(SUMIFS(RAW_매출A!$J$2:$J$7000,RAW_매출A!$B$2:$B$7000,$A48,RAW_매출A!$A$2:$A$7000,EDATE($E48,M$1-1))=0,"",SUMIFS(RAW_매출A!$J$2:$J$7000,RAW_매출A!$B$2:$B$7000,$A48,RAW_매출A!$A$2:$A$7000,EDATE($E48,M$1-1)))),"")</f>
        <v>2759750</v>
      </c>
      <c r="N48" s="28">
        <f>IFERROR(IF($A48="","",IF(SUMIFS(RAW_매출A!$J$2:$J$7000,RAW_매출A!$B$2:$B$7000,$A48,RAW_매출A!$A$2:$A$7000,EDATE($E48,N$1-1))=0,"",SUMIFS(RAW_매출A!$J$2:$J$7000,RAW_매출A!$B$2:$B$7000,$A48,RAW_매출A!$A$2:$A$7000,EDATE($E48,N$1-1)))),"")</f>
        <v>3476600</v>
      </c>
      <c r="O48" s="28">
        <f>IFERROR(IF($A48="","",IF(SUMIFS(RAW_매출A!$J$2:$J$7000,RAW_매출A!$B$2:$B$7000,$A48,RAW_매출A!$A$2:$A$7000,EDATE($E48,O$1-1))=0,"",SUMIFS(RAW_매출A!$J$2:$J$7000,RAW_매출A!$B$2:$B$7000,$A48,RAW_매출A!$A$2:$A$7000,EDATE($E48,O$1-1)))),"")</f>
        <v>2573700</v>
      </c>
      <c r="P48">
        <f>IFERROR(IF($A48="","",IF(SUMIFS(RAW_매출A!$J$2:$J$7000,RAW_매출A!$B$2:$B$7000,$A48,RAW_매출A!$A$2:$A$7000,EDATE($E48,P$1-1))=0,"",SUMIFS(RAW_매출A!$J$2:$J$7000,RAW_매출A!$B$2:$B$7000,$A48,RAW_매출A!$A$2:$A$7000,EDATE($E48,P$1-1)))),"")</f>
        <v>2761200</v>
      </c>
      <c r="Q48">
        <f>IFERROR(IF($A48="","",IF(SUMIFS(RAW_매출A!$J$2:$J$7000,RAW_매출A!$B$2:$B$7000,$A48,RAW_매출A!$A$2:$A$7000,EDATE($E48,Q$1-1))=0,"",SUMIFS(RAW_매출A!$J$2:$J$7000,RAW_매출A!$B$2:$B$7000,$A48,RAW_매출A!$A$2:$A$7000,EDATE($E48,Q$1-1)))),"")</f>
        <v>2435200</v>
      </c>
      <c r="R48">
        <f>IFERROR(IF($A48="","",IF(SUMIFS(RAW_매출A!$J$2:$J$7000,RAW_매출A!$B$2:$B$7000,$A48,RAW_매출A!$A$2:$A$7000,EDATE($E48,R$1-1))=0,"",SUMIFS(RAW_매출A!$J$2:$J$7000,RAW_매출A!$B$2:$B$7000,$A48,RAW_매출A!$A$2:$A$7000,EDATE($E48,R$1-1)))),"")</f>
        <v>2760040</v>
      </c>
      <c r="S48">
        <f>IFERROR(IF($A48="","",IF(SUMIFS(RAW_매출A!$J$2:$J$7000,RAW_매출A!$B$2:$B$7000,$A48,RAW_매출A!$A$2:$A$7000,EDATE($E48,S$1-1))=0,"",SUMIFS(RAW_매출A!$J$2:$J$7000,RAW_매출A!$B$2:$B$7000,$A48,RAW_매출A!$A$2:$A$7000,EDATE($E48,S$1-1)))),"")</f>
        <v>2341330</v>
      </c>
      <c r="T48">
        <f>IFERROR(IF($A48="","",IF(SUMIFS(RAW_매출A!$J$2:$J$7000,RAW_매출A!$B$2:$B$7000,$A48,RAW_매출A!$A$2:$A$7000,EDATE($E48,T$1-1))=0,"",SUMIFS(RAW_매출A!$J$2:$J$7000,RAW_매출A!$B$2:$B$7000,$A48,RAW_매출A!$A$2:$A$7000,EDATE($E48,T$1-1)))),"")</f>
        <v>2319100</v>
      </c>
      <c r="U48">
        <f>IFERROR(IF($A48="","",IF(SUMIFS(RAW_매출A!$J$2:$J$7000,RAW_매출A!$B$2:$B$7000,$A48,RAW_매출A!$A$2:$A$7000,EDATE($E48,U$1-1))=0,"",SUMIFS(RAW_매출A!$J$2:$J$7000,RAW_매출A!$B$2:$B$7000,$A48,RAW_매출A!$A$2:$A$7000,EDATE($E48,U$1-1)))),"")</f>
        <v>2760660</v>
      </c>
      <c r="V48">
        <f>IFERROR(IF($A48="","",IF(SUMIFS(RAW_매출A!$J$2:$J$7000,RAW_매출A!$B$2:$B$7000,$A48,RAW_매출A!$A$2:$A$7000,EDATE($E48,V$1-1))=0,"",SUMIFS(RAW_매출A!$J$2:$J$7000,RAW_매출A!$B$2:$B$7000,$A48,RAW_매출A!$A$2:$A$7000,EDATE($E48,V$1-1)))),"")</f>
        <v>2736980</v>
      </c>
      <c r="W48">
        <f>IFERROR(IF($A48="","",IF(SUMIFS(RAW_매출A!$J$2:$J$7000,RAW_매출A!$B$2:$B$7000,$A48,RAW_매출A!$A$2:$A$7000,EDATE($E48,W$1-1))=0,"",SUMIFS(RAW_매출A!$J$2:$J$7000,RAW_매출A!$B$2:$B$7000,$A48,RAW_매출A!$A$2:$A$7000,EDATE($E48,W$1-1)))),"")</f>
        <v>2909370</v>
      </c>
      <c r="X48">
        <f>IFERROR(IF($A48="","",IF(SUMIFS(RAW_매출A!$J$2:$J$7000,RAW_매출A!$B$2:$B$7000,$A48,RAW_매출A!$A$2:$A$7000,EDATE($E48,X$1-1))=0,"",SUMIFS(RAW_매출A!$J$2:$J$7000,RAW_매출A!$B$2:$B$7000,$A48,RAW_매출A!$A$2:$A$7000,EDATE($E48,X$1-1)))),"")</f>
        <v>2765970</v>
      </c>
      <c r="Y48">
        <f>IFERROR(IF($A48="","",IF(SUMIFS(RAW_매출A!$J$2:$J$7000,RAW_매출A!$B$2:$B$7000,$A48,RAW_매출A!$A$2:$A$7000,EDATE($E48,Y$1-1))=0,"",SUMIFS(RAW_매출A!$J$2:$J$7000,RAW_매출A!$B$2:$B$7000,$A48,RAW_매출A!$A$2:$A$7000,EDATE($E48,Y$1-1)))),"")</f>
        <v>3359600</v>
      </c>
      <c r="Z48">
        <f>IFERROR(IF($A48="","",IF(SUMIFS(RAW_매출A!$J$2:$J$7000,RAW_매출A!$B$2:$B$7000,$A48,RAW_매출A!$A$2:$A$7000,EDATE($E48,Z$1-1))=0,"",SUMIFS(RAW_매출A!$J$2:$J$7000,RAW_매출A!$B$2:$B$7000,$A48,RAW_매출A!$A$2:$A$7000,EDATE($E48,Z$1-1)))),"")</f>
        <v>2835100</v>
      </c>
      <c r="AA48">
        <f>IFERROR(IF($A48="","",IF(SUMIFS(RAW_매출A!$J$2:$J$7000,RAW_매출A!$B$2:$B$7000,$A48,RAW_매출A!$A$2:$A$7000,EDATE($E48,AA$1-1))=0,"",SUMIFS(RAW_매출A!$J$2:$J$7000,RAW_매출A!$B$2:$B$7000,$A48,RAW_매출A!$A$2:$A$7000,EDATE($E48,AA$1-1)))),"")</f>
        <v>2805600</v>
      </c>
      <c r="AB48">
        <f>IFERROR(IF($A48="","",IF(SUMIFS(RAW_매출A!$J$2:$J$7000,RAW_매출A!$B$2:$B$7000,$A48,RAW_매출A!$A$2:$A$7000,EDATE($E48,AB$1-1))=0,"",SUMIFS(RAW_매출A!$J$2:$J$7000,RAW_매출A!$B$2:$B$7000,$A48,RAW_매출A!$A$2:$A$7000,EDATE($E48,AB$1-1)))),"")</f>
        <v>2952400</v>
      </c>
      <c r="AC48">
        <f>IFERROR(IF($A48="","",IF(SUMIFS(RAW_매출A!$J$2:$J$7000,RAW_매출A!$B$2:$B$7000,$A48,RAW_매출A!$A$2:$A$7000,EDATE($E48,AC$1-1))=0,"",SUMIFS(RAW_매출A!$J$2:$J$7000,RAW_매출A!$B$2:$B$7000,$A48,RAW_매출A!$A$2:$A$7000,EDATE($E48,AC$1-1)))),"")</f>
        <v>3182400</v>
      </c>
      <c r="AD48">
        <f>IFERROR(IF($A48="","",IF(SUMIFS(RAW_매출A!$J$2:$J$7000,RAW_매출A!$B$2:$B$7000,$A48,RAW_매출A!$A$2:$A$7000,EDATE($E48,AD$1-1))=0,"",SUMIFS(RAW_매출A!$J$2:$J$7000,RAW_매출A!$B$2:$B$7000,$A48,RAW_매출A!$A$2:$A$7000,EDATE($E48,AD$1-1)))),"")</f>
        <v>2814500</v>
      </c>
      <c r="AE48">
        <f>IFERROR(IF($A48="","",IF(SUMIFS(RAW_매출A!$J$2:$J$7000,RAW_매출A!$B$2:$B$7000,$A48,RAW_매출A!$A$2:$A$7000,EDATE($E48,AE$1-1))=0,"",SUMIFS(RAW_매출A!$J$2:$J$7000,RAW_매출A!$B$2:$B$7000,$A48,RAW_매출A!$A$2:$A$7000,EDATE($E48,AE$1-1)))),"")</f>
        <v>2719150</v>
      </c>
      <c r="AF48">
        <f>IFERROR(IF($A48="","",IF(SUMIFS(RAW_매출A!$J$2:$J$7000,RAW_매출A!$B$2:$B$7000,$A48,RAW_매출A!$A$2:$A$7000,EDATE($E48,AF$1-1))=0,"",SUMIFS(RAW_매출A!$J$2:$J$7000,RAW_매출A!$B$2:$B$7000,$A48,RAW_매출A!$A$2:$A$7000,EDATE($E48,AF$1-1)))),"")</f>
        <v>2396400</v>
      </c>
      <c r="AG48">
        <f>IFERROR(IF($A48="","",IF(SUMIFS(RAW_매출A!$J$2:$J$7000,RAW_매출A!$B$2:$B$7000,$A48,RAW_매출A!$A$2:$A$7000,EDATE($E48,AG$1-1))=0,"",SUMIFS(RAW_매출A!$J$2:$J$7000,RAW_매출A!$B$2:$B$7000,$A48,RAW_매출A!$A$2:$A$7000,EDATE($E48,AG$1-1)))),"")</f>
        <v>3279050</v>
      </c>
      <c r="AH48">
        <f>IFERROR(IF($A48="","",IF(SUMIFS(RAW_매출A!$J$2:$J$7000,RAW_매출A!$B$2:$B$7000,$A48,RAW_매출A!$A$2:$A$7000,EDATE($E48,AH$1-1))=0,"",SUMIFS(RAW_매출A!$J$2:$J$7000,RAW_매출A!$B$2:$B$7000,$A48,RAW_매출A!$A$2:$A$7000,EDATE($E48,AH$1-1)))),"")</f>
        <v>2763200</v>
      </c>
      <c r="AI48">
        <f>IFERROR(IF($A48="","",IF(SUMIFS(RAW_매출A!$J$2:$J$7000,RAW_매출A!$B$2:$B$7000,$A48,RAW_매출A!$A$2:$A$7000,EDATE($E48,AI$1-1))=0,"",SUMIFS(RAW_매출A!$J$2:$J$7000,RAW_매출A!$B$2:$B$7000,$A48,RAW_매출A!$A$2:$A$7000,EDATE($E48,AI$1-1)))),"")</f>
        <v>2926900</v>
      </c>
      <c r="AJ48">
        <f>IFERROR(IF($A48="","",IF(SUMIFS(RAW_매출A!$J$2:$J$7000,RAW_매출A!$B$2:$B$7000,$A48,RAW_매출A!$A$2:$A$7000,EDATE($E48,AJ$1-1))=0,"",SUMIFS(RAW_매출A!$J$2:$J$7000,RAW_매출A!$B$2:$B$7000,$A48,RAW_매출A!$A$2:$A$7000,EDATE($E48,AJ$1-1)))),"")</f>
        <v>3249000</v>
      </c>
      <c r="AK48">
        <f>IFERROR(IF($A48="","",IF(SUMIFS(RAW_매출A!$J$2:$J$7000,RAW_매출A!$B$2:$B$7000,$A48,RAW_매출A!$A$2:$A$7000,EDATE($E48,AK$1-1))=0,"",SUMIFS(RAW_매출A!$J$2:$J$7000,RAW_매출A!$B$2:$B$7000,$A48,RAW_매출A!$A$2:$A$7000,EDATE($E48,AK$1-1)))),"")</f>
        <v>3263700</v>
      </c>
      <c r="AL48">
        <f>IFERROR(IF($A48="","",IF(SUMIFS(RAW_매출A!$J$2:$J$7000,RAW_매출A!$B$2:$B$7000,$A48,RAW_매출A!$A$2:$A$7000,EDATE($E48,AL$1-1))=0,"",SUMIFS(RAW_매출A!$J$2:$J$7000,RAW_매출A!$B$2:$B$7000,$A48,RAW_매출A!$A$2:$A$7000,EDATE($E48,AL$1-1)))),"")</f>
        <v>3072250</v>
      </c>
      <c r="AM48">
        <f>IFERROR(IF($A48="","",IF(SUMIFS(RAW_매출A!$J$2:$J$7000,RAW_매출A!$B$2:$B$7000,$A48,RAW_매출A!$A$2:$A$7000,EDATE($E48,AM$1-1))=0,"",SUMIFS(RAW_매출A!$J$2:$J$7000,RAW_매출A!$B$2:$B$7000,$A48,RAW_매출A!$A$2:$A$7000,EDATE($E48,AM$1-1)))),"")</f>
        <v>3295900</v>
      </c>
      <c r="AN48">
        <f>IFERROR(IF($A48="","",IF(SUMIFS(RAW_매출A!$J$2:$J$7000,RAW_매출A!$B$2:$B$7000,$A48,RAW_매출A!$A$2:$A$7000,EDATE($E48,AN$1-1))=0,"",SUMIFS(RAW_매출A!$J$2:$J$7000,RAW_매출A!$B$2:$B$7000,$A48,RAW_매출A!$A$2:$A$7000,EDATE($E48,AN$1-1)))),"")</f>
        <v>3526200</v>
      </c>
      <c r="AO48">
        <f>IFERROR(IF($A48="","",IF(SUMIFS(RAW_매출A!$J$2:$J$7000,RAW_매출A!$B$2:$B$7000,$A48,RAW_매출A!$A$2:$A$7000,EDATE($E48,AO$1-1))=0,"",SUMIFS(RAW_매출A!$J$2:$J$7000,RAW_매출A!$B$2:$B$7000,$A48,RAW_매출A!$A$2:$A$7000,EDATE($E48,AO$1-1)))),"")</f>
        <v>3657400</v>
      </c>
      <c r="AP48">
        <f>IFERROR(IF($A48="","",IF(SUMIFS(RAW_매출A!$J$2:$J$7000,RAW_매출A!$B$2:$B$7000,$A48,RAW_매출A!$A$2:$A$7000,EDATE($E48,AP$1-1))=0,"",SUMIFS(RAW_매출A!$J$2:$J$7000,RAW_매출A!$B$2:$B$7000,$A48,RAW_매출A!$A$2:$A$7000,EDATE($E48,AP$1-1)))),"")</f>
        <v>3331700</v>
      </c>
      <c r="AQ48">
        <f>IFERROR(IF($A48="","",IF(SUMIFS(RAW_매출A!$J$2:$J$7000,RAW_매출A!$B$2:$B$7000,$A48,RAW_매출A!$A$2:$A$7000,EDATE($E48,AQ$1-1))=0,"",SUMIFS(RAW_매출A!$J$2:$J$7000,RAW_매출A!$B$2:$B$7000,$A48,RAW_매출A!$A$2:$A$7000,EDATE($E48,AQ$1-1)))),"")</f>
        <v>2828550</v>
      </c>
      <c r="AR48">
        <f>IFERROR(IF($A48="","",IF(SUMIFS(RAW_매출A!$J$2:$J$7000,RAW_매출A!$B$2:$B$7000,$A48,RAW_매출A!$A$2:$A$7000,EDATE($E48,AR$1-1))=0,"",SUMIFS(RAW_매출A!$J$2:$J$7000,RAW_매출A!$B$2:$B$7000,$A48,RAW_매출A!$A$2:$A$7000,EDATE($E48,AR$1-1)))),"")</f>
        <v>2948500</v>
      </c>
      <c r="AS48">
        <f>IFERROR(IF($A48="","",IF(SUMIFS(RAW_매출A!$J$2:$J$7000,RAW_매출A!$B$2:$B$7000,$A48,RAW_매출A!$A$2:$A$7000,EDATE($E48,AS$1-1))=0,"",SUMIFS(RAW_매출A!$J$2:$J$7000,RAW_매출A!$B$2:$B$7000,$A48,RAW_매출A!$A$2:$A$7000,EDATE($E48,AS$1-1)))),"")</f>
        <v>3463850</v>
      </c>
      <c r="AT48">
        <f>IFERROR(IF($A48="","",IF(SUMIFS(RAW_매출A!$J$2:$J$7000,RAW_매출A!$B$2:$B$7000,$A48,RAW_매출A!$A$2:$A$7000,EDATE($E48,AT$1-1))=0,"",SUMIFS(RAW_매출A!$J$2:$J$7000,RAW_매출A!$B$2:$B$7000,$A48,RAW_매출A!$A$2:$A$7000,EDATE($E48,AT$1-1)))),"")</f>
        <v>3273700</v>
      </c>
      <c r="AU48">
        <f>IFERROR(IF($A48="","",IF(SUMIFS(RAW_매출A!$J$2:$J$7000,RAW_매출A!$B$2:$B$7000,$A48,RAW_매출A!$A$2:$A$7000,EDATE($E48,AU$1-1))=0,"",SUMIFS(RAW_매출A!$J$2:$J$7000,RAW_매출A!$B$2:$B$7000,$A48,RAW_매출A!$A$2:$A$7000,EDATE($E48,AU$1-1)))),"")</f>
        <v>2214600</v>
      </c>
      <c r="AV48">
        <f>IFERROR(IF($A48="","",IF(SUMIFS(RAW_매출A!$J$2:$J$7000,RAW_매출A!$B$2:$B$7000,$A48,RAW_매출A!$A$2:$A$7000,EDATE($E48,AV$1-1))=0,"",SUMIFS(RAW_매출A!$J$2:$J$7000,RAW_매출A!$B$2:$B$7000,$A48,RAW_매출A!$A$2:$A$7000,EDATE($E48,AV$1-1)))),"")</f>
        <v>2220650</v>
      </c>
      <c r="AW48">
        <f>IFERROR(IF($A48="","",IF(SUMIFS(RAW_매출A!$J$2:$J$7000,RAW_매출A!$B$2:$B$7000,$A48,RAW_매출A!$A$2:$A$7000,EDATE($E48,AW$1-1))=0,"",SUMIFS(RAW_매출A!$J$2:$J$7000,RAW_매출A!$B$2:$B$7000,$A48,RAW_매출A!$A$2:$A$7000,EDATE($E48,AW$1-1)))),"")</f>
        <v>1954250</v>
      </c>
      <c r="AX48">
        <f>IFERROR(IF($A48="","",IF(SUMIFS(RAW_매출A!$J$2:$J$7000,RAW_매출A!$B$2:$B$7000,$A48,RAW_매출A!$A$2:$A$7000,EDATE($E48,AX$1-1))=0,"",SUMIFS(RAW_매출A!$J$2:$J$7000,RAW_매출A!$B$2:$B$7000,$A48,RAW_매출A!$A$2:$A$7000,EDATE($E48,AX$1-1)))),"")</f>
        <v>1941950</v>
      </c>
      <c r="AY48">
        <f>IFERROR(IF($A48="","",IF(SUMIFS(RAW_매출A!$J$2:$J$7000,RAW_매출A!$B$2:$B$7000,$A48,RAW_매출A!$A$2:$A$7000,EDATE($E48,AY$1-1))=0,"",SUMIFS(RAW_매출A!$J$2:$J$7000,RAW_매출A!$B$2:$B$7000,$A48,RAW_매출A!$A$2:$A$7000,EDATE($E48,AY$1-1)))),"")</f>
        <v>1720750</v>
      </c>
      <c r="AZ48">
        <f>IFERROR(IF($A48="","",IF(SUMIFS(RAW_매출A!$J$2:$J$7000,RAW_매출A!$B$2:$B$7000,$A48,RAW_매출A!$A$2:$A$7000,EDATE($E48,AZ$1-1))=0,"",SUMIFS(RAW_매출A!$J$2:$J$7000,RAW_매출A!$B$2:$B$7000,$A48,RAW_매출A!$A$2:$A$7000,EDATE($E48,AZ$1-1)))),"")</f>
        <v>1998150</v>
      </c>
      <c r="BA48">
        <f>IFERROR(IF($A48="","",IF(SUMIFS(RAW_매출A!$J$2:$J$7000,RAW_매출A!$B$2:$B$7000,$A48,RAW_매출A!$A$2:$A$7000,EDATE($E48,BA$1-1))=0,"",SUMIFS(RAW_매출A!$J$2:$J$7000,RAW_매출A!$B$2:$B$7000,$A48,RAW_매출A!$A$2:$A$7000,EDATE($E48,BA$1-1)))),"")</f>
        <v>2031700</v>
      </c>
      <c r="BB48">
        <f>IFERROR(IF($A48="","",IF(SUMIFS(RAW_매출A!$J$2:$J$7000,RAW_매출A!$B$2:$B$7000,$A48,RAW_매출A!$A$2:$A$7000,EDATE($E48,BB$1-1))=0,"",SUMIFS(RAW_매출A!$J$2:$J$7000,RAW_매출A!$B$2:$B$7000,$A48,RAW_매출A!$A$2:$A$7000,EDATE($E48,BB$1-1)))),"")</f>
        <v>1649350</v>
      </c>
      <c r="BC48">
        <f>IFERROR(IF($A48="","",IF(SUMIFS(RAW_매출A!$J$2:$J$7000,RAW_매출A!$B$2:$B$7000,$A48,RAW_매출A!$A$2:$A$7000,EDATE($E48,BC$1-1))=0,"",SUMIFS(RAW_매출A!$J$2:$J$7000,RAW_매출A!$B$2:$B$7000,$A48,RAW_매출A!$A$2:$A$7000,EDATE($E48,BC$1-1)))),"")</f>
        <v>340650</v>
      </c>
      <c r="BD48" t="str">
        <f>IFERROR(IF($A48="","",IF(SUMIFS(RAW_매출A!$J$2:$J$7000,RAW_매출A!$B$2:$B$7000,$A48,RAW_매출A!$A$2:$A$7000,EDATE($E48,BD$1-1))=0,"",SUMIFS(RAW_매출A!$J$2:$J$7000,RAW_매출A!$B$2:$B$7000,$A48,RAW_매출A!$A$2:$A$7000,EDATE($E48,BD$1-1)))),"")</f>
        <v/>
      </c>
      <c r="BE48" t="str">
        <f>IFERROR(IF($A48="","",IF(SUMIFS(RAW_매출A!$J$2:$J$7000,RAW_매출A!$B$2:$B$7000,$A48,RAW_매출A!$A$2:$A$7000,EDATE($E48,BE$1-1))=0,"",SUMIFS(RAW_매출A!$J$2:$J$7000,RAW_매출A!$B$2:$B$7000,$A48,RAW_매출A!$A$2:$A$7000,EDATE($E48,BE$1-1)))),"")</f>
        <v/>
      </c>
      <c r="BF48" t="str">
        <f>IFERROR(IF($A48="","",IF(SUMIFS(RAW_매출A!$J$2:$J$7000,RAW_매출A!$B$2:$B$7000,$A48,RAW_매출A!$A$2:$A$7000,EDATE($E48,BF$1-1))=0,"",SUMIFS(RAW_매출A!$J$2:$J$7000,RAW_매출A!$B$2:$B$7000,$A48,RAW_매출A!$A$2:$A$7000,EDATE($E48,BF$1-1)))),"")</f>
        <v/>
      </c>
      <c r="BG48" t="str">
        <f>IFERROR(IF($A48="","",IF(SUMIFS(RAW_매출A!$J$2:$J$7000,RAW_매출A!$B$2:$B$7000,$A48,RAW_매출A!$A$2:$A$7000,EDATE($E48,BG$1-1))=0,"",SUMIFS(RAW_매출A!$J$2:$J$7000,RAW_매출A!$B$2:$B$7000,$A48,RAW_매출A!$A$2:$A$7000,EDATE($E48,BG$1-1)))),"")</f>
        <v/>
      </c>
      <c r="BH48" t="str">
        <f>IFERROR(IF($A48="","",IF(SUMIFS(RAW_매출A!$J$2:$J$7000,RAW_매출A!$B$2:$B$7000,$A48,RAW_매출A!$A$2:$A$7000,EDATE($E48,BH$1-1))=0,"",SUMIFS(RAW_매출A!$J$2:$J$7000,RAW_매출A!$B$2:$B$7000,$A48,RAW_매출A!$A$2:$A$7000,EDATE($E48,BH$1-1)))),"")</f>
        <v/>
      </c>
      <c r="BI48" t="str">
        <f>IFERROR(IF($A48="","",IF(SUMIFS(RAW_매출A!$J$2:$J$7000,RAW_매출A!$B$2:$B$7000,$A48,RAW_매출A!$A$2:$A$7000,EDATE($E48,BI$1-1))=0,"",SUMIFS(RAW_매출A!$J$2:$J$7000,RAW_매출A!$B$2:$B$7000,$A48,RAW_매출A!$A$2:$A$7000,EDATE($E48,BI$1-1)))),"")</f>
        <v/>
      </c>
      <c r="BJ48" t="str">
        <f>IFERROR(IF($A48="","",IF(SUMIFS(RAW_매출A!$J$2:$J$7000,RAW_매출A!$B$2:$B$7000,$A48,RAW_매출A!$A$2:$A$7000,EDATE($E48,BJ$1-1))=0,"",SUMIFS(RAW_매출A!$J$2:$J$7000,RAW_매출A!$B$2:$B$7000,$A48,RAW_매출A!$A$2:$A$7000,EDATE($E48,BJ$1-1)))),"")</f>
        <v/>
      </c>
      <c r="BK48" t="str">
        <f>IFERROR(IF($A48="","",IF(SUMIFS(RAW_매출A!$J$2:$J$7000,RAW_매출A!$B$2:$B$7000,$A48,RAW_매출A!$A$2:$A$7000,EDATE($E48,BK$1-1))=0,"",SUMIFS(RAW_매출A!$J$2:$J$7000,RAW_매출A!$B$2:$B$7000,$A48,RAW_매출A!$A$2:$A$7000,EDATE($E48,BK$1-1)))),"")</f>
        <v/>
      </c>
      <c r="BL48" t="str">
        <f>IFERROR(IF($A48="","",IF(SUMIFS(RAW_매출A!$J$2:$J$7000,RAW_매출A!$B$2:$B$7000,$A48,RAW_매출A!$A$2:$A$7000,EDATE($E48,BL$1-1))=0,"",SUMIFS(RAW_매출A!$J$2:$J$7000,RAW_매출A!$B$2:$B$7000,$A48,RAW_매출A!$A$2:$A$7000,EDATE($E48,BL$1-1)))),"")</f>
        <v/>
      </c>
      <c r="BM48" t="str">
        <f>IFERROR(IF($A48="","",IF(SUMIFS(RAW_매출A!$J$2:$J$7000,RAW_매출A!$B$2:$B$7000,$A48,RAW_매출A!$A$2:$A$7000,EDATE($E48,BM$1-1))=0,"",SUMIFS(RAW_매출A!$J$2:$J$7000,RAW_매출A!$B$2:$B$7000,$A48,RAW_매출A!$A$2:$A$7000,EDATE($E48,BM$1-1)))),"")</f>
        <v/>
      </c>
      <c r="BN48" t="str">
        <f>IFERROR(IF($A48="","",IF(SUMIFS(RAW_매출A!$J$2:$J$7000,RAW_매출A!$B$2:$B$7000,$A48,RAW_매출A!$A$2:$A$7000,EDATE($E48,BN$1-1))=0,"",SUMIFS(RAW_매출A!$J$2:$J$7000,RAW_매출A!$B$2:$B$7000,$A48,RAW_매출A!$A$2:$A$7000,EDATE($E48,BN$1-1)))),"")</f>
        <v/>
      </c>
    </row>
    <row r="49" spans="1:66" x14ac:dyDescent="0.3">
      <c r="A49" t="str">
        <f>세팅!A50</f>
        <v>(1038) #한양여대점</v>
      </c>
      <c r="B49" t="str">
        <f>세팅!B50</f>
        <v>150-2</v>
      </c>
      <c r="C49">
        <f t="shared" si="0"/>
        <v>2</v>
      </c>
      <c r="D49" t="str">
        <f t="shared" si="1"/>
        <v>2</v>
      </c>
      <c r="E49" s="1">
        <f>세팅!D50</f>
        <v>44621</v>
      </c>
      <c r="F49">
        <f t="shared" si="4"/>
        <v>1109258.3333333333</v>
      </c>
      <c r="G49">
        <f>IFERROR(IF($A49="","",IF(SUMIFS(RAW_매출A!$J$2:$J$7000,RAW_매출A!$B$2:$B$7000,$A49,RAW_매출A!$A$2:$A$7000,EDATE($E49,G$1-1))=0,"",SUMIFS(RAW_매출A!$J$2:$J$7000,RAW_매출A!$B$2:$B$7000,$A49,RAW_매출A!$A$2:$A$7000,EDATE($E49,G$1-1)))),"")</f>
        <v>688000</v>
      </c>
      <c r="H49">
        <f>IFERROR(IF($A49="","",IF(SUMIFS(RAW_매출A!$J$2:$J$7000,RAW_매출A!$B$2:$B$7000,$A49,RAW_매출A!$A$2:$A$7000,EDATE($E49,H$1-1))=0,"",SUMIFS(RAW_매출A!$J$2:$J$7000,RAW_매출A!$B$2:$B$7000,$A49,RAW_매출A!$A$2:$A$7000,EDATE($E49,H$1-1)))),"")</f>
        <v>787300</v>
      </c>
      <c r="I49">
        <f>IFERROR(IF($A49="","",IF(SUMIFS(RAW_매출A!$J$2:$J$7000,RAW_매출A!$B$2:$B$7000,$A49,RAW_매출A!$A$2:$A$7000,EDATE($E49,I$1-1))=0,"",SUMIFS(RAW_매출A!$J$2:$J$7000,RAW_매출A!$B$2:$B$7000,$A49,RAW_매출A!$A$2:$A$7000,EDATE($E49,I$1-1)))),"")</f>
        <v>1021060</v>
      </c>
      <c r="J49" s="28">
        <f>IFERROR(IF($A49="","",IF(SUMIFS(RAW_매출A!$J$2:$J$7000,RAW_매출A!$B$2:$B$7000,$A49,RAW_매출A!$A$2:$A$7000,EDATE($E49,J$1-1))=0,"",SUMIFS(RAW_매출A!$J$2:$J$7000,RAW_매출A!$B$2:$B$7000,$A49,RAW_매출A!$A$2:$A$7000,EDATE($E49,J$1-1)))),"")</f>
        <v>1229270</v>
      </c>
      <c r="K49" s="28">
        <f>IFERROR(IF($A49="","",IF(SUMIFS(RAW_매출A!$J$2:$J$7000,RAW_매출A!$B$2:$B$7000,$A49,RAW_매출A!$A$2:$A$7000,EDATE($E49,K$1-1))=0,"",SUMIFS(RAW_매출A!$J$2:$J$7000,RAW_매출A!$B$2:$B$7000,$A49,RAW_매출A!$A$2:$A$7000,EDATE($E49,K$1-1)))),"")</f>
        <v>1336610</v>
      </c>
      <c r="L49" s="28">
        <f>IFERROR(IF($A49="","",IF(SUMIFS(RAW_매출A!$J$2:$J$7000,RAW_매출A!$B$2:$B$7000,$A49,RAW_매출A!$A$2:$A$7000,EDATE($E49,L$1-1))=0,"",SUMIFS(RAW_매출A!$J$2:$J$7000,RAW_매출A!$B$2:$B$7000,$A49,RAW_매출A!$A$2:$A$7000,EDATE($E49,L$1-1)))),"")</f>
        <v>1193600</v>
      </c>
      <c r="M49" s="28">
        <f>IFERROR(IF($A49="","",IF(SUMIFS(RAW_매출A!$J$2:$J$7000,RAW_매출A!$B$2:$B$7000,$A49,RAW_매출A!$A$2:$A$7000,EDATE($E49,M$1-1))=0,"",SUMIFS(RAW_매출A!$J$2:$J$7000,RAW_매출A!$B$2:$B$7000,$A49,RAW_매출A!$A$2:$A$7000,EDATE($E49,M$1-1)))),"")</f>
        <v>1306440</v>
      </c>
      <c r="N49" s="28">
        <f>IFERROR(IF($A49="","",IF(SUMIFS(RAW_매출A!$J$2:$J$7000,RAW_매출A!$B$2:$B$7000,$A49,RAW_매출A!$A$2:$A$7000,EDATE($E49,N$1-1))=0,"",SUMIFS(RAW_매출A!$J$2:$J$7000,RAW_매출A!$B$2:$B$7000,$A49,RAW_매출A!$A$2:$A$7000,EDATE($E49,N$1-1)))),"")</f>
        <v>738630</v>
      </c>
      <c r="O49" s="28">
        <f>IFERROR(IF($A49="","",IF(SUMIFS(RAW_매출A!$J$2:$J$7000,RAW_매출A!$B$2:$B$7000,$A49,RAW_매출A!$A$2:$A$7000,EDATE($E49,O$1-1))=0,"",SUMIFS(RAW_매출A!$J$2:$J$7000,RAW_매출A!$B$2:$B$7000,$A49,RAW_매출A!$A$2:$A$7000,EDATE($E49,O$1-1)))),"")</f>
        <v>851000</v>
      </c>
      <c r="P49">
        <f>IFERROR(IF($A49="","",IF(SUMIFS(RAW_매출A!$J$2:$J$7000,RAW_매출A!$B$2:$B$7000,$A49,RAW_매출A!$A$2:$A$7000,EDATE($E49,P$1-1))=0,"",SUMIFS(RAW_매출A!$J$2:$J$7000,RAW_매출A!$B$2:$B$7000,$A49,RAW_매출A!$A$2:$A$7000,EDATE($E49,P$1-1)))),"")</f>
        <v>1722950</v>
      </c>
      <c r="Q49">
        <f>IFERROR(IF($A49="","",IF(SUMIFS(RAW_매출A!$J$2:$J$7000,RAW_매출A!$B$2:$B$7000,$A49,RAW_매출A!$A$2:$A$7000,EDATE($E49,Q$1-1))=0,"",SUMIFS(RAW_매출A!$J$2:$J$7000,RAW_매출A!$B$2:$B$7000,$A49,RAW_매출A!$A$2:$A$7000,EDATE($E49,Q$1-1)))),"")</f>
        <v>2346320</v>
      </c>
      <c r="R49">
        <f>IFERROR(IF($A49="","",IF(SUMIFS(RAW_매출A!$J$2:$J$7000,RAW_매출A!$B$2:$B$7000,$A49,RAW_매출A!$A$2:$A$7000,EDATE($E49,R$1-1))=0,"",SUMIFS(RAW_매출A!$J$2:$J$7000,RAW_매출A!$B$2:$B$7000,$A49,RAW_매출A!$A$2:$A$7000,EDATE($E49,R$1-1)))),"")</f>
        <v>2685990</v>
      </c>
      <c r="S49">
        <f>IFERROR(IF($A49="","",IF(SUMIFS(RAW_매출A!$J$2:$J$7000,RAW_매출A!$B$2:$B$7000,$A49,RAW_매출A!$A$2:$A$7000,EDATE($E49,S$1-1))=0,"",SUMIFS(RAW_매출A!$J$2:$J$7000,RAW_매출A!$B$2:$B$7000,$A49,RAW_매출A!$A$2:$A$7000,EDATE($E49,S$1-1)))),"")</f>
        <v>6470500</v>
      </c>
      <c r="T49">
        <f>IFERROR(IF($A49="","",IF(SUMIFS(RAW_매출A!$J$2:$J$7000,RAW_매출A!$B$2:$B$7000,$A49,RAW_매출A!$A$2:$A$7000,EDATE($E49,T$1-1))=0,"",SUMIFS(RAW_매출A!$J$2:$J$7000,RAW_매출A!$B$2:$B$7000,$A49,RAW_매출A!$A$2:$A$7000,EDATE($E49,T$1-1)))),"")</f>
        <v>4166000</v>
      </c>
      <c r="U49">
        <f>IFERROR(IF($A49="","",IF(SUMIFS(RAW_매출A!$J$2:$J$7000,RAW_매출A!$B$2:$B$7000,$A49,RAW_매출A!$A$2:$A$7000,EDATE($E49,U$1-1))=0,"",SUMIFS(RAW_매출A!$J$2:$J$7000,RAW_매출A!$B$2:$B$7000,$A49,RAW_매출A!$A$2:$A$7000,EDATE($E49,U$1-1)))),"")</f>
        <v>4919500</v>
      </c>
      <c r="V49">
        <f>IFERROR(IF($A49="","",IF(SUMIFS(RAW_매출A!$J$2:$J$7000,RAW_매출A!$B$2:$B$7000,$A49,RAW_매출A!$A$2:$A$7000,EDATE($E49,V$1-1))=0,"",SUMIFS(RAW_매출A!$J$2:$J$7000,RAW_매출A!$B$2:$B$7000,$A49,RAW_매출A!$A$2:$A$7000,EDATE($E49,V$1-1)))),"")</f>
        <v>4583000</v>
      </c>
      <c r="W49">
        <f>IFERROR(IF($A49="","",IF(SUMIFS(RAW_매출A!$J$2:$J$7000,RAW_매출A!$B$2:$B$7000,$A49,RAW_매출A!$A$2:$A$7000,EDATE($E49,W$1-1))=0,"",SUMIFS(RAW_매출A!$J$2:$J$7000,RAW_매출A!$B$2:$B$7000,$A49,RAW_매출A!$A$2:$A$7000,EDATE($E49,W$1-1)))),"")</f>
        <v>4859000</v>
      </c>
      <c r="X49">
        <f>IFERROR(IF($A49="","",IF(SUMIFS(RAW_매출A!$J$2:$J$7000,RAW_매출A!$B$2:$B$7000,$A49,RAW_매출A!$A$2:$A$7000,EDATE($E49,X$1-1))=0,"",SUMIFS(RAW_매출A!$J$2:$J$7000,RAW_매출A!$B$2:$B$7000,$A49,RAW_매출A!$A$2:$A$7000,EDATE($E49,X$1-1)))),"")</f>
        <v>5003500</v>
      </c>
      <c r="Y49">
        <f>IFERROR(IF($A49="","",IF(SUMIFS(RAW_매출A!$J$2:$J$7000,RAW_매출A!$B$2:$B$7000,$A49,RAW_매출A!$A$2:$A$7000,EDATE($E49,Y$1-1))=0,"",SUMIFS(RAW_매출A!$J$2:$J$7000,RAW_매출A!$B$2:$B$7000,$A49,RAW_매출A!$A$2:$A$7000,EDATE($E49,Y$1-1)))),"")</f>
        <v>4071000</v>
      </c>
      <c r="Z49">
        <f>IFERROR(IF($A49="","",IF(SUMIFS(RAW_매출A!$J$2:$J$7000,RAW_매출A!$B$2:$B$7000,$A49,RAW_매출A!$A$2:$A$7000,EDATE($E49,Z$1-1))=0,"",SUMIFS(RAW_매출A!$J$2:$J$7000,RAW_매출A!$B$2:$B$7000,$A49,RAW_매출A!$A$2:$A$7000,EDATE($E49,Z$1-1)))),"")</f>
        <v>4567000</v>
      </c>
      <c r="AA49">
        <f>IFERROR(IF($A49="","",IF(SUMIFS(RAW_매출A!$J$2:$J$7000,RAW_매출A!$B$2:$B$7000,$A49,RAW_매출A!$A$2:$A$7000,EDATE($E49,AA$1-1))=0,"",SUMIFS(RAW_매출A!$J$2:$J$7000,RAW_매출A!$B$2:$B$7000,$A49,RAW_매출A!$A$2:$A$7000,EDATE($E49,AA$1-1)))),"")</f>
        <v>4018500</v>
      </c>
      <c r="AB49">
        <f>IFERROR(IF($A49="","",IF(SUMIFS(RAW_매출A!$J$2:$J$7000,RAW_매출A!$B$2:$B$7000,$A49,RAW_매출A!$A$2:$A$7000,EDATE($E49,AB$1-1))=0,"",SUMIFS(RAW_매출A!$J$2:$J$7000,RAW_매출A!$B$2:$B$7000,$A49,RAW_매출A!$A$2:$A$7000,EDATE($E49,AB$1-1)))),"")</f>
        <v>4590500</v>
      </c>
      <c r="AC49">
        <f>IFERROR(IF($A49="","",IF(SUMIFS(RAW_매출A!$J$2:$J$7000,RAW_매출A!$B$2:$B$7000,$A49,RAW_매출A!$A$2:$A$7000,EDATE($E49,AC$1-1))=0,"",SUMIFS(RAW_매출A!$J$2:$J$7000,RAW_매출A!$B$2:$B$7000,$A49,RAW_매출A!$A$2:$A$7000,EDATE($E49,AC$1-1)))),"")</f>
        <v>3680500</v>
      </c>
      <c r="AD49">
        <f>IFERROR(IF($A49="","",IF(SUMIFS(RAW_매출A!$J$2:$J$7000,RAW_매출A!$B$2:$B$7000,$A49,RAW_매출A!$A$2:$A$7000,EDATE($E49,AD$1-1))=0,"",SUMIFS(RAW_매출A!$J$2:$J$7000,RAW_매출A!$B$2:$B$7000,$A49,RAW_매출A!$A$2:$A$7000,EDATE($E49,AD$1-1)))),"")</f>
        <v>3815000</v>
      </c>
      <c r="AE49">
        <f>IFERROR(IF($A49="","",IF(SUMIFS(RAW_매출A!$J$2:$J$7000,RAW_매출A!$B$2:$B$7000,$A49,RAW_매출A!$A$2:$A$7000,EDATE($E49,AE$1-1))=0,"",SUMIFS(RAW_매출A!$J$2:$J$7000,RAW_매출A!$B$2:$B$7000,$A49,RAW_매출A!$A$2:$A$7000,EDATE($E49,AE$1-1)))),"")</f>
        <v>4904000</v>
      </c>
      <c r="AF49">
        <f>IFERROR(IF($A49="","",IF(SUMIFS(RAW_매출A!$J$2:$J$7000,RAW_매출A!$B$2:$B$7000,$A49,RAW_매출A!$A$2:$A$7000,EDATE($E49,AF$1-1))=0,"",SUMIFS(RAW_매출A!$J$2:$J$7000,RAW_매출A!$B$2:$B$7000,$A49,RAW_매출A!$A$2:$A$7000,EDATE($E49,AF$1-1)))),"")</f>
        <v>4604000</v>
      </c>
      <c r="AG49">
        <f>IFERROR(IF($A49="","",IF(SUMIFS(RAW_매출A!$J$2:$J$7000,RAW_매출A!$B$2:$B$7000,$A49,RAW_매출A!$A$2:$A$7000,EDATE($E49,AG$1-1))=0,"",SUMIFS(RAW_매출A!$J$2:$J$7000,RAW_매출A!$B$2:$B$7000,$A49,RAW_매출A!$A$2:$A$7000,EDATE($E49,AG$1-1)))),"")</f>
        <v>5126500</v>
      </c>
      <c r="AH49">
        <f>IFERROR(IF($A49="","",IF(SUMIFS(RAW_매출A!$J$2:$J$7000,RAW_매출A!$B$2:$B$7000,$A49,RAW_매출A!$A$2:$A$7000,EDATE($E49,AH$1-1))=0,"",SUMIFS(RAW_매출A!$J$2:$J$7000,RAW_매출A!$B$2:$B$7000,$A49,RAW_매출A!$A$2:$A$7000,EDATE($E49,AH$1-1)))),"")</f>
        <v>5161000</v>
      </c>
      <c r="AI49">
        <f>IFERROR(IF($A49="","",IF(SUMIFS(RAW_매출A!$J$2:$J$7000,RAW_매출A!$B$2:$B$7000,$A49,RAW_매출A!$A$2:$A$7000,EDATE($E49,AI$1-1))=0,"",SUMIFS(RAW_매출A!$J$2:$J$7000,RAW_매출A!$B$2:$B$7000,$A49,RAW_매출A!$A$2:$A$7000,EDATE($E49,AI$1-1)))),"")</f>
        <v>5194000</v>
      </c>
      <c r="AJ49">
        <f>IFERROR(IF($A49="","",IF(SUMIFS(RAW_매출A!$J$2:$J$7000,RAW_매출A!$B$2:$B$7000,$A49,RAW_매출A!$A$2:$A$7000,EDATE($E49,AJ$1-1))=0,"",SUMIFS(RAW_매출A!$J$2:$J$7000,RAW_매출A!$B$2:$B$7000,$A49,RAW_매출A!$A$2:$A$7000,EDATE($E49,AJ$1-1)))),"")</f>
        <v>4785500</v>
      </c>
      <c r="AK49">
        <f>IFERROR(IF($A49="","",IF(SUMIFS(RAW_매출A!$J$2:$J$7000,RAW_매출A!$B$2:$B$7000,$A49,RAW_매출A!$A$2:$A$7000,EDATE($E49,AK$1-1))=0,"",SUMIFS(RAW_매출A!$J$2:$J$7000,RAW_매출A!$B$2:$B$7000,$A49,RAW_매출A!$A$2:$A$7000,EDATE($E49,AK$1-1)))),"")</f>
        <v>5459000</v>
      </c>
      <c r="AL49">
        <f>IFERROR(IF($A49="","",IF(SUMIFS(RAW_매출A!$J$2:$J$7000,RAW_매출A!$B$2:$B$7000,$A49,RAW_매출A!$A$2:$A$7000,EDATE($E49,AL$1-1))=0,"",SUMIFS(RAW_매출A!$J$2:$J$7000,RAW_매출A!$B$2:$B$7000,$A49,RAW_매출A!$A$2:$A$7000,EDATE($E49,AL$1-1)))),"")</f>
        <v>5025500</v>
      </c>
      <c r="AM49">
        <f>IFERROR(IF($A49="","",IF(SUMIFS(RAW_매출A!$J$2:$J$7000,RAW_매출A!$B$2:$B$7000,$A49,RAW_매출A!$A$2:$A$7000,EDATE($E49,AM$1-1))=0,"",SUMIFS(RAW_매출A!$J$2:$J$7000,RAW_매출A!$B$2:$B$7000,$A49,RAW_매출A!$A$2:$A$7000,EDATE($E49,AM$1-1)))),"")</f>
        <v>4899000</v>
      </c>
      <c r="AN49">
        <f>IFERROR(IF($A49="","",IF(SUMIFS(RAW_매출A!$J$2:$J$7000,RAW_매출A!$B$2:$B$7000,$A49,RAW_매출A!$A$2:$A$7000,EDATE($E49,AN$1-1))=0,"",SUMIFS(RAW_매출A!$J$2:$J$7000,RAW_매출A!$B$2:$B$7000,$A49,RAW_매출A!$A$2:$A$7000,EDATE($E49,AN$1-1)))),"")</f>
        <v>4261400</v>
      </c>
      <c r="AO49">
        <f>IFERROR(IF($A49="","",IF(SUMIFS(RAW_매출A!$J$2:$J$7000,RAW_매출A!$B$2:$B$7000,$A49,RAW_매출A!$A$2:$A$7000,EDATE($E49,AO$1-1))=0,"",SUMIFS(RAW_매출A!$J$2:$J$7000,RAW_매출A!$B$2:$B$7000,$A49,RAW_매출A!$A$2:$A$7000,EDATE($E49,AO$1-1)))),"")</f>
        <v>3754200</v>
      </c>
      <c r="AP49">
        <f>IFERROR(IF($A49="","",IF(SUMIFS(RAW_매출A!$J$2:$J$7000,RAW_매출A!$B$2:$B$7000,$A49,RAW_매출A!$A$2:$A$7000,EDATE($E49,AP$1-1))=0,"",SUMIFS(RAW_매출A!$J$2:$J$7000,RAW_매출A!$B$2:$B$7000,$A49,RAW_매출A!$A$2:$A$7000,EDATE($E49,AP$1-1)))),"")</f>
        <v>3802200</v>
      </c>
      <c r="AQ49">
        <f>IFERROR(IF($A49="","",IF(SUMIFS(RAW_매출A!$J$2:$J$7000,RAW_매출A!$B$2:$B$7000,$A49,RAW_매출A!$A$2:$A$7000,EDATE($E49,AQ$1-1))=0,"",SUMIFS(RAW_매출A!$J$2:$J$7000,RAW_매출A!$B$2:$B$7000,$A49,RAW_매출A!$A$2:$A$7000,EDATE($E49,AQ$1-1)))),"")</f>
        <v>4577000</v>
      </c>
      <c r="AR49">
        <f>IFERROR(IF($A49="","",IF(SUMIFS(RAW_매출A!$J$2:$J$7000,RAW_매출A!$B$2:$B$7000,$A49,RAW_매출A!$A$2:$A$7000,EDATE($E49,AR$1-1))=0,"",SUMIFS(RAW_매출A!$J$2:$J$7000,RAW_매출A!$B$2:$B$7000,$A49,RAW_매출A!$A$2:$A$7000,EDATE($E49,AR$1-1)))),"")</f>
        <v>3288820</v>
      </c>
      <c r="AS49">
        <f>IFERROR(IF($A49="","",IF(SUMIFS(RAW_매출A!$J$2:$J$7000,RAW_매출A!$B$2:$B$7000,$A49,RAW_매출A!$A$2:$A$7000,EDATE($E49,AS$1-1))=0,"",SUMIFS(RAW_매출A!$J$2:$J$7000,RAW_매출A!$B$2:$B$7000,$A49,RAW_매출A!$A$2:$A$7000,EDATE($E49,AS$1-1)))),"")</f>
        <v>3219390</v>
      </c>
      <c r="AT49">
        <f>IFERROR(IF($A49="","",IF(SUMIFS(RAW_매출A!$J$2:$J$7000,RAW_매출A!$B$2:$B$7000,$A49,RAW_매출A!$A$2:$A$7000,EDATE($E49,AT$1-1))=0,"",SUMIFS(RAW_매출A!$J$2:$J$7000,RAW_매출A!$B$2:$B$7000,$A49,RAW_매출A!$A$2:$A$7000,EDATE($E49,AT$1-1)))),"")</f>
        <v>3538190</v>
      </c>
      <c r="AU49">
        <f>IFERROR(IF($A49="","",IF(SUMIFS(RAW_매출A!$J$2:$J$7000,RAW_매출A!$B$2:$B$7000,$A49,RAW_매출A!$A$2:$A$7000,EDATE($E49,AU$1-1))=0,"",SUMIFS(RAW_매출A!$J$2:$J$7000,RAW_매출A!$B$2:$B$7000,$A49,RAW_매출A!$A$2:$A$7000,EDATE($E49,AU$1-1)))),"")</f>
        <v>2720600</v>
      </c>
      <c r="AV49">
        <f>IFERROR(IF($A49="","",IF(SUMIFS(RAW_매출A!$J$2:$J$7000,RAW_매출A!$B$2:$B$7000,$A49,RAW_매출A!$A$2:$A$7000,EDATE($E49,AV$1-1))=0,"",SUMIFS(RAW_매출A!$J$2:$J$7000,RAW_매출A!$B$2:$B$7000,$A49,RAW_매출A!$A$2:$A$7000,EDATE($E49,AV$1-1)))),"")</f>
        <v>2957860</v>
      </c>
      <c r="AW49">
        <f>IFERROR(IF($A49="","",IF(SUMIFS(RAW_매출A!$J$2:$J$7000,RAW_매출A!$B$2:$B$7000,$A49,RAW_매출A!$A$2:$A$7000,EDATE($E49,AW$1-1))=0,"",SUMIFS(RAW_매출A!$J$2:$J$7000,RAW_매출A!$B$2:$B$7000,$A49,RAW_매출A!$A$2:$A$7000,EDATE($E49,AW$1-1)))),"")</f>
        <v>2875090</v>
      </c>
      <c r="AX49">
        <f>IFERROR(IF($A49="","",IF(SUMIFS(RAW_매출A!$J$2:$J$7000,RAW_매출A!$B$2:$B$7000,$A49,RAW_매출A!$A$2:$A$7000,EDATE($E49,AX$1-1))=0,"",SUMIFS(RAW_매출A!$J$2:$J$7000,RAW_매출A!$B$2:$B$7000,$A49,RAW_매출A!$A$2:$A$7000,EDATE($E49,AX$1-1)))),"")</f>
        <v>3204290</v>
      </c>
      <c r="AY49">
        <f>IFERROR(IF($A49="","",IF(SUMIFS(RAW_매출A!$J$2:$J$7000,RAW_매출A!$B$2:$B$7000,$A49,RAW_매출A!$A$2:$A$7000,EDATE($E49,AY$1-1))=0,"",SUMIFS(RAW_매출A!$J$2:$J$7000,RAW_매출A!$B$2:$B$7000,$A49,RAW_매출A!$A$2:$A$7000,EDATE($E49,AY$1-1)))),"")</f>
        <v>3028890</v>
      </c>
      <c r="AZ49">
        <f>IFERROR(IF($A49="","",IF(SUMIFS(RAW_매출A!$J$2:$J$7000,RAW_매출A!$B$2:$B$7000,$A49,RAW_매출A!$A$2:$A$7000,EDATE($E49,AZ$1-1))=0,"",SUMIFS(RAW_매출A!$J$2:$J$7000,RAW_매출A!$B$2:$B$7000,$A49,RAW_매출A!$A$2:$A$7000,EDATE($E49,AZ$1-1)))),"")</f>
        <v>2752780</v>
      </c>
      <c r="BA49">
        <f>IFERROR(IF($A49="","",IF(SUMIFS(RAW_매출A!$J$2:$J$7000,RAW_매출A!$B$2:$B$7000,$A49,RAW_매출A!$A$2:$A$7000,EDATE($E49,BA$1-1))=0,"",SUMIFS(RAW_매출A!$J$2:$J$7000,RAW_매출A!$B$2:$B$7000,$A49,RAW_매출A!$A$2:$A$7000,EDATE($E49,BA$1-1)))),"")</f>
        <v>2407590</v>
      </c>
      <c r="BB49">
        <f>IFERROR(IF($A49="","",IF(SUMIFS(RAW_매출A!$J$2:$J$7000,RAW_매출A!$B$2:$B$7000,$A49,RAW_매출A!$A$2:$A$7000,EDATE($E49,BB$1-1))=0,"",SUMIFS(RAW_매출A!$J$2:$J$7000,RAW_매출A!$B$2:$B$7000,$A49,RAW_매출A!$A$2:$A$7000,EDATE($E49,BB$1-1)))),"")</f>
        <v>2321270</v>
      </c>
      <c r="BC49">
        <f>IFERROR(IF($A49="","",IF(SUMIFS(RAW_매출A!$J$2:$J$7000,RAW_매출A!$B$2:$B$7000,$A49,RAW_매출A!$A$2:$A$7000,EDATE($E49,BC$1-1))=0,"",SUMIFS(RAW_매출A!$J$2:$J$7000,RAW_매출A!$B$2:$B$7000,$A49,RAW_매출A!$A$2:$A$7000,EDATE($E49,BC$1-1)))),"")</f>
        <v>3140020</v>
      </c>
      <c r="BD49">
        <f>IFERROR(IF($A49="","",IF(SUMIFS(RAW_매출A!$J$2:$J$7000,RAW_매출A!$B$2:$B$7000,$A49,RAW_매출A!$A$2:$A$7000,EDATE($E49,BD$1-1))=0,"",SUMIFS(RAW_매출A!$J$2:$J$7000,RAW_매출A!$B$2:$B$7000,$A49,RAW_매출A!$A$2:$A$7000,EDATE($E49,BD$1-1)))),"")</f>
        <v>2954890</v>
      </c>
      <c r="BE49">
        <f>IFERROR(IF($A49="","",IF(SUMIFS(RAW_매출A!$J$2:$J$7000,RAW_매출A!$B$2:$B$7000,$A49,RAW_매출A!$A$2:$A$7000,EDATE($E49,BE$1-1))=0,"",SUMIFS(RAW_매출A!$J$2:$J$7000,RAW_매출A!$B$2:$B$7000,$A49,RAW_매출A!$A$2:$A$7000,EDATE($E49,BE$1-1)))),"")</f>
        <v>3470730</v>
      </c>
      <c r="BF49">
        <f>IFERROR(IF($A49="","",IF(SUMIFS(RAW_매출A!$J$2:$J$7000,RAW_매출A!$B$2:$B$7000,$A49,RAW_매출A!$A$2:$A$7000,EDATE($E49,BF$1-1))=0,"",SUMIFS(RAW_매출A!$J$2:$J$7000,RAW_매출A!$B$2:$B$7000,$A49,RAW_매출A!$A$2:$A$7000,EDATE($E49,BF$1-1)))),"")</f>
        <v>3189020</v>
      </c>
      <c r="BG49" t="str">
        <f>IFERROR(IF($A49="","",IF(SUMIFS(RAW_매출A!$J$2:$J$7000,RAW_매출A!$B$2:$B$7000,$A49,RAW_매출A!$A$2:$A$7000,EDATE($E49,BG$1-1))=0,"",SUMIFS(RAW_매출A!$J$2:$J$7000,RAW_매출A!$B$2:$B$7000,$A49,RAW_매출A!$A$2:$A$7000,EDATE($E49,BG$1-1)))),"")</f>
        <v/>
      </c>
      <c r="BH49" t="str">
        <f>IFERROR(IF($A49="","",IF(SUMIFS(RAW_매출A!$J$2:$J$7000,RAW_매출A!$B$2:$B$7000,$A49,RAW_매출A!$A$2:$A$7000,EDATE($E49,BH$1-1))=0,"",SUMIFS(RAW_매출A!$J$2:$J$7000,RAW_매출A!$B$2:$B$7000,$A49,RAW_매출A!$A$2:$A$7000,EDATE($E49,BH$1-1)))),"")</f>
        <v/>
      </c>
      <c r="BI49" t="str">
        <f>IFERROR(IF($A49="","",IF(SUMIFS(RAW_매출A!$J$2:$J$7000,RAW_매출A!$B$2:$B$7000,$A49,RAW_매출A!$A$2:$A$7000,EDATE($E49,BI$1-1))=0,"",SUMIFS(RAW_매출A!$J$2:$J$7000,RAW_매출A!$B$2:$B$7000,$A49,RAW_매출A!$A$2:$A$7000,EDATE($E49,BI$1-1)))),"")</f>
        <v/>
      </c>
      <c r="BJ49" t="str">
        <f>IFERROR(IF($A49="","",IF(SUMIFS(RAW_매출A!$J$2:$J$7000,RAW_매출A!$B$2:$B$7000,$A49,RAW_매출A!$A$2:$A$7000,EDATE($E49,BJ$1-1))=0,"",SUMIFS(RAW_매출A!$J$2:$J$7000,RAW_매출A!$B$2:$B$7000,$A49,RAW_매출A!$A$2:$A$7000,EDATE($E49,BJ$1-1)))),"")</f>
        <v/>
      </c>
      <c r="BK49" t="str">
        <f>IFERROR(IF($A49="","",IF(SUMIFS(RAW_매출A!$J$2:$J$7000,RAW_매출A!$B$2:$B$7000,$A49,RAW_매출A!$A$2:$A$7000,EDATE($E49,BK$1-1))=0,"",SUMIFS(RAW_매출A!$J$2:$J$7000,RAW_매출A!$B$2:$B$7000,$A49,RAW_매출A!$A$2:$A$7000,EDATE($E49,BK$1-1)))),"")</f>
        <v/>
      </c>
      <c r="BL49" t="str">
        <f>IFERROR(IF($A49="","",IF(SUMIFS(RAW_매출A!$J$2:$J$7000,RAW_매출A!$B$2:$B$7000,$A49,RAW_매출A!$A$2:$A$7000,EDATE($E49,BL$1-1))=0,"",SUMIFS(RAW_매출A!$J$2:$J$7000,RAW_매출A!$B$2:$B$7000,$A49,RAW_매출A!$A$2:$A$7000,EDATE($E49,BL$1-1)))),"")</f>
        <v/>
      </c>
      <c r="BM49" t="str">
        <f>IFERROR(IF($A49="","",IF(SUMIFS(RAW_매출A!$J$2:$J$7000,RAW_매출A!$B$2:$B$7000,$A49,RAW_매출A!$A$2:$A$7000,EDATE($E49,BM$1-1))=0,"",SUMIFS(RAW_매출A!$J$2:$J$7000,RAW_매출A!$B$2:$B$7000,$A49,RAW_매출A!$A$2:$A$7000,EDATE($E49,BM$1-1)))),"")</f>
        <v/>
      </c>
      <c r="BN49" t="str">
        <f>IFERROR(IF($A49="","",IF(SUMIFS(RAW_매출A!$J$2:$J$7000,RAW_매출A!$B$2:$B$7000,$A49,RAW_매출A!$A$2:$A$7000,EDATE($E49,BN$1-1))=0,"",SUMIFS(RAW_매출A!$J$2:$J$7000,RAW_매출A!$B$2:$B$7000,$A49,RAW_매출A!$A$2:$A$7000,EDATE($E49,BN$1-1)))),"")</f>
        <v/>
      </c>
    </row>
    <row r="50" spans="1:66" x14ac:dyDescent="0.3">
      <c r="A50" t="str">
        <f>세팅!A51</f>
        <v>(1039) #이문점</v>
      </c>
      <c r="B50" t="str">
        <f>세팅!B51</f>
        <v>150-2</v>
      </c>
      <c r="C50">
        <f t="shared" si="0"/>
        <v>2</v>
      </c>
      <c r="D50" t="str">
        <f t="shared" si="1"/>
        <v>2</v>
      </c>
      <c r="E50" s="1">
        <f>세팅!D51</f>
        <v>44652</v>
      </c>
      <c r="F50">
        <f t="shared" si="4"/>
        <v>8157400</v>
      </c>
      <c r="G50">
        <f>IFERROR(IF($A50="","",IF(SUMIFS(RAW_매출A!$J$2:$J$7000,RAW_매출A!$B$2:$B$7000,$A50,RAW_매출A!$A$2:$A$7000,EDATE($E50,G$1-1))=0,"",SUMIFS(RAW_매출A!$J$2:$J$7000,RAW_매출A!$B$2:$B$7000,$A50,RAW_매출A!$A$2:$A$7000,EDATE($E50,G$1-1)))),"")</f>
        <v>4880400</v>
      </c>
      <c r="H50">
        <f>IFERROR(IF($A50="","",IF(SUMIFS(RAW_매출A!$J$2:$J$7000,RAW_매출A!$B$2:$B$7000,$A50,RAW_매출A!$A$2:$A$7000,EDATE($E50,H$1-1))=0,"",SUMIFS(RAW_매출A!$J$2:$J$7000,RAW_매출A!$B$2:$B$7000,$A50,RAW_매출A!$A$2:$A$7000,EDATE($E50,H$1-1)))),"")</f>
        <v>5967900</v>
      </c>
      <c r="I50">
        <f>IFERROR(IF($A50="","",IF(SUMIFS(RAW_매출A!$J$2:$J$7000,RAW_매출A!$B$2:$B$7000,$A50,RAW_매출A!$A$2:$A$7000,EDATE($E50,I$1-1))=0,"",SUMIFS(RAW_매출A!$J$2:$J$7000,RAW_매출A!$B$2:$B$7000,$A50,RAW_매출A!$A$2:$A$7000,EDATE($E50,I$1-1)))),"")</f>
        <v>7496100</v>
      </c>
      <c r="J50" s="28">
        <f>IFERROR(IF($A50="","",IF(SUMIFS(RAW_매출A!$J$2:$J$7000,RAW_매출A!$B$2:$B$7000,$A50,RAW_매출A!$A$2:$A$7000,EDATE($E50,J$1-1))=0,"",SUMIFS(RAW_매출A!$J$2:$J$7000,RAW_매출A!$B$2:$B$7000,$A50,RAW_매출A!$A$2:$A$7000,EDATE($E50,J$1-1)))),"")</f>
        <v>7809800</v>
      </c>
      <c r="K50" s="28">
        <f>IFERROR(IF($A50="","",IF(SUMIFS(RAW_매출A!$J$2:$J$7000,RAW_매출A!$B$2:$B$7000,$A50,RAW_매출A!$A$2:$A$7000,EDATE($E50,K$1-1))=0,"",SUMIFS(RAW_매출A!$J$2:$J$7000,RAW_매출A!$B$2:$B$7000,$A50,RAW_매출A!$A$2:$A$7000,EDATE($E50,K$1-1)))),"")</f>
        <v>8492700</v>
      </c>
      <c r="L50" s="28">
        <f>IFERROR(IF($A50="","",IF(SUMIFS(RAW_매출A!$J$2:$J$7000,RAW_매출A!$B$2:$B$7000,$A50,RAW_매출A!$A$2:$A$7000,EDATE($E50,L$1-1))=0,"",SUMIFS(RAW_매출A!$J$2:$J$7000,RAW_매출A!$B$2:$B$7000,$A50,RAW_매출A!$A$2:$A$7000,EDATE($E50,L$1-1)))),"")</f>
        <v>8150400</v>
      </c>
      <c r="M50" s="28">
        <f>IFERROR(IF($A50="","",IF(SUMIFS(RAW_매출A!$J$2:$J$7000,RAW_매출A!$B$2:$B$7000,$A50,RAW_매출A!$A$2:$A$7000,EDATE($E50,M$1-1))=0,"",SUMIFS(RAW_매출A!$J$2:$J$7000,RAW_매출A!$B$2:$B$7000,$A50,RAW_매출A!$A$2:$A$7000,EDATE($E50,M$1-1)))),"")</f>
        <v>9028800</v>
      </c>
      <c r="N50" s="28">
        <f>IFERROR(IF($A50="","",IF(SUMIFS(RAW_매출A!$J$2:$J$7000,RAW_매출A!$B$2:$B$7000,$A50,RAW_매출A!$A$2:$A$7000,EDATE($E50,N$1-1))=0,"",SUMIFS(RAW_매출A!$J$2:$J$7000,RAW_매출A!$B$2:$B$7000,$A50,RAW_매출A!$A$2:$A$7000,EDATE($E50,N$1-1)))),"")</f>
        <v>7873800</v>
      </c>
      <c r="O50" s="28">
        <f>IFERROR(IF($A50="","",IF(SUMIFS(RAW_매출A!$J$2:$J$7000,RAW_매출A!$B$2:$B$7000,$A50,RAW_매출A!$A$2:$A$7000,EDATE($E50,O$1-1))=0,"",SUMIFS(RAW_매출A!$J$2:$J$7000,RAW_매출A!$B$2:$B$7000,$A50,RAW_매출A!$A$2:$A$7000,EDATE($E50,O$1-1)))),"")</f>
        <v>7588900</v>
      </c>
      <c r="P50">
        <f>IFERROR(IF($A50="","",IF(SUMIFS(RAW_매출A!$J$2:$J$7000,RAW_매출A!$B$2:$B$7000,$A50,RAW_매출A!$A$2:$A$7000,EDATE($E50,P$1-1))=0,"",SUMIFS(RAW_매출A!$J$2:$J$7000,RAW_매출A!$B$2:$B$7000,$A50,RAW_매출A!$A$2:$A$7000,EDATE($E50,P$1-1)))),"")</f>
        <v>6901300</v>
      </c>
      <c r="Q50">
        <f>IFERROR(IF($A50="","",IF(SUMIFS(RAW_매출A!$J$2:$J$7000,RAW_매출A!$B$2:$B$7000,$A50,RAW_매출A!$A$2:$A$7000,EDATE($E50,Q$1-1))=0,"",SUMIFS(RAW_매출A!$J$2:$J$7000,RAW_매출A!$B$2:$B$7000,$A50,RAW_매출A!$A$2:$A$7000,EDATE($E50,Q$1-1)))),"")</f>
        <v>7565400</v>
      </c>
      <c r="R50">
        <f>IFERROR(IF($A50="","",IF(SUMIFS(RAW_매출A!$J$2:$J$7000,RAW_매출A!$B$2:$B$7000,$A50,RAW_매출A!$A$2:$A$7000,EDATE($E50,R$1-1))=0,"",SUMIFS(RAW_매출A!$J$2:$J$7000,RAW_매출A!$B$2:$B$7000,$A50,RAW_매출A!$A$2:$A$7000,EDATE($E50,R$1-1)))),"")</f>
        <v>8419400</v>
      </c>
      <c r="S50">
        <f>IFERROR(IF($A50="","",IF(SUMIFS(RAW_매출A!$J$2:$J$7000,RAW_매출A!$B$2:$B$7000,$A50,RAW_매출A!$A$2:$A$7000,EDATE($E50,S$1-1))=0,"",SUMIFS(RAW_매출A!$J$2:$J$7000,RAW_매출A!$B$2:$B$7000,$A50,RAW_매출A!$A$2:$A$7000,EDATE($E50,S$1-1)))),"")</f>
        <v>8559400</v>
      </c>
      <c r="T50">
        <f>IFERROR(IF($A50="","",IF(SUMIFS(RAW_매출A!$J$2:$J$7000,RAW_매출A!$B$2:$B$7000,$A50,RAW_매출A!$A$2:$A$7000,EDATE($E50,T$1-1))=0,"",SUMIFS(RAW_매출A!$J$2:$J$7000,RAW_매출A!$B$2:$B$7000,$A50,RAW_매출A!$A$2:$A$7000,EDATE($E50,T$1-1)))),"")</f>
        <v>9822700</v>
      </c>
      <c r="U50">
        <f>IFERROR(IF($A50="","",IF(SUMIFS(RAW_매출A!$J$2:$J$7000,RAW_매출A!$B$2:$B$7000,$A50,RAW_매출A!$A$2:$A$7000,EDATE($E50,U$1-1))=0,"",SUMIFS(RAW_매출A!$J$2:$J$7000,RAW_매출A!$B$2:$B$7000,$A50,RAW_매출A!$A$2:$A$7000,EDATE($E50,U$1-1)))),"")</f>
        <v>9731600</v>
      </c>
      <c r="V50">
        <f>IFERROR(IF($A50="","",IF(SUMIFS(RAW_매출A!$J$2:$J$7000,RAW_매출A!$B$2:$B$7000,$A50,RAW_매출A!$A$2:$A$7000,EDATE($E50,V$1-1))=0,"",SUMIFS(RAW_매출A!$J$2:$J$7000,RAW_매출A!$B$2:$B$7000,$A50,RAW_매출A!$A$2:$A$7000,EDATE($E50,V$1-1)))),"")</f>
        <v>10282100</v>
      </c>
      <c r="W50">
        <f>IFERROR(IF($A50="","",IF(SUMIFS(RAW_매출A!$J$2:$J$7000,RAW_매출A!$B$2:$B$7000,$A50,RAW_매출A!$A$2:$A$7000,EDATE($E50,W$1-1))=0,"",SUMIFS(RAW_매출A!$J$2:$J$7000,RAW_매출A!$B$2:$B$7000,$A50,RAW_매출A!$A$2:$A$7000,EDATE($E50,W$1-1)))),"")</f>
        <v>10155200</v>
      </c>
      <c r="X50">
        <f>IFERROR(IF($A50="","",IF(SUMIFS(RAW_매출A!$J$2:$J$7000,RAW_매출A!$B$2:$B$7000,$A50,RAW_매출A!$A$2:$A$7000,EDATE($E50,X$1-1))=0,"",SUMIFS(RAW_매출A!$J$2:$J$7000,RAW_매출A!$B$2:$B$7000,$A50,RAW_매출A!$A$2:$A$7000,EDATE($E50,X$1-1)))),"")</f>
        <v>10647400</v>
      </c>
      <c r="Y50">
        <f>IFERROR(IF($A50="","",IF(SUMIFS(RAW_매출A!$J$2:$J$7000,RAW_매출A!$B$2:$B$7000,$A50,RAW_매출A!$A$2:$A$7000,EDATE($E50,Y$1-1))=0,"",SUMIFS(RAW_매출A!$J$2:$J$7000,RAW_매출A!$B$2:$B$7000,$A50,RAW_매출A!$A$2:$A$7000,EDATE($E50,Y$1-1)))),"")</f>
        <v>11623050</v>
      </c>
      <c r="Z50">
        <f>IFERROR(IF($A50="","",IF(SUMIFS(RAW_매출A!$J$2:$J$7000,RAW_매출A!$B$2:$B$7000,$A50,RAW_매출A!$A$2:$A$7000,EDATE($E50,Z$1-1))=0,"",SUMIFS(RAW_매출A!$J$2:$J$7000,RAW_매출A!$B$2:$B$7000,$A50,RAW_매출A!$A$2:$A$7000,EDATE($E50,Z$1-1)))),"")</f>
        <v>10768950</v>
      </c>
      <c r="AA50">
        <f>IFERROR(IF($A50="","",IF(SUMIFS(RAW_매출A!$J$2:$J$7000,RAW_매출A!$B$2:$B$7000,$A50,RAW_매출A!$A$2:$A$7000,EDATE($E50,AA$1-1))=0,"",SUMIFS(RAW_매출A!$J$2:$J$7000,RAW_매출A!$B$2:$B$7000,$A50,RAW_매출A!$A$2:$A$7000,EDATE($E50,AA$1-1)))),"")</f>
        <v>10698320</v>
      </c>
      <c r="AB50">
        <f>IFERROR(IF($A50="","",IF(SUMIFS(RAW_매출A!$J$2:$J$7000,RAW_매출A!$B$2:$B$7000,$A50,RAW_매출A!$A$2:$A$7000,EDATE($E50,AB$1-1))=0,"",SUMIFS(RAW_매출A!$J$2:$J$7000,RAW_매출A!$B$2:$B$7000,$A50,RAW_매출A!$A$2:$A$7000,EDATE($E50,AB$1-1)))),"")</f>
        <v>8256270</v>
      </c>
      <c r="AC50">
        <f>IFERROR(IF($A50="","",IF(SUMIFS(RAW_매출A!$J$2:$J$7000,RAW_매출A!$B$2:$B$7000,$A50,RAW_매출A!$A$2:$A$7000,EDATE($E50,AC$1-1))=0,"",SUMIFS(RAW_매출A!$J$2:$J$7000,RAW_매출A!$B$2:$B$7000,$A50,RAW_매출A!$A$2:$A$7000,EDATE($E50,AC$1-1)))),"")</f>
        <v>8402930</v>
      </c>
      <c r="AD50">
        <f>IFERROR(IF($A50="","",IF(SUMIFS(RAW_매출A!$J$2:$J$7000,RAW_매출A!$B$2:$B$7000,$A50,RAW_매출A!$A$2:$A$7000,EDATE($E50,AD$1-1))=0,"",SUMIFS(RAW_매출A!$J$2:$J$7000,RAW_매출A!$B$2:$B$7000,$A50,RAW_매출A!$A$2:$A$7000,EDATE($E50,AD$1-1)))),"")</f>
        <v>9649700</v>
      </c>
      <c r="AE50">
        <f>IFERROR(IF($A50="","",IF(SUMIFS(RAW_매출A!$J$2:$J$7000,RAW_매출A!$B$2:$B$7000,$A50,RAW_매출A!$A$2:$A$7000,EDATE($E50,AE$1-1))=0,"",SUMIFS(RAW_매출A!$J$2:$J$7000,RAW_매출A!$B$2:$B$7000,$A50,RAW_매출A!$A$2:$A$7000,EDATE($E50,AE$1-1)))),"")</f>
        <v>9862450</v>
      </c>
      <c r="AF50">
        <f>IFERROR(IF($A50="","",IF(SUMIFS(RAW_매출A!$J$2:$J$7000,RAW_매출A!$B$2:$B$7000,$A50,RAW_매출A!$A$2:$A$7000,EDATE($E50,AF$1-1))=0,"",SUMIFS(RAW_매출A!$J$2:$J$7000,RAW_매출A!$B$2:$B$7000,$A50,RAW_매출A!$A$2:$A$7000,EDATE($E50,AF$1-1)))),"")</f>
        <v>10654530</v>
      </c>
      <c r="AG50">
        <f>IFERROR(IF($A50="","",IF(SUMIFS(RAW_매출A!$J$2:$J$7000,RAW_매출A!$B$2:$B$7000,$A50,RAW_매출A!$A$2:$A$7000,EDATE($E50,AG$1-1))=0,"",SUMIFS(RAW_매출A!$J$2:$J$7000,RAW_매출A!$B$2:$B$7000,$A50,RAW_매출A!$A$2:$A$7000,EDATE($E50,AG$1-1)))),"")</f>
        <v>10927330</v>
      </c>
      <c r="AH50">
        <f>IFERROR(IF($A50="","",IF(SUMIFS(RAW_매출A!$J$2:$J$7000,RAW_매출A!$B$2:$B$7000,$A50,RAW_매출A!$A$2:$A$7000,EDATE($E50,AH$1-1))=0,"",SUMIFS(RAW_매출A!$J$2:$J$7000,RAW_매출A!$B$2:$B$7000,$A50,RAW_매출A!$A$2:$A$7000,EDATE($E50,AH$1-1)))),"")</f>
        <v>10568700</v>
      </c>
      <c r="AI50">
        <f>IFERROR(IF($A50="","",IF(SUMIFS(RAW_매출A!$J$2:$J$7000,RAW_매출A!$B$2:$B$7000,$A50,RAW_매출A!$A$2:$A$7000,EDATE($E50,AI$1-1))=0,"",SUMIFS(RAW_매출A!$J$2:$J$7000,RAW_매출A!$B$2:$B$7000,$A50,RAW_매출A!$A$2:$A$7000,EDATE($E50,AI$1-1)))),"")</f>
        <v>11307190</v>
      </c>
      <c r="AJ50">
        <f>IFERROR(IF($A50="","",IF(SUMIFS(RAW_매출A!$J$2:$J$7000,RAW_매출A!$B$2:$B$7000,$A50,RAW_매출A!$A$2:$A$7000,EDATE($E50,AJ$1-1))=0,"",SUMIFS(RAW_매출A!$J$2:$J$7000,RAW_매출A!$B$2:$B$7000,$A50,RAW_매출A!$A$2:$A$7000,EDATE($E50,AJ$1-1)))),"")</f>
        <v>10316420</v>
      </c>
      <c r="AK50">
        <f>IFERROR(IF($A50="","",IF(SUMIFS(RAW_매출A!$J$2:$J$7000,RAW_매출A!$B$2:$B$7000,$A50,RAW_매출A!$A$2:$A$7000,EDATE($E50,AK$1-1))=0,"",SUMIFS(RAW_매출A!$J$2:$J$7000,RAW_매출A!$B$2:$B$7000,$A50,RAW_매출A!$A$2:$A$7000,EDATE($E50,AK$1-1)))),"")</f>
        <v>10802360</v>
      </c>
      <c r="AL50">
        <f>IFERROR(IF($A50="","",IF(SUMIFS(RAW_매출A!$J$2:$J$7000,RAW_매출A!$B$2:$B$7000,$A50,RAW_매출A!$A$2:$A$7000,EDATE($E50,AL$1-1))=0,"",SUMIFS(RAW_매출A!$J$2:$J$7000,RAW_매출A!$B$2:$B$7000,$A50,RAW_매출A!$A$2:$A$7000,EDATE($E50,AL$1-1)))),"")</f>
        <v>10239680</v>
      </c>
      <c r="AM50">
        <f>IFERROR(IF($A50="","",IF(SUMIFS(RAW_매출A!$J$2:$J$7000,RAW_매출A!$B$2:$B$7000,$A50,RAW_매출A!$A$2:$A$7000,EDATE($E50,AM$1-1))=0,"",SUMIFS(RAW_매출A!$J$2:$J$7000,RAW_매출A!$B$2:$B$7000,$A50,RAW_매출A!$A$2:$A$7000,EDATE($E50,AM$1-1)))),"")</f>
        <v>9192710</v>
      </c>
      <c r="AN50">
        <f>IFERROR(IF($A50="","",IF(SUMIFS(RAW_매출A!$J$2:$J$7000,RAW_매출A!$B$2:$B$7000,$A50,RAW_매출A!$A$2:$A$7000,EDATE($E50,AN$1-1))=0,"",SUMIFS(RAW_매출A!$J$2:$J$7000,RAW_매출A!$B$2:$B$7000,$A50,RAW_매출A!$A$2:$A$7000,EDATE($E50,AN$1-1)))),"")</f>
        <v>8047700</v>
      </c>
      <c r="AO50">
        <f>IFERROR(IF($A50="","",IF(SUMIFS(RAW_매출A!$J$2:$J$7000,RAW_매출A!$B$2:$B$7000,$A50,RAW_매출A!$A$2:$A$7000,EDATE($E50,AO$1-1))=0,"",SUMIFS(RAW_매출A!$J$2:$J$7000,RAW_매출A!$B$2:$B$7000,$A50,RAW_매출A!$A$2:$A$7000,EDATE($E50,AO$1-1)))),"")</f>
        <v>9116610</v>
      </c>
      <c r="AP50">
        <f>IFERROR(IF($A50="","",IF(SUMIFS(RAW_매출A!$J$2:$J$7000,RAW_매출A!$B$2:$B$7000,$A50,RAW_매출A!$A$2:$A$7000,EDATE($E50,AP$1-1))=0,"",SUMIFS(RAW_매출A!$J$2:$J$7000,RAW_매출A!$B$2:$B$7000,$A50,RAW_매출A!$A$2:$A$7000,EDATE($E50,AP$1-1)))),"")</f>
        <v>10297380</v>
      </c>
      <c r="AQ50">
        <f>IFERROR(IF($A50="","",IF(SUMIFS(RAW_매출A!$J$2:$J$7000,RAW_매출A!$B$2:$B$7000,$A50,RAW_매출A!$A$2:$A$7000,EDATE($E50,AQ$1-1))=0,"",SUMIFS(RAW_매출A!$J$2:$J$7000,RAW_매출A!$B$2:$B$7000,$A50,RAW_매출A!$A$2:$A$7000,EDATE($E50,AQ$1-1)))),"")</f>
        <v>11214170</v>
      </c>
      <c r="AR50">
        <f>IFERROR(IF($A50="","",IF(SUMIFS(RAW_매출A!$J$2:$J$7000,RAW_매출A!$B$2:$B$7000,$A50,RAW_매출A!$A$2:$A$7000,EDATE($E50,AR$1-1))=0,"",SUMIFS(RAW_매출A!$J$2:$J$7000,RAW_매출A!$B$2:$B$7000,$A50,RAW_매출A!$A$2:$A$7000,EDATE($E50,AR$1-1)))),"")</f>
        <v>13215020</v>
      </c>
      <c r="AS50">
        <f>IFERROR(IF($A50="","",IF(SUMIFS(RAW_매출A!$J$2:$J$7000,RAW_매출A!$B$2:$B$7000,$A50,RAW_매출A!$A$2:$A$7000,EDATE($E50,AS$1-1))=0,"",SUMIFS(RAW_매출A!$J$2:$J$7000,RAW_매출A!$B$2:$B$7000,$A50,RAW_매출A!$A$2:$A$7000,EDATE($E50,AS$1-1)))),"")</f>
        <v>12066810</v>
      </c>
      <c r="AT50">
        <f>IFERROR(IF($A50="","",IF(SUMIFS(RAW_매출A!$J$2:$J$7000,RAW_매출A!$B$2:$B$7000,$A50,RAW_매출A!$A$2:$A$7000,EDATE($E50,AT$1-1))=0,"",SUMIFS(RAW_매출A!$J$2:$J$7000,RAW_매출A!$B$2:$B$7000,$A50,RAW_매출A!$A$2:$A$7000,EDATE($E50,AT$1-1)))),"")</f>
        <v>11113370</v>
      </c>
      <c r="AU50">
        <f>IFERROR(IF($A50="","",IF(SUMIFS(RAW_매출A!$J$2:$J$7000,RAW_매출A!$B$2:$B$7000,$A50,RAW_매출A!$A$2:$A$7000,EDATE($E50,AU$1-1))=0,"",SUMIFS(RAW_매출A!$J$2:$J$7000,RAW_매출A!$B$2:$B$7000,$A50,RAW_매출A!$A$2:$A$7000,EDATE($E50,AU$1-1)))),"")</f>
        <v>11494980</v>
      </c>
      <c r="AV50">
        <f>IFERROR(IF($A50="","",IF(SUMIFS(RAW_매출A!$J$2:$J$7000,RAW_매출A!$B$2:$B$7000,$A50,RAW_매출A!$A$2:$A$7000,EDATE($E50,AV$1-1))=0,"",SUMIFS(RAW_매출A!$J$2:$J$7000,RAW_매출A!$B$2:$B$7000,$A50,RAW_매출A!$A$2:$A$7000,EDATE($E50,AV$1-1)))),"")</f>
        <v>11896470</v>
      </c>
      <c r="AW50">
        <f>IFERROR(IF($A50="","",IF(SUMIFS(RAW_매출A!$J$2:$J$7000,RAW_매출A!$B$2:$B$7000,$A50,RAW_매출A!$A$2:$A$7000,EDATE($E50,AW$1-1))=0,"",SUMIFS(RAW_매출A!$J$2:$J$7000,RAW_매출A!$B$2:$B$7000,$A50,RAW_매출A!$A$2:$A$7000,EDATE($E50,AW$1-1)))),"")</f>
        <v>13119640</v>
      </c>
      <c r="AX50">
        <f>IFERROR(IF($A50="","",IF(SUMIFS(RAW_매출A!$J$2:$J$7000,RAW_매출A!$B$2:$B$7000,$A50,RAW_매출A!$A$2:$A$7000,EDATE($E50,AX$1-1))=0,"",SUMIFS(RAW_매출A!$J$2:$J$7000,RAW_매출A!$B$2:$B$7000,$A50,RAW_매출A!$A$2:$A$7000,EDATE($E50,AX$1-1)))),"")</f>
        <v>11290660</v>
      </c>
      <c r="AY50">
        <f>IFERROR(IF($A50="","",IF(SUMIFS(RAW_매출A!$J$2:$J$7000,RAW_매출A!$B$2:$B$7000,$A50,RAW_매출A!$A$2:$A$7000,EDATE($E50,AY$1-1))=0,"",SUMIFS(RAW_매출A!$J$2:$J$7000,RAW_매출A!$B$2:$B$7000,$A50,RAW_매출A!$A$2:$A$7000,EDATE($E50,AY$1-1)))),"")</f>
        <v>11063100</v>
      </c>
      <c r="AZ50">
        <f>IFERROR(IF($A50="","",IF(SUMIFS(RAW_매출A!$J$2:$J$7000,RAW_매출A!$B$2:$B$7000,$A50,RAW_매출A!$A$2:$A$7000,EDATE($E50,AZ$1-1))=0,"",SUMIFS(RAW_매출A!$J$2:$J$7000,RAW_매출A!$B$2:$B$7000,$A50,RAW_매출A!$A$2:$A$7000,EDATE($E50,AZ$1-1)))),"")</f>
        <v>10014790</v>
      </c>
      <c r="BA50">
        <f>IFERROR(IF($A50="","",IF(SUMIFS(RAW_매출A!$J$2:$J$7000,RAW_매출A!$B$2:$B$7000,$A50,RAW_매출A!$A$2:$A$7000,EDATE($E50,BA$1-1))=0,"",SUMIFS(RAW_매출A!$J$2:$J$7000,RAW_매출A!$B$2:$B$7000,$A50,RAW_매출A!$A$2:$A$7000,EDATE($E50,BA$1-1)))),"")</f>
        <v>9745200</v>
      </c>
      <c r="BB50">
        <f>IFERROR(IF($A50="","",IF(SUMIFS(RAW_매출A!$J$2:$J$7000,RAW_매출A!$B$2:$B$7000,$A50,RAW_매출A!$A$2:$A$7000,EDATE($E50,BB$1-1))=0,"",SUMIFS(RAW_매출A!$J$2:$J$7000,RAW_매출A!$B$2:$B$7000,$A50,RAW_매출A!$A$2:$A$7000,EDATE($E50,BB$1-1)))),"")</f>
        <v>11321640</v>
      </c>
      <c r="BC50">
        <f>IFERROR(IF($A50="","",IF(SUMIFS(RAW_매출A!$J$2:$J$7000,RAW_매출A!$B$2:$B$7000,$A50,RAW_매출A!$A$2:$A$7000,EDATE($E50,BC$1-1))=0,"",SUMIFS(RAW_매출A!$J$2:$J$7000,RAW_매출A!$B$2:$B$7000,$A50,RAW_매출A!$A$2:$A$7000,EDATE($E50,BC$1-1)))),"")</f>
        <v>10828750</v>
      </c>
      <c r="BD50">
        <f>IFERROR(IF($A50="","",IF(SUMIFS(RAW_매출A!$J$2:$J$7000,RAW_매출A!$B$2:$B$7000,$A50,RAW_매출A!$A$2:$A$7000,EDATE($E50,BD$1-1))=0,"",SUMIFS(RAW_매출A!$J$2:$J$7000,RAW_매출A!$B$2:$B$7000,$A50,RAW_매출A!$A$2:$A$7000,EDATE($E50,BD$1-1)))),"")</f>
        <v>13132980</v>
      </c>
      <c r="BE50">
        <f>IFERROR(IF($A50="","",IF(SUMIFS(RAW_매출A!$J$2:$J$7000,RAW_매출A!$B$2:$B$7000,$A50,RAW_매출A!$A$2:$A$7000,EDATE($E50,BE$1-1))=0,"",SUMIFS(RAW_매출A!$J$2:$J$7000,RAW_매출A!$B$2:$B$7000,$A50,RAW_매출A!$A$2:$A$7000,EDATE($E50,BE$1-1)))),"")</f>
        <v>12468300</v>
      </c>
      <c r="BF50" t="str">
        <f>IFERROR(IF($A50="","",IF(SUMIFS(RAW_매출A!$J$2:$J$7000,RAW_매출A!$B$2:$B$7000,$A50,RAW_매출A!$A$2:$A$7000,EDATE($E50,BF$1-1))=0,"",SUMIFS(RAW_매출A!$J$2:$J$7000,RAW_매출A!$B$2:$B$7000,$A50,RAW_매출A!$A$2:$A$7000,EDATE($E50,BF$1-1)))),"")</f>
        <v/>
      </c>
      <c r="BG50" t="str">
        <f>IFERROR(IF($A50="","",IF(SUMIFS(RAW_매출A!$J$2:$J$7000,RAW_매출A!$B$2:$B$7000,$A50,RAW_매출A!$A$2:$A$7000,EDATE($E50,BG$1-1))=0,"",SUMIFS(RAW_매출A!$J$2:$J$7000,RAW_매출A!$B$2:$B$7000,$A50,RAW_매출A!$A$2:$A$7000,EDATE($E50,BG$1-1)))),"")</f>
        <v/>
      </c>
      <c r="BH50" t="str">
        <f>IFERROR(IF($A50="","",IF(SUMIFS(RAW_매출A!$J$2:$J$7000,RAW_매출A!$B$2:$B$7000,$A50,RAW_매출A!$A$2:$A$7000,EDATE($E50,BH$1-1))=0,"",SUMIFS(RAW_매출A!$J$2:$J$7000,RAW_매출A!$B$2:$B$7000,$A50,RAW_매출A!$A$2:$A$7000,EDATE($E50,BH$1-1)))),"")</f>
        <v/>
      </c>
      <c r="BI50" t="str">
        <f>IFERROR(IF($A50="","",IF(SUMIFS(RAW_매출A!$J$2:$J$7000,RAW_매출A!$B$2:$B$7000,$A50,RAW_매출A!$A$2:$A$7000,EDATE($E50,BI$1-1))=0,"",SUMIFS(RAW_매출A!$J$2:$J$7000,RAW_매출A!$B$2:$B$7000,$A50,RAW_매출A!$A$2:$A$7000,EDATE($E50,BI$1-1)))),"")</f>
        <v/>
      </c>
      <c r="BJ50" t="str">
        <f>IFERROR(IF($A50="","",IF(SUMIFS(RAW_매출A!$J$2:$J$7000,RAW_매출A!$B$2:$B$7000,$A50,RAW_매출A!$A$2:$A$7000,EDATE($E50,BJ$1-1))=0,"",SUMIFS(RAW_매출A!$J$2:$J$7000,RAW_매출A!$B$2:$B$7000,$A50,RAW_매출A!$A$2:$A$7000,EDATE($E50,BJ$1-1)))),"")</f>
        <v/>
      </c>
      <c r="BK50" t="str">
        <f>IFERROR(IF($A50="","",IF(SUMIFS(RAW_매출A!$J$2:$J$7000,RAW_매출A!$B$2:$B$7000,$A50,RAW_매출A!$A$2:$A$7000,EDATE($E50,BK$1-1))=0,"",SUMIFS(RAW_매출A!$J$2:$J$7000,RAW_매출A!$B$2:$B$7000,$A50,RAW_매출A!$A$2:$A$7000,EDATE($E50,BK$1-1)))),"")</f>
        <v/>
      </c>
      <c r="BL50" t="str">
        <f>IFERROR(IF($A50="","",IF(SUMIFS(RAW_매출A!$J$2:$J$7000,RAW_매출A!$B$2:$B$7000,$A50,RAW_매출A!$A$2:$A$7000,EDATE($E50,BL$1-1))=0,"",SUMIFS(RAW_매출A!$J$2:$J$7000,RAW_매출A!$B$2:$B$7000,$A50,RAW_매출A!$A$2:$A$7000,EDATE($E50,BL$1-1)))),"")</f>
        <v/>
      </c>
      <c r="BM50" t="str">
        <f>IFERROR(IF($A50="","",IF(SUMIFS(RAW_매출A!$J$2:$J$7000,RAW_매출A!$B$2:$B$7000,$A50,RAW_매출A!$A$2:$A$7000,EDATE($E50,BM$1-1))=0,"",SUMIFS(RAW_매출A!$J$2:$J$7000,RAW_매출A!$B$2:$B$7000,$A50,RAW_매출A!$A$2:$A$7000,EDATE($E50,BM$1-1)))),"")</f>
        <v/>
      </c>
      <c r="BN50" t="str">
        <f>IFERROR(IF($A50="","",IF(SUMIFS(RAW_매출A!$J$2:$J$7000,RAW_매출A!$B$2:$B$7000,$A50,RAW_매출A!$A$2:$A$7000,EDATE($E50,BN$1-1))=0,"",SUMIFS(RAW_매출A!$J$2:$J$7000,RAW_매출A!$B$2:$B$7000,$A50,RAW_매출A!$A$2:$A$7000,EDATE($E50,BN$1-1)))),"")</f>
        <v/>
      </c>
    </row>
    <row r="51" spans="1:66" x14ac:dyDescent="0.3">
      <c r="A51" t="str">
        <f>세팅!A52</f>
        <v>(1040) #독산역점</v>
      </c>
      <c r="B51" t="str">
        <f>세팅!B52</f>
        <v>150-1</v>
      </c>
      <c r="C51">
        <f t="shared" si="0"/>
        <v>1</v>
      </c>
      <c r="D51" t="str">
        <f t="shared" si="1"/>
        <v>1</v>
      </c>
      <c r="E51" s="1">
        <f>세팅!D52</f>
        <v>44652</v>
      </c>
      <c r="F51">
        <f t="shared" si="4"/>
        <v>5098850</v>
      </c>
      <c r="G51">
        <f>IFERROR(IF($A51="","",IF(SUMIFS(RAW_매출A!$J$2:$J$7000,RAW_매출A!$B$2:$B$7000,$A51,RAW_매출A!$A$2:$A$7000,EDATE($E51,G$1-1))=0,"",SUMIFS(RAW_매출A!$J$2:$J$7000,RAW_매출A!$B$2:$B$7000,$A51,RAW_매출A!$A$2:$A$7000,EDATE($E51,G$1-1)))),"")</f>
        <v>3390170</v>
      </c>
      <c r="H51">
        <f>IFERROR(IF($A51="","",IF(SUMIFS(RAW_매출A!$J$2:$J$7000,RAW_매출A!$B$2:$B$7000,$A51,RAW_매출A!$A$2:$A$7000,EDATE($E51,H$1-1))=0,"",SUMIFS(RAW_매출A!$J$2:$J$7000,RAW_매출A!$B$2:$B$7000,$A51,RAW_매출A!$A$2:$A$7000,EDATE($E51,H$1-1)))),"")</f>
        <v>3793090</v>
      </c>
      <c r="I51">
        <f>IFERROR(IF($A51="","",IF(SUMIFS(RAW_매출A!$J$2:$J$7000,RAW_매출A!$B$2:$B$7000,$A51,RAW_매출A!$A$2:$A$7000,EDATE($E51,I$1-1))=0,"",SUMIFS(RAW_매출A!$J$2:$J$7000,RAW_매출A!$B$2:$B$7000,$A51,RAW_매출A!$A$2:$A$7000,EDATE($E51,I$1-1)))),"")</f>
        <v>4919700</v>
      </c>
      <c r="J51" s="28">
        <f>IFERROR(IF($A51="","",IF(SUMIFS(RAW_매출A!$J$2:$J$7000,RAW_매출A!$B$2:$B$7000,$A51,RAW_매출A!$A$2:$A$7000,EDATE($E51,J$1-1))=0,"",SUMIFS(RAW_매출A!$J$2:$J$7000,RAW_매출A!$B$2:$B$7000,$A51,RAW_매출A!$A$2:$A$7000,EDATE($E51,J$1-1)))),"")</f>
        <v>5091800</v>
      </c>
      <c r="K51" s="28">
        <f>IFERROR(IF($A51="","",IF(SUMIFS(RAW_매출A!$J$2:$J$7000,RAW_매출A!$B$2:$B$7000,$A51,RAW_매출A!$A$2:$A$7000,EDATE($E51,K$1-1))=0,"",SUMIFS(RAW_매출A!$J$2:$J$7000,RAW_매출A!$B$2:$B$7000,$A51,RAW_매출A!$A$2:$A$7000,EDATE($E51,K$1-1)))),"")</f>
        <v>4961500</v>
      </c>
      <c r="L51" s="28">
        <f>IFERROR(IF($A51="","",IF(SUMIFS(RAW_매출A!$J$2:$J$7000,RAW_매출A!$B$2:$B$7000,$A51,RAW_매출A!$A$2:$A$7000,EDATE($E51,L$1-1))=0,"",SUMIFS(RAW_매출A!$J$2:$J$7000,RAW_매출A!$B$2:$B$7000,$A51,RAW_매출A!$A$2:$A$7000,EDATE($E51,L$1-1)))),"")</f>
        <v>4839600</v>
      </c>
      <c r="M51" s="28">
        <f>IFERROR(IF($A51="","",IF(SUMIFS(RAW_매출A!$J$2:$J$7000,RAW_매출A!$B$2:$B$7000,$A51,RAW_매출A!$A$2:$A$7000,EDATE($E51,M$1-1))=0,"",SUMIFS(RAW_매출A!$J$2:$J$7000,RAW_매출A!$B$2:$B$7000,$A51,RAW_매출A!$A$2:$A$7000,EDATE($E51,M$1-1)))),"")</f>
        <v>5398000</v>
      </c>
      <c r="N51" s="28">
        <f>IFERROR(IF($A51="","",IF(SUMIFS(RAW_매출A!$J$2:$J$7000,RAW_매출A!$B$2:$B$7000,$A51,RAW_매출A!$A$2:$A$7000,EDATE($E51,N$1-1))=0,"",SUMIFS(RAW_매출A!$J$2:$J$7000,RAW_매출A!$B$2:$B$7000,$A51,RAW_매출A!$A$2:$A$7000,EDATE($E51,N$1-1)))),"")</f>
        <v>5336500</v>
      </c>
      <c r="O51" s="28">
        <f>IFERROR(IF($A51="","",IF(SUMIFS(RAW_매출A!$J$2:$J$7000,RAW_매출A!$B$2:$B$7000,$A51,RAW_매출A!$A$2:$A$7000,EDATE($E51,O$1-1))=0,"",SUMIFS(RAW_매출A!$J$2:$J$7000,RAW_매출A!$B$2:$B$7000,$A51,RAW_매출A!$A$2:$A$7000,EDATE($E51,O$1-1)))),"")</f>
        <v>4965700</v>
      </c>
      <c r="P51">
        <f>IFERROR(IF($A51="","",IF(SUMIFS(RAW_매출A!$J$2:$J$7000,RAW_매출A!$B$2:$B$7000,$A51,RAW_매출A!$A$2:$A$7000,EDATE($E51,P$1-1))=0,"",SUMIFS(RAW_매출A!$J$2:$J$7000,RAW_매출A!$B$2:$B$7000,$A51,RAW_매출A!$A$2:$A$7000,EDATE($E51,P$1-1)))),"")</f>
        <v>5387800</v>
      </c>
      <c r="Q51">
        <f>IFERROR(IF($A51="","",IF(SUMIFS(RAW_매출A!$J$2:$J$7000,RAW_매출A!$B$2:$B$7000,$A51,RAW_매출A!$A$2:$A$7000,EDATE($E51,Q$1-1))=0,"",SUMIFS(RAW_매출A!$J$2:$J$7000,RAW_매출A!$B$2:$B$7000,$A51,RAW_매출A!$A$2:$A$7000,EDATE($E51,Q$1-1)))),"")</f>
        <v>4513400</v>
      </c>
      <c r="R51">
        <f>IFERROR(IF($A51="","",IF(SUMIFS(RAW_매출A!$J$2:$J$7000,RAW_매출A!$B$2:$B$7000,$A51,RAW_매출A!$A$2:$A$7000,EDATE($E51,R$1-1))=0,"",SUMIFS(RAW_매출A!$J$2:$J$7000,RAW_매출A!$B$2:$B$7000,$A51,RAW_매출A!$A$2:$A$7000,EDATE($E51,R$1-1)))),"")</f>
        <v>5124600</v>
      </c>
      <c r="S51">
        <f>IFERROR(IF($A51="","",IF(SUMIFS(RAW_매출A!$J$2:$J$7000,RAW_매출A!$B$2:$B$7000,$A51,RAW_매출A!$A$2:$A$7000,EDATE($E51,S$1-1))=0,"",SUMIFS(RAW_매출A!$J$2:$J$7000,RAW_매출A!$B$2:$B$7000,$A51,RAW_매출A!$A$2:$A$7000,EDATE($E51,S$1-1)))),"")</f>
        <v>5697900</v>
      </c>
      <c r="T51">
        <f>IFERROR(IF($A51="","",IF(SUMIFS(RAW_매출A!$J$2:$J$7000,RAW_매출A!$B$2:$B$7000,$A51,RAW_매출A!$A$2:$A$7000,EDATE($E51,T$1-1))=0,"",SUMIFS(RAW_매출A!$J$2:$J$7000,RAW_매출A!$B$2:$B$7000,$A51,RAW_매출A!$A$2:$A$7000,EDATE($E51,T$1-1)))),"")</f>
        <v>6190600</v>
      </c>
      <c r="U51">
        <f>IFERROR(IF($A51="","",IF(SUMIFS(RAW_매출A!$J$2:$J$7000,RAW_매출A!$B$2:$B$7000,$A51,RAW_매출A!$A$2:$A$7000,EDATE($E51,U$1-1))=0,"",SUMIFS(RAW_매출A!$J$2:$J$7000,RAW_매출A!$B$2:$B$7000,$A51,RAW_매출A!$A$2:$A$7000,EDATE($E51,U$1-1)))),"")</f>
        <v>5609600</v>
      </c>
      <c r="V51">
        <f>IFERROR(IF($A51="","",IF(SUMIFS(RAW_매출A!$J$2:$J$7000,RAW_매출A!$B$2:$B$7000,$A51,RAW_매출A!$A$2:$A$7000,EDATE($E51,V$1-1))=0,"",SUMIFS(RAW_매출A!$J$2:$J$7000,RAW_매출A!$B$2:$B$7000,$A51,RAW_매출A!$A$2:$A$7000,EDATE($E51,V$1-1)))),"")</f>
        <v>5825200</v>
      </c>
      <c r="W51">
        <f>IFERROR(IF($A51="","",IF(SUMIFS(RAW_매출A!$J$2:$J$7000,RAW_매출A!$B$2:$B$7000,$A51,RAW_매출A!$A$2:$A$7000,EDATE($E51,W$1-1))=0,"",SUMIFS(RAW_매출A!$J$2:$J$7000,RAW_매출A!$B$2:$B$7000,$A51,RAW_매출A!$A$2:$A$7000,EDATE($E51,W$1-1)))),"")</f>
        <v>5326300</v>
      </c>
      <c r="X51">
        <f>IFERROR(IF($A51="","",IF(SUMIFS(RAW_매출A!$J$2:$J$7000,RAW_매출A!$B$2:$B$7000,$A51,RAW_매출A!$A$2:$A$7000,EDATE($E51,X$1-1))=0,"",SUMIFS(RAW_매출A!$J$2:$J$7000,RAW_매출A!$B$2:$B$7000,$A51,RAW_매출A!$A$2:$A$7000,EDATE($E51,X$1-1)))),"")</f>
        <v>5935870</v>
      </c>
      <c r="Y51">
        <f>IFERROR(IF($A51="","",IF(SUMIFS(RAW_매출A!$J$2:$J$7000,RAW_매출A!$B$2:$B$7000,$A51,RAW_매출A!$A$2:$A$7000,EDATE($E51,Y$1-1))=0,"",SUMIFS(RAW_매출A!$J$2:$J$7000,RAW_매출A!$B$2:$B$7000,$A51,RAW_매출A!$A$2:$A$7000,EDATE($E51,Y$1-1)))),"")</f>
        <v>6915680</v>
      </c>
      <c r="Z51">
        <f>IFERROR(IF($A51="","",IF(SUMIFS(RAW_매출A!$J$2:$J$7000,RAW_매출A!$B$2:$B$7000,$A51,RAW_매출A!$A$2:$A$7000,EDATE($E51,Z$1-1))=0,"",SUMIFS(RAW_매출A!$J$2:$J$7000,RAW_매출A!$B$2:$B$7000,$A51,RAW_매출A!$A$2:$A$7000,EDATE($E51,Z$1-1)))),"")</f>
        <v>6459750</v>
      </c>
      <c r="AA51">
        <f>IFERROR(IF($A51="","",IF(SUMIFS(RAW_매출A!$J$2:$J$7000,RAW_매출A!$B$2:$B$7000,$A51,RAW_매출A!$A$2:$A$7000,EDATE($E51,AA$1-1))=0,"",SUMIFS(RAW_매출A!$J$2:$J$7000,RAW_매출A!$B$2:$B$7000,$A51,RAW_매출A!$A$2:$A$7000,EDATE($E51,AA$1-1)))),"")</f>
        <v>6476660</v>
      </c>
      <c r="AB51">
        <f>IFERROR(IF($A51="","",IF(SUMIFS(RAW_매출A!$J$2:$J$7000,RAW_매출A!$B$2:$B$7000,$A51,RAW_매출A!$A$2:$A$7000,EDATE($E51,AB$1-1))=0,"",SUMIFS(RAW_매출A!$J$2:$J$7000,RAW_매출A!$B$2:$B$7000,$A51,RAW_매출A!$A$2:$A$7000,EDATE($E51,AB$1-1)))),"")</f>
        <v>6648870</v>
      </c>
      <c r="AC51">
        <f>IFERROR(IF($A51="","",IF(SUMIFS(RAW_매출A!$J$2:$J$7000,RAW_매출A!$B$2:$B$7000,$A51,RAW_매출A!$A$2:$A$7000,EDATE($E51,AC$1-1))=0,"",SUMIFS(RAW_매출A!$J$2:$J$7000,RAW_매출A!$B$2:$B$7000,$A51,RAW_매출A!$A$2:$A$7000,EDATE($E51,AC$1-1)))),"")</f>
        <v>6176820</v>
      </c>
      <c r="AD51">
        <f>IFERROR(IF($A51="","",IF(SUMIFS(RAW_매출A!$J$2:$J$7000,RAW_매출A!$B$2:$B$7000,$A51,RAW_매출A!$A$2:$A$7000,EDATE($E51,AD$1-1))=0,"",SUMIFS(RAW_매출A!$J$2:$J$7000,RAW_매출A!$B$2:$B$7000,$A51,RAW_매출A!$A$2:$A$7000,EDATE($E51,AD$1-1)))),"")</f>
        <v>6849090</v>
      </c>
      <c r="AE51">
        <f>IFERROR(IF($A51="","",IF(SUMIFS(RAW_매출A!$J$2:$J$7000,RAW_매출A!$B$2:$B$7000,$A51,RAW_매출A!$A$2:$A$7000,EDATE($E51,AE$1-1))=0,"",SUMIFS(RAW_매출A!$J$2:$J$7000,RAW_매출A!$B$2:$B$7000,$A51,RAW_매출A!$A$2:$A$7000,EDATE($E51,AE$1-1)))),"")</f>
        <v>6755820</v>
      </c>
      <c r="AF51">
        <f>IFERROR(IF($A51="","",IF(SUMIFS(RAW_매출A!$J$2:$J$7000,RAW_매출A!$B$2:$B$7000,$A51,RAW_매출A!$A$2:$A$7000,EDATE($E51,AF$1-1))=0,"",SUMIFS(RAW_매출A!$J$2:$J$7000,RAW_매출A!$B$2:$B$7000,$A51,RAW_매출A!$A$2:$A$7000,EDATE($E51,AF$1-1)))),"")</f>
        <v>6685250</v>
      </c>
      <c r="AG51">
        <f>IFERROR(IF($A51="","",IF(SUMIFS(RAW_매출A!$J$2:$J$7000,RAW_매출A!$B$2:$B$7000,$A51,RAW_매출A!$A$2:$A$7000,EDATE($E51,AG$1-1))=0,"",SUMIFS(RAW_매출A!$J$2:$J$7000,RAW_매출A!$B$2:$B$7000,$A51,RAW_매출A!$A$2:$A$7000,EDATE($E51,AG$1-1)))),"")</f>
        <v>7423660</v>
      </c>
      <c r="AH51">
        <f>IFERROR(IF($A51="","",IF(SUMIFS(RAW_매출A!$J$2:$J$7000,RAW_매출A!$B$2:$B$7000,$A51,RAW_매출A!$A$2:$A$7000,EDATE($E51,AH$1-1))=0,"",SUMIFS(RAW_매출A!$J$2:$J$7000,RAW_매출A!$B$2:$B$7000,$A51,RAW_매출A!$A$2:$A$7000,EDATE($E51,AH$1-1)))),"")</f>
        <v>7275110</v>
      </c>
      <c r="AI51">
        <f>IFERROR(IF($A51="","",IF(SUMIFS(RAW_매출A!$J$2:$J$7000,RAW_매출A!$B$2:$B$7000,$A51,RAW_매출A!$A$2:$A$7000,EDATE($E51,AI$1-1))=0,"",SUMIFS(RAW_매출A!$J$2:$J$7000,RAW_매출A!$B$2:$B$7000,$A51,RAW_매출A!$A$2:$A$7000,EDATE($E51,AI$1-1)))),"")</f>
        <v>6768120</v>
      </c>
      <c r="AJ51">
        <f>IFERROR(IF($A51="","",IF(SUMIFS(RAW_매출A!$J$2:$J$7000,RAW_매출A!$B$2:$B$7000,$A51,RAW_매출A!$A$2:$A$7000,EDATE($E51,AJ$1-1))=0,"",SUMIFS(RAW_매출A!$J$2:$J$7000,RAW_매출A!$B$2:$B$7000,$A51,RAW_매출A!$A$2:$A$7000,EDATE($E51,AJ$1-1)))),"")</f>
        <v>6528880</v>
      </c>
      <c r="AK51">
        <f>IFERROR(IF($A51="","",IF(SUMIFS(RAW_매출A!$J$2:$J$7000,RAW_매출A!$B$2:$B$7000,$A51,RAW_매출A!$A$2:$A$7000,EDATE($E51,AK$1-1))=0,"",SUMIFS(RAW_매출A!$J$2:$J$7000,RAW_매출A!$B$2:$B$7000,$A51,RAW_매출A!$A$2:$A$7000,EDATE($E51,AK$1-1)))),"")</f>
        <v>7282630</v>
      </c>
      <c r="AL51">
        <f>IFERROR(IF($A51="","",IF(SUMIFS(RAW_매출A!$J$2:$J$7000,RAW_매출A!$B$2:$B$7000,$A51,RAW_매출A!$A$2:$A$7000,EDATE($E51,AL$1-1))=0,"",SUMIFS(RAW_매출A!$J$2:$J$7000,RAW_매출A!$B$2:$B$7000,$A51,RAW_매출A!$A$2:$A$7000,EDATE($E51,AL$1-1)))),"")</f>
        <v>6209240</v>
      </c>
      <c r="AM51">
        <f>IFERROR(IF($A51="","",IF(SUMIFS(RAW_매출A!$J$2:$J$7000,RAW_매출A!$B$2:$B$7000,$A51,RAW_매출A!$A$2:$A$7000,EDATE($E51,AM$1-1))=0,"",SUMIFS(RAW_매출A!$J$2:$J$7000,RAW_매출A!$B$2:$B$7000,$A51,RAW_매출A!$A$2:$A$7000,EDATE($E51,AM$1-1)))),"")</f>
        <v>6413360</v>
      </c>
      <c r="AN51">
        <f>IFERROR(IF($A51="","",IF(SUMIFS(RAW_매출A!$J$2:$J$7000,RAW_매출A!$B$2:$B$7000,$A51,RAW_매출A!$A$2:$A$7000,EDATE($E51,AN$1-1))=0,"",SUMIFS(RAW_매출A!$J$2:$J$7000,RAW_매출A!$B$2:$B$7000,$A51,RAW_매출A!$A$2:$A$7000,EDATE($E51,AN$1-1)))),"")</f>
        <v>6739550</v>
      </c>
      <c r="AO51">
        <f>IFERROR(IF($A51="","",IF(SUMIFS(RAW_매출A!$J$2:$J$7000,RAW_매출A!$B$2:$B$7000,$A51,RAW_매출A!$A$2:$A$7000,EDATE($E51,AO$1-1))=0,"",SUMIFS(RAW_매출A!$J$2:$J$7000,RAW_매출A!$B$2:$B$7000,$A51,RAW_매출A!$A$2:$A$7000,EDATE($E51,AO$1-1)))),"")</f>
        <v>5220290</v>
      </c>
      <c r="AP51">
        <f>IFERROR(IF($A51="","",IF(SUMIFS(RAW_매출A!$J$2:$J$7000,RAW_매출A!$B$2:$B$7000,$A51,RAW_매출A!$A$2:$A$7000,EDATE($E51,AP$1-1))=0,"",SUMIFS(RAW_매출A!$J$2:$J$7000,RAW_매출A!$B$2:$B$7000,$A51,RAW_매출A!$A$2:$A$7000,EDATE($E51,AP$1-1)))),"")</f>
        <v>7263430</v>
      </c>
      <c r="AQ51">
        <f>IFERROR(IF($A51="","",IF(SUMIFS(RAW_매출A!$J$2:$J$7000,RAW_매출A!$B$2:$B$7000,$A51,RAW_매출A!$A$2:$A$7000,EDATE($E51,AQ$1-1))=0,"",SUMIFS(RAW_매출A!$J$2:$J$7000,RAW_매출A!$B$2:$B$7000,$A51,RAW_매출A!$A$2:$A$7000,EDATE($E51,AQ$1-1)))),"")</f>
        <v>7010660</v>
      </c>
      <c r="AR51">
        <f>IFERROR(IF($A51="","",IF(SUMIFS(RAW_매출A!$J$2:$J$7000,RAW_매출A!$B$2:$B$7000,$A51,RAW_매출A!$A$2:$A$7000,EDATE($E51,AR$1-1))=0,"",SUMIFS(RAW_매출A!$J$2:$J$7000,RAW_매출A!$B$2:$B$7000,$A51,RAW_매출A!$A$2:$A$7000,EDATE($E51,AR$1-1)))),"")</f>
        <v>7532360</v>
      </c>
      <c r="AS51">
        <f>IFERROR(IF($A51="","",IF(SUMIFS(RAW_매출A!$J$2:$J$7000,RAW_매출A!$B$2:$B$7000,$A51,RAW_매출A!$A$2:$A$7000,EDATE($E51,AS$1-1))=0,"",SUMIFS(RAW_매출A!$J$2:$J$7000,RAW_매출A!$B$2:$B$7000,$A51,RAW_매출A!$A$2:$A$7000,EDATE($E51,AS$1-1)))),"")</f>
        <v>7024990</v>
      </c>
      <c r="AT51">
        <f>IFERROR(IF($A51="","",IF(SUMIFS(RAW_매출A!$J$2:$J$7000,RAW_매출A!$B$2:$B$7000,$A51,RAW_매출A!$A$2:$A$7000,EDATE($E51,AT$1-1))=0,"",SUMIFS(RAW_매출A!$J$2:$J$7000,RAW_매출A!$B$2:$B$7000,$A51,RAW_매출A!$A$2:$A$7000,EDATE($E51,AT$1-1)))),"")</f>
        <v>6686180</v>
      </c>
      <c r="AU51">
        <f>IFERROR(IF($A51="","",IF(SUMIFS(RAW_매출A!$J$2:$J$7000,RAW_매출A!$B$2:$B$7000,$A51,RAW_매출A!$A$2:$A$7000,EDATE($E51,AU$1-1))=0,"",SUMIFS(RAW_매출A!$J$2:$J$7000,RAW_매출A!$B$2:$B$7000,$A51,RAW_매출A!$A$2:$A$7000,EDATE($E51,AU$1-1)))),"")</f>
        <v>7126970</v>
      </c>
      <c r="AV51">
        <f>IFERROR(IF($A51="","",IF(SUMIFS(RAW_매출A!$J$2:$J$7000,RAW_매출A!$B$2:$B$7000,$A51,RAW_매출A!$A$2:$A$7000,EDATE($E51,AV$1-1))=0,"",SUMIFS(RAW_매출A!$J$2:$J$7000,RAW_매출A!$B$2:$B$7000,$A51,RAW_매출A!$A$2:$A$7000,EDATE($E51,AV$1-1)))),"")</f>
        <v>5909830</v>
      </c>
      <c r="AW51">
        <f>IFERROR(IF($A51="","",IF(SUMIFS(RAW_매출A!$J$2:$J$7000,RAW_매출A!$B$2:$B$7000,$A51,RAW_매출A!$A$2:$A$7000,EDATE($E51,AW$1-1))=0,"",SUMIFS(RAW_매출A!$J$2:$J$7000,RAW_매출A!$B$2:$B$7000,$A51,RAW_매출A!$A$2:$A$7000,EDATE($E51,AW$1-1)))),"")</f>
        <v>7464770</v>
      </c>
      <c r="AX51">
        <f>IFERROR(IF($A51="","",IF(SUMIFS(RAW_매출A!$J$2:$J$7000,RAW_매출A!$B$2:$B$7000,$A51,RAW_매출A!$A$2:$A$7000,EDATE($E51,AX$1-1))=0,"",SUMIFS(RAW_매출A!$J$2:$J$7000,RAW_매출A!$B$2:$B$7000,$A51,RAW_매출A!$A$2:$A$7000,EDATE($E51,AX$1-1)))),"")</f>
        <v>7355440</v>
      </c>
      <c r="AY51">
        <f>IFERROR(IF($A51="","",IF(SUMIFS(RAW_매출A!$J$2:$J$7000,RAW_매출A!$B$2:$B$7000,$A51,RAW_매출A!$A$2:$A$7000,EDATE($E51,AY$1-1))=0,"",SUMIFS(RAW_매출A!$J$2:$J$7000,RAW_매출A!$B$2:$B$7000,$A51,RAW_매출A!$A$2:$A$7000,EDATE($E51,AY$1-1)))),"")</f>
        <v>6455620</v>
      </c>
      <c r="AZ51">
        <f>IFERROR(IF($A51="","",IF(SUMIFS(RAW_매출A!$J$2:$J$7000,RAW_매출A!$B$2:$B$7000,$A51,RAW_매출A!$A$2:$A$7000,EDATE($E51,AZ$1-1))=0,"",SUMIFS(RAW_매출A!$J$2:$J$7000,RAW_매출A!$B$2:$B$7000,$A51,RAW_매출A!$A$2:$A$7000,EDATE($E51,AZ$1-1)))),"")</f>
        <v>6784850</v>
      </c>
      <c r="BA51">
        <f>IFERROR(IF($A51="","",IF(SUMIFS(RAW_매출A!$J$2:$J$7000,RAW_매출A!$B$2:$B$7000,$A51,RAW_매출A!$A$2:$A$7000,EDATE($E51,BA$1-1))=0,"",SUMIFS(RAW_매출A!$J$2:$J$7000,RAW_매출A!$B$2:$B$7000,$A51,RAW_매출A!$A$2:$A$7000,EDATE($E51,BA$1-1)))),"")</f>
        <v>6486460</v>
      </c>
      <c r="BB51">
        <f>IFERROR(IF($A51="","",IF(SUMIFS(RAW_매출A!$J$2:$J$7000,RAW_매출A!$B$2:$B$7000,$A51,RAW_매출A!$A$2:$A$7000,EDATE($E51,BB$1-1))=0,"",SUMIFS(RAW_매출A!$J$2:$J$7000,RAW_매출A!$B$2:$B$7000,$A51,RAW_매출A!$A$2:$A$7000,EDATE($E51,BB$1-1)))),"")</f>
        <v>7028410</v>
      </c>
      <c r="BC51">
        <f>IFERROR(IF($A51="","",IF(SUMIFS(RAW_매출A!$J$2:$J$7000,RAW_매출A!$B$2:$B$7000,$A51,RAW_매출A!$A$2:$A$7000,EDATE($E51,BC$1-1))=0,"",SUMIFS(RAW_매출A!$J$2:$J$7000,RAW_매출A!$B$2:$B$7000,$A51,RAW_매출A!$A$2:$A$7000,EDATE($E51,BC$1-1)))),"")</f>
        <v>7218050</v>
      </c>
      <c r="BD51">
        <f>IFERROR(IF($A51="","",IF(SUMIFS(RAW_매출A!$J$2:$J$7000,RAW_매출A!$B$2:$B$7000,$A51,RAW_매출A!$A$2:$A$7000,EDATE($E51,BD$1-1))=0,"",SUMIFS(RAW_매출A!$J$2:$J$7000,RAW_매출A!$B$2:$B$7000,$A51,RAW_매출A!$A$2:$A$7000,EDATE($E51,BD$1-1)))),"")</f>
        <v>8286500</v>
      </c>
      <c r="BE51">
        <f>IFERROR(IF($A51="","",IF(SUMIFS(RAW_매출A!$J$2:$J$7000,RAW_매출A!$B$2:$B$7000,$A51,RAW_매출A!$A$2:$A$7000,EDATE($E51,BE$1-1))=0,"",SUMIFS(RAW_매출A!$J$2:$J$7000,RAW_매출A!$B$2:$B$7000,$A51,RAW_매출A!$A$2:$A$7000,EDATE($E51,BE$1-1)))),"")</f>
        <v>6671110</v>
      </c>
      <c r="BF51" t="str">
        <f>IFERROR(IF($A51="","",IF(SUMIFS(RAW_매출A!$J$2:$J$7000,RAW_매출A!$B$2:$B$7000,$A51,RAW_매출A!$A$2:$A$7000,EDATE($E51,BF$1-1))=0,"",SUMIFS(RAW_매출A!$J$2:$J$7000,RAW_매출A!$B$2:$B$7000,$A51,RAW_매출A!$A$2:$A$7000,EDATE($E51,BF$1-1)))),"")</f>
        <v/>
      </c>
      <c r="BG51" t="str">
        <f>IFERROR(IF($A51="","",IF(SUMIFS(RAW_매출A!$J$2:$J$7000,RAW_매출A!$B$2:$B$7000,$A51,RAW_매출A!$A$2:$A$7000,EDATE($E51,BG$1-1))=0,"",SUMIFS(RAW_매출A!$J$2:$J$7000,RAW_매출A!$B$2:$B$7000,$A51,RAW_매출A!$A$2:$A$7000,EDATE($E51,BG$1-1)))),"")</f>
        <v/>
      </c>
      <c r="BH51" t="str">
        <f>IFERROR(IF($A51="","",IF(SUMIFS(RAW_매출A!$J$2:$J$7000,RAW_매출A!$B$2:$B$7000,$A51,RAW_매출A!$A$2:$A$7000,EDATE($E51,BH$1-1))=0,"",SUMIFS(RAW_매출A!$J$2:$J$7000,RAW_매출A!$B$2:$B$7000,$A51,RAW_매출A!$A$2:$A$7000,EDATE($E51,BH$1-1)))),"")</f>
        <v/>
      </c>
      <c r="BI51" t="str">
        <f>IFERROR(IF($A51="","",IF(SUMIFS(RAW_매출A!$J$2:$J$7000,RAW_매출A!$B$2:$B$7000,$A51,RAW_매출A!$A$2:$A$7000,EDATE($E51,BI$1-1))=0,"",SUMIFS(RAW_매출A!$J$2:$J$7000,RAW_매출A!$B$2:$B$7000,$A51,RAW_매출A!$A$2:$A$7000,EDATE($E51,BI$1-1)))),"")</f>
        <v/>
      </c>
      <c r="BJ51" t="str">
        <f>IFERROR(IF($A51="","",IF(SUMIFS(RAW_매출A!$J$2:$J$7000,RAW_매출A!$B$2:$B$7000,$A51,RAW_매출A!$A$2:$A$7000,EDATE($E51,BJ$1-1))=0,"",SUMIFS(RAW_매출A!$J$2:$J$7000,RAW_매출A!$B$2:$B$7000,$A51,RAW_매출A!$A$2:$A$7000,EDATE($E51,BJ$1-1)))),"")</f>
        <v/>
      </c>
      <c r="BK51" t="str">
        <f>IFERROR(IF($A51="","",IF(SUMIFS(RAW_매출A!$J$2:$J$7000,RAW_매출A!$B$2:$B$7000,$A51,RAW_매출A!$A$2:$A$7000,EDATE($E51,BK$1-1))=0,"",SUMIFS(RAW_매출A!$J$2:$J$7000,RAW_매출A!$B$2:$B$7000,$A51,RAW_매출A!$A$2:$A$7000,EDATE($E51,BK$1-1)))),"")</f>
        <v/>
      </c>
      <c r="BL51" t="str">
        <f>IFERROR(IF($A51="","",IF(SUMIFS(RAW_매출A!$J$2:$J$7000,RAW_매출A!$B$2:$B$7000,$A51,RAW_매출A!$A$2:$A$7000,EDATE($E51,BL$1-1))=0,"",SUMIFS(RAW_매출A!$J$2:$J$7000,RAW_매출A!$B$2:$B$7000,$A51,RAW_매출A!$A$2:$A$7000,EDATE($E51,BL$1-1)))),"")</f>
        <v/>
      </c>
      <c r="BM51" t="str">
        <f>IFERROR(IF($A51="","",IF(SUMIFS(RAW_매출A!$J$2:$J$7000,RAW_매출A!$B$2:$B$7000,$A51,RAW_매출A!$A$2:$A$7000,EDATE($E51,BM$1-1))=0,"",SUMIFS(RAW_매출A!$J$2:$J$7000,RAW_매출A!$B$2:$B$7000,$A51,RAW_매출A!$A$2:$A$7000,EDATE($E51,BM$1-1)))),"")</f>
        <v/>
      </c>
      <c r="BN51" t="str">
        <f>IFERROR(IF($A51="","",IF(SUMIFS(RAW_매출A!$J$2:$J$7000,RAW_매출A!$B$2:$B$7000,$A51,RAW_매출A!$A$2:$A$7000,EDATE($E51,BN$1-1))=0,"",SUMIFS(RAW_매출A!$J$2:$J$7000,RAW_매출A!$B$2:$B$7000,$A51,RAW_매출A!$A$2:$A$7000,EDATE($E51,BN$1-1)))),"")</f>
        <v/>
      </c>
    </row>
    <row r="52" spans="1:66" x14ac:dyDescent="0.3">
      <c r="A52" t="str">
        <f>세팅!A53</f>
        <v>(1041) #인하대점</v>
      </c>
      <c r="B52" t="str">
        <f>세팅!B53</f>
        <v>150-3</v>
      </c>
      <c r="C52">
        <f t="shared" si="0"/>
        <v>3</v>
      </c>
      <c r="D52" t="str">
        <f t="shared" si="1"/>
        <v>3+</v>
      </c>
      <c r="E52" s="1">
        <f>세팅!D53</f>
        <v>44682</v>
      </c>
      <c r="F52">
        <f t="shared" si="4"/>
        <v>7699250</v>
      </c>
      <c r="G52">
        <f>IFERROR(IF($A52="","",IF(SUMIFS(RAW_매출A!$J$2:$J$7000,RAW_매출A!$B$2:$B$7000,$A52,RAW_매출A!$A$2:$A$7000,EDATE($E52,G$1-1))=0,"",SUMIFS(RAW_매출A!$J$2:$J$7000,RAW_매출A!$B$2:$B$7000,$A52,RAW_매출A!$A$2:$A$7000,EDATE($E52,G$1-1)))),"")</f>
        <v>6111300</v>
      </c>
      <c r="H52">
        <f>IFERROR(IF($A52="","",IF(SUMIFS(RAW_매출A!$J$2:$J$7000,RAW_매출A!$B$2:$B$7000,$A52,RAW_매출A!$A$2:$A$7000,EDATE($E52,H$1-1))=0,"",SUMIFS(RAW_매출A!$J$2:$J$7000,RAW_매출A!$B$2:$B$7000,$A52,RAW_매출A!$A$2:$A$7000,EDATE($E52,H$1-1)))),"")</f>
        <v>7465500</v>
      </c>
      <c r="I52">
        <f>IFERROR(IF($A52="","",IF(SUMIFS(RAW_매출A!$J$2:$J$7000,RAW_매출A!$B$2:$B$7000,$A52,RAW_매출A!$A$2:$A$7000,EDATE($E52,I$1-1))=0,"",SUMIFS(RAW_매출A!$J$2:$J$7000,RAW_매출A!$B$2:$B$7000,$A52,RAW_매출A!$A$2:$A$7000,EDATE($E52,I$1-1)))),"")</f>
        <v>7544500</v>
      </c>
      <c r="J52" s="28">
        <f>IFERROR(IF($A52="","",IF(SUMIFS(RAW_매출A!$J$2:$J$7000,RAW_매출A!$B$2:$B$7000,$A52,RAW_매출A!$A$2:$A$7000,EDATE($E52,J$1-1))=0,"",SUMIFS(RAW_매출A!$J$2:$J$7000,RAW_매출A!$B$2:$B$7000,$A52,RAW_매출A!$A$2:$A$7000,EDATE($E52,J$1-1)))),"")</f>
        <v>8708000</v>
      </c>
      <c r="K52" s="28">
        <f>IFERROR(IF($A52="","",IF(SUMIFS(RAW_매출A!$J$2:$J$7000,RAW_매출A!$B$2:$B$7000,$A52,RAW_매출A!$A$2:$A$7000,EDATE($E52,K$1-1))=0,"",SUMIFS(RAW_매출A!$J$2:$J$7000,RAW_매출A!$B$2:$B$7000,$A52,RAW_매출A!$A$2:$A$7000,EDATE($E52,K$1-1)))),"")</f>
        <v>8632000</v>
      </c>
      <c r="L52" s="28">
        <f>IFERROR(IF($A52="","",IF(SUMIFS(RAW_매출A!$J$2:$J$7000,RAW_매출A!$B$2:$B$7000,$A52,RAW_매출A!$A$2:$A$7000,EDATE($E52,L$1-1))=0,"",SUMIFS(RAW_매출A!$J$2:$J$7000,RAW_매출A!$B$2:$B$7000,$A52,RAW_매출A!$A$2:$A$7000,EDATE($E52,L$1-1)))),"")</f>
        <v>8420000</v>
      </c>
      <c r="M52" s="28">
        <f>IFERROR(IF($A52="","",IF(SUMIFS(RAW_매출A!$J$2:$J$7000,RAW_매출A!$B$2:$B$7000,$A52,RAW_매출A!$A$2:$A$7000,EDATE($E52,M$1-1))=0,"",SUMIFS(RAW_매출A!$J$2:$J$7000,RAW_매출A!$B$2:$B$7000,$A52,RAW_매출A!$A$2:$A$7000,EDATE($E52,M$1-1)))),"")</f>
        <v>7398500</v>
      </c>
      <c r="N52" s="28">
        <f>IFERROR(IF($A52="","",IF(SUMIFS(RAW_매출A!$J$2:$J$7000,RAW_매출A!$B$2:$B$7000,$A52,RAW_매출A!$A$2:$A$7000,EDATE($E52,N$1-1))=0,"",SUMIFS(RAW_매출A!$J$2:$J$7000,RAW_매출A!$B$2:$B$7000,$A52,RAW_매출A!$A$2:$A$7000,EDATE($E52,N$1-1)))),"")</f>
        <v>7114500</v>
      </c>
      <c r="O52" s="28">
        <f>IFERROR(IF($A52="","",IF(SUMIFS(RAW_매출A!$J$2:$J$7000,RAW_매출A!$B$2:$B$7000,$A52,RAW_매출A!$A$2:$A$7000,EDATE($E52,O$1-1))=0,"",SUMIFS(RAW_매출A!$J$2:$J$7000,RAW_매출A!$B$2:$B$7000,$A52,RAW_매출A!$A$2:$A$7000,EDATE($E52,O$1-1)))),"")</f>
        <v>5922500</v>
      </c>
      <c r="P52">
        <f>IFERROR(IF($A52="","",IF(SUMIFS(RAW_매출A!$J$2:$J$7000,RAW_매출A!$B$2:$B$7000,$A52,RAW_매출A!$A$2:$A$7000,EDATE($E52,P$1-1))=0,"",SUMIFS(RAW_매출A!$J$2:$J$7000,RAW_매출A!$B$2:$B$7000,$A52,RAW_매출A!$A$2:$A$7000,EDATE($E52,P$1-1)))),"")</f>
        <v>5915500</v>
      </c>
      <c r="Q52">
        <f>IFERROR(IF($A52="","",IF(SUMIFS(RAW_매출A!$J$2:$J$7000,RAW_매출A!$B$2:$B$7000,$A52,RAW_매출A!$A$2:$A$7000,EDATE($E52,Q$1-1))=0,"",SUMIFS(RAW_매출A!$J$2:$J$7000,RAW_매출A!$B$2:$B$7000,$A52,RAW_매출A!$A$2:$A$7000,EDATE($E52,Q$1-1)))),"")</f>
        <v>7196300</v>
      </c>
      <c r="R52">
        <f>IFERROR(IF($A52="","",IF(SUMIFS(RAW_매출A!$J$2:$J$7000,RAW_매출A!$B$2:$B$7000,$A52,RAW_매출A!$A$2:$A$7000,EDATE($E52,R$1-1))=0,"",SUMIFS(RAW_매출A!$J$2:$J$7000,RAW_매출A!$B$2:$B$7000,$A52,RAW_매출A!$A$2:$A$7000,EDATE($E52,R$1-1)))),"")</f>
        <v>7307600</v>
      </c>
      <c r="S52">
        <f>IFERROR(IF($A52="","",IF(SUMIFS(RAW_매출A!$J$2:$J$7000,RAW_매출A!$B$2:$B$7000,$A52,RAW_매출A!$A$2:$A$7000,EDATE($E52,S$1-1))=0,"",SUMIFS(RAW_매출A!$J$2:$J$7000,RAW_매출A!$B$2:$B$7000,$A52,RAW_매출A!$A$2:$A$7000,EDATE($E52,S$1-1)))),"")</f>
        <v>8093600</v>
      </c>
      <c r="T52">
        <f>IFERROR(IF($A52="","",IF(SUMIFS(RAW_매출A!$J$2:$J$7000,RAW_매출A!$B$2:$B$7000,$A52,RAW_매출A!$A$2:$A$7000,EDATE($E52,T$1-1))=0,"",SUMIFS(RAW_매출A!$J$2:$J$7000,RAW_매출A!$B$2:$B$7000,$A52,RAW_매출A!$A$2:$A$7000,EDATE($E52,T$1-1)))),"")</f>
        <v>8015900</v>
      </c>
      <c r="U52">
        <f>IFERROR(IF($A52="","",IF(SUMIFS(RAW_매출A!$J$2:$J$7000,RAW_매출A!$B$2:$B$7000,$A52,RAW_매출A!$A$2:$A$7000,EDATE($E52,U$1-1))=0,"",SUMIFS(RAW_매출A!$J$2:$J$7000,RAW_매출A!$B$2:$B$7000,$A52,RAW_매출A!$A$2:$A$7000,EDATE($E52,U$1-1)))),"")</f>
        <v>8018900</v>
      </c>
      <c r="V52">
        <f>IFERROR(IF($A52="","",IF(SUMIFS(RAW_매출A!$J$2:$J$7000,RAW_매출A!$B$2:$B$7000,$A52,RAW_매출A!$A$2:$A$7000,EDATE($E52,V$1-1))=0,"",SUMIFS(RAW_매출A!$J$2:$J$7000,RAW_매출A!$B$2:$B$7000,$A52,RAW_매출A!$A$2:$A$7000,EDATE($E52,V$1-1)))),"")</f>
        <v>8386200</v>
      </c>
      <c r="W52">
        <f>IFERROR(IF($A52="","",IF(SUMIFS(RAW_매출A!$J$2:$J$7000,RAW_매출A!$B$2:$B$7000,$A52,RAW_매출A!$A$2:$A$7000,EDATE($E52,W$1-1))=0,"",SUMIFS(RAW_매출A!$J$2:$J$7000,RAW_매출A!$B$2:$B$7000,$A52,RAW_매출A!$A$2:$A$7000,EDATE($E52,W$1-1)))),"")</f>
        <v>7353800</v>
      </c>
      <c r="X52">
        <f>IFERROR(IF($A52="","",IF(SUMIFS(RAW_매출A!$J$2:$J$7000,RAW_매출A!$B$2:$B$7000,$A52,RAW_매출A!$A$2:$A$7000,EDATE($E52,X$1-1))=0,"",SUMIFS(RAW_매출A!$J$2:$J$7000,RAW_매출A!$B$2:$B$7000,$A52,RAW_매출A!$A$2:$A$7000,EDATE($E52,X$1-1)))),"")</f>
        <v>8848800</v>
      </c>
      <c r="Y52">
        <f>IFERROR(IF($A52="","",IF(SUMIFS(RAW_매출A!$J$2:$J$7000,RAW_매출A!$B$2:$B$7000,$A52,RAW_매출A!$A$2:$A$7000,EDATE($E52,Y$1-1))=0,"",SUMIFS(RAW_매출A!$J$2:$J$7000,RAW_매출A!$B$2:$B$7000,$A52,RAW_매출A!$A$2:$A$7000,EDATE($E52,Y$1-1)))),"")</f>
        <v>7633100</v>
      </c>
      <c r="Z52">
        <f>IFERROR(IF($A52="","",IF(SUMIFS(RAW_매출A!$J$2:$J$7000,RAW_매출A!$B$2:$B$7000,$A52,RAW_매출A!$A$2:$A$7000,EDATE($E52,Z$1-1))=0,"",SUMIFS(RAW_매출A!$J$2:$J$7000,RAW_매출A!$B$2:$B$7000,$A52,RAW_매출A!$A$2:$A$7000,EDATE($E52,Z$1-1)))),"")</f>
        <v>7916700</v>
      </c>
      <c r="AA52">
        <f>IFERROR(IF($A52="","",IF(SUMIFS(RAW_매출A!$J$2:$J$7000,RAW_매출A!$B$2:$B$7000,$A52,RAW_매출A!$A$2:$A$7000,EDATE($E52,AA$1-1))=0,"",SUMIFS(RAW_매출A!$J$2:$J$7000,RAW_매출A!$B$2:$B$7000,$A52,RAW_매출A!$A$2:$A$7000,EDATE($E52,AA$1-1)))),"")</f>
        <v>6945300</v>
      </c>
      <c r="AB52">
        <f>IFERROR(IF($A52="","",IF(SUMIFS(RAW_매출A!$J$2:$J$7000,RAW_매출A!$B$2:$B$7000,$A52,RAW_매출A!$A$2:$A$7000,EDATE($E52,AB$1-1))=0,"",SUMIFS(RAW_매출A!$J$2:$J$7000,RAW_매출A!$B$2:$B$7000,$A52,RAW_매출A!$A$2:$A$7000,EDATE($E52,AB$1-1)))),"")</f>
        <v>6329100</v>
      </c>
      <c r="AC52">
        <f>IFERROR(IF($A52="","",IF(SUMIFS(RAW_매출A!$J$2:$J$7000,RAW_매출A!$B$2:$B$7000,$A52,RAW_매출A!$A$2:$A$7000,EDATE($E52,AC$1-1))=0,"",SUMIFS(RAW_매출A!$J$2:$J$7000,RAW_매출A!$B$2:$B$7000,$A52,RAW_매출A!$A$2:$A$7000,EDATE($E52,AC$1-1)))),"")</f>
        <v>7671800</v>
      </c>
      <c r="AD52">
        <f>IFERROR(IF($A52="","",IF(SUMIFS(RAW_매출A!$J$2:$J$7000,RAW_매출A!$B$2:$B$7000,$A52,RAW_매출A!$A$2:$A$7000,EDATE($E52,AD$1-1))=0,"",SUMIFS(RAW_매출A!$J$2:$J$7000,RAW_매출A!$B$2:$B$7000,$A52,RAW_매출A!$A$2:$A$7000,EDATE($E52,AD$1-1)))),"")</f>
        <v>8033900</v>
      </c>
      <c r="AE52">
        <f>IFERROR(IF($A52="","",IF(SUMIFS(RAW_매출A!$J$2:$J$7000,RAW_매출A!$B$2:$B$7000,$A52,RAW_매출A!$A$2:$A$7000,EDATE($E52,AE$1-1))=0,"",SUMIFS(RAW_매출A!$J$2:$J$7000,RAW_매출A!$B$2:$B$7000,$A52,RAW_매출A!$A$2:$A$7000,EDATE($E52,AE$1-1)))),"")</f>
        <v>9234700</v>
      </c>
      <c r="AF52">
        <f>IFERROR(IF($A52="","",IF(SUMIFS(RAW_매출A!$J$2:$J$7000,RAW_매출A!$B$2:$B$7000,$A52,RAW_매출A!$A$2:$A$7000,EDATE($E52,AF$1-1))=0,"",SUMIFS(RAW_매출A!$J$2:$J$7000,RAW_매출A!$B$2:$B$7000,$A52,RAW_매출A!$A$2:$A$7000,EDATE($E52,AF$1-1)))),"")</f>
        <v>8739300</v>
      </c>
      <c r="AG52">
        <f>IFERROR(IF($A52="","",IF(SUMIFS(RAW_매출A!$J$2:$J$7000,RAW_매출A!$B$2:$B$7000,$A52,RAW_매출A!$A$2:$A$7000,EDATE($E52,AG$1-1))=0,"",SUMIFS(RAW_매출A!$J$2:$J$7000,RAW_매출A!$B$2:$B$7000,$A52,RAW_매출A!$A$2:$A$7000,EDATE($E52,AG$1-1)))),"")</f>
        <v>9194000</v>
      </c>
      <c r="AH52">
        <f>IFERROR(IF($A52="","",IF(SUMIFS(RAW_매출A!$J$2:$J$7000,RAW_매출A!$B$2:$B$7000,$A52,RAW_매출A!$A$2:$A$7000,EDATE($E52,AH$1-1))=0,"",SUMIFS(RAW_매출A!$J$2:$J$7000,RAW_매출A!$B$2:$B$7000,$A52,RAW_매출A!$A$2:$A$7000,EDATE($E52,AH$1-1)))),"")</f>
        <v>8509700</v>
      </c>
      <c r="AI52">
        <f>IFERROR(IF($A52="","",IF(SUMIFS(RAW_매출A!$J$2:$J$7000,RAW_매출A!$B$2:$B$7000,$A52,RAW_매출A!$A$2:$A$7000,EDATE($E52,AI$1-1))=0,"",SUMIFS(RAW_매출A!$J$2:$J$7000,RAW_매출A!$B$2:$B$7000,$A52,RAW_매출A!$A$2:$A$7000,EDATE($E52,AI$1-1)))),"")</f>
        <v>8989100</v>
      </c>
      <c r="AJ52">
        <f>IFERROR(IF($A52="","",IF(SUMIFS(RAW_매출A!$J$2:$J$7000,RAW_매출A!$B$2:$B$7000,$A52,RAW_매출A!$A$2:$A$7000,EDATE($E52,AJ$1-1))=0,"",SUMIFS(RAW_매출A!$J$2:$J$7000,RAW_매출A!$B$2:$B$7000,$A52,RAW_매출A!$A$2:$A$7000,EDATE($E52,AJ$1-1)))),"")</f>
        <v>9306800</v>
      </c>
      <c r="AK52">
        <f>IFERROR(IF($A52="","",IF(SUMIFS(RAW_매출A!$J$2:$J$7000,RAW_매출A!$B$2:$B$7000,$A52,RAW_매출A!$A$2:$A$7000,EDATE($E52,AK$1-1))=0,"",SUMIFS(RAW_매출A!$J$2:$J$7000,RAW_매출A!$B$2:$B$7000,$A52,RAW_매출A!$A$2:$A$7000,EDATE($E52,AK$1-1)))),"")</f>
        <v>9500600</v>
      </c>
      <c r="AL52">
        <f>IFERROR(IF($A52="","",IF(SUMIFS(RAW_매출A!$J$2:$J$7000,RAW_매출A!$B$2:$B$7000,$A52,RAW_매출A!$A$2:$A$7000,EDATE($E52,AL$1-1))=0,"",SUMIFS(RAW_매출A!$J$2:$J$7000,RAW_매출A!$B$2:$B$7000,$A52,RAW_매출A!$A$2:$A$7000,EDATE($E52,AL$1-1)))),"")</f>
        <v>8158600</v>
      </c>
      <c r="AM52">
        <f>IFERROR(IF($A52="","",IF(SUMIFS(RAW_매출A!$J$2:$J$7000,RAW_매출A!$B$2:$B$7000,$A52,RAW_매출A!$A$2:$A$7000,EDATE($E52,AM$1-1))=0,"",SUMIFS(RAW_매출A!$J$2:$J$7000,RAW_매출A!$B$2:$B$7000,$A52,RAW_매출A!$A$2:$A$7000,EDATE($E52,AM$1-1)))),"")</f>
        <v>6678700</v>
      </c>
      <c r="AN52">
        <f>IFERROR(IF($A52="","",IF(SUMIFS(RAW_매출A!$J$2:$J$7000,RAW_매출A!$B$2:$B$7000,$A52,RAW_매출A!$A$2:$A$7000,EDATE($E52,AN$1-1))=0,"",SUMIFS(RAW_매출A!$J$2:$J$7000,RAW_매출A!$B$2:$B$7000,$A52,RAW_매출A!$A$2:$A$7000,EDATE($E52,AN$1-1)))),"")</f>
        <v>6456300</v>
      </c>
      <c r="AO52">
        <f>IFERROR(IF($A52="","",IF(SUMIFS(RAW_매출A!$J$2:$J$7000,RAW_매출A!$B$2:$B$7000,$A52,RAW_매출A!$A$2:$A$7000,EDATE($E52,AO$1-1))=0,"",SUMIFS(RAW_매출A!$J$2:$J$7000,RAW_매출A!$B$2:$B$7000,$A52,RAW_매출A!$A$2:$A$7000,EDATE($E52,AO$1-1)))),"")</f>
        <v>8392400</v>
      </c>
      <c r="AP52">
        <f>IFERROR(IF($A52="","",IF(SUMIFS(RAW_매출A!$J$2:$J$7000,RAW_매출A!$B$2:$B$7000,$A52,RAW_매출A!$A$2:$A$7000,EDATE($E52,AP$1-1))=0,"",SUMIFS(RAW_매출A!$J$2:$J$7000,RAW_매출A!$B$2:$B$7000,$A52,RAW_매출A!$A$2:$A$7000,EDATE($E52,AP$1-1)))),"")</f>
        <v>7874550</v>
      </c>
      <c r="AQ52">
        <f>IFERROR(IF($A52="","",IF(SUMIFS(RAW_매출A!$J$2:$J$7000,RAW_매출A!$B$2:$B$7000,$A52,RAW_매출A!$A$2:$A$7000,EDATE($E52,AQ$1-1))=0,"",SUMIFS(RAW_매출A!$J$2:$J$7000,RAW_매출A!$B$2:$B$7000,$A52,RAW_매출A!$A$2:$A$7000,EDATE($E52,AQ$1-1)))),"")</f>
        <v>7893700</v>
      </c>
      <c r="AR52">
        <f>IFERROR(IF($A52="","",IF(SUMIFS(RAW_매출A!$J$2:$J$7000,RAW_매출A!$B$2:$B$7000,$A52,RAW_매출A!$A$2:$A$7000,EDATE($E52,AR$1-1))=0,"",SUMIFS(RAW_매출A!$J$2:$J$7000,RAW_매출A!$B$2:$B$7000,$A52,RAW_매출A!$A$2:$A$7000,EDATE($E52,AR$1-1)))),"")</f>
        <v>7225300</v>
      </c>
      <c r="AS52">
        <f>IFERROR(IF($A52="","",IF(SUMIFS(RAW_매출A!$J$2:$J$7000,RAW_매출A!$B$2:$B$7000,$A52,RAW_매출A!$A$2:$A$7000,EDATE($E52,AS$1-1))=0,"",SUMIFS(RAW_매출A!$J$2:$J$7000,RAW_매출A!$B$2:$B$7000,$A52,RAW_매출A!$A$2:$A$7000,EDATE($E52,AS$1-1)))),"")</f>
        <v>6677700</v>
      </c>
      <c r="AT52">
        <f>IFERROR(IF($A52="","",IF(SUMIFS(RAW_매출A!$J$2:$J$7000,RAW_매출A!$B$2:$B$7000,$A52,RAW_매출A!$A$2:$A$7000,EDATE($E52,AT$1-1))=0,"",SUMIFS(RAW_매출A!$J$2:$J$7000,RAW_매출A!$B$2:$B$7000,$A52,RAW_매출A!$A$2:$A$7000,EDATE($E52,AT$1-1)))),"")</f>
        <v>6720100</v>
      </c>
      <c r="AU52">
        <f>IFERROR(IF($A52="","",IF(SUMIFS(RAW_매출A!$J$2:$J$7000,RAW_매출A!$B$2:$B$7000,$A52,RAW_매출A!$A$2:$A$7000,EDATE($E52,AU$1-1))=0,"",SUMIFS(RAW_매출A!$J$2:$J$7000,RAW_매출A!$B$2:$B$7000,$A52,RAW_매출A!$A$2:$A$7000,EDATE($E52,AU$1-1)))),"")</f>
        <v>6072000</v>
      </c>
      <c r="AV52">
        <f>IFERROR(IF($A52="","",IF(SUMIFS(RAW_매출A!$J$2:$J$7000,RAW_매출A!$B$2:$B$7000,$A52,RAW_매출A!$A$2:$A$7000,EDATE($E52,AV$1-1))=0,"",SUMIFS(RAW_매출A!$J$2:$J$7000,RAW_매출A!$B$2:$B$7000,$A52,RAW_매출A!$A$2:$A$7000,EDATE($E52,AV$1-1)))),"")</f>
        <v>6378400</v>
      </c>
      <c r="AW52">
        <f>IFERROR(IF($A52="","",IF(SUMIFS(RAW_매출A!$J$2:$J$7000,RAW_매출A!$B$2:$B$7000,$A52,RAW_매출A!$A$2:$A$7000,EDATE($E52,AW$1-1))=0,"",SUMIFS(RAW_매출A!$J$2:$J$7000,RAW_매출A!$B$2:$B$7000,$A52,RAW_매출A!$A$2:$A$7000,EDATE($E52,AW$1-1)))),"")</f>
        <v>5350000</v>
      </c>
      <c r="AX52">
        <f>IFERROR(IF($A52="","",IF(SUMIFS(RAW_매출A!$J$2:$J$7000,RAW_매출A!$B$2:$B$7000,$A52,RAW_매출A!$A$2:$A$7000,EDATE($E52,AX$1-1))=0,"",SUMIFS(RAW_매출A!$J$2:$J$7000,RAW_매출A!$B$2:$B$7000,$A52,RAW_매출A!$A$2:$A$7000,EDATE($E52,AX$1-1)))),"")</f>
        <v>4819300</v>
      </c>
      <c r="AY52">
        <f>IFERROR(IF($A52="","",IF(SUMIFS(RAW_매출A!$J$2:$J$7000,RAW_매출A!$B$2:$B$7000,$A52,RAW_매출A!$A$2:$A$7000,EDATE($E52,AY$1-1))=0,"",SUMIFS(RAW_매출A!$J$2:$J$7000,RAW_매출A!$B$2:$B$7000,$A52,RAW_매출A!$A$2:$A$7000,EDATE($E52,AY$1-1)))),"")</f>
        <v>3886650</v>
      </c>
      <c r="AZ52">
        <f>IFERROR(IF($A52="","",IF(SUMIFS(RAW_매출A!$J$2:$J$7000,RAW_매출A!$B$2:$B$7000,$A52,RAW_매출A!$A$2:$A$7000,EDATE($E52,AZ$1-1))=0,"",SUMIFS(RAW_매출A!$J$2:$J$7000,RAW_매출A!$B$2:$B$7000,$A52,RAW_매출A!$A$2:$A$7000,EDATE($E52,AZ$1-1)))),"")</f>
        <v>4187600</v>
      </c>
      <c r="BA52">
        <f>IFERROR(IF($A52="","",IF(SUMIFS(RAW_매출A!$J$2:$J$7000,RAW_매출A!$B$2:$B$7000,$A52,RAW_매출A!$A$2:$A$7000,EDATE($E52,BA$1-1))=0,"",SUMIFS(RAW_매출A!$J$2:$J$7000,RAW_매출A!$B$2:$B$7000,$A52,RAW_매출A!$A$2:$A$7000,EDATE($E52,BA$1-1)))),"")</f>
        <v>5567000</v>
      </c>
      <c r="BB52">
        <f>IFERROR(IF($A52="","",IF(SUMIFS(RAW_매출A!$J$2:$J$7000,RAW_매출A!$B$2:$B$7000,$A52,RAW_매출A!$A$2:$A$7000,EDATE($E52,BB$1-1))=0,"",SUMIFS(RAW_매출A!$J$2:$J$7000,RAW_매출A!$B$2:$B$7000,$A52,RAW_매출A!$A$2:$A$7000,EDATE($E52,BB$1-1)))),"")</f>
        <v>5025200</v>
      </c>
      <c r="BC52">
        <f>IFERROR(IF($A52="","",IF(SUMIFS(RAW_매출A!$J$2:$J$7000,RAW_매출A!$B$2:$B$7000,$A52,RAW_매출A!$A$2:$A$7000,EDATE($E52,BC$1-1))=0,"",SUMIFS(RAW_매출A!$J$2:$J$7000,RAW_매출A!$B$2:$B$7000,$A52,RAW_매출A!$A$2:$A$7000,EDATE($E52,BC$1-1)))),"")</f>
        <v>6185500</v>
      </c>
      <c r="BD52">
        <f>IFERROR(IF($A52="","",IF(SUMIFS(RAW_매출A!$J$2:$J$7000,RAW_매출A!$B$2:$B$7000,$A52,RAW_매출A!$A$2:$A$7000,EDATE($E52,BD$1-1))=0,"",SUMIFS(RAW_매출A!$J$2:$J$7000,RAW_매출A!$B$2:$B$7000,$A52,RAW_매출A!$A$2:$A$7000,EDATE($E52,BD$1-1)))),"")</f>
        <v>5125600</v>
      </c>
      <c r="BE52" t="str">
        <f>IFERROR(IF($A52="","",IF(SUMIFS(RAW_매출A!$J$2:$J$7000,RAW_매출A!$B$2:$B$7000,$A52,RAW_매출A!$A$2:$A$7000,EDATE($E52,BE$1-1))=0,"",SUMIFS(RAW_매출A!$J$2:$J$7000,RAW_매출A!$B$2:$B$7000,$A52,RAW_매출A!$A$2:$A$7000,EDATE($E52,BE$1-1)))),"")</f>
        <v/>
      </c>
      <c r="BF52" t="str">
        <f>IFERROR(IF($A52="","",IF(SUMIFS(RAW_매출A!$J$2:$J$7000,RAW_매출A!$B$2:$B$7000,$A52,RAW_매출A!$A$2:$A$7000,EDATE($E52,BF$1-1))=0,"",SUMIFS(RAW_매출A!$J$2:$J$7000,RAW_매출A!$B$2:$B$7000,$A52,RAW_매출A!$A$2:$A$7000,EDATE($E52,BF$1-1)))),"")</f>
        <v/>
      </c>
      <c r="BG52" t="str">
        <f>IFERROR(IF($A52="","",IF(SUMIFS(RAW_매출A!$J$2:$J$7000,RAW_매출A!$B$2:$B$7000,$A52,RAW_매출A!$A$2:$A$7000,EDATE($E52,BG$1-1))=0,"",SUMIFS(RAW_매출A!$J$2:$J$7000,RAW_매출A!$B$2:$B$7000,$A52,RAW_매출A!$A$2:$A$7000,EDATE($E52,BG$1-1)))),"")</f>
        <v/>
      </c>
      <c r="BH52" t="str">
        <f>IFERROR(IF($A52="","",IF(SUMIFS(RAW_매출A!$J$2:$J$7000,RAW_매출A!$B$2:$B$7000,$A52,RAW_매출A!$A$2:$A$7000,EDATE($E52,BH$1-1))=0,"",SUMIFS(RAW_매출A!$J$2:$J$7000,RAW_매출A!$B$2:$B$7000,$A52,RAW_매출A!$A$2:$A$7000,EDATE($E52,BH$1-1)))),"")</f>
        <v/>
      </c>
      <c r="BI52" t="str">
        <f>IFERROR(IF($A52="","",IF(SUMIFS(RAW_매출A!$J$2:$J$7000,RAW_매출A!$B$2:$B$7000,$A52,RAW_매출A!$A$2:$A$7000,EDATE($E52,BI$1-1))=0,"",SUMIFS(RAW_매출A!$J$2:$J$7000,RAW_매출A!$B$2:$B$7000,$A52,RAW_매출A!$A$2:$A$7000,EDATE($E52,BI$1-1)))),"")</f>
        <v/>
      </c>
      <c r="BJ52" t="str">
        <f>IFERROR(IF($A52="","",IF(SUMIFS(RAW_매출A!$J$2:$J$7000,RAW_매출A!$B$2:$B$7000,$A52,RAW_매출A!$A$2:$A$7000,EDATE($E52,BJ$1-1))=0,"",SUMIFS(RAW_매출A!$J$2:$J$7000,RAW_매출A!$B$2:$B$7000,$A52,RAW_매출A!$A$2:$A$7000,EDATE($E52,BJ$1-1)))),"")</f>
        <v/>
      </c>
      <c r="BK52" t="str">
        <f>IFERROR(IF($A52="","",IF(SUMIFS(RAW_매출A!$J$2:$J$7000,RAW_매출A!$B$2:$B$7000,$A52,RAW_매출A!$A$2:$A$7000,EDATE($E52,BK$1-1))=0,"",SUMIFS(RAW_매출A!$J$2:$J$7000,RAW_매출A!$B$2:$B$7000,$A52,RAW_매출A!$A$2:$A$7000,EDATE($E52,BK$1-1)))),"")</f>
        <v/>
      </c>
      <c r="BL52" t="str">
        <f>IFERROR(IF($A52="","",IF(SUMIFS(RAW_매출A!$J$2:$J$7000,RAW_매출A!$B$2:$B$7000,$A52,RAW_매출A!$A$2:$A$7000,EDATE($E52,BL$1-1))=0,"",SUMIFS(RAW_매출A!$J$2:$J$7000,RAW_매출A!$B$2:$B$7000,$A52,RAW_매출A!$A$2:$A$7000,EDATE($E52,BL$1-1)))),"")</f>
        <v/>
      </c>
      <c r="BM52" t="str">
        <f>IFERROR(IF($A52="","",IF(SUMIFS(RAW_매출A!$J$2:$J$7000,RAW_매출A!$B$2:$B$7000,$A52,RAW_매출A!$A$2:$A$7000,EDATE($E52,BM$1-1))=0,"",SUMIFS(RAW_매출A!$J$2:$J$7000,RAW_매출A!$B$2:$B$7000,$A52,RAW_매출A!$A$2:$A$7000,EDATE($E52,BM$1-1)))),"")</f>
        <v/>
      </c>
      <c r="BN52" t="str">
        <f>IFERROR(IF($A52="","",IF(SUMIFS(RAW_매출A!$J$2:$J$7000,RAW_매출A!$B$2:$B$7000,$A52,RAW_매출A!$A$2:$A$7000,EDATE($E52,BN$1-1))=0,"",SUMIFS(RAW_매출A!$J$2:$J$7000,RAW_매출A!$B$2:$B$7000,$A52,RAW_매출A!$A$2:$A$7000,EDATE($E52,BN$1-1)))),"")</f>
        <v/>
      </c>
    </row>
    <row r="53" spans="1:66" x14ac:dyDescent="0.3">
      <c r="A53" t="str">
        <f>세팅!A54</f>
        <v>(1042) #연희점</v>
      </c>
      <c r="B53" t="str">
        <f>세팅!B54</f>
        <v>150-1</v>
      </c>
      <c r="C53">
        <f t="shared" si="0"/>
        <v>1</v>
      </c>
      <c r="D53" t="str">
        <f t="shared" si="1"/>
        <v>1</v>
      </c>
      <c r="E53" s="1">
        <f>세팅!D54</f>
        <v>44682</v>
      </c>
      <c r="F53">
        <f t="shared" si="4"/>
        <v>5634800</v>
      </c>
      <c r="G53">
        <f>IFERROR(IF($A53="","",IF(SUMIFS(RAW_매출A!$J$2:$J$7000,RAW_매출A!$B$2:$B$7000,$A53,RAW_매출A!$A$2:$A$7000,EDATE($E53,G$1-1))=0,"",SUMIFS(RAW_매출A!$J$2:$J$7000,RAW_매출A!$B$2:$B$7000,$A53,RAW_매출A!$A$2:$A$7000,EDATE($E53,G$1-1)))),"")</f>
        <v>3855610</v>
      </c>
      <c r="H53">
        <f>IFERROR(IF($A53="","",IF(SUMIFS(RAW_매출A!$J$2:$J$7000,RAW_매출A!$B$2:$B$7000,$A53,RAW_매출A!$A$2:$A$7000,EDATE($E53,H$1-1))=0,"",SUMIFS(RAW_매출A!$J$2:$J$7000,RAW_매출A!$B$2:$B$7000,$A53,RAW_매출A!$A$2:$A$7000,EDATE($E53,H$1-1)))),"")</f>
        <v>4534500</v>
      </c>
      <c r="I53">
        <f>IFERROR(IF($A53="","",IF(SUMIFS(RAW_매출A!$J$2:$J$7000,RAW_매출A!$B$2:$B$7000,$A53,RAW_매출A!$A$2:$A$7000,EDATE($E53,I$1-1))=0,"",SUMIFS(RAW_매출A!$J$2:$J$7000,RAW_매출A!$B$2:$B$7000,$A53,RAW_매출A!$A$2:$A$7000,EDATE($E53,I$1-1)))),"")</f>
        <v>5341200</v>
      </c>
      <c r="J53" s="28">
        <f>IFERROR(IF($A53="","",IF(SUMIFS(RAW_매출A!$J$2:$J$7000,RAW_매출A!$B$2:$B$7000,$A53,RAW_매출A!$A$2:$A$7000,EDATE($E53,J$1-1))=0,"",SUMIFS(RAW_매출A!$J$2:$J$7000,RAW_매출A!$B$2:$B$7000,$A53,RAW_매출A!$A$2:$A$7000,EDATE($E53,J$1-1)))),"")</f>
        <v>5537200</v>
      </c>
      <c r="K53" s="28">
        <f>IFERROR(IF($A53="","",IF(SUMIFS(RAW_매출A!$J$2:$J$7000,RAW_매출A!$B$2:$B$7000,$A53,RAW_매출A!$A$2:$A$7000,EDATE($E53,K$1-1))=0,"",SUMIFS(RAW_매출A!$J$2:$J$7000,RAW_매출A!$B$2:$B$7000,$A53,RAW_매출A!$A$2:$A$7000,EDATE($E53,K$1-1)))),"")</f>
        <v>5557300</v>
      </c>
      <c r="L53" s="28">
        <f>IFERROR(IF($A53="","",IF(SUMIFS(RAW_매출A!$J$2:$J$7000,RAW_매출A!$B$2:$B$7000,$A53,RAW_매출A!$A$2:$A$7000,EDATE($E53,L$1-1))=0,"",SUMIFS(RAW_매출A!$J$2:$J$7000,RAW_매출A!$B$2:$B$7000,$A53,RAW_매출A!$A$2:$A$7000,EDATE($E53,L$1-1)))),"")</f>
        <v>6679400</v>
      </c>
      <c r="M53" s="28">
        <f>IFERROR(IF($A53="","",IF(SUMIFS(RAW_매출A!$J$2:$J$7000,RAW_매출A!$B$2:$B$7000,$A53,RAW_매출A!$A$2:$A$7000,EDATE($E53,M$1-1))=0,"",SUMIFS(RAW_매출A!$J$2:$J$7000,RAW_매출A!$B$2:$B$7000,$A53,RAW_매출A!$A$2:$A$7000,EDATE($E53,M$1-1)))),"")</f>
        <v>5603900</v>
      </c>
      <c r="N53" s="28">
        <f>IFERROR(IF($A53="","",IF(SUMIFS(RAW_매출A!$J$2:$J$7000,RAW_매출A!$B$2:$B$7000,$A53,RAW_매출A!$A$2:$A$7000,EDATE($E53,N$1-1))=0,"",SUMIFS(RAW_매출A!$J$2:$J$7000,RAW_매출A!$B$2:$B$7000,$A53,RAW_매출A!$A$2:$A$7000,EDATE($E53,N$1-1)))),"")</f>
        <v>5292100</v>
      </c>
      <c r="O53" s="28">
        <f>IFERROR(IF($A53="","",IF(SUMIFS(RAW_매출A!$J$2:$J$7000,RAW_매출A!$B$2:$B$7000,$A53,RAW_매출A!$A$2:$A$7000,EDATE($E53,O$1-1))=0,"",SUMIFS(RAW_매출A!$J$2:$J$7000,RAW_매출A!$B$2:$B$7000,$A53,RAW_매출A!$A$2:$A$7000,EDATE($E53,O$1-1)))),"")</f>
        <v>5138900</v>
      </c>
      <c r="P53">
        <f>IFERROR(IF($A53="","",IF(SUMIFS(RAW_매출A!$J$2:$J$7000,RAW_매출A!$B$2:$B$7000,$A53,RAW_매출A!$A$2:$A$7000,EDATE($E53,P$1-1))=0,"",SUMIFS(RAW_매출A!$J$2:$J$7000,RAW_매출A!$B$2:$B$7000,$A53,RAW_매출A!$A$2:$A$7000,EDATE($E53,P$1-1)))),"")</f>
        <v>5108900</v>
      </c>
      <c r="Q53">
        <f>IFERROR(IF($A53="","",IF(SUMIFS(RAW_매출A!$J$2:$J$7000,RAW_매출A!$B$2:$B$7000,$A53,RAW_매출A!$A$2:$A$7000,EDATE($E53,Q$1-1))=0,"",SUMIFS(RAW_매출A!$J$2:$J$7000,RAW_매출A!$B$2:$B$7000,$A53,RAW_매출A!$A$2:$A$7000,EDATE($E53,Q$1-1)))),"")</f>
        <v>6052800</v>
      </c>
      <c r="R53">
        <f>IFERROR(IF($A53="","",IF(SUMIFS(RAW_매출A!$J$2:$J$7000,RAW_매출A!$B$2:$B$7000,$A53,RAW_매출A!$A$2:$A$7000,EDATE($E53,R$1-1))=0,"",SUMIFS(RAW_매출A!$J$2:$J$7000,RAW_매출A!$B$2:$B$7000,$A53,RAW_매출A!$A$2:$A$7000,EDATE($E53,R$1-1)))),"")</f>
        <v>6279200</v>
      </c>
      <c r="S53">
        <f>IFERROR(IF($A53="","",IF(SUMIFS(RAW_매출A!$J$2:$J$7000,RAW_매출A!$B$2:$B$7000,$A53,RAW_매출A!$A$2:$A$7000,EDATE($E53,S$1-1))=0,"",SUMIFS(RAW_매출A!$J$2:$J$7000,RAW_매출A!$B$2:$B$7000,$A53,RAW_매출A!$A$2:$A$7000,EDATE($E53,S$1-1)))),"")</f>
        <v>6974900</v>
      </c>
      <c r="T53">
        <f>IFERROR(IF($A53="","",IF(SUMIFS(RAW_매출A!$J$2:$J$7000,RAW_매출A!$B$2:$B$7000,$A53,RAW_매출A!$A$2:$A$7000,EDATE($E53,T$1-1))=0,"",SUMIFS(RAW_매출A!$J$2:$J$7000,RAW_매출A!$B$2:$B$7000,$A53,RAW_매출A!$A$2:$A$7000,EDATE($E53,T$1-1)))),"")</f>
        <v>6773590</v>
      </c>
      <c r="U53">
        <f>IFERROR(IF($A53="","",IF(SUMIFS(RAW_매출A!$J$2:$J$7000,RAW_매출A!$B$2:$B$7000,$A53,RAW_매출A!$A$2:$A$7000,EDATE($E53,U$1-1))=0,"",SUMIFS(RAW_매출A!$J$2:$J$7000,RAW_매출A!$B$2:$B$7000,$A53,RAW_매출A!$A$2:$A$7000,EDATE($E53,U$1-1)))),"")</f>
        <v>7622360</v>
      </c>
      <c r="V53">
        <f>IFERROR(IF($A53="","",IF(SUMIFS(RAW_매출A!$J$2:$J$7000,RAW_매출A!$B$2:$B$7000,$A53,RAW_매출A!$A$2:$A$7000,EDATE($E53,V$1-1))=0,"",SUMIFS(RAW_매출A!$J$2:$J$7000,RAW_매출A!$B$2:$B$7000,$A53,RAW_매출A!$A$2:$A$7000,EDATE($E53,V$1-1)))),"")</f>
        <v>6834460</v>
      </c>
      <c r="W53">
        <f>IFERROR(IF($A53="","",IF(SUMIFS(RAW_매출A!$J$2:$J$7000,RAW_매출A!$B$2:$B$7000,$A53,RAW_매출A!$A$2:$A$7000,EDATE($E53,W$1-1))=0,"",SUMIFS(RAW_매출A!$J$2:$J$7000,RAW_매출A!$B$2:$B$7000,$A53,RAW_매출A!$A$2:$A$7000,EDATE($E53,W$1-1)))),"")</f>
        <v>7305750</v>
      </c>
      <c r="X53">
        <f>IFERROR(IF($A53="","",IF(SUMIFS(RAW_매출A!$J$2:$J$7000,RAW_매출A!$B$2:$B$7000,$A53,RAW_매출A!$A$2:$A$7000,EDATE($E53,X$1-1))=0,"",SUMIFS(RAW_매출A!$J$2:$J$7000,RAW_매출A!$B$2:$B$7000,$A53,RAW_매출A!$A$2:$A$7000,EDATE($E53,X$1-1)))),"")</f>
        <v>7453620</v>
      </c>
      <c r="Y53">
        <f>IFERROR(IF($A53="","",IF(SUMIFS(RAW_매출A!$J$2:$J$7000,RAW_매출A!$B$2:$B$7000,$A53,RAW_매출A!$A$2:$A$7000,EDATE($E53,Y$1-1))=0,"",SUMIFS(RAW_매출A!$J$2:$J$7000,RAW_매출A!$B$2:$B$7000,$A53,RAW_매출A!$A$2:$A$7000,EDATE($E53,Y$1-1)))),"")</f>
        <v>6385280</v>
      </c>
      <c r="Z53">
        <f>IFERROR(IF($A53="","",IF(SUMIFS(RAW_매출A!$J$2:$J$7000,RAW_매출A!$B$2:$B$7000,$A53,RAW_매출A!$A$2:$A$7000,EDATE($E53,Z$1-1))=0,"",SUMIFS(RAW_매출A!$J$2:$J$7000,RAW_매출A!$B$2:$B$7000,$A53,RAW_매출A!$A$2:$A$7000,EDATE($E53,Z$1-1)))),"")</f>
        <v>5133540</v>
      </c>
      <c r="AA53">
        <f>IFERROR(IF($A53="","",IF(SUMIFS(RAW_매출A!$J$2:$J$7000,RAW_매출A!$B$2:$B$7000,$A53,RAW_매출A!$A$2:$A$7000,EDATE($E53,AA$1-1))=0,"",SUMIFS(RAW_매출A!$J$2:$J$7000,RAW_매출A!$B$2:$B$7000,$A53,RAW_매출A!$A$2:$A$7000,EDATE($E53,AA$1-1)))),"")</f>
        <v>4729350</v>
      </c>
      <c r="AB53">
        <f>IFERROR(IF($A53="","",IF(SUMIFS(RAW_매출A!$J$2:$J$7000,RAW_매출A!$B$2:$B$7000,$A53,RAW_매출A!$A$2:$A$7000,EDATE($E53,AB$1-1))=0,"",SUMIFS(RAW_매출A!$J$2:$J$7000,RAW_매출A!$B$2:$B$7000,$A53,RAW_매출A!$A$2:$A$7000,EDATE($E53,AB$1-1)))),"")</f>
        <v>4615570</v>
      </c>
      <c r="AC53">
        <f>IFERROR(IF($A53="","",IF(SUMIFS(RAW_매출A!$J$2:$J$7000,RAW_매출A!$B$2:$B$7000,$A53,RAW_매출A!$A$2:$A$7000,EDATE($E53,AC$1-1))=0,"",SUMIFS(RAW_매출A!$J$2:$J$7000,RAW_매출A!$B$2:$B$7000,$A53,RAW_매출A!$A$2:$A$7000,EDATE($E53,AC$1-1)))),"")</f>
        <v>5287660</v>
      </c>
      <c r="AD53">
        <f>IFERROR(IF($A53="","",IF(SUMIFS(RAW_매출A!$J$2:$J$7000,RAW_매출A!$B$2:$B$7000,$A53,RAW_매출A!$A$2:$A$7000,EDATE($E53,AD$1-1))=0,"",SUMIFS(RAW_매출A!$J$2:$J$7000,RAW_매출A!$B$2:$B$7000,$A53,RAW_매출A!$A$2:$A$7000,EDATE($E53,AD$1-1)))),"")</f>
        <v>5376990</v>
      </c>
      <c r="AE53">
        <f>IFERROR(IF($A53="","",IF(SUMIFS(RAW_매출A!$J$2:$J$7000,RAW_매출A!$B$2:$B$7000,$A53,RAW_매출A!$A$2:$A$7000,EDATE($E53,AE$1-1))=0,"",SUMIFS(RAW_매출A!$J$2:$J$7000,RAW_매출A!$B$2:$B$7000,$A53,RAW_매출A!$A$2:$A$7000,EDATE($E53,AE$1-1)))),"")</f>
        <v>6081320</v>
      </c>
      <c r="AF53">
        <f>IFERROR(IF($A53="","",IF(SUMIFS(RAW_매출A!$J$2:$J$7000,RAW_매출A!$B$2:$B$7000,$A53,RAW_매출A!$A$2:$A$7000,EDATE($E53,AF$1-1))=0,"",SUMIFS(RAW_매출A!$J$2:$J$7000,RAW_매출A!$B$2:$B$7000,$A53,RAW_매출A!$A$2:$A$7000,EDATE($E53,AF$1-1)))),"")</f>
        <v>5607060</v>
      </c>
      <c r="AG53">
        <f>IFERROR(IF($A53="","",IF(SUMIFS(RAW_매출A!$J$2:$J$7000,RAW_매출A!$B$2:$B$7000,$A53,RAW_매출A!$A$2:$A$7000,EDATE($E53,AG$1-1))=0,"",SUMIFS(RAW_매출A!$J$2:$J$7000,RAW_매출A!$B$2:$B$7000,$A53,RAW_매출A!$A$2:$A$7000,EDATE($E53,AG$1-1)))),"")</f>
        <v>6265860</v>
      </c>
      <c r="AH53">
        <f>IFERROR(IF($A53="","",IF(SUMIFS(RAW_매출A!$J$2:$J$7000,RAW_매출A!$B$2:$B$7000,$A53,RAW_매출A!$A$2:$A$7000,EDATE($E53,AH$1-1))=0,"",SUMIFS(RAW_매출A!$J$2:$J$7000,RAW_매출A!$B$2:$B$7000,$A53,RAW_매출A!$A$2:$A$7000,EDATE($E53,AH$1-1)))),"")</f>
        <v>5782520</v>
      </c>
      <c r="AI53">
        <f>IFERROR(IF($A53="","",IF(SUMIFS(RAW_매출A!$J$2:$J$7000,RAW_매출A!$B$2:$B$7000,$A53,RAW_매출A!$A$2:$A$7000,EDATE($E53,AI$1-1))=0,"",SUMIFS(RAW_매출A!$J$2:$J$7000,RAW_매출A!$B$2:$B$7000,$A53,RAW_매출A!$A$2:$A$7000,EDATE($E53,AI$1-1)))),"")</f>
        <v>5946490</v>
      </c>
      <c r="AJ53">
        <f>IFERROR(IF($A53="","",IF(SUMIFS(RAW_매출A!$J$2:$J$7000,RAW_매출A!$B$2:$B$7000,$A53,RAW_매출A!$A$2:$A$7000,EDATE($E53,AJ$1-1))=0,"",SUMIFS(RAW_매출A!$J$2:$J$7000,RAW_매출A!$B$2:$B$7000,$A53,RAW_매출A!$A$2:$A$7000,EDATE($E53,AJ$1-1)))),"")</f>
        <v>5829680</v>
      </c>
      <c r="AK53">
        <f>IFERROR(IF($A53="","",IF(SUMIFS(RAW_매출A!$J$2:$J$7000,RAW_매출A!$B$2:$B$7000,$A53,RAW_매출A!$A$2:$A$7000,EDATE($E53,AK$1-1))=0,"",SUMIFS(RAW_매출A!$J$2:$J$7000,RAW_매출A!$B$2:$B$7000,$A53,RAW_매출A!$A$2:$A$7000,EDATE($E53,AK$1-1)))),"")</f>
        <v>5086170</v>
      </c>
      <c r="AL53">
        <f>IFERROR(IF($A53="","",IF(SUMIFS(RAW_매출A!$J$2:$J$7000,RAW_매출A!$B$2:$B$7000,$A53,RAW_매출A!$A$2:$A$7000,EDATE($E53,AL$1-1))=0,"",SUMIFS(RAW_매출A!$J$2:$J$7000,RAW_매출A!$B$2:$B$7000,$A53,RAW_매출A!$A$2:$A$7000,EDATE($E53,AL$1-1)))),"")</f>
        <v>4915390</v>
      </c>
      <c r="AM53">
        <f>IFERROR(IF($A53="","",IF(SUMIFS(RAW_매출A!$J$2:$J$7000,RAW_매출A!$B$2:$B$7000,$A53,RAW_매출A!$A$2:$A$7000,EDATE($E53,AM$1-1))=0,"",SUMIFS(RAW_매출A!$J$2:$J$7000,RAW_매출A!$B$2:$B$7000,$A53,RAW_매출A!$A$2:$A$7000,EDATE($E53,AM$1-1)))),"")</f>
        <v>3916440</v>
      </c>
      <c r="AN53">
        <f>IFERROR(IF($A53="","",IF(SUMIFS(RAW_매출A!$J$2:$J$7000,RAW_매출A!$B$2:$B$7000,$A53,RAW_매출A!$A$2:$A$7000,EDATE($E53,AN$1-1))=0,"",SUMIFS(RAW_매출A!$J$2:$J$7000,RAW_매출A!$B$2:$B$7000,$A53,RAW_매출A!$A$2:$A$7000,EDATE($E53,AN$1-1)))),"")</f>
        <v>4185440</v>
      </c>
      <c r="AO53">
        <f>IFERROR(IF($A53="","",IF(SUMIFS(RAW_매출A!$J$2:$J$7000,RAW_매출A!$B$2:$B$7000,$A53,RAW_매출A!$A$2:$A$7000,EDATE($E53,AO$1-1))=0,"",SUMIFS(RAW_매출A!$J$2:$J$7000,RAW_매출A!$B$2:$B$7000,$A53,RAW_매출A!$A$2:$A$7000,EDATE($E53,AO$1-1)))),"")</f>
        <v>5269030</v>
      </c>
      <c r="AP53">
        <f>IFERROR(IF($A53="","",IF(SUMIFS(RAW_매출A!$J$2:$J$7000,RAW_매출A!$B$2:$B$7000,$A53,RAW_매출A!$A$2:$A$7000,EDATE($E53,AP$1-1))=0,"",SUMIFS(RAW_매출A!$J$2:$J$7000,RAW_매출A!$B$2:$B$7000,$A53,RAW_매출A!$A$2:$A$7000,EDATE($E53,AP$1-1)))),"")</f>
        <v>5066070</v>
      </c>
      <c r="AQ53">
        <f>IFERROR(IF($A53="","",IF(SUMIFS(RAW_매출A!$J$2:$J$7000,RAW_매출A!$B$2:$B$7000,$A53,RAW_매출A!$A$2:$A$7000,EDATE($E53,AQ$1-1))=0,"",SUMIFS(RAW_매출A!$J$2:$J$7000,RAW_매출A!$B$2:$B$7000,$A53,RAW_매출A!$A$2:$A$7000,EDATE($E53,AQ$1-1)))),"")</f>
        <v>6276500</v>
      </c>
      <c r="AR53">
        <f>IFERROR(IF($A53="","",IF(SUMIFS(RAW_매출A!$J$2:$J$7000,RAW_매출A!$B$2:$B$7000,$A53,RAW_매출A!$A$2:$A$7000,EDATE($E53,AR$1-1))=0,"",SUMIFS(RAW_매출A!$J$2:$J$7000,RAW_매출A!$B$2:$B$7000,$A53,RAW_매출A!$A$2:$A$7000,EDATE($E53,AR$1-1)))),"")</f>
        <v>5981360</v>
      </c>
      <c r="AS53">
        <f>IFERROR(IF($A53="","",IF(SUMIFS(RAW_매출A!$J$2:$J$7000,RAW_매출A!$B$2:$B$7000,$A53,RAW_매출A!$A$2:$A$7000,EDATE($E53,AS$1-1))=0,"",SUMIFS(RAW_매출A!$J$2:$J$7000,RAW_매출A!$B$2:$B$7000,$A53,RAW_매출A!$A$2:$A$7000,EDATE($E53,AS$1-1)))),"")</f>
        <v>5664270</v>
      </c>
      <c r="AT53">
        <f>IFERROR(IF($A53="","",IF(SUMIFS(RAW_매출A!$J$2:$J$7000,RAW_매출A!$B$2:$B$7000,$A53,RAW_매출A!$A$2:$A$7000,EDATE($E53,AT$1-1))=0,"",SUMIFS(RAW_매출A!$J$2:$J$7000,RAW_매출A!$B$2:$B$7000,$A53,RAW_매출A!$A$2:$A$7000,EDATE($E53,AT$1-1)))),"")</f>
        <v>6351850</v>
      </c>
      <c r="AU53">
        <f>IFERROR(IF($A53="","",IF(SUMIFS(RAW_매출A!$J$2:$J$7000,RAW_매출A!$B$2:$B$7000,$A53,RAW_매출A!$A$2:$A$7000,EDATE($E53,AU$1-1))=0,"",SUMIFS(RAW_매출A!$J$2:$J$7000,RAW_매출A!$B$2:$B$7000,$A53,RAW_매출A!$A$2:$A$7000,EDATE($E53,AU$1-1)))),"")</f>
        <v>5888880</v>
      </c>
      <c r="AV53">
        <f>IFERROR(IF($A53="","",IF(SUMIFS(RAW_매출A!$J$2:$J$7000,RAW_매출A!$B$2:$B$7000,$A53,RAW_매출A!$A$2:$A$7000,EDATE($E53,AV$1-1))=0,"",SUMIFS(RAW_매출A!$J$2:$J$7000,RAW_매출A!$B$2:$B$7000,$A53,RAW_매출A!$A$2:$A$7000,EDATE($E53,AV$1-1)))),"")</f>
        <v>6212580</v>
      </c>
      <c r="AW53">
        <f>IFERROR(IF($A53="","",IF(SUMIFS(RAW_매출A!$J$2:$J$7000,RAW_매출A!$B$2:$B$7000,$A53,RAW_매출A!$A$2:$A$7000,EDATE($E53,AW$1-1))=0,"",SUMIFS(RAW_매출A!$J$2:$J$7000,RAW_매출A!$B$2:$B$7000,$A53,RAW_매출A!$A$2:$A$7000,EDATE($E53,AW$1-1)))),"")</f>
        <v>6198740</v>
      </c>
      <c r="AX53">
        <f>IFERROR(IF($A53="","",IF(SUMIFS(RAW_매출A!$J$2:$J$7000,RAW_매출A!$B$2:$B$7000,$A53,RAW_매출A!$A$2:$A$7000,EDATE($E53,AX$1-1))=0,"",SUMIFS(RAW_매출A!$J$2:$J$7000,RAW_매출A!$B$2:$B$7000,$A53,RAW_매출A!$A$2:$A$7000,EDATE($E53,AX$1-1)))),"")</f>
        <v>5328160</v>
      </c>
      <c r="AY53">
        <f>IFERROR(IF($A53="","",IF(SUMIFS(RAW_매출A!$J$2:$J$7000,RAW_매출A!$B$2:$B$7000,$A53,RAW_매출A!$A$2:$A$7000,EDATE($E53,AY$1-1))=0,"",SUMIFS(RAW_매출A!$J$2:$J$7000,RAW_매출A!$B$2:$B$7000,$A53,RAW_매출A!$A$2:$A$7000,EDATE($E53,AY$1-1)))),"")</f>
        <v>4965440</v>
      </c>
      <c r="AZ53">
        <f>IFERROR(IF($A53="","",IF(SUMIFS(RAW_매출A!$J$2:$J$7000,RAW_매출A!$B$2:$B$7000,$A53,RAW_매출A!$A$2:$A$7000,EDATE($E53,AZ$1-1))=0,"",SUMIFS(RAW_매출A!$J$2:$J$7000,RAW_매출A!$B$2:$B$7000,$A53,RAW_매출A!$A$2:$A$7000,EDATE($E53,AZ$1-1)))),"")</f>
        <v>4929250</v>
      </c>
      <c r="BA53">
        <f>IFERROR(IF($A53="","",IF(SUMIFS(RAW_매출A!$J$2:$J$7000,RAW_매출A!$B$2:$B$7000,$A53,RAW_매출A!$A$2:$A$7000,EDATE($E53,BA$1-1))=0,"",SUMIFS(RAW_매출A!$J$2:$J$7000,RAW_매출A!$B$2:$B$7000,$A53,RAW_매출A!$A$2:$A$7000,EDATE($E53,BA$1-1)))),"")</f>
        <v>5999640</v>
      </c>
      <c r="BB53">
        <f>IFERROR(IF($A53="","",IF(SUMIFS(RAW_매출A!$J$2:$J$7000,RAW_매출A!$B$2:$B$7000,$A53,RAW_매출A!$A$2:$A$7000,EDATE($E53,BB$1-1))=0,"",SUMIFS(RAW_매출A!$J$2:$J$7000,RAW_매출A!$B$2:$B$7000,$A53,RAW_매출A!$A$2:$A$7000,EDATE($E53,BB$1-1)))),"")</f>
        <v>5962120</v>
      </c>
      <c r="BC53">
        <f>IFERROR(IF($A53="","",IF(SUMIFS(RAW_매출A!$J$2:$J$7000,RAW_매출A!$B$2:$B$7000,$A53,RAW_매출A!$A$2:$A$7000,EDATE($E53,BC$1-1))=0,"",SUMIFS(RAW_매출A!$J$2:$J$7000,RAW_매출A!$B$2:$B$7000,$A53,RAW_매출A!$A$2:$A$7000,EDATE($E53,BC$1-1)))),"")</f>
        <v>6627590</v>
      </c>
      <c r="BD53">
        <f>IFERROR(IF($A53="","",IF(SUMIFS(RAW_매출A!$J$2:$J$7000,RAW_매출A!$B$2:$B$7000,$A53,RAW_매출A!$A$2:$A$7000,EDATE($E53,BD$1-1))=0,"",SUMIFS(RAW_매출A!$J$2:$J$7000,RAW_매출A!$B$2:$B$7000,$A53,RAW_매출A!$A$2:$A$7000,EDATE($E53,BD$1-1)))),"")</f>
        <v>6315410</v>
      </c>
      <c r="BE53" t="str">
        <f>IFERROR(IF($A53="","",IF(SUMIFS(RAW_매출A!$J$2:$J$7000,RAW_매출A!$B$2:$B$7000,$A53,RAW_매출A!$A$2:$A$7000,EDATE($E53,BE$1-1))=0,"",SUMIFS(RAW_매출A!$J$2:$J$7000,RAW_매출A!$B$2:$B$7000,$A53,RAW_매출A!$A$2:$A$7000,EDATE($E53,BE$1-1)))),"")</f>
        <v/>
      </c>
      <c r="BF53" t="str">
        <f>IFERROR(IF($A53="","",IF(SUMIFS(RAW_매출A!$J$2:$J$7000,RAW_매출A!$B$2:$B$7000,$A53,RAW_매출A!$A$2:$A$7000,EDATE($E53,BF$1-1))=0,"",SUMIFS(RAW_매출A!$J$2:$J$7000,RAW_매출A!$B$2:$B$7000,$A53,RAW_매출A!$A$2:$A$7000,EDATE($E53,BF$1-1)))),"")</f>
        <v/>
      </c>
      <c r="BG53" t="str">
        <f>IFERROR(IF($A53="","",IF(SUMIFS(RAW_매출A!$J$2:$J$7000,RAW_매출A!$B$2:$B$7000,$A53,RAW_매출A!$A$2:$A$7000,EDATE($E53,BG$1-1))=0,"",SUMIFS(RAW_매출A!$J$2:$J$7000,RAW_매출A!$B$2:$B$7000,$A53,RAW_매출A!$A$2:$A$7000,EDATE($E53,BG$1-1)))),"")</f>
        <v/>
      </c>
      <c r="BH53" t="str">
        <f>IFERROR(IF($A53="","",IF(SUMIFS(RAW_매출A!$J$2:$J$7000,RAW_매출A!$B$2:$B$7000,$A53,RAW_매출A!$A$2:$A$7000,EDATE($E53,BH$1-1))=0,"",SUMIFS(RAW_매출A!$J$2:$J$7000,RAW_매출A!$B$2:$B$7000,$A53,RAW_매출A!$A$2:$A$7000,EDATE($E53,BH$1-1)))),"")</f>
        <v/>
      </c>
      <c r="BI53" t="str">
        <f>IFERROR(IF($A53="","",IF(SUMIFS(RAW_매출A!$J$2:$J$7000,RAW_매출A!$B$2:$B$7000,$A53,RAW_매출A!$A$2:$A$7000,EDATE($E53,BI$1-1))=0,"",SUMIFS(RAW_매출A!$J$2:$J$7000,RAW_매출A!$B$2:$B$7000,$A53,RAW_매출A!$A$2:$A$7000,EDATE($E53,BI$1-1)))),"")</f>
        <v/>
      </c>
      <c r="BJ53" t="str">
        <f>IFERROR(IF($A53="","",IF(SUMIFS(RAW_매출A!$J$2:$J$7000,RAW_매출A!$B$2:$B$7000,$A53,RAW_매출A!$A$2:$A$7000,EDATE($E53,BJ$1-1))=0,"",SUMIFS(RAW_매출A!$J$2:$J$7000,RAW_매출A!$B$2:$B$7000,$A53,RAW_매출A!$A$2:$A$7000,EDATE($E53,BJ$1-1)))),"")</f>
        <v/>
      </c>
      <c r="BK53" t="str">
        <f>IFERROR(IF($A53="","",IF(SUMIFS(RAW_매출A!$J$2:$J$7000,RAW_매출A!$B$2:$B$7000,$A53,RAW_매출A!$A$2:$A$7000,EDATE($E53,BK$1-1))=0,"",SUMIFS(RAW_매출A!$J$2:$J$7000,RAW_매출A!$B$2:$B$7000,$A53,RAW_매출A!$A$2:$A$7000,EDATE($E53,BK$1-1)))),"")</f>
        <v/>
      </c>
      <c r="BL53" t="str">
        <f>IFERROR(IF($A53="","",IF(SUMIFS(RAW_매출A!$J$2:$J$7000,RAW_매출A!$B$2:$B$7000,$A53,RAW_매출A!$A$2:$A$7000,EDATE($E53,BL$1-1))=0,"",SUMIFS(RAW_매출A!$J$2:$J$7000,RAW_매출A!$B$2:$B$7000,$A53,RAW_매출A!$A$2:$A$7000,EDATE($E53,BL$1-1)))),"")</f>
        <v/>
      </c>
      <c r="BM53" t="str">
        <f>IFERROR(IF($A53="","",IF(SUMIFS(RAW_매출A!$J$2:$J$7000,RAW_매출A!$B$2:$B$7000,$A53,RAW_매출A!$A$2:$A$7000,EDATE($E53,BM$1-1))=0,"",SUMIFS(RAW_매출A!$J$2:$J$7000,RAW_매출A!$B$2:$B$7000,$A53,RAW_매출A!$A$2:$A$7000,EDATE($E53,BM$1-1)))),"")</f>
        <v/>
      </c>
      <c r="BN53" t="str">
        <f>IFERROR(IF($A53="","",IF(SUMIFS(RAW_매출A!$J$2:$J$7000,RAW_매출A!$B$2:$B$7000,$A53,RAW_매출A!$A$2:$A$7000,EDATE($E53,BN$1-1))=0,"",SUMIFS(RAW_매출A!$J$2:$J$7000,RAW_매출A!$B$2:$B$7000,$A53,RAW_매출A!$A$2:$A$7000,EDATE($E53,BN$1-1)))),"")</f>
        <v/>
      </c>
    </row>
    <row r="54" spans="1:66" x14ac:dyDescent="0.3">
      <c r="A54" t="str">
        <f>세팅!A55</f>
        <v>(1043) #고대정문점</v>
      </c>
      <c r="B54" t="str">
        <f>세팅!B55</f>
        <v>150-0</v>
      </c>
      <c r="C54">
        <f t="shared" si="0"/>
        <v>0</v>
      </c>
      <c r="D54" t="str">
        <f t="shared" si="1"/>
        <v>0</v>
      </c>
      <c r="E54" s="1">
        <f>세팅!D55</f>
        <v>44713</v>
      </c>
      <c r="F54">
        <f t="shared" si="4"/>
        <v>5253416.666666667</v>
      </c>
      <c r="G54">
        <f>IFERROR(IF($A54="","",IF(SUMIFS(RAW_매출A!$J$2:$J$7000,RAW_매출A!$B$2:$B$7000,$A54,RAW_매출A!$A$2:$A$7000,EDATE($E54,G$1-1))=0,"",SUMIFS(RAW_매출A!$J$2:$J$7000,RAW_매출A!$B$2:$B$7000,$A54,RAW_매출A!$A$2:$A$7000,EDATE($E54,G$1-1)))),"")</f>
        <v>3090810</v>
      </c>
      <c r="H54">
        <f>IFERROR(IF($A54="","",IF(SUMIFS(RAW_매출A!$J$2:$J$7000,RAW_매출A!$B$2:$B$7000,$A54,RAW_매출A!$A$2:$A$7000,EDATE($E54,H$1-1))=0,"",SUMIFS(RAW_매출A!$J$2:$J$7000,RAW_매출A!$B$2:$B$7000,$A54,RAW_매출A!$A$2:$A$7000,EDATE($E54,H$1-1)))),"")</f>
        <v>4563190</v>
      </c>
      <c r="I54">
        <f>IFERROR(IF($A54="","",IF(SUMIFS(RAW_매출A!$J$2:$J$7000,RAW_매출A!$B$2:$B$7000,$A54,RAW_매출A!$A$2:$A$7000,EDATE($E54,I$1-1))=0,"",SUMIFS(RAW_매출A!$J$2:$J$7000,RAW_매출A!$B$2:$B$7000,$A54,RAW_매출A!$A$2:$A$7000,EDATE($E54,I$1-1)))),"")</f>
        <v>5225800</v>
      </c>
      <c r="J54" s="28">
        <f>IFERROR(IF($A54="","",IF(SUMIFS(RAW_매출A!$J$2:$J$7000,RAW_매출A!$B$2:$B$7000,$A54,RAW_매출A!$A$2:$A$7000,EDATE($E54,J$1-1))=0,"",SUMIFS(RAW_매출A!$J$2:$J$7000,RAW_매출A!$B$2:$B$7000,$A54,RAW_매출A!$A$2:$A$7000,EDATE($E54,J$1-1)))),"")</f>
        <v>5273700</v>
      </c>
      <c r="K54" s="28">
        <f>IFERROR(IF($A54="","",IF(SUMIFS(RAW_매출A!$J$2:$J$7000,RAW_매출A!$B$2:$B$7000,$A54,RAW_매출A!$A$2:$A$7000,EDATE($E54,K$1-1))=0,"",SUMIFS(RAW_매출A!$J$2:$J$7000,RAW_매출A!$B$2:$B$7000,$A54,RAW_매출A!$A$2:$A$7000,EDATE($E54,K$1-1)))),"")</f>
        <v>5680000</v>
      </c>
      <c r="L54" s="28">
        <f>IFERROR(IF($A54="","",IF(SUMIFS(RAW_매출A!$J$2:$J$7000,RAW_매출A!$B$2:$B$7000,$A54,RAW_매출A!$A$2:$A$7000,EDATE($E54,L$1-1))=0,"",SUMIFS(RAW_매출A!$J$2:$J$7000,RAW_매출A!$B$2:$B$7000,$A54,RAW_매출A!$A$2:$A$7000,EDATE($E54,L$1-1)))),"")</f>
        <v>5156600</v>
      </c>
      <c r="M54" s="28">
        <f>IFERROR(IF($A54="","",IF(SUMIFS(RAW_매출A!$J$2:$J$7000,RAW_매출A!$B$2:$B$7000,$A54,RAW_매출A!$A$2:$A$7000,EDATE($E54,M$1-1))=0,"",SUMIFS(RAW_매출A!$J$2:$J$7000,RAW_매출A!$B$2:$B$7000,$A54,RAW_매출A!$A$2:$A$7000,EDATE($E54,M$1-1)))),"")</f>
        <v>5288700</v>
      </c>
      <c r="N54" s="28">
        <f>IFERROR(IF($A54="","",IF(SUMIFS(RAW_매출A!$J$2:$J$7000,RAW_매출A!$B$2:$B$7000,$A54,RAW_매출A!$A$2:$A$7000,EDATE($E54,N$1-1))=0,"",SUMIFS(RAW_매출A!$J$2:$J$7000,RAW_매출A!$B$2:$B$7000,$A54,RAW_매출A!$A$2:$A$7000,EDATE($E54,N$1-1)))),"")</f>
        <v>5037000</v>
      </c>
      <c r="O54" s="28">
        <f>IFERROR(IF($A54="","",IF(SUMIFS(RAW_매출A!$J$2:$J$7000,RAW_매출A!$B$2:$B$7000,$A54,RAW_매출A!$A$2:$A$7000,EDATE($E54,O$1-1))=0,"",SUMIFS(RAW_매출A!$J$2:$J$7000,RAW_매출A!$B$2:$B$7000,$A54,RAW_매출A!$A$2:$A$7000,EDATE($E54,O$1-1)))),"")</f>
        <v>5084500</v>
      </c>
      <c r="P54">
        <f>IFERROR(IF($A54="","",IF(SUMIFS(RAW_매출A!$J$2:$J$7000,RAW_매출A!$B$2:$B$7000,$A54,RAW_매출A!$A$2:$A$7000,EDATE($E54,P$1-1))=0,"",SUMIFS(RAW_매출A!$J$2:$J$7000,RAW_매출A!$B$2:$B$7000,$A54,RAW_매출A!$A$2:$A$7000,EDATE($E54,P$1-1)))),"")</f>
        <v>5408500</v>
      </c>
      <c r="Q54">
        <f>IFERROR(IF($A54="","",IF(SUMIFS(RAW_매출A!$J$2:$J$7000,RAW_매출A!$B$2:$B$7000,$A54,RAW_매출A!$A$2:$A$7000,EDATE($E54,Q$1-1))=0,"",SUMIFS(RAW_매출A!$J$2:$J$7000,RAW_매출A!$B$2:$B$7000,$A54,RAW_매출A!$A$2:$A$7000,EDATE($E54,Q$1-1)))),"")</f>
        <v>5929600</v>
      </c>
      <c r="R54">
        <f>IFERROR(IF($A54="","",IF(SUMIFS(RAW_매출A!$J$2:$J$7000,RAW_매출A!$B$2:$B$7000,$A54,RAW_매출A!$A$2:$A$7000,EDATE($E54,R$1-1))=0,"",SUMIFS(RAW_매출A!$J$2:$J$7000,RAW_매출A!$B$2:$B$7000,$A54,RAW_매출A!$A$2:$A$7000,EDATE($E54,R$1-1)))),"")</f>
        <v>7146800</v>
      </c>
      <c r="S54">
        <f>IFERROR(IF($A54="","",IF(SUMIFS(RAW_매출A!$J$2:$J$7000,RAW_매출A!$B$2:$B$7000,$A54,RAW_매출A!$A$2:$A$7000,EDATE($E54,S$1-1))=0,"",SUMIFS(RAW_매출A!$J$2:$J$7000,RAW_매출A!$B$2:$B$7000,$A54,RAW_매출A!$A$2:$A$7000,EDATE($E54,S$1-1)))),"")</f>
        <v>6969870</v>
      </c>
      <c r="T54">
        <f>IFERROR(IF($A54="","",IF(SUMIFS(RAW_매출A!$J$2:$J$7000,RAW_매출A!$B$2:$B$7000,$A54,RAW_매출A!$A$2:$A$7000,EDATE($E54,T$1-1))=0,"",SUMIFS(RAW_매출A!$J$2:$J$7000,RAW_매출A!$B$2:$B$7000,$A54,RAW_매출A!$A$2:$A$7000,EDATE($E54,T$1-1)))),"")</f>
        <v>7062790</v>
      </c>
      <c r="U54">
        <f>IFERROR(IF($A54="","",IF(SUMIFS(RAW_매출A!$J$2:$J$7000,RAW_매출A!$B$2:$B$7000,$A54,RAW_매출A!$A$2:$A$7000,EDATE($E54,U$1-1))=0,"",SUMIFS(RAW_매출A!$J$2:$J$7000,RAW_매출A!$B$2:$B$7000,$A54,RAW_매출A!$A$2:$A$7000,EDATE($E54,U$1-1)))),"")</f>
        <v>6484650</v>
      </c>
      <c r="V54">
        <f>IFERROR(IF($A54="","",IF(SUMIFS(RAW_매출A!$J$2:$J$7000,RAW_매출A!$B$2:$B$7000,$A54,RAW_매출A!$A$2:$A$7000,EDATE($E54,V$1-1))=0,"",SUMIFS(RAW_매출A!$J$2:$J$7000,RAW_매출A!$B$2:$B$7000,$A54,RAW_매출A!$A$2:$A$7000,EDATE($E54,V$1-1)))),"")</f>
        <v>7031170</v>
      </c>
      <c r="W54">
        <f>IFERROR(IF($A54="","",IF(SUMIFS(RAW_매출A!$J$2:$J$7000,RAW_매출A!$B$2:$B$7000,$A54,RAW_매출A!$A$2:$A$7000,EDATE($E54,W$1-1))=0,"",SUMIFS(RAW_매출A!$J$2:$J$7000,RAW_매출A!$B$2:$B$7000,$A54,RAW_매출A!$A$2:$A$7000,EDATE($E54,W$1-1)))),"")</f>
        <v>7529200</v>
      </c>
      <c r="X54">
        <f>IFERROR(IF($A54="","",IF(SUMIFS(RAW_매출A!$J$2:$J$7000,RAW_매출A!$B$2:$B$7000,$A54,RAW_매출A!$A$2:$A$7000,EDATE($E54,X$1-1))=0,"",SUMIFS(RAW_매출A!$J$2:$J$7000,RAW_매출A!$B$2:$B$7000,$A54,RAW_매출A!$A$2:$A$7000,EDATE($E54,X$1-1)))),"")</f>
        <v>7129310</v>
      </c>
      <c r="Y54">
        <f>IFERROR(IF($A54="","",IF(SUMIFS(RAW_매출A!$J$2:$J$7000,RAW_매출A!$B$2:$B$7000,$A54,RAW_매출A!$A$2:$A$7000,EDATE($E54,Y$1-1))=0,"",SUMIFS(RAW_매출A!$J$2:$J$7000,RAW_매출A!$B$2:$B$7000,$A54,RAW_매출A!$A$2:$A$7000,EDATE($E54,Y$1-1)))),"")</f>
        <v>7636110</v>
      </c>
      <c r="Z54">
        <f>IFERROR(IF($A54="","",IF(SUMIFS(RAW_매출A!$J$2:$J$7000,RAW_매출A!$B$2:$B$7000,$A54,RAW_매출A!$A$2:$A$7000,EDATE($E54,Z$1-1))=0,"",SUMIFS(RAW_매출A!$J$2:$J$7000,RAW_매출A!$B$2:$B$7000,$A54,RAW_매출A!$A$2:$A$7000,EDATE($E54,Z$1-1)))),"")</f>
        <v>6169010</v>
      </c>
      <c r="AA54">
        <f>IFERROR(IF($A54="","",IF(SUMIFS(RAW_매출A!$J$2:$J$7000,RAW_매출A!$B$2:$B$7000,$A54,RAW_매출A!$A$2:$A$7000,EDATE($E54,AA$1-1))=0,"",SUMIFS(RAW_매출A!$J$2:$J$7000,RAW_매출A!$B$2:$B$7000,$A54,RAW_매출A!$A$2:$A$7000,EDATE($E54,AA$1-1)))),"")</f>
        <v>6809600</v>
      </c>
      <c r="AB54">
        <f>IFERROR(IF($A54="","",IF(SUMIFS(RAW_매출A!$J$2:$J$7000,RAW_매출A!$B$2:$B$7000,$A54,RAW_매출A!$A$2:$A$7000,EDATE($E54,AB$1-1))=0,"",SUMIFS(RAW_매출A!$J$2:$J$7000,RAW_매출A!$B$2:$B$7000,$A54,RAW_매출A!$A$2:$A$7000,EDATE($E54,AB$1-1)))),"")</f>
        <v>8134500</v>
      </c>
      <c r="AC54">
        <f>IFERROR(IF($A54="","",IF(SUMIFS(RAW_매출A!$J$2:$J$7000,RAW_매출A!$B$2:$B$7000,$A54,RAW_매출A!$A$2:$A$7000,EDATE($E54,AC$1-1))=0,"",SUMIFS(RAW_매출A!$J$2:$J$7000,RAW_매출A!$B$2:$B$7000,$A54,RAW_매출A!$A$2:$A$7000,EDATE($E54,AC$1-1)))),"")</f>
        <v>7156340</v>
      </c>
      <c r="AD54">
        <f>IFERROR(IF($A54="","",IF(SUMIFS(RAW_매출A!$J$2:$J$7000,RAW_매출A!$B$2:$B$7000,$A54,RAW_매출A!$A$2:$A$7000,EDATE($E54,AD$1-1))=0,"",SUMIFS(RAW_매출A!$J$2:$J$7000,RAW_매출A!$B$2:$B$7000,$A54,RAW_매출A!$A$2:$A$7000,EDATE($E54,AD$1-1)))),"")</f>
        <v>7845900</v>
      </c>
      <c r="AE54">
        <f>IFERROR(IF($A54="","",IF(SUMIFS(RAW_매출A!$J$2:$J$7000,RAW_매출A!$B$2:$B$7000,$A54,RAW_매출A!$A$2:$A$7000,EDATE($E54,AE$1-1))=0,"",SUMIFS(RAW_매출A!$J$2:$J$7000,RAW_매출A!$B$2:$B$7000,$A54,RAW_매출A!$A$2:$A$7000,EDATE($E54,AE$1-1)))),"")</f>
        <v>7866160</v>
      </c>
      <c r="AF54">
        <f>IFERROR(IF($A54="","",IF(SUMIFS(RAW_매출A!$J$2:$J$7000,RAW_매출A!$B$2:$B$7000,$A54,RAW_매출A!$A$2:$A$7000,EDATE($E54,AF$1-1))=0,"",SUMIFS(RAW_매출A!$J$2:$J$7000,RAW_매출A!$B$2:$B$7000,$A54,RAW_매출A!$A$2:$A$7000,EDATE($E54,AF$1-1)))),"")</f>
        <v>8328980</v>
      </c>
      <c r="AG54">
        <f>IFERROR(IF($A54="","",IF(SUMIFS(RAW_매출A!$J$2:$J$7000,RAW_매출A!$B$2:$B$7000,$A54,RAW_매출A!$A$2:$A$7000,EDATE($E54,AG$1-1))=0,"",SUMIFS(RAW_매출A!$J$2:$J$7000,RAW_매출A!$B$2:$B$7000,$A54,RAW_매출A!$A$2:$A$7000,EDATE($E54,AG$1-1)))),"")</f>
        <v>7476730</v>
      </c>
      <c r="AH54">
        <f>IFERROR(IF($A54="","",IF(SUMIFS(RAW_매출A!$J$2:$J$7000,RAW_매출A!$B$2:$B$7000,$A54,RAW_매출A!$A$2:$A$7000,EDATE($E54,AH$1-1))=0,"",SUMIFS(RAW_매출A!$J$2:$J$7000,RAW_매출A!$B$2:$B$7000,$A54,RAW_매출A!$A$2:$A$7000,EDATE($E54,AH$1-1)))),"")</f>
        <v>7956920</v>
      </c>
      <c r="AI54">
        <f>IFERROR(IF($A54="","",IF(SUMIFS(RAW_매출A!$J$2:$J$7000,RAW_매출A!$B$2:$B$7000,$A54,RAW_매출A!$A$2:$A$7000,EDATE($E54,AI$1-1))=0,"",SUMIFS(RAW_매출A!$J$2:$J$7000,RAW_매출A!$B$2:$B$7000,$A54,RAW_매출A!$A$2:$A$7000,EDATE($E54,AI$1-1)))),"")</f>
        <v>8455400</v>
      </c>
      <c r="AJ54">
        <f>IFERROR(IF($A54="","",IF(SUMIFS(RAW_매출A!$J$2:$J$7000,RAW_매출A!$B$2:$B$7000,$A54,RAW_매출A!$A$2:$A$7000,EDATE($E54,AJ$1-1))=0,"",SUMIFS(RAW_매출A!$J$2:$J$7000,RAW_매출A!$B$2:$B$7000,$A54,RAW_매출A!$A$2:$A$7000,EDATE($E54,AJ$1-1)))),"")</f>
        <v>7988510</v>
      </c>
      <c r="AK54">
        <f>IFERROR(IF($A54="","",IF(SUMIFS(RAW_매출A!$J$2:$J$7000,RAW_매출A!$B$2:$B$7000,$A54,RAW_매출A!$A$2:$A$7000,EDATE($E54,AK$1-1))=0,"",SUMIFS(RAW_매출A!$J$2:$J$7000,RAW_매출A!$B$2:$B$7000,$A54,RAW_매출A!$A$2:$A$7000,EDATE($E54,AK$1-1)))),"")</f>
        <v>8544600</v>
      </c>
      <c r="AL54">
        <f>IFERROR(IF($A54="","",IF(SUMIFS(RAW_매출A!$J$2:$J$7000,RAW_매출A!$B$2:$B$7000,$A54,RAW_매출A!$A$2:$A$7000,EDATE($E54,AL$1-1))=0,"",SUMIFS(RAW_매출A!$J$2:$J$7000,RAW_매출A!$B$2:$B$7000,$A54,RAW_매출A!$A$2:$A$7000,EDATE($E54,AL$1-1)))),"")</f>
        <v>6357010</v>
      </c>
      <c r="AM54">
        <f>IFERROR(IF($A54="","",IF(SUMIFS(RAW_매출A!$J$2:$J$7000,RAW_매출A!$B$2:$B$7000,$A54,RAW_매출A!$A$2:$A$7000,EDATE($E54,AM$1-1))=0,"",SUMIFS(RAW_매출A!$J$2:$J$7000,RAW_매출A!$B$2:$B$7000,$A54,RAW_매출A!$A$2:$A$7000,EDATE($E54,AM$1-1)))),"")</f>
        <v>6447550</v>
      </c>
      <c r="AN54">
        <f>IFERROR(IF($A54="","",IF(SUMIFS(RAW_매출A!$J$2:$J$7000,RAW_매출A!$B$2:$B$7000,$A54,RAW_매출A!$A$2:$A$7000,EDATE($E54,AN$1-1))=0,"",SUMIFS(RAW_매출A!$J$2:$J$7000,RAW_매출A!$B$2:$B$7000,$A54,RAW_매출A!$A$2:$A$7000,EDATE($E54,AN$1-1)))),"")</f>
        <v>7928550</v>
      </c>
      <c r="AO54">
        <f>IFERROR(IF($A54="","",IF(SUMIFS(RAW_매출A!$J$2:$J$7000,RAW_매출A!$B$2:$B$7000,$A54,RAW_매출A!$A$2:$A$7000,EDATE($E54,AO$1-1))=0,"",SUMIFS(RAW_매출A!$J$2:$J$7000,RAW_매출A!$B$2:$B$7000,$A54,RAW_매출A!$A$2:$A$7000,EDATE($E54,AO$1-1)))),"")</f>
        <v>7815920</v>
      </c>
      <c r="AP54">
        <f>IFERROR(IF($A54="","",IF(SUMIFS(RAW_매출A!$J$2:$J$7000,RAW_매출A!$B$2:$B$7000,$A54,RAW_매출A!$A$2:$A$7000,EDATE($E54,AP$1-1))=0,"",SUMIFS(RAW_매출A!$J$2:$J$7000,RAW_매출A!$B$2:$B$7000,$A54,RAW_매출A!$A$2:$A$7000,EDATE($E54,AP$1-1)))),"")</f>
        <v>8501080</v>
      </c>
      <c r="AQ54">
        <f>IFERROR(IF($A54="","",IF(SUMIFS(RAW_매출A!$J$2:$J$7000,RAW_매출A!$B$2:$B$7000,$A54,RAW_매출A!$A$2:$A$7000,EDATE($E54,AQ$1-1))=0,"",SUMIFS(RAW_매출A!$J$2:$J$7000,RAW_매출A!$B$2:$B$7000,$A54,RAW_매출A!$A$2:$A$7000,EDATE($E54,AQ$1-1)))),"")</f>
        <v>7957920</v>
      </c>
      <c r="AR54">
        <f>IFERROR(IF($A54="","",IF(SUMIFS(RAW_매출A!$J$2:$J$7000,RAW_매출A!$B$2:$B$7000,$A54,RAW_매출A!$A$2:$A$7000,EDATE($E54,AR$1-1))=0,"",SUMIFS(RAW_매출A!$J$2:$J$7000,RAW_매출A!$B$2:$B$7000,$A54,RAW_매출A!$A$2:$A$7000,EDATE($E54,AR$1-1)))),"")</f>
        <v>7360810</v>
      </c>
      <c r="AS54">
        <f>IFERROR(IF($A54="","",IF(SUMIFS(RAW_매출A!$J$2:$J$7000,RAW_매출A!$B$2:$B$7000,$A54,RAW_매출A!$A$2:$A$7000,EDATE($E54,AS$1-1))=0,"",SUMIFS(RAW_매출A!$J$2:$J$7000,RAW_매출A!$B$2:$B$7000,$A54,RAW_매출A!$A$2:$A$7000,EDATE($E54,AS$1-1)))),"")</f>
        <v>7427280</v>
      </c>
      <c r="AT54">
        <f>IFERROR(IF($A54="","",IF(SUMIFS(RAW_매출A!$J$2:$J$7000,RAW_매출A!$B$2:$B$7000,$A54,RAW_매출A!$A$2:$A$7000,EDATE($E54,AT$1-1))=0,"",SUMIFS(RAW_매출A!$J$2:$J$7000,RAW_매출A!$B$2:$B$7000,$A54,RAW_매출A!$A$2:$A$7000,EDATE($E54,AT$1-1)))),"")</f>
        <v>7292680</v>
      </c>
      <c r="AU54">
        <f>IFERROR(IF($A54="","",IF(SUMIFS(RAW_매출A!$J$2:$J$7000,RAW_매출A!$B$2:$B$7000,$A54,RAW_매출A!$A$2:$A$7000,EDATE($E54,AU$1-1))=0,"",SUMIFS(RAW_매출A!$J$2:$J$7000,RAW_매출A!$B$2:$B$7000,$A54,RAW_매출A!$A$2:$A$7000,EDATE($E54,AU$1-1)))),"")</f>
        <v>9189440</v>
      </c>
      <c r="AV54">
        <f>IFERROR(IF($A54="","",IF(SUMIFS(RAW_매출A!$J$2:$J$7000,RAW_매출A!$B$2:$B$7000,$A54,RAW_매출A!$A$2:$A$7000,EDATE($E54,AV$1-1))=0,"",SUMIFS(RAW_매출A!$J$2:$J$7000,RAW_매출A!$B$2:$B$7000,$A54,RAW_매출A!$A$2:$A$7000,EDATE($E54,AV$1-1)))),"")</f>
        <v>6520210</v>
      </c>
      <c r="AW54">
        <f>IFERROR(IF($A54="","",IF(SUMIFS(RAW_매출A!$J$2:$J$7000,RAW_매출A!$B$2:$B$7000,$A54,RAW_매출A!$A$2:$A$7000,EDATE($E54,AW$1-1))=0,"",SUMIFS(RAW_매출A!$J$2:$J$7000,RAW_매출A!$B$2:$B$7000,$A54,RAW_매출A!$A$2:$A$7000,EDATE($E54,AW$1-1)))),"")</f>
        <v>6312290</v>
      </c>
      <c r="AX54">
        <f>IFERROR(IF($A54="","",IF(SUMIFS(RAW_매출A!$J$2:$J$7000,RAW_매출A!$B$2:$B$7000,$A54,RAW_매출A!$A$2:$A$7000,EDATE($E54,AX$1-1))=0,"",SUMIFS(RAW_매출A!$J$2:$J$7000,RAW_매출A!$B$2:$B$7000,$A54,RAW_매출A!$A$2:$A$7000,EDATE($E54,AX$1-1)))),"")</f>
        <v>5834170</v>
      </c>
      <c r="AY54">
        <f>IFERROR(IF($A54="","",IF(SUMIFS(RAW_매출A!$J$2:$J$7000,RAW_매출A!$B$2:$B$7000,$A54,RAW_매출A!$A$2:$A$7000,EDATE($E54,AY$1-1))=0,"",SUMIFS(RAW_매출A!$J$2:$J$7000,RAW_매출A!$B$2:$B$7000,$A54,RAW_매출A!$A$2:$A$7000,EDATE($E54,AY$1-1)))),"")</f>
        <v>4779830</v>
      </c>
      <c r="AZ54">
        <f>IFERROR(IF($A54="","",IF(SUMIFS(RAW_매출A!$J$2:$J$7000,RAW_매출A!$B$2:$B$7000,$A54,RAW_매출A!$A$2:$A$7000,EDATE($E54,AZ$1-1))=0,"",SUMIFS(RAW_매출A!$J$2:$J$7000,RAW_매출A!$B$2:$B$7000,$A54,RAW_매출A!$A$2:$A$7000,EDATE($E54,AZ$1-1)))),"")</f>
        <v>6321510</v>
      </c>
      <c r="BA54">
        <f>IFERROR(IF($A54="","",IF(SUMIFS(RAW_매출A!$J$2:$J$7000,RAW_매출A!$B$2:$B$7000,$A54,RAW_매출A!$A$2:$A$7000,EDATE($E54,BA$1-1))=0,"",SUMIFS(RAW_매출A!$J$2:$J$7000,RAW_매출A!$B$2:$B$7000,$A54,RAW_매출A!$A$2:$A$7000,EDATE($E54,BA$1-1)))),"")</f>
        <v>6062340</v>
      </c>
      <c r="BB54">
        <f>IFERROR(IF($A54="","",IF(SUMIFS(RAW_매출A!$J$2:$J$7000,RAW_매출A!$B$2:$B$7000,$A54,RAW_매출A!$A$2:$A$7000,EDATE($E54,BB$1-1))=0,"",SUMIFS(RAW_매출A!$J$2:$J$7000,RAW_매출A!$B$2:$B$7000,$A54,RAW_매출A!$A$2:$A$7000,EDATE($E54,BB$1-1)))),"")</f>
        <v>6496170</v>
      </c>
      <c r="BC54">
        <f>IFERROR(IF($A54="","",IF(SUMIFS(RAW_매출A!$J$2:$J$7000,RAW_매출A!$B$2:$B$7000,$A54,RAW_매출A!$A$2:$A$7000,EDATE($E54,BC$1-1))=0,"",SUMIFS(RAW_매출A!$J$2:$J$7000,RAW_매출A!$B$2:$B$7000,$A54,RAW_매출A!$A$2:$A$7000,EDATE($E54,BC$1-1)))),"")</f>
        <v>6061000</v>
      </c>
      <c r="BD54" t="str">
        <f>IFERROR(IF($A54="","",IF(SUMIFS(RAW_매출A!$J$2:$J$7000,RAW_매출A!$B$2:$B$7000,$A54,RAW_매출A!$A$2:$A$7000,EDATE($E54,BD$1-1))=0,"",SUMIFS(RAW_매출A!$J$2:$J$7000,RAW_매출A!$B$2:$B$7000,$A54,RAW_매출A!$A$2:$A$7000,EDATE($E54,BD$1-1)))),"")</f>
        <v/>
      </c>
      <c r="BE54" t="str">
        <f>IFERROR(IF($A54="","",IF(SUMIFS(RAW_매출A!$J$2:$J$7000,RAW_매출A!$B$2:$B$7000,$A54,RAW_매출A!$A$2:$A$7000,EDATE($E54,BE$1-1))=0,"",SUMIFS(RAW_매출A!$J$2:$J$7000,RAW_매출A!$B$2:$B$7000,$A54,RAW_매출A!$A$2:$A$7000,EDATE($E54,BE$1-1)))),"")</f>
        <v/>
      </c>
      <c r="BF54" t="str">
        <f>IFERROR(IF($A54="","",IF(SUMIFS(RAW_매출A!$J$2:$J$7000,RAW_매출A!$B$2:$B$7000,$A54,RAW_매출A!$A$2:$A$7000,EDATE($E54,BF$1-1))=0,"",SUMIFS(RAW_매출A!$J$2:$J$7000,RAW_매출A!$B$2:$B$7000,$A54,RAW_매출A!$A$2:$A$7000,EDATE($E54,BF$1-1)))),"")</f>
        <v/>
      </c>
      <c r="BG54" t="str">
        <f>IFERROR(IF($A54="","",IF(SUMIFS(RAW_매출A!$J$2:$J$7000,RAW_매출A!$B$2:$B$7000,$A54,RAW_매출A!$A$2:$A$7000,EDATE($E54,BG$1-1))=0,"",SUMIFS(RAW_매출A!$J$2:$J$7000,RAW_매출A!$B$2:$B$7000,$A54,RAW_매출A!$A$2:$A$7000,EDATE($E54,BG$1-1)))),"")</f>
        <v/>
      </c>
      <c r="BH54" t="str">
        <f>IFERROR(IF($A54="","",IF(SUMIFS(RAW_매출A!$J$2:$J$7000,RAW_매출A!$B$2:$B$7000,$A54,RAW_매출A!$A$2:$A$7000,EDATE($E54,BH$1-1))=0,"",SUMIFS(RAW_매출A!$J$2:$J$7000,RAW_매출A!$B$2:$B$7000,$A54,RAW_매출A!$A$2:$A$7000,EDATE($E54,BH$1-1)))),"")</f>
        <v/>
      </c>
      <c r="BI54" t="str">
        <f>IFERROR(IF($A54="","",IF(SUMIFS(RAW_매출A!$J$2:$J$7000,RAW_매출A!$B$2:$B$7000,$A54,RAW_매출A!$A$2:$A$7000,EDATE($E54,BI$1-1))=0,"",SUMIFS(RAW_매출A!$J$2:$J$7000,RAW_매출A!$B$2:$B$7000,$A54,RAW_매출A!$A$2:$A$7000,EDATE($E54,BI$1-1)))),"")</f>
        <v/>
      </c>
      <c r="BJ54" t="str">
        <f>IFERROR(IF($A54="","",IF(SUMIFS(RAW_매출A!$J$2:$J$7000,RAW_매출A!$B$2:$B$7000,$A54,RAW_매출A!$A$2:$A$7000,EDATE($E54,BJ$1-1))=0,"",SUMIFS(RAW_매출A!$J$2:$J$7000,RAW_매출A!$B$2:$B$7000,$A54,RAW_매출A!$A$2:$A$7000,EDATE($E54,BJ$1-1)))),"")</f>
        <v/>
      </c>
      <c r="BK54" t="str">
        <f>IFERROR(IF($A54="","",IF(SUMIFS(RAW_매출A!$J$2:$J$7000,RAW_매출A!$B$2:$B$7000,$A54,RAW_매출A!$A$2:$A$7000,EDATE($E54,BK$1-1))=0,"",SUMIFS(RAW_매출A!$J$2:$J$7000,RAW_매출A!$B$2:$B$7000,$A54,RAW_매출A!$A$2:$A$7000,EDATE($E54,BK$1-1)))),"")</f>
        <v/>
      </c>
      <c r="BL54" t="str">
        <f>IFERROR(IF($A54="","",IF(SUMIFS(RAW_매출A!$J$2:$J$7000,RAW_매출A!$B$2:$B$7000,$A54,RAW_매출A!$A$2:$A$7000,EDATE($E54,BL$1-1))=0,"",SUMIFS(RAW_매출A!$J$2:$J$7000,RAW_매출A!$B$2:$B$7000,$A54,RAW_매출A!$A$2:$A$7000,EDATE($E54,BL$1-1)))),"")</f>
        <v/>
      </c>
      <c r="BM54" t="str">
        <f>IFERROR(IF($A54="","",IF(SUMIFS(RAW_매출A!$J$2:$J$7000,RAW_매출A!$B$2:$B$7000,$A54,RAW_매출A!$A$2:$A$7000,EDATE($E54,BM$1-1))=0,"",SUMIFS(RAW_매출A!$J$2:$J$7000,RAW_매출A!$B$2:$B$7000,$A54,RAW_매출A!$A$2:$A$7000,EDATE($E54,BM$1-1)))),"")</f>
        <v/>
      </c>
      <c r="BN54" t="str">
        <f>IFERROR(IF($A54="","",IF(SUMIFS(RAW_매출A!$J$2:$J$7000,RAW_매출A!$B$2:$B$7000,$A54,RAW_매출A!$A$2:$A$7000,EDATE($E54,BN$1-1))=0,"",SUMIFS(RAW_매출A!$J$2:$J$7000,RAW_매출A!$B$2:$B$7000,$A54,RAW_매출A!$A$2:$A$7000,EDATE($E54,BN$1-1)))),"")</f>
        <v/>
      </c>
    </row>
    <row r="55" spans="1:66" x14ac:dyDescent="0.3">
      <c r="A55" t="str">
        <f>세팅!A56</f>
        <v>(1044) #정왕역점</v>
      </c>
      <c r="B55" t="str">
        <f>세팅!B56</f>
        <v>150-2</v>
      </c>
      <c r="C55">
        <f t="shared" si="0"/>
        <v>2</v>
      </c>
      <c r="D55" t="str">
        <f t="shared" si="1"/>
        <v>2</v>
      </c>
      <c r="E55" s="1">
        <f>세팅!D56</f>
        <v>44713</v>
      </c>
      <c r="F55">
        <f t="shared" si="4"/>
        <v>4870566.666666667</v>
      </c>
      <c r="G55">
        <f>IFERROR(IF($A55="","",IF(SUMIFS(RAW_매출A!$J$2:$J$7000,RAW_매출A!$B$2:$B$7000,$A55,RAW_매출A!$A$2:$A$7000,EDATE($E55,G$1-1))=0,"",SUMIFS(RAW_매출A!$J$2:$J$7000,RAW_매출A!$B$2:$B$7000,$A55,RAW_매출A!$A$2:$A$7000,EDATE($E55,G$1-1)))),"")</f>
        <v>2950910</v>
      </c>
      <c r="H55">
        <f>IFERROR(IF($A55="","",IF(SUMIFS(RAW_매출A!$J$2:$J$7000,RAW_매출A!$B$2:$B$7000,$A55,RAW_매출A!$A$2:$A$7000,EDATE($E55,H$1-1))=0,"",SUMIFS(RAW_매출A!$J$2:$J$7000,RAW_매출A!$B$2:$B$7000,$A55,RAW_매출A!$A$2:$A$7000,EDATE($E55,H$1-1)))),"")</f>
        <v>3911060</v>
      </c>
      <c r="I55">
        <f>IFERROR(IF($A55="","",IF(SUMIFS(RAW_매출A!$J$2:$J$7000,RAW_매출A!$B$2:$B$7000,$A55,RAW_매출A!$A$2:$A$7000,EDATE($E55,I$1-1))=0,"",SUMIFS(RAW_매출A!$J$2:$J$7000,RAW_매출A!$B$2:$B$7000,$A55,RAW_매출A!$A$2:$A$7000,EDATE($E55,I$1-1)))),"")</f>
        <v>4439850</v>
      </c>
      <c r="J55" s="28">
        <f>IFERROR(IF($A55="","",IF(SUMIFS(RAW_매출A!$J$2:$J$7000,RAW_매출A!$B$2:$B$7000,$A55,RAW_매출A!$A$2:$A$7000,EDATE($E55,J$1-1))=0,"",SUMIFS(RAW_매출A!$J$2:$J$7000,RAW_매출A!$B$2:$B$7000,$A55,RAW_매출A!$A$2:$A$7000,EDATE($E55,J$1-1)))),"")</f>
        <v>4344500</v>
      </c>
      <c r="K55" s="28">
        <f>IFERROR(IF($A55="","",IF(SUMIFS(RAW_매출A!$J$2:$J$7000,RAW_매출A!$B$2:$B$7000,$A55,RAW_매출A!$A$2:$A$7000,EDATE($E55,K$1-1))=0,"",SUMIFS(RAW_매출A!$J$2:$J$7000,RAW_매출A!$B$2:$B$7000,$A55,RAW_매출A!$A$2:$A$7000,EDATE($E55,K$1-1)))),"")</f>
        <v>5572000</v>
      </c>
      <c r="L55" s="28">
        <f>IFERROR(IF($A55="","",IF(SUMIFS(RAW_매출A!$J$2:$J$7000,RAW_매출A!$B$2:$B$7000,$A55,RAW_매출A!$A$2:$A$7000,EDATE($E55,L$1-1))=0,"",SUMIFS(RAW_매출A!$J$2:$J$7000,RAW_매출A!$B$2:$B$7000,$A55,RAW_매출A!$A$2:$A$7000,EDATE($E55,L$1-1)))),"")</f>
        <v>4740500</v>
      </c>
      <c r="M55" s="28">
        <f>IFERROR(IF($A55="","",IF(SUMIFS(RAW_매출A!$J$2:$J$7000,RAW_매출A!$B$2:$B$7000,$A55,RAW_매출A!$A$2:$A$7000,EDATE($E55,M$1-1))=0,"",SUMIFS(RAW_매출A!$J$2:$J$7000,RAW_매출A!$B$2:$B$7000,$A55,RAW_매출A!$A$2:$A$7000,EDATE($E55,M$1-1)))),"")</f>
        <v>5132100</v>
      </c>
      <c r="N55" s="28">
        <f>IFERROR(IF($A55="","",IF(SUMIFS(RAW_매출A!$J$2:$J$7000,RAW_매출A!$B$2:$B$7000,$A55,RAW_매출A!$A$2:$A$7000,EDATE($E55,N$1-1))=0,"",SUMIFS(RAW_매출A!$J$2:$J$7000,RAW_매출A!$B$2:$B$7000,$A55,RAW_매출A!$A$2:$A$7000,EDATE($E55,N$1-1)))),"")</f>
        <v>5016500</v>
      </c>
      <c r="O55" s="28">
        <f>IFERROR(IF($A55="","",IF(SUMIFS(RAW_매출A!$J$2:$J$7000,RAW_매출A!$B$2:$B$7000,$A55,RAW_매출A!$A$2:$A$7000,EDATE($E55,O$1-1))=0,"",SUMIFS(RAW_매출A!$J$2:$J$7000,RAW_매출A!$B$2:$B$7000,$A55,RAW_매출A!$A$2:$A$7000,EDATE($E55,O$1-1)))),"")</f>
        <v>4417800</v>
      </c>
      <c r="P55">
        <f>IFERROR(IF($A55="","",IF(SUMIFS(RAW_매출A!$J$2:$J$7000,RAW_매출A!$B$2:$B$7000,$A55,RAW_매출A!$A$2:$A$7000,EDATE($E55,P$1-1))=0,"",SUMIFS(RAW_매출A!$J$2:$J$7000,RAW_매출A!$B$2:$B$7000,$A55,RAW_매출A!$A$2:$A$7000,EDATE($E55,P$1-1)))),"")</f>
        <v>5429800</v>
      </c>
      <c r="Q55">
        <f>IFERROR(IF($A55="","",IF(SUMIFS(RAW_매출A!$J$2:$J$7000,RAW_매출A!$B$2:$B$7000,$A55,RAW_매출A!$A$2:$A$7000,EDATE($E55,Q$1-1))=0,"",SUMIFS(RAW_매출A!$J$2:$J$7000,RAW_매출A!$B$2:$B$7000,$A55,RAW_매출A!$A$2:$A$7000,EDATE($E55,Q$1-1)))),"")</f>
        <v>5816300</v>
      </c>
      <c r="R55">
        <f>IFERROR(IF($A55="","",IF(SUMIFS(RAW_매출A!$J$2:$J$7000,RAW_매출A!$B$2:$B$7000,$A55,RAW_매출A!$A$2:$A$7000,EDATE($E55,R$1-1))=0,"",SUMIFS(RAW_매출A!$J$2:$J$7000,RAW_매출A!$B$2:$B$7000,$A55,RAW_매출A!$A$2:$A$7000,EDATE($E55,R$1-1)))),"")</f>
        <v>7394900</v>
      </c>
      <c r="S55">
        <f>IFERROR(IF($A55="","",IF(SUMIFS(RAW_매출A!$J$2:$J$7000,RAW_매출A!$B$2:$B$7000,$A55,RAW_매출A!$A$2:$A$7000,EDATE($E55,S$1-1))=0,"",SUMIFS(RAW_매출A!$J$2:$J$7000,RAW_매출A!$B$2:$B$7000,$A55,RAW_매출A!$A$2:$A$7000,EDATE($E55,S$1-1)))),"")</f>
        <v>7285900</v>
      </c>
      <c r="T55">
        <f>IFERROR(IF($A55="","",IF(SUMIFS(RAW_매출A!$J$2:$J$7000,RAW_매출A!$B$2:$B$7000,$A55,RAW_매출A!$A$2:$A$7000,EDATE($E55,T$1-1))=0,"",SUMIFS(RAW_매출A!$J$2:$J$7000,RAW_매출A!$B$2:$B$7000,$A55,RAW_매출A!$A$2:$A$7000,EDATE($E55,T$1-1)))),"")</f>
        <v>8103300</v>
      </c>
      <c r="U55">
        <f>IFERROR(IF($A55="","",IF(SUMIFS(RAW_매출A!$J$2:$J$7000,RAW_매출A!$B$2:$B$7000,$A55,RAW_매출A!$A$2:$A$7000,EDATE($E55,U$1-1))=0,"",SUMIFS(RAW_매출A!$J$2:$J$7000,RAW_매출A!$B$2:$B$7000,$A55,RAW_매출A!$A$2:$A$7000,EDATE($E55,U$1-1)))),"")</f>
        <v>6792400</v>
      </c>
      <c r="V55">
        <f>IFERROR(IF($A55="","",IF(SUMIFS(RAW_매출A!$J$2:$J$7000,RAW_매출A!$B$2:$B$7000,$A55,RAW_매출A!$A$2:$A$7000,EDATE($E55,V$1-1))=0,"",SUMIFS(RAW_매출A!$J$2:$J$7000,RAW_매출A!$B$2:$B$7000,$A55,RAW_매출A!$A$2:$A$7000,EDATE($E55,V$1-1)))),"")</f>
        <v>7038200</v>
      </c>
      <c r="W55">
        <f>IFERROR(IF($A55="","",IF(SUMIFS(RAW_매출A!$J$2:$J$7000,RAW_매출A!$B$2:$B$7000,$A55,RAW_매출A!$A$2:$A$7000,EDATE($E55,W$1-1))=0,"",SUMIFS(RAW_매출A!$J$2:$J$7000,RAW_매출A!$B$2:$B$7000,$A55,RAW_매출A!$A$2:$A$7000,EDATE($E55,W$1-1)))),"")</f>
        <v>7014400</v>
      </c>
      <c r="X55">
        <f>IFERROR(IF($A55="","",IF(SUMIFS(RAW_매출A!$J$2:$J$7000,RAW_매출A!$B$2:$B$7000,$A55,RAW_매출A!$A$2:$A$7000,EDATE($E55,X$1-1))=0,"",SUMIFS(RAW_매출A!$J$2:$J$7000,RAW_매출A!$B$2:$B$7000,$A55,RAW_매출A!$A$2:$A$7000,EDATE($E55,X$1-1)))),"")</f>
        <v>6672300</v>
      </c>
      <c r="Y55">
        <f>IFERROR(IF($A55="","",IF(SUMIFS(RAW_매출A!$J$2:$J$7000,RAW_매출A!$B$2:$B$7000,$A55,RAW_매출A!$A$2:$A$7000,EDATE($E55,Y$1-1))=0,"",SUMIFS(RAW_매출A!$J$2:$J$7000,RAW_매출A!$B$2:$B$7000,$A55,RAW_매출A!$A$2:$A$7000,EDATE($E55,Y$1-1)))),"")</f>
        <v>6681500</v>
      </c>
      <c r="Z55">
        <f>IFERROR(IF($A55="","",IF(SUMIFS(RAW_매출A!$J$2:$J$7000,RAW_매출A!$B$2:$B$7000,$A55,RAW_매출A!$A$2:$A$7000,EDATE($E55,Z$1-1))=0,"",SUMIFS(RAW_매출A!$J$2:$J$7000,RAW_매출A!$B$2:$B$7000,$A55,RAW_매출A!$A$2:$A$7000,EDATE($E55,Z$1-1)))),"")</f>
        <v>6249200</v>
      </c>
      <c r="AA55">
        <f>IFERROR(IF($A55="","",IF(SUMIFS(RAW_매출A!$J$2:$J$7000,RAW_매출A!$B$2:$B$7000,$A55,RAW_매출A!$A$2:$A$7000,EDATE($E55,AA$1-1))=0,"",SUMIFS(RAW_매출A!$J$2:$J$7000,RAW_매출A!$B$2:$B$7000,$A55,RAW_매출A!$A$2:$A$7000,EDATE($E55,AA$1-1)))),"")</f>
        <v>4644400</v>
      </c>
      <c r="AB55">
        <f>IFERROR(IF($A55="","",IF(SUMIFS(RAW_매출A!$J$2:$J$7000,RAW_매출A!$B$2:$B$7000,$A55,RAW_매출A!$A$2:$A$7000,EDATE($E55,AB$1-1))=0,"",SUMIFS(RAW_매출A!$J$2:$J$7000,RAW_매출A!$B$2:$B$7000,$A55,RAW_매출A!$A$2:$A$7000,EDATE($E55,AB$1-1)))),"")</f>
        <v>4432700</v>
      </c>
      <c r="AC55">
        <f>IFERROR(IF($A55="","",IF(SUMIFS(RAW_매출A!$J$2:$J$7000,RAW_매출A!$B$2:$B$7000,$A55,RAW_매출A!$A$2:$A$7000,EDATE($E55,AC$1-1))=0,"",SUMIFS(RAW_매출A!$J$2:$J$7000,RAW_매출A!$B$2:$B$7000,$A55,RAW_매출A!$A$2:$A$7000,EDATE($E55,AC$1-1)))),"")</f>
        <v>3998020</v>
      </c>
      <c r="AD55">
        <f>IFERROR(IF($A55="","",IF(SUMIFS(RAW_매출A!$J$2:$J$7000,RAW_매출A!$B$2:$B$7000,$A55,RAW_매출A!$A$2:$A$7000,EDATE($E55,AD$1-1))=0,"",SUMIFS(RAW_매출A!$J$2:$J$7000,RAW_매출A!$B$2:$B$7000,$A55,RAW_매출A!$A$2:$A$7000,EDATE($E55,AD$1-1)))),"")</f>
        <v>4252130</v>
      </c>
      <c r="AE55">
        <f>IFERROR(IF($A55="","",IF(SUMIFS(RAW_매출A!$J$2:$J$7000,RAW_매출A!$B$2:$B$7000,$A55,RAW_매출A!$A$2:$A$7000,EDATE($E55,AE$1-1))=0,"",SUMIFS(RAW_매출A!$J$2:$J$7000,RAW_매출A!$B$2:$B$7000,$A55,RAW_매출A!$A$2:$A$7000,EDATE($E55,AE$1-1)))),"")</f>
        <v>3922430</v>
      </c>
      <c r="AF55">
        <f>IFERROR(IF($A55="","",IF(SUMIFS(RAW_매출A!$J$2:$J$7000,RAW_매출A!$B$2:$B$7000,$A55,RAW_매출A!$A$2:$A$7000,EDATE($E55,AF$1-1))=0,"",SUMIFS(RAW_매출A!$J$2:$J$7000,RAW_매출A!$B$2:$B$7000,$A55,RAW_매출A!$A$2:$A$7000,EDATE($E55,AF$1-1)))),"")</f>
        <v>4242200</v>
      </c>
      <c r="AG55">
        <f>IFERROR(IF($A55="","",IF(SUMIFS(RAW_매출A!$J$2:$J$7000,RAW_매출A!$B$2:$B$7000,$A55,RAW_매출A!$A$2:$A$7000,EDATE($E55,AG$1-1))=0,"",SUMIFS(RAW_매출A!$J$2:$J$7000,RAW_매출A!$B$2:$B$7000,$A55,RAW_매출A!$A$2:$A$7000,EDATE($E55,AG$1-1)))),"")</f>
        <v>3936540</v>
      </c>
      <c r="AH55">
        <f>IFERROR(IF($A55="","",IF(SUMIFS(RAW_매출A!$J$2:$J$7000,RAW_매출A!$B$2:$B$7000,$A55,RAW_매출A!$A$2:$A$7000,EDATE($E55,AH$1-1))=0,"",SUMIFS(RAW_매출A!$J$2:$J$7000,RAW_매출A!$B$2:$B$7000,$A55,RAW_매출A!$A$2:$A$7000,EDATE($E55,AH$1-1)))),"")</f>
        <v>4215900</v>
      </c>
      <c r="AI55">
        <f>IFERROR(IF($A55="","",IF(SUMIFS(RAW_매출A!$J$2:$J$7000,RAW_매출A!$B$2:$B$7000,$A55,RAW_매출A!$A$2:$A$7000,EDATE($E55,AI$1-1))=0,"",SUMIFS(RAW_매출A!$J$2:$J$7000,RAW_매출A!$B$2:$B$7000,$A55,RAW_매출A!$A$2:$A$7000,EDATE($E55,AI$1-1)))),"")</f>
        <v>4551600</v>
      </c>
      <c r="AJ55">
        <f>IFERROR(IF($A55="","",IF(SUMIFS(RAW_매출A!$J$2:$J$7000,RAW_매출A!$B$2:$B$7000,$A55,RAW_매출A!$A$2:$A$7000,EDATE($E55,AJ$1-1))=0,"",SUMIFS(RAW_매출A!$J$2:$J$7000,RAW_매출A!$B$2:$B$7000,$A55,RAW_매출A!$A$2:$A$7000,EDATE($E55,AJ$1-1)))),"")</f>
        <v>4163240</v>
      </c>
      <c r="AK55">
        <f>IFERROR(IF($A55="","",IF(SUMIFS(RAW_매출A!$J$2:$J$7000,RAW_매출A!$B$2:$B$7000,$A55,RAW_매출A!$A$2:$A$7000,EDATE($E55,AK$1-1))=0,"",SUMIFS(RAW_매출A!$J$2:$J$7000,RAW_매출A!$B$2:$B$7000,$A55,RAW_매출A!$A$2:$A$7000,EDATE($E55,AK$1-1)))),"")</f>
        <v>4151280</v>
      </c>
      <c r="AL55">
        <f>IFERROR(IF($A55="","",IF(SUMIFS(RAW_매출A!$J$2:$J$7000,RAW_매출A!$B$2:$B$7000,$A55,RAW_매출A!$A$2:$A$7000,EDATE($E55,AL$1-1))=0,"",SUMIFS(RAW_매출A!$J$2:$J$7000,RAW_매출A!$B$2:$B$7000,$A55,RAW_매출A!$A$2:$A$7000,EDATE($E55,AL$1-1)))),"")</f>
        <v>3779450</v>
      </c>
      <c r="AM55">
        <f>IFERROR(IF($A55="","",IF(SUMIFS(RAW_매출A!$J$2:$J$7000,RAW_매출A!$B$2:$B$7000,$A55,RAW_매출A!$A$2:$A$7000,EDATE($E55,AM$1-1))=0,"",SUMIFS(RAW_매출A!$J$2:$J$7000,RAW_매출A!$B$2:$B$7000,$A55,RAW_매출A!$A$2:$A$7000,EDATE($E55,AM$1-1)))),"")</f>
        <v>2917290</v>
      </c>
      <c r="AN55">
        <f>IFERROR(IF($A55="","",IF(SUMIFS(RAW_매출A!$J$2:$J$7000,RAW_매출A!$B$2:$B$7000,$A55,RAW_매출A!$A$2:$A$7000,EDATE($E55,AN$1-1))=0,"",SUMIFS(RAW_매출A!$J$2:$J$7000,RAW_매출A!$B$2:$B$7000,$A55,RAW_매출A!$A$2:$A$7000,EDATE($E55,AN$1-1)))),"")</f>
        <v>3282970</v>
      </c>
      <c r="AO55">
        <f>IFERROR(IF($A55="","",IF(SUMIFS(RAW_매출A!$J$2:$J$7000,RAW_매출A!$B$2:$B$7000,$A55,RAW_매출A!$A$2:$A$7000,EDATE($E55,AO$1-1))=0,"",SUMIFS(RAW_매출A!$J$2:$J$7000,RAW_매출A!$B$2:$B$7000,$A55,RAW_매출A!$A$2:$A$7000,EDATE($E55,AO$1-1)))),"")</f>
        <v>3372230</v>
      </c>
      <c r="AP55">
        <f>IFERROR(IF($A55="","",IF(SUMIFS(RAW_매출A!$J$2:$J$7000,RAW_매출A!$B$2:$B$7000,$A55,RAW_매출A!$A$2:$A$7000,EDATE($E55,AP$1-1))=0,"",SUMIFS(RAW_매출A!$J$2:$J$7000,RAW_매출A!$B$2:$B$7000,$A55,RAW_매출A!$A$2:$A$7000,EDATE($E55,AP$1-1)))),"")</f>
        <v>3797130</v>
      </c>
      <c r="AQ55">
        <f>IFERROR(IF($A55="","",IF(SUMIFS(RAW_매출A!$J$2:$J$7000,RAW_매출A!$B$2:$B$7000,$A55,RAW_매출A!$A$2:$A$7000,EDATE($E55,AQ$1-1))=0,"",SUMIFS(RAW_매출A!$J$2:$J$7000,RAW_매출A!$B$2:$B$7000,$A55,RAW_매출A!$A$2:$A$7000,EDATE($E55,AQ$1-1)))),"")</f>
        <v>4094320</v>
      </c>
      <c r="AR55">
        <f>IFERROR(IF($A55="","",IF(SUMIFS(RAW_매출A!$J$2:$J$7000,RAW_매출A!$B$2:$B$7000,$A55,RAW_매출A!$A$2:$A$7000,EDATE($E55,AR$1-1))=0,"",SUMIFS(RAW_매출A!$J$2:$J$7000,RAW_매출A!$B$2:$B$7000,$A55,RAW_매출A!$A$2:$A$7000,EDATE($E55,AR$1-1)))),"")</f>
        <v>3487380</v>
      </c>
      <c r="AS55">
        <f>IFERROR(IF($A55="","",IF(SUMIFS(RAW_매출A!$J$2:$J$7000,RAW_매출A!$B$2:$B$7000,$A55,RAW_매출A!$A$2:$A$7000,EDATE($E55,AS$1-1))=0,"",SUMIFS(RAW_매출A!$J$2:$J$7000,RAW_매출A!$B$2:$B$7000,$A55,RAW_매출A!$A$2:$A$7000,EDATE($E55,AS$1-1)))),"")</f>
        <v>3326250</v>
      </c>
      <c r="AT55">
        <f>IFERROR(IF($A55="","",IF(SUMIFS(RAW_매출A!$J$2:$J$7000,RAW_매출A!$B$2:$B$7000,$A55,RAW_매출A!$A$2:$A$7000,EDATE($E55,AT$1-1))=0,"",SUMIFS(RAW_매출A!$J$2:$J$7000,RAW_매출A!$B$2:$B$7000,$A55,RAW_매출A!$A$2:$A$7000,EDATE($E55,AT$1-1)))),"")</f>
        <v>3425060</v>
      </c>
      <c r="AU55">
        <f>IFERROR(IF($A55="","",IF(SUMIFS(RAW_매출A!$J$2:$J$7000,RAW_매출A!$B$2:$B$7000,$A55,RAW_매출A!$A$2:$A$7000,EDATE($E55,AU$1-1))=0,"",SUMIFS(RAW_매출A!$J$2:$J$7000,RAW_매출A!$B$2:$B$7000,$A55,RAW_매출A!$A$2:$A$7000,EDATE($E55,AU$1-1)))),"")</f>
        <v>3918600</v>
      </c>
      <c r="AV55">
        <f>IFERROR(IF($A55="","",IF(SUMIFS(RAW_매출A!$J$2:$J$7000,RAW_매출A!$B$2:$B$7000,$A55,RAW_매출A!$A$2:$A$7000,EDATE($E55,AV$1-1))=0,"",SUMIFS(RAW_매출A!$J$2:$J$7000,RAW_매출A!$B$2:$B$7000,$A55,RAW_매출A!$A$2:$A$7000,EDATE($E55,AV$1-1)))),"")</f>
        <v>3755300</v>
      </c>
      <c r="AW55">
        <f>IFERROR(IF($A55="","",IF(SUMIFS(RAW_매출A!$J$2:$J$7000,RAW_매출A!$B$2:$B$7000,$A55,RAW_매출A!$A$2:$A$7000,EDATE($E55,AW$1-1))=0,"",SUMIFS(RAW_매출A!$J$2:$J$7000,RAW_매출A!$B$2:$B$7000,$A55,RAW_매출A!$A$2:$A$7000,EDATE($E55,AW$1-1)))),"")</f>
        <v>3678700</v>
      </c>
      <c r="AX55">
        <f>IFERROR(IF($A55="","",IF(SUMIFS(RAW_매출A!$J$2:$J$7000,RAW_매출A!$B$2:$B$7000,$A55,RAW_매출A!$A$2:$A$7000,EDATE($E55,AX$1-1))=0,"",SUMIFS(RAW_매출A!$J$2:$J$7000,RAW_매출A!$B$2:$B$7000,$A55,RAW_매출A!$A$2:$A$7000,EDATE($E55,AX$1-1)))),"")</f>
        <v>3547400</v>
      </c>
      <c r="AY55">
        <f>IFERROR(IF($A55="","",IF(SUMIFS(RAW_매출A!$J$2:$J$7000,RAW_매출A!$B$2:$B$7000,$A55,RAW_매출A!$A$2:$A$7000,EDATE($E55,AY$1-1))=0,"",SUMIFS(RAW_매출A!$J$2:$J$7000,RAW_매출A!$B$2:$B$7000,$A55,RAW_매출A!$A$2:$A$7000,EDATE($E55,AY$1-1)))),"")</f>
        <v>3375900</v>
      </c>
      <c r="AZ55">
        <f>IFERROR(IF($A55="","",IF(SUMIFS(RAW_매출A!$J$2:$J$7000,RAW_매출A!$B$2:$B$7000,$A55,RAW_매출A!$A$2:$A$7000,EDATE($E55,AZ$1-1))=0,"",SUMIFS(RAW_매출A!$J$2:$J$7000,RAW_매출A!$B$2:$B$7000,$A55,RAW_매출A!$A$2:$A$7000,EDATE($E55,AZ$1-1)))),"")</f>
        <v>3628000</v>
      </c>
      <c r="BA55">
        <f>IFERROR(IF($A55="","",IF(SUMIFS(RAW_매출A!$J$2:$J$7000,RAW_매출A!$B$2:$B$7000,$A55,RAW_매출A!$A$2:$A$7000,EDATE($E55,BA$1-1))=0,"",SUMIFS(RAW_매출A!$J$2:$J$7000,RAW_매출A!$B$2:$B$7000,$A55,RAW_매출A!$A$2:$A$7000,EDATE($E55,BA$1-1)))),"")</f>
        <v>3355600</v>
      </c>
      <c r="BB55">
        <f>IFERROR(IF($A55="","",IF(SUMIFS(RAW_매출A!$J$2:$J$7000,RAW_매출A!$B$2:$B$7000,$A55,RAW_매출A!$A$2:$A$7000,EDATE($E55,BB$1-1))=0,"",SUMIFS(RAW_매출A!$J$2:$J$7000,RAW_매출A!$B$2:$B$7000,$A55,RAW_매출A!$A$2:$A$7000,EDATE($E55,BB$1-1)))),"")</f>
        <v>4022000</v>
      </c>
      <c r="BC55">
        <f>IFERROR(IF($A55="","",IF(SUMIFS(RAW_매출A!$J$2:$J$7000,RAW_매출A!$B$2:$B$7000,$A55,RAW_매출A!$A$2:$A$7000,EDATE($E55,BC$1-1))=0,"",SUMIFS(RAW_매출A!$J$2:$J$7000,RAW_매출A!$B$2:$B$7000,$A55,RAW_매출A!$A$2:$A$7000,EDATE($E55,BC$1-1)))),"")</f>
        <v>3471100</v>
      </c>
      <c r="BD55" t="str">
        <f>IFERROR(IF($A55="","",IF(SUMIFS(RAW_매출A!$J$2:$J$7000,RAW_매출A!$B$2:$B$7000,$A55,RAW_매출A!$A$2:$A$7000,EDATE($E55,BD$1-1))=0,"",SUMIFS(RAW_매출A!$J$2:$J$7000,RAW_매출A!$B$2:$B$7000,$A55,RAW_매출A!$A$2:$A$7000,EDATE($E55,BD$1-1)))),"")</f>
        <v/>
      </c>
      <c r="BE55" t="str">
        <f>IFERROR(IF($A55="","",IF(SUMIFS(RAW_매출A!$J$2:$J$7000,RAW_매출A!$B$2:$B$7000,$A55,RAW_매출A!$A$2:$A$7000,EDATE($E55,BE$1-1))=0,"",SUMIFS(RAW_매출A!$J$2:$J$7000,RAW_매출A!$B$2:$B$7000,$A55,RAW_매출A!$A$2:$A$7000,EDATE($E55,BE$1-1)))),"")</f>
        <v/>
      </c>
      <c r="BF55" t="str">
        <f>IFERROR(IF($A55="","",IF(SUMIFS(RAW_매출A!$J$2:$J$7000,RAW_매출A!$B$2:$B$7000,$A55,RAW_매출A!$A$2:$A$7000,EDATE($E55,BF$1-1))=0,"",SUMIFS(RAW_매출A!$J$2:$J$7000,RAW_매출A!$B$2:$B$7000,$A55,RAW_매출A!$A$2:$A$7000,EDATE($E55,BF$1-1)))),"")</f>
        <v/>
      </c>
      <c r="BG55" t="str">
        <f>IFERROR(IF($A55="","",IF(SUMIFS(RAW_매출A!$J$2:$J$7000,RAW_매출A!$B$2:$B$7000,$A55,RAW_매출A!$A$2:$A$7000,EDATE($E55,BG$1-1))=0,"",SUMIFS(RAW_매출A!$J$2:$J$7000,RAW_매출A!$B$2:$B$7000,$A55,RAW_매출A!$A$2:$A$7000,EDATE($E55,BG$1-1)))),"")</f>
        <v/>
      </c>
      <c r="BH55" t="str">
        <f>IFERROR(IF($A55="","",IF(SUMIFS(RAW_매출A!$J$2:$J$7000,RAW_매출A!$B$2:$B$7000,$A55,RAW_매출A!$A$2:$A$7000,EDATE($E55,BH$1-1))=0,"",SUMIFS(RAW_매출A!$J$2:$J$7000,RAW_매출A!$B$2:$B$7000,$A55,RAW_매출A!$A$2:$A$7000,EDATE($E55,BH$1-1)))),"")</f>
        <v/>
      </c>
      <c r="BI55" t="str">
        <f>IFERROR(IF($A55="","",IF(SUMIFS(RAW_매출A!$J$2:$J$7000,RAW_매출A!$B$2:$B$7000,$A55,RAW_매출A!$A$2:$A$7000,EDATE($E55,BI$1-1))=0,"",SUMIFS(RAW_매출A!$J$2:$J$7000,RAW_매출A!$B$2:$B$7000,$A55,RAW_매출A!$A$2:$A$7000,EDATE($E55,BI$1-1)))),"")</f>
        <v/>
      </c>
      <c r="BJ55" t="str">
        <f>IFERROR(IF($A55="","",IF(SUMIFS(RAW_매출A!$J$2:$J$7000,RAW_매출A!$B$2:$B$7000,$A55,RAW_매출A!$A$2:$A$7000,EDATE($E55,BJ$1-1))=0,"",SUMIFS(RAW_매출A!$J$2:$J$7000,RAW_매출A!$B$2:$B$7000,$A55,RAW_매출A!$A$2:$A$7000,EDATE($E55,BJ$1-1)))),"")</f>
        <v/>
      </c>
      <c r="BK55" t="str">
        <f>IFERROR(IF($A55="","",IF(SUMIFS(RAW_매출A!$J$2:$J$7000,RAW_매출A!$B$2:$B$7000,$A55,RAW_매출A!$A$2:$A$7000,EDATE($E55,BK$1-1))=0,"",SUMIFS(RAW_매출A!$J$2:$J$7000,RAW_매출A!$B$2:$B$7000,$A55,RAW_매출A!$A$2:$A$7000,EDATE($E55,BK$1-1)))),"")</f>
        <v/>
      </c>
      <c r="BL55" t="str">
        <f>IFERROR(IF($A55="","",IF(SUMIFS(RAW_매출A!$J$2:$J$7000,RAW_매출A!$B$2:$B$7000,$A55,RAW_매출A!$A$2:$A$7000,EDATE($E55,BL$1-1))=0,"",SUMIFS(RAW_매출A!$J$2:$J$7000,RAW_매출A!$B$2:$B$7000,$A55,RAW_매출A!$A$2:$A$7000,EDATE($E55,BL$1-1)))),"")</f>
        <v/>
      </c>
      <c r="BM55" t="str">
        <f>IFERROR(IF($A55="","",IF(SUMIFS(RAW_매출A!$J$2:$J$7000,RAW_매출A!$B$2:$B$7000,$A55,RAW_매출A!$A$2:$A$7000,EDATE($E55,BM$1-1))=0,"",SUMIFS(RAW_매출A!$J$2:$J$7000,RAW_매출A!$B$2:$B$7000,$A55,RAW_매출A!$A$2:$A$7000,EDATE($E55,BM$1-1)))),"")</f>
        <v/>
      </c>
      <c r="BN55" t="str">
        <f>IFERROR(IF($A55="","",IF(SUMIFS(RAW_매출A!$J$2:$J$7000,RAW_매출A!$B$2:$B$7000,$A55,RAW_매출A!$A$2:$A$7000,EDATE($E55,BN$1-1))=0,"",SUMIFS(RAW_매출A!$J$2:$J$7000,RAW_매출A!$B$2:$B$7000,$A55,RAW_매출A!$A$2:$A$7000,EDATE($E55,BN$1-1)))),"")</f>
        <v/>
      </c>
    </row>
    <row r="56" spans="1:66" x14ac:dyDescent="0.3">
      <c r="A56" t="str">
        <f>세팅!A57</f>
        <v>(1045) #병점진안점</v>
      </c>
      <c r="B56" t="str">
        <f>세팅!B57</f>
        <v>150-2</v>
      </c>
      <c r="C56">
        <f t="shared" si="0"/>
        <v>2</v>
      </c>
      <c r="D56" t="str">
        <f t="shared" si="1"/>
        <v>2</v>
      </c>
      <c r="E56" s="1">
        <f>세팅!D57</f>
        <v>44774</v>
      </c>
      <c r="F56">
        <f t="shared" si="4"/>
        <v>3339985</v>
      </c>
      <c r="G56">
        <f>IFERROR(IF($A56="","",IF(SUMIFS(RAW_매출A!$J$2:$J$7000,RAW_매출A!$B$2:$B$7000,$A56,RAW_매출A!$A$2:$A$7000,EDATE($E56,G$1-1))=0,"",SUMIFS(RAW_매출A!$J$2:$J$7000,RAW_매출A!$B$2:$B$7000,$A56,RAW_매출A!$A$2:$A$7000,EDATE($E56,G$1-1)))),"")</f>
        <v>2073850</v>
      </c>
      <c r="H56">
        <f>IFERROR(IF($A56="","",IF(SUMIFS(RAW_매출A!$J$2:$J$7000,RAW_매출A!$B$2:$B$7000,$A56,RAW_매출A!$A$2:$A$7000,EDATE($E56,H$1-1))=0,"",SUMIFS(RAW_매출A!$J$2:$J$7000,RAW_매출A!$B$2:$B$7000,$A56,RAW_매출A!$A$2:$A$7000,EDATE($E56,H$1-1)))),"")</f>
        <v>2258200</v>
      </c>
      <c r="I56">
        <f>IFERROR(IF($A56="","",IF(SUMIFS(RAW_매출A!$J$2:$J$7000,RAW_매출A!$B$2:$B$7000,$A56,RAW_매출A!$A$2:$A$7000,EDATE($E56,I$1-1))=0,"",SUMIFS(RAW_매출A!$J$2:$J$7000,RAW_매출A!$B$2:$B$7000,$A56,RAW_매출A!$A$2:$A$7000,EDATE($E56,I$1-1)))),"")</f>
        <v>3188500</v>
      </c>
      <c r="J56" s="28">
        <f>IFERROR(IF($A56="","",IF(SUMIFS(RAW_매출A!$J$2:$J$7000,RAW_매출A!$B$2:$B$7000,$A56,RAW_매출A!$A$2:$A$7000,EDATE($E56,J$1-1))=0,"",SUMIFS(RAW_매출A!$J$2:$J$7000,RAW_매출A!$B$2:$B$7000,$A56,RAW_매출A!$A$2:$A$7000,EDATE($E56,J$1-1)))),"")</f>
        <v>2634600</v>
      </c>
      <c r="K56" s="28">
        <f>IFERROR(IF($A56="","",IF(SUMIFS(RAW_매출A!$J$2:$J$7000,RAW_매출A!$B$2:$B$7000,$A56,RAW_매출A!$A$2:$A$7000,EDATE($E56,K$1-1))=0,"",SUMIFS(RAW_매출A!$J$2:$J$7000,RAW_매출A!$B$2:$B$7000,$A56,RAW_매출A!$A$2:$A$7000,EDATE($E56,K$1-1)))),"")</f>
        <v>3206100</v>
      </c>
      <c r="L56" s="28">
        <f>IFERROR(IF($A56="","",IF(SUMIFS(RAW_매출A!$J$2:$J$7000,RAW_매출A!$B$2:$B$7000,$A56,RAW_매출A!$A$2:$A$7000,EDATE($E56,L$1-1))=0,"",SUMIFS(RAW_매출A!$J$2:$J$7000,RAW_매출A!$B$2:$B$7000,$A56,RAW_매출A!$A$2:$A$7000,EDATE($E56,L$1-1)))),"")</f>
        <v>3281210</v>
      </c>
      <c r="M56" s="28">
        <f>IFERROR(IF($A56="","",IF(SUMIFS(RAW_매출A!$J$2:$J$7000,RAW_매출A!$B$2:$B$7000,$A56,RAW_매출A!$A$2:$A$7000,EDATE($E56,M$1-1))=0,"",SUMIFS(RAW_매출A!$J$2:$J$7000,RAW_매출A!$B$2:$B$7000,$A56,RAW_매출A!$A$2:$A$7000,EDATE($E56,M$1-1)))),"")</f>
        <v>3189600</v>
      </c>
      <c r="N56" s="28">
        <f>IFERROR(IF($A56="","",IF(SUMIFS(RAW_매출A!$J$2:$J$7000,RAW_매출A!$B$2:$B$7000,$A56,RAW_매출A!$A$2:$A$7000,EDATE($E56,N$1-1))=0,"",SUMIFS(RAW_매출A!$J$2:$J$7000,RAW_매출A!$B$2:$B$7000,$A56,RAW_매출A!$A$2:$A$7000,EDATE($E56,N$1-1)))),"")</f>
        <v>3722900</v>
      </c>
      <c r="O56" s="28">
        <f>IFERROR(IF($A56="","",IF(SUMIFS(RAW_매출A!$J$2:$J$7000,RAW_매출A!$B$2:$B$7000,$A56,RAW_매출A!$A$2:$A$7000,EDATE($E56,O$1-1))=0,"",SUMIFS(RAW_매출A!$J$2:$J$7000,RAW_매출A!$B$2:$B$7000,$A56,RAW_매출A!$A$2:$A$7000,EDATE($E56,O$1-1)))),"")</f>
        <v>4005500</v>
      </c>
      <c r="P56">
        <f>IFERROR(IF($A56="","",IF(SUMIFS(RAW_매출A!$J$2:$J$7000,RAW_매출A!$B$2:$B$7000,$A56,RAW_매출A!$A$2:$A$7000,EDATE($E56,P$1-1))=0,"",SUMIFS(RAW_매출A!$J$2:$J$7000,RAW_매출A!$B$2:$B$7000,$A56,RAW_매출A!$A$2:$A$7000,EDATE($E56,P$1-1)))),"")</f>
        <v>3938500</v>
      </c>
      <c r="Q56">
        <f>IFERROR(IF($A56="","",IF(SUMIFS(RAW_매출A!$J$2:$J$7000,RAW_매출A!$B$2:$B$7000,$A56,RAW_매출A!$A$2:$A$7000,EDATE($E56,Q$1-1))=0,"",SUMIFS(RAW_매출A!$J$2:$J$7000,RAW_매출A!$B$2:$B$7000,$A56,RAW_매출A!$A$2:$A$7000,EDATE($E56,Q$1-1)))),"")</f>
        <v>3204400</v>
      </c>
      <c r="R56">
        <f>IFERROR(IF($A56="","",IF(SUMIFS(RAW_매출A!$J$2:$J$7000,RAW_매출A!$B$2:$B$7000,$A56,RAW_매출A!$A$2:$A$7000,EDATE($E56,R$1-1))=0,"",SUMIFS(RAW_매출A!$J$2:$J$7000,RAW_매출A!$B$2:$B$7000,$A56,RAW_매출A!$A$2:$A$7000,EDATE($E56,R$1-1)))),"")</f>
        <v>3884300</v>
      </c>
      <c r="S56">
        <f>IFERROR(IF($A56="","",IF(SUMIFS(RAW_매출A!$J$2:$J$7000,RAW_매출A!$B$2:$B$7000,$A56,RAW_매출A!$A$2:$A$7000,EDATE($E56,S$1-1))=0,"",SUMIFS(RAW_매출A!$J$2:$J$7000,RAW_매출A!$B$2:$B$7000,$A56,RAW_매출A!$A$2:$A$7000,EDATE($E56,S$1-1)))),"")</f>
        <v>3358300</v>
      </c>
      <c r="T56">
        <f>IFERROR(IF($A56="","",IF(SUMIFS(RAW_매출A!$J$2:$J$7000,RAW_매출A!$B$2:$B$7000,$A56,RAW_매출A!$A$2:$A$7000,EDATE($E56,T$1-1))=0,"",SUMIFS(RAW_매출A!$J$2:$J$7000,RAW_매출A!$B$2:$B$7000,$A56,RAW_매출A!$A$2:$A$7000,EDATE($E56,T$1-1)))),"")</f>
        <v>3499800</v>
      </c>
      <c r="U56">
        <f>IFERROR(IF($A56="","",IF(SUMIFS(RAW_매출A!$J$2:$J$7000,RAW_매출A!$B$2:$B$7000,$A56,RAW_매출A!$A$2:$A$7000,EDATE($E56,U$1-1))=0,"",SUMIFS(RAW_매출A!$J$2:$J$7000,RAW_매출A!$B$2:$B$7000,$A56,RAW_매출A!$A$2:$A$7000,EDATE($E56,U$1-1)))),"")</f>
        <v>3690800</v>
      </c>
      <c r="V56">
        <f>IFERROR(IF($A56="","",IF(SUMIFS(RAW_매출A!$J$2:$J$7000,RAW_매출A!$B$2:$B$7000,$A56,RAW_매출A!$A$2:$A$7000,EDATE($E56,V$1-1))=0,"",SUMIFS(RAW_매출A!$J$2:$J$7000,RAW_매출A!$B$2:$B$7000,$A56,RAW_매출A!$A$2:$A$7000,EDATE($E56,V$1-1)))),"")</f>
        <v>4070400</v>
      </c>
      <c r="W56">
        <f>IFERROR(IF($A56="","",IF(SUMIFS(RAW_매출A!$J$2:$J$7000,RAW_매출A!$B$2:$B$7000,$A56,RAW_매출A!$A$2:$A$7000,EDATE($E56,W$1-1))=0,"",SUMIFS(RAW_매출A!$J$2:$J$7000,RAW_매출A!$B$2:$B$7000,$A56,RAW_매출A!$A$2:$A$7000,EDATE($E56,W$1-1)))),"")</f>
        <v>4856600</v>
      </c>
      <c r="X56">
        <f>IFERROR(IF($A56="","",IF(SUMIFS(RAW_매출A!$J$2:$J$7000,RAW_매출A!$B$2:$B$7000,$A56,RAW_매출A!$A$2:$A$7000,EDATE($E56,X$1-1))=0,"",SUMIFS(RAW_매출A!$J$2:$J$7000,RAW_매출A!$B$2:$B$7000,$A56,RAW_매출A!$A$2:$A$7000,EDATE($E56,X$1-1)))),"")</f>
        <v>4744000</v>
      </c>
      <c r="Y56">
        <f>IFERROR(IF($A56="","",IF(SUMIFS(RAW_매출A!$J$2:$J$7000,RAW_매출A!$B$2:$B$7000,$A56,RAW_매출A!$A$2:$A$7000,EDATE($E56,Y$1-1))=0,"",SUMIFS(RAW_매출A!$J$2:$J$7000,RAW_매출A!$B$2:$B$7000,$A56,RAW_매출A!$A$2:$A$7000,EDATE($E56,Y$1-1)))),"")</f>
        <v>3640600</v>
      </c>
      <c r="Z56">
        <f>IFERROR(IF($A56="","",IF(SUMIFS(RAW_매출A!$J$2:$J$7000,RAW_매출A!$B$2:$B$7000,$A56,RAW_매출A!$A$2:$A$7000,EDATE($E56,Z$1-1))=0,"",SUMIFS(RAW_매출A!$J$2:$J$7000,RAW_매출A!$B$2:$B$7000,$A56,RAW_매출A!$A$2:$A$7000,EDATE($E56,Z$1-1)))),"")</f>
        <v>4564100</v>
      </c>
      <c r="AA56">
        <f>IFERROR(IF($A56="","",IF(SUMIFS(RAW_매출A!$J$2:$J$7000,RAW_매출A!$B$2:$B$7000,$A56,RAW_매출A!$A$2:$A$7000,EDATE($E56,AA$1-1))=0,"",SUMIFS(RAW_매출A!$J$2:$J$7000,RAW_매출A!$B$2:$B$7000,$A56,RAW_매출A!$A$2:$A$7000,EDATE($E56,AA$1-1)))),"")</f>
        <v>3932400</v>
      </c>
      <c r="AB56">
        <f>IFERROR(IF($A56="","",IF(SUMIFS(RAW_매출A!$J$2:$J$7000,RAW_매출A!$B$2:$B$7000,$A56,RAW_매출A!$A$2:$A$7000,EDATE($E56,AB$1-1))=0,"",SUMIFS(RAW_매출A!$J$2:$J$7000,RAW_매출A!$B$2:$B$7000,$A56,RAW_매출A!$A$2:$A$7000,EDATE($E56,AB$1-1)))),"")</f>
        <v>4177800</v>
      </c>
      <c r="AC56">
        <f>IFERROR(IF($A56="","",IF(SUMIFS(RAW_매출A!$J$2:$J$7000,RAW_매출A!$B$2:$B$7000,$A56,RAW_매출A!$A$2:$A$7000,EDATE($E56,AC$1-1))=0,"",SUMIFS(RAW_매출A!$J$2:$J$7000,RAW_매출A!$B$2:$B$7000,$A56,RAW_매출A!$A$2:$A$7000,EDATE($E56,AC$1-1)))),"")</f>
        <v>4386500</v>
      </c>
      <c r="AD56">
        <f>IFERROR(IF($A56="","",IF(SUMIFS(RAW_매출A!$J$2:$J$7000,RAW_매출A!$B$2:$B$7000,$A56,RAW_매출A!$A$2:$A$7000,EDATE($E56,AD$1-1))=0,"",SUMIFS(RAW_매출A!$J$2:$J$7000,RAW_매출A!$B$2:$B$7000,$A56,RAW_매출A!$A$2:$A$7000,EDATE($E56,AD$1-1)))),"")</f>
        <v>4181800</v>
      </c>
      <c r="AE56">
        <f>IFERROR(IF($A56="","",IF(SUMIFS(RAW_매출A!$J$2:$J$7000,RAW_매출A!$B$2:$B$7000,$A56,RAW_매출A!$A$2:$A$7000,EDATE($E56,AE$1-1))=0,"",SUMIFS(RAW_매출A!$J$2:$J$7000,RAW_매출A!$B$2:$B$7000,$A56,RAW_매출A!$A$2:$A$7000,EDATE($E56,AE$1-1)))),"")</f>
        <v>3426800</v>
      </c>
      <c r="AF56">
        <f>IFERROR(IF($A56="","",IF(SUMIFS(RAW_매출A!$J$2:$J$7000,RAW_매출A!$B$2:$B$7000,$A56,RAW_매출A!$A$2:$A$7000,EDATE($E56,AF$1-1))=0,"",SUMIFS(RAW_매출A!$J$2:$J$7000,RAW_매출A!$B$2:$B$7000,$A56,RAW_매출A!$A$2:$A$7000,EDATE($E56,AF$1-1)))),"")</f>
        <v>3378300</v>
      </c>
      <c r="AG56">
        <f>IFERROR(IF($A56="","",IF(SUMIFS(RAW_매출A!$J$2:$J$7000,RAW_매출A!$B$2:$B$7000,$A56,RAW_매출A!$A$2:$A$7000,EDATE($E56,AG$1-1))=0,"",SUMIFS(RAW_매출A!$J$2:$J$7000,RAW_매출A!$B$2:$B$7000,$A56,RAW_매출A!$A$2:$A$7000,EDATE($E56,AG$1-1)))),"")</f>
        <v>3809000</v>
      </c>
      <c r="AH56">
        <f>IFERROR(IF($A56="","",IF(SUMIFS(RAW_매출A!$J$2:$J$7000,RAW_매출A!$B$2:$B$7000,$A56,RAW_매출A!$A$2:$A$7000,EDATE($E56,AH$1-1))=0,"",SUMIFS(RAW_매출A!$J$2:$J$7000,RAW_매출A!$B$2:$B$7000,$A56,RAW_매출A!$A$2:$A$7000,EDATE($E56,AH$1-1)))),"")</f>
        <v>3446700</v>
      </c>
      <c r="AI56">
        <f>IFERROR(IF($A56="","",IF(SUMIFS(RAW_매출A!$J$2:$J$7000,RAW_매출A!$B$2:$B$7000,$A56,RAW_매출A!$A$2:$A$7000,EDATE($E56,AI$1-1))=0,"",SUMIFS(RAW_매출A!$J$2:$J$7000,RAW_매출A!$B$2:$B$7000,$A56,RAW_매출A!$A$2:$A$7000,EDATE($E56,AI$1-1)))),"")</f>
        <v>3387200</v>
      </c>
      <c r="AJ56">
        <f>IFERROR(IF($A56="","",IF(SUMIFS(RAW_매출A!$J$2:$J$7000,RAW_매출A!$B$2:$B$7000,$A56,RAW_매출A!$A$2:$A$7000,EDATE($E56,AJ$1-1))=0,"",SUMIFS(RAW_매출A!$J$2:$J$7000,RAW_매출A!$B$2:$B$7000,$A56,RAW_매출A!$A$2:$A$7000,EDATE($E56,AJ$1-1)))),"")</f>
        <v>3266800</v>
      </c>
      <c r="AK56">
        <f>IFERROR(IF($A56="","",IF(SUMIFS(RAW_매출A!$J$2:$J$7000,RAW_매출A!$B$2:$B$7000,$A56,RAW_매출A!$A$2:$A$7000,EDATE($E56,AK$1-1))=0,"",SUMIFS(RAW_매출A!$J$2:$J$7000,RAW_매출A!$B$2:$B$7000,$A56,RAW_매출A!$A$2:$A$7000,EDATE($E56,AK$1-1)))),"")</f>
        <v>3056000</v>
      </c>
      <c r="AL56">
        <f>IFERROR(IF($A56="","",IF(SUMIFS(RAW_매출A!$J$2:$J$7000,RAW_매출A!$B$2:$B$7000,$A56,RAW_매출A!$A$2:$A$7000,EDATE($E56,AL$1-1))=0,"",SUMIFS(RAW_매출A!$J$2:$J$7000,RAW_매출A!$B$2:$B$7000,$A56,RAW_매출A!$A$2:$A$7000,EDATE($E56,AL$1-1)))),"")</f>
        <v>3660300</v>
      </c>
      <c r="AM56">
        <f>IFERROR(IF($A56="","",IF(SUMIFS(RAW_매출A!$J$2:$J$7000,RAW_매출A!$B$2:$B$7000,$A56,RAW_매출A!$A$2:$A$7000,EDATE($E56,AM$1-1))=0,"",SUMIFS(RAW_매출A!$J$2:$J$7000,RAW_매출A!$B$2:$B$7000,$A56,RAW_매출A!$A$2:$A$7000,EDATE($E56,AM$1-1)))),"")</f>
        <v>3707730</v>
      </c>
      <c r="AN56">
        <f>IFERROR(IF($A56="","",IF(SUMIFS(RAW_매출A!$J$2:$J$7000,RAW_매출A!$B$2:$B$7000,$A56,RAW_매출A!$A$2:$A$7000,EDATE($E56,AN$1-1))=0,"",SUMIFS(RAW_매출A!$J$2:$J$7000,RAW_매출A!$B$2:$B$7000,$A56,RAW_매출A!$A$2:$A$7000,EDATE($E56,AN$1-1)))),"")</f>
        <v>3991500</v>
      </c>
      <c r="AO56">
        <f>IFERROR(IF($A56="","",IF(SUMIFS(RAW_매출A!$J$2:$J$7000,RAW_매출A!$B$2:$B$7000,$A56,RAW_매출A!$A$2:$A$7000,EDATE($E56,AO$1-1))=0,"",SUMIFS(RAW_매출A!$J$2:$J$7000,RAW_매출A!$B$2:$B$7000,$A56,RAW_매출A!$A$2:$A$7000,EDATE($E56,AO$1-1)))),"")</f>
        <v>3589810</v>
      </c>
      <c r="AP56">
        <f>IFERROR(IF($A56="","",IF(SUMIFS(RAW_매출A!$J$2:$J$7000,RAW_매출A!$B$2:$B$7000,$A56,RAW_매출A!$A$2:$A$7000,EDATE($E56,AP$1-1))=0,"",SUMIFS(RAW_매출A!$J$2:$J$7000,RAW_매출A!$B$2:$B$7000,$A56,RAW_매출A!$A$2:$A$7000,EDATE($E56,AP$1-1)))),"")</f>
        <v>3547600</v>
      </c>
      <c r="AQ56">
        <f>IFERROR(IF($A56="","",IF(SUMIFS(RAW_매출A!$J$2:$J$7000,RAW_매출A!$B$2:$B$7000,$A56,RAW_매출A!$A$2:$A$7000,EDATE($E56,AQ$1-1))=0,"",SUMIFS(RAW_매출A!$J$2:$J$7000,RAW_매출A!$B$2:$B$7000,$A56,RAW_매출A!$A$2:$A$7000,EDATE($E56,AQ$1-1)))),"")</f>
        <v>3850300</v>
      </c>
      <c r="AR56">
        <f>IFERROR(IF($A56="","",IF(SUMIFS(RAW_매출A!$J$2:$J$7000,RAW_매출A!$B$2:$B$7000,$A56,RAW_매출A!$A$2:$A$7000,EDATE($E56,AR$1-1))=0,"",SUMIFS(RAW_매출A!$J$2:$J$7000,RAW_매출A!$B$2:$B$7000,$A56,RAW_매출A!$A$2:$A$7000,EDATE($E56,AR$1-1)))),"")</f>
        <v>3758500</v>
      </c>
      <c r="AS56">
        <f>IFERROR(IF($A56="","",IF(SUMIFS(RAW_매출A!$J$2:$J$7000,RAW_매출A!$B$2:$B$7000,$A56,RAW_매출A!$A$2:$A$7000,EDATE($E56,AS$1-1))=0,"",SUMIFS(RAW_매출A!$J$2:$J$7000,RAW_매출A!$B$2:$B$7000,$A56,RAW_매출A!$A$2:$A$7000,EDATE($E56,AS$1-1)))),"")</f>
        <v>4360200</v>
      </c>
      <c r="AT56">
        <f>IFERROR(IF($A56="","",IF(SUMIFS(RAW_매출A!$J$2:$J$7000,RAW_매출A!$B$2:$B$7000,$A56,RAW_매출A!$A$2:$A$7000,EDATE($E56,AT$1-1))=0,"",SUMIFS(RAW_매출A!$J$2:$J$7000,RAW_매출A!$B$2:$B$7000,$A56,RAW_매출A!$A$2:$A$7000,EDATE($E56,AT$1-1)))),"")</f>
        <v>3623300</v>
      </c>
      <c r="AU56">
        <f>IFERROR(IF($A56="","",IF(SUMIFS(RAW_매출A!$J$2:$J$7000,RAW_매출A!$B$2:$B$7000,$A56,RAW_매출A!$A$2:$A$7000,EDATE($E56,AU$1-1))=0,"",SUMIFS(RAW_매출A!$J$2:$J$7000,RAW_매출A!$B$2:$B$7000,$A56,RAW_매출A!$A$2:$A$7000,EDATE($E56,AU$1-1)))),"")</f>
        <v>3617100</v>
      </c>
      <c r="AV56">
        <f>IFERROR(IF($A56="","",IF(SUMIFS(RAW_매출A!$J$2:$J$7000,RAW_매출A!$B$2:$B$7000,$A56,RAW_매출A!$A$2:$A$7000,EDATE($E56,AV$1-1))=0,"",SUMIFS(RAW_매출A!$J$2:$J$7000,RAW_매출A!$B$2:$B$7000,$A56,RAW_매출A!$A$2:$A$7000,EDATE($E56,AV$1-1)))),"")</f>
        <v>3859500</v>
      </c>
      <c r="AW56">
        <f>IFERROR(IF($A56="","",IF(SUMIFS(RAW_매출A!$J$2:$J$7000,RAW_매출A!$B$2:$B$7000,$A56,RAW_매출A!$A$2:$A$7000,EDATE($E56,AW$1-1))=0,"",SUMIFS(RAW_매출A!$J$2:$J$7000,RAW_매출A!$B$2:$B$7000,$A56,RAW_매출A!$A$2:$A$7000,EDATE($E56,AW$1-1)))),"")</f>
        <v>3520400</v>
      </c>
      <c r="AX56">
        <f>IFERROR(IF($A56="","",IF(SUMIFS(RAW_매출A!$J$2:$J$7000,RAW_매출A!$B$2:$B$7000,$A56,RAW_매출A!$A$2:$A$7000,EDATE($E56,AX$1-1))=0,"",SUMIFS(RAW_매출A!$J$2:$J$7000,RAW_매출A!$B$2:$B$7000,$A56,RAW_매출A!$A$2:$A$7000,EDATE($E56,AX$1-1)))),"")</f>
        <v>3915400</v>
      </c>
      <c r="AY56">
        <f>IFERROR(IF($A56="","",IF(SUMIFS(RAW_매출A!$J$2:$J$7000,RAW_매출A!$B$2:$B$7000,$A56,RAW_매출A!$A$2:$A$7000,EDATE($E56,AY$1-1))=0,"",SUMIFS(RAW_매출A!$J$2:$J$7000,RAW_매출A!$B$2:$B$7000,$A56,RAW_매출A!$A$2:$A$7000,EDATE($E56,AY$1-1)))),"")</f>
        <v>3705800</v>
      </c>
      <c r="AZ56">
        <f>IFERROR(IF($A56="","",IF(SUMIFS(RAW_매출A!$J$2:$J$7000,RAW_매출A!$B$2:$B$7000,$A56,RAW_매출A!$A$2:$A$7000,EDATE($E56,AZ$1-1))=0,"",SUMIFS(RAW_매출A!$J$2:$J$7000,RAW_매출A!$B$2:$B$7000,$A56,RAW_매출A!$A$2:$A$7000,EDATE($E56,AZ$1-1)))),"")</f>
        <v>4216300</v>
      </c>
      <c r="BA56">
        <f>IFERROR(IF($A56="","",IF(SUMIFS(RAW_매출A!$J$2:$J$7000,RAW_매출A!$B$2:$B$7000,$A56,RAW_매출A!$A$2:$A$7000,EDATE($E56,BA$1-1))=0,"",SUMIFS(RAW_매출A!$J$2:$J$7000,RAW_매출A!$B$2:$B$7000,$A56,RAW_매출A!$A$2:$A$7000,EDATE($E56,BA$1-1)))),"")</f>
        <v>3621900</v>
      </c>
      <c r="BB56" t="str">
        <f>IFERROR(IF($A56="","",IF(SUMIFS(RAW_매출A!$J$2:$J$7000,RAW_매출A!$B$2:$B$7000,$A56,RAW_매출A!$A$2:$A$7000,EDATE($E56,BB$1-1))=0,"",SUMIFS(RAW_매출A!$J$2:$J$7000,RAW_매출A!$B$2:$B$7000,$A56,RAW_매출A!$A$2:$A$7000,EDATE($E56,BB$1-1)))),"")</f>
        <v/>
      </c>
      <c r="BC56" t="str">
        <f>IFERROR(IF($A56="","",IF(SUMIFS(RAW_매출A!$J$2:$J$7000,RAW_매출A!$B$2:$B$7000,$A56,RAW_매출A!$A$2:$A$7000,EDATE($E56,BC$1-1))=0,"",SUMIFS(RAW_매출A!$J$2:$J$7000,RAW_매출A!$B$2:$B$7000,$A56,RAW_매출A!$A$2:$A$7000,EDATE($E56,BC$1-1)))),"")</f>
        <v/>
      </c>
      <c r="BD56" t="str">
        <f>IFERROR(IF($A56="","",IF(SUMIFS(RAW_매출A!$J$2:$J$7000,RAW_매출A!$B$2:$B$7000,$A56,RAW_매출A!$A$2:$A$7000,EDATE($E56,BD$1-1))=0,"",SUMIFS(RAW_매출A!$J$2:$J$7000,RAW_매출A!$B$2:$B$7000,$A56,RAW_매출A!$A$2:$A$7000,EDATE($E56,BD$1-1)))),"")</f>
        <v/>
      </c>
      <c r="BE56" t="str">
        <f>IFERROR(IF($A56="","",IF(SUMIFS(RAW_매출A!$J$2:$J$7000,RAW_매출A!$B$2:$B$7000,$A56,RAW_매출A!$A$2:$A$7000,EDATE($E56,BE$1-1))=0,"",SUMIFS(RAW_매출A!$J$2:$J$7000,RAW_매출A!$B$2:$B$7000,$A56,RAW_매출A!$A$2:$A$7000,EDATE($E56,BE$1-1)))),"")</f>
        <v/>
      </c>
      <c r="BF56" t="str">
        <f>IFERROR(IF($A56="","",IF(SUMIFS(RAW_매출A!$J$2:$J$7000,RAW_매출A!$B$2:$B$7000,$A56,RAW_매출A!$A$2:$A$7000,EDATE($E56,BF$1-1))=0,"",SUMIFS(RAW_매출A!$J$2:$J$7000,RAW_매출A!$B$2:$B$7000,$A56,RAW_매출A!$A$2:$A$7000,EDATE($E56,BF$1-1)))),"")</f>
        <v/>
      </c>
      <c r="BG56" t="str">
        <f>IFERROR(IF($A56="","",IF(SUMIFS(RAW_매출A!$J$2:$J$7000,RAW_매출A!$B$2:$B$7000,$A56,RAW_매출A!$A$2:$A$7000,EDATE($E56,BG$1-1))=0,"",SUMIFS(RAW_매출A!$J$2:$J$7000,RAW_매출A!$B$2:$B$7000,$A56,RAW_매출A!$A$2:$A$7000,EDATE($E56,BG$1-1)))),"")</f>
        <v/>
      </c>
      <c r="BH56" t="str">
        <f>IFERROR(IF($A56="","",IF(SUMIFS(RAW_매출A!$J$2:$J$7000,RAW_매출A!$B$2:$B$7000,$A56,RAW_매출A!$A$2:$A$7000,EDATE($E56,BH$1-1))=0,"",SUMIFS(RAW_매출A!$J$2:$J$7000,RAW_매출A!$B$2:$B$7000,$A56,RAW_매출A!$A$2:$A$7000,EDATE($E56,BH$1-1)))),"")</f>
        <v/>
      </c>
      <c r="BI56" t="str">
        <f>IFERROR(IF($A56="","",IF(SUMIFS(RAW_매출A!$J$2:$J$7000,RAW_매출A!$B$2:$B$7000,$A56,RAW_매출A!$A$2:$A$7000,EDATE($E56,BI$1-1))=0,"",SUMIFS(RAW_매출A!$J$2:$J$7000,RAW_매출A!$B$2:$B$7000,$A56,RAW_매출A!$A$2:$A$7000,EDATE($E56,BI$1-1)))),"")</f>
        <v/>
      </c>
      <c r="BJ56" t="str">
        <f>IFERROR(IF($A56="","",IF(SUMIFS(RAW_매출A!$J$2:$J$7000,RAW_매출A!$B$2:$B$7000,$A56,RAW_매출A!$A$2:$A$7000,EDATE($E56,BJ$1-1))=0,"",SUMIFS(RAW_매출A!$J$2:$J$7000,RAW_매출A!$B$2:$B$7000,$A56,RAW_매출A!$A$2:$A$7000,EDATE($E56,BJ$1-1)))),"")</f>
        <v/>
      </c>
      <c r="BK56" t="str">
        <f>IFERROR(IF($A56="","",IF(SUMIFS(RAW_매출A!$J$2:$J$7000,RAW_매출A!$B$2:$B$7000,$A56,RAW_매출A!$A$2:$A$7000,EDATE($E56,BK$1-1))=0,"",SUMIFS(RAW_매출A!$J$2:$J$7000,RAW_매출A!$B$2:$B$7000,$A56,RAW_매출A!$A$2:$A$7000,EDATE($E56,BK$1-1)))),"")</f>
        <v/>
      </c>
      <c r="BL56" t="str">
        <f>IFERROR(IF($A56="","",IF(SUMIFS(RAW_매출A!$J$2:$J$7000,RAW_매출A!$B$2:$B$7000,$A56,RAW_매출A!$A$2:$A$7000,EDATE($E56,BL$1-1))=0,"",SUMIFS(RAW_매출A!$J$2:$J$7000,RAW_매출A!$B$2:$B$7000,$A56,RAW_매출A!$A$2:$A$7000,EDATE($E56,BL$1-1)))),"")</f>
        <v/>
      </c>
      <c r="BM56" t="str">
        <f>IFERROR(IF($A56="","",IF(SUMIFS(RAW_매출A!$J$2:$J$7000,RAW_매출A!$B$2:$B$7000,$A56,RAW_매출A!$A$2:$A$7000,EDATE($E56,BM$1-1))=0,"",SUMIFS(RAW_매출A!$J$2:$J$7000,RAW_매출A!$B$2:$B$7000,$A56,RAW_매출A!$A$2:$A$7000,EDATE($E56,BM$1-1)))),"")</f>
        <v/>
      </c>
      <c r="BN56" t="str">
        <f>IFERROR(IF($A56="","",IF(SUMIFS(RAW_매출A!$J$2:$J$7000,RAW_매출A!$B$2:$B$7000,$A56,RAW_매출A!$A$2:$A$7000,EDATE($E56,BN$1-1))=0,"",SUMIFS(RAW_매출A!$J$2:$J$7000,RAW_매출A!$B$2:$B$7000,$A56,RAW_매출A!$A$2:$A$7000,EDATE($E56,BN$1-1)))),"")</f>
        <v/>
      </c>
    </row>
    <row r="57" spans="1:66" x14ac:dyDescent="0.3">
      <c r="A57" t="str">
        <f>세팅!A58</f>
        <v>(1046) #인천시청점</v>
      </c>
      <c r="B57" t="str">
        <f>세팅!B58</f>
        <v>150-3</v>
      </c>
      <c r="C57">
        <f t="shared" si="0"/>
        <v>3</v>
      </c>
      <c r="D57" t="str">
        <f t="shared" si="1"/>
        <v>3+</v>
      </c>
      <c r="E57" s="1">
        <f>세팅!D58</f>
        <v>44805</v>
      </c>
      <c r="F57">
        <f t="shared" si="4"/>
        <v>4541500</v>
      </c>
      <c r="G57">
        <f>IFERROR(IF($A57="","",IF(SUMIFS(RAW_매출A!$J$2:$J$7000,RAW_매출A!$B$2:$B$7000,$A57,RAW_매출A!$A$2:$A$7000,EDATE($E57,G$1-1))=0,"",SUMIFS(RAW_매출A!$J$2:$J$7000,RAW_매출A!$B$2:$B$7000,$A57,RAW_매출A!$A$2:$A$7000,EDATE($E57,G$1-1)))),"")</f>
        <v>2996420</v>
      </c>
      <c r="H57">
        <f>IFERROR(IF($A57="","",IF(SUMIFS(RAW_매출A!$J$2:$J$7000,RAW_매출A!$B$2:$B$7000,$A57,RAW_매출A!$A$2:$A$7000,EDATE($E57,H$1-1))=0,"",SUMIFS(RAW_매출A!$J$2:$J$7000,RAW_매출A!$B$2:$B$7000,$A57,RAW_매출A!$A$2:$A$7000,EDATE($E57,H$1-1)))),"")</f>
        <v>4530260</v>
      </c>
      <c r="I57">
        <f>IFERROR(IF($A57="","",IF(SUMIFS(RAW_매출A!$J$2:$J$7000,RAW_매출A!$B$2:$B$7000,$A57,RAW_매출A!$A$2:$A$7000,EDATE($E57,I$1-1))=0,"",SUMIFS(RAW_매출A!$J$2:$J$7000,RAW_매출A!$B$2:$B$7000,$A57,RAW_매출A!$A$2:$A$7000,EDATE($E57,I$1-1)))),"")</f>
        <v>3797500</v>
      </c>
      <c r="J57" s="28">
        <f>IFERROR(IF($A57="","",IF(SUMIFS(RAW_매출A!$J$2:$J$7000,RAW_매출A!$B$2:$B$7000,$A57,RAW_매출A!$A$2:$A$7000,EDATE($E57,J$1-1))=0,"",SUMIFS(RAW_매출A!$J$2:$J$7000,RAW_매출A!$B$2:$B$7000,$A57,RAW_매출A!$A$2:$A$7000,EDATE($E57,J$1-1)))),"")</f>
        <v>3673500</v>
      </c>
      <c r="K57" s="28">
        <f>IFERROR(IF($A57="","",IF(SUMIFS(RAW_매출A!$J$2:$J$7000,RAW_매출A!$B$2:$B$7000,$A57,RAW_매출A!$A$2:$A$7000,EDATE($E57,K$1-1))=0,"",SUMIFS(RAW_매출A!$J$2:$J$7000,RAW_매출A!$B$2:$B$7000,$A57,RAW_매출A!$A$2:$A$7000,EDATE($E57,K$1-1)))),"")</f>
        <v>4328000</v>
      </c>
      <c r="L57" s="28">
        <f>IFERROR(IF($A57="","",IF(SUMIFS(RAW_매출A!$J$2:$J$7000,RAW_매출A!$B$2:$B$7000,$A57,RAW_매출A!$A$2:$A$7000,EDATE($E57,L$1-1))=0,"",SUMIFS(RAW_매출A!$J$2:$J$7000,RAW_매출A!$B$2:$B$7000,$A57,RAW_매출A!$A$2:$A$7000,EDATE($E57,L$1-1)))),"")</f>
        <v>3967000</v>
      </c>
      <c r="M57" s="28">
        <f>IFERROR(IF($A57="","",IF(SUMIFS(RAW_매출A!$J$2:$J$7000,RAW_매출A!$B$2:$B$7000,$A57,RAW_매출A!$A$2:$A$7000,EDATE($E57,M$1-1))=0,"",SUMIFS(RAW_매출A!$J$2:$J$7000,RAW_매출A!$B$2:$B$7000,$A57,RAW_매출A!$A$2:$A$7000,EDATE($E57,M$1-1)))),"")</f>
        <v>4687500</v>
      </c>
      <c r="N57" s="28">
        <f>IFERROR(IF($A57="","",IF(SUMIFS(RAW_매출A!$J$2:$J$7000,RAW_매출A!$B$2:$B$7000,$A57,RAW_매출A!$A$2:$A$7000,EDATE($E57,N$1-1))=0,"",SUMIFS(RAW_매출A!$J$2:$J$7000,RAW_매출A!$B$2:$B$7000,$A57,RAW_매출A!$A$2:$A$7000,EDATE($E57,N$1-1)))),"")</f>
        <v>4757500</v>
      </c>
      <c r="O57" s="28">
        <f>IFERROR(IF($A57="","",IF(SUMIFS(RAW_매출A!$J$2:$J$7000,RAW_매출A!$B$2:$B$7000,$A57,RAW_매출A!$A$2:$A$7000,EDATE($E57,O$1-1))=0,"",SUMIFS(RAW_매출A!$J$2:$J$7000,RAW_매출A!$B$2:$B$7000,$A57,RAW_매출A!$A$2:$A$7000,EDATE($E57,O$1-1)))),"")</f>
        <v>5835500</v>
      </c>
      <c r="P57">
        <f>IFERROR(IF($A57="","",IF(SUMIFS(RAW_매출A!$J$2:$J$7000,RAW_매출A!$B$2:$B$7000,$A57,RAW_매출A!$A$2:$A$7000,EDATE($E57,P$1-1))=0,"",SUMIFS(RAW_매출A!$J$2:$J$7000,RAW_매출A!$B$2:$B$7000,$A57,RAW_매출A!$A$2:$A$7000,EDATE($E57,P$1-1)))),"")</f>
        <v>5163000</v>
      </c>
      <c r="Q57">
        <f>IFERROR(IF($A57="","",IF(SUMIFS(RAW_매출A!$J$2:$J$7000,RAW_매출A!$B$2:$B$7000,$A57,RAW_매출A!$A$2:$A$7000,EDATE($E57,Q$1-1))=0,"",SUMIFS(RAW_매출A!$J$2:$J$7000,RAW_매출A!$B$2:$B$7000,$A57,RAW_매출A!$A$2:$A$7000,EDATE($E57,Q$1-1)))),"")</f>
        <v>6073500</v>
      </c>
      <c r="R57">
        <f>IFERROR(IF($A57="","",IF(SUMIFS(RAW_매출A!$J$2:$J$7000,RAW_매출A!$B$2:$B$7000,$A57,RAW_매출A!$A$2:$A$7000,EDATE($E57,R$1-1))=0,"",SUMIFS(RAW_매출A!$J$2:$J$7000,RAW_매출A!$B$2:$B$7000,$A57,RAW_매출A!$A$2:$A$7000,EDATE($E57,R$1-1)))),"")</f>
        <v>5186000</v>
      </c>
      <c r="S57">
        <f>IFERROR(IF($A57="","",IF(SUMIFS(RAW_매출A!$J$2:$J$7000,RAW_매출A!$B$2:$B$7000,$A57,RAW_매출A!$A$2:$A$7000,EDATE($E57,S$1-1))=0,"",SUMIFS(RAW_매출A!$J$2:$J$7000,RAW_매출A!$B$2:$B$7000,$A57,RAW_매출A!$A$2:$A$7000,EDATE($E57,S$1-1)))),"")</f>
        <v>5758360</v>
      </c>
      <c r="T57">
        <f>IFERROR(IF($A57="","",IF(SUMIFS(RAW_매출A!$J$2:$J$7000,RAW_매출A!$B$2:$B$7000,$A57,RAW_매출A!$A$2:$A$7000,EDATE($E57,T$1-1))=0,"",SUMIFS(RAW_매출A!$J$2:$J$7000,RAW_매출A!$B$2:$B$7000,$A57,RAW_매출A!$A$2:$A$7000,EDATE($E57,T$1-1)))),"")</f>
        <v>7301230</v>
      </c>
      <c r="U57">
        <f>IFERROR(IF($A57="","",IF(SUMIFS(RAW_매출A!$J$2:$J$7000,RAW_매출A!$B$2:$B$7000,$A57,RAW_매출A!$A$2:$A$7000,EDATE($E57,U$1-1))=0,"",SUMIFS(RAW_매출A!$J$2:$J$7000,RAW_매출A!$B$2:$B$7000,$A57,RAW_매출A!$A$2:$A$7000,EDATE($E57,U$1-1)))),"")</f>
        <v>5884250</v>
      </c>
      <c r="V57">
        <f>IFERROR(IF($A57="","",IF(SUMIFS(RAW_매출A!$J$2:$J$7000,RAW_매출A!$B$2:$B$7000,$A57,RAW_매출A!$A$2:$A$7000,EDATE($E57,V$1-1))=0,"",SUMIFS(RAW_매출A!$J$2:$J$7000,RAW_매출A!$B$2:$B$7000,$A57,RAW_매출A!$A$2:$A$7000,EDATE($E57,V$1-1)))),"")</f>
        <v>5587180</v>
      </c>
      <c r="W57">
        <f>IFERROR(IF($A57="","",IF(SUMIFS(RAW_매출A!$J$2:$J$7000,RAW_매출A!$B$2:$B$7000,$A57,RAW_매출A!$A$2:$A$7000,EDATE($E57,W$1-1))=0,"",SUMIFS(RAW_매출A!$J$2:$J$7000,RAW_매출A!$B$2:$B$7000,$A57,RAW_매출A!$A$2:$A$7000,EDATE($E57,W$1-1)))),"")</f>
        <v>5031820</v>
      </c>
      <c r="X57">
        <f>IFERROR(IF($A57="","",IF(SUMIFS(RAW_매출A!$J$2:$J$7000,RAW_매출A!$B$2:$B$7000,$A57,RAW_매출A!$A$2:$A$7000,EDATE($E57,X$1-1))=0,"",SUMIFS(RAW_매출A!$J$2:$J$7000,RAW_매출A!$B$2:$B$7000,$A57,RAW_매출A!$A$2:$A$7000,EDATE($E57,X$1-1)))),"")</f>
        <v>4996220</v>
      </c>
      <c r="Y57">
        <f>IFERROR(IF($A57="","",IF(SUMIFS(RAW_매출A!$J$2:$J$7000,RAW_매출A!$B$2:$B$7000,$A57,RAW_매출A!$A$2:$A$7000,EDATE($E57,Y$1-1))=0,"",SUMIFS(RAW_매출A!$J$2:$J$7000,RAW_매출A!$B$2:$B$7000,$A57,RAW_매출A!$A$2:$A$7000,EDATE($E57,Y$1-1)))),"")</f>
        <v>5835360</v>
      </c>
      <c r="Z57">
        <f>IFERROR(IF($A57="","",IF(SUMIFS(RAW_매출A!$J$2:$J$7000,RAW_매출A!$B$2:$B$7000,$A57,RAW_매출A!$A$2:$A$7000,EDATE($E57,Z$1-1))=0,"",SUMIFS(RAW_매출A!$J$2:$J$7000,RAW_매출A!$B$2:$B$7000,$A57,RAW_매출A!$A$2:$A$7000,EDATE($E57,Z$1-1)))),"")</f>
        <v>5014260</v>
      </c>
      <c r="AA57">
        <f>IFERROR(IF($A57="","",IF(SUMIFS(RAW_매출A!$J$2:$J$7000,RAW_매출A!$B$2:$B$7000,$A57,RAW_매출A!$A$2:$A$7000,EDATE($E57,AA$1-1))=0,"",SUMIFS(RAW_매출A!$J$2:$J$7000,RAW_매출A!$B$2:$B$7000,$A57,RAW_매출A!$A$2:$A$7000,EDATE($E57,AA$1-1)))),"")</f>
        <v>6042900</v>
      </c>
      <c r="AB57">
        <f>IFERROR(IF($A57="","",IF(SUMIFS(RAW_매출A!$J$2:$J$7000,RAW_매출A!$B$2:$B$7000,$A57,RAW_매출A!$A$2:$A$7000,EDATE($E57,AB$1-1))=0,"",SUMIFS(RAW_매출A!$J$2:$J$7000,RAW_매출A!$B$2:$B$7000,$A57,RAW_매출A!$A$2:$A$7000,EDATE($E57,AB$1-1)))),"")</f>
        <v>6330040</v>
      </c>
      <c r="AC57">
        <f>IFERROR(IF($A57="","",IF(SUMIFS(RAW_매출A!$J$2:$J$7000,RAW_매출A!$B$2:$B$7000,$A57,RAW_매출A!$A$2:$A$7000,EDATE($E57,AC$1-1))=0,"",SUMIFS(RAW_매출A!$J$2:$J$7000,RAW_매출A!$B$2:$B$7000,$A57,RAW_매출A!$A$2:$A$7000,EDATE($E57,AC$1-1)))),"")</f>
        <v>6156960</v>
      </c>
      <c r="AD57">
        <f>IFERROR(IF($A57="","",IF(SUMIFS(RAW_매출A!$J$2:$J$7000,RAW_매출A!$B$2:$B$7000,$A57,RAW_매출A!$A$2:$A$7000,EDATE($E57,AD$1-1))=0,"",SUMIFS(RAW_매출A!$J$2:$J$7000,RAW_매출A!$B$2:$B$7000,$A57,RAW_매출A!$A$2:$A$7000,EDATE($E57,AD$1-1)))),"")</f>
        <v>6304680</v>
      </c>
      <c r="AE57">
        <f>IFERROR(IF($A57="","",IF(SUMIFS(RAW_매출A!$J$2:$J$7000,RAW_매출A!$B$2:$B$7000,$A57,RAW_매출A!$A$2:$A$7000,EDATE($E57,AE$1-1))=0,"",SUMIFS(RAW_매출A!$J$2:$J$7000,RAW_매출A!$B$2:$B$7000,$A57,RAW_매출A!$A$2:$A$7000,EDATE($E57,AE$1-1)))),"")</f>
        <v>5534760</v>
      </c>
      <c r="AF57">
        <f>IFERROR(IF($A57="","",IF(SUMIFS(RAW_매출A!$J$2:$J$7000,RAW_매출A!$B$2:$B$7000,$A57,RAW_매출A!$A$2:$A$7000,EDATE($E57,AF$1-1))=0,"",SUMIFS(RAW_매출A!$J$2:$J$7000,RAW_매출A!$B$2:$B$7000,$A57,RAW_매출A!$A$2:$A$7000,EDATE($E57,AF$1-1)))),"")</f>
        <v>6441160</v>
      </c>
      <c r="AG57">
        <f>IFERROR(IF($A57="","",IF(SUMIFS(RAW_매출A!$J$2:$J$7000,RAW_매출A!$B$2:$B$7000,$A57,RAW_매출A!$A$2:$A$7000,EDATE($E57,AG$1-1))=0,"",SUMIFS(RAW_매출A!$J$2:$J$7000,RAW_매출A!$B$2:$B$7000,$A57,RAW_매출A!$A$2:$A$7000,EDATE($E57,AG$1-1)))),"")</f>
        <v>5327740</v>
      </c>
      <c r="AH57">
        <f>IFERROR(IF($A57="","",IF(SUMIFS(RAW_매출A!$J$2:$J$7000,RAW_매출A!$B$2:$B$7000,$A57,RAW_매출A!$A$2:$A$7000,EDATE($E57,AH$1-1))=0,"",SUMIFS(RAW_매출A!$J$2:$J$7000,RAW_매출A!$B$2:$B$7000,$A57,RAW_매출A!$A$2:$A$7000,EDATE($E57,AH$1-1)))),"")</f>
        <v>4883320</v>
      </c>
      <c r="AI57">
        <f>IFERROR(IF($A57="","",IF(SUMIFS(RAW_매출A!$J$2:$J$7000,RAW_매출A!$B$2:$B$7000,$A57,RAW_매출A!$A$2:$A$7000,EDATE($E57,AI$1-1))=0,"",SUMIFS(RAW_매출A!$J$2:$J$7000,RAW_매출A!$B$2:$B$7000,$A57,RAW_매출A!$A$2:$A$7000,EDATE($E57,AI$1-1)))),"")</f>
        <v>5476300</v>
      </c>
      <c r="AJ57">
        <f>IFERROR(IF($A57="","",IF(SUMIFS(RAW_매출A!$J$2:$J$7000,RAW_매출A!$B$2:$B$7000,$A57,RAW_매출A!$A$2:$A$7000,EDATE($E57,AJ$1-1))=0,"",SUMIFS(RAW_매출A!$J$2:$J$7000,RAW_매출A!$B$2:$B$7000,$A57,RAW_매출A!$A$2:$A$7000,EDATE($E57,AJ$1-1)))),"")</f>
        <v>4746940</v>
      </c>
      <c r="AK57">
        <f>IFERROR(IF($A57="","",IF(SUMIFS(RAW_매출A!$J$2:$J$7000,RAW_매출A!$B$2:$B$7000,$A57,RAW_매출A!$A$2:$A$7000,EDATE($E57,AK$1-1))=0,"",SUMIFS(RAW_매출A!$J$2:$J$7000,RAW_매출A!$B$2:$B$7000,$A57,RAW_매출A!$A$2:$A$7000,EDATE($E57,AK$1-1)))),"")</f>
        <v>5244520</v>
      </c>
      <c r="AL57">
        <f>IFERROR(IF($A57="","",IF(SUMIFS(RAW_매출A!$J$2:$J$7000,RAW_매출A!$B$2:$B$7000,$A57,RAW_매출A!$A$2:$A$7000,EDATE($E57,AL$1-1))=0,"",SUMIFS(RAW_매출A!$J$2:$J$7000,RAW_매출A!$B$2:$B$7000,$A57,RAW_매출A!$A$2:$A$7000,EDATE($E57,AL$1-1)))),"")</f>
        <v>4900460</v>
      </c>
      <c r="AM57">
        <f>IFERROR(IF($A57="","",IF(SUMIFS(RAW_매출A!$J$2:$J$7000,RAW_매출A!$B$2:$B$7000,$A57,RAW_매출A!$A$2:$A$7000,EDATE($E57,AM$1-1))=0,"",SUMIFS(RAW_매출A!$J$2:$J$7000,RAW_매출A!$B$2:$B$7000,$A57,RAW_매출A!$A$2:$A$7000,EDATE($E57,AM$1-1)))),"")</f>
        <v>6342580</v>
      </c>
      <c r="AN57">
        <f>IFERROR(IF($A57="","",IF(SUMIFS(RAW_매출A!$J$2:$J$7000,RAW_매출A!$B$2:$B$7000,$A57,RAW_매출A!$A$2:$A$7000,EDATE($E57,AN$1-1))=0,"",SUMIFS(RAW_매출A!$J$2:$J$7000,RAW_매출A!$B$2:$B$7000,$A57,RAW_매출A!$A$2:$A$7000,EDATE($E57,AN$1-1)))),"")</f>
        <v>6467360</v>
      </c>
      <c r="AO57">
        <f>IFERROR(IF($A57="","",IF(SUMIFS(RAW_매출A!$J$2:$J$7000,RAW_매출A!$B$2:$B$7000,$A57,RAW_매출A!$A$2:$A$7000,EDATE($E57,AO$1-1))=0,"",SUMIFS(RAW_매출A!$J$2:$J$7000,RAW_매출A!$B$2:$B$7000,$A57,RAW_매출A!$A$2:$A$7000,EDATE($E57,AO$1-1)))),"")</f>
        <v>5865960</v>
      </c>
      <c r="AP57">
        <f>IFERROR(IF($A57="","",IF(SUMIFS(RAW_매출A!$J$2:$J$7000,RAW_매출A!$B$2:$B$7000,$A57,RAW_매출A!$A$2:$A$7000,EDATE($E57,AP$1-1))=0,"",SUMIFS(RAW_매출A!$J$2:$J$7000,RAW_매출A!$B$2:$B$7000,$A57,RAW_매출A!$A$2:$A$7000,EDATE($E57,AP$1-1)))),"")</f>
        <v>5524900</v>
      </c>
      <c r="AQ57">
        <f>IFERROR(IF($A57="","",IF(SUMIFS(RAW_매출A!$J$2:$J$7000,RAW_매출A!$B$2:$B$7000,$A57,RAW_매출A!$A$2:$A$7000,EDATE($E57,AQ$1-1))=0,"",SUMIFS(RAW_매출A!$J$2:$J$7000,RAW_매출A!$B$2:$B$7000,$A57,RAW_매출A!$A$2:$A$7000,EDATE($E57,AQ$1-1)))),"")</f>
        <v>4913860</v>
      </c>
      <c r="AR57">
        <f>IFERROR(IF($A57="","",IF(SUMIFS(RAW_매출A!$J$2:$J$7000,RAW_매출A!$B$2:$B$7000,$A57,RAW_매출A!$A$2:$A$7000,EDATE($E57,AR$1-1))=0,"",SUMIFS(RAW_매출A!$J$2:$J$7000,RAW_매출A!$B$2:$B$7000,$A57,RAW_매출A!$A$2:$A$7000,EDATE($E57,AR$1-1)))),"")</f>
        <v>6151500</v>
      </c>
      <c r="AS57">
        <f>IFERROR(IF($A57="","",IF(SUMIFS(RAW_매출A!$J$2:$J$7000,RAW_매출A!$B$2:$B$7000,$A57,RAW_매출A!$A$2:$A$7000,EDATE($E57,AS$1-1))=0,"",SUMIFS(RAW_매출A!$J$2:$J$7000,RAW_매출A!$B$2:$B$7000,$A57,RAW_매출A!$A$2:$A$7000,EDATE($E57,AS$1-1)))),"")</f>
        <v>5304680</v>
      </c>
      <c r="AT57">
        <f>IFERROR(IF($A57="","",IF(SUMIFS(RAW_매출A!$J$2:$J$7000,RAW_매출A!$B$2:$B$7000,$A57,RAW_매출A!$A$2:$A$7000,EDATE($E57,AT$1-1))=0,"",SUMIFS(RAW_매출A!$J$2:$J$7000,RAW_매출A!$B$2:$B$7000,$A57,RAW_매출A!$A$2:$A$7000,EDATE($E57,AT$1-1)))),"")</f>
        <v>5119940</v>
      </c>
      <c r="AU57">
        <f>IFERROR(IF($A57="","",IF(SUMIFS(RAW_매출A!$J$2:$J$7000,RAW_매출A!$B$2:$B$7000,$A57,RAW_매출A!$A$2:$A$7000,EDATE($E57,AU$1-1))=0,"",SUMIFS(RAW_매출A!$J$2:$J$7000,RAW_매출A!$B$2:$B$7000,$A57,RAW_매출A!$A$2:$A$7000,EDATE($E57,AU$1-1)))),"")</f>
        <v>5451080</v>
      </c>
      <c r="AV57">
        <f>IFERROR(IF($A57="","",IF(SUMIFS(RAW_매출A!$J$2:$J$7000,RAW_매출A!$B$2:$B$7000,$A57,RAW_매출A!$A$2:$A$7000,EDATE($E57,AV$1-1))=0,"",SUMIFS(RAW_매출A!$J$2:$J$7000,RAW_매출A!$B$2:$B$7000,$A57,RAW_매출A!$A$2:$A$7000,EDATE($E57,AV$1-1)))),"")</f>
        <v>5121380</v>
      </c>
      <c r="AW57">
        <f>IFERROR(IF($A57="","",IF(SUMIFS(RAW_매출A!$J$2:$J$7000,RAW_매출A!$B$2:$B$7000,$A57,RAW_매출A!$A$2:$A$7000,EDATE($E57,AW$1-1))=0,"",SUMIFS(RAW_매출A!$J$2:$J$7000,RAW_매출A!$B$2:$B$7000,$A57,RAW_매출A!$A$2:$A$7000,EDATE($E57,AW$1-1)))),"")</f>
        <v>5040420</v>
      </c>
      <c r="AX57">
        <f>IFERROR(IF($A57="","",IF(SUMIFS(RAW_매출A!$J$2:$J$7000,RAW_매출A!$B$2:$B$7000,$A57,RAW_매출A!$A$2:$A$7000,EDATE($E57,AX$1-1))=0,"",SUMIFS(RAW_매출A!$J$2:$J$7000,RAW_매출A!$B$2:$B$7000,$A57,RAW_매출A!$A$2:$A$7000,EDATE($E57,AX$1-1)))),"")</f>
        <v>5004980</v>
      </c>
      <c r="AY57">
        <f>IFERROR(IF($A57="","",IF(SUMIFS(RAW_매출A!$J$2:$J$7000,RAW_매출A!$B$2:$B$7000,$A57,RAW_매출A!$A$2:$A$7000,EDATE($E57,AY$1-1))=0,"",SUMIFS(RAW_매출A!$J$2:$J$7000,RAW_매출A!$B$2:$B$7000,$A57,RAW_매출A!$A$2:$A$7000,EDATE($E57,AY$1-1)))),"")</f>
        <v>6163300</v>
      </c>
      <c r="AZ57">
        <f>IFERROR(IF($A57="","",IF(SUMIFS(RAW_매출A!$J$2:$J$7000,RAW_매출A!$B$2:$B$7000,$A57,RAW_매출A!$A$2:$A$7000,EDATE($E57,AZ$1-1))=0,"",SUMIFS(RAW_매출A!$J$2:$J$7000,RAW_매출A!$B$2:$B$7000,$A57,RAW_매출A!$A$2:$A$7000,EDATE($E57,AZ$1-1)))),"")</f>
        <v>5266160</v>
      </c>
      <c r="BA57" t="str">
        <f>IFERROR(IF($A57="","",IF(SUMIFS(RAW_매출A!$J$2:$J$7000,RAW_매출A!$B$2:$B$7000,$A57,RAW_매출A!$A$2:$A$7000,EDATE($E57,BA$1-1))=0,"",SUMIFS(RAW_매출A!$J$2:$J$7000,RAW_매출A!$B$2:$B$7000,$A57,RAW_매출A!$A$2:$A$7000,EDATE($E57,BA$1-1)))),"")</f>
        <v/>
      </c>
      <c r="BB57" t="str">
        <f>IFERROR(IF($A57="","",IF(SUMIFS(RAW_매출A!$J$2:$J$7000,RAW_매출A!$B$2:$B$7000,$A57,RAW_매출A!$A$2:$A$7000,EDATE($E57,BB$1-1))=0,"",SUMIFS(RAW_매출A!$J$2:$J$7000,RAW_매출A!$B$2:$B$7000,$A57,RAW_매출A!$A$2:$A$7000,EDATE($E57,BB$1-1)))),"")</f>
        <v/>
      </c>
      <c r="BC57" t="str">
        <f>IFERROR(IF($A57="","",IF(SUMIFS(RAW_매출A!$J$2:$J$7000,RAW_매출A!$B$2:$B$7000,$A57,RAW_매출A!$A$2:$A$7000,EDATE($E57,BC$1-1))=0,"",SUMIFS(RAW_매출A!$J$2:$J$7000,RAW_매출A!$B$2:$B$7000,$A57,RAW_매출A!$A$2:$A$7000,EDATE($E57,BC$1-1)))),"")</f>
        <v/>
      </c>
      <c r="BD57" t="str">
        <f>IFERROR(IF($A57="","",IF(SUMIFS(RAW_매출A!$J$2:$J$7000,RAW_매출A!$B$2:$B$7000,$A57,RAW_매출A!$A$2:$A$7000,EDATE($E57,BD$1-1))=0,"",SUMIFS(RAW_매출A!$J$2:$J$7000,RAW_매출A!$B$2:$B$7000,$A57,RAW_매출A!$A$2:$A$7000,EDATE($E57,BD$1-1)))),"")</f>
        <v/>
      </c>
      <c r="BE57" t="str">
        <f>IFERROR(IF($A57="","",IF(SUMIFS(RAW_매출A!$J$2:$J$7000,RAW_매출A!$B$2:$B$7000,$A57,RAW_매출A!$A$2:$A$7000,EDATE($E57,BE$1-1))=0,"",SUMIFS(RAW_매출A!$J$2:$J$7000,RAW_매출A!$B$2:$B$7000,$A57,RAW_매출A!$A$2:$A$7000,EDATE($E57,BE$1-1)))),"")</f>
        <v/>
      </c>
      <c r="BF57" t="str">
        <f>IFERROR(IF($A57="","",IF(SUMIFS(RAW_매출A!$J$2:$J$7000,RAW_매출A!$B$2:$B$7000,$A57,RAW_매출A!$A$2:$A$7000,EDATE($E57,BF$1-1))=0,"",SUMIFS(RAW_매출A!$J$2:$J$7000,RAW_매출A!$B$2:$B$7000,$A57,RAW_매출A!$A$2:$A$7000,EDATE($E57,BF$1-1)))),"")</f>
        <v/>
      </c>
      <c r="BG57" t="str">
        <f>IFERROR(IF($A57="","",IF(SUMIFS(RAW_매출A!$J$2:$J$7000,RAW_매출A!$B$2:$B$7000,$A57,RAW_매출A!$A$2:$A$7000,EDATE($E57,BG$1-1))=0,"",SUMIFS(RAW_매출A!$J$2:$J$7000,RAW_매출A!$B$2:$B$7000,$A57,RAW_매출A!$A$2:$A$7000,EDATE($E57,BG$1-1)))),"")</f>
        <v/>
      </c>
      <c r="BH57" t="str">
        <f>IFERROR(IF($A57="","",IF(SUMIFS(RAW_매출A!$J$2:$J$7000,RAW_매출A!$B$2:$B$7000,$A57,RAW_매출A!$A$2:$A$7000,EDATE($E57,BH$1-1))=0,"",SUMIFS(RAW_매출A!$J$2:$J$7000,RAW_매출A!$B$2:$B$7000,$A57,RAW_매출A!$A$2:$A$7000,EDATE($E57,BH$1-1)))),"")</f>
        <v/>
      </c>
      <c r="BI57" t="str">
        <f>IFERROR(IF($A57="","",IF(SUMIFS(RAW_매출A!$J$2:$J$7000,RAW_매출A!$B$2:$B$7000,$A57,RAW_매출A!$A$2:$A$7000,EDATE($E57,BI$1-1))=0,"",SUMIFS(RAW_매출A!$J$2:$J$7000,RAW_매출A!$B$2:$B$7000,$A57,RAW_매출A!$A$2:$A$7000,EDATE($E57,BI$1-1)))),"")</f>
        <v/>
      </c>
      <c r="BJ57" t="str">
        <f>IFERROR(IF($A57="","",IF(SUMIFS(RAW_매출A!$J$2:$J$7000,RAW_매출A!$B$2:$B$7000,$A57,RAW_매출A!$A$2:$A$7000,EDATE($E57,BJ$1-1))=0,"",SUMIFS(RAW_매출A!$J$2:$J$7000,RAW_매출A!$B$2:$B$7000,$A57,RAW_매출A!$A$2:$A$7000,EDATE($E57,BJ$1-1)))),"")</f>
        <v/>
      </c>
      <c r="BK57" t="str">
        <f>IFERROR(IF($A57="","",IF(SUMIFS(RAW_매출A!$J$2:$J$7000,RAW_매출A!$B$2:$B$7000,$A57,RAW_매출A!$A$2:$A$7000,EDATE($E57,BK$1-1))=0,"",SUMIFS(RAW_매출A!$J$2:$J$7000,RAW_매출A!$B$2:$B$7000,$A57,RAW_매출A!$A$2:$A$7000,EDATE($E57,BK$1-1)))),"")</f>
        <v/>
      </c>
      <c r="BL57" t="str">
        <f>IFERROR(IF($A57="","",IF(SUMIFS(RAW_매출A!$J$2:$J$7000,RAW_매출A!$B$2:$B$7000,$A57,RAW_매출A!$A$2:$A$7000,EDATE($E57,BL$1-1))=0,"",SUMIFS(RAW_매출A!$J$2:$J$7000,RAW_매출A!$B$2:$B$7000,$A57,RAW_매출A!$A$2:$A$7000,EDATE($E57,BL$1-1)))),"")</f>
        <v/>
      </c>
      <c r="BM57" t="str">
        <f>IFERROR(IF($A57="","",IF(SUMIFS(RAW_매출A!$J$2:$J$7000,RAW_매출A!$B$2:$B$7000,$A57,RAW_매출A!$A$2:$A$7000,EDATE($E57,BM$1-1))=0,"",SUMIFS(RAW_매출A!$J$2:$J$7000,RAW_매출A!$B$2:$B$7000,$A57,RAW_매출A!$A$2:$A$7000,EDATE($E57,BM$1-1)))),"")</f>
        <v/>
      </c>
      <c r="BN57" t="str">
        <f>IFERROR(IF($A57="","",IF(SUMIFS(RAW_매출A!$J$2:$J$7000,RAW_매출A!$B$2:$B$7000,$A57,RAW_매출A!$A$2:$A$7000,EDATE($E57,BN$1-1))=0,"",SUMIFS(RAW_매출A!$J$2:$J$7000,RAW_매출A!$B$2:$B$7000,$A57,RAW_매출A!$A$2:$A$7000,EDATE($E57,BN$1-1)))),"")</f>
        <v/>
      </c>
    </row>
    <row r="58" spans="1:66" x14ac:dyDescent="0.3">
      <c r="A58" t="str">
        <f>세팅!A59</f>
        <v>(1047) #복우물공원점</v>
      </c>
      <c r="B58" t="str">
        <f>세팅!B59</f>
        <v>150-2</v>
      </c>
      <c r="C58">
        <f t="shared" si="0"/>
        <v>2</v>
      </c>
      <c r="D58" t="str">
        <f t="shared" si="1"/>
        <v>2</v>
      </c>
      <c r="E58" s="1">
        <f>세팅!D59</f>
        <v>44805</v>
      </c>
      <c r="F58">
        <f t="shared" si="4"/>
        <v>2713260</v>
      </c>
      <c r="G58">
        <f>IFERROR(IF($A58="","",IF(SUMIFS(RAW_매출A!$J$2:$J$7000,RAW_매출A!$B$2:$B$7000,$A58,RAW_매출A!$A$2:$A$7000,EDATE($E58,G$1-1))=0,"",SUMIFS(RAW_매출A!$J$2:$J$7000,RAW_매출A!$B$2:$B$7000,$A58,RAW_매출A!$A$2:$A$7000,EDATE($E58,G$1-1)))),"")</f>
        <v>2210240</v>
      </c>
      <c r="H58">
        <f>IFERROR(IF($A58="","",IF(SUMIFS(RAW_매출A!$J$2:$J$7000,RAW_매출A!$B$2:$B$7000,$A58,RAW_매출A!$A$2:$A$7000,EDATE($E58,H$1-1))=0,"",SUMIFS(RAW_매출A!$J$2:$J$7000,RAW_매출A!$B$2:$B$7000,$A58,RAW_매출A!$A$2:$A$7000,EDATE($E58,H$1-1)))),"")</f>
        <v>2773700</v>
      </c>
      <c r="I58">
        <f>IFERROR(IF($A58="","",IF(SUMIFS(RAW_매출A!$J$2:$J$7000,RAW_매출A!$B$2:$B$7000,$A58,RAW_매출A!$A$2:$A$7000,EDATE($E58,I$1-1))=0,"",SUMIFS(RAW_매출A!$J$2:$J$7000,RAW_매출A!$B$2:$B$7000,$A58,RAW_매출A!$A$2:$A$7000,EDATE($E58,I$1-1)))),"")</f>
        <v>2613000</v>
      </c>
      <c r="J58" s="28">
        <f>IFERROR(IF($A58="","",IF(SUMIFS(RAW_매출A!$J$2:$J$7000,RAW_매출A!$B$2:$B$7000,$A58,RAW_매출A!$A$2:$A$7000,EDATE($E58,J$1-1))=0,"",SUMIFS(RAW_매출A!$J$2:$J$7000,RAW_매출A!$B$2:$B$7000,$A58,RAW_매출A!$A$2:$A$7000,EDATE($E58,J$1-1)))),"")</f>
        <v>2484530</v>
      </c>
      <c r="K58" s="28">
        <f>IFERROR(IF($A58="","",IF(SUMIFS(RAW_매출A!$J$2:$J$7000,RAW_매출A!$B$2:$B$7000,$A58,RAW_매출A!$A$2:$A$7000,EDATE($E58,K$1-1))=0,"",SUMIFS(RAW_매출A!$J$2:$J$7000,RAW_매출A!$B$2:$B$7000,$A58,RAW_매출A!$A$2:$A$7000,EDATE($E58,K$1-1)))),"")</f>
        <v>2653030</v>
      </c>
      <c r="L58" s="28">
        <f>IFERROR(IF($A58="","",IF(SUMIFS(RAW_매출A!$J$2:$J$7000,RAW_매출A!$B$2:$B$7000,$A58,RAW_매출A!$A$2:$A$7000,EDATE($E58,L$1-1))=0,"",SUMIFS(RAW_매출A!$J$2:$J$7000,RAW_매출A!$B$2:$B$7000,$A58,RAW_매출A!$A$2:$A$7000,EDATE($E58,L$1-1)))),"")</f>
        <v>2380000</v>
      </c>
      <c r="M58" s="28">
        <f>IFERROR(IF($A58="","",IF(SUMIFS(RAW_매출A!$J$2:$J$7000,RAW_매출A!$B$2:$B$7000,$A58,RAW_매출A!$A$2:$A$7000,EDATE($E58,M$1-1))=0,"",SUMIFS(RAW_매출A!$J$2:$J$7000,RAW_매출A!$B$2:$B$7000,$A58,RAW_매출A!$A$2:$A$7000,EDATE($E58,M$1-1)))),"")</f>
        <v>2708000</v>
      </c>
      <c r="N58" s="28">
        <f>IFERROR(IF($A58="","",IF(SUMIFS(RAW_매출A!$J$2:$J$7000,RAW_매출A!$B$2:$B$7000,$A58,RAW_매출A!$A$2:$A$7000,EDATE($E58,N$1-1))=0,"",SUMIFS(RAW_매출A!$J$2:$J$7000,RAW_매출A!$B$2:$B$7000,$A58,RAW_매출A!$A$2:$A$7000,EDATE($E58,N$1-1)))),"")</f>
        <v>2690500</v>
      </c>
      <c r="O58" s="28">
        <f>IFERROR(IF($A58="","",IF(SUMIFS(RAW_매출A!$J$2:$J$7000,RAW_매출A!$B$2:$B$7000,$A58,RAW_매출A!$A$2:$A$7000,EDATE($E58,O$1-1))=0,"",SUMIFS(RAW_매출A!$J$2:$J$7000,RAW_매출A!$B$2:$B$7000,$A58,RAW_매출A!$A$2:$A$7000,EDATE($E58,O$1-1)))),"")</f>
        <v>3363500</v>
      </c>
      <c r="P58">
        <f>IFERROR(IF($A58="","",IF(SUMIFS(RAW_매출A!$J$2:$J$7000,RAW_매출A!$B$2:$B$7000,$A58,RAW_매출A!$A$2:$A$7000,EDATE($E58,P$1-1))=0,"",SUMIFS(RAW_매출A!$J$2:$J$7000,RAW_매출A!$B$2:$B$7000,$A58,RAW_매출A!$A$2:$A$7000,EDATE($E58,P$1-1)))),"")</f>
        <v>3078000</v>
      </c>
      <c r="Q58">
        <f>IFERROR(IF($A58="","",IF(SUMIFS(RAW_매출A!$J$2:$J$7000,RAW_매출A!$B$2:$B$7000,$A58,RAW_매출A!$A$2:$A$7000,EDATE($E58,Q$1-1))=0,"",SUMIFS(RAW_매출A!$J$2:$J$7000,RAW_매출A!$B$2:$B$7000,$A58,RAW_매출A!$A$2:$A$7000,EDATE($E58,Q$1-1)))),"")</f>
        <v>2893500</v>
      </c>
      <c r="R58">
        <f>IFERROR(IF($A58="","",IF(SUMIFS(RAW_매출A!$J$2:$J$7000,RAW_매출A!$B$2:$B$7000,$A58,RAW_매출A!$A$2:$A$7000,EDATE($E58,R$1-1))=0,"",SUMIFS(RAW_매출A!$J$2:$J$7000,RAW_매출A!$B$2:$B$7000,$A58,RAW_매출A!$A$2:$A$7000,EDATE($E58,R$1-1)))),"")</f>
        <v>2767000</v>
      </c>
      <c r="S58">
        <f>IFERROR(IF($A58="","",IF(SUMIFS(RAW_매출A!$J$2:$J$7000,RAW_매출A!$B$2:$B$7000,$A58,RAW_매출A!$A$2:$A$7000,EDATE($E58,S$1-1))=0,"",SUMIFS(RAW_매출A!$J$2:$J$7000,RAW_매출A!$B$2:$B$7000,$A58,RAW_매출A!$A$2:$A$7000,EDATE($E58,S$1-1)))),"")</f>
        <v>3549000</v>
      </c>
      <c r="T58">
        <f>IFERROR(IF($A58="","",IF(SUMIFS(RAW_매출A!$J$2:$J$7000,RAW_매출A!$B$2:$B$7000,$A58,RAW_매출A!$A$2:$A$7000,EDATE($E58,T$1-1))=0,"",SUMIFS(RAW_매출A!$J$2:$J$7000,RAW_매출A!$B$2:$B$7000,$A58,RAW_매출A!$A$2:$A$7000,EDATE($E58,T$1-1)))),"")</f>
        <v>3748000</v>
      </c>
      <c r="U58">
        <f>IFERROR(IF($A58="","",IF(SUMIFS(RAW_매출A!$J$2:$J$7000,RAW_매출A!$B$2:$B$7000,$A58,RAW_매출A!$A$2:$A$7000,EDATE($E58,U$1-1))=0,"",SUMIFS(RAW_매출A!$J$2:$J$7000,RAW_매출A!$B$2:$B$7000,$A58,RAW_매출A!$A$2:$A$7000,EDATE($E58,U$1-1)))),"")</f>
        <v>3307500</v>
      </c>
      <c r="V58">
        <f>IFERROR(IF($A58="","",IF(SUMIFS(RAW_매출A!$J$2:$J$7000,RAW_매출A!$B$2:$B$7000,$A58,RAW_매출A!$A$2:$A$7000,EDATE($E58,V$1-1))=0,"",SUMIFS(RAW_매출A!$J$2:$J$7000,RAW_매출A!$B$2:$B$7000,$A58,RAW_매출A!$A$2:$A$7000,EDATE($E58,V$1-1)))),"")</f>
        <v>3473500</v>
      </c>
      <c r="W58">
        <f>IFERROR(IF($A58="","",IF(SUMIFS(RAW_매출A!$J$2:$J$7000,RAW_매출A!$B$2:$B$7000,$A58,RAW_매출A!$A$2:$A$7000,EDATE($E58,W$1-1))=0,"",SUMIFS(RAW_매출A!$J$2:$J$7000,RAW_매출A!$B$2:$B$7000,$A58,RAW_매출A!$A$2:$A$7000,EDATE($E58,W$1-1)))),"")</f>
        <v>3437500</v>
      </c>
      <c r="X58">
        <f>IFERROR(IF($A58="","",IF(SUMIFS(RAW_매출A!$J$2:$J$7000,RAW_매출A!$B$2:$B$7000,$A58,RAW_매출A!$A$2:$A$7000,EDATE($E58,X$1-1))=0,"",SUMIFS(RAW_매출A!$J$2:$J$7000,RAW_매출A!$B$2:$B$7000,$A58,RAW_매출A!$A$2:$A$7000,EDATE($E58,X$1-1)))),"")</f>
        <v>3099500</v>
      </c>
      <c r="Y58">
        <f>IFERROR(IF($A58="","",IF(SUMIFS(RAW_매출A!$J$2:$J$7000,RAW_매출A!$B$2:$B$7000,$A58,RAW_매출A!$A$2:$A$7000,EDATE($E58,Y$1-1))=0,"",SUMIFS(RAW_매출A!$J$2:$J$7000,RAW_매출A!$B$2:$B$7000,$A58,RAW_매출A!$A$2:$A$7000,EDATE($E58,Y$1-1)))),"")</f>
        <v>3557500</v>
      </c>
      <c r="Z58">
        <f>IFERROR(IF($A58="","",IF(SUMIFS(RAW_매출A!$J$2:$J$7000,RAW_매출A!$B$2:$B$7000,$A58,RAW_매출A!$A$2:$A$7000,EDATE($E58,Z$1-1))=0,"",SUMIFS(RAW_매출A!$J$2:$J$7000,RAW_매출A!$B$2:$B$7000,$A58,RAW_매출A!$A$2:$A$7000,EDATE($E58,Z$1-1)))),"")</f>
        <v>3831500</v>
      </c>
      <c r="AA58">
        <f>IFERROR(IF($A58="","",IF(SUMIFS(RAW_매출A!$J$2:$J$7000,RAW_매출A!$B$2:$B$7000,$A58,RAW_매출A!$A$2:$A$7000,EDATE($E58,AA$1-1))=0,"",SUMIFS(RAW_매출A!$J$2:$J$7000,RAW_매출A!$B$2:$B$7000,$A58,RAW_매출A!$A$2:$A$7000,EDATE($E58,AA$1-1)))),"")</f>
        <v>3548500</v>
      </c>
      <c r="AB58">
        <f>IFERROR(IF($A58="","",IF(SUMIFS(RAW_매출A!$J$2:$J$7000,RAW_매출A!$B$2:$B$7000,$A58,RAW_매출A!$A$2:$A$7000,EDATE($E58,AB$1-1))=0,"",SUMIFS(RAW_매출A!$J$2:$J$7000,RAW_매출A!$B$2:$B$7000,$A58,RAW_매출A!$A$2:$A$7000,EDATE($E58,AB$1-1)))),"")</f>
        <v>3996000</v>
      </c>
      <c r="AC58">
        <f>IFERROR(IF($A58="","",IF(SUMIFS(RAW_매출A!$J$2:$J$7000,RAW_매출A!$B$2:$B$7000,$A58,RAW_매출A!$A$2:$A$7000,EDATE($E58,AC$1-1))=0,"",SUMIFS(RAW_매출A!$J$2:$J$7000,RAW_매출A!$B$2:$B$7000,$A58,RAW_매출A!$A$2:$A$7000,EDATE($E58,AC$1-1)))),"")</f>
        <v>3983500</v>
      </c>
      <c r="AD58">
        <f>IFERROR(IF($A58="","",IF(SUMIFS(RAW_매출A!$J$2:$J$7000,RAW_매출A!$B$2:$B$7000,$A58,RAW_매출A!$A$2:$A$7000,EDATE($E58,AD$1-1))=0,"",SUMIFS(RAW_매출A!$J$2:$J$7000,RAW_매출A!$B$2:$B$7000,$A58,RAW_매출A!$A$2:$A$7000,EDATE($E58,AD$1-1)))),"")</f>
        <v>3722000</v>
      </c>
      <c r="AE58">
        <f>IFERROR(IF($A58="","",IF(SUMIFS(RAW_매출A!$J$2:$J$7000,RAW_매출A!$B$2:$B$7000,$A58,RAW_매출A!$A$2:$A$7000,EDATE($E58,AE$1-1))=0,"",SUMIFS(RAW_매출A!$J$2:$J$7000,RAW_매출A!$B$2:$B$7000,$A58,RAW_매출A!$A$2:$A$7000,EDATE($E58,AE$1-1)))),"")</f>
        <v>3615500</v>
      </c>
      <c r="AF58">
        <f>IFERROR(IF($A58="","",IF(SUMIFS(RAW_매출A!$J$2:$J$7000,RAW_매출A!$B$2:$B$7000,$A58,RAW_매출A!$A$2:$A$7000,EDATE($E58,AF$1-1))=0,"",SUMIFS(RAW_매출A!$J$2:$J$7000,RAW_매출A!$B$2:$B$7000,$A58,RAW_매출A!$A$2:$A$7000,EDATE($E58,AF$1-1)))),"")</f>
        <v>3860500</v>
      </c>
      <c r="AG58">
        <f>IFERROR(IF($A58="","",IF(SUMIFS(RAW_매출A!$J$2:$J$7000,RAW_매출A!$B$2:$B$7000,$A58,RAW_매출A!$A$2:$A$7000,EDATE($E58,AG$1-1))=0,"",SUMIFS(RAW_매출A!$J$2:$J$7000,RAW_매출A!$B$2:$B$7000,$A58,RAW_매출A!$A$2:$A$7000,EDATE($E58,AG$1-1)))),"")</f>
        <v>3596500</v>
      </c>
      <c r="AH58">
        <f>IFERROR(IF($A58="","",IF(SUMIFS(RAW_매출A!$J$2:$J$7000,RAW_매출A!$B$2:$B$7000,$A58,RAW_매출A!$A$2:$A$7000,EDATE($E58,AH$1-1))=0,"",SUMIFS(RAW_매출A!$J$2:$J$7000,RAW_매출A!$B$2:$B$7000,$A58,RAW_매출A!$A$2:$A$7000,EDATE($E58,AH$1-1)))),"")</f>
        <v>3117400</v>
      </c>
      <c r="AI58">
        <f>IFERROR(IF($A58="","",IF(SUMIFS(RAW_매출A!$J$2:$J$7000,RAW_매출A!$B$2:$B$7000,$A58,RAW_매출A!$A$2:$A$7000,EDATE($E58,AI$1-1))=0,"",SUMIFS(RAW_매출A!$J$2:$J$7000,RAW_매출A!$B$2:$B$7000,$A58,RAW_매출A!$A$2:$A$7000,EDATE($E58,AI$1-1)))),"")</f>
        <v>3162800</v>
      </c>
      <c r="AJ58">
        <f>IFERROR(IF($A58="","",IF(SUMIFS(RAW_매출A!$J$2:$J$7000,RAW_매출A!$B$2:$B$7000,$A58,RAW_매출A!$A$2:$A$7000,EDATE($E58,AJ$1-1))=0,"",SUMIFS(RAW_매출A!$J$2:$J$7000,RAW_매출A!$B$2:$B$7000,$A58,RAW_매출A!$A$2:$A$7000,EDATE($E58,AJ$1-1)))),"")</f>
        <v>3474100</v>
      </c>
      <c r="AK58">
        <f>IFERROR(IF($A58="","",IF(SUMIFS(RAW_매출A!$J$2:$J$7000,RAW_매출A!$B$2:$B$7000,$A58,RAW_매출A!$A$2:$A$7000,EDATE($E58,AK$1-1))=0,"",SUMIFS(RAW_매출A!$J$2:$J$7000,RAW_매출A!$B$2:$B$7000,$A58,RAW_매출A!$A$2:$A$7000,EDATE($E58,AK$1-1)))),"")</f>
        <v>3763200</v>
      </c>
      <c r="AL58">
        <f>IFERROR(IF($A58="","",IF(SUMIFS(RAW_매출A!$J$2:$J$7000,RAW_매출A!$B$2:$B$7000,$A58,RAW_매출A!$A$2:$A$7000,EDATE($E58,AL$1-1))=0,"",SUMIFS(RAW_매출A!$J$2:$J$7000,RAW_매출A!$B$2:$B$7000,$A58,RAW_매출A!$A$2:$A$7000,EDATE($E58,AL$1-1)))),"")</f>
        <v>3865290</v>
      </c>
      <c r="AM58">
        <f>IFERROR(IF($A58="","",IF(SUMIFS(RAW_매출A!$J$2:$J$7000,RAW_매출A!$B$2:$B$7000,$A58,RAW_매출A!$A$2:$A$7000,EDATE($E58,AM$1-1))=0,"",SUMIFS(RAW_매출A!$J$2:$J$7000,RAW_매출A!$B$2:$B$7000,$A58,RAW_매출A!$A$2:$A$7000,EDATE($E58,AM$1-1)))),"")</f>
        <v>4422970</v>
      </c>
      <c r="AN58">
        <f>IFERROR(IF($A58="","",IF(SUMIFS(RAW_매출A!$J$2:$J$7000,RAW_매출A!$B$2:$B$7000,$A58,RAW_매출A!$A$2:$A$7000,EDATE($E58,AN$1-1))=0,"",SUMIFS(RAW_매출A!$J$2:$J$7000,RAW_매출A!$B$2:$B$7000,$A58,RAW_매출A!$A$2:$A$7000,EDATE($E58,AN$1-1)))),"")</f>
        <v>4465410</v>
      </c>
      <c r="AO58">
        <f>IFERROR(IF($A58="","",IF(SUMIFS(RAW_매출A!$J$2:$J$7000,RAW_매출A!$B$2:$B$7000,$A58,RAW_매출A!$A$2:$A$7000,EDATE($E58,AO$1-1))=0,"",SUMIFS(RAW_매출A!$J$2:$J$7000,RAW_매출A!$B$2:$B$7000,$A58,RAW_매출A!$A$2:$A$7000,EDATE($E58,AO$1-1)))),"")</f>
        <v>3523760</v>
      </c>
      <c r="AP58">
        <f>IFERROR(IF($A58="","",IF(SUMIFS(RAW_매출A!$J$2:$J$7000,RAW_매출A!$B$2:$B$7000,$A58,RAW_매출A!$A$2:$A$7000,EDATE($E58,AP$1-1))=0,"",SUMIFS(RAW_매출A!$J$2:$J$7000,RAW_매출A!$B$2:$B$7000,$A58,RAW_매출A!$A$2:$A$7000,EDATE($E58,AP$1-1)))),"")</f>
        <v>3958000</v>
      </c>
      <c r="AQ58">
        <f>IFERROR(IF($A58="","",IF(SUMIFS(RAW_매출A!$J$2:$J$7000,RAW_매출A!$B$2:$B$7000,$A58,RAW_매출A!$A$2:$A$7000,EDATE($E58,AQ$1-1))=0,"",SUMIFS(RAW_매출A!$J$2:$J$7000,RAW_매출A!$B$2:$B$7000,$A58,RAW_매출A!$A$2:$A$7000,EDATE($E58,AQ$1-1)))),"")</f>
        <v>3637600</v>
      </c>
      <c r="AR58">
        <f>IFERROR(IF($A58="","",IF(SUMIFS(RAW_매출A!$J$2:$J$7000,RAW_매출A!$B$2:$B$7000,$A58,RAW_매출A!$A$2:$A$7000,EDATE($E58,AR$1-1))=0,"",SUMIFS(RAW_매출A!$J$2:$J$7000,RAW_매출A!$B$2:$B$7000,$A58,RAW_매출A!$A$2:$A$7000,EDATE($E58,AR$1-1)))),"")</f>
        <v>4455700</v>
      </c>
      <c r="AS58">
        <f>IFERROR(IF($A58="","",IF(SUMIFS(RAW_매출A!$J$2:$J$7000,RAW_매출A!$B$2:$B$7000,$A58,RAW_매출A!$A$2:$A$7000,EDATE($E58,AS$1-1))=0,"",SUMIFS(RAW_매출A!$J$2:$J$7000,RAW_매출A!$B$2:$B$7000,$A58,RAW_매출A!$A$2:$A$7000,EDATE($E58,AS$1-1)))),"")</f>
        <v>3657800</v>
      </c>
      <c r="AT58">
        <f>IFERROR(IF($A58="","",IF(SUMIFS(RAW_매출A!$J$2:$J$7000,RAW_매출A!$B$2:$B$7000,$A58,RAW_매출A!$A$2:$A$7000,EDATE($E58,AT$1-1))=0,"",SUMIFS(RAW_매출A!$J$2:$J$7000,RAW_매출A!$B$2:$B$7000,$A58,RAW_매출A!$A$2:$A$7000,EDATE($E58,AT$1-1)))),"")</f>
        <v>3543500</v>
      </c>
      <c r="AU58">
        <f>IFERROR(IF($A58="","",IF(SUMIFS(RAW_매출A!$J$2:$J$7000,RAW_매출A!$B$2:$B$7000,$A58,RAW_매출A!$A$2:$A$7000,EDATE($E58,AU$1-1))=0,"",SUMIFS(RAW_매출A!$J$2:$J$7000,RAW_매출A!$B$2:$B$7000,$A58,RAW_매출A!$A$2:$A$7000,EDATE($E58,AU$1-1)))),"")</f>
        <v>3263700</v>
      </c>
      <c r="AV58">
        <f>IFERROR(IF($A58="","",IF(SUMIFS(RAW_매출A!$J$2:$J$7000,RAW_매출A!$B$2:$B$7000,$A58,RAW_매출A!$A$2:$A$7000,EDATE($E58,AV$1-1))=0,"",SUMIFS(RAW_매출A!$J$2:$J$7000,RAW_매출A!$B$2:$B$7000,$A58,RAW_매출A!$A$2:$A$7000,EDATE($E58,AV$1-1)))),"")</f>
        <v>3307000</v>
      </c>
      <c r="AW58">
        <f>IFERROR(IF($A58="","",IF(SUMIFS(RAW_매출A!$J$2:$J$7000,RAW_매출A!$B$2:$B$7000,$A58,RAW_매출A!$A$2:$A$7000,EDATE($E58,AW$1-1))=0,"",SUMIFS(RAW_매출A!$J$2:$J$7000,RAW_매출A!$B$2:$B$7000,$A58,RAW_매출A!$A$2:$A$7000,EDATE($E58,AW$1-1)))),"")</f>
        <v>3564900</v>
      </c>
      <c r="AX58">
        <f>IFERROR(IF($A58="","",IF(SUMIFS(RAW_매출A!$J$2:$J$7000,RAW_매출A!$B$2:$B$7000,$A58,RAW_매출A!$A$2:$A$7000,EDATE($E58,AX$1-1))=0,"",SUMIFS(RAW_매출A!$J$2:$J$7000,RAW_매출A!$B$2:$B$7000,$A58,RAW_매출A!$A$2:$A$7000,EDATE($E58,AX$1-1)))),"")</f>
        <v>3677600</v>
      </c>
      <c r="AY58">
        <f>IFERROR(IF($A58="","",IF(SUMIFS(RAW_매출A!$J$2:$J$7000,RAW_매출A!$B$2:$B$7000,$A58,RAW_매출A!$A$2:$A$7000,EDATE($E58,AY$1-1))=0,"",SUMIFS(RAW_매출A!$J$2:$J$7000,RAW_매출A!$B$2:$B$7000,$A58,RAW_매출A!$A$2:$A$7000,EDATE($E58,AY$1-1)))),"")</f>
        <v>4136000</v>
      </c>
      <c r="AZ58">
        <f>IFERROR(IF($A58="","",IF(SUMIFS(RAW_매출A!$J$2:$J$7000,RAW_매출A!$B$2:$B$7000,$A58,RAW_매출A!$A$2:$A$7000,EDATE($E58,AZ$1-1))=0,"",SUMIFS(RAW_매출A!$J$2:$J$7000,RAW_매출A!$B$2:$B$7000,$A58,RAW_매출A!$A$2:$A$7000,EDATE($E58,AZ$1-1)))),"")</f>
        <v>3884000</v>
      </c>
      <c r="BA58" t="str">
        <f>IFERROR(IF($A58="","",IF(SUMIFS(RAW_매출A!$J$2:$J$7000,RAW_매출A!$B$2:$B$7000,$A58,RAW_매출A!$A$2:$A$7000,EDATE($E58,BA$1-1))=0,"",SUMIFS(RAW_매출A!$J$2:$J$7000,RAW_매출A!$B$2:$B$7000,$A58,RAW_매출A!$A$2:$A$7000,EDATE($E58,BA$1-1)))),"")</f>
        <v/>
      </c>
      <c r="BB58" t="str">
        <f>IFERROR(IF($A58="","",IF(SUMIFS(RAW_매출A!$J$2:$J$7000,RAW_매출A!$B$2:$B$7000,$A58,RAW_매출A!$A$2:$A$7000,EDATE($E58,BB$1-1))=0,"",SUMIFS(RAW_매출A!$J$2:$J$7000,RAW_매출A!$B$2:$B$7000,$A58,RAW_매출A!$A$2:$A$7000,EDATE($E58,BB$1-1)))),"")</f>
        <v/>
      </c>
      <c r="BC58" t="str">
        <f>IFERROR(IF($A58="","",IF(SUMIFS(RAW_매출A!$J$2:$J$7000,RAW_매출A!$B$2:$B$7000,$A58,RAW_매출A!$A$2:$A$7000,EDATE($E58,BC$1-1))=0,"",SUMIFS(RAW_매출A!$J$2:$J$7000,RAW_매출A!$B$2:$B$7000,$A58,RAW_매출A!$A$2:$A$7000,EDATE($E58,BC$1-1)))),"")</f>
        <v/>
      </c>
      <c r="BD58" t="str">
        <f>IFERROR(IF($A58="","",IF(SUMIFS(RAW_매출A!$J$2:$J$7000,RAW_매출A!$B$2:$B$7000,$A58,RAW_매출A!$A$2:$A$7000,EDATE($E58,BD$1-1))=0,"",SUMIFS(RAW_매출A!$J$2:$J$7000,RAW_매출A!$B$2:$B$7000,$A58,RAW_매출A!$A$2:$A$7000,EDATE($E58,BD$1-1)))),"")</f>
        <v/>
      </c>
      <c r="BE58" t="str">
        <f>IFERROR(IF($A58="","",IF(SUMIFS(RAW_매출A!$J$2:$J$7000,RAW_매출A!$B$2:$B$7000,$A58,RAW_매출A!$A$2:$A$7000,EDATE($E58,BE$1-1))=0,"",SUMIFS(RAW_매출A!$J$2:$J$7000,RAW_매출A!$B$2:$B$7000,$A58,RAW_매출A!$A$2:$A$7000,EDATE($E58,BE$1-1)))),"")</f>
        <v/>
      </c>
      <c r="BF58" t="str">
        <f>IFERROR(IF($A58="","",IF(SUMIFS(RAW_매출A!$J$2:$J$7000,RAW_매출A!$B$2:$B$7000,$A58,RAW_매출A!$A$2:$A$7000,EDATE($E58,BF$1-1))=0,"",SUMIFS(RAW_매출A!$J$2:$J$7000,RAW_매출A!$B$2:$B$7000,$A58,RAW_매출A!$A$2:$A$7000,EDATE($E58,BF$1-1)))),"")</f>
        <v/>
      </c>
      <c r="BG58" t="str">
        <f>IFERROR(IF($A58="","",IF(SUMIFS(RAW_매출A!$J$2:$J$7000,RAW_매출A!$B$2:$B$7000,$A58,RAW_매출A!$A$2:$A$7000,EDATE($E58,BG$1-1))=0,"",SUMIFS(RAW_매출A!$J$2:$J$7000,RAW_매출A!$B$2:$B$7000,$A58,RAW_매출A!$A$2:$A$7000,EDATE($E58,BG$1-1)))),"")</f>
        <v/>
      </c>
      <c r="BH58" t="str">
        <f>IFERROR(IF($A58="","",IF(SUMIFS(RAW_매출A!$J$2:$J$7000,RAW_매출A!$B$2:$B$7000,$A58,RAW_매출A!$A$2:$A$7000,EDATE($E58,BH$1-1))=0,"",SUMIFS(RAW_매출A!$J$2:$J$7000,RAW_매출A!$B$2:$B$7000,$A58,RAW_매출A!$A$2:$A$7000,EDATE($E58,BH$1-1)))),"")</f>
        <v/>
      </c>
      <c r="BI58" t="str">
        <f>IFERROR(IF($A58="","",IF(SUMIFS(RAW_매출A!$J$2:$J$7000,RAW_매출A!$B$2:$B$7000,$A58,RAW_매출A!$A$2:$A$7000,EDATE($E58,BI$1-1))=0,"",SUMIFS(RAW_매출A!$J$2:$J$7000,RAW_매출A!$B$2:$B$7000,$A58,RAW_매출A!$A$2:$A$7000,EDATE($E58,BI$1-1)))),"")</f>
        <v/>
      </c>
      <c r="BJ58" t="str">
        <f>IFERROR(IF($A58="","",IF(SUMIFS(RAW_매출A!$J$2:$J$7000,RAW_매출A!$B$2:$B$7000,$A58,RAW_매출A!$A$2:$A$7000,EDATE($E58,BJ$1-1))=0,"",SUMIFS(RAW_매출A!$J$2:$J$7000,RAW_매출A!$B$2:$B$7000,$A58,RAW_매출A!$A$2:$A$7000,EDATE($E58,BJ$1-1)))),"")</f>
        <v/>
      </c>
      <c r="BK58" t="str">
        <f>IFERROR(IF($A58="","",IF(SUMIFS(RAW_매출A!$J$2:$J$7000,RAW_매출A!$B$2:$B$7000,$A58,RAW_매출A!$A$2:$A$7000,EDATE($E58,BK$1-1))=0,"",SUMIFS(RAW_매출A!$J$2:$J$7000,RAW_매출A!$B$2:$B$7000,$A58,RAW_매출A!$A$2:$A$7000,EDATE($E58,BK$1-1)))),"")</f>
        <v/>
      </c>
      <c r="BL58" t="str">
        <f>IFERROR(IF($A58="","",IF(SUMIFS(RAW_매출A!$J$2:$J$7000,RAW_매출A!$B$2:$B$7000,$A58,RAW_매출A!$A$2:$A$7000,EDATE($E58,BL$1-1))=0,"",SUMIFS(RAW_매출A!$J$2:$J$7000,RAW_매출A!$B$2:$B$7000,$A58,RAW_매출A!$A$2:$A$7000,EDATE($E58,BL$1-1)))),"")</f>
        <v/>
      </c>
      <c r="BM58" t="str">
        <f>IFERROR(IF($A58="","",IF(SUMIFS(RAW_매출A!$J$2:$J$7000,RAW_매출A!$B$2:$B$7000,$A58,RAW_매출A!$A$2:$A$7000,EDATE($E58,BM$1-1))=0,"",SUMIFS(RAW_매출A!$J$2:$J$7000,RAW_매출A!$B$2:$B$7000,$A58,RAW_매출A!$A$2:$A$7000,EDATE($E58,BM$1-1)))),"")</f>
        <v/>
      </c>
      <c r="BN58" t="str">
        <f>IFERROR(IF($A58="","",IF(SUMIFS(RAW_매출A!$J$2:$J$7000,RAW_매출A!$B$2:$B$7000,$A58,RAW_매출A!$A$2:$A$7000,EDATE($E58,BN$1-1))=0,"",SUMIFS(RAW_매출A!$J$2:$J$7000,RAW_매출A!$B$2:$B$7000,$A58,RAW_매출A!$A$2:$A$7000,EDATE($E58,BN$1-1)))),"")</f>
        <v/>
      </c>
    </row>
    <row r="59" spans="1:66" x14ac:dyDescent="0.3">
      <c r="A59" t="str">
        <f>세팅!A60</f>
        <v>(1048) #라페스타호수점</v>
      </c>
      <c r="B59" t="str">
        <f>세팅!B60</f>
        <v>150-2</v>
      </c>
      <c r="C59">
        <f t="shared" si="0"/>
        <v>2</v>
      </c>
      <c r="D59" t="str">
        <f t="shared" si="1"/>
        <v>2</v>
      </c>
      <c r="E59" s="1">
        <f>세팅!D60</f>
        <v>44805</v>
      </c>
      <c r="F59">
        <f t="shared" si="4"/>
        <v>2482888.3333333335</v>
      </c>
      <c r="G59">
        <f>IFERROR(IF($A59="","",IF(SUMIFS(RAW_매출A!$J$2:$J$7000,RAW_매출A!$B$2:$B$7000,$A59,RAW_매출A!$A$2:$A$7000,EDATE($E59,G$1-1))=0,"",SUMIFS(RAW_매출A!$J$2:$J$7000,RAW_매출A!$B$2:$B$7000,$A59,RAW_매출A!$A$2:$A$7000,EDATE($E59,G$1-1)))),"")</f>
        <v>1329760</v>
      </c>
      <c r="H59">
        <f>IFERROR(IF($A59="","",IF(SUMIFS(RAW_매출A!$J$2:$J$7000,RAW_매출A!$B$2:$B$7000,$A59,RAW_매출A!$A$2:$A$7000,EDATE($E59,H$1-1))=0,"",SUMIFS(RAW_매출A!$J$2:$J$7000,RAW_매출A!$B$2:$B$7000,$A59,RAW_매출A!$A$2:$A$7000,EDATE($E59,H$1-1)))),"")</f>
        <v>2029400</v>
      </c>
      <c r="I59">
        <f>IFERROR(IF($A59="","",IF(SUMIFS(RAW_매출A!$J$2:$J$7000,RAW_매출A!$B$2:$B$7000,$A59,RAW_매출A!$A$2:$A$7000,EDATE($E59,I$1-1))=0,"",SUMIFS(RAW_매출A!$J$2:$J$7000,RAW_매출A!$B$2:$B$7000,$A59,RAW_매출A!$A$2:$A$7000,EDATE($E59,I$1-1)))),"")</f>
        <v>2373200</v>
      </c>
      <c r="J59" s="28">
        <f>IFERROR(IF($A59="","",IF(SUMIFS(RAW_매출A!$J$2:$J$7000,RAW_매출A!$B$2:$B$7000,$A59,RAW_매출A!$A$2:$A$7000,EDATE($E59,J$1-1))=0,"",SUMIFS(RAW_매출A!$J$2:$J$7000,RAW_매출A!$B$2:$B$7000,$A59,RAW_매출A!$A$2:$A$7000,EDATE($E59,J$1-1)))),"")</f>
        <v>1845440</v>
      </c>
      <c r="K59" s="28">
        <f>IFERROR(IF($A59="","",IF(SUMIFS(RAW_매출A!$J$2:$J$7000,RAW_매출A!$B$2:$B$7000,$A59,RAW_매출A!$A$2:$A$7000,EDATE($E59,K$1-1))=0,"",SUMIFS(RAW_매출A!$J$2:$J$7000,RAW_매출A!$B$2:$B$7000,$A59,RAW_매출A!$A$2:$A$7000,EDATE($E59,K$1-1)))),"")</f>
        <v>2228490</v>
      </c>
      <c r="L59" s="28">
        <f>IFERROR(IF($A59="","",IF(SUMIFS(RAW_매출A!$J$2:$J$7000,RAW_매출A!$B$2:$B$7000,$A59,RAW_매출A!$A$2:$A$7000,EDATE($E59,L$1-1))=0,"",SUMIFS(RAW_매출A!$J$2:$J$7000,RAW_매출A!$B$2:$B$7000,$A59,RAW_매출A!$A$2:$A$7000,EDATE($E59,L$1-1)))),"")</f>
        <v>2119900</v>
      </c>
      <c r="M59" s="28">
        <f>IFERROR(IF($A59="","",IF(SUMIFS(RAW_매출A!$J$2:$J$7000,RAW_매출A!$B$2:$B$7000,$A59,RAW_매출A!$A$2:$A$7000,EDATE($E59,M$1-1))=0,"",SUMIFS(RAW_매출A!$J$2:$J$7000,RAW_매출A!$B$2:$B$7000,$A59,RAW_매출A!$A$2:$A$7000,EDATE($E59,M$1-1)))),"")</f>
        <v>2748600</v>
      </c>
      <c r="N59" s="28">
        <f>IFERROR(IF($A59="","",IF(SUMIFS(RAW_매출A!$J$2:$J$7000,RAW_매출A!$B$2:$B$7000,$A59,RAW_매출A!$A$2:$A$7000,EDATE($E59,N$1-1))=0,"",SUMIFS(RAW_매출A!$J$2:$J$7000,RAW_매출A!$B$2:$B$7000,$A59,RAW_매출A!$A$2:$A$7000,EDATE($E59,N$1-1)))),"")</f>
        <v>2730000</v>
      </c>
      <c r="O59" s="28">
        <f>IFERROR(IF($A59="","",IF(SUMIFS(RAW_매출A!$J$2:$J$7000,RAW_매출A!$B$2:$B$7000,$A59,RAW_매출A!$A$2:$A$7000,EDATE($E59,O$1-1))=0,"",SUMIFS(RAW_매출A!$J$2:$J$7000,RAW_매출A!$B$2:$B$7000,$A59,RAW_매출A!$A$2:$A$7000,EDATE($E59,O$1-1)))),"")</f>
        <v>3224900</v>
      </c>
      <c r="P59">
        <f>IFERROR(IF($A59="","",IF(SUMIFS(RAW_매출A!$J$2:$J$7000,RAW_매출A!$B$2:$B$7000,$A59,RAW_매출A!$A$2:$A$7000,EDATE($E59,P$1-1))=0,"",SUMIFS(RAW_매출A!$J$2:$J$7000,RAW_매출A!$B$2:$B$7000,$A59,RAW_매출A!$A$2:$A$7000,EDATE($E59,P$1-1)))),"")</f>
        <v>3450000</v>
      </c>
      <c r="Q59">
        <f>IFERROR(IF($A59="","",IF(SUMIFS(RAW_매출A!$J$2:$J$7000,RAW_매출A!$B$2:$B$7000,$A59,RAW_매출A!$A$2:$A$7000,EDATE($E59,Q$1-1))=0,"",SUMIFS(RAW_매출A!$J$2:$J$7000,RAW_매출A!$B$2:$B$7000,$A59,RAW_매출A!$A$2:$A$7000,EDATE($E59,Q$1-1)))),"")</f>
        <v>3513900</v>
      </c>
      <c r="R59">
        <f>IFERROR(IF($A59="","",IF(SUMIFS(RAW_매출A!$J$2:$J$7000,RAW_매출A!$B$2:$B$7000,$A59,RAW_매출A!$A$2:$A$7000,EDATE($E59,R$1-1))=0,"",SUMIFS(RAW_매출A!$J$2:$J$7000,RAW_매출A!$B$2:$B$7000,$A59,RAW_매출A!$A$2:$A$7000,EDATE($E59,R$1-1)))),"")</f>
        <v>3149400</v>
      </c>
      <c r="S59">
        <f>IFERROR(IF($A59="","",IF(SUMIFS(RAW_매출A!$J$2:$J$7000,RAW_매출A!$B$2:$B$7000,$A59,RAW_매출A!$A$2:$A$7000,EDATE($E59,S$1-1))=0,"",SUMIFS(RAW_매출A!$J$2:$J$7000,RAW_매출A!$B$2:$B$7000,$A59,RAW_매출A!$A$2:$A$7000,EDATE($E59,S$1-1)))),"")</f>
        <v>3109100</v>
      </c>
      <c r="T59">
        <f>IFERROR(IF($A59="","",IF(SUMIFS(RAW_매출A!$J$2:$J$7000,RAW_매출A!$B$2:$B$7000,$A59,RAW_매출A!$A$2:$A$7000,EDATE($E59,T$1-1))=0,"",SUMIFS(RAW_매출A!$J$2:$J$7000,RAW_매출A!$B$2:$B$7000,$A59,RAW_매출A!$A$2:$A$7000,EDATE($E59,T$1-1)))),"")</f>
        <v>3552500</v>
      </c>
      <c r="U59">
        <f>IFERROR(IF($A59="","",IF(SUMIFS(RAW_매출A!$J$2:$J$7000,RAW_매출A!$B$2:$B$7000,$A59,RAW_매출A!$A$2:$A$7000,EDATE($E59,U$1-1))=0,"",SUMIFS(RAW_매출A!$J$2:$J$7000,RAW_매출A!$B$2:$B$7000,$A59,RAW_매출A!$A$2:$A$7000,EDATE($E59,U$1-1)))),"")</f>
        <v>3172700</v>
      </c>
      <c r="V59">
        <f>IFERROR(IF($A59="","",IF(SUMIFS(RAW_매출A!$J$2:$J$7000,RAW_매출A!$B$2:$B$7000,$A59,RAW_매출A!$A$2:$A$7000,EDATE($E59,V$1-1))=0,"",SUMIFS(RAW_매출A!$J$2:$J$7000,RAW_매출A!$B$2:$B$7000,$A59,RAW_매출A!$A$2:$A$7000,EDATE($E59,V$1-1)))),"")</f>
        <v>3021350</v>
      </c>
      <c r="W59">
        <f>IFERROR(IF($A59="","",IF(SUMIFS(RAW_매출A!$J$2:$J$7000,RAW_매출A!$B$2:$B$7000,$A59,RAW_매출A!$A$2:$A$7000,EDATE($E59,W$1-1))=0,"",SUMIFS(RAW_매출A!$J$2:$J$7000,RAW_매출A!$B$2:$B$7000,$A59,RAW_매출A!$A$2:$A$7000,EDATE($E59,W$1-1)))),"")</f>
        <v>2985350</v>
      </c>
      <c r="X59">
        <f>IFERROR(IF($A59="","",IF(SUMIFS(RAW_매출A!$J$2:$J$7000,RAW_매출A!$B$2:$B$7000,$A59,RAW_매출A!$A$2:$A$7000,EDATE($E59,X$1-1))=0,"",SUMIFS(RAW_매출A!$J$2:$J$7000,RAW_매출A!$B$2:$B$7000,$A59,RAW_매출A!$A$2:$A$7000,EDATE($E59,X$1-1)))),"")</f>
        <v>2963200</v>
      </c>
      <c r="Y59">
        <f>IFERROR(IF($A59="","",IF(SUMIFS(RAW_매출A!$J$2:$J$7000,RAW_매출A!$B$2:$B$7000,$A59,RAW_매출A!$A$2:$A$7000,EDATE($E59,Y$1-1))=0,"",SUMIFS(RAW_매출A!$J$2:$J$7000,RAW_매출A!$B$2:$B$7000,$A59,RAW_매출A!$A$2:$A$7000,EDATE($E59,Y$1-1)))),"")</f>
        <v>3269550</v>
      </c>
      <c r="Z59">
        <f>IFERROR(IF($A59="","",IF(SUMIFS(RAW_매출A!$J$2:$J$7000,RAW_매출A!$B$2:$B$7000,$A59,RAW_매출A!$A$2:$A$7000,EDATE($E59,Z$1-1))=0,"",SUMIFS(RAW_매출A!$J$2:$J$7000,RAW_매출A!$B$2:$B$7000,$A59,RAW_매출A!$A$2:$A$7000,EDATE($E59,Z$1-1)))),"")</f>
        <v>3587700</v>
      </c>
      <c r="AA59">
        <f>IFERROR(IF($A59="","",IF(SUMIFS(RAW_매출A!$J$2:$J$7000,RAW_매출A!$B$2:$B$7000,$A59,RAW_매출A!$A$2:$A$7000,EDATE($E59,AA$1-1))=0,"",SUMIFS(RAW_매출A!$J$2:$J$7000,RAW_매출A!$B$2:$B$7000,$A59,RAW_매출A!$A$2:$A$7000,EDATE($E59,AA$1-1)))),"")</f>
        <v>3319750</v>
      </c>
      <c r="AB59">
        <f>IFERROR(IF($A59="","",IF(SUMIFS(RAW_매출A!$J$2:$J$7000,RAW_매출A!$B$2:$B$7000,$A59,RAW_매출A!$A$2:$A$7000,EDATE($E59,AB$1-1))=0,"",SUMIFS(RAW_매출A!$J$2:$J$7000,RAW_매출A!$B$2:$B$7000,$A59,RAW_매출A!$A$2:$A$7000,EDATE($E59,AB$1-1)))),"")</f>
        <v>3352250</v>
      </c>
      <c r="AC59">
        <f>IFERROR(IF($A59="","",IF(SUMIFS(RAW_매출A!$J$2:$J$7000,RAW_매출A!$B$2:$B$7000,$A59,RAW_매출A!$A$2:$A$7000,EDATE($E59,AC$1-1))=0,"",SUMIFS(RAW_매출A!$J$2:$J$7000,RAW_매출A!$B$2:$B$7000,$A59,RAW_매출A!$A$2:$A$7000,EDATE($E59,AC$1-1)))),"")</f>
        <v>3300400</v>
      </c>
      <c r="AD59">
        <f>IFERROR(IF($A59="","",IF(SUMIFS(RAW_매출A!$J$2:$J$7000,RAW_매출A!$B$2:$B$7000,$A59,RAW_매출A!$A$2:$A$7000,EDATE($E59,AD$1-1))=0,"",SUMIFS(RAW_매출A!$J$2:$J$7000,RAW_매출A!$B$2:$B$7000,$A59,RAW_매출A!$A$2:$A$7000,EDATE($E59,AD$1-1)))),"")</f>
        <v>3669500</v>
      </c>
      <c r="AE59">
        <f>IFERROR(IF($A59="","",IF(SUMIFS(RAW_매출A!$J$2:$J$7000,RAW_매출A!$B$2:$B$7000,$A59,RAW_매출A!$A$2:$A$7000,EDATE($E59,AE$1-1))=0,"",SUMIFS(RAW_매출A!$J$2:$J$7000,RAW_매출A!$B$2:$B$7000,$A59,RAW_매출A!$A$2:$A$7000,EDATE($E59,AE$1-1)))),"")</f>
        <v>3467000</v>
      </c>
      <c r="AF59">
        <f>IFERROR(IF($A59="","",IF(SUMIFS(RAW_매출A!$J$2:$J$7000,RAW_매출A!$B$2:$B$7000,$A59,RAW_매출A!$A$2:$A$7000,EDATE($E59,AF$1-1))=0,"",SUMIFS(RAW_매출A!$J$2:$J$7000,RAW_매출A!$B$2:$B$7000,$A59,RAW_매출A!$A$2:$A$7000,EDATE($E59,AF$1-1)))),"")</f>
        <v>4253600</v>
      </c>
      <c r="AG59">
        <f>IFERROR(IF($A59="","",IF(SUMIFS(RAW_매출A!$J$2:$J$7000,RAW_매출A!$B$2:$B$7000,$A59,RAW_매출A!$A$2:$A$7000,EDATE($E59,AG$1-1))=0,"",SUMIFS(RAW_매출A!$J$2:$J$7000,RAW_매출A!$B$2:$B$7000,$A59,RAW_매출A!$A$2:$A$7000,EDATE($E59,AG$1-1)))),"")</f>
        <v>3594400</v>
      </c>
      <c r="AH59">
        <f>IFERROR(IF($A59="","",IF(SUMIFS(RAW_매출A!$J$2:$J$7000,RAW_매출A!$B$2:$B$7000,$A59,RAW_매출A!$A$2:$A$7000,EDATE($E59,AH$1-1))=0,"",SUMIFS(RAW_매출A!$J$2:$J$7000,RAW_매출A!$B$2:$B$7000,$A59,RAW_매출A!$A$2:$A$7000,EDATE($E59,AH$1-1)))),"")</f>
        <v>3716600</v>
      </c>
      <c r="AI59">
        <f>IFERROR(IF($A59="","",IF(SUMIFS(RAW_매출A!$J$2:$J$7000,RAW_매출A!$B$2:$B$7000,$A59,RAW_매출A!$A$2:$A$7000,EDATE($E59,AI$1-1))=0,"",SUMIFS(RAW_매출A!$J$2:$J$7000,RAW_매출A!$B$2:$B$7000,$A59,RAW_매출A!$A$2:$A$7000,EDATE($E59,AI$1-1)))),"")</f>
        <v>3798900</v>
      </c>
      <c r="AJ59">
        <f>IFERROR(IF($A59="","",IF(SUMIFS(RAW_매출A!$J$2:$J$7000,RAW_매출A!$B$2:$B$7000,$A59,RAW_매출A!$A$2:$A$7000,EDATE($E59,AJ$1-1))=0,"",SUMIFS(RAW_매출A!$J$2:$J$7000,RAW_매출A!$B$2:$B$7000,$A59,RAW_매출A!$A$2:$A$7000,EDATE($E59,AJ$1-1)))),"")</f>
        <v>3327700</v>
      </c>
      <c r="AK59">
        <f>IFERROR(IF($A59="","",IF(SUMIFS(RAW_매출A!$J$2:$J$7000,RAW_매출A!$B$2:$B$7000,$A59,RAW_매출A!$A$2:$A$7000,EDATE($E59,AK$1-1))=0,"",SUMIFS(RAW_매출A!$J$2:$J$7000,RAW_매출A!$B$2:$B$7000,$A59,RAW_매출A!$A$2:$A$7000,EDATE($E59,AK$1-1)))),"")</f>
        <v>3695200</v>
      </c>
      <c r="AL59">
        <f>IFERROR(IF($A59="","",IF(SUMIFS(RAW_매출A!$J$2:$J$7000,RAW_매출A!$B$2:$B$7000,$A59,RAW_매출A!$A$2:$A$7000,EDATE($E59,AL$1-1))=0,"",SUMIFS(RAW_매출A!$J$2:$J$7000,RAW_매출A!$B$2:$B$7000,$A59,RAW_매출A!$A$2:$A$7000,EDATE($E59,AL$1-1)))),"")</f>
        <v>4006250</v>
      </c>
      <c r="AM59">
        <f>IFERROR(IF($A59="","",IF(SUMIFS(RAW_매출A!$J$2:$J$7000,RAW_매출A!$B$2:$B$7000,$A59,RAW_매출A!$A$2:$A$7000,EDATE($E59,AM$1-1))=0,"",SUMIFS(RAW_매출A!$J$2:$J$7000,RAW_매출A!$B$2:$B$7000,$A59,RAW_매출A!$A$2:$A$7000,EDATE($E59,AM$1-1)))),"")</f>
        <v>4541400</v>
      </c>
      <c r="AN59">
        <f>IFERROR(IF($A59="","",IF(SUMIFS(RAW_매출A!$J$2:$J$7000,RAW_매출A!$B$2:$B$7000,$A59,RAW_매출A!$A$2:$A$7000,EDATE($E59,AN$1-1))=0,"",SUMIFS(RAW_매출A!$J$2:$J$7000,RAW_매출A!$B$2:$B$7000,$A59,RAW_매출A!$A$2:$A$7000,EDATE($E59,AN$1-1)))),"")</f>
        <v>4275300</v>
      </c>
      <c r="AO59">
        <f>IFERROR(IF($A59="","",IF(SUMIFS(RAW_매출A!$J$2:$J$7000,RAW_매출A!$B$2:$B$7000,$A59,RAW_매출A!$A$2:$A$7000,EDATE($E59,AO$1-1))=0,"",SUMIFS(RAW_매출A!$J$2:$J$7000,RAW_매출A!$B$2:$B$7000,$A59,RAW_매출A!$A$2:$A$7000,EDATE($E59,AO$1-1)))),"")</f>
        <v>3834300</v>
      </c>
      <c r="AP59">
        <f>IFERROR(IF($A59="","",IF(SUMIFS(RAW_매출A!$J$2:$J$7000,RAW_매출A!$B$2:$B$7000,$A59,RAW_매출A!$A$2:$A$7000,EDATE($E59,AP$1-1))=0,"",SUMIFS(RAW_매출A!$J$2:$J$7000,RAW_매출A!$B$2:$B$7000,$A59,RAW_매출A!$A$2:$A$7000,EDATE($E59,AP$1-1)))),"")</f>
        <v>3940950</v>
      </c>
      <c r="AQ59">
        <f>IFERROR(IF($A59="","",IF(SUMIFS(RAW_매출A!$J$2:$J$7000,RAW_매출A!$B$2:$B$7000,$A59,RAW_매출A!$A$2:$A$7000,EDATE($E59,AQ$1-1))=0,"",SUMIFS(RAW_매출A!$J$2:$J$7000,RAW_매출A!$B$2:$B$7000,$A59,RAW_매출A!$A$2:$A$7000,EDATE($E59,AQ$1-1)))),"")</f>
        <v>3587150</v>
      </c>
      <c r="AR59">
        <f>IFERROR(IF($A59="","",IF(SUMIFS(RAW_매출A!$J$2:$J$7000,RAW_매출A!$B$2:$B$7000,$A59,RAW_매출A!$A$2:$A$7000,EDATE($E59,AR$1-1))=0,"",SUMIFS(RAW_매출A!$J$2:$J$7000,RAW_매출A!$B$2:$B$7000,$A59,RAW_매출A!$A$2:$A$7000,EDATE($E59,AR$1-1)))),"")</f>
        <v>4614450</v>
      </c>
      <c r="AS59">
        <f>IFERROR(IF($A59="","",IF(SUMIFS(RAW_매출A!$J$2:$J$7000,RAW_매출A!$B$2:$B$7000,$A59,RAW_매출A!$A$2:$A$7000,EDATE($E59,AS$1-1))=0,"",SUMIFS(RAW_매출A!$J$2:$J$7000,RAW_매출A!$B$2:$B$7000,$A59,RAW_매출A!$A$2:$A$7000,EDATE($E59,AS$1-1)))),"")</f>
        <v>3550650</v>
      </c>
      <c r="AT59">
        <f>IFERROR(IF($A59="","",IF(SUMIFS(RAW_매출A!$J$2:$J$7000,RAW_매출A!$B$2:$B$7000,$A59,RAW_매출A!$A$2:$A$7000,EDATE($E59,AT$1-1))=0,"",SUMIFS(RAW_매출A!$J$2:$J$7000,RAW_매출A!$B$2:$B$7000,$A59,RAW_매출A!$A$2:$A$7000,EDATE($E59,AT$1-1)))),"")</f>
        <v>3955350</v>
      </c>
      <c r="AU59">
        <f>IFERROR(IF($A59="","",IF(SUMIFS(RAW_매출A!$J$2:$J$7000,RAW_매출A!$B$2:$B$7000,$A59,RAW_매출A!$A$2:$A$7000,EDATE($E59,AU$1-1))=0,"",SUMIFS(RAW_매출A!$J$2:$J$7000,RAW_매출A!$B$2:$B$7000,$A59,RAW_매출A!$A$2:$A$7000,EDATE($E59,AU$1-1)))),"")</f>
        <v>4304600</v>
      </c>
      <c r="AV59">
        <f>IFERROR(IF($A59="","",IF(SUMIFS(RAW_매출A!$J$2:$J$7000,RAW_매출A!$B$2:$B$7000,$A59,RAW_매출A!$A$2:$A$7000,EDATE($E59,AV$1-1))=0,"",SUMIFS(RAW_매출A!$J$2:$J$7000,RAW_매출A!$B$2:$B$7000,$A59,RAW_매출A!$A$2:$A$7000,EDATE($E59,AV$1-1)))),"")</f>
        <v>3502450</v>
      </c>
      <c r="AW59">
        <f>IFERROR(IF($A59="","",IF(SUMIFS(RAW_매출A!$J$2:$J$7000,RAW_매출A!$B$2:$B$7000,$A59,RAW_매출A!$A$2:$A$7000,EDATE($E59,AW$1-1))=0,"",SUMIFS(RAW_매출A!$J$2:$J$7000,RAW_매출A!$B$2:$B$7000,$A59,RAW_매출A!$A$2:$A$7000,EDATE($E59,AW$1-1)))),"")</f>
        <v>3852550</v>
      </c>
      <c r="AX59">
        <f>IFERROR(IF($A59="","",IF(SUMIFS(RAW_매출A!$J$2:$J$7000,RAW_매출A!$B$2:$B$7000,$A59,RAW_매출A!$A$2:$A$7000,EDATE($E59,AX$1-1))=0,"",SUMIFS(RAW_매출A!$J$2:$J$7000,RAW_매출A!$B$2:$B$7000,$A59,RAW_매출A!$A$2:$A$7000,EDATE($E59,AX$1-1)))),"")</f>
        <v>4495550</v>
      </c>
      <c r="AY59">
        <f>IFERROR(IF($A59="","",IF(SUMIFS(RAW_매출A!$J$2:$J$7000,RAW_매출A!$B$2:$B$7000,$A59,RAW_매출A!$A$2:$A$7000,EDATE($E59,AY$1-1))=0,"",SUMIFS(RAW_매출A!$J$2:$J$7000,RAW_매출A!$B$2:$B$7000,$A59,RAW_매출A!$A$2:$A$7000,EDATE($E59,AY$1-1)))),"")</f>
        <v>5122900</v>
      </c>
      <c r="AZ59">
        <f>IFERROR(IF($A59="","",IF(SUMIFS(RAW_매출A!$J$2:$J$7000,RAW_매출A!$B$2:$B$7000,$A59,RAW_매출A!$A$2:$A$7000,EDATE($E59,AZ$1-1))=0,"",SUMIFS(RAW_매출A!$J$2:$J$7000,RAW_매출A!$B$2:$B$7000,$A59,RAW_매출A!$A$2:$A$7000,EDATE($E59,AZ$1-1)))),"")</f>
        <v>4106750</v>
      </c>
      <c r="BA59" t="str">
        <f>IFERROR(IF($A59="","",IF(SUMIFS(RAW_매출A!$J$2:$J$7000,RAW_매출A!$B$2:$B$7000,$A59,RAW_매출A!$A$2:$A$7000,EDATE($E59,BA$1-1))=0,"",SUMIFS(RAW_매출A!$J$2:$J$7000,RAW_매출A!$B$2:$B$7000,$A59,RAW_매출A!$A$2:$A$7000,EDATE($E59,BA$1-1)))),"")</f>
        <v/>
      </c>
      <c r="BB59" t="str">
        <f>IFERROR(IF($A59="","",IF(SUMIFS(RAW_매출A!$J$2:$J$7000,RAW_매출A!$B$2:$B$7000,$A59,RAW_매출A!$A$2:$A$7000,EDATE($E59,BB$1-1))=0,"",SUMIFS(RAW_매출A!$J$2:$J$7000,RAW_매출A!$B$2:$B$7000,$A59,RAW_매출A!$A$2:$A$7000,EDATE($E59,BB$1-1)))),"")</f>
        <v/>
      </c>
      <c r="BC59" t="str">
        <f>IFERROR(IF($A59="","",IF(SUMIFS(RAW_매출A!$J$2:$J$7000,RAW_매출A!$B$2:$B$7000,$A59,RAW_매출A!$A$2:$A$7000,EDATE($E59,BC$1-1))=0,"",SUMIFS(RAW_매출A!$J$2:$J$7000,RAW_매출A!$B$2:$B$7000,$A59,RAW_매출A!$A$2:$A$7000,EDATE($E59,BC$1-1)))),"")</f>
        <v/>
      </c>
      <c r="BD59" t="str">
        <f>IFERROR(IF($A59="","",IF(SUMIFS(RAW_매출A!$J$2:$J$7000,RAW_매출A!$B$2:$B$7000,$A59,RAW_매출A!$A$2:$A$7000,EDATE($E59,BD$1-1))=0,"",SUMIFS(RAW_매출A!$J$2:$J$7000,RAW_매출A!$B$2:$B$7000,$A59,RAW_매출A!$A$2:$A$7000,EDATE($E59,BD$1-1)))),"")</f>
        <v/>
      </c>
      <c r="BE59" t="str">
        <f>IFERROR(IF($A59="","",IF(SUMIFS(RAW_매출A!$J$2:$J$7000,RAW_매출A!$B$2:$B$7000,$A59,RAW_매출A!$A$2:$A$7000,EDATE($E59,BE$1-1))=0,"",SUMIFS(RAW_매출A!$J$2:$J$7000,RAW_매출A!$B$2:$B$7000,$A59,RAW_매출A!$A$2:$A$7000,EDATE($E59,BE$1-1)))),"")</f>
        <v/>
      </c>
      <c r="BF59" t="str">
        <f>IFERROR(IF($A59="","",IF(SUMIFS(RAW_매출A!$J$2:$J$7000,RAW_매출A!$B$2:$B$7000,$A59,RAW_매출A!$A$2:$A$7000,EDATE($E59,BF$1-1))=0,"",SUMIFS(RAW_매출A!$J$2:$J$7000,RAW_매출A!$B$2:$B$7000,$A59,RAW_매출A!$A$2:$A$7000,EDATE($E59,BF$1-1)))),"")</f>
        <v/>
      </c>
      <c r="BG59" t="str">
        <f>IFERROR(IF($A59="","",IF(SUMIFS(RAW_매출A!$J$2:$J$7000,RAW_매출A!$B$2:$B$7000,$A59,RAW_매출A!$A$2:$A$7000,EDATE($E59,BG$1-1))=0,"",SUMIFS(RAW_매출A!$J$2:$J$7000,RAW_매출A!$B$2:$B$7000,$A59,RAW_매출A!$A$2:$A$7000,EDATE($E59,BG$1-1)))),"")</f>
        <v/>
      </c>
      <c r="BH59" t="str">
        <f>IFERROR(IF($A59="","",IF(SUMIFS(RAW_매출A!$J$2:$J$7000,RAW_매출A!$B$2:$B$7000,$A59,RAW_매출A!$A$2:$A$7000,EDATE($E59,BH$1-1))=0,"",SUMIFS(RAW_매출A!$J$2:$J$7000,RAW_매출A!$B$2:$B$7000,$A59,RAW_매출A!$A$2:$A$7000,EDATE($E59,BH$1-1)))),"")</f>
        <v/>
      </c>
      <c r="BI59" t="str">
        <f>IFERROR(IF($A59="","",IF(SUMIFS(RAW_매출A!$J$2:$J$7000,RAW_매출A!$B$2:$B$7000,$A59,RAW_매출A!$A$2:$A$7000,EDATE($E59,BI$1-1))=0,"",SUMIFS(RAW_매출A!$J$2:$J$7000,RAW_매출A!$B$2:$B$7000,$A59,RAW_매출A!$A$2:$A$7000,EDATE($E59,BI$1-1)))),"")</f>
        <v/>
      </c>
      <c r="BJ59" t="str">
        <f>IFERROR(IF($A59="","",IF(SUMIFS(RAW_매출A!$J$2:$J$7000,RAW_매출A!$B$2:$B$7000,$A59,RAW_매출A!$A$2:$A$7000,EDATE($E59,BJ$1-1))=0,"",SUMIFS(RAW_매출A!$J$2:$J$7000,RAW_매출A!$B$2:$B$7000,$A59,RAW_매출A!$A$2:$A$7000,EDATE($E59,BJ$1-1)))),"")</f>
        <v/>
      </c>
      <c r="BK59" t="str">
        <f>IFERROR(IF($A59="","",IF(SUMIFS(RAW_매출A!$J$2:$J$7000,RAW_매출A!$B$2:$B$7000,$A59,RAW_매출A!$A$2:$A$7000,EDATE($E59,BK$1-1))=0,"",SUMIFS(RAW_매출A!$J$2:$J$7000,RAW_매출A!$B$2:$B$7000,$A59,RAW_매출A!$A$2:$A$7000,EDATE($E59,BK$1-1)))),"")</f>
        <v/>
      </c>
      <c r="BL59" t="str">
        <f>IFERROR(IF($A59="","",IF(SUMIFS(RAW_매출A!$J$2:$J$7000,RAW_매출A!$B$2:$B$7000,$A59,RAW_매출A!$A$2:$A$7000,EDATE($E59,BL$1-1))=0,"",SUMIFS(RAW_매출A!$J$2:$J$7000,RAW_매출A!$B$2:$B$7000,$A59,RAW_매출A!$A$2:$A$7000,EDATE($E59,BL$1-1)))),"")</f>
        <v/>
      </c>
      <c r="BM59" t="str">
        <f>IFERROR(IF($A59="","",IF(SUMIFS(RAW_매출A!$J$2:$J$7000,RAW_매출A!$B$2:$B$7000,$A59,RAW_매출A!$A$2:$A$7000,EDATE($E59,BM$1-1))=0,"",SUMIFS(RAW_매출A!$J$2:$J$7000,RAW_매출A!$B$2:$B$7000,$A59,RAW_매출A!$A$2:$A$7000,EDATE($E59,BM$1-1)))),"")</f>
        <v/>
      </c>
      <c r="BN59" t="str">
        <f>IFERROR(IF($A59="","",IF(SUMIFS(RAW_매출A!$J$2:$J$7000,RAW_매출A!$B$2:$B$7000,$A59,RAW_매출A!$A$2:$A$7000,EDATE($E59,BN$1-1))=0,"",SUMIFS(RAW_매출A!$J$2:$J$7000,RAW_매출A!$B$2:$B$7000,$A59,RAW_매출A!$A$2:$A$7000,EDATE($E59,BN$1-1)))),"")</f>
        <v/>
      </c>
    </row>
    <row r="60" spans="1:66" x14ac:dyDescent="0.3">
      <c r="A60" t="str">
        <f>세팅!A61</f>
        <v>(1049) #천호역점</v>
      </c>
      <c r="B60" t="str">
        <f>세팅!B61</f>
        <v>150-1</v>
      </c>
      <c r="C60">
        <f t="shared" si="0"/>
        <v>1</v>
      </c>
      <c r="D60" t="str">
        <f t="shared" si="1"/>
        <v>1</v>
      </c>
      <c r="E60" s="1">
        <f>세팅!D61</f>
        <v>44805</v>
      </c>
      <c r="F60">
        <f t="shared" si="4"/>
        <v>4573500</v>
      </c>
      <c r="G60">
        <f>IFERROR(IF($A60="","",IF(SUMIFS(RAW_매출A!$J$2:$J$7000,RAW_매출A!$B$2:$B$7000,$A60,RAW_매출A!$A$2:$A$7000,EDATE($E60,G$1-1))=0,"",SUMIFS(RAW_매출A!$J$2:$J$7000,RAW_매출A!$B$2:$B$7000,$A60,RAW_매출A!$A$2:$A$7000,EDATE($E60,G$1-1)))),"")</f>
        <v>3714020</v>
      </c>
      <c r="H60">
        <f>IFERROR(IF($A60="","",IF(SUMIFS(RAW_매출A!$J$2:$J$7000,RAW_매출A!$B$2:$B$7000,$A60,RAW_매출A!$A$2:$A$7000,EDATE($E60,H$1-1))=0,"",SUMIFS(RAW_매출A!$J$2:$J$7000,RAW_매출A!$B$2:$B$7000,$A60,RAW_매출A!$A$2:$A$7000,EDATE($E60,H$1-1)))),"")</f>
        <v>4652850</v>
      </c>
      <c r="I60">
        <f>IFERROR(IF($A60="","",IF(SUMIFS(RAW_매출A!$J$2:$J$7000,RAW_매출A!$B$2:$B$7000,$A60,RAW_매출A!$A$2:$A$7000,EDATE($E60,I$1-1))=0,"",SUMIFS(RAW_매출A!$J$2:$J$7000,RAW_매출A!$B$2:$B$7000,$A60,RAW_매출A!$A$2:$A$7000,EDATE($E60,I$1-1)))),"")</f>
        <v>3815000</v>
      </c>
      <c r="J60" s="28">
        <f>IFERROR(IF($A60="","",IF(SUMIFS(RAW_매출A!$J$2:$J$7000,RAW_매출A!$B$2:$B$7000,$A60,RAW_매출A!$A$2:$A$7000,EDATE($E60,J$1-1))=0,"",SUMIFS(RAW_매출A!$J$2:$J$7000,RAW_매출A!$B$2:$B$7000,$A60,RAW_매출A!$A$2:$A$7000,EDATE($E60,J$1-1)))),"")</f>
        <v>4142500</v>
      </c>
      <c r="K60" s="28">
        <f>IFERROR(IF($A60="","",IF(SUMIFS(RAW_매출A!$J$2:$J$7000,RAW_매출A!$B$2:$B$7000,$A60,RAW_매출A!$A$2:$A$7000,EDATE($E60,K$1-1))=0,"",SUMIFS(RAW_매출A!$J$2:$J$7000,RAW_매출A!$B$2:$B$7000,$A60,RAW_매출A!$A$2:$A$7000,EDATE($E60,K$1-1)))),"")</f>
        <v>4638500</v>
      </c>
      <c r="L60" s="28">
        <f>IFERROR(IF($A60="","",IF(SUMIFS(RAW_매출A!$J$2:$J$7000,RAW_매출A!$B$2:$B$7000,$A60,RAW_매출A!$A$2:$A$7000,EDATE($E60,L$1-1))=0,"",SUMIFS(RAW_매출A!$J$2:$J$7000,RAW_매출A!$B$2:$B$7000,$A60,RAW_매출A!$A$2:$A$7000,EDATE($E60,L$1-1)))),"")</f>
        <v>3831500</v>
      </c>
      <c r="M60" s="28">
        <f>IFERROR(IF($A60="","",IF(SUMIFS(RAW_매출A!$J$2:$J$7000,RAW_매출A!$B$2:$B$7000,$A60,RAW_매출A!$A$2:$A$7000,EDATE($E60,M$1-1))=0,"",SUMIFS(RAW_매출A!$J$2:$J$7000,RAW_매출A!$B$2:$B$7000,$A60,RAW_매출A!$A$2:$A$7000,EDATE($E60,M$1-1)))),"")</f>
        <v>4764500</v>
      </c>
      <c r="N60" s="28">
        <f>IFERROR(IF($A60="","",IF(SUMIFS(RAW_매출A!$J$2:$J$7000,RAW_매출A!$B$2:$B$7000,$A60,RAW_매출A!$A$2:$A$7000,EDATE($E60,N$1-1))=0,"",SUMIFS(RAW_매출A!$J$2:$J$7000,RAW_매출A!$B$2:$B$7000,$A60,RAW_매출A!$A$2:$A$7000,EDATE($E60,N$1-1)))),"")</f>
        <v>5165500</v>
      </c>
      <c r="O60" s="28">
        <f>IFERROR(IF($A60="","",IF(SUMIFS(RAW_매출A!$J$2:$J$7000,RAW_매출A!$B$2:$B$7000,$A60,RAW_매출A!$A$2:$A$7000,EDATE($E60,O$1-1))=0,"",SUMIFS(RAW_매출A!$J$2:$J$7000,RAW_매출A!$B$2:$B$7000,$A60,RAW_매출A!$A$2:$A$7000,EDATE($E60,O$1-1)))),"")</f>
        <v>4898500</v>
      </c>
      <c r="P60">
        <f>IFERROR(IF($A60="","",IF(SUMIFS(RAW_매출A!$J$2:$J$7000,RAW_매출A!$B$2:$B$7000,$A60,RAW_매출A!$A$2:$A$7000,EDATE($E60,P$1-1))=0,"",SUMIFS(RAW_매출A!$J$2:$J$7000,RAW_매출A!$B$2:$B$7000,$A60,RAW_매출A!$A$2:$A$7000,EDATE($E60,P$1-1)))),"")</f>
        <v>4621500</v>
      </c>
      <c r="Q60">
        <f>IFERROR(IF($A60="","",IF(SUMIFS(RAW_매출A!$J$2:$J$7000,RAW_매출A!$B$2:$B$7000,$A60,RAW_매출A!$A$2:$A$7000,EDATE($E60,Q$1-1))=0,"",SUMIFS(RAW_매출A!$J$2:$J$7000,RAW_매출A!$B$2:$B$7000,$A60,RAW_매출A!$A$2:$A$7000,EDATE($E60,Q$1-1)))),"")</f>
        <v>5609500</v>
      </c>
      <c r="R60">
        <f>IFERROR(IF($A60="","",IF(SUMIFS(RAW_매출A!$J$2:$J$7000,RAW_매출A!$B$2:$B$7000,$A60,RAW_매출A!$A$2:$A$7000,EDATE($E60,R$1-1))=0,"",SUMIFS(RAW_매출A!$J$2:$J$7000,RAW_매출A!$B$2:$B$7000,$A60,RAW_매출A!$A$2:$A$7000,EDATE($E60,R$1-1)))),"")</f>
        <v>5050000</v>
      </c>
      <c r="S60">
        <f>IFERROR(IF($A60="","",IF(SUMIFS(RAW_매출A!$J$2:$J$7000,RAW_매출A!$B$2:$B$7000,$A60,RAW_매출A!$A$2:$A$7000,EDATE($E60,S$1-1))=0,"",SUMIFS(RAW_매출A!$J$2:$J$7000,RAW_매출A!$B$2:$B$7000,$A60,RAW_매출A!$A$2:$A$7000,EDATE($E60,S$1-1)))),"")</f>
        <v>6422500</v>
      </c>
      <c r="T60">
        <f>IFERROR(IF($A60="","",IF(SUMIFS(RAW_매출A!$J$2:$J$7000,RAW_매출A!$B$2:$B$7000,$A60,RAW_매출A!$A$2:$A$7000,EDATE($E60,T$1-1))=0,"",SUMIFS(RAW_매출A!$J$2:$J$7000,RAW_매출A!$B$2:$B$7000,$A60,RAW_매출A!$A$2:$A$7000,EDATE($E60,T$1-1)))),"")</f>
        <v>8307000</v>
      </c>
      <c r="U60">
        <f>IFERROR(IF($A60="","",IF(SUMIFS(RAW_매출A!$J$2:$J$7000,RAW_매출A!$B$2:$B$7000,$A60,RAW_매출A!$A$2:$A$7000,EDATE($E60,U$1-1))=0,"",SUMIFS(RAW_매출A!$J$2:$J$7000,RAW_매출A!$B$2:$B$7000,$A60,RAW_매출A!$A$2:$A$7000,EDATE($E60,U$1-1)))),"")</f>
        <v>6857500</v>
      </c>
      <c r="V60">
        <f>IFERROR(IF($A60="","",IF(SUMIFS(RAW_매출A!$J$2:$J$7000,RAW_매출A!$B$2:$B$7000,$A60,RAW_매출A!$A$2:$A$7000,EDATE($E60,V$1-1))=0,"",SUMIFS(RAW_매출A!$J$2:$J$7000,RAW_매출A!$B$2:$B$7000,$A60,RAW_매출A!$A$2:$A$7000,EDATE($E60,V$1-1)))),"")</f>
        <v>6360690</v>
      </c>
      <c r="W60">
        <f>IFERROR(IF($A60="","",IF(SUMIFS(RAW_매출A!$J$2:$J$7000,RAW_매출A!$B$2:$B$7000,$A60,RAW_매출A!$A$2:$A$7000,EDATE($E60,W$1-1))=0,"",SUMIFS(RAW_매출A!$J$2:$J$7000,RAW_매출A!$B$2:$B$7000,$A60,RAW_매출A!$A$2:$A$7000,EDATE($E60,W$1-1)))),"")</f>
        <v>6362800</v>
      </c>
      <c r="X60">
        <f>IFERROR(IF($A60="","",IF(SUMIFS(RAW_매출A!$J$2:$J$7000,RAW_매출A!$B$2:$B$7000,$A60,RAW_매출A!$A$2:$A$7000,EDATE($E60,X$1-1))=0,"",SUMIFS(RAW_매출A!$J$2:$J$7000,RAW_매출A!$B$2:$B$7000,$A60,RAW_매출A!$A$2:$A$7000,EDATE($E60,X$1-1)))),"")</f>
        <v>5551230</v>
      </c>
      <c r="Y60">
        <f>IFERROR(IF($A60="","",IF(SUMIFS(RAW_매출A!$J$2:$J$7000,RAW_매출A!$B$2:$B$7000,$A60,RAW_매출A!$A$2:$A$7000,EDATE($E60,Y$1-1))=0,"",SUMIFS(RAW_매출A!$J$2:$J$7000,RAW_매출A!$B$2:$B$7000,$A60,RAW_매출A!$A$2:$A$7000,EDATE($E60,Y$1-1)))),"")</f>
        <v>6608430</v>
      </c>
      <c r="Z60">
        <f>IFERROR(IF($A60="","",IF(SUMIFS(RAW_매출A!$J$2:$J$7000,RAW_매출A!$B$2:$B$7000,$A60,RAW_매출A!$A$2:$A$7000,EDATE($E60,Z$1-1))=0,"",SUMIFS(RAW_매출A!$J$2:$J$7000,RAW_매출A!$B$2:$B$7000,$A60,RAW_매출A!$A$2:$A$7000,EDATE($E60,Z$1-1)))),"")</f>
        <v>7424940</v>
      </c>
      <c r="AA60">
        <f>IFERROR(IF($A60="","",IF(SUMIFS(RAW_매출A!$J$2:$J$7000,RAW_매출A!$B$2:$B$7000,$A60,RAW_매출A!$A$2:$A$7000,EDATE($E60,AA$1-1))=0,"",SUMIFS(RAW_매출A!$J$2:$J$7000,RAW_매출A!$B$2:$B$7000,$A60,RAW_매출A!$A$2:$A$7000,EDATE($E60,AA$1-1)))),"")</f>
        <v>6875380</v>
      </c>
      <c r="AB60">
        <f>IFERROR(IF($A60="","",IF(SUMIFS(RAW_매출A!$J$2:$J$7000,RAW_매출A!$B$2:$B$7000,$A60,RAW_매출A!$A$2:$A$7000,EDATE($E60,AB$1-1))=0,"",SUMIFS(RAW_매출A!$J$2:$J$7000,RAW_매출A!$B$2:$B$7000,$A60,RAW_매출A!$A$2:$A$7000,EDATE($E60,AB$1-1)))),"")</f>
        <v>7425880</v>
      </c>
      <c r="AC60">
        <f>IFERROR(IF($A60="","",IF(SUMIFS(RAW_매출A!$J$2:$J$7000,RAW_매출A!$B$2:$B$7000,$A60,RAW_매출A!$A$2:$A$7000,EDATE($E60,AC$1-1))=0,"",SUMIFS(RAW_매출A!$J$2:$J$7000,RAW_매출A!$B$2:$B$7000,$A60,RAW_매출A!$A$2:$A$7000,EDATE($E60,AC$1-1)))),"")</f>
        <v>7123000</v>
      </c>
      <c r="AD60">
        <f>IFERROR(IF($A60="","",IF(SUMIFS(RAW_매출A!$J$2:$J$7000,RAW_매출A!$B$2:$B$7000,$A60,RAW_매출A!$A$2:$A$7000,EDATE($E60,AD$1-1))=0,"",SUMIFS(RAW_매출A!$J$2:$J$7000,RAW_매출A!$B$2:$B$7000,$A60,RAW_매출A!$A$2:$A$7000,EDATE($E60,AD$1-1)))),"")</f>
        <v>6362930</v>
      </c>
      <c r="AE60">
        <f>IFERROR(IF($A60="","",IF(SUMIFS(RAW_매출A!$J$2:$J$7000,RAW_매출A!$B$2:$B$7000,$A60,RAW_매출A!$A$2:$A$7000,EDATE($E60,AE$1-1))=0,"",SUMIFS(RAW_매출A!$J$2:$J$7000,RAW_매출A!$B$2:$B$7000,$A60,RAW_매출A!$A$2:$A$7000,EDATE($E60,AE$1-1)))),"")</f>
        <v>6719420</v>
      </c>
      <c r="AF60">
        <f>IFERROR(IF($A60="","",IF(SUMIFS(RAW_매출A!$J$2:$J$7000,RAW_매출A!$B$2:$B$7000,$A60,RAW_매출A!$A$2:$A$7000,EDATE($E60,AF$1-1))=0,"",SUMIFS(RAW_매출A!$J$2:$J$7000,RAW_매출A!$B$2:$B$7000,$A60,RAW_매출A!$A$2:$A$7000,EDATE($E60,AF$1-1)))),"")</f>
        <v>7449680</v>
      </c>
      <c r="AG60">
        <f>IFERROR(IF($A60="","",IF(SUMIFS(RAW_매출A!$J$2:$J$7000,RAW_매출A!$B$2:$B$7000,$A60,RAW_매출A!$A$2:$A$7000,EDATE($E60,AG$1-1))=0,"",SUMIFS(RAW_매출A!$J$2:$J$7000,RAW_매출A!$B$2:$B$7000,$A60,RAW_매출A!$A$2:$A$7000,EDATE($E60,AG$1-1)))),"")</f>
        <v>6527930</v>
      </c>
      <c r="AH60">
        <f>IFERROR(IF($A60="","",IF(SUMIFS(RAW_매출A!$J$2:$J$7000,RAW_매출A!$B$2:$B$7000,$A60,RAW_매출A!$A$2:$A$7000,EDATE($E60,AH$1-1))=0,"",SUMIFS(RAW_매출A!$J$2:$J$7000,RAW_매출A!$B$2:$B$7000,$A60,RAW_매출A!$A$2:$A$7000,EDATE($E60,AH$1-1)))),"")</f>
        <v>6568200</v>
      </c>
      <c r="AI60">
        <f>IFERROR(IF($A60="","",IF(SUMIFS(RAW_매출A!$J$2:$J$7000,RAW_매출A!$B$2:$B$7000,$A60,RAW_매출A!$A$2:$A$7000,EDATE($E60,AI$1-1))=0,"",SUMIFS(RAW_매출A!$J$2:$J$7000,RAW_매출A!$B$2:$B$7000,$A60,RAW_매출A!$A$2:$A$7000,EDATE($E60,AI$1-1)))),"")</f>
        <v>6725140</v>
      </c>
      <c r="AJ60">
        <f>IFERROR(IF($A60="","",IF(SUMIFS(RAW_매출A!$J$2:$J$7000,RAW_매출A!$B$2:$B$7000,$A60,RAW_매출A!$A$2:$A$7000,EDATE($E60,AJ$1-1))=0,"",SUMIFS(RAW_매출A!$J$2:$J$7000,RAW_매출A!$B$2:$B$7000,$A60,RAW_매출A!$A$2:$A$7000,EDATE($E60,AJ$1-1)))),"")</f>
        <v>5973200</v>
      </c>
      <c r="AK60">
        <f>IFERROR(IF($A60="","",IF(SUMIFS(RAW_매출A!$J$2:$J$7000,RAW_매출A!$B$2:$B$7000,$A60,RAW_매출A!$A$2:$A$7000,EDATE($E60,AK$1-1))=0,"",SUMIFS(RAW_매출A!$J$2:$J$7000,RAW_매출A!$B$2:$B$7000,$A60,RAW_매출A!$A$2:$A$7000,EDATE($E60,AK$1-1)))),"")</f>
        <v>7319380</v>
      </c>
      <c r="AL60">
        <f>IFERROR(IF($A60="","",IF(SUMIFS(RAW_매출A!$J$2:$J$7000,RAW_매출A!$B$2:$B$7000,$A60,RAW_매출A!$A$2:$A$7000,EDATE($E60,AL$1-1))=0,"",SUMIFS(RAW_매출A!$J$2:$J$7000,RAW_매출A!$B$2:$B$7000,$A60,RAW_매출A!$A$2:$A$7000,EDATE($E60,AL$1-1)))),"")</f>
        <v>7054510</v>
      </c>
      <c r="AM60">
        <f>IFERROR(IF($A60="","",IF(SUMIFS(RAW_매출A!$J$2:$J$7000,RAW_매출A!$B$2:$B$7000,$A60,RAW_매출A!$A$2:$A$7000,EDATE($E60,AM$1-1))=0,"",SUMIFS(RAW_매출A!$J$2:$J$7000,RAW_매출A!$B$2:$B$7000,$A60,RAW_매출A!$A$2:$A$7000,EDATE($E60,AM$1-1)))),"")</f>
        <v>7295190</v>
      </c>
      <c r="AN60">
        <f>IFERROR(IF($A60="","",IF(SUMIFS(RAW_매출A!$J$2:$J$7000,RAW_매출A!$B$2:$B$7000,$A60,RAW_매출A!$A$2:$A$7000,EDATE($E60,AN$1-1))=0,"",SUMIFS(RAW_매출A!$J$2:$J$7000,RAW_매출A!$B$2:$B$7000,$A60,RAW_매출A!$A$2:$A$7000,EDATE($E60,AN$1-1)))),"")</f>
        <v>7653260</v>
      </c>
      <c r="AO60">
        <f>IFERROR(IF($A60="","",IF(SUMIFS(RAW_매출A!$J$2:$J$7000,RAW_매출A!$B$2:$B$7000,$A60,RAW_매출A!$A$2:$A$7000,EDATE($E60,AO$1-1))=0,"",SUMIFS(RAW_매출A!$J$2:$J$7000,RAW_매출A!$B$2:$B$7000,$A60,RAW_매출A!$A$2:$A$7000,EDATE($E60,AO$1-1)))),"")</f>
        <v>7599550</v>
      </c>
      <c r="AP60">
        <f>IFERROR(IF($A60="","",IF(SUMIFS(RAW_매출A!$J$2:$J$7000,RAW_매출A!$B$2:$B$7000,$A60,RAW_매출A!$A$2:$A$7000,EDATE($E60,AP$1-1))=0,"",SUMIFS(RAW_매출A!$J$2:$J$7000,RAW_매출A!$B$2:$B$7000,$A60,RAW_매출A!$A$2:$A$7000,EDATE($E60,AP$1-1)))),"")</f>
        <v>7088540</v>
      </c>
      <c r="AQ60">
        <f>IFERROR(IF($A60="","",IF(SUMIFS(RAW_매출A!$J$2:$J$7000,RAW_매출A!$B$2:$B$7000,$A60,RAW_매출A!$A$2:$A$7000,EDATE($E60,AQ$1-1))=0,"",SUMIFS(RAW_매출A!$J$2:$J$7000,RAW_매출A!$B$2:$B$7000,$A60,RAW_매출A!$A$2:$A$7000,EDATE($E60,AQ$1-1)))),"")</f>
        <v>6720990</v>
      </c>
      <c r="AR60">
        <f>IFERROR(IF($A60="","",IF(SUMIFS(RAW_매출A!$J$2:$J$7000,RAW_매출A!$B$2:$B$7000,$A60,RAW_매출A!$A$2:$A$7000,EDATE($E60,AR$1-1))=0,"",SUMIFS(RAW_매출A!$J$2:$J$7000,RAW_매출A!$B$2:$B$7000,$A60,RAW_매출A!$A$2:$A$7000,EDATE($E60,AR$1-1)))),"")</f>
        <v>8755140</v>
      </c>
      <c r="AS60">
        <f>IFERROR(IF($A60="","",IF(SUMIFS(RAW_매출A!$J$2:$J$7000,RAW_매출A!$B$2:$B$7000,$A60,RAW_매출A!$A$2:$A$7000,EDATE($E60,AS$1-1))=0,"",SUMIFS(RAW_매출A!$J$2:$J$7000,RAW_매출A!$B$2:$B$7000,$A60,RAW_매출A!$A$2:$A$7000,EDATE($E60,AS$1-1)))),"")</f>
        <v>7191120</v>
      </c>
      <c r="AT60">
        <f>IFERROR(IF($A60="","",IF(SUMIFS(RAW_매출A!$J$2:$J$7000,RAW_매출A!$B$2:$B$7000,$A60,RAW_매출A!$A$2:$A$7000,EDATE($E60,AT$1-1))=0,"",SUMIFS(RAW_매출A!$J$2:$J$7000,RAW_매출A!$B$2:$B$7000,$A60,RAW_매출A!$A$2:$A$7000,EDATE($E60,AT$1-1)))),"")</f>
        <v>6819660</v>
      </c>
      <c r="AU60">
        <f>IFERROR(IF($A60="","",IF(SUMIFS(RAW_매출A!$J$2:$J$7000,RAW_매출A!$B$2:$B$7000,$A60,RAW_매출A!$A$2:$A$7000,EDATE($E60,AU$1-1))=0,"",SUMIFS(RAW_매출A!$J$2:$J$7000,RAW_매출A!$B$2:$B$7000,$A60,RAW_매출A!$A$2:$A$7000,EDATE($E60,AU$1-1)))),"")</f>
        <v>7057720</v>
      </c>
      <c r="AV60">
        <f>IFERROR(IF($A60="","",IF(SUMIFS(RAW_매출A!$J$2:$J$7000,RAW_매출A!$B$2:$B$7000,$A60,RAW_매출A!$A$2:$A$7000,EDATE($E60,AV$1-1))=0,"",SUMIFS(RAW_매출A!$J$2:$J$7000,RAW_매출A!$B$2:$B$7000,$A60,RAW_매출A!$A$2:$A$7000,EDATE($E60,AV$1-1)))),"")</f>
        <v>6907100</v>
      </c>
      <c r="AW60">
        <f>IFERROR(IF($A60="","",IF(SUMIFS(RAW_매출A!$J$2:$J$7000,RAW_매출A!$B$2:$B$7000,$A60,RAW_매출A!$A$2:$A$7000,EDATE($E60,AW$1-1))=0,"",SUMIFS(RAW_매출A!$J$2:$J$7000,RAW_매출A!$B$2:$B$7000,$A60,RAW_매출A!$A$2:$A$7000,EDATE($E60,AW$1-1)))),"")</f>
        <v>7146660</v>
      </c>
      <c r="AX60">
        <f>IFERROR(IF($A60="","",IF(SUMIFS(RAW_매출A!$J$2:$J$7000,RAW_매출A!$B$2:$B$7000,$A60,RAW_매출A!$A$2:$A$7000,EDATE($E60,AX$1-1))=0,"",SUMIFS(RAW_매출A!$J$2:$J$7000,RAW_매출A!$B$2:$B$7000,$A60,RAW_매출A!$A$2:$A$7000,EDATE($E60,AX$1-1)))),"")</f>
        <v>7356460</v>
      </c>
      <c r="AY60">
        <f>IFERROR(IF($A60="","",IF(SUMIFS(RAW_매출A!$J$2:$J$7000,RAW_매출A!$B$2:$B$7000,$A60,RAW_매출A!$A$2:$A$7000,EDATE($E60,AY$1-1))=0,"",SUMIFS(RAW_매출A!$J$2:$J$7000,RAW_매출A!$B$2:$B$7000,$A60,RAW_매출A!$A$2:$A$7000,EDATE($E60,AY$1-1)))),"")</f>
        <v>8597380</v>
      </c>
      <c r="AZ60">
        <f>IFERROR(IF($A60="","",IF(SUMIFS(RAW_매출A!$J$2:$J$7000,RAW_매출A!$B$2:$B$7000,$A60,RAW_매출A!$A$2:$A$7000,EDATE($E60,AZ$1-1))=0,"",SUMIFS(RAW_매출A!$J$2:$J$7000,RAW_매출A!$B$2:$B$7000,$A60,RAW_매출A!$A$2:$A$7000,EDATE($E60,AZ$1-1)))),"")</f>
        <v>6811640</v>
      </c>
      <c r="BA60" t="str">
        <f>IFERROR(IF($A60="","",IF(SUMIFS(RAW_매출A!$J$2:$J$7000,RAW_매출A!$B$2:$B$7000,$A60,RAW_매출A!$A$2:$A$7000,EDATE($E60,BA$1-1))=0,"",SUMIFS(RAW_매출A!$J$2:$J$7000,RAW_매출A!$B$2:$B$7000,$A60,RAW_매출A!$A$2:$A$7000,EDATE($E60,BA$1-1)))),"")</f>
        <v/>
      </c>
      <c r="BB60" t="str">
        <f>IFERROR(IF($A60="","",IF(SUMIFS(RAW_매출A!$J$2:$J$7000,RAW_매출A!$B$2:$B$7000,$A60,RAW_매출A!$A$2:$A$7000,EDATE($E60,BB$1-1))=0,"",SUMIFS(RAW_매출A!$J$2:$J$7000,RAW_매출A!$B$2:$B$7000,$A60,RAW_매출A!$A$2:$A$7000,EDATE($E60,BB$1-1)))),"")</f>
        <v/>
      </c>
      <c r="BC60" t="str">
        <f>IFERROR(IF($A60="","",IF(SUMIFS(RAW_매출A!$J$2:$J$7000,RAW_매출A!$B$2:$B$7000,$A60,RAW_매출A!$A$2:$A$7000,EDATE($E60,BC$1-1))=0,"",SUMIFS(RAW_매출A!$J$2:$J$7000,RAW_매출A!$B$2:$B$7000,$A60,RAW_매출A!$A$2:$A$7000,EDATE($E60,BC$1-1)))),"")</f>
        <v/>
      </c>
      <c r="BD60" t="str">
        <f>IFERROR(IF($A60="","",IF(SUMIFS(RAW_매출A!$J$2:$J$7000,RAW_매출A!$B$2:$B$7000,$A60,RAW_매출A!$A$2:$A$7000,EDATE($E60,BD$1-1))=0,"",SUMIFS(RAW_매출A!$J$2:$J$7000,RAW_매출A!$B$2:$B$7000,$A60,RAW_매출A!$A$2:$A$7000,EDATE($E60,BD$1-1)))),"")</f>
        <v/>
      </c>
      <c r="BE60" t="str">
        <f>IFERROR(IF($A60="","",IF(SUMIFS(RAW_매출A!$J$2:$J$7000,RAW_매출A!$B$2:$B$7000,$A60,RAW_매출A!$A$2:$A$7000,EDATE($E60,BE$1-1))=0,"",SUMIFS(RAW_매출A!$J$2:$J$7000,RAW_매출A!$B$2:$B$7000,$A60,RAW_매출A!$A$2:$A$7000,EDATE($E60,BE$1-1)))),"")</f>
        <v/>
      </c>
      <c r="BF60" t="str">
        <f>IFERROR(IF($A60="","",IF(SUMIFS(RAW_매출A!$J$2:$J$7000,RAW_매출A!$B$2:$B$7000,$A60,RAW_매출A!$A$2:$A$7000,EDATE($E60,BF$1-1))=0,"",SUMIFS(RAW_매출A!$J$2:$J$7000,RAW_매출A!$B$2:$B$7000,$A60,RAW_매출A!$A$2:$A$7000,EDATE($E60,BF$1-1)))),"")</f>
        <v/>
      </c>
      <c r="BG60" t="str">
        <f>IFERROR(IF($A60="","",IF(SUMIFS(RAW_매출A!$J$2:$J$7000,RAW_매출A!$B$2:$B$7000,$A60,RAW_매출A!$A$2:$A$7000,EDATE($E60,BG$1-1))=0,"",SUMIFS(RAW_매출A!$J$2:$J$7000,RAW_매출A!$B$2:$B$7000,$A60,RAW_매출A!$A$2:$A$7000,EDATE($E60,BG$1-1)))),"")</f>
        <v/>
      </c>
      <c r="BH60" t="str">
        <f>IFERROR(IF($A60="","",IF(SUMIFS(RAW_매출A!$J$2:$J$7000,RAW_매출A!$B$2:$B$7000,$A60,RAW_매출A!$A$2:$A$7000,EDATE($E60,BH$1-1))=0,"",SUMIFS(RAW_매출A!$J$2:$J$7000,RAW_매출A!$B$2:$B$7000,$A60,RAW_매출A!$A$2:$A$7000,EDATE($E60,BH$1-1)))),"")</f>
        <v/>
      </c>
      <c r="BI60" t="str">
        <f>IFERROR(IF($A60="","",IF(SUMIFS(RAW_매출A!$J$2:$J$7000,RAW_매출A!$B$2:$B$7000,$A60,RAW_매출A!$A$2:$A$7000,EDATE($E60,BI$1-1))=0,"",SUMIFS(RAW_매출A!$J$2:$J$7000,RAW_매출A!$B$2:$B$7000,$A60,RAW_매출A!$A$2:$A$7000,EDATE($E60,BI$1-1)))),"")</f>
        <v/>
      </c>
      <c r="BJ60" t="str">
        <f>IFERROR(IF($A60="","",IF(SUMIFS(RAW_매출A!$J$2:$J$7000,RAW_매출A!$B$2:$B$7000,$A60,RAW_매출A!$A$2:$A$7000,EDATE($E60,BJ$1-1))=0,"",SUMIFS(RAW_매출A!$J$2:$J$7000,RAW_매출A!$B$2:$B$7000,$A60,RAW_매출A!$A$2:$A$7000,EDATE($E60,BJ$1-1)))),"")</f>
        <v/>
      </c>
      <c r="BK60" t="str">
        <f>IFERROR(IF($A60="","",IF(SUMIFS(RAW_매출A!$J$2:$J$7000,RAW_매출A!$B$2:$B$7000,$A60,RAW_매출A!$A$2:$A$7000,EDATE($E60,BK$1-1))=0,"",SUMIFS(RAW_매출A!$J$2:$J$7000,RAW_매출A!$B$2:$B$7000,$A60,RAW_매출A!$A$2:$A$7000,EDATE($E60,BK$1-1)))),"")</f>
        <v/>
      </c>
      <c r="BL60" t="str">
        <f>IFERROR(IF($A60="","",IF(SUMIFS(RAW_매출A!$J$2:$J$7000,RAW_매출A!$B$2:$B$7000,$A60,RAW_매출A!$A$2:$A$7000,EDATE($E60,BL$1-1))=0,"",SUMIFS(RAW_매출A!$J$2:$J$7000,RAW_매출A!$B$2:$B$7000,$A60,RAW_매출A!$A$2:$A$7000,EDATE($E60,BL$1-1)))),"")</f>
        <v/>
      </c>
      <c r="BM60" t="str">
        <f>IFERROR(IF($A60="","",IF(SUMIFS(RAW_매출A!$J$2:$J$7000,RAW_매출A!$B$2:$B$7000,$A60,RAW_매출A!$A$2:$A$7000,EDATE($E60,BM$1-1))=0,"",SUMIFS(RAW_매출A!$J$2:$J$7000,RAW_매출A!$B$2:$B$7000,$A60,RAW_매출A!$A$2:$A$7000,EDATE($E60,BM$1-1)))),"")</f>
        <v/>
      </c>
      <c r="BN60" t="str">
        <f>IFERROR(IF($A60="","",IF(SUMIFS(RAW_매출A!$J$2:$J$7000,RAW_매출A!$B$2:$B$7000,$A60,RAW_매출A!$A$2:$A$7000,EDATE($E60,BN$1-1))=0,"",SUMIFS(RAW_매출A!$J$2:$J$7000,RAW_매출A!$B$2:$B$7000,$A60,RAW_매출A!$A$2:$A$7000,EDATE($E60,BN$1-1)))),"")</f>
        <v/>
      </c>
    </row>
    <row r="61" spans="1:66" x14ac:dyDescent="0.3">
      <c r="A61" t="str">
        <f>세팅!A62</f>
        <v>(1050) #라페스타장항점</v>
      </c>
      <c r="B61" t="str">
        <f>세팅!B62</f>
        <v>150-2</v>
      </c>
      <c r="C61">
        <f t="shared" si="0"/>
        <v>2</v>
      </c>
      <c r="D61" t="str">
        <f t="shared" si="1"/>
        <v>2</v>
      </c>
      <c r="E61" s="1">
        <f>세팅!D62</f>
        <v>44835</v>
      </c>
      <c r="F61">
        <f t="shared" si="4"/>
        <v>2525816.6666666665</v>
      </c>
      <c r="G61">
        <f>IFERROR(IF($A61="","",IF(SUMIFS(RAW_매출A!$J$2:$J$7000,RAW_매출A!$B$2:$B$7000,$A61,RAW_매출A!$A$2:$A$7000,EDATE($E61,G$1-1))=0,"",SUMIFS(RAW_매출A!$J$2:$J$7000,RAW_매출A!$B$2:$B$7000,$A61,RAW_매출A!$A$2:$A$7000,EDATE($E61,G$1-1)))),"")</f>
        <v>2348660</v>
      </c>
      <c r="H61">
        <f>IFERROR(IF($A61="","",IF(SUMIFS(RAW_매출A!$J$2:$J$7000,RAW_매출A!$B$2:$B$7000,$A61,RAW_매출A!$A$2:$A$7000,EDATE($E61,H$1-1))=0,"",SUMIFS(RAW_매출A!$J$2:$J$7000,RAW_매출A!$B$2:$B$7000,$A61,RAW_매출A!$A$2:$A$7000,EDATE($E61,H$1-1)))),"")</f>
        <v>2834730</v>
      </c>
      <c r="I61">
        <f>IFERROR(IF($A61="","",IF(SUMIFS(RAW_매출A!$J$2:$J$7000,RAW_매출A!$B$2:$B$7000,$A61,RAW_매출A!$A$2:$A$7000,EDATE($E61,I$1-1))=0,"",SUMIFS(RAW_매출A!$J$2:$J$7000,RAW_매출A!$B$2:$B$7000,$A61,RAW_매출A!$A$2:$A$7000,EDATE($E61,I$1-1)))),"")</f>
        <v>2698420</v>
      </c>
      <c r="J61" s="28">
        <f>IFERROR(IF($A61="","",IF(SUMIFS(RAW_매출A!$J$2:$J$7000,RAW_매출A!$B$2:$B$7000,$A61,RAW_매출A!$A$2:$A$7000,EDATE($E61,J$1-1))=0,"",SUMIFS(RAW_매출A!$J$2:$J$7000,RAW_매출A!$B$2:$B$7000,$A61,RAW_매출A!$A$2:$A$7000,EDATE($E61,J$1-1)))),"")</f>
        <v>2148900</v>
      </c>
      <c r="K61" s="28">
        <f>IFERROR(IF($A61="","",IF(SUMIFS(RAW_매출A!$J$2:$J$7000,RAW_매출A!$B$2:$B$7000,$A61,RAW_매출A!$A$2:$A$7000,EDATE($E61,K$1-1))=0,"",SUMIFS(RAW_매출A!$J$2:$J$7000,RAW_매출A!$B$2:$B$7000,$A61,RAW_매출A!$A$2:$A$7000,EDATE($E61,K$1-1)))),"")</f>
        <v>2201500</v>
      </c>
      <c r="L61" s="28">
        <f>IFERROR(IF($A61="","",IF(SUMIFS(RAW_매출A!$J$2:$J$7000,RAW_매출A!$B$2:$B$7000,$A61,RAW_매출A!$A$2:$A$7000,EDATE($E61,L$1-1))=0,"",SUMIFS(RAW_매출A!$J$2:$J$7000,RAW_매출A!$B$2:$B$7000,$A61,RAW_매출A!$A$2:$A$7000,EDATE($E61,L$1-1)))),"")</f>
        <v>2934000</v>
      </c>
      <c r="M61" s="28">
        <f>IFERROR(IF($A61="","",IF(SUMIFS(RAW_매출A!$J$2:$J$7000,RAW_매출A!$B$2:$B$7000,$A61,RAW_매출A!$A$2:$A$7000,EDATE($E61,M$1-1))=0,"",SUMIFS(RAW_매출A!$J$2:$J$7000,RAW_매출A!$B$2:$B$7000,$A61,RAW_매출A!$A$2:$A$7000,EDATE($E61,M$1-1)))),"")</f>
        <v>2554500</v>
      </c>
      <c r="N61" s="28">
        <f>IFERROR(IF($A61="","",IF(SUMIFS(RAW_매출A!$J$2:$J$7000,RAW_매출A!$B$2:$B$7000,$A61,RAW_매출A!$A$2:$A$7000,EDATE($E61,N$1-1))=0,"",SUMIFS(RAW_매출A!$J$2:$J$7000,RAW_매출A!$B$2:$B$7000,$A61,RAW_매출A!$A$2:$A$7000,EDATE($E61,N$1-1)))),"")</f>
        <v>3038000</v>
      </c>
      <c r="O61" s="28">
        <f>IFERROR(IF($A61="","",IF(SUMIFS(RAW_매출A!$J$2:$J$7000,RAW_매출A!$B$2:$B$7000,$A61,RAW_매출A!$A$2:$A$7000,EDATE($E61,O$1-1))=0,"",SUMIFS(RAW_매출A!$J$2:$J$7000,RAW_매출A!$B$2:$B$7000,$A61,RAW_매출A!$A$2:$A$7000,EDATE($E61,O$1-1)))),"")</f>
        <v>2278000</v>
      </c>
      <c r="P61">
        <f>IFERROR(IF($A61="","",IF(SUMIFS(RAW_매출A!$J$2:$J$7000,RAW_매출A!$B$2:$B$7000,$A61,RAW_매출A!$A$2:$A$7000,EDATE($E61,P$1-1))=0,"",SUMIFS(RAW_매출A!$J$2:$J$7000,RAW_매출A!$B$2:$B$7000,$A61,RAW_매출A!$A$2:$A$7000,EDATE($E61,P$1-1)))),"")</f>
        <v>2330500</v>
      </c>
      <c r="Q61">
        <f>IFERROR(IF($A61="","",IF(SUMIFS(RAW_매출A!$J$2:$J$7000,RAW_매출A!$B$2:$B$7000,$A61,RAW_매출A!$A$2:$A$7000,EDATE($E61,Q$1-1))=0,"",SUMIFS(RAW_매출A!$J$2:$J$7000,RAW_매출A!$B$2:$B$7000,$A61,RAW_매출A!$A$2:$A$7000,EDATE($E61,Q$1-1)))),"")</f>
        <v>2286000</v>
      </c>
      <c r="R61">
        <f>IFERROR(IF($A61="","",IF(SUMIFS(RAW_매출A!$J$2:$J$7000,RAW_매출A!$B$2:$B$7000,$A61,RAW_매출A!$A$2:$A$7000,EDATE($E61,R$1-1))=0,"",SUMIFS(RAW_매출A!$J$2:$J$7000,RAW_매출A!$B$2:$B$7000,$A61,RAW_매출A!$A$2:$A$7000,EDATE($E61,R$1-1)))),"")</f>
        <v>1068500</v>
      </c>
      <c r="S61">
        <f>IFERROR(IF($A61="","",IF(SUMIFS(RAW_매출A!$J$2:$J$7000,RAW_매출A!$B$2:$B$7000,$A61,RAW_매출A!$A$2:$A$7000,EDATE($E61,S$1-1))=0,"",SUMIFS(RAW_매출A!$J$2:$J$7000,RAW_매출A!$B$2:$B$7000,$A61,RAW_매출A!$A$2:$A$7000,EDATE($E61,S$1-1)))),"")</f>
        <v>2752000</v>
      </c>
      <c r="T61">
        <f>IFERROR(IF($A61="","",IF(SUMIFS(RAW_매출A!$J$2:$J$7000,RAW_매출A!$B$2:$B$7000,$A61,RAW_매출A!$A$2:$A$7000,EDATE($E61,T$1-1))=0,"",SUMIFS(RAW_매출A!$J$2:$J$7000,RAW_매출A!$B$2:$B$7000,$A61,RAW_매출A!$A$2:$A$7000,EDATE($E61,T$1-1)))),"")</f>
        <v>2335500</v>
      </c>
      <c r="U61">
        <f>IFERROR(IF($A61="","",IF(SUMIFS(RAW_매출A!$J$2:$J$7000,RAW_매출A!$B$2:$B$7000,$A61,RAW_매출A!$A$2:$A$7000,EDATE($E61,U$1-1))=0,"",SUMIFS(RAW_매출A!$J$2:$J$7000,RAW_매출A!$B$2:$B$7000,$A61,RAW_매출A!$A$2:$A$7000,EDATE($E61,U$1-1)))),"")</f>
        <v>2403100</v>
      </c>
      <c r="V61">
        <f>IFERROR(IF($A61="","",IF(SUMIFS(RAW_매출A!$J$2:$J$7000,RAW_매출A!$B$2:$B$7000,$A61,RAW_매출A!$A$2:$A$7000,EDATE($E61,V$1-1))=0,"",SUMIFS(RAW_매출A!$J$2:$J$7000,RAW_매출A!$B$2:$B$7000,$A61,RAW_매출A!$A$2:$A$7000,EDATE($E61,V$1-1)))),"")</f>
        <v>2425400</v>
      </c>
      <c r="W61">
        <f>IFERROR(IF($A61="","",IF(SUMIFS(RAW_매출A!$J$2:$J$7000,RAW_매출A!$B$2:$B$7000,$A61,RAW_매출A!$A$2:$A$7000,EDATE($E61,W$1-1))=0,"",SUMIFS(RAW_매출A!$J$2:$J$7000,RAW_매출A!$B$2:$B$7000,$A61,RAW_매출A!$A$2:$A$7000,EDATE($E61,W$1-1)))),"")</f>
        <v>2574650</v>
      </c>
      <c r="X61">
        <f>IFERROR(IF($A61="","",IF(SUMIFS(RAW_매출A!$J$2:$J$7000,RAW_매출A!$B$2:$B$7000,$A61,RAW_매출A!$A$2:$A$7000,EDATE($E61,X$1-1))=0,"",SUMIFS(RAW_매출A!$J$2:$J$7000,RAW_매출A!$B$2:$B$7000,$A61,RAW_매출A!$A$2:$A$7000,EDATE($E61,X$1-1)))),"")</f>
        <v>2714750</v>
      </c>
      <c r="Y61">
        <f>IFERROR(IF($A61="","",IF(SUMIFS(RAW_매출A!$J$2:$J$7000,RAW_매출A!$B$2:$B$7000,$A61,RAW_매출A!$A$2:$A$7000,EDATE($E61,Y$1-1))=0,"",SUMIFS(RAW_매출A!$J$2:$J$7000,RAW_매출A!$B$2:$B$7000,$A61,RAW_매출A!$A$2:$A$7000,EDATE($E61,Y$1-1)))),"")</f>
        <v>2630600</v>
      </c>
      <c r="Z61">
        <f>IFERROR(IF($A61="","",IF(SUMIFS(RAW_매출A!$J$2:$J$7000,RAW_매출A!$B$2:$B$7000,$A61,RAW_매출A!$A$2:$A$7000,EDATE($E61,Z$1-1))=0,"",SUMIFS(RAW_매출A!$J$2:$J$7000,RAW_매출A!$B$2:$B$7000,$A61,RAW_매출A!$A$2:$A$7000,EDATE($E61,Z$1-1)))),"")</f>
        <v>2380950</v>
      </c>
      <c r="AA61">
        <f>IFERROR(IF($A61="","",IF(SUMIFS(RAW_매출A!$J$2:$J$7000,RAW_매출A!$B$2:$B$7000,$A61,RAW_매출A!$A$2:$A$7000,EDATE($E61,AA$1-1))=0,"",SUMIFS(RAW_매출A!$J$2:$J$7000,RAW_매출A!$B$2:$B$7000,$A61,RAW_매출A!$A$2:$A$7000,EDATE($E61,AA$1-1)))),"")</f>
        <v>2290550</v>
      </c>
      <c r="AB61">
        <f>IFERROR(IF($A61="","",IF(SUMIFS(RAW_매출A!$J$2:$J$7000,RAW_매출A!$B$2:$B$7000,$A61,RAW_매출A!$A$2:$A$7000,EDATE($E61,AB$1-1))=0,"",SUMIFS(RAW_매출A!$J$2:$J$7000,RAW_매출A!$B$2:$B$7000,$A61,RAW_매출A!$A$2:$A$7000,EDATE($E61,AB$1-1)))),"")</f>
        <v>2262900</v>
      </c>
      <c r="AC61">
        <f>IFERROR(IF($A61="","",IF(SUMIFS(RAW_매출A!$J$2:$J$7000,RAW_매출A!$B$2:$B$7000,$A61,RAW_매출A!$A$2:$A$7000,EDATE($E61,AC$1-1))=0,"",SUMIFS(RAW_매출A!$J$2:$J$7000,RAW_매출A!$B$2:$B$7000,$A61,RAW_매출A!$A$2:$A$7000,EDATE($E61,AC$1-1)))),"")</f>
        <v>2104700</v>
      </c>
      <c r="AD61">
        <f>IFERROR(IF($A61="","",IF(SUMIFS(RAW_매출A!$J$2:$J$7000,RAW_매출A!$B$2:$B$7000,$A61,RAW_매출A!$A$2:$A$7000,EDATE($E61,AD$1-1))=0,"",SUMIFS(RAW_매출A!$J$2:$J$7000,RAW_매출A!$B$2:$B$7000,$A61,RAW_매출A!$A$2:$A$7000,EDATE($E61,AD$1-1)))),"")</f>
        <v>2029000</v>
      </c>
      <c r="AE61">
        <f>IFERROR(IF($A61="","",IF(SUMIFS(RAW_매출A!$J$2:$J$7000,RAW_매출A!$B$2:$B$7000,$A61,RAW_매출A!$A$2:$A$7000,EDATE($E61,AE$1-1))=0,"",SUMIFS(RAW_매출A!$J$2:$J$7000,RAW_매출A!$B$2:$B$7000,$A61,RAW_매출A!$A$2:$A$7000,EDATE($E61,AE$1-1)))),"")</f>
        <v>2631850</v>
      </c>
      <c r="AF61">
        <f>IFERROR(IF($A61="","",IF(SUMIFS(RAW_매출A!$J$2:$J$7000,RAW_매출A!$B$2:$B$7000,$A61,RAW_매출A!$A$2:$A$7000,EDATE($E61,AF$1-1))=0,"",SUMIFS(RAW_매출A!$J$2:$J$7000,RAW_매출A!$B$2:$B$7000,$A61,RAW_매출A!$A$2:$A$7000,EDATE($E61,AF$1-1)))),"")</f>
        <v>2666700</v>
      </c>
      <c r="AG61">
        <f>IFERROR(IF($A61="","",IF(SUMIFS(RAW_매출A!$J$2:$J$7000,RAW_매출A!$B$2:$B$7000,$A61,RAW_매출A!$A$2:$A$7000,EDATE($E61,AG$1-1))=0,"",SUMIFS(RAW_매출A!$J$2:$J$7000,RAW_매출A!$B$2:$B$7000,$A61,RAW_매출A!$A$2:$A$7000,EDATE($E61,AG$1-1)))),"")</f>
        <v>2408950</v>
      </c>
      <c r="AH61">
        <f>IFERROR(IF($A61="","",IF(SUMIFS(RAW_매출A!$J$2:$J$7000,RAW_매출A!$B$2:$B$7000,$A61,RAW_매출A!$A$2:$A$7000,EDATE($E61,AH$1-1))=0,"",SUMIFS(RAW_매출A!$J$2:$J$7000,RAW_매출A!$B$2:$B$7000,$A61,RAW_매출A!$A$2:$A$7000,EDATE($E61,AH$1-1)))),"")</f>
        <v>2131850</v>
      </c>
      <c r="AI61">
        <f>IFERROR(IF($A61="","",IF(SUMIFS(RAW_매출A!$J$2:$J$7000,RAW_매출A!$B$2:$B$7000,$A61,RAW_매출A!$A$2:$A$7000,EDATE($E61,AI$1-1))=0,"",SUMIFS(RAW_매출A!$J$2:$J$7000,RAW_매출A!$B$2:$B$7000,$A61,RAW_매출A!$A$2:$A$7000,EDATE($E61,AI$1-1)))),"")</f>
        <v>1814650</v>
      </c>
      <c r="AJ61">
        <f>IFERROR(IF($A61="","",IF(SUMIFS(RAW_매출A!$J$2:$J$7000,RAW_매출A!$B$2:$B$7000,$A61,RAW_매출A!$A$2:$A$7000,EDATE($E61,AJ$1-1))=0,"",SUMIFS(RAW_매출A!$J$2:$J$7000,RAW_매출A!$B$2:$B$7000,$A61,RAW_매출A!$A$2:$A$7000,EDATE($E61,AJ$1-1)))),"")</f>
        <v>2332500</v>
      </c>
      <c r="AK61">
        <f>IFERROR(IF($A61="","",IF(SUMIFS(RAW_매출A!$J$2:$J$7000,RAW_매출A!$B$2:$B$7000,$A61,RAW_매출A!$A$2:$A$7000,EDATE($E61,AK$1-1))=0,"",SUMIFS(RAW_매출A!$J$2:$J$7000,RAW_매출A!$B$2:$B$7000,$A61,RAW_매출A!$A$2:$A$7000,EDATE($E61,AK$1-1)))),"")</f>
        <v>2074650</v>
      </c>
      <c r="AL61">
        <f>IFERROR(IF($A61="","",IF(SUMIFS(RAW_매출A!$J$2:$J$7000,RAW_매출A!$B$2:$B$7000,$A61,RAW_매출A!$A$2:$A$7000,EDATE($E61,AL$1-1))=0,"",SUMIFS(RAW_매출A!$J$2:$J$7000,RAW_매출A!$B$2:$B$7000,$A61,RAW_매출A!$A$2:$A$7000,EDATE($E61,AL$1-1)))),"")</f>
        <v>2784100</v>
      </c>
      <c r="AM61">
        <f>IFERROR(IF($A61="","",IF(SUMIFS(RAW_매출A!$J$2:$J$7000,RAW_매출A!$B$2:$B$7000,$A61,RAW_매출A!$A$2:$A$7000,EDATE($E61,AM$1-1))=0,"",SUMIFS(RAW_매출A!$J$2:$J$7000,RAW_매출A!$B$2:$B$7000,$A61,RAW_매출A!$A$2:$A$7000,EDATE($E61,AM$1-1)))),"")</f>
        <v>2474900</v>
      </c>
      <c r="AN61">
        <f>IFERROR(IF($A61="","",IF(SUMIFS(RAW_매출A!$J$2:$J$7000,RAW_매출A!$B$2:$B$7000,$A61,RAW_매출A!$A$2:$A$7000,EDATE($E61,AN$1-1))=0,"",SUMIFS(RAW_매출A!$J$2:$J$7000,RAW_매출A!$B$2:$B$7000,$A61,RAW_매출A!$A$2:$A$7000,EDATE($E61,AN$1-1)))),"")</f>
        <v>2151100</v>
      </c>
      <c r="AO61">
        <f>IFERROR(IF($A61="","",IF(SUMIFS(RAW_매출A!$J$2:$J$7000,RAW_매출A!$B$2:$B$7000,$A61,RAW_매출A!$A$2:$A$7000,EDATE($E61,AO$1-1))=0,"",SUMIFS(RAW_매출A!$J$2:$J$7000,RAW_매출A!$B$2:$B$7000,$A61,RAW_매출A!$A$2:$A$7000,EDATE($E61,AO$1-1)))),"")</f>
        <v>1920150</v>
      </c>
      <c r="AP61">
        <f>IFERROR(IF($A61="","",IF(SUMIFS(RAW_매출A!$J$2:$J$7000,RAW_매출A!$B$2:$B$7000,$A61,RAW_매출A!$A$2:$A$7000,EDATE($E61,AP$1-1))=0,"",SUMIFS(RAW_매출A!$J$2:$J$7000,RAW_매출A!$B$2:$B$7000,$A61,RAW_매출A!$A$2:$A$7000,EDATE($E61,AP$1-1)))),"")</f>
        <v>2130950</v>
      </c>
      <c r="AQ61">
        <f>IFERROR(IF($A61="","",IF(SUMIFS(RAW_매출A!$J$2:$J$7000,RAW_매출A!$B$2:$B$7000,$A61,RAW_매출A!$A$2:$A$7000,EDATE($E61,AQ$1-1))=0,"",SUMIFS(RAW_매출A!$J$2:$J$7000,RAW_매출A!$B$2:$B$7000,$A61,RAW_매출A!$A$2:$A$7000,EDATE($E61,AQ$1-1)))),"")</f>
        <v>2715250</v>
      </c>
      <c r="AR61">
        <f>IFERROR(IF($A61="","",IF(SUMIFS(RAW_매출A!$J$2:$J$7000,RAW_매출A!$B$2:$B$7000,$A61,RAW_매출A!$A$2:$A$7000,EDATE($E61,AR$1-1))=0,"",SUMIFS(RAW_매출A!$J$2:$J$7000,RAW_매출A!$B$2:$B$7000,$A61,RAW_매출A!$A$2:$A$7000,EDATE($E61,AR$1-1)))),"")</f>
        <v>2455100</v>
      </c>
      <c r="AS61">
        <f>IFERROR(IF($A61="","",IF(SUMIFS(RAW_매출A!$J$2:$J$7000,RAW_매출A!$B$2:$B$7000,$A61,RAW_매출A!$A$2:$A$7000,EDATE($E61,AS$1-1))=0,"",SUMIFS(RAW_매출A!$J$2:$J$7000,RAW_매출A!$B$2:$B$7000,$A61,RAW_매출A!$A$2:$A$7000,EDATE($E61,AS$1-1)))),"")</f>
        <v>1823800</v>
      </c>
      <c r="AT61">
        <f>IFERROR(IF($A61="","",IF(SUMIFS(RAW_매출A!$J$2:$J$7000,RAW_매출A!$B$2:$B$7000,$A61,RAW_매출A!$A$2:$A$7000,EDATE($E61,AT$1-1))=0,"",SUMIFS(RAW_매출A!$J$2:$J$7000,RAW_매출A!$B$2:$B$7000,$A61,RAW_매출A!$A$2:$A$7000,EDATE($E61,AT$1-1)))),"")</f>
        <v>2213000</v>
      </c>
      <c r="AU61">
        <f>IFERROR(IF($A61="","",IF(SUMIFS(RAW_매출A!$J$2:$J$7000,RAW_매출A!$B$2:$B$7000,$A61,RAW_매출A!$A$2:$A$7000,EDATE($E61,AU$1-1))=0,"",SUMIFS(RAW_매출A!$J$2:$J$7000,RAW_매출A!$B$2:$B$7000,$A61,RAW_매출A!$A$2:$A$7000,EDATE($E61,AU$1-1)))),"")</f>
        <v>2181300</v>
      </c>
      <c r="AV61">
        <f>IFERROR(IF($A61="","",IF(SUMIFS(RAW_매출A!$J$2:$J$7000,RAW_매출A!$B$2:$B$7000,$A61,RAW_매출A!$A$2:$A$7000,EDATE($E61,AV$1-1))=0,"",SUMIFS(RAW_매출A!$J$2:$J$7000,RAW_매출A!$B$2:$B$7000,$A61,RAW_매출A!$A$2:$A$7000,EDATE($E61,AV$1-1)))),"")</f>
        <v>2128250</v>
      </c>
      <c r="AW61">
        <f>IFERROR(IF($A61="","",IF(SUMIFS(RAW_매출A!$J$2:$J$7000,RAW_매출A!$B$2:$B$7000,$A61,RAW_매출A!$A$2:$A$7000,EDATE($E61,AW$1-1))=0,"",SUMIFS(RAW_매출A!$J$2:$J$7000,RAW_매출A!$B$2:$B$7000,$A61,RAW_매출A!$A$2:$A$7000,EDATE($E61,AW$1-1)))),"")</f>
        <v>2397050</v>
      </c>
      <c r="AX61">
        <f>IFERROR(IF($A61="","",IF(SUMIFS(RAW_매출A!$J$2:$J$7000,RAW_매출A!$B$2:$B$7000,$A61,RAW_매출A!$A$2:$A$7000,EDATE($E61,AX$1-1))=0,"",SUMIFS(RAW_매출A!$J$2:$J$7000,RAW_매출A!$B$2:$B$7000,$A61,RAW_매출A!$A$2:$A$7000,EDATE($E61,AX$1-1)))),"")</f>
        <v>3045250</v>
      </c>
      <c r="AY61">
        <f>IFERROR(IF($A61="","",IF(SUMIFS(RAW_매출A!$J$2:$J$7000,RAW_매출A!$B$2:$B$7000,$A61,RAW_매출A!$A$2:$A$7000,EDATE($E61,AY$1-1))=0,"",SUMIFS(RAW_매출A!$J$2:$J$7000,RAW_매출A!$B$2:$B$7000,$A61,RAW_매출A!$A$2:$A$7000,EDATE($E61,AY$1-1)))),"")</f>
        <v>2891600</v>
      </c>
      <c r="AZ61" t="str">
        <f>IFERROR(IF($A61="","",IF(SUMIFS(RAW_매출A!$J$2:$J$7000,RAW_매출A!$B$2:$B$7000,$A61,RAW_매출A!$A$2:$A$7000,EDATE($E61,AZ$1-1))=0,"",SUMIFS(RAW_매출A!$J$2:$J$7000,RAW_매출A!$B$2:$B$7000,$A61,RAW_매출A!$A$2:$A$7000,EDATE($E61,AZ$1-1)))),"")</f>
        <v/>
      </c>
      <c r="BA61" t="str">
        <f>IFERROR(IF($A61="","",IF(SUMIFS(RAW_매출A!$J$2:$J$7000,RAW_매출A!$B$2:$B$7000,$A61,RAW_매출A!$A$2:$A$7000,EDATE($E61,BA$1-1))=0,"",SUMIFS(RAW_매출A!$J$2:$J$7000,RAW_매출A!$B$2:$B$7000,$A61,RAW_매출A!$A$2:$A$7000,EDATE($E61,BA$1-1)))),"")</f>
        <v/>
      </c>
      <c r="BB61" t="str">
        <f>IFERROR(IF($A61="","",IF(SUMIFS(RAW_매출A!$J$2:$J$7000,RAW_매출A!$B$2:$B$7000,$A61,RAW_매출A!$A$2:$A$7000,EDATE($E61,BB$1-1))=0,"",SUMIFS(RAW_매출A!$J$2:$J$7000,RAW_매출A!$B$2:$B$7000,$A61,RAW_매출A!$A$2:$A$7000,EDATE($E61,BB$1-1)))),"")</f>
        <v/>
      </c>
      <c r="BC61" t="str">
        <f>IFERROR(IF($A61="","",IF(SUMIFS(RAW_매출A!$J$2:$J$7000,RAW_매출A!$B$2:$B$7000,$A61,RAW_매출A!$A$2:$A$7000,EDATE($E61,BC$1-1))=0,"",SUMIFS(RAW_매출A!$J$2:$J$7000,RAW_매출A!$B$2:$B$7000,$A61,RAW_매출A!$A$2:$A$7000,EDATE($E61,BC$1-1)))),"")</f>
        <v/>
      </c>
      <c r="BD61" t="str">
        <f>IFERROR(IF($A61="","",IF(SUMIFS(RAW_매출A!$J$2:$J$7000,RAW_매출A!$B$2:$B$7000,$A61,RAW_매출A!$A$2:$A$7000,EDATE($E61,BD$1-1))=0,"",SUMIFS(RAW_매출A!$J$2:$J$7000,RAW_매출A!$B$2:$B$7000,$A61,RAW_매출A!$A$2:$A$7000,EDATE($E61,BD$1-1)))),"")</f>
        <v/>
      </c>
      <c r="BE61" t="str">
        <f>IFERROR(IF($A61="","",IF(SUMIFS(RAW_매출A!$J$2:$J$7000,RAW_매출A!$B$2:$B$7000,$A61,RAW_매출A!$A$2:$A$7000,EDATE($E61,BE$1-1))=0,"",SUMIFS(RAW_매출A!$J$2:$J$7000,RAW_매출A!$B$2:$B$7000,$A61,RAW_매출A!$A$2:$A$7000,EDATE($E61,BE$1-1)))),"")</f>
        <v/>
      </c>
      <c r="BF61" t="str">
        <f>IFERROR(IF($A61="","",IF(SUMIFS(RAW_매출A!$J$2:$J$7000,RAW_매출A!$B$2:$B$7000,$A61,RAW_매출A!$A$2:$A$7000,EDATE($E61,BF$1-1))=0,"",SUMIFS(RAW_매출A!$J$2:$J$7000,RAW_매출A!$B$2:$B$7000,$A61,RAW_매출A!$A$2:$A$7000,EDATE($E61,BF$1-1)))),"")</f>
        <v/>
      </c>
      <c r="BG61" t="str">
        <f>IFERROR(IF($A61="","",IF(SUMIFS(RAW_매출A!$J$2:$J$7000,RAW_매출A!$B$2:$B$7000,$A61,RAW_매출A!$A$2:$A$7000,EDATE($E61,BG$1-1))=0,"",SUMIFS(RAW_매출A!$J$2:$J$7000,RAW_매출A!$B$2:$B$7000,$A61,RAW_매출A!$A$2:$A$7000,EDATE($E61,BG$1-1)))),"")</f>
        <v/>
      </c>
      <c r="BH61" t="str">
        <f>IFERROR(IF($A61="","",IF(SUMIFS(RAW_매출A!$J$2:$J$7000,RAW_매출A!$B$2:$B$7000,$A61,RAW_매출A!$A$2:$A$7000,EDATE($E61,BH$1-1))=0,"",SUMIFS(RAW_매출A!$J$2:$J$7000,RAW_매출A!$B$2:$B$7000,$A61,RAW_매출A!$A$2:$A$7000,EDATE($E61,BH$1-1)))),"")</f>
        <v/>
      </c>
      <c r="BI61" t="str">
        <f>IFERROR(IF($A61="","",IF(SUMIFS(RAW_매출A!$J$2:$J$7000,RAW_매출A!$B$2:$B$7000,$A61,RAW_매출A!$A$2:$A$7000,EDATE($E61,BI$1-1))=0,"",SUMIFS(RAW_매출A!$J$2:$J$7000,RAW_매출A!$B$2:$B$7000,$A61,RAW_매출A!$A$2:$A$7000,EDATE($E61,BI$1-1)))),"")</f>
        <v/>
      </c>
      <c r="BJ61" t="str">
        <f>IFERROR(IF($A61="","",IF(SUMIFS(RAW_매출A!$J$2:$J$7000,RAW_매출A!$B$2:$B$7000,$A61,RAW_매출A!$A$2:$A$7000,EDATE($E61,BJ$1-1))=0,"",SUMIFS(RAW_매출A!$J$2:$J$7000,RAW_매출A!$B$2:$B$7000,$A61,RAW_매출A!$A$2:$A$7000,EDATE($E61,BJ$1-1)))),"")</f>
        <v/>
      </c>
      <c r="BK61" t="str">
        <f>IFERROR(IF($A61="","",IF(SUMIFS(RAW_매출A!$J$2:$J$7000,RAW_매출A!$B$2:$B$7000,$A61,RAW_매출A!$A$2:$A$7000,EDATE($E61,BK$1-1))=0,"",SUMIFS(RAW_매출A!$J$2:$J$7000,RAW_매출A!$B$2:$B$7000,$A61,RAW_매출A!$A$2:$A$7000,EDATE($E61,BK$1-1)))),"")</f>
        <v/>
      </c>
      <c r="BL61" t="str">
        <f>IFERROR(IF($A61="","",IF(SUMIFS(RAW_매출A!$J$2:$J$7000,RAW_매출A!$B$2:$B$7000,$A61,RAW_매출A!$A$2:$A$7000,EDATE($E61,BL$1-1))=0,"",SUMIFS(RAW_매출A!$J$2:$J$7000,RAW_매출A!$B$2:$B$7000,$A61,RAW_매출A!$A$2:$A$7000,EDATE($E61,BL$1-1)))),"")</f>
        <v/>
      </c>
      <c r="BM61" t="str">
        <f>IFERROR(IF($A61="","",IF(SUMIFS(RAW_매출A!$J$2:$J$7000,RAW_매출A!$B$2:$B$7000,$A61,RAW_매출A!$A$2:$A$7000,EDATE($E61,BM$1-1))=0,"",SUMIFS(RAW_매출A!$J$2:$J$7000,RAW_매출A!$B$2:$B$7000,$A61,RAW_매출A!$A$2:$A$7000,EDATE($E61,BM$1-1)))),"")</f>
        <v/>
      </c>
      <c r="BN61" t="str">
        <f>IFERROR(IF($A61="","",IF(SUMIFS(RAW_매출A!$J$2:$J$7000,RAW_매출A!$B$2:$B$7000,$A61,RAW_매출A!$A$2:$A$7000,EDATE($E61,BN$1-1))=0,"",SUMIFS(RAW_매출A!$J$2:$J$7000,RAW_매출A!$B$2:$B$7000,$A61,RAW_매출A!$A$2:$A$7000,EDATE($E61,BN$1-1)))),"")</f>
        <v/>
      </c>
    </row>
    <row r="62" spans="1:66" x14ac:dyDescent="0.3">
      <c r="A62" t="str">
        <f>세팅!A63</f>
        <v>(1051) #오류행복주택점</v>
      </c>
      <c r="B62" t="str">
        <f>세팅!B63</f>
        <v>150-2</v>
      </c>
      <c r="C62">
        <f t="shared" si="0"/>
        <v>2</v>
      </c>
      <c r="D62" t="str">
        <f t="shared" si="1"/>
        <v>2</v>
      </c>
      <c r="E62" s="1">
        <f>세팅!D63</f>
        <v>44835</v>
      </c>
      <c r="F62">
        <f t="shared" si="4"/>
        <v>4596500</v>
      </c>
      <c r="G62">
        <f>IFERROR(IF($A62="","",IF(SUMIFS(RAW_매출A!$J$2:$J$7000,RAW_매출A!$B$2:$B$7000,$A62,RAW_매출A!$A$2:$A$7000,EDATE($E62,G$1-1))=0,"",SUMIFS(RAW_매출A!$J$2:$J$7000,RAW_매출A!$B$2:$B$7000,$A62,RAW_매출A!$A$2:$A$7000,EDATE($E62,G$1-1)))),"")</f>
        <v>3313130</v>
      </c>
      <c r="H62">
        <f>IFERROR(IF($A62="","",IF(SUMIFS(RAW_매출A!$J$2:$J$7000,RAW_매출A!$B$2:$B$7000,$A62,RAW_매출A!$A$2:$A$7000,EDATE($E62,H$1-1))=0,"",SUMIFS(RAW_매출A!$J$2:$J$7000,RAW_매출A!$B$2:$B$7000,$A62,RAW_매출A!$A$2:$A$7000,EDATE($E62,H$1-1)))),"")</f>
        <v>4154440</v>
      </c>
      <c r="I62">
        <f>IFERROR(IF($A62="","",IF(SUMIFS(RAW_매출A!$J$2:$J$7000,RAW_매출A!$B$2:$B$7000,$A62,RAW_매출A!$A$2:$A$7000,EDATE($E62,I$1-1))=0,"",SUMIFS(RAW_매출A!$J$2:$J$7000,RAW_매출A!$B$2:$B$7000,$A62,RAW_매출A!$A$2:$A$7000,EDATE($E62,I$1-1)))),"")</f>
        <v>4362800</v>
      </c>
      <c r="J62" s="28">
        <f>IFERROR(IF($A62="","",IF(SUMIFS(RAW_매출A!$J$2:$J$7000,RAW_매출A!$B$2:$B$7000,$A62,RAW_매출A!$A$2:$A$7000,EDATE($E62,J$1-1))=0,"",SUMIFS(RAW_매출A!$J$2:$J$7000,RAW_매출A!$B$2:$B$7000,$A62,RAW_매출A!$A$2:$A$7000,EDATE($E62,J$1-1)))),"")</f>
        <v>4175400</v>
      </c>
      <c r="K62" s="28">
        <f>IFERROR(IF($A62="","",IF(SUMIFS(RAW_매출A!$J$2:$J$7000,RAW_매출A!$B$2:$B$7000,$A62,RAW_매출A!$A$2:$A$7000,EDATE($E62,K$1-1))=0,"",SUMIFS(RAW_매출A!$J$2:$J$7000,RAW_매출A!$B$2:$B$7000,$A62,RAW_매출A!$A$2:$A$7000,EDATE($E62,K$1-1)))),"")</f>
        <v>3349300</v>
      </c>
      <c r="L62" s="28">
        <f>IFERROR(IF($A62="","",IF(SUMIFS(RAW_매출A!$J$2:$J$7000,RAW_매출A!$B$2:$B$7000,$A62,RAW_매출A!$A$2:$A$7000,EDATE($E62,L$1-1))=0,"",SUMIFS(RAW_매출A!$J$2:$J$7000,RAW_매출A!$B$2:$B$7000,$A62,RAW_매출A!$A$2:$A$7000,EDATE($E62,L$1-1)))),"")</f>
        <v>4485800</v>
      </c>
      <c r="M62" s="28">
        <f>IFERROR(IF($A62="","",IF(SUMIFS(RAW_매출A!$J$2:$J$7000,RAW_매출A!$B$2:$B$7000,$A62,RAW_매출A!$A$2:$A$7000,EDATE($E62,M$1-1))=0,"",SUMIFS(RAW_매출A!$J$2:$J$7000,RAW_매출A!$B$2:$B$7000,$A62,RAW_매출A!$A$2:$A$7000,EDATE($E62,M$1-1)))),"")</f>
        <v>4922400</v>
      </c>
      <c r="N62" s="28">
        <f>IFERROR(IF($A62="","",IF(SUMIFS(RAW_매출A!$J$2:$J$7000,RAW_매출A!$B$2:$B$7000,$A62,RAW_매출A!$A$2:$A$7000,EDATE($E62,N$1-1))=0,"",SUMIFS(RAW_매출A!$J$2:$J$7000,RAW_매출A!$B$2:$B$7000,$A62,RAW_매출A!$A$2:$A$7000,EDATE($E62,N$1-1)))),"")</f>
        <v>5309600</v>
      </c>
      <c r="O62" s="28">
        <f>IFERROR(IF($A62="","",IF(SUMIFS(RAW_매출A!$J$2:$J$7000,RAW_매출A!$B$2:$B$7000,$A62,RAW_매출A!$A$2:$A$7000,EDATE($E62,O$1-1))=0,"",SUMIFS(RAW_매출A!$J$2:$J$7000,RAW_매출A!$B$2:$B$7000,$A62,RAW_매출A!$A$2:$A$7000,EDATE($E62,O$1-1)))),"")</f>
        <v>5336500</v>
      </c>
      <c r="P62">
        <f>IFERROR(IF($A62="","",IF(SUMIFS(RAW_매출A!$J$2:$J$7000,RAW_매출A!$B$2:$B$7000,$A62,RAW_매출A!$A$2:$A$7000,EDATE($E62,P$1-1))=0,"",SUMIFS(RAW_매출A!$J$2:$J$7000,RAW_매출A!$B$2:$B$7000,$A62,RAW_매출A!$A$2:$A$7000,EDATE($E62,P$1-1)))),"")</f>
        <v>5937000</v>
      </c>
      <c r="Q62">
        <f>IFERROR(IF($A62="","",IF(SUMIFS(RAW_매출A!$J$2:$J$7000,RAW_매출A!$B$2:$B$7000,$A62,RAW_매출A!$A$2:$A$7000,EDATE($E62,Q$1-1))=0,"",SUMIFS(RAW_매출A!$J$2:$J$7000,RAW_매출A!$B$2:$B$7000,$A62,RAW_매출A!$A$2:$A$7000,EDATE($E62,Q$1-1)))),"")</f>
        <v>5272200</v>
      </c>
      <c r="R62">
        <f>IFERROR(IF($A62="","",IF(SUMIFS(RAW_매출A!$J$2:$J$7000,RAW_매출A!$B$2:$B$7000,$A62,RAW_매출A!$A$2:$A$7000,EDATE($E62,R$1-1))=0,"",SUMIFS(RAW_매출A!$J$2:$J$7000,RAW_매출A!$B$2:$B$7000,$A62,RAW_매출A!$A$2:$A$7000,EDATE($E62,R$1-1)))),"")</f>
        <v>5629150</v>
      </c>
      <c r="S62">
        <f>IFERROR(IF($A62="","",IF(SUMIFS(RAW_매출A!$J$2:$J$7000,RAW_매출A!$B$2:$B$7000,$A62,RAW_매출A!$A$2:$A$7000,EDATE($E62,S$1-1))=0,"",SUMIFS(RAW_매출A!$J$2:$J$7000,RAW_매출A!$B$2:$B$7000,$A62,RAW_매출A!$A$2:$A$7000,EDATE($E62,S$1-1)))),"")</f>
        <v>6411670</v>
      </c>
      <c r="T62">
        <f>IFERROR(IF($A62="","",IF(SUMIFS(RAW_매출A!$J$2:$J$7000,RAW_매출A!$B$2:$B$7000,$A62,RAW_매출A!$A$2:$A$7000,EDATE($E62,T$1-1))=0,"",SUMIFS(RAW_매출A!$J$2:$J$7000,RAW_매출A!$B$2:$B$7000,$A62,RAW_매출A!$A$2:$A$7000,EDATE($E62,T$1-1)))),"")</f>
        <v>6065020</v>
      </c>
      <c r="U62">
        <f>IFERROR(IF($A62="","",IF(SUMIFS(RAW_매출A!$J$2:$J$7000,RAW_매출A!$B$2:$B$7000,$A62,RAW_매출A!$A$2:$A$7000,EDATE($E62,U$1-1))=0,"",SUMIFS(RAW_매출A!$J$2:$J$7000,RAW_매출A!$B$2:$B$7000,$A62,RAW_매출A!$A$2:$A$7000,EDATE($E62,U$1-1)))),"")</f>
        <v>6278070</v>
      </c>
      <c r="V62">
        <f>IFERROR(IF($A62="","",IF(SUMIFS(RAW_매출A!$J$2:$J$7000,RAW_매출A!$B$2:$B$7000,$A62,RAW_매출A!$A$2:$A$7000,EDATE($E62,V$1-1))=0,"",SUMIFS(RAW_매출A!$J$2:$J$7000,RAW_매출A!$B$2:$B$7000,$A62,RAW_매출A!$A$2:$A$7000,EDATE($E62,V$1-1)))),"")</f>
        <v>5220570</v>
      </c>
      <c r="W62">
        <f>IFERROR(IF($A62="","",IF(SUMIFS(RAW_매출A!$J$2:$J$7000,RAW_매출A!$B$2:$B$7000,$A62,RAW_매출A!$A$2:$A$7000,EDATE($E62,W$1-1))=0,"",SUMIFS(RAW_매출A!$J$2:$J$7000,RAW_매출A!$B$2:$B$7000,$A62,RAW_매출A!$A$2:$A$7000,EDATE($E62,W$1-1)))),"")</f>
        <v>5137030</v>
      </c>
      <c r="X62">
        <f>IFERROR(IF($A62="","",IF(SUMIFS(RAW_매출A!$J$2:$J$7000,RAW_매출A!$B$2:$B$7000,$A62,RAW_매출A!$A$2:$A$7000,EDATE($E62,X$1-1))=0,"",SUMIFS(RAW_매출A!$J$2:$J$7000,RAW_매출A!$B$2:$B$7000,$A62,RAW_매출A!$A$2:$A$7000,EDATE($E62,X$1-1)))),"")</f>
        <v>5788140</v>
      </c>
      <c r="Y62">
        <f>IFERROR(IF($A62="","",IF(SUMIFS(RAW_매출A!$J$2:$J$7000,RAW_매출A!$B$2:$B$7000,$A62,RAW_매출A!$A$2:$A$7000,EDATE($E62,Y$1-1))=0,"",SUMIFS(RAW_매출A!$J$2:$J$7000,RAW_매출A!$B$2:$B$7000,$A62,RAW_매출A!$A$2:$A$7000,EDATE($E62,Y$1-1)))),"")</f>
        <v>6160780</v>
      </c>
      <c r="Z62">
        <f>IFERROR(IF($A62="","",IF(SUMIFS(RAW_매출A!$J$2:$J$7000,RAW_매출A!$B$2:$B$7000,$A62,RAW_매출A!$A$2:$A$7000,EDATE($E62,Z$1-1))=0,"",SUMIFS(RAW_매출A!$J$2:$J$7000,RAW_매출A!$B$2:$B$7000,$A62,RAW_매출A!$A$2:$A$7000,EDATE($E62,Z$1-1)))),"")</f>
        <v>5873770</v>
      </c>
      <c r="AA62">
        <f>IFERROR(IF($A62="","",IF(SUMIFS(RAW_매출A!$J$2:$J$7000,RAW_매출A!$B$2:$B$7000,$A62,RAW_매출A!$A$2:$A$7000,EDATE($E62,AA$1-1))=0,"",SUMIFS(RAW_매출A!$J$2:$J$7000,RAW_매출A!$B$2:$B$7000,$A62,RAW_매출A!$A$2:$A$7000,EDATE($E62,AA$1-1)))),"")</f>
        <v>6066810</v>
      </c>
      <c r="AB62">
        <f>IFERROR(IF($A62="","",IF(SUMIFS(RAW_매출A!$J$2:$J$7000,RAW_매출A!$B$2:$B$7000,$A62,RAW_매출A!$A$2:$A$7000,EDATE($E62,AB$1-1))=0,"",SUMIFS(RAW_매출A!$J$2:$J$7000,RAW_매출A!$B$2:$B$7000,$A62,RAW_매출A!$A$2:$A$7000,EDATE($E62,AB$1-1)))),"")</f>
        <v>5655760</v>
      </c>
      <c r="AC62">
        <f>IFERROR(IF($A62="","",IF(SUMIFS(RAW_매출A!$J$2:$J$7000,RAW_매출A!$B$2:$B$7000,$A62,RAW_매출A!$A$2:$A$7000,EDATE($E62,AC$1-1))=0,"",SUMIFS(RAW_매출A!$J$2:$J$7000,RAW_매출A!$B$2:$B$7000,$A62,RAW_매출A!$A$2:$A$7000,EDATE($E62,AC$1-1)))),"")</f>
        <v>5452180</v>
      </c>
      <c r="AD62">
        <f>IFERROR(IF($A62="","",IF(SUMIFS(RAW_매출A!$J$2:$J$7000,RAW_매출A!$B$2:$B$7000,$A62,RAW_매출A!$A$2:$A$7000,EDATE($E62,AD$1-1))=0,"",SUMIFS(RAW_매출A!$J$2:$J$7000,RAW_매출A!$B$2:$B$7000,$A62,RAW_매출A!$A$2:$A$7000,EDATE($E62,AD$1-1)))),"")</f>
        <v>5606040</v>
      </c>
      <c r="AE62">
        <f>IFERROR(IF($A62="","",IF(SUMIFS(RAW_매출A!$J$2:$J$7000,RAW_매출A!$B$2:$B$7000,$A62,RAW_매출A!$A$2:$A$7000,EDATE($E62,AE$1-1))=0,"",SUMIFS(RAW_매출A!$J$2:$J$7000,RAW_매출A!$B$2:$B$7000,$A62,RAW_매출A!$A$2:$A$7000,EDATE($E62,AE$1-1)))),"")</f>
        <v>5596160</v>
      </c>
      <c r="AF62">
        <f>IFERROR(IF($A62="","",IF(SUMIFS(RAW_매출A!$J$2:$J$7000,RAW_매출A!$B$2:$B$7000,$A62,RAW_매출A!$A$2:$A$7000,EDATE($E62,AF$1-1))=0,"",SUMIFS(RAW_매출A!$J$2:$J$7000,RAW_매출A!$B$2:$B$7000,$A62,RAW_매출A!$A$2:$A$7000,EDATE($E62,AF$1-1)))),"")</f>
        <v>6177060</v>
      </c>
      <c r="AG62">
        <f>IFERROR(IF($A62="","",IF(SUMIFS(RAW_매출A!$J$2:$J$7000,RAW_매출A!$B$2:$B$7000,$A62,RAW_매출A!$A$2:$A$7000,EDATE($E62,AG$1-1))=0,"",SUMIFS(RAW_매출A!$J$2:$J$7000,RAW_매출A!$B$2:$B$7000,$A62,RAW_매출A!$A$2:$A$7000,EDATE($E62,AG$1-1)))),"")</f>
        <v>5941850</v>
      </c>
      <c r="AH62">
        <f>IFERROR(IF($A62="","",IF(SUMIFS(RAW_매출A!$J$2:$J$7000,RAW_매출A!$B$2:$B$7000,$A62,RAW_매출A!$A$2:$A$7000,EDATE($E62,AH$1-1))=0,"",SUMIFS(RAW_매출A!$J$2:$J$7000,RAW_매출A!$B$2:$B$7000,$A62,RAW_매출A!$A$2:$A$7000,EDATE($E62,AH$1-1)))),"")</f>
        <v>5976650</v>
      </c>
      <c r="AI62">
        <f>IFERROR(IF($A62="","",IF(SUMIFS(RAW_매출A!$J$2:$J$7000,RAW_매출A!$B$2:$B$7000,$A62,RAW_매출A!$A$2:$A$7000,EDATE($E62,AI$1-1))=0,"",SUMIFS(RAW_매출A!$J$2:$J$7000,RAW_매출A!$B$2:$B$7000,$A62,RAW_매출A!$A$2:$A$7000,EDATE($E62,AI$1-1)))),"")</f>
        <v>5622930</v>
      </c>
      <c r="AJ62">
        <f>IFERROR(IF($A62="","",IF(SUMIFS(RAW_매출A!$J$2:$J$7000,RAW_매출A!$B$2:$B$7000,$A62,RAW_매출A!$A$2:$A$7000,EDATE($E62,AJ$1-1))=0,"",SUMIFS(RAW_매출A!$J$2:$J$7000,RAW_매출A!$B$2:$B$7000,$A62,RAW_매출A!$A$2:$A$7000,EDATE($E62,AJ$1-1)))),"")</f>
        <v>6248430</v>
      </c>
      <c r="AK62">
        <f>IFERROR(IF($A62="","",IF(SUMIFS(RAW_매출A!$J$2:$J$7000,RAW_매출A!$B$2:$B$7000,$A62,RAW_매출A!$A$2:$A$7000,EDATE($E62,AK$1-1))=0,"",SUMIFS(RAW_매출A!$J$2:$J$7000,RAW_매출A!$B$2:$B$7000,$A62,RAW_매출A!$A$2:$A$7000,EDATE($E62,AK$1-1)))),"")</f>
        <v>6031340</v>
      </c>
      <c r="AL62">
        <f>IFERROR(IF($A62="","",IF(SUMIFS(RAW_매출A!$J$2:$J$7000,RAW_매출A!$B$2:$B$7000,$A62,RAW_매출A!$A$2:$A$7000,EDATE($E62,AL$1-1))=0,"",SUMIFS(RAW_매출A!$J$2:$J$7000,RAW_매출A!$B$2:$B$7000,$A62,RAW_매출A!$A$2:$A$7000,EDATE($E62,AL$1-1)))),"")</f>
        <v>7325300</v>
      </c>
      <c r="AM62">
        <f>IFERROR(IF($A62="","",IF(SUMIFS(RAW_매출A!$J$2:$J$7000,RAW_매출A!$B$2:$B$7000,$A62,RAW_매출A!$A$2:$A$7000,EDATE($E62,AM$1-1))=0,"",SUMIFS(RAW_매출A!$J$2:$J$7000,RAW_매출A!$B$2:$B$7000,$A62,RAW_매출A!$A$2:$A$7000,EDATE($E62,AM$1-1)))),"")</f>
        <v>7177740</v>
      </c>
      <c r="AN62">
        <f>IFERROR(IF($A62="","",IF(SUMIFS(RAW_매출A!$J$2:$J$7000,RAW_매출A!$B$2:$B$7000,$A62,RAW_매출A!$A$2:$A$7000,EDATE($E62,AN$1-1))=0,"",SUMIFS(RAW_매출A!$J$2:$J$7000,RAW_매출A!$B$2:$B$7000,$A62,RAW_매출A!$A$2:$A$7000,EDATE($E62,AN$1-1)))),"")</f>
        <v>6119160</v>
      </c>
      <c r="AO62">
        <f>IFERROR(IF($A62="","",IF(SUMIFS(RAW_매출A!$J$2:$J$7000,RAW_매출A!$B$2:$B$7000,$A62,RAW_매출A!$A$2:$A$7000,EDATE($E62,AO$1-1))=0,"",SUMIFS(RAW_매출A!$J$2:$J$7000,RAW_매출A!$B$2:$B$7000,$A62,RAW_매출A!$A$2:$A$7000,EDATE($E62,AO$1-1)))),"")</f>
        <v>5944760</v>
      </c>
      <c r="AP62">
        <f>IFERROR(IF($A62="","",IF(SUMIFS(RAW_매출A!$J$2:$J$7000,RAW_매출A!$B$2:$B$7000,$A62,RAW_매출A!$A$2:$A$7000,EDATE($E62,AP$1-1))=0,"",SUMIFS(RAW_매출A!$J$2:$J$7000,RAW_매출A!$B$2:$B$7000,$A62,RAW_매출A!$A$2:$A$7000,EDATE($E62,AP$1-1)))),"")</f>
        <v>5638090</v>
      </c>
      <c r="AQ62">
        <f>IFERROR(IF($A62="","",IF(SUMIFS(RAW_매출A!$J$2:$J$7000,RAW_매출A!$B$2:$B$7000,$A62,RAW_매출A!$A$2:$A$7000,EDATE($E62,AQ$1-1))=0,"",SUMIFS(RAW_매출A!$J$2:$J$7000,RAW_매출A!$B$2:$B$7000,$A62,RAW_매출A!$A$2:$A$7000,EDATE($E62,AQ$1-1)))),"")</f>
        <v>7787500</v>
      </c>
      <c r="AR62">
        <f>IFERROR(IF($A62="","",IF(SUMIFS(RAW_매출A!$J$2:$J$7000,RAW_매출A!$B$2:$B$7000,$A62,RAW_매출A!$A$2:$A$7000,EDATE($E62,AR$1-1))=0,"",SUMIFS(RAW_매출A!$J$2:$J$7000,RAW_매출A!$B$2:$B$7000,$A62,RAW_매출A!$A$2:$A$7000,EDATE($E62,AR$1-1)))),"")</f>
        <v>6399840</v>
      </c>
      <c r="AS62">
        <f>IFERROR(IF($A62="","",IF(SUMIFS(RAW_매출A!$J$2:$J$7000,RAW_매출A!$B$2:$B$7000,$A62,RAW_매출A!$A$2:$A$7000,EDATE($E62,AS$1-1))=0,"",SUMIFS(RAW_매출A!$J$2:$J$7000,RAW_매출A!$B$2:$B$7000,$A62,RAW_매출A!$A$2:$A$7000,EDATE($E62,AS$1-1)))),"")</f>
        <v>6190050</v>
      </c>
      <c r="AT62">
        <f>IFERROR(IF($A62="","",IF(SUMIFS(RAW_매출A!$J$2:$J$7000,RAW_매출A!$B$2:$B$7000,$A62,RAW_매출A!$A$2:$A$7000,EDATE($E62,AT$1-1))=0,"",SUMIFS(RAW_매출A!$J$2:$J$7000,RAW_매출A!$B$2:$B$7000,$A62,RAW_매출A!$A$2:$A$7000,EDATE($E62,AT$1-1)))),"")</f>
        <v>6828250</v>
      </c>
      <c r="AU62">
        <f>IFERROR(IF($A62="","",IF(SUMIFS(RAW_매출A!$J$2:$J$7000,RAW_매출A!$B$2:$B$7000,$A62,RAW_매출A!$A$2:$A$7000,EDATE($E62,AU$1-1))=0,"",SUMIFS(RAW_매출A!$J$2:$J$7000,RAW_매출A!$B$2:$B$7000,$A62,RAW_매출A!$A$2:$A$7000,EDATE($E62,AU$1-1)))),"")</f>
        <v>6198080</v>
      </c>
      <c r="AV62">
        <f>IFERROR(IF($A62="","",IF(SUMIFS(RAW_매출A!$J$2:$J$7000,RAW_매출A!$B$2:$B$7000,$A62,RAW_매출A!$A$2:$A$7000,EDATE($E62,AV$1-1))=0,"",SUMIFS(RAW_매출A!$J$2:$J$7000,RAW_매출A!$B$2:$B$7000,$A62,RAW_매출A!$A$2:$A$7000,EDATE($E62,AV$1-1)))),"")</f>
        <v>7103880</v>
      </c>
      <c r="AW62">
        <f>IFERROR(IF($A62="","",IF(SUMIFS(RAW_매출A!$J$2:$J$7000,RAW_매출A!$B$2:$B$7000,$A62,RAW_매출A!$A$2:$A$7000,EDATE($E62,AW$1-1))=0,"",SUMIFS(RAW_매출A!$J$2:$J$7000,RAW_매출A!$B$2:$B$7000,$A62,RAW_매출A!$A$2:$A$7000,EDATE($E62,AW$1-1)))),"")</f>
        <v>7828080</v>
      </c>
      <c r="AX62">
        <f>IFERROR(IF($A62="","",IF(SUMIFS(RAW_매출A!$J$2:$J$7000,RAW_매출A!$B$2:$B$7000,$A62,RAW_매출A!$A$2:$A$7000,EDATE($E62,AX$1-1))=0,"",SUMIFS(RAW_매출A!$J$2:$J$7000,RAW_매출A!$B$2:$B$7000,$A62,RAW_매출A!$A$2:$A$7000,EDATE($E62,AX$1-1)))),"")</f>
        <v>8606090</v>
      </c>
      <c r="AY62">
        <f>IFERROR(IF($A62="","",IF(SUMIFS(RAW_매출A!$J$2:$J$7000,RAW_매출A!$B$2:$B$7000,$A62,RAW_매출A!$A$2:$A$7000,EDATE($E62,AY$1-1))=0,"",SUMIFS(RAW_매출A!$J$2:$J$7000,RAW_매출A!$B$2:$B$7000,$A62,RAW_매출A!$A$2:$A$7000,EDATE($E62,AY$1-1)))),"")</f>
        <v>7097170</v>
      </c>
      <c r="AZ62" t="str">
        <f>IFERROR(IF($A62="","",IF(SUMIFS(RAW_매출A!$J$2:$J$7000,RAW_매출A!$B$2:$B$7000,$A62,RAW_매출A!$A$2:$A$7000,EDATE($E62,AZ$1-1))=0,"",SUMIFS(RAW_매출A!$J$2:$J$7000,RAW_매출A!$B$2:$B$7000,$A62,RAW_매출A!$A$2:$A$7000,EDATE($E62,AZ$1-1)))),"")</f>
        <v/>
      </c>
      <c r="BA62" t="str">
        <f>IFERROR(IF($A62="","",IF(SUMIFS(RAW_매출A!$J$2:$J$7000,RAW_매출A!$B$2:$B$7000,$A62,RAW_매출A!$A$2:$A$7000,EDATE($E62,BA$1-1))=0,"",SUMIFS(RAW_매출A!$J$2:$J$7000,RAW_매출A!$B$2:$B$7000,$A62,RAW_매출A!$A$2:$A$7000,EDATE($E62,BA$1-1)))),"")</f>
        <v/>
      </c>
      <c r="BB62" t="str">
        <f>IFERROR(IF($A62="","",IF(SUMIFS(RAW_매출A!$J$2:$J$7000,RAW_매출A!$B$2:$B$7000,$A62,RAW_매출A!$A$2:$A$7000,EDATE($E62,BB$1-1))=0,"",SUMIFS(RAW_매출A!$J$2:$J$7000,RAW_매출A!$B$2:$B$7000,$A62,RAW_매출A!$A$2:$A$7000,EDATE($E62,BB$1-1)))),"")</f>
        <v/>
      </c>
      <c r="BC62" t="str">
        <f>IFERROR(IF($A62="","",IF(SUMIFS(RAW_매출A!$J$2:$J$7000,RAW_매출A!$B$2:$B$7000,$A62,RAW_매출A!$A$2:$A$7000,EDATE($E62,BC$1-1))=0,"",SUMIFS(RAW_매출A!$J$2:$J$7000,RAW_매출A!$B$2:$B$7000,$A62,RAW_매출A!$A$2:$A$7000,EDATE($E62,BC$1-1)))),"")</f>
        <v/>
      </c>
      <c r="BD62" t="str">
        <f>IFERROR(IF($A62="","",IF(SUMIFS(RAW_매출A!$J$2:$J$7000,RAW_매출A!$B$2:$B$7000,$A62,RAW_매출A!$A$2:$A$7000,EDATE($E62,BD$1-1))=0,"",SUMIFS(RAW_매출A!$J$2:$J$7000,RAW_매출A!$B$2:$B$7000,$A62,RAW_매출A!$A$2:$A$7000,EDATE($E62,BD$1-1)))),"")</f>
        <v/>
      </c>
      <c r="BE62" t="str">
        <f>IFERROR(IF($A62="","",IF(SUMIFS(RAW_매출A!$J$2:$J$7000,RAW_매출A!$B$2:$B$7000,$A62,RAW_매출A!$A$2:$A$7000,EDATE($E62,BE$1-1))=0,"",SUMIFS(RAW_매출A!$J$2:$J$7000,RAW_매출A!$B$2:$B$7000,$A62,RAW_매출A!$A$2:$A$7000,EDATE($E62,BE$1-1)))),"")</f>
        <v/>
      </c>
      <c r="BF62" t="str">
        <f>IFERROR(IF($A62="","",IF(SUMIFS(RAW_매출A!$J$2:$J$7000,RAW_매출A!$B$2:$B$7000,$A62,RAW_매출A!$A$2:$A$7000,EDATE($E62,BF$1-1))=0,"",SUMIFS(RAW_매출A!$J$2:$J$7000,RAW_매출A!$B$2:$B$7000,$A62,RAW_매출A!$A$2:$A$7000,EDATE($E62,BF$1-1)))),"")</f>
        <v/>
      </c>
      <c r="BG62" t="str">
        <f>IFERROR(IF($A62="","",IF(SUMIFS(RAW_매출A!$J$2:$J$7000,RAW_매출A!$B$2:$B$7000,$A62,RAW_매출A!$A$2:$A$7000,EDATE($E62,BG$1-1))=0,"",SUMIFS(RAW_매출A!$J$2:$J$7000,RAW_매출A!$B$2:$B$7000,$A62,RAW_매출A!$A$2:$A$7000,EDATE($E62,BG$1-1)))),"")</f>
        <v/>
      </c>
      <c r="BH62" t="str">
        <f>IFERROR(IF($A62="","",IF(SUMIFS(RAW_매출A!$J$2:$J$7000,RAW_매출A!$B$2:$B$7000,$A62,RAW_매출A!$A$2:$A$7000,EDATE($E62,BH$1-1))=0,"",SUMIFS(RAW_매출A!$J$2:$J$7000,RAW_매출A!$B$2:$B$7000,$A62,RAW_매출A!$A$2:$A$7000,EDATE($E62,BH$1-1)))),"")</f>
        <v/>
      </c>
      <c r="BI62" t="str">
        <f>IFERROR(IF($A62="","",IF(SUMIFS(RAW_매출A!$J$2:$J$7000,RAW_매출A!$B$2:$B$7000,$A62,RAW_매출A!$A$2:$A$7000,EDATE($E62,BI$1-1))=0,"",SUMIFS(RAW_매출A!$J$2:$J$7000,RAW_매출A!$B$2:$B$7000,$A62,RAW_매출A!$A$2:$A$7000,EDATE($E62,BI$1-1)))),"")</f>
        <v/>
      </c>
      <c r="BJ62" t="str">
        <f>IFERROR(IF($A62="","",IF(SUMIFS(RAW_매출A!$J$2:$J$7000,RAW_매출A!$B$2:$B$7000,$A62,RAW_매출A!$A$2:$A$7000,EDATE($E62,BJ$1-1))=0,"",SUMIFS(RAW_매출A!$J$2:$J$7000,RAW_매출A!$B$2:$B$7000,$A62,RAW_매출A!$A$2:$A$7000,EDATE($E62,BJ$1-1)))),"")</f>
        <v/>
      </c>
      <c r="BK62" t="str">
        <f>IFERROR(IF($A62="","",IF(SUMIFS(RAW_매출A!$J$2:$J$7000,RAW_매출A!$B$2:$B$7000,$A62,RAW_매출A!$A$2:$A$7000,EDATE($E62,BK$1-1))=0,"",SUMIFS(RAW_매출A!$J$2:$J$7000,RAW_매출A!$B$2:$B$7000,$A62,RAW_매출A!$A$2:$A$7000,EDATE($E62,BK$1-1)))),"")</f>
        <v/>
      </c>
      <c r="BL62" t="str">
        <f>IFERROR(IF($A62="","",IF(SUMIFS(RAW_매출A!$J$2:$J$7000,RAW_매출A!$B$2:$B$7000,$A62,RAW_매출A!$A$2:$A$7000,EDATE($E62,BL$1-1))=0,"",SUMIFS(RAW_매출A!$J$2:$J$7000,RAW_매출A!$B$2:$B$7000,$A62,RAW_매출A!$A$2:$A$7000,EDATE($E62,BL$1-1)))),"")</f>
        <v/>
      </c>
      <c r="BM62" t="str">
        <f>IFERROR(IF($A62="","",IF(SUMIFS(RAW_매출A!$J$2:$J$7000,RAW_매출A!$B$2:$B$7000,$A62,RAW_매출A!$A$2:$A$7000,EDATE($E62,BM$1-1))=0,"",SUMIFS(RAW_매출A!$J$2:$J$7000,RAW_매출A!$B$2:$B$7000,$A62,RAW_매출A!$A$2:$A$7000,EDATE($E62,BM$1-1)))),"")</f>
        <v/>
      </c>
      <c r="BN62" t="str">
        <f>IFERROR(IF($A62="","",IF(SUMIFS(RAW_매출A!$J$2:$J$7000,RAW_매출A!$B$2:$B$7000,$A62,RAW_매출A!$A$2:$A$7000,EDATE($E62,BN$1-1))=0,"",SUMIFS(RAW_매출A!$J$2:$J$7000,RAW_매출A!$B$2:$B$7000,$A62,RAW_매출A!$A$2:$A$7000,EDATE($E62,BN$1-1)))),"")</f>
        <v/>
      </c>
    </row>
    <row r="63" spans="1:66" x14ac:dyDescent="0.3">
      <c r="A63" t="str">
        <f>세팅!A64</f>
        <v>(1052) #길병원사거리점</v>
      </c>
      <c r="B63" t="str">
        <f>세팅!B64</f>
        <v>150-0</v>
      </c>
      <c r="C63">
        <f t="shared" si="0"/>
        <v>0</v>
      </c>
      <c r="D63" t="str">
        <f t="shared" si="1"/>
        <v>0</v>
      </c>
      <c r="E63" s="1">
        <f>세팅!D64</f>
        <v>44866</v>
      </c>
      <c r="F63">
        <f t="shared" si="4"/>
        <v>4428916.666666667</v>
      </c>
      <c r="G63">
        <f>IFERROR(IF($A63="","",IF(SUMIFS(RAW_매출A!$J$2:$J$7000,RAW_매출A!$B$2:$B$7000,$A63,RAW_매출A!$A$2:$A$7000,EDATE($E63,G$1-1))=0,"",SUMIFS(RAW_매출A!$J$2:$J$7000,RAW_매출A!$B$2:$B$7000,$A63,RAW_매출A!$A$2:$A$7000,EDATE($E63,G$1-1)))),"")</f>
        <v>3173520</v>
      </c>
      <c r="H63">
        <f>IFERROR(IF($A63="","",IF(SUMIFS(RAW_매출A!$J$2:$J$7000,RAW_매출A!$B$2:$B$7000,$A63,RAW_매출A!$A$2:$A$7000,EDATE($E63,H$1-1))=0,"",SUMIFS(RAW_매출A!$J$2:$J$7000,RAW_매출A!$B$2:$B$7000,$A63,RAW_매출A!$A$2:$A$7000,EDATE($E63,H$1-1)))),"")</f>
        <v>3954180</v>
      </c>
      <c r="I63">
        <f>IFERROR(IF($A63="","",IF(SUMIFS(RAW_매출A!$J$2:$J$7000,RAW_매출A!$B$2:$B$7000,$A63,RAW_매출A!$A$2:$A$7000,EDATE($E63,I$1-1))=0,"",SUMIFS(RAW_매출A!$J$2:$J$7000,RAW_매출A!$B$2:$B$7000,$A63,RAW_매출A!$A$2:$A$7000,EDATE($E63,I$1-1)))),"")</f>
        <v>4210000</v>
      </c>
      <c r="J63" s="28">
        <f>IFERROR(IF($A63="","",IF(SUMIFS(RAW_매출A!$J$2:$J$7000,RAW_매출A!$B$2:$B$7000,$A63,RAW_매출A!$A$2:$A$7000,EDATE($E63,J$1-1))=0,"",SUMIFS(RAW_매출A!$J$2:$J$7000,RAW_매출A!$B$2:$B$7000,$A63,RAW_매출A!$A$2:$A$7000,EDATE($E63,J$1-1)))),"")</f>
        <v>3860000</v>
      </c>
      <c r="K63" s="28">
        <f>IFERROR(IF($A63="","",IF(SUMIFS(RAW_매출A!$J$2:$J$7000,RAW_매출A!$B$2:$B$7000,$A63,RAW_매출A!$A$2:$A$7000,EDATE($E63,K$1-1))=0,"",SUMIFS(RAW_매출A!$J$2:$J$7000,RAW_매출A!$B$2:$B$7000,$A63,RAW_매출A!$A$2:$A$7000,EDATE($E63,K$1-1)))),"")</f>
        <v>4030500</v>
      </c>
      <c r="L63" s="28">
        <f>IFERROR(IF($A63="","",IF(SUMIFS(RAW_매출A!$J$2:$J$7000,RAW_매출A!$B$2:$B$7000,$A63,RAW_매출A!$A$2:$A$7000,EDATE($E63,L$1-1))=0,"",SUMIFS(RAW_매출A!$J$2:$J$7000,RAW_매출A!$B$2:$B$7000,$A63,RAW_매출A!$A$2:$A$7000,EDATE($E63,L$1-1)))),"")</f>
        <v>4652500</v>
      </c>
      <c r="M63" s="28">
        <f>IFERROR(IF($A63="","",IF(SUMIFS(RAW_매출A!$J$2:$J$7000,RAW_매출A!$B$2:$B$7000,$A63,RAW_매출A!$A$2:$A$7000,EDATE($E63,M$1-1))=0,"",SUMIFS(RAW_매출A!$J$2:$J$7000,RAW_매출A!$B$2:$B$7000,$A63,RAW_매출A!$A$2:$A$7000,EDATE($E63,M$1-1)))),"")</f>
        <v>4647000</v>
      </c>
      <c r="N63" s="28">
        <f>IFERROR(IF($A63="","",IF(SUMIFS(RAW_매출A!$J$2:$J$7000,RAW_매출A!$B$2:$B$7000,$A63,RAW_매출A!$A$2:$A$7000,EDATE($E63,N$1-1))=0,"",SUMIFS(RAW_매출A!$J$2:$J$7000,RAW_매출A!$B$2:$B$7000,$A63,RAW_매출A!$A$2:$A$7000,EDATE($E63,N$1-1)))),"")</f>
        <v>4557000</v>
      </c>
      <c r="O63" s="28">
        <f>IFERROR(IF($A63="","",IF(SUMIFS(RAW_매출A!$J$2:$J$7000,RAW_매출A!$B$2:$B$7000,$A63,RAW_매출A!$A$2:$A$7000,EDATE($E63,O$1-1))=0,"",SUMIFS(RAW_매출A!$J$2:$J$7000,RAW_매출A!$B$2:$B$7000,$A63,RAW_매출A!$A$2:$A$7000,EDATE($E63,O$1-1)))),"")</f>
        <v>4826500</v>
      </c>
      <c r="P63">
        <f>IFERROR(IF($A63="","",IF(SUMIFS(RAW_매출A!$J$2:$J$7000,RAW_매출A!$B$2:$B$7000,$A63,RAW_매출A!$A$2:$A$7000,EDATE($E63,P$1-1))=0,"",SUMIFS(RAW_매출A!$J$2:$J$7000,RAW_매출A!$B$2:$B$7000,$A63,RAW_매출A!$A$2:$A$7000,EDATE($E63,P$1-1)))),"")</f>
        <v>3795500</v>
      </c>
      <c r="Q63">
        <f>IFERROR(IF($A63="","",IF(SUMIFS(RAW_매출A!$J$2:$J$7000,RAW_매출A!$B$2:$B$7000,$A63,RAW_매출A!$A$2:$A$7000,EDATE($E63,Q$1-1))=0,"",SUMIFS(RAW_매출A!$J$2:$J$7000,RAW_매출A!$B$2:$B$7000,$A63,RAW_매출A!$A$2:$A$7000,EDATE($E63,Q$1-1)))),"")</f>
        <v>5192300</v>
      </c>
      <c r="R63">
        <f>IFERROR(IF($A63="","",IF(SUMIFS(RAW_매출A!$J$2:$J$7000,RAW_매출A!$B$2:$B$7000,$A63,RAW_매출A!$A$2:$A$7000,EDATE($E63,R$1-1))=0,"",SUMIFS(RAW_매출A!$J$2:$J$7000,RAW_매출A!$B$2:$B$7000,$A63,RAW_매출A!$A$2:$A$7000,EDATE($E63,R$1-1)))),"")</f>
        <v>5370800</v>
      </c>
      <c r="S63">
        <f>IFERROR(IF($A63="","",IF(SUMIFS(RAW_매출A!$J$2:$J$7000,RAW_매출A!$B$2:$B$7000,$A63,RAW_매출A!$A$2:$A$7000,EDATE($E63,S$1-1))=0,"",SUMIFS(RAW_매출A!$J$2:$J$7000,RAW_매출A!$B$2:$B$7000,$A63,RAW_매출A!$A$2:$A$7000,EDATE($E63,S$1-1)))),"")</f>
        <v>5281600</v>
      </c>
      <c r="T63">
        <f>IFERROR(IF($A63="","",IF(SUMIFS(RAW_매출A!$J$2:$J$7000,RAW_매출A!$B$2:$B$7000,$A63,RAW_매출A!$A$2:$A$7000,EDATE($E63,T$1-1))=0,"",SUMIFS(RAW_매출A!$J$2:$J$7000,RAW_매출A!$B$2:$B$7000,$A63,RAW_매출A!$A$2:$A$7000,EDATE($E63,T$1-1)))),"")</f>
        <v>5046650</v>
      </c>
      <c r="U63">
        <f>IFERROR(IF($A63="","",IF(SUMIFS(RAW_매출A!$J$2:$J$7000,RAW_매출A!$B$2:$B$7000,$A63,RAW_매출A!$A$2:$A$7000,EDATE($E63,U$1-1))=0,"",SUMIFS(RAW_매출A!$J$2:$J$7000,RAW_매출A!$B$2:$B$7000,$A63,RAW_매출A!$A$2:$A$7000,EDATE($E63,U$1-1)))),"")</f>
        <v>4823000</v>
      </c>
      <c r="V63">
        <f>IFERROR(IF($A63="","",IF(SUMIFS(RAW_매출A!$J$2:$J$7000,RAW_매출A!$B$2:$B$7000,$A63,RAW_매출A!$A$2:$A$7000,EDATE($E63,V$1-1))=0,"",SUMIFS(RAW_매출A!$J$2:$J$7000,RAW_매출A!$B$2:$B$7000,$A63,RAW_매출A!$A$2:$A$7000,EDATE($E63,V$1-1)))),"")</f>
        <v>5083900</v>
      </c>
      <c r="W63">
        <f>IFERROR(IF($A63="","",IF(SUMIFS(RAW_매출A!$J$2:$J$7000,RAW_매출A!$B$2:$B$7000,$A63,RAW_매출A!$A$2:$A$7000,EDATE($E63,W$1-1))=0,"",SUMIFS(RAW_매출A!$J$2:$J$7000,RAW_매출A!$B$2:$B$7000,$A63,RAW_매출A!$A$2:$A$7000,EDATE($E63,W$1-1)))),"")</f>
        <v>5526300</v>
      </c>
      <c r="X63">
        <f>IFERROR(IF($A63="","",IF(SUMIFS(RAW_매출A!$J$2:$J$7000,RAW_매출A!$B$2:$B$7000,$A63,RAW_매출A!$A$2:$A$7000,EDATE($E63,X$1-1))=0,"",SUMIFS(RAW_매출A!$J$2:$J$7000,RAW_매출A!$B$2:$B$7000,$A63,RAW_매출A!$A$2:$A$7000,EDATE($E63,X$1-1)))),"")</f>
        <v>5104950</v>
      </c>
      <c r="Y63">
        <f>IFERROR(IF($A63="","",IF(SUMIFS(RAW_매출A!$J$2:$J$7000,RAW_매출A!$B$2:$B$7000,$A63,RAW_매출A!$A$2:$A$7000,EDATE($E63,Y$1-1))=0,"",SUMIFS(RAW_매출A!$J$2:$J$7000,RAW_매출A!$B$2:$B$7000,$A63,RAW_매출A!$A$2:$A$7000,EDATE($E63,Y$1-1)))),"")</f>
        <v>5760600</v>
      </c>
      <c r="Z63">
        <f>IFERROR(IF($A63="","",IF(SUMIFS(RAW_매출A!$J$2:$J$7000,RAW_매출A!$B$2:$B$7000,$A63,RAW_매출A!$A$2:$A$7000,EDATE($E63,Z$1-1))=0,"",SUMIFS(RAW_매출A!$J$2:$J$7000,RAW_매출A!$B$2:$B$7000,$A63,RAW_매출A!$A$2:$A$7000,EDATE($E63,Z$1-1)))),"")</f>
        <v>5784350</v>
      </c>
      <c r="AA63">
        <f>IFERROR(IF($A63="","",IF(SUMIFS(RAW_매출A!$J$2:$J$7000,RAW_매출A!$B$2:$B$7000,$A63,RAW_매출A!$A$2:$A$7000,EDATE($E63,AA$1-1))=0,"",SUMIFS(RAW_매출A!$J$2:$J$7000,RAW_매출A!$B$2:$B$7000,$A63,RAW_매출A!$A$2:$A$7000,EDATE($E63,AA$1-1)))),"")</f>
        <v>5870150</v>
      </c>
      <c r="AB63">
        <f>IFERROR(IF($A63="","",IF(SUMIFS(RAW_매출A!$J$2:$J$7000,RAW_매출A!$B$2:$B$7000,$A63,RAW_매출A!$A$2:$A$7000,EDATE($E63,AB$1-1))=0,"",SUMIFS(RAW_매출A!$J$2:$J$7000,RAW_매출A!$B$2:$B$7000,$A63,RAW_매출A!$A$2:$A$7000,EDATE($E63,AB$1-1)))),"")</f>
        <v>5287650</v>
      </c>
      <c r="AC63">
        <f>IFERROR(IF($A63="","",IF(SUMIFS(RAW_매출A!$J$2:$J$7000,RAW_매출A!$B$2:$B$7000,$A63,RAW_매출A!$A$2:$A$7000,EDATE($E63,AC$1-1))=0,"",SUMIFS(RAW_매출A!$J$2:$J$7000,RAW_매출A!$B$2:$B$7000,$A63,RAW_매출A!$A$2:$A$7000,EDATE($E63,AC$1-1)))),"")</f>
        <v>5032000</v>
      </c>
      <c r="AD63">
        <f>IFERROR(IF($A63="","",IF(SUMIFS(RAW_매출A!$J$2:$J$7000,RAW_매출A!$B$2:$B$7000,$A63,RAW_매출A!$A$2:$A$7000,EDATE($E63,AD$1-1))=0,"",SUMIFS(RAW_매출A!$J$2:$J$7000,RAW_매출A!$B$2:$B$7000,$A63,RAW_매출A!$A$2:$A$7000,EDATE($E63,AD$1-1)))),"")</f>
        <v>5107900</v>
      </c>
      <c r="AE63">
        <f>IFERROR(IF($A63="","",IF(SUMIFS(RAW_매출A!$J$2:$J$7000,RAW_매출A!$B$2:$B$7000,$A63,RAW_매출A!$A$2:$A$7000,EDATE($E63,AE$1-1))=0,"",SUMIFS(RAW_매출A!$J$2:$J$7000,RAW_매출A!$B$2:$B$7000,$A63,RAW_매출A!$A$2:$A$7000,EDATE($E63,AE$1-1)))),"")</f>
        <v>5531500</v>
      </c>
      <c r="AF63">
        <f>IFERROR(IF($A63="","",IF(SUMIFS(RAW_매출A!$J$2:$J$7000,RAW_매출A!$B$2:$B$7000,$A63,RAW_매출A!$A$2:$A$7000,EDATE($E63,AF$1-1))=0,"",SUMIFS(RAW_매출A!$J$2:$J$7000,RAW_매출A!$B$2:$B$7000,$A63,RAW_매출A!$A$2:$A$7000,EDATE($E63,AF$1-1)))),"")</f>
        <v>5548450</v>
      </c>
      <c r="AG63">
        <f>IFERROR(IF($A63="","",IF(SUMIFS(RAW_매출A!$J$2:$J$7000,RAW_매출A!$B$2:$B$7000,$A63,RAW_매출A!$A$2:$A$7000,EDATE($E63,AG$1-1))=0,"",SUMIFS(RAW_매출A!$J$2:$J$7000,RAW_매출A!$B$2:$B$7000,$A63,RAW_매출A!$A$2:$A$7000,EDATE($E63,AG$1-1)))),"")</f>
        <v>5330800</v>
      </c>
      <c r="AH63">
        <f>IFERROR(IF($A63="","",IF(SUMIFS(RAW_매출A!$J$2:$J$7000,RAW_매출A!$B$2:$B$7000,$A63,RAW_매출A!$A$2:$A$7000,EDATE($E63,AH$1-1))=0,"",SUMIFS(RAW_매출A!$J$2:$J$7000,RAW_매출A!$B$2:$B$7000,$A63,RAW_매출A!$A$2:$A$7000,EDATE($E63,AH$1-1)))),"")</f>
        <v>4689250</v>
      </c>
      <c r="AI63">
        <f>IFERROR(IF($A63="","",IF(SUMIFS(RAW_매출A!$J$2:$J$7000,RAW_매출A!$B$2:$B$7000,$A63,RAW_매출A!$A$2:$A$7000,EDATE($E63,AI$1-1))=0,"",SUMIFS(RAW_매출A!$J$2:$J$7000,RAW_매출A!$B$2:$B$7000,$A63,RAW_매출A!$A$2:$A$7000,EDATE($E63,AI$1-1)))),"")</f>
        <v>5315100</v>
      </c>
      <c r="AJ63">
        <f>IFERROR(IF($A63="","",IF(SUMIFS(RAW_매출A!$J$2:$J$7000,RAW_매출A!$B$2:$B$7000,$A63,RAW_매출A!$A$2:$A$7000,EDATE($E63,AJ$1-1))=0,"",SUMIFS(RAW_매출A!$J$2:$J$7000,RAW_매출A!$B$2:$B$7000,$A63,RAW_매출A!$A$2:$A$7000,EDATE($E63,AJ$1-1)))),"")</f>
        <v>5114600</v>
      </c>
      <c r="AK63">
        <f>IFERROR(IF($A63="","",IF(SUMIFS(RAW_매출A!$J$2:$J$7000,RAW_매출A!$B$2:$B$7000,$A63,RAW_매출A!$A$2:$A$7000,EDATE($E63,AK$1-1))=0,"",SUMIFS(RAW_매출A!$J$2:$J$7000,RAW_매출A!$B$2:$B$7000,$A63,RAW_매출A!$A$2:$A$7000,EDATE($E63,AK$1-1)))),"")</f>
        <v>5547800</v>
      </c>
      <c r="AL63">
        <f>IFERROR(IF($A63="","",IF(SUMIFS(RAW_매출A!$J$2:$J$7000,RAW_매출A!$B$2:$B$7000,$A63,RAW_매출A!$A$2:$A$7000,EDATE($E63,AL$1-1))=0,"",SUMIFS(RAW_매출A!$J$2:$J$7000,RAW_매출A!$B$2:$B$7000,$A63,RAW_매출A!$A$2:$A$7000,EDATE($E63,AL$1-1)))),"")</f>
        <v>5454900</v>
      </c>
      <c r="AM63">
        <f>IFERROR(IF($A63="","",IF(SUMIFS(RAW_매출A!$J$2:$J$7000,RAW_매출A!$B$2:$B$7000,$A63,RAW_매출A!$A$2:$A$7000,EDATE($E63,AM$1-1))=0,"",SUMIFS(RAW_매출A!$J$2:$J$7000,RAW_매출A!$B$2:$B$7000,$A63,RAW_매출A!$A$2:$A$7000,EDATE($E63,AM$1-1)))),"")</f>
        <v>5907600</v>
      </c>
      <c r="AN63">
        <f>IFERROR(IF($A63="","",IF(SUMIFS(RAW_매출A!$J$2:$J$7000,RAW_매출A!$B$2:$B$7000,$A63,RAW_매출A!$A$2:$A$7000,EDATE($E63,AN$1-1))=0,"",SUMIFS(RAW_매출A!$J$2:$J$7000,RAW_매출A!$B$2:$B$7000,$A63,RAW_매출A!$A$2:$A$7000,EDATE($E63,AN$1-1)))),"")</f>
        <v>5537600</v>
      </c>
      <c r="AO63">
        <f>IFERROR(IF($A63="","",IF(SUMIFS(RAW_매출A!$J$2:$J$7000,RAW_매출A!$B$2:$B$7000,$A63,RAW_매출A!$A$2:$A$7000,EDATE($E63,AO$1-1))=0,"",SUMIFS(RAW_매출A!$J$2:$J$7000,RAW_매출A!$B$2:$B$7000,$A63,RAW_매출A!$A$2:$A$7000,EDATE($E63,AO$1-1)))),"")</f>
        <v>5657800</v>
      </c>
      <c r="AP63">
        <f>IFERROR(IF($A63="","",IF(SUMIFS(RAW_매출A!$J$2:$J$7000,RAW_매출A!$B$2:$B$7000,$A63,RAW_매출A!$A$2:$A$7000,EDATE($E63,AP$1-1))=0,"",SUMIFS(RAW_매출A!$J$2:$J$7000,RAW_매출A!$B$2:$B$7000,$A63,RAW_매출A!$A$2:$A$7000,EDATE($E63,AP$1-1)))),"")</f>
        <v>7141250</v>
      </c>
      <c r="AQ63">
        <f>IFERROR(IF($A63="","",IF(SUMIFS(RAW_매출A!$J$2:$J$7000,RAW_매출A!$B$2:$B$7000,$A63,RAW_매출A!$A$2:$A$7000,EDATE($E63,AQ$1-1))=0,"",SUMIFS(RAW_매출A!$J$2:$J$7000,RAW_매출A!$B$2:$B$7000,$A63,RAW_매출A!$A$2:$A$7000,EDATE($E63,AQ$1-1)))),"")</f>
        <v>5952750</v>
      </c>
      <c r="AR63">
        <f>IFERROR(IF($A63="","",IF(SUMIFS(RAW_매출A!$J$2:$J$7000,RAW_매출A!$B$2:$B$7000,$A63,RAW_매출A!$A$2:$A$7000,EDATE($E63,AR$1-1))=0,"",SUMIFS(RAW_매출A!$J$2:$J$7000,RAW_매출A!$B$2:$B$7000,$A63,RAW_매출A!$A$2:$A$7000,EDATE($E63,AR$1-1)))),"")</f>
        <v>6014200</v>
      </c>
      <c r="AS63">
        <f>IFERROR(IF($A63="","",IF(SUMIFS(RAW_매출A!$J$2:$J$7000,RAW_매출A!$B$2:$B$7000,$A63,RAW_매출A!$A$2:$A$7000,EDATE($E63,AS$1-1))=0,"",SUMIFS(RAW_매출A!$J$2:$J$7000,RAW_매출A!$B$2:$B$7000,$A63,RAW_매출A!$A$2:$A$7000,EDATE($E63,AS$1-1)))),"")</f>
        <v>5715000</v>
      </c>
      <c r="AT63">
        <f>IFERROR(IF($A63="","",IF(SUMIFS(RAW_매출A!$J$2:$J$7000,RAW_매출A!$B$2:$B$7000,$A63,RAW_매출A!$A$2:$A$7000,EDATE($E63,AT$1-1))=0,"",SUMIFS(RAW_매출A!$J$2:$J$7000,RAW_매출A!$B$2:$B$7000,$A63,RAW_매출A!$A$2:$A$7000,EDATE($E63,AT$1-1)))),"")</f>
        <v>5407500</v>
      </c>
      <c r="AU63">
        <f>IFERROR(IF($A63="","",IF(SUMIFS(RAW_매출A!$J$2:$J$7000,RAW_매출A!$B$2:$B$7000,$A63,RAW_매출A!$A$2:$A$7000,EDATE($E63,AU$1-1))=0,"",SUMIFS(RAW_매출A!$J$2:$J$7000,RAW_매출A!$B$2:$B$7000,$A63,RAW_매출A!$A$2:$A$7000,EDATE($E63,AU$1-1)))),"")</f>
        <v>6112450</v>
      </c>
      <c r="AV63">
        <f>IFERROR(IF($A63="","",IF(SUMIFS(RAW_매출A!$J$2:$J$7000,RAW_매출A!$B$2:$B$7000,$A63,RAW_매출A!$A$2:$A$7000,EDATE($E63,AV$1-1))=0,"",SUMIFS(RAW_매출A!$J$2:$J$7000,RAW_매출A!$B$2:$B$7000,$A63,RAW_매출A!$A$2:$A$7000,EDATE($E63,AV$1-1)))),"")</f>
        <v>6172450</v>
      </c>
      <c r="AW63">
        <f>IFERROR(IF($A63="","",IF(SUMIFS(RAW_매출A!$J$2:$J$7000,RAW_매출A!$B$2:$B$7000,$A63,RAW_매출A!$A$2:$A$7000,EDATE($E63,AW$1-1))=0,"",SUMIFS(RAW_매출A!$J$2:$J$7000,RAW_매출A!$B$2:$B$7000,$A63,RAW_매출A!$A$2:$A$7000,EDATE($E63,AW$1-1)))),"")</f>
        <v>7420200</v>
      </c>
      <c r="AX63">
        <f>IFERROR(IF($A63="","",IF(SUMIFS(RAW_매출A!$J$2:$J$7000,RAW_매출A!$B$2:$B$7000,$A63,RAW_매출A!$A$2:$A$7000,EDATE($E63,AX$1-1))=0,"",SUMIFS(RAW_매출A!$J$2:$J$7000,RAW_매출A!$B$2:$B$7000,$A63,RAW_매출A!$A$2:$A$7000,EDATE($E63,AX$1-1)))),"")</f>
        <v>6235350</v>
      </c>
      <c r="AY63" t="str">
        <f>IFERROR(IF($A63="","",IF(SUMIFS(RAW_매출A!$J$2:$J$7000,RAW_매출A!$B$2:$B$7000,$A63,RAW_매출A!$A$2:$A$7000,EDATE($E63,AY$1-1))=0,"",SUMIFS(RAW_매출A!$J$2:$J$7000,RAW_매출A!$B$2:$B$7000,$A63,RAW_매출A!$A$2:$A$7000,EDATE($E63,AY$1-1)))),"")</f>
        <v/>
      </c>
      <c r="AZ63" t="str">
        <f>IFERROR(IF($A63="","",IF(SUMIFS(RAW_매출A!$J$2:$J$7000,RAW_매출A!$B$2:$B$7000,$A63,RAW_매출A!$A$2:$A$7000,EDATE($E63,AZ$1-1))=0,"",SUMIFS(RAW_매출A!$J$2:$J$7000,RAW_매출A!$B$2:$B$7000,$A63,RAW_매출A!$A$2:$A$7000,EDATE($E63,AZ$1-1)))),"")</f>
        <v/>
      </c>
      <c r="BA63" t="str">
        <f>IFERROR(IF($A63="","",IF(SUMIFS(RAW_매출A!$J$2:$J$7000,RAW_매출A!$B$2:$B$7000,$A63,RAW_매출A!$A$2:$A$7000,EDATE($E63,BA$1-1))=0,"",SUMIFS(RAW_매출A!$J$2:$J$7000,RAW_매출A!$B$2:$B$7000,$A63,RAW_매출A!$A$2:$A$7000,EDATE($E63,BA$1-1)))),"")</f>
        <v/>
      </c>
      <c r="BB63" t="str">
        <f>IFERROR(IF($A63="","",IF(SUMIFS(RAW_매출A!$J$2:$J$7000,RAW_매출A!$B$2:$B$7000,$A63,RAW_매출A!$A$2:$A$7000,EDATE($E63,BB$1-1))=0,"",SUMIFS(RAW_매출A!$J$2:$J$7000,RAW_매출A!$B$2:$B$7000,$A63,RAW_매출A!$A$2:$A$7000,EDATE($E63,BB$1-1)))),"")</f>
        <v/>
      </c>
      <c r="BC63" t="str">
        <f>IFERROR(IF($A63="","",IF(SUMIFS(RAW_매출A!$J$2:$J$7000,RAW_매출A!$B$2:$B$7000,$A63,RAW_매출A!$A$2:$A$7000,EDATE($E63,BC$1-1))=0,"",SUMIFS(RAW_매출A!$J$2:$J$7000,RAW_매출A!$B$2:$B$7000,$A63,RAW_매출A!$A$2:$A$7000,EDATE($E63,BC$1-1)))),"")</f>
        <v/>
      </c>
      <c r="BD63" t="str">
        <f>IFERROR(IF($A63="","",IF(SUMIFS(RAW_매출A!$J$2:$J$7000,RAW_매출A!$B$2:$B$7000,$A63,RAW_매출A!$A$2:$A$7000,EDATE($E63,BD$1-1))=0,"",SUMIFS(RAW_매출A!$J$2:$J$7000,RAW_매출A!$B$2:$B$7000,$A63,RAW_매출A!$A$2:$A$7000,EDATE($E63,BD$1-1)))),"")</f>
        <v/>
      </c>
      <c r="BE63" t="str">
        <f>IFERROR(IF($A63="","",IF(SUMIFS(RAW_매출A!$J$2:$J$7000,RAW_매출A!$B$2:$B$7000,$A63,RAW_매출A!$A$2:$A$7000,EDATE($E63,BE$1-1))=0,"",SUMIFS(RAW_매출A!$J$2:$J$7000,RAW_매출A!$B$2:$B$7000,$A63,RAW_매출A!$A$2:$A$7000,EDATE($E63,BE$1-1)))),"")</f>
        <v/>
      </c>
      <c r="BF63" t="str">
        <f>IFERROR(IF($A63="","",IF(SUMIFS(RAW_매출A!$J$2:$J$7000,RAW_매출A!$B$2:$B$7000,$A63,RAW_매출A!$A$2:$A$7000,EDATE($E63,BF$1-1))=0,"",SUMIFS(RAW_매출A!$J$2:$J$7000,RAW_매출A!$B$2:$B$7000,$A63,RAW_매출A!$A$2:$A$7000,EDATE($E63,BF$1-1)))),"")</f>
        <v/>
      </c>
      <c r="BG63" t="str">
        <f>IFERROR(IF($A63="","",IF(SUMIFS(RAW_매출A!$J$2:$J$7000,RAW_매출A!$B$2:$B$7000,$A63,RAW_매출A!$A$2:$A$7000,EDATE($E63,BG$1-1))=0,"",SUMIFS(RAW_매출A!$J$2:$J$7000,RAW_매출A!$B$2:$B$7000,$A63,RAW_매출A!$A$2:$A$7000,EDATE($E63,BG$1-1)))),"")</f>
        <v/>
      </c>
      <c r="BH63" t="str">
        <f>IFERROR(IF($A63="","",IF(SUMIFS(RAW_매출A!$J$2:$J$7000,RAW_매출A!$B$2:$B$7000,$A63,RAW_매출A!$A$2:$A$7000,EDATE($E63,BH$1-1))=0,"",SUMIFS(RAW_매출A!$J$2:$J$7000,RAW_매출A!$B$2:$B$7000,$A63,RAW_매출A!$A$2:$A$7000,EDATE($E63,BH$1-1)))),"")</f>
        <v/>
      </c>
      <c r="BI63" t="str">
        <f>IFERROR(IF($A63="","",IF(SUMIFS(RAW_매출A!$J$2:$J$7000,RAW_매출A!$B$2:$B$7000,$A63,RAW_매출A!$A$2:$A$7000,EDATE($E63,BI$1-1))=0,"",SUMIFS(RAW_매출A!$J$2:$J$7000,RAW_매출A!$B$2:$B$7000,$A63,RAW_매출A!$A$2:$A$7000,EDATE($E63,BI$1-1)))),"")</f>
        <v/>
      </c>
      <c r="BJ63" t="str">
        <f>IFERROR(IF($A63="","",IF(SUMIFS(RAW_매출A!$J$2:$J$7000,RAW_매출A!$B$2:$B$7000,$A63,RAW_매출A!$A$2:$A$7000,EDATE($E63,BJ$1-1))=0,"",SUMIFS(RAW_매출A!$J$2:$J$7000,RAW_매출A!$B$2:$B$7000,$A63,RAW_매출A!$A$2:$A$7000,EDATE($E63,BJ$1-1)))),"")</f>
        <v/>
      </c>
      <c r="BK63" t="str">
        <f>IFERROR(IF($A63="","",IF(SUMIFS(RAW_매출A!$J$2:$J$7000,RAW_매출A!$B$2:$B$7000,$A63,RAW_매출A!$A$2:$A$7000,EDATE($E63,BK$1-1))=0,"",SUMIFS(RAW_매출A!$J$2:$J$7000,RAW_매출A!$B$2:$B$7000,$A63,RAW_매출A!$A$2:$A$7000,EDATE($E63,BK$1-1)))),"")</f>
        <v/>
      </c>
      <c r="BL63" t="str">
        <f>IFERROR(IF($A63="","",IF(SUMIFS(RAW_매출A!$J$2:$J$7000,RAW_매출A!$B$2:$B$7000,$A63,RAW_매출A!$A$2:$A$7000,EDATE($E63,BL$1-1))=0,"",SUMIFS(RAW_매출A!$J$2:$J$7000,RAW_매출A!$B$2:$B$7000,$A63,RAW_매출A!$A$2:$A$7000,EDATE($E63,BL$1-1)))),"")</f>
        <v/>
      </c>
      <c r="BM63" t="str">
        <f>IFERROR(IF($A63="","",IF(SUMIFS(RAW_매출A!$J$2:$J$7000,RAW_매출A!$B$2:$B$7000,$A63,RAW_매출A!$A$2:$A$7000,EDATE($E63,BM$1-1))=0,"",SUMIFS(RAW_매출A!$J$2:$J$7000,RAW_매출A!$B$2:$B$7000,$A63,RAW_매출A!$A$2:$A$7000,EDATE($E63,BM$1-1)))),"")</f>
        <v/>
      </c>
      <c r="BN63" t="str">
        <f>IFERROR(IF($A63="","",IF(SUMIFS(RAW_매출A!$J$2:$J$7000,RAW_매출A!$B$2:$B$7000,$A63,RAW_매출A!$A$2:$A$7000,EDATE($E63,BN$1-1))=0,"",SUMIFS(RAW_매출A!$J$2:$J$7000,RAW_매출A!$B$2:$B$7000,$A63,RAW_매출A!$A$2:$A$7000,EDATE($E63,BN$1-1)))),"")</f>
        <v/>
      </c>
    </row>
    <row r="64" spans="1:66" x14ac:dyDescent="0.3">
      <c r="A64" t="str">
        <f>세팅!A65</f>
        <v>(1053) #인하용현점</v>
      </c>
      <c r="B64" t="str">
        <f>세팅!B65</f>
        <v>150-2</v>
      </c>
      <c r="C64">
        <f t="shared" si="0"/>
        <v>2</v>
      </c>
      <c r="D64" t="str">
        <f t="shared" si="1"/>
        <v>2</v>
      </c>
      <c r="E64" s="1">
        <f>세팅!D65</f>
        <v>44866</v>
      </c>
      <c r="F64">
        <f t="shared" si="4"/>
        <v>5600650</v>
      </c>
      <c r="G64">
        <f>IFERROR(IF($A64="","",IF(SUMIFS(RAW_매출A!$J$2:$J$7000,RAW_매출A!$B$2:$B$7000,$A64,RAW_매출A!$A$2:$A$7000,EDATE($E64,G$1-1))=0,"",SUMIFS(RAW_매출A!$J$2:$J$7000,RAW_매출A!$B$2:$B$7000,$A64,RAW_매출A!$A$2:$A$7000,EDATE($E64,G$1-1)))),"")</f>
        <v>3718860</v>
      </c>
      <c r="H64">
        <f>IFERROR(IF($A64="","",IF(SUMIFS(RAW_매출A!$J$2:$J$7000,RAW_매출A!$B$2:$B$7000,$A64,RAW_매출A!$A$2:$A$7000,EDATE($E64,H$1-1))=0,"",SUMIFS(RAW_매출A!$J$2:$J$7000,RAW_매출A!$B$2:$B$7000,$A64,RAW_매출A!$A$2:$A$7000,EDATE($E64,H$1-1)))),"")</f>
        <v>4546040</v>
      </c>
      <c r="I64">
        <f>IFERROR(IF($A64="","",IF(SUMIFS(RAW_매출A!$J$2:$J$7000,RAW_매출A!$B$2:$B$7000,$A64,RAW_매출A!$A$2:$A$7000,EDATE($E64,I$1-1))=0,"",SUMIFS(RAW_매출A!$J$2:$J$7000,RAW_매출A!$B$2:$B$7000,$A64,RAW_매출A!$A$2:$A$7000,EDATE($E64,I$1-1)))),"")</f>
        <v>3868000</v>
      </c>
      <c r="J64" s="28">
        <f>IFERROR(IF($A64="","",IF(SUMIFS(RAW_매출A!$J$2:$J$7000,RAW_매출A!$B$2:$B$7000,$A64,RAW_매출A!$A$2:$A$7000,EDATE($E64,J$1-1))=0,"",SUMIFS(RAW_매출A!$J$2:$J$7000,RAW_매출A!$B$2:$B$7000,$A64,RAW_매출A!$A$2:$A$7000,EDATE($E64,J$1-1)))),"")</f>
        <v>4164500</v>
      </c>
      <c r="K64" s="28">
        <f>IFERROR(IF($A64="","",IF(SUMIFS(RAW_매출A!$J$2:$J$7000,RAW_매출A!$B$2:$B$7000,$A64,RAW_매출A!$A$2:$A$7000,EDATE($E64,K$1-1))=0,"",SUMIFS(RAW_매출A!$J$2:$J$7000,RAW_매출A!$B$2:$B$7000,$A64,RAW_매출A!$A$2:$A$7000,EDATE($E64,K$1-1)))),"")</f>
        <v>4993600</v>
      </c>
      <c r="L64" s="28">
        <f>IFERROR(IF($A64="","",IF(SUMIFS(RAW_매출A!$J$2:$J$7000,RAW_매출A!$B$2:$B$7000,$A64,RAW_매출A!$A$2:$A$7000,EDATE($E64,L$1-1))=0,"",SUMIFS(RAW_매출A!$J$2:$J$7000,RAW_매출A!$B$2:$B$7000,$A64,RAW_매출A!$A$2:$A$7000,EDATE($E64,L$1-1)))),"")</f>
        <v>5744100</v>
      </c>
      <c r="M64" s="28">
        <f>IFERROR(IF($A64="","",IF(SUMIFS(RAW_매출A!$J$2:$J$7000,RAW_매출A!$B$2:$B$7000,$A64,RAW_매출A!$A$2:$A$7000,EDATE($E64,M$1-1))=0,"",SUMIFS(RAW_매출A!$J$2:$J$7000,RAW_매출A!$B$2:$B$7000,$A64,RAW_매출A!$A$2:$A$7000,EDATE($E64,M$1-1)))),"")</f>
        <v>6098600</v>
      </c>
      <c r="N64" s="28">
        <f>IFERROR(IF($A64="","",IF(SUMIFS(RAW_매출A!$J$2:$J$7000,RAW_매출A!$B$2:$B$7000,$A64,RAW_매출A!$A$2:$A$7000,EDATE($E64,N$1-1))=0,"",SUMIFS(RAW_매출A!$J$2:$J$7000,RAW_매출A!$B$2:$B$7000,$A64,RAW_매출A!$A$2:$A$7000,EDATE($E64,N$1-1)))),"")</f>
        <v>6138600</v>
      </c>
      <c r="O64" s="28">
        <f>IFERROR(IF($A64="","",IF(SUMIFS(RAW_매출A!$J$2:$J$7000,RAW_매출A!$B$2:$B$7000,$A64,RAW_매출A!$A$2:$A$7000,EDATE($E64,O$1-1))=0,"",SUMIFS(RAW_매출A!$J$2:$J$7000,RAW_매출A!$B$2:$B$7000,$A64,RAW_매출A!$A$2:$A$7000,EDATE($E64,O$1-1)))),"")</f>
        <v>6464500</v>
      </c>
      <c r="P64">
        <f>IFERROR(IF($A64="","",IF(SUMIFS(RAW_매출A!$J$2:$J$7000,RAW_매출A!$B$2:$B$7000,$A64,RAW_매출A!$A$2:$A$7000,EDATE($E64,P$1-1))=0,"",SUMIFS(RAW_매출A!$J$2:$J$7000,RAW_매출A!$B$2:$B$7000,$A64,RAW_매출A!$A$2:$A$7000,EDATE($E64,P$1-1)))),"")</f>
        <v>5654900</v>
      </c>
      <c r="Q64">
        <f>IFERROR(IF($A64="","",IF(SUMIFS(RAW_매출A!$J$2:$J$7000,RAW_매출A!$B$2:$B$7000,$A64,RAW_매출A!$A$2:$A$7000,EDATE($E64,Q$1-1))=0,"",SUMIFS(RAW_매출A!$J$2:$J$7000,RAW_매출A!$B$2:$B$7000,$A64,RAW_매출A!$A$2:$A$7000,EDATE($E64,Q$1-1)))),"")</f>
        <v>5731800</v>
      </c>
      <c r="R64">
        <f>IFERROR(IF($A64="","",IF(SUMIFS(RAW_매출A!$J$2:$J$7000,RAW_매출A!$B$2:$B$7000,$A64,RAW_매출A!$A$2:$A$7000,EDATE($E64,R$1-1))=0,"",SUMIFS(RAW_매출A!$J$2:$J$7000,RAW_매출A!$B$2:$B$7000,$A64,RAW_매출A!$A$2:$A$7000,EDATE($E64,R$1-1)))),"")</f>
        <v>6837400</v>
      </c>
      <c r="S64">
        <f>IFERROR(IF($A64="","",IF(SUMIFS(RAW_매출A!$J$2:$J$7000,RAW_매출A!$B$2:$B$7000,$A64,RAW_매출A!$A$2:$A$7000,EDATE($E64,S$1-1))=0,"",SUMIFS(RAW_매출A!$J$2:$J$7000,RAW_매출A!$B$2:$B$7000,$A64,RAW_매출A!$A$2:$A$7000,EDATE($E64,S$1-1)))),"")</f>
        <v>6726500</v>
      </c>
      <c r="T64">
        <f>IFERROR(IF($A64="","",IF(SUMIFS(RAW_매출A!$J$2:$J$7000,RAW_매출A!$B$2:$B$7000,$A64,RAW_매출A!$A$2:$A$7000,EDATE($E64,T$1-1))=0,"",SUMIFS(RAW_매출A!$J$2:$J$7000,RAW_매출A!$B$2:$B$7000,$A64,RAW_매출A!$A$2:$A$7000,EDATE($E64,T$1-1)))),"")</f>
        <v>6941100</v>
      </c>
      <c r="U64">
        <f>IFERROR(IF($A64="","",IF(SUMIFS(RAW_매출A!$J$2:$J$7000,RAW_매출A!$B$2:$B$7000,$A64,RAW_매출A!$A$2:$A$7000,EDATE($E64,U$1-1))=0,"",SUMIFS(RAW_매출A!$J$2:$J$7000,RAW_매출A!$B$2:$B$7000,$A64,RAW_매출A!$A$2:$A$7000,EDATE($E64,U$1-1)))),"")</f>
        <v>6129800</v>
      </c>
      <c r="V64">
        <f>IFERROR(IF($A64="","",IF(SUMIFS(RAW_매출A!$J$2:$J$7000,RAW_매출A!$B$2:$B$7000,$A64,RAW_매출A!$A$2:$A$7000,EDATE($E64,V$1-1))=0,"",SUMIFS(RAW_매출A!$J$2:$J$7000,RAW_매출A!$B$2:$B$7000,$A64,RAW_매출A!$A$2:$A$7000,EDATE($E64,V$1-1)))),"")</f>
        <v>5828500</v>
      </c>
      <c r="W64">
        <f>IFERROR(IF($A64="","",IF(SUMIFS(RAW_매출A!$J$2:$J$7000,RAW_매출A!$B$2:$B$7000,$A64,RAW_매출A!$A$2:$A$7000,EDATE($E64,W$1-1))=0,"",SUMIFS(RAW_매출A!$J$2:$J$7000,RAW_매출A!$B$2:$B$7000,$A64,RAW_매출A!$A$2:$A$7000,EDATE($E64,W$1-1)))),"")</f>
        <v>6573300</v>
      </c>
      <c r="X64">
        <f>IFERROR(IF($A64="","",IF(SUMIFS(RAW_매출A!$J$2:$J$7000,RAW_매출A!$B$2:$B$7000,$A64,RAW_매출A!$A$2:$A$7000,EDATE($E64,X$1-1))=0,"",SUMIFS(RAW_매출A!$J$2:$J$7000,RAW_매출A!$B$2:$B$7000,$A64,RAW_매출A!$A$2:$A$7000,EDATE($E64,X$1-1)))),"")</f>
        <v>6144100</v>
      </c>
      <c r="Y64">
        <f>IFERROR(IF($A64="","",IF(SUMIFS(RAW_매출A!$J$2:$J$7000,RAW_매출A!$B$2:$B$7000,$A64,RAW_매출A!$A$2:$A$7000,EDATE($E64,Y$1-1))=0,"",SUMIFS(RAW_매출A!$J$2:$J$7000,RAW_매출A!$B$2:$B$7000,$A64,RAW_매출A!$A$2:$A$7000,EDATE($E64,Y$1-1)))),"")</f>
        <v>7148100</v>
      </c>
      <c r="Z64">
        <f>IFERROR(IF($A64="","",IF(SUMIFS(RAW_매출A!$J$2:$J$7000,RAW_매출A!$B$2:$B$7000,$A64,RAW_매출A!$A$2:$A$7000,EDATE($E64,Z$1-1))=0,"",SUMIFS(RAW_매출A!$J$2:$J$7000,RAW_매출A!$B$2:$B$7000,$A64,RAW_매출A!$A$2:$A$7000,EDATE($E64,Z$1-1)))),"")</f>
        <v>6220500</v>
      </c>
      <c r="AA64">
        <f>IFERROR(IF($A64="","",IF(SUMIFS(RAW_매출A!$J$2:$J$7000,RAW_매출A!$B$2:$B$7000,$A64,RAW_매출A!$A$2:$A$7000,EDATE($E64,AA$1-1))=0,"",SUMIFS(RAW_매출A!$J$2:$J$7000,RAW_매출A!$B$2:$B$7000,$A64,RAW_매출A!$A$2:$A$7000,EDATE($E64,AA$1-1)))),"")</f>
        <v>6686200</v>
      </c>
      <c r="AB64">
        <f>IFERROR(IF($A64="","",IF(SUMIFS(RAW_매출A!$J$2:$J$7000,RAW_매출A!$B$2:$B$7000,$A64,RAW_매출A!$A$2:$A$7000,EDATE($E64,AB$1-1))=0,"",SUMIFS(RAW_매출A!$J$2:$J$7000,RAW_매출A!$B$2:$B$7000,$A64,RAW_매출A!$A$2:$A$7000,EDATE($E64,AB$1-1)))),"")</f>
        <v>6687400</v>
      </c>
      <c r="AC64">
        <f>IFERROR(IF($A64="","",IF(SUMIFS(RAW_매출A!$J$2:$J$7000,RAW_매출A!$B$2:$B$7000,$A64,RAW_매출A!$A$2:$A$7000,EDATE($E64,AC$1-1))=0,"",SUMIFS(RAW_매출A!$J$2:$J$7000,RAW_매출A!$B$2:$B$7000,$A64,RAW_매출A!$A$2:$A$7000,EDATE($E64,AC$1-1)))),"")</f>
        <v>6724000</v>
      </c>
      <c r="AD64">
        <f>IFERROR(IF($A64="","",IF(SUMIFS(RAW_매출A!$J$2:$J$7000,RAW_매출A!$B$2:$B$7000,$A64,RAW_매출A!$A$2:$A$7000,EDATE($E64,AD$1-1))=0,"",SUMIFS(RAW_매출A!$J$2:$J$7000,RAW_매출A!$B$2:$B$7000,$A64,RAW_매출A!$A$2:$A$7000,EDATE($E64,AD$1-1)))),"")</f>
        <v>7109600</v>
      </c>
      <c r="AE64">
        <f>IFERROR(IF($A64="","",IF(SUMIFS(RAW_매출A!$J$2:$J$7000,RAW_매출A!$B$2:$B$7000,$A64,RAW_매출A!$A$2:$A$7000,EDATE($E64,AE$1-1))=0,"",SUMIFS(RAW_매출A!$J$2:$J$7000,RAW_매출A!$B$2:$B$7000,$A64,RAW_매출A!$A$2:$A$7000,EDATE($E64,AE$1-1)))),"")</f>
        <v>7287300</v>
      </c>
      <c r="AF64">
        <f>IFERROR(IF($A64="","",IF(SUMIFS(RAW_매출A!$J$2:$J$7000,RAW_매출A!$B$2:$B$7000,$A64,RAW_매출A!$A$2:$A$7000,EDATE($E64,AF$1-1))=0,"",SUMIFS(RAW_매출A!$J$2:$J$7000,RAW_매출A!$B$2:$B$7000,$A64,RAW_매출A!$A$2:$A$7000,EDATE($E64,AF$1-1)))),"")</f>
        <v>6961300</v>
      </c>
      <c r="AG64">
        <f>IFERROR(IF($A64="","",IF(SUMIFS(RAW_매출A!$J$2:$J$7000,RAW_매출A!$B$2:$B$7000,$A64,RAW_매출A!$A$2:$A$7000,EDATE($E64,AG$1-1))=0,"",SUMIFS(RAW_매출A!$J$2:$J$7000,RAW_매출A!$B$2:$B$7000,$A64,RAW_매출A!$A$2:$A$7000,EDATE($E64,AG$1-1)))),"")</f>
        <v>6258300</v>
      </c>
      <c r="AH64">
        <f>IFERROR(IF($A64="","",IF(SUMIFS(RAW_매출A!$J$2:$J$7000,RAW_매출A!$B$2:$B$7000,$A64,RAW_매출A!$A$2:$A$7000,EDATE($E64,AH$1-1))=0,"",SUMIFS(RAW_매출A!$J$2:$J$7000,RAW_매출A!$B$2:$B$7000,$A64,RAW_매출A!$A$2:$A$7000,EDATE($E64,AH$1-1)))),"")</f>
        <v>5505300</v>
      </c>
      <c r="AI64">
        <f>IFERROR(IF($A64="","",IF(SUMIFS(RAW_매출A!$J$2:$J$7000,RAW_매출A!$B$2:$B$7000,$A64,RAW_매출A!$A$2:$A$7000,EDATE($E64,AI$1-1))=0,"",SUMIFS(RAW_매출A!$J$2:$J$7000,RAW_매출A!$B$2:$B$7000,$A64,RAW_매출A!$A$2:$A$7000,EDATE($E64,AI$1-1)))),"")</f>
        <v>6903800</v>
      </c>
      <c r="AJ64">
        <f>IFERROR(IF($A64="","",IF(SUMIFS(RAW_매출A!$J$2:$J$7000,RAW_매출A!$B$2:$B$7000,$A64,RAW_매출A!$A$2:$A$7000,EDATE($E64,AJ$1-1))=0,"",SUMIFS(RAW_매출A!$J$2:$J$7000,RAW_매출A!$B$2:$B$7000,$A64,RAW_매출A!$A$2:$A$7000,EDATE($E64,AJ$1-1)))),"")</f>
        <v>6488400</v>
      </c>
      <c r="AK64">
        <f>IFERROR(IF($A64="","",IF(SUMIFS(RAW_매출A!$J$2:$J$7000,RAW_매출A!$B$2:$B$7000,$A64,RAW_매출A!$A$2:$A$7000,EDATE($E64,AK$1-1))=0,"",SUMIFS(RAW_매출A!$J$2:$J$7000,RAW_매출A!$B$2:$B$7000,$A64,RAW_매출A!$A$2:$A$7000,EDATE($E64,AK$1-1)))),"")</f>
        <v>7804800</v>
      </c>
      <c r="AL64">
        <f>IFERROR(IF($A64="","",IF(SUMIFS(RAW_매출A!$J$2:$J$7000,RAW_매출A!$B$2:$B$7000,$A64,RAW_매출A!$A$2:$A$7000,EDATE($E64,AL$1-1))=0,"",SUMIFS(RAW_매출A!$J$2:$J$7000,RAW_매출A!$B$2:$B$7000,$A64,RAW_매출A!$A$2:$A$7000,EDATE($E64,AL$1-1)))),"")</f>
        <v>7277200</v>
      </c>
      <c r="AM64">
        <f>IFERROR(IF($A64="","",IF(SUMIFS(RAW_매출A!$J$2:$J$7000,RAW_매출A!$B$2:$B$7000,$A64,RAW_매출A!$A$2:$A$7000,EDATE($E64,AM$1-1))=0,"",SUMIFS(RAW_매출A!$J$2:$J$7000,RAW_매출A!$B$2:$B$7000,$A64,RAW_매출A!$A$2:$A$7000,EDATE($E64,AM$1-1)))),"")</f>
        <v>6846200</v>
      </c>
      <c r="AN64">
        <f>IFERROR(IF($A64="","",IF(SUMIFS(RAW_매출A!$J$2:$J$7000,RAW_매출A!$B$2:$B$7000,$A64,RAW_매출A!$A$2:$A$7000,EDATE($E64,AN$1-1))=0,"",SUMIFS(RAW_매출A!$J$2:$J$7000,RAW_매출A!$B$2:$B$7000,$A64,RAW_매출A!$A$2:$A$7000,EDATE($E64,AN$1-1)))),"")</f>
        <v>6903500</v>
      </c>
      <c r="AO64">
        <f>IFERROR(IF($A64="","",IF(SUMIFS(RAW_매출A!$J$2:$J$7000,RAW_매출A!$B$2:$B$7000,$A64,RAW_매출A!$A$2:$A$7000,EDATE($E64,AO$1-1))=0,"",SUMIFS(RAW_매출A!$J$2:$J$7000,RAW_매출A!$B$2:$B$7000,$A64,RAW_매출A!$A$2:$A$7000,EDATE($E64,AO$1-1)))),"")</f>
        <v>6847100</v>
      </c>
      <c r="AP64">
        <f>IFERROR(IF($A64="","",IF(SUMIFS(RAW_매출A!$J$2:$J$7000,RAW_매출A!$B$2:$B$7000,$A64,RAW_매출A!$A$2:$A$7000,EDATE($E64,AP$1-1))=0,"",SUMIFS(RAW_매출A!$J$2:$J$7000,RAW_매출A!$B$2:$B$7000,$A64,RAW_매출A!$A$2:$A$7000,EDATE($E64,AP$1-1)))),"")</f>
        <v>8902300</v>
      </c>
      <c r="AQ64">
        <f>IFERROR(IF($A64="","",IF(SUMIFS(RAW_매출A!$J$2:$J$7000,RAW_매출A!$B$2:$B$7000,$A64,RAW_매출A!$A$2:$A$7000,EDATE($E64,AQ$1-1))=0,"",SUMIFS(RAW_매출A!$J$2:$J$7000,RAW_매출A!$B$2:$B$7000,$A64,RAW_매출A!$A$2:$A$7000,EDATE($E64,AQ$1-1)))),"")</f>
        <v>7783400</v>
      </c>
      <c r="AR64">
        <f>IFERROR(IF($A64="","",IF(SUMIFS(RAW_매출A!$J$2:$J$7000,RAW_매출A!$B$2:$B$7000,$A64,RAW_매출A!$A$2:$A$7000,EDATE($E64,AR$1-1))=0,"",SUMIFS(RAW_매출A!$J$2:$J$7000,RAW_매출A!$B$2:$B$7000,$A64,RAW_매출A!$A$2:$A$7000,EDATE($E64,AR$1-1)))),"")</f>
        <v>7684600</v>
      </c>
      <c r="AS64">
        <f>IFERROR(IF($A64="","",IF(SUMIFS(RAW_매출A!$J$2:$J$7000,RAW_매출A!$B$2:$B$7000,$A64,RAW_매출A!$A$2:$A$7000,EDATE($E64,AS$1-1))=0,"",SUMIFS(RAW_매출A!$J$2:$J$7000,RAW_매출A!$B$2:$B$7000,$A64,RAW_매출A!$A$2:$A$7000,EDATE($E64,AS$1-1)))),"")</f>
        <v>7560100</v>
      </c>
      <c r="AT64">
        <f>IFERROR(IF($A64="","",IF(SUMIFS(RAW_매출A!$J$2:$J$7000,RAW_매출A!$B$2:$B$7000,$A64,RAW_매출A!$A$2:$A$7000,EDATE($E64,AT$1-1))=0,"",SUMIFS(RAW_매출A!$J$2:$J$7000,RAW_매출A!$B$2:$B$7000,$A64,RAW_매출A!$A$2:$A$7000,EDATE($E64,AT$1-1)))),"")</f>
        <v>6641100</v>
      </c>
      <c r="AU64">
        <f>IFERROR(IF($A64="","",IF(SUMIFS(RAW_매출A!$J$2:$J$7000,RAW_매출A!$B$2:$B$7000,$A64,RAW_매출A!$A$2:$A$7000,EDATE($E64,AU$1-1))=0,"",SUMIFS(RAW_매출A!$J$2:$J$7000,RAW_매출A!$B$2:$B$7000,$A64,RAW_매출A!$A$2:$A$7000,EDATE($E64,AU$1-1)))),"")</f>
        <v>7758600</v>
      </c>
      <c r="AV64">
        <f>IFERROR(IF($A64="","",IF(SUMIFS(RAW_매출A!$J$2:$J$7000,RAW_매출A!$B$2:$B$7000,$A64,RAW_매출A!$A$2:$A$7000,EDATE($E64,AV$1-1))=0,"",SUMIFS(RAW_매출A!$J$2:$J$7000,RAW_매출A!$B$2:$B$7000,$A64,RAW_매출A!$A$2:$A$7000,EDATE($E64,AV$1-1)))),"")</f>
        <v>7436300</v>
      </c>
      <c r="AW64">
        <f>IFERROR(IF($A64="","",IF(SUMIFS(RAW_매출A!$J$2:$J$7000,RAW_매출A!$B$2:$B$7000,$A64,RAW_매출A!$A$2:$A$7000,EDATE($E64,AW$1-1))=0,"",SUMIFS(RAW_매출A!$J$2:$J$7000,RAW_매출A!$B$2:$B$7000,$A64,RAW_매출A!$A$2:$A$7000,EDATE($E64,AW$1-1)))),"")</f>
        <v>8330600</v>
      </c>
      <c r="AX64">
        <f>IFERROR(IF($A64="","",IF(SUMIFS(RAW_매출A!$J$2:$J$7000,RAW_매출A!$B$2:$B$7000,$A64,RAW_매출A!$A$2:$A$7000,EDATE($E64,AX$1-1))=0,"",SUMIFS(RAW_매출A!$J$2:$J$7000,RAW_매출A!$B$2:$B$7000,$A64,RAW_매출A!$A$2:$A$7000,EDATE($E64,AX$1-1)))),"")</f>
        <v>6759200</v>
      </c>
      <c r="AY64" t="str">
        <f>IFERROR(IF($A64="","",IF(SUMIFS(RAW_매출A!$J$2:$J$7000,RAW_매출A!$B$2:$B$7000,$A64,RAW_매출A!$A$2:$A$7000,EDATE($E64,AY$1-1))=0,"",SUMIFS(RAW_매출A!$J$2:$J$7000,RAW_매출A!$B$2:$B$7000,$A64,RAW_매출A!$A$2:$A$7000,EDATE($E64,AY$1-1)))),"")</f>
        <v/>
      </c>
      <c r="AZ64" t="str">
        <f>IFERROR(IF($A64="","",IF(SUMIFS(RAW_매출A!$J$2:$J$7000,RAW_매출A!$B$2:$B$7000,$A64,RAW_매출A!$A$2:$A$7000,EDATE($E64,AZ$1-1))=0,"",SUMIFS(RAW_매출A!$J$2:$J$7000,RAW_매출A!$B$2:$B$7000,$A64,RAW_매출A!$A$2:$A$7000,EDATE($E64,AZ$1-1)))),"")</f>
        <v/>
      </c>
      <c r="BA64" t="str">
        <f>IFERROR(IF($A64="","",IF(SUMIFS(RAW_매출A!$J$2:$J$7000,RAW_매출A!$B$2:$B$7000,$A64,RAW_매출A!$A$2:$A$7000,EDATE($E64,BA$1-1))=0,"",SUMIFS(RAW_매출A!$J$2:$J$7000,RAW_매출A!$B$2:$B$7000,$A64,RAW_매출A!$A$2:$A$7000,EDATE($E64,BA$1-1)))),"")</f>
        <v/>
      </c>
      <c r="BB64" t="str">
        <f>IFERROR(IF($A64="","",IF(SUMIFS(RAW_매출A!$J$2:$J$7000,RAW_매출A!$B$2:$B$7000,$A64,RAW_매출A!$A$2:$A$7000,EDATE($E64,BB$1-1))=0,"",SUMIFS(RAW_매출A!$J$2:$J$7000,RAW_매출A!$B$2:$B$7000,$A64,RAW_매출A!$A$2:$A$7000,EDATE($E64,BB$1-1)))),"")</f>
        <v/>
      </c>
      <c r="BC64" t="str">
        <f>IFERROR(IF($A64="","",IF(SUMIFS(RAW_매출A!$J$2:$J$7000,RAW_매출A!$B$2:$B$7000,$A64,RAW_매출A!$A$2:$A$7000,EDATE($E64,BC$1-1))=0,"",SUMIFS(RAW_매출A!$J$2:$J$7000,RAW_매출A!$B$2:$B$7000,$A64,RAW_매출A!$A$2:$A$7000,EDATE($E64,BC$1-1)))),"")</f>
        <v/>
      </c>
      <c r="BD64" t="str">
        <f>IFERROR(IF($A64="","",IF(SUMIFS(RAW_매출A!$J$2:$J$7000,RAW_매출A!$B$2:$B$7000,$A64,RAW_매출A!$A$2:$A$7000,EDATE($E64,BD$1-1))=0,"",SUMIFS(RAW_매출A!$J$2:$J$7000,RAW_매출A!$B$2:$B$7000,$A64,RAW_매출A!$A$2:$A$7000,EDATE($E64,BD$1-1)))),"")</f>
        <v/>
      </c>
      <c r="BE64" t="str">
        <f>IFERROR(IF($A64="","",IF(SUMIFS(RAW_매출A!$J$2:$J$7000,RAW_매출A!$B$2:$B$7000,$A64,RAW_매출A!$A$2:$A$7000,EDATE($E64,BE$1-1))=0,"",SUMIFS(RAW_매출A!$J$2:$J$7000,RAW_매출A!$B$2:$B$7000,$A64,RAW_매출A!$A$2:$A$7000,EDATE($E64,BE$1-1)))),"")</f>
        <v/>
      </c>
      <c r="BF64" t="str">
        <f>IFERROR(IF($A64="","",IF(SUMIFS(RAW_매출A!$J$2:$J$7000,RAW_매출A!$B$2:$B$7000,$A64,RAW_매출A!$A$2:$A$7000,EDATE($E64,BF$1-1))=0,"",SUMIFS(RAW_매출A!$J$2:$J$7000,RAW_매출A!$B$2:$B$7000,$A64,RAW_매출A!$A$2:$A$7000,EDATE($E64,BF$1-1)))),"")</f>
        <v/>
      </c>
      <c r="BG64" t="str">
        <f>IFERROR(IF($A64="","",IF(SUMIFS(RAW_매출A!$J$2:$J$7000,RAW_매출A!$B$2:$B$7000,$A64,RAW_매출A!$A$2:$A$7000,EDATE($E64,BG$1-1))=0,"",SUMIFS(RAW_매출A!$J$2:$J$7000,RAW_매출A!$B$2:$B$7000,$A64,RAW_매출A!$A$2:$A$7000,EDATE($E64,BG$1-1)))),"")</f>
        <v/>
      </c>
      <c r="BH64" t="str">
        <f>IFERROR(IF($A64="","",IF(SUMIFS(RAW_매출A!$J$2:$J$7000,RAW_매출A!$B$2:$B$7000,$A64,RAW_매출A!$A$2:$A$7000,EDATE($E64,BH$1-1))=0,"",SUMIFS(RAW_매출A!$J$2:$J$7000,RAW_매출A!$B$2:$B$7000,$A64,RAW_매출A!$A$2:$A$7000,EDATE($E64,BH$1-1)))),"")</f>
        <v/>
      </c>
      <c r="BI64" t="str">
        <f>IFERROR(IF($A64="","",IF(SUMIFS(RAW_매출A!$J$2:$J$7000,RAW_매출A!$B$2:$B$7000,$A64,RAW_매출A!$A$2:$A$7000,EDATE($E64,BI$1-1))=0,"",SUMIFS(RAW_매출A!$J$2:$J$7000,RAW_매출A!$B$2:$B$7000,$A64,RAW_매출A!$A$2:$A$7000,EDATE($E64,BI$1-1)))),"")</f>
        <v/>
      </c>
      <c r="BJ64" t="str">
        <f>IFERROR(IF($A64="","",IF(SUMIFS(RAW_매출A!$J$2:$J$7000,RAW_매출A!$B$2:$B$7000,$A64,RAW_매출A!$A$2:$A$7000,EDATE($E64,BJ$1-1))=0,"",SUMIFS(RAW_매출A!$J$2:$J$7000,RAW_매출A!$B$2:$B$7000,$A64,RAW_매출A!$A$2:$A$7000,EDATE($E64,BJ$1-1)))),"")</f>
        <v/>
      </c>
      <c r="BK64" t="str">
        <f>IFERROR(IF($A64="","",IF(SUMIFS(RAW_매출A!$J$2:$J$7000,RAW_매출A!$B$2:$B$7000,$A64,RAW_매출A!$A$2:$A$7000,EDATE($E64,BK$1-1))=0,"",SUMIFS(RAW_매출A!$J$2:$J$7000,RAW_매출A!$B$2:$B$7000,$A64,RAW_매출A!$A$2:$A$7000,EDATE($E64,BK$1-1)))),"")</f>
        <v/>
      </c>
      <c r="BL64" t="str">
        <f>IFERROR(IF($A64="","",IF(SUMIFS(RAW_매출A!$J$2:$J$7000,RAW_매출A!$B$2:$B$7000,$A64,RAW_매출A!$A$2:$A$7000,EDATE($E64,BL$1-1))=0,"",SUMIFS(RAW_매출A!$J$2:$J$7000,RAW_매출A!$B$2:$B$7000,$A64,RAW_매출A!$A$2:$A$7000,EDATE($E64,BL$1-1)))),"")</f>
        <v/>
      </c>
      <c r="BM64" t="str">
        <f>IFERROR(IF($A64="","",IF(SUMIFS(RAW_매출A!$J$2:$J$7000,RAW_매출A!$B$2:$B$7000,$A64,RAW_매출A!$A$2:$A$7000,EDATE($E64,BM$1-1))=0,"",SUMIFS(RAW_매출A!$J$2:$J$7000,RAW_매출A!$B$2:$B$7000,$A64,RAW_매출A!$A$2:$A$7000,EDATE($E64,BM$1-1)))),"")</f>
        <v/>
      </c>
      <c r="BN64" t="str">
        <f>IFERROR(IF($A64="","",IF(SUMIFS(RAW_매출A!$J$2:$J$7000,RAW_매출A!$B$2:$B$7000,$A64,RAW_매출A!$A$2:$A$7000,EDATE($E64,BN$1-1))=0,"",SUMIFS(RAW_매출A!$J$2:$J$7000,RAW_매출A!$B$2:$B$7000,$A64,RAW_매출A!$A$2:$A$7000,EDATE($E64,BN$1-1)))),"")</f>
        <v/>
      </c>
    </row>
    <row r="65" spans="1:66" x14ac:dyDescent="0.3">
      <c r="A65" t="str">
        <f>세팅!A66</f>
        <v>(1054) #성대율전점</v>
      </c>
      <c r="B65" t="str">
        <f>세팅!B66</f>
        <v>150-1</v>
      </c>
      <c r="C65">
        <f t="shared" si="0"/>
        <v>1</v>
      </c>
      <c r="D65" t="str">
        <f t="shared" si="1"/>
        <v>1</v>
      </c>
      <c r="E65" s="1">
        <f>세팅!D66</f>
        <v>44866</v>
      </c>
      <c r="F65">
        <f t="shared" si="4"/>
        <v>5030083.333333333</v>
      </c>
      <c r="G65">
        <f>IFERROR(IF($A65="","",IF(SUMIFS(RAW_매출A!$J$2:$J$7000,RAW_매출A!$B$2:$B$7000,$A65,RAW_매출A!$A$2:$A$7000,EDATE($E65,G$1-1))=0,"",SUMIFS(RAW_매출A!$J$2:$J$7000,RAW_매출A!$B$2:$B$7000,$A65,RAW_매출A!$A$2:$A$7000,EDATE($E65,G$1-1)))),"")</f>
        <v>2492030</v>
      </c>
      <c r="H65">
        <f>IFERROR(IF($A65="","",IF(SUMIFS(RAW_매출A!$J$2:$J$7000,RAW_매출A!$B$2:$B$7000,$A65,RAW_매출A!$A$2:$A$7000,EDATE($E65,H$1-1))=0,"",SUMIFS(RAW_매출A!$J$2:$J$7000,RAW_매출A!$B$2:$B$7000,$A65,RAW_매출A!$A$2:$A$7000,EDATE($E65,H$1-1)))),"")</f>
        <v>3197700</v>
      </c>
      <c r="I65">
        <f>IFERROR(IF($A65="","",IF(SUMIFS(RAW_매출A!$J$2:$J$7000,RAW_매출A!$B$2:$B$7000,$A65,RAW_매출A!$A$2:$A$7000,EDATE($E65,I$1-1))=0,"",SUMIFS(RAW_매출A!$J$2:$J$7000,RAW_매출A!$B$2:$B$7000,$A65,RAW_매출A!$A$2:$A$7000,EDATE($E65,I$1-1)))),"")</f>
        <v>3291000</v>
      </c>
      <c r="J65" s="28">
        <f>IFERROR(IF($A65="","",IF(SUMIFS(RAW_매출A!$J$2:$J$7000,RAW_매출A!$B$2:$B$7000,$A65,RAW_매출A!$A$2:$A$7000,EDATE($E65,J$1-1))=0,"",SUMIFS(RAW_매출A!$J$2:$J$7000,RAW_매출A!$B$2:$B$7000,$A65,RAW_매출A!$A$2:$A$7000,EDATE($E65,J$1-1)))),"")</f>
        <v>3579000</v>
      </c>
      <c r="K65" s="28">
        <f>IFERROR(IF($A65="","",IF(SUMIFS(RAW_매출A!$J$2:$J$7000,RAW_매출A!$B$2:$B$7000,$A65,RAW_매출A!$A$2:$A$7000,EDATE($E65,K$1-1))=0,"",SUMIFS(RAW_매출A!$J$2:$J$7000,RAW_매출A!$B$2:$B$7000,$A65,RAW_매출A!$A$2:$A$7000,EDATE($E65,K$1-1)))),"")</f>
        <v>4525500</v>
      </c>
      <c r="L65" s="28">
        <f>IFERROR(IF($A65="","",IF(SUMIFS(RAW_매출A!$J$2:$J$7000,RAW_매출A!$B$2:$B$7000,$A65,RAW_매출A!$A$2:$A$7000,EDATE($E65,L$1-1))=0,"",SUMIFS(RAW_매출A!$J$2:$J$7000,RAW_매출A!$B$2:$B$7000,$A65,RAW_매출A!$A$2:$A$7000,EDATE($E65,L$1-1)))),"")</f>
        <v>4958000</v>
      </c>
      <c r="M65" s="28">
        <f>IFERROR(IF($A65="","",IF(SUMIFS(RAW_매출A!$J$2:$J$7000,RAW_매출A!$B$2:$B$7000,$A65,RAW_매출A!$A$2:$A$7000,EDATE($E65,M$1-1))=0,"",SUMIFS(RAW_매출A!$J$2:$J$7000,RAW_매출A!$B$2:$B$7000,$A65,RAW_매출A!$A$2:$A$7000,EDATE($E65,M$1-1)))),"")</f>
        <v>5856000</v>
      </c>
      <c r="N65" s="28">
        <f>IFERROR(IF($A65="","",IF(SUMIFS(RAW_매출A!$J$2:$J$7000,RAW_매출A!$B$2:$B$7000,$A65,RAW_매출A!$A$2:$A$7000,EDATE($E65,N$1-1))=0,"",SUMIFS(RAW_매출A!$J$2:$J$7000,RAW_매출A!$B$2:$B$7000,$A65,RAW_매출A!$A$2:$A$7000,EDATE($E65,N$1-1)))),"")</f>
        <v>5589000</v>
      </c>
      <c r="O65" s="28">
        <f>IFERROR(IF($A65="","",IF(SUMIFS(RAW_매출A!$J$2:$J$7000,RAW_매출A!$B$2:$B$7000,$A65,RAW_매출A!$A$2:$A$7000,EDATE($E65,O$1-1))=0,"",SUMIFS(RAW_매출A!$J$2:$J$7000,RAW_매출A!$B$2:$B$7000,$A65,RAW_매출A!$A$2:$A$7000,EDATE($E65,O$1-1)))),"")</f>
        <v>5673000</v>
      </c>
      <c r="P65">
        <f>IFERROR(IF($A65="","",IF(SUMIFS(RAW_매출A!$J$2:$J$7000,RAW_매출A!$B$2:$B$7000,$A65,RAW_매출A!$A$2:$A$7000,EDATE($E65,P$1-1))=0,"",SUMIFS(RAW_매출A!$J$2:$J$7000,RAW_매출A!$B$2:$B$7000,$A65,RAW_매출A!$A$2:$A$7000,EDATE($E65,P$1-1)))),"")</f>
        <v>5746000</v>
      </c>
      <c r="Q65">
        <f>IFERROR(IF($A65="","",IF(SUMIFS(RAW_매출A!$J$2:$J$7000,RAW_매출A!$B$2:$B$7000,$A65,RAW_매출A!$A$2:$A$7000,EDATE($E65,Q$1-1))=0,"",SUMIFS(RAW_매출A!$J$2:$J$7000,RAW_매출A!$B$2:$B$7000,$A65,RAW_매출A!$A$2:$A$7000,EDATE($E65,Q$1-1)))),"")</f>
        <v>6806410</v>
      </c>
      <c r="R65">
        <f>IFERROR(IF($A65="","",IF(SUMIFS(RAW_매출A!$J$2:$J$7000,RAW_매출A!$B$2:$B$7000,$A65,RAW_매출A!$A$2:$A$7000,EDATE($E65,R$1-1))=0,"",SUMIFS(RAW_매출A!$J$2:$J$7000,RAW_매출A!$B$2:$B$7000,$A65,RAW_매출A!$A$2:$A$7000,EDATE($E65,R$1-1)))),"")</f>
        <v>7038960</v>
      </c>
      <c r="S65">
        <f>IFERROR(IF($A65="","",IF(SUMIFS(RAW_매출A!$J$2:$J$7000,RAW_매출A!$B$2:$B$7000,$A65,RAW_매출A!$A$2:$A$7000,EDATE($E65,S$1-1))=0,"",SUMIFS(RAW_매출A!$J$2:$J$7000,RAW_매출A!$B$2:$B$7000,$A65,RAW_매출A!$A$2:$A$7000,EDATE($E65,S$1-1)))),"")</f>
        <v>6379760</v>
      </c>
      <c r="T65">
        <f>IFERROR(IF($A65="","",IF(SUMIFS(RAW_매출A!$J$2:$J$7000,RAW_매출A!$B$2:$B$7000,$A65,RAW_매출A!$A$2:$A$7000,EDATE($E65,T$1-1))=0,"",SUMIFS(RAW_매출A!$J$2:$J$7000,RAW_매출A!$B$2:$B$7000,$A65,RAW_매출A!$A$2:$A$7000,EDATE($E65,T$1-1)))),"")</f>
        <v>6219060</v>
      </c>
      <c r="U65">
        <f>IFERROR(IF($A65="","",IF(SUMIFS(RAW_매출A!$J$2:$J$7000,RAW_매출A!$B$2:$B$7000,$A65,RAW_매출A!$A$2:$A$7000,EDATE($E65,U$1-1))=0,"",SUMIFS(RAW_매출A!$J$2:$J$7000,RAW_매출A!$B$2:$B$7000,$A65,RAW_매출A!$A$2:$A$7000,EDATE($E65,U$1-1)))),"")</f>
        <v>5476020</v>
      </c>
      <c r="V65">
        <f>IFERROR(IF($A65="","",IF(SUMIFS(RAW_매출A!$J$2:$J$7000,RAW_매출A!$B$2:$B$7000,$A65,RAW_매출A!$A$2:$A$7000,EDATE($E65,V$1-1))=0,"",SUMIFS(RAW_매출A!$J$2:$J$7000,RAW_매출A!$B$2:$B$7000,$A65,RAW_매출A!$A$2:$A$7000,EDATE($E65,V$1-1)))),"")</f>
        <v>5671880</v>
      </c>
      <c r="W65">
        <f>IFERROR(IF($A65="","",IF(SUMIFS(RAW_매출A!$J$2:$J$7000,RAW_매출A!$B$2:$B$7000,$A65,RAW_매출A!$A$2:$A$7000,EDATE($E65,W$1-1))=0,"",SUMIFS(RAW_매출A!$J$2:$J$7000,RAW_매출A!$B$2:$B$7000,$A65,RAW_매출A!$A$2:$A$7000,EDATE($E65,W$1-1)))),"")</f>
        <v>7091680</v>
      </c>
      <c r="X65">
        <f>IFERROR(IF($A65="","",IF(SUMIFS(RAW_매출A!$J$2:$J$7000,RAW_매출A!$B$2:$B$7000,$A65,RAW_매출A!$A$2:$A$7000,EDATE($E65,X$1-1))=0,"",SUMIFS(RAW_매출A!$J$2:$J$7000,RAW_매출A!$B$2:$B$7000,$A65,RAW_매출A!$A$2:$A$7000,EDATE($E65,X$1-1)))),"")</f>
        <v>7134460</v>
      </c>
      <c r="Y65">
        <f>IFERROR(IF($A65="","",IF(SUMIFS(RAW_매출A!$J$2:$J$7000,RAW_매출A!$B$2:$B$7000,$A65,RAW_매출A!$A$2:$A$7000,EDATE($E65,Y$1-1))=0,"",SUMIFS(RAW_매출A!$J$2:$J$7000,RAW_매출A!$B$2:$B$7000,$A65,RAW_매출A!$A$2:$A$7000,EDATE($E65,Y$1-1)))),"")</f>
        <v>7551720</v>
      </c>
      <c r="Z65">
        <f>IFERROR(IF($A65="","",IF(SUMIFS(RAW_매출A!$J$2:$J$7000,RAW_매출A!$B$2:$B$7000,$A65,RAW_매출A!$A$2:$A$7000,EDATE($E65,Z$1-1))=0,"",SUMIFS(RAW_매출A!$J$2:$J$7000,RAW_매출A!$B$2:$B$7000,$A65,RAW_매출A!$A$2:$A$7000,EDATE($E65,Z$1-1)))),"")</f>
        <v>7569340</v>
      </c>
      <c r="AA65">
        <f>IFERROR(IF($A65="","",IF(SUMIFS(RAW_매출A!$J$2:$J$7000,RAW_매출A!$B$2:$B$7000,$A65,RAW_매출A!$A$2:$A$7000,EDATE($E65,AA$1-1))=0,"",SUMIFS(RAW_매출A!$J$2:$J$7000,RAW_매출A!$B$2:$B$7000,$A65,RAW_매출A!$A$2:$A$7000,EDATE($E65,AA$1-1)))),"")</f>
        <v>8116340</v>
      </c>
      <c r="AB65">
        <f>IFERROR(IF($A65="","",IF(SUMIFS(RAW_매출A!$J$2:$J$7000,RAW_매출A!$B$2:$B$7000,$A65,RAW_매출A!$A$2:$A$7000,EDATE($E65,AB$1-1))=0,"",SUMIFS(RAW_매출A!$J$2:$J$7000,RAW_매출A!$B$2:$B$7000,$A65,RAW_매출A!$A$2:$A$7000,EDATE($E65,AB$1-1)))),"")</f>
        <v>7798780</v>
      </c>
      <c r="AC65">
        <f>IFERROR(IF($A65="","",IF(SUMIFS(RAW_매출A!$J$2:$J$7000,RAW_매출A!$B$2:$B$7000,$A65,RAW_매출A!$A$2:$A$7000,EDATE($E65,AC$1-1))=0,"",SUMIFS(RAW_매출A!$J$2:$J$7000,RAW_매출A!$B$2:$B$7000,$A65,RAW_매출A!$A$2:$A$7000,EDATE($E65,AC$1-1)))),"")</f>
        <v>7482080</v>
      </c>
      <c r="AD65">
        <f>IFERROR(IF($A65="","",IF(SUMIFS(RAW_매출A!$J$2:$J$7000,RAW_매출A!$B$2:$B$7000,$A65,RAW_매출A!$A$2:$A$7000,EDATE($E65,AD$1-1))=0,"",SUMIFS(RAW_매출A!$J$2:$J$7000,RAW_매출A!$B$2:$B$7000,$A65,RAW_매출A!$A$2:$A$7000,EDATE($E65,AD$1-1)))),"")</f>
        <v>8116400</v>
      </c>
      <c r="AE65">
        <f>IFERROR(IF($A65="","",IF(SUMIFS(RAW_매출A!$J$2:$J$7000,RAW_매출A!$B$2:$B$7000,$A65,RAW_매출A!$A$2:$A$7000,EDATE($E65,AE$1-1))=0,"",SUMIFS(RAW_매출A!$J$2:$J$7000,RAW_매출A!$B$2:$B$7000,$A65,RAW_매출A!$A$2:$A$7000,EDATE($E65,AE$1-1)))),"")</f>
        <v>7636960</v>
      </c>
      <c r="AF65">
        <f>IFERROR(IF($A65="","",IF(SUMIFS(RAW_매출A!$J$2:$J$7000,RAW_매출A!$B$2:$B$7000,$A65,RAW_매출A!$A$2:$A$7000,EDATE($E65,AF$1-1))=0,"",SUMIFS(RAW_매출A!$J$2:$J$7000,RAW_매출A!$B$2:$B$7000,$A65,RAW_매출A!$A$2:$A$7000,EDATE($E65,AF$1-1)))),"")</f>
        <v>6903180</v>
      </c>
      <c r="AG65">
        <f>IFERROR(IF($A65="","",IF(SUMIFS(RAW_매출A!$J$2:$J$7000,RAW_매출A!$B$2:$B$7000,$A65,RAW_매출A!$A$2:$A$7000,EDATE($E65,AG$1-1))=0,"",SUMIFS(RAW_매출A!$J$2:$J$7000,RAW_매출A!$B$2:$B$7000,$A65,RAW_매출A!$A$2:$A$7000,EDATE($E65,AG$1-1)))),"")</f>
        <v>5552980</v>
      </c>
      <c r="AH65">
        <f>IFERROR(IF($A65="","",IF(SUMIFS(RAW_매출A!$J$2:$J$7000,RAW_매출A!$B$2:$B$7000,$A65,RAW_매출A!$A$2:$A$7000,EDATE($E65,AH$1-1))=0,"",SUMIFS(RAW_매출A!$J$2:$J$7000,RAW_매출A!$B$2:$B$7000,$A65,RAW_매출A!$A$2:$A$7000,EDATE($E65,AH$1-1)))),"")</f>
        <v>5996500</v>
      </c>
      <c r="AI65">
        <f>IFERROR(IF($A65="","",IF(SUMIFS(RAW_매출A!$J$2:$J$7000,RAW_매출A!$B$2:$B$7000,$A65,RAW_매출A!$A$2:$A$7000,EDATE($E65,AI$1-1))=0,"",SUMIFS(RAW_매출A!$J$2:$J$7000,RAW_매출A!$B$2:$B$7000,$A65,RAW_매출A!$A$2:$A$7000,EDATE($E65,AI$1-1)))),"")</f>
        <v>6840820</v>
      </c>
      <c r="AJ65">
        <f>IFERROR(IF($A65="","",IF(SUMIFS(RAW_매출A!$J$2:$J$7000,RAW_매출A!$B$2:$B$7000,$A65,RAW_매출A!$A$2:$A$7000,EDATE($E65,AJ$1-1))=0,"",SUMIFS(RAW_매출A!$J$2:$J$7000,RAW_매출A!$B$2:$B$7000,$A65,RAW_매출A!$A$2:$A$7000,EDATE($E65,AJ$1-1)))),"")</f>
        <v>7004920</v>
      </c>
      <c r="AK65">
        <f>IFERROR(IF($A65="","",IF(SUMIFS(RAW_매출A!$J$2:$J$7000,RAW_매출A!$B$2:$B$7000,$A65,RAW_매출A!$A$2:$A$7000,EDATE($E65,AK$1-1))=0,"",SUMIFS(RAW_매출A!$J$2:$J$7000,RAW_매출A!$B$2:$B$7000,$A65,RAW_매출A!$A$2:$A$7000,EDATE($E65,AK$1-1)))),"")</f>
        <v>8853420</v>
      </c>
      <c r="AL65">
        <f>IFERROR(IF($A65="","",IF(SUMIFS(RAW_매출A!$J$2:$J$7000,RAW_매출A!$B$2:$B$7000,$A65,RAW_매출A!$A$2:$A$7000,EDATE($E65,AL$1-1))=0,"",SUMIFS(RAW_매출A!$J$2:$J$7000,RAW_매출A!$B$2:$B$7000,$A65,RAW_매출A!$A$2:$A$7000,EDATE($E65,AL$1-1)))),"")</f>
        <v>7680540</v>
      </c>
      <c r="AM65">
        <f>IFERROR(IF($A65="","",IF(SUMIFS(RAW_매출A!$J$2:$J$7000,RAW_매출A!$B$2:$B$7000,$A65,RAW_매출A!$A$2:$A$7000,EDATE($E65,AM$1-1))=0,"",SUMIFS(RAW_매출A!$J$2:$J$7000,RAW_매출A!$B$2:$B$7000,$A65,RAW_매출A!$A$2:$A$7000,EDATE($E65,AM$1-1)))),"")</f>
        <v>7285360</v>
      </c>
      <c r="AN65">
        <f>IFERROR(IF($A65="","",IF(SUMIFS(RAW_매출A!$J$2:$J$7000,RAW_매출A!$B$2:$B$7000,$A65,RAW_매출A!$A$2:$A$7000,EDATE($E65,AN$1-1))=0,"",SUMIFS(RAW_매출A!$J$2:$J$7000,RAW_매출A!$B$2:$B$7000,$A65,RAW_매출A!$A$2:$A$7000,EDATE($E65,AN$1-1)))),"")</f>
        <v>7683120</v>
      </c>
      <c r="AO65">
        <f>IFERROR(IF($A65="","",IF(SUMIFS(RAW_매출A!$J$2:$J$7000,RAW_매출A!$B$2:$B$7000,$A65,RAW_매출A!$A$2:$A$7000,EDATE($E65,AO$1-1))=0,"",SUMIFS(RAW_매출A!$J$2:$J$7000,RAW_매출A!$B$2:$B$7000,$A65,RAW_매출A!$A$2:$A$7000,EDATE($E65,AO$1-1)))),"")</f>
        <v>8259880</v>
      </c>
      <c r="AP65">
        <f>IFERROR(IF($A65="","",IF(SUMIFS(RAW_매출A!$J$2:$J$7000,RAW_매출A!$B$2:$B$7000,$A65,RAW_매출A!$A$2:$A$7000,EDATE($E65,AP$1-1))=0,"",SUMIFS(RAW_매출A!$J$2:$J$7000,RAW_매출A!$B$2:$B$7000,$A65,RAW_매출A!$A$2:$A$7000,EDATE($E65,AP$1-1)))),"")</f>
        <v>8460220</v>
      </c>
      <c r="AQ65">
        <f>IFERROR(IF($A65="","",IF(SUMIFS(RAW_매출A!$J$2:$J$7000,RAW_매출A!$B$2:$B$7000,$A65,RAW_매출A!$A$2:$A$7000,EDATE($E65,AQ$1-1))=0,"",SUMIFS(RAW_매출A!$J$2:$J$7000,RAW_매출A!$B$2:$B$7000,$A65,RAW_매출A!$A$2:$A$7000,EDATE($E65,AQ$1-1)))),"")</f>
        <v>8134940</v>
      </c>
      <c r="AR65">
        <f>IFERROR(IF($A65="","",IF(SUMIFS(RAW_매출A!$J$2:$J$7000,RAW_매출A!$B$2:$B$7000,$A65,RAW_매출A!$A$2:$A$7000,EDATE($E65,AR$1-1))=0,"",SUMIFS(RAW_매출A!$J$2:$J$7000,RAW_매출A!$B$2:$B$7000,$A65,RAW_매출A!$A$2:$A$7000,EDATE($E65,AR$1-1)))),"")</f>
        <v>7620300</v>
      </c>
      <c r="AS65">
        <f>IFERROR(IF($A65="","",IF(SUMIFS(RAW_매출A!$J$2:$J$7000,RAW_매출A!$B$2:$B$7000,$A65,RAW_매출A!$A$2:$A$7000,EDATE($E65,AS$1-1))=0,"",SUMIFS(RAW_매출A!$J$2:$J$7000,RAW_매출A!$B$2:$B$7000,$A65,RAW_매출A!$A$2:$A$7000,EDATE($E65,AS$1-1)))),"")</f>
        <v>6719740</v>
      </c>
      <c r="AT65">
        <f>IFERROR(IF($A65="","",IF(SUMIFS(RAW_매출A!$J$2:$J$7000,RAW_매출A!$B$2:$B$7000,$A65,RAW_매출A!$A$2:$A$7000,EDATE($E65,AT$1-1))=0,"",SUMIFS(RAW_매출A!$J$2:$J$7000,RAW_매출A!$B$2:$B$7000,$A65,RAW_매출A!$A$2:$A$7000,EDATE($E65,AT$1-1)))),"")</f>
        <v>6370040</v>
      </c>
      <c r="AU65">
        <f>IFERROR(IF($A65="","",IF(SUMIFS(RAW_매출A!$J$2:$J$7000,RAW_매출A!$B$2:$B$7000,$A65,RAW_매출A!$A$2:$A$7000,EDATE($E65,AU$1-1))=0,"",SUMIFS(RAW_매출A!$J$2:$J$7000,RAW_매출A!$B$2:$B$7000,$A65,RAW_매출A!$A$2:$A$7000,EDATE($E65,AU$1-1)))),"")</f>
        <v>8061320</v>
      </c>
      <c r="AV65">
        <f>IFERROR(IF($A65="","",IF(SUMIFS(RAW_매출A!$J$2:$J$7000,RAW_매출A!$B$2:$B$7000,$A65,RAW_매출A!$A$2:$A$7000,EDATE($E65,AV$1-1))=0,"",SUMIFS(RAW_매출A!$J$2:$J$7000,RAW_매출A!$B$2:$B$7000,$A65,RAW_매출A!$A$2:$A$7000,EDATE($E65,AV$1-1)))),"")</f>
        <v>7615540</v>
      </c>
      <c r="AW65">
        <f>IFERROR(IF($A65="","",IF(SUMIFS(RAW_매출A!$J$2:$J$7000,RAW_매출A!$B$2:$B$7000,$A65,RAW_매출A!$A$2:$A$7000,EDATE($E65,AW$1-1))=0,"",SUMIFS(RAW_매출A!$J$2:$J$7000,RAW_매출A!$B$2:$B$7000,$A65,RAW_매출A!$A$2:$A$7000,EDATE($E65,AW$1-1)))),"")</f>
        <v>9906460</v>
      </c>
      <c r="AX65">
        <f>IFERROR(IF($A65="","",IF(SUMIFS(RAW_매출A!$J$2:$J$7000,RAW_매출A!$B$2:$B$7000,$A65,RAW_매출A!$A$2:$A$7000,EDATE($E65,AX$1-1))=0,"",SUMIFS(RAW_매출A!$J$2:$J$7000,RAW_매출A!$B$2:$B$7000,$A65,RAW_매출A!$A$2:$A$7000,EDATE($E65,AX$1-1)))),"")</f>
        <v>8877160</v>
      </c>
      <c r="AY65" t="str">
        <f>IFERROR(IF($A65="","",IF(SUMIFS(RAW_매출A!$J$2:$J$7000,RAW_매출A!$B$2:$B$7000,$A65,RAW_매출A!$A$2:$A$7000,EDATE($E65,AY$1-1))=0,"",SUMIFS(RAW_매출A!$J$2:$J$7000,RAW_매출A!$B$2:$B$7000,$A65,RAW_매출A!$A$2:$A$7000,EDATE($E65,AY$1-1)))),"")</f>
        <v/>
      </c>
      <c r="AZ65" t="str">
        <f>IFERROR(IF($A65="","",IF(SUMIFS(RAW_매출A!$J$2:$J$7000,RAW_매출A!$B$2:$B$7000,$A65,RAW_매출A!$A$2:$A$7000,EDATE($E65,AZ$1-1))=0,"",SUMIFS(RAW_매출A!$J$2:$J$7000,RAW_매출A!$B$2:$B$7000,$A65,RAW_매출A!$A$2:$A$7000,EDATE($E65,AZ$1-1)))),"")</f>
        <v/>
      </c>
      <c r="BA65" t="str">
        <f>IFERROR(IF($A65="","",IF(SUMIFS(RAW_매출A!$J$2:$J$7000,RAW_매출A!$B$2:$B$7000,$A65,RAW_매출A!$A$2:$A$7000,EDATE($E65,BA$1-1))=0,"",SUMIFS(RAW_매출A!$J$2:$J$7000,RAW_매출A!$B$2:$B$7000,$A65,RAW_매출A!$A$2:$A$7000,EDATE($E65,BA$1-1)))),"")</f>
        <v/>
      </c>
      <c r="BB65" t="str">
        <f>IFERROR(IF($A65="","",IF(SUMIFS(RAW_매출A!$J$2:$J$7000,RAW_매출A!$B$2:$B$7000,$A65,RAW_매출A!$A$2:$A$7000,EDATE($E65,BB$1-1))=0,"",SUMIFS(RAW_매출A!$J$2:$J$7000,RAW_매출A!$B$2:$B$7000,$A65,RAW_매출A!$A$2:$A$7000,EDATE($E65,BB$1-1)))),"")</f>
        <v/>
      </c>
      <c r="BC65" t="str">
        <f>IFERROR(IF($A65="","",IF(SUMIFS(RAW_매출A!$J$2:$J$7000,RAW_매출A!$B$2:$B$7000,$A65,RAW_매출A!$A$2:$A$7000,EDATE($E65,BC$1-1))=0,"",SUMIFS(RAW_매출A!$J$2:$J$7000,RAW_매출A!$B$2:$B$7000,$A65,RAW_매출A!$A$2:$A$7000,EDATE($E65,BC$1-1)))),"")</f>
        <v/>
      </c>
      <c r="BD65" t="str">
        <f>IFERROR(IF($A65="","",IF(SUMIFS(RAW_매출A!$J$2:$J$7000,RAW_매출A!$B$2:$B$7000,$A65,RAW_매출A!$A$2:$A$7000,EDATE($E65,BD$1-1))=0,"",SUMIFS(RAW_매출A!$J$2:$J$7000,RAW_매출A!$B$2:$B$7000,$A65,RAW_매출A!$A$2:$A$7000,EDATE($E65,BD$1-1)))),"")</f>
        <v/>
      </c>
      <c r="BE65" t="str">
        <f>IFERROR(IF($A65="","",IF(SUMIFS(RAW_매출A!$J$2:$J$7000,RAW_매출A!$B$2:$B$7000,$A65,RAW_매출A!$A$2:$A$7000,EDATE($E65,BE$1-1))=0,"",SUMIFS(RAW_매출A!$J$2:$J$7000,RAW_매출A!$B$2:$B$7000,$A65,RAW_매출A!$A$2:$A$7000,EDATE($E65,BE$1-1)))),"")</f>
        <v/>
      </c>
      <c r="BF65" t="str">
        <f>IFERROR(IF($A65="","",IF(SUMIFS(RAW_매출A!$J$2:$J$7000,RAW_매출A!$B$2:$B$7000,$A65,RAW_매출A!$A$2:$A$7000,EDATE($E65,BF$1-1))=0,"",SUMIFS(RAW_매출A!$J$2:$J$7000,RAW_매출A!$B$2:$B$7000,$A65,RAW_매출A!$A$2:$A$7000,EDATE($E65,BF$1-1)))),"")</f>
        <v/>
      </c>
      <c r="BG65" t="str">
        <f>IFERROR(IF($A65="","",IF(SUMIFS(RAW_매출A!$J$2:$J$7000,RAW_매출A!$B$2:$B$7000,$A65,RAW_매출A!$A$2:$A$7000,EDATE($E65,BG$1-1))=0,"",SUMIFS(RAW_매출A!$J$2:$J$7000,RAW_매출A!$B$2:$B$7000,$A65,RAW_매출A!$A$2:$A$7000,EDATE($E65,BG$1-1)))),"")</f>
        <v/>
      </c>
      <c r="BH65" t="str">
        <f>IFERROR(IF($A65="","",IF(SUMIFS(RAW_매출A!$J$2:$J$7000,RAW_매출A!$B$2:$B$7000,$A65,RAW_매출A!$A$2:$A$7000,EDATE($E65,BH$1-1))=0,"",SUMIFS(RAW_매출A!$J$2:$J$7000,RAW_매출A!$B$2:$B$7000,$A65,RAW_매출A!$A$2:$A$7000,EDATE($E65,BH$1-1)))),"")</f>
        <v/>
      </c>
      <c r="BI65" t="str">
        <f>IFERROR(IF($A65="","",IF(SUMIFS(RAW_매출A!$J$2:$J$7000,RAW_매출A!$B$2:$B$7000,$A65,RAW_매출A!$A$2:$A$7000,EDATE($E65,BI$1-1))=0,"",SUMIFS(RAW_매출A!$J$2:$J$7000,RAW_매출A!$B$2:$B$7000,$A65,RAW_매출A!$A$2:$A$7000,EDATE($E65,BI$1-1)))),"")</f>
        <v/>
      </c>
      <c r="BJ65" t="str">
        <f>IFERROR(IF($A65="","",IF(SUMIFS(RAW_매출A!$J$2:$J$7000,RAW_매출A!$B$2:$B$7000,$A65,RAW_매출A!$A$2:$A$7000,EDATE($E65,BJ$1-1))=0,"",SUMIFS(RAW_매출A!$J$2:$J$7000,RAW_매출A!$B$2:$B$7000,$A65,RAW_매출A!$A$2:$A$7000,EDATE($E65,BJ$1-1)))),"")</f>
        <v/>
      </c>
      <c r="BK65" t="str">
        <f>IFERROR(IF($A65="","",IF(SUMIFS(RAW_매출A!$J$2:$J$7000,RAW_매출A!$B$2:$B$7000,$A65,RAW_매출A!$A$2:$A$7000,EDATE($E65,BK$1-1))=0,"",SUMIFS(RAW_매출A!$J$2:$J$7000,RAW_매출A!$B$2:$B$7000,$A65,RAW_매출A!$A$2:$A$7000,EDATE($E65,BK$1-1)))),"")</f>
        <v/>
      </c>
      <c r="BL65" t="str">
        <f>IFERROR(IF($A65="","",IF(SUMIFS(RAW_매출A!$J$2:$J$7000,RAW_매출A!$B$2:$B$7000,$A65,RAW_매출A!$A$2:$A$7000,EDATE($E65,BL$1-1))=0,"",SUMIFS(RAW_매출A!$J$2:$J$7000,RAW_매출A!$B$2:$B$7000,$A65,RAW_매출A!$A$2:$A$7000,EDATE($E65,BL$1-1)))),"")</f>
        <v/>
      </c>
      <c r="BM65" t="str">
        <f>IFERROR(IF($A65="","",IF(SUMIFS(RAW_매출A!$J$2:$J$7000,RAW_매출A!$B$2:$B$7000,$A65,RAW_매출A!$A$2:$A$7000,EDATE($E65,BM$1-1))=0,"",SUMIFS(RAW_매출A!$J$2:$J$7000,RAW_매출A!$B$2:$B$7000,$A65,RAW_매출A!$A$2:$A$7000,EDATE($E65,BM$1-1)))),"")</f>
        <v/>
      </c>
      <c r="BN65" t="str">
        <f>IFERROR(IF($A65="","",IF(SUMIFS(RAW_매출A!$J$2:$J$7000,RAW_매출A!$B$2:$B$7000,$A65,RAW_매출A!$A$2:$A$7000,EDATE($E65,BN$1-1))=0,"",SUMIFS(RAW_매출A!$J$2:$J$7000,RAW_매출A!$B$2:$B$7000,$A65,RAW_매출A!$A$2:$A$7000,EDATE($E65,BN$1-1)))),"")</f>
        <v/>
      </c>
    </row>
    <row r="66" spans="1:66" x14ac:dyDescent="0.3">
      <c r="A66" t="str">
        <f>세팅!A67</f>
        <v>(1055) #영통신원뽀송점</v>
      </c>
      <c r="B66" t="str">
        <f>세팅!B67</f>
        <v>150-1</v>
      </c>
      <c r="C66">
        <f t="shared" si="0"/>
        <v>1</v>
      </c>
      <c r="D66" t="str">
        <f t="shared" si="1"/>
        <v>1</v>
      </c>
      <c r="E66" s="1">
        <f>세팅!D67</f>
        <v>44866</v>
      </c>
      <c r="F66">
        <f t="shared" si="4"/>
        <v>4083713.3333333335</v>
      </c>
      <c r="G66">
        <f>IFERROR(IF($A66="","",IF(SUMIFS(RAW_매출A!$J$2:$J$7000,RAW_매출A!$B$2:$B$7000,$A66,RAW_매출A!$A$2:$A$7000,EDATE($E66,G$1-1))=0,"",SUMIFS(RAW_매출A!$J$2:$J$7000,RAW_매출A!$B$2:$B$7000,$A66,RAW_매출A!$A$2:$A$7000,EDATE($E66,G$1-1)))),"")</f>
        <v>2591620</v>
      </c>
      <c r="H66">
        <f>IFERROR(IF($A66="","",IF(SUMIFS(RAW_매출A!$J$2:$J$7000,RAW_매출A!$B$2:$B$7000,$A66,RAW_매출A!$A$2:$A$7000,EDATE($E66,H$1-1))=0,"",SUMIFS(RAW_매출A!$J$2:$J$7000,RAW_매출A!$B$2:$B$7000,$A66,RAW_매출A!$A$2:$A$7000,EDATE($E66,H$1-1)))),"")</f>
        <v>2867680</v>
      </c>
      <c r="I66">
        <f>IFERROR(IF($A66="","",IF(SUMIFS(RAW_매출A!$J$2:$J$7000,RAW_매출A!$B$2:$B$7000,$A66,RAW_매출A!$A$2:$A$7000,EDATE($E66,I$1-1))=0,"",SUMIFS(RAW_매출A!$J$2:$J$7000,RAW_매출A!$B$2:$B$7000,$A66,RAW_매출A!$A$2:$A$7000,EDATE($E66,I$1-1)))),"")</f>
        <v>2864740</v>
      </c>
      <c r="J66" s="28">
        <f>IFERROR(IF($A66="","",IF(SUMIFS(RAW_매출A!$J$2:$J$7000,RAW_매출A!$B$2:$B$7000,$A66,RAW_매출A!$A$2:$A$7000,EDATE($E66,J$1-1))=0,"",SUMIFS(RAW_매출A!$J$2:$J$7000,RAW_매출A!$B$2:$B$7000,$A66,RAW_매출A!$A$2:$A$7000,EDATE($E66,J$1-1)))),"")</f>
        <v>3606280</v>
      </c>
      <c r="K66" s="28">
        <f>IFERROR(IF($A66="","",IF(SUMIFS(RAW_매출A!$J$2:$J$7000,RAW_매출A!$B$2:$B$7000,$A66,RAW_매출A!$A$2:$A$7000,EDATE($E66,K$1-1))=0,"",SUMIFS(RAW_매출A!$J$2:$J$7000,RAW_매출A!$B$2:$B$7000,$A66,RAW_매출A!$A$2:$A$7000,EDATE($E66,K$1-1)))),"")</f>
        <v>4114000</v>
      </c>
      <c r="L66" s="28">
        <f>IFERROR(IF($A66="","",IF(SUMIFS(RAW_매출A!$J$2:$J$7000,RAW_매출A!$B$2:$B$7000,$A66,RAW_매출A!$A$2:$A$7000,EDATE($E66,L$1-1))=0,"",SUMIFS(RAW_매출A!$J$2:$J$7000,RAW_매출A!$B$2:$B$7000,$A66,RAW_매출A!$A$2:$A$7000,EDATE($E66,L$1-1)))),"")</f>
        <v>3796500</v>
      </c>
      <c r="M66" s="28">
        <f>IFERROR(IF($A66="","",IF(SUMIFS(RAW_매출A!$J$2:$J$7000,RAW_매출A!$B$2:$B$7000,$A66,RAW_매출A!$A$2:$A$7000,EDATE($E66,M$1-1))=0,"",SUMIFS(RAW_매출A!$J$2:$J$7000,RAW_매출A!$B$2:$B$7000,$A66,RAW_매출A!$A$2:$A$7000,EDATE($E66,M$1-1)))),"")</f>
        <v>4073500</v>
      </c>
      <c r="N66" s="28">
        <f>IFERROR(IF($A66="","",IF(SUMIFS(RAW_매출A!$J$2:$J$7000,RAW_매출A!$B$2:$B$7000,$A66,RAW_매출A!$A$2:$A$7000,EDATE($E66,N$1-1))=0,"",SUMIFS(RAW_매출A!$J$2:$J$7000,RAW_매출A!$B$2:$B$7000,$A66,RAW_매출A!$A$2:$A$7000,EDATE($E66,N$1-1)))),"")</f>
        <v>4275500</v>
      </c>
      <c r="O66" s="28">
        <f>IFERROR(IF($A66="","",IF(SUMIFS(RAW_매출A!$J$2:$J$7000,RAW_매출A!$B$2:$B$7000,$A66,RAW_매출A!$A$2:$A$7000,EDATE($E66,O$1-1))=0,"",SUMIFS(RAW_매출A!$J$2:$J$7000,RAW_매출A!$B$2:$B$7000,$A66,RAW_매출A!$A$2:$A$7000,EDATE($E66,O$1-1)))),"")</f>
        <v>4636500</v>
      </c>
      <c r="P66">
        <f>IFERROR(IF($A66="","",IF(SUMIFS(RAW_매출A!$J$2:$J$7000,RAW_매출A!$B$2:$B$7000,$A66,RAW_매출A!$A$2:$A$7000,EDATE($E66,P$1-1))=0,"",SUMIFS(RAW_매출A!$J$2:$J$7000,RAW_매출A!$B$2:$B$7000,$A66,RAW_매출A!$A$2:$A$7000,EDATE($E66,P$1-1)))),"")</f>
        <v>4460500</v>
      </c>
      <c r="Q66">
        <f>IFERROR(IF($A66="","",IF(SUMIFS(RAW_매출A!$J$2:$J$7000,RAW_매출A!$B$2:$B$7000,$A66,RAW_매출A!$A$2:$A$7000,EDATE($E66,Q$1-1))=0,"",SUMIFS(RAW_매출A!$J$2:$J$7000,RAW_매출A!$B$2:$B$7000,$A66,RAW_매출A!$A$2:$A$7000,EDATE($E66,Q$1-1)))),"")</f>
        <v>4484500</v>
      </c>
      <c r="R66">
        <f>IFERROR(IF($A66="","",IF(SUMIFS(RAW_매출A!$J$2:$J$7000,RAW_매출A!$B$2:$B$7000,$A66,RAW_매출A!$A$2:$A$7000,EDATE($E66,R$1-1))=0,"",SUMIFS(RAW_매출A!$J$2:$J$7000,RAW_매출A!$B$2:$B$7000,$A66,RAW_매출A!$A$2:$A$7000,EDATE($E66,R$1-1)))),"")</f>
        <v>5476500</v>
      </c>
      <c r="S66">
        <f>IFERROR(IF($A66="","",IF(SUMIFS(RAW_매출A!$J$2:$J$7000,RAW_매출A!$B$2:$B$7000,$A66,RAW_매출A!$A$2:$A$7000,EDATE($E66,S$1-1))=0,"",SUMIFS(RAW_매출A!$J$2:$J$7000,RAW_매출A!$B$2:$B$7000,$A66,RAW_매출A!$A$2:$A$7000,EDATE($E66,S$1-1)))),"")</f>
        <v>4755500</v>
      </c>
      <c r="T66">
        <f>IFERROR(IF($A66="","",IF(SUMIFS(RAW_매출A!$J$2:$J$7000,RAW_매출A!$B$2:$B$7000,$A66,RAW_매출A!$A$2:$A$7000,EDATE($E66,T$1-1))=0,"",SUMIFS(RAW_매출A!$J$2:$J$7000,RAW_매출A!$B$2:$B$7000,$A66,RAW_매출A!$A$2:$A$7000,EDATE($E66,T$1-1)))),"")</f>
        <v>5361310</v>
      </c>
      <c r="U66">
        <f>IFERROR(IF($A66="","",IF(SUMIFS(RAW_매출A!$J$2:$J$7000,RAW_매출A!$B$2:$B$7000,$A66,RAW_매출A!$A$2:$A$7000,EDATE($E66,U$1-1))=0,"",SUMIFS(RAW_매출A!$J$2:$J$7000,RAW_매출A!$B$2:$B$7000,$A66,RAW_매출A!$A$2:$A$7000,EDATE($E66,U$1-1)))),"")</f>
        <v>4877660</v>
      </c>
      <c r="V66">
        <f>IFERROR(IF($A66="","",IF(SUMIFS(RAW_매출A!$J$2:$J$7000,RAW_매출A!$B$2:$B$7000,$A66,RAW_매출A!$A$2:$A$7000,EDATE($E66,V$1-1))=0,"",SUMIFS(RAW_매출A!$J$2:$J$7000,RAW_매출A!$B$2:$B$7000,$A66,RAW_매출A!$A$2:$A$7000,EDATE($E66,V$1-1)))),"")</f>
        <v>5251190</v>
      </c>
      <c r="W66">
        <f>IFERROR(IF($A66="","",IF(SUMIFS(RAW_매출A!$J$2:$J$7000,RAW_매출A!$B$2:$B$7000,$A66,RAW_매출A!$A$2:$A$7000,EDATE($E66,W$1-1))=0,"",SUMIFS(RAW_매출A!$J$2:$J$7000,RAW_매출A!$B$2:$B$7000,$A66,RAW_매출A!$A$2:$A$7000,EDATE($E66,W$1-1)))),"")</f>
        <v>5085380</v>
      </c>
      <c r="X66">
        <f>IFERROR(IF($A66="","",IF(SUMIFS(RAW_매출A!$J$2:$J$7000,RAW_매출A!$B$2:$B$7000,$A66,RAW_매출A!$A$2:$A$7000,EDATE($E66,X$1-1))=0,"",SUMIFS(RAW_매출A!$J$2:$J$7000,RAW_매출A!$B$2:$B$7000,$A66,RAW_매출A!$A$2:$A$7000,EDATE($E66,X$1-1)))),"")</f>
        <v>5584550</v>
      </c>
      <c r="Y66">
        <f>IFERROR(IF($A66="","",IF(SUMIFS(RAW_매출A!$J$2:$J$7000,RAW_매출A!$B$2:$B$7000,$A66,RAW_매출A!$A$2:$A$7000,EDATE($E66,Y$1-1))=0,"",SUMIFS(RAW_매출A!$J$2:$J$7000,RAW_매출A!$B$2:$B$7000,$A66,RAW_매출A!$A$2:$A$7000,EDATE($E66,Y$1-1)))),"")</f>
        <v>5012910</v>
      </c>
      <c r="Z66">
        <f>IFERROR(IF($A66="","",IF(SUMIFS(RAW_매출A!$J$2:$J$7000,RAW_매출A!$B$2:$B$7000,$A66,RAW_매출A!$A$2:$A$7000,EDATE($E66,Z$1-1))=0,"",SUMIFS(RAW_매출A!$J$2:$J$7000,RAW_매출A!$B$2:$B$7000,$A66,RAW_매출A!$A$2:$A$7000,EDATE($E66,Z$1-1)))),"")</f>
        <v>5115100</v>
      </c>
      <c r="AA66">
        <f>IFERROR(IF($A66="","",IF(SUMIFS(RAW_매출A!$J$2:$J$7000,RAW_매출A!$B$2:$B$7000,$A66,RAW_매출A!$A$2:$A$7000,EDATE($E66,AA$1-1))=0,"",SUMIFS(RAW_매출A!$J$2:$J$7000,RAW_매출A!$B$2:$B$7000,$A66,RAW_매출A!$A$2:$A$7000,EDATE($E66,AA$1-1)))),"")</f>
        <v>5086000</v>
      </c>
      <c r="AB66">
        <f>IFERROR(IF($A66="","",IF(SUMIFS(RAW_매출A!$J$2:$J$7000,RAW_매출A!$B$2:$B$7000,$A66,RAW_매출A!$A$2:$A$7000,EDATE($E66,AB$1-1))=0,"",SUMIFS(RAW_매출A!$J$2:$J$7000,RAW_매출A!$B$2:$B$7000,$A66,RAW_매출A!$A$2:$A$7000,EDATE($E66,AB$1-1)))),"")</f>
        <v>5428330</v>
      </c>
      <c r="AC66">
        <f>IFERROR(IF($A66="","",IF(SUMIFS(RAW_매출A!$J$2:$J$7000,RAW_매출A!$B$2:$B$7000,$A66,RAW_매출A!$A$2:$A$7000,EDATE($E66,AC$1-1))=0,"",SUMIFS(RAW_매출A!$J$2:$J$7000,RAW_매출A!$B$2:$B$7000,$A66,RAW_매출A!$A$2:$A$7000,EDATE($E66,AC$1-1)))),"")</f>
        <v>4943460</v>
      </c>
      <c r="AD66">
        <f>IFERROR(IF($A66="","",IF(SUMIFS(RAW_매출A!$J$2:$J$7000,RAW_매출A!$B$2:$B$7000,$A66,RAW_매출A!$A$2:$A$7000,EDATE($E66,AD$1-1))=0,"",SUMIFS(RAW_매출A!$J$2:$J$7000,RAW_매출A!$B$2:$B$7000,$A66,RAW_매출A!$A$2:$A$7000,EDATE($E66,AD$1-1)))),"")</f>
        <v>5441170</v>
      </c>
      <c r="AE66">
        <f>IFERROR(IF($A66="","",IF(SUMIFS(RAW_매출A!$J$2:$J$7000,RAW_매출A!$B$2:$B$7000,$A66,RAW_매출A!$A$2:$A$7000,EDATE($E66,AE$1-1))=0,"",SUMIFS(RAW_매출A!$J$2:$J$7000,RAW_매출A!$B$2:$B$7000,$A66,RAW_매출A!$A$2:$A$7000,EDATE($E66,AE$1-1)))),"")</f>
        <v>4980790</v>
      </c>
      <c r="AF66">
        <f>IFERROR(IF($A66="","",IF(SUMIFS(RAW_매출A!$J$2:$J$7000,RAW_매출A!$B$2:$B$7000,$A66,RAW_매출A!$A$2:$A$7000,EDATE($E66,AF$1-1))=0,"",SUMIFS(RAW_매출A!$J$2:$J$7000,RAW_매출A!$B$2:$B$7000,$A66,RAW_매출A!$A$2:$A$7000,EDATE($E66,AF$1-1)))),"")</f>
        <v>4763520</v>
      </c>
      <c r="AG66">
        <f>IFERROR(IF($A66="","",IF(SUMIFS(RAW_매출A!$J$2:$J$7000,RAW_매출A!$B$2:$B$7000,$A66,RAW_매출A!$A$2:$A$7000,EDATE($E66,AG$1-1))=0,"",SUMIFS(RAW_매출A!$J$2:$J$7000,RAW_매출A!$B$2:$B$7000,$A66,RAW_매출A!$A$2:$A$7000,EDATE($E66,AG$1-1)))),"")</f>
        <v>4454860</v>
      </c>
      <c r="AH66">
        <f>IFERROR(IF($A66="","",IF(SUMIFS(RAW_매출A!$J$2:$J$7000,RAW_매출A!$B$2:$B$7000,$A66,RAW_매출A!$A$2:$A$7000,EDATE($E66,AH$1-1))=0,"",SUMIFS(RAW_매출A!$J$2:$J$7000,RAW_매출A!$B$2:$B$7000,$A66,RAW_매출A!$A$2:$A$7000,EDATE($E66,AH$1-1)))),"")</f>
        <v>3828340</v>
      </c>
      <c r="AI66">
        <f>IFERROR(IF($A66="","",IF(SUMIFS(RAW_매출A!$J$2:$J$7000,RAW_매출A!$B$2:$B$7000,$A66,RAW_매출A!$A$2:$A$7000,EDATE($E66,AI$1-1))=0,"",SUMIFS(RAW_매출A!$J$2:$J$7000,RAW_매출A!$B$2:$B$7000,$A66,RAW_매출A!$A$2:$A$7000,EDATE($E66,AI$1-1)))),"")</f>
        <v>4897800</v>
      </c>
      <c r="AJ66">
        <f>IFERROR(IF($A66="","",IF(SUMIFS(RAW_매출A!$J$2:$J$7000,RAW_매출A!$B$2:$B$7000,$A66,RAW_매출A!$A$2:$A$7000,EDATE($E66,AJ$1-1))=0,"",SUMIFS(RAW_매출A!$J$2:$J$7000,RAW_매출A!$B$2:$B$7000,$A66,RAW_매출A!$A$2:$A$7000,EDATE($E66,AJ$1-1)))),"")</f>
        <v>4878380</v>
      </c>
      <c r="AK66">
        <f>IFERROR(IF($A66="","",IF(SUMIFS(RAW_매출A!$J$2:$J$7000,RAW_매출A!$B$2:$B$7000,$A66,RAW_매출A!$A$2:$A$7000,EDATE($E66,AK$1-1))=0,"",SUMIFS(RAW_매출A!$J$2:$J$7000,RAW_매출A!$B$2:$B$7000,$A66,RAW_매출A!$A$2:$A$7000,EDATE($E66,AK$1-1)))),"")</f>
        <v>5941640</v>
      </c>
      <c r="AL66">
        <f>IFERROR(IF($A66="","",IF(SUMIFS(RAW_매출A!$J$2:$J$7000,RAW_매출A!$B$2:$B$7000,$A66,RAW_매출A!$A$2:$A$7000,EDATE($E66,AL$1-1))=0,"",SUMIFS(RAW_매출A!$J$2:$J$7000,RAW_매출A!$B$2:$B$7000,$A66,RAW_매출A!$A$2:$A$7000,EDATE($E66,AL$1-1)))),"")</f>
        <v>6182400</v>
      </c>
      <c r="AM66">
        <f>IFERROR(IF($A66="","",IF(SUMIFS(RAW_매출A!$J$2:$J$7000,RAW_매출A!$B$2:$B$7000,$A66,RAW_매출A!$A$2:$A$7000,EDATE($E66,AM$1-1))=0,"",SUMIFS(RAW_매출A!$J$2:$J$7000,RAW_매출A!$B$2:$B$7000,$A66,RAW_매출A!$A$2:$A$7000,EDATE($E66,AM$1-1)))),"")</f>
        <v>5293370</v>
      </c>
      <c r="AN66">
        <f>IFERROR(IF($A66="","",IF(SUMIFS(RAW_매출A!$J$2:$J$7000,RAW_매출A!$B$2:$B$7000,$A66,RAW_매출A!$A$2:$A$7000,EDATE($E66,AN$1-1))=0,"",SUMIFS(RAW_매출A!$J$2:$J$7000,RAW_매출A!$B$2:$B$7000,$A66,RAW_매출A!$A$2:$A$7000,EDATE($E66,AN$1-1)))),"")</f>
        <v>6300210</v>
      </c>
      <c r="AO66">
        <f>IFERROR(IF($A66="","",IF(SUMIFS(RAW_매출A!$J$2:$J$7000,RAW_매출A!$B$2:$B$7000,$A66,RAW_매출A!$A$2:$A$7000,EDATE($E66,AO$1-1))=0,"",SUMIFS(RAW_매출A!$J$2:$J$7000,RAW_매출A!$B$2:$B$7000,$A66,RAW_매출A!$A$2:$A$7000,EDATE($E66,AO$1-1)))),"")</f>
        <v>5998990</v>
      </c>
      <c r="AP66">
        <f>IFERROR(IF($A66="","",IF(SUMIFS(RAW_매출A!$J$2:$J$7000,RAW_매출A!$B$2:$B$7000,$A66,RAW_매출A!$A$2:$A$7000,EDATE($E66,AP$1-1))=0,"",SUMIFS(RAW_매출A!$J$2:$J$7000,RAW_매출A!$B$2:$B$7000,$A66,RAW_매출A!$A$2:$A$7000,EDATE($E66,AP$1-1)))),"")</f>
        <v>7080890</v>
      </c>
      <c r="AQ66">
        <f>IFERROR(IF($A66="","",IF(SUMIFS(RAW_매출A!$J$2:$J$7000,RAW_매출A!$B$2:$B$7000,$A66,RAW_매출A!$A$2:$A$7000,EDATE($E66,AQ$1-1))=0,"",SUMIFS(RAW_매출A!$J$2:$J$7000,RAW_매출A!$B$2:$B$7000,$A66,RAW_매출A!$A$2:$A$7000,EDATE($E66,AQ$1-1)))),"")</f>
        <v>6255490</v>
      </c>
      <c r="AR66">
        <f>IFERROR(IF($A66="","",IF(SUMIFS(RAW_매출A!$J$2:$J$7000,RAW_매출A!$B$2:$B$7000,$A66,RAW_매출A!$A$2:$A$7000,EDATE($E66,AR$1-1))=0,"",SUMIFS(RAW_매출A!$J$2:$J$7000,RAW_매출A!$B$2:$B$7000,$A66,RAW_매출A!$A$2:$A$7000,EDATE($E66,AR$1-1)))),"")</f>
        <v>5504230</v>
      </c>
      <c r="AS66">
        <f>IFERROR(IF($A66="","",IF(SUMIFS(RAW_매출A!$J$2:$J$7000,RAW_매출A!$B$2:$B$7000,$A66,RAW_매출A!$A$2:$A$7000,EDATE($E66,AS$1-1))=0,"",SUMIFS(RAW_매출A!$J$2:$J$7000,RAW_매출A!$B$2:$B$7000,$A66,RAW_매출A!$A$2:$A$7000,EDATE($E66,AS$1-1)))),"")</f>
        <v>5605390</v>
      </c>
      <c r="AT66">
        <f>IFERROR(IF($A66="","",IF(SUMIFS(RAW_매출A!$J$2:$J$7000,RAW_매출A!$B$2:$B$7000,$A66,RAW_매출A!$A$2:$A$7000,EDATE($E66,AT$1-1))=0,"",SUMIFS(RAW_매출A!$J$2:$J$7000,RAW_매출A!$B$2:$B$7000,$A66,RAW_매출A!$A$2:$A$7000,EDATE($E66,AT$1-1)))),"")</f>
        <v>5184460</v>
      </c>
      <c r="AU66">
        <f>IFERROR(IF($A66="","",IF(SUMIFS(RAW_매출A!$J$2:$J$7000,RAW_매출A!$B$2:$B$7000,$A66,RAW_매출A!$A$2:$A$7000,EDATE($E66,AU$1-1))=0,"",SUMIFS(RAW_매출A!$J$2:$J$7000,RAW_매출A!$B$2:$B$7000,$A66,RAW_매출A!$A$2:$A$7000,EDATE($E66,AU$1-1)))),"")</f>
        <v>5817830</v>
      </c>
      <c r="AV66">
        <f>IFERROR(IF($A66="","",IF(SUMIFS(RAW_매출A!$J$2:$J$7000,RAW_매출A!$B$2:$B$7000,$A66,RAW_매출A!$A$2:$A$7000,EDATE($E66,AV$1-1))=0,"",SUMIFS(RAW_매출A!$J$2:$J$7000,RAW_매출A!$B$2:$B$7000,$A66,RAW_매출A!$A$2:$A$7000,EDATE($E66,AV$1-1)))),"")</f>
        <v>6407780</v>
      </c>
      <c r="AW66">
        <f>IFERROR(IF($A66="","",IF(SUMIFS(RAW_매출A!$J$2:$J$7000,RAW_매출A!$B$2:$B$7000,$A66,RAW_매출A!$A$2:$A$7000,EDATE($E66,AW$1-1))=0,"",SUMIFS(RAW_매출A!$J$2:$J$7000,RAW_매출A!$B$2:$B$7000,$A66,RAW_매출A!$A$2:$A$7000,EDATE($E66,AW$1-1)))),"")</f>
        <v>6580230</v>
      </c>
      <c r="AX66">
        <f>IFERROR(IF($A66="","",IF(SUMIFS(RAW_매출A!$J$2:$J$7000,RAW_매출A!$B$2:$B$7000,$A66,RAW_매출A!$A$2:$A$7000,EDATE($E66,AX$1-1))=0,"",SUMIFS(RAW_매출A!$J$2:$J$7000,RAW_매출A!$B$2:$B$7000,$A66,RAW_매출A!$A$2:$A$7000,EDATE($E66,AX$1-1)))),"")</f>
        <v>5631050</v>
      </c>
      <c r="AY66" t="str">
        <f>IFERROR(IF($A66="","",IF(SUMIFS(RAW_매출A!$J$2:$J$7000,RAW_매출A!$B$2:$B$7000,$A66,RAW_매출A!$A$2:$A$7000,EDATE($E66,AY$1-1))=0,"",SUMIFS(RAW_매출A!$J$2:$J$7000,RAW_매출A!$B$2:$B$7000,$A66,RAW_매출A!$A$2:$A$7000,EDATE($E66,AY$1-1)))),"")</f>
        <v/>
      </c>
      <c r="AZ66" t="str">
        <f>IFERROR(IF($A66="","",IF(SUMIFS(RAW_매출A!$J$2:$J$7000,RAW_매출A!$B$2:$B$7000,$A66,RAW_매출A!$A$2:$A$7000,EDATE($E66,AZ$1-1))=0,"",SUMIFS(RAW_매출A!$J$2:$J$7000,RAW_매출A!$B$2:$B$7000,$A66,RAW_매출A!$A$2:$A$7000,EDATE($E66,AZ$1-1)))),"")</f>
        <v/>
      </c>
      <c r="BA66" t="str">
        <f>IFERROR(IF($A66="","",IF(SUMIFS(RAW_매출A!$J$2:$J$7000,RAW_매출A!$B$2:$B$7000,$A66,RAW_매출A!$A$2:$A$7000,EDATE($E66,BA$1-1))=0,"",SUMIFS(RAW_매출A!$J$2:$J$7000,RAW_매출A!$B$2:$B$7000,$A66,RAW_매출A!$A$2:$A$7000,EDATE($E66,BA$1-1)))),"")</f>
        <v/>
      </c>
      <c r="BB66" t="str">
        <f>IFERROR(IF($A66="","",IF(SUMIFS(RAW_매출A!$J$2:$J$7000,RAW_매출A!$B$2:$B$7000,$A66,RAW_매출A!$A$2:$A$7000,EDATE($E66,BB$1-1))=0,"",SUMIFS(RAW_매출A!$J$2:$J$7000,RAW_매출A!$B$2:$B$7000,$A66,RAW_매출A!$A$2:$A$7000,EDATE($E66,BB$1-1)))),"")</f>
        <v/>
      </c>
      <c r="BC66" t="str">
        <f>IFERROR(IF($A66="","",IF(SUMIFS(RAW_매출A!$J$2:$J$7000,RAW_매출A!$B$2:$B$7000,$A66,RAW_매출A!$A$2:$A$7000,EDATE($E66,BC$1-1))=0,"",SUMIFS(RAW_매출A!$J$2:$J$7000,RAW_매출A!$B$2:$B$7000,$A66,RAW_매출A!$A$2:$A$7000,EDATE($E66,BC$1-1)))),"")</f>
        <v/>
      </c>
      <c r="BD66" t="str">
        <f>IFERROR(IF($A66="","",IF(SUMIFS(RAW_매출A!$J$2:$J$7000,RAW_매출A!$B$2:$B$7000,$A66,RAW_매출A!$A$2:$A$7000,EDATE($E66,BD$1-1))=0,"",SUMIFS(RAW_매출A!$J$2:$J$7000,RAW_매출A!$B$2:$B$7000,$A66,RAW_매출A!$A$2:$A$7000,EDATE($E66,BD$1-1)))),"")</f>
        <v/>
      </c>
      <c r="BE66" t="str">
        <f>IFERROR(IF($A66="","",IF(SUMIFS(RAW_매출A!$J$2:$J$7000,RAW_매출A!$B$2:$B$7000,$A66,RAW_매출A!$A$2:$A$7000,EDATE($E66,BE$1-1))=0,"",SUMIFS(RAW_매출A!$J$2:$J$7000,RAW_매출A!$B$2:$B$7000,$A66,RAW_매출A!$A$2:$A$7000,EDATE($E66,BE$1-1)))),"")</f>
        <v/>
      </c>
      <c r="BF66" t="str">
        <f>IFERROR(IF($A66="","",IF(SUMIFS(RAW_매출A!$J$2:$J$7000,RAW_매출A!$B$2:$B$7000,$A66,RAW_매출A!$A$2:$A$7000,EDATE($E66,BF$1-1))=0,"",SUMIFS(RAW_매출A!$J$2:$J$7000,RAW_매출A!$B$2:$B$7000,$A66,RAW_매출A!$A$2:$A$7000,EDATE($E66,BF$1-1)))),"")</f>
        <v/>
      </c>
      <c r="BG66" t="str">
        <f>IFERROR(IF($A66="","",IF(SUMIFS(RAW_매출A!$J$2:$J$7000,RAW_매출A!$B$2:$B$7000,$A66,RAW_매출A!$A$2:$A$7000,EDATE($E66,BG$1-1))=0,"",SUMIFS(RAW_매출A!$J$2:$J$7000,RAW_매출A!$B$2:$B$7000,$A66,RAW_매출A!$A$2:$A$7000,EDATE($E66,BG$1-1)))),"")</f>
        <v/>
      </c>
      <c r="BH66" t="str">
        <f>IFERROR(IF($A66="","",IF(SUMIFS(RAW_매출A!$J$2:$J$7000,RAW_매출A!$B$2:$B$7000,$A66,RAW_매출A!$A$2:$A$7000,EDATE($E66,BH$1-1))=0,"",SUMIFS(RAW_매출A!$J$2:$J$7000,RAW_매출A!$B$2:$B$7000,$A66,RAW_매출A!$A$2:$A$7000,EDATE($E66,BH$1-1)))),"")</f>
        <v/>
      </c>
      <c r="BI66" t="str">
        <f>IFERROR(IF($A66="","",IF(SUMIFS(RAW_매출A!$J$2:$J$7000,RAW_매출A!$B$2:$B$7000,$A66,RAW_매출A!$A$2:$A$7000,EDATE($E66,BI$1-1))=0,"",SUMIFS(RAW_매출A!$J$2:$J$7000,RAW_매출A!$B$2:$B$7000,$A66,RAW_매출A!$A$2:$A$7000,EDATE($E66,BI$1-1)))),"")</f>
        <v/>
      </c>
      <c r="BJ66" t="str">
        <f>IFERROR(IF($A66="","",IF(SUMIFS(RAW_매출A!$J$2:$J$7000,RAW_매출A!$B$2:$B$7000,$A66,RAW_매출A!$A$2:$A$7000,EDATE($E66,BJ$1-1))=0,"",SUMIFS(RAW_매출A!$J$2:$J$7000,RAW_매출A!$B$2:$B$7000,$A66,RAW_매출A!$A$2:$A$7000,EDATE($E66,BJ$1-1)))),"")</f>
        <v/>
      </c>
      <c r="BK66" t="str">
        <f>IFERROR(IF($A66="","",IF(SUMIFS(RAW_매출A!$J$2:$J$7000,RAW_매출A!$B$2:$B$7000,$A66,RAW_매출A!$A$2:$A$7000,EDATE($E66,BK$1-1))=0,"",SUMIFS(RAW_매출A!$J$2:$J$7000,RAW_매출A!$B$2:$B$7000,$A66,RAW_매출A!$A$2:$A$7000,EDATE($E66,BK$1-1)))),"")</f>
        <v/>
      </c>
      <c r="BL66" t="str">
        <f>IFERROR(IF($A66="","",IF(SUMIFS(RAW_매출A!$J$2:$J$7000,RAW_매출A!$B$2:$B$7000,$A66,RAW_매출A!$A$2:$A$7000,EDATE($E66,BL$1-1))=0,"",SUMIFS(RAW_매출A!$J$2:$J$7000,RAW_매출A!$B$2:$B$7000,$A66,RAW_매출A!$A$2:$A$7000,EDATE($E66,BL$1-1)))),"")</f>
        <v/>
      </c>
      <c r="BM66" t="str">
        <f>IFERROR(IF($A66="","",IF(SUMIFS(RAW_매출A!$J$2:$J$7000,RAW_매출A!$B$2:$B$7000,$A66,RAW_매출A!$A$2:$A$7000,EDATE($E66,BM$1-1))=0,"",SUMIFS(RAW_매출A!$J$2:$J$7000,RAW_매출A!$B$2:$B$7000,$A66,RAW_매출A!$A$2:$A$7000,EDATE($E66,BM$1-1)))),"")</f>
        <v/>
      </c>
      <c r="BN66" t="str">
        <f>IFERROR(IF($A66="","",IF(SUMIFS(RAW_매출A!$J$2:$J$7000,RAW_매출A!$B$2:$B$7000,$A66,RAW_매출A!$A$2:$A$7000,EDATE($E66,BN$1-1))=0,"",SUMIFS(RAW_매출A!$J$2:$J$7000,RAW_매출A!$B$2:$B$7000,$A66,RAW_매출A!$A$2:$A$7000,EDATE($E66,BN$1-1)))),"")</f>
        <v/>
      </c>
    </row>
    <row r="67" spans="1:66" x14ac:dyDescent="0.3">
      <c r="A67" t="str">
        <f>세팅!A68</f>
        <v>(1056) #매탄삼성점</v>
      </c>
      <c r="B67" t="str">
        <f>세팅!B68</f>
        <v>150-0</v>
      </c>
      <c r="C67">
        <f t="shared" ref="C67:C130" si="5">IFERROR(VALUE(MID(B67,5,10)),"")</f>
        <v>0</v>
      </c>
      <c r="D67" t="str">
        <f t="shared" ref="D67:D130" si="6">IF(C67="","",IF(C67&gt;=3,"3+",TEXT(C67,"0")))</f>
        <v>0</v>
      </c>
      <c r="E67" s="1">
        <f>세팅!D68</f>
        <v>44866</v>
      </c>
      <c r="F67">
        <f t="shared" si="4"/>
        <v>3902666.6666666665</v>
      </c>
      <c r="G67">
        <f>IFERROR(IF($A67="","",IF(SUMIFS(RAW_매출A!$J$2:$J$7000,RAW_매출A!$B$2:$B$7000,$A67,RAW_매출A!$A$2:$A$7000,EDATE($E67,G$1-1))=0,"",SUMIFS(RAW_매출A!$J$2:$J$7000,RAW_매출A!$B$2:$B$7000,$A67,RAW_매출A!$A$2:$A$7000,EDATE($E67,G$1-1)))),"")</f>
        <v>2273200</v>
      </c>
      <c r="H67">
        <f>IFERROR(IF($A67="","",IF(SUMIFS(RAW_매출A!$J$2:$J$7000,RAW_매출A!$B$2:$B$7000,$A67,RAW_매출A!$A$2:$A$7000,EDATE($E67,H$1-1))=0,"",SUMIFS(RAW_매출A!$J$2:$J$7000,RAW_매출A!$B$2:$B$7000,$A67,RAW_매출A!$A$2:$A$7000,EDATE($E67,H$1-1)))),"")</f>
        <v>3030950</v>
      </c>
      <c r="I67">
        <f>IFERROR(IF($A67="","",IF(SUMIFS(RAW_매출A!$J$2:$J$7000,RAW_매출A!$B$2:$B$7000,$A67,RAW_매출A!$A$2:$A$7000,EDATE($E67,I$1-1))=0,"",SUMIFS(RAW_매출A!$J$2:$J$7000,RAW_매출A!$B$2:$B$7000,$A67,RAW_매출A!$A$2:$A$7000,EDATE($E67,I$1-1)))),"")</f>
        <v>3739000</v>
      </c>
      <c r="J67" s="28">
        <f>IFERROR(IF($A67="","",IF(SUMIFS(RAW_매출A!$J$2:$J$7000,RAW_매출A!$B$2:$B$7000,$A67,RAW_매출A!$A$2:$A$7000,EDATE($E67,J$1-1))=0,"",SUMIFS(RAW_매출A!$J$2:$J$7000,RAW_매출A!$B$2:$B$7000,$A67,RAW_매출A!$A$2:$A$7000,EDATE($E67,J$1-1)))),"")</f>
        <v>3194000</v>
      </c>
      <c r="K67" s="28">
        <f>IFERROR(IF($A67="","",IF(SUMIFS(RAW_매출A!$J$2:$J$7000,RAW_매출A!$B$2:$B$7000,$A67,RAW_매출A!$A$2:$A$7000,EDATE($E67,K$1-1))=0,"",SUMIFS(RAW_매출A!$J$2:$J$7000,RAW_매출A!$B$2:$B$7000,$A67,RAW_매출A!$A$2:$A$7000,EDATE($E67,K$1-1)))),"")</f>
        <v>3486500</v>
      </c>
      <c r="L67" s="28">
        <f>IFERROR(IF($A67="","",IF(SUMIFS(RAW_매출A!$J$2:$J$7000,RAW_매출A!$B$2:$B$7000,$A67,RAW_매출A!$A$2:$A$7000,EDATE($E67,L$1-1))=0,"",SUMIFS(RAW_매출A!$J$2:$J$7000,RAW_매출A!$B$2:$B$7000,$A67,RAW_매출A!$A$2:$A$7000,EDATE($E67,L$1-1)))),"")</f>
        <v>3690500</v>
      </c>
      <c r="M67" s="28">
        <f>IFERROR(IF($A67="","",IF(SUMIFS(RAW_매출A!$J$2:$J$7000,RAW_매출A!$B$2:$B$7000,$A67,RAW_매출A!$A$2:$A$7000,EDATE($E67,M$1-1))=0,"",SUMIFS(RAW_매출A!$J$2:$J$7000,RAW_매출A!$B$2:$B$7000,$A67,RAW_매출A!$A$2:$A$7000,EDATE($E67,M$1-1)))),"")</f>
        <v>4367500</v>
      </c>
      <c r="N67" s="28">
        <f>IFERROR(IF($A67="","",IF(SUMIFS(RAW_매출A!$J$2:$J$7000,RAW_매출A!$B$2:$B$7000,$A67,RAW_매출A!$A$2:$A$7000,EDATE($E67,N$1-1))=0,"",SUMIFS(RAW_매출A!$J$2:$J$7000,RAW_매출A!$B$2:$B$7000,$A67,RAW_매출A!$A$2:$A$7000,EDATE($E67,N$1-1)))),"")</f>
        <v>4163500</v>
      </c>
      <c r="O67" s="28">
        <f>IFERROR(IF($A67="","",IF(SUMIFS(RAW_매출A!$J$2:$J$7000,RAW_매출A!$B$2:$B$7000,$A67,RAW_매출A!$A$2:$A$7000,EDATE($E67,O$1-1))=0,"",SUMIFS(RAW_매출A!$J$2:$J$7000,RAW_매출A!$B$2:$B$7000,$A67,RAW_매출A!$A$2:$A$7000,EDATE($E67,O$1-1)))),"")</f>
        <v>4514000</v>
      </c>
      <c r="P67">
        <f>IFERROR(IF($A67="","",IF(SUMIFS(RAW_매출A!$J$2:$J$7000,RAW_매출A!$B$2:$B$7000,$A67,RAW_매출A!$A$2:$A$7000,EDATE($E67,P$1-1))=0,"",SUMIFS(RAW_매출A!$J$2:$J$7000,RAW_매출A!$B$2:$B$7000,$A67,RAW_매출A!$A$2:$A$7000,EDATE($E67,P$1-1)))),"")</f>
        <v>3941500</v>
      </c>
      <c r="Q67">
        <f>IFERROR(IF($A67="","",IF(SUMIFS(RAW_매출A!$J$2:$J$7000,RAW_매출A!$B$2:$B$7000,$A67,RAW_매출A!$A$2:$A$7000,EDATE($E67,Q$1-1))=0,"",SUMIFS(RAW_매출A!$J$2:$J$7000,RAW_매출A!$B$2:$B$7000,$A67,RAW_매출A!$A$2:$A$7000,EDATE($E67,Q$1-1)))),"")</f>
        <v>4618500</v>
      </c>
      <c r="R67">
        <f>IFERROR(IF($A67="","",IF(SUMIFS(RAW_매출A!$J$2:$J$7000,RAW_매출A!$B$2:$B$7000,$A67,RAW_매출A!$A$2:$A$7000,EDATE($E67,R$1-1))=0,"",SUMIFS(RAW_매출A!$J$2:$J$7000,RAW_매출A!$B$2:$B$7000,$A67,RAW_매출A!$A$2:$A$7000,EDATE($E67,R$1-1)))),"")</f>
        <v>4912000</v>
      </c>
      <c r="S67">
        <f>IFERROR(IF($A67="","",IF(SUMIFS(RAW_매출A!$J$2:$J$7000,RAW_매출A!$B$2:$B$7000,$A67,RAW_매출A!$A$2:$A$7000,EDATE($E67,S$1-1))=0,"",SUMIFS(RAW_매출A!$J$2:$J$7000,RAW_매출A!$B$2:$B$7000,$A67,RAW_매출A!$A$2:$A$7000,EDATE($E67,S$1-1)))),"")</f>
        <v>4182000</v>
      </c>
      <c r="T67">
        <f>IFERROR(IF($A67="","",IF(SUMIFS(RAW_매출A!$J$2:$J$7000,RAW_매출A!$B$2:$B$7000,$A67,RAW_매출A!$A$2:$A$7000,EDATE($E67,T$1-1))=0,"",SUMIFS(RAW_매출A!$J$2:$J$7000,RAW_매출A!$B$2:$B$7000,$A67,RAW_매출A!$A$2:$A$7000,EDATE($E67,T$1-1)))),"")</f>
        <v>5497700</v>
      </c>
      <c r="U67">
        <f>IFERROR(IF($A67="","",IF(SUMIFS(RAW_매출A!$J$2:$J$7000,RAW_매출A!$B$2:$B$7000,$A67,RAW_매출A!$A$2:$A$7000,EDATE($E67,U$1-1))=0,"",SUMIFS(RAW_매출A!$J$2:$J$7000,RAW_매출A!$B$2:$B$7000,$A67,RAW_매출A!$A$2:$A$7000,EDATE($E67,U$1-1)))),"")</f>
        <v>4866070</v>
      </c>
      <c r="V67">
        <f>IFERROR(IF($A67="","",IF(SUMIFS(RAW_매출A!$J$2:$J$7000,RAW_매출A!$B$2:$B$7000,$A67,RAW_매출A!$A$2:$A$7000,EDATE($E67,V$1-1))=0,"",SUMIFS(RAW_매출A!$J$2:$J$7000,RAW_매출A!$B$2:$B$7000,$A67,RAW_매출A!$A$2:$A$7000,EDATE($E67,V$1-1)))),"")</f>
        <v>4673990</v>
      </c>
      <c r="W67">
        <f>IFERROR(IF($A67="","",IF(SUMIFS(RAW_매출A!$J$2:$J$7000,RAW_매출A!$B$2:$B$7000,$A67,RAW_매출A!$A$2:$A$7000,EDATE($E67,W$1-1))=0,"",SUMIFS(RAW_매출A!$J$2:$J$7000,RAW_매출A!$B$2:$B$7000,$A67,RAW_매출A!$A$2:$A$7000,EDATE($E67,W$1-1)))),"")</f>
        <v>5638730</v>
      </c>
      <c r="X67">
        <f>IFERROR(IF($A67="","",IF(SUMIFS(RAW_매출A!$J$2:$J$7000,RAW_매출A!$B$2:$B$7000,$A67,RAW_매출A!$A$2:$A$7000,EDATE($E67,X$1-1))=0,"",SUMIFS(RAW_매출A!$J$2:$J$7000,RAW_매출A!$B$2:$B$7000,$A67,RAW_매출A!$A$2:$A$7000,EDATE($E67,X$1-1)))),"")</f>
        <v>4956860</v>
      </c>
      <c r="Y67">
        <f>IFERROR(IF($A67="","",IF(SUMIFS(RAW_매출A!$J$2:$J$7000,RAW_매출A!$B$2:$B$7000,$A67,RAW_매출A!$A$2:$A$7000,EDATE($E67,Y$1-1))=0,"",SUMIFS(RAW_매출A!$J$2:$J$7000,RAW_매출A!$B$2:$B$7000,$A67,RAW_매출A!$A$2:$A$7000,EDATE($E67,Y$1-1)))),"")</f>
        <v>5221840</v>
      </c>
      <c r="Z67">
        <f>IFERROR(IF($A67="","",IF(SUMIFS(RAW_매출A!$J$2:$J$7000,RAW_매출A!$B$2:$B$7000,$A67,RAW_매출A!$A$2:$A$7000,EDATE($E67,Z$1-1))=0,"",SUMIFS(RAW_매출A!$J$2:$J$7000,RAW_매출A!$B$2:$B$7000,$A67,RAW_매출A!$A$2:$A$7000,EDATE($E67,Z$1-1)))),"")</f>
        <v>5513250</v>
      </c>
      <c r="AA67">
        <f>IFERROR(IF($A67="","",IF(SUMIFS(RAW_매출A!$J$2:$J$7000,RAW_매출A!$B$2:$B$7000,$A67,RAW_매출A!$A$2:$A$7000,EDATE($E67,AA$1-1))=0,"",SUMIFS(RAW_매출A!$J$2:$J$7000,RAW_매출A!$B$2:$B$7000,$A67,RAW_매출A!$A$2:$A$7000,EDATE($E67,AA$1-1)))),"")</f>
        <v>5933340</v>
      </c>
      <c r="AB67">
        <f>IFERROR(IF($A67="","",IF(SUMIFS(RAW_매출A!$J$2:$J$7000,RAW_매출A!$B$2:$B$7000,$A67,RAW_매출A!$A$2:$A$7000,EDATE($E67,AB$1-1))=0,"",SUMIFS(RAW_매출A!$J$2:$J$7000,RAW_매출A!$B$2:$B$7000,$A67,RAW_매출A!$A$2:$A$7000,EDATE($E67,AB$1-1)))),"")</f>
        <v>5171320</v>
      </c>
      <c r="AC67">
        <f>IFERROR(IF($A67="","",IF(SUMIFS(RAW_매출A!$J$2:$J$7000,RAW_매출A!$B$2:$B$7000,$A67,RAW_매출A!$A$2:$A$7000,EDATE($E67,AC$1-1))=0,"",SUMIFS(RAW_매출A!$J$2:$J$7000,RAW_매출A!$B$2:$B$7000,$A67,RAW_매출A!$A$2:$A$7000,EDATE($E67,AC$1-1)))),"")</f>
        <v>5304240</v>
      </c>
      <c r="AD67">
        <f>IFERROR(IF($A67="","",IF(SUMIFS(RAW_매출A!$J$2:$J$7000,RAW_매출A!$B$2:$B$7000,$A67,RAW_매출A!$A$2:$A$7000,EDATE($E67,AD$1-1))=0,"",SUMIFS(RAW_매출A!$J$2:$J$7000,RAW_매출A!$B$2:$B$7000,$A67,RAW_매출A!$A$2:$A$7000,EDATE($E67,AD$1-1)))),"")</f>
        <v>6299500</v>
      </c>
      <c r="AE67">
        <f>IFERROR(IF($A67="","",IF(SUMIFS(RAW_매출A!$J$2:$J$7000,RAW_매출A!$B$2:$B$7000,$A67,RAW_매출A!$A$2:$A$7000,EDATE($E67,AE$1-1))=0,"",SUMIFS(RAW_매출A!$J$2:$J$7000,RAW_매출A!$B$2:$B$7000,$A67,RAW_매출A!$A$2:$A$7000,EDATE($E67,AE$1-1)))),"")</f>
        <v>5667210</v>
      </c>
      <c r="AF67">
        <f>IFERROR(IF($A67="","",IF(SUMIFS(RAW_매출A!$J$2:$J$7000,RAW_매출A!$B$2:$B$7000,$A67,RAW_매출A!$A$2:$A$7000,EDATE($E67,AF$1-1))=0,"",SUMIFS(RAW_매출A!$J$2:$J$7000,RAW_매출A!$B$2:$B$7000,$A67,RAW_매출A!$A$2:$A$7000,EDATE($E67,AF$1-1)))),"")</f>
        <v>5708810</v>
      </c>
      <c r="AG67">
        <f>IFERROR(IF($A67="","",IF(SUMIFS(RAW_매출A!$J$2:$J$7000,RAW_매출A!$B$2:$B$7000,$A67,RAW_매출A!$A$2:$A$7000,EDATE($E67,AG$1-1))=0,"",SUMIFS(RAW_매출A!$J$2:$J$7000,RAW_매출A!$B$2:$B$7000,$A67,RAW_매출A!$A$2:$A$7000,EDATE($E67,AG$1-1)))),"")</f>
        <v>5709530</v>
      </c>
      <c r="AH67">
        <f>IFERROR(IF($A67="","",IF(SUMIFS(RAW_매출A!$J$2:$J$7000,RAW_매출A!$B$2:$B$7000,$A67,RAW_매출A!$A$2:$A$7000,EDATE($E67,AH$1-1))=0,"",SUMIFS(RAW_매출A!$J$2:$J$7000,RAW_매출A!$B$2:$B$7000,$A67,RAW_매출A!$A$2:$A$7000,EDATE($E67,AH$1-1)))),"")</f>
        <v>5575100</v>
      </c>
      <c r="AI67">
        <f>IFERROR(IF($A67="","",IF(SUMIFS(RAW_매출A!$J$2:$J$7000,RAW_매출A!$B$2:$B$7000,$A67,RAW_매출A!$A$2:$A$7000,EDATE($E67,AI$1-1))=0,"",SUMIFS(RAW_매출A!$J$2:$J$7000,RAW_매출A!$B$2:$B$7000,$A67,RAW_매출A!$A$2:$A$7000,EDATE($E67,AI$1-1)))),"")</f>
        <v>6015580</v>
      </c>
      <c r="AJ67">
        <f>IFERROR(IF($A67="","",IF(SUMIFS(RAW_매출A!$J$2:$J$7000,RAW_매출A!$B$2:$B$7000,$A67,RAW_매출A!$A$2:$A$7000,EDATE($E67,AJ$1-1))=0,"",SUMIFS(RAW_매출A!$J$2:$J$7000,RAW_매출A!$B$2:$B$7000,$A67,RAW_매출A!$A$2:$A$7000,EDATE($E67,AJ$1-1)))),"")</f>
        <v>6092350</v>
      </c>
      <c r="AK67">
        <f>IFERROR(IF($A67="","",IF(SUMIFS(RAW_매출A!$J$2:$J$7000,RAW_매출A!$B$2:$B$7000,$A67,RAW_매출A!$A$2:$A$7000,EDATE($E67,AK$1-1))=0,"",SUMIFS(RAW_매출A!$J$2:$J$7000,RAW_매출A!$B$2:$B$7000,$A67,RAW_매출A!$A$2:$A$7000,EDATE($E67,AK$1-1)))),"")</f>
        <v>6365320</v>
      </c>
      <c r="AL67">
        <f>IFERROR(IF($A67="","",IF(SUMIFS(RAW_매출A!$J$2:$J$7000,RAW_매출A!$B$2:$B$7000,$A67,RAW_매출A!$A$2:$A$7000,EDATE($E67,AL$1-1))=0,"",SUMIFS(RAW_매출A!$J$2:$J$7000,RAW_매출A!$B$2:$B$7000,$A67,RAW_매출A!$A$2:$A$7000,EDATE($E67,AL$1-1)))),"")</f>
        <v>6073230</v>
      </c>
      <c r="AM67">
        <f>IFERROR(IF($A67="","",IF(SUMIFS(RAW_매출A!$J$2:$J$7000,RAW_매출A!$B$2:$B$7000,$A67,RAW_매출A!$A$2:$A$7000,EDATE($E67,AM$1-1))=0,"",SUMIFS(RAW_매출A!$J$2:$J$7000,RAW_매출A!$B$2:$B$7000,$A67,RAW_매출A!$A$2:$A$7000,EDATE($E67,AM$1-1)))),"")</f>
        <v>5217920</v>
      </c>
      <c r="AN67">
        <f>IFERROR(IF($A67="","",IF(SUMIFS(RAW_매출A!$J$2:$J$7000,RAW_매출A!$B$2:$B$7000,$A67,RAW_매출A!$A$2:$A$7000,EDATE($E67,AN$1-1))=0,"",SUMIFS(RAW_매출A!$J$2:$J$7000,RAW_매출A!$B$2:$B$7000,$A67,RAW_매출A!$A$2:$A$7000,EDATE($E67,AN$1-1)))),"")</f>
        <v>5600640</v>
      </c>
      <c r="AO67">
        <f>IFERROR(IF($A67="","",IF(SUMIFS(RAW_매출A!$J$2:$J$7000,RAW_매출A!$B$2:$B$7000,$A67,RAW_매출A!$A$2:$A$7000,EDATE($E67,AO$1-1))=0,"",SUMIFS(RAW_매출A!$J$2:$J$7000,RAW_매출A!$B$2:$B$7000,$A67,RAW_매출A!$A$2:$A$7000,EDATE($E67,AO$1-1)))),"")</f>
        <v>5335500</v>
      </c>
      <c r="AP67">
        <f>IFERROR(IF($A67="","",IF(SUMIFS(RAW_매출A!$J$2:$J$7000,RAW_매출A!$B$2:$B$7000,$A67,RAW_매출A!$A$2:$A$7000,EDATE($E67,AP$1-1))=0,"",SUMIFS(RAW_매출A!$J$2:$J$7000,RAW_매출A!$B$2:$B$7000,$A67,RAW_매출A!$A$2:$A$7000,EDATE($E67,AP$1-1)))),"")</f>
        <v>6609670</v>
      </c>
      <c r="AQ67">
        <f>IFERROR(IF($A67="","",IF(SUMIFS(RAW_매출A!$J$2:$J$7000,RAW_매출A!$B$2:$B$7000,$A67,RAW_매출A!$A$2:$A$7000,EDATE($E67,AQ$1-1))=0,"",SUMIFS(RAW_매출A!$J$2:$J$7000,RAW_매출A!$B$2:$B$7000,$A67,RAW_매출A!$A$2:$A$7000,EDATE($E67,AQ$1-1)))),"")</f>
        <v>6303790</v>
      </c>
      <c r="AR67">
        <f>IFERROR(IF($A67="","",IF(SUMIFS(RAW_매출A!$J$2:$J$7000,RAW_매출A!$B$2:$B$7000,$A67,RAW_매출A!$A$2:$A$7000,EDATE($E67,AR$1-1))=0,"",SUMIFS(RAW_매출A!$J$2:$J$7000,RAW_매출A!$B$2:$B$7000,$A67,RAW_매출A!$A$2:$A$7000,EDATE($E67,AR$1-1)))),"")</f>
        <v>5793430</v>
      </c>
      <c r="AS67">
        <f>IFERROR(IF($A67="","",IF(SUMIFS(RAW_매출A!$J$2:$J$7000,RAW_매출A!$B$2:$B$7000,$A67,RAW_매출A!$A$2:$A$7000,EDATE($E67,AS$1-1))=0,"",SUMIFS(RAW_매출A!$J$2:$J$7000,RAW_매출A!$B$2:$B$7000,$A67,RAW_매출A!$A$2:$A$7000,EDATE($E67,AS$1-1)))),"")</f>
        <v>6861870</v>
      </c>
      <c r="AT67">
        <f>IFERROR(IF($A67="","",IF(SUMIFS(RAW_매출A!$J$2:$J$7000,RAW_매출A!$B$2:$B$7000,$A67,RAW_매출A!$A$2:$A$7000,EDATE($E67,AT$1-1))=0,"",SUMIFS(RAW_매출A!$J$2:$J$7000,RAW_매출A!$B$2:$B$7000,$A67,RAW_매출A!$A$2:$A$7000,EDATE($E67,AT$1-1)))),"")</f>
        <v>5774310</v>
      </c>
      <c r="AU67">
        <f>IFERROR(IF($A67="","",IF(SUMIFS(RAW_매출A!$J$2:$J$7000,RAW_매출A!$B$2:$B$7000,$A67,RAW_매출A!$A$2:$A$7000,EDATE($E67,AU$1-1))=0,"",SUMIFS(RAW_매출A!$J$2:$J$7000,RAW_매출A!$B$2:$B$7000,$A67,RAW_매출A!$A$2:$A$7000,EDATE($E67,AU$1-1)))),"")</f>
        <v>6259920</v>
      </c>
      <c r="AV67">
        <f>IFERROR(IF($A67="","",IF(SUMIFS(RAW_매출A!$J$2:$J$7000,RAW_매출A!$B$2:$B$7000,$A67,RAW_매출A!$A$2:$A$7000,EDATE($E67,AV$1-1))=0,"",SUMIFS(RAW_매출A!$J$2:$J$7000,RAW_매출A!$B$2:$B$7000,$A67,RAW_매출A!$A$2:$A$7000,EDATE($E67,AV$1-1)))),"")</f>
        <v>6472980</v>
      </c>
      <c r="AW67">
        <f>IFERROR(IF($A67="","",IF(SUMIFS(RAW_매출A!$J$2:$J$7000,RAW_매출A!$B$2:$B$7000,$A67,RAW_매출A!$A$2:$A$7000,EDATE($E67,AW$1-1))=0,"",SUMIFS(RAW_매출A!$J$2:$J$7000,RAW_매출A!$B$2:$B$7000,$A67,RAW_매출A!$A$2:$A$7000,EDATE($E67,AW$1-1)))),"")</f>
        <v>6825580</v>
      </c>
      <c r="AX67">
        <f>IFERROR(IF($A67="","",IF(SUMIFS(RAW_매출A!$J$2:$J$7000,RAW_매출A!$B$2:$B$7000,$A67,RAW_매출A!$A$2:$A$7000,EDATE($E67,AX$1-1))=0,"",SUMIFS(RAW_매출A!$J$2:$J$7000,RAW_매출A!$B$2:$B$7000,$A67,RAW_매출A!$A$2:$A$7000,EDATE($E67,AX$1-1)))),"")</f>
        <v>6400260</v>
      </c>
      <c r="AY67" t="str">
        <f>IFERROR(IF($A67="","",IF(SUMIFS(RAW_매출A!$J$2:$J$7000,RAW_매출A!$B$2:$B$7000,$A67,RAW_매출A!$A$2:$A$7000,EDATE($E67,AY$1-1))=0,"",SUMIFS(RAW_매출A!$J$2:$J$7000,RAW_매출A!$B$2:$B$7000,$A67,RAW_매출A!$A$2:$A$7000,EDATE($E67,AY$1-1)))),"")</f>
        <v/>
      </c>
      <c r="AZ67" t="str">
        <f>IFERROR(IF($A67="","",IF(SUMIFS(RAW_매출A!$J$2:$J$7000,RAW_매출A!$B$2:$B$7000,$A67,RAW_매출A!$A$2:$A$7000,EDATE($E67,AZ$1-1))=0,"",SUMIFS(RAW_매출A!$J$2:$J$7000,RAW_매출A!$B$2:$B$7000,$A67,RAW_매출A!$A$2:$A$7000,EDATE($E67,AZ$1-1)))),"")</f>
        <v/>
      </c>
      <c r="BA67" t="str">
        <f>IFERROR(IF($A67="","",IF(SUMIFS(RAW_매출A!$J$2:$J$7000,RAW_매출A!$B$2:$B$7000,$A67,RAW_매출A!$A$2:$A$7000,EDATE($E67,BA$1-1))=0,"",SUMIFS(RAW_매출A!$J$2:$J$7000,RAW_매출A!$B$2:$B$7000,$A67,RAW_매출A!$A$2:$A$7000,EDATE($E67,BA$1-1)))),"")</f>
        <v/>
      </c>
      <c r="BB67" t="str">
        <f>IFERROR(IF($A67="","",IF(SUMIFS(RAW_매출A!$J$2:$J$7000,RAW_매출A!$B$2:$B$7000,$A67,RAW_매출A!$A$2:$A$7000,EDATE($E67,BB$1-1))=0,"",SUMIFS(RAW_매출A!$J$2:$J$7000,RAW_매출A!$B$2:$B$7000,$A67,RAW_매출A!$A$2:$A$7000,EDATE($E67,BB$1-1)))),"")</f>
        <v/>
      </c>
      <c r="BC67" t="str">
        <f>IFERROR(IF($A67="","",IF(SUMIFS(RAW_매출A!$J$2:$J$7000,RAW_매출A!$B$2:$B$7000,$A67,RAW_매출A!$A$2:$A$7000,EDATE($E67,BC$1-1))=0,"",SUMIFS(RAW_매출A!$J$2:$J$7000,RAW_매출A!$B$2:$B$7000,$A67,RAW_매출A!$A$2:$A$7000,EDATE($E67,BC$1-1)))),"")</f>
        <v/>
      </c>
      <c r="BD67" t="str">
        <f>IFERROR(IF($A67="","",IF(SUMIFS(RAW_매출A!$J$2:$J$7000,RAW_매출A!$B$2:$B$7000,$A67,RAW_매출A!$A$2:$A$7000,EDATE($E67,BD$1-1))=0,"",SUMIFS(RAW_매출A!$J$2:$J$7000,RAW_매출A!$B$2:$B$7000,$A67,RAW_매출A!$A$2:$A$7000,EDATE($E67,BD$1-1)))),"")</f>
        <v/>
      </c>
      <c r="BE67" t="str">
        <f>IFERROR(IF($A67="","",IF(SUMIFS(RAW_매출A!$J$2:$J$7000,RAW_매출A!$B$2:$B$7000,$A67,RAW_매출A!$A$2:$A$7000,EDATE($E67,BE$1-1))=0,"",SUMIFS(RAW_매출A!$J$2:$J$7000,RAW_매출A!$B$2:$B$7000,$A67,RAW_매출A!$A$2:$A$7000,EDATE($E67,BE$1-1)))),"")</f>
        <v/>
      </c>
      <c r="BF67" t="str">
        <f>IFERROR(IF($A67="","",IF(SUMIFS(RAW_매출A!$J$2:$J$7000,RAW_매출A!$B$2:$B$7000,$A67,RAW_매출A!$A$2:$A$7000,EDATE($E67,BF$1-1))=0,"",SUMIFS(RAW_매출A!$J$2:$J$7000,RAW_매출A!$B$2:$B$7000,$A67,RAW_매출A!$A$2:$A$7000,EDATE($E67,BF$1-1)))),"")</f>
        <v/>
      </c>
      <c r="BG67" t="str">
        <f>IFERROR(IF($A67="","",IF(SUMIFS(RAW_매출A!$J$2:$J$7000,RAW_매출A!$B$2:$B$7000,$A67,RAW_매출A!$A$2:$A$7000,EDATE($E67,BG$1-1))=0,"",SUMIFS(RAW_매출A!$J$2:$J$7000,RAW_매출A!$B$2:$B$7000,$A67,RAW_매출A!$A$2:$A$7000,EDATE($E67,BG$1-1)))),"")</f>
        <v/>
      </c>
      <c r="BH67" t="str">
        <f>IFERROR(IF($A67="","",IF(SUMIFS(RAW_매출A!$J$2:$J$7000,RAW_매출A!$B$2:$B$7000,$A67,RAW_매출A!$A$2:$A$7000,EDATE($E67,BH$1-1))=0,"",SUMIFS(RAW_매출A!$J$2:$J$7000,RAW_매출A!$B$2:$B$7000,$A67,RAW_매출A!$A$2:$A$7000,EDATE($E67,BH$1-1)))),"")</f>
        <v/>
      </c>
      <c r="BI67" t="str">
        <f>IFERROR(IF($A67="","",IF(SUMIFS(RAW_매출A!$J$2:$J$7000,RAW_매출A!$B$2:$B$7000,$A67,RAW_매출A!$A$2:$A$7000,EDATE($E67,BI$1-1))=0,"",SUMIFS(RAW_매출A!$J$2:$J$7000,RAW_매출A!$B$2:$B$7000,$A67,RAW_매출A!$A$2:$A$7000,EDATE($E67,BI$1-1)))),"")</f>
        <v/>
      </c>
      <c r="BJ67" t="str">
        <f>IFERROR(IF($A67="","",IF(SUMIFS(RAW_매출A!$J$2:$J$7000,RAW_매출A!$B$2:$B$7000,$A67,RAW_매출A!$A$2:$A$7000,EDATE($E67,BJ$1-1))=0,"",SUMIFS(RAW_매출A!$J$2:$J$7000,RAW_매출A!$B$2:$B$7000,$A67,RAW_매출A!$A$2:$A$7000,EDATE($E67,BJ$1-1)))),"")</f>
        <v/>
      </c>
      <c r="BK67" t="str">
        <f>IFERROR(IF($A67="","",IF(SUMIFS(RAW_매출A!$J$2:$J$7000,RAW_매출A!$B$2:$B$7000,$A67,RAW_매출A!$A$2:$A$7000,EDATE($E67,BK$1-1))=0,"",SUMIFS(RAW_매출A!$J$2:$J$7000,RAW_매출A!$B$2:$B$7000,$A67,RAW_매출A!$A$2:$A$7000,EDATE($E67,BK$1-1)))),"")</f>
        <v/>
      </c>
      <c r="BL67" t="str">
        <f>IFERROR(IF($A67="","",IF(SUMIFS(RAW_매출A!$J$2:$J$7000,RAW_매출A!$B$2:$B$7000,$A67,RAW_매출A!$A$2:$A$7000,EDATE($E67,BL$1-1))=0,"",SUMIFS(RAW_매출A!$J$2:$J$7000,RAW_매출A!$B$2:$B$7000,$A67,RAW_매출A!$A$2:$A$7000,EDATE($E67,BL$1-1)))),"")</f>
        <v/>
      </c>
      <c r="BM67" t="str">
        <f>IFERROR(IF($A67="","",IF(SUMIFS(RAW_매출A!$J$2:$J$7000,RAW_매출A!$B$2:$B$7000,$A67,RAW_매출A!$A$2:$A$7000,EDATE($E67,BM$1-1))=0,"",SUMIFS(RAW_매출A!$J$2:$J$7000,RAW_매출A!$B$2:$B$7000,$A67,RAW_매출A!$A$2:$A$7000,EDATE($E67,BM$1-1)))),"")</f>
        <v/>
      </c>
      <c r="BN67" t="str">
        <f>IFERROR(IF($A67="","",IF(SUMIFS(RAW_매출A!$J$2:$J$7000,RAW_매출A!$B$2:$B$7000,$A67,RAW_매출A!$A$2:$A$7000,EDATE($E67,BN$1-1))=0,"",SUMIFS(RAW_매출A!$J$2:$J$7000,RAW_매출A!$B$2:$B$7000,$A67,RAW_매출A!$A$2:$A$7000,EDATE($E67,BN$1-1)))),"")</f>
        <v/>
      </c>
    </row>
    <row r="68" spans="1:66" x14ac:dyDescent="0.3">
      <c r="A68" t="str">
        <f>세팅!A69</f>
        <v>(1057) #김포구래현대점</v>
      </c>
      <c r="B68" t="str">
        <f>세팅!B69</f>
        <v>150-2</v>
      </c>
      <c r="C68">
        <f t="shared" si="5"/>
        <v>2</v>
      </c>
      <c r="D68" t="str">
        <f t="shared" si="6"/>
        <v>2</v>
      </c>
      <c r="E68" s="1">
        <f>세팅!D69</f>
        <v>44866</v>
      </c>
      <c r="F68">
        <f t="shared" si="4"/>
        <v>2166500</v>
      </c>
      <c r="G68">
        <f>IFERROR(IF($A68="","",IF(SUMIFS(RAW_매출A!$J$2:$J$7000,RAW_매출A!$B$2:$B$7000,$A68,RAW_매출A!$A$2:$A$7000,EDATE($E68,G$1-1))=0,"",SUMIFS(RAW_매출A!$J$2:$J$7000,RAW_매출A!$B$2:$B$7000,$A68,RAW_매출A!$A$2:$A$7000,EDATE($E68,G$1-1)))),"")</f>
        <v>2060380</v>
      </c>
      <c r="H68">
        <f>IFERROR(IF($A68="","",IF(SUMIFS(RAW_매출A!$J$2:$J$7000,RAW_매출A!$B$2:$B$7000,$A68,RAW_매출A!$A$2:$A$7000,EDATE($E68,H$1-1))=0,"",SUMIFS(RAW_매출A!$J$2:$J$7000,RAW_매출A!$B$2:$B$7000,$A68,RAW_매출A!$A$2:$A$7000,EDATE($E68,H$1-1)))),"")</f>
        <v>2651400</v>
      </c>
      <c r="I68">
        <f>IFERROR(IF($A68="","",IF(SUMIFS(RAW_매출A!$J$2:$J$7000,RAW_매출A!$B$2:$B$7000,$A68,RAW_매출A!$A$2:$A$7000,EDATE($E68,I$1-1))=0,"",SUMIFS(RAW_매출A!$J$2:$J$7000,RAW_매출A!$B$2:$B$7000,$A68,RAW_매출A!$A$2:$A$7000,EDATE($E68,I$1-1)))),"")</f>
        <v>2739500</v>
      </c>
      <c r="J68" s="28">
        <f>IFERROR(IF($A68="","",IF(SUMIFS(RAW_매출A!$J$2:$J$7000,RAW_매출A!$B$2:$B$7000,$A68,RAW_매출A!$A$2:$A$7000,EDATE($E68,J$1-1))=0,"",SUMIFS(RAW_매출A!$J$2:$J$7000,RAW_매출A!$B$2:$B$7000,$A68,RAW_매출A!$A$2:$A$7000,EDATE($E68,J$1-1)))),"")</f>
        <v>2307500</v>
      </c>
      <c r="K68" s="28">
        <f>IFERROR(IF($A68="","",IF(SUMIFS(RAW_매출A!$J$2:$J$7000,RAW_매출A!$B$2:$B$7000,$A68,RAW_매출A!$A$2:$A$7000,EDATE($E68,K$1-1))=0,"",SUMIFS(RAW_매출A!$J$2:$J$7000,RAW_매출A!$B$2:$B$7000,$A68,RAW_매출A!$A$2:$A$7000,EDATE($E68,K$1-1)))),"")</f>
        <v>2021000</v>
      </c>
      <c r="L68" s="28">
        <f>IFERROR(IF($A68="","",IF(SUMIFS(RAW_매출A!$J$2:$J$7000,RAW_매출A!$B$2:$B$7000,$A68,RAW_매출A!$A$2:$A$7000,EDATE($E68,L$1-1))=0,"",SUMIFS(RAW_매출A!$J$2:$J$7000,RAW_매출A!$B$2:$B$7000,$A68,RAW_매출A!$A$2:$A$7000,EDATE($E68,L$1-1)))),"")</f>
        <v>1877000</v>
      </c>
      <c r="M68" s="28">
        <f>IFERROR(IF($A68="","",IF(SUMIFS(RAW_매출A!$J$2:$J$7000,RAW_매출A!$B$2:$B$7000,$A68,RAW_매출A!$A$2:$A$7000,EDATE($E68,M$1-1))=0,"",SUMIFS(RAW_매출A!$J$2:$J$7000,RAW_매출A!$B$2:$B$7000,$A68,RAW_매출A!$A$2:$A$7000,EDATE($E68,M$1-1)))),"")</f>
        <v>2254500</v>
      </c>
      <c r="N68" s="28">
        <f>IFERROR(IF($A68="","",IF(SUMIFS(RAW_매출A!$J$2:$J$7000,RAW_매출A!$B$2:$B$7000,$A68,RAW_매출A!$A$2:$A$7000,EDATE($E68,N$1-1))=0,"",SUMIFS(RAW_매출A!$J$2:$J$7000,RAW_매출A!$B$2:$B$7000,$A68,RAW_매출A!$A$2:$A$7000,EDATE($E68,N$1-1)))),"")</f>
        <v>2079000</v>
      </c>
      <c r="O68" s="28">
        <f>IFERROR(IF($A68="","",IF(SUMIFS(RAW_매출A!$J$2:$J$7000,RAW_매출A!$B$2:$B$7000,$A68,RAW_매출A!$A$2:$A$7000,EDATE($E68,O$1-1))=0,"",SUMIFS(RAW_매출A!$J$2:$J$7000,RAW_매출A!$B$2:$B$7000,$A68,RAW_매출A!$A$2:$A$7000,EDATE($E68,O$1-1)))),"")</f>
        <v>2460000</v>
      </c>
      <c r="P68">
        <f>IFERROR(IF($A68="","",IF(SUMIFS(RAW_매출A!$J$2:$J$7000,RAW_매출A!$B$2:$B$7000,$A68,RAW_매출A!$A$2:$A$7000,EDATE($E68,P$1-1))=0,"",SUMIFS(RAW_매출A!$J$2:$J$7000,RAW_매출A!$B$2:$B$7000,$A68,RAW_매출A!$A$2:$A$7000,EDATE($E68,P$1-1)))),"")</f>
        <v>2505500</v>
      </c>
      <c r="Q68">
        <f>IFERROR(IF($A68="","",IF(SUMIFS(RAW_매출A!$J$2:$J$7000,RAW_매출A!$B$2:$B$7000,$A68,RAW_매출A!$A$2:$A$7000,EDATE($E68,Q$1-1))=0,"",SUMIFS(RAW_매출A!$J$2:$J$7000,RAW_매출A!$B$2:$B$7000,$A68,RAW_매출A!$A$2:$A$7000,EDATE($E68,Q$1-1)))),"")</f>
        <v>2726000</v>
      </c>
      <c r="R68">
        <f>IFERROR(IF($A68="","",IF(SUMIFS(RAW_매출A!$J$2:$J$7000,RAW_매출A!$B$2:$B$7000,$A68,RAW_매출A!$A$2:$A$7000,EDATE($E68,R$1-1))=0,"",SUMIFS(RAW_매출A!$J$2:$J$7000,RAW_매출A!$B$2:$B$7000,$A68,RAW_매출A!$A$2:$A$7000,EDATE($E68,R$1-1)))),"")</f>
        <v>3119500</v>
      </c>
      <c r="S68">
        <f>IFERROR(IF($A68="","",IF(SUMIFS(RAW_매출A!$J$2:$J$7000,RAW_매출A!$B$2:$B$7000,$A68,RAW_매출A!$A$2:$A$7000,EDATE($E68,S$1-1))=0,"",SUMIFS(RAW_매출A!$J$2:$J$7000,RAW_매출A!$B$2:$B$7000,$A68,RAW_매출A!$A$2:$A$7000,EDATE($E68,S$1-1)))),"")</f>
        <v>2803500</v>
      </c>
      <c r="T68">
        <f>IFERROR(IF($A68="","",IF(SUMIFS(RAW_매출A!$J$2:$J$7000,RAW_매출A!$B$2:$B$7000,$A68,RAW_매출A!$A$2:$A$7000,EDATE($E68,T$1-1))=0,"",SUMIFS(RAW_매출A!$J$2:$J$7000,RAW_매출A!$B$2:$B$7000,$A68,RAW_매출A!$A$2:$A$7000,EDATE($E68,T$1-1)))),"")</f>
        <v>3149560</v>
      </c>
      <c r="U68">
        <f>IFERROR(IF($A68="","",IF(SUMIFS(RAW_매출A!$J$2:$J$7000,RAW_매출A!$B$2:$B$7000,$A68,RAW_매출A!$A$2:$A$7000,EDATE($E68,U$1-1))=0,"",SUMIFS(RAW_매출A!$J$2:$J$7000,RAW_매출A!$B$2:$B$7000,$A68,RAW_매출A!$A$2:$A$7000,EDATE($E68,U$1-1)))),"")</f>
        <v>3150130</v>
      </c>
      <c r="V68">
        <f>IFERROR(IF($A68="","",IF(SUMIFS(RAW_매출A!$J$2:$J$7000,RAW_매출A!$B$2:$B$7000,$A68,RAW_매출A!$A$2:$A$7000,EDATE($E68,V$1-1))=0,"",SUMIFS(RAW_매출A!$J$2:$J$7000,RAW_매출A!$B$2:$B$7000,$A68,RAW_매출A!$A$2:$A$7000,EDATE($E68,V$1-1)))),"")</f>
        <v>2860050</v>
      </c>
      <c r="W68">
        <f>IFERROR(IF($A68="","",IF(SUMIFS(RAW_매출A!$J$2:$J$7000,RAW_매출A!$B$2:$B$7000,$A68,RAW_매출A!$A$2:$A$7000,EDATE($E68,W$1-1))=0,"",SUMIFS(RAW_매출A!$J$2:$J$7000,RAW_매출A!$B$2:$B$7000,$A68,RAW_매출A!$A$2:$A$7000,EDATE($E68,W$1-1)))),"")</f>
        <v>3203440</v>
      </c>
      <c r="X68">
        <f>IFERROR(IF($A68="","",IF(SUMIFS(RAW_매출A!$J$2:$J$7000,RAW_매출A!$B$2:$B$7000,$A68,RAW_매출A!$A$2:$A$7000,EDATE($E68,X$1-1))=0,"",SUMIFS(RAW_매출A!$J$2:$J$7000,RAW_매출A!$B$2:$B$7000,$A68,RAW_매출A!$A$2:$A$7000,EDATE($E68,X$1-1)))),"")</f>
        <v>2995880</v>
      </c>
      <c r="Y68">
        <f>IFERROR(IF($A68="","",IF(SUMIFS(RAW_매출A!$J$2:$J$7000,RAW_매출A!$B$2:$B$7000,$A68,RAW_매출A!$A$2:$A$7000,EDATE($E68,Y$1-1))=0,"",SUMIFS(RAW_매출A!$J$2:$J$7000,RAW_매출A!$B$2:$B$7000,$A68,RAW_매출A!$A$2:$A$7000,EDATE($E68,Y$1-1)))),"")</f>
        <v>3067390</v>
      </c>
      <c r="Z68">
        <f>IFERROR(IF($A68="","",IF(SUMIFS(RAW_매출A!$J$2:$J$7000,RAW_매출A!$B$2:$B$7000,$A68,RAW_매출A!$A$2:$A$7000,EDATE($E68,Z$1-1))=0,"",SUMIFS(RAW_매출A!$J$2:$J$7000,RAW_매출A!$B$2:$B$7000,$A68,RAW_매출A!$A$2:$A$7000,EDATE($E68,Z$1-1)))),"")</f>
        <v>2593060</v>
      </c>
      <c r="AA68">
        <f>IFERROR(IF($A68="","",IF(SUMIFS(RAW_매출A!$J$2:$J$7000,RAW_매출A!$B$2:$B$7000,$A68,RAW_매출A!$A$2:$A$7000,EDATE($E68,AA$1-1))=0,"",SUMIFS(RAW_매출A!$J$2:$J$7000,RAW_매출A!$B$2:$B$7000,$A68,RAW_매출A!$A$2:$A$7000,EDATE($E68,AA$1-1)))),"")</f>
        <v>3175540</v>
      </c>
      <c r="AB68">
        <f>IFERROR(IF($A68="","",IF(SUMIFS(RAW_매출A!$J$2:$J$7000,RAW_매출A!$B$2:$B$7000,$A68,RAW_매출A!$A$2:$A$7000,EDATE($E68,AB$1-1))=0,"",SUMIFS(RAW_매출A!$J$2:$J$7000,RAW_매출A!$B$2:$B$7000,$A68,RAW_매출A!$A$2:$A$7000,EDATE($E68,AB$1-1)))),"")</f>
        <v>3607290</v>
      </c>
      <c r="AC68">
        <f>IFERROR(IF($A68="","",IF(SUMIFS(RAW_매출A!$J$2:$J$7000,RAW_매출A!$B$2:$B$7000,$A68,RAW_매출A!$A$2:$A$7000,EDATE($E68,AC$1-1))=0,"",SUMIFS(RAW_매출A!$J$2:$J$7000,RAW_매출A!$B$2:$B$7000,$A68,RAW_매출A!$A$2:$A$7000,EDATE($E68,AC$1-1)))),"")</f>
        <v>4078140</v>
      </c>
      <c r="AD68">
        <f>IFERROR(IF($A68="","",IF(SUMIFS(RAW_매출A!$J$2:$J$7000,RAW_매출A!$B$2:$B$7000,$A68,RAW_매출A!$A$2:$A$7000,EDATE($E68,AD$1-1))=0,"",SUMIFS(RAW_매출A!$J$2:$J$7000,RAW_매출A!$B$2:$B$7000,$A68,RAW_매출A!$A$2:$A$7000,EDATE($E68,AD$1-1)))),"")</f>
        <v>3986870</v>
      </c>
      <c r="AE68">
        <f>IFERROR(IF($A68="","",IF(SUMIFS(RAW_매출A!$J$2:$J$7000,RAW_매출A!$B$2:$B$7000,$A68,RAW_매출A!$A$2:$A$7000,EDATE($E68,AE$1-1))=0,"",SUMIFS(RAW_매출A!$J$2:$J$7000,RAW_매출A!$B$2:$B$7000,$A68,RAW_매출A!$A$2:$A$7000,EDATE($E68,AE$1-1)))),"")</f>
        <v>4054950</v>
      </c>
      <c r="AF68">
        <f>IFERROR(IF($A68="","",IF(SUMIFS(RAW_매출A!$J$2:$J$7000,RAW_매출A!$B$2:$B$7000,$A68,RAW_매출A!$A$2:$A$7000,EDATE($E68,AF$1-1))=0,"",SUMIFS(RAW_매출A!$J$2:$J$7000,RAW_매출A!$B$2:$B$7000,$A68,RAW_매출A!$A$2:$A$7000,EDATE($E68,AF$1-1)))),"")</f>
        <v>4016210</v>
      </c>
      <c r="AG68">
        <f>IFERROR(IF($A68="","",IF(SUMIFS(RAW_매출A!$J$2:$J$7000,RAW_매출A!$B$2:$B$7000,$A68,RAW_매출A!$A$2:$A$7000,EDATE($E68,AG$1-1))=0,"",SUMIFS(RAW_매출A!$J$2:$J$7000,RAW_매출A!$B$2:$B$7000,$A68,RAW_매출A!$A$2:$A$7000,EDATE($E68,AG$1-1)))),"")</f>
        <v>3626730</v>
      </c>
      <c r="AH68">
        <f>IFERROR(IF($A68="","",IF(SUMIFS(RAW_매출A!$J$2:$J$7000,RAW_매출A!$B$2:$B$7000,$A68,RAW_매출A!$A$2:$A$7000,EDATE($E68,AH$1-1))=0,"",SUMIFS(RAW_매출A!$J$2:$J$7000,RAW_매출A!$B$2:$B$7000,$A68,RAW_매출A!$A$2:$A$7000,EDATE($E68,AH$1-1)))),"")</f>
        <v>2972500</v>
      </c>
      <c r="AI68">
        <f>IFERROR(IF($A68="","",IF(SUMIFS(RAW_매출A!$J$2:$J$7000,RAW_매출A!$B$2:$B$7000,$A68,RAW_매출A!$A$2:$A$7000,EDATE($E68,AI$1-1))=0,"",SUMIFS(RAW_매출A!$J$2:$J$7000,RAW_매출A!$B$2:$B$7000,$A68,RAW_매출A!$A$2:$A$7000,EDATE($E68,AI$1-1)))),"")</f>
        <v>3703050</v>
      </c>
      <c r="AJ68">
        <f>IFERROR(IF($A68="","",IF(SUMIFS(RAW_매출A!$J$2:$J$7000,RAW_매출A!$B$2:$B$7000,$A68,RAW_매출A!$A$2:$A$7000,EDATE($E68,AJ$1-1))=0,"",SUMIFS(RAW_매출A!$J$2:$J$7000,RAW_매출A!$B$2:$B$7000,$A68,RAW_매출A!$A$2:$A$7000,EDATE($E68,AJ$1-1)))),"")</f>
        <v>3873380</v>
      </c>
      <c r="AK68">
        <f>IFERROR(IF($A68="","",IF(SUMIFS(RAW_매출A!$J$2:$J$7000,RAW_매출A!$B$2:$B$7000,$A68,RAW_매출A!$A$2:$A$7000,EDATE($E68,AK$1-1))=0,"",SUMIFS(RAW_매출A!$J$2:$J$7000,RAW_매출A!$B$2:$B$7000,$A68,RAW_매출A!$A$2:$A$7000,EDATE($E68,AK$1-1)))),"")</f>
        <v>4803390</v>
      </c>
      <c r="AL68">
        <f>IFERROR(IF($A68="","",IF(SUMIFS(RAW_매출A!$J$2:$J$7000,RAW_매출A!$B$2:$B$7000,$A68,RAW_매출A!$A$2:$A$7000,EDATE($E68,AL$1-1))=0,"",SUMIFS(RAW_매출A!$J$2:$J$7000,RAW_매출A!$B$2:$B$7000,$A68,RAW_매출A!$A$2:$A$7000,EDATE($E68,AL$1-1)))),"")</f>
        <v>4989060</v>
      </c>
      <c r="AM68">
        <f>IFERROR(IF($A68="","",IF(SUMIFS(RAW_매출A!$J$2:$J$7000,RAW_매출A!$B$2:$B$7000,$A68,RAW_매출A!$A$2:$A$7000,EDATE($E68,AM$1-1))=0,"",SUMIFS(RAW_매출A!$J$2:$J$7000,RAW_매출A!$B$2:$B$7000,$A68,RAW_매출A!$A$2:$A$7000,EDATE($E68,AM$1-1)))),"")</f>
        <v>4553340</v>
      </c>
      <c r="AN68">
        <f>IFERROR(IF($A68="","",IF(SUMIFS(RAW_매출A!$J$2:$J$7000,RAW_매출A!$B$2:$B$7000,$A68,RAW_매출A!$A$2:$A$7000,EDATE($E68,AN$1-1))=0,"",SUMIFS(RAW_매출A!$J$2:$J$7000,RAW_매출A!$B$2:$B$7000,$A68,RAW_매출A!$A$2:$A$7000,EDATE($E68,AN$1-1)))),"")</f>
        <v>4808110</v>
      </c>
      <c r="AO68">
        <f>IFERROR(IF($A68="","",IF(SUMIFS(RAW_매출A!$J$2:$J$7000,RAW_매출A!$B$2:$B$7000,$A68,RAW_매출A!$A$2:$A$7000,EDATE($E68,AO$1-1))=0,"",SUMIFS(RAW_매출A!$J$2:$J$7000,RAW_매출A!$B$2:$B$7000,$A68,RAW_매출A!$A$2:$A$7000,EDATE($E68,AO$1-1)))),"")</f>
        <v>4117490</v>
      </c>
      <c r="AP68">
        <f>IFERROR(IF($A68="","",IF(SUMIFS(RAW_매출A!$J$2:$J$7000,RAW_매출A!$B$2:$B$7000,$A68,RAW_매출A!$A$2:$A$7000,EDATE($E68,AP$1-1))=0,"",SUMIFS(RAW_매출A!$J$2:$J$7000,RAW_매출A!$B$2:$B$7000,$A68,RAW_매출A!$A$2:$A$7000,EDATE($E68,AP$1-1)))),"")</f>
        <v>4957230</v>
      </c>
      <c r="AQ68">
        <f>IFERROR(IF($A68="","",IF(SUMIFS(RAW_매출A!$J$2:$J$7000,RAW_매출A!$B$2:$B$7000,$A68,RAW_매출A!$A$2:$A$7000,EDATE($E68,AQ$1-1))=0,"",SUMIFS(RAW_매출A!$J$2:$J$7000,RAW_매출A!$B$2:$B$7000,$A68,RAW_매출A!$A$2:$A$7000,EDATE($E68,AQ$1-1)))),"")</f>
        <v>3139250</v>
      </c>
      <c r="AR68">
        <f>IFERROR(IF($A68="","",IF(SUMIFS(RAW_매출A!$J$2:$J$7000,RAW_매출A!$B$2:$B$7000,$A68,RAW_매출A!$A$2:$A$7000,EDATE($E68,AR$1-1))=0,"",SUMIFS(RAW_매출A!$J$2:$J$7000,RAW_매출A!$B$2:$B$7000,$A68,RAW_매출A!$A$2:$A$7000,EDATE($E68,AR$1-1)))),"")</f>
        <v>2641390</v>
      </c>
      <c r="AS68">
        <f>IFERROR(IF($A68="","",IF(SUMIFS(RAW_매출A!$J$2:$J$7000,RAW_매출A!$B$2:$B$7000,$A68,RAW_매출A!$A$2:$A$7000,EDATE($E68,AS$1-1))=0,"",SUMIFS(RAW_매출A!$J$2:$J$7000,RAW_매출A!$B$2:$B$7000,$A68,RAW_매출A!$A$2:$A$7000,EDATE($E68,AS$1-1)))),"")</f>
        <v>2716220</v>
      </c>
      <c r="AT68">
        <f>IFERROR(IF($A68="","",IF(SUMIFS(RAW_매출A!$J$2:$J$7000,RAW_매출A!$B$2:$B$7000,$A68,RAW_매출A!$A$2:$A$7000,EDATE($E68,AT$1-1))=0,"",SUMIFS(RAW_매출A!$J$2:$J$7000,RAW_매출A!$B$2:$B$7000,$A68,RAW_매출A!$A$2:$A$7000,EDATE($E68,AT$1-1)))),"")</f>
        <v>2531680</v>
      </c>
      <c r="AU68">
        <f>IFERROR(IF($A68="","",IF(SUMIFS(RAW_매출A!$J$2:$J$7000,RAW_매출A!$B$2:$B$7000,$A68,RAW_매출A!$A$2:$A$7000,EDATE($E68,AU$1-1))=0,"",SUMIFS(RAW_매출A!$J$2:$J$7000,RAW_매출A!$B$2:$B$7000,$A68,RAW_매출A!$A$2:$A$7000,EDATE($E68,AU$1-1)))),"")</f>
        <v>2773490</v>
      </c>
      <c r="AV68">
        <f>IFERROR(IF($A68="","",IF(SUMIFS(RAW_매출A!$J$2:$J$7000,RAW_매출A!$B$2:$B$7000,$A68,RAW_매출A!$A$2:$A$7000,EDATE($E68,AV$1-1))=0,"",SUMIFS(RAW_매출A!$J$2:$J$7000,RAW_매출A!$B$2:$B$7000,$A68,RAW_매출A!$A$2:$A$7000,EDATE($E68,AV$1-1)))),"")</f>
        <v>2757650</v>
      </c>
      <c r="AW68">
        <f>IFERROR(IF($A68="","",IF(SUMIFS(RAW_매출A!$J$2:$J$7000,RAW_매출A!$B$2:$B$7000,$A68,RAW_매출A!$A$2:$A$7000,EDATE($E68,AW$1-1))=0,"",SUMIFS(RAW_매출A!$J$2:$J$7000,RAW_매출A!$B$2:$B$7000,$A68,RAW_매출A!$A$2:$A$7000,EDATE($E68,AW$1-1)))),"")</f>
        <v>2826540</v>
      </c>
      <c r="AX68">
        <f>IFERROR(IF($A68="","",IF(SUMIFS(RAW_매출A!$J$2:$J$7000,RAW_매출A!$B$2:$B$7000,$A68,RAW_매출A!$A$2:$A$7000,EDATE($E68,AX$1-1))=0,"",SUMIFS(RAW_매출A!$J$2:$J$7000,RAW_매출A!$B$2:$B$7000,$A68,RAW_매출A!$A$2:$A$7000,EDATE($E68,AX$1-1)))),"")</f>
        <v>2744390</v>
      </c>
      <c r="AY68" t="str">
        <f>IFERROR(IF($A68="","",IF(SUMIFS(RAW_매출A!$J$2:$J$7000,RAW_매출A!$B$2:$B$7000,$A68,RAW_매출A!$A$2:$A$7000,EDATE($E68,AY$1-1))=0,"",SUMIFS(RAW_매출A!$J$2:$J$7000,RAW_매출A!$B$2:$B$7000,$A68,RAW_매출A!$A$2:$A$7000,EDATE($E68,AY$1-1)))),"")</f>
        <v/>
      </c>
      <c r="AZ68" t="str">
        <f>IFERROR(IF($A68="","",IF(SUMIFS(RAW_매출A!$J$2:$J$7000,RAW_매출A!$B$2:$B$7000,$A68,RAW_매출A!$A$2:$A$7000,EDATE($E68,AZ$1-1))=0,"",SUMIFS(RAW_매출A!$J$2:$J$7000,RAW_매출A!$B$2:$B$7000,$A68,RAW_매출A!$A$2:$A$7000,EDATE($E68,AZ$1-1)))),"")</f>
        <v/>
      </c>
      <c r="BA68" t="str">
        <f>IFERROR(IF($A68="","",IF(SUMIFS(RAW_매출A!$J$2:$J$7000,RAW_매출A!$B$2:$B$7000,$A68,RAW_매출A!$A$2:$A$7000,EDATE($E68,BA$1-1))=0,"",SUMIFS(RAW_매출A!$J$2:$J$7000,RAW_매출A!$B$2:$B$7000,$A68,RAW_매출A!$A$2:$A$7000,EDATE($E68,BA$1-1)))),"")</f>
        <v/>
      </c>
      <c r="BB68" t="str">
        <f>IFERROR(IF($A68="","",IF(SUMIFS(RAW_매출A!$J$2:$J$7000,RAW_매출A!$B$2:$B$7000,$A68,RAW_매출A!$A$2:$A$7000,EDATE($E68,BB$1-1))=0,"",SUMIFS(RAW_매출A!$J$2:$J$7000,RAW_매출A!$B$2:$B$7000,$A68,RAW_매출A!$A$2:$A$7000,EDATE($E68,BB$1-1)))),"")</f>
        <v/>
      </c>
      <c r="BC68" t="str">
        <f>IFERROR(IF($A68="","",IF(SUMIFS(RAW_매출A!$J$2:$J$7000,RAW_매출A!$B$2:$B$7000,$A68,RAW_매출A!$A$2:$A$7000,EDATE($E68,BC$1-1))=0,"",SUMIFS(RAW_매출A!$J$2:$J$7000,RAW_매출A!$B$2:$B$7000,$A68,RAW_매출A!$A$2:$A$7000,EDATE($E68,BC$1-1)))),"")</f>
        <v/>
      </c>
      <c r="BD68" t="str">
        <f>IFERROR(IF($A68="","",IF(SUMIFS(RAW_매출A!$J$2:$J$7000,RAW_매출A!$B$2:$B$7000,$A68,RAW_매출A!$A$2:$A$7000,EDATE($E68,BD$1-1))=0,"",SUMIFS(RAW_매출A!$J$2:$J$7000,RAW_매출A!$B$2:$B$7000,$A68,RAW_매출A!$A$2:$A$7000,EDATE($E68,BD$1-1)))),"")</f>
        <v/>
      </c>
      <c r="BE68" t="str">
        <f>IFERROR(IF($A68="","",IF(SUMIFS(RAW_매출A!$J$2:$J$7000,RAW_매출A!$B$2:$B$7000,$A68,RAW_매출A!$A$2:$A$7000,EDATE($E68,BE$1-1))=0,"",SUMIFS(RAW_매출A!$J$2:$J$7000,RAW_매출A!$B$2:$B$7000,$A68,RAW_매출A!$A$2:$A$7000,EDATE($E68,BE$1-1)))),"")</f>
        <v/>
      </c>
      <c r="BF68" t="str">
        <f>IFERROR(IF($A68="","",IF(SUMIFS(RAW_매출A!$J$2:$J$7000,RAW_매출A!$B$2:$B$7000,$A68,RAW_매출A!$A$2:$A$7000,EDATE($E68,BF$1-1))=0,"",SUMIFS(RAW_매출A!$J$2:$J$7000,RAW_매출A!$B$2:$B$7000,$A68,RAW_매출A!$A$2:$A$7000,EDATE($E68,BF$1-1)))),"")</f>
        <v/>
      </c>
      <c r="BG68" t="str">
        <f>IFERROR(IF($A68="","",IF(SUMIFS(RAW_매출A!$J$2:$J$7000,RAW_매출A!$B$2:$B$7000,$A68,RAW_매출A!$A$2:$A$7000,EDATE($E68,BG$1-1))=0,"",SUMIFS(RAW_매출A!$J$2:$J$7000,RAW_매출A!$B$2:$B$7000,$A68,RAW_매출A!$A$2:$A$7000,EDATE($E68,BG$1-1)))),"")</f>
        <v/>
      </c>
      <c r="BH68" t="str">
        <f>IFERROR(IF($A68="","",IF(SUMIFS(RAW_매출A!$J$2:$J$7000,RAW_매출A!$B$2:$B$7000,$A68,RAW_매출A!$A$2:$A$7000,EDATE($E68,BH$1-1))=0,"",SUMIFS(RAW_매출A!$J$2:$J$7000,RAW_매출A!$B$2:$B$7000,$A68,RAW_매출A!$A$2:$A$7000,EDATE($E68,BH$1-1)))),"")</f>
        <v/>
      </c>
      <c r="BI68" t="str">
        <f>IFERROR(IF($A68="","",IF(SUMIFS(RAW_매출A!$J$2:$J$7000,RAW_매출A!$B$2:$B$7000,$A68,RAW_매출A!$A$2:$A$7000,EDATE($E68,BI$1-1))=0,"",SUMIFS(RAW_매출A!$J$2:$J$7000,RAW_매출A!$B$2:$B$7000,$A68,RAW_매출A!$A$2:$A$7000,EDATE($E68,BI$1-1)))),"")</f>
        <v/>
      </c>
      <c r="BJ68" t="str">
        <f>IFERROR(IF($A68="","",IF(SUMIFS(RAW_매출A!$J$2:$J$7000,RAW_매출A!$B$2:$B$7000,$A68,RAW_매출A!$A$2:$A$7000,EDATE($E68,BJ$1-1))=0,"",SUMIFS(RAW_매출A!$J$2:$J$7000,RAW_매출A!$B$2:$B$7000,$A68,RAW_매출A!$A$2:$A$7000,EDATE($E68,BJ$1-1)))),"")</f>
        <v/>
      </c>
      <c r="BK68" t="str">
        <f>IFERROR(IF($A68="","",IF(SUMIFS(RAW_매출A!$J$2:$J$7000,RAW_매출A!$B$2:$B$7000,$A68,RAW_매출A!$A$2:$A$7000,EDATE($E68,BK$1-1))=0,"",SUMIFS(RAW_매출A!$J$2:$J$7000,RAW_매출A!$B$2:$B$7000,$A68,RAW_매출A!$A$2:$A$7000,EDATE($E68,BK$1-1)))),"")</f>
        <v/>
      </c>
      <c r="BL68" t="str">
        <f>IFERROR(IF($A68="","",IF(SUMIFS(RAW_매출A!$J$2:$J$7000,RAW_매출A!$B$2:$B$7000,$A68,RAW_매출A!$A$2:$A$7000,EDATE($E68,BL$1-1))=0,"",SUMIFS(RAW_매출A!$J$2:$J$7000,RAW_매출A!$B$2:$B$7000,$A68,RAW_매출A!$A$2:$A$7000,EDATE($E68,BL$1-1)))),"")</f>
        <v/>
      </c>
      <c r="BM68" t="str">
        <f>IFERROR(IF($A68="","",IF(SUMIFS(RAW_매출A!$J$2:$J$7000,RAW_매출A!$B$2:$B$7000,$A68,RAW_매출A!$A$2:$A$7000,EDATE($E68,BM$1-1))=0,"",SUMIFS(RAW_매출A!$J$2:$J$7000,RAW_매출A!$B$2:$B$7000,$A68,RAW_매출A!$A$2:$A$7000,EDATE($E68,BM$1-1)))),"")</f>
        <v/>
      </c>
      <c r="BN68" t="str">
        <f>IFERROR(IF($A68="","",IF(SUMIFS(RAW_매출A!$J$2:$J$7000,RAW_매출A!$B$2:$B$7000,$A68,RAW_매출A!$A$2:$A$7000,EDATE($E68,BN$1-1))=0,"",SUMIFS(RAW_매출A!$J$2:$J$7000,RAW_매출A!$B$2:$B$7000,$A68,RAW_매출A!$A$2:$A$7000,EDATE($E68,BN$1-1)))),"")</f>
        <v/>
      </c>
    </row>
    <row r="69" spans="1:66" x14ac:dyDescent="0.3">
      <c r="A69" t="str">
        <f>세팅!A70</f>
        <v>(1058) #천안상명대점</v>
      </c>
      <c r="B69" t="str">
        <f>세팅!B70</f>
        <v>150-0</v>
      </c>
      <c r="C69">
        <f t="shared" si="5"/>
        <v>0</v>
      </c>
      <c r="D69" t="str">
        <f t="shared" si="6"/>
        <v>0</v>
      </c>
      <c r="E69" s="1">
        <f>세팅!D70</f>
        <v>44896</v>
      </c>
      <c r="F69">
        <f t="shared" si="4"/>
        <v>2866250</v>
      </c>
      <c r="G69">
        <f>IFERROR(IF($A69="","",IF(SUMIFS(RAW_매출A!$J$2:$J$7000,RAW_매출A!$B$2:$B$7000,$A69,RAW_매출A!$A$2:$A$7000,EDATE($E69,G$1-1))=0,"",SUMIFS(RAW_매출A!$J$2:$J$7000,RAW_매출A!$B$2:$B$7000,$A69,RAW_매출A!$A$2:$A$7000,EDATE($E69,G$1-1)))),"")</f>
        <v>2736700</v>
      </c>
      <c r="H69">
        <f>IFERROR(IF($A69="","",IF(SUMIFS(RAW_매출A!$J$2:$J$7000,RAW_매출A!$B$2:$B$7000,$A69,RAW_매출A!$A$2:$A$7000,EDATE($E69,H$1-1))=0,"",SUMIFS(RAW_매출A!$J$2:$J$7000,RAW_매출A!$B$2:$B$7000,$A69,RAW_매출A!$A$2:$A$7000,EDATE($E69,H$1-1)))),"")</f>
        <v>2057430</v>
      </c>
      <c r="I69">
        <f>IFERROR(IF($A69="","",IF(SUMIFS(RAW_매출A!$J$2:$J$7000,RAW_매출A!$B$2:$B$7000,$A69,RAW_매출A!$A$2:$A$7000,EDATE($E69,I$1-1))=0,"",SUMIFS(RAW_매출A!$J$2:$J$7000,RAW_매출A!$B$2:$B$7000,$A69,RAW_매출A!$A$2:$A$7000,EDATE($E69,I$1-1)))),"")</f>
        <v>2078500</v>
      </c>
      <c r="J69" s="28">
        <f>IFERROR(IF($A69="","",IF(SUMIFS(RAW_매출A!$J$2:$J$7000,RAW_매출A!$B$2:$B$7000,$A69,RAW_매출A!$A$2:$A$7000,EDATE($E69,J$1-1))=0,"",SUMIFS(RAW_매출A!$J$2:$J$7000,RAW_매출A!$B$2:$B$7000,$A69,RAW_매출A!$A$2:$A$7000,EDATE($E69,J$1-1)))),"")</f>
        <v>2749500</v>
      </c>
      <c r="K69" s="28">
        <f>IFERROR(IF($A69="","",IF(SUMIFS(RAW_매출A!$J$2:$J$7000,RAW_매출A!$B$2:$B$7000,$A69,RAW_매출A!$A$2:$A$7000,EDATE($E69,K$1-1))=0,"",SUMIFS(RAW_매출A!$J$2:$J$7000,RAW_매출A!$B$2:$B$7000,$A69,RAW_매출A!$A$2:$A$7000,EDATE($E69,K$1-1)))),"")</f>
        <v>3016500</v>
      </c>
      <c r="L69" s="28">
        <f>IFERROR(IF($A69="","",IF(SUMIFS(RAW_매출A!$J$2:$J$7000,RAW_매출A!$B$2:$B$7000,$A69,RAW_매출A!$A$2:$A$7000,EDATE($E69,L$1-1))=0,"",SUMIFS(RAW_매출A!$J$2:$J$7000,RAW_매출A!$B$2:$B$7000,$A69,RAW_매출A!$A$2:$A$7000,EDATE($E69,L$1-1)))),"")</f>
        <v>3418000</v>
      </c>
      <c r="M69" s="28">
        <f>IFERROR(IF($A69="","",IF(SUMIFS(RAW_매출A!$J$2:$J$7000,RAW_매출A!$B$2:$B$7000,$A69,RAW_매출A!$A$2:$A$7000,EDATE($E69,M$1-1))=0,"",SUMIFS(RAW_매출A!$J$2:$J$7000,RAW_매출A!$B$2:$B$7000,$A69,RAW_매출A!$A$2:$A$7000,EDATE($E69,M$1-1)))),"")</f>
        <v>2696500</v>
      </c>
      <c r="N69" s="28">
        <f>IFERROR(IF($A69="","",IF(SUMIFS(RAW_매출A!$J$2:$J$7000,RAW_매출A!$B$2:$B$7000,$A69,RAW_매출A!$A$2:$A$7000,EDATE($E69,N$1-1))=0,"",SUMIFS(RAW_매출A!$J$2:$J$7000,RAW_매출A!$B$2:$B$7000,$A69,RAW_매출A!$A$2:$A$7000,EDATE($E69,N$1-1)))),"")</f>
        <v>2761500</v>
      </c>
      <c r="O69" s="28">
        <f>IFERROR(IF($A69="","",IF(SUMIFS(RAW_매출A!$J$2:$J$7000,RAW_매출A!$B$2:$B$7000,$A69,RAW_매출A!$A$2:$A$7000,EDATE($E69,O$1-1))=0,"",SUMIFS(RAW_매출A!$J$2:$J$7000,RAW_매출A!$B$2:$B$7000,$A69,RAW_매출A!$A$2:$A$7000,EDATE($E69,O$1-1)))),"")</f>
        <v>2555500</v>
      </c>
      <c r="P69">
        <f>IFERROR(IF($A69="","",IF(SUMIFS(RAW_매출A!$J$2:$J$7000,RAW_매출A!$B$2:$B$7000,$A69,RAW_매출A!$A$2:$A$7000,EDATE($E69,P$1-1))=0,"",SUMIFS(RAW_매출A!$J$2:$J$7000,RAW_매출A!$B$2:$B$7000,$A69,RAW_매출A!$A$2:$A$7000,EDATE($E69,P$1-1)))),"")</f>
        <v>4186500</v>
      </c>
      <c r="Q69">
        <f>IFERROR(IF($A69="","",IF(SUMIFS(RAW_매출A!$J$2:$J$7000,RAW_매출A!$B$2:$B$7000,$A69,RAW_매출A!$A$2:$A$7000,EDATE($E69,Q$1-1))=0,"",SUMIFS(RAW_매출A!$J$2:$J$7000,RAW_매출A!$B$2:$B$7000,$A69,RAW_매출A!$A$2:$A$7000,EDATE($E69,Q$1-1)))),"")</f>
        <v>3407000</v>
      </c>
      <c r="R69">
        <f>IFERROR(IF($A69="","",IF(SUMIFS(RAW_매출A!$J$2:$J$7000,RAW_매출A!$B$2:$B$7000,$A69,RAW_매출A!$A$2:$A$7000,EDATE($E69,R$1-1))=0,"",SUMIFS(RAW_매출A!$J$2:$J$7000,RAW_매출A!$B$2:$B$7000,$A69,RAW_매출A!$A$2:$A$7000,EDATE($E69,R$1-1)))),"")</f>
        <v>3563000</v>
      </c>
      <c r="S69">
        <f>IFERROR(IF($A69="","",IF(SUMIFS(RAW_매출A!$J$2:$J$7000,RAW_매출A!$B$2:$B$7000,$A69,RAW_매출A!$A$2:$A$7000,EDATE($E69,S$1-1))=0,"",SUMIFS(RAW_매출A!$J$2:$J$7000,RAW_매출A!$B$2:$B$7000,$A69,RAW_매출A!$A$2:$A$7000,EDATE($E69,S$1-1)))),"")</f>
        <v>4464050</v>
      </c>
      <c r="T69">
        <f>IFERROR(IF($A69="","",IF(SUMIFS(RAW_매출A!$J$2:$J$7000,RAW_매출A!$B$2:$B$7000,$A69,RAW_매출A!$A$2:$A$7000,EDATE($E69,T$1-1))=0,"",SUMIFS(RAW_매출A!$J$2:$J$7000,RAW_매출A!$B$2:$B$7000,$A69,RAW_매출A!$A$2:$A$7000,EDATE($E69,T$1-1)))),"")</f>
        <v>2451950</v>
      </c>
      <c r="U69">
        <f>IFERROR(IF($A69="","",IF(SUMIFS(RAW_매출A!$J$2:$J$7000,RAW_매출A!$B$2:$B$7000,$A69,RAW_매출A!$A$2:$A$7000,EDATE($E69,U$1-1))=0,"",SUMIFS(RAW_매출A!$J$2:$J$7000,RAW_매출A!$B$2:$B$7000,$A69,RAW_매출A!$A$2:$A$7000,EDATE($E69,U$1-1)))),"")</f>
        <v>2692110</v>
      </c>
      <c r="V69">
        <f>IFERROR(IF($A69="","",IF(SUMIFS(RAW_매출A!$J$2:$J$7000,RAW_매출A!$B$2:$B$7000,$A69,RAW_매출A!$A$2:$A$7000,EDATE($E69,V$1-1))=0,"",SUMIFS(RAW_매출A!$J$2:$J$7000,RAW_매출A!$B$2:$B$7000,$A69,RAW_매출A!$A$2:$A$7000,EDATE($E69,V$1-1)))),"")</f>
        <v>4253480</v>
      </c>
      <c r="W69">
        <f>IFERROR(IF($A69="","",IF(SUMIFS(RAW_매출A!$J$2:$J$7000,RAW_매출A!$B$2:$B$7000,$A69,RAW_매출A!$A$2:$A$7000,EDATE($E69,W$1-1))=0,"",SUMIFS(RAW_매출A!$J$2:$J$7000,RAW_매출A!$B$2:$B$7000,$A69,RAW_매출A!$A$2:$A$7000,EDATE($E69,W$1-1)))),"")</f>
        <v>4118470</v>
      </c>
      <c r="X69">
        <f>IFERROR(IF($A69="","",IF(SUMIFS(RAW_매출A!$J$2:$J$7000,RAW_매출A!$B$2:$B$7000,$A69,RAW_매출A!$A$2:$A$7000,EDATE($E69,X$1-1))=0,"",SUMIFS(RAW_매출A!$J$2:$J$7000,RAW_매출A!$B$2:$B$7000,$A69,RAW_매출A!$A$2:$A$7000,EDATE($E69,X$1-1)))),"")</f>
        <v>4391760</v>
      </c>
      <c r="Y69">
        <f>IFERROR(IF($A69="","",IF(SUMIFS(RAW_매출A!$J$2:$J$7000,RAW_매출A!$B$2:$B$7000,$A69,RAW_매출A!$A$2:$A$7000,EDATE($E69,Y$1-1))=0,"",SUMIFS(RAW_매출A!$J$2:$J$7000,RAW_매출A!$B$2:$B$7000,$A69,RAW_매출A!$A$2:$A$7000,EDATE($E69,Y$1-1)))),"")</f>
        <v>4325340</v>
      </c>
      <c r="Z69">
        <f>IFERROR(IF($A69="","",IF(SUMIFS(RAW_매출A!$J$2:$J$7000,RAW_매출A!$B$2:$B$7000,$A69,RAW_매출A!$A$2:$A$7000,EDATE($E69,Z$1-1))=0,"",SUMIFS(RAW_매출A!$J$2:$J$7000,RAW_매출A!$B$2:$B$7000,$A69,RAW_매출A!$A$2:$A$7000,EDATE($E69,Z$1-1)))),"")</f>
        <v>3699800</v>
      </c>
      <c r="AA69">
        <f>IFERROR(IF($A69="","",IF(SUMIFS(RAW_매출A!$J$2:$J$7000,RAW_매출A!$B$2:$B$7000,$A69,RAW_매출A!$A$2:$A$7000,EDATE($E69,AA$1-1))=0,"",SUMIFS(RAW_매출A!$J$2:$J$7000,RAW_매출A!$B$2:$B$7000,$A69,RAW_매출A!$A$2:$A$7000,EDATE($E69,AA$1-1)))),"")</f>
        <v>3957890</v>
      </c>
      <c r="AB69">
        <f>IFERROR(IF($A69="","",IF(SUMIFS(RAW_매출A!$J$2:$J$7000,RAW_매출A!$B$2:$B$7000,$A69,RAW_매출A!$A$2:$A$7000,EDATE($E69,AB$1-1))=0,"",SUMIFS(RAW_매출A!$J$2:$J$7000,RAW_매출A!$B$2:$B$7000,$A69,RAW_매출A!$A$2:$A$7000,EDATE($E69,AB$1-1)))),"")</f>
        <v>4599940</v>
      </c>
      <c r="AC69">
        <f>IFERROR(IF($A69="","",IF(SUMIFS(RAW_매출A!$J$2:$J$7000,RAW_매출A!$B$2:$B$7000,$A69,RAW_매출A!$A$2:$A$7000,EDATE($E69,AC$1-1))=0,"",SUMIFS(RAW_매출A!$J$2:$J$7000,RAW_매출A!$B$2:$B$7000,$A69,RAW_매출A!$A$2:$A$7000,EDATE($E69,AC$1-1)))),"")</f>
        <v>4696820</v>
      </c>
      <c r="AD69">
        <f>IFERROR(IF($A69="","",IF(SUMIFS(RAW_매출A!$J$2:$J$7000,RAW_매출A!$B$2:$B$7000,$A69,RAW_매출A!$A$2:$A$7000,EDATE($E69,AD$1-1))=0,"",SUMIFS(RAW_매출A!$J$2:$J$7000,RAW_매출A!$B$2:$B$7000,$A69,RAW_매출A!$A$2:$A$7000,EDATE($E69,AD$1-1)))),"")</f>
        <v>4036290</v>
      </c>
      <c r="AE69">
        <f>IFERROR(IF($A69="","",IF(SUMIFS(RAW_매출A!$J$2:$J$7000,RAW_매출A!$B$2:$B$7000,$A69,RAW_매출A!$A$2:$A$7000,EDATE($E69,AE$1-1))=0,"",SUMIFS(RAW_매출A!$J$2:$J$7000,RAW_매출A!$B$2:$B$7000,$A69,RAW_매출A!$A$2:$A$7000,EDATE($E69,AE$1-1)))),"")</f>
        <v>4344600</v>
      </c>
      <c r="AF69">
        <f>IFERROR(IF($A69="","",IF(SUMIFS(RAW_매출A!$J$2:$J$7000,RAW_매출A!$B$2:$B$7000,$A69,RAW_매출A!$A$2:$A$7000,EDATE($E69,AF$1-1))=0,"",SUMIFS(RAW_매출A!$J$2:$J$7000,RAW_매출A!$B$2:$B$7000,$A69,RAW_매출A!$A$2:$A$7000,EDATE($E69,AF$1-1)))),"")</f>
        <v>2188280</v>
      </c>
      <c r="AG69">
        <f>IFERROR(IF($A69="","",IF(SUMIFS(RAW_매출A!$J$2:$J$7000,RAW_매출A!$B$2:$B$7000,$A69,RAW_매출A!$A$2:$A$7000,EDATE($E69,AG$1-1))=0,"",SUMIFS(RAW_매출A!$J$2:$J$7000,RAW_매출A!$B$2:$B$7000,$A69,RAW_매출A!$A$2:$A$7000,EDATE($E69,AG$1-1)))),"")</f>
        <v>2545280</v>
      </c>
      <c r="AH69">
        <f>IFERROR(IF($A69="","",IF(SUMIFS(RAW_매출A!$J$2:$J$7000,RAW_매출A!$B$2:$B$7000,$A69,RAW_매출A!$A$2:$A$7000,EDATE($E69,AH$1-1))=0,"",SUMIFS(RAW_매출A!$J$2:$J$7000,RAW_매출A!$B$2:$B$7000,$A69,RAW_매출A!$A$2:$A$7000,EDATE($E69,AH$1-1)))),"")</f>
        <v>4095900</v>
      </c>
      <c r="AI69">
        <f>IFERROR(IF($A69="","",IF(SUMIFS(RAW_매출A!$J$2:$J$7000,RAW_매출A!$B$2:$B$7000,$A69,RAW_매출A!$A$2:$A$7000,EDATE($E69,AI$1-1))=0,"",SUMIFS(RAW_매출A!$J$2:$J$7000,RAW_매출A!$B$2:$B$7000,$A69,RAW_매출A!$A$2:$A$7000,EDATE($E69,AI$1-1)))),"")</f>
        <v>3676390</v>
      </c>
      <c r="AJ69">
        <f>IFERROR(IF($A69="","",IF(SUMIFS(RAW_매출A!$J$2:$J$7000,RAW_매출A!$B$2:$B$7000,$A69,RAW_매출A!$A$2:$A$7000,EDATE($E69,AJ$1-1))=0,"",SUMIFS(RAW_매출A!$J$2:$J$7000,RAW_매출A!$B$2:$B$7000,$A69,RAW_매출A!$A$2:$A$7000,EDATE($E69,AJ$1-1)))),"")</f>
        <v>4755450</v>
      </c>
      <c r="AK69">
        <f>IFERROR(IF($A69="","",IF(SUMIFS(RAW_매출A!$J$2:$J$7000,RAW_매출A!$B$2:$B$7000,$A69,RAW_매출A!$A$2:$A$7000,EDATE($E69,AK$1-1))=0,"",SUMIFS(RAW_매출A!$J$2:$J$7000,RAW_매출A!$B$2:$B$7000,$A69,RAW_매출A!$A$2:$A$7000,EDATE($E69,AK$1-1)))),"")</f>
        <v>4646130</v>
      </c>
      <c r="AL69">
        <f>IFERROR(IF($A69="","",IF(SUMIFS(RAW_매출A!$J$2:$J$7000,RAW_매출A!$B$2:$B$7000,$A69,RAW_매출A!$A$2:$A$7000,EDATE($E69,AL$1-1))=0,"",SUMIFS(RAW_매출A!$J$2:$J$7000,RAW_매출A!$B$2:$B$7000,$A69,RAW_매출A!$A$2:$A$7000,EDATE($E69,AL$1-1)))),"")</f>
        <v>2844110</v>
      </c>
      <c r="AM69">
        <f>IFERROR(IF($A69="","",IF(SUMIFS(RAW_매출A!$J$2:$J$7000,RAW_매출A!$B$2:$B$7000,$A69,RAW_매출A!$A$2:$A$7000,EDATE($E69,AM$1-1))=0,"",SUMIFS(RAW_매출A!$J$2:$J$7000,RAW_매출A!$B$2:$B$7000,$A69,RAW_매출A!$A$2:$A$7000,EDATE($E69,AM$1-1)))),"")</f>
        <v>4539270</v>
      </c>
      <c r="AN69">
        <f>IFERROR(IF($A69="","",IF(SUMIFS(RAW_매출A!$J$2:$J$7000,RAW_매출A!$B$2:$B$7000,$A69,RAW_매출A!$A$2:$A$7000,EDATE($E69,AN$1-1))=0,"",SUMIFS(RAW_매출A!$J$2:$J$7000,RAW_매출A!$B$2:$B$7000,$A69,RAW_매출A!$A$2:$A$7000,EDATE($E69,AN$1-1)))),"")</f>
        <v>4413220</v>
      </c>
      <c r="AO69">
        <f>IFERROR(IF($A69="","",IF(SUMIFS(RAW_매출A!$J$2:$J$7000,RAW_매출A!$B$2:$B$7000,$A69,RAW_매출A!$A$2:$A$7000,EDATE($E69,AO$1-1))=0,"",SUMIFS(RAW_매출A!$J$2:$J$7000,RAW_매출A!$B$2:$B$7000,$A69,RAW_매출A!$A$2:$A$7000,EDATE($E69,AO$1-1)))),"")</f>
        <v>4483790</v>
      </c>
      <c r="AP69">
        <f>IFERROR(IF($A69="","",IF(SUMIFS(RAW_매출A!$J$2:$J$7000,RAW_매출A!$B$2:$B$7000,$A69,RAW_매출A!$A$2:$A$7000,EDATE($E69,AP$1-1))=0,"",SUMIFS(RAW_매출A!$J$2:$J$7000,RAW_매출A!$B$2:$B$7000,$A69,RAW_매출A!$A$2:$A$7000,EDATE($E69,AP$1-1)))),"")</f>
        <v>3781100</v>
      </c>
      <c r="AQ69">
        <f>IFERROR(IF($A69="","",IF(SUMIFS(RAW_매출A!$J$2:$J$7000,RAW_매출A!$B$2:$B$7000,$A69,RAW_매출A!$A$2:$A$7000,EDATE($E69,AQ$1-1))=0,"",SUMIFS(RAW_매출A!$J$2:$J$7000,RAW_매출A!$B$2:$B$7000,$A69,RAW_매출A!$A$2:$A$7000,EDATE($E69,AQ$1-1)))),"")</f>
        <v>4260370</v>
      </c>
      <c r="AR69">
        <f>IFERROR(IF($A69="","",IF(SUMIFS(RAW_매출A!$J$2:$J$7000,RAW_매출A!$B$2:$B$7000,$A69,RAW_매출A!$A$2:$A$7000,EDATE($E69,AR$1-1))=0,"",SUMIFS(RAW_매출A!$J$2:$J$7000,RAW_매출A!$B$2:$B$7000,$A69,RAW_매출A!$A$2:$A$7000,EDATE($E69,AR$1-1)))),"")</f>
        <v>2137240</v>
      </c>
      <c r="AS69">
        <f>IFERROR(IF($A69="","",IF(SUMIFS(RAW_매출A!$J$2:$J$7000,RAW_매출A!$B$2:$B$7000,$A69,RAW_매출A!$A$2:$A$7000,EDATE($E69,AS$1-1))=0,"",SUMIFS(RAW_매출A!$J$2:$J$7000,RAW_매출A!$B$2:$B$7000,$A69,RAW_매출A!$A$2:$A$7000,EDATE($E69,AS$1-1)))),"")</f>
        <v>2367390</v>
      </c>
      <c r="AT69">
        <f>IFERROR(IF($A69="","",IF(SUMIFS(RAW_매출A!$J$2:$J$7000,RAW_매출A!$B$2:$B$7000,$A69,RAW_매출A!$A$2:$A$7000,EDATE($E69,AT$1-1))=0,"",SUMIFS(RAW_매출A!$J$2:$J$7000,RAW_매출A!$B$2:$B$7000,$A69,RAW_매출A!$A$2:$A$7000,EDATE($E69,AT$1-1)))),"")</f>
        <v>4244320</v>
      </c>
      <c r="AU69">
        <f>IFERROR(IF($A69="","",IF(SUMIFS(RAW_매출A!$J$2:$J$7000,RAW_매출A!$B$2:$B$7000,$A69,RAW_매출A!$A$2:$A$7000,EDATE($E69,AU$1-1))=0,"",SUMIFS(RAW_매출A!$J$2:$J$7000,RAW_매출A!$B$2:$B$7000,$A69,RAW_매출A!$A$2:$A$7000,EDATE($E69,AU$1-1)))),"")</f>
        <v>4040200</v>
      </c>
      <c r="AV69">
        <f>IFERROR(IF($A69="","",IF(SUMIFS(RAW_매출A!$J$2:$J$7000,RAW_매출A!$B$2:$B$7000,$A69,RAW_매출A!$A$2:$A$7000,EDATE($E69,AV$1-1))=0,"",SUMIFS(RAW_매출A!$J$2:$J$7000,RAW_매출A!$B$2:$B$7000,$A69,RAW_매출A!$A$2:$A$7000,EDATE($E69,AV$1-1)))),"")</f>
        <v>5349220</v>
      </c>
      <c r="AW69">
        <f>IFERROR(IF($A69="","",IF(SUMIFS(RAW_매출A!$J$2:$J$7000,RAW_매출A!$B$2:$B$7000,$A69,RAW_매출A!$A$2:$A$7000,EDATE($E69,AW$1-1))=0,"",SUMIFS(RAW_매출A!$J$2:$J$7000,RAW_매출A!$B$2:$B$7000,$A69,RAW_매출A!$A$2:$A$7000,EDATE($E69,AW$1-1)))),"")</f>
        <v>4329720</v>
      </c>
      <c r="AX69" t="str">
        <f>IFERROR(IF($A69="","",IF(SUMIFS(RAW_매출A!$J$2:$J$7000,RAW_매출A!$B$2:$B$7000,$A69,RAW_매출A!$A$2:$A$7000,EDATE($E69,AX$1-1))=0,"",SUMIFS(RAW_매출A!$J$2:$J$7000,RAW_매출A!$B$2:$B$7000,$A69,RAW_매출A!$A$2:$A$7000,EDATE($E69,AX$1-1)))),"")</f>
        <v/>
      </c>
      <c r="AY69" t="str">
        <f>IFERROR(IF($A69="","",IF(SUMIFS(RAW_매출A!$J$2:$J$7000,RAW_매출A!$B$2:$B$7000,$A69,RAW_매출A!$A$2:$A$7000,EDATE($E69,AY$1-1))=0,"",SUMIFS(RAW_매출A!$J$2:$J$7000,RAW_매출A!$B$2:$B$7000,$A69,RAW_매출A!$A$2:$A$7000,EDATE($E69,AY$1-1)))),"")</f>
        <v/>
      </c>
      <c r="AZ69" t="str">
        <f>IFERROR(IF($A69="","",IF(SUMIFS(RAW_매출A!$J$2:$J$7000,RAW_매출A!$B$2:$B$7000,$A69,RAW_매출A!$A$2:$A$7000,EDATE($E69,AZ$1-1))=0,"",SUMIFS(RAW_매출A!$J$2:$J$7000,RAW_매출A!$B$2:$B$7000,$A69,RAW_매출A!$A$2:$A$7000,EDATE($E69,AZ$1-1)))),"")</f>
        <v/>
      </c>
      <c r="BA69" t="str">
        <f>IFERROR(IF($A69="","",IF(SUMIFS(RAW_매출A!$J$2:$J$7000,RAW_매출A!$B$2:$B$7000,$A69,RAW_매출A!$A$2:$A$7000,EDATE($E69,BA$1-1))=0,"",SUMIFS(RAW_매출A!$J$2:$J$7000,RAW_매출A!$B$2:$B$7000,$A69,RAW_매출A!$A$2:$A$7000,EDATE($E69,BA$1-1)))),"")</f>
        <v/>
      </c>
      <c r="BB69" t="str">
        <f>IFERROR(IF($A69="","",IF(SUMIFS(RAW_매출A!$J$2:$J$7000,RAW_매출A!$B$2:$B$7000,$A69,RAW_매출A!$A$2:$A$7000,EDATE($E69,BB$1-1))=0,"",SUMIFS(RAW_매출A!$J$2:$J$7000,RAW_매출A!$B$2:$B$7000,$A69,RAW_매출A!$A$2:$A$7000,EDATE($E69,BB$1-1)))),"")</f>
        <v/>
      </c>
      <c r="BC69" t="str">
        <f>IFERROR(IF($A69="","",IF(SUMIFS(RAW_매출A!$J$2:$J$7000,RAW_매출A!$B$2:$B$7000,$A69,RAW_매출A!$A$2:$A$7000,EDATE($E69,BC$1-1))=0,"",SUMIFS(RAW_매출A!$J$2:$J$7000,RAW_매출A!$B$2:$B$7000,$A69,RAW_매출A!$A$2:$A$7000,EDATE($E69,BC$1-1)))),"")</f>
        <v/>
      </c>
      <c r="BD69" t="str">
        <f>IFERROR(IF($A69="","",IF(SUMIFS(RAW_매출A!$J$2:$J$7000,RAW_매출A!$B$2:$B$7000,$A69,RAW_매출A!$A$2:$A$7000,EDATE($E69,BD$1-1))=0,"",SUMIFS(RAW_매출A!$J$2:$J$7000,RAW_매출A!$B$2:$B$7000,$A69,RAW_매출A!$A$2:$A$7000,EDATE($E69,BD$1-1)))),"")</f>
        <v/>
      </c>
      <c r="BE69" t="str">
        <f>IFERROR(IF($A69="","",IF(SUMIFS(RAW_매출A!$J$2:$J$7000,RAW_매출A!$B$2:$B$7000,$A69,RAW_매출A!$A$2:$A$7000,EDATE($E69,BE$1-1))=0,"",SUMIFS(RAW_매출A!$J$2:$J$7000,RAW_매출A!$B$2:$B$7000,$A69,RAW_매출A!$A$2:$A$7000,EDATE($E69,BE$1-1)))),"")</f>
        <v/>
      </c>
      <c r="BF69" t="str">
        <f>IFERROR(IF($A69="","",IF(SUMIFS(RAW_매출A!$J$2:$J$7000,RAW_매출A!$B$2:$B$7000,$A69,RAW_매출A!$A$2:$A$7000,EDATE($E69,BF$1-1))=0,"",SUMIFS(RAW_매출A!$J$2:$J$7000,RAW_매출A!$B$2:$B$7000,$A69,RAW_매출A!$A$2:$A$7000,EDATE($E69,BF$1-1)))),"")</f>
        <v/>
      </c>
      <c r="BG69" t="str">
        <f>IFERROR(IF($A69="","",IF(SUMIFS(RAW_매출A!$J$2:$J$7000,RAW_매출A!$B$2:$B$7000,$A69,RAW_매출A!$A$2:$A$7000,EDATE($E69,BG$1-1))=0,"",SUMIFS(RAW_매출A!$J$2:$J$7000,RAW_매출A!$B$2:$B$7000,$A69,RAW_매출A!$A$2:$A$7000,EDATE($E69,BG$1-1)))),"")</f>
        <v/>
      </c>
      <c r="BH69" t="str">
        <f>IFERROR(IF($A69="","",IF(SUMIFS(RAW_매출A!$J$2:$J$7000,RAW_매출A!$B$2:$B$7000,$A69,RAW_매출A!$A$2:$A$7000,EDATE($E69,BH$1-1))=0,"",SUMIFS(RAW_매출A!$J$2:$J$7000,RAW_매출A!$B$2:$B$7000,$A69,RAW_매출A!$A$2:$A$7000,EDATE($E69,BH$1-1)))),"")</f>
        <v/>
      </c>
      <c r="BI69" t="str">
        <f>IFERROR(IF($A69="","",IF(SUMIFS(RAW_매출A!$J$2:$J$7000,RAW_매출A!$B$2:$B$7000,$A69,RAW_매출A!$A$2:$A$7000,EDATE($E69,BI$1-1))=0,"",SUMIFS(RAW_매출A!$J$2:$J$7000,RAW_매출A!$B$2:$B$7000,$A69,RAW_매출A!$A$2:$A$7000,EDATE($E69,BI$1-1)))),"")</f>
        <v/>
      </c>
      <c r="BJ69" t="str">
        <f>IFERROR(IF($A69="","",IF(SUMIFS(RAW_매출A!$J$2:$J$7000,RAW_매출A!$B$2:$B$7000,$A69,RAW_매출A!$A$2:$A$7000,EDATE($E69,BJ$1-1))=0,"",SUMIFS(RAW_매출A!$J$2:$J$7000,RAW_매출A!$B$2:$B$7000,$A69,RAW_매출A!$A$2:$A$7000,EDATE($E69,BJ$1-1)))),"")</f>
        <v/>
      </c>
      <c r="BK69" t="str">
        <f>IFERROR(IF($A69="","",IF(SUMIFS(RAW_매출A!$J$2:$J$7000,RAW_매출A!$B$2:$B$7000,$A69,RAW_매출A!$A$2:$A$7000,EDATE($E69,BK$1-1))=0,"",SUMIFS(RAW_매출A!$J$2:$J$7000,RAW_매출A!$B$2:$B$7000,$A69,RAW_매출A!$A$2:$A$7000,EDATE($E69,BK$1-1)))),"")</f>
        <v/>
      </c>
      <c r="BL69" t="str">
        <f>IFERROR(IF($A69="","",IF(SUMIFS(RAW_매출A!$J$2:$J$7000,RAW_매출A!$B$2:$B$7000,$A69,RAW_매출A!$A$2:$A$7000,EDATE($E69,BL$1-1))=0,"",SUMIFS(RAW_매출A!$J$2:$J$7000,RAW_매출A!$B$2:$B$7000,$A69,RAW_매출A!$A$2:$A$7000,EDATE($E69,BL$1-1)))),"")</f>
        <v/>
      </c>
      <c r="BM69" t="str">
        <f>IFERROR(IF($A69="","",IF(SUMIFS(RAW_매출A!$J$2:$J$7000,RAW_매출A!$B$2:$B$7000,$A69,RAW_매출A!$A$2:$A$7000,EDATE($E69,BM$1-1))=0,"",SUMIFS(RAW_매출A!$J$2:$J$7000,RAW_매출A!$B$2:$B$7000,$A69,RAW_매출A!$A$2:$A$7000,EDATE($E69,BM$1-1)))),"")</f>
        <v/>
      </c>
      <c r="BN69" t="str">
        <f>IFERROR(IF($A69="","",IF(SUMIFS(RAW_매출A!$J$2:$J$7000,RAW_매출A!$B$2:$B$7000,$A69,RAW_매출A!$A$2:$A$7000,EDATE($E69,BN$1-1))=0,"",SUMIFS(RAW_매출A!$J$2:$J$7000,RAW_매출A!$B$2:$B$7000,$A69,RAW_매출A!$A$2:$A$7000,EDATE($E69,BN$1-1)))),"")</f>
        <v/>
      </c>
    </row>
    <row r="70" spans="1:66" x14ac:dyDescent="0.3">
      <c r="A70" t="str">
        <f>세팅!A71</f>
        <v>(1059) #평택동삭점</v>
      </c>
      <c r="B70" t="str">
        <f>세팅!B71</f>
        <v>150-2</v>
      </c>
      <c r="C70">
        <f t="shared" si="5"/>
        <v>2</v>
      </c>
      <c r="D70" t="str">
        <f t="shared" si="6"/>
        <v>2</v>
      </c>
      <c r="E70" s="1">
        <f>세팅!D71</f>
        <v>44896</v>
      </c>
      <c r="F70">
        <f t="shared" si="4"/>
        <v>3952833.3333333335</v>
      </c>
      <c r="G70">
        <f>IFERROR(IF($A70="","",IF(SUMIFS(RAW_매출A!$J$2:$J$7000,RAW_매출A!$B$2:$B$7000,$A70,RAW_매출A!$A$2:$A$7000,EDATE($E70,G$1-1))=0,"",SUMIFS(RAW_매출A!$J$2:$J$7000,RAW_매출A!$B$2:$B$7000,$A70,RAW_매출A!$A$2:$A$7000,EDATE($E70,G$1-1)))),"")</f>
        <v>3648490</v>
      </c>
      <c r="H70">
        <f>IFERROR(IF($A70="","",IF(SUMIFS(RAW_매출A!$J$2:$J$7000,RAW_매출A!$B$2:$B$7000,$A70,RAW_매출A!$A$2:$A$7000,EDATE($E70,H$1-1))=0,"",SUMIFS(RAW_매출A!$J$2:$J$7000,RAW_매출A!$B$2:$B$7000,$A70,RAW_매출A!$A$2:$A$7000,EDATE($E70,H$1-1)))),"")</f>
        <v>4264760</v>
      </c>
      <c r="I70">
        <f>IFERROR(IF($A70="","",IF(SUMIFS(RAW_매출A!$J$2:$J$7000,RAW_매출A!$B$2:$B$7000,$A70,RAW_매출A!$A$2:$A$7000,EDATE($E70,I$1-1))=0,"",SUMIFS(RAW_매출A!$J$2:$J$7000,RAW_매출A!$B$2:$B$7000,$A70,RAW_매출A!$A$2:$A$7000,EDATE($E70,I$1-1)))),"")</f>
        <v>4029500</v>
      </c>
      <c r="J70" s="28">
        <f>IFERROR(IF($A70="","",IF(SUMIFS(RAW_매출A!$J$2:$J$7000,RAW_매출A!$B$2:$B$7000,$A70,RAW_매출A!$A$2:$A$7000,EDATE($E70,J$1-1))=0,"",SUMIFS(RAW_매출A!$J$2:$J$7000,RAW_매출A!$B$2:$B$7000,$A70,RAW_매출A!$A$2:$A$7000,EDATE($E70,J$1-1)))),"")</f>
        <v>4451000</v>
      </c>
      <c r="K70" s="28">
        <f>IFERROR(IF($A70="","",IF(SUMIFS(RAW_매출A!$J$2:$J$7000,RAW_매출A!$B$2:$B$7000,$A70,RAW_매출A!$A$2:$A$7000,EDATE($E70,K$1-1))=0,"",SUMIFS(RAW_매출A!$J$2:$J$7000,RAW_매출A!$B$2:$B$7000,$A70,RAW_매출A!$A$2:$A$7000,EDATE($E70,K$1-1)))),"")</f>
        <v>3717500</v>
      </c>
      <c r="L70" s="28">
        <f>IFERROR(IF($A70="","",IF(SUMIFS(RAW_매출A!$J$2:$J$7000,RAW_매출A!$B$2:$B$7000,$A70,RAW_매출A!$A$2:$A$7000,EDATE($E70,L$1-1))=0,"",SUMIFS(RAW_매출A!$J$2:$J$7000,RAW_매출A!$B$2:$B$7000,$A70,RAW_매출A!$A$2:$A$7000,EDATE($E70,L$1-1)))),"")</f>
        <v>4095500</v>
      </c>
      <c r="M70" s="28">
        <f>IFERROR(IF($A70="","",IF(SUMIFS(RAW_매출A!$J$2:$J$7000,RAW_매출A!$B$2:$B$7000,$A70,RAW_매출A!$A$2:$A$7000,EDATE($E70,M$1-1))=0,"",SUMIFS(RAW_매출A!$J$2:$J$7000,RAW_매출A!$B$2:$B$7000,$A70,RAW_매출A!$A$2:$A$7000,EDATE($E70,M$1-1)))),"")</f>
        <v>3456500</v>
      </c>
      <c r="N70" s="28">
        <f>IFERROR(IF($A70="","",IF(SUMIFS(RAW_매출A!$J$2:$J$7000,RAW_매출A!$B$2:$B$7000,$A70,RAW_매출A!$A$2:$A$7000,EDATE($E70,N$1-1))=0,"",SUMIFS(RAW_매출A!$J$2:$J$7000,RAW_매출A!$B$2:$B$7000,$A70,RAW_매출A!$A$2:$A$7000,EDATE($E70,N$1-1)))),"")</f>
        <v>4263500</v>
      </c>
      <c r="O70" s="28">
        <f>IFERROR(IF($A70="","",IF(SUMIFS(RAW_매출A!$J$2:$J$7000,RAW_매출A!$B$2:$B$7000,$A70,RAW_매출A!$A$2:$A$7000,EDATE($E70,O$1-1))=0,"",SUMIFS(RAW_매출A!$J$2:$J$7000,RAW_매출A!$B$2:$B$7000,$A70,RAW_매출A!$A$2:$A$7000,EDATE($E70,O$1-1)))),"")</f>
        <v>3733000</v>
      </c>
      <c r="P70">
        <f>IFERROR(IF($A70="","",IF(SUMIFS(RAW_매출A!$J$2:$J$7000,RAW_매출A!$B$2:$B$7000,$A70,RAW_매출A!$A$2:$A$7000,EDATE($E70,P$1-1))=0,"",SUMIFS(RAW_매출A!$J$2:$J$7000,RAW_매출A!$B$2:$B$7000,$A70,RAW_매출A!$A$2:$A$7000,EDATE($E70,P$1-1)))),"")</f>
        <v>5011000</v>
      </c>
      <c r="Q70">
        <f>IFERROR(IF($A70="","",IF(SUMIFS(RAW_매출A!$J$2:$J$7000,RAW_매출A!$B$2:$B$7000,$A70,RAW_매출A!$A$2:$A$7000,EDATE($E70,Q$1-1))=0,"",SUMIFS(RAW_매출A!$J$2:$J$7000,RAW_매출A!$B$2:$B$7000,$A70,RAW_매출A!$A$2:$A$7000,EDATE($E70,Q$1-1)))),"")</f>
        <v>4741500</v>
      </c>
      <c r="R70">
        <f>IFERROR(IF($A70="","",IF(SUMIFS(RAW_매출A!$J$2:$J$7000,RAW_매출A!$B$2:$B$7000,$A70,RAW_매출A!$A$2:$A$7000,EDATE($E70,R$1-1))=0,"",SUMIFS(RAW_매출A!$J$2:$J$7000,RAW_매출A!$B$2:$B$7000,$A70,RAW_매출A!$A$2:$A$7000,EDATE($E70,R$1-1)))),"")</f>
        <v>4962000</v>
      </c>
      <c r="S70">
        <f>IFERROR(IF($A70="","",IF(SUMIFS(RAW_매출A!$J$2:$J$7000,RAW_매출A!$B$2:$B$7000,$A70,RAW_매출A!$A$2:$A$7000,EDATE($E70,S$1-1))=0,"",SUMIFS(RAW_매출A!$J$2:$J$7000,RAW_매출A!$B$2:$B$7000,$A70,RAW_매출A!$A$2:$A$7000,EDATE($E70,S$1-1)))),"")</f>
        <v>5304050</v>
      </c>
      <c r="T70">
        <f>IFERROR(IF($A70="","",IF(SUMIFS(RAW_매출A!$J$2:$J$7000,RAW_매출A!$B$2:$B$7000,$A70,RAW_매출A!$A$2:$A$7000,EDATE($E70,T$1-1))=0,"",SUMIFS(RAW_매출A!$J$2:$J$7000,RAW_매출A!$B$2:$B$7000,$A70,RAW_매출A!$A$2:$A$7000,EDATE($E70,T$1-1)))),"")</f>
        <v>5702810</v>
      </c>
      <c r="U70">
        <f>IFERROR(IF($A70="","",IF(SUMIFS(RAW_매출A!$J$2:$J$7000,RAW_매출A!$B$2:$B$7000,$A70,RAW_매출A!$A$2:$A$7000,EDATE($E70,U$1-1))=0,"",SUMIFS(RAW_매출A!$J$2:$J$7000,RAW_매출A!$B$2:$B$7000,$A70,RAW_매출A!$A$2:$A$7000,EDATE($E70,U$1-1)))),"")</f>
        <v>4760150</v>
      </c>
      <c r="V70">
        <f>IFERROR(IF($A70="","",IF(SUMIFS(RAW_매출A!$J$2:$J$7000,RAW_매출A!$B$2:$B$7000,$A70,RAW_매출A!$A$2:$A$7000,EDATE($E70,V$1-1))=0,"",SUMIFS(RAW_매출A!$J$2:$J$7000,RAW_매출A!$B$2:$B$7000,$A70,RAW_매출A!$A$2:$A$7000,EDATE($E70,V$1-1)))),"")</f>
        <v>5172700</v>
      </c>
      <c r="W70">
        <f>IFERROR(IF($A70="","",IF(SUMIFS(RAW_매출A!$J$2:$J$7000,RAW_매출A!$B$2:$B$7000,$A70,RAW_매출A!$A$2:$A$7000,EDATE($E70,W$1-1))=0,"",SUMIFS(RAW_매출A!$J$2:$J$7000,RAW_매출A!$B$2:$B$7000,$A70,RAW_매출A!$A$2:$A$7000,EDATE($E70,W$1-1)))),"")</f>
        <v>4196180</v>
      </c>
      <c r="X70">
        <f>IFERROR(IF($A70="","",IF(SUMIFS(RAW_매출A!$J$2:$J$7000,RAW_매출A!$B$2:$B$7000,$A70,RAW_매출A!$A$2:$A$7000,EDATE($E70,X$1-1))=0,"",SUMIFS(RAW_매출A!$J$2:$J$7000,RAW_매출A!$B$2:$B$7000,$A70,RAW_매출A!$A$2:$A$7000,EDATE($E70,X$1-1)))),"")</f>
        <v>4439240</v>
      </c>
      <c r="Y70">
        <f>IFERROR(IF($A70="","",IF(SUMIFS(RAW_매출A!$J$2:$J$7000,RAW_매출A!$B$2:$B$7000,$A70,RAW_매출A!$A$2:$A$7000,EDATE($E70,Y$1-1))=0,"",SUMIFS(RAW_매출A!$J$2:$J$7000,RAW_매출A!$B$2:$B$7000,$A70,RAW_매출A!$A$2:$A$7000,EDATE($E70,Y$1-1)))),"")</f>
        <v>3859070</v>
      </c>
      <c r="Z70">
        <f>IFERROR(IF($A70="","",IF(SUMIFS(RAW_매출A!$J$2:$J$7000,RAW_매출A!$B$2:$B$7000,$A70,RAW_매출A!$A$2:$A$7000,EDATE($E70,Z$1-1))=0,"",SUMIFS(RAW_매출A!$J$2:$J$7000,RAW_매출A!$B$2:$B$7000,$A70,RAW_매출A!$A$2:$A$7000,EDATE($E70,Z$1-1)))),"")</f>
        <v>3999330</v>
      </c>
      <c r="AA70">
        <f>IFERROR(IF($A70="","",IF(SUMIFS(RAW_매출A!$J$2:$J$7000,RAW_매출A!$B$2:$B$7000,$A70,RAW_매출A!$A$2:$A$7000,EDATE($E70,AA$1-1))=0,"",SUMIFS(RAW_매출A!$J$2:$J$7000,RAW_매출A!$B$2:$B$7000,$A70,RAW_매출A!$A$2:$A$7000,EDATE($E70,AA$1-1)))),"")</f>
        <v>3367950</v>
      </c>
      <c r="AB70">
        <f>IFERROR(IF($A70="","",IF(SUMIFS(RAW_매출A!$J$2:$J$7000,RAW_매출A!$B$2:$B$7000,$A70,RAW_매출A!$A$2:$A$7000,EDATE($E70,AB$1-1))=0,"",SUMIFS(RAW_매출A!$J$2:$J$7000,RAW_매출A!$B$2:$B$7000,$A70,RAW_매출A!$A$2:$A$7000,EDATE($E70,AB$1-1)))),"")</f>
        <v>3970700</v>
      </c>
      <c r="AC70">
        <f>IFERROR(IF($A70="","",IF(SUMIFS(RAW_매출A!$J$2:$J$7000,RAW_매출A!$B$2:$B$7000,$A70,RAW_매출A!$A$2:$A$7000,EDATE($E70,AC$1-1))=0,"",SUMIFS(RAW_매출A!$J$2:$J$7000,RAW_매출A!$B$2:$B$7000,$A70,RAW_매출A!$A$2:$A$7000,EDATE($E70,AC$1-1)))),"")</f>
        <v>4688260</v>
      </c>
      <c r="AD70">
        <f>IFERROR(IF($A70="","",IF(SUMIFS(RAW_매출A!$J$2:$J$7000,RAW_매출A!$B$2:$B$7000,$A70,RAW_매출A!$A$2:$A$7000,EDATE($E70,AD$1-1))=0,"",SUMIFS(RAW_매출A!$J$2:$J$7000,RAW_매출A!$B$2:$B$7000,$A70,RAW_매출A!$A$2:$A$7000,EDATE($E70,AD$1-1)))),"")</f>
        <v>3894650</v>
      </c>
      <c r="AE70">
        <f>IFERROR(IF($A70="","",IF(SUMIFS(RAW_매출A!$J$2:$J$7000,RAW_매출A!$B$2:$B$7000,$A70,RAW_매출A!$A$2:$A$7000,EDATE($E70,AE$1-1))=0,"",SUMIFS(RAW_매출A!$J$2:$J$7000,RAW_매출A!$B$2:$B$7000,$A70,RAW_매출A!$A$2:$A$7000,EDATE($E70,AE$1-1)))),"")</f>
        <v>5085920</v>
      </c>
      <c r="AF70">
        <f>IFERROR(IF($A70="","",IF(SUMIFS(RAW_매출A!$J$2:$J$7000,RAW_매출A!$B$2:$B$7000,$A70,RAW_매출A!$A$2:$A$7000,EDATE($E70,AF$1-1))=0,"",SUMIFS(RAW_매출A!$J$2:$J$7000,RAW_매출A!$B$2:$B$7000,$A70,RAW_매출A!$A$2:$A$7000,EDATE($E70,AF$1-1)))),"")</f>
        <v>4692360</v>
      </c>
      <c r="AG70">
        <f>IFERROR(IF($A70="","",IF(SUMIFS(RAW_매출A!$J$2:$J$7000,RAW_매출A!$B$2:$B$7000,$A70,RAW_매출A!$A$2:$A$7000,EDATE($E70,AG$1-1))=0,"",SUMIFS(RAW_매출A!$J$2:$J$7000,RAW_매출A!$B$2:$B$7000,$A70,RAW_매출A!$A$2:$A$7000,EDATE($E70,AG$1-1)))),"")</f>
        <v>4121350</v>
      </c>
      <c r="AH70">
        <f>IFERROR(IF($A70="","",IF(SUMIFS(RAW_매출A!$J$2:$J$7000,RAW_매출A!$B$2:$B$7000,$A70,RAW_매출A!$A$2:$A$7000,EDATE($E70,AH$1-1))=0,"",SUMIFS(RAW_매출A!$J$2:$J$7000,RAW_매출A!$B$2:$B$7000,$A70,RAW_매출A!$A$2:$A$7000,EDATE($E70,AH$1-1)))),"")</f>
        <v>5126990</v>
      </c>
      <c r="AI70">
        <f>IFERROR(IF($A70="","",IF(SUMIFS(RAW_매출A!$J$2:$J$7000,RAW_매출A!$B$2:$B$7000,$A70,RAW_매출A!$A$2:$A$7000,EDATE($E70,AI$1-1))=0,"",SUMIFS(RAW_매출A!$J$2:$J$7000,RAW_매출A!$B$2:$B$7000,$A70,RAW_매출A!$A$2:$A$7000,EDATE($E70,AI$1-1)))),"")</f>
        <v>5319310</v>
      </c>
      <c r="AJ70">
        <f>IFERROR(IF($A70="","",IF(SUMIFS(RAW_매출A!$J$2:$J$7000,RAW_매출A!$B$2:$B$7000,$A70,RAW_매출A!$A$2:$A$7000,EDATE($E70,AJ$1-1))=0,"",SUMIFS(RAW_매출A!$J$2:$J$7000,RAW_매출A!$B$2:$B$7000,$A70,RAW_매출A!$A$2:$A$7000,EDATE($E70,AJ$1-1)))),"")</f>
        <v>5379020</v>
      </c>
      <c r="AK70">
        <f>IFERROR(IF($A70="","",IF(SUMIFS(RAW_매출A!$J$2:$J$7000,RAW_매출A!$B$2:$B$7000,$A70,RAW_매출A!$A$2:$A$7000,EDATE($E70,AK$1-1))=0,"",SUMIFS(RAW_매출A!$J$2:$J$7000,RAW_매출A!$B$2:$B$7000,$A70,RAW_매출A!$A$2:$A$7000,EDATE($E70,AK$1-1)))),"")</f>
        <v>5689120</v>
      </c>
      <c r="AL70">
        <f>IFERROR(IF($A70="","",IF(SUMIFS(RAW_매출A!$J$2:$J$7000,RAW_매출A!$B$2:$B$7000,$A70,RAW_매출A!$A$2:$A$7000,EDATE($E70,AL$1-1))=0,"",SUMIFS(RAW_매출A!$J$2:$J$7000,RAW_매출A!$B$2:$B$7000,$A70,RAW_매출A!$A$2:$A$7000,EDATE($E70,AL$1-1)))),"")</f>
        <v>5006450</v>
      </c>
      <c r="AM70">
        <f>IFERROR(IF($A70="","",IF(SUMIFS(RAW_매출A!$J$2:$J$7000,RAW_매출A!$B$2:$B$7000,$A70,RAW_매출A!$A$2:$A$7000,EDATE($E70,AM$1-1))=0,"",SUMIFS(RAW_매출A!$J$2:$J$7000,RAW_매출A!$B$2:$B$7000,$A70,RAW_매출A!$A$2:$A$7000,EDATE($E70,AM$1-1)))),"")</f>
        <v>5012690</v>
      </c>
      <c r="AN70">
        <f>IFERROR(IF($A70="","",IF(SUMIFS(RAW_매출A!$J$2:$J$7000,RAW_매출A!$B$2:$B$7000,$A70,RAW_매출A!$A$2:$A$7000,EDATE($E70,AN$1-1))=0,"",SUMIFS(RAW_매출A!$J$2:$J$7000,RAW_매출A!$B$2:$B$7000,$A70,RAW_매출A!$A$2:$A$7000,EDATE($E70,AN$1-1)))),"")</f>
        <v>5014150</v>
      </c>
      <c r="AO70">
        <f>IFERROR(IF($A70="","",IF(SUMIFS(RAW_매출A!$J$2:$J$7000,RAW_매출A!$B$2:$B$7000,$A70,RAW_매출A!$A$2:$A$7000,EDATE($E70,AO$1-1))=0,"",SUMIFS(RAW_매출A!$J$2:$J$7000,RAW_매출A!$B$2:$B$7000,$A70,RAW_매출A!$A$2:$A$7000,EDATE($E70,AO$1-1)))),"")</f>
        <v>5982680</v>
      </c>
      <c r="AP70">
        <f>IFERROR(IF($A70="","",IF(SUMIFS(RAW_매출A!$J$2:$J$7000,RAW_매출A!$B$2:$B$7000,$A70,RAW_매출A!$A$2:$A$7000,EDATE($E70,AP$1-1))=0,"",SUMIFS(RAW_매출A!$J$2:$J$7000,RAW_매출A!$B$2:$B$7000,$A70,RAW_매출A!$A$2:$A$7000,EDATE($E70,AP$1-1)))),"")</f>
        <v>4765000</v>
      </c>
      <c r="AQ70">
        <f>IFERROR(IF($A70="","",IF(SUMIFS(RAW_매출A!$J$2:$J$7000,RAW_매출A!$B$2:$B$7000,$A70,RAW_매출A!$A$2:$A$7000,EDATE($E70,AQ$1-1))=0,"",SUMIFS(RAW_매출A!$J$2:$J$7000,RAW_매출A!$B$2:$B$7000,$A70,RAW_매출A!$A$2:$A$7000,EDATE($E70,AQ$1-1)))),"")</f>
        <v>5992820</v>
      </c>
      <c r="AR70">
        <f>IFERROR(IF($A70="","",IF(SUMIFS(RAW_매출A!$J$2:$J$7000,RAW_매출A!$B$2:$B$7000,$A70,RAW_매출A!$A$2:$A$7000,EDATE($E70,AR$1-1))=0,"",SUMIFS(RAW_매출A!$J$2:$J$7000,RAW_매출A!$B$2:$B$7000,$A70,RAW_매출A!$A$2:$A$7000,EDATE($E70,AR$1-1)))),"")</f>
        <v>6300600</v>
      </c>
      <c r="AS70">
        <f>IFERROR(IF($A70="","",IF(SUMIFS(RAW_매출A!$J$2:$J$7000,RAW_매출A!$B$2:$B$7000,$A70,RAW_매출A!$A$2:$A$7000,EDATE($E70,AS$1-1))=0,"",SUMIFS(RAW_매출A!$J$2:$J$7000,RAW_매출A!$B$2:$B$7000,$A70,RAW_매출A!$A$2:$A$7000,EDATE($E70,AS$1-1)))),"")</f>
        <v>5383170</v>
      </c>
      <c r="AT70">
        <f>IFERROR(IF($A70="","",IF(SUMIFS(RAW_매출A!$J$2:$J$7000,RAW_매출A!$B$2:$B$7000,$A70,RAW_매출A!$A$2:$A$7000,EDATE($E70,AT$1-1))=0,"",SUMIFS(RAW_매출A!$J$2:$J$7000,RAW_매출A!$B$2:$B$7000,$A70,RAW_매출A!$A$2:$A$7000,EDATE($E70,AT$1-1)))),"")</f>
        <v>6230860</v>
      </c>
      <c r="AU70">
        <f>IFERROR(IF($A70="","",IF(SUMIFS(RAW_매출A!$J$2:$J$7000,RAW_매출A!$B$2:$B$7000,$A70,RAW_매출A!$A$2:$A$7000,EDATE($E70,AU$1-1))=0,"",SUMIFS(RAW_매출A!$J$2:$J$7000,RAW_매출A!$B$2:$B$7000,$A70,RAW_매출A!$A$2:$A$7000,EDATE($E70,AU$1-1)))),"")</f>
        <v>5714170</v>
      </c>
      <c r="AV70">
        <f>IFERROR(IF($A70="","",IF(SUMIFS(RAW_매출A!$J$2:$J$7000,RAW_매출A!$B$2:$B$7000,$A70,RAW_매출A!$A$2:$A$7000,EDATE($E70,AV$1-1))=0,"",SUMIFS(RAW_매출A!$J$2:$J$7000,RAW_매출A!$B$2:$B$7000,$A70,RAW_매출A!$A$2:$A$7000,EDATE($E70,AV$1-1)))),"")</f>
        <v>6236080</v>
      </c>
      <c r="AW70">
        <f>IFERROR(IF($A70="","",IF(SUMIFS(RAW_매출A!$J$2:$J$7000,RAW_매출A!$B$2:$B$7000,$A70,RAW_매출A!$A$2:$A$7000,EDATE($E70,AW$1-1))=0,"",SUMIFS(RAW_매출A!$J$2:$J$7000,RAW_매출A!$B$2:$B$7000,$A70,RAW_매출A!$A$2:$A$7000,EDATE($E70,AW$1-1)))),"")</f>
        <v>5573670</v>
      </c>
      <c r="AX70" t="str">
        <f>IFERROR(IF($A70="","",IF(SUMIFS(RAW_매출A!$J$2:$J$7000,RAW_매출A!$B$2:$B$7000,$A70,RAW_매출A!$A$2:$A$7000,EDATE($E70,AX$1-1))=0,"",SUMIFS(RAW_매출A!$J$2:$J$7000,RAW_매출A!$B$2:$B$7000,$A70,RAW_매출A!$A$2:$A$7000,EDATE($E70,AX$1-1)))),"")</f>
        <v/>
      </c>
      <c r="AY70" t="str">
        <f>IFERROR(IF($A70="","",IF(SUMIFS(RAW_매출A!$J$2:$J$7000,RAW_매출A!$B$2:$B$7000,$A70,RAW_매출A!$A$2:$A$7000,EDATE($E70,AY$1-1))=0,"",SUMIFS(RAW_매출A!$J$2:$J$7000,RAW_매출A!$B$2:$B$7000,$A70,RAW_매출A!$A$2:$A$7000,EDATE($E70,AY$1-1)))),"")</f>
        <v/>
      </c>
      <c r="AZ70" t="str">
        <f>IFERROR(IF($A70="","",IF(SUMIFS(RAW_매출A!$J$2:$J$7000,RAW_매출A!$B$2:$B$7000,$A70,RAW_매출A!$A$2:$A$7000,EDATE($E70,AZ$1-1))=0,"",SUMIFS(RAW_매출A!$J$2:$J$7000,RAW_매출A!$B$2:$B$7000,$A70,RAW_매출A!$A$2:$A$7000,EDATE($E70,AZ$1-1)))),"")</f>
        <v/>
      </c>
      <c r="BA70" t="str">
        <f>IFERROR(IF($A70="","",IF(SUMIFS(RAW_매출A!$J$2:$J$7000,RAW_매출A!$B$2:$B$7000,$A70,RAW_매출A!$A$2:$A$7000,EDATE($E70,BA$1-1))=0,"",SUMIFS(RAW_매출A!$J$2:$J$7000,RAW_매출A!$B$2:$B$7000,$A70,RAW_매출A!$A$2:$A$7000,EDATE($E70,BA$1-1)))),"")</f>
        <v/>
      </c>
      <c r="BB70" t="str">
        <f>IFERROR(IF($A70="","",IF(SUMIFS(RAW_매출A!$J$2:$J$7000,RAW_매출A!$B$2:$B$7000,$A70,RAW_매출A!$A$2:$A$7000,EDATE($E70,BB$1-1))=0,"",SUMIFS(RAW_매출A!$J$2:$J$7000,RAW_매출A!$B$2:$B$7000,$A70,RAW_매출A!$A$2:$A$7000,EDATE($E70,BB$1-1)))),"")</f>
        <v/>
      </c>
      <c r="BC70" t="str">
        <f>IFERROR(IF($A70="","",IF(SUMIFS(RAW_매출A!$J$2:$J$7000,RAW_매출A!$B$2:$B$7000,$A70,RAW_매출A!$A$2:$A$7000,EDATE($E70,BC$1-1))=0,"",SUMIFS(RAW_매출A!$J$2:$J$7000,RAW_매출A!$B$2:$B$7000,$A70,RAW_매출A!$A$2:$A$7000,EDATE($E70,BC$1-1)))),"")</f>
        <v/>
      </c>
      <c r="BD70" t="str">
        <f>IFERROR(IF($A70="","",IF(SUMIFS(RAW_매출A!$J$2:$J$7000,RAW_매출A!$B$2:$B$7000,$A70,RAW_매출A!$A$2:$A$7000,EDATE($E70,BD$1-1))=0,"",SUMIFS(RAW_매출A!$J$2:$J$7000,RAW_매출A!$B$2:$B$7000,$A70,RAW_매출A!$A$2:$A$7000,EDATE($E70,BD$1-1)))),"")</f>
        <v/>
      </c>
      <c r="BE70" t="str">
        <f>IFERROR(IF($A70="","",IF(SUMIFS(RAW_매출A!$J$2:$J$7000,RAW_매출A!$B$2:$B$7000,$A70,RAW_매출A!$A$2:$A$7000,EDATE($E70,BE$1-1))=0,"",SUMIFS(RAW_매출A!$J$2:$J$7000,RAW_매출A!$B$2:$B$7000,$A70,RAW_매출A!$A$2:$A$7000,EDATE($E70,BE$1-1)))),"")</f>
        <v/>
      </c>
      <c r="BF70" t="str">
        <f>IFERROR(IF($A70="","",IF(SUMIFS(RAW_매출A!$J$2:$J$7000,RAW_매출A!$B$2:$B$7000,$A70,RAW_매출A!$A$2:$A$7000,EDATE($E70,BF$1-1))=0,"",SUMIFS(RAW_매출A!$J$2:$J$7000,RAW_매출A!$B$2:$B$7000,$A70,RAW_매출A!$A$2:$A$7000,EDATE($E70,BF$1-1)))),"")</f>
        <v/>
      </c>
      <c r="BG70" t="str">
        <f>IFERROR(IF($A70="","",IF(SUMIFS(RAW_매출A!$J$2:$J$7000,RAW_매출A!$B$2:$B$7000,$A70,RAW_매출A!$A$2:$A$7000,EDATE($E70,BG$1-1))=0,"",SUMIFS(RAW_매출A!$J$2:$J$7000,RAW_매출A!$B$2:$B$7000,$A70,RAW_매출A!$A$2:$A$7000,EDATE($E70,BG$1-1)))),"")</f>
        <v/>
      </c>
      <c r="BH70" t="str">
        <f>IFERROR(IF($A70="","",IF(SUMIFS(RAW_매출A!$J$2:$J$7000,RAW_매출A!$B$2:$B$7000,$A70,RAW_매출A!$A$2:$A$7000,EDATE($E70,BH$1-1))=0,"",SUMIFS(RAW_매출A!$J$2:$J$7000,RAW_매출A!$B$2:$B$7000,$A70,RAW_매출A!$A$2:$A$7000,EDATE($E70,BH$1-1)))),"")</f>
        <v/>
      </c>
      <c r="BI70" t="str">
        <f>IFERROR(IF($A70="","",IF(SUMIFS(RAW_매출A!$J$2:$J$7000,RAW_매출A!$B$2:$B$7000,$A70,RAW_매출A!$A$2:$A$7000,EDATE($E70,BI$1-1))=0,"",SUMIFS(RAW_매출A!$J$2:$J$7000,RAW_매출A!$B$2:$B$7000,$A70,RAW_매출A!$A$2:$A$7000,EDATE($E70,BI$1-1)))),"")</f>
        <v/>
      </c>
      <c r="BJ70" t="str">
        <f>IFERROR(IF($A70="","",IF(SUMIFS(RAW_매출A!$J$2:$J$7000,RAW_매출A!$B$2:$B$7000,$A70,RAW_매출A!$A$2:$A$7000,EDATE($E70,BJ$1-1))=0,"",SUMIFS(RAW_매출A!$J$2:$J$7000,RAW_매출A!$B$2:$B$7000,$A70,RAW_매출A!$A$2:$A$7000,EDATE($E70,BJ$1-1)))),"")</f>
        <v/>
      </c>
      <c r="BK70" t="str">
        <f>IFERROR(IF($A70="","",IF(SUMIFS(RAW_매출A!$J$2:$J$7000,RAW_매출A!$B$2:$B$7000,$A70,RAW_매출A!$A$2:$A$7000,EDATE($E70,BK$1-1))=0,"",SUMIFS(RAW_매출A!$J$2:$J$7000,RAW_매출A!$B$2:$B$7000,$A70,RAW_매출A!$A$2:$A$7000,EDATE($E70,BK$1-1)))),"")</f>
        <v/>
      </c>
      <c r="BL70" t="str">
        <f>IFERROR(IF($A70="","",IF(SUMIFS(RAW_매출A!$J$2:$J$7000,RAW_매출A!$B$2:$B$7000,$A70,RAW_매출A!$A$2:$A$7000,EDATE($E70,BL$1-1))=0,"",SUMIFS(RAW_매출A!$J$2:$J$7000,RAW_매출A!$B$2:$B$7000,$A70,RAW_매출A!$A$2:$A$7000,EDATE($E70,BL$1-1)))),"")</f>
        <v/>
      </c>
      <c r="BM70" t="str">
        <f>IFERROR(IF($A70="","",IF(SUMIFS(RAW_매출A!$J$2:$J$7000,RAW_매출A!$B$2:$B$7000,$A70,RAW_매출A!$A$2:$A$7000,EDATE($E70,BM$1-1))=0,"",SUMIFS(RAW_매출A!$J$2:$J$7000,RAW_매출A!$B$2:$B$7000,$A70,RAW_매출A!$A$2:$A$7000,EDATE($E70,BM$1-1)))),"")</f>
        <v/>
      </c>
      <c r="BN70" t="str">
        <f>IFERROR(IF($A70="","",IF(SUMIFS(RAW_매출A!$J$2:$J$7000,RAW_매출A!$B$2:$B$7000,$A70,RAW_매출A!$A$2:$A$7000,EDATE($E70,BN$1-1))=0,"",SUMIFS(RAW_매출A!$J$2:$J$7000,RAW_매출A!$B$2:$B$7000,$A70,RAW_매출A!$A$2:$A$7000,EDATE($E70,BN$1-1)))),"")</f>
        <v/>
      </c>
    </row>
    <row r="71" spans="1:66" x14ac:dyDescent="0.3">
      <c r="A71" t="str">
        <f>세팅!A72</f>
        <v>(1060) #숭실대중문점</v>
      </c>
      <c r="B71" t="str">
        <f>세팅!B72</f>
        <v>150-1</v>
      </c>
      <c r="C71">
        <f t="shared" si="5"/>
        <v>1</v>
      </c>
      <c r="D71" t="str">
        <f t="shared" si="6"/>
        <v>1</v>
      </c>
      <c r="E71" s="1">
        <f>세팅!D72</f>
        <v>44896</v>
      </c>
      <c r="F71">
        <f t="shared" si="4"/>
        <v>3119083.3333333335</v>
      </c>
      <c r="G71">
        <f>IFERROR(IF($A71="","",IF(SUMIFS(RAW_매출A!$J$2:$J$7000,RAW_매출A!$B$2:$B$7000,$A71,RAW_매출A!$A$2:$A$7000,EDATE($E71,G$1-1))=0,"",SUMIFS(RAW_매출A!$J$2:$J$7000,RAW_매출A!$B$2:$B$7000,$A71,RAW_매출A!$A$2:$A$7000,EDATE($E71,G$1-1)))),"")</f>
        <v>2144640</v>
      </c>
      <c r="H71">
        <f>IFERROR(IF($A71="","",IF(SUMIFS(RAW_매출A!$J$2:$J$7000,RAW_매출A!$B$2:$B$7000,$A71,RAW_매출A!$A$2:$A$7000,EDATE($E71,H$1-1))=0,"",SUMIFS(RAW_매출A!$J$2:$J$7000,RAW_매출A!$B$2:$B$7000,$A71,RAW_매출A!$A$2:$A$7000,EDATE($E71,H$1-1)))),"")</f>
        <v>2701040</v>
      </c>
      <c r="I71">
        <f>IFERROR(IF($A71="","",IF(SUMIFS(RAW_매출A!$J$2:$J$7000,RAW_매출A!$B$2:$B$7000,$A71,RAW_매출A!$A$2:$A$7000,EDATE($E71,I$1-1))=0,"",SUMIFS(RAW_매출A!$J$2:$J$7000,RAW_매출A!$B$2:$B$7000,$A71,RAW_매출A!$A$2:$A$7000,EDATE($E71,I$1-1)))),"")</f>
        <v>2396200</v>
      </c>
      <c r="J71" s="28">
        <f>IFERROR(IF($A71="","",IF(SUMIFS(RAW_매출A!$J$2:$J$7000,RAW_매출A!$B$2:$B$7000,$A71,RAW_매출A!$A$2:$A$7000,EDATE($E71,J$1-1))=0,"",SUMIFS(RAW_매출A!$J$2:$J$7000,RAW_매출A!$B$2:$B$7000,$A71,RAW_매출A!$A$2:$A$7000,EDATE($E71,J$1-1)))),"")</f>
        <v>2703000</v>
      </c>
      <c r="K71" s="28">
        <f>IFERROR(IF($A71="","",IF(SUMIFS(RAW_매출A!$J$2:$J$7000,RAW_매출A!$B$2:$B$7000,$A71,RAW_매출A!$A$2:$A$7000,EDATE($E71,K$1-1))=0,"",SUMIFS(RAW_매출A!$J$2:$J$7000,RAW_매출A!$B$2:$B$7000,$A71,RAW_매출A!$A$2:$A$7000,EDATE($E71,K$1-1)))),"")</f>
        <v>2754200</v>
      </c>
      <c r="L71" s="28">
        <f>IFERROR(IF($A71="","",IF(SUMIFS(RAW_매출A!$J$2:$J$7000,RAW_매출A!$B$2:$B$7000,$A71,RAW_매출A!$A$2:$A$7000,EDATE($E71,L$1-1))=0,"",SUMIFS(RAW_매출A!$J$2:$J$7000,RAW_매출A!$B$2:$B$7000,$A71,RAW_매출A!$A$2:$A$7000,EDATE($E71,L$1-1)))),"")</f>
        <v>3214200</v>
      </c>
      <c r="M71" s="28">
        <f>IFERROR(IF($A71="","",IF(SUMIFS(RAW_매출A!$J$2:$J$7000,RAW_매출A!$B$2:$B$7000,$A71,RAW_매출A!$A$2:$A$7000,EDATE($E71,M$1-1))=0,"",SUMIFS(RAW_매출A!$J$2:$J$7000,RAW_매출A!$B$2:$B$7000,$A71,RAW_매출A!$A$2:$A$7000,EDATE($E71,M$1-1)))),"")</f>
        <v>3322500</v>
      </c>
      <c r="N71" s="28">
        <f>IFERROR(IF($A71="","",IF(SUMIFS(RAW_매출A!$J$2:$J$7000,RAW_매출A!$B$2:$B$7000,$A71,RAW_매출A!$A$2:$A$7000,EDATE($E71,N$1-1))=0,"",SUMIFS(RAW_매출A!$J$2:$J$7000,RAW_매출A!$B$2:$B$7000,$A71,RAW_매출A!$A$2:$A$7000,EDATE($E71,N$1-1)))),"")</f>
        <v>3441200</v>
      </c>
      <c r="O71" s="28">
        <f>IFERROR(IF($A71="","",IF(SUMIFS(RAW_매출A!$J$2:$J$7000,RAW_매출A!$B$2:$B$7000,$A71,RAW_매출A!$A$2:$A$7000,EDATE($E71,O$1-1))=0,"",SUMIFS(RAW_매출A!$J$2:$J$7000,RAW_매출A!$B$2:$B$7000,$A71,RAW_매출A!$A$2:$A$7000,EDATE($E71,O$1-1)))),"")</f>
        <v>3279400</v>
      </c>
      <c r="P71">
        <f>IFERROR(IF($A71="","",IF(SUMIFS(RAW_매출A!$J$2:$J$7000,RAW_매출A!$B$2:$B$7000,$A71,RAW_매출A!$A$2:$A$7000,EDATE($E71,P$1-1))=0,"",SUMIFS(RAW_매출A!$J$2:$J$7000,RAW_매출A!$B$2:$B$7000,$A71,RAW_매출A!$A$2:$A$7000,EDATE($E71,P$1-1)))),"")</f>
        <v>2767900</v>
      </c>
      <c r="Q71">
        <f>IFERROR(IF($A71="","",IF(SUMIFS(RAW_매출A!$J$2:$J$7000,RAW_매출A!$B$2:$B$7000,$A71,RAW_매출A!$A$2:$A$7000,EDATE($E71,Q$1-1))=0,"",SUMIFS(RAW_매출A!$J$2:$J$7000,RAW_매출A!$B$2:$B$7000,$A71,RAW_매출A!$A$2:$A$7000,EDATE($E71,Q$1-1)))),"")</f>
        <v>3189600</v>
      </c>
      <c r="R71">
        <f>IFERROR(IF($A71="","",IF(SUMIFS(RAW_매출A!$J$2:$J$7000,RAW_매출A!$B$2:$B$7000,$A71,RAW_매출A!$A$2:$A$7000,EDATE($E71,R$1-1))=0,"",SUMIFS(RAW_매출A!$J$2:$J$7000,RAW_매출A!$B$2:$B$7000,$A71,RAW_매출A!$A$2:$A$7000,EDATE($E71,R$1-1)))),"")</f>
        <v>3124800</v>
      </c>
      <c r="S71">
        <f>IFERROR(IF($A71="","",IF(SUMIFS(RAW_매출A!$J$2:$J$7000,RAW_매출A!$B$2:$B$7000,$A71,RAW_매출A!$A$2:$A$7000,EDATE($E71,S$1-1))=0,"",SUMIFS(RAW_매출A!$J$2:$J$7000,RAW_매출A!$B$2:$B$7000,$A71,RAW_매출A!$A$2:$A$7000,EDATE($E71,S$1-1)))),"")</f>
        <v>3373550</v>
      </c>
      <c r="T71">
        <f>IFERROR(IF($A71="","",IF(SUMIFS(RAW_매출A!$J$2:$J$7000,RAW_매출A!$B$2:$B$7000,$A71,RAW_매출A!$A$2:$A$7000,EDATE($E71,T$1-1))=0,"",SUMIFS(RAW_매출A!$J$2:$J$7000,RAW_매출A!$B$2:$B$7000,$A71,RAW_매출A!$A$2:$A$7000,EDATE($E71,T$1-1)))),"")</f>
        <v>3011350</v>
      </c>
      <c r="U71">
        <f>IFERROR(IF($A71="","",IF(SUMIFS(RAW_매출A!$J$2:$J$7000,RAW_매출A!$B$2:$B$7000,$A71,RAW_매출A!$A$2:$A$7000,EDATE($E71,U$1-1))=0,"",SUMIFS(RAW_매출A!$J$2:$J$7000,RAW_매출A!$B$2:$B$7000,$A71,RAW_매출A!$A$2:$A$7000,EDATE($E71,U$1-1)))),"")</f>
        <v>2966100</v>
      </c>
      <c r="V71">
        <f>IFERROR(IF($A71="","",IF(SUMIFS(RAW_매출A!$J$2:$J$7000,RAW_매출A!$B$2:$B$7000,$A71,RAW_매출A!$A$2:$A$7000,EDATE($E71,V$1-1))=0,"",SUMIFS(RAW_매출A!$J$2:$J$7000,RAW_매출A!$B$2:$B$7000,$A71,RAW_매출A!$A$2:$A$7000,EDATE($E71,V$1-1)))),"")</f>
        <v>3362080</v>
      </c>
      <c r="W71">
        <f>IFERROR(IF($A71="","",IF(SUMIFS(RAW_매출A!$J$2:$J$7000,RAW_매출A!$B$2:$B$7000,$A71,RAW_매출A!$A$2:$A$7000,EDATE($E71,W$1-1))=0,"",SUMIFS(RAW_매출A!$J$2:$J$7000,RAW_매출A!$B$2:$B$7000,$A71,RAW_매출A!$A$2:$A$7000,EDATE($E71,W$1-1)))),"")</f>
        <v>2992850</v>
      </c>
      <c r="X71">
        <f>IFERROR(IF($A71="","",IF(SUMIFS(RAW_매출A!$J$2:$J$7000,RAW_매출A!$B$2:$B$7000,$A71,RAW_매출A!$A$2:$A$7000,EDATE($E71,X$1-1))=0,"",SUMIFS(RAW_매출A!$J$2:$J$7000,RAW_매출A!$B$2:$B$7000,$A71,RAW_매출A!$A$2:$A$7000,EDATE($E71,X$1-1)))),"")</f>
        <v>3219550</v>
      </c>
      <c r="Y71">
        <f>IFERROR(IF($A71="","",IF(SUMIFS(RAW_매출A!$J$2:$J$7000,RAW_매출A!$B$2:$B$7000,$A71,RAW_매출A!$A$2:$A$7000,EDATE($E71,Y$1-1))=0,"",SUMIFS(RAW_매출A!$J$2:$J$7000,RAW_매출A!$B$2:$B$7000,$A71,RAW_매출A!$A$2:$A$7000,EDATE($E71,Y$1-1)))),"")</f>
        <v>3414550</v>
      </c>
      <c r="Z71">
        <f>IFERROR(IF($A71="","",IF(SUMIFS(RAW_매출A!$J$2:$J$7000,RAW_매출A!$B$2:$B$7000,$A71,RAW_매출A!$A$2:$A$7000,EDATE($E71,Z$1-1))=0,"",SUMIFS(RAW_매출A!$J$2:$J$7000,RAW_매출A!$B$2:$B$7000,$A71,RAW_매출A!$A$2:$A$7000,EDATE($E71,Z$1-1)))),"")</f>
        <v>3615150</v>
      </c>
      <c r="AA71">
        <f>IFERROR(IF($A71="","",IF(SUMIFS(RAW_매출A!$J$2:$J$7000,RAW_매출A!$B$2:$B$7000,$A71,RAW_매출A!$A$2:$A$7000,EDATE($E71,AA$1-1))=0,"",SUMIFS(RAW_매출A!$J$2:$J$7000,RAW_매출A!$B$2:$B$7000,$A71,RAW_매출A!$A$2:$A$7000,EDATE($E71,AA$1-1)))),"")</f>
        <v>3657650</v>
      </c>
      <c r="AB71">
        <f>IFERROR(IF($A71="","",IF(SUMIFS(RAW_매출A!$J$2:$J$7000,RAW_매출A!$B$2:$B$7000,$A71,RAW_매출A!$A$2:$A$7000,EDATE($E71,AB$1-1))=0,"",SUMIFS(RAW_매출A!$J$2:$J$7000,RAW_매출A!$B$2:$B$7000,$A71,RAW_매출A!$A$2:$A$7000,EDATE($E71,AB$1-1)))),"")</f>
        <v>3489150</v>
      </c>
      <c r="AC71">
        <f>IFERROR(IF($A71="","",IF(SUMIFS(RAW_매출A!$J$2:$J$7000,RAW_매출A!$B$2:$B$7000,$A71,RAW_매출A!$A$2:$A$7000,EDATE($E71,AC$1-1))=0,"",SUMIFS(RAW_매출A!$J$2:$J$7000,RAW_매출A!$B$2:$B$7000,$A71,RAW_매출A!$A$2:$A$7000,EDATE($E71,AC$1-1)))),"")</f>
        <v>3616650</v>
      </c>
      <c r="AD71">
        <f>IFERROR(IF($A71="","",IF(SUMIFS(RAW_매출A!$J$2:$J$7000,RAW_매출A!$B$2:$B$7000,$A71,RAW_매출A!$A$2:$A$7000,EDATE($E71,AD$1-1))=0,"",SUMIFS(RAW_매출A!$J$2:$J$7000,RAW_매출A!$B$2:$B$7000,$A71,RAW_매출A!$A$2:$A$7000,EDATE($E71,AD$1-1)))),"")</f>
        <v>3982800</v>
      </c>
      <c r="AE71">
        <f>IFERROR(IF($A71="","",IF(SUMIFS(RAW_매출A!$J$2:$J$7000,RAW_매출A!$B$2:$B$7000,$A71,RAW_매출A!$A$2:$A$7000,EDATE($E71,AE$1-1))=0,"",SUMIFS(RAW_매출A!$J$2:$J$7000,RAW_매출A!$B$2:$B$7000,$A71,RAW_매출A!$A$2:$A$7000,EDATE($E71,AE$1-1)))),"")</f>
        <v>3711500</v>
      </c>
      <c r="AF71">
        <f>IFERROR(IF($A71="","",IF(SUMIFS(RAW_매출A!$J$2:$J$7000,RAW_매출A!$B$2:$B$7000,$A71,RAW_매출A!$A$2:$A$7000,EDATE($E71,AF$1-1))=0,"",SUMIFS(RAW_매출A!$J$2:$J$7000,RAW_매출A!$B$2:$B$7000,$A71,RAW_매출A!$A$2:$A$7000,EDATE($E71,AF$1-1)))),"")</f>
        <v>3456100</v>
      </c>
      <c r="AG71">
        <f>IFERROR(IF($A71="","",IF(SUMIFS(RAW_매출A!$J$2:$J$7000,RAW_매출A!$B$2:$B$7000,$A71,RAW_매출A!$A$2:$A$7000,EDATE($E71,AG$1-1))=0,"",SUMIFS(RAW_매출A!$J$2:$J$7000,RAW_매출A!$B$2:$B$7000,$A71,RAW_매출A!$A$2:$A$7000,EDATE($E71,AG$1-1)))),"")</f>
        <v>3134350</v>
      </c>
      <c r="AH71">
        <f>IFERROR(IF($A71="","",IF(SUMIFS(RAW_매출A!$J$2:$J$7000,RAW_매출A!$B$2:$B$7000,$A71,RAW_매출A!$A$2:$A$7000,EDATE($E71,AH$1-1))=0,"",SUMIFS(RAW_매출A!$J$2:$J$7000,RAW_매출A!$B$2:$B$7000,$A71,RAW_매출A!$A$2:$A$7000,EDATE($E71,AH$1-1)))),"")</f>
        <v>3688850</v>
      </c>
      <c r="AI71">
        <f>IFERROR(IF($A71="","",IF(SUMIFS(RAW_매출A!$J$2:$J$7000,RAW_매출A!$B$2:$B$7000,$A71,RAW_매출A!$A$2:$A$7000,EDATE($E71,AI$1-1))=0,"",SUMIFS(RAW_매출A!$J$2:$J$7000,RAW_매출A!$B$2:$B$7000,$A71,RAW_매출A!$A$2:$A$7000,EDATE($E71,AI$1-1)))),"")</f>
        <v>3581400</v>
      </c>
      <c r="AJ71">
        <f>IFERROR(IF($A71="","",IF(SUMIFS(RAW_매출A!$J$2:$J$7000,RAW_매출A!$B$2:$B$7000,$A71,RAW_매출A!$A$2:$A$7000,EDATE($E71,AJ$1-1))=0,"",SUMIFS(RAW_매출A!$J$2:$J$7000,RAW_매출A!$B$2:$B$7000,$A71,RAW_매출A!$A$2:$A$7000,EDATE($E71,AJ$1-1)))),"")</f>
        <v>4195350</v>
      </c>
      <c r="AK71">
        <f>IFERROR(IF($A71="","",IF(SUMIFS(RAW_매출A!$J$2:$J$7000,RAW_매출A!$B$2:$B$7000,$A71,RAW_매출A!$A$2:$A$7000,EDATE($E71,AK$1-1))=0,"",SUMIFS(RAW_매출A!$J$2:$J$7000,RAW_매출A!$B$2:$B$7000,$A71,RAW_매출A!$A$2:$A$7000,EDATE($E71,AK$1-1)))),"")</f>
        <v>3803250</v>
      </c>
      <c r="AL71">
        <f>IFERROR(IF($A71="","",IF(SUMIFS(RAW_매출A!$J$2:$J$7000,RAW_매출A!$B$2:$B$7000,$A71,RAW_매출A!$A$2:$A$7000,EDATE($E71,AL$1-1))=0,"",SUMIFS(RAW_매출A!$J$2:$J$7000,RAW_매출A!$B$2:$B$7000,$A71,RAW_매출A!$A$2:$A$7000,EDATE($E71,AL$1-1)))),"")</f>
        <v>3838000</v>
      </c>
      <c r="AM71">
        <f>IFERROR(IF($A71="","",IF(SUMIFS(RAW_매출A!$J$2:$J$7000,RAW_매출A!$B$2:$B$7000,$A71,RAW_매출A!$A$2:$A$7000,EDATE($E71,AM$1-1))=0,"",SUMIFS(RAW_매출A!$J$2:$J$7000,RAW_매출A!$B$2:$B$7000,$A71,RAW_매출A!$A$2:$A$7000,EDATE($E71,AM$1-1)))),"")</f>
        <v>3790150</v>
      </c>
      <c r="AN71">
        <f>IFERROR(IF($A71="","",IF(SUMIFS(RAW_매출A!$J$2:$J$7000,RAW_매출A!$B$2:$B$7000,$A71,RAW_매출A!$A$2:$A$7000,EDATE($E71,AN$1-1))=0,"",SUMIFS(RAW_매출A!$J$2:$J$7000,RAW_매출A!$B$2:$B$7000,$A71,RAW_매출A!$A$2:$A$7000,EDATE($E71,AN$1-1)))),"")</f>
        <v>3618950</v>
      </c>
      <c r="AO71">
        <f>IFERROR(IF($A71="","",IF(SUMIFS(RAW_매출A!$J$2:$J$7000,RAW_매출A!$B$2:$B$7000,$A71,RAW_매출A!$A$2:$A$7000,EDATE($E71,AO$1-1))=0,"",SUMIFS(RAW_매출A!$J$2:$J$7000,RAW_매출A!$B$2:$B$7000,$A71,RAW_매출A!$A$2:$A$7000,EDATE($E71,AO$1-1)))),"")</f>
        <v>4360450</v>
      </c>
      <c r="AP71">
        <f>IFERROR(IF($A71="","",IF(SUMIFS(RAW_매출A!$J$2:$J$7000,RAW_매출A!$B$2:$B$7000,$A71,RAW_매출A!$A$2:$A$7000,EDATE($E71,AP$1-1))=0,"",SUMIFS(RAW_매출A!$J$2:$J$7000,RAW_매출A!$B$2:$B$7000,$A71,RAW_매출A!$A$2:$A$7000,EDATE($E71,AP$1-1)))),"")</f>
        <v>3930150</v>
      </c>
      <c r="AQ71">
        <f>IFERROR(IF($A71="","",IF(SUMIFS(RAW_매출A!$J$2:$J$7000,RAW_매출A!$B$2:$B$7000,$A71,RAW_매출A!$A$2:$A$7000,EDATE($E71,AQ$1-1))=0,"",SUMIFS(RAW_매출A!$J$2:$J$7000,RAW_매출A!$B$2:$B$7000,$A71,RAW_매출A!$A$2:$A$7000,EDATE($E71,AQ$1-1)))),"")</f>
        <v>3963450</v>
      </c>
      <c r="AR71">
        <f>IFERROR(IF($A71="","",IF(SUMIFS(RAW_매출A!$J$2:$J$7000,RAW_매출A!$B$2:$B$7000,$A71,RAW_매출A!$A$2:$A$7000,EDATE($E71,AR$1-1))=0,"",SUMIFS(RAW_매출A!$J$2:$J$7000,RAW_매출A!$B$2:$B$7000,$A71,RAW_매출A!$A$2:$A$7000,EDATE($E71,AR$1-1)))),"")</f>
        <v>3965850</v>
      </c>
      <c r="AS71">
        <f>IFERROR(IF($A71="","",IF(SUMIFS(RAW_매출A!$J$2:$J$7000,RAW_매출A!$B$2:$B$7000,$A71,RAW_매출A!$A$2:$A$7000,EDATE($E71,AS$1-1))=0,"",SUMIFS(RAW_매출A!$J$2:$J$7000,RAW_매출A!$B$2:$B$7000,$A71,RAW_매출A!$A$2:$A$7000,EDATE($E71,AS$1-1)))),"")</f>
        <v>3754650</v>
      </c>
      <c r="AT71">
        <f>IFERROR(IF($A71="","",IF(SUMIFS(RAW_매출A!$J$2:$J$7000,RAW_매출A!$B$2:$B$7000,$A71,RAW_매출A!$A$2:$A$7000,EDATE($E71,AT$1-1))=0,"",SUMIFS(RAW_매출A!$J$2:$J$7000,RAW_매출A!$B$2:$B$7000,$A71,RAW_매출A!$A$2:$A$7000,EDATE($E71,AT$1-1)))),"")</f>
        <v>3902000</v>
      </c>
      <c r="AU71">
        <f>IFERROR(IF($A71="","",IF(SUMIFS(RAW_매출A!$J$2:$J$7000,RAW_매출A!$B$2:$B$7000,$A71,RAW_매출A!$A$2:$A$7000,EDATE($E71,AU$1-1))=0,"",SUMIFS(RAW_매출A!$J$2:$J$7000,RAW_매출A!$B$2:$B$7000,$A71,RAW_매출A!$A$2:$A$7000,EDATE($E71,AU$1-1)))),"")</f>
        <v>4000550</v>
      </c>
      <c r="AV71">
        <f>IFERROR(IF($A71="","",IF(SUMIFS(RAW_매출A!$J$2:$J$7000,RAW_매출A!$B$2:$B$7000,$A71,RAW_매출A!$A$2:$A$7000,EDATE($E71,AV$1-1))=0,"",SUMIFS(RAW_매출A!$J$2:$J$7000,RAW_매출A!$B$2:$B$7000,$A71,RAW_매출A!$A$2:$A$7000,EDATE($E71,AV$1-1)))),"")</f>
        <v>4852050</v>
      </c>
      <c r="AW71">
        <f>IFERROR(IF($A71="","",IF(SUMIFS(RAW_매출A!$J$2:$J$7000,RAW_매출A!$B$2:$B$7000,$A71,RAW_매출A!$A$2:$A$7000,EDATE($E71,AW$1-1))=0,"",SUMIFS(RAW_매출A!$J$2:$J$7000,RAW_매출A!$B$2:$B$7000,$A71,RAW_매출A!$A$2:$A$7000,EDATE($E71,AW$1-1)))),"")</f>
        <v>3681550</v>
      </c>
      <c r="AX71" t="str">
        <f>IFERROR(IF($A71="","",IF(SUMIFS(RAW_매출A!$J$2:$J$7000,RAW_매출A!$B$2:$B$7000,$A71,RAW_매출A!$A$2:$A$7000,EDATE($E71,AX$1-1))=0,"",SUMIFS(RAW_매출A!$J$2:$J$7000,RAW_매출A!$B$2:$B$7000,$A71,RAW_매출A!$A$2:$A$7000,EDATE($E71,AX$1-1)))),"")</f>
        <v/>
      </c>
      <c r="AY71" t="str">
        <f>IFERROR(IF($A71="","",IF(SUMIFS(RAW_매출A!$J$2:$J$7000,RAW_매출A!$B$2:$B$7000,$A71,RAW_매출A!$A$2:$A$7000,EDATE($E71,AY$1-1))=0,"",SUMIFS(RAW_매출A!$J$2:$J$7000,RAW_매출A!$B$2:$B$7000,$A71,RAW_매출A!$A$2:$A$7000,EDATE($E71,AY$1-1)))),"")</f>
        <v/>
      </c>
      <c r="AZ71" t="str">
        <f>IFERROR(IF($A71="","",IF(SUMIFS(RAW_매출A!$J$2:$J$7000,RAW_매출A!$B$2:$B$7000,$A71,RAW_매출A!$A$2:$A$7000,EDATE($E71,AZ$1-1))=0,"",SUMIFS(RAW_매출A!$J$2:$J$7000,RAW_매출A!$B$2:$B$7000,$A71,RAW_매출A!$A$2:$A$7000,EDATE($E71,AZ$1-1)))),"")</f>
        <v/>
      </c>
      <c r="BA71" t="str">
        <f>IFERROR(IF($A71="","",IF(SUMIFS(RAW_매출A!$J$2:$J$7000,RAW_매출A!$B$2:$B$7000,$A71,RAW_매출A!$A$2:$A$7000,EDATE($E71,BA$1-1))=0,"",SUMIFS(RAW_매출A!$J$2:$J$7000,RAW_매출A!$B$2:$B$7000,$A71,RAW_매출A!$A$2:$A$7000,EDATE($E71,BA$1-1)))),"")</f>
        <v/>
      </c>
      <c r="BB71" t="str">
        <f>IFERROR(IF($A71="","",IF(SUMIFS(RAW_매출A!$J$2:$J$7000,RAW_매출A!$B$2:$B$7000,$A71,RAW_매출A!$A$2:$A$7000,EDATE($E71,BB$1-1))=0,"",SUMIFS(RAW_매출A!$J$2:$J$7000,RAW_매출A!$B$2:$B$7000,$A71,RAW_매출A!$A$2:$A$7000,EDATE($E71,BB$1-1)))),"")</f>
        <v/>
      </c>
      <c r="BC71" t="str">
        <f>IFERROR(IF($A71="","",IF(SUMIFS(RAW_매출A!$J$2:$J$7000,RAW_매출A!$B$2:$B$7000,$A71,RAW_매출A!$A$2:$A$7000,EDATE($E71,BC$1-1))=0,"",SUMIFS(RAW_매출A!$J$2:$J$7000,RAW_매출A!$B$2:$B$7000,$A71,RAW_매출A!$A$2:$A$7000,EDATE($E71,BC$1-1)))),"")</f>
        <v/>
      </c>
      <c r="BD71" t="str">
        <f>IFERROR(IF($A71="","",IF(SUMIFS(RAW_매출A!$J$2:$J$7000,RAW_매출A!$B$2:$B$7000,$A71,RAW_매출A!$A$2:$A$7000,EDATE($E71,BD$1-1))=0,"",SUMIFS(RAW_매출A!$J$2:$J$7000,RAW_매출A!$B$2:$B$7000,$A71,RAW_매출A!$A$2:$A$7000,EDATE($E71,BD$1-1)))),"")</f>
        <v/>
      </c>
      <c r="BE71" t="str">
        <f>IFERROR(IF($A71="","",IF(SUMIFS(RAW_매출A!$J$2:$J$7000,RAW_매출A!$B$2:$B$7000,$A71,RAW_매출A!$A$2:$A$7000,EDATE($E71,BE$1-1))=0,"",SUMIFS(RAW_매출A!$J$2:$J$7000,RAW_매출A!$B$2:$B$7000,$A71,RAW_매출A!$A$2:$A$7000,EDATE($E71,BE$1-1)))),"")</f>
        <v/>
      </c>
      <c r="BF71" t="str">
        <f>IFERROR(IF($A71="","",IF(SUMIFS(RAW_매출A!$J$2:$J$7000,RAW_매출A!$B$2:$B$7000,$A71,RAW_매출A!$A$2:$A$7000,EDATE($E71,BF$1-1))=0,"",SUMIFS(RAW_매출A!$J$2:$J$7000,RAW_매출A!$B$2:$B$7000,$A71,RAW_매출A!$A$2:$A$7000,EDATE($E71,BF$1-1)))),"")</f>
        <v/>
      </c>
      <c r="BG71" t="str">
        <f>IFERROR(IF($A71="","",IF(SUMIFS(RAW_매출A!$J$2:$J$7000,RAW_매출A!$B$2:$B$7000,$A71,RAW_매출A!$A$2:$A$7000,EDATE($E71,BG$1-1))=0,"",SUMIFS(RAW_매출A!$J$2:$J$7000,RAW_매출A!$B$2:$B$7000,$A71,RAW_매출A!$A$2:$A$7000,EDATE($E71,BG$1-1)))),"")</f>
        <v/>
      </c>
      <c r="BH71" t="str">
        <f>IFERROR(IF($A71="","",IF(SUMIFS(RAW_매출A!$J$2:$J$7000,RAW_매출A!$B$2:$B$7000,$A71,RAW_매출A!$A$2:$A$7000,EDATE($E71,BH$1-1))=0,"",SUMIFS(RAW_매출A!$J$2:$J$7000,RAW_매출A!$B$2:$B$7000,$A71,RAW_매출A!$A$2:$A$7000,EDATE($E71,BH$1-1)))),"")</f>
        <v/>
      </c>
      <c r="BI71" t="str">
        <f>IFERROR(IF($A71="","",IF(SUMIFS(RAW_매출A!$J$2:$J$7000,RAW_매출A!$B$2:$B$7000,$A71,RAW_매출A!$A$2:$A$7000,EDATE($E71,BI$1-1))=0,"",SUMIFS(RAW_매출A!$J$2:$J$7000,RAW_매출A!$B$2:$B$7000,$A71,RAW_매출A!$A$2:$A$7000,EDATE($E71,BI$1-1)))),"")</f>
        <v/>
      </c>
      <c r="BJ71" t="str">
        <f>IFERROR(IF($A71="","",IF(SUMIFS(RAW_매출A!$J$2:$J$7000,RAW_매출A!$B$2:$B$7000,$A71,RAW_매출A!$A$2:$A$7000,EDATE($E71,BJ$1-1))=0,"",SUMIFS(RAW_매출A!$J$2:$J$7000,RAW_매출A!$B$2:$B$7000,$A71,RAW_매출A!$A$2:$A$7000,EDATE($E71,BJ$1-1)))),"")</f>
        <v/>
      </c>
      <c r="BK71" t="str">
        <f>IFERROR(IF($A71="","",IF(SUMIFS(RAW_매출A!$J$2:$J$7000,RAW_매출A!$B$2:$B$7000,$A71,RAW_매출A!$A$2:$A$7000,EDATE($E71,BK$1-1))=0,"",SUMIFS(RAW_매출A!$J$2:$J$7000,RAW_매출A!$B$2:$B$7000,$A71,RAW_매출A!$A$2:$A$7000,EDATE($E71,BK$1-1)))),"")</f>
        <v/>
      </c>
      <c r="BL71" t="str">
        <f>IFERROR(IF($A71="","",IF(SUMIFS(RAW_매출A!$J$2:$J$7000,RAW_매출A!$B$2:$B$7000,$A71,RAW_매출A!$A$2:$A$7000,EDATE($E71,BL$1-1))=0,"",SUMIFS(RAW_매출A!$J$2:$J$7000,RAW_매출A!$B$2:$B$7000,$A71,RAW_매출A!$A$2:$A$7000,EDATE($E71,BL$1-1)))),"")</f>
        <v/>
      </c>
      <c r="BM71" t="str">
        <f>IFERROR(IF($A71="","",IF(SUMIFS(RAW_매출A!$J$2:$J$7000,RAW_매출A!$B$2:$B$7000,$A71,RAW_매출A!$A$2:$A$7000,EDATE($E71,BM$1-1))=0,"",SUMIFS(RAW_매출A!$J$2:$J$7000,RAW_매출A!$B$2:$B$7000,$A71,RAW_매출A!$A$2:$A$7000,EDATE($E71,BM$1-1)))),"")</f>
        <v/>
      </c>
      <c r="BN71" t="str">
        <f>IFERROR(IF($A71="","",IF(SUMIFS(RAW_매출A!$J$2:$J$7000,RAW_매출A!$B$2:$B$7000,$A71,RAW_매출A!$A$2:$A$7000,EDATE($E71,BN$1-1))=0,"",SUMIFS(RAW_매출A!$J$2:$J$7000,RAW_매출A!$B$2:$B$7000,$A71,RAW_매출A!$A$2:$A$7000,EDATE($E71,BN$1-1)))),"")</f>
        <v/>
      </c>
    </row>
    <row r="72" spans="1:66" x14ac:dyDescent="0.3">
      <c r="A72" t="str">
        <f>세팅!A73</f>
        <v>(1061) #구로전화국점</v>
      </c>
      <c r="B72" t="str">
        <f>세팅!B73</f>
        <v>150-1</v>
      </c>
      <c r="C72">
        <f t="shared" si="5"/>
        <v>1</v>
      </c>
      <c r="D72" t="str">
        <f t="shared" si="6"/>
        <v>1</v>
      </c>
      <c r="E72" s="1">
        <f>세팅!D73</f>
        <v>44927</v>
      </c>
      <c r="F72">
        <f t="shared" si="4"/>
        <v>2545000</v>
      </c>
      <c r="G72">
        <f>IFERROR(IF($A72="","",IF(SUMIFS(RAW_매출A!$J$2:$J$7000,RAW_매출A!$B$2:$B$7000,$A72,RAW_매출A!$A$2:$A$7000,EDATE($E72,G$1-1))=0,"",SUMIFS(RAW_매출A!$J$2:$J$7000,RAW_매출A!$B$2:$B$7000,$A72,RAW_매출A!$A$2:$A$7000,EDATE($E72,G$1-1)))),"")</f>
        <v>1912570</v>
      </c>
      <c r="H72">
        <f>IFERROR(IF($A72="","",IF(SUMIFS(RAW_매출A!$J$2:$J$7000,RAW_매출A!$B$2:$B$7000,$A72,RAW_매출A!$A$2:$A$7000,EDATE($E72,H$1-1))=0,"",SUMIFS(RAW_매출A!$J$2:$J$7000,RAW_매출A!$B$2:$B$7000,$A72,RAW_매출A!$A$2:$A$7000,EDATE($E72,H$1-1)))),"")</f>
        <v>1977000</v>
      </c>
      <c r="I72">
        <f>IFERROR(IF($A72="","",IF(SUMIFS(RAW_매출A!$J$2:$J$7000,RAW_매출A!$B$2:$B$7000,$A72,RAW_매출A!$A$2:$A$7000,EDATE($E72,I$1-1))=0,"",SUMIFS(RAW_매출A!$J$2:$J$7000,RAW_매출A!$B$2:$B$7000,$A72,RAW_매출A!$A$2:$A$7000,EDATE($E72,I$1-1)))),"")</f>
        <v>1943900</v>
      </c>
      <c r="J72" s="28">
        <f>IFERROR(IF($A72="","",IF(SUMIFS(RAW_매출A!$J$2:$J$7000,RAW_매출A!$B$2:$B$7000,$A72,RAW_매출A!$A$2:$A$7000,EDATE($E72,J$1-1))=0,"",SUMIFS(RAW_매출A!$J$2:$J$7000,RAW_매출A!$B$2:$B$7000,$A72,RAW_매출A!$A$2:$A$7000,EDATE($E72,J$1-1)))),"")</f>
        <v>2476400</v>
      </c>
      <c r="K72" s="28">
        <f>IFERROR(IF($A72="","",IF(SUMIFS(RAW_매출A!$J$2:$J$7000,RAW_매출A!$B$2:$B$7000,$A72,RAW_매출A!$A$2:$A$7000,EDATE($E72,K$1-1))=0,"",SUMIFS(RAW_매출A!$J$2:$J$7000,RAW_매출A!$B$2:$B$7000,$A72,RAW_매출A!$A$2:$A$7000,EDATE($E72,K$1-1)))),"")</f>
        <v>2351100</v>
      </c>
      <c r="L72" s="28">
        <f>IFERROR(IF($A72="","",IF(SUMIFS(RAW_매출A!$J$2:$J$7000,RAW_매출A!$B$2:$B$7000,$A72,RAW_매출A!$A$2:$A$7000,EDATE($E72,L$1-1))=0,"",SUMIFS(RAW_매출A!$J$2:$J$7000,RAW_매출A!$B$2:$B$7000,$A72,RAW_매출A!$A$2:$A$7000,EDATE($E72,L$1-1)))),"")</f>
        <v>2596800</v>
      </c>
      <c r="M72" s="28">
        <f>IFERROR(IF($A72="","",IF(SUMIFS(RAW_매출A!$J$2:$J$7000,RAW_매출A!$B$2:$B$7000,$A72,RAW_매출A!$A$2:$A$7000,EDATE($E72,M$1-1))=0,"",SUMIFS(RAW_매출A!$J$2:$J$7000,RAW_매출A!$B$2:$B$7000,$A72,RAW_매출A!$A$2:$A$7000,EDATE($E72,M$1-1)))),"")</f>
        <v>2718700</v>
      </c>
      <c r="N72" s="28">
        <f>IFERROR(IF($A72="","",IF(SUMIFS(RAW_매출A!$J$2:$J$7000,RAW_매출A!$B$2:$B$7000,$A72,RAW_매출A!$A$2:$A$7000,EDATE($E72,N$1-1))=0,"",SUMIFS(RAW_매출A!$J$2:$J$7000,RAW_매출A!$B$2:$B$7000,$A72,RAW_매출A!$A$2:$A$7000,EDATE($E72,N$1-1)))),"")</f>
        <v>2277600</v>
      </c>
      <c r="O72" s="28">
        <f>IFERROR(IF($A72="","",IF(SUMIFS(RAW_매출A!$J$2:$J$7000,RAW_매출A!$B$2:$B$7000,$A72,RAW_매출A!$A$2:$A$7000,EDATE($E72,O$1-1))=0,"",SUMIFS(RAW_매출A!$J$2:$J$7000,RAW_매출A!$B$2:$B$7000,$A72,RAW_매출A!$A$2:$A$7000,EDATE($E72,O$1-1)))),"")</f>
        <v>2849400</v>
      </c>
      <c r="P72">
        <f>IFERROR(IF($A72="","",IF(SUMIFS(RAW_매출A!$J$2:$J$7000,RAW_매출A!$B$2:$B$7000,$A72,RAW_매출A!$A$2:$A$7000,EDATE($E72,P$1-1))=0,"",SUMIFS(RAW_매출A!$J$2:$J$7000,RAW_매출A!$B$2:$B$7000,$A72,RAW_매출A!$A$2:$A$7000,EDATE($E72,P$1-1)))),"")</f>
        <v>3016700</v>
      </c>
      <c r="Q72">
        <f>IFERROR(IF($A72="","",IF(SUMIFS(RAW_매출A!$J$2:$J$7000,RAW_매출A!$B$2:$B$7000,$A72,RAW_매출A!$A$2:$A$7000,EDATE($E72,Q$1-1))=0,"",SUMIFS(RAW_매출A!$J$2:$J$7000,RAW_매출A!$B$2:$B$7000,$A72,RAW_매출A!$A$2:$A$7000,EDATE($E72,Q$1-1)))),"")</f>
        <v>2695300</v>
      </c>
      <c r="R72">
        <f>IFERROR(IF($A72="","",IF(SUMIFS(RAW_매출A!$J$2:$J$7000,RAW_매출A!$B$2:$B$7000,$A72,RAW_매출A!$A$2:$A$7000,EDATE($E72,R$1-1))=0,"",SUMIFS(RAW_매출A!$J$2:$J$7000,RAW_매출A!$B$2:$B$7000,$A72,RAW_매출A!$A$2:$A$7000,EDATE($E72,R$1-1)))),"")</f>
        <v>2710750</v>
      </c>
      <c r="S72">
        <f>IFERROR(IF($A72="","",IF(SUMIFS(RAW_매출A!$J$2:$J$7000,RAW_매출A!$B$2:$B$7000,$A72,RAW_매출A!$A$2:$A$7000,EDATE($E72,S$1-1))=0,"",SUMIFS(RAW_매출A!$J$2:$J$7000,RAW_매출A!$B$2:$B$7000,$A72,RAW_매출A!$A$2:$A$7000,EDATE($E72,S$1-1)))),"")</f>
        <v>2628050</v>
      </c>
      <c r="T72">
        <f>IFERROR(IF($A72="","",IF(SUMIFS(RAW_매출A!$J$2:$J$7000,RAW_매출A!$B$2:$B$7000,$A72,RAW_매출A!$A$2:$A$7000,EDATE($E72,T$1-1))=0,"",SUMIFS(RAW_매출A!$J$2:$J$7000,RAW_매출A!$B$2:$B$7000,$A72,RAW_매출A!$A$2:$A$7000,EDATE($E72,T$1-1)))),"")</f>
        <v>2421860</v>
      </c>
      <c r="U72">
        <f>IFERROR(IF($A72="","",IF(SUMIFS(RAW_매출A!$J$2:$J$7000,RAW_매출A!$B$2:$B$7000,$A72,RAW_매출A!$A$2:$A$7000,EDATE($E72,U$1-1))=0,"",SUMIFS(RAW_매출A!$J$2:$J$7000,RAW_매출A!$B$2:$B$7000,$A72,RAW_매출A!$A$2:$A$7000,EDATE($E72,U$1-1)))),"")</f>
        <v>2952200</v>
      </c>
      <c r="V72">
        <f>IFERROR(IF($A72="","",IF(SUMIFS(RAW_매출A!$J$2:$J$7000,RAW_매출A!$B$2:$B$7000,$A72,RAW_매출A!$A$2:$A$7000,EDATE($E72,V$1-1))=0,"",SUMIFS(RAW_매출A!$J$2:$J$7000,RAW_매출A!$B$2:$B$7000,$A72,RAW_매출A!$A$2:$A$7000,EDATE($E72,V$1-1)))),"")</f>
        <v>3524350</v>
      </c>
      <c r="W72">
        <f>IFERROR(IF($A72="","",IF(SUMIFS(RAW_매출A!$J$2:$J$7000,RAW_매출A!$B$2:$B$7000,$A72,RAW_매출A!$A$2:$A$7000,EDATE($E72,W$1-1))=0,"",SUMIFS(RAW_매출A!$J$2:$J$7000,RAW_매출A!$B$2:$B$7000,$A72,RAW_매출A!$A$2:$A$7000,EDATE($E72,W$1-1)))),"")</f>
        <v>3509750</v>
      </c>
      <c r="X72">
        <f>IFERROR(IF($A72="","",IF(SUMIFS(RAW_매출A!$J$2:$J$7000,RAW_매출A!$B$2:$B$7000,$A72,RAW_매출A!$A$2:$A$7000,EDATE($E72,X$1-1))=0,"",SUMIFS(RAW_매출A!$J$2:$J$7000,RAW_매출A!$B$2:$B$7000,$A72,RAW_매출A!$A$2:$A$7000,EDATE($E72,X$1-1)))),"")</f>
        <v>3354450</v>
      </c>
      <c r="Y72">
        <f>IFERROR(IF($A72="","",IF(SUMIFS(RAW_매출A!$J$2:$J$7000,RAW_매출A!$B$2:$B$7000,$A72,RAW_매출A!$A$2:$A$7000,EDATE($E72,Y$1-1))=0,"",SUMIFS(RAW_매출A!$J$2:$J$7000,RAW_매출A!$B$2:$B$7000,$A72,RAW_매출A!$A$2:$A$7000,EDATE($E72,Y$1-1)))),"")</f>
        <v>3428900</v>
      </c>
      <c r="Z72">
        <f>IFERROR(IF($A72="","",IF(SUMIFS(RAW_매출A!$J$2:$J$7000,RAW_매출A!$B$2:$B$7000,$A72,RAW_매출A!$A$2:$A$7000,EDATE($E72,Z$1-1))=0,"",SUMIFS(RAW_매출A!$J$2:$J$7000,RAW_매출A!$B$2:$B$7000,$A72,RAW_매출A!$A$2:$A$7000,EDATE($E72,Z$1-1)))),"")</f>
        <v>2699000</v>
      </c>
      <c r="AA72">
        <f>IFERROR(IF($A72="","",IF(SUMIFS(RAW_매출A!$J$2:$J$7000,RAW_매출A!$B$2:$B$7000,$A72,RAW_매출A!$A$2:$A$7000,EDATE($E72,AA$1-1))=0,"",SUMIFS(RAW_매출A!$J$2:$J$7000,RAW_매출A!$B$2:$B$7000,$A72,RAW_매출A!$A$2:$A$7000,EDATE($E72,AA$1-1)))),"")</f>
        <v>3062050</v>
      </c>
      <c r="AB72">
        <f>IFERROR(IF($A72="","",IF(SUMIFS(RAW_매출A!$J$2:$J$7000,RAW_매출A!$B$2:$B$7000,$A72,RAW_매출A!$A$2:$A$7000,EDATE($E72,AB$1-1))=0,"",SUMIFS(RAW_매출A!$J$2:$J$7000,RAW_매출A!$B$2:$B$7000,$A72,RAW_매출A!$A$2:$A$7000,EDATE($E72,AB$1-1)))),"")</f>
        <v>3719650</v>
      </c>
      <c r="AC72">
        <f>IFERROR(IF($A72="","",IF(SUMIFS(RAW_매출A!$J$2:$J$7000,RAW_매출A!$B$2:$B$7000,$A72,RAW_매출A!$A$2:$A$7000,EDATE($E72,AC$1-1))=0,"",SUMIFS(RAW_매출A!$J$2:$J$7000,RAW_매출A!$B$2:$B$7000,$A72,RAW_매출A!$A$2:$A$7000,EDATE($E72,AC$1-1)))),"")</f>
        <v>3399150</v>
      </c>
      <c r="AD72">
        <f>IFERROR(IF($A72="","",IF(SUMIFS(RAW_매출A!$J$2:$J$7000,RAW_매출A!$B$2:$B$7000,$A72,RAW_매출A!$A$2:$A$7000,EDATE($E72,AD$1-1))=0,"",SUMIFS(RAW_매출A!$J$2:$J$7000,RAW_매출A!$B$2:$B$7000,$A72,RAW_매출A!$A$2:$A$7000,EDATE($E72,AD$1-1)))),"")</f>
        <v>3765850</v>
      </c>
      <c r="AE72">
        <f>IFERROR(IF($A72="","",IF(SUMIFS(RAW_매출A!$J$2:$J$7000,RAW_매출A!$B$2:$B$7000,$A72,RAW_매출A!$A$2:$A$7000,EDATE($E72,AE$1-1))=0,"",SUMIFS(RAW_매출A!$J$2:$J$7000,RAW_매출A!$B$2:$B$7000,$A72,RAW_매출A!$A$2:$A$7000,EDATE($E72,AE$1-1)))),"")</f>
        <v>3432150</v>
      </c>
      <c r="AF72">
        <f>IFERROR(IF($A72="","",IF(SUMIFS(RAW_매출A!$J$2:$J$7000,RAW_매출A!$B$2:$B$7000,$A72,RAW_매출A!$A$2:$A$7000,EDATE($E72,AF$1-1))=0,"",SUMIFS(RAW_매출A!$J$2:$J$7000,RAW_매출A!$B$2:$B$7000,$A72,RAW_매출A!$A$2:$A$7000,EDATE($E72,AF$1-1)))),"")</f>
        <v>2665600</v>
      </c>
      <c r="AG72">
        <f>IFERROR(IF($A72="","",IF(SUMIFS(RAW_매출A!$J$2:$J$7000,RAW_매출A!$B$2:$B$7000,$A72,RAW_매출A!$A$2:$A$7000,EDATE($E72,AG$1-1))=0,"",SUMIFS(RAW_매출A!$J$2:$J$7000,RAW_매출A!$B$2:$B$7000,$A72,RAW_매출A!$A$2:$A$7000,EDATE($E72,AG$1-1)))),"")</f>
        <v>3303650</v>
      </c>
      <c r="AH72">
        <f>IFERROR(IF($A72="","",IF(SUMIFS(RAW_매출A!$J$2:$J$7000,RAW_매출A!$B$2:$B$7000,$A72,RAW_매출A!$A$2:$A$7000,EDATE($E72,AH$1-1))=0,"",SUMIFS(RAW_매출A!$J$2:$J$7000,RAW_매출A!$B$2:$B$7000,$A72,RAW_매출A!$A$2:$A$7000,EDATE($E72,AH$1-1)))),"")</f>
        <v>3683750</v>
      </c>
      <c r="AI72">
        <f>IFERROR(IF($A72="","",IF(SUMIFS(RAW_매출A!$J$2:$J$7000,RAW_매출A!$B$2:$B$7000,$A72,RAW_매출A!$A$2:$A$7000,EDATE($E72,AI$1-1))=0,"",SUMIFS(RAW_매출A!$J$2:$J$7000,RAW_매출A!$B$2:$B$7000,$A72,RAW_매출A!$A$2:$A$7000,EDATE($E72,AI$1-1)))),"")</f>
        <v>3794850</v>
      </c>
      <c r="AJ72">
        <f>IFERROR(IF($A72="","",IF(SUMIFS(RAW_매출A!$J$2:$J$7000,RAW_매출A!$B$2:$B$7000,$A72,RAW_매출A!$A$2:$A$7000,EDATE($E72,AJ$1-1))=0,"",SUMIFS(RAW_매출A!$J$2:$J$7000,RAW_매출A!$B$2:$B$7000,$A72,RAW_매출A!$A$2:$A$7000,EDATE($E72,AJ$1-1)))),"")</f>
        <v>3606900</v>
      </c>
      <c r="AK72">
        <f>IFERROR(IF($A72="","",IF(SUMIFS(RAW_매출A!$J$2:$J$7000,RAW_매출A!$B$2:$B$7000,$A72,RAW_매출A!$A$2:$A$7000,EDATE($E72,AK$1-1))=0,"",SUMIFS(RAW_매출A!$J$2:$J$7000,RAW_매출A!$B$2:$B$7000,$A72,RAW_매출A!$A$2:$A$7000,EDATE($E72,AK$1-1)))),"")</f>
        <v>3448250</v>
      </c>
      <c r="AL72">
        <f>IFERROR(IF($A72="","",IF(SUMIFS(RAW_매출A!$J$2:$J$7000,RAW_매출A!$B$2:$B$7000,$A72,RAW_매출A!$A$2:$A$7000,EDATE($E72,AL$1-1))=0,"",SUMIFS(RAW_매출A!$J$2:$J$7000,RAW_매출A!$B$2:$B$7000,$A72,RAW_매출A!$A$2:$A$7000,EDATE($E72,AL$1-1)))),"")</f>
        <v>3463300</v>
      </c>
      <c r="AM72">
        <f>IFERROR(IF($A72="","",IF(SUMIFS(RAW_매출A!$J$2:$J$7000,RAW_매출A!$B$2:$B$7000,$A72,RAW_매출A!$A$2:$A$7000,EDATE($E72,AM$1-1))=0,"",SUMIFS(RAW_매출A!$J$2:$J$7000,RAW_매출A!$B$2:$B$7000,$A72,RAW_매출A!$A$2:$A$7000,EDATE($E72,AM$1-1)))),"")</f>
        <v>3350850</v>
      </c>
      <c r="AN72">
        <f>IFERROR(IF($A72="","",IF(SUMIFS(RAW_매출A!$J$2:$J$7000,RAW_매출A!$B$2:$B$7000,$A72,RAW_매출A!$A$2:$A$7000,EDATE($E72,AN$1-1))=0,"",SUMIFS(RAW_매출A!$J$2:$J$7000,RAW_매출A!$B$2:$B$7000,$A72,RAW_매출A!$A$2:$A$7000,EDATE($E72,AN$1-1)))),"")</f>
        <v>4328100</v>
      </c>
      <c r="AO72">
        <f>IFERROR(IF($A72="","",IF(SUMIFS(RAW_매출A!$J$2:$J$7000,RAW_매출A!$B$2:$B$7000,$A72,RAW_매출A!$A$2:$A$7000,EDATE($E72,AO$1-1))=0,"",SUMIFS(RAW_매출A!$J$2:$J$7000,RAW_매출A!$B$2:$B$7000,$A72,RAW_매출A!$A$2:$A$7000,EDATE($E72,AO$1-1)))),"")</f>
        <v>3210150</v>
      </c>
      <c r="AP72">
        <f>IFERROR(IF($A72="","",IF(SUMIFS(RAW_매출A!$J$2:$J$7000,RAW_매출A!$B$2:$B$7000,$A72,RAW_매출A!$A$2:$A$7000,EDATE($E72,AP$1-1))=0,"",SUMIFS(RAW_매출A!$J$2:$J$7000,RAW_매출A!$B$2:$B$7000,$A72,RAW_매출A!$A$2:$A$7000,EDATE($E72,AP$1-1)))),"")</f>
        <v>3452750</v>
      </c>
      <c r="AQ72">
        <f>IFERROR(IF($A72="","",IF(SUMIFS(RAW_매출A!$J$2:$J$7000,RAW_매출A!$B$2:$B$7000,$A72,RAW_매출A!$A$2:$A$7000,EDATE($E72,AQ$1-1))=0,"",SUMIFS(RAW_매출A!$J$2:$J$7000,RAW_매출A!$B$2:$B$7000,$A72,RAW_매출A!$A$2:$A$7000,EDATE($E72,AQ$1-1)))),"")</f>
        <v>3709300</v>
      </c>
      <c r="AR72">
        <f>IFERROR(IF($A72="","",IF(SUMIFS(RAW_매출A!$J$2:$J$7000,RAW_매출A!$B$2:$B$7000,$A72,RAW_매출A!$A$2:$A$7000,EDATE($E72,AR$1-1))=0,"",SUMIFS(RAW_매출A!$J$2:$J$7000,RAW_매출A!$B$2:$B$7000,$A72,RAW_매출A!$A$2:$A$7000,EDATE($E72,AR$1-1)))),"")</f>
        <v>3077950</v>
      </c>
      <c r="AS72">
        <f>IFERROR(IF($A72="","",IF(SUMIFS(RAW_매출A!$J$2:$J$7000,RAW_매출A!$B$2:$B$7000,$A72,RAW_매출A!$A$2:$A$7000,EDATE($E72,AS$1-1))=0,"",SUMIFS(RAW_매출A!$J$2:$J$7000,RAW_매출A!$B$2:$B$7000,$A72,RAW_매출A!$A$2:$A$7000,EDATE($E72,AS$1-1)))),"")</f>
        <v>3455950</v>
      </c>
      <c r="AT72">
        <f>IFERROR(IF($A72="","",IF(SUMIFS(RAW_매출A!$J$2:$J$7000,RAW_매출A!$B$2:$B$7000,$A72,RAW_매출A!$A$2:$A$7000,EDATE($E72,AT$1-1))=0,"",SUMIFS(RAW_매출A!$J$2:$J$7000,RAW_매출A!$B$2:$B$7000,$A72,RAW_매출A!$A$2:$A$7000,EDATE($E72,AT$1-1)))),"")</f>
        <v>3624850</v>
      </c>
      <c r="AU72">
        <f>IFERROR(IF($A72="","",IF(SUMIFS(RAW_매출A!$J$2:$J$7000,RAW_매출A!$B$2:$B$7000,$A72,RAW_매출A!$A$2:$A$7000,EDATE($E72,AU$1-1))=0,"",SUMIFS(RAW_매출A!$J$2:$J$7000,RAW_매출A!$B$2:$B$7000,$A72,RAW_매출A!$A$2:$A$7000,EDATE($E72,AU$1-1)))),"")</f>
        <v>4183100</v>
      </c>
      <c r="AV72">
        <f>IFERROR(IF($A72="","",IF(SUMIFS(RAW_매출A!$J$2:$J$7000,RAW_매출A!$B$2:$B$7000,$A72,RAW_매출A!$A$2:$A$7000,EDATE($E72,AV$1-1))=0,"",SUMIFS(RAW_매출A!$J$2:$J$7000,RAW_매출A!$B$2:$B$7000,$A72,RAW_매출A!$A$2:$A$7000,EDATE($E72,AV$1-1)))),"")</f>
        <v>3511800</v>
      </c>
      <c r="AW72" t="str">
        <f>IFERROR(IF($A72="","",IF(SUMIFS(RAW_매출A!$J$2:$J$7000,RAW_매출A!$B$2:$B$7000,$A72,RAW_매출A!$A$2:$A$7000,EDATE($E72,AW$1-1))=0,"",SUMIFS(RAW_매출A!$J$2:$J$7000,RAW_매출A!$B$2:$B$7000,$A72,RAW_매출A!$A$2:$A$7000,EDATE($E72,AW$1-1)))),"")</f>
        <v/>
      </c>
      <c r="AX72" t="str">
        <f>IFERROR(IF($A72="","",IF(SUMIFS(RAW_매출A!$J$2:$J$7000,RAW_매출A!$B$2:$B$7000,$A72,RAW_매출A!$A$2:$A$7000,EDATE($E72,AX$1-1))=0,"",SUMIFS(RAW_매출A!$J$2:$J$7000,RAW_매출A!$B$2:$B$7000,$A72,RAW_매출A!$A$2:$A$7000,EDATE($E72,AX$1-1)))),"")</f>
        <v/>
      </c>
      <c r="AY72" t="str">
        <f>IFERROR(IF($A72="","",IF(SUMIFS(RAW_매출A!$J$2:$J$7000,RAW_매출A!$B$2:$B$7000,$A72,RAW_매출A!$A$2:$A$7000,EDATE($E72,AY$1-1))=0,"",SUMIFS(RAW_매출A!$J$2:$J$7000,RAW_매출A!$B$2:$B$7000,$A72,RAW_매출A!$A$2:$A$7000,EDATE($E72,AY$1-1)))),"")</f>
        <v/>
      </c>
      <c r="AZ72" t="str">
        <f>IFERROR(IF($A72="","",IF(SUMIFS(RAW_매출A!$J$2:$J$7000,RAW_매출A!$B$2:$B$7000,$A72,RAW_매출A!$A$2:$A$7000,EDATE($E72,AZ$1-1))=0,"",SUMIFS(RAW_매출A!$J$2:$J$7000,RAW_매출A!$B$2:$B$7000,$A72,RAW_매출A!$A$2:$A$7000,EDATE($E72,AZ$1-1)))),"")</f>
        <v/>
      </c>
      <c r="BA72" t="str">
        <f>IFERROR(IF($A72="","",IF(SUMIFS(RAW_매출A!$J$2:$J$7000,RAW_매출A!$B$2:$B$7000,$A72,RAW_매출A!$A$2:$A$7000,EDATE($E72,BA$1-1))=0,"",SUMIFS(RAW_매출A!$J$2:$J$7000,RAW_매출A!$B$2:$B$7000,$A72,RAW_매출A!$A$2:$A$7000,EDATE($E72,BA$1-1)))),"")</f>
        <v/>
      </c>
      <c r="BB72" t="str">
        <f>IFERROR(IF($A72="","",IF(SUMIFS(RAW_매출A!$J$2:$J$7000,RAW_매출A!$B$2:$B$7000,$A72,RAW_매출A!$A$2:$A$7000,EDATE($E72,BB$1-1))=0,"",SUMIFS(RAW_매출A!$J$2:$J$7000,RAW_매출A!$B$2:$B$7000,$A72,RAW_매출A!$A$2:$A$7000,EDATE($E72,BB$1-1)))),"")</f>
        <v/>
      </c>
      <c r="BC72" t="str">
        <f>IFERROR(IF($A72="","",IF(SUMIFS(RAW_매출A!$J$2:$J$7000,RAW_매출A!$B$2:$B$7000,$A72,RAW_매출A!$A$2:$A$7000,EDATE($E72,BC$1-1))=0,"",SUMIFS(RAW_매출A!$J$2:$J$7000,RAW_매출A!$B$2:$B$7000,$A72,RAW_매출A!$A$2:$A$7000,EDATE($E72,BC$1-1)))),"")</f>
        <v/>
      </c>
      <c r="BD72" t="str">
        <f>IFERROR(IF($A72="","",IF(SUMIFS(RAW_매출A!$J$2:$J$7000,RAW_매출A!$B$2:$B$7000,$A72,RAW_매출A!$A$2:$A$7000,EDATE($E72,BD$1-1))=0,"",SUMIFS(RAW_매출A!$J$2:$J$7000,RAW_매출A!$B$2:$B$7000,$A72,RAW_매출A!$A$2:$A$7000,EDATE($E72,BD$1-1)))),"")</f>
        <v/>
      </c>
      <c r="BE72" t="str">
        <f>IFERROR(IF($A72="","",IF(SUMIFS(RAW_매출A!$J$2:$J$7000,RAW_매출A!$B$2:$B$7000,$A72,RAW_매출A!$A$2:$A$7000,EDATE($E72,BE$1-1))=0,"",SUMIFS(RAW_매출A!$J$2:$J$7000,RAW_매출A!$B$2:$B$7000,$A72,RAW_매출A!$A$2:$A$7000,EDATE($E72,BE$1-1)))),"")</f>
        <v/>
      </c>
      <c r="BF72" t="str">
        <f>IFERROR(IF($A72="","",IF(SUMIFS(RAW_매출A!$J$2:$J$7000,RAW_매출A!$B$2:$B$7000,$A72,RAW_매출A!$A$2:$A$7000,EDATE($E72,BF$1-1))=0,"",SUMIFS(RAW_매출A!$J$2:$J$7000,RAW_매출A!$B$2:$B$7000,$A72,RAW_매출A!$A$2:$A$7000,EDATE($E72,BF$1-1)))),"")</f>
        <v/>
      </c>
      <c r="BG72" t="str">
        <f>IFERROR(IF($A72="","",IF(SUMIFS(RAW_매출A!$J$2:$J$7000,RAW_매출A!$B$2:$B$7000,$A72,RAW_매출A!$A$2:$A$7000,EDATE($E72,BG$1-1))=0,"",SUMIFS(RAW_매출A!$J$2:$J$7000,RAW_매출A!$B$2:$B$7000,$A72,RAW_매출A!$A$2:$A$7000,EDATE($E72,BG$1-1)))),"")</f>
        <v/>
      </c>
      <c r="BH72" t="str">
        <f>IFERROR(IF($A72="","",IF(SUMIFS(RAW_매출A!$J$2:$J$7000,RAW_매출A!$B$2:$B$7000,$A72,RAW_매출A!$A$2:$A$7000,EDATE($E72,BH$1-1))=0,"",SUMIFS(RAW_매출A!$J$2:$J$7000,RAW_매출A!$B$2:$B$7000,$A72,RAW_매출A!$A$2:$A$7000,EDATE($E72,BH$1-1)))),"")</f>
        <v/>
      </c>
      <c r="BI72" t="str">
        <f>IFERROR(IF($A72="","",IF(SUMIFS(RAW_매출A!$J$2:$J$7000,RAW_매출A!$B$2:$B$7000,$A72,RAW_매출A!$A$2:$A$7000,EDATE($E72,BI$1-1))=0,"",SUMIFS(RAW_매출A!$J$2:$J$7000,RAW_매출A!$B$2:$B$7000,$A72,RAW_매출A!$A$2:$A$7000,EDATE($E72,BI$1-1)))),"")</f>
        <v/>
      </c>
      <c r="BJ72" t="str">
        <f>IFERROR(IF($A72="","",IF(SUMIFS(RAW_매출A!$J$2:$J$7000,RAW_매출A!$B$2:$B$7000,$A72,RAW_매출A!$A$2:$A$7000,EDATE($E72,BJ$1-1))=0,"",SUMIFS(RAW_매출A!$J$2:$J$7000,RAW_매출A!$B$2:$B$7000,$A72,RAW_매출A!$A$2:$A$7000,EDATE($E72,BJ$1-1)))),"")</f>
        <v/>
      </c>
      <c r="BK72" t="str">
        <f>IFERROR(IF($A72="","",IF(SUMIFS(RAW_매출A!$J$2:$J$7000,RAW_매출A!$B$2:$B$7000,$A72,RAW_매출A!$A$2:$A$7000,EDATE($E72,BK$1-1))=0,"",SUMIFS(RAW_매출A!$J$2:$J$7000,RAW_매출A!$B$2:$B$7000,$A72,RAW_매출A!$A$2:$A$7000,EDATE($E72,BK$1-1)))),"")</f>
        <v/>
      </c>
      <c r="BL72" t="str">
        <f>IFERROR(IF($A72="","",IF(SUMIFS(RAW_매출A!$J$2:$J$7000,RAW_매출A!$B$2:$B$7000,$A72,RAW_매출A!$A$2:$A$7000,EDATE($E72,BL$1-1))=0,"",SUMIFS(RAW_매출A!$J$2:$J$7000,RAW_매출A!$B$2:$B$7000,$A72,RAW_매출A!$A$2:$A$7000,EDATE($E72,BL$1-1)))),"")</f>
        <v/>
      </c>
      <c r="BM72" t="str">
        <f>IFERROR(IF($A72="","",IF(SUMIFS(RAW_매출A!$J$2:$J$7000,RAW_매출A!$B$2:$B$7000,$A72,RAW_매출A!$A$2:$A$7000,EDATE($E72,BM$1-1))=0,"",SUMIFS(RAW_매출A!$J$2:$J$7000,RAW_매출A!$B$2:$B$7000,$A72,RAW_매출A!$A$2:$A$7000,EDATE($E72,BM$1-1)))),"")</f>
        <v/>
      </c>
      <c r="BN72" t="str">
        <f>IFERROR(IF($A72="","",IF(SUMIFS(RAW_매출A!$J$2:$J$7000,RAW_매출A!$B$2:$B$7000,$A72,RAW_매출A!$A$2:$A$7000,EDATE($E72,BN$1-1))=0,"",SUMIFS(RAW_매출A!$J$2:$J$7000,RAW_매출A!$B$2:$B$7000,$A72,RAW_매출A!$A$2:$A$7000,EDATE($E72,BN$1-1)))),"")</f>
        <v/>
      </c>
    </row>
    <row r="73" spans="1:66" x14ac:dyDescent="0.3">
      <c r="A73" t="str">
        <f>세팅!A74</f>
        <v>(1062) #봉천중앙점</v>
      </c>
      <c r="B73" t="str">
        <f>세팅!B74</f>
        <v>150-3</v>
      </c>
      <c r="C73">
        <f t="shared" si="5"/>
        <v>3</v>
      </c>
      <c r="D73" t="str">
        <f t="shared" si="6"/>
        <v>3+</v>
      </c>
      <c r="E73" s="1">
        <f>세팅!D74</f>
        <v>44927</v>
      </c>
      <c r="F73">
        <f t="shared" si="4"/>
        <v>4296250</v>
      </c>
      <c r="G73">
        <f>IFERROR(IF($A73="","",IF(SUMIFS(RAW_매출A!$J$2:$J$7000,RAW_매출A!$B$2:$B$7000,$A73,RAW_매출A!$A$2:$A$7000,EDATE($E73,G$1-1))=0,"",SUMIFS(RAW_매출A!$J$2:$J$7000,RAW_매출A!$B$2:$B$7000,$A73,RAW_매출A!$A$2:$A$7000,EDATE($E73,G$1-1)))),"")</f>
        <v>3206320</v>
      </c>
      <c r="H73">
        <f>IFERROR(IF($A73="","",IF(SUMIFS(RAW_매출A!$J$2:$J$7000,RAW_매출A!$B$2:$B$7000,$A73,RAW_매출A!$A$2:$A$7000,EDATE($E73,H$1-1))=0,"",SUMIFS(RAW_매출A!$J$2:$J$7000,RAW_매출A!$B$2:$B$7000,$A73,RAW_매출A!$A$2:$A$7000,EDATE($E73,H$1-1)))),"")</f>
        <v>3708220</v>
      </c>
      <c r="I73">
        <f>IFERROR(IF($A73="","",IF(SUMIFS(RAW_매출A!$J$2:$J$7000,RAW_매출A!$B$2:$B$7000,$A73,RAW_매출A!$A$2:$A$7000,EDATE($E73,I$1-1))=0,"",SUMIFS(RAW_매출A!$J$2:$J$7000,RAW_매출A!$B$2:$B$7000,$A73,RAW_매출A!$A$2:$A$7000,EDATE($E73,I$1-1)))),"")</f>
        <v>4804000</v>
      </c>
      <c r="J73" s="28">
        <f>IFERROR(IF($A73="","",IF(SUMIFS(RAW_매출A!$J$2:$J$7000,RAW_매출A!$B$2:$B$7000,$A73,RAW_매출A!$A$2:$A$7000,EDATE($E73,J$1-1))=0,"",SUMIFS(RAW_매출A!$J$2:$J$7000,RAW_매출A!$B$2:$B$7000,$A73,RAW_매출A!$A$2:$A$7000,EDATE($E73,J$1-1)))),"")</f>
        <v>4849000</v>
      </c>
      <c r="K73" s="28">
        <f>IFERROR(IF($A73="","",IF(SUMIFS(RAW_매출A!$J$2:$J$7000,RAW_매출A!$B$2:$B$7000,$A73,RAW_매출A!$A$2:$A$7000,EDATE($E73,K$1-1))=0,"",SUMIFS(RAW_매출A!$J$2:$J$7000,RAW_매출A!$B$2:$B$7000,$A73,RAW_매출A!$A$2:$A$7000,EDATE($E73,K$1-1)))),"")</f>
        <v>5155000</v>
      </c>
      <c r="L73" s="28">
        <f>IFERROR(IF($A73="","",IF(SUMIFS(RAW_매출A!$J$2:$J$7000,RAW_매출A!$B$2:$B$7000,$A73,RAW_매출A!$A$2:$A$7000,EDATE($E73,L$1-1))=0,"",SUMIFS(RAW_매출A!$J$2:$J$7000,RAW_매출A!$B$2:$B$7000,$A73,RAW_매출A!$A$2:$A$7000,EDATE($E73,L$1-1)))),"")</f>
        <v>4248000</v>
      </c>
      <c r="M73" s="28">
        <f>IFERROR(IF($A73="","",IF(SUMIFS(RAW_매출A!$J$2:$J$7000,RAW_매출A!$B$2:$B$7000,$A73,RAW_매출A!$A$2:$A$7000,EDATE($E73,M$1-1))=0,"",SUMIFS(RAW_매출A!$J$2:$J$7000,RAW_매출A!$B$2:$B$7000,$A73,RAW_매출A!$A$2:$A$7000,EDATE($E73,M$1-1)))),"")</f>
        <v>4199000</v>
      </c>
      <c r="N73" s="28">
        <f>IFERROR(IF($A73="","",IF(SUMIFS(RAW_매출A!$J$2:$J$7000,RAW_매출A!$B$2:$B$7000,$A73,RAW_매출A!$A$2:$A$7000,EDATE($E73,N$1-1))=0,"",SUMIFS(RAW_매출A!$J$2:$J$7000,RAW_매출A!$B$2:$B$7000,$A73,RAW_매출A!$A$2:$A$7000,EDATE($E73,N$1-1)))),"")</f>
        <v>3623500</v>
      </c>
      <c r="O73" s="28">
        <f>IFERROR(IF($A73="","",IF(SUMIFS(RAW_매출A!$J$2:$J$7000,RAW_매출A!$B$2:$B$7000,$A73,RAW_매출A!$A$2:$A$7000,EDATE($E73,O$1-1))=0,"",SUMIFS(RAW_매출A!$J$2:$J$7000,RAW_매출A!$B$2:$B$7000,$A73,RAW_매출A!$A$2:$A$7000,EDATE($E73,O$1-1)))),"")</f>
        <v>3703000</v>
      </c>
      <c r="P73">
        <f>IFERROR(IF($A73="","",IF(SUMIFS(RAW_매출A!$J$2:$J$7000,RAW_매출A!$B$2:$B$7000,$A73,RAW_매출A!$A$2:$A$7000,EDATE($E73,P$1-1))=0,"",SUMIFS(RAW_매출A!$J$2:$J$7000,RAW_매출A!$B$2:$B$7000,$A73,RAW_매출A!$A$2:$A$7000,EDATE($E73,P$1-1)))),"")</f>
        <v>4569000</v>
      </c>
      <c r="Q73">
        <f>IFERROR(IF($A73="","",IF(SUMIFS(RAW_매출A!$J$2:$J$7000,RAW_매출A!$B$2:$B$7000,$A73,RAW_매출A!$A$2:$A$7000,EDATE($E73,Q$1-1))=0,"",SUMIFS(RAW_매출A!$J$2:$J$7000,RAW_매출A!$B$2:$B$7000,$A73,RAW_매출A!$A$2:$A$7000,EDATE($E73,Q$1-1)))),"")</f>
        <v>4019000</v>
      </c>
      <c r="R73">
        <f>IFERROR(IF($A73="","",IF(SUMIFS(RAW_매출A!$J$2:$J$7000,RAW_매출A!$B$2:$B$7000,$A73,RAW_매출A!$A$2:$A$7000,EDATE($E73,R$1-1))=0,"",SUMIFS(RAW_매출A!$J$2:$J$7000,RAW_매출A!$B$2:$B$7000,$A73,RAW_매출A!$A$2:$A$7000,EDATE($E73,R$1-1)))),"")</f>
        <v>4193350</v>
      </c>
      <c r="S73">
        <f>IFERROR(IF($A73="","",IF(SUMIFS(RAW_매출A!$J$2:$J$7000,RAW_매출A!$B$2:$B$7000,$A73,RAW_매출A!$A$2:$A$7000,EDATE($E73,S$1-1))=0,"",SUMIFS(RAW_매출A!$J$2:$J$7000,RAW_매출A!$B$2:$B$7000,$A73,RAW_매출A!$A$2:$A$7000,EDATE($E73,S$1-1)))),"")</f>
        <v>4312750</v>
      </c>
      <c r="T73">
        <f>IFERROR(IF($A73="","",IF(SUMIFS(RAW_매출A!$J$2:$J$7000,RAW_매출A!$B$2:$B$7000,$A73,RAW_매출A!$A$2:$A$7000,EDATE($E73,T$1-1))=0,"",SUMIFS(RAW_매출A!$J$2:$J$7000,RAW_매출A!$B$2:$B$7000,$A73,RAW_매출A!$A$2:$A$7000,EDATE($E73,T$1-1)))),"")</f>
        <v>4413000</v>
      </c>
      <c r="U73">
        <f>IFERROR(IF($A73="","",IF(SUMIFS(RAW_매출A!$J$2:$J$7000,RAW_매출A!$B$2:$B$7000,$A73,RAW_매출A!$A$2:$A$7000,EDATE($E73,U$1-1))=0,"",SUMIFS(RAW_매출A!$J$2:$J$7000,RAW_매출A!$B$2:$B$7000,$A73,RAW_매출A!$A$2:$A$7000,EDATE($E73,U$1-1)))),"")</f>
        <v>4819200</v>
      </c>
      <c r="V73">
        <f>IFERROR(IF($A73="","",IF(SUMIFS(RAW_매출A!$J$2:$J$7000,RAW_매출A!$B$2:$B$7000,$A73,RAW_매출A!$A$2:$A$7000,EDATE($E73,V$1-1))=0,"",SUMIFS(RAW_매출A!$J$2:$J$7000,RAW_매출A!$B$2:$B$7000,$A73,RAW_매출A!$A$2:$A$7000,EDATE($E73,V$1-1)))),"")</f>
        <v>4924100</v>
      </c>
      <c r="W73">
        <f>IFERROR(IF($A73="","",IF(SUMIFS(RAW_매출A!$J$2:$J$7000,RAW_매출A!$B$2:$B$7000,$A73,RAW_매출A!$A$2:$A$7000,EDATE($E73,W$1-1))=0,"",SUMIFS(RAW_매출A!$J$2:$J$7000,RAW_매출A!$B$2:$B$7000,$A73,RAW_매출A!$A$2:$A$7000,EDATE($E73,W$1-1)))),"")</f>
        <v>5162500</v>
      </c>
      <c r="X73">
        <f>IFERROR(IF($A73="","",IF(SUMIFS(RAW_매출A!$J$2:$J$7000,RAW_매출A!$B$2:$B$7000,$A73,RAW_매출A!$A$2:$A$7000,EDATE($E73,X$1-1))=0,"",SUMIFS(RAW_매출A!$J$2:$J$7000,RAW_매출A!$B$2:$B$7000,$A73,RAW_매출A!$A$2:$A$7000,EDATE($E73,X$1-1)))),"")</f>
        <v>5512100</v>
      </c>
      <c r="Y73">
        <f>IFERROR(IF($A73="","",IF(SUMIFS(RAW_매출A!$J$2:$J$7000,RAW_매출A!$B$2:$B$7000,$A73,RAW_매출A!$A$2:$A$7000,EDATE($E73,Y$1-1))=0,"",SUMIFS(RAW_매출A!$J$2:$J$7000,RAW_매출A!$B$2:$B$7000,$A73,RAW_매출A!$A$2:$A$7000,EDATE($E73,Y$1-1)))),"")</f>
        <v>5204550</v>
      </c>
      <c r="Z73">
        <f>IFERROR(IF($A73="","",IF(SUMIFS(RAW_매출A!$J$2:$J$7000,RAW_매출A!$B$2:$B$7000,$A73,RAW_매출A!$A$2:$A$7000,EDATE($E73,Z$1-1))=0,"",SUMIFS(RAW_매출A!$J$2:$J$7000,RAW_매출A!$B$2:$B$7000,$A73,RAW_매출A!$A$2:$A$7000,EDATE($E73,Z$1-1)))),"")</f>
        <v>5213000</v>
      </c>
      <c r="AA73">
        <f>IFERROR(IF($A73="","",IF(SUMIFS(RAW_매출A!$J$2:$J$7000,RAW_매출A!$B$2:$B$7000,$A73,RAW_매출A!$A$2:$A$7000,EDATE($E73,AA$1-1))=0,"",SUMIFS(RAW_매출A!$J$2:$J$7000,RAW_매출A!$B$2:$B$7000,$A73,RAW_매출A!$A$2:$A$7000,EDATE($E73,AA$1-1)))),"")</f>
        <v>4061750</v>
      </c>
      <c r="AB73">
        <f>IFERROR(IF($A73="","",IF(SUMIFS(RAW_매출A!$J$2:$J$7000,RAW_매출A!$B$2:$B$7000,$A73,RAW_매출A!$A$2:$A$7000,EDATE($E73,AB$1-1))=0,"",SUMIFS(RAW_매출A!$J$2:$J$7000,RAW_매출A!$B$2:$B$7000,$A73,RAW_매출A!$A$2:$A$7000,EDATE($E73,AB$1-1)))),"")</f>
        <v>4621350</v>
      </c>
      <c r="AC73">
        <f>IFERROR(IF($A73="","",IF(SUMIFS(RAW_매출A!$J$2:$J$7000,RAW_매출A!$B$2:$B$7000,$A73,RAW_매출A!$A$2:$A$7000,EDATE($E73,AC$1-1))=0,"",SUMIFS(RAW_매출A!$J$2:$J$7000,RAW_매출A!$B$2:$B$7000,$A73,RAW_매출A!$A$2:$A$7000,EDATE($E73,AC$1-1)))),"")</f>
        <v>4171500</v>
      </c>
      <c r="AD73">
        <f>IFERROR(IF($A73="","",IF(SUMIFS(RAW_매출A!$J$2:$J$7000,RAW_매출A!$B$2:$B$7000,$A73,RAW_매출A!$A$2:$A$7000,EDATE($E73,AD$1-1))=0,"",SUMIFS(RAW_매출A!$J$2:$J$7000,RAW_매출A!$B$2:$B$7000,$A73,RAW_매출A!$A$2:$A$7000,EDATE($E73,AD$1-1)))),"")</f>
        <v>4402150</v>
      </c>
      <c r="AE73">
        <f>IFERROR(IF($A73="","",IF(SUMIFS(RAW_매출A!$J$2:$J$7000,RAW_매출A!$B$2:$B$7000,$A73,RAW_매출A!$A$2:$A$7000,EDATE($E73,AE$1-1))=0,"",SUMIFS(RAW_매출A!$J$2:$J$7000,RAW_매출A!$B$2:$B$7000,$A73,RAW_매출A!$A$2:$A$7000,EDATE($E73,AE$1-1)))),"")</f>
        <v>4246550</v>
      </c>
      <c r="AF73">
        <f>IFERROR(IF($A73="","",IF(SUMIFS(RAW_매출A!$J$2:$J$7000,RAW_매출A!$B$2:$B$7000,$A73,RAW_매출A!$A$2:$A$7000,EDATE($E73,AF$1-1))=0,"",SUMIFS(RAW_매출A!$J$2:$J$7000,RAW_매출A!$B$2:$B$7000,$A73,RAW_매출A!$A$2:$A$7000,EDATE($E73,AF$1-1)))),"")</f>
        <v>3857800</v>
      </c>
      <c r="AG73">
        <f>IFERROR(IF($A73="","",IF(SUMIFS(RAW_매출A!$J$2:$J$7000,RAW_매출A!$B$2:$B$7000,$A73,RAW_매출A!$A$2:$A$7000,EDATE($E73,AG$1-1))=0,"",SUMIFS(RAW_매출A!$J$2:$J$7000,RAW_매출A!$B$2:$B$7000,$A73,RAW_매출A!$A$2:$A$7000,EDATE($E73,AG$1-1)))),"")</f>
        <v>4815750</v>
      </c>
      <c r="AH73">
        <f>IFERROR(IF($A73="","",IF(SUMIFS(RAW_매출A!$J$2:$J$7000,RAW_매출A!$B$2:$B$7000,$A73,RAW_매출A!$A$2:$A$7000,EDATE($E73,AH$1-1))=0,"",SUMIFS(RAW_매출A!$J$2:$J$7000,RAW_매출A!$B$2:$B$7000,$A73,RAW_매출A!$A$2:$A$7000,EDATE($E73,AH$1-1)))),"")</f>
        <v>4267500</v>
      </c>
      <c r="AI73">
        <f>IFERROR(IF($A73="","",IF(SUMIFS(RAW_매출A!$J$2:$J$7000,RAW_매출A!$B$2:$B$7000,$A73,RAW_매출A!$A$2:$A$7000,EDATE($E73,AI$1-1))=0,"",SUMIFS(RAW_매출A!$J$2:$J$7000,RAW_매출A!$B$2:$B$7000,$A73,RAW_매출A!$A$2:$A$7000,EDATE($E73,AI$1-1)))),"")</f>
        <v>4848550</v>
      </c>
      <c r="AJ73">
        <f>IFERROR(IF($A73="","",IF(SUMIFS(RAW_매출A!$J$2:$J$7000,RAW_매출A!$B$2:$B$7000,$A73,RAW_매출A!$A$2:$A$7000,EDATE($E73,AJ$1-1))=0,"",SUMIFS(RAW_매출A!$J$2:$J$7000,RAW_매출A!$B$2:$B$7000,$A73,RAW_매출A!$A$2:$A$7000,EDATE($E73,AJ$1-1)))),"")</f>
        <v>4371650</v>
      </c>
      <c r="AK73">
        <f>IFERROR(IF($A73="","",IF(SUMIFS(RAW_매출A!$J$2:$J$7000,RAW_매출A!$B$2:$B$7000,$A73,RAW_매출A!$A$2:$A$7000,EDATE($E73,AK$1-1))=0,"",SUMIFS(RAW_매출A!$J$2:$J$7000,RAW_매출A!$B$2:$B$7000,$A73,RAW_매출A!$A$2:$A$7000,EDATE($E73,AK$1-1)))),"")</f>
        <v>4169740</v>
      </c>
      <c r="AL73">
        <f>IFERROR(IF($A73="","",IF(SUMIFS(RAW_매출A!$J$2:$J$7000,RAW_매출A!$B$2:$B$7000,$A73,RAW_매출A!$A$2:$A$7000,EDATE($E73,AL$1-1))=0,"",SUMIFS(RAW_매출A!$J$2:$J$7000,RAW_매출A!$B$2:$B$7000,$A73,RAW_매출A!$A$2:$A$7000,EDATE($E73,AL$1-1)))),"")</f>
        <v>4706150</v>
      </c>
      <c r="AM73">
        <f>IFERROR(IF($A73="","",IF(SUMIFS(RAW_매출A!$J$2:$J$7000,RAW_매출A!$B$2:$B$7000,$A73,RAW_매출A!$A$2:$A$7000,EDATE($E73,AM$1-1))=0,"",SUMIFS(RAW_매출A!$J$2:$J$7000,RAW_매출A!$B$2:$B$7000,$A73,RAW_매출A!$A$2:$A$7000,EDATE($E73,AM$1-1)))),"")</f>
        <v>4229660</v>
      </c>
      <c r="AN73">
        <f>IFERROR(IF($A73="","",IF(SUMIFS(RAW_매출A!$J$2:$J$7000,RAW_매출A!$B$2:$B$7000,$A73,RAW_매출A!$A$2:$A$7000,EDATE($E73,AN$1-1))=0,"",SUMIFS(RAW_매출A!$J$2:$J$7000,RAW_매출A!$B$2:$B$7000,$A73,RAW_매출A!$A$2:$A$7000,EDATE($E73,AN$1-1)))),"")</f>
        <v>5218370</v>
      </c>
      <c r="AO73">
        <f>IFERROR(IF($A73="","",IF(SUMIFS(RAW_매출A!$J$2:$J$7000,RAW_매출A!$B$2:$B$7000,$A73,RAW_매출A!$A$2:$A$7000,EDATE($E73,AO$1-1))=0,"",SUMIFS(RAW_매출A!$J$2:$J$7000,RAW_매출A!$B$2:$B$7000,$A73,RAW_매출A!$A$2:$A$7000,EDATE($E73,AO$1-1)))),"")</f>
        <v>4586180</v>
      </c>
      <c r="AP73">
        <f>IFERROR(IF($A73="","",IF(SUMIFS(RAW_매출A!$J$2:$J$7000,RAW_매출A!$B$2:$B$7000,$A73,RAW_매출A!$A$2:$A$7000,EDATE($E73,AP$1-1))=0,"",SUMIFS(RAW_매출A!$J$2:$J$7000,RAW_매출A!$B$2:$B$7000,$A73,RAW_매출A!$A$2:$A$7000,EDATE($E73,AP$1-1)))),"")</f>
        <v>4296590</v>
      </c>
      <c r="AQ73">
        <f>IFERROR(IF($A73="","",IF(SUMIFS(RAW_매출A!$J$2:$J$7000,RAW_매출A!$B$2:$B$7000,$A73,RAW_매출A!$A$2:$A$7000,EDATE($E73,AQ$1-1))=0,"",SUMIFS(RAW_매출A!$J$2:$J$7000,RAW_매출A!$B$2:$B$7000,$A73,RAW_매출A!$A$2:$A$7000,EDATE($E73,AQ$1-1)))),"")</f>
        <v>4014500</v>
      </c>
      <c r="AR73">
        <f>IFERROR(IF($A73="","",IF(SUMIFS(RAW_매출A!$J$2:$J$7000,RAW_매출A!$B$2:$B$7000,$A73,RAW_매출A!$A$2:$A$7000,EDATE($E73,AR$1-1))=0,"",SUMIFS(RAW_매출A!$J$2:$J$7000,RAW_매출A!$B$2:$B$7000,$A73,RAW_매출A!$A$2:$A$7000,EDATE($E73,AR$1-1)))),"")</f>
        <v>3944100</v>
      </c>
      <c r="AS73">
        <f>IFERROR(IF($A73="","",IF(SUMIFS(RAW_매출A!$J$2:$J$7000,RAW_매출A!$B$2:$B$7000,$A73,RAW_매출A!$A$2:$A$7000,EDATE($E73,AS$1-1))=0,"",SUMIFS(RAW_매출A!$J$2:$J$7000,RAW_매출A!$B$2:$B$7000,$A73,RAW_매출A!$A$2:$A$7000,EDATE($E73,AS$1-1)))),"")</f>
        <v>4318690</v>
      </c>
      <c r="AT73">
        <f>IFERROR(IF($A73="","",IF(SUMIFS(RAW_매출A!$J$2:$J$7000,RAW_매출A!$B$2:$B$7000,$A73,RAW_매출A!$A$2:$A$7000,EDATE($E73,AT$1-1))=0,"",SUMIFS(RAW_매출A!$J$2:$J$7000,RAW_매출A!$B$2:$B$7000,$A73,RAW_매출A!$A$2:$A$7000,EDATE($E73,AT$1-1)))),"")</f>
        <v>4687920</v>
      </c>
      <c r="AU73">
        <f>IFERROR(IF($A73="","",IF(SUMIFS(RAW_매출A!$J$2:$J$7000,RAW_매출A!$B$2:$B$7000,$A73,RAW_매출A!$A$2:$A$7000,EDATE($E73,AU$1-1))=0,"",SUMIFS(RAW_매출A!$J$2:$J$7000,RAW_매출A!$B$2:$B$7000,$A73,RAW_매출A!$A$2:$A$7000,EDATE($E73,AU$1-1)))),"")</f>
        <v>5083850</v>
      </c>
      <c r="AV73">
        <f>IFERROR(IF($A73="","",IF(SUMIFS(RAW_매출A!$J$2:$J$7000,RAW_매출A!$B$2:$B$7000,$A73,RAW_매출A!$A$2:$A$7000,EDATE($E73,AV$1-1))=0,"",SUMIFS(RAW_매출A!$J$2:$J$7000,RAW_매출A!$B$2:$B$7000,$A73,RAW_매출A!$A$2:$A$7000,EDATE($E73,AV$1-1)))),"")</f>
        <v>4543910</v>
      </c>
      <c r="AW73" t="str">
        <f>IFERROR(IF($A73="","",IF(SUMIFS(RAW_매출A!$J$2:$J$7000,RAW_매출A!$B$2:$B$7000,$A73,RAW_매출A!$A$2:$A$7000,EDATE($E73,AW$1-1))=0,"",SUMIFS(RAW_매출A!$J$2:$J$7000,RAW_매출A!$B$2:$B$7000,$A73,RAW_매출A!$A$2:$A$7000,EDATE($E73,AW$1-1)))),"")</f>
        <v/>
      </c>
      <c r="AX73" t="str">
        <f>IFERROR(IF($A73="","",IF(SUMIFS(RAW_매출A!$J$2:$J$7000,RAW_매출A!$B$2:$B$7000,$A73,RAW_매출A!$A$2:$A$7000,EDATE($E73,AX$1-1))=0,"",SUMIFS(RAW_매출A!$J$2:$J$7000,RAW_매출A!$B$2:$B$7000,$A73,RAW_매출A!$A$2:$A$7000,EDATE($E73,AX$1-1)))),"")</f>
        <v/>
      </c>
      <c r="AY73" t="str">
        <f>IFERROR(IF($A73="","",IF(SUMIFS(RAW_매출A!$J$2:$J$7000,RAW_매출A!$B$2:$B$7000,$A73,RAW_매출A!$A$2:$A$7000,EDATE($E73,AY$1-1))=0,"",SUMIFS(RAW_매출A!$J$2:$J$7000,RAW_매출A!$B$2:$B$7000,$A73,RAW_매출A!$A$2:$A$7000,EDATE($E73,AY$1-1)))),"")</f>
        <v/>
      </c>
      <c r="AZ73" t="str">
        <f>IFERROR(IF($A73="","",IF(SUMIFS(RAW_매출A!$J$2:$J$7000,RAW_매출A!$B$2:$B$7000,$A73,RAW_매출A!$A$2:$A$7000,EDATE($E73,AZ$1-1))=0,"",SUMIFS(RAW_매출A!$J$2:$J$7000,RAW_매출A!$B$2:$B$7000,$A73,RAW_매출A!$A$2:$A$7000,EDATE($E73,AZ$1-1)))),"")</f>
        <v/>
      </c>
      <c r="BA73" t="str">
        <f>IFERROR(IF($A73="","",IF(SUMIFS(RAW_매출A!$J$2:$J$7000,RAW_매출A!$B$2:$B$7000,$A73,RAW_매출A!$A$2:$A$7000,EDATE($E73,BA$1-1))=0,"",SUMIFS(RAW_매출A!$J$2:$J$7000,RAW_매출A!$B$2:$B$7000,$A73,RAW_매출A!$A$2:$A$7000,EDATE($E73,BA$1-1)))),"")</f>
        <v/>
      </c>
      <c r="BB73" t="str">
        <f>IFERROR(IF($A73="","",IF(SUMIFS(RAW_매출A!$J$2:$J$7000,RAW_매출A!$B$2:$B$7000,$A73,RAW_매출A!$A$2:$A$7000,EDATE($E73,BB$1-1))=0,"",SUMIFS(RAW_매출A!$J$2:$J$7000,RAW_매출A!$B$2:$B$7000,$A73,RAW_매출A!$A$2:$A$7000,EDATE($E73,BB$1-1)))),"")</f>
        <v/>
      </c>
      <c r="BC73" t="str">
        <f>IFERROR(IF($A73="","",IF(SUMIFS(RAW_매출A!$J$2:$J$7000,RAW_매출A!$B$2:$B$7000,$A73,RAW_매출A!$A$2:$A$7000,EDATE($E73,BC$1-1))=0,"",SUMIFS(RAW_매출A!$J$2:$J$7000,RAW_매출A!$B$2:$B$7000,$A73,RAW_매출A!$A$2:$A$7000,EDATE($E73,BC$1-1)))),"")</f>
        <v/>
      </c>
      <c r="BD73" t="str">
        <f>IFERROR(IF($A73="","",IF(SUMIFS(RAW_매출A!$J$2:$J$7000,RAW_매출A!$B$2:$B$7000,$A73,RAW_매출A!$A$2:$A$7000,EDATE($E73,BD$1-1))=0,"",SUMIFS(RAW_매출A!$J$2:$J$7000,RAW_매출A!$B$2:$B$7000,$A73,RAW_매출A!$A$2:$A$7000,EDATE($E73,BD$1-1)))),"")</f>
        <v/>
      </c>
      <c r="BE73" t="str">
        <f>IFERROR(IF($A73="","",IF(SUMIFS(RAW_매출A!$J$2:$J$7000,RAW_매출A!$B$2:$B$7000,$A73,RAW_매출A!$A$2:$A$7000,EDATE($E73,BE$1-1))=0,"",SUMIFS(RAW_매출A!$J$2:$J$7000,RAW_매출A!$B$2:$B$7000,$A73,RAW_매출A!$A$2:$A$7000,EDATE($E73,BE$1-1)))),"")</f>
        <v/>
      </c>
      <c r="BF73" t="str">
        <f>IFERROR(IF($A73="","",IF(SUMIFS(RAW_매출A!$J$2:$J$7000,RAW_매출A!$B$2:$B$7000,$A73,RAW_매출A!$A$2:$A$7000,EDATE($E73,BF$1-1))=0,"",SUMIFS(RAW_매출A!$J$2:$J$7000,RAW_매출A!$B$2:$B$7000,$A73,RAW_매출A!$A$2:$A$7000,EDATE($E73,BF$1-1)))),"")</f>
        <v/>
      </c>
      <c r="BG73" t="str">
        <f>IFERROR(IF($A73="","",IF(SUMIFS(RAW_매출A!$J$2:$J$7000,RAW_매출A!$B$2:$B$7000,$A73,RAW_매출A!$A$2:$A$7000,EDATE($E73,BG$1-1))=0,"",SUMIFS(RAW_매출A!$J$2:$J$7000,RAW_매출A!$B$2:$B$7000,$A73,RAW_매출A!$A$2:$A$7000,EDATE($E73,BG$1-1)))),"")</f>
        <v/>
      </c>
      <c r="BH73" t="str">
        <f>IFERROR(IF($A73="","",IF(SUMIFS(RAW_매출A!$J$2:$J$7000,RAW_매출A!$B$2:$B$7000,$A73,RAW_매출A!$A$2:$A$7000,EDATE($E73,BH$1-1))=0,"",SUMIFS(RAW_매출A!$J$2:$J$7000,RAW_매출A!$B$2:$B$7000,$A73,RAW_매출A!$A$2:$A$7000,EDATE($E73,BH$1-1)))),"")</f>
        <v/>
      </c>
      <c r="BI73" t="str">
        <f>IFERROR(IF($A73="","",IF(SUMIFS(RAW_매출A!$J$2:$J$7000,RAW_매출A!$B$2:$B$7000,$A73,RAW_매출A!$A$2:$A$7000,EDATE($E73,BI$1-1))=0,"",SUMIFS(RAW_매출A!$J$2:$J$7000,RAW_매출A!$B$2:$B$7000,$A73,RAW_매출A!$A$2:$A$7000,EDATE($E73,BI$1-1)))),"")</f>
        <v/>
      </c>
      <c r="BJ73" t="str">
        <f>IFERROR(IF($A73="","",IF(SUMIFS(RAW_매출A!$J$2:$J$7000,RAW_매출A!$B$2:$B$7000,$A73,RAW_매출A!$A$2:$A$7000,EDATE($E73,BJ$1-1))=0,"",SUMIFS(RAW_매출A!$J$2:$J$7000,RAW_매출A!$B$2:$B$7000,$A73,RAW_매출A!$A$2:$A$7000,EDATE($E73,BJ$1-1)))),"")</f>
        <v/>
      </c>
      <c r="BK73" t="str">
        <f>IFERROR(IF($A73="","",IF(SUMIFS(RAW_매출A!$J$2:$J$7000,RAW_매출A!$B$2:$B$7000,$A73,RAW_매출A!$A$2:$A$7000,EDATE($E73,BK$1-1))=0,"",SUMIFS(RAW_매출A!$J$2:$J$7000,RAW_매출A!$B$2:$B$7000,$A73,RAW_매출A!$A$2:$A$7000,EDATE($E73,BK$1-1)))),"")</f>
        <v/>
      </c>
      <c r="BL73" t="str">
        <f>IFERROR(IF($A73="","",IF(SUMIFS(RAW_매출A!$J$2:$J$7000,RAW_매출A!$B$2:$B$7000,$A73,RAW_매출A!$A$2:$A$7000,EDATE($E73,BL$1-1))=0,"",SUMIFS(RAW_매출A!$J$2:$J$7000,RAW_매출A!$B$2:$B$7000,$A73,RAW_매출A!$A$2:$A$7000,EDATE($E73,BL$1-1)))),"")</f>
        <v/>
      </c>
      <c r="BM73" t="str">
        <f>IFERROR(IF($A73="","",IF(SUMIFS(RAW_매출A!$J$2:$J$7000,RAW_매출A!$B$2:$B$7000,$A73,RAW_매출A!$A$2:$A$7000,EDATE($E73,BM$1-1))=0,"",SUMIFS(RAW_매출A!$J$2:$J$7000,RAW_매출A!$B$2:$B$7000,$A73,RAW_매출A!$A$2:$A$7000,EDATE($E73,BM$1-1)))),"")</f>
        <v/>
      </c>
      <c r="BN73" t="str">
        <f>IFERROR(IF($A73="","",IF(SUMIFS(RAW_매출A!$J$2:$J$7000,RAW_매출A!$B$2:$B$7000,$A73,RAW_매출A!$A$2:$A$7000,EDATE($E73,BN$1-1))=0,"",SUMIFS(RAW_매출A!$J$2:$J$7000,RAW_매출A!$B$2:$B$7000,$A73,RAW_매출A!$A$2:$A$7000,EDATE($E73,BN$1-1)))),"")</f>
        <v/>
      </c>
    </row>
    <row r="74" spans="1:66" x14ac:dyDescent="0.3">
      <c r="A74" t="str">
        <f>세팅!A75</f>
        <v>(1063) #성대후문점</v>
      </c>
      <c r="B74" t="str">
        <f>세팅!B75</f>
        <v>150-1</v>
      </c>
      <c r="C74">
        <f t="shared" si="5"/>
        <v>1</v>
      </c>
      <c r="D74" t="str">
        <f t="shared" si="6"/>
        <v>1</v>
      </c>
      <c r="E74" s="1">
        <f>세팅!D75</f>
        <v>44927</v>
      </c>
      <c r="F74">
        <f t="shared" si="4"/>
        <v>3559166.6666666665</v>
      </c>
      <c r="G74">
        <f>IFERROR(IF($A74="","",IF(SUMIFS(RAW_매출A!$J$2:$J$7000,RAW_매출A!$B$2:$B$7000,$A74,RAW_매출A!$A$2:$A$7000,EDATE($E74,G$1-1))=0,"",SUMIFS(RAW_매출A!$J$2:$J$7000,RAW_매출A!$B$2:$B$7000,$A74,RAW_매출A!$A$2:$A$7000,EDATE($E74,G$1-1)))),"")</f>
        <v>1630400</v>
      </c>
      <c r="H74">
        <f>IFERROR(IF($A74="","",IF(SUMIFS(RAW_매출A!$J$2:$J$7000,RAW_매출A!$B$2:$B$7000,$A74,RAW_매출A!$A$2:$A$7000,EDATE($E74,H$1-1))=0,"",SUMIFS(RAW_매출A!$J$2:$J$7000,RAW_매출A!$B$2:$B$7000,$A74,RAW_매출A!$A$2:$A$7000,EDATE($E74,H$1-1)))),"")</f>
        <v>1751550</v>
      </c>
      <c r="I74">
        <f>IFERROR(IF($A74="","",IF(SUMIFS(RAW_매출A!$J$2:$J$7000,RAW_매출A!$B$2:$B$7000,$A74,RAW_매출A!$A$2:$A$7000,EDATE($E74,I$1-1))=0,"",SUMIFS(RAW_매출A!$J$2:$J$7000,RAW_매출A!$B$2:$B$7000,$A74,RAW_매출A!$A$2:$A$7000,EDATE($E74,I$1-1)))),"")</f>
        <v>2902000</v>
      </c>
      <c r="J74" s="28">
        <f>IFERROR(IF($A74="","",IF(SUMIFS(RAW_매출A!$J$2:$J$7000,RAW_매출A!$B$2:$B$7000,$A74,RAW_매출A!$A$2:$A$7000,EDATE($E74,J$1-1))=0,"",SUMIFS(RAW_매출A!$J$2:$J$7000,RAW_매출A!$B$2:$B$7000,$A74,RAW_매출A!$A$2:$A$7000,EDATE($E74,J$1-1)))),"")</f>
        <v>2856000</v>
      </c>
      <c r="K74" s="28">
        <f>IFERROR(IF($A74="","",IF(SUMIFS(RAW_매출A!$J$2:$J$7000,RAW_매출A!$B$2:$B$7000,$A74,RAW_매출A!$A$2:$A$7000,EDATE($E74,K$1-1))=0,"",SUMIFS(RAW_매출A!$J$2:$J$7000,RAW_매출A!$B$2:$B$7000,$A74,RAW_매출A!$A$2:$A$7000,EDATE($E74,K$1-1)))),"")</f>
        <v>4105500</v>
      </c>
      <c r="L74" s="28">
        <f>IFERROR(IF($A74="","",IF(SUMIFS(RAW_매출A!$J$2:$J$7000,RAW_매출A!$B$2:$B$7000,$A74,RAW_매출A!$A$2:$A$7000,EDATE($E74,L$1-1))=0,"",SUMIFS(RAW_매출A!$J$2:$J$7000,RAW_매출A!$B$2:$B$7000,$A74,RAW_매출A!$A$2:$A$7000,EDATE($E74,L$1-1)))),"")</f>
        <v>2969000</v>
      </c>
      <c r="M74" s="28">
        <f>IFERROR(IF($A74="","",IF(SUMIFS(RAW_매출A!$J$2:$J$7000,RAW_매출A!$B$2:$B$7000,$A74,RAW_매출A!$A$2:$A$7000,EDATE($E74,M$1-1))=0,"",SUMIFS(RAW_매출A!$J$2:$J$7000,RAW_매출A!$B$2:$B$7000,$A74,RAW_매출A!$A$2:$A$7000,EDATE($E74,M$1-1)))),"")</f>
        <v>3304500</v>
      </c>
      <c r="N74" s="28">
        <f>IFERROR(IF($A74="","",IF(SUMIFS(RAW_매출A!$J$2:$J$7000,RAW_매출A!$B$2:$B$7000,$A74,RAW_매출A!$A$2:$A$7000,EDATE($E74,N$1-1))=0,"",SUMIFS(RAW_매출A!$J$2:$J$7000,RAW_매출A!$B$2:$B$7000,$A74,RAW_매출A!$A$2:$A$7000,EDATE($E74,N$1-1)))),"")</f>
        <v>4083500</v>
      </c>
      <c r="O74" s="28">
        <f>IFERROR(IF($A74="","",IF(SUMIFS(RAW_매출A!$J$2:$J$7000,RAW_매출A!$B$2:$B$7000,$A74,RAW_매출A!$A$2:$A$7000,EDATE($E74,O$1-1))=0,"",SUMIFS(RAW_매출A!$J$2:$J$7000,RAW_매출A!$B$2:$B$7000,$A74,RAW_매출A!$A$2:$A$7000,EDATE($E74,O$1-1)))),"")</f>
        <v>4036500</v>
      </c>
      <c r="P74">
        <f>IFERROR(IF($A74="","",IF(SUMIFS(RAW_매출A!$J$2:$J$7000,RAW_매출A!$B$2:$B$7000,$A74,RAW_매출A!$A$2:$A$7000,EDATE($E74,P$1-1))=0,"",SUMIFS(RAW_매출A!$J$2:$J$7000,RAW_매출A!$B$2:$B$7000,$A74,RAW_매출A!$A$2:$A$7000,EDATE($E74,P$1-1)))),"")</f>
        <v>3935000</v>
      </c>
      <c r="Q74">
        <f>IFERROR(IF($A74="","",IF(SUMIFS(RAW_매출A!$J$2:$J$7000,RAW_매출A!$B$2:$B$7000,$A74,RAW_매출A!$A$2:$A$7000,EDATE($E74,Q$1-1))=0,"",SUMIFS(RAW_매출A!$J$2:$J$7000,RAW_매출A!$B$2:$B$7000,$A74,RAW_매출A!$A$2:$A$7000,EDATE($E74,Q$1-1)))),"")</f>
        <v>3333500</v>
      </c>
      <c r="R74">
        <f>IFERROR(IF($A74="","",IF(SUMIFS(RAW_매출A!$J$2:$J$7000,RAW_매출A!$B$2:$B$7000,$A74,RAW_매출A!$A$2:$A$7000,EDATE($E74,R$1-1))=0,"",SUMIFS(RAW_매출A!$J$2:$J$7000,RAW_매출A!$B$2:$B$7000,$A74,RAW_매출A!$A$2:$A$7000,EDATE($E74,R$1-1)))),"")</f>
        <v>3408510</v>
      </c>
      <c r="S74">
        <f>IFERROR(IF($A74="","",IF(SUMIFS(RAW_매출A!$J$2:$J$7000,RAW_매출A!$B$2:$B$7000,$A74,RAW_매출A!$A$2:$A$7000,EDATE($E74,S$1-1))=0,"",SUMIFS(RAW_매출A!$J$2:$J$7000,RAW_매출A!$B$2:$B$7000,$A74,RAW_매출A!$A$2:$A$7000,EDATE($E74,S$1-1)))),"")</f>
        <v>3025660</v>
      </c>
      <c r="T74">
        <f>IFERROR(IF($A74="","",IF(SUMIFS(RAW_매출A!$J$2:$J$7000,RAW_매출A!$B$2:$B$7000,$A74,RAW_매출A!$A$2:$A$7000,EDATE($E74,T$1-1))=0,"",SUMIFS(RAW_매출A!$J$2:$J$7000,RAW_매출A!$B$2:$B$7000,$A74,RAW_매출A!$A$2:$A$7000,EDATE($E74,T$1-1)))),"")</f>
        <v>3041190</v>
      </c>
      <c r="U74">
        <f>IFERROR(IF($A74="","",IF(SUMIFS(RAW_매출A!$J$2:$J$7000,RAW_매출A!$B$2:$B$7000,$A74,RAW_매출A!$A$2:$A$7000,EDATE($E74,U$1-1))=0,"",SUMIFS(RAW_매출A!$J$2:$J$7000,RAW_매출A!$B$2:$B$7000,$A74,RAW_매출A!$A$2:$A$7000,EDATE($E74,U$1-1)))),"")</f>
        <v>4338210</v>
      </c>
      <c r="V74">
        <f>IFERROR(IF($A74="","",IF(SUMIFS(RAW_매출A!$J$2:$J$7000,RAW_매출A!$B$2:$B$7000,$A74,RAW_매출A!$A$2:$A$7000,EDATE($E74,V$1-1))=0,"",SUMIFS(RAW_매출A!$J$2:$J$7000,RAW_매출A!$B$2:$B$7000,$A74,RAW_매출A!$A$2:$A$7000,EDATE($E74,V$1-1)))),"")</f>
        <v>4355030</v>
      </c>
      <c r="W74">
        <f>IFERROR(IF($A74="","",IF(SUMIFS(RAW_매출A!$J$2:$J$7000,RAW_매출A!$B$2:$B$7000,$A74,RAW_매출A!$A$2:$A$7000,EDATE($E74,W$1-1))=0,"",SUMIFS(RAW_매출A!$J$2:$J$7000,RAW_매출A!$B$2:$B$7000,$A74,RAW_매출A!$A$2:$A$7000,EDATE($E74,W$1-1)))),"")</f>
        <v>4358940</v>
      </c>
      <c r="X74">
        <f>IFERROR(IF($A74="","",IF(SUMIFS(RAW_매출A!$J$2:$J$7000,RAW_매출A!$B$2:$B$7000,$A74,RAW_매출A!$A$2:$A$7000,EDATE($E74,X$1-1))=0,"",SUMIFS(RAW_매출A!$J$2:$J$7000,RAW_매출A!$B$2:$B$7000,$A74,RAW_매출A!$A$2:$A$7000,EDATE($E74,X$1-1)))),"")</f>
        <v>4373460</v>
      </c>
      <c r="Y74">
        <f>IFERROR(IF($A74="","",IF(SUMIFS(RAW_매출A!$J$2:$J$7000,RAW_매출A!$B$2:$B$7000,$A74,RAW_매출A!$A$2:$A$7000,EDATE($E74,Y$1-1))=0,"",SUMIFS(RAW_매출A!$J$2:$J$7000,RAW_매출A!$B$2:$B$7000,$A74,RAW_매출A!$A$2:$A$7000,EDATE($E74,Y$1-1)))),"")</f>
        <v>4440740</v>
      </c>
      <c r="Z74">
        <f>IFERROR(IF($A74="","",IF(SUMIFS(RAW_매출A!$J$2:$J$7000,RAW_매출A!$B$2:$B$7000,$A74,RAW_매출A!$A$2:$A$7000,EDATE($E74,Z$1-1))=0,"",SUMIFS(RAW_매출A!$J$2:$J$7000,RAW_매출A!$B$2:$B$7000,$A74,RAW_매출A!$A$2:$A$7000,EDATE($E74,Z$1-1)))),"")</f>
        <v>5097100</v>
      </c>
      <c r="AA74">
        <f>IFERROR(IF($A74="","",IF(SUMIFS(RAW_매출A!$J$2:$J$7000,RAW_매출A!$B$2:$B$7000,$A74,RAW_매출A!$A$2:$A$7000,EDATE($E74,AA$1-1))=0,"",SUMIFS(RAW_매출A!$J$2:$J$7000,RAW_매출A!$B$2:$B$7000,$A74,RAW_매출A!$A$2:$A$7000,EDATE($E74,AA$1-1)))),"")</f>
        <v>4943980</v>
      </c>
      <c r="AB74">
        <f>IFERROR(IF($A74="","",IF(SUMIFS(RAW_매출A!$J$2:$J$7000,RAW_매출A!$B$2:$B$7000,$A74,RAW_매출A!$A$2:$A$7000,EDATE($E74,AB$1-1))=0,"",SUMIFS(RAW_매출A!$J$2:$J$7000,RAW_매출A!$B$2:$B$7000,$A74,RAW_매출A!$A$2:$A$7000,EDATE($E74,AB$1-1)))),"")</f>
        <v>4893620</v>
      </c>
      <c r="AC74">
        <f>IFERROR(IF($A74="","",IF(SUMIFS(RAW_매출A!$J$2:$J$7000,RAW_매출A!$B$2:$B$7000,$A74,RAW_매출A!$A$2:$A$7000,EDATE($E74,AC$1-1))=0,"",SUMIFS(RAW_매출A!$J$2:$J$7000,RAW_매출A!$B$2:$B$7000,$A74,RAW_매출A!$A$2:$A$7000,EDATE($E74,AC$1-1)))),"")</f>
        <v>4900810</v>
      </c>
      <c r="AD74">
        <f>IFERROR(IF($A74="","",IF(SUMIFS(RAW_매출A!$J$2:$J$7000,RAW_매출A!$B$2:$B$7000,$A74,RAW_매출A!$A$2:$A$7000,EDATE($E74,AD$1-1))=0,"",SUMIFS(RAW_매출A!$J$2:$J$7000,RAW_매출A!$B$2:$B$7000,$A74,RAW_매출A!$A$2:$A$7000,EDATE($E74,AD$1-1)))),"")</f>
        <v>4149550</v>
      </c>
      <c r="AE74">
        <f>IFERROR(IF($A74="","",IF(SUMIFS(RAW_매출A!$J$2:$J$7000,RAW_매출A!$B$2:$B$7000,$A74,RAW_매출A!$A$2:$A$7000,EDATE($E74,AE$1-1))=0,"",SUMIFS(RAW_매출A!$J$2:$J$7000,RAW_매출A!$B$2:$B$7000,$A74,RAW_매출A!$A$2:$A$7000,EDATE($E74,AE$1-1)))),"")</f>
        <v>3867550</v>
      </c>
      <c r="AF74">
        <f>IFERROR(IF($A74="","",IF(SUMIFS(RAW_매출A!$J$2:$J$7000,RAW_매출A!$B$2:$B$7000,$A74,RAW_매출A!$A$2:$A$7000,EDATE($E74,AF$1-1))=0,"",SUMIFS(RAW_매출A!$J$2:$J$7000,RAW_매출A!$B$2:$B$7000,$A74,RAW_매출A!$A$2:$A$7000,EDATE($E74,AF$1-1)))),"")</f>
        <v>4033340</v>
      </c>
      <c r="AG74">
        <f>IFERROR(IF($A74="","",IF(SUMIFS(RAW_매출A!$J$2:$J$7000,RAW_매출A!$B$2:$B$7000,$A74,RAW_매출A!$A$2:$A$7000,EDATE($E74,AG$1-1))=0,"",SUMIFS(RAW_매출A!$J$2:$J$7000,RAW_매출A!$B$2:$B$7000,$A74,RAW_매출A!$A$2:$A$7000,EDATE($E74,AG$1-1)))),"")</f>
        <v>3922780</v>
      </c>
      <c r="AH74">
        <f>IFERROR(IF($A74="","",IF(SUMIFS(RAW_매출A!$J$2:$J$7000,RAW_매출A!$B$2:$B$7000,$A74,RAW_매출A!$A$2:$A$7000,EDATE($E74,AH$1-1))=0,"",SUMIFS(RAW_매출A!$J$2:$J$7000,RAW_매출A!$B$2:$B$7000,$A74,RAW_매출A!$A$2:$A$7000,EDATE($E74,AH$1-1)))),"")</f>
        <v>4138920</v>
      </c>
      <c r="AI74">
        <f>IFERROR(IF($A74="","",IF(SUMIFS(RAW_매출A!$J$2:$J$7000,RAW_매출A!$B$2:$B$7000,$A74,RAW_매출A!$A$2:$A$7000,EDATE($E74,AI$1-1))=0,"",SUMIFS(RAW_매출A!$J$2:$J$7000,RAW_매출A!$B$2:$B$7000,$A74,RAW_매출A!$A$2:$A$7000,EDATE($E74,AI$1-1)))),"")</f>
        <v>4864430</v>
      </c>
      <c r="AJ74">
        <f>IFERROR(IF($A74="","",IF(SUMIFS(RAW_매출A!$J$2:$J$7000,RAW_매출A!$B$2:$B$7000,$A74,RAW_매출A!$A$2:$A$7000,EDATE($E74,AJ$1-1))=0,"",SUMIFS(RAW_매출A!$J$2:$J$7000,RAW_매출A!$B$2:$B$7000,$A74,RAW_매출A!$A$2:$A$7000,EDATE($E74,AJ$1-1)))),"")</f>
        <v>4696200</v>
      </c>
      <c r="AK74">
        <f>IFERROR(IF($A74="","",IF(SUMIFS(RAW_매출A!$J$2:$J$7000,RAW_매출A!$B$2:$B$7000,$A74,RAW_매출A!$A$2:$A$7000,EDATE($E74,AK$1-1))=0,"",SUMIFS(RAW_매출A!$J$2:$J$7000,RAW_매출A!$B$2:$B$7000,$A74,RAW_매출A!$A$2:$A$7000,EDATE($E74,AK$1-1)))),"")</f>
        <v>4040580</v>
      </c>
      <c r="AL74">
        <f>IFERROR(IF($A74="","",IF(SUMIFS(RAW_매출A!$J$2:$J$7000,RAW_매출A!$B$2:$B$7000,$A74,RAW_매출A!$A$2:$A$7000,EDATE($E74,AL$1-1))=0,"",SUMIFS(RAW_매출A!$J$2:$J$7000,RAW_매출A!$B$2:$B$7000,$A74,RAW_매출A!$A$2:$A$7000,EDATE($E74,AL$1-1)))),"")</f>
        <v>4622710</v>
      </c>
      <c r="AM74">
        <f>IFERROR(IF($A74="","",IF(SUMIFS(RAW_매출A!$J$2:$J$7000,RAW_매출A!$B$2:$B$7000,$A74,RAW_매출A!$A$2:$A$7000,EDATE($E74,AM$1-1))=0,"",SUMIFS(RAW_매출A!$J$2:$J$7000,RAW_매출A!$B$2:$B$7000,$A74,RAW_매출A!$A$2:$A$7000,EDATE($E74,AM$1-1)))),"")</f>
        <v>4864700</v>
      </c>
      <c r="AN74">
        <f>IFERROR(IF($A74="","",IF(SUMIFS(RAW_매출A!$J$2:$J$7000,RAW_매출A!$B$2:$B$7000,$A74,RAW_매출A!$A$2:$A$7000,EDATE($E74,AN$1-1))=0,"",SUMIFS(RAW_매출A!$J$2:$J$7000,RAW_매출A!$B$2:$B$7000,$A74,RAW_매출A!$A$2:$A$7000,EDATE($E74,AN$1-1)))),"")</f>
        <v>5299700</v>
      </c>
      <c r="AO74">
        <f>IFERROR(IF($A74="","",IF(SUMIFS(RAW_매출A!$J$2:$J$7000,RAW_매출A!$B$2:$B$7000,$A74,RAW_매출A!$A$2:$A$7000,EDATE($E74,AO$1-1))=0,"",SUMIFS(RAW_매출A!$J$2:$J$7000,RAW_매출A!$B$2:$B$7000,$A74,RAW_매출A!$A$2:$A$7000,EDATE($E74,AO$1-1)))),"")</f>
        <v>4392330</v>
      </c>
      <c r="AP74">
        <f>IFERROR(IF($A74="","",IF(SUMIFS(RAW_매출A!$J$2:$J$7000,RAW_매출A!$B$2:$B$7000,$A74,RAW_매출A!$A$2:$A$7000,EDATE($E74,AP$1-1))=0,"",SUMIFS(RAW_매출A!$J$2:$J$7000,RAW_매출A!$B$2:$B$7000,$A74,RAW_매출A!$A$2:$A$7000,EDATE($E74,AP$1-1)))),"")</f>
        <v>4679490</v>
      </c>
      <c r="AQ74">
        <f>IFERROR(IF($A74="","",IF(SUMIFS(RAW_매출A!$J$2:$J$7000,RAW_매출A!$B$2:$B$7000,$A74,RAW_매출A!$A$2:$A$7000,EDATE($E74,AQ$1-1))=0,"",SUMIFS(RAW_매출A!$J$2:$J$7000,RAW_매출A!$B$2:$B$7000,$A74,RAW_매출A!$A$2:$A$7000,EDATE($E74,AQ$1-1)))),"")</f>
        <v>4024600</v>
      </c>
      <c r="AR74">
        <f>IFERROR(IF($A74="","",IF(SUMIFS(RAW_매출A!$J$2:$J$7000,RAW_매출A!$B$2:$B$7000,$A74,RAW_매출A!$A$2:$A$7000,EDATE($E74,AR$1-1))=0,"",SUMIFS(RAW_매출A!$J$2:$J$7000,RAW_매출A!$B$2:$B$7000,$A74,RAW_매출A!$A$2:$A$7000,EDATE($E74,AR$1-1)))),"")</f>
        <v>3384630</v>
      </c>
      <c r="AS74">
        <f>IFERROR(IF($A74="","",IF(SUMIFS(RAW_매출A!$J$2:$J$7000,RAW_매출A!$B$2:$B$7000,$A74,RAW_매출A!$A$2:$A$7000,EDATE($E74,AS$1-1))=0,"",SUMIFS(RAW_매출A!$J$2:$J$7000,RAW_매출A!$B$2:$B$7000,$A74,RAW_매출A!$A$2:$A$7000,EDATE($E74,AS$1-1)))),"")</f>
        <v>4722080</v>
      </c>
      <c r="AT74">
        <f>IFERROR(IF($A74="","",IF(SUMIFS(RAW_매출A!$J$2:$J$7000,RAW_매출A!$B$2:$B$7000,$A74,RAW_매출A!$A$2:$A$7000,EDATE($E74,AT$1-1))=0,"",SUMIFS(RAW_매출A!$J$2:$J$7000,RAW_매출A!$B$2:$B$7000,$A74,RAW_매출A!$A$2:$A$7000,EDATE($E74,AT$1-1)))),"")</f>
        <v>4521980</v>
      </c>
      <c r="AU74">
        <f>IFERROR(IF($A74="","",IF(SUMIFS(RAW_매출A!$J$2:$J$7000,RAW_매출A!$B$2:$B$7000,$A74,RAW_매출A!$A$2:$A$7000,EDATE($E74,AU$1-1))=0,"",SUMIFS(RAW_매출A!$J$2:$J$7000,RAW_매출A!$B$2:$B$7000,$A74,RAW_매출A!$A$2:$A$7000,EDATE($E74,AU$1-1)))),"")</f>
        <v>4981550</v>
      </c>
      <c r="AV74">
        <f>IFERROR(IF($A74="","",IF(SUMIFS(RAW_매출A!$J$2:$J$7000,RAW_매출A!$B$2:$B$7000,$A74,RAW_매출A!$A$2:$A$7000,EDATE($E74,AV$1-1))=0,"",SUMIFS(RAW_매출A!$J$2:$J$7000,RAW_매출A!$B$2:$B$7000,$A74,RAW_매출A!$A$2:$A$7000,EDATE($E74,AV$1-1)))),"")</f>
        <v>4527580</v>
      </c>
      <c r="AW74" t="str">
        <f>IFERROR(IF($A74="","",IF(SUMIFS(RAW_매출A!$J$2:$J$7000,RAW_매출A!$B$2:$B$7000,$A74,RAW_매출A!$A$2:$A$7000,EDATE($E74,AW$1-1))=0,"",SUMIFS(RAW_매출A!$J$2:$J$7000,RAW_매출A!$B$2:$B$7000,$A74,RAW_매출A!$A$2:$A$7000,EDATE($E74,AW$1-1)))),"")</f>
        <v/>
      </c>
      <c r="AX74" t="str">
        <f>IFERROR(IF($A74="","",IF(SUMIFS(RAW_매출A!$J$2:$J$7000,RAW_매출A!$B$2:$B$7000,$A74,RAW_매출A!$A$2:$A$7000,EDATE($E74,AX$1-1))=0,"",SUMIFS(RAW_매출A!$J$2:$J$7000,RAW_매출A!$B$2:$B$7000,$A74,RAW_매출A!$A$2:$A$7000,EDATE($E74,AX$1-1)))),"")</f>
        <v/>
      </c>
      <c r="AY74" t="str">
        <f>IFERROR(IF($A74="","",IF(SUMIFS(RAW_매출A!$J$2:$J$7000,RAW_매출A!$B$2:$B$7000,$A74,RAW_매출A!$A$2:$A$7000,EDATE($E74,AY$1-1))=0,"",SUMIFS(RAW_매출A!$J$2:$J$7000,RAW_매출A!$B$2:$B$7000,$A74,RAW_매출A!$A$2:$A$7000,EDATE($E74,AY$1-1)))),"")</f>
        <v/>
      </c>
      <c r="AZ74" t="str">
        <f>IFERROR(IF($A74="","",IF(SUMIFS(RAW_매출A!$J$2:$J$7000,RAW_매출A!$B$2:$B$7000,$A74,RAW_매출A!$A$2:$A$7000,EDATE($E74,AZ$1-1))=0,"",SUMIFS(RAW_매출A!$J$2:$J$7000,RAW_매출A!$B$2:$B$7000,$A74,RAW_매출A!$A$2:$A$7000,EDATE($E74,AZ$1-1)))),"")</f>
        <v/>
      </c>
      <c r="BA74" t="str">
        <f>IFERROR(IF($A74="","",IF(SUMIFS(RAW_매출A!$J$2:$J$7000,RAW_매출A!$B$2:$B$7000,$A74,RAW_매출A!$A$2:$A$7000,EDATE($E74,BA$1-1))=0,"",SUMIFS(RAW_매출A!$J$2:$J$7000,RAW_매출A!$B$2:$B$7000,$A74,RAW_매출A!$A$2:$A$7000,EDATE($E74,BA$1-1)))),"")</f>
        <v/>
      </c>
      <c r="BB74" t="str">
        <f>IFERROR(IF($A74="","",IF(SUMIFS(RAW_매출A!$J$2:$J$7000,RAW_매출A!$B$2:$B$7000,$A74,RAW_매출A!$A$2:$A$7000,EDATE($E74,BB$1-1))=0,"",SUMIFS(RAW_매출A!$J$2:$J$7000,RAW_매출A!$B$2:$B$7000,$A74,RAW_매출A!$A$2:$A$7000,EDATE($E74,BB$1-1)))),"")</f>
        <v/>
      </c>
      <c r="BC74" t="str">
        <f>IFERROR(IF($A74="","",IF(SUMIFS(RAW_매출A!$J$2:$J$7000,RAW_매출A!$B$2:$B$7000,$A74,RAW_매출A!$A$2:$A$7000,EDATE($E74,BC$1-1))=0,"",SUMIFS(RAW_매출A!$J$2:$J$7000,RAW_매출A!$B$2:$B$7000,$A74,RAW_매출A!$A$2:$A$7000,EDATE($E74,BC$1-1)))),"")</f>
        <v/>
      </c>
      <c r="BD74" t="str">
        <f>IFERROR(IF($A74="","",IF(SUMIFS(RAW_매출A!$J$2:$J$7000,RAW_매출A!$B$2:$B$7000,$A74,RAW_매출A!$A$2:$A$7000,EDATE($E74,BD$1-1))=0,"",SUMIFS(RAW_매출A!$J$2:$J$7000,RAW_매출A!$B$2:$B$7000,$A74,RAW_매출A!$A$2:$A$7000,EDATE($E74,BD$1-1)))),"")</f>
        <v/>
      </c>
      <c r="BE74" t="str">
        <f>IFERROR(IF($A74="","",IF(SUMIFS(RAW_매출A!$J$2:$J$7000,RAW_매출A!$B$2:$B$7000,$A74,RAW_매출A!$A$2:$A$7000,EDATE($E74,BE$1-1))=0,"",SUMIFS(RAW_매출A!$J$2:$J$7000,RAW_매출A!$B$2:$B$7000,$A74,RAW_매출A!$A$2:$A$7000,EDATE($E74,BE$1-1)))),"")</f>
        <v/>
      </c>
      <c r="BF74" t="str">
        <f>IFERROR(IF($A74="","",IF(SUMIFS(RAW_매출A!$J$2:$J$7000,RAW_매출A!$B$2:$B$7000,$A74,RAW_매출A!$A$2:$A$7000,EDATE($E74,BF$1-1))=0,"",SUMIFS(RAW_매출A!$J$2:$J$7000,RAW_매출A!$B$2:$B$7000,$A74,RAW_매출A!$A$2:$A$7000,EDATE($E74,BF$1-1)))),"")</f>
        <v/>
      </c>
      <c r="BG74" t="str">
        <f>IFERROR(IF($A74="","",IF(SUMIFS(RAW_매출A!$J$2:$J$7000,RAW_매출A!$B$2:$B$7000,$A74,RAW_매출A!$A$2:$A$7000,EDATE($E74,BG$1-1))=0,"",SUMIFS(RAW_매출A!$J$2:$J$7000,RAW_매출A!$B$2:$B$7000,$A74,RAW_매출A!$A$2:$A$7000,EDATE($E74,BG$1-1)))),"")</f>
        <v/>
      </c>
      <c r="BH74" t="str">
        <f>IFERROR(IF($A74="","",IF(SUMIFS(RAW_매출A!$J$2:$J$7000,RAW_매출A!$B$2:$B$7000,$A74,RAW_매출A!$A$2:$A$7000,EDATE($E74,BH$1-1))=0,"",SUMIFS(RAW_매출A!$J$2:$J$7000,RAW_매출A!$B$2:$B$7000,$A74,RAW_매출A!$A$2:$A$7000,EDATE($E74,BH$1-1)))),"")</f>
        <v/>
      </c>
      <c r="BI74" t="str">
        <f>IFERROR(IF($A74="","",IF(SUMIFS(RAW_매출A!$J$2:$J$7000,RAW_매출A!$B$2:$B$7000,$A74,RAW_매출A!$A$2:$A$7000,EDATE($E74,BI$1-1))=0,"",SUMIFS(RAW_매출A!$J$2:$J$7000,RAW_매출A!$B$2:$B$7000,$A74,RAW_매출A!$A$2:$A$7000,EDATE($E74,BI$1-1)))),"")</f>
        <v/>
      </c>
      <c r="BJ74" t="str">
        <f>IFERROR(IF($A74="","",IF(SUMIFS(RAW_매출A!$J$2:$J$7000,RAW_매출A!$B$2:$B$7000,$A74,RAW_매출A!$A$2:$A$7000,EDATE($E74,BJ$1-1))=0,"",SUMIFS(RAW_매출A!$J$2:$J$7000,RAW_매출A!$B$2:$B$7000,$A74,RAW_매출A!$A$2:$A$7000,EDATE($E74,BJ$1-1)))),"")</f>
        <v/>
      </c>
      <c r="BK74" t="str">
        <f>IFERROR(IF($A74="","",IF(SUMIFS(RAW_매출A!$J$2:$J$7000,RAW_매출A!$B$2:$B$7000,$A74,RAW_매출A!$A$2:$A$7000,EDATE($E74,BK$1-1))=0,"",SUMIFS(RAW_매출A!$J$2:$J$7000,RAW_매출A!$B$2:$B$7000,$A74,RAW_매출A!$A$2:$A$7000,EDATE($E74,BK$1-1)))),"")</f>
        <v/>
      </c>
      <c r="BL74" t="str">
        <f>IFERROR(IF($A74="","",IF(SUMIFS(RAW_매출A!$J$2:$J$7000,RAW_매출A!$B$2:$B$7000,$A74,RAW_매출A!$A$2:$A$7000,EDATE($E74,BL$1-1))=0,"",SUMIFS(RAW_매출A!$J$2:$J$7000,RAW_매출A!$B$2:$B$7000,$A74,RAW_매출A!$A$2:$A$7000,EDATE($E74,BL$1-1)))),"")</f>
        <v/>
      </c>
      <c r="BM74" t="str">
        <f>IFERROR(IF($A74="","",IF(SUMIFS(RAW_매출A!$J$2:$J$7000,RAW_매출A!$B$2:$B$7000,$A74,RAW_매출A!$A$2:$A$7000,EDATE($E74,BM$1-1))=0,"",SUMIFS(RAW_매출A!$J$2:$J$7000,RAW_매출A!$B$2:$B$7000,$A74,RAW_매출A!$A$2:$A$7000,EDATE($E74,BM$1-1)))),"")</f>
        <v/>
      </c>
      <c r="BN74" t="str">
        <f>IFERROR(IF($A74="","",IF(SUMIFS(RAW_매출A!$J$2:$J$7000,RAW_매출A!$B$2:$B$7000,$A74,RAW_매출A!$A$2:$A$7000,EDATE($E74,BN$1-1))=0,"",SUMIFS(RAW_매출A!$J$2:$J$7000,RAW_매출A!$B$2:$B$7000,$A74,RAW_매출A!$A$2:$A$7000,EDATE($E74,BN$1-1)))),"")</f>
        <v/>
      </c>
    </row>
    <row r="75" spans="1:66" x14ac:dyDescent="0.3">
      <c r="A75" t="str">
        <f>세팅!A76</f>
        <v>(1064) #병점역점</v>
      </c>
      <c r="B75" t="str">
        <f>세팅!B76</f>
        <v>150-2</v>
      </c>
      <c r="C75">
        <f t="shared" si="5"/>
        <v>2</v>
      </c>
      <c r="D75" t="str">
        <f t="shared" si="6"/>
        <v>2</v>
      </c>
      <c r="E75" s="1">
        <f>세팅!D76</f>
        <v>44927</v>
      </c>
      <c r="F75">
        <f t="shared" si="4"/>
        <v>2997166.6666666665</v>
      </c>
      <c r="G75">
        <f>IFERROR(IF($A75="","",IF(SUMIFS(RAW_매출A!$J$2:$J$7000,RAW_매출A!$B$2:$B$7000,$A75,RAW_매출A!$A$2:$A$7000,EDATE($E75,G$1-1))=0,"",SUMIFS(RAW_매출A!$J$2:$J$7000,RAW_매출A!$B$2:$B$7000,$A75,RAW_매출A!$A$2:$A$7000,EDATE($E75,G$1-1)))),"")</f>
        <v>1713440</v>
      </c>
      <c r="H75">
        <f>IFERROR(IF($A75="","",IF(SUMIFS(RAW_매출A!$J$2:$J$7000,RAW_매출A!$B$2:$B$7000,$A75,RAW_매출A!$A$2:$A$7000,EDATE($E75,H$1-1))=0,"",SUMIFS(RAW_매출A!$J$2:$J$7000,RAW_매출A!$B$2:$B$7000,$A75,RAW_매출A!$A$2:$A$7000,EDATE($E75,H$1-1)))),"")</f>
        <v>1876550</v>
      </c>
      <c r="I75">
        <f>IFERROR(IF($A75="","",IF(SUMIFS(RAW_매출A!$J$2:$J$7000,RAW_매출A!$B$2:$B$7000,$A75,RAW_매출A!$A$2:$A$7000,EDATE($E75,I$1-1))=0,"",SUMIFS(RAW_매출A!$J$2:$J$7000,RAW_매출A!$B$2:$B$7000,$A75,RAW_매출A!$A$2:$A$7000,EDATE($E75,I$1-1)))),"")</f>
        <v>2465500</v>
      </c>
      <c r="J75" s="28">
        <f>IFERROR(IF($A75="","",IF(SUMIFS(RAW_매출A!$J$2:$J$7000,RAW_매출A!$B$2:$B$7000,$A75,RAW_매출A!$A$2:$A$7000,EDATE($E75,J$1-1))=0,"",SUMIFS(RAW_매출A!$J$2:$J$7000,RAW_매출A!$B$2:$B$7000,$A75,RAW_매출A!$A$2:$A$7000,EDATE($E75,J$1-1)))),"")</f>
        <v>2518000</v>
      </c>
      <c r="K75" s="28">
        <f>IFERROR(IF($A75="","",IF(SUMIFS(RAW_매출A!$J$2:$J$7000,RAW_매출A!$B$2:$B$7000,$A75,RAW_매출A!$A$2:$A$7000,EDATE($E75,K$1-1))=0,"",SUMIFS(RAW_매출A!$J$2:$J$7000,RAW_매출A!$B$2:$B$7000,$A75,RAW_매출A!$A$2:$A$7000,EDATE($E75,K$1-1)))),"")</f>
        <v>3245000</v>
      </c>
      <c r="L75" s="28">
        <f>IFERROR(IF($A75="","",IF(SUMIFS(RAW_매출A!$J$2:$J$7000,RAW_매출A!$B$2:$B$7000,$A75,RAW_매출A!$A$2:$A$7000,EDATE($E75,L$1-1))=0,"",SUMIFS(RAW_매출A!$J$2:$J$7000,RAW_매출A!$B$2:$B$7000,$A75,RAW_매출A!$A$2:$A$7000,EDATE($E75,L$1-1)))),"")</f>
        <v>2799000</v>
      </c>
      <c r="M75" s="28">
        <f>IFERROR(IF($A75="","",IF(SUMIFS(RAW_매출A!$J$2:$J$7000,RAW_매출A!$B$2:$B$7000,$A75,RAW_매출A!$A$2:$A$7000,EDATE($E75,M$1-1))=0,"",SUMIFS(RAW_매출A!$J$2:$J$7000,RAW_매출A!$B$2:$B$7000,$A75,RAW_매출A!$A$2:$A$7000,EDATE($E75,M$1-1)))),"")</f>
        <v>3437500</v>
      </c>
      <c r="N75" s="28">
        <f>IFERROR(IF($A75="","",IF(SUMIFS(RAW_매출A!$J$2:$J$7000,RAW_매출A!$B$2:$B$7000,$A75,RAW_매출A!$A$2:$A$7000,EDATE($E75,N$1-1))=0,"",SUMIFS(RAW_매출A!$J$2:$J$7000,RAW_매출A!$B$2:$B$7000,$A75,RAW_매출A!$A$2:$A$7000,EDATE($E75,N$1-1)))),"")</f>
        <v>3030500</v>
      </c>
      <c r="O75" s="28">
        <f>IFERROR(IF($A75="","",IF(SUMIFS(RAW_매출A!$J$2:$J$7000,RAW_매출A!$B$2:$B$7000,$A75,RAW_매출A!$A$2:$A$7000,EDATE($E75,O$1-1))=0,"",SUMIFS(RAW_매출A!$J$2:$J$7000,RAW_매출A!$B$2:$B$7000,$A75,RAW_매출A!$A$2:$A$7000,EDATE($E75,O$1-1)))),"")</f>
        <v>2953000</v>
      </c>
      <c r="P75">
        <f>IFERROR(IF($A75="","",IF(SUMIFS(RAW_매출A!$J$2:$J$7000,RAW_매출A!$B$2:$B$7000,$A75,RAW_매출A!$A$2:$A$7000,EDATE($E75,P$1-1))=0,"",SUMIFS(RAW_매출A!$J$2:$J$7000,RAW_매출A!$B$2:$B$7000,$A75,RAW_매출A!$A$2:$A$7000,EDATE($E75,P$1-1)))),"")</f>
        <v>3231000</v>
      </c>
      <c r="Q75">
        <f>IFERROR(IF($A75="","",IF(SUMIFS(RAW_매출A!$J$2:$J$7000,RAW_매출A!$B$2:$B$7000,$A75,RAW_매출A!$A$2:$A$7000,EDATE($E75,Q$1-1))=0,"",SUMIFS(RAW_매출A!$J$2:$J$7000,RAW_매출A!$B$2:$B$7000,$A75,RAW_매출A!$A$2:$A$7000,EDATE($E75,Q$1-1)))),"")</f>
        <v>3311000</v>
      </c>
      <c r="R75">
        <f>IFERROR(IF($A75="","",IF(SUMIFS(RAW_매출A!$J$2:$J$7000,RAW_매출A!$B$2:$B$7000,$A75,RAW_매출A!$A$2:$A$7000,EDATE($E75,R$1-1))=0,"",SUMIFS(RAW_매출A!$J$2:$J$7000,RAW_매출A!$B$2:$B$7000,$A75,RAW_매출A!$A$2:$A$7000,EDATE($E75,R$1-1)))),"")</f>
        <v>3771740</v>
      </c>
      <c r="S75">
        <f>IFERROR(IF($A75="","",IF(SUMIFS(RAW_매출A!$J$2:$J$7000,RAW_매출A!$B$2:$B$7000,$A75,RAW_매출A!$A$2:$A$7000,EDATE($E75,S$1-1))=0,"",SUMIFS(RAW_매출A!$J$2:$J$7000,RAW_매출A!$B$2:$B$7000,$A75,RAW_매출A!$A$2:$A$7000,EDATE($E75,S$1-1)))),"")</f>
        <v>3542280</v>
      </c>
      <c r="T75">
        <f>IFERROR(IF($A75="","",IF(SUMIFS(RAW_매출A!$J$2:$J$7000,RAW_매출A!$B$2:$B$7000,$A75,RAW_매출A!$A$2:$A$7000,EDATE($E75,T$1-1))=0,"",SUMIFS(RAW_매출A!$J$2:$J$7000,RAW_매출A!$B$2:$B$7000,$A75,RAW_매출A!$A$2:$A$7000,EDATE($E75,T$1-1)))),"")</f>
        <v>3083980</v>
      </c>
      <c r="U75">
        <f>IFERROR(IF($A75="","",IF(SUMIFS(RAW_매출A!$J$2:$J$7000,RAW_매출A!$B$2:$B$7000,$A75,RAW_매출A!$A$2:$A$7000,EDATE($E75,U$1-1))=0,"",SUMIFS(RAW_매출A!$J$2:$J$7000,RAW_매출A!$B$2:$B$7000,$A75,RAW_매출A!$A$2:$A$7000,EDATE($E75,U$1-1)))),"")</f>
        <v>3821070</v>
      </c>
      <c r="V75">
        <f>IFERROR(IF($A75="","",IF(SUMIFS(RAW_매출A!$J$2:$J$7000,RAW_매출A!$B$2:$B$7000,$A75,RAW_매출A!$A$2:$A$7000,EDATE($E75,V$1-1))=0,"",SUMIFS(RAW_매출A!$J$2:$J$7000,RAW_매출A!$B$2:$B$7000,$A75,RAW_매출A!$A$2:$A$7000,EDATE($E75,V$1-1)))),"")</f>
        <v>3984520</v>
      </c>
      <c r="W75">
        <f>IFERROR(IF($A75="","",IF(SUMIFS(RAW_매출A!$J$2:$J$7000,RAW_매출A!$B$2:$B$7000,$A75,RAW_매출A!$A$2:$A$7000,EDATE($E75,W$1-1))=0,"",SUMIFS(RAW_매출A!$J$2:$J$7000,RAW_매출A!$B$2:$B$7000,$A75,RAW_매출A!$A$2:$A$7000,EDATE($E75,W$1-1)))),"")</f>
        <v>4135480</v>
      </c>
      <c r="X75">
        <f>IFERROR(IF($A75="","",IF(SUMIFS(RAW_매출A!$J$2:$J$7000,RAW_매출A!$B$2:$B$7000,$A75,RAW_매출A!$A$2:$A$7000,EDATE($E75,X$1-1))=0,"",SUMIFS(RAW_매출A!$J$2:$J$7000,RAW_매출A!$B$2:$B$7000,$A75,RAW_매출A!$A$2:$A$7000,EDATE($E75,X$1-1)))),"")</f>
        <v>4223140</v>
      </c>
      <c r="Y75">
        <f>IFERROR(IF($A75="","",IF(SUMIFS(RAW_매출A!$J$2:$J$7000,RAW_매출A!$B$2:$B$7000,$A75,RAW_매출A!$A$2:$A$7000,EDATE($E75,Y$1-1))=0,"",SUMIFS(RAW_매출A!$J$2:$J$7000,RAW_매출A!$B$2:$B$7000,$A75,RAW_매출A!$A$2:$A$7000,EDATE($E75,Y$1-1)))),"")</f>
        <v>4584390</v>
      </c>
      <c r="Z75">
        <f>IFERROR(IF($A75="","",IF(SUMIFS(RAW_매출A!$J$2:$J$7000,RAW_매출A!$B$2:$B$7000,$A75,RAW_매출A!$A$2:$A$7000,EDATE($E75,Z$1-1))=0,"",SUMIFS(RAW_매출A!$J$2:$J$7000,RAW_매출A!$B$2:$B$7000,$A75,RAW_매출A!$A$2:$A$7000,EDATE($E75,Z$1-1)))),"")</f>
        <v>3799280</v>
      </c>
      <c r="AA75">
        <f>IFERROR(IF($A75="","",IF(SUMIFS(RAW_매출A!$J$2:$J$7000,RAW_매출A!$B$2:$B$7000,$A75,RAW_매출A!$A$2:$A$7000,EDATE($E75,AA$1-1))=0,"",SUMIFS(RAW_매출A!$J$2:$J$7000,RAW_매출A!$B$2:$B$7000,$A75,RAW_매출A!$A$2:$A$7000,EDATE($E75,AA$1-1)))),"")</f>
        <v>3391070</v>
      </c>
      <c r="AB75">
        <f>IFERROR(IF($A75="","",IF(SUMIFS(RAW_매출A!$J$2:$J$7000,RAW_매출A!$B$2:$B$7000,$A75,RAW_매출A!$A$2:$A$7000,EDATE($E75,AB$1-1))=0,"",SUMIFS(RAW_매출A!$J$2:$J$7000,RAW_매출A!$B$2:$B$7000,$A75,RAW_매출A!$A$2:$A$7000,EDATE($E75,AB$1-1)))),"")</f>
        <v>3880590</v>
      </c>
      <c r="AC75">
        <f>IFERROR(IF($A75="","",IF(SUMIFS(RAW_매출A!$J$2:$J$7000,RAW_매출A!$B$2:$B$7000,$A75,RAW_매출A!$A$2:$A$7000,EDATE($E75,AC$1-1))=0,"",SUMIFS(RAW_매출A!$J$2:$J$7000,RAW_매출A!$B$2:$B$7000,$A75,RAW_매출A!$A$2:$A$7000,EDATE($E75,AC$1-1)))),"")</f>
        <v>3913920</v>
      </c>
      <c r="AD75">
        <f>IFERROR(IF($A75="","",IF(SUMIFS(RAW_매출A!$J$2:$J$7000,RAW_매출A!$B$2:$B$7000,$A75,RAW_매출A!$A$2:$A$7000,EDATE($E75,AD$1-1))=0,"",SUMIFS(RAW_매출A!$J$2:$J$7000,RAW_매출A!$B$2:$B$7000,$A75,RAW_매출A!$A$2:$A$7000,EDATE($E75,AD$1-1)))),"")</f>
        <v>4252300</v>
      </c>
      <c r="AE75">
        <f>IFERROR(IF($A75="","",IF(SUMIFS(RAW_매출A!$J$2:$J$7000,RAW_매출A!$B$2:$B$7000,$A75,RAW_매출A!$A$2:$A$7000,EDATE($E75,AE$1-1))=0,"",SUMIFS(RAW_매출A!$J$2:$J$7000,RAW_매출A!$B$2:$B$7000,$A75,RAW_매출A!$A$2:$A$7000,EDATE($E75,AE$1-1)))),"")</f>
        <v>3438330</v>
      </c>
      <c r="AF75">
        <f>IFERROR(IF($A75="","",IF(SUMIFS(RAW_매출A!$J$2:$J$7000,RAW_매출A!$B$2:$B$7000,$A75,RAW_매출A!$A$2:$A$7000,EDATE($E75,AF$1-1))=0,"",SUMIFS(RAW_매출A!$J$2:$J$7000,RAW_매출A!$B$2:$B$7000,$A75,RAW_매출A!$A$2:$A$7000,EDATE($E75,AF$1-1)))),"")</f>
        <v>3696320</v>
      </c>
      <c r="AG75">
        <f>IFERROR(IF($A75="","",IF(SUMIFS(RAW_매출A!$J$2:$J$7000,RAW_매출A!$B$2:$B$7000,$A75,RAW_매출A!$A$2:$A$7000,EDATE($E75,AG$1-1))=0,"",SUMIFS(RAW_매출A!$J$2:$J$7000,RAW_매출A!$B$2:$B$7000,$A75,RAW_매출A!$A$2:$A$7000,EDATE($E75,AG$1-1)))),"")</f>
        <v>4209230</v>
      </c>
      <c r="AH75">
        <f>IFERROR(IF($A75="","",IF(SUMIFS(RAW_매출A!$J$2:$J$7000,RAW_매출A!$B$2:$B$7000,$A75,RAW_매출A!$A$2:$A$7000,EDATE($E75,AH$1-1))=0,"",SUMIFS(RAW_매출A!$J$2:$J$7000,RAW_매출A!$B$2:$B$7000,$A75,RAW_매출A!$A$2:$A$7000,EDATE($E75,AH$1-1)))),"")</f>
        <v>3906070</v>
      </c>
      <c r="AI75">
        <f>IFERROR(IF($A75="","",IF(SUMIFS(RAW_매출A!$J$2:$J$7000,RAW_매출A!$B$2:$B$7000,$A75,RAW_매출A!$A$2:$A$7000,EDATE($E75,AI$1-1))=0,"",SUMIFS(RAW_매출A!$J$2:$J$7000,RAW_매출A!$B$2:$B$7000,$A75,RAW_매출A!$A$2:$A$7000,EDATE($E75,AI$1-1)))),"")</f>
        <v>4142290</v>
      </c>
      <c r="AJ75">
        <f>IFERROR(IF($A75="","",IF(SUMIFS(RAW_매출A!$J$2:$J$7000,RAW_매출A!$B$2:$B$7000,$A75,RAW_매출A!$A$2:$A$7000,EDATE($E75,AJ$1-1))=0,"",SUMIFS(RAW_매출A!$J$2:$J$7000,RAW_매출A!$B$2:$B$7000,$A75,RAW_매출A!$A$2:$A$7000,EDATE($E75,AJ$1-1)))),"")</f>
        <v>4314390</v>
      </c>
      <c r="AK75">
        <f>IFERROR(IF($A75="","",IF(SUMIFS(RAW_매출A!$J$2:$J$7000,RAW_매출A!$B$2:$B$7000,$A75,RAW_매출A!$A$2:$A$7000,EDATE($E75,AK$1-1))=0,"",SUMIFS(RAW_매출A!$J$2:$J$7000,RAW_매출A!$B$2:$B$7000,$A75,RAW_매출A!$A$2:$A$7000,EDATE($E75,AK$1-1)))),"")</f>
        <v>4081480</v>
      </c>
      <c r="AL75">
        <f>IFERROR(IF($A75="","",IF(SUMIFS(RAW_매출A!$J$2:$J$7000,RAW_매출A!$B$2:$B$7000,$A75,RAW_매출A!$A$2:$A$7000,EDATE($E75,AL$1-1))=0,"",SUMIFS(RAW_매출A!$J$2:$J$7000,RAW_매출A!$B$2:$B$7000,$A75,RAW_매출A!$A$2:$A$7000,EDATE($E75,AL$1-1)))),"")</f>
        <v>3894280</v>
      </c>
      <c r="AM75">
        <f>IFERROR(IF($A75="","",IF(SUMIFS(RAW_매출A!$J$2:$J$7000,RAW_매출A!$B$2:$B$7000,$A75,RAW_매출A!$A$2:$A$7000,EDATE($E75,AM$1-1))=0,"",SUMIFS(RAW_매출A!$J$2:$J$7000,RAW_매출A!$B$2:$B$7000,$A75,RAW_매출A!$A$2:$A$7000,EDATE($E75,AM$1-1)))),"")</f>
        <v>3855670</v>
      </c>
      <c r="AN75">
        <f>IFERROR(IF($A75="","",IF(SUMIFS(RAW_매출A!$J$2:$J$7000,RAW_매출A!$B$2:$B$7000,$A75,RAW_매출A!$A$2:$A$7000,EDATE($E75,AN$1-1))=0,"",SUMIFS(RAW_매출A!$J$2:$J$7000,RAW_매출A!$B$2:$B$7000,$A75,RAW_매출A!$A$2:$A$7000,EDATE($E75,AN$1-1)))),"")</f>
        <v>4439770</v>
      </c>
      <c r="AO75">
        <f>IFERROR(IF($A75="","",IF(SUMIFS(RAW_매출A!$J$2:$J$7000,RAW_매출A!$B$2:$B$7000,$A75,RAW_매출A!$A$2:$A$7000,EDATE($E75,AO$1-1))=0,"",SUMIFS(RAW_매출A!$J$2:$J$7000,RAW_매출A!$B$2:$B$7000,$A75,RAW_매출A!$A$2:$A$7000,EDATE($E75,AO$1-1)))),"")</f>
        <v>3977440</v>
      </c>
      <c r="AP75">
        <f>IFERROR(IF($A75="","",IF(SUMIFS(RAW_매출A!$J$2:$J$7000,RAW_매출A!$B$2:$B$7000,$A75,RAW_매출A!$A$2:$A$7000,EDATE($E75,AP$1-1))=0,"",SUMIFS(RAW_매출A!$J$2:$J$7000,RAW_매출A!$B$2:$B$7000,$A75,RAW_매출A!$A$2:$A$7000,EDATE($E75,AP$1-1)))),"")</f>
        <v>4188940</v>
      </c>
      <c r="AQ75">
        <f>IFERROR(IF($A75="","",IF(SUMIFS(RAW_매출A!$J$2:$J$7000,RAW_매출A!$B$2:$B$7000,$A75,RAW_매출A!$A$2:$A$7000,EDATE($E75,AQ$1-1))=0,"",SUMIFS(RAW_매출A!$J$2:$J$7000,RAW_매출A!$B$2:$B$7000,$A75,RAW_매출A!$A$2:$A$7000,EDATE($E75,AQ$1-1)))),"")</f>
        <v>3525130</v>
      </c>
      <c r="AR75">
        <f>IFERROR(IF($A75="","",IF(SUMIFS(RAW_매출A!$J$2:$J$7000,RAW_매출A!$B$2:$B$7000,$A75,RAW_매출A!$A$2:$A$7000,EDATE($E75,AR$1-1))=0,"",SUMIFS(RAW_매출A!$J$2:$J$7000,RAW_매출A!$B$2:$B$7000,$A75,RAW_매출A!$A$2:$A$7000,EDATE($E75,AR$1-1)))),"")</f>
        <v>3559540</v>
      </c>
      <c r="AS75">
        <f>IFERROR(IF($A75="","",IF(SUMIFS(RAW_매출A!$J$2:$J$7000,RAW_매출A!$B$2:$B$7000,$A75,RAW_매출A!$A$2:$A$7000,EDATE($E75,AS$1-1))=0,"",SUMIFS(RAW_매출A!$J$2:$J$7000,RAW_매출A!$B$2:$B$7000,$A75,RAW_매출A!$A$2:$A$7000,EDATE($E75,AS$1-1)))),"")</f>
        <v>4180990</v>
      </c>
      <c r="AT75">
        <f>IFERROR(IF($A75="","",IF(SUMIFS(RAW_매출A!$J$2:$J$7000,RAW_매출A!$B$2:$B$7000,$A75,RAW_매출A!$A$2:$A$7000,EDATE($E75,AT$1-1))=0,"",SUMIFS(RAW_매출A!$J$2:$J$7000,RAW_매출A!$B$2:$B$7000,$A75,RAW_매출A!$A$2:$A$7000,EDATE($E75,AT$1-1)))),"")</f>
        <v>3832990</v>
      </c>
      <c r="AU75">
        <f>IFERROR(IF($A75="","",IF(SUMIFS(RAW_매출A!$J$2:$J$7000,RAW_매출A!$B$2:$B$7000,$A75,RAW_매출A!$A$2:$A$7000,EDATE($E75,AU$1-1))=0,"",SUMIFS(RAW_매출A!$J$2:$J$7000,RAW_매출A!$B$2:$B$7000,$A75,RAW_매출A!$A$2:$A$7000,EDATE($E75,AU$1-1)))),"")</f>
        <v>4287570</v>
      </c>
      <c r="AV75">
        <f>IFERROR(IF($A75="","",IF(SUMIFS(RAW_매출A!$J$2:$J$7000,RAW_매출A!$B$2:$B$7000,$A75,RAW_매출A!$A$2:$A$7000,EDATE($E75,AV$1-1))=0,"",SUMIFS(RAW_매출A!$J$2:$J$7000,RAW_매출A!$B$2:$B$7000,$A75,RAW_매출A!$A$2:$A$7000,EDATE($E75,AV$1-1)))),"")</f>
        <v>3671880</v>
      </c>
      <c r="AW75" t="str">
        <f>IFERROR(IF($A75="","",IF(SUMIFS(RAW_매출A!$J$2:$J$7000,RAW_매출A!$B$2:$B$7000,$A75,RAW_매출A!$A$2:$A$7000,EDATE($E75,AW$1-1))=0,"",SUMIFS(RAW_매출A!$J$2:$J$7000,RAW_매출A!$B$2:$B$7000,$A75,RAW_매출A!$A$2:$A$7000,EDATE($E75,AW$1-1)))),"")</f>
        <v/>
      </c>
      <c r="AX75" t="str">
        <f>IFERROR(IF($A75="","",IF(SUMIFS(RAW_매출A!$J$2:$J$7000,RAW_매출A!$B$2:$B$7000,$A75,RAW_매출A!$A$2:$A$7000,EDATE($E75,AX$1-1))=0,"",SUMIFS(RAW_매출A!$J$2:$J$7000,RAW_매출A!$B$2:$B$7000,$A75,RAW_매출A!$A$2:$A$7000,EDATE($E75,AX$1-1)))),"")</f>
        <v/>
      </c>
      <c r="AY75" t="str">
        <f>IFERROR(IF($A75="","",IF(SUMIFS(RAW_매출A!$J$2:$J$7000,RAW_매출A!$B$2:$B$7000,$A75,RAW_매출A!$A$2:$A$7000,EDATE($E75,AY$1-1))=0,"",SUMIFS(RAW_매출A!$J$2:$J$7000,RAW_매출A!$B$2:$B$7000,$A75,RAW_매출A!$A$2:$A$7000,EDATE($E75,AY$1-1)))),"")</f>
        <v/>
      </c>
      <c r="AZ75" t="str">
        <f>IFERROR(IF($A75="","",IF(SUMIFS(RAW_매출A!$J$2:$J$7000,RAW_매출A!$B$2:$B$7000,$A75,RAW_매출A!$A$2:$A$7000,EDATE($E75,AZ$1-1))=0,"",SUMIFS(RAW_매출A!$J$2:$J$7000,RAW_매출A!$B$2:$B$7000,$A75,RAW_매출A!$A$2:$A$7000,EDATE($E75,AZ$1-1)))),"")</f>
        <v/>
      </c>
      <c r="BA75" t="str">
        <f>IFERROR(IF($A75="","",IF(SUMIFS(RAW_매출A!$J$2:$J$7000,RAW_매출A!$B$2:$B$7000,$A75,RAW_매출A!$A$2:$A$7000,EDATE($E75,BA$1-1))=0,"",SUMIFS(RAW_매출A!$J$2:$J$7000,RAW_매출A!$B$2:$B$7000,$A75,RAW_매출A!$A$2:$A$7000,EDATE($E75,BA$1-1)))),"")</f>
        <v/>
      </c>
      <c r="BB75" t="str">
        <f>IFERROR(IF($A75="","",IF(SUMIFS(RAW_매출A!$J$2:$J$7000,RAW_매출A!$B$2:$B$7000,$A75,RAW_매출A!$A$2:$A$7000,EDATE($E75,BB$1-1))=0,"",SUMIFS(RAW_매출A!$J$2:$J$7000,RAW_매출A!$B$2:$B$7000,$A75,RAW_매출A!$A$2:$A$7000,EDATE($E75,BB$1-1)))),"")</f>
        <v/>
      </c>
      <c r="BC75" t="str">
        <f>IFERROR(IF($A75="","",IF(SUMIFS(RAW_매출A!$J$2:$J$7000,RAW_매출A!$B$2:$B$7000,$A75,RAW_매출A!$A$2:$A$7000,EDATE($E75,BC$1-1))=0,"",SUMIFS(RAW_매출A!$J$2:$J$7000,RAW_매출A!$B$2:$B$7000,$A75,RAW_매출A!$A$2:$A$7000,EDATE($E75,BC$1-1)))),"")</f>
        <v/>
      </c>
      <c r="BD75" t="str">
        <f>IFERROR(IF($A75="","",IF(SUMIFS(RAW_매출A!$J$2:$J$7000,RAW_매출A!$B$2:$B$7000,$A75,RAW_매출A!$A$2:$A$7000,EDATE($E75,BD$1-1))=0,"",SUMIFS(RAW_매출A!$J$2:$J$7000,RAW_매출A!$B$2:$B$7000,$A75,RAW_매출A!$A$2:$A$7000,EDATE($E75,BD$1-1)))),"")</f>
        <v/>
      </c>
      <c r="BE75" t="str">
        <f>IFERROR(IF($A75="","",IF(SUMIFS(RAW_매출A!$J$2:$J$7000,RAW_매출A!$B$2:$B$7000,$A75,RAW_매출A!$A$2:$A$7000,EDATE($E75,BE$1-1))=0,"",SUMIFS(RAW_매출A!$J$2:$J$7000,RAW_매출A!$B$2:$B$7000,$A75,RAW_매출A!$A$2:$A$7000,EDATE($E75,BE$1-1)))),"")</f>
        <v/>
      </c>
      <c r="BF75" t="str">
        <f>IFERROR(IF($A75="","",IF(SUMIFS(RAW_매출A!$J$2:$J$7000,RAW_매출A!$B$2:$B$7000,$A75,RAW_매출A!$A$2:$A$7000,EDATE($E75,BF$1-1))=0,"",SUMIFS(RAW_매출A!$J$2:$J$7000,RAW_매출A!$B$2:$B$7000,$A75,RAW_매출A!$A$2:$A$7000,EDATE($E75,BF$1-1)))),"")</f>
        <v/>
      </c>
      <c r="BG75" t="str">
        <f>IFERROR(IF($A75="","",IF(SUMIFS(RAW_매출A!$J$2:$J$7000,RAW_매출A!$B$2:$B$7000,$A75,RAW_매출A!$A$2:$A$7000,EDATE($E75,BG$1-1))=0,"",SUMIFS(RAW_매출A!$J$2:$J$7000,RAW_매출A!$B$2:$B$7000,$A75,RAW_매출A!$A$2:$A$7000,EDATE($E75,BG$1-1)))),"")</f>
        <v/>
      </c>
      <c r="BH75" t="str">
        <f>IFERROR(IF($A75="","",IF(SUMIFS(RAW_매출A!$J$2:$J$7000,RAW_매출A!$B$2:$B$7000,$A75,RAW_매출A!$A$2:$A$7000,EDATE($E75,BH$1-1))=0,"",SUMIFS(RAW_매출A!$J$2:$J$7000,RAW_매출A!$B$2:$B$7000,$A75,RAW_매출A!$A$2:$A$7000,EDATE($E75,BH$1-1)))),"")</f>
        <v/>
      </c>
      <c r="BI75" t="str">
        <f>IFERROR(IF($A75="","",IF(SUMIFS(RAW_매출A!$J$2:$J$7000,RAW_매출A!$B$2:$B$7000,$A75,RAW_매출A!$A$2:$A$7000,EDATE($E75,BI$1-1))=0,"",SUMIFS(RAW_매출A!$J$2:$J$7000,RAW_매출A!$B$2:$B$7000,$A75,RAW_매출A!$A$2:$A$7000,EDATE($E75,BI$1-1)))),"")</f>
        <v/>
      </c>
      <c r="BJ75" t="str">
        <f>IFERROR(IF($A75="","",IF(SUMIFS(RAW_매출A!$J$2:$J$7000,RAW_매출A!$B$2:$B$7000,$A75,RAW_매출A!$A$2:$A$7000,EDATE($E75,BJ$1-1))=0,"",SUMIFS(RAW_매출A!$J$2:$J$7000,RAW_매출A!$B$2:$B$7000,$A75,RAW_매출A!$A$2:$A$7000,EDATE($E75,BJ$1-1)))),"")</f>
        <v/>
      </c>
      <c r="BK75" t="str">
        <f>IFERROR(IF($A75="","",IF(SUMIFS(RAW_매출A!$J$2:$J$7000,RAW_매출A!$B$2:$B$7000,$A75,RAW_매출A!$A$2:$A$7000,EDATE($E75,BK$1-1))=0,"",SUMIFS(RAW_매출A!$J$2:$J$7000,RAW_매출A!$B$2:$B$7000,$A75,RAW_매출A!$A$2:$A$7000,EDATE($E75,BK$1-1)))),"")</f>
        <v/>
      </c>
      <c r="BL75" t="str">
        <f>IFERROR(IF($A75="","",IF(SUMIFS(RAW_매출A!$J$2:$J$7000,RAW_매출A!$B$2:$B$7000,$A75,RAW_매출A!$A$2:$A$7000,EDATE($E75,BL$1-1))=0,"",SUMIFS(RAW_매출A!$J$2:$J$7000,RAW_매출A!$B$2:$B$7000,$A75,RAW_매출A!$A$2:$A$7000,EDATE($E75,BL$1-1)))),"")</f>
        <v/>
      </c>
      <c r="BM75" t="str">
        <f>IFERROR(IF($A75="","",IF(SUMIFS(RAW_매출A!$J$2:$J$7000,RAW_매출A!$B$2:$B$7000,$A75,RAW_매출A!$A$2:$A$7000,EDATE($E75,BM$1-1))=0,"",SUMIFS(RAW_매출A!$J$2:$J$7000,RAW_매출A!$B$2:$B$7000,$A75,RAW_매출A!$A$2:$A$7000,EDATE($E75,BM$1-1)))),"")</f>
        <v/>
      </c>
      <c r="BN75" t="str">
        <f>IFERROR(IF($A75="","",IF(SUMIFS(RAW_매출A!$J$2:$J$7000,RAW_매출A!$B$2:$B$7000,$A75,RAW_매출A!$A$2:$A$7000,EDATE($E75,BN$1-1))=0,"",SUMIFS(RAW_매출A!$J$2:$J$7000,RAW_매출A!$B$2:$B$7000,$A75,RAW_매출A!$A$2:$A$7000,EDATE($E75,BN$1-1)))),"")</f>
        <v/>
      </c>
    </row>
    <row r="76" spans="1:66" x14ac:dyDescent="0.3">
      <c r="A76" t="str">
        <f>세팅!A77</f>
        <v>(1065) #성대정문점</v>
      </c>
      <c r="B76" t="str">
        <f>세팅!B77</f>
        <v>150-1</v>
      </c>
      <c r="C76">
        <f t="shared" si="5"/>
        <v>1</v>
      </c>
      <c r="D76" t="str">
        <f t="shared" si="6"/>
        <v>1</v>
      </c>
      <c r="E76" s="1">
        <f>세팅!D77</f>
        <v>44958</v>
      </c>
      <c r="F76">
        <f t="shared" si="4"/>
        <v>9014833.333333334</v>
      </c>
      <c r="G76">
        <f>IFERROR(IF($A76="","",IF(SUMIFS(RAW_매출A!$J$2:$J$7000,RAW_매출A!$B$2:$B$7000,$A76,RAW_매출A!$A$2:$A$7000,EDATE($E76,G$1-1))=0,"",SUMIFS(RAW_매출A!$J$2:$J$7000,RAW_매출A!$B$2:$B$7000,$A76,RAW_매출A!$A$2:$A$7000,EDATE($E76,G$1-1)))),"")</f>
        <v>4393920</v>
      </c>
      <c r="H76">
        <f>IFERROR(IF($A76="","",IF(SUMIFS(RAW_매출A!$J$2:$J$7000,RAW_매출A!$B$2:$B$7000,$A76,RAW_매출A!$A$2:$A$7000,EDATE($E76,H$1-1))=0,"",SUMIFS(RAW_매출A!$J$2:$J$7000,RAW_매출A!$B$2:$B$7000,$A76,RAW_매출A!$A$2:$A$7000,EDATE($E76,H$1-1)))),"")</f>
        <v>6470640</v>
      </c>
      <c r="I76">
        <f>IFERROR(IF($A76="","",IF(SUMIFS(RAW_매출A!$J$2:$J$7000,RAW_매출A!$B$2:$B$7000,$A76,RAW_매출A!$A$2:$A$7000,EDATE($E76,I$1-1))=0,"",SUMIFS(RAW_매출A!$J$2:$J$7000,RAW_매출A!$B$2:$B$7000,$A76,RAW_매출A!$A$2:$A$7000,EDATE($E76,I$1-1)))),"")</f>
        <v>7298500</v>
      </c>
      <c r="J76" s="28">
        <f>IFERROR(IF($A76="","",IF(SUMIFS(RAW_매출A!$J$2:$J$7000,RAW_매출A!$B$2:$B$7000,$A76,RAW_매출A!$A$2:$A$7000,EDATE($E76,J$1-1))=0,"",SUMIFS(RAW_매출A!$J$2:$J$7000,RAW_매출A!$B$2:$B$7000,$A76,RAW_매출A!$A$2:$A$7000,EDATE($E76,J$1-1)))),"")</f>
        <v>8122000</v>
      </c>
      <c r="K76" s="28">
        <f>IFERROR(IF($A76="","",IF(SUMIFS(RAW_매출A!$J$2:$J$7000,RAW_매출A!$B$2:$B$7000,$A76,RAW_매출A!$A$2:$A$7000,EDATE($E76,K$1-1))=0,"",SUMIFS(RAW_매출A!$J$2:$J$7000,RAW_매출A!$B$2:$B$7000,$A76,RAW_매출A!$A$2:$A$7000,EDATE($E76,K$1-1)))),"")</f>
        <v>8555500</v>
      </c>
      <c r="L76" s="28">
        <f>IFERROR(IF($A76="","",IF(SUMIFS(RAW_매출A!$J$2:$J$7000,RAW_매출A!$B$2:$B$7000,$A76,RAW_매출A!$A$2:$A$7000,EDATE($E76,L$1-1))=0,"",SUMIFS(RAW_매출A!$J$2:$J$7000,RAW_매출A!$B$2:$B$7000,$A76,RAW_매출A!$A$2:$A$7000,EDATE($E76,L$1-1)))),"")</f>
        <v>8953000</v>
      </c>
      <c r="M76" s="28">
        <f>IFERROR(IF($A76="","",IF(SUMIFS(RAW_매출A!$J$2:$J$7000,RAW_매출A!$B$2:$B$7000,$A76,RAW_매출A!$A$2:$A$7000,EDATE($E76,M$1-1))=0,"",SUMIFS(RAW_매출A!$J$2:$J$7000,RAW_매출A!$B$2:$B$7000,$A76,RAW_매출A!$A$2:$A$7000,EDATE($E76,M$1-1)))),"")</f>
        <v>9019000</v>
      </c>
      <c r="N76" s="28">
        <f>IFERROR(IF($A76="","",IF(SUMIFS(RAW_매출A!$J$2:$J$7000,RAW_매출A!$B$2:$B$7000,$A76,RAW_매출A!$A$2:$A$7000,EDATE($E76,N$1-1))=0,"",SUMIFS(RAW_매출A!$J$2:$J$7000,RAW_매출A!$B$2:$B$7000,$A76,RAW_매출A!$A$2:$A$7000,EDATE($E76,N$1-1)))),"")</f>
        <v>8831500</v>
      </c>
      <c r="O76" s="28">
        <f>IFERROR(IF($A76="","",IF(SUMIFS(RAW_매출A!$J$2:$J$7000,RAW_매출A!$B$2:$B$7000,$A76,RAW_매출A!$A$2:$A$7000,EDATE($E76,O$1-1))=0,"",SUMIFS(RAW_매출A!$J$2:$J$7000,RAW_매출A!$B$2:$B$7000,$A76,RAW_매출A!$A$2:$A$7000,EDATE($E76,O$1-1)))),"")</f>
        <v>10608000</v>
      </c>
      <c r="P76">
        <f>IFERROR(IF($A76="","",IF(SUMIFS(RAW_매출A!$J$2:$J$7000,RAW_매출A!$B$2:$B$7000,$A76,RAW_매출A!$A$2:$A$7000,EDATE($E76,P$1-1))=0,"",SUMIFS(RAW_매출A!$J$2:$J$7000,RAW_매출A!$B$2:$B$7000,$A76,RAW_매출A!$A$2:$A$7000,EDATE($E76,P$1-1)))),"")</f>
        <v>9944500</v>
      </c>
      <c r="Q76">
        <f>IFERROR(IF($A76="","",IF(SUMIFS(RAW_매출A!$J$2:$J$7000,RAW_매출A!$B$2:$B$7000,$A76,RAW_매출A!$A$2:$A$7000,EDATE($E76,Q$1-1))=0,"",SUMIFS(RAW_매출A!$J$2:$J$7000,RAW_매출A!$B$2:$B$7000,$A76,RAW_매출A!$A$2:$A$7000,EDATE($E76,Q$1-1)))),"")</f>
        <v>9691610</v>
      </c>
      <c r="R76">
        <f>IFERROR(IF($A76="","",IF(SUMIFS(RAW_매출A!$J$2:$J$7000,RAW_매출A!$B$2:$B$7000,$A76,RAW_매출A!$A$2:$A$7000,EDATE($E76,R$1-1))=0,"",SUMIFS(RAW_매출A!$J$2:$J$7000,RAW_매출A!$B$2:$B$7000,$A76,RAW_매출A!$A$2:$A$7000,EDATE($E76,R$1-1)))),"")</f>
        <v>9125560</v>
      </c>
      <c r="S76">
        <f>IFERROR(IF($A76="","",IF(SUMIFS(RAW_매출A!$J$2:$J$7000,RAW_매출A!$B$2:$B$7000,$A76,RAW_매출A!$A$2:$A$7000,EDATE($E76,S$1-1))=0,"",SUMIFS(RAW_매출A!$J$2:$J$7000,RAW_매출A!$B$2:$B$7000,$A76,RAW_매출A!$A$2:$A$7000,EDATE($E76,S$1-1)))),"")</f>
        <v>9678490</v>
      </c>
      <c r="T76">
        <f>IFERROR(IF($A76="","",IF(SUMIFS(RAW_매출A!$J$2:$J$7000,RAW_매출A!$B$2:$B$7000,$A76,RAW_매출A!$A$2:$A$7000,EDATE($E76,T$1-1))=0,"",SUMIFS(RAW_매출A!$J$2:$J$7000,RAW_매출A!$B$2:$B$7000,$A76,RAW_매출A!$A$2:$A$7000,EDATE($E76,T$1-1)))),"")</f>
        <v>7264820</v>
      </c>
      <c r="U76">
        <f>IFERROR(IF($A76="","",IF(SUMIFS(RAW_매출A!$J$2:$J$7000,RAW_매출A!$B$2:$B$7000,$A76,RAW_매출A!$A$2:$A$7000,EDATE($E76,U$1-1))=0,"",SUMIFS(RAW_매출A!$J$2:$J$7000,RAW_매출A!$B$2:$B$7000,$A76,RAW_매출A!$A$2:$A$7000,EDATE($E76,U$1-1)))),"")</f>
        <v>6180970</v>
      </c>
      <c r="V76">
        <f>IFERROR(IF($A76="","",IF(SUMIFS(RAW_매출A!$J$2:$J$7000,RAW_매출A!$B$2:$B$7000,$A76,RAW_매출A!$A$2:$A$7000,EDATE($E76,V$1-1))=0,"",SUMIFS(RAW_매출A!$J$2:$J$7000,RAW_매출A!$B$2:$B$7000,$A76,RAW_매출A!$A$2:$A$7000,EDATE($E76,V$1-1)))),"")</f>
        <v>6662630</v>
      </c>
      <c r="W76">
        <f>IFERROR(IF($A76="","",IF(SUMIFS(RAW_매출A!$J$2:$J$7000,RAW_매출A!$B$2:$B$7000,$A76,RAW_매출A!$A$2:$A$7000,EDATE($E76,W$1-1))=0,"",SUMIFS(RAW_매출A!$J$2:$J$7000,RAW_매출A!$B$2:$B$7000,$A76,RAW_매출A!$A$2:$A$7000,EDATE($E76,W$1-1)))),"")</f>
        <v>6196100</v>
      </c>
      <c r="X76">
        <f>IFERROR(IF($A76="","",IF(SUMIFS(RAW_매출A!$J$2:$J$7000,RAW_매출A!$B$2:$B$7000,$A76,RAW_매출A!$A$2:$A$7000,EDATE($E76,X$1-1))=0,"",SUMIFS(RAW_매출A!$J$2:$J$7000,RAW_매출A!$B$2:$B$7000,$A76,RAW_매출A!$A$2:$A$7000,EDATE($E76,X$1-1)))),"")</f>
        <v>6547800</v>
      </c>
      <c r="Y76">
        <f>IFERROR(IF($A76="","",IF(SUMIFS(RAW_매출A!$J$2:$J$7000,RAW_매출A!$B$2:$B$7000,$A76,RAW_매출A!$A$2:$A$7000,EDATE($E76,Y$1-1))=0,"",SUMIFS(RAW_매출A!$J$2:$J$7000,RAW_매출A!$B$2:$B$7000,$A76,RAW_매출A!$A$2:$A$7000,EDATE($E76,Y$1-1)))),"")</f>
        <v>5896250</v>
      </c>
      <c r="Z76">
        <f>IFERROR(IF($A76="","",IF(SUMIFS(RAW_매출A!$J$2:$J$7000,RAW_매출A!$B$2:$B$7000,$A76,RAW_매출A!$A$2:$A$7000,EDATE($E76,Z$1-1))=0,"",SUMIFS(RAW_매출A!$J$2:$J$7000,RAW_매출A!$B$2:$B$7000,$A76,RAW_매출A!$A$2:$A$7000,EDATE($E76,Z$1-1)))),"")</f>
        <v>5997300</v>
      </c>
      <c r="AA76">
        <f>IFERROR(IF($A76="","",IF(SUMIFS(RAW_매출A!$J$2:$J$7000,RAW_매출A!$B$2:$B$7000,$A76,RAW_매출A!$A$2:$A$7000,EDATE($E76,AA$1-1))=0,"",SUMIFS(RAW_매출A!$J$2:$J$7000,RAW_매출A!$B$2:$B$7000,$A76,RAW_매출A!$A$2:$A$7000,EDATE($E76,AA$1-1)))),"")</f>
        <v>5799800</v>
      </c>
      <c r="AB76">
        <f>IFERROR(IF($A76="","",IF(SUMIFS(RAW_매출A!$J$2:$J$7000,RAW_매출A!$B$2:$B$7000,$A76,RAW_매출A!$A$2:$A$7000,EDATE($E76,AB$1-1))=0,"",SUMIFS(RAW_매출A!$J$2:$J$7000,RAW_매출A!$B$2:$B$7000,$A76,RAW_매출A!$A$2:$A$7000,EDATE($E76,AB$1-1)))),"")</f>
        <v>4803800</v>
      </c>
      <c r="AC76">
        <f>IFERROR(IF($A76="","",IF(SUMIFS(RAW_매출A!$J$2:$J$7000,RAW_매출A!$B$2:$B$7000,$A76,RAW_매출A!$A$2:$A$7000,EDATE($E76,AC$1-1))=0,"",SUMIFS(RAW_매출A!$J$2:$J$7000,RAW_매출A!$B$2:$B$7000,$A76,RAW_매출A!$A$2:$A$7000,EDATE($E76,AC$1-1)))),"")</f>
        <v>4442400</v>
      </c>
      <c r="AD76">
        <f>IFERROR(IF($A76="","",IF(SUMIFS(RAW_매출A!$J$2:$J$7000,RAW_매출A!$B$2:$B$7000,$A76,RAW_매출A!$A$2:$A$7000,EDATE($E76,AD$1-1))=0,"",SUMIFS(RAW_매출A!$J$2:$J$7000,RAW_매출A!$B$2:$B$7000,$A76,RAW_매출A!$A$2:$A$7000,EDATE($E76,AD$1-1)))),"")</f>
        <v>4123300</v>
      </c>
      <c r="AE76">
        <f>IFERROR(IF($A76="","",IF(SUMIFS(RAW_매출A!$J$2:$J$7000,RAW_매출A!$B$2:$B$7000,$A76,RAW_매출A!$A$2:$A$7000,EDATE($E76,AE$1-1))=0,"",SUMIFS(RAW_매출A!$J$2:$J$7000,RAW_매출A!$B$2:$B$7000,$A76,RAW_매출A!$A$2:$A$7000,EDATE($E76,AE$1-1)))),"")</f>
        <v>4414150</v>
      </c>
      <c r="AF76">
        <f>IFERROR(IF($A76="","",IF(SUMIFS(RAW_매출A!$J$2:$J$7000,RAW_매출A!$B$2:$B$7000,$A76,RAW_매출A!$A$2:$A$7000,EDATE($E76,AF$1-1))=0,"",SUMIFS(RAW_매출A!$J$2:$J$7000,RAW_매출A!$B$2:$B$7000,$A76,RAW_매출A!$A$2:$A$7000,EDATE($E76,AF$1-1)))),"")</f>
        <v>4573280</v>
      </c>
      <c r="AG76">
        <f>IFERROR(IF($A76="","",IF(SUMIFS(RAW_매출A!$J$2:$J$7000,RAW_매출A!$B$2:$B$7000,$A76,RAW_매출A!$A$2:$A$7000,EDATE($E76,AG$1-1))=0,"",SUMIFS(RAW_매출A!$J$2:$J$7000,RAW_매출A!$B$2:$B$7000,$A76,RAW_매출A!$A$2:$A$7000,EDATE($E76,AG$1-1)))),"")</f>
        <v>4375280</v>
      </c>
      <c r="AH76">
        <f>IFERROR(IF($A76="","",IF(SUMIFS(RAW_매출A!$J$2:$J$7000,RAW_매출A!$B$2:$B$7000,$A76,RAW_매출A!$A$2:$A$7000,EDATE($E76,AH$1-1))=0,"",SUMIFS(RAW_매출A!$J$2:$J$7000,RAW_매출A!$B$2:$B$7000,$A76,RAW_매출A!$A$2:$A$7000,EDATE($E76,AH$1-1)))),"")</f>
        <v>6021000</v>
      </c>
      <c r="AI76">
        <f>IFERROR(IF($A76="","",IF(SUMIFS(RAW_매출A!$J$2:$J$7000,RAW_매출A!$B$2:$B$7000,$A76,RAW_매출A!$A$2:$A$7000,EDATE($E76,AI$1-1))=0,"",SUMIFS(RAW_매출A!$J$2:$J$7000,RAW_매출A!$B$2:$B$7000,$A76,RAW_매출A!$A$2:$A$7000,EDATE($E76,AI$1-1)))),"")</f>
        <v>5452100</v>
      </c>
      <c r="AJ76">
        <f>IFERROR(IF($A76="","",IF(SUMIFS(RAW_매출A!$J$2:$J$7000,RAW_매출A!$B$2:$B$7000,$A76,RAW_매출A!$A$2:$A$7000,EDATE($E76,AJ$1-1))=0,"",SUMIFS(RAW_매출A!$J$2:$J$7000,RAW_매출A!$B$2:$B$7000,$A76,RAW_매출A!$A$2:$A$7000,EDATE($E76,AJ$1-1)))),"")</f>
        <v>5068400</v>
      </c>
      <c r="AK76">
        <f>IFERROR(IF($A76="","",IF(SUMIFS(RAW_매출A!$J$2:$J$7000,RAW_매출A!$B$2:$B$7000,$A76,RAW_매출A!$A$2:$A$7000,EDATE($E76,AK$1-1))=0,"",SUMIFS(RAW_매출A!$J$2:$J$7000,RAW_매출A!$B$2:$B$7000,$A76,RAW_매출A!$A$2:$A$7000,EDATE($E76,AK$1-1)))),"")</f>
        <v>5230600</v>
      </c>
      <c r="AL76">
        <f>IFERROR(IF($A76="","",IF(SUMIFS(RAW_매출A!$J$2:$J$7000,RAW_매출A!$B$2:$B$7000,$A76,RAW_매출A!$A$2:$A$7000,EDATE($E76,AL$1-1))=0,"",SUMIFS(RAW_매출A!$J$2:$J$7000,RAW_매출A!$B$2:$B$7000,$A76,RAW_매출A!$A$2:$A$7000,EDATE($E76,AL$1-1)))),"")</f>
        <v>5709300</v>
      </c>
      <c r="AM76">
        <f>IFERROR(IF($A76="","",IF(SUMIFS(RAW_매출A!$J$2:$J$7000,RAW_매출A!$B$2:$B$7000,$A76,RAW_매출A!$A$2:$A$7000,EDATE($E76,AM$1-1))=0,"",SUMIFS(RAW_매출A!$J$2:$J$7000,RAW_매출A!$B$2:$B$7000,$A76,RAW_매출A!$A$2:$A$7000,EDATE($E76,AM$1-1)))),"")</f>
        <v>6717200</v>
      </c>
      <c r="AN76">
        <f>IFERROR(IF($A76="","",IF(SUMIFS(RAW_매출A!$J$2:$J$7000,RAW_매출A!$B$2:$B$7000,$A76,RAW_매출A!$A$2:$A$7000,EDATE($E76,AN$1-1))=0,"",SUMIFS(RAW_매출A!$J$2:$J$7000,RAW_매출A!$B$2:$B$7000,$A76,RAW_매출A!$A$2:$A$7000,EDATE($E76,AN$1-1)))),"")</f>
        <v>5646000</v>
      </c>
      <c r="AO76">
        <f>IFERROR(IF($A76="","",IF(SUMIFS(RAW_매출A!$J$2:$J$7000,RAW_매출A!$B$2:$B$7000,$A76,RAW_매출A!$A$2:$A$7000,EDATE($E76,AO$1-1))=0,"",SUMIFS(RAW_매출A!$J$2:$J$7000,RAW_매출A!$B$2:$B$7000,$A76,RAW_매출A!$A$2:$A$7000,EDATE($E76,AO$1-1)))),"")</f>
        <v>5407300</v>
      </c>
      <c r="AP76">
        <f>IFERROR(IF($A76="","",IF(SUMIFS(RAW_매출A!$J$2:$J$7000,RAW_매출A!$B$2:$B$7000,$A76,RAW_매출A!$A$2:$A$7000,EDATE($E76,AP$1-1))=0,"",SUMIFS(RAW_매출A!$J$2:$J$7000,RAW_매출A!$B$2:$B$7000,$A76,RAW_매출A!$A$2:$A$7000,EDATE($E76,AP$1-1)))),"")</f>
        <v>4851500</v>
      </c>
      <c r="AQ76">
        <f>IFERROR(IF($A76="","",IF(SUMIFS(RAW_매출A!$J$2:$J$7000,RAW_매출A!$B$2:$B$7000,$A76,RAW_매출A!$A$2:$A$7000,EDATE($E76,AQ$1-1))=0,"",SUMIFS(RAW_매출A!$J$2:$J$7000,RAW_매출A!$B$2:$B$7000,$A76,RAW_매출A!$A$2:$A$7000,EDATE($E76,AQ$1-1)))),"")</f>
        <v>4706500</v>
      </c>
      <c r="AR76">
        <f>IFERROR(IF($A76="","",IF(SUMIFS(RAW_매출A!$J$2:$J$7000,RAW_매출A!$B$2:$B$7000,$A76,RAW_매출A!$A$2:$A$7000,EDATE($E76,AR$1-1))=0,"",SUMIFS(RAW_매출A!$J$2:$J$7000,RAW_매출A!$B$2:$B$7000,$A76,RAW_매출A!$A$2:$A$7000,EDATE($E76,AR$1-1)))),"")</f>
        <v>5336600</v>
      </c>
      <c r="AS76">
        <f>IFERROR(IF($A76="","",IF(SUMIFS(RAW_매출A!$J$2:$J$7000,RAW_매출A!$B$2:$B$7000,$A76,RAW_매출A!$A$2:$A$7000,EDATE($E76,AS$1-1))=0,"",SUMIFS(RAW_매출A!$J$2:$J$7000,RAW_매출A!$B$2:$B$7000,$A76,RAW_매출A!$A$2:$A$7000,EDATE($E76,AS$1-1)))),"")</f>
        <v>5123500</v>
      </c>
      <c r="AT76">
        <f>IFERROR(IF($A76="","",IF(SUMIFS(RAW_매출A!$J$2:$J$7000,RAW_매출A!$B$2:$B$7000,$A76,RAW_매출A!$A$2:$A$7000,EDATE($E76,AT$1-1))=0,"",SUMIFS(RAW_매출A!$J$2:$J$7000,RAW_매출A!$B$2:$B$7000,$A76,RAW_매출A!$A$2:$A$7000,EDATE($E76,AT$1-1)))),"")</f>
        <v>6047700</v>
      </c>
      <c r="AU76">
        <f>IFERROR(IF($A76="","",IF(SUMIFS(RAW_매출A!$J$2:$J$7000,RAW_매출A!$B$2:$B$7000,$A76,RAW_매출A!$A$2:$A$7000,EDATE($E76,AU$1-1))=0,"",SUMIFS(RAW_매출A!$J$2:$J$7000,RAW_매출A!$B$2:$B$7000,$A76,RAW_매출A!$A$2:$A$7000,EDATE($E76,AU$1-1)))),"")</f>
        <v>5574600</v>
      </c>
      <c r="AV76" t="str">
        <f>IFERROR(IF($A76="","",IF(SUMIFS(RAW_매출A!$J$2:$J$7000,RAW_매출A!$B$2:$B$7000,$A76,RAW_매출A!$A$2:$A$7000,EDATE($E76,AV$1-1))=0,"",SUMIFS(RAW_매출A!$J$2:$J$7000,RAW_매출A!$B$2:$B$7000,$A76,RAW_매출A!$A$2:$A$7000,EDATE($E76,AV$1-1)))),"")</f>
        <v/>
      </c>
      <c r="AW76" t="str">
        <f>IFERROR(IF($A76="","",IF(SUMIFS(RAW_매출A!$J$2:$J$7000,RAW_매출A!$B$2:$B$7000,$A76,RAW_매출A!$A$2:$A$7000,EDATE($E76,AW$1-1))=0,"",SUMIFS(RAW_매출A!$J$2:$J$7000,RAW_매출A!$B$2:$B$7000,$A76,RAW_매출A!$A$2:$A$7000,EDATE($E76,AW$1-1)))),"")</f>
        <v/>
      </c>
      <c r="AX76" t="str">
        <f>IFERROR(IF($A76="","",IF(SUMIFS(RAW_매출A!$J$2:$J$7000,RAW_매출A!$B$2:$B$7000,$A76,RAW_매출A!$A$2:$A$7000,EDATE($E76,AX$1-1))=0,"",SUMIFS(RAW_매출A!$J$2:$J$7000,RAW_매출A!$B$2:$B$7000,$A76,RAW_매출A!$A$2:$A$7000,EDATE($E76,AX$1-1)))),"")</f>
        <v/>
      </c>
      <c r="AY76" t="str">
        <f>IFERROR(IF($A76="","",IF(SUMIFS(RAW_매출A!$J$2:$J$7000,RAW_매출A!$B$2:$B$7000,$A76,RAW_매출A!$A$2:$A$7000,EDATE($E76,AY$1-1))=0,"",SUMIFS(RAW_매출A!$J$2:$J$7000,RAW_매출A!$B$2:$B$7000,$A76,RAW_매출A!$A$2:$A$7000,EDATE($E76,AY$1-1)))),"")</f>
        <v/>
      </c>
      <c r="AZ76" t="str">
        <f>IFERROR(IF($A76="","",IF(SUMIFS(RAW_매출A!$J$2:$J$7000,RAW_매출A!$B$2:$B$7000,$A76,RAW_매출A!$A$2:$A$7000,EDATE($E76,AZ$1-1))=0,"",SUMIFS(RAW_매출A!$J$2:$J$7000,RAW_매출A!$B$2:$B$7000,$A76,RAW_매출A!$A$2:$A$7000,EDATE($E76,AZ$1-1)))),"")</f>
        <v/>
      </c>
      <c r="BA76" t="str">
        <f>IFERROR(IF($A76="","",IF(SUMIFS(RAW_매출A!$J$2:$J$7000,RAW_매출A!$B$2:$B$7000,$A76,RAW_매출A!$A$2:$A$7000,EDATE($E76,BA$1-1))=0,"",SUMIFS(RAW_매출A!$J$2:$J$7000,RAW_매출A!$B$2:$B$7000,$A76,RAW_매출A!$A$2:$A$7000,EDATE($E76,BA$1-1)))),"")</f>
        <v/>
      </c>
      <c r="BB76" t="str">
        <f>IFERROR(IF($A76="","",IF(SUMIFS(RAW_매출A!$J$2:$J$7000,RAW_매출A!$B$2:$B$7000,$A76,RAW_매출A!$A$2:$A$7000,EDATE($E76,BB$1-1))=0,"",SUMIFS(RAW_매출A!$J$2:$J$7000,RAW_매출A!$B$2:$B$7000,$A76,RAW_매출A!$A$2:$A$7000,EDATE($E76,BB$1-1)))),"")</f>
        <v/>
      </c>
      <c r="BC76" t="str">
        <f>IFERROR(IF($A76="","",IF(SUMIFS(RAW_매출A!$J$2:$J$7000,RAW_매출A!$B$2:$B$7000,$A76,RAW_매출A!$A$2:$A$7000,EDATE($E76,BC$1-1))=0,"",SUMIFS(RAW_매출A!$J$2:$J$7000,RAW_매출A!$B$2:$B$7000,$A76,RAW_매출A!$A$2:$A$7000,EDATE($E76,BC$1-1)))),"")</f>
        <v/>
      </c>
      <c r="BD76" t="str">
        <f>IFERROR(IF($A76="","",IF(SUMIFS(RAW_매출A!$J$2:$J$7000,RAW_매출A!$B$2:$B$7000,$A76,RAW_매출A!$A$2:$A$7000,EDATE($E76,BD$1-1))=0,"",SUMIFS(RAW_매출A!$J$2:$J$7000,RAW_매출A!$B$2:$B$7000,$A76,RAW_매출A!$A$2:$A$7000,EDATE($E76,BD$1-1)))),"")</f>
        <v/>
      </c>
      <c r="BE76" t="str">
        <f>IFERROR(IF($A76="","",IF(SUMIFS(RAW_매출A!$J$2:$J$7000,RAW_매출A!$B$2:$B$7000,$A76,RAW_매출A!$A$2:$A$7000,EDATE($E76,BE$1-1))=0,"",SUMIFS(RAW_매출A!$J$2:$J$7000,RAW_매출A!$B$2:$B$7000,$A76,RAW_매출A!$A$2:$A$7000,EDATE($E76,BE$1-1)))),"")</f>
        <v/>
      </c>
      <c r="BF76" t="str">
        <f>IFERROR(IF($A76="","",IF(SUMIFS(RAW_매출A!$J$2:$J$7000,RAW_매출A!$B$2:$B$7000,$A76,RAW_매출A!$A$2:$A$7000,EDATE($E76,BF$1-1))=0,"",SUMIFS(RAW_매출A!$J$2:$J$7000,RAW_매출A!$B$2:$B$7000,$A76,RAW_매출A!$A$2:$A$7000,EDATE($E76,BF$1-1)))),"")</f>
        <v/>
      </c>
      <c r="BG76" t="str">
        <f>IFERROR(IF($A76="","",IF(SUMIFS(RAW_매출A!$J$2:$J$7000,RAW_매출A!$B$2:$B$7000,$A76,RAW_매출A!$A$2:$A$7000,EDATE($E76,BG$1-1))=0,"",SUMIFS(RAW_매출A!$J$2:$J$7000,RAW_매출A!$B$2:$B$7000,$A76,RAW_매출A!$A$2:$A$7000,EDATE($E76,BG$1-1)))),"")</f>
        <v/>
      </c>
      <c r="BH76" t="str">
        <f>IFERROR(IF($A76="","",IF(SUMIFS(RAW_매출A!$J$2:$J$7000,RAW_매출A!$B$2:$B$7000,$A76,RAW_매출A!$A$2:$A$7000,EDATE($E76,BH$1-1))=0,"",SUMIFS(RAW_매출A!$J$2:$J$7000,RAW_매출A!$B$2:$B$7000,$A76,RAW_매출A!$A$2:$A$7000,EDATE($E76,BH$1-1)))),"")</f>
        <v/>
      </c>
      <c r="BI76" t="str">
        <f>IFERROR(IF($A76="","",IF(SUMIFS(RAW_매출A!$J$2:$J$7000,RAW_매출A!$B$2:$B$7000,$A76,RAW_매출A!$A$2:$A$7000,EDATE($E76,BI$1-1))=0,"",SUMIFS(RAW_매출A!$J$2:$J$7000,RAW_매출A!$B$2:$B$7000,$A76,RAW_매출A!$A$2:$A$7000,EDATE($E76,BI$1-1)))),"")</f>
        <v/>
      </c>
      <c r="BJ76" t="str">
        <f>IFERROR(IF($A76="","",IF(SUMIFS(RAW_매출A!$J$2:$J$7000,RAW_매출A!$B$2:$B$7000,$A76,RAW_매출A!$A$2:$A$7000,EDATE($E76,BJ$1-1))=0,"",SUMIFS(RAW_매출A!$J$2:$J$7000,RAW_매출A!$B$2:$B$7000,$A76,RAW_매출A!$A$2:$A$7000,EDATE($E76,BJ$1-1)))),"")</f>
        <v/>
      </c>
      <c r="BK76" t="str">
        <f>IFERROR(IF($A76="","",IF(SUMIFS(RAW_매출A!$J$2:$J$7000,RAW_매출A!$B$2:$B$7000,$A76,RAW_매출A!$A$2:$A$7000,EDATE($E76,BK$1-1))=0,"",SUMIFS(RAW_매출A!$J$2:$J$7000,RAW_매출A!$B$2:$B$7000,$A76,RAW_매출A!$A$2:$A$7000,EDATE($E76,BK$1-1)))),"")</f>
        <v/>
      </c>
      <c r="BL76" t="str">
        <f>IFERROR(IF($A76="","",IF(SUMIFS(RAW_매출A!$J$2:$J$7000,RAW_매출A!$B$2:$B$7000,$A76,RAW_매출A!$A$2:$A$7000,EDATE($E76,BL$1-1))=0,"",SUMIFS(RAW_매출A!$J$2:$J$7000,RAW_매출A!$B$2:$B$7000,$A76,RAW_매출A!$A$2:$A$7000,EDATE($E76,BL$1-1)))),"")</f>
        <v/>
      </c>
      <c r="BM76" t="str">
        <f>IFERROR(IF($A76="","",IF(SUMIFS(RAW_매출A!$J$2:$J$7000,RAW_매출A!$B$2:$B$7000,$A76,RAW_매출A!$A$2:$A$7000,EDATE($E76,BM$1-1))=0,"",SUMIFS(RAW_매출A!$J$2:$J$7000,RAW_매출A!$B$2:$B$7000,$A76,RAW_매출A!$A$2:$A$7000,EDATE($E76,BM$1-1)))),"")</f>
        <v/>
      </c>
      <c r="BN76" t="str">
        <f>IFERROR(IF($A76="","",IF(SUMIFS(RAW_매출A!$J$2:$J$7000,RAW_매출A!$B$2:$B$7000,$A76,RAW_매출A!$A$2:$A$7000,EDATE($E76,BN$1-1))=0,"",SUMIFS(RAW_매출A!$J$2:$J$7000,RAW_매출A!$B$2:$B$7000,$A76,RAW_매출A!$A$2:$A$7000,EDATE($E76,BN$1-1)))),"")</f>
        <v/>
      </c>
    </row>
    <row r="77" spans="1:66" x14ac:dyDescent="0.3">
      <c r="A77" t="str">
        <f>세팅!A78</f>
        <v>(1066) #원천삼성점</v>
      </c>
      <c r="B77" t="str">
        <f>세팅!B78</f>
        <v>150-1</v>
      </c>
      <c r="C77">
        <f t="shared" si="5"/>
        <v>1</v>
      </c>
      <c r="D77" t="str">
        <f t="shared" si="6"/>
        <v>1</v>
      </c>
      <c r="E77" s="1">
        <f>세팅!D78</f>
        <v>44986</v>
      </c>
      <c r="F77">
        <f t="shared" si="4"/>
        <v>4024550</v>
      </c>
      <c r="G77">
        <f>IFERROR(IF($A77="","",IF(SUMIFS(RAW_매출A!$J$2:$J$7000,RAW_매출A!$B$2:$B$7000,$A77,RAW_매출A!$A$2:$A$7000,EDATE($E77,G$1-1))=0,"",SUMIFS(RAW_매출A!$J$2:$J$7000,RAW_매출A!$B$2:$B$7000,$A77,RAW_매출A!$A$2:$A$7000,EDATE($E77,G$1-1)))),"")</f>
        <v>2528100</v>
      </c>
      <c r="H77">
        <f>IFERROR(IF($A77="","",IF(SUMIFS(RAW_매출A!$J$2:$J$7000,RAW_매출A!$B$2:$B$7000,$A77,RAW_매출A!$A$2:$A$7000,EDATE($E77,H$1-1))=0,"",SUMIFS(RAW_매출A!$J$2:$J$7000,RAW_매출A!$B$2:$B$7000,$A77,RAW_매출A!$A$2:$A$7000,EDATE($E77,H$1-1)))),"")</f>
        <v>2790780</v>
      </c>
      <c r="I77">
        <f>IFERROR(IF($A77="","",IF(SUMIFS(RAW_매출A!$J$2:$J$7000,RAW_매출A!$B$2:$B$7000,$A77,RAW_매출A!$A$2:$A$7000,EDATE($E77,I$1-1))=0,"",SUMIFS(RAW_매출A!$J$2:$J$7000,RAW_매출A!$B$2:$B$7000,$A77,RAW_매출A!$A$2:$A$7000,EDATE($E77,I$1-1)))),"")</f>
        <v>3712600</v>
      </c>
      <c r="J77" s="28">
        <f>IFERROR(IF($A77="","",IF(SUMIFS(RAW_매출A!$J$2:$J$7000,RAW_매출A!$B$2:$B$7000,$A77,RAW_매출A!$A$2:$A$7000,EDATE($E77,J$1-1))=0,"",SUMIFS(RAW_매출A!$J$2:$J$7000,RAW_매출A!$B$2:$B$7000,$A77,RAW_매출A!$A$2:$A$7000,EDATE($E77,J$1-1)))),"")</f>
        <v>3576400</v>
      </c>
      <c r="K77" s="28">
        <f>IFERROR(IF($A77="","",IF(SUMIFS(RAW_매출A!$J$2:$J$7000,RAW_매출A!$B$2:$B$7000,$A77,RAW_매출A!$A$2:$A$7000,EDATE($E77,K$1-1))=0,"",SUMIFS(RAW_매출A!$J$2:$J$7000,RAW_매출A!$B$2:$B$7000,$A77,RAW_매출A!$A$2:$A$7000,EDATE($E77,K$1-1)))),"")</f>
        <v>4229900</v>
      </c>
      <c r="L77" s="28">
        <f>IFERROR(IF($A77="","",IF(SUMIFS(RAW_매출A!$J$2:$J$7000,RAW_매출A!$B$2:$B$7000,$A77,RAW_매출A!$A$2:$A$7000,EDATE($E77,L$1-1))=0,"",SUMIFS(RAW_매출A!$J$2:$J$7000,RAW_매출A!$B$2:$B$7000,$A77,RAW_매출A!$A$2:$A$7000,EDATE($E77,L$1-1)))),"")</f>
        <v>3867800</v>
      </c>
      <c r="M77" s="28">
        <f>IFERROR(IF($A77="","",IF(SUMIFS(RAW_매출A!$J$2:$J$7000,RAW_매출A!$B$2:$B$7000,$A77,RAW_매출A!$A$2:$A$7000,EDATE($E77,M$1-1))=0,"",SUMIFS(RAW_매출A!$J$2:$J$7000,RAW_매출A!$B$2:$B$7000,$A77,RAW_매출A!$A$2:$A$7000,EDATE($E77,M$1-1)))),"")</f>
        <v>3825200</v>
      </c>
      <c r="N77" s="28">
        <f>IFERROR(IF($A77="","",IF(SUMIFS(RAW_매출A!$J$2:$J$7000,RAW_매출A!$B$2:$B$7000,$A77,RAW_매출A!$A$2:$A$7000,EDATE($E77,N$1-1))=0,"",SUMIFS(RAW_매출A!$J$2:$J$7000,RAW_매출A!$B$2:$B$7000,$A77,RAW_매출A!$A$2:$A$7000,EDATE($E77,N$1-1)))),"")</f>
        <v>4389100</v>
      </c>
      <c r="O77" s="28">
        <f>IFERROR(IF($A77="","",IF(SUMIFS(RAW_매출A!$J$2:$J$7000,RAW_매출A!$B$2:$B$7000,$A77,RAW_매출A!$A$2:$A$7000,EDATE($E77,O$1-1))=0,"",SUMIFS(RAW_매출A!$J$2:$J$7000,RAW_매출A!$B$2:$B$7000,$A77,RAW_매출A!$A$2:$A$7000,EDATE($E77,O$1-1)))),"")</f>
        <v>4258900</v>
      </c>
      <c r="P77">
        <f>IFERROR(IF($A77="","",IF(SUMIFS(RAW_매출A!$J$2:$J$7000,RAW_매출A!$B$2:$B$7000,$A77,RAW_매출A!$A$2:$A$7000,EDATE($E77,P$1-1))=0,"",SUMIFS(RAW_매출A!$J$2:$J$7000,RAW_매출A!$B$2:$B$7000,$A77,RAW_매출A!$A$2:$A$7000,EDATE($E77,P$1-1)))),"")</f>
        <v>5116450</v>
      </c>
      <c r="Q77">
        <f>IFERROR(IF($A77="","",IF(SUMIFS(RAW_매출A!$J$2:$J$7000,RAW_매출A!$B$2:$B$7000,$A77,RAW_매출A!$A$2:$A$7000,EDATE($E77,Q$1-1))=0,"",SUMIFS(RAW_매출A!$J$2:$J$7000,RAW_매출A!$B$2:$B$7000,$A77,RAW_매출A!$A$2:$A$7000,EDATE($E77,Q$1-1)))),"")</f>
        <v>4647590</v>
      </c>
      <c r="R77">
        <f>IFERROR(IF($A77="","",IF(SUMIFS(RAW_매출A!$J$2:$J$7000,RAW_매출A!$B$2:$B$7000,$A77,RAW_매출A!$A$2:$A$7000,EDATE($E77,R$1-1))=0,"",SUMIFS(RAW_매출A!$J$2:$J$7000,RAW_매출A!$B$2:$B$7000,$A77,RAW_매출A!$A$2:$A$7000,EDATE($E77,R$1-1)))),"")</f>
        <v>3566410</v>
      </c>
      <c r="S77">
        <f>IFERROR(IF($A77="","",IF(SUMIFS(RAW_매출A!$J$2:$J$7000,RAW_매출A!$B$2:$B$7000,$A77,RAW_매출A!$A$2:$A$7000,EDATE($E77,S$1-1))=0,"",SUMIFS(RAW_매출A!$J$2:$J$7000,RAW_매출A!$B$2:$B$7000,$A77,RAW_매출A!$A$2:$A$7000,EDATE($E77,S$1-1)))),"")</f>
        <v>4940170</v>
      </c>
      <c r="T77">
        <f>IFERROR(IF($A77="","",IF(SUMIFS(RAW_매출A!$J$2:$J$7000,RAW_매출A!$B$2:$B$7000,$A77,RAW_매출A!$A$2:$A$7000,EDATE($E77,T$1-1))=0,"",SUMIFS(RAW_매출A!$J$2:$J$7000,RAW_매출A!$B$2:$B$7000,$A77,RAW_매출A!$A$2:$A$7000,EDATE($E77,T$1-1)))),"")</f>
        <v>4889760</v>
      </c>
      <c r="U77">
        <f>IFERROR(IF($A77="","",IF(SUMIFS(RAW_매출A!$J$2:$J$7000,RAW_매출A!$B$2:$B$7000,$A77,RAW_매출A!$A$2:$A$7000,EDATE($E77,U$1-1))=0,"",SUMIFS(RAW_매출A!$J$2:$J$7000,RAW_매출A!$B$2:$B$7000,$A77,RAW_매출A!$A$2:$A$7000,EDATE($E77,U$1-1)))),"")</f>
        <v>4931340</v>
      </c>
      <c r="V77">
        <f>IFERROR(IF($A77="","",IF(SUMIFS(RAW_매출A!$J$2:$J$7000,RAW_매출A!$B$2:$B$7000,$A77,RAW_매출A!$A$2:$A$7000,EDATE($E77,V$1-1))=0,"",SUMIFS(RAW_매출A!$J$2:$J$7000,RAW_매출A!$B$2:$B$7000,$A77,RAW_매출A!$A$2:$A$7000,EDATE($E77,V$1-1)))),"")</f>
        <v>4230700</v>
      </c>
      <c r="W77">
        <f>IFERROR(IF($A77="","",IF(SUMIFS(RAW_매출A!$J$2:$J$7000,RAW_매출A!$B$2:$B$7000,$A77,RAW_매출A!$A$2:$A$7000,EDATE($E77,W$1-1))=0,"",SUMIFS(RAW_매출A!$J$2:$J$7000,RAW_매출A!$B$2:$B$7000,$A77,RAW_매출A!$A$2:$A$7000,EDATE($E77,W$1-1)))),"")</f>
        <v>5138890</v>
      </c>
      <c r="X77">
        <f>IFERROR(IF($A77="","",IF(SUMIFS(RAW_매출A!$J$2:$J$7000,RAW_매출A!$B$2:$B$7000,$A77,RAW_매출A!$A$2:$A$7000,EDATE($E77,X$1-1))=0,"",SUMIFS(RAW_매출A!$J$2:$J$7000,RAW_매출A!$B$2:$B$7000,$A77,RAW_매출A!$A$2:$A$7000,EDATE($E77,X$1-1)))),"")</f>
        <v>4916510</v>
      </c>
      <c r="Y77">
        <f>IFERROR(IF($A77="","",IF(SUMIFS(RAW_매출A!$J$2:$J$7000,RAW_매출A!$B$2:$B$7000,$A77,RAW_매출A!$A$2:$A$7000,EDATE($E77,Y$1-1))=0,"",SUMIFS(RAW_매출A!$J$2:$J$7000,RAW_매출A!$B$2:$B$7000,$A77,RAW_매출A!$A$2:$A$7000,EDATE($E77,Y$1-1)))),"")</f>
        <v>4567250</v>
      </c>
      <c r="Z77">
        <f>IFERROR(IF($A77="","",IF(SUMIFS(RAW_매출A!$J$2:$J$7000,RAW_매출A!$B$2:$B$7000,$A77,RAW_매출A!$A$2:$A$7000,EDATE($E77,Z$1-1))=0,"",SUMIFS(RAW_매출A!$J$2:$J$7000,RAW_매출A!$B$2:$B$7000,$A77,RAW_매출A!$A$2:$A$7000,EDATE($E77,Z$1-1)))),"")</f>
        <v>5042040</v>
      </c>
      <c r="AA77">
        <f>IFERROR(IF($A77="","",IF(SUMIFS(RAW_매출A!$J$2:$J$7000,RAW_매출A!$B$2:$B$7000,$A77,RAW_매출A!$A$2:$A$7000,EDATE($E77,AA$1-1))=0,"",SUMIFS(RAW_매출A!$J$2:$J$7000,RAW_매출A!$B$2:$B$7000,$A77,RAW_매출A!$A$2:$A$7000,EDATE($E77,AA$1-1)))),"")</f>
        <v>4570430</v>
      </c>
      <c r="AB77">
        <f>IFERROR(IF($A77="","",IF(SUMIFS(RAW_매출A!$J$2:$J$7000,RAW_매출A!$B$2:$B$7000,$A77,RAW_매출A!$A$2:$A$7000,EDATE($E77,AB$1-1))=0,"",SUMIFS(RAW_매출A!$J$2:$J$7000,RAW_매출A!$B$2:$B$7000,$A77,RAW_매출A!$A$2:$A$7000,EDATE($E77,AB$1-1)))),"")</f>
        <v>5253030</v>
      </c>
      <c r="AC77">
        <f>IFERROR(IF($A77="","",IF(SUMIFS(RAW_매출A!$J$2:$J$7000,RAW_매출A!$B$2:$B$7000,$A77,RAW_매출A!$A$2:$A$7000,EDATE($E77,AC$1-1))=0,"",SUMIFS(RAW_매출A!$J$2:$J$7000,RAW_매출A!$B$2:$B$7000,$A77,RAW_매출A!$A$2:$A$7000,EDATE($E77,AC$1-1)))),"")</f>
        <v>4349190</v>
      </c>
      <c r="AD77">
        <f>IFERROR(IF($A77="","",IF(SUMIFS(RAW_매출A!$J$2:$J$7000,RAW_매출A!$B$2:$B$7000,$A77,RAW_매출A!$A$2:$A$7000,EDATE($E77,AD$1-1))=0,"",SUMIFS(RAW_매출A!$J$2:$J$7000,RAW_매출A!$B$2:$B$7000,$A77,RAW_매출A!$A$2:$A$7000,EDATE($E77,AD$1-1)))),"")</f>
        <v>4183360</v>
      </c>
      <c r="AE77">
        <f>IFERROR(IF($A77="","",IF(SUMIFS(RAW_매출A!$J$2:$J$7000,RAW_매출A!$B$2:$B$7000,$A77,RAW_매출A!$A$2:$A$7000,EDATE($E77,AE$1-1))=0,"",SUMIFS(RAW_매출A!$J$2:$J$7000,RAW_매출A!$B$2:$B$7000,$A77,RAW_매출A!$A$2:$A$7000,EDATE($E77,AE$1-1)))),"")</f>
        <v>4721190</v>
      </c>
      <c r="AF77">
        <f>IFERROR(IF($A77="","",IF(SUMIFS(RAW_매출A!$J$2:$J$7000,RAW_매출A!$B$2:$B$7000,$A77,RAW_매출A!$A$2:$A$7000,EDATE($E77,AF$1-1))=0,"",SUMIFS(RAW_매출A!$J$2:$J$7000,RAW_매출A!$B$2:$B$7000,$A77,RAW_매출A!$A$2:$A$7000,EDATE($E77,AF$1-1)))),"")</f>
        <v>4686460</v>
      </c>
      <c r="AG77">
        <f>IFERROR(IF($A77="","",IF(SUMIFS(RAW_매출A!$J$2:$J$7000,RAW_매출A!$B$2:$B$7000,$A77,RAW_매출A!$A$2:$A$7000,EDATE($E77,AG$1-1))=0,"",SUMIFS(RAW_매출A!$J$2:$J$7000,RAW_매출A!$B$2:$B$7000,$A77,RAW_매출A!$A$2:$A$7000,EDATE($E77,AG$1-1)))),"")</f>
        <v>5550500</v>
      </c>
      <c r="AH77">
        <f>IFERROR(IF($A77="","",IF(SUMIFS(RAW_매출A!$J$2:$J$7000,RAW_매출A!$B$2:$B$7000,$A77,RAW_매출A!$A$2:$A$7000,EDATE($E77,AH$1-1))=0,"",SUMIFS(RAW_매출A!$J$2:$J$7000,RAW_매출A!$B$2:$B$7000,$A77,RAW_매출A!$A$2:$A$7000,EDATE($E77,AH$1-1)))),"")</f>
        <v>5027870</v>
      </c>
      <c r="AI77">
        <f>IFERROR(IF($A77="","",IF(SUMIFS(RAW_매출A!$J$2:$J$7000,RAW_매출A!$B$2:$B$7000,$A77,RAW_매출A!$A$2:$A$7000,EDATE($E77,AI$1-1))=0,"",SUMIFS(RAW_매출A!$J$2:$J$7000,RAW_매출A!$B$2:$B$7000,$A77,RAW_매출A!$A$2:$A$7000,EDATE($E77,AI$1-1)))),"")</f>
        <v>4911780</v>
      </c>
      <c r="AJ77">
        <f>IFERROR(IF($A77="","",IF(SUMIFS(RAW_매출A!$J$2:$J$7000,RAW_매출A!$B$2:$B$7000,$A77,RAW_매출A!$A$2:$A$7000,EDATE($E77,AJ$1-1))=0,"",SUMIFS(RAW_매출A!$J$2:$J$7000,RAW_매출A!$B$2:$B$7000,$A77,RAW_매출A!$A$2:$A$7000,EDATE($E77,AJ$1-1)))),"")</f>
        <v>5200580</v>
      </c>
      <c r="AK77">
        <f>IFERROR(IF($A77="","",IF(SUMIFS(RAW_매출A!$J$2:$J$7000,RAW_매출A!$B$2:$B$7000,$A77,RAW_매출A!$A$2:$A$7000,EDATE($E77,AK$1-1))=0,"",SUMIFS(RAW_매출A!$J$2:$J$7000,RAW_매출A!$B$2:$B$7000,$A77,RAW_매출A!$A$2:$A$7000,EDATE($E77,AK$1-1)))),"")</f>
        <v>4534890</v>
      </c>
      <c r="AL77">
        <f>IFERROR(IF($A77="","",IF(SUMIFS(RAW_매출A!$J$2:$J$7000,RAW_매출A!$B$2:$B$7000,$A77,RAW_매출A!$A$2:$A$7000,EDATE($E77,AL$1-1))=0,"",SUMIFS(RAW_매출A!$J$2:$J$7000,RAW_매출A!$B$2:$B$7000,$A77,RAW_매출A!$A$2:$A$7000,EDATE($E77,AL$1-1)))),"")</f>
        <v>5723650</v>
      </c>
      <c r="AM77">
        <f>IFERROR(IF($A77="","",IF(SUMIFS(RAW_매출A!$J$2:$J$7000,RAW_매출A!$B$2:$B$7000,$A77,RAW_매출A!$A$2:$A$7000,EDATE($E77,AM$1-1))=0,"",SUMIFS(RAW_매출A!$J$2:$J$7000,RAW_매출A!$B$2:$B$7000,$A77,RAW_매출A!$A$2:$A$7000,EDATE($E77,AM$1-1)))),"")</f>
        <v>4958240</v>
      </c>
      <c r="AN77">
        <f>IFERROR(IF($A77="","",IF(SUMIFS(RAW_매출A!$J$2:$J$7000,RAW_매출A!$B$2:$B$7000,$A77,RAW_매출A!$A$2:$A$7000,EDATE($E77,AN$1-1))=0,"",SUMIFS(RAW_매출A!$J$2:$J$7000,RAW_매출A!$B$2:$B$7000,$A77,RAW_매출A!$A$2:$A$7000,EDATE($E77,AN$1-1)))),"")</f>
        <v>6705860</v>
      </c>
      <c r="AO77">
        <f>IFERROR(IF($A77="","",IF(SUMIFS(RAW_매출A!$J$2:$J$7000,RAW_매출A!$B$2:$B$7000,$A77,RAW_매출A!$A$2:$A$7000,EDATE($E77,AO$1-1))=0,"",SUMIFS(RAW_매출A!$J$2:$J$7000,RAW_매출A!$B$2:$B$7000,$A77,RAW_매출A!$A$2:$A$7000,EDATE($E77,AO$1-1)))),"")</f>
        <v>5614060</v>
      </c>
      <c r="AP77">
        <f>IFERROR(IF($A77="","",IF(SUMIFS(RAW_매출A!$J$2:$J$7000,RAW_매출A!$B$2:$B$7000,$A77,RAW_매출A!$A$2:$A$7000,EDATE($E77,AP$1-1))=0,"",SUMIFS(RAW_매출A!$J$2:$J$7000,RAW_매출A!$B$2:$B$7000,$A77,RAW_매출A!$A$2:$A$7000,EDATE($E77,AP$1-1)))),"")</f>
        <v>5037180</v>
      </c>
      <c r="AQ77">
        <f>IFERROR(IF($A77="","",IF(SUMIFS(RAW_매출A!$J$2:$J$7000,RAW_매출A!$B$2:$B$7000,$A77,RAW_매출A!$A$2:$A$7000,EDATE($E77,AQ$1-1))=0,"",SUMIFS(RAW_매출A!$J$2:$J$7000,RAW_매출A!$B$2:$B$7000,$A77,RAW_매출A!$A$2:$A$7000,EDATE($E77,AQ$1-1)))),"")</f>
        <v>5115790</v>
      </c>
      <c r="AR77">
        <f>IFERROR(IF($A77="","",IF(SUMIFS(RAW_매출A!$J$2:$J$7000,RAW_매출A!$B$2:$B$7000,$A77,RAW_매출A!$A$2:$A$7000,EDATE($E77,AR$1-1))=0,"",SUMIFS(RAW_매출A!$J$2:$J$7000,RAW_매출A!$B$2:$B$7000,$A77,RAW_매출A!$A$2:$A$7000,EDATE($E77,AR$1-1)))),"")</f>
        <v>5703140</v>
      </c>
      <c r="AS77">
        <f>IFERROR(IF($A77="","",IF(SUMIFS(RAW_매출A!$J$2:$J$7000,RAW_매출A!$B$2:$B$7000,$A77,RAW_매출A!$A$2:$A$7000,EDATE($E77,AS$1-1))=0,"",SUMIFS(RAW_매출A!$J$2:$J$7000,RAW_매출A!$B$2:$B$7000,$A77,RAW_매출A!$A$2:$A$7000,EDATE($E77,AS$1-1)))),"")</f>
        <v>6210840</v>
      </c>
      <c r="AT77">
        <f>IFERROR(IF($A77="","",IF(SUMIFS(RAW_매출A!$J$2:$J$7000,RAW_매출A!$B$2:$B$7000,$A77,RAW_매출A!$A$2:$A$7000,EDATE($E77,AT$1-1))=0,"",SUMIFS(RAW_매출A!$J$2:$J$7000,RAW_매출A!$B$2:$B$7000,$A77,RAW_매출A!$A$2:$A$7000,EDATE($E77,AT$1-1)))),"")</f>
        <v>4535820</v>
      </c>
      <c r="AU77" t="str">
        <f>IFERROR(IF($A77="","",IF(SUMIFS(RAW_매출A!$J$2:$J$7000,RAW_매출A!$B$2:$B$7000,$A77,RAW_매출A!$A$2:$A$7000,EDATE($E77,AU$1-1))=0,"",SUMIFS(RAW_매출A!$J$2:$J$7000,RAW_매출A!$B$2:$B$7000,$A77,RAW_매출A!$A$2:$A$7000,EDATE($E77,AU$1-1)))),"")</f>
        <v/>
      </c>
      <c r="AV77" t="str">
        <f>IFERROR(IF($A77="","",IF(SUMIFS(RAW_매출A!$J$2:$J$7000,RAW_매출A!$B$2:$B$7000,$A77,RAW_매출A!$A$2:$A$7000,EDATE($E77,AV$1-1))=0,"",SUMIFS(RAW_매출A!$J$2:$J$7000,RAW_매출A!$B$2:$B$7000,$A77,RAW_매출A!$A$2:$A$7000,EDATE($E77,AV$1-1)))),"")</f>
        <v/>
      </c>
      <c r="AW77" t="str">
        <f>IFERROR(IF($A77="","",IF(SUMIFS(RAW_매출A!$J$2:$J$7000,RAW_매출A!$B$2:$B$7000,$A77,RAW_매출A!$A$2:$A$7000,EDATE($E77,AW$1-1))=0,"",SUMIFS(RAW_매출A!$J$2:$J$7000,RAW_매출A!$B$2:$B$7000,$A77,RAW_매출A!$A$2:$A$7000,EDATE($E77,AW$1-1)))),"")</f>
        <v/>
      </c>
      <c r="AX77" t="str">
        <f>IFERROR(IF($A77="","",IF(SUMIFS(RAW_매출A!$J$2:$J$7000,RAW_매출A!$B$2:$B$7000,$A77,RAW_매출A!$A$2:$A$7000,EDATE($E77,AX$1-1))=0,"",SUMIFS(RAW_매출A!$J$2:$J$7000,RAW_매출A!$B$2:$B$7000,$A77,RAW_매출A!$A$2:$A$7000,EDATE($E77,AX$1-1)))),"")</f>
        <v/>
      </c>
      <c r="AY77" t="str">
        <f>IFERROR(IF($A77="","",IF(SUMIFS(RAW_매출A!$J$2:$J$7000,RAW_매출A!$B$2:$B$7000,$A77,RAW_매출A!$A$2:$A$7000,EDATE($E77,AY$1-1))=0,"",SUMIFS(RAW_매출A!$J$2:$J$7000,RAW_매출A!$B$2:$B$7000,$A77,RAW_매출A!$A$2:$A$7000,EDATE($E77,AY$1-1)))),"")</f>
        <v/>
      </c>
      <c r="AZ77" t="str">
        <f>IFERROR(IF($A77="","",IF(SUMIFS(RAW_매출A!$J$2:$J$7000,RAW_매출A!$B$2:$B$7000,$A77,RAW_매출A!$A$2:$A$7000,EDATE($E77,AZ$1-1))=0,"",SUMIFS(RAW_매출A!$J$2:$J$7000,RAW_매출A!$B$2:$B$7000,$A77,RAW_매출A!$A$2:$A$7000,EDATE($E77,AZ$1-1)))),"")</f>
        <v/>
      </c>
      <c r="BA77" t="str">
        <f>IFERROR(IF($A77="","",IF(SUMIFS(RAW_매출A!$J$2:$J$7000,RAW_매출A!$B$2:$B$7000,$A77,RAW_매출A!$A$2:$A$7000,EDATE($E77,BA$1-1))=0,"",SUMIFS(RAW_매출A!$J$2:$J$7000,RAW_매출A!$B$2:$B$7000,$A77,RAW_매출A!$A$2:$A$7000,EDATE($E77,BA$1-1)))),"")</f>
        <v/>
      </c>
      <c r="BB77" t="str">
        <f>IFERROR(IF($A77="","",IF(SUMIFS(RAW_매출A!$J$2:$J$7000,RAW_매출A!$B$2:$B$7000,$A77,RAW_매출A!$A$2:$A$7000,EDATE($E77,BB$1-1))=0,"",SUMIFS(RAW_매출A!$J$2:$J$7000,RAW_매출A!$B$2:$B$7000,$A77,RAW_매출A!$A$2:$A$7000,EDATE($E77,BB$1-1)))),"")</f>
        <v/>
      </c>
      <c r="BC77" t="str">
        <f>IFERROR(IF($A77="","",IF(SUMIFS(RAW_매출A!$J$2:$J$7000,RAW_매출A!$B$2:$B$7000,$A77,RAW_매출A!$A$2:$A$7000,EDATE($E77,BC$1-1))=0,"",SUMIFS(RAW_매출A!$J$2:$J$7000,RAW_매출A!$B$2:$B$7000,$A77,RAW_매출A!$A$2:$A$7000,EDATE($E77,BC$1-1)))),"")</f>
        <v/>
      </c>
      <c r="BD77" t="str">
        <f>IFERROR(IF($A77="","",IF(SUMIFS(RAW_매출A!$J$2:$J$7000,RAW_매출A!$B$2:$B$7000,$A77,RAW_매출A!$A$2:$A$7000,EDATE($E77,BD$1-1))=0,"",SUMIFS(RAW_매출A!$J$2:$J$7000,RAW_매출A!$B$2:$B$7000,$A77,RAW_매출A!$A$2:$A$7000,EDATE($E77,BD$1-1)))),"")</f>
        <v/>
      </c>
      <c r="BE77" t="str">
        <f>IFERROR(IF($A77="","",IF(SUMIFS(RAW_매출A!$J$2:$J$7000,RAW_매출A!$B$2:$B$7000,$A77,RAW_매출A!$A$2:$A$7000,EDATE($E77,BE$1-1))=0,"",SUMIFS(RAW_매출A!$J$2:$J$7000,RAW_매출A!$B$2:$B$7000,$A77,RAW_매출A!$A$2:$A$7000,EDATE($E77,BE$1-1)))),"")</f>
        <v/>
      </c>
      <c r="BF77" t="str">
        <f>IFERROR(IF($A77="","",IF(SUMIFS(RAW_매출A!$J$2:$J$7000,RAW_매출A!$B$2:$B$7000,$A77,RAW_매출A!$A$2:$A$7000,EDATE($E77,BF$1-1))=0,"",SUMIFS(RAW_매출A!$J$2:$J$7000,RAW_매출A!$B$2:$B$7000,$A77,RAW_매출A!$A$2:$A$7000,EDATE($E77,BF$1-1)))),"")</f>
        <v/>
      </c>
      <c r="BG77" t="str">
        <f>IFERROR(IF($A77="","",IF(SUMIFS(RAW_매출A!$J$2:$J$7000,RAW_매출A!$B$2:$B$7000,$A77,RAW_매출A!$A$2:$A$7000,EDATE($E77,BG$1-1))=0,"",SUMIFS(RAW_매출A!$J$2:$J$7000,RAW_매출A!$B$2:$B$7000,$A77,RAW_매출A!$A$2:$A$7000,EDATE($E77,BG$1-1)))),"")</f>
        <v/>
      </c>
      <c r="BH77" t="str">
        <f>IFERROR(IF($A77="","",IF(SUMIFS(RAW_매출A!$J$2:$J$7000,RAW_매출A!$B$2:$B$7000,$A77,RAW_매출A!$A$2:$A$7000,EDATE($E77,BH$1-1))=0,"",SUMIFS(RAW_매출A!$J$2:$J$7000,RAW_매출A!$B$2:$B$7000,$A77,RAW_매출A!$A$2:$A$7000,EDATE($E77,BH$1-1)))),"")</f>
        <v/>
      </c>
      <c r="BI77" t="str">
        <f>IFERROR(IF($A77="","",IF(SUMIFS(RAW_매출A!$J$2:$J$7000,RAW_매출A!$B$2:$B$7000,$A77,RAW_매출A!$A$2:$A$7000,EDATE($E77,BI$1-1))=0,"",SUMIFS(RAW_매출A!$J$2:$J$7000,RAW_매출A!$B$2:$B$7000,$A77,RAW_매출A!$A$2:$A$7000,EDATE($E77,BI$1-1)))),"")</f>
        <v/>
      </c>
      <c r="BJ77" t="str">
        <f>IFERROR(IF($A77="","",IF(SUMIFS(RAW_매출A!$J$2:$J$7000,RAW_매출A!$B$2:$B$7000,$A77,RAW_매출A!$A$2:$A$7000,EDATE($E77,BJ$1-1))=0,"",SUMIFS(RAW_매출A!$J$2:$J$7000,RAW_매출A!$B$2:$B$7000,$A77,RAW_매출A!$A$2:$A$7000,EDATE($E77,BJ$1-1)))),"")</f>
        <v/>
      </c>
      <c r="BK77" t="str">
        <f>IFERROR(IF($A77="","",IF(SUMIFS(RAW_매출A!$J$2:$J$7000,RAW_매출A!$B$2:$B$7000,$A77,RAW_매출A!$A$2:$A$7000,EDATE($E77,BK$1-1))=0,"",SUMIFS(RAW_매출A!$J$2:$J$7000,RAW_매출A!$B$2:$B$7000,$A77,RAW_매출A!$A$2:$A$7000,EDATE($E77,BK$1-1)))),"")</f>
        <v/>
      </c>
      <c r="BL77" t="str">
        <f>IFERROR(IF($A77="","",IF(SUMIFS(RAW_매출A!$J$2:$J$7000,RAW_매출A!$B$2:$B$7000,$A77,RAW_매출A!$A$2:$A$7000,EDATE($E77,BL$1-1))=0,"",SUMIFS(RAW_매출A!$J$2:$J$7000,RAW_매출A!$B$2:$B$7000,$A77,RAW_매출A!$A$2:$A$7000,EDATE($E77,BL$1-1)))),"")</f>
        <v/>
      </c>
      <c r="BM77" t="str">
        <f>IFERROR(IF($A77="","",IF(SUMIFS(RAW_매출A!$J$2:$J$7000,RAW_매출A!$B$2:$B$7000,$A77,RAW_매출A!$A$2:$A$7000,EDATE($E77,BM$1-1))=0,"",SUMIFS(RAW_매출A!$J$2:$J$7000,RAW_매출A!$B$2:$B$7000,$A77,RAW_매출A!$A$2:$A$7000,EDATE($E77,BM$1-1)))),"")</f>
        <v/>
      </c>
      <c r="BN77" t="str">
        <f>IFERROR(IF($A77="","",IF(SUMIFS(RAW_매출A!$J$2:$J$7000,RAW_매출A!$B$2:$B$7000,$A77,RAW_매출A!$A$2:$A$7000,EDATE($E77,BN$1-1))=0,"",SUMIFS(RAW_매출A!$J$2:$J$7000,RAW_매출A!$B$2:$B$7000,$A77,RAW_매출A!$A$2:$A$7000,EDATE($E77,BN$1-1)))),"")</f>
        <v/>
      </c>
    </row>
    <row r="78" spans="1:66" x14ac:dyDescent="0.3">
      <c r="A78" t="str">
        <f>세팅!A79</f>
        <v>(1067) #곡반정파크점</v>
      </c>
      <c r="B78" t="str">
        <f>세팅!B79</f>
        <v>150-0</v>
      </c>
      <c r="C78">
        <f t="shared" si="5"/>
        <v>0</v>
      </c>
      <c r="D78" t="str">
        <f t="shared" si="6"/>
        <v>0</v>
      </c>
      <c r="E78" s="1">
        <f>세팅!D79</f>
        <v>44986</v>
      </c>
      <c r="F78">
        <f t="shared" si="4"/>
        <v>4081471.6666666665</v>
      </c>
      <c r="G78">
        <f>IFERROR(IF($A78="","",IF(SUMIFS(RAW_매출A!$J$2:$J$7000,RAW_매출A!$B$2:$B$7000,$A78,RAW_매출A!$A$2:$A$7000,EDATE($E78,G$1-1))=0,"",SUMIFS(RAW_매출A!$J$2:$J$7000,RAW_매출A!$B$2:$B$7000,$A78,RAW_매출A!$A$2:$A$7000,EDATE($E78,G$1-1)))),"")</f>
        <v>2482640</v>
      </c>
      <c r="H78">
        <f>IFERROR(IF($A78="","",IF(SUMIFS(RAW_매출A!$J$2:$J$7000,RAW_매출A!$B$2:$B$7000,$A78,RAW_매출A!$A$2:$A$7000,EDATE($E78,H$1-1))=0,"",SUMIFS(RAW_매출A!$J$2:$J$7000,RAW_매출A!$B$2:$B$7000,$A78,RAW_매출A!$A$2:$A$7000,EDATE($E78,H$1-1)))),"")</f>
        <v>2717030</v>
      </c>
      <c r="I78">
        <f>IFERROR(IF($A78="","",IF(SUMIFS(RAW_매출A!$J$2:$J$7000,RAW_매출A!$B$2:$B$7000,$A78,RAW_매출A!$A$2:$A$7000,EDATE($E78,I$1-1))=0,"",SUMIFS(RAW_매출A!$J$2:$J$7000,RAW_매출A!$B$2:$B$7000,$A78,RAW_매출A!$A$2:$A$7000,EDATE($E78,I$1-1)))),"")</f>
        <v>2736080</v>
      </c>
      <c r="J78" s="28">
        <f>IFERROR(IF($A78="","",IF(SUMIFS(RAW_매출A!$J$2:$J$7000,RAW_매출A!$B$2:$B$7000,$A78,RAW_매출A!$A$2:$A$7000,EDATE($E78,J$1-1))=0,"",SUMIFS(RAW_매출A!$J$2:$J$7000,RAW_매출A!$B$2:$B$7000,$A78,RAW_매출A!$A$2:$A$7000,EDATE($E78,J$1-1)))),"")</f>
        <v>3183330</v>
      </c>
      <c r="K78" s="28">
        <f>IFERROR(IF($A78="","",IF(SUMIFS(RAW_매출A!$J$2:$J$7000,RAW_매출A!$B$2:$B$7000,$A78,RAW_매출A!$A$2:$A$7000,EDATE($E78,K$1-1))=0,"",SUMIFS(RAW_매출A!$J$2:$J$7000,RAW_매출A!$B$2:$B$7000,$A78,RAW_매출A!$A$2:$A$7000,EDATE($E78,K$1-1)))),"")</f>
        <v>4235500</v>
      </c>
      <c r="L78" s="28">
        <f>IFERROR(IF($A78="","",IF(SUMIFS(RAW_매출A!$J$2:$J$7000,RAW_매출A!$B$2:$B$7000,$A78,RAW_매출A!$A$2:$A$7000,EDATE($E78,L$1-1))=0,"",SUMIFS(RAW_매출A!$J$2:$J$7000,RAW_매출A!$B$2:$B$7000,$A78,RAW_매출A!$A$2:$A$7000,EDATE($E78,L$1-1)))),"")</f>
        <v>3840500</v>
      </c>
      <c r="M78" s="28">
        <f>IFERROR(IF($A78="","",IF(SUMIFS(RAW_매출A!$J$2:$J$7000,RAW_매출A!$B$2:$B$7000,$A78,RAW_매출A!$A$2:$A$7000,EDATE($E78,M$1-1))=0,"",SUMIFS(RAW_매출A!$J$2:$J$7000,RAW_매출A!$B$2:$B$7000,$A78,RAW_매출A!$A$2:$A$7000,EDATE($E78,M$1-1)))),"")</f>
        <v>4624000</v>
      </c>
      <c r="N78" s="28">
        <f>IFERROR(IF($A78="","",IF(SUMIFS(RAW_매출A!$J$2:$J$7000,RAW_매출A!$B$2:$B$7000,$A78,RAW_매출A!$A$2:$A$7000,EDATE($E78,N$1-1))=0,"",SUMIFS(RAW_매출A!$J$2:$J$7000,RAW_매출A!$B$2:$B$7000,$A78,RAW_매출A!$A$2:$A$7000,EDATE($E78,N$1-1)))),"")</f>
        <v>4478000</v>
      </c>
      <c r="O78" s="28">
        <f>IFERROR(IF($A78="","",IF(SUMIFS(RAW_매출A!$J$2:$J$7000,RAW_매출A!$B$2:$B$7000,$A78,RAW_매출A!$A$2:$A$7000,EDATE($E78,O$1-1))=0,"",SUMIFS(RAW_매출A!$J$2:$J$7000,RAW_매출A!$B$2:$B$7000,$A78,RAW_매출A!$A$2:$A$7000,EDATE($E78,O$1-1)))),"")</f>
        <v>4127500</v>
      </c>
      <c r="P78">
        <f>IFERROR(IF($A78="","",IF(SUMIFS(RAW_매출A!$J$2:$J$7000,RAW_매출A!$B$2:$B$7000,$A78,RAW_매출A!$A$2:$A$7000,EDATE($E78,P$1-1))=0,"",SUMIFS(RAW_매출A!$J$2:$J$7000,RAW_매출A!$B$2:$B$7000,$A78,RAW_매출A!$A$2:$A$7000,EDATE($E78,P$1-1)))),"")</f>
        <v>4618750</v>
      </c>
      <c r="Q78">
        <f>IFERROR(IF($A78="","",IF(SUMIFS(RAW_매출A!$J$2:$J$7000,RAW_매출A!$B$2:$B$7000,$A78,RAW_매출A!$A$2:$A$7000,EDATE($E78,Q$1-1))=0,"",SUMIFS(RAW_매출A!$J$2:$J$7000,RAW_매출A!$B$2:$B$7000,$A78,RAW_매출A!$A$2:$A$7000,EDATE($E78,Q$1-1)))),"")</f>
        <v>4675610</v>
      </c>
      <c r="R78">
        <f>IFERROR(IF($A78="","",IF(SUMIFS(RAW_매출A!$J$2:$J$7000,RAW_매출A!$B$2:$B$7000,$A78,RAW_매출A!$A$2:$A$7000,EDATE($E78,R$1-1))=0,"",SUMIFS(RAW_매출A!$J$2:$J$7000,RAW_매출A!$B$2:$B$7000,$A78,RAW_매출A!$A$2:$A$7000,EDATE($E78,R$1-1)))),"")</f>
        <v>5335200</v>
      </c>
      <c r="S78">
        <f>IFERROR(IF($A78="","",IF(SUMIFS(RAW_매출A!$J$2:$J$7000,RAW_매출A!$B$2:$B$7000,$A78,RAW_매출A!$A$2:$A$7000,EDATE($E78,S$1-1))=0,"",SUMIFS(RAW_매출A!$J$2:$J$7000,RAW_매출A!$B$2:$B$7000,$A78,RAW_매출A!$A$2:$A$7000,EDATE($E78,S$1-1)))),"")</f>
        <v>5936820</v>
      </c>
      <c r="T78">
        <f>IFERROR(IF($A78="","",IF(SUMIFS(RAW_매출A!$J$2:$J$7000,RAW_매출A!$B$2:$B$7000,$A78,RAW_매출A!$A$2:$A$7000,EDATE($E78,T$1-1))=0,"",SUMIFS(RAW_매출A!$J$2:$J$7000,RAW_매출A!$B$2:$B$7000,$A78,RAW_매출A!$A$2:$A$7000,EDATE($E78,T$1-1)))),"")</f>
        <v>5815360</v>
      </c>
      <c r="U78">
        <f>IFERROR(IF($A78="","",IF(SUMIFS(RAW_매출A!$J$2:$J$7000,RAW_매출A!$B$2:$B$7000,$A78,RAW_매출A!$A$2:$A$7000,EDATE($E78,U$1-1))=0,"",SUMIFS(RAW_매출A!$J$2:$J$7000,RAW_매출A!$B$2:$B$7000,$A78,RAW_매출A!$A$2:$A$7000,EDATE($E78,U$1-1)))),"")</f>
        <v>5107960</v>
      </c>
      <c r="V78">
        <f>IFERROR(IF($A78="","",IF(SUMIFS(RAW_매출A!$J$2:$J$7000,RAW_매출A!$B$2:$B$7000,$A78,RAW_매출A!$A$2:$A$7000,EDATE($E78,V$1-1))=0,"",SUMIFS(RAW_매출A!$J$2:$J$7000,RAW_매출A!$B$2:$B$7000,$A78,RAW_매출A!$A$2:$A$7000,EDATE($E78,V$1-1)))),"")</f>
        <v>5017790</v>
      </c>
      <c r="W78">
        <f>IFERROR(IF($A78="","",IF(SUMIFS(RAW_매출A!$J$2:$J$7000,RAW_매출A!$B$2:$B$7000,$A78,RAW_매출A!$A$2:$A$7000,EDATE($E78,W$1-1))=0,"",SUMIFS(RAW_매출A!$J$2:$J$7000,RAW_매출A!$B$2:$B$7000,$A78,RAW_매출A!$A$2:$A$7000,EDATE($E78,W$1-1)))),"")</f>
        <v>4773400</v>
      </c>
      <c r="X78">
        <f>IFERROR(IF($A78="","",IF(SUMIFS(RAW_매출A!$J$2:$J$7000,RAW_매출A!$B$2:$B$7000,$A78,RAW_매출A!$A$2:$A$7000,EDATE($E78,X$1-1))=0,"",SUMIFS(RAW_매출A!$J$2:$J$7000,RAW_매출A!$B$2:$B$7000,$A78,RAW_매출A!$A$2:$A$7000,EDATE($E78,X$1-1)))),"")</f>
        <v>4282940</v>
      </c>
      <c r="Y78">
        <f>IFERROR(IF($A78="","",IF(SUMIFS(RAW_매출A!$J$2:$J$7000,RAW_매출A!$B$2:$B$7000,$A78,RAW_매출A!$A$2:$A$7000,EDATE($E78,Y$1-1))=0,"",SUMIFS(RAW_매출A!$J$2:$J$7000,RAW_매출A!$B$2:$B$7000,$A78,RAW_매출A!$A$2:$A$7000,EDATE($E78,Y$1-1)))),"")</f>
        <v>4245710</v>
      </c>
      <c r="Z78">
        <f>IFERROR(IF($A78="","",IF(SUMIFS(RAW_매출A!$J$2:$J$7000,RAW_매출A!$B$2:$B$7000,$A78,RAW_매출A!$A$2:$A$7000,EDATE($E78,Z$1-1))=0,"",SUMIFS(RAW_매출A!$J$2:$J$7000,RAW_매출A!$B$2:$B$7000,$A78,RAW_매출A!$A$2:$A$7000,EDATE($E78,Z$1-1)))),"")</f>
        <v>4433130</v>
      </c>
      <c r="AA78">
        <f>IFERROR(IF($A78="","",IF(SUMIFS(RAW_매출A!$J$2:$J$7000,RAW_매출A!$B$2:$B$7000,$A78,RAW_매출A!$A$2:$A$7000,EDATE($E78,AA$1-1))=0,"",SUMIFS(RAW_매출A!$J$2:$J$7000,RAW_매출A!$B$2:$B$7000,$A78,RAW_매출A!$A$2:$A$7000,EDATE($E78,AA$1-1)))),"")</f>
        <v>4286170</v>
      </c>
      <c r="AB78">
        <f>IFERROR(IF($A78="","",IF(SUMIFS(RAW_매출A!$J$2:$J$7000,RAW_매출A!$B$2:$B$7000,$A78,RAW_매출A!$A$2:$A$7000,EDATE($E78,AB$1-1))=0,"",SUMIFS(RAW_매출A!$J$2:$J$7000,RAW_매출A!$B$2:$B$7000,$A78,RAW_매출A!$A$2:$A$7000,EDATE($E78,AB$1-1)))),"")</f>
        <v>4616130</v>
      </c>
      <c r="AC78">
        <f>IFERROR(IF($A78="","",IF(SUMIFS(RAW_매출A!$J$2:$J$7000,RAW_매출A!$B$2:$B$7000,$A78,RAW_매출A!$A$2:$A$7000,EDATE($E78,AC$1-1))=0,"",SUMIFS(RAW_매출A!$J$2:$J$7000,RAW_매출A!$B$2:$B$7000,$A78,RAW_매출A!$A$2:$A$7000,EDATE($E78,AC$1-1)))),"")</f>
        <v>4672720</v>
      </c>
      <c r="AD78">
        <f>IFERROR(IF($A78="","",IF(SUMIFS(RAW_매출A!$J$2:$J$7000,RAW_매출A!$B$2:$B$7000,$A78,RAW_매출A!$A$2:$A$7000,EDATE($E78,AD$1-1))=0,"",SUMIFS(RAW_매출A!$J$2:$J$7000,RAW_매출A!$B$2:$B$7000,$A78,RAW_매출A!$A$2:$A$7000,EDATE($E78,AD$1-1)))),"")</f>
        <v>3914720</v>
      </c>
      <c r="AE78">
        <f>IFERROR(IF($A78="","",IF(SUMIFS(RAW_매출A!$J$2:$J$7000,RAW_매출A!$B$2:$B$7000,$A78,RAW_매출A!$A$2:$A$7000,EDATE($E78,AE$1-1))=0,"",SUMIFS(RAW_매출A!$J$2:$J$7000,RAW_매출A!$B$2:$B$7000,$A78,RAW_매출A!$A$2:$A$7000,EDATE($E78,AE$1-1)))),"")</f>
        <v>4484500</v>
      </c>
      <c r="AF78">
        <f>IFERROR(IF($A78="","",IF(SUMIFS(RAW_매출A!$J$2:$J$7000,RAW_매출A!$B$2:$B$7000,$A78,RAW_매출A!$A$2:$A$7000,EDATE($E78,AF$1-1))=0,"",SUMIFS(RAW_매출A!$J$2:$J$7000,RAW_매출A!$B$2:$B$7000,$A78,RAW_매출A!$A$2:$A$7000,EDATE($E78,AF$1-1)))),"")</f>
        <v>4041910</v>
      </c>
      <c r="AG78">
        <f>IFERROR(IF($A78="","",IF(SUMIFS(RAW_매출A!$J$2:$J$7000,RAW_매출A!$B$2:$B$7000,$A78,RAW_매출A!$A$2:$A$7000,EDATE($E78,AG$1-1))=0,"",SUMIFS(RAW_매출A!$J$2:$J$7000,RAW_매출A!$B$2:$B$7000,$A78,RAW_매출A!$A$2:$A$7000,EDATE($E78,AG$1-1)))),"")</f>
        <v>5275090</v>
      </c>
      <c r="AH78">
        <f>IFERROR(IF($A78="","",IF(SUMIFS(RAW_매출A!$J$2:$J$7000,RAW_매출A!$B$2:$B$7000,$A78,RAW_매출A!$A$2:$A$7000,EDATE($E78,AH$1-1))=0,"",SUMIFS(RAW_매출A!$J$2:$J$7000,RAW_매출A!$B$2:$B$7000,$A78,RAW_매출A!$A$2:$A$7000,EDATE($E78,AH$1-1)))),"")</f>
        <v>4807910</v>
      </c>
      <c r="AI78">
        <f>IFERROR(IF($A78="","",IF(SUMIFS(RAW_매출A!$J$2:$J$7000,RAW_매출A!$B$2:$B$7000,$A78,RAW_매출A!$A$2:$A$7000,EDATE($E78,AI$1-1))=0,"",SUMIFS(RAW_매출A!$J$2:$J$7000,RAW_매출A!$B$2:$B$7000,$A78,RAW_매출A!$A$2:$A$7000,EDATE($E78,AI$1-1)))),"")</f>
        <v>4500780</v>
      </c>
      <c r="AJ78">
        <f>IFERROR(IF($A78="","",IF(SUMIFS(RAW_매출A!$J$2:$J$7000,RAW_매출A!$B$2:$B$7000,$A78,RAW_매출A!$A$2:$A$7000,EDATE($E78,AJ$1-1))=0,"",SUMIFS(RAW_매출A!$J$2:$J$7000,RAW_매출A!$B$2:$B$7000,$A78,RAW_매출A!$A$2:$A$7000,EDATE($E78,AJ$1-1)))),"")</f>
        <v>4488380</v>
      </c>
      <c r="AK78">
        <f>IFERROR(IF($A78="","",IF(SUMIFS(RAW_매출A!$J$2:$J$7000,RAW_매출A!$B$2:$B$7000,$A78,RAW_매출A!$A$2:$A$7000,EDATE($E78,AK$1-1))=0,"",SUMIFS(RAW_매출A!$J$2:$J$7000,RAW_매출A!$B$2:$B$7000,$A78,RAW_매출A!$A$2:$A$7000,EDATE($E78,AK$1-1)))),"")</f>
        <v>4135140</v>
      </c>
      <c r="AL78">
        <f>IFERROR(IF($A78="","",IF(SUMIFS(RAW_매출A!$J$2:$J$7000,RAW_매출A!$B$2:$B$7000,$A78,RAW_매출A!$A$2:$A$7000,EDATE($E78,AL$1-1))=0,"",SUMIFS(RAW_매출A!$J$2:$J$7000,RAW_매출A!$B$2:$B$7000,$A78,RAW_매출A!$A$2:$A$7000,EDATE($E78,AL$1-1)))),"")</f>
        <v>5331620</v>
      </c>
      <c r="AM78">
        <f>IFERROR(IF($A78="","",IF(SUMIFS(RAW_매출A!$J$2:$J$7000,RAW_매출A!$B$2:$B$7000,$A78,RAW_매출A!$A$2:$A$7000,EDATE($E78,AM$1-1))=0,"",SUMIFS(RAW_매출A!$J$2:$J$7000,RAW_매출A!$B$2:$B$7000,$A78,RAW_매출A!$A$2:$A$7000,EDATE($E78,AM$1-1)))),"")</f>
        <v>5236280</v>
      </c>
      <c r="AN78">
        <f>IFERROR(IF($A78="","",IF(SUMIFS(RAW_매출A!$J$2:$J$7000,RAW_매출A!$B$2:$B$7000,$A78,RAW_매출A!$A$2:$A$7000,EDATE($E78,AN$1-1))=0,"",SUMIFS(RAW_매출A!$J$2:$J$7000,RAW_매출A!$B$2:$B$7000,$A78,RAW_매출A!$A$2:$A$7000,EDATE($E78,AN$1-1)))),"")</f>
        <v>5298760</v>
      </c>
      <c r="AO78">
        <f>IFERROR(IF($A78="","",IF(SUMIFS(RAW_매출A!$J$2:$J$7000,RAW_매출A!$B$2:$B$7000,$A78,RAW_매출A!$A$2:$A$7000,EDATE($E78,AO$1-1))=0,"",SUMIFS(RAW_매출A!$J$2:$J$7000,RAW_매출A!$B$2:$B$7000,$A78,RAW_매출A!$A$2:$A$7000,EDATE($E78,AO$1-1)))),"")</f>
        <v>5403560</v>
      </c>
      <c r="AP78">
        <f>IFERROR(IF($A78="","",IF(SUMIFS(RAW_매출A!$J$2:$J$7000,RAW_매출A!$B$2:$B$7000,$A78,RAW_매출A!$A$2:$A$7000,EDATE($E78,AP$1-1))=0,"",SUMIFS(RAW_매출A!$J$2:$J$7000,RAW_매출A!$B$2:$B$7000,$A78,RAW_매출A!$A$2:$A$7000,EDATE($E78,AP$1-1)))),"")</f>
        <v>4536050</v>
      </c>
      <c r="AQ78">
        <f>IFERROR(IF($A78="","",IF(SUMIFS(RAW_매출A!$J$2:$J$7000,RAW_매출A!$B$2:$B$7000,$A78,RAW_매출A!$A$2:$A$7000,EDATE($E78,AQ$1-1))=0,"",SUMIFS(RAW_매출A!$J$2:$J$7000,RAW_매출A!$B$2:$B$7000,$A78,RAW_매출A!$A$2:$A$7000,EDATE($E78,AQ$1-1)))),"")</f>
        <v>5244270</v>
      </c>
      <c r="AR78">
        <f>IFERROR(IF($A78="","",IF(SUMIFS(RAW_매출A!$J$2:$J$7000,RAW_매출A!$B$2:$B$7000,$A78,RAW_매출A!$A$2:$A$7000,EDATE($E78,AR$1-1))=0,"",SUMIFS(RAW_매출A!$J$2:$J$7000,RAW_매출A!$B$2:$B$7000,$A78,RAW_매출A!$A$2:$A$7000,EDATE($E78,AR$1-1)))),"")</f>
        <v>5721240</v>
      </c>
      <c r="AS78">
        <f>IFERROR(IF($A78="","",IF(SUMIFS(RAW_매출A!$J$2:$J$7000,RAW_매출A!$B$2:$B$7000,$A78,RAW_매출A!$A$2:$A$7000,EDATE($E78,AS$1-1))=0,"",SUMIFS(RAW_매출A!$J$2:$J$7000,RAW_매출A!$B$2:$B$7000,$A78,RAW_매출A!$A$2:$A$7000,EDATE($E78,AS$1-1)))),"")</f>
        <v>6168060</v>
      </c>
      <c r="AT78">
        <f>IFERROR(IF($A78="","",IF(SUMIFS(RAW_매출A!$J$2:$J$7000,RAW_매출A!$B$2:$B$7000,$A78,RAW_매출A!$A$2:$A$7000,EDATE($E78,AT$1-1))=0,"",SUMIFS(RAW_매출A!$J$2:$J$7000,RAW_매출A!$B$2:$B$7000,$A78,RAW_매출A!$A$2:$A$7000,EDATE($E78,AT$1-1)))),"")</f>
        <v>4809630</v>
      </c>
      <c r="AU78" t="str">
        <f>IFERROR(IF($A78="","",IF(SUMIFS(RAW_매출A!$J$2:$J$7000,RAW_매출A!$B$2:$B$7000,$A78,RAW_매출A!$A$2:$A$7000,EDATE($E78,AU$1-1))=0,"",SUMIFS(RAW_매출A!$J$2:$J$7000,RAW_매출A!$B$2:$B$7000,$A78,RAW_매출A!$A$2:$A$7000,EDATE($E78,AU$1-1)))),"")</f>
        <v/>
      </c>
      <c r="AV78" t="str">
        <f>IFERROR(IF($A78="","",IF(SUMIFS(RAW_매출A!$J$2:$J$7000,RAW_매출A!$B$2:$B$7000,$A78,RAW_매출A!$A$2:$A$7000,EDATE($E78,AV$1-1))=0,"",SUMIFS(RAW_매출A!$J$2:$J$7000,RAW_매출A!$B$2:$B$7000,$A78,RAW_매출A!$A$2:$A$7000,EDATE($E78,AV$1-1)))),"")</f>
        <v/>
      </c>
      <c r="AW78" t="str">
        <f>IFERROR(IF($A78="","",IF(SUMIFS(RAW_매출A!$J$2:$J$7000,RAW_매출A!$B$2:$B$7000,$A78,RAW_매출A!$A$2:$A$7000,EDATE($E78,AW$1-1))=0,"",SUMIFS(RAW_매출A!$J$2:$J$7000,RAW_매출A!$B$2:$B$7000,$A78,RAW_매출A!$A$2:$A$7000,EDATE($E78,AW$1-1)))),"")</f>
        <v/>
      </c>
      <c r="AX78" t="str">
        <f>IFERROR(IF($A78="","",IF(SUMIFS(RAW_매출A!$J$2:$J$7000,RAW_매출A!$B$2:$B$7000,$A78,RAW_매출A!$A$2:$A$7000,EDATE($E78,AX$1-1))=0,"",SUMIFS(RAW_매출A!$J$2:$J$7000,RAW_매출A!$B$2:$B$7000,$A78,RAW_매출A!$A$2:$A$7000,EDATE($E78,AX$1-1)))),"")</f>
        <v/>
      </c>
      <c r="AY78" t="str">
        <f>IFERROR(IF($A78="","",IF(SUMIFS(RAW_매출A!$J$2:$J$7000,RAW_매출A!$B$2:$B$7000,$A78,RAW_매출A!$A$2:$A$7000,EDATE($E78,AY$1-1))=0,"",SUMIFS(RAW_매출A!$J$2:$J$7000,RAW_매출A!$B$2:$B$7000,$A78,RAW_매출A!$A$2:$A$7000,EDATE($E78,AY$1-1)))),"")</f>
        <v/>
      </c>
      <c r="AZ78" t="str">
        <f>IFERROR(IF($A78="","",IF(SUMIFS(RAW_매출A!$J$2:$J$7000,RAW_매출A!$B$2:$B$7000,$A78,RAW_매출A!$A$2:$A$7000,EDATE($E78,AZ$1-1))=0,"",SUMIFS(RAW_매출A!$J$2:$J$7000,RAW_매출A!$B$2:$B$7000,$A78,RAW_매출A!$A$2:$A$7000,EDATE($E78,AZ$1-1)))),"")</f>
        <v/>
      </c>
      <c r="BA78" t="str">
        <f>IFERROR(IF($A78="","",IF(SUMIFS(RAW_매출A!$J$2:$J$7000,RAW_매출A!$B$2:$B$7000,$A78,RAW_매출A!$A$2:$A$7000,EDATE($E78,BA$1-1))=0,"",SUMIFS(RAW_매출A!$J$2:$J$7000,RAW_매출A!$B$2:$B$7000,$A78,RAW_매출A!$A$2:$A$7000,EDATE($E78,BA$1-1)))),"")</f>
        <v/>
      </c>
      <c r="BB78" t="str">
        <f>IFERROR(IF($A78="","",IF(SUMIFS(RAW_매출A!$J$2:$J$7000,RAW_매출A!$B$2:$B$7000,$A78,RAW_매출A!$A$2:$A$7000,EDATE($E78,BB$1-1))=0,"",SUMIFS(RAW_매출A!$J$2:$J$7000,RAW_매출A!$B$2:$B$7000,$A78,RAW_매출A!$A$2:$A$7000,EDATE($E78,BB$1-1)))),"")</f>
        <v/>
      </c>
      <c r="BC78" t="str">
        <f>IFERROR(IF($A78="","",IF(SUMIFS(RAW_매출A!$J$2:$J$7000,RAW_매출A!$B$2:$B$7000,$A78,RAW_매출A!$A$2:$A$7000,EDATE($E78,BC$1-1))=0,"",SUMIFS(RAW_매출A!$J$2:$J$7000,RAW_매출A!$B$2:$B$7000,$A78,RAW_매출A!$A$2:$A$7000,EDATE($E78,BC$1-1)))),"")</f>
        <v/>
      </c>
      <c r="BD78" t="str">
        <f>IFERROR(IF($A78="","",IF(SUMIFS(RAW_매출A!$J$2:$J$7000,RAW_매출A!$B$2:$B$7000,$A78,RAW_매출A!$A$2:$A$7000,EDATE($E78,BD$1-1))=0,"",SUMIFS(RAW_매출A!$J$2:$J$7000,RAW_매출A!$B$2:$B$7000,$A78,RAW_매출A!$A$2:$A$7000,EDATE($E78,BD$1-1)))),"")</f>
        <v/>
      </c>
      <c r="BE78" t="str">
        <f>IFERROR(IF($A78="","",IF(SUMIFS(RAW_매출A!$J$2:$J$7000,RAW_매출A!$B$2:$B$7000,$A78,RAW_매출A!$A$2:$A$7000,EDATE($E78,BE$1-1))=0,"",SUMIFS(RAW_매출A!$J$2:$J$7000,RAW_매출A!$B$2:$B$7000,$A78,RAW_매출A!$A$2:$A$7000,EDATE($E78,BE$1-1)))),"")</f>
        <v/>
      </c>
      <c r="BF78" t="str">
        <f>IFERROR(IF($A78="","",IF(SUMIFS(RAW_매출A!$J$2:$J$7000,RAW_매출A!$B$2:$B$7000,$A78,RAW_매출A!$A$2:$A$7000,EDATE($E78,BF$1-1))=0,"",SUMIFS(RAW_매출A!$J$2:$J$7000,RAW_매출A!$B$2:$B$7000,$A78,RAW_매출A!$A$2:$A$7000,EDATE($E78,BF$1-1)))),"")</f>
        <v/>
      </c>
      <c r="BG78" t="str">
        <f>IFERROR(IF($A78="","",IF(SUMIFS(RAW_매출A!$J$2:$J$7000,RAW_매출A!$B$2:$B$7000,$A78,RAW_매출A!$A$2:$A$7000,EDATE($E78,BG$1-1))=0,"",SUMIFS(RAW_매출A!$J$2:$J$7000,RAW_매출A!$B$2:$B$7000,$A78,RAW_매출A!$A$2:$A$7000,EDATE($E78,BG$1-1)))),"")</f>
        <v/>
      </c>
      <c r="BH78" t="str">
        <f>IFERROR(IF($A78="","",IF(SUMIFS(RAW_매출A!$J$2:$J$7000,RAW_매출A!$B$2:$B$7000,$A78,RAW_매출A!$A$2:$A$7000,EDATE($E78,BH$1-1))=0,"",SUMIFS(RAW_매출A!$J$2:$J$7000,RAW_매출A!$B$2:$B$7000,$A78,RAW_매출A!$A$2:$A$7000,EDATE($E78,BH$1-1)))),"")</f>
        <v/>
      </c>
      <c r="BI78" t="str">
        <f>IFERROR(IF($A78="","",IF(SUMIFS(RAW_매출A!$J$2:$J$7000,RAW_매출A!$B$2:$B$7000,$A78,RAW_매출A!$A$2:$A$7000,EDATE($E78,BI$1-1))=0,"",SUMIFS(RAW_매출A!$J$2:$J$7000,RAW_매출A!$B$2:$B$7000,$A78,RAW_매출A!$A$2:$A$7000,EDATE($E78,BI$1-1)))),"")</f>
        <v/>
      </c>
      <c r="BJ78" t="str">
        <f>IFERROR(IF($A78="","",IF(SUMIFS(RAW_매출A!$J$2:$J$7000,RAW_매출A!$B$2:$B$7000,$A78,RAW_매출A!$A$2:$A$7000,EDATE($E78,BJ$1-1))=0,"",SUMIFS(RAW_매출A!$J$2:$J$7000,RAW_매출A!$B$2:$B$7000,$A78,RAW_매출A!$A$2:$A$7000,EDATE($E78,BJ$1-1)))),"")</f>
        <v/>
      </c>
      <c r="BK78" t="str">
        <f>IFERROR(IF($A78="","",IF(SUMIFS(RAW_매출A!$J$2:$J$7000,RAW_매출A!$B$2:$B$7000,$A78,RAW_매출A!$A$2:$A$7000,EDATE($E78,BK$1-1))=0,"",SUMIFS(RAW_매출A!$J$2:$J$7000,RAW_매출A!$B$2:$B$7000,$A78,RAW_매출A!$A$2:$A$7000,EDATE($E78,BK$1-1)))),"")</f>
        <v/>
      </c>
      <c r="BL78" t="str">
        <f>IFERROR(IF($A78="","",IF(SUMIFS(RAW_매출A!$J$2:$J$7000,RAW_매출A!$B$2:$B$7000,$A78,RAW_매출A!$A$2:$A$7000,EDATE($E78,BL$1-1))=0,"",SUMIFS(RAW_매출A!$J$2:$J$7000,RAW_매출A!$B$2:$B$7000,$A78,RAW_매출A!$A$2:$A$7000,EDATE($E78,BL$1-1)))),"")</f>
        <v/>
      </c>
      <c r="BM78" t="str">
        <f>IFERROR(IF($A78="","",IF(SUMIFS(RAW_매출A!$J$2:$J$7000,RAW_매출A!$B$2:$B$7000,$A78,RAW_매출A!$A$2:$A$7000,EDATE($E78,BM$1-1))=0,"",SUMIFS(RAW_매출A!$J$2:$J$7000,RAW_매출A!$B$2:$B$7000,$A78,RAW_매출A!$A$2:$A$7000,EDATE($E78,BM$1-1)))),"")</f>
        <v/>
      </c>
      <c r="BN78" t="str">
        <f>IFERROR(IF($A78="","",IF(SUMIFS(RAW_매출A!$J$2:$J$7000,RAW_매출A!$B$2:$B$7000,$A78,RAW_매출A!$A$2:$A$7000,EDATE($E78,BN$1-1))=0,"",SUMIFS(RAW_매출A!$J$2:$J$7000,RAW_매출A!$B$2:$B$7000,$A78,RAW_매출A!$A$2:$A$7000,EDATE($E78,BN$1-1)))),"")</f>
        <v/>
      </c>
    </row>
    <row r="79" spans="1:66" x14ac:dyDescent="0.3">
      <c r="A79" t="str">
        <f>세팅!A80</f>
        <v>(1068) #용현사랑점</v>
      </c>
      <c r="B79" t="str">
        <f>세팅!B80</f>
        <v>150-0</v>
      </c>
      <c r="C79">
        <f t="shared" si="5"/>
        <v>0</v>
      </c>
      <c r="D79" t="str">
        <f t="shared" si="6"/>
        <v>0</v>
      </c>
      <c r="E79" s="1">
        <f>세팅!D80</f>
        <v>45017</v>
      </c>
      <c r="F79">
        <f t="shared" si="4"/>
        <v>6565500</v>
      </c>
      <c r="G79">
        <f>IFERROR(IF($A79="","",IF(SUMIFS(RAW_매출A!$J$2:$J$7000,RAW_매출A!$B$2:$B$7000,$A79,RAW_매출A!$A$2:$A$7000,EDATE($E79,G$1-1))=0,"",SUMIFS(RAW_매출A!$J$2:$J$7000,RAW_매출A!$B$2:$B$7000,$A79,RAW_매출A!$A$2:$A$7000,EDATE($E79,G$1-1)))),"")</f>
        <v>3997560</v>
      </c>
      <c r="H79">
        <f>IFERROR(IF($A79="","",IF(SUMIFS(RAW_매출A!$J$2:$J$7000,RAW_매출A!$B$2:$B$7000,$A79,RAW_매출A!$A$2:$A$7000,EDATE($E79,H$1-1))=0,"",SUMIFS(RAW_매출A!$J$2:$J$7000,RAW_매출A!$B$2:$B$7000,$A79,RAW_매출A!$A$2:$A$7000,EDATE($E79,H$1-1)))),"")</f>
        <v>5754880</v>
      </c>
      <c r="I79">
        <f>IFERROR(IF($A79="","",IF(SUMIFS(RAW_매출A!$J$2:$J$7000,RAW_매출A!$B$2:$B$7000,$A79,RAW_매출A!$A$2:$A$7000,EDATE($E79,I$1-1))=0,"",SUMIFS(RAW_매출A!$J$2:$J$7000,RAW_매출A!$B$2:$B$7000,$A79,RAW_매출A!$A$2:$A$7000,EDATE($E79,I$1-1)))),"")</f>
        <v>6064000</v>
      </c>
      <c r="J79" s="28">
        <f>IFERROR(IF($A79="","",IF(SUMIFS(RAW_매출A!$J$2:$J$7000,RAW_매출A!$B$2:$B$7000,$A79,RAW_매출A!$A$2:$A$7000,EDATE($E79,J$1-1))=0,"",SUMIFS(RAW_매출A!$J$2:$J$7000,RAW_매출A!$B$2:$B$7000,$A79,RAW_매출A!$A$2:$A$7000,EDATE($E79,J$1-1)))),"")</f>
        <v>6522000</v>
      </c>
      <c r="K79" s="28">
        <f>IFERROR(IF($A79="","",IF(SUMIFS(RAW_매출A!$J$2:$J$7000,RAW_매출A!$B$2:$B$7000,$A79,RAW_매출A!$A$2:$A$7000,EDATE($E79,K$1-1))=0,"",SUMIFS(RAW_매출A!$J$2:$J$7000,RAW_매출A!$B$2:$B$7000,$A79,RAW_매출A!$A$2:$A$7000,EDATE($E79,K$1-1)))),"")</f>
        <v>6713500</v>
      </c>
      <c r="L79" s="28">
        <f>IFERROR(IF($A79="","",IF(SUMIFS(RAW_매출A!$J$2:$J$7000,RAW_매출A!$B$2:$B$7000,$A79,RAW_매출A!$A$2:$A$7000,EDATE($E79,L$1-1))=0,"",SUMIFS(RAW_매출A!$J$2:$J$7000,RAW_매출A!$B$2:$B$7000,$A79,RAW_매출A!$A$2:$A$7000,EDATE($E79,L$1-1)))),"")</f>
        <v>6391500</v>
      </c>
      <c r="M79" s="28">
        <f>IFERROR(IF($A79="","",IF(SUMIFS(RAW_매출A!$J$2:$J$7000,RAW_매출A!$B$2:$B$7000,$A79,RAW_매출A!$A$2:$A$7000,EDATE($E79,M$1-1))=0,"",SUMIFS(RAW_매출A!$J$2:$J$7000,RAW_매출A!$B$2:$B$7000,$A79,RAW_매출A!$A$2:$A$7000,EDATE($E79,M$1-1)))),"")</f>
        <v>6833000</v>
      </c>
      <c r="N79" s="28">
        <f>IFERROR(IF($A79="","",IF(SUMIFS(RAW_매출A!$J$2:$J$7000,RAW_매출A!$B$2:$B$7000,$A79,RAW_매출A!$A$2:$A$7000,EDATE($E79,N$1-1))=0,"",SUMIFS(RAW_매출A!$J$2:$J$7000,RAW_매출A!$B$2:$B$7000,$A79,RAW_매출A!$A$2:$A$7000,EDATE($E79,N$1-1)))),"")</f>
        <v>6432000</v>
      </c>
      <c r="O79" s="28">
        <f>IFERROR(IF($A79="","",IF(SUMIFS(RAW_매출A!$J$2:$J$7000,RAW_매출A!$B$2:$B$7000,$A79,RAW_매출A!$A$2:$A$7000,EDATE($E79,O$1-1))=0,"",SUMIFS(RAW_매출A!$J$2:$J$7000,RAW_매출A!$B$2:$B$7000,$A79,RAW_매출A!$A$2:$A$7000,EDATE($E79,O$1-1)))),"")</f>
        <v>6501000</v>
      </c>
      <c r="P79">
        <f>IFERROR(IF($A79="","",IF(SUMIFS(RAW_매출A!$J$2:$J$7000,RAW_매출A!$B$2:$B$7000,$A79,RAW_매출A!$A$2:$A$7000,EDATE($E79,P$1-1))=0,"",SUMIFS(RAW_매출A!$J$2:$J$7000,RAW_매출A!$B$2:$B$7000,$A79,RAW_매출A!$A$2:$A$7000,EDATE($E79,P$1-1)))),"")</f>
        <v>5346500</v>
      </c>
      <c r="Q79">
        <f>IFERROR(IF($A79="","",IF(SUMIFS(RAW_매출A!$J$2:$J$7000,RAW_매출A!$B$2:$B$7000,$A79,RAW_매출A!$A$2:$A$7000,EDATE($E79,Q$1-1))=0,"",SUMIFS(RAW_매출A!$J$2:$J$7000,RAW_매출A!$B$2:$B$7000,$A79,RAW_매출A!$A$2:$A$7000,EDATE($E79,Q$1-1)))),"")</f>
        <v>5220000</v>
      </c>
      <c r="R79">
        <f>IFERROR(IF($A79="","",IF(SUMIFS(RAW_매출A!$J$2:$J$7000,RAW_매출A!$B$2:$B$7000,$A79,RAW_매출A!$A$2:$A$7000,EDATE($E79,R$1-1))=0,"",SUMIFS(RAW_매출A!$J$2:$J$7000,RAW_매출A!$B$2:$B$7000,$A79,RAW_매출A!$A$2:$A$7000,EDATE($E79,R$1-1)))),"")</f>
        <v>7023000</v>
      </c>
      <c r="S79">
        <f>IFERROR(IF($A79="","",IF(SUMIFS(RAW_매출A!$J$2:$J$7000,RAW_매출A!$B$2:$B$7000,$A79,RAW_매출A!$A$2:$A$7000,EDATE($E79,S$1-1))=0,"",SUMIFS(RAW_매출A!$J$2:$J$7000,RAW_매출A!$B$2:$B$7000,$A79,RAW_매출A!$A$2:$A$7000,EDATE($E79,S$1-1)))),"")</f>
        <v>6472500</v>
      </c>
      <c r="T79">
        <f>IFERROR(IF($A79="","",IF(SUMIFS(RAW_매출A!$J$2:$J$7000,RAW_매출A!$B$2:$B$7000,$A79,RAW_매출A!$A$2:$A$7000,EDATE($E79,T$1-1))=0,"",SUMIFS(RAW_매출A!$J$2:$J$7000,RAW_매출A!$B$2:$B$7000,$A79,RAW_매출A!$A$2:$A$7000,EDATE($E79,T$1-1)))),"")</f>
        <v>7424500</v>
      </c>
      <c r="U79">
        <f>IFERROR(IF($A79="","",IF(SUMIFS(RAW_매출A!$J$2:$J$7000,RAW_매출A!$B$2:$B$7000,$A79,RAW_매출A!$A$2:$A$7000,EDATE($E79,U$1-1))=0,"",SUMIFS(RAW_매출A!$J$2:$J$7000,RAW_매출A!$B$2:$B$7000,$A79,RAW_매출A!$A$2:$A$7000,EDATE($E79,U$1-1)))),"")</f>
        <v>7404000</v>
      </c>
      <c r="V79">
        <f>IFERROR(IF($A79="","",IF(SUMIFS(RAW_매출A!$J$2:$J$7000,RAW_매출A!$B$2:$B$7000,$A79,RAW_매출A!$A$2:$A$7000,EDATE($E79,V$1-1))=0,"",SUMIFS(RAW_매출A!$J$2:$J$7000,RAW_매출A!$B$2:$B$7000,$A79,RAW_매출A!$A$2:$A$7000,EDATE($E79,V$1-1)))),"")</f>
        <v>7568500</v>
      </c>
      <c r="W79">
        <f>IFERROR(IF($A79="","",IF(SUMIFS(RAW_매출A!$J$2:$J$7000,RAW_매출A!$B$2:$B$7000,$A79,RAW_매출A!$A$2:$A$7000,EDATE($E79,W$1-1))=0,"",SUMIFS(RAW_매출A!$J$2:$J$7000,RAW_매출A!$B$2:$B$7000,$A79,RAW_매출A!$A$2:$A$7000,EDATE($E79,W$1-1)))),"")</f>
        <v>6586500</v>
      </c>
      <c r="X79">
        <f>IFERROR(IF($A79="","",IF(SUMIFS(RAW_매출A!$J$2:$J$7000,RAW_매출A!$B$2:$B$7000,$A79,RAW_매출A!$A$2:$A$7000,EDATE($E79,X$1-1))=0,"",SUMIFS(RAW_매출A!$J$2:$J$7000,RAW_매출A!$B$2:$B$7000,$A79,RAW_매출A!$A$2:$A$7000,EDATE($E79,X$1-1)))),"")</f>
        <v>6574500</v>
      </c>
      <c r="Y79">
        <f>IFERROR(IF($A79="","",IF(SUMIFS(RAW_매출A!$J$2:$J$7000,RAW_매출A!$B$2:$B$7000,$A79,RAW_매출A!$A$2:$A$7000,EDATE($E79,Y$1-1))=0,"",SUMIFS(RAW_매출A!$J$2:$J$7000,RAW_매출A!$B$2:$B$7000,$A79,RAW_매출A!$A$2:$A$7000,EDATE($E79,Y$1-1)))),"")</f>
        <v>6632500</v>
      </c>
      <c r="Z79">
        <f>IFERROR(IF($A79="","",IF(SUMIFS(RAW_매출A!$J$2:$J$7000,RAW_매출A!$B$2:$B$7000,$A79,RAW_매출A!$A$2:$A$7000,EDATE($E79,Z$1-1))=0,"",SUMIFS(RAW_매출A!$J$2:$J$7000,RAW_매출A!$B$2:$B$7000,$A79,RAW_매출A!$A$2:$A$7000,EDATE($E79,Z$1-1)))),"")</f>
        <v>6756000</v>
      </c>
      <c r="AA79">
        <f>IFERROR(IF($A79="","",IF(SUMIFS(RAW_매출A!$J$2:$J$7000,RAW_매출A!$B$2:$B$7000,$A79,RAW_매출A!$A$2:$A$7000,EDATE($E79,AA$1-1))=0,"",SUMIFS(RAW_매출A!$J$2:$J$7000,RAW_매출A!$B$2:$B$7000,$A79,RAW_매출A!$A$2:$A$7000,EDATE($E79,AA$1-1)))),"")</f>
        <v>6447200</v>
      </c>
      <c r="AB79">
        <f>IFERROR(IF($A79="","",IF(SUMIFS(RAW_매출A!$J$2:$J$7000,RAW_매출A!$B$2:$B$7000,$A79,RAW_매출A!$A$2:$A$7000,EDATE($E79,AB$1-1))=0,"",SUMIFS(RAW_매출A!$J$2:$J$7000,RAW_매출A!$B$2:$B$7000,$A79,RAW_매출A!$A$2:$A$7000,EDATE($E79,AB$1-1)))),"")</f>
        <v>5436400</v>
      </c>
      <c r="AC79">
        <f>IFERROR(IF($A79="","",IF(SUMIFS(RAW_매출A!$J$2:$J$7000,RAW_매출A!$B$2:$B$7000,$A79,RAW_매출A!$A$2:$A$7000,EDATE($E79,AC$1-1))=0,"",SUMIFS(RAW_매출A!$J$2:$J$7000,RAW_매출A!$B$2:$B$7000,$A79,RAW_매출A!$A$2:$A$7000,EDATE($E79,AC$1-1)))),"")</f>
        <v>5349200</v>
      </c>
      <c r="AD79">
        <f>IFERROR(IF($A79="","",IF(SUMIFS(RAW_매출A!$J$2:$J$7000,RAW_매출A!$B$2:$B$7000,$A79,RAW_매출A!$A$2:$A$7000,EDATE($E79,AD$1-1))=0,"",SUMIFS(RAW_매출A!$J$2:$J$7000,RAW_매출A!$B$2:$B$7000,$A79,RAW_매출A!$A$2:$A$7000,EDATE($E79,AD$1-1)))),"")</f>
        <v>6368600</v>
      </c>
      <c r="AE79">
        <f>IFERROR(IF($A79="","",IF(SUMIFS(RAW_매출A!$J$2:$J$7000,RAW_매출A!$B$2:$B$7000,$A79,RAW_매출A!$A$2:$A$7000,EDATE($E79,AE$1-1))=0,"",SUMIFS(RAW_매출A!$J$2:$J$7000,RAW_매출A!$B$2:$B$7000,$A79,RAW_매출A!$A$2:$A$7000,EDATE($E79,AE$1-1)))),"")</f>
        <v>6079600</v>
      </c>
      <c r="AF79">
        <f>IFERROR(IF($A79="","",IF(SUMIFS(RAW_매출A!$J$2:$J$7000,RAW_매출A!$B$2:$B$7000,$A79,RAW_매출A!$A$2:$A$7000,EDATE($E79,AF$1-1))=0,"",SUMIFS(RAW_매출A!$J$2:$J$7000,RAW_매출A!$B$2:$B$7000,$A79,RAW_매출A!$A$2:$A$7000,EDATE($E79,AF$1-1)))),"")</f>
        <v>7777800</v>
      </c>
      <c r="AG79">
        <f>IFERROR(IF($A79="","",IF(SUMIFS(RAW_매출A!$J$2:$J$7000,RAW_매출A!$B$2:$B$7000,$A79,RAW_매출A!$A$2:$A$7000,EDATE($E79,AG$1-1))=0,"",SUMIFS(RAW_매출A!$J$2:$J$7000,RAW_매출A!$B$2:$B$7000,$A79,RAW_매출A!$A$2:$A$7000,EDATE($E79,AG$1-1)))),"")</f>
        <v>7190300</v>
      </c>
      <c r="AH79">
        <f>IFERROR(IF($A79="","",IF(SUMIFS(RAW_매출A!$J$2:$J$7000,RAW_매출A!$B$2:$B$7000,$A79,RAW_매출A!$A$2:$A$7000,EDATE($E79,AH$1-1))=0,"",SUMIFS(RAW_매출A!$J$2:$J$7000,RAW_매출A!$B$2:$B$7000,$A79,RAW_매출A!$A$2:$A$7000,EDATE($E79,AH$1-1)))),"")</f>
        <v>6685300</v>
      </c>
      <c r="AI79">
        <f>IFERROR(IF($A79="","",IF(SUMIFS(RAW_매출A!$J$2:$J$7000,RAW_매출A!$B$2:$B$7000,$A79,RAW_매출A!$A$2:$A$7000,EDATE($E79,AI$1-1))=0,"",SUMIFS(RAW_매출A!$J$2:$J$7000,RAW_매출A!$B$2:$B$7000,$A79,RAW_매출A!$A$2:$A$7000,EDATE($E79,AI$1-1)))),"")</f>
        <v>7043900</v>
      </c>
      <c r="AJ79">
        <f>IFERROR(IF($A79="","",IF(SUMIFS(RAW_매출A!$J$2:$J$7000,RAW_매출A!$B$2:$B$7000,$A79,RAW_매출A!$A$2:$A$7000,EDATE($E79,AJ$1-1))=0,"",SUMIFS(RAW_매출A!$J$2:$J$7000,RAW_매출A!$B$2:$B$7000,$A79,RAW_매출A!$A$2:$A$7000,EDATE($E79,AJ$1-1)))),"")</f>
        <v>6704500</v>
      </c>
      <c r="AK79">
        <f>IFERROR(IF($A79="","",IF(SUMIFS(RAW_매출A!$J$2:$J$7000,RAW_매출A!$B$2:$B$7000,$A79,RAW_매출A!$A$2:$A$7000,EDATE($E79,AK$1-1))=0,"",SUMIFS(RAW_매출A!$J$2:$J$7000,RAW_매출A!$B$2:$B$7000,$A79,RAW_매출A!$A$2:$A$7000,EDATE($E79,AK$1-1)))),"")</f>
        <v>7594800</v>
      </c>
      <c r="AL79">
        <f>IFERROR(IF($A79="","",IF(SUMIFS(RAW_매출A!$J$2:$J$7000,RAW_매출A!$B$2:$B$7000,$A79,RAW_매출A!$A$2:$A$7000,EDATE($E79,AL$1-1))=0,"",SUMIFS(RAW_매출A!$J$2:$J$7000,RAW_매출A!$B$2:$B$7000,$A79,RAW_매출A!$A$2:$A$7000,EDATE($E79,AL$1-1)))),"")</f>
        <v>7281600</v>
      </c>
      <c r="AM79">
        <f>IFERROR(IF($A79="","",IF(SUMIFS(RAW_매출A!$J$2:$J$7000,RAW_매출A!$B$2:$B$7000,$A79,RAW_매출A!$A$2:$A$7000,EDATE($E79,AM$1-1))=0,"",SUMIFS(RAW_매출A!$J$2:$J$7000,RAW_매출A!$B$2:$B$7000,$A79,RAW_매출A!$A$2:$A$7000,EDATE($E79,AM$1-1)))),"")</f>
        <v>6743000</v>
      </c>
      <c r="AN79">
        <f>IFERROR(IF($A79="","",IF(SUMIFS(RAW_매출A!$J$2:$J$7000,RAW_매출A!$B$2:$B$7000,$A79,RAW_매출A!$A$2:$A$7000,EDATE($E79,AN$1-1))=0,"",SUMIFS(RAW_매출A!$J$2:$J$7000,RAW_매출A!$B$2:$B$7000,$A79,RAW_매출A!$A$2:$A$7000,EDATE($E79,AN$1-1)))),"")</f>
        <v>5651800</v>
      </c>
      <c r="AO79">
        <f>IFERROR(IF($A79="","",IF(SUMIFS(RAW_매출A!$J$2:$J$7000,RAW_매출A!$B$2:$B$7000,$A79,RAW_매출A!$A$2:$A$7000,EDATE($E79,AO$1-1))=0,"",SUMIFS(RAW_매출A!$J$2:$J$7000,RAW_매출A!$B$2:$B$7000,$A79,RAW_매출A!$A$2:$A$7000,EDATE($E79,AO$1-1)))),"")</f>
        <v>5793500</v>
      </c>
      <c r="AP79">
        <f>IFERROR(IF($A79="","",IF(SUMIFS(RAW_매출A!$J$2:$J$7000,RAW_매출A!$B$2:$B$7000,$A79,RAW_매출A!$A$2:$A$7000,EDATE($E79,AP$1-1))=0,"",SUMIFS(RAW_매출A!$J$2:$J$7000,RAW_매출A!$B$2:$B$7000,$A79,RAW_매출A!$A$2:$A$7000,EDATE($E79,AP$1-1)))),"")</f>
        <v>6940000</v>
      </c>
      <c r="AQ79">
        <f>IFERROR(IF($A79="","",IF(SUMIFS(RAW_매출A!$J$2:$J$7000,RAW_매출A!$B$2:$B$7000,$A79,RAW_매출A!$A$2:$A$7000,EDATE($E79,AQ$1-1))=0,"",SUMIFS(RAW_매출A!$J$2:$J$7000,RAW_매출A!$B$2:$B$7000,$A79,RAW_매출A!$A$2:$A$7000,EDATE($E79,AQ$1-1)))),"")</f>
        <v>7070400</v>
      </c>
      <c r="AR79">
        <f>IFERROR(IF($A79="","",IF(SUMIFS(RAW_매출A!$J$2:$J$7000,RAW_매출A!$B$2:$B$7000,$A79,RAW_매출A!$A$2:$A$7000,EDATE($E79,AR$1-1))=0,"",SUMIFS(RAW_매출A!$J$2:$J$7000,RAW_매출A!$B$2:$B$7000,$A79,RAW_매출A!$A$2:$A$7000,EDATE($E79,AR$1-1)))),"")</f>
        <v>8443400</v>
      </c>
      <c r="AS79">
        <f>IFERROR(IF($A79="","",IF(SUMIFS(RAW_매출A!$J$2:$J$7000,RAW_매출A!$B$2:$B$7000,$A79,RAW_매출A!$A$2:$A$7000,EDATE($E79,AS$1-1))=0,"",SUMIFS(RAW_매출A!$J$2:$J$7000,RAW_매출A!$B$2:$B$7000,$A79,RAW_매출A!$A$2:$A$7000,EDATE($E79,AS$1-1)))),"")</f>
        <v>6675900</v>
      </c>
      <c r="AT79" t="str">
        <f>IFERROR(IF($A79="","",IF(SUMIFS(RAW_매출A!$J$2:$J$7000,RAW_매출A!$B$2:$B$7000,$A79,RAW_매출A!$A$2:$A$7000,EDATE($E79,AT$1-1))=0,"",SUMIFS(RAW_매출A!$J$2:$J$7000,RAW_매출A!$B$2:$B$7000,$A79,RAW_매출A!$A$2:$A$7000,EDATE($E79,AT$1-1)))),"")</f>
        <v/>
      </c>
      <c r="AU79" t="str">
        <f>IFERROR(IF($A79="","",IF(SUMIFS(RAW_매출A!$J$2:$J$7000,RAW_매출A!$B$2:$B$7000,$A79,RAW_매출A!$A$2:$A$7000,EDATE($E79,AU$1-1))=0,"",SUMIFS(RAW_매출A!$J$2:$J$7000,RAW_매출A!$B$2:$B$7000,$A79,RAW_매출A!$A$2:$A$7000,EDATE($E79,AU$1-1)))),"")</f>
        <v/>
      </c>
      <c r="AV79" t="str">
        <f>IFERROR(IF($A79="","",IF(SUMIFS(RAW_매출A!$J$2:$J$7000,RAW_매출A!$B$2:$B$7000,$A79,RAW_매출A!$A$2:$A$7000,EDATE($E79,AV$1-1))=0,"",SUMIFS(RAW_매출A!$J$2:$J$7000,RAW_매출A!$B$2:$B$7000,$A79,RAW_매출A!$A$2:$A$7000,EDATE($E79,AV$1-1)))),"")</f>
        <v/>
      </c>
      <c r="AW79" t="str">
        <f>IFERROR(IF($A79="","",IF(SUMIFS(RAW_매출A!$J$2:$J$7000,RAW_매출A!$B$2:$B$7000,$A79,RAW_매출A!$A$2:$A$7000,EDATE($E79,AW$1-1))=0,"",SUMIFS(RAW_매출A!$J$2:$J$7000,RAW_매출A!$B$2:$B$7000,$A79,RAW_매출A!$A$2:$A$7000,EDATE($E79,AW$1-1)))),"")</f>
        <v/>
      </c>
      <c r="AX79" t="str">
        <f>IFERROR(IF($A79="","",IF(SUMIFS(RAW_매출A!$J$2:$J$7000,RAW_매출A!$B$2:$B$7000,$A79,RAW_매출A!$A$2:$A$7000,EDATE($E79,AX$1-1))=0,"",SUMIFS(RAW_매출A!$J$2:$J$7000,RAW_매출A!$B$2:$B$7000,$A79,RAW_매출A!$A$2:$A$7000,EDATE($E79,AX$1-1)))),"")</f>
        <v/>
      </c>
      <c r="AY79" t="str">
        <f>IFERROR(IF($A79="","",IF(SUMIFS(RAW_매출A!$J$2:$J$7000,RAW_매출A!$B$2:$B$7000,$A79,RAW_매출A!$A$2:$A$7000,EDATE($E79,AY$1-1))=0,"",SUMIFS(RAW_매출A!$J$2:$J$7000,RAW_매출A!$B$2:$B$7000,$A79,RAW_매출A!$A$2:$A$7000,EDATE($E79,AY$1-1)))),"")</f>
        <v/>
      </c>
      <c r="AZ79" t="str">
        <f>IFERROR(IF($A79="","",IF(SUMIFS(RAW_매출A!$J$2:$J$7000,RAW_매출A!$B$2:$B$7000,$A79,RAW_매출A!$A$2:$A$7000,EDATE($E79,AZ$1-1))=0,"",SUMIFS(RAW_매출A!$J$2:$J$7000,RAW_매출A!$B$2:$B$7000,$A79,RAW_매출A!$A$2:$A$7000,EDATE($E79,AZ$1-1)))),"")</f>
        <v/>
      </c>
      <c r="BA79" t="str">
        <f>IFERROR(IF($A79="","",IF(SUMIFS(RAW_매출A!$J$2:$J$7000,RAW_매출A!$B$2:$B$7000,$A79,RAW_매출A!$A$2:$A$7000,EDATE($E79,BA$1-1))=0,"",SUMIFS(RAW_매출A!$J$2:$J$7000,RAW_매출A!$B$2:$B$7000,$A79,RAW_매출A!$A$2:$A$7000,EDATE($E79,BA$1-1)))),"")</f>
        <v/>
      </c>
      <c r="BB79" t="str">
        <f>IFERROR(IF($A79="","",IF(SUMIFS(RAW_매출A!$J$2:$J$7000,RAW_매출A!$B$2:$B$7000,$A79,RAW_매출A!$A$2:$A$7000,EDATE($E79,BB$1-1))=0,"",SUMIFS(RAW_매출A!$J$2:$J$7000,RAW_매출A!$B$2:$B$7000,$A79,RAW_매출A!$A$2:$A$7000,EDATE($E79,BB$1-1)))),"")</f>
        <v/>
      </c>
      <c r="BC79" t="str">
        <f>IFERROR(IF($A79="","",IF(SUMIFS(RAW_매출A!$J$2:$J$7000,RAW_매출A!$B$2:$B$7000,$A79,RAW_매출A!$A$2:$A$7000,EDATE($E79,BC$1-1))=0,"",SUMIFS(RAW_매출A!$J$2:$J$7000,RAW_매출A!$B$2:$B$7000,$A79,RAW_매출A!$A$2:$A$7000,EDATE($E79,BC$1-1)))),"")</f>
        <v/>
      </c>
      <c r="BD79" t="str">
        <f>IFERROR(IF($A79="","",IF(SUMIFS(RAW_매출A!$J$2:$J$7000,RAW_매출A!$B$2:$B$7000,$A79,RAW_매출A!$A$2:$A$7000,EDATE($E79,BD$1-1))=0,"",SUMIFS(RAW_매출A!$J$2:$J$7000,RAW_매출A!$B$2:$B$7000,$A79,RAW_매출A!$A$2:$A$7000,EDATE($E79,BD$1-1)))),"")</f>
        <v/>
      </c>
      <c r="BE79" t="str">
        <f>IFERROR(IF($A79="","",IF(SUMIFS(RAW_매출A!$J$2:$J$7000,RAW_매출A!$B$2:$B$7000,$A79,RAW_매출A!$A$2:$A$7000,EDATE($E79,BE$1-1))=0,"",SUMIFS(RAW_매출A!$J$2:$J$7000,RAW_매출A!$B$2:$B$7000,$A79,RAW_매출A!$A$2:$A$7000,EDATE($E79,BE$1-1)))),"")</f>
        <v/>
      </c>
      <c r="BF79" t="str">
        <f>IFERROR(IF($A79="","",IF(SUMIFS(RAW_매출A!$J$2:$J$7000,RAW_매출A!$B$2:$B$7000,$A79,RAW_매출A!$A$2:$A$7000,EDATE($E79,BF$1-1))=0,"",SUMIFS(RAW_매출A!$J$2:$J$7000,RAW_매출A!$B$2:$B$7000,$A79,RAW_매출A!$A$2:$A$7000,EDATE($E79,BF$1-1)))),"")</f>
        <v/>
      </c>
      <c r="BG79" t="str">
        <f>IFERROR(IF($A79="","",IF(SUMIFS(RAW_매출A!$J$2:$J$7000,RAW_매출A!$B$2:$B$7000,$A79,RAW_매출A!$A$2:$A$7000,EDATE($E79,BG$1-1))=0,"",SUMIFS(RAW_매출A!$J$2:$J$7000,RAW_매출A!$B$2:$B$7000,$A79,RAW_매출A!$A$2:$A$7000,EDATE($E79,BG$1-1)))),"")</f>
        <v/>
      </c>
      <c r="BH79" t="str">
        <f>IFERROR(IF($A79="","",IF(SUMIFS(RAW_매출A!$J$2:$J$7000,RAW_매출A!$B$2:$B$7000,$A79,RAW_매출A!$A$2:$A$7000,EDATE($E79,BH$1-1))=0,"",SUMIFS(RAW_매출A!$J$2:$J$7000,RAW_매출A!$B$2:$B$7000,$A79,RAW_매출A!$A$2:$A$7000,EDATE($E79,BH$1-1)))),"")</f>
        <v/>
      </c>
      <c r="BI79" t="str">
        <f>IFERROR(IF($A79="","",IF(SUMIFS(RAW_매출A!$J$2:$J$7000,RAW_매출A!$B$2:$B$7000,$A79,RAW_매출A!$A$2:$A$7000,EDATE($E79,BI$1-1))=0,"",SUMIFS(RAW_매출A!$J$2:$J$7000,RAW_매출A!$B$2:$B$7000,$A79,RAW_매출A!$A$2:$A$7000,EDATE($E79,BI$1-1)))),"")</f>
        <v/>
      </c>
      <c r="BJ79" t="str">
        <f>IFERROR(IF($A79="","",IF(SUMIFS(RAW_매출A!$J$2:$J$7000,RAW_매출A!$B$2:$B$7000,$A79,RAW_매출A!$A$2:$A$7000,EDATE($E79,BJ$1-1))=0,"",SUMIFS(RAW_매출A!$J$2:$J$7000,RAW_매출A!$B$2:$B$7000,$A79,RAW_매출A!$A$2:$A$7000,EDATE($E79,BJ$1-1)))),"")</f>
        <v/>
      </c>
      <c r="BK79" t="str">
        <f>IFERROR(IF($A79="","",IF(SUMIFS(RAW_매출A!$J$2:$J$7000,RAW_매출A!$B$2:$B$7000,$A79,RAW_매출A!$A$2:$A$7000,EDATE($E79,BK$1-1))=0,"",SUMIFS(RAW_매출A!$J$2:$J$7000,RAW_매출A!$B$2:$B$7000,$A79,RAW_매출A!$A$2:$A$7000,EDATE($E79,BK$1-1)))),"")</f>
        <v/>
      </c>
      <c r="BL79" t="str">
        <f>IFERROR(IF($A79="","",IF(SUMIFS(RAW_매출A!$J$2:$J$7000,RAW_매출A!$B$2:$B$7000,$A79,RAW_매출A!$A$2:$A$7000,EDATE($E79,BL$1-1))=0,"",SUMIFS(RAW_매출A!$J$2:$J$7000,RAW_매출A!$B$2:$B$7000,$A79,RAW_매출A!$A$2:$A$7000,EDATE($E79,BL$1-1)))),"")</f>
        <v/>
      </c>
      <c r="BM79" t="str">
        <f>IFERROR(IF($A79="","",IF(SUMIFS(RAW_매출A!$J$2:$J$7000,RAW_매출A!$B$2:$B$7000,$A79,RAW_매출A!$A$2:$A$7000,EDATE($E79,BM$1-1))=0,"",SUMIFS(RAW_매출A!$J$2:$J$7000,RAW_매출A!$B$2:$B$7000,$A79,RAW_매출A!$A$2:$A$7000,EDATE($E79,BM$1-1)))),"")</f>
        <v/>
      </c>
      <c r="BN79" t="str">
        <f>IFERROR(IF($A79="","",IF(SUMIFS(RAW_매출A!$J$2:$J$7000,RAW_매출A!$B$2:$B$7000,$A79,RAW_매출A!$A$2:$A$7000,EDATE($E79,BN$1-1))=0,"",SUMIFS(RAW_매출A!$J$2:$J$7000,RAW_매출A!$B$2:$B$7000,$A79,RAW_매출A!$A$2:$A$7000,EDATE($E79,BN$1-1)))),"")</f>
        <v/>
      </c>
    </row>
    <row r="80" spans="1:66" x14ac:dyDescent="0.3">
      <c r="A80" t="str">
        <f>세팅!A81</f>
        <v>(1069) #숭실대입구역점</v>
      </c>
      <c r="B80" t="str">
        <f>세팅!B81</f>
        <v>150-1</v>
      </c>
      <c r="C80">
        <f t="shared" si="5"/>
        <v>1</v>
      </c>
      <c r="D80" t="str">
        <f t="shared" si="6"/>
        <v>1</v>
      </c>
      <c r="E80" s="1">
        <f>세팅!D81</f>
        <v>45017</v>
      </c>
      <c r="F80">
        <f t="shared" si="4"/>
        <v>4613823.333333333</v>
      </c>
      <c r="G80">
        <f>IFERROR(IF($A80="","",IF(SUMIFS(RAW_매출A!$J$2:$J$7000,RAW_매출A!$B$2:$B$7000,$A80,RAW_매출A!$A$2:$A$7000,EDATE($E80,G$1-1))=0,"",SUMIFS(RAW_매출A!$J$2:$J$7000,RAW_매출A!$B$2:$B$7000,$A80,RAW_매출A!$A$2:$A$7000,EDATE($E80,G$1-1)))),"")</f>
        <v>4046620</v>
      </c>
      <c r="H80">
        <f>IFERROR(IF($A80="","",IF(SUMIFS(RAW_매출A!$J$2:$J$7000,RAW_매출A!$B$2:$B$7000,$A80,RAW_매출A!$A$2:$A$7000,EDATE($E80,H$1-1))=0,"",SUMIFS(RAW_매출A!$J$2:$J$7000,RAW_매출A!$B$2:$B$7000,$A80,RAW_매출A!$A$2:$A$7000,EDATE($E80,H$1-1)))),"")</f>
        <v>4520280</v>
      </c>
      <c r="I80">
        <f>IFERROR(IF($A80="","",IF(SUMIFS(RAW_매출A!$J$2:$J$7000,RAW_매출A!$B$2:$B$7000,$A80,RAW_매출A!$A$2:$A$7000,EDATE($E80,I$1-1))=0,"",SUMIFS(RAW_매출A!$J$2:$J$7000,RAW_매출A!$B$2:$B$7000,$A80,RAW_매출A!$A$2:$A$7000,EDATE($E80,I$1-1)))),"")</f>
        <v>4429200</v>
      </c>
      <c r="J80" s="28">
        <f>IFERROR(IF($A80="","",IF(SUMIFS(RAW_매출A!$J$2:$J$7000,RAW_매출A!$B$2:$B$7000,$A80,RAW_매출A!$A$2:$A$7000,EDATE($E80,J$1-1))=0,"",SUMIFS(RAW_매출A!$J$2:$J$7000,RAW_매출A!$B$2:$B$7000,$A80,RAW_매출A!$A$2:$A$7000,EDATE($E80,J$1-1)))),"")</f>
        <v>4824300</v>
      </c>
      <c r="K80" s="28">
        <f>IFERROR(IF($A80="","",IF(SUMIFS(RAW_매출A!$J$2:$J$7000,RAW_매출A!$B$2:$B$7000,$A80,RAW_매출A!$A$2:$A$7000,EDATE($E80,K$1-1))=0,"",SUMIFS(RAW_매출A!$J$2:$J$7000,RAW_매출A!$B$2:$B$7000,$A80,RAW_매출A!$A$2:$A$7000,EDATE($E80,K$1-1)))),"")</f>
        <v>4204500</v>
      </c>
      <c r="L80" s="28">
        <f>IFERROR(IF($A80="","",IF(SUMIFS(RAW_매출A!$J$2:$J$7000,RAW_매출A!$B$2:$B$7000,$A80,RAW_매출A!$A$2:$A$7000,EDATE($E80,L$1-1))=0,"",SUMIFS(RAW_매출A!$J$2:$J$7000,RAW_매출A!$B$2:$B$7000,$A80,RAW_매출A!$A$2:$A$7000,EDATE($E80,L$1-1)))),"")</f>
        <v>4262100</v>
      </c>
      <c r="M80" s="28">
        <f>IFERROR(IF($A80="","",IF(SUMIFS(RAW_매출A!$J$2:$J$7000,RAW_매출A!$B$2:$B$7000,$A80,RAW_매출A!$A$2:$A$7000,EDATE($E80,M$1-1))=0,"",SUMIFS(RAW_매출A!$J$2:$J$7000,RAW_매출A!$B$2:$B$7000,$A80,RAW_매출A!$A$2:$A$7000,EDATE($E80,M$1-1)))),"")</f>
        <v>5084700</v>
      </c>
      <c r="N80" s="28">
        <f>IFERROR(IF($A80="","",IF(SUMIFS(RAW_매출A!$J$2:$J$7000,RAW_매출A!$B$2:$B$7000,$A80,RAW_매출A!$A$2:$A$7000,EDATE($E80,N$1-1))=0,"",SUMIFS(RAW_매출A!$J$2:$J$7000,RAW_매출A!$B$2:$B$7000,$A80,RAW_매출A!$A$2:$A$7000,EDATE($E80,N$1-1)))),"")</f>
        <v>4534500</v>
      </c>
      <c r="O80" s="28">
        <f>IFERROR(IF($A80="","",IF(SUMIFS(RAW_매출A!$J$2:$J$7000,RAW_매출A!$B$2:$B$7000,$A80,RAW_매출A!$A$2:$A$7000,EDATE($E80,O$1-1))=0,"",SUMIFS(RAW_매출A!$J$2:$J$7000,RAW_매출A!$B$2:$B$7000,$A80,RAW_매출A!$A$2:$A$7000,EDATE($E80,O$1-1)))),"")</f>
        <v>4772840</v>
      </c>
      <c r="P80">
        <f>IFERROR(IF($A80="","",IF(SUMIFS(RAW_매출A!$J$2:$J$7000,RAW_매출A!$B$2:$B$7000,$A80,RAW_매출A!$A$2:$A$7000,EDATE($E80,P$1-1))=0,"",SUMIFS(RAW_매출A!$J$2:$J$7000,RAW_매출A!$B$2:$B$7000,$A80,RAW_매출A!$A$2:$A$7000,EDATE($E80,P$1-1)))),"")</f>
        <v>4622890</v>
      </c>
      <c r="Q80">
        <f>IFERROR(IF($A80="","",IF(SUMIFS(RAW_매출A!$J$2:$J$7000,RAW_매출A!$B$2:$B$7000,$A80,RAW_매출A!$A$2:$A$7000,EDATE($E80,Q$1-1))=0,"",SUMIFS(RAW_매출A!$J$2:$J$7000,RAW_매출A!$B$2:$B$7000,$A80,RAW_매출A!$A$2:$A$7000,EDATE($E80,Q$1-1)))),"")</f>
        <v>3875050</v>
      </c>
      <c r="R80">
        <f>IFERROR(IF($A80="","",IF(SUMIFS(RAW_매출A!$J$2:$J$7000,RAW_매출A!$B$2:$B$7000,$A80,RAW_매출A!$A$2:$A$7000,EDATE($E80,R$1-1))=0,"",SUMIFS(RAW_매출A!$J$2:$J$7000,RAW_매출A!$B$2:$B$7000,$A80,RAW_매출A!$A$2:$A$7000,EDATE($E80,R$1-1)))),"")</f>
        <v>4863560</v>
      </c>
      <c r="S80">
        <f>IFERROR(IF($A80="","",IF(SUMIFS(RAW_매출A!$J$2:$J$7000,RAW_매출A!$B$2:$B$7000,$A80,RAW_매출A!$A$2:$A$7000,EDATE($E80,S$1-1))=0,"",SUMIFS(RAW_매출A!$J$2:$J$7000,RAW_매출A!$B$2:$B$7000,$A80,RAW_매출A!$A$2:$A$7000,EDATE($E80,S$1-1)))),"")</f>
        <v>4336860</v>
      </c>
      <c r="T80">
        <f>IFERROR(IF($A80="","",IF(SUMIFS(RAW_매출A!$J$2:$J$7000,RAW_매출A!$B$2:$B$7000,$A80,RAW_매출A!$A$2:$A$7000,EDATE($E80,T$1-1))=0,"",SUMIFS(RAW_매출A!$J$2:$J$7000,RAW_매출A!$B$2:$B$7000,$A80,RAW_매출A!$A$2:$A$7000,EDATE($E80,T$1-1)))),"")</f>
        <v>5085530</v>
      </c>
      <c r="U80">
        <f>IFERROR(IF($A80="","",IF(SUMIFS(RAW_매출A!$J$2:$J$7000,RAW_매출A!$B$2:$B$7000,$A80,RAW_매출A!$A$2:$A$7000,EDATE($E80,U$1-1))=0,"",SUMIFS(RAW_매출A!$J$2:$J$7000,RAW_매출A!$B$2:$B$7000,$A80,RAW_매출A!$A$2:$A$7000,EDATE($E80,U$1-1)))),"")</f>
        <v>4997140</v>
      </c>
      <c r="V80">
        <f>IFERROR(IF($A80="","",IF(SUMIFS(RAW_매출A!$J$2:$J$7000,RAW_매출A!$B$2:$B$7000,$A80,RAW_매출A!$A$2:$A$7000,EDATE($E80,V$1-1))=0,"",SUMIFS(RAW_매출A!$J$2:$J$7000,RAW_매출A!$B$2:$B$7000,$A80,RAW_매출A!$A$2:$A$7000,EDATE($E80,V$1-1)))),"")</f>
        <v>5271140</v>
      </c>
      <c r="W80">
        <f>IFERROR(IF($A80="","",IF(SUMIFS(RAW_매출A!$J$2:$J$7000,RAW_매출A!$B$2:$B$7000,$A80,RAW_매출A!$A$2:$A$7000,EDATE($E80,W$1-1))=0,"",SUMIFS(RAW_매출A!$J$2:$J$7000,RAW_매출A!$B$2:$B$7000,$A80,RAW_매출A!$A$2:$A$7000,EDATE($E80,W$1-1)))),"")</f>
        <v>5655780</v>
      </c>
      <c r="X80">
        <f>IFERROR(IF($A80="","",IF(SUMIFS(RAW_매출A!$J$2:$J$7000,RAW_매출A!$B$2:$B$7000,$A80,RAW_매출A!$A$2:$A$7000,EDATE($E80,X$1-1))=0,"",SUMIFS(RAW_매출A!$J$2:$J$7000,RAW_매출A!$B$2:$B$7000,$A80,RAW_매출A!$A$2:$A$7000,EDATE($E80,X$1-1)))),"")</f>
        <v>5412260</v>
      </c>
      <c r="Y80">
        <f>IFERROR(IF($A80="","",IF(SUMIFS(RAW_매출A!$J$2:$J$7000,RAW_매출A!$B$2:$B$7000,$A80,RAW_매출A!$A$2:$A$7000,EDATE($E80,Y$1-1))=0,"",SUMIFS(RAW_매출A!$J$2:$J$7000,RAW_매출A!$B$2:$B$7000,$A80,RAW_매출A!$A$2:$A$7000,EDATE($E80,Y$1-1)))),"")</f>
        <v>5310260</v>
      </c>
      <c r="Z80">
        <f>IFERROR(IF($A80="","",IF(SUMIFS(RAW_매출A!$J$2:$J$7000,RAW_매출A!$B$2:$B$7000,$A80,RAW_매출A!$A$2:$A$7000,EDATE($E80,Z$1-1))=0,"",SUMIFS(RAW_매출A!$J$2:$J$7000,RAW_매출A!$B$2:$B$7000,$A80,RAW_매출A!$A$2:$A$7000,EDATE($E80,Z$1-1)))),"")</f>
        <v>5297070</v>
      </c>
      <c r="AA80">
        <f>IFERROR(IF($A80="","",IF(SUMIFS(RAW_매출A!$J$2:$J$7000,RAW_매출A!$B$2:$B$7000,$A80,RAW_매출A!$A$2:$A$7000,EDATE($E80,AA$1-1))=0,"",SUMIFS(RAW_매출A!$J$2:$J$7000,RAW_매출A!$B$2:$B$7000,$A80,RAW_매출A!$A$2:$A$7000,EDATE($E80,AA$1-1)))),"")</f>
        <v>4653170</v>
      </c>
      <c r="AB80">
        <f>IFERROR(IF($A80="","",IF(SUMIFS(RAW_매출A!$J$2:$J$7000,RAW_매출A!$B$2:$B$7000,$A80,RAW_매출A!$A$2:$A$7000,EDATE($E80,AB$1-1))=0,"",SUMIFS(RAW_매출A!$J$2:$J$7000,RAW_매출A!$B$2:$B$7000,$A80,RAW_매출A!$A$2:$A$7000,EDATE($E80,AB$1-1)))),"")</f>
        <v>3841790</v>
      </c>
      <c r="AC80">
        <f>IFERROR(IF($A80="","",IF(SUMIFS(RAW_매출A!$J$2:$J$7000,RAW_매출A!$B$2:$B$7000,$A80,RAW_매출A!$A$2:$A$7000,EDATE($E80,AC$1-1))=0,"",SUMIFS(RAW_매출A!$J$2:$J$7000,RAW_매출A!$B$2:$B$7000,$A80,RAW_매출A!$A$2:$A$7000,EDATE($E80,AC$1-1)))),"")</f>
        <v>4238650</v>
      </c>
      <c r="AD80">
        <f>IFERROR(IF($A80="","",IF(SUMIFS(RAW_매출A!$J$2:$J$7000,RAW_매출A!$B$2:$B$7000,$A80,RAW_매출A!$A$2:$A$7000,EDATE($E80,AD$1-1))=0,"",SUMIFS(RAW_매출A!$J$2:$J$7000,RAW_매출A!$B$2:$B$7000,$A80,RAW_매출A!$A$2:$A$7000,EDATE($E80,AD$1-1)))),"")</f>
        <v>5288370</v>
      </c>
      <c r="AE80">
        <f>IFERROR(IF($A80="","",IF(SUMIFS(RAW_매출A!$J$2:$J$7000,RAW_매출A!$B$2:$B$7000,$A80,RAW_매출A!$A$2:$A$7000,EDATE($E80,AE$1-1))=0,"",SUMIFS(RAW_매출A!$J$2:$J$7000,RAW_매출A!$B$2:$B$7000,$A80,RAW_매출A!$A$2:$A$7000,EDATE($E80,AE$1-1)))),"")</f>
        <v>5498510</v>
      </c>
      <c r="AF80">
        <f>IFERROR(IF($A80="","",IF(SUMIFS(RAW_매출A!$J$2:$J$7000,RAW_매출A!$B$2:$B$7000,$A80,RAW_매출A!$A$2:$A$7000,EDATE($E80,AF$1-1))=0,"",SUMIFS(RAW_매출A!$J$2:$J$7000,RAW_매출A!$B$2:$B$7000,$A80,RAW_매출A!$A$2:$A$7000,EDATE($E80,AF$1-1)))),"")</f>
        <v>6080230</v>
      </c>
      <c r="AG80">
        <f>IFERROR(IF($A80="","",IF(SUMIFS(RAW_매출A!$J$2:$J$7000,RAW_매출A!$B$2:$B$7000,$A80,RAW_매출A!$A$2:$A$7000,EDATE($E80,AG$1-1))=0,"",SUMIFS(RAW_매출A!$J$2:$J$7000,RAW_매출A!$B$2:$B$7000,$A80,RAW_매출A!$A$2:$A$7000,EDATE($E80,AG$1-1)))),"")</f>
        <v>5495850</v>
      </c>
      <c r="AH80">
        <f>IFERROR(IF($A80="","",IF(SUMIFS(RAW_매출A!$J$2:$J$7000,RAW_매출A!$B$2:$B$7000,$A80,RAW_매출A!$A$2:$A$7000,EDATE($E80,AH$1-1))=0,"",SUMIFS(RAW_매출A!$J$2:$J$7000,RAW_매출A!$B$2:$B$7000,$A80,RAW_매출A!$A$2:$A$7000,EDATE($E80,AH$1-1)))),"")</f>
        <v>5100830</v>
      </c>
      <c r="AI80">
        <f>IFERROR(IF($A80="","",IF(SUMIFS(RAW_매출A!$J$2:$J$7000,RAW_매출A!$B$2:$B$7000,$A80,RAW_매출A!$A$2:$A$7000,EDATE($E80,AI$1-1))=0,"",SUMIFS(RAW_매출A!$J$2:$J$7000,RAW_매출A!$B$2:$B$7000,$A80,RAW_매출A!$A$2:$A$7000,EDATE($E80,AI$1-1)))),"")</f>
        <v>5287220</v>
      </c>
      <c r="AJ80">
        <f>IFERROR(IF($A80="","",IF(SUMIFS(RAW_매출A!$J$2:$J$7000,RAW_매출A!$B$2:$B$7000,$A80,RAW_매출A!$A$2:$A$7000,EDATE($E80,AJ$1-1))=0,"",SUMIFS(RAW_매출A!$J$2:$J$7000,RAW_매출A!$B$2:$B$7000,$A80,RAW_매출A!$A$2:$A$7000,EDATE($E80,AJ$1-1)))),"")</f>
        <v>5736940</v>
      </c>
      <c r="AK80">
        <f>IFERROR(IF($A80="","",IF(SUMIFS(RAW_매출A!$J$2:$J$7000,RAW_매출A!$B$2:$B$7000,$A80,RAW_매출A!$A$2:$A$7000,EDATE($E80,AK$1-1))=0,"",SUMIFS(RAW_매출A!$J$2:$J$7000,RAW_매출A!$B$2:$B$7000,$A80,RAW_매출A!$A$2:$A$7000,EDATE($E80,AK$1-1)))),"")</f>
        <v>6435190</v>
      </c>
      <c r="AL80">
        <f>IFERROR(IF($A80="","",IF(SUMIFS(RAW_매출A!$J$2:$J$7000,RAW_매출A!$B$2:$B$7000,$A80,RAW_매출A!$A$2:$A$7000,EDATE($E80,AL$1-1))=0,"",SUMIFS(RAW_매출A!$J$2:$J$7000,RAW_매출A!$B$2:$B$7000,$A80,RAW_매출A!$A$2:$A$7000,EDATE($E80,AL$1-1)))),"")</f>
        <v>5325400</v>
      </c>
      <c r="AM80">
        <f>IFERROR(IF($A80="","",IF(SUMIFS(RAW_매출A!$J$2:$J$7000,RAW_매출A!$B$2:$B$7000,$A80,RAW_매출A!$A$2:$A$7000,EDATE($E80,AM$1-1))=0,"",SUMIFS(RAW_매출A!$J$2:$J$7000,RAW_매출A!$B$2:$B$7000,$A80,RAW_매출A!$A$2:$A$7000,EDATE($E80,AM$1-1)))),"")</f>
        <v>4958630</v>
      </c>
      <c r="AN80">
        <f>IFERROR(IF($A80="","",IF(SUMIFS(RAW_매출A!$J$2:$J$7000,RAW_매출A!$B$2:$B$7000,$A80,RAW_매출A!$A$2:$A$7000,EDATE($E80,AN$1-1))=0,"",SUMIFS(RAW_매출A!$J$2:$J$7000,RAW_매출A!$B$2:$B$7000,$A80,RAW_매출A!$A$2:$A$7000,EDATE($E80,AN$1-1)))),"")</f>
        <v>4725390</v>
      </c>
      <c r="AO80">
        <f>IFERROR(IF($A80="","",IF(SUMIFS(RAW_매출A!$J$2:$J$7000,RAW_매출A!$B$2:$B$7000,$A80,RAW_매출A!$A$2:$A$7000,EDATE($E80,AO$1-1))=0,"",SUMIFS(RAW_매출A!$J$2:$J$7000,RAW_매출A!$B$2:$B$7000,$A80,RAW_매출A!$A$2:$A$7000,EDATE($E80,AO$1-1)))),"")</f>
        <v>4283900</v>
      </c>
      <c r="AP80">
        <f>IFERROR(IF($A80="","",IF(SUMIFS(RAW_매출A!$J$2:$J$7000,RAW_매출A!$B$2:$B$7000,$A80,RAW_매출A!$A$2:$A$7000,EDATE($E80,AP$1-1))=0,"",SUMIFS(RAW_매출A!$J$2:$J$7000,RAW_매출A!$B$2:$B$7000,$A80,RAW_매출A!$A$2:$A$7000,EDATE($E80,AP$1-1)))),"")</f>
        <v>4991150</v>
      </c>
      <c r="AQ80">
        <f>IFERROR(IF($A80="","",IF(SUMIFS(RAW_매출A!$J$2:$J$7000,RAW_매출A!$B$2:$B$7000,$A80,RAW_매출A!$A$2:$A$7000,EDATE($E80,AQ$1-1))=0,"",SUMIFS(RAW_매출A!$J$2:$J$7000,RAW_매출A!$B$2:$B$7000,$A80,RAW_매출A!$A$2:$A$7000,EDATE($E80,AQ$1-1)))),"")</f>
        <v>5169880</v>
      </c>
      <c r="AR80">
        <f>IFERROR(IF($A80="","",IF(SUMIFS(RAW_매출A!$J$2:$J$7000,RAW_매출A!$B$2:$B$7000,$A80,RAW_매출A!$A$2:$A$7000,EDATE($E80,AR$1-1))=0,"",SUMIFS(RAW_매출A!$J$2:$J$7000,RAW_매출A!$B$2:$B$7000,$A80,RAW_매출A!$A$2:$A$7000,EDATE($E80,AR$1-1)))),"")</f>
        <v>6176730</v>
      </c>
      <c r="AS80">
        <f>IFERROR(IF($A80="","",IF(SUMIFS(RAW_매출A!$J$2:$J$7000,RAW_매출A!$B$2:$B$7000,$A80,RAW_매출A!$A$2:$A$7000,EDATE($E80,AS$1-1))=0,"",SUMIFS(RAW_매출A!$J$2:$J$7000,RAW_매출A!$B$2:$B$7000,$A80,RAW_매출A!$A$2:$A$7000,EDATE($E80,AS$1-1)))),"")</f>
        <v>5003390</v>
      </c>
      <c r="AT80" t="str">
        <f>IFERROR(IF($A80="","",IF(SUMIFS(RAW_매출A!$J$2:$J$7000,RAW_매출A!$B$2:$B$7000,$A80,RAW_매출A!$A$2:$A$7000,EDATE($E80,AT$1-1))=0,"",SUMIFS(RAW_매출A!$J$2:$J$7000,RAW_매출A!$B$2:$B$7000,$A80,RAW_매출A!$A$2:$A$7000,EDATE($E80,AT$1-1)))),"")</f>
        <v/>
      </c>
      <c r="AU80" t="str">
        <f>IFERROR(IF($A80="","",IF(SUMIFS(RAW_매출A!$J$2:$J$7000,RAW_매출A!$B$2:$B$7000,$A80,RAW_매출A!$A$2:$A$7000,EDATE($E80,AU$1-1))=0,"",SUMIFS(RAW_매출A!$J$2:$J$7000,RAW_매출A!$B$2:$B$7000,$A80,RAW_매출A!$A$2:$A$7000,EDATE($E80,AU$1-1)))),"")</f>
        <v/>
      </c>
      <c r="AV80" t="str">
        <f>IFERROR(IF($A80="","",IF(SUMIFS(RAW_매출A!$J$2:$J$7000,RAW_매출A!$B$2:$B$7000,$A80,RAW_매출A!$A$2:$A$7000,EDATE($E80,AV$1-1))=0,"",SUMIFS(RAW_매출A!$J$2:$J$7000,RAW_매출A!$B$2:$B$7000,$A80,RAW_매출A!$A$2:$A$7000,EDATE($E80,AV$1-1)))),"")</f>
        <v/>
      </c>
      <c r="AW80" t="str">
        <f>IFERROR(IF($A80="","",IF(SUMIFS(RAW_매출A!$J$2:$J$7000,RAW_매출A!$B$2:$B$7000,$A80,RAW_매출A!$A$2:$A$7000,EDATE($E80,AW$1-1))=0,"",SUMIFS(RAW_매출A!$J$2:$J$7000,RAW_매출A!$B$2:$B$7000,$A80,RAW_매출A!$A$2:$A$7000,EDATE($E80,AW$1-1)))),"")</f>
        <v/>
      </c>
      <c r="AX80" t="str">
        <f>IFERROR(IF($A80="","",IF(SUMIFS(RAW_매출A!$J$2:$J$7000,RAW_매출A!$B$2:$B$7000,$A80,RAW_매출A!$A$2:$A$7000,EDATE($E80,AX$1-1))=0,"",SUMIFS(RAW_매출A!$J$2:$J$7000,RAW_매출A!$B$2:$B$7000,$A80,RAW_매출A!$A$2:$A$7000,EDATE($E80,AX$1-1)))),"")</f>
        <v/>
      </c>
      <c r="AY80" t="str">
        <f>IFERROR(IF($A80="","",IF(SUMIFS(RAW_매출A!$J$2:$J$7000,RAW_매출A!$B$2:$B$7000,$A80,RAW_매출A!$A$2:$A$7000,EDATE($E80,AY$1-1))=0,"",SUMIFS(RAW_매출A!$J$2:$J$7000,RAW_매출A!$B$2:$B$7000,$A80,RAW_매출A!$A$2:$A$7000,EDATE($E80,AY$1-1)))),"")</f>
        <v/>
      </c>
      <c r="AZ80" t="str">
        <f>IFERROR(IF($A80="","",IF(SUMIFS(RAW_매출A!$J$2:$J$7000,RAW_매출A!$B$2:$B$7000,$A80,RAW_매출A!$A$2:$A$7000,EDATE($E80,AZ$1-1))=0,"",SUMIFS(RAW_매출A!$J$2:$J$7000,RAW_매출A!$B$2:$B$7000,$A80,RAW_매출A!$A$2:$A$7000,EDATE($E80,AZ$1-1)))),"")</f>
        <v/>
      </c>
      <c r="BA80" t="str">
        <f>IFERROR(IF($A80="","",IF(SUMIFS(RAW_매출A!$J$2:$J$7000,RAW_매출A!$B$2:$B$7000,$A80,RAW_매출A!$A$2:$A$7000,EDATE($E80,BA$1-1))=0,"",SUMIFS(RAW_매출A!$J$2:$J$7000,RAW_매출A!$B$2:$B$7000,$A80,RAW_매출A!$A$2:$A$7000,EDATE($E80,BA$1-1)))),"")</f>
        <v/>
      </c>
      <c r="BB80" t="str">
        <f>IFERROR(IF($A80="","",IF(SUMIFS(RAW_매출A!$J$2:$J$7000,RAW_매출A!$B$2:$B$7000,$A80,RAW_매출A!$A$2:$A$7000,EDATE($E80,BB$1-1))=0,"",SUMIFS(RAW_매출A!$J$2:$J$7000,RAW_매출A!$B$2:$B$7000,$A80,RAW_매출A!$A$2:$A$7000,EDATE($E80,BB$1-1)))),"")</f>
        <v/>
      </c>
      <c r="BC80" t="str">
        <f>IFERROR(IF($A80="","",IF(SUMIFS(RAW_매출A!$J$2:$J$7000,RAW_매출A!$B$2:$B$7000,$A80,RAW_매출A!$A$2:$A$7000,EDATE($E80,BC$1-1))=0,"",SUMIFS(RAW_매출A!$J$2:$J$7000,RAW_매출A!$B$2:$B$7000,$A80,RAW_매출A!$A$2:$A$7000,EDATE($E80,BC$1-1)))),"")</f>
        <v/>
      </c>
      <c r="BD80" t="str">
        <f>IFERROR(IF($A80="","",IF(SUMIFS(RAW_매출A!$J$2:$J$7000,RAW_매출A!$B$2:$B$7000,$A80,RAW_매출A!$A$2:$A$7000,EDATE($E80,BD$1-1))=0,"",SUMIFS(RAW_매출A!$J$2:$J$7000,RAW_매출A!$B$2:$B$7000,$A80,RAW_매출A!$A$2:$A$7000,EDATE($E80,BD$1-1)))),"")</f>
        <v/>
      </c>
      <c r="BE80" t="str">
        <f>IFERROR(IF($A80="","",IF(SUMIFS(RAW_매출A!$J$2:$J$7000,RAW_매출A!$B$2:$B$7000,$A80,RAW_매출A!$A$2:$A$7000,EDATE($E80,BE$1-1))=0,"",SUMIFS(RAW_매출A!$J$2:$J$7000,RAW_매출A!$B$2:$B$7000,$A80,RAW_매출A!$A$2:$A$7000,EDATE($E80,BE$1-1)))),"")</f>
        <v/>
      </c>
      <c r="BF80" t="str">
        <f>IFERROR(IF($A80="","",IF(SUMIFS(RAW_매출A!$J$2:$J$7000,RAW_매출A!$B$2:$B$7000,$A80,RAW_매출A!$A$2:$A$7000,EDATE($E80,BF$1-1))=0,"",SUMIFS(RAW_매출A!$J$2:$J$7000,RAW_매출A!$B$2:$B$7000,$A80,RAW_매출A!$A$2:$A$7000,EDATE($E80,BF$1-1)))),"")</f>
        <v/>
      </c>
      <c r="BG80" t="str">
        <f>IFERROR(IF($A80="","",IF(SUMIFS(RAW_매출A!$J$2:$J$7000,RAW_매출A!$B$2:$B$7000,$A80,RAW_매출A!$A$2:$A$7000,EDATE($E80,BG$1-1))=0,"",SUMIFS(RAW_매출A!$J$2:$J$7000,RAW_매출A!$B$2:$B$7000,$A80,RAW_매출A!$A$2:$A$7000,EDATE($E80,BG$1-1)))),"")</f>
        <v/>
      </c>
      <c r="BH80" t="str">
        <f>IFERROR(IF($A80="","",IF(SUMIFS(RAW_매출A!$J$2:$J$7000,RAW_매출A!$B$2:$B$7000,$A80,RAW_매출A!$A$2:$A$7000,EDATE($E80,BH$1-1))=0,"",SUMIFS(RAW_매출A!$J$2:$J$7000,RAW_매출A!$B$2:$B$7000,$A80,RAW_매출A!$A$2:$A$7000,EDATE($E80,BH$1-1)))),"")</f>
        <v/>
      </c>
      <c r="BI80" t="str">
        <f>IFERROR(IF($A80="","",IF(SUMIFS(RAW_매출A!$J$2:$J$7000,RAW_매출A!$B$2:$B$7000,$A80,RAW_매출A!$A$2:$A$7000,EDATE($E80,BI$1-1))=0,"",SUMIFS(RAW_매출A!$J$2:$J$7000,RAW_매출A!$B$2:$B$7000,$A80,RAW_매출A!$A$2:$A$7000,EDATE($E80,BI$1-1)))),"")</f>
        <v/>
      </c>
      <c r="BJ80" t="str">
        <f>IFERROR(IF($A80="","",IF(SUMIFS(RAW_매출A!$J$2:$J$7000,RAW_매출A!$B$2:$B$7000,$A80,RAW_매출A!$A$2:$A$7000,EDATE($E80,BJ$1-1))=0,"",SUMIFS(RAW_매출A!$J$2:$J$7000,RAW_매출A!$B$2:$B$7000,$A80,RAW_매출A!$A$2:$A$7000,EDATE($E80,BJ$1-1)))),"")</f>
        <v/>
      </c>
      <c r="BK80" t="str">
        <f>IFERROR(IF($A80="","",IF(SUMIFS(RAW_매출A!$J$2:$J$7000,RAW_매출A!$B$2:$B$7000,$A80,RAW_매출A!$A$2:$A$7000,EDATE($E80,BK$1-1))=0,"",SUMIFS(RAW_매출A!$J$2:$J$7000,RAW_매출A!$B$2:$B$7000,$A80,RAW_매출A!$A$2:$A$7000,EDATE($E80,BK$1-1)))),"")</f>
        <v/>
      </c>
      <c r="BL80" t="str">
        <f>IFERROR(IF($A80="","",IF(SUMIFS(RAW_매출A!$J$2:$J$7000,RAW_매출A!$B$2:$B$7000,$A80,RAW_매출A!$A$2:$A$7000,EDATE($E80,BL$1-1))=0,"",SUMIFS(RAW_매출A!$J$2:$J$7000,RAW_매출A!$B$2:$B$7000,$A80,RAW_매출A!$A$2:$A$7000,EDATE($E80,BL$1-1)))),"")</f>
        <v/>
      </c>
      <c r="BM80" t="str">
        <f>IFERROR(IF($A80="","",IF(SUMIFS(RAW_매출A!$J$2:$J$7000,RAW_매출A!$B$2:$B$7000,$A80,RAW_매출A!$A$2:$A$7000,EDATE($E80,BM$1-1))=0,"",SUMIFS(RAW_매출A!$J$2:$J$7000,RAW_매출A!$B$2:$B$7000,$A80,RAW_매출A!$A$2:$A$7000,EDATE($E80,BM$1-1)))),"")</f>
        <v/>
      </c>
      <c r="BN80" t="str">
        <f>IFERROR(IF($A80="","",IF(SUMIFS(RAW_매출A!$J$2:$J$7000,RAW_매출A!$B$2:$B$7000,$A80,RAW_매출A!$A$2:$A$7000,EDATE($E80,BN$1-1))=0,"",SUMIFS(RAW_매출A!$J$2:$J$7000,RAW_매출A!$B$2:$B$7000,$A80,RAW_매출A!$A$2:$A$7000,EDATE($E80,BN$1-1)))),"")</f>
        <v/>
      </c>
    </row>
    <row r="81" spans="1:66" x14ac:dyDescent="0.3">
      <c r="A81" t="str">
        <f>세팅!A82</f>
        <v>(1070) #뉴신림로데오점</v>
      </c>
      <c r="B81" t="str">
        <f>세팅!B82</f>
        <v>150-0</v>
      </c>
      <c r="C81">
        <f t="shared" si="5"/>
        <v>0</v>
      </c>
      <c r="D81" t="str">
        <f t="shared" si="6"/>
        <v>0</v>
      </c>
      <c r="E81" s="1">
        <f>세팅!D82</f>
        <v>45017</v>
      </c>
      <c r="F81">
        <f t="shared" si="4"/>
        <v>7841430</v>
      </c>
      <c r="G81">
        <f>IFERROR(IF($A81="","",IF(SUMIFS(RAW_매출A!$J$2:$J$7000,RAW_매출A!$B$2:$B$7000,$A81,RAW_매출A!$A$2:$A$7000,EDATE($E81,G$1-1))=0,"",SUMIFS(RAW_매출A!$J$2:$J$7000,RAW_매출A!$B$2:$B$7000,$A81,RAW_매출A!$A$2:$A$7000,EDATE($E81,G$1-1)))),"")</f>
        <v>4858920</v>
      </c>
      <c r="H81">
        <f>IFERROR(IF($A81="","",IF(SUMIFS(RAW_매출A!$J$2:$J$7000,RAW_매출A!$B$2:$B$7000,$A81,RAW_매출A!$A$2:$A$7000,EDATE($E81,H$1-1))=0,"",SUMIFS(RAW_매출A!$J$2:$J$7000,RAW_매출A!$B$2:$B$7000,$A81,RAW_매출A!$A$2:$A$7000,EDATE($E81,H$1-1)))),"")</f>
        <v>5477900</v>
      </c>
      <c r="I81">
        <f>IFERROR(IF($A81="","",IF(SUMIFS(RAW_매출A!$J$2:$J$7000,RAW_매출A!$B$2:$B$7000,$A81,RAW_매출A!$A$2:$A$7000,EDATE($E81,I$1-1))=0,"",SUMIFS(RAW_매출A!$J$2:$J$7000,RAW_매출A!$B$2:$B$7000,$A81,RAW_매출A!$A$2:$A$7000,EDATE($E81,I$1-1)))),"")</f>
        <v>6274000</v>
      </c>
      <c r="J81" s="28">
        <f>IFERROR(IF($A81="","",IF(SUMIFS(RAW_매출A!$J$2:$J$7000,RAW_매출A!$B$2:$B$7000,$A81,RAW_매출A!$A$2:$A$7000,EDATE($E81,J$1-1))=0,"",SUMIFS(RAW_매출A!$J$2:$J$7000,RAW_매출A!$B$2:$B$7000,$A81,RAW_매출A!$A$2:$A$7000,EDATE($E81,J$1-1)))),"")</f>
        <v>7377000</v>
      </c>
      <c r="K81" s="28">
        <f>IFERROR(IF($A81="","",IF(SUMIFS(RAW_매출A!$J$2:$J$7000,RAW_매출A!$B$2:$B$7000,$A81,RAW_매출A!$A$2:$A$7000,EDATE($E81,K$1-1))=0,"",SUMIFS(RAW_매출A!$J$2:$J$7000,RAW_매출A!$B$2:$B$7000,$A81,RAW_매출A!$A$2:$A$7000,EDATE($E81,K$1-1)))),"")</f>
        <v>7261000</v>
      </c>
      <c r="L81" s="28">
        <f>IFERROR(IF($A81="","",IF(SUMIFS(RAW_매출A!$J$2:$J$7000,RAW_매출A!$B$2:$B$7000,$A81,RAW_매출A!$A$2:$A$7000,EDATE($E81,L$1-1))=0,"",SUMIFS(RAW_매출A!$J$2:$J$7000,RAW_매출A!$B$2:$B$7000,$A81,RAW_매출A!$A$2:$A$7000,EDATE($E81,L$1-1)))),"")</f>
        <v>7551000</v>
      </c>
      <c r="M81" s="28">
        <f>IFERROR(IF($A81="","",IF(SUMIFS(RAW_매출A!$J$2:$J$7000,RAW_매출A!$B$2:$B$7000,$A81,RAW_매출A!$A$2:$A$7000,EDATE($E81,M$1-1))=0,"",SUMIFS(RAW_매출A!$J$2:$J$7000,RAW_매출A!$B$2:$B$7000,$A81,RAW_매출A!$A$2:$A$7000,EDATE($E81,M$1-1)))),"")</f>
        <v>8331500</v>
      </c>
      <c r="N81" s="28">
        <f>IFERROR(IF($A81="","",IF(SUMIFS(RAW_매출A!$J$2:$J$7000,RAW_매출A!$B$2:$B$7000,$A81,RAW_매출A!$A$2:$A$7000,EDATE($E81,N$1-1))=0,"",SUMIFS(RAW_매출A!$J$2:$J$7000,RAW_매출A!$B$2:$B$7000,$A81,RAW_매출A!$A$2:$A$7000,EDATE($E81,N$1-1)))),"")</f>
        <v>7953000</v>
      </c>
      <c r="O81" s="28">
        <f>IFERROR(IF($A81="","",IF(SUMIFS(RAW_매출A!$J$2:$J$7000,RAW_매출A!$B$2:$B$7000,$A81,RAW_매출A!$A$2:$A$7000,EDATE($E81,O$1-1))=0,"",SUMIFS(RAW_매출A!$J$2:$J$7000,RAW_매출A!$B$2:$B$7000,$A81,RAW_매출A!$A$2:$A$7000,EDATE($E81,O$1-1)))),"")</f>
        <v>8575080</v>
      </c>
      <c r="P81">
        <f>IFERROR(IF($A81="","",IF(SUMIFS(RAW_매출A!$J$2:$J$7000,RAW_매출A!$B$2:$B$7000,$A81,RAW_매출A!$A$2:$A$7000,EDATE($E81,P$1-1))=0,"",SUMIFS(RAW_매출A!$J$2:$J$7000,RAW_매출A!$B$2:$B$7000,$A81,RAW_매출A!$A$2:$A$7000,EDATE($E81,P$1-1)))),"")</f>
        <v>7887870</v>
      </c>
      <c r="Q81">
        <f>IFERROR(IF($A81="","",IF(SUMIFS(RAW_매출A!$J$2:$J$7000,RAW_매출A!$B$2:$B$7000,$A81,RAW_매출A!$A$2:$A$7000,EDATE($E81,Q$1-1))=0,"",SUMIFS(RAW_매출A!$J$2:$J$7000,RAW_매출A!$B$2:$B$7000,$A81,RAW_매출A!$A$2:$A$7000,EDATE($E81,Q$1-1)))),"")</f>
        <v>7841160</v>
      </c>
      <c r="R81">
        <f>IFERROR(IF($A81="","",IF(SUMIFS(RAW_매출A!$J$2:$J$7000,RAW_매출A!$B$2:$B$7000,$A81,RAW_매출A!$A$2:$A$7000,EDATE($E81,R$1-1))=0,"",SUMIFS(RAW_매출A!$J$2:$J$7000,RAW_매출A!$B$2:$B$7000,$A81,RAW_매출A!$A$2:$A$7000,EDATE($E81,R$1-1)))),"")</f>
        <v>8492930</v>
      </c>
      <c r="S81">
        <f>IFERROR(IF($A81="","",IF(SUMIFS(RAW_매출A!$J$2:$J$7000,RAW_매출A!$B$2:$B$7000,$A81,RAW_매출A!$A$2:$A$7000,EDATE($E81,S$1-1))=0,"",SUMIFS(RAW_매출A!$J$2:$J$7000,RAW_매출A!$B$2:$B$7000,$A81,RAW_매출A!$A$2:$A$7000,EDATE($E81,S$1-1)))),"")</f>
        <v>8649580</v>
      </c>
      <c r="T81">
        <f>IFERROR(IF($A81="","",IF(SUMIFS(RAW_매출A!$J$2:$J$7000,RAW_매출A!$B$2:$B$7000,$A81,RAW_매출A!$A$2:$A$7000,EDATE($E81,T$1-1))=0,"",SUMIFS(RAW_매출A!$J$2:$J$7000,RAW_매출A!$B$2:$B$7000,$A81,RAW_매출A!$A$2:$A$7000,EDATE($E81,T$1-1)))),"")</f>
        <v>9210490</v>
      </c>
      <c r="U81">
        <f>IFERROR(IF($A81="","",IF(SUMIFS(RAW_매출A!$J$2:$J$7000,RAW_매출A!$B$2:$B$7000,$A81,RAW_매출A!$A$2:$A$7000,EDATE($E81,U$1-1))=0,"",SUMIFS(RAW_매출A!$J$2:$J$7000,RAW_매출A!$B$2:$B$7000,$A81,RAW_매출A!$A$2:$A$7000,EDATE($E81,U$1-1)))),"")</f>
        <v>8632150</v>
      </c>
      <c r="V81">
        <f>IFERROR(IF($A81="","",IF(SUMIFS(RAW_매출A!$J$2:$J$7000,RAW_매출A!$B$2:$B$7000,$A81,RAW_매출A!$A$2:$A$7000,EDATE($E81,V$1-1))=0,"",SUMIFS(RAW_매출A!$J$2:$J$7000,RAW_매출A!$B$2:$B$7000,$A81,RAW_매출A!$A$2:$A$7000,EDATE($E81,V$1-1)))),"")</f>
        <v>8870100</v>
      </c>
      <c r="W81">
        <f>IFERROR(IF($A81="","",IF(SUMIFS(RAW_매출A!$J$2:$J$7000,RAW_매출A!$B$2:$B$7000,$A81,RAW_매출A!$A$2:$A$7000,EDATE($E81,W$1-1))=0,"",SUMIFS(RAW_매출A!$J$2:$J$7000,RAW_매출A!$B$2:$B$7000,$A81,RAW_매출A!$A$2:$A$7000,EDATE($E81,W$1-1)))),"")</f>
        <v>8068710</v>
      </c>
      <c r="X81">
        <f>IFERROR(IF($A81="","",IF(SUMIFS(RAW_매출A!$J$2:$J$7000,RAW_매출A!$B$2:$B$7000,$A81,RAW_매출A!$A$2:$A$7000,EDATE($E81,X$1-1))=0,"",SUMIFS(RAW_매출A!$J$2:$J$7000,RAW_매출A!$B$2:$B$7000,$A81,RAW_매출A!$A$2:$A$7000,EDATE($E81,X$1-1)))),"")</f>
        <v>8112370</v>
      </c>
      <c r="Y81">
        <f>IFERROR(IF($A81="","",IF(SUMIFS(RAW_매출A!$J$2:$J$7000,RAW_매출A!$B$2:$B$7000,$A81,RAW_매출A!$A$2:$A$7000,EDATE($E81,Y$1-1))=0,"",SUMIFS(RAW_매출A!$J$2:$J$7000,RAW_매출A!$B$2:$B$7000,$A81,RAW_매출A!$A$2:$A$7000,EDATE($E81,Y$1-1)))),"")</f>
        <v>9491120</v>
      </c>
      <c r="Z81">
        <f>IFERROR(IF($A81="","",IF(SUMIFS(RAW_매출A!$J$2:$J$7000,RAW_매출A!$B$2:$B$7000,$A81,RAW_매출A!$A$2:$A$7000,EDATE($E81,Z$1-1))=0,"",SUMIFS(RAW_매출A!$J$2:$J$7000,RAW_매출A!$B$2:$B$7000,$A81,RAW_매출A!$A$2:$A$7000,EDATE($E81,Z$1-1)))),"")</f>
        <v>8673150</v>
      </c>
      <c r="AA81">
        <f>IFERROR(IF($A81="","",IF(SUMIFS(RAW_매출A!$J$2:$J$7000,RAW_매출A!$B$2:$B$7000,$A81,RAW_매출A!$A$2:$A$7000,EDATE($E81,AA$1-1))=0,"",SUMIFS(RAW_매출A!$J$2:$J$7000,RAW_매출A!$B$2:$B$7000,$A81,RAW_매출A!$A$2:$A$7000,EDATE($E81,AA$1-1)))),"")</f>
        <v>8782150</v>
      </c>
      <c r="AB81">
        <f>IFERROR(IF($A81="","",IF(SUMIFS(RAW_매출A!$J$2:$J$7000,RAW_매출A!$B$2:$B$7000,$A81,RAW_매출A!$A$2:$A$7000,EDATE($E81,AB$1-1))=0,"",SUMIFS(RAW_매출A!$J$2:$J$7000,RAW_매출A!$B$2:$B$7000,$A81,RAW_매출A!$A$2:$A$7000,EDATE($E81,AB$1-1)))),"")</f>
        <v>8236160</v>
      </c>
      <c r="AC81">
        <f>IFERROR(IF($A81="","",IF(SUMIFS(RAW_매출A!$J$2:$J$7000,RAW_매출A!$B$2:$B$7000,$A81,RAW_매출A!$A$2:$A$7000,EDATE($E81,AC$1-1))=0,"",SUMIFS(RAW_매출A!$J$2:$J$7000,RAW_매출A!$B$2:$B$7000,$A81,RAW_매출A!$A$2:$A$7000,EDATE($E81,AC$1-1)))),"")</f>
        <v>7930780</v>
      </c>
      <c r="AD81">
        <f>IFERROR(IF($A81="","",IF(SUMIFS(RAW_매출A!$J$2:$J$7000,RAW_매출A!$B$2:$B$7000,$A81,RAW_매출A!$A$2:$A$7000,EDATE($E81,AD$1-1))=0,"",SUMIFS(RAW_매출A!$J$2:$J$7000,RAW_매출A!$B$2:$B$7000,$A81,RAW_매출A!$A$2:$A$7000,EDATE($E81,AD$1-1)))),"")</f>
        <v>8540640</v>
      </c>
      <c r="AE81">
        <f>IFERROR(IF($A81="","",IF(SUMIFS(RAW_매출A!$J$2:$J$7000,RAW_매출A!$B$2:$B$7000,$A81,RAW_매출A!$A$2:$A$7000,EDATE($E81,AE$1-1))=0,"",SUMIFS(RAW_매출A!$J$2:$J$7000,RAW_매출A!$B$2:$B$7000,$A81,RAW_매출A!$A$2:$A$7000,EDATE($E81,AE$1-1)))),"")</f>
        <v>8808720</v>
      </c>
      <c r="AF81">
        <f>IFERROR(IF($A81="","",IF(SUMIFS(RAW_매출A!$J$2:$J$7000,RAW_매출A!$B$2:$B$7000,$A81,RAW_매출A!$A$2:$A$7000,EDATE($E81,AF$1-1))=0,"",SUMIFS(RAW_매출A!$J$2:$J$7000,RAW_매출A!$B$2:$B$7000,$A81,RAW_매출A!$A$2:$A$7000,EDATE($E81,AF$1-1)))),"")</f>
        <v>9516450</v>
      </c>
      <c r="AG81">
        <f>IFERROR(IF($A81="","",IF(SUMIFS(RAW_매출A!$J$2:$J$7000,RAW_매출A!$B$2:$B$7000,$A81,RAW_매출A!$A$2:$A$7000,EDATE($E81,AG$1-1))=0,"",SUMIFS(RAW_매출A!$J$2:$J$7000,RAW_매출A!$B$2:$B$7000,$A81,RAW_매출A!$A$2:$A$7000,EDATE($E81,AG$1-1)))),"")</f>
        <v>9290550</v>
      </c>
      <c r="AH81">
        <f>IFERROR(IF($A81="","",IF(SUMIFS(RAW_매출A!$J$2:$J$7000,RAW_매출A!$B$2:$B$7000,$A81,RAW_매출A!$A$2:$A$7000,EDATE($E81,AH$1-1))=0,"",SUMIFS(RAW_매출A!$J$2:$J$7000,RAW_매출A!$B$2:$B$7000,$A81,RAW_매출A!$A$2:$A$7000,EDATE($E81,AH$1-1)))),"")</f>
        <v>9084520</v>
      </c>
      <c r="AI81">
        <f>IFERROR(IF($A81="","",IF(SUMIFS(RAW_매출A!$J$2:$J$7000,RAW_매출A!$B$2:$B$7000,$A81,RAW_매출A!$A$2:$A$7000,EDATE($E81,AI$1-1))=0,"",SUMIFS(RAW_매출A!$J$2:$J$7000,RAW_매출A!$B$2:$B$7000,$A81,RAW_매출A!$A$2:$A$7000,EDATE($E81,AI$1-1)))),"")</f>
        <v>9032710</v>
      </c>
      <c r="AJ81">
        <f>IFERROR(IF($A81="","",IF(SUMIFS(RAW_매출A!$J$2:$J$7000,RAW_매출A!$B$2:$B$7000,$A81,RAW_매출A!$A$2:$A$7000,EDATE($E81,AJ$1-1))=0,"",SUMIFS(RAW_매출A!$J$2:$J$7000,RAW_매출A!$B$2:$B$7000,$A81,RAW_매출A!$A$2:$A$7000,EDATE($E81,AJ$1-1)))),"")</f>
        <v>8721530</v>
      </c>
      <c r="AK81">
        <f>IFERROR(IF($A81="","",IF(SUMIFS(RAW_매출A!$J$2:$J$7000,RAW_매출A!$B$2:$B$7000,$A81,RAW_매출A!$A$2:$A$7000,EDATE($E81,AK$1-1))=0,"",SUMIFS(RAW_매출A!$J$2:$J$7000,RAW_매출A!$B$2:$B$7000,$A81,RAW_매출A!$A$2:$A$7000,EDATE($E81,AK$1-1)))),"")</f>
        <v>10343390</v>
      </c>
      <c r="AL81">
        <f>IFERROR(IF($A81="","",IF(SUMIFS(RAW_매출A!$J$2:$J$7000,RAW_매출A!$B$2:$B$7000,$A81,RAW_매출A!$A$2:$A$7000,EDATE($E81,AL$1-1))=0,"",SUMIFS(RAW_매출A!$J$2:$J$7000,RAW_매출A!$B$2:$B$7000,$A81,RAW_매출A!$A$2:$A$7000,EDATE($E81,AL$1-1)))),"")</f>
        <v>9086380</v>
      </c>
      <c r="AM81">
        <f>IFERROR(IF($A81="","",IF(SUMIFS(RAW_매출A!$J$2:$J$7000,RAW_매출A!$B$2:$B$7000,$A81,RAW_매출A!$A$2:$A$7000,EDATE($E81,AM$1-1))=0,"",SUMIFS(RAW_매출A!$J$2:$J$7000,RAW_매출A!$B$2:$B$7000,$A81,RAW_매출A!$A$2:$A$7000,EDATE($E81,AM$1-1)))),"")</f>
        <v>8638510</v>
      </c>
      <c r="AN81">
        <f>IFERROR(IF($A81="","",IF(SUMIFS(RAW_매출A!$J$2:$J$7000,RAW_매출A!$B$2:$B$7000,$A81,RAW_매출A!$A$2:$A$7000,EDATE($E81,AN$1-1))=0,"",SUMIFS(RAW_매출A!$J$2:$J$7000,RAW_매출A!$B$2:$B$7000,$A81,RAW_매출A!$A$2:$A$7000,EDATE($E81,AN$1-1)))),"")</f>
        <v>8899120</v>
      </c>
      <c r="AO81">
        <f>IFERROR(IF($A81="","",IF(SUMIFS(RAW_매출A!$J$2:$J$7000,RAW_매출A!$B$2:$B$7000,$A81,RAW_매출A!$A$2:$A$7000,EDATE($E81,AO$1-1))=0,"",SUMIFS(RAW_매출A!$J$2:$J$7000,RAW_매출A!$B$2:$B$7000,$A81,RAW_매출A!$A$2:$A$7000,EDATE($E81,AO$1-1)))),"")</f>
        <v>8202460</v>
      </c>
      <c r="AP81">
        <f>IFERROR(IF($A81="","",IF(SUMIFS(RAW_매출A!$J$2:$J$7000,RAW_매출A!$B$2:$B$7000,$A81,RAW_매출A!$A$2:$A$7000,EDATE($E81,AP$1-1))=0,"",SUMIFS(RAW_매출A!$J$2:$J$7000,RAW_매출A!$B$2:$B$7000,$A81,RAW_매출A!$A$2:$A$7000,EDATE($E81,AP$1-1)))),"")</f>
        <v>8608250</v>
      </c>
      <c r="AQ81">
        <f>IFERROR(IF($A81="","",IF(SUMIFS(RAW_매출A!$J$2:$J$7000,RAW_매출A!$B$2:$B$7000,$A81,RAW_매출A!$A$2:$A$7000,EDATE($E81,AQ$1-1))=0,"",SUMIFS(RAW_매출A!$J$2:$J$7000,RAW_매출A!$B$2:$B$7000,$A81,RAW_매출A!$A$2:$A$7000,EDATE($E81,AQ$1-1)))),"")</f>
        <v>9152680</v>
      </c>
      <c r="AR81">
        <f>IFERROR(IF($A81="","",IF(SUMIFS(RAW_매출A!$J$2:$J$7000,RAW_매출A!$B$2:$B$7000,$A81,RAW_매출A!$A$2:$A$7000,EDATE($E81,AR$1-1))=0,"",SUMIFS(RAW_매출A!$J$2:$J$7000,RAW_매출A!$B$2:$B$7000,$A81,RAW_매출A!$A$2:$A$7000,EDATE($E81,AR$1-1)))),"")</f>
        <v>10310960</v>
      </c>
      <c r="AS81">
        <f>IFERROR(IF($A81="","",IF(SUMIFS(RAW_매출A!$J$2:$J$7000,RAW_매출A!$B$2:$B$7000,$A81,RAW_매출A!$A$2:$A$7000,EDATE($E81,AS$1-1))=0,"",SUMIFS(RAW_매출A!$J$2:$J$7000,RAW_매출A!$B$2:$B$7000,$A81,RAW_매출A!$A$2:$A$7000,EDATE($E81,AS$1-1)))),"")</f>
        <v>8717050</v>
      </c>
      <c r="AT81" t="str">
        <f>IFERROR(IF($A81="","",IF(SUMIFS(RAW_매출A!$J$2:$J$7000,RAW_매출A!$B$2:$B$7000,$A81,RAW_매출A!$A$2:$A$7000,EDATE($E81,AT$1-1))=0,"",SUMIFS(RAW_매출A!$J$2:$J$7000,RAW_매출A!$B$2:$B$7000,$A81,RAW_매출A!$A$2:$A$7000,EDATE($E81,AT$1-1)))),"")</f>
        <v/>
      </c>
      <c r="AU81" t="str">
        <f>IFERROR(IF($A81="","",IF(SUMIFS(RAW_매출A!$J$2:$J$7000,RAW_매출A!$B$2:$B$7000,$A81,RAW_매출A!$A$2:$A$7000,EDATE($E81,AU$1-1))=0,"",SUMIFS(RAW_매출A!$J$2:$J$7000,RAW_매출A!$B$2:$B$7000,$A81,RAW_매출A!$A$2:$A$7000,EDATE($E81,AU$1-1)))),"")</f>
        <v/>
      </c>
      <c r="AV81" t="str">
        <f>IFERROR(IF($A81="","",IF(SUMIFS(RAW_매출A!$J$2:$J$7000,RAW_매출A!$B$2:$B$7000,$A81,RAW_매출A!$A$2:$A$7000,EDATE($E81,AV$1-1))=0,"",SUMIFS(RAW_매출A!$J$2:$J$7000,RAW_매출A!$B$2:$B$7000,$A81,RAW_매출A!$A$2:$A$7000,EDATE($E81,AV$1-1)))),"")</f>
        <v/>
      </c>
      <c r="AW81" t="str">
        <f>IFERROR(IF($A81="","",IF(SUMIFS(RAW_매출A!$J$2:$J$7000,RAW_매출A!$B$2:$B$7000,$A81,RAW_매출A!$A$2:$A$7000,EDATE($E81,AW$1-1))=0,"",SUMIFS(RAW_매출A!$J$2:$J$7000,RAW_매출A!$B$2:$B$7000,$A81,RAW_매출A!$A$2:$A$7000,EDATE($E81,AW$1-1)))),"")</f>
        <v/>
      </c>
      <c r="AX81" t="str">
        <f>IFERROR(IF($A81="","",IF(SUMIFS(RAW_매출A!$J$2:$J$7000,RAW_매출A!$B$2:$B$7000,$A81,RAW_매출A!$A$2:$A$7000,EDATE($E81,AX$1-1))=0,"",SUMIFS(RAW_매출A!$J$2:$J$7000,RAW_매출A!$B$2:$B$7000,$A81,RAW_매출A!$A$2:$A$7000,EDATE($E81,AX$1-1)))),"")</f>
        <v/>
      </c>
      <c r="AY81" t="str">
        <f>IFERROR(IF($A81="","",IF(SUMIFS(RAW_매출A!$J$2:$J$7000,RAW_매출A!$B$2:$B$7000,$A81,RAW_매출A!$A$2:$A$7000,EDATE($E81,AY$1-1))=0,"",SUMIFS(RAW_매출A!$J$2:$J$7000,RAW_매출A!$B$2:$B$7000,$A81,RAW_매출A!$A$2:$A$7000,EDATE($E81,AY$1-1)))),"")</f>
        <v/>
      </c>
      <c r="AZ81" t="str">
        <f>IFERROR(IF($A81="","",IF(SUMIFS(RAW_매출A!$J$2:$J$7000,RAW_매출A!$B$2:$B$7000,$A81,RAW_매출A!$A$2:$A$7000,EDATE($E81,AZ$1-1))=0,"",SUMIFS(RAW_매출A!$J$2:$J$7000,RAW_매출A!$B$2:$B$7000,$A81,RAW_매출A!$A$2:$A$7000,EDATE($E81,AZ$1-1)))),"")</f>
        <v/>
      </c>
      <c r="BA81" t="str">
        <f>IFERROR(IF($A81="","",IF(SUMIFS(RAW_매출A!$J$2:$J$7000,RAW_매출A!$B$2:$B$7000,$A81,RAW_매출A!$A$2:$A$7000,EDATE($E81,BA$1-1))=0,"",SUMIFS(RAW_매출A!$J$2:$J$7000,RAW_매출A!$B$2:$B$7000,$A81,RAW_매출A!$A$2:$A$7000,EDATE($E81,BA$1-1)))),"")</f>
        <v/>
      </c>
      <c r="BB81" t="str">
        <f>IFERROR(IF($A81="","",IF(SUMIFS(RAW_매출A!$J$2:$J$7000,RAW_매출A!$B$2:$B$7000,$A81,RAW_매출A!$A$2:$A$7000,EDATE($E81,BB$1-1))=0,"",SUMIFS(RAW_매출A!$J$2:$J$7000,RAW_매출A!$B$2:$B$7000,$A81,RAW_매출A!$A$2:$A$7000,EDATE($E81,BB$1-1)))),"")</f>
        <v/>
      </c>
      <c r="BC81" t="str">
        <f>IFERROR(IF($A81="","",IF(SUMIFS(RAW_매출A!$J$2:$J$7000,RAW_매출A!$B$2:$B$7000,$A81,RAW_매출A!$A$2:$A$7000,EDATE($E81,BC$1-1))=0,"",SUMIFS(RAW_매출A!$J$2:$J$7000,RAW_매출A!$B$2:$B$7000,$A81,RAW_매출A!$A$2:$A$7000,EDATE($E81,BC$1-1)))),"")</f>
        <v/>
      </c>
      <c r="BD81" t="str">
        <f>IFERROR(IF($A81="","",IF(SUMIFS(RAW_매출A!$J$2:$J$7000,RAW_매출A!$B$2:$B$7000,$A81,RAW_매출A!$A$2:$A$7000,EDATE($E81,BD$1-1))=0,"",SUMIFS(RAW_매출A!$J$2:$J$7000,RAW_매출A!$B$2:$B$7000,$A81,RAW_매출A!$A$2:$A$7000,EDATE($E81,BD$1-1)))),"")</f>
        <v/>
      </c>
      <c r="BE81" t="str">
        <f>IFERROR(IF($A81="","",IF(SUMIFS(RAW_매출A!$J$2:$J$7000,RAW_매출A!$B$2:$B$7000,$A81,RAW_매출A!$A$2:$A$7000,EDATE($E81,BE$1-1))=0,"",SUMIFS(RAW_매출A!$J$2:$J$7000,RAW_매출A!$B$2:$B$7000,$A81,RAW_매출A!$A$2:$A$7000,EDATE($E81,BE$1-1)))),"")</f>
        <v/>
      </c>
      <c r="BF81" t="str">
        <f>IFERROR(IF($A81="","",IF(SUMIFS(RAW_매출A!$J$2:$J$7000,RAW_매출A!$B$2:$B$7000,$A81,RAW_매출A!$A$2:$A$7000,EDATE($E81,BF$1-1))=0,"",SUMIFS(RAW_매출A!$J$2:$J$7000,RAW_매출A!$B$2:$B$7000,$A81,RAW_매출A!$A$2:$A$7000,EDATE($E81,BF$1-1)))),"")</f>
        <v/>
      </c>
      <c r="BG81" t="str">
        <f>IFERROR(IF($A81="","",IF(SUMIFS(RAW_매출A!$J$2:$J$7000,RAW_매출A!$B$2:$B$7000,$A81,RAW_매출A!$A$2:$A$7000,EDATE($E81,BG$1-1))=0,"",SUMIFS(RAW_매출A!$J$2:$J$7000,RAW_매출A!$B$2:$B$7000,$A81,RAW_매출A!$A$2:$A$7000,EDATE($E81,BG$1-1)))),"")</f>
        <v/>
      </c>
      <c r="BH81" t="str">
        <f>IFERROR(IF($A81="","",IF(SUMIFS(RAW_매출A!$J$2:$J$7000,RAW_매출A!$B$2:$B$7000,$A81,RAW_매출A!$A$2:$A$7000,EDATE($E81,BH$1-1))=0,"",SUMIFS(RAW_매출A!$J$2:$J$7000,RAW_매출A!$B$2:$B$7000,$A81,RAW_매출A!$A$2:$A$7000,EDATE($E81,BH$1-1)))),"")</f>
        <v/>
      </c>
      <c r="BI81" t="str">
        <f>IFERROR(IF($A81="","",IF(SUMIFS(RAW_매출A!$J$2:$J$7000,RAW_매출A!$B$2:$B$7000,$A81,RAW_매출A!$A$2:$A$7000,EDATE($E81,BI$1-1))=0,"",SUMIFS(RAW_매출A!$J$2:$J$7000,RAW_매출A!$B$2:$B$7000,$A81,RAW_매출A!$A$2:$A$7000,EDATE($E81,BI$1-1)))),"")</f>
        <v/>
      </c>
      <c r="BJ81" t="str">
        <f>IFERROR(IF($A81="","",IF(SUMIFS(RAW_매출A!$J$2:$J$7000,RAW_매출A!$B$2:$B$7000,$A81,RAW_매출A!$A$2:$A$7000,EDATE($E81,BJ$1-1))=0,"",SUMIFS(RAW_매출A!$J$2:$J$7000,RAW_매출A!$B$2:$B$7000,$A81,RAW_매출A!$A$2:$A$7000,EDATE($E81,BJ$1-1)))),"")</f>
        <v/>
      </c>
      <c r="BK81" t="str">
        <f>IFERROR(IF($A81="","",IF(SUMIFS(RAW_매출A!$J$2:$J$7000,RAW_매출A!$B$2:$B$7000,$A81,RAW_매출A!$A$2:$A$7000,EDATE($E81,BK$1-1))=0,"",SUMIFS(RAW_매출A!$J$2:$J$7000,RAW_매출A!$B$2:$B$7000,$A81,RAW_매출A!$A$2:$A$7000,EDATE($E81,BK$1-1)))),"")</f>
        <v/>
      </c>
      <c r="BL81" t="str">
        <f>IFERROR(IF($A81="","",IF(SUMIFS(RAW_매출A!$J$2:$J$7000,RAW_매출A!$B$2:$B$7000,$A81,RAW_매출A!$A$2:$A$7000,EDATE($E81,BL$1-1))=0,"",SUMIFS(RAW_매출A!$J$2:$J$7000,RAW_매출A!$B$2:$B$7000,$A81,RAW_매출A!$A$2:$A$7000,EDATE($E81,BL$1-1)))),"")</f>
        <v/>
      </c>
      <c r="BM81" t="str">
        <f>IFERROR(IF($A81="","",IF(SUMIFS(RAW_매출A!$J$2:$J$7000,RAW_매출A!$B$2:$B$7000,$A81,RAW_매출A!$A$2:$A$7000,EDATE($E81,BM$1-1))=0,"",SUMIFS(RAW_매출A!$J$2:$J$7000,RAW_매출A!$B$2:$B$7000,$A81,RAW_매출A!$A$2:$A$7000,EDATE($E81,BM$1-1)))),"")</f>
        <v/>
      </c>
      <c r="BN81" t="str">
        <f>IFERROR(IF($A81="","",IF(SUMIFS(RAW_매출A!$J$2:$J$7000,RAW_매출A!$B$2:$B$7000,$A81,RAW_매출A!$A$2:$A$7000,EDATE($E81,BN$1-1))=0,"",SUMIFS(RAW_매출A!$J$2:$J$7000,RAW_매출A!$B$2:$B$7000,$A81,RAW_매출A!$A$2:$A$7000,EDATE($E81,BN$1-1)))),"")</f>
        <v/>
      </c>
    </row>
    <row r="82" spans="1:66" x14ac:dyDescent="0.3">
      <c r="A82" t="str">
        <f>세팅!A83</f>
        <v>(1071) #성신정문점</v>
      </c>
      <c r="B82" t="str">
        <f>세팅!B83</f>
        <v>150-0</v>
      </c>
      <c r="C82">
        <f t="shared" si="5"/>
        <v>0</v>
      </c>
      <c r="D82" t="str">
        <f t="shared" si="6"/>
        <v>0</v>
      </c>
      <c r="E82" s="1">
        <f>세팅!D83</f>
        <v>45047</v>
      </c>
      <c r="F82">
        <f t="shared" si="4"/>
        <v>4161283.3333333335</v>
      </c>
      <c r="G82">
        <f>IFERROR(IF($A82="","",IF(SUMIFS(RAW_매출A!$J$2:$J$7000,RAW_매출A!$B$2:$B$7000,$A82,RAW_매출A!$A$2:$A$7000,EDATE($E82,G$1-1))=0,"",SUMIFS(RAW_매출A!$J$2:$J$7000,RAW_매출A!$B$2:$B$7000,$A82,RAW_매출A!$A$2:$A$7000,EDATE($E82,G$1-1)))),"")</f>
        <v>3178810</v>
      </c>
      <c r="H82">
        <f>IFERROR(IF($A82="","",IF(SUMIFS(RAW_매출A!$J$2:$J$7000,RAW_매출A!$B$2:$B$7000,$A82,RAW_매출A!$A$2:$A$7000,EDATE($E82,H$1-1))=0,"",SUMIFS(RAW_매출A!$J$2:$J$7000,RAW_매출A!$B$2:$B$7000,$A82,RAW_매출A!$A$2:$A$7000,EDATE($E82,H$1-1)))),"")</f>
        <v>3787740</v>
      </c>
      <c r="I82">
        <f>IFERROR(IF($A82="","",IF(SUMIFS(RAW_매출A!$J$2:$J$7000,RAW_매출A!$B$2:$B$7000,$A82,RAW_매출A!$A$2:$A$7000,EDATE($E82,I$1-1))=0,"",SUMIFS(RAW_매출A!$J$2:$J$7000,RAW_매출A!$B$2:$B$7000,$A82,RAW_매출A!$A$2:$A$7000,EDATE($E82,I$1-1)))),"")</f>
        <v>4111500</v>
      </c>
      <c r="J82" s="28">
        <f>IFERROR(IF($A82="","",IF(SUMIFS(RAW_매출A!$J$2:$J$7000,RAW_매출A!$B$2:$B$7000,$A82,RAW_매출A!$A$2:$A$7000,EDATE($E82,J$1-1))=0,"",SUMIFS(RAW_매출A!$J$2:$J$7000,RAW_매출A!$B$2:$B$7000,$A82,RAW_매출A!$A$2:$A$7000,EDATE($E82,J$1-1)))),"")</f>
        <v>3708500</v>
      </c>
      <c r="K82" s="28">
        <f>IFERROR(IF($A82="","",IF(SUMIFS(RAW_매출A!$J$2:$J$7000,RAW_매출A!$B$2:$B$7000,$A82,RAW_매출A!$A$2:$A$7000,EDATE($E82,K$1-1))=0,"",SUMIFS(RAW_매출A!$J$2:$J$7000,RAW_매출A!$B$2:$B$7000,$A82,RAW_매출A!$A$2:$A$7000,EDATE($E82,K$1-1)))),"")</f>
        <v>3932000</v>
      </c>
      <c r="L82" s="28">
        <f>IFERROR(IF($A82="","",IF(SUMIFS(RAW_매출A!$J$2:$J$7000,RAW_매출A!$B$2:$B$7000,$A82,RAW_매출A!$A$2:$A$7000,EDATE($E82,L$1-1))=0,"",SUMIFS(RAW_매출A!$J$2:$J$7000,RAW_매출A!$B$2:$B$7000,$A82,RAW_매출A!$A$2:$A$7000,EDATE($E82,L$1-1)))),"")</f>
        <v>4823500</v>
      </c>
      <c r="M82" s="28">
        <f>IFERROR(IF($A82="","",IF(SUMIFS(RAW_매출A!$J$2:$J$7000,RAW_매출A!$B$2:$B$7000,$A82,RAW_매출A!$A$2:$A$7000,EDATE($E82,M$1-1))=0,"",SUMIFS(RAW_매출A!$J$2:$J$7000,RAW_매출A!$B$2:$B$7000,$A82,RAW_매출A!$A$2:$A$7000,EDATE($E82,M$1-1)))),"")</f>
        <v>4095000</v>
      </c>
      <c r="N82" s="28">
        <f>IFERROR(IF($A82="","",IF(SUMIFS(RAW_매출A!$J$2:$J$7000,RAW_매출A!$B$2:$B$7000,$A82,RAW_매출A!$A$2:$A$7000,EDATE($E82,N$1-1))=0,"",SUMIFS(RAW_매출A!$J$2:$J$7000,RAW_매출A!$B$2:$B$7000,$A82,RAW_매출A!$A$2:$A$7000,EDATE($E82,N$1-1)))),"")</f>
        <v>4539550</v>
      </c>
      <c r="O82" s="28">
        <f>IFERROR(IF($A82="","",IF(SUMIFS(RAW_매출A!$J$2:$J$7000,RAW_매출A!$B$2:$B$7000,$A82,RAW_매출A!$A$2:$A$7000,EDATE($E82,O$1-1))=0,"",SUMIFS(RAW_매출A!$J$2:$J$7000,RAW_매출A!$B$2:$B$7000,$A82,RAW_매출A!$A$2:$A$7000,EDATE($E82,O$1-1)))),"")</f>
        <v>3869150</v>
      </c>
      <c r="P82">
        <f>IFERROR(IF($A82="","",IF(SUMIFS(RAW_매출A!$J$2:$J$7000,RAW_매출A!$B$2:$B$7000,$A82,RAW_매출A!$A$2:$A$7000,EDATE($E82,P$1-1))=0,"",SUMIFS(RAW_매출A!$J$2:$J$7000,RAW_매출A!$B$2:$B$7000,$A82,RAW_매출A!$A$2:$A$7000,EDATE($E82,P$1-1)))),"")</f>
        <v>4206300</v>
      </c>
      <c r="Q82">
        <f>IFERROR(IF($A82="","",IF(SUMIFS(RAW_매출A!$J$2:$J$7000,RAW_매출A!$B$2:$B$7000,$A82,RAW_매출A!$A$2:$A$7000,EDATE($E82,Q$1-1))=0,"",SUMIFS(RAW_매출A!$J$2:$J$7000,RAW_매출A!$B$2:$B$7000,$A82,RAW_매출A!$A$2:$A$7000,EDATE($E82,Q$1-1)))),"")</f>
        <v>4969400</v>
      </c>
      <c r="R82">
        <f>IFERROR(IF($A82="","",IF(SUMIFS(RAW_매출A!$J$2:$J$7000,RAW_매출A!$B$2:$B$7000,$A82,RAW_매출A!$A$2:$A$7000,EDATE($E82,R$1-1))=0,"",SUMIFS(RAW_매출A!$J$2:$J$7000,RAW_매출A!$B$2:$B$7000,$A82,RAW_매출A!$A$2:$A$7000,EDATE($E82,R$1-1)))),"")</f>
        <v>5388650</v>
      </c>
      <c r="S82">
        <f>IFERROR(IF($A82="","",IF(SUMIFS(RAW_매출A!$J$2:$J$7000,RAW_매출A!$B$2:$B$7000,$A82,RAW_매출A!$A$2:$A$7000,EDATE($E82,S$1-1))=0,"",SUMIFS(RAW_매출A!$J$2:$J$7000,RAW_매출A!$B$2:$B$7000,$A82,RAW_매출A!$A$2:$A$7000,EDATE($E82,S$1-1)))),"")</f>
        <v>5537050</v>
      </c>
      <c r="T82">
        <f>IFERROR(IF($A82="","",IF(SUMIFS(RAW_매출A!$J$2:$J$7000,RAW_매출A!$B$2:$B$7000,$A82,RAW_매출A!$A$2:$A$7000,EDATE($E82,T$1-1))=0,"",SUMIFS(RAW_매출A!$J$2:$J$7000,RAW_매출A!$B$2:$B$7000,$A82,RAW_매출A!$A$2:$A$7000,EDATE($E82,T$1-1)))),"")</f>
        <v>5972850</v>
      </c>
      <c r="U82">
        <f>IFERROR(IF($A82="","",IF(SUMIFS(RAW_매출A!$J$2:$J$7000,RAW_매출A!$B$2:$B$7000,$A82,RAW_매출A!$A$2:$A$7000,EDATE($E82,U$1-1))=0,"",SUMIFS(RAW_매출A!$J$2:$J$7000,RAW_매출A!$B$2:$B$7000,$A82,RAW_매출A!$A$2:$A$7000,EDATE($E82,U$1-1)))),"")</f>
        <v>5516600</v>
      </c>
      <c r="V82">
        <f>IFERROR(IF($A82="","",IF(SUMIFS(RAW_매출A!$J$2:$J$7000,RAW_매출A!$B$2:$B$7000,$A82,RAW_매출A!$A$2:$A$7000,EDATE($E82,V$1-1))=0,"",SUMIFS(RAW_매출A!$J$2:$J$7000,RAW_매출A!$B$2:$B$7000,$A82,RAW_매출A!$A$2:$A$7000,EDATE($E82,V$1-1)))),"")</f>
        <v>5442200</v>
      </c>
      <c r="W82">
        <f>IFERROR(IF($A82="","",IF(SUMIFS(RAW_매출A!$J$2:$J$7000,RAW_매출A!$B$2:$B$7000,$A82,RAW_매출A!$A$2:$A$7000,EDATE($E82,W$1-1))=0,"",SUMIFS(RAW_매출A!$J$2:$J$7000,RAW_매출A!$B$2:$B$7000,$A82,RAW_매출A!$A$2:$A$7000,EDATE($E82,W$1-1)))),"")</f>
        <v>5779500</v>
      </c>
      <c r="X82">
        <f>IFERROR(IF($A82="","",IF(SUMIFS(RAW_매출A!$J$2:$J$7000,RAW_매출A!$B$2:$B$7000,$A82,RAW_매출A!$A$2:$A$7000,EDATE($E82,X$1-1))=0,"",SUMIFS(RAW_매출A!$J$2:$J$7000,RAW_매출A!$B$2:$B$7000,$A82,RAW_매출A!$A$2:$A$7000,EDATE($E82,X$1-1)))),"")</f>
        <v>6388950</v>
      </c>
      <c r="Y82">
        <f>IFERROR(IF($A82="","",IF(SUMIFS(RAW_매출A!$J$2:$J$7000,RAW_매출A!$B$2:$B$7000,$A82,RAW_매출A!$A$2:$A$7000,EDATE($E82,Y$1-1))=0,"",SUMIFS(RAW_매출A!$J$2:$J$7000,RAW_매출A!$B$2:$B$7000,$A82,RAW_매출A!$A$2:$A$7000,EDATE($E82,Y$1-1)))),"")</f>
        <v>5528000</v>
      </c>
      <c r="Z82">
        <f>IFERROR(IF($A82="","",IF(SUMIFS(RAW_매출A!$J$2:$J$7000,RAW_매출A!$B$2:$B$7000,$A82,RAW_매출A!$A$2:$A$7000,EDATE($E82,Z$1-1))=0,"",SUMIFS(RAW_매출A!$J$2:$J$7000,RAW_매출A!$B$2:$B$7000,$A82,RAW_매출A!$A$2:$A$7000,EDATE($E82,Z$1-1)))),"")</f>
        <v>5345950</v>
      </c>
      <c r="AA82">
        <f>IFERROR(IF($A82="","",IF(SUMIFS(RAW_매출A!$J$2:$J$7000,RAW_매출A!$B$2:$B$7000,$A82,RAW_매출A!$A$2:$A$7000,EDATE($E82,AA$1-1))=0,"",SUMIFS(RAW_매출A!$J$2:$J$7000,RAW_매출A!$B$2:$B$7000,$A82,RAW_매출A!$A$2:$A$7000,EDATE($E82,AA$1-1)))),"")</f>
        <v>5446900</v>
      </c>
      <c r="AB82">
        <f>IFERROR(IF($A82="","",IF(SUMIFS(RAW_매출A!$J$2:$J$7000,RAW_매출A!$B$2:$B$7000,$A82,RAW_매출A!$A$2:$A$7000,EDATE($E82,AB$1-1))=0,"",SUMIFS(RAW_매출A!$J$2:$J$7000,RAW_매출A!$B$2:$B$7000,$A82,RAW_매출A!$A$2:$A$7000,EDATE($E82,AB$1-1)))),"")</f>
        <v>4598750</v>
      </c>
      <c r="AC82">
        <f>IFERROR(IF($A82="","",IF(SUMIFS(RAW_매출A!$J$2:$J$7000,RAW_매출A!$B$2:$B$7000,$A82,RAW_매출A!$A$2:$A$7000,EDATE($E82,AC$1-1))=0,"",SUMIFS(RAW_매출A!$J$2:$J$7000,RAW_매출A!$B$2:$B$7000,$A82,RAW_매출A!$A$2:$A$7000,EDATE($E82,AC$1-1)))),"")</f>
        <v>5502950</v>
      </c>
      <c r="AD82">
        <f>IFERROR(IF($A82="","",IF(SUMIFS(RAW_매출A!$J$2:$J$7000,RAW_매출A!$B$2:$B$7000,$A82,RAW_매출A!$A$2:$A$7000,EDATE($E82,AD$1-1))=0,"",SUMIFS(RAW_매출A!$J$2:$J$7000,RAW_매출A!$B$2:$B$7000,$A82,RAW_매출A!$A$2:$A$7000,EDATE($E82,AD$1-1)))),"")</f>
        <v>5564950</v>
      </c>
      <c r="AE82">
        <f>IFERROR(IF($A82="","",IF(SUMIFS(RAW_매출A!$J$2:$J$7000,RAW_매출A!$B$2:$B$7000,$A82,RAW_매출A!$A$2:$A$7000,EDATE($E82,AE$1-1))=0,"",SUMIFS(RAW_매출A!$J$2:$J$7000,RAW_매출A!$B$2:$B$7000,$A82,RAW_매출A!$A$2:$A$7000,EDATE($E82,AE$1-1)))),"")</f>
        <v>6346750</v>
      </c>
      <c r="AF82">
        <f>IFERROR(IF($A82="","",IF(SUMIFS(RAW_매출A!$J$2:$J$7000,RAW_매출A!$B$2:$B$7000,$A82,RAW_매출A!$A$2:$A$7000,EDATE($E82,AF$1-1))=0,"",SUMIFS(RAW_매출A!$J$2:$J$7000,RAW_매출A!$B$2:$B$7000,$A82,RAW_매출A!$A$2:$A$7000,EDATE($E82,AF$1-1)))),"")</f>
        <v>5985600</v>
      </c>
      <c r="AG82">
        <f>IFERROR(IF($A82="","",IF(SUMIFS(RAW_매출A!$J$2:$J$7000,RAW_매출A!$B$2:$B$7000,$A82,RAW_매출A!$A$2:$A$7000,EDATE($E82,AG$1-1))=0,"",SUMIFS(RAW_매출A!$J$2:$J$7000,RAW_매출A!$B$2:$B$7000,$A82,RAW_매출A!$A$2:$A$7000,EDATE($E82,AG$1-1)))),"")</f>
        <v>5322600</v>
      </c>
      <c r="AH82">
        <f>IFERROR(IF($A82="","",IF(SUMIFS(RAW_매출A!$J$2:$J$7000,RAW_매출A!$B$2:$B$7000,$A82,RAW_매출A!$A$2:$A$7000,EDATE($E82,AH$1-1))=0,"",SUMIFS(RAW_매출A!$J$2:$J$7000,RAW_매출A!$B$2:$B$7000,$A82,RAW_매출A!$A$2:$A$7000,EDATE($E82,AH$1-1)))),"")</f>
        <v>5852150</v>
      </c>
      <c r="AI82">
        <f>IFERROR(IF($A82="","",IF(SUMIFS(RAW_매출A!$J$2:$J$7000,RAW_매출A!$B$2:$B$7000,$A82,RAW_매출A!$A$2:$A$7000,EDATE($E82,AI$1-1))=0,"",SUMIFS(RAW_매출A!$J$2:$J$7000,RAW_매출A!$B$2:$B$7000,$A82,RAW_매출A!$A$2:$A$7000,EDATE($E82,AI$1-1)))),"")</f>
        <v>5288850</v>
      </c>
      <c r="AJ82">
        <f>IFERROR(IF($A82="","",IF(SUMIFS(RAW_매출A!$J$2:$J$7000,RAW_매출A!$B$2:$B$7000,$A82,RAW_매출A!$A$2:$A$7000,EDATE($E82,AJ$1-1))=0,"",SUMIFS(RAW_매출A!$J$2:$J$7000,RAW_매출A!$B$2:$B$7000,$A82,RAW_매출A!$A$2:$A$7000,EDATE($E82,AJ$1-1)))),"")</f>
        <v>6410700</v>
      </c>
      <c r="AK82">
        <f>IFERROR(IF($A82="","",IF(SUMIFS(RAW_매출A!$J$2:$J$7000,RAW_매출A!$B$2:$B$7000,$A82,RAW_매출A!$A$2:$A$7000,EDATE($E82,AK$1-1))=0,"",SUMIFS(RAW_매출A!$J$2:$J$7000,RAW_매출A!$B$2:$B$7000,$A82,RAW_매출A!$A$2:$A$7000,EDATE($E82,AK$1-1)))),"")</f>
        <v>4869050</v>
      </c>
      <c r="AL82">
        <f>IFERROR(IF($A82="","",IF(SUMIFS(RAW_매출A!$J$2:$J$7000,RAW_매출A!$B$2:$B$7000,$A82,RAW_매출A!$A$2:$A$7000,EDATE($E82,AL$1-1))=0,"",SUMIFS(RAW_매출A!$J$2:$J$7000,RAW_매출A!$B$2:$B$7000,$A82,RAW_매출A!$A$2:$A$7000,EDATE($E82,AL$1-1)))),"")</f>
        <v>3947150</v>
      </c>
      <c r="AM82">
        <f>IFERROR(IF($A82="","",IF(SUMIFS(RAW_매출A!$J$2:$J$7000,RAW_매출A!$B$2:$B$7000,$A82,RAW_매출A!$A$2:$A$7000,EDATE($E82,AM$1-1))=0,"",SUMIFS(RAW_매출A!$J$2:$J$7000,RAW_매출A!$B$2:$B$7000,$A82,RAW_매출A!$A$2:$A$7000,EDATE($E82,AM$1-1)))),"")</f>
        <v>3476850</v>
      </c>
      <c r="AN82">
        <f>IFERROR(IF($A82="","",IF(SUMIFS(RAW_매출A!$J$2:$J$7000,RAW_매출A!$B$2:$B$7000,$A82,RAW_매출A!$A$2:$A$7000,EDATE($E82,AN$1-1))=0,"",SUMIFS(RAW_매출A!$J$2:$J$7000,RAW_매출A!$B$2:$B$7000,$A82,RAW_매출A!$A$2:$A$7000,EDATE($E82,AN$1-1)))),"")</f>
        <v>3525750</v>
      </c>
      <c r="AO82">
        <f>IFERROR(IF($A82="","",IF(SUMIFS(RAW_매출A!$J$2:$J$7000,RAW_매출A!$B$2:$B$7000,$A82,RAW_매출A!$A$2:$A$7000,EDATE($E82,AO$1-1))=0,"",SUMIFS(RAW_매출A!$J$2:$J$7000,RAW_매출A!$B$2:$B$7000,$A82,RAW_매출A!$A$2:$A$7000,EDATE($E82,AO$1-1)))),"")</f>
        <v>3654700</v>
      </c>
      <c r="AP82">
        <f>IFERROR(IF($A82="","",IF(SUMIFS(RAW_매출A!$J$2:$J$7000,RAW_매출A!$B$2:$B$7000,$A82,RAW_매출A!$A$2:$A$7000,EDATE($E82,AP$1-1))=0,"",SUMIFS(RAW_매출A!$J$2:$J$7000,RAW_매출A!$B$2:$B$7000,$A82,RAW_매출A!$A$2:$A$7000,EDATE($E82,AP$1-1)))),"")</f>
        <v>3047000</v>
      </c>
      <c r="AQ82">
        <f>IFERROR(IF($A82="","",IF(SUMIFS(RAW_매출A!$J$2:$J$7000,RAW_매출A!$B$2:$B$7000,$A82,RAW_매출A!$A$2:$A$7000,EDATE($E82,AQ$1-1))=0,"",SUMIFS(RAW_매출A!$J$2:$J$7000,RAW_매출A!$B$2:$B$7000,$A82,RAW_매출A!$A$2:$A$7000,EDATE($E82,AQ$1-1)))),"")</f>
        <v>4097350</v>
      </c>
      <c r="AR82">
        <f>IFERROR(IF($A82="","",IF(SUMIFS(RAW_매출A!$J$2:$J$7000,RAW_매출A!$B$2:$B$7000,$A82,RAW_매출A!$A$2:$A$7000,EDATE($E82,AR$1-1))=0,"",SUMIFS(RAW_매출A!$J$2:$J$7000,RAW_매출A!$B$2:$B$7000,$A82,RAW_매출A!$A$2:$A$7000,EDATE($E82,AR$1-1)))),"")</f>
        <v>3316800</v>
      </c>
      <c r="AS82" t="str">
        <f>IFERROR(IF($A82="","",IF(SUMIFS(RAW_매출A!$J$2:$J$7000,RAW_매출A!$B$2:$B$7000,$A82,RAW_매출A!$A$2:$A$7000,EDATE($E82,AS$1-1))=0,"",SUMIFS(RAW_매출A!$J$2:$J$7000,RAW_매출A!$B$2:$B$7000,$A82,RAW_매출A!$A$2:$A$7000,EDATE($E82,AS$1-1)))),"")</f>
        <v/>
      </c>
      <c r="AT82" t="str">
        <f>IFERROR(IF($A82="","",IF(SUMIFS(RAW_매출A!$J$2:$J$7000,RAW_매출A!$B$2:$B$7000,$A82,RAW_매출A!$A$2:$A$7000,EDATE($E82,AT$1-1))=0,"",SUMIFS(RAW_매출A!$J$2:$J$7000,RAW_매출A!$B$2:$B$7000,$A82,RAW_매출A!$A$2:$A$7000,EDATE($E82,AT$1-1)))),"")</f>
        <v/>
      </c>
      <c r="AU82" t="str">
        <f>IFERROR(IF($A82="","",IF(SUMIFS(RAW_매출A!$J$2:$J$7000,RAW_매출A!$B$2:$B$7000,$A82,RAW_매출A!$A$2:$A$7000,EDATE($E82,AU$1-1))=0,"",SUMIFS(RAW_매출A!$J$2:$J$7000,RAW_매출A!$B$2:$B$7000,$A82,RAW_매출A!$A$2:$A$7000,EDATE($E82,AU$1-1)))),"")</f>
        <v/>
      </c>
      <c r="AV82" t="str">
        <f>IFERROR(IF($A82="","",IF(SUMIFS(RAW_매출A!$J$2:$J$7000,RAW_매출A!$B$2:$B$7000,$A82,RAW_매출A!$A$2:$A$7000,EDATE($E82,AV$1-1))=0,"",SUMIFS(RAW_매출A!$J$2:$J$7000,RAW_매출A!$B$2:$B$7000,$A82,RAW_매출A!$A$2:$A$7000,EDATE($E82,AV$1-1)))),"")</f>
        <v/>
      </c>
      <c r="AW82" t="str">
        <f>IFERROR(IF($A82="","",IF(SUMIFS(RAW_매출A!$J$2:$J$7000,RAW_매출A!$B$2:$B$7000,$A82,RAW_매출A!$A$2:$A$7000,EDATE($E82,AW$1-1))=0,"",SUMIFS(RAW_매출A!$J$2:$J$7000,RAW_매출A!$B$2:$B$7000,$A82,RAW_매출A!$A$2:$A$7000,EDATE($E82,AW$1-1)))),"")</f>
        <v/>
      </c>
      <c r="AX82" t="str">
        <f>IFERROR(IF($A82="","",IF(SUMIFS(RAW_매출A!$J$2:$J$7000,RAW_매출A!$B$2:$B$7000,$A82,RAW_매출A!$A$2:$A$7000,EDATE($E82,AX$1-1))=0,"",SUMIFS(RAW_매출A!$J$2:$J$7000,RAW_매출A!$B$2:$B$7000,$A82,RAW_매출A!$A$2:$A$7000,EDATE($E82,AX$1-1)))),"")</f>
        <v/>
      </c>
      <c r="AY82" t="str">
        <f>IFERROR(IF($A82="","",IF(SUMIFS(RAW_매출A!$J$2:$J$7000,RAW_매출A!$B$2:$B$7000,$A82,RAW_매출A!$A$2:$A$7000,EDATE($E82,AY$1-1))=0,"",SUMIFS(RAW_매출A!$J$2:$J$7000,RAW_매출A!$B$2:$B$7000,$A82,RAW_매출A!$A$2:$A$7000,EDATE($E82,AY$1-1)))),"")</f>
        <v/>
      </c>
      <c r="AZ82" t="str">
        <f>IFERROR(IF($A82="","",IF(SUMIFS(RAW_매출A!$J$2:$J$7000,RAW_매출A!$B$2:$B$7000,$A82,RAW_매출A!$A$2:$A$7000,EDATE($E82,AZ$1-1))=0,"",SUMIFS(RAW_매출A!$J$2:$J$7000,RAW_매출A!$B$2:$B$7000,$A82,RAW_매출A!$A$2:$A$7000,EDATE($E82,AZ$1-1)))),"")</f>
        <v/>
      </c>
      <c r="BA82" t="str">
        <f>IFERROR(IF($A82="","",IF(SUMIFS(RAW_매출A!$J$2:$J$7000,RAW_매출A!$B$2:$B$7000,$A82,RAW_매출A!$A$2:$A$7000,EDATE($E82,BA$1-1))=0,"",SUMIFS(RAW_매출A!$J$2:$J$7000,RAW_매출A!$B$2:$B$7000,$A82,RAW_매출A!$A$2:$A$7000,EDATE($E82,BA$1-1)))),"")</f>
        <v/>
      </c>
      <c r="BB82" t="str">
        <f>IFERROR(IF($A82="","",IF(SUMIFS(RAW_매출A!$J$2:$J$7000,RAW_매출A!$B$2:$B$7000,$A82,RAW_매출A!$A$2:$A$7000,EDATE($E82,BB$1-1))=0,"",SUMIFS(RAW_매출A!$J$2:$J$7000,RAW_매출A!$B$2:$B$7000,$A82,RAW_매출A!$A$2:$A$7000,EDATE($E82,BB$1-1)))),"")</f>
        <v/>
      </c>
      <c r="BC82" t="str">
        <f>IFERROR(IF($A82="","",IF(SUMIFS(RAW_매출A!$J$2:$J$7000,RAW_매출A!$B$2:$B$7000,$A82,RAW_매출A!$A$2:$A$7000,EDATE($E82,BC$1-1))=0,"",SUMIFS(RAW_매출A!$J$2:$J$7000,RAW_매출A!$B$2:$B$7000,$A82,RAW_매출A!$A$2:$A$7000,EDATE($E82,BC$1-1)))),"")</f>
        <v/>
      </c>
      <c r="BD82" t="str">
        <f>IFERROR(IF($A82="","",IF(SUMIFS(RAW_매출A!$J$2:$J$7000,RAW_매출A!$B$2:$B$7000,$A82,RAW_매출A!$A$2:$A$7000,EDATE($E82,BD$1-1))=0,"",SUMIFS(RAW_매출A!$J$2:$J$7000,RAW_매출A!$B$2:$B$7000,$A82,RAW_매출A!$A$2:$A$7000,EDATE($E82,BD$1-1)))),"")</f>
        <v/>
      </c>
      <c r="BE82" t="str">
        <f>IFERROR(IF($A82="","",IF(SUMIFS(RAW_매출A!$J$2:$J$7000,RAW_매출A!$B$2:$B$7000,$A82,RAW_매출A!$A$2:$A$7000,EDATE($E82,BE$1-1))=0,"",SUMIFS(RAW_매출A!$J$2:$J$7000,RAW_매출A!$B$2:$B$7000,$A82,RAW_매출A!$A$2:$A$7000,EDATE($E82,BE$1-1)))),"")</f>
        <v/>
      </c>
      <c r="BF82" t="str">
        <f>IFERROR(IF($A82="","",IF(SUMIFS(RAW_매출A!$J$2:$J$7000,RAW_매출A!$B$2:$B$7000,$A82,RAW_매출A!$A$2:$A$7000,EDATE($E82,BF$1-1))=0,"",SUMIFS(RAW_매출A!$J$2:$J$7000,RAW_매출A!$B$2:$B$7000,$A82,RAW_매출A!$A$2:$A$7000,EDATE($E82,BF$1-1)))),"")</f>
        <v/>
      </c>
      <c r="BG82" t="str">
        <f>IFERROR(IF($A82="","",IF(SUMIFS(RAW_매출A!$J$2:$J$7000,RAW_매출A!$B$2:$B$7000,$A82,RAW_매출A!$A$2:$A$7000,EDATE($E82,BG$1-1))=0,"",SUMIFS(RAW_매출A!$J$2:$J$7000,RAW_매출A!$B$2:$B$7000,$A82,RAW_매출A!$A$2:$A$7000,EDATE($E82,BG$1-1)))),"")</f>
        <v/>
      </c>
      <c r="BH82" t="str">
        <f>IFERROR(IF($A82="","",IF(SUMIFS(RAW_매출A!$J$2:$J$7000,RAW_매출A!$B$2:$B$7000,$A82,RAW_매출A!$A$2:$A$7000,EDATE($E82,BH$1-1))=0,"",SUMIFS(RAW_매출A!$J$2:$J$7000,RAW_매출A!$B$2:$B$7000,$A82,RAW_매출A!$A$2:$A$7000,EDATE($E82,BH$1-1)))),"")</f>
        <v/>
      </c>
      <c r="BI82" t="str">
        <f>IFERROR(IF($A82="","",IF(SUMIFS(RAW_매출A!$J$2:$J$7000,RAW_매출A!$B$2:$B$7000,$A82,RAW_매출A!$A$2:$A$7000,EDATE($E82,BI$1-1))=0,"",SUMIFS(RAW_매출A!$J$2:$J$7000,RAW_매출A!$B$2:$B$7000,$A82,RAW_매출A!$A$2:$A$7000,EDATE($E82,BI$1-1)))),"")</f>
        <v/>
      </c>
      <c r="BJ82" t="str">
        <f>IFERROR(IF($A82="","",IF(SUMIFS(RAW_매출A!$J$2:$J$7000,RAW_매출A!$B$2:$B$7000,$A82,RAW_매출A!$A$2:$A$7000,EDATE($E82,BJ$1-1))=0,"",SUMIFS(RAW_매출A!$J$2:$J$7000,RAW_매출A!$B$2:$B$7000,$A82,RAW_매출A!$A$2:$A$7000,EDATE($E82,BJ$1-1)))),"")</f>
        <v/>
      </c>
      <c r="BK82" t="str">
        <f>IFERROR(IF($A82="","",IF(SUMIFS(RAW_매출A!$J$2:$J$7000,RAW_매출A!$B$2:$B$7000,$A82,RAW_매출A!$A$2:$A$7000,EDATE($E82,BK$1-1))=0,"",SUMIFS(RAW_매출A!$J$2:$J$7000,RAW_매출A!$B$2:$B$7000,$A82,RAW_매출A!$A$2:$A$7000,EDATE($E82,BK$1-1)))),"")</f>
        <v/>
      </c>
      <c r="BL82" t="str">
        <f>IFERROR(IF($A82="","",IF(SUMIFS(RAW_매출A!$J$2:$J$7000,RAW_매출A!$B$2:$B$7000,$A82,RAW_매출A!$A$2:$A$7000,EDATE($E82,BL$1-1))=0,"",SUMIFS(RAW_매출A!$J$2:$J$7000,RAW_매출A!$B$2:$B$7000,$A82,RAW_매출A!$A$2:$A$7000,EDATE($E82,BL$1-1)))),"")</f>
        <v/>
      </c>
      <c r="BM82" t="str">
        <f>IFERROR(IF($A82="","",IF(SUMIFS(RAW_매출A!$J$2:$J$7000,RAW_매출A!$B$2:$B$7000,$A82,RAW_매출A!$A$2:$A$7000,EDATE($E82,BM$1-1))=0,"",SUMIFS(RAW_매출A!$J$2:$J$7000,RAW_매출A!$B$2:$B$7000,$A82,RAW_매출A!$A$2:$A$7000,EDATE($E82,BM$1-1)))),"")</f>
        <v/>
      </c>
      <c r="BN82" t="str">
        <f>IFERROR(IF($A82="","",IF(SUMIFS(RAW_매출A!$J$2:$J$7000,RAW_매출A!$B$2:$B$7000,$A82,RAW_매출A!$A$2:$A$7000,EDATE($E82,BN$1-1))=0,"",SUMIFS(RAW_매출A!$J$2:$J$7000,RAW_매출A!$B$2:$B$7000,$A82,RAW_매출A!$A$2:$A$7000,EDATE($E82,BN$1-1)))),"")</f>
        <v/>
      </c>
    </row>
    <row r="83" spans="1:66" x14ac:dyDescent="0.3">
      <c r="A83" t="str">
        <f>세팅!A84</f>
        <v>(1072) #역삼센터필드점</v>
      </c>
      <c r="B83" t="str">
        <f>세팅!B84</f>
        <v>150-1</v>
      </c>
      <c r="C83">
        <f t="shared" si="5"/>
        <v>1</v>
      </c>
      <c r="D83" t="str">
        <f t="shared" si="6"/>
        <v>1</v>
      </c>
      <c r="E83" s="1">
        <f>세팅!D84</f>
        <v>45047</v>
      </c>
      <c r="F83">
        <f t="shared" si="4"/>
        <v>3988045</v>
      </c>
      <c r="G83">
        <f>IFERROR(IF($A83="","",IF(SUMIFS(RAW_매출A!$J$2:$J$7000,RAW_매출A!$B$2:$B$7000,$A83,RAW_매출A!$A$2:$A$7000,EDATE($E83,G$1-1))=0,"",SUMIFS(RAW_매출A!$J$2:$J$7000,RAW_매출A!$B$2:$B$7000,$A83,RAW_매출A!$A$2:$A$7000,EDATE($E83,G$1-1)))),"")</f>
        <v>2529520</v>
      </c>
      <c r="H83">
        <f>IFERROR(IF($A83="","",IF(SUMIFS(RAW_매출A!$J$2:$J$7000,RAW_매출A!$B$2:$B$7000,$A83,RAW_매출A!$A$2:$A$7000,EDATE($E83,H$1-1))=0,"",SUMIFS(RAW_매출A!$J$2:$J$7000,RAW_매출A!$B$2:$B$7000,$A83,RAW_매출A!$A$2:$A$7000,EDATE($E83,H$1-1)))),"")</f>
        <v>3229720</v>
      </c>
      <c r="I83">
        <f>IFERROR(IF($A83="","",IF(SUMIFS(RAW_매출A!$J$2:$J$7000,RAW_매출A!$B$2:$B$7000,$A83,RAW_매출A!$A$2:$A$7000,EDATE($E83,I$1-1))=0,"",SUMIFS(RAW_매출A!$J$2:$J$7000,RAW_매출A!$B$2:$B$7000,$A83,RAW_매출A!$A$2:$A$7000,EDATE($E83,I$1-1)))),"")</f>
        <v>4132000</v>
      </c>
      <c r="J83" s="28">
        <f>IFERROR(IF($A83="","",IF(SUMIFS(RAW_매출A!$J$2:$J$7000,RAW_매출A!$B$2:$B$7000,$A83,RAW_매출A!$A$2:$A$7000,EDATE($E83,J$1-1))=0,"",SUMIFS(RAW_매출A!$J$2:$J$7000,RAW_매출A!$B$2:$B$7000,$A83,RAW_매출A!$A$2:$A$7000,EDATE($E83,J$1-1)))),"")</f>
        <v>3937500</v>
      </c>
      <c r="K83" s="28">
        <f>IFERROR(IF($A83="","",IF(SUMIFS(RAW_매출A!$J$2:$J$7000,RAW_매출A!$B$2:$B$7000,$A83,RAW_매출A!$A$2:$A$7000,EDATE($E83,K$1-1))=0,"",SUMIFS(RAW_매출A!$J$2:$J$7000,RAW_매출A!$B$2:$B$7000,$A83,RAW_매출A!$A$2:$A$7000,EDATE($E83,K$1-1)))),"")</f>
        <v>4038500</v>
      </c>
      <c r="L83" s="28">
        <f>IFERROR(IF($A83="","",IF(SUMIFS(RAW_매출A!$J$2:$J$7000,RAW_매출A!$B$2:$B$7000,$A83,RAW_매출A!$A$2:$A$7000,EDATE($E83,L$1-1))=0,"",SUMIFS(RAW_매출A!$J$2:$J$7000,RAW_매출A!$B$2:$B$7000,$A83,RAW_매출A!$A$2:$A$7000,EDATE($E83,L$1-1)))),"")</f>
        <v>4458000</v>
      </c>
      <c r="M83" s="28">
        <f>IFERROR(IF($A83="","",IF(SUMIFS(RAW_매출A!$J$2:$J$7000,RAW_매출A!$B$2:$B$7000,$A83,RAW_매출A!$A$2:$A$7000,EDATE($E83,M$1-1))=0,"",SUMIFS(RAW_매출A!$J$2:$J$7000,RAW_매출A!$B$2:$B$7000,$A83,RAW_매출A!$A$2:$A$7000,EDATE($E83,M$1-1)))),"")</f>
        <v>3580500</v>
      </c>
      <c r="N83" s="28">
        <f>IFERROR(IF($A83="","",IF(SUMIFS(RAW_매출A!$J$2:$J$7000,RAW_매출A!$B$2:$B$7000,$A83,RAW_매출A!$A$2:$A$7000,EDATE($E83,N$1-1))=0,"",SUMIFS(RAW_매출A!$J$2:$J$7000,RAW_매출A!$B$2:$B$7000,$A83,RAW_매출A!$A$2:$A$7000,EDATE($E83,N$1-1)))),"")</f>
        <v>4042330</v>
      </c>
      <c r="O83" s="28">
        <f>IFERROR(IF($A83="","",IF(SUMIFS(RAW_매출A!$J$2:$J$7000,RAW_매출A!$B$2:$B$7000,$A83,RAW_매출A!$A$2:$A$7000,EDATE($E83,O$1-1))=0,"",SUMIFS(RAW_매출A!$J$2:$J$7000,RAW_매출A!$B$2:$B$7000,$A83,RAW_매출A!$A$2:$A$7000,EDATE($E83,O$1-1)))),"")</f>
        <v>3871440</v>
      </c>
      <c r="P83">
        <f>IFERROR(IF($A83="","",IF(SUMIFS(RAW_매출A!$J$2:$J$7000,RAW_매출A!$B$2:$B$7000,$A83,RAW_매출A!$A$2:$A$7000,EDATE($E83,P$1-1))=0,"",SUMIFS(RAW_매출A!$J$2:$J$7000,RAW_매출A!$B$2:$B$7000,$A83,RAW_매출A!$A$2:$A$7000,EDATE($E83,P$1-1)))),"")</f>
        <v>4117960</v>
      </c>
      <c r="Q83">
        <f>IFERROR(IF($A83="","",IF(SUMIFS(RAW_매출A!$J$2:$J$7000,RAW_매출A!$B$2:$B$7000,$A83,RAW_매출A!$A$2:$A$7000,EDATE($E83,Q$1-1))=0,"",SUMIFS(RAW_매출A!$J$2:$J$7000,RAW_매출A!$B$2:$B$7000,$A83,RAW_매출A!$A$2:$A$7000,EDATE($E83,Q$1-1)))),"")</f>
        <v>4549110</v>
      </c>
      <c r="R83">
        <f>IFERROR(IF($A83="","",IF(SUMIFS(RAW_매출A!$J$2:$J$7000,RAW_매출A!$B$2:$B$7000,$A83,RAW_매출A!$A$2:$A$7000,EDATE($E83,R$1-1))=0,"",SUMIFS(RAW_매출A!$J$2:$J$7000,RAW_매출A!$B$2:$B$7000,$A83,RAW_매출A!$A$2:$A$7000,EDATE($E83,R$1-1)))),"")</f>
        <v>5084070</v>
      </c>
      <c r="S83">
        <f>IFERROR(IF($A83="","",IF(SUMIFS(RAW_매출A!$J$2:$J$7000,RAW_매출A!$B$2:$B$7000,$A83,RAW_매출A!$A$2:$A$7000,EDATE($E83,S$1-1))=0,"",SUMIFS(RAW_매출A!$J$2:$J$7000,RAW_매출A!$B$2:$B$7000,$A83,RAW_매출A!$A$2:$A$7000,EDATE($E83,S$1-1)))),"")</f>
        <v>4888300</v>
      </c>
      <c r="T83">
        <f>IFERROR(IF($A83="","",IF(SUMIFS(RAW_매출A!$J$2:$J$7000,RAW_매출A!$B$2:$B$7000,$A83,RAW_매출A!$A$2:$A$7000,EDATE($E83,T$1-1))=0,"",SUMIFS(RAW_매출A!$J$2:$J$7000,RAW_매출A!$B$2:$B$7000,$A83,RAW_매출A!$A$2:$A$7000,EDATE($E83,T$1-1)))),"")</f>
        <v>5069180</v>
      </c>
      <c r="U83">
        <f>IFERROR(IF($A83="","",IF(SUMIFS(RAW_매출A!$J$2:$J$7000,RAW_매출A!$B$2:$B$7000,$A83,RAW_매출A!$A$2:$A$7000,EDATE($E83,U$1-1))=0,"",SUMIFS(RAW_매출A!$J$2:$J$7000,RAW_매출A!$B$2:$B$7000,$A83,RAW_매출A!$A$2:$A$7000,EDATE($E83,U$1-1)))),"")</f>
        <v>5446690</v>
      </c>
      <c r="V83">
        <f>IFERROR(IF($A83="","",IF(SUMIFS(RAW_매출A!$J$2:$J$7000,RAW_매출A!$B$2:$B$7000,$A83,RAW_매출A!$A$2:$A$7000,EDATE($E83,V$1-1))=0,"",SUMIFS(RAW_매출A!$J$2:$J$7000,RAW_매출A!$B$2:$B$7000,$A83,RAW_매출A!$A$2:$A$7000,EDATE($E83,V$1-1)))),"")</f>
        <v>4774750</v>
      </c>
      <c r="W83">
        <f>IFERROR(IF($A83="","",IF(SUMIFS(RAW_매출A!$J$2:$J$7000,RAW_매출A!$B$2:$B$7000,$A83,RAW_매출A!$A$2:$A$7000,EDATE($E83,W$1-1))=0,"",SUMIFS(RAW_매출A!$J$2:$J$7000,RAW_매출A!$B$2:$B$7000,$A83,RAW_매출A!$A$2:$A$7000,EDATE($E83,W$1-1)))),"")</f>
        <v>4969520</v>
      </c>
      <c r="X83">
        <f>IFERROR(IF($A83="","",IF(SUMIFS(RAW_매출A!$J$2:$J$7000,RAW_매출A!$B$2:$B$7000,$A83,RAW_매출A!$A$2:$A$7000,EDATE($E83,X$1-1))=0,"",SUMIFS(RAW_매출A!$J$2:$J$7000,RAW_매출A!$B$2:$B$7000,$A83,RAW_매출A!$A$2:$A$7000,EDATE($E83,X$1-1)))),"")</f>
        <v>5803050</v>
      </c>
      <c r="Y83">
        <f>IFERROR(IF($A83="","",IF(SUMIFS(RAW_매출A!$J$2:$J$7000,RAW_매출A!$B$2:$B$7000,$A83,RAW_매출A!$A$2:$A$7000,EDATE($E83,Y$1-1))=0,"",SUMIFS(RAW_매출A!$J$2:$J$7000,RAW_매출A!$B$2:$B$7000,$A83,RAW_매출A!$A$2:$A$7000,EDATE($E83,Y$1-1)))),"")</f>
        <v>5314390</v>
      </c>
      <c r="Z83">
        <f>IFERROR(IF($A83="","",IF(SUMIFS(RAW_매출A!$J$2:$J$7000,RAW_매출A!$B$2:$B$7000,$A83,RAW_매출A!$A$2:$A$7000,EDATE($E83,Z$1-1))=0,"",SUMIFS(RAW_매출A!$J$2:$J$7000,RAW_매출A!$B$2:$B$7000,$A83,RAW_매출A!$A$2:$A$7000,EDATE($E83,Z$1-1)))),"")</f>
        <v>4734220</v>
      </c>
      <c r="AA83">
        <f>IFERROR(IF($A83="","",IF(SUMIFS(RAW_매출A!$J$2:$J$7000,RAW_매출A!$B$2:$B$7000,$A83,RAW_매출A!$A$2:$A$7000,EDATE($E83,AA$1-1))=0,"",SUMIFS(RAW_매출A!$J$2:$J$7000,RAW_매출A!$B$2:$B$7000,$A83,RAW_매출A!$A$2:$A$7000,EDATE($E83,AA$1-1)))),"")</f>
        <v>4800750</v>
      </c>
      <c r="AB83">
        <f>IFERROR(IF($A83="","",IF(SUMIFS(RAW_매출A!$J$2:$J$7000,RAW_매출A!$B$2:$B$7000,$A83,RAW_매출A!$A$2:$A$7000,EDATE($E83,AB$1-1))=0,"",SUMIFS(RAW_매출A!$J$2:$J$7000,RAW_매출A!$B$2:$B$7000,$A83,RAW_매출A!$A$2:$A$7000,EDATE($E83,AB$1-1)))),"")</f>
        <v>4124290</v>
      </c>
      <c r="AC83">
        <f>IFERROR(IF($A83="","",IF(SUMIFS(RAW_매출A!$J$2:$J$7000,RAW_매출A!$B$2:$B$7000,$A83,RAW_매출A!$A$2:$A$7000,EDATE($E83,AC$1-1))=0,"",SUMIFS(RAW_매출A!$J$2:$J$7000,RAW_매출A!$B$2:$B$7000,$A83,RAW_매출A!$A$2:$A$7000,EDATE($E83,AC$1-1)))),"")</f>
        <v>4740270</v>
      </c>
      <c r="AD83">
        <f>IFERROR(IF($A83="","",IF(SUMIFS(RAW_매출A!$J$2:$J$7000,RAW_매출A!$B$2:$B$7000,$A83,RAW_매출A!$A$2:$A$7000,EDATE($E83,AD$1-1))=0,"",SUMIFS(RAW_매출A!$J$2:$J$7000,RAW_매출A!$B$2:$B$7000,$A83,RAW_매출A!$A$2:$A$7000,EDATE($E83,AD$1-1)))),"")</f>
        <v>5675810</v>
      </c>
      <c r="AE83">
        <f>IFERROR(IF($A83="","",IF(SUMIFS(RAW_매출A!$J$2:$J$7000,RAW_매출A!$B$2:$B$7000,$A83,RAW_매출A!$A$2:$A$7000,EDATE($E83,AE$1-1))=0,"",SUMIFS(RAW_매출A!$J$2:$J$7000,RAW_매출A!$B$2:$B$7000,$A83,RAW_매출A!$A$2:$A$7000,EDATE($E83,AE$1-1)))),"")</f>
        <v>6372220</v>
      </c>
      <c r="AF83">
        <f>IFERROR(IF($A83="","",IF(SUMIFS(RAW_매출A!$J$2:$J$7000,RAW_매출A!$B$2:$B$7000,$A83,RAW_매출A!$A$2:$A$7000,EDATE($E83,AF$1-1))=0,"",SUMIFS(RAW_매출A!$J$2:$J$7000,RAW_매출A!$B$2:$B$7000,$A83,RAW_매출A!$A$2:$A$7000,EDATE($E83,AF$1-1)))),"")</f>
        <v>7186520</v>
      </c>
      <c r="AG83">
        <f>IFERROR(IF($A83="","",IF(SUMIFS(RAW_매출A!$J$2:$J$7000,RAW_매출A!$B$2:$B$7000,$A83,RAW_매출A!$A$2:$A$7000,EDATE($E83,AG$1-1))=0,"",SUMIFS(RAW_매출A!$J$2:$J$7000,RAW_매출A!$B$2:$B$7000,$A83,RAW_매출A!$A$2:$A$7000,EDATE($E83,AG$1-1)))),"")</f>
        <v>7801980</v>
      </c>
      <c r="AH83">
        <f>IFERROR(IF($A83="","",IF(SUMIFS(RAW_매출A!$J$2:$J$7000,RAW_매출A!$B$2:$B$7000,$A83,RAW_매출A!$A$2:$A$7000,EDATE($E83,AH$1-1))=0,"",SUMIFS(RAW_매출A!$J$2:$J$7000,RAW_매출A!$B$2:$B$7000,$A83,RAW_매출A!$A$2:$A$7000,EDATE($E83,AH$1-1)))),"")</f>
        <v>8119170</v>
      </c>
      <c r="AI83">
        <f>IFERROR(IF($A83="","",IF(SUMIFS(RAW_매출A!$J$2:$J$7000,RAW_매출A!$B$2:$B$7000,$A83,RAW_매출A!$A$2:$A$7000,EDATE($E83,AI$1-1))=0,"",SUMIFS(RAW_매출A!$J$2:$J$7000,RAW_매출A!$B$2:$B$7000,$A83,RAW_매출A!$A$2:$A$7000,EDATE($E83,AI$1-1)))),"")</f>
        <v>7667610</v>
      </c>
      <c r="AJ83">
        <f>IFERROR(IF($A83="","",IF(SUMIFS(RAW_매출A!$J$2:$J$7000,RAW_매출A!$B$2:$B$7000,$A83,RAW_매출A!$A$2:$A$7000,EDATE($E83,AJ$1-1))=0,"",SUMIFS(RAW_매출A!$J$2:$J$7000,RAW_매출A!$B$2:$B$7000,$A83,RAW_매출A!$A$2:$A$7000,EDATE($E83,AJ$1-1)))),"")</f>
        <v>9116040</v>
      </c>
      <c r="AK83">
        <f>IFERROR(IF($A83="","",IF(SUMIFS(RAW_매출A!$J$2:$J$7000,RAW_매출A!$B$2:$B$7000,$A83,RAW_매출A!$A$2:$A$7000,EDATE($E83,AK$1-1))=0,"",SUMIFS(RAW_매출A!$J$2:$J$7000,RAW_매출A!$B$2:$B$7000,$A83,RAW_매출A!$A$2:$A$7000,EDATE($E83,AK$1-1)))),"")</f>
        <v>7810410</v>
      </c>
      <c r="AL83">
        <f>IFERROR(IF($A83="","",IF(SUMIFS(RAW_매출A!$J$2:$J$7000,RAW_매출A!$B$2:$B$7000,$A83,RAW_매출A!$A$2:$A$7000,EDATE($E83,AL$1-1))=0,"",SUMIFS(RAW_매출A!$J$2:$J$7000,RAW_매출A!$B$2:$B$7000,$A83,RAW_매출A!$A$2:$A$7000,EDATE($E83,AL$1-1)))),"")</f>
        <v>7492280</v>
      </c>
      <c r="AM83">
        <f>IFERROR(IF($A83="","",IF(SUMIFS(RAW_매출A!$J$2:$J$7000,RAW_매출A!$B$2:$B$7000,$A83,RAW_매출A!$A$2:$A$7000,EDATE($E83,AM$1-1))=0,"",SUMIFS(RAW_매출A!$J$2:$J$7000,RAW_매출A!$B$2:$B$7000,$A83,RAW_매출A!$A$2:$A$7000,EDATE($E83,AM$1-1)))),"")</f>
        <v>6876000</v>
      </c>
      <c r="AN83">
        <f>IFERROR(IF($A83="","",IF(SUMIFS(RAW_매출A!$J$2:$J$7000,RAW_매출A!$B$2:$B$7000,$A83,RAW_매출A!$A$2:$A$7000,EDATE($E83,AN$1-1))=0,"",SUMIFS(RAW_매출A!$J$2:$J$7000,RAW_매출A!$B$2:$B$7000,$A83,RAW_매출A!$A$2:$A$7000,EDATE($E83,AN$1-1)))),"")</f>
        <v>5841330</v>
      </c>
      <c r="AO83">
        <f>IFERROR(IF($A83="","",IF(SUMIFS(RAW_매출A!$J$2:$J$7000,RAW_매출A!$B$2:$B$7000,$A83,RAW_매출A!$A$2:$A$7000,EDATE($E83,AO$1-1))=0,"",SUMIFS(RAW_매출A!$J$2:$J$7000,RAW_매출A!$B$2:$B$7000,$A83,RAW_매출A!$A$2:$A$7000,EDATE($E83,AO$1-1)))),"")</f>
        <v>7110130</v>
      </c>
      <c r="AP83">
        <f>IFERROR(IF($A83="","",IF(SUMIFS(RAW_매출A!$J$2:$J$7000,RAW_매출A!$B$2:$B$7000,$A83,RAW_매출A!$A$2:$A$7000,EDATE($E83,AP$1-1))=0,"",SUMIFS(RAW_매출A!$J$2:$J$7000,RAW_매출A!$B$2:$B$7000,$A83,RAW_매출A!$A$2:$A$7000,EDATE($E83,AP$1-1)))),"")</f>
        <v>8054660</v>
      </c>
      <c r="AQ83">
        <f>IFERROR(IF($A83="","",IF(SUMIFS(RAW_매출A!$J$2:$J$7000,RAW_매출A!$B$2:$B$7000,$A83,RAW_매출A!$A$2:$A$7000,EDATE($E83,AQ$1-1))=0,"",SUMIFS(RAW_매출A!$J$2:$J$7000,RAW_매출A!$B$2:$B$7000,$A83,RAW_매출A!$A$2:$A$7000,EDATE($E83,AQ$1-1)))),"")</f>
        <v>8761720</v>
      </c>
      <c r="AR83">
        <f>IFERROR(IF($A83="","",IF(SUMIFS(RAW_매출A!$J$2:$J$7000,RAW_매출A!$B$2:$B$7000,$A83,RAW_매출A!$A$2:$A$7000,EDATE($E83,AR$1-1))=0,"",SUMIFS(RAW_매출A!$J$2:$J$7000,RAW_매출A!$B$2:$B$7000,$A83,RAW_매출A!$A$2:$A$7000,EDATE($E83,AR$1-1)))),"")</f>
        <v>7784620</v>
      </c>
      <c r="AS83" t="str">
        <f>IFERROR(IF($A83="","",IF(SUMIFS(RAW_매출A!$J$2:$J$7000,RAW_매출A!$B$2:$B$7000,$A83,RAW_매출A!$A$2:$A$7000,EDATE($E83,AS$1-1))=0,"",SUMIFS(RAW_매출A!$J$2:$J$7000,RAW_매출A!$B$2:$B$7000,$A83,RAW_매출A!$A$2:$A$7000,EDATE($E83,AS$1-1)))),"")</f>
        <v/>
      </c>
      <c r="AT83" t="str">
        <f>IFERROR(IF($A83="","",IF(SUMIFS(RAW_매출A!$J$2:$J$7000,RAW_매출A!$B$2:$B$7000,$A83,RAW_매출A!$A$2:$A$7000,EDATE($E83,AT$1-1))=0,"",SUMIFS(RAW_매출A!$J$2:$J$7000,RAW_매출A!$B$2:$B$7000,$A83,RAW_매출A!$A$2:$A$7000,EDATE($E83,AT$1-1)))),"")</f>
        <v/>
      </c>
      <c r="AU83" t="str">
        <f>IFERROR(IF($A83="","",IF(SUMIFS(RAW_매출A!$J$2:$J$7000,RAW_매출A!$B$2:$B$7000,$A83,RAW_매출A!$A$2:$A$7000,EDATE($E83,AU$1-1))=0,"",SUMIFS(RAW_매출A!$J$2:$J$7000,RAW_매출A!$B$2:$B$7000,$A83,RAW_매출A!$A$2:$A$7000,EDATE($E83,AU$1-1)))),"")</f>
        <v/>
      </c>
      <c r="AV83" t="str">
        <f>IFERROR(IF($A83="","",IF(SUMIFS(RAW_매출A!$J$2:$J$7000,RAW_매출A!$B$2:$B$7000,$A83,RAW_매출A!$A$2:$A$7000,EDATE($E83,AV$1-1))=0,"",SUMIFS(RAW_매출A!$J$2:$J$7000,RAW_매출A!$B$2:$B$7000,$A83,RAW_매출A!$A$2:$A$7000,EDATE($E83,AV$1-1)))),"")</f>
        <v/>
      </c>
      <c r="AW83" t="str">
        <f>IFERROR(IF($A83="","",IF(SUMIFS(RAW_매출A!$J$2:$J$7000,RAW_매출A!$B$2:$B$7000,$A83,RAW_매출A!$A$2:$A$7000,EDATE($E83,AW$1-1))=0,"",SUMIFS(RAW_매출A!$J$2:$J$7000,RAW_매출A!$B$2:$B$7000,$A83,RAW_매출A!$A$2:$A$7000,EDATE($E83,AW$1-1)))),"")</f>
        <v/>
      </c>
      <c r="AX83" t="str">
        <f>IFERROR(IF($A83="","",IF(SUMIFS(RAW_매출A!$J$2:$J$7000,RAW_매출A!$B$2:$B$7000,$A83,RAW_매출A!$A$2:$A$7000,EDATE($E83,AX$1-1))=0,"",SUMIFS(RAW_매출A!$J$2:$J$7000,RAW_매출A!$B$2:$B$7000,$A83,RAW_매출A!$A$2:$A$7000,EDATE($E83,AX$1-1)))),"")</f>
        <v/>
      </c>
      <c r="AY83" t="str">
        <f>IFERROR(IF($A83="","",IF(SUMIFS(RAW_매출A!$J$2:$J$7000,RAW_매출A!$B$2:$B$7000,$A83,RAW_매출A!$A$2:$A$7000,EDATE($E83,AY$1-1))=0,"",SUMIFS(RAW_매출A!$J$2:$J$7000,RAW_매출A!$B$2:$B$7000,$A83,RAW_매출A!$A$2:$A$7000,EDATE($E83,AY$1-1)))),"")</f>
        <v/>
      </c>
      <c r="AZ83" t="str">
        <f>IFERROR(IF($A83="","",IF(SUMIFS(RAW_매출A!$J$2:$J$7000,RAW_매출A!$B$2:$B$7000,$A83,RAW_매출A!$A$2:$A$7000,EDATE($E83,AZ$1-1))=0,"",SUMIFS(RAW_매출A!$J$2:$J$7000,RAW_매출A!$B$2:$B$7000,$A83,RAW_매출A!$A$2:$A$7000,EDATE($E83,AZ$1-1)))),"")</f>
        <v/>
      </c>
      <c r="BA83" t="str">
        <f>IFERROR(IF($A83="","",IF(SUMIFS(RAW_매출A!$J$2:$J$7000,RAW_매출A!$B$2:$B$7000,$A83,RAW_매출A!$A$2:$A$7000,EDATE($E83,BA$1-1))=0,"",SUMIFS(RAW_매출A!$J$2:$J$7000,RAW_매출A!$B$2:$B$7000,$A83,RAW_매출A!$A$2:$A$7000,EDATE($E83,BA$1-1)))),"")</f>
        <v/>
      </c>
      <c r="BB83" t="str">
        <f>IFERROR(IF($A83="","",IF(SUMIFS(RAW_매출A!$J$2:$J$7000,RAW_매출A!$B$2:$B$7000,$A83,RAW_매출A!$A$2:$A$7000,EDATE($E83,BB$1-1))=0,"",SUMIFS(RAW_매출A!$J$2:$J$7000,RAW_매출A!$B$2:$B$7000,$A83,RAW_매출A!$A$2:$A$7000,EDATE($E83,BB$1-1)))),"")</f>
        <v/>
      </c>
      <c r="BC83" t="str">
        <f>IFERROR(IF($A83="","",IF(SUMIFS(RAW_매출A!$J$2:$J$7000,RAW_매출A!$B$2:$B$7000,$A83,RAW_매출A!$A$2:$A$7000,EDATE($E83,BC$1-1))=0,"",SUMIFS(RAW_매출A!$J$2:$J$7000,RAW_매출A!$B$2:$B$7000,$A83,RAW_매출A!$A$2:$A$7000,EDATE($E83,BC$1-1)))),"")</f>
        <v/>
      </c>
      <c r="BD83" t="str">
        <f>IFERROR(IF($A83="","",IF(SUMIFS(RAW_매출A!$J$2:$J$7000,RAW_매출A!$B$2:$B$7000,$A83,RAW_매출A!$A$2:$A$7000,EDATE($E83,BD$1-1))=0,"",SUMIFS(RAW_매출A!$J$2:$J$7000,RAW_매출A!$B$2:$B$7000,$A83,RAW_매출A!$A$2:$A$7000,EDATE($E83,BD$1-1)))),"")</f>
        <v/>
      </c>
      <c r="BE83" t="str">
        <f>IFERROR(IF($A83="","",IF(SUMIFS(RAW_매출A!$J$2:$J$7000,RAW_매출A!$B$2:$B$7000,$A83,RAW_매출A!$A$2:$A$7000,EDATE($E83,BE$1-1))=0,"",SUMIFS(RAW_매출A!$J$2:$J$7000,RAW_매출A!$B$2:$B$7000,$A83,RAW_매출A!$A$2:$A$7000,EDATE($E83,BE$1-1)))),"")</f>
        <v/>
      </c>
      <c r="BF83" t="str">
        <f>IFERROR(IF($A83="","",IF(SUMIFS(RAW_매출A!$J$2:$J$7000,RAW_매출A!$B$2:$B$7000,$A83,RAW_매출A!$A$2:$A$7000,EDATE($E83,BF$1-1))=0,"",SUMIFS(RAW_매출A!$J$2:$J$7000,RAW_매출A!$B$2:$B$7000,$A83,RAW_매출A!$A$2:$A$7000,EDATE($E83,BF$1-1)))),"")</f>
        <v/>
      </c>
      <c r="BG83" t="str">
        <f>IFERROR(IF($A83="","",IF(SUMIFS(RAW_매출A!$J$2:$J$7000,RAW_매출A!$B$2:$B$7000,$A83,RAW_매출A!$A$2:$A$7000,EDATE($E83,BG$1-1))=0,"",SUMIFS(RAW_매출A!$J$2:$J$7000,RAW_매출A!$B$2:$B$7000,$A83,RAW_매출A!$A$2:$A$7000,EDATE($E83,BG$1-1)))),"")</f>
        <v/>
      </c>
      <c r="BH83" t="str">
        <f>IFERROR(IF($A83="","",IF(SUMIFS(RAW_매출A!$J$2:$J$7000,RAW_매출A!$B$2:$B$7000,$A83,RAW_매출A!$A$2:$A$7000,EDATE($E83,BH$1-1))=0,"",SUMIFS(RAW_매출A!$J$2:$J$7000,RAW_매출A!$B$2:$B$7000,$A83,RAW_매출A!$A$2:$A$7000,EDATE($E83,BH$1-1)))),"")</f>
        <v/>
      </c>
      <c r="BI83" t="str">
        <f>IFERROR(IF($A83="","",IF(SUMIFS(RAW_매출A!$J$2:$J$7000,RAW_매출A!$B$2:$B$7000,$A83,RAW_매출A!$A$2:$A$7000,EDATE($E83,BI$1-1))=0,"",SUMIFS(RAW_매출A!$J$2:$J$7000,RAW_매출A!$B$2:$B$7000,$A83,RAW_매출A!$A$2:$A$7000,EDATE($E83,BI$1-1)))),"")</f>
        <v/>
      </c>
      <c r="BJ83" t="str">
        <f>IFERROR(IF($A83="","",IF(SUMIFS(RAW_매출A!$J$2:$J$7000,RAW_매출A!$B$2:$B$7000,$A83,RAW_매출A!$A$2:$A$7000,EDATE($E83,BJ$1-1))=0,"",SUMIFS(RAW_매출A!$J$2:$J$7000,RAW_매출A!$B$2:$B$7000,$A83,RAW_매출A!$A$2:$A$7000,EDATE($E83,BJ$1-1)))),"")</f>
        <v/>
      </c>
      <c r="BK83" t="str">
        <f>IFERROR(IF($A83="","",IF(SUMIFS(RAW_매출A!$J$2:$J$7000,RAW_매출A!$B$2:$B$7000,$A83,RAW_매출A!$A$2:$A$7000,EDATE($E83,BK$1-1))=0,"",SUMIFS(RAW_매출A!$J$2:$J$7000,RAW_매출A!$B$2:$B$7000,$A83,RAW_매출A!$A$2:$A$7000,EDATE($E83,BK$1-1)))),"")</f>
        <v/>
      </c>
      <c r="BL83" t="str">
        <f>IFERROR(IF($A83="","",IF(SUMIFS(RAW_매출A!$J$2:$J$7000,RAW_매출A!$B$2:$B$7000,$A83,RAW_매출A!$A$2:$A$7000,EDATE($E83,BL$1-1))=0,"",SUMIFS(RAW_매출A!$J$2:$J$7000,RAW_매출A!$B$2:$B$7000,$A83,RAW_매출A!$A$2:$A$7000,EDATE($E83,BL$1-1)))),"")</f>
        <v/>
      </c>
      <c r="BM83" t="str">
        <f>IFERROR(IF($A83="","",IF(SUMIFS(RAW_매출A!$J$2:$J$7000,RAW_매출A!$B$2:$B$7000,$A83,RAW_매출A!$A$2:$A$7000,EDATE($E83,BM$1-1))=0,"",SUMIFS(RAW_매출A!$J$2:$J$7000,RAW_매출A!$B$2:$B$7000,$A83,RAW_매출A!$A$2:$A$7000,EDATE($E83,BM$1-1)))),"")</f>
        <v/>
      </c>
      <c r="BN83" t="str">
        <f>IFERROR(IF($A83="","",IF(SUMIFS(RAW_매출A!$J$2:$J$7000,RAW_매출A!$B$2:$B$7000,$A83,RAW_매출A!$A$2:$A$7000,EDATE($E83,BN$1-1))=0,"",SUMIFS(RAW_매출A!$J$2:$J$7000,RAW_매출A!$B$2:$B$7000,$A83,RAW_매출A!$A$2:$A$7000,EDATE($E83,BN$1-1)))),"")</f>
        <v/>
      </c>
    </row>
    <row r="84" spans="1:66" x14ac:dyDescent="0.3">
      <c r="A84" t="str">
        <f>세팅!A85</f>
        <v>(1073) #고대후문점</v>
      </c>
      <c r="B84" t="str">
        <f>세팅!B85</f>
        <v>150-0</v>
      </c>
      <c r="C84">
        <f t="shared" si="5"/>
        <v>0</v>
      </c>
      <c r="D84" t="str">
        <f t="shared" si="6"/>
        <v>0</v>
      </c>
      <c r="E84" s="1">
        <f>세팅!D85</f>
        <v>45047</v>
      </c>
      <c r="F84">
        <f t="shared" si="4"/>
        <v>8055190</v>
      </c>
      <c r="G84">
        <f>IFERROR(IF($A84="","",IF(SUMIFS(RAW_매출A!$J$2:$J$7000,RAW_매출A!$B$2:$B$7000,$A84,RAW_매출A!$A$2:$A$7000,EDATE($E84,G$1-1))=0,"",SUMIFS(RAW_매출A!$J$2:$J$7000,RAW_매출A!$B$2:$B$7000,$A84,RAW_매출A!$A$2:$A$7000,EDATE($E84,G$1-1)))),"")</f>
        <v>5058040</v>
      </c>
      <c r="H84">
        <f>IFERROR(IF($A84="","",IF(SUMIFS(RAW_매출A!$J$2:$J$7000,RAW_매출A!$B$2:$B$7000,$A84,RAW_매출A!$A$2:$A$7000,EDATE($E84,H$1-1))=0,"",SUMIFS(RAW_매출A!$J$2:$J$7000,RAW_매출A!$B$2:$B$7000,$A84,RAW_매출A!$A$2:$A$7000,EDATE($E84,H$1-1)))),"")</f>
        <v>5457190</v>
      </c>
      <c r="I84">
        <f>IFERROR(IF($A84="","",IF(SUMIFS(RAW_매출A!$J$2:$J$7000,RAW_매출A!$B$2:$B$7000,$A84,RAW_매출A!$A$2:$A$7000,EDATE($E84,I$1-1))=0,"",SUMIFS(RAW_매출A!$J$2:$J$7000,RAW_매출A!$B$2:$B$7000,$A84,RAW_매출A!$A$2:$A$7000,EDATE($E84,I$1-1)))),"")</f>
        <v>8241500</v>
      </c>
      <c r="J84" s="28">
        <f>IFERROR(IF($A84="","",IF(SUMIFS(RAW_매출A!$J$2:$J$7000,RAW_매출A!$B$2:$B$7000,$A84,RAW_매출A!$A$2:$A$7000,EDATE($E84,J$1-1))=0,"",SUMIFS(RAW_매출A!$J$2:$J$7000,RAW_매출A!$B$2:$B$7000,$A84,RAW_매출A!$A$2:$A$7000,EDATE($E84,J$1-1)))),"")</f>
        <v>7464000</v>
      </c>
      <c r="K84" s="28">
        <f>IFERROR(IF($A84="","",IF(SUMIFS(RAW_매출A!$J$2:$J$7000,RAW_매출A!$B$2:$B$7000,$A84,RAW_매출A!$A$2:$A$7000,EDATE($E84,K$1-1))=0,"",SUMIFS(RAW_매출A!$J$2:$J$7000,RAW_매출A!$B$2:$B$7000,$A84,RAW_매출A!$A$2:$A$7000,EDATE($E84,K$1-1)))),"")</f>
        <v>8207500</v>
      </c>
      <c r="L84" s="28">
        <f>IFERROR(IF($A84="","",IF(SUMIFS(RAW_매출A!$J$2:$J$7000,RAW_매출A!$B$2:$B$7000,$A84,RAW_매출A!$A$2:$A$7000,EDATE($E84,L$1-1))=0,"",SUMIFS(RAW_매출A!$J$2:$J$7000,RAW_매출A!$B$2:$B$7000,$A84,RAW_매출A!$A$2:$A$7000,EDATE($E84,L$1-1)))),"")</f>
        <v>8561500</v>
      </c>
      <c r="M84" s="28">
        <f>IFERROR(IF($A84="","",IF(SUMIFS(RAW_매출A!$J$2:$J$7000,RAW_매출A!$B$2:$B$7000,$A84,RAW_매출A!$A$2:$A$7000,EDATE($E84,M$1-1))=0,"",SUMIFS(RAW_매출A!$J$2:$J$7000,RAW_매출A!$B$2:$B$7000,$A84,RAW_매출A!$A$2:$A$7000,EDATE($E84,M$1-1)))),"")</f>
        <v>8395000</v>
      </c>
      <c r="N84" s="28">
        <f>IFERROR(IF($A84="","",IF(SUMIFS(RAW_매출A!$J$2:$J$7000,RAW_매출A!$B$2:$B$7000,$A84,RAW_매출A!$A$2:$A$7000,EDATE($E84,N$1-1))=0,"",SUMIFS(RAW_매출A!$J$2:$J$7000,RAW_매출A!$B$2:$B$7000,$A84,RAW_매출A!$A$2:$A$7000,EDATE($E84,N$1-1)))),"")</f>
        <v>8127860</v>
      </c>
      <c r="O84" s="28">
        <f>IFERROR(IF($A84="","",IF(SUMIFS(RAW_매출A!$J$2:$J$7000,RAW_매출A!$B$2:$B$7000,$A84,RAW_매출A!$A$2:$A$7000,EDATE($E84,O$1-1))=0,"",SUMIFS(RAW_매출A!$J$2:$J$7000,RAW_매출A!$B$2:$B$7000,$A84,RAW_매출A!$A$2:$A$7000,EDATE($E84,O$1-1)))),"")</f>
        <v>7575280</v>
      </c>
      <c r="P84">
        <f>IFERROR(IF($A84="","",IF(SUMIFS(RAW_매출A!$J$2:$J$7000,RAW_매출A!$B$2:$B$7000,$A84,RAW_매출A!$A$2:$A$7000,EDATE($E84,P$1-1))=0,"",SUMIFS(RAW_매출A!$J$2:$J$7000,RAW_매출A!$B$2:$B$7000,$A84,RAW_매출A!$A$2:$A$7000,EDATE($E84,P$1-1)))),"")</f>
        <v>7222600</v>
      </c>
      <c r="Q84">
        <f>IFERROR(IF($A84="","",IF(SUMIFS(RAW_매출A!$J$2:$J$7000,RAW_매출A!$B$2:$B$7000,$A84,RAW_매출A!$A$2:$A$7000,EDATE($E84,Q$1-1))=0,"",SUMIFS(RAW_매출A!$J$2:$J$7000,RAW_매출A!$B$2:$B$7000,$A84,RAW_매출A!$A$2:$A$7000,EDATE($E84,Q$1-1)))),"")</f>
        <v>9584280</v>
      </c>
      <c r="R84">
        <f>IFERROR(IF($A84="","",IF(SUMIFS(RAW_매출A!$J$2:$J$7000,RAW_매출A!$B$2:$B$7000,$A84,RAW_매출A!$A$2:$A$7000,EDATE($E84,R$1-1))=0,"",SUMIFS(RAW_매출A!$J$2:$J$7000,RAW_매출A!$B$2:$B$7000,$A84,RAW_매출A!$A$2:$A$7000,EDATE($E84,R$1-1)))),"")</f>
        <v>9464540</v>
      </c>
      <c r="S84">
        <f>IFERROR(IF($A84="","",IF(SUMIFS(RAW_매출A!$J$2:$J$7000,RAW_매출A!$B$2:$B$7000,$A84,RAW_매출A!$A$2:$A$7000,EDATE($E84,S$1-1))=0,"",SUMIFS(RAW_매출A!$J$2:$J$7000,RAW_매출A!$B$2:$B$7000,$A84,RAW_매출A!$A$2:$A$7000,EDATE($E84,S$1-1)))),"")</f>
        <v>10485390</v>
      </c>
      <c r="T84">
        <f>IFERROR(IF($A84="","",IF(SUMIFS(RAW_매출A!$J$2:$J$7000,RAW_매출A!$B$2:$B$7000,$A84,RAW_매출A!$A$2:$A$7000,EDATE($E84,T$1-1))=0,"",SUMIFS(RAW_매출A!$J$2:$J$7000,RAW_매출A!$B$2:$B$7000,$A84,RAW_매출A!$A$2:$A$7000,EDATE($E84,T$1-1)))),"")</f>
        <v>9880450</v>
      </c>
      <c r="U84">
        <f>IFERROR(IF($A84="","",IF(SUMIFS(RAW_매출A!$J$2:$J$7000,RAW_매출A!$B$2:$B$7000,$A84,RAW_매출A!$A$2:$A$7000,EDATE($E84,U$1-1))=0,"",SUMIFS(RAW_매출A!$J$2:$J$7000,RAW_매출A!$B$2:$B$7000,$A84,RAW_매출A!$A$2:$A$7000,EDATE($E84,U$1-1)))),"")</f>
        <v>10112810</v>
      </c>
      <c r="V84">
        <f>IFERROR(IF($A84="","",IF(SUMIFS(RAW_매출A!$J$2:$J$7000,RAW_매출A!$B$2:$B$7000,$A84,RAW_매출A!$A$2:$A$7000,EDATE($E84,V$1-1))=0,"",SUMIFS(RAW_매출A!$J$2:$J$7000,RAW_매출A!$B$2:$B$7000,$A84,RAW_매출A!$A$2:$A$7000,EDATE($E84,V$1-1)))),"")</f>
        <v>10377010</v>
      </c>
      <c r="W84">
        <f>IFERROR(IF($A84="","",IF(SUMIFS(RAW_매출A!$J$2:$J$7000,RAW_매출A!$B$2:$B$7000,$A84,RAW_매출A!$A$2:$A$7000,EDATE($E84,W$1-1))=0,"",SUMIFS(RAW_매출A!$J$2:$J$7000,RAW_매출A!$B$2:$B$7000,$A84,RAW_매출A!$A$2:$A$7000,EDATE($E84,W$1-1)))),"")</f>
        <v>10727200</v>
      </c>
      <c r="X84">
        <f>IFERROR(IF($A84="","",IF(SUMIFS(RAW_매출A!$J$2:$J$7000,RAW_매출A!$B$2:$B$7000,$A84,RAW_매출A!$A$2:$A$7000,EDATE($E84,X$1-1))=0,"",SUMIFS(RAW_매출A!$J$2:$J$7000,RAW_매출A!$B$2:$B$7000,$A84,RAW_매출A!$A$2:$A$7000,EDATE($E84,X$1-1)))),"")</f>
        <v>10851480</v>
      </c>
      <c r="Y84">
        <f>IFERROR(IF($A84="","",IF(SUMIFS(RAW_매출A!$J$2:$J$7000,RAW_매출A!$B$2:$B$7000,$A84,RAW_매출A!$A$2:$A$7000,EDATE($E84,Y$1-1))=0,"",SUMIFS(RAW_매출A!$J$2:$J$7000,RAW_매출A!$B$2:$B$7000,$A84,RAW_매출A!$A$2:$A$7000,EDATE($E84,Y$1-1)))),"")</f>
        <v>9575950</v>
      </c>
      <c r="Z84">
        <f>IFERROR(IF($A84="","",IF(SUMIFS(RAW_매출A!$J$2:$J$7000,RAW_매출A!$B$2:$B$7000,$A84,RAW_매출A!$A$2:$A$7000,EDATE($E84,Z$1-1))=0,"",SUMIFS(RAW_매출A!$J$2:$J$7000,RAW_매출A!$B$2:$B$7000,$A84,RAW_매출A!$A$2:$A$7000,EDATE($E84,Z$1-1)))),"")</f>
        <v>9039090</v>
      </c>
      <c r="AA84">
        <f>IFERROR(IF($A84="","",IF(SUMIFS(RAW_매출A!$J$2:$J$7000,RAW_매출A!$B$2:$B$7000,$A84,RAW_매출A!$A$2:$A$7000,EDATE($E84,AA$1-1))=0,"",SUMIFS(RAW_매출A!$J$2:$J$7000,RAW_매출A!$B$2:$B$7000,$A84,RAW_매출A!$A$2:$A$7000,EDATE($E84,AA$1-1)))),"")</f>
        <v>6959450</v>
      </c>
      <c r="AB84">
        <f>IFERROR(IF($A84="","",IF(SUMIFS(RAW_매출A!$J$2:$J$7000,RAW_매출A!$B$2:$B$7000,$A84,RAW_매출A!$A$2:$A$7000,EDATE($E84,AB$1-1))=0,"",SUMIFS(RAW_매출A!$J$2:$J$7000,RAW_매출A!$B$2:$B$7000,$A84,RAW_매출A!$A$2:$A$7000,EDATE($E84,AB$1-1)))),"")</f>
        <v>7958980</v>
      </c>
      <c r="AC84">
        <f>IFERROR(IF($A84="","",IF(SUMIFS(RAW_매출A!$J$2:$J$7000,RAW_매출A!$B$2:$B$7000,$A84,RAW_매출A!$A$2:$A$7000,EDATE($E84,AC$1-1))=0,"",SUMIFS(RAW_매출A!$J$2:$J$7000,RAW_매출A!$B$2:$B$7000,$A84,RAW_매출A!$A$2:$A$7000,EDATE($E84,AC$1-1)))),"")</f>
        <v>9640090</v>
      </c>
      <c r="AD84">
        <f>IFERROR(IF($A84="","",IF(SUMIFS(RAW_매출A!$J$2:$J$7000,RAW_매출A!$B$2:$B$7000,$A84,RAW_매출A!$A$2:$A$7000,EDATE($E84,AD$1-1))=0,"",SUMIFS(RAW_매출A!$J$2:$J$7000,RAW_매출A!$B$2:$B$7000,$A84,RAW_매출A!$A$2:$A$7000,EDATE($E84,AD$1-1)))),"")</f>
        <v>9411970</v>
      </c>
      <c r="AE84">
        <f>IFERROR(IF($A84="","",IF(SUMIFS(RAW_매출A!$J$2:$J$7000,RAW_매출A!$B$2:$B$7000,$A84,RAW_매출A!$A$2:$A$7000,EDATE($E84,AE$1-1))=0,"",SUMIFS(RAW_매출A!$J$2:$J$7000,RAW_매출A!$B$2:$B$7000,$A84,RAW_매출A!$A$2:$A$7000,EDATE($E84,AE$1-1)))),"")</f>
        <v>12133490</v>
      </c>
      <c r="AF84">
        <f>IFERROR(IF($A84="","",IF(SUMIFS(RAW_매출A!$J$2:$J$7000,RAW_매출A!$B$2:$B$7000,$A84,RAW_매출A!$A$2:$A$7000,EDATE($E84,AF$1-1))=0,"",SUMIFS(RAW_매출A!$J$2:$J$7000,RAW_매출A!$B$2:$B$7000,$A84,RAW_매출A!$A$2:$A$7000,EDATE($E84,AF$1-1)))),"")</f>
        <v>12058230</v>
      </c>
      <c r="AG84">
        <f>IFERROR(IF($A84="","",IF(SUMIFS(RAW_매출A!$J$2:$J$7000,RAW_매출A!$B$2:$B$7000,$A84,RAW_매출A!$A$2:$A$7000,EDATE($E84,AG$1-1))=0,"",SUMIFS(RAW_매출A!$J$2:$J$7000,RAW_매출A!$B$2:$B$7000,$A84,RAW_매출A!$A$2:$A$7000,EDATE($E84,AG$1-1)))),"")</f>
        <v>10323480</v>
      </c>
      <c r="AH84">
        <f>IFERROR(IF($A84="","",IF(SUMIFS(RAW_매출A!$J$2:$J$7000,RAW_매출A!$B$2:$B$7000,$A84,RAW_매출A!$A$2:$A$7000,EDATE($E84,AH$1-1))=0,"",SUMIFS(RAW_매출A!$J$2:$J$7000,RAW_매출A!$B$2:$B$7000,$A84,RAW_매출A!$A$2:$A$7000,EDATE($E84,AH$1-1)))),"")</f>
        <v>11333210</v>
      </c>
      <c r="AI84">
        <f>IFERROR(IF($A84="","",IF(SUMIFS(RAW_매출A!$J$2:$J$7000,RAW_매출A!$B$2:$B$7000,$A84,RAW_매출A!$A$2:$A$7000,EDATE($E84,AI$1-1))=0,"",SUMIFS(RAW_매출A!$J$2:$J$7000,RAW_매출A!$B$2:$B$7000,$A84,RAW_매출A!$A$2:$A$7000,EDATE($E84,AI$1-1)))),"")</f>
        <v>12014880</v>
      </c>
      <c r="AJ84">
        <f>IFERROR(IF($A84="","",IF(SUMIFS(RAW_매출A!$J$2:$J$7000,RAW_매출A!$B$2:$B$7000,$A84,RAW_매출A!$A$2:$A$7000,EDATE($E84,AJ$1-1))=0,"",SUMIFS(RAW_매출A!$J$2:$J$7000,RAW_매출A!$B$2:$B$7000,$A84,RAW_매출A!$A$2:$A$7000,EDATE($E84,AJ$1-1)))),"")</f>
        <v>12461540</v>
      </c>
      <c r="AK84">
        <f>IFERROR(IF($A84="","",IF(SUMIFS(RAW_매출A!$J$2:$J$7000,RAW_매출A!$B$2:$B$7000,$A84,RAW_매출A!$A$2:$A$7000,EDATE($E84,AK$1-1))=0,"",SUMIFS(RAW_매출A!$J$2:$J$7000,RAW_매출A!$B$2:$B$7000,$A84,RAW_매출A!$A$2:$A$7000,EDATE($E84,AK$1-1)))),"")</f>
        <v>11066900</v>
      </c>
      <c r="AL84">
        <f>IFERROR(IF($A84="","",IF(SUMIFS(RAW_매출A!$J$2:$J$7000,RAW_매출A!$B$2:$B$7000,$A84,RAW_매출A!$A$2:$A$7000,EDATE($E84,AL$1-1))=0,"",SUMIFS(RAW_매출A!$J$2:$J$7000,RAW_매출A!$B$2:$B$7000,$A84,RAW_매출A!$A$2:$A$7000,EDATE($E84,AL$1-1)))),"")</f>
        <v>10836730</v>
      </c>
      <c r="AM84">
        <f>IFERROR(IF($A84="","",IF(SUMIFS(RAW_매출A!$J$2:$J$7000,RAW_매출A!$B$2:$B$7000,$A84,RAW_매출A!$A$2:$A$7000,EDATE($E84,AM$1-1))=0,"",SUMIFS(RAW_매출A!$J$2:$J$7000,RAW_매출A!$B$2:$B$7000,$A84,RAW_매출A!$A$2:$A$7000,EDATE($E84,AM$1-1)))),"")</f>
        <v>8700580</v>
      </c>
      <c r="AN84">
        <f>IFERROR(IF($A84="","",IF(SUMIFS(RAW_매출A!$J$2:$J$7000,RAW_매출A!$B$2:$B$7000,$A84,RAW_매출A!$A$2:$A$7000,EDATE($E84,AN$1-1))=0,"",SUMIFS(RAW_매출A!$J$2:$J$7000,RAW_매출A!$B$2:$B$7000,$A84,RAW_매출A!$A$2:$A$7000,EDATE($E84,AN$1-1)))),"")</f>
        <v>8362290</v>
      </c>
      <c r="AO84">
        <f>IFERROR(IF($A84="","",IF(SUMIFS(RAW_매출A!$J$2:$J$7000,RAW_매출A!$B$2:$B$7000,$A84,RAW_매출A!$A$2:$A$7000,EDATE($E84,AO$1-1))=0,"",SUMIFS(RAW_매출A!$J$2:$J$7000,RAW_매출A!$B$2:$B$7000,$A84,RAW_매출A!$A$2:$A$7000,EDATE($E84,AO$1-1)))),"")</f>
        <v>10763680</v>
      </c>
      <c r="AP84">
        <f>IFERROR(IF($A84="","",IF(SUMIFS(RAW_매출A!$J$2:$J$7000,RAW_매출A!$B$2:$B$7000,$A84,RAW_매출A!$A$2:$A$7000,EDATE($E84,AP$1-1))=0,"",SUMIFS(RAW_매출A!$J$2:$J$7000,RAW_매출A!$B$2:$B$7000,$A84,RAW_매출A!$A$2:$A$7000,EDATE($E84,AP$1-1)))),"")</f>
        <v>11159600</v>
      </c>
      <c r="AQ84">
        <f>IFERROR(IF($A84="","",IF(SUMIFS(RAW_매출A!$J$2:$J$7000,RAW_매출A!$B$2:$B$7000,$A84,RAW_매출A!$A$2:$A$7000,EDATE($E84,AQ$1-1))=0,"",SUMIFS(RAW_매출A!$J$2:$J$7000,RAW_매출A!$B$2:$B$7000,$A84,RAW_매출A!$A$2:$A$7000,EDATE($E84,AQ$1-1)))),"")</f>
        <v>13358400</v>
      </c>
      <c r="AR84">
        <f>IFERROR(IF($A84="","",IF(SUMIFS(RAW_매출A!$J$2:$J$7000,RAW_매출A!$B$2:$B$7000,$A84,RAW_매출A!$A$2:$A$7000,EDATE($E84,AR$1-1))=0,"",SUMIFS(RAW_매출A!$J$2:$J$7000,RAW_매출A!$B$2:$B$7000,$A84,RAW_매출A!$A$2:$A$7000,EDATE($E84,AR$1-1)))),"")</f>
        <v>11113230</v>
      </c>
      <c r="AS84" t="str">
        <f>IFERROR(IF($A84="","",IF(SUMIFS(RAW_매출A!$J$2:$J$7000,RAW_매출A!$B$2:$B$7000,$A84,RAW_매출A!$A$2:$A$7000,EDATE($E84,AS$1-1))=0,"",SUMIFS(RAW_매출A!$J$2:$J$7000,RAW_매출A!$B$2:$B$7000,$A84,RAW_매출A!$A$2:$A$7000,EDATE($E84,AS$1-1)))),"")</f>
        <v/>
      </c>
      <c r="AT84" t="str">
        <f>IFERROR(IF($A84="","",IF(SUMIFS(RAW_매출A!$J$2:$J$7000,RAW_매출A!$B$2:$B$7000,$A84,RAW_매출A!$A$2:$A$7000,EDATE($E84,AT$1-1))=0,"",SUMIFS(RAW_매출A!$J$2:$J$7000,RAW_매출A!$B$2:$B$7000,$A84,RAW_매출A!$A$2:$A$7000,EDATE($E84,AT$1-1)))),"")</f>
        <v/>
      </c>
      <c r="AU84" t="str">
        <f>IFERROR(IF($A84="","",IF(SUMIFS(RAW_매출A!$J$2:$J$7000,RAW_매출A!$B$2:$B$7000,$A84,RAW_매출A!$A$2:$A$7000,EDATE($E84,AU$1-1))=0,"",SUMIFS(RAW_매출A!$J$2:$J$7000,RAW_매출A!$B$2:$B$7000,$A84,RAW_매출A!$A$2:$A$7000,EDATE($E84,AU$1-1)))),"")</f>
        <v/>
      </c>
      <c r="AV84" t="str">
        <f>IFERROR(IF($A84="","",IF(SUMIFS(RAW_매출A!$J$2:$J$7000,RAW_매출A!$B$2:$B$7000,$A84,RAW_매출A!$A$2:$A$7000,EDATE($E84,AV$1-1))=0,"",SUMIFS(RAW_매출A!$J$2:$J$7000,RAW_매출A!$B$2:$B$7000,$A84,RAW_매출A!$A$2:$A$7000,EDATE($E84,AV$1-1)))),"")</f>
        <v/>
      </c>
      <c r="AW84" t="str">
        <f>IFERROR(IF($A84="","",IF(SUMIFS(RAW_매출A!$J$2:$J$7000,RAW_매출A!$B$2:$B$7000,$A84,RAW_매출A!$A$2:$A$7000,EDATE($E84,AW$1-1))=0,"",SUMIFS(RAW_매출A!$J$2:$J$7000,RAW_매출A!$B$2:$B$7000,$A84,RAW_매출A!$A$2:$A$7000,EDATE($E84,AW$1-1)))),"")</f>
        <v/>
      </c>
      <c r="AX84" t="str">
        <f>IFERROR(IF($A84="","",IF(SUMIFS(RAW_매출A!$J$2:$J$7000,RAW_매출A!$B$2:$B$7000,$A84,RAW_매출A!$A$2:$A$7000,EDATE($E84,AX$1-1))=0,"",SUMIFS(RAW_매출A!$J$2:$J$7000,RAW_매출A!$B$2:$B$7000,$A84,RAW_매출A!$A$2:$A$7000,EDATE($E84,AX$1-1)))),"")</f>
        <v/>
      </c>
      <c r="AY84" t="str">
        <f>IFERROR(IF($A84="","",IF(SUMIFS(RAW_매출A!$J$2:$J$7000,RAW_매출A!$B$2:$B$7000,$A84,RAW_매출A!$A$2:$A$7000,EDATE($E84,AY$1-1))=0,"",SUMIFS(RAW_매출A!$J$2:$J$7000,RAW_매출A!$B$2:$B$7000,$A84,RAW_매출A!$A$2:$A$7000,EDATE($E84,AY$1-1)))),"")</f>
        <v/>
      </c>
      <c r="AZ84" t="str">
        <f>IFERROR(IF($A84="","",IF(SUMIFS(RAW_매출A!$J$2:$J$7000,RAW_매출A!$B$2:$B$7000,$A84,RAW_매출A!$A$2:$A$7000,EDATE($E84,AZ$1-1))=0,"",SUMIFS(RAW_매출A!$J$2:$J$7000,RAW_매출A!$B$2:$B$7000,$A84,RAW_매출A!$A$2:$A$7000,EDATE($E84,AZ$1-1)))),"")</f>
        <v/>
      </c>
      <c r="BA84" t="str">
        <f>IFERROR(IF($A84="","",IF(SUMIFS(RAW_매출A!$J$2:$J$7000,RAW_매출A!$B$2:$B$7000,$A84,RAW_매출A!$A$2:$A$7000,EDATE($E84,BA$1-1))=0,"",SUMIFS(RAW_매출A!$J$2:$J$7000,RAW_매출A!$B$2:$B$7000,$A84,RAW_매출A!$A$2:$A$7000,EDATE($E84,BA$1-1)))),"")</f>
        <v/>
      </c>
      <c r="BB84" t="str">
        <f>IFERROR(IF($A84="","",IF(SUMIFS(RAW_매출A!$J$2:$J$7000,RAW_매출A!$B$2:$B$7000,$A84,RAW_매출A!$A$2:$A$7000,EDATE($E84,BB$1-1))=0,"",SUMIFS(RAW_매출A!$J$2:$J$7000,RAW_매출A!$B$2:$B$7000,$A84,RAW_매출A!$A$2:$A$7000,EDATE($E84,BB$1-1)))),"")</f>
        <v/>
      </c>
      <c r="BC84" t="str">
        <f>IFERROR(IF($A84="","",IF(SUMIFS(RAW_매출A!$J$2:$J$7000,RAW_매출A!$B$2:$B$7000,$A84,RAW_매출A!$A$2:$A$7000,EDATE($E84,BC$1-1))=0,"",SUMIFS(RAW_매출A!$J$2:$J$7000,RAW_매출A!$B$2:$B$7000,$A84,RAW_매출A!$A$2:$A$7000,EDATE($E84,BC$1-1)))),"")</f>
        <v/>
      </c>
      <c r="BD84" t="str">
        <f>IFERROR(IF($A84="","",IF(SUMIFS(RAW_매출A!$J$2:$J$7000,RAW_매출A!$B$2:$B$7000,$A84,RAW_매출A!$A$2:$A$7000,EDATE($E84,BD$1-1))=0,"",SUMIFS(RAW_매출A!$J$2:$J$7000,RAW_매출A!$B$2:$B$7000,$A84,RAW_매출A!$A$2:$A$7000,EDATE($E84,BD$1-1)))),"")</f>
        <v/>
      </c>
      <c r="BE84" t="str">
        <f>IFERROR(IF($A84="","",IF(SUMIFS(RAW_매출A!$J$2:$J$7000,RAW_매출A!$B$2:$B$7000,$A84,RAW_매출A!$A$2:$A$7000,EDATE($E84,BE$1-1))=0,"",SUMIFS(RAW_매출A!$J$2:$J$7000,RAW_매출A!$B$2:$B$7000,$A84,RAW_매출A!$A$2:$A$7000,EDATE($E84,BE$1-1)))),"")</f>
        <v/>
      </c>
      <c r="BF84" t="str">
        <f>IFERROR(IF($A84="","",IF(SUMIFS(RAW_매출A!$J$2:$J$7000,RAW_매출A!$B$2:$B$7000,$A84,RAW_매출A!$A$2:$A$7000,EDATE($E84,BF$1-1))=0,"",SUMIFS(RAW_매출A!$J$2:$J$7000,RAW_매출A!$B$2:$B$7000,$A84,RAW_매출A!$A$2:$A$7000,EDATE($E84,BF$1-1)))),"")</f>
        <v/>
      </c>
      <c r="BG84" t="str">
        <f>IFERROR(IF($A84="","",IF(SUMIFS(RAW_매출A!$J$2:$J$7000,RAW_매출A!$B$2:$B$7000,$A84,RAW_매출A!$A$2:$A$7000,EDATE($E84,BG$1-1))=0,"",SUMIFS(RAW_매출A!$J$2:$J$7000,RAW_매출A!$B$2:$B$7000,$A84,RAW_매출A!$A$2:$A$7000,EDATE($E84,BG$1-1)))),"")</f>
        <v/>
      </c>
      <c r="BH84" t="str">
        <f>IFERROR(IF($A84="","",IF(SUMIFS(RAW_매출A!$J$2:$J$7000,RAW_매출A!$B$2:$B$7000,$A84,RAW_매출A!$A$2:$A$7000,EDATE($E84,BH$1-1))=0,"",SUMIFS(RAW_매출A!$J$2:$J$7000,RAW_매출A!$B$2:$B$7000,$A84,RAW_매출A!$A$2:$A$7000,EDATE($E84,BH$1-1)))),"")</f>
        <v/>
      </c>
      <c r="BI84" t="str">
        <f>IFERROR(IF($A84="","",IF(SUMIFS(RAW_매출A!$J$2:$J$7000,RAW_매출A!$B$2:$B$7000,$A84,RAW_매출A!$A$2:$A$7000,EDATE($E84,BI$1-1))=0,"",SUMIFS(RAW_매출A!$J$2:$J$7000,RAW_매출A!$B$2:$B$7000,$A84,RAW_매출A!$A$2:$A$7000,EDATE($E84,BI$1-1)))),"")</f>
        <v/>
      </c>
      <c r="BJ84" t="str">
        <f>IFERROR(IF($A84="","",IF(SUMIFS(RAW_매출A!$J$2:$J$7000,RAW_매출A!$B$2:$B$7000,$A84,RAW_매출A!$A$2:$A$7000,EDATE($E84,BJ$1-1))=0,"",SUMIFS(RAW_매출A!$J$2:$J$7000,RAW_매출A!$B$2:$B$7000,$A84,RAW_매출A!$A$2:$A$7000,EDATE($E84,BJ$1-1)))),"")</f>
        <v/>
      </c>
      <c r="BK84" t="str">
        <f>IFERROR(IF($A84="","",IF(SUMIFS(RAW_매출A!$J$2:$J$7000,RAW_매출A!$B$2:$B$7000,$A84,RAW_매출A!$A$2:$A$7000,EDATE($E84,BK$1-1))=0,"",SUMIFS(RAW_매출A!$J$2:$J$7000,RAW_매출A!$B$2:$B$7000,$A84,RAW_매출A!$A$2:$A$7000,EDATE($E84,BK$1-1)))),"")</f>
        <v/>
      </c>
      <c r="BL84" t="str">
        <f>IFERROR(IF($A84="","",IF(SUMIFS(RAW_매출A!$J$2:$J$7000,RAW_매출A!$B$2:$B$7000,$A84,RAW_매출A!$A$2:$A$7000,EDATE($E84,BL$1-1))=0,"",SUMIFS(RAW_매출A!$J$2:$J$7000,RAW_매출A!$B$2:$B$7000,$A84,RAW_매출A!$A$2:$A$7000,EDATE($E84,BL$1-1)))),"")</f>
        <v/>
      </c>
      <c r="BM84" t="str">
        <f>IFERROR(IF($A84="","",IF(SUMIFS(RAW_매출A!$J$2:$J$7000,RAW_매출A!$B$2:$B$7000,$A84,RAW_매출A!$A$2:$A$7000,EDATE($E84,BM$1-1))=0,"",SUMIFS(RAW_매출A!$J$2:$J$7000,RAW_매출A!$B$2:$B$7000,$A84,RAW_매출A!$A$2:$A$7000,EDATE($E84,BM$1-1)))),"")</f>
        <v/>
      </c>
      <c r="BN84" t="str">
        <f>IFERROR(IF($A84="","",IF(SUMIFS(RAW_매출A!$J$2:$J$7000,RAW_매출A!$B$2:$B$7000,$A84,RAW_매출A!$A$2:$A$7000,EDATE($E84,BN$1-1))=0,"",SUMIFS(RAW_매출A!$J$2:$J$7000,RAW_매출A!$B$2:$B$7000,$A84,RAW_매출A!$A$2:$A$7000,EDATE($E84,BN$1-1)))),"")</f>
        <v/>
      </c>
    </row>
    <row r="85" spans="1:66" x14ac:dyDescent="0.3">
      <c r="A85" t="str">
        <f>세팅!A86</f>
        <v>(1074) #평택용이파크점</v>
      </c>
      <c r="B85" t="str">
        <f>세팅!B86</f>
        <v>150-1</v>
      </c>
      <c r="C85">
        <f t="shared" si="5"/>
        <v>1</v>
      </c>
      <c r="D85" t="str">
        <f t="shared" si="6"/>
        <v>1</v>
      </c>
      <c r="E85" s="1">
        <f>세팅!D86</f>
        <v>45078</v>
      </c>
      <c r="F85">
        <f t="shared" si="4"/>
        <v>1981470</v>
      </c>
      <c r="G85">
        <f>IFERROR(IF($A85="","",IF(SUMIFS(RAW_매출A!$J$2:$J$7000,RAW_매출A!$B$2:$B$7000,$A85,RAW_매출A!$A$2:$A$7000,EDATE($E85,G$1-1))=0,"",SUMIFS(RAW_매출A!$J$2:$J$7000,RAW_매출A!$B$2:$B$7000,$A85,RAW_매출A!$A$2:$A$7000,EDATE($E85,G$1-1)))),"")</f>
        <v>1151690</v>
      </c>
      <c r="H85">
        <f>IFERROR(IF($A85="","",IF(SUMIFS(RAW_매출A!$J$2:$J$7000,RAW_매출A!$B$2:$B$7000,$A85,RAW_매출A!$A$2:$A$7000,EDATE($E85,H$1-1))=0,"",SUMIFS(RAW_매출A!$J$2:$J$7000,RAW_매출A!$B$2:$B$7000,$A85,RAW_매출A!$A$2:$A$7000,EDATE($E85,H$1-1)))),"")</f>
        <v>1473500</v>
      </c>
      <c r="I85">
        <f>IFERROR(IF($A85="","",IF(SUMIFS(RAW_매출A!$J$2:$J$7000,RAW_매출A!$B$2:$B$7000,$A85,RAW_매출A!$A$2:$A$7000,EDATE($E85,I$1-1))=0,"",SUMIFS(RAW_매출A!$J$2:$J$7000,RAW_매출A!$B$2:$B$7000,$A85,RAW_매출A!$A$2:$A$7000,EDATE($E85,I$1-1)))),"")</f>
        <v>1293500</v>
      </c>
      <c r="J85" s="28">
        <f>IFERROR(IF($A85="","",IF(SUMIFS(RAW_매출A!$J$2:$J$7000,RAW_매출A!$B$2:$B$7000,$A85,RAW_매출A!$A$2:$A$7000,EDATE($E85,J$1-1))=0,"",SUMIFS(RAW_매출A!$J$2:$J$7000,RAW_매출A!$B$2:$B$7000,$A85,RAW_매출A!$A$2:$A$7000,EDATE($E85,J$1-1)))),"")</f>
        <v>1317900</v>
      </c>
      <c r="K85" s="28">
        <f>IFERROR(IF($A85="","",IF(SUMIFS(RAW_매출A!$J$2:$J$7000,RAW_매출A!$B$2:$B$7000,$A85,RAW_매출A!$A$2:$A$7000,EDATE($E85,K$1-1))=0,"",SUMIFS(RAW_매출A!$J$2:$J$7000,RAW_매출A!$B$2:$B$7000,$A85,RAW_매출A!$A$2:$A$7000,EDATE($E85,K$1-1)))),"")</f>
        <v>2008440</v>
      </c>
      <c r="L85" s="28">
        <f>IFERROR(IF($A85="","",IF(SUMIFS(RAW_매출A!$J$2:$J$7000,RAW_매출A!$B$2:$B$7000,$A85,RAW_매출A!$A$2:$A$7000,EDATE($E85,L$1-1))=0,"",SUMIFS(RAW_매출A!$J$2:$J$7000,RAW_매출A!$B$2:$B$7000,$A85,RAW_매출A!$A$2:$A$7000,EDATE($E85,L$1-1)))),"")</f>
        <v>1789280</v>
      </c>
      <c r="M85" s="28">
        <f>IFERROR(IF($A85="","",IF(SUMIFS(RAW_매출A!$J$2:$J$7000,RAW_매출A!$B$2:$B$7000,$A85,RAW_매출A!$A$2:$A$7000,EDATE($E85,M$1-1))=0,"",SUMIFS(RAW_매출A!$J$2:$J$7000,RAW_매출A!$B$2:$B$7000,$A85,RAW_매출A!$A$2:$A$7000,EDATE($E85,M$1-1)))),"")</f>
        <v>2173150</v>
      </c>
      <c r="N85" s="28">
        <f>IFERROR(IF($A85="","",IF(SUMIFS(RAW_매출A!$J$2:$J$7000,RAW_매출A!$B$2:$B$7000,$A85,RAW_매출A!$A$2:$A$7000,EDATE($E85,N$1-1))=0,"",SUMIFS(RAW_매출A!$J$2:$J$7000,RAW_매출A!$B$2:$B$7000,$A85,RAW_매출A!$A$2:$A$7000,EDATE($E85,N$1-1)))),"")</f>
        <v>2192550</v>
      </c>
      <c r="O85" s="28">
        <f>IFERROR(IF($A85="","",IF(SUMIFS(RAW_매출A!$J$2:$J$7000,RAW_매출A!$B$2:$B$7000,$A85,RAW_매출A!$A$2:$A$7000,EDATE($E85,O$1-1))=0,"",SUMIFS(RAW_매출A!$J$2:$J$7000,RAW_매출A!$B$2:$B$7000,$A85,RAW_매출A!$A$2:$A$7000,EDATE($E85,O$1-1)))),"")</f>
        <v>2407500</v>
      </c>
      <c r="P85">
        <f>IFERROR(IF($A85="","",IF(SUMIFS(RAW_매출A!$J$2:$J$7000,RAW_매출A!$B$2:$B$7000,$A85,RAW_매출A!$A$2:$A$7000,EDATE($E85,P$1-1))=0,"",SUMIFS(RAW_매출A!$J$2:$J$7000,RAW_매출A!$B$2:$B$7000,$A85,RAW_매출A!$A$2:$A$7000,EDATE($E85,P$1-1)))),"")</f>
        <v>2708350</v>
      </c>
      <c r="Q85">
        <f>IFERROR(IF($A85="","",IF(SUMIFS(RAW_매출A!$J$2:$J$7000,RAW_매출A!$B$2:$B$7000,$A85,RAW_매출A!$A$2:$A$7000,EDATE($E85,Q$1-1))=0,"",SUMIFS(RAW_매출A!$J$2:$J$7000,RAW_매출A!$B$2:$B$7000,$A85,RAW_매출A!$A$2:$A$7000,EDATE($E85,Q$1-1)))),"")</f>
        <v>2611100</v>
      </c>
      <c r="R85">
        <f>IFERROR(IF($A85="","",IF(SUMIFS(RAW_매출A!$J$2:$J$7000,RAW_매출A!$B$2:$B$7000,$A85,RAW_매출A!$A$2:$A$7000,EDATE($E85,R$1-1))=0,"",SUMIFS(RAW_매출A!$J$2:$J$7000,RAW_매출A!$B$2:$B$7000,$A85,RAW_매출A!$A$2:$A$7000,EDATE($E85,R$1-1)))),"")</f>
        <v>2481900</v>
      </c>
      <c r="S85">
        <f>IFERROR(IF($A85="","",IF(SUMIFS(RAW_매출A!$J$2:$J$7000,RAW_매출A!$B$2:$B$7000,$A85,RAW_매출A!$A$2:$A$7000,EDATE($E85,S$1-1))=0,"",SUMIFS(RAW_매출A!$J$2:$J$7000,RAW_매출A!$B$2:$B$7000,$A85,RAW_매출A!$A$2:$A$7000,EDATE($E85,S$1-1)))),"")</f>
        <v>2196050</v>
      </c>
      <c r="T85">
        <f>IFERROR(IF($A85="","",IF(SUMIFS(RAW_매출A!$J$2:$J$7000,RAW_매출A!$B$2:$B$7000,$A85,RAW_매출A!$A$2:$A$7000,EDATE($E85,T$1-1))=0,"",SUMIFS(RAW_매출A!$J$2:$J$7000,RAW_매출A!$B$2:$B$7000,$A85,RAW_매출A!$A$2:$A$7000,EDATE($E85,T$1-1)))),"")</f>
        <v>2374300</v>
      </c>
      <c r="U85">
        <f>IFERROR(IF($A85="","",IF(SUMIFS(RAW_매출A!$J$2:$J$7000,RAW_매출A!$B$2:$B$7000,$A85,RAW_매출A!$A$2:$A$7000,EDATE($E85,U$1-1))=0,"",SUMIFS(RAW_매출A!$J$2:$J$7000,RAW_매출A!$B$2:$B$7000,$A85,RAW_매출A!$A$2:$A$7000,EDATE($E85,U$1-1)))),"")</f>
        <v>2144950</v>
      </c>
      <c r="V85">
        <f>IFERROR(IF($A85="","",IF(SUMIFS(RAW_매출A!$J$2:$J$7000,RAW_매출A!$B$2:$B$7000,$A85,RAW_매출A!$A$2:$A$7000,EDATE($E85,V$1-1))=0,"",SUMIFS(RAW_매출A!$J$2:$J$7000,RAW_매출A!$B$2:$B$7000,$A85,RAW_매출A!$A$2:$A$7000,EDATE($E85,V$1-1)))),"")</f>
        <v>2270300</v>
      </c>
      <c r="W85">
        <f>IFERROR(IF($A85="","",IF(SUMIFS(RAW_매출A!$J$2:$J$7000,RAW_매출A!$B$2:$B$7000,$A85,RAW_매출A!$A$2:$A$7000,EDATE($E85,W$1-1))=0,"",SUMIFS(RAW_매출A!$J$2:$J$7000,RAW_매출A!$B$2:$B$7000,$A85,RAW_매출A!$A$2:$A$7000,EDATE($E85,W$1-1)))),"")</f>
        <v>2398950</v>
      </c>
      <c r="X85">
        <f>IFERROR(IF($A85="","",IF(SUMIFS(RAW_매출A!$J$2:$J$7000,RAW_매출A!$B$2:$B$7000,$A85,RAW_매출A!$A$2:$A$7000,EDATE($E85,X$1-1))=0,"",SUMIFS(RAW_매출A!$J$2:$J$7000,RAW_매출A!$B$2:$B$7000,$A85,RAW_매출A!$A$2:$A$7000,EDATE($E85,X$1-1)))),"")</f>
        <v>2628300</v>
      </c>
      <c r="Y85">
        <f>IFERROR(IF($A85="","",IF(SUMIFS(RAW_매출A!$J$2:$J$7000,RAW_매출A!$B$2:$B$7000,$A85,RAW_매출A!$A$2:$A$7000,EDATE($E85,Y$1-1))=0,"",SUMIFS(RAW_매출A!$J$2:$J$7000,RAW_매출A!$B$2:$B$7000,$A85,RAW_매출A!$A$2:$A$7000,EDATE($E85,Y$1-1)))),"")</f>
        <v>2480200</v>
      </c>
      <c r="Z85">
        <f>IFERROR(IF($A85="","",IF(SUMIFS(RAW_매출A!$J$2:$J$7000,RAW_매출A!$B$2:$B$7000,$A85,RAW_매출A!$A$2:$A$7000,EDATE($E85,Z$1-1))=0,"",SUMIFS(RAW_매출A!$J$2:$J$7000,RAW_매출A!$B$2:$B$7000,$A85,RAW_매출A!$A$2:$A$7000,EDATE($E85,Z$1-1)))),"")</f>
        <v>2493600</v>
      </c>
      <c r="AA85">
        <f>IFERROR(IF($A85="","",IF(SUMIFS(RAW_매출A!$J$2:$J$7000,RAW_매출A!$B$2:$B$7000,$A85,RAW_매출A!$A$2:$A$7000,EDATE($E85,AA$1-1))=0,"",SUMIFS(RAW_매출A!$J$2:$J$7000,RAW_매출A!$B$2:$B$7000,$A85,RAW_매출A!$A$2:$A$7000,EDATE($E85,AA$1-1)))),"")</f>
        <v>1936250</v>
      </c>
      <c r="AB85">
        <f>IFERROR(IF($A85="","",IF(SUMIFS(RAW_매출A!$J$2:$J$7000,RAW_매출A!$B$2:$B$7000,$A85,RAW_매출A!$A$2:$A$7000,EDATE($E85,AB$1-1))=0,"",SUMIFS(RAW_매출A!$J$2:$J$7000,RAW_매출A!$B$2:$B$7000,$A85,RAW_매출A!$A$2:$A$7000,EDATE($E85,AB$1-1)))),"")</f>
        <v>2352600</v>
      </c>
      <c r="AC85">
        <f>IFERROR(IF($A85="","",IF(SUMIFS(RAW_매출A!$J$2:$J$7000,RAW_매출A!$B$2:$B$7000,$A85,RAW_매출A!$A$2:$A$7000,EDATE($E85,AC$1-1))=0,"",SUMIFS(RAW_매출A!$J$2:$J$7000,RAW_매출A!$B$2:$B$7000,$A85,RAW_매출A!$A$2:$A$7000,EDATE($E85,AC$1-1)))),"")</f>
        <v>2285250</v>
      </c>
      <c r="AD85">
        <f>IFERROR(IF($A85="","",IF(SUMIFS(RAW_매출A!$J$2:$J$7000,RAW_매출A!$B$2:$B$7000,$A85,RAW_매출A!$A$2:$A$7000,EDATE($E85,AD$1-1))=0,"",SUMIFS(RAW_매출A!$J$2:$J$7000,RAW_매출A!$B$2:$B$7000,$A85,RAW_매출A!$A$2:$A$7000,EDATE($E85,AD$1-1)))),"")</f>
        <v>2239900</v>
      </c>
      <c r="AE85">
        <f>IFERROR(IF($A85="","",IF(SUMIFS(RAW_매출A!$J$2:$J$7000,RAW_매출A!$B$2:$B$7000,$A85,RAW_매출A!$A$2:$A$7000,EDATE($E85,AE$1-1))=0,"",SUMIFS(RAW_매출A!$J$2:$J$7000,RAW_매출A!$B$2:$B$7000,$A85,RAW_매출A!$A$2:$A$7000,EDATE($E85,AE$1-1)))),"")</f>
        <v>2849780</v>
      </c>
      <c r="AF85">
        <f>IFERROR(IF($A85="","",IF(SUMIFS(RAW_매출A!$J$2:$J$7000,RAW_매출A!$B$2:$B$7000,$A85,RAW_매출A!$A$2:$A$7000,EDATE($E85,AF$1-1))=0,"",SUMIFS(RAW_매출A!$J$2:$J$7000,RAW_매출A!$B$2:$B$7000,$A85,RAW_매출A!$A$2:$A$7000,EDATE($E85,AF$1-1)))),"")</f>
        <v>2037850</v>
      </c>
      <c r="AG85">
        <f>IFERROR(IF($A85="","",IF(SUMIFS(RAW_매출A!$J$2:$J$7000,RAW_매출A!$B$2:$B$7000,$A85,RAW_매출A!$A$2:$A$7000,EDATE($E85,AG$1-1))=0,"",SUMIFS(RAW_매출A!$J$2:$J$7000,RAW_매출A!$B$2:$B$7000,$A85,RAW_매출A!$A$2:$A$7000,EDATE($E85,AG$1-1)))),"")</f>
        <v>2355650</v>
      </c>
      <c r="AH85">
        <f>IFERROR(IF($A85="","",IF(SUMIFS(RAW_매출A!$J$2:$J$7000,RAW_매출A!$B$2:$B$7000,$A85,RAW_매출A!$A$2:$A$7000,EDATE($E85,AH$1-1))=0,"",SUMIFS(RAW_매출A!$J$2:$J$7000,RAW_매출A!$B$2:$B$7000,$A85,RAW_매출A!$A$2:$A$7000,EDATE($E85,AH$1-1)))),"")</f>
        <v>2032950</v>
      </c>
      <c r="AI85">
        <f>IFERROR(IF($A85="","",IF(SUMIFS(RAW_매출A!$J$2:$J$7000,RAW_매출A!$B$2:$B$7000,$A85,RAW_매출A!$A$2:$A$7000,EDATE($E85,AI$1-1))=0,"",SUMIFS(RAW_매출A!$J$2:$J$7000,RAW_매출A!$B$2:$B$7000,$A85,RAW_매출A!$A$2:$A$7000,EDATE($E85,AI$1-1)))),"")</f>
        <v>3233250</v>
      </c>
      <c r="AJ85">
        <f>IFERROR(IF($A85="","",IF(SUMIFS(RAW_매출A!$J$2:$J$7000,RAW_매출A!$B$2:$B$7000,$A85,RAW_매출A!$A$2:$A$7000,EDATE($E85,AJ$1-1))=0,"",SUMIFS(RAW_매출A!$J$2:$J$7000,RAW_매출A!$B$2:$B$7000,$A85,RAW_매출A!$A$2:$A$7000,EDATE($E85,AJ$1-1)))),"")</f>
        <v>2551800</v>
      </c>
      <c r="AK85">
        <f>IFERROR(IF($A85="","",IF(SUMIFS(RAW_매출A!$J$2:$J$7000,RAW_매출A!$B$2:$B$7000,$A85,RAW_매출A!$A$2:$A$7000,EDATE($E85,AK$1-1))=0,"",SUMIFS(RAW_매출A!$J$2:$J$7000,RAW_매출A!$B$2:$B$7000,$A85,RAW_매출A!$A$2:$A$7000,EDATE($E85,AK$1-1)))),"")</f>
        <v>2844000</v>
      </c>
      <c r="AL85">
        <f>IFERROR(IF($A85="","",IF(SUMIFS(RAW_매출A!$J$2:$J$7000,RAW_매출A!$B$2:$B$7000,$A85,RAW_매출A!$A$2:$A$7000,EDATE($E85,AL$1-1))=0,"",SUMIFS(RAW_매출A!$J$2:$J$7000,RAW_매출A!$B$2:$B$7000,$A85,RAW_매출A!$A$2:$A$7000,EDATE($E85,AL$1-1)))),"")</f>
        <v>2572450</v>
      </c>
      <c r="AM85">
        <f>IFERROR(IF($A85="","",IF(SUMIFS(RAW_매출A!$J$2:$J$7000,RAW_매출A!$B$2:$B$7000,$A85,RAW_매출A!$A$2:$A$7000,EDATE($E85,AM$1-1))=0,"",SUMIFS(RAW_매출A!$J$2:$J$7000,RAW_매출A!$B$2:$B$7000,$A85,RAW_매출A!$A$2:$A$7000,EDATE($E85,AM$1-1)))),"")</f>
        <v>2328650</v>
      </c>
      <c r="AN85">
        <f>IFERROR(IF($A85="","",IF(SUMIFS(RAW_매출A!$J$2:$J$7000,RAW_매출A!$B$2:$B$7000,$A85,RAW_매출A!$A$2:$A$7000,EDATE($E85,AN$1-1))=0,"",SUMIFS(RAW_매출A!$J$2:$J$7000,RAW_매출A!$B$2:$B$7000,$A85,RAW_매출A!$A$2:$A$7000,EDATE($E85,AN$1-1)))),"")</f>
        <v>2650350</v>
      </c>
      <c r="AO85">
        <f>IFERROR(IF($A85="","",IF(SUMIFS(RAW_매출A!$J$2:$J$7000,RAW_매출A!$B$2:$B$7000,$A85,RAW_매출A!$A$2:$A$7000,EDATE($E85,AO$1-1))=0,"",SUMIFS(RAW_매출A!$J$2:$J$7000,RAW_매출A!$B$2:$B$7000,$A85,RAW_매출A!$A$2:$A$7000,EDATE($E85,AO$1-1)))),"")</f>
        <v>3124500</v>
      </c>
      <c r="AP85">
        <f>IFERROR(IF($A85="","",IF(SUMIFS(RAW_매출A!$J$2:$J$7000,RAW_매출A!$B$2:$B$7000,$A85,RAW_매출A!$A$2:$A$7000,EDATE($E85,AP$1-1))=0,"",SUMIFS(RAW_매출A!$J$2:$J$7000,RAW_매출A!$B$2:$B$7000,$A85,RAW_매출A!$A$2:$A$7000,EDATE($E85,AP$1-1)))),"")</f>
        <v>4164100</v>
      </c>
      <c r="AQ85">
        <f>IFERROR(IF($A85="","",IF(SUMIFS(RAW_매출A!$J$2:$J$7000,RAW_매출A!$B$2:$B$7000,$A85,RAW_매출A!$A$2:$A$7000,EDATE($E85,AQ$1-1))=0,"",SUMIFS(RAW_매출A!$J$2:$J$7000,RAW_매출A!$B$2:$B$7000,$A85,RAW_매출A!$A$2:$A$7000,EDATE($E85,AQ$1-1)))),"")</f>
        <v>3258250</v>
      </c>
      <c r="AR85" t="str">
        <f>IFERROR(IF($A85="","",IF(SUMIFS(RAW_매출A!$J$2:$J$7000,RAW_매출A!$B$2:$B$7000,$A85,RAW_매출A!$A$2:$A$7000,EDATE($E85,AR$1-1))=0,"",SUMIFS(RAW_매출A!$J$2:$J$7000,RAW_매출A!$B$2:$B$7000,$A85,RAW_매출A!$A$2:$A$7000,EDATE($E85,AR$1-1)))),"")</f>
        <v/>
      </c>
      <c r="AS85" t="str">
        <f>IFERROR(IF($A85="","",IF(SUMIFS(RAW_매출A!$J$2:$J$7000,RAW_매출A!$B$2:$B$7000,$A85,RAW_매출A!$A$2:$A$7000,EDATE($E85,AS$1-1))=0,"",SUMIFS(RAW_매출A!$J$2:$J$7000,RAW_매출A!$B$2:$B$7000,$A85,RAW_매출A!$A$2:$A$7000,EDATE($E85,AS$1-1)))),"")</f>
        <v/>
      </c>
      <c r="AT85" t="str">
        <f>IFERROR(IF($A85="","",IF(SUMIFS(RAW_매출A!$J$2:$J$7000,RAW_매출A!$B$2:$B$7000,$A85,RAW_매출A!$A$2:$A$7000,EDATE($E85,AT$1-1))=0,"",SUMIFS(RAW_매출A!$J$2:$J$7000,RAW_매출A!$B$2:$B$7000,$A85,RAW_매출A!$A$2:$A$7000,EDATE($E85,AT$1-1)))),"")</f>
        <v/>
      </c>
      <c r="AU85" t="str">
        <f>IFERROR(IF($A85="","",IF(SUMIFS(RAW_매출A!$J$2:$J$7000,RAW_매출A!$B$2:$B$7000,$A85,RAW_매출A!$A$2:$A$7000,EDATE($E85,AU$1-1))=0,"",SUMIFS(RAW_매출A!$J$2:$J$7000,RAW_매출A!$B$2:$B$7000,$A85,RAW_매출A!$A$2:$A$7000,EDATE($E85,AU$1-1)))),"")</f>
        <v/>
      </c>
      <c r="AV85" t="str">
        <f>IFERROR(IF($A85="","",IF(SUMIFS(RAW_매출A!$J$2:$J$7000,RAW_매출A!$B$2:$B$7000,$A85,RAW_매출A!$A$2:$A$7000,EDATE($E85,AV$1-1))=0,"",SUMIFS(RAW_매출A!$J$2:$J$7000,RAW_매출A!$B$2:$B$7000,$A85,RAW_매출A!$A$2:$A$7000,EDATE($E85,AV$1-1)))),"")</f>
        <v/>
      </c>
      <c r="AW85" t="str">
        <f>IFERROR(IF($A85="","",IF(SUMIFS(RAW_매출A!$J$2:$J$7000,RAW_매출A!$B$2:$B$7000,$A85,RAW_매출A!$A$2:$A$7000,EDATE($E85,AW$1-1))=0,"",SUMIFS(RAW_매출A!$J$2:$J$7000,RAW_매출A!$B$2:$B$7000,$A85,RAW_매출A!$A$2:$A$7000,EDATE($E85,AW$1-1)))),"")</f>
        <v/>
      </c>
      <c r="AX85" t="str">
        <f>IFERROR(IF($A85="","",IF(SUMIFS(RAW_매출A!$J$2:$J$7000,RAW_매출A!$B$2:$B$7000,$A85,RAW_매출A!$A$2:$A$7000,EDATE($E85,AX$1-1))=0,"",SUMIFS(RAW_매출A!$J$2:$J$7000,RAW_매출A!$B$2:$B$7000,$A85,RAW_매출A!$A$2:$A$7000,EDATE($E85,AX$1-1)))),"")</f>
        <v/>
      </c>
      <c r="AY85" t="str">
        <f>IFERROR(IF($A85="","",IF(SUMIFS(RAW_매출A!$J$2:$J$7000,RAW_매출A!$B$2:$B$7000,$A85,RAW_매출A!$A$2:$A$7000,EDATE($E85,AY$1-1))=0,"",SUMIFS(RAW_매출A!$J$2:$J$7000,RAW_매출A!$B$2:$B$7000,$A85,RAW_매출A!$A$2:$A$7000,EDATE($E85,AY$1-1)))),"")</f>
        <v/>
      </c>
      <c r="AZ85" t="str">
        <f>IFERROR(IF($A85="","",IF(SUMIFS(RAW_매출A!$J$2:$J$7000,RAW_매출A!$B$2:$B$7000,$A85,RAW_매출A!$A$2:$A$7000,EDATE($E85,AZ$1-1))=0,"",SUMIFS(RAW_매출A!$J$2:$J$7000,RAW_매출A!$B$2:$B$7000,$A85,RAW_매출A!$A$2:$A$7000,EDATE($E85,AZ$1-1)))),"")</f>
        <v/>
      </c>
      <c r="BA85" t="str">
        <f>IFERROR(IF($A85="","",IF(SUMIFS(RAW_매출A!$J$2:$J$7000,RAW_매출A!$B$2:$B$7000,$A85,RAW_매출A!$A$2:$A$7000,EDATE($E85,BA$1-1))=0,"",SUMIFS(RAW_매출A!$J$2:$J$7000,RAW_매출A!$B$2:$B$7000,$A85,RAW_매출A!$A$2:$A$7000,EDATE($E85,BA$1-1)))),"")</f>
        <v/>
      </c>
      <c r="BB85" t="str">
        <f>IFERROR(IF($A85="","",IF(SUMIFS(RAW_매출A!$J$2:$J$7000,RAW_매출A!$B$2:$B$7000,$A85,RAW_매출A!$A$2:$A$7000,EDATE($E85,BB$1-1))=0,"",SUMIFS(RAW_매출A!$J$2:$J$7000,RAW_매출A!$B$2:$B$7000,$A85,RAW_매출A!$A$2:$A$7000,EDATE($E85,BB$1-1)))),"")</f>
        <v/>
      </c>
      <c r="BC85" t="str">
        <f>IFERROR(IF($A85="","",IF(SUMIFS(RAW_매출A!$J$2:$J$7000,RAW_매출A!$B$2:$B$7000,$A85,RAW_매출A!$A$2:$A$7000,EDATE($E85,BC$1-1))=0,"",SUMIFS(RAW_매출A!$J$2:$J$7000,RAW_매출A!$B$2:$B$7000,$A85,RAW_매출A!$A$2:$A$7000,EDATE($E85,BC$1-1)))),"")</f>
        <v/>
      </c>
      <c r="BD85" t="str">
        <f>IFERROR(IF($A85="","",IF(SUMIFS(RAW_매출A!$J$2:$J$7000,RAW_매출A!$B$2:$B$7000,$A85,RAW_매출A!$A$2:$A$7000,EDATE($E85,BD$1-1))=0,"",SUMIFS(RAW_매출A!$J$2:$J$7000,RAW_매출A!$B$2:$B$7000,$A85,RAW_매출A!$A$2:$A$7000,EDATE($E85,BD$1-1)))),"")</f>
        <v/>
      </c>
      <c r="BE85" t="str">
        <f>IFERROR(IF($A85="","",IF(SUMIFS(RAW_매출A!$J$2:$J$7000,RAW_매출A!$B$2:$B$7000,$A85,RAW_매출A!$A$2:$A$7000,EDATE($E85,BE$1-1))=0,"",SUMIFS(RAW_매출A!$J$2:$J$7000,RAW_매출A!$B$2:$B$7000,$A85,RAW_매출A!$A$2:$A$7000,EDATE($E85,BE$1-1)))),"")</f>
        <v/>
      </c>
      <c r="BF85" t="str">
        <f>IFERROR(IF($A85="","",IF(SUMIFS(RAW_매출A!$J$2:$J$7000,RAW_매출A!$B$2:$B$7000,$A85,RAW_매출A!$A$2:$A$7000,EDATE($E85,BF$1-1))=0,"",SUMIFS(RAW_매출A!$J$2:$J$7000,RAW_매출A!$B$2:$B$7000,$A85,RAW_매출A!$A$2:$A$7000,EDATE($E85,BF$1-1)))),"")</f>
        <v/>
      </c>
      <c r="BG85" t="str">
        <f>IFERROR(IF($A85="","",IF(SUMIFS(RAW_매출A!$J$2:$J$7000,RAW_매출A!$B$2:$B$7000,$A85,RAW_매출A!$A$2:$A$7000,EDATE($E85,BG$1-1))=0,"",SUMIFS(RAW_매출A!$J$2:$J$7000,RAW_매출A!$B$2:$B$7000,$A85,RAW_매출A!$A$2:$A$7000,EDATE($E85,BG$1-1)))),"")</f>
        <v/>
      </c>
      <c r="BH85" t="str">
        <f>IFERROR(IF($A85="","",IF(SUMIFS(RAW_매출A!$J$2:$J$7000,RAW_매출A!$B$2:$B$7000,$A85,RAW_매출A!$A$2:$A$7000,EDATE($E85,BH$1-1))=0,"",SUMIFS(RAW_매출A!$J$2:$J$7000,RAW_매출A!$B$2:$B$7000,$A85,RAW_매출A!$A$2:$A$7000,EDATE($E85,BH$1-1)))),"")</f>
        <v/>
      </c>
      <c r="BI85" t="str">
        <f>IFERROR(IF($A85="","",IF(SUMIFS(RAW_매출A!$J$2:$J$7000,RAW_매출A!$B$2:$B$7000,$A85,RAW_매출A!$A$2:$A$7000,EDATE($E85,BI$1-1))=0,"",SUMIFS(RAW_매출A!$J$2:$J$7000,RAW_매출A!$B$2:$B$7000,$A85,RAW_매출A!$A$2:$A$7000,EDATE($E85,BI$1-1)))),"")</f>
        <v/>
      </c>
      <c r="BJ85" t="str">
        <f>IFERROR(IF($A85="","",IF(SUMIFS(RAW_매출A!$J$2:$J$7000,RAW_매출A!$B$2:$B$7000,$A85,RAW_매출A!$A$2:$A$7000,EDATE($E85,BJ$1-1))=0,"",SUMIFS(RAW_매출A!$J$2:$J$7000,RAW_매출A!$B$2:$B$7000,$A85,RAW_매출A!$A$2:$A$7000,EDATE($E85,BJ$1-1)))),"")</f>
        <v/>
      </c>
      <c r="BK85" t="str">
        <f>IFERROR(IF($A85="","",IF(SUMIFS(RAW_매출A!$J$2:$J$7000,RAW_매출A!$B$2:$B$7000,$A85,RAW_매출A!$A$2:$A$7000,EDATE($E85,BK$1-1))=0,"",SUMIFS(RAW_매출A!$J$2:$J$7000,RAW_매출A!$B$2:$B$7000,$A85,RAW_매출A!$A$2:$A$7000,EDATE($E85,BK$1-1)))),"")</f>
        <v/>
      </c>
      <c r="BL85" t="str">
        <f>IFERROR(IF($A85="","",IF(SUMIFS(RAW_매출A!$J$2:$J$7000,RAW_매출A!$B$2:$B$7000,$A85,RAW_매출A!$A$2:$A$7000,EDATE($E85,BL$1-1))=0,"",SUMIFS(RAW_매출A!$J$2:$J$7000,RAW_매출A!$B$2:$B$7000,$A85,RAW_매출A!$A$2:$A$7000,EDATE($E85,BL$1-1)))),"")</f>
        <v/>
      </c>
      <c r="BM85" t="str">
        <f>IFERROR(IF($A85="","",IF(SUMIFS(RAW_매출A!$J$2:$J$7000,RAW_매출A!$B$2:$B$7000,$A85,RAW_매출A!$A$2:$A$7000,EDATE($E85,BM$1-1))=0,"",SUMIFS(RAW_매출A!$J$2:$J$7000,RAW_매출A!$B$2:$B$7000,$A85,RAW_매출A!$A$2:$A$7000,EDATE($E85,BM$1-1)))),"")</f>
        <v/>
      </c>
      <c r="BN85" t="str">
        <f>IFERROR(IF($A85="","",IF(SUMIFS(RAW_매출A!$J$2:$J$7000,RAW_매출A!$B$2:$B$7000,$A85,RAW_매출A!$A$2:$A$7000,EDATE($E85,BN$1-1))=0,"",SUMIFS(RAW_매출A!$J$2:$J$7000,RAW_매출A!$B$2:$B$7000,$A85,RAW_매출A!$A$2:$A$7000,EDATE($E85,BN$1-1)))),"")</f>
        <v/>
      </c>
    </row>
    <row r="86" spans="1:66" x14ac:dyDescent="0.3">
      <c r="A86" t="str">
        <f>세팅!A87</f>
        <v>(1075) #연대동문점</v>
      </c>
      <c r="B86" t="str">
        <f>세팅!B87</f>
        <v>150-1</v>
      </c>
      <c r="C86">
        <f t="shared" si="5"/>
        <v>1</v>
      </c>
      <c r="D86" t="str">
        <f t="shared" si="6"/>
        <v>1</v>
      </c>
      <c r="E86" s="1">
        <f>세팅!D87</f>
        <v>45078</v>
      </c>
      <c r="F86">
        <f t="shared" si="4"/>
        <v>5568151.666666667</v>
      </c>
      <c r="G86">
        <f>IFERROR(IF($A86="","",IF(SUMIFS(RAW_매출A!$J$2:$J$7000,RAW_매출A!$B$2:$B$7000,$A86,RAW_매출A!$A$2:$A$7000,EDATE($E86,G$1-1))=0,"",SUMIFS(RAW_매출A!$J$2:$J$7000,RAW_매출A!$B$2:$B$7000,$A86,RAW_매출A!$A$2:$A$7000,EDATE($E86,G$1-1)))),"")</f>
        <v>4134390</v>
      </c>
      <c r="H86">
        <f>IFERROR(IF($A86="","",IF(SUMIFS(RAW_매출A!$J$2:$J$7000,RAW_매출A!$B$2:$B$7000,$A86,RAW_매출A!$A$2:$A$7000,EDATE($E86,H$1-1))=0,"",SUMIFS(RAW_매출A!$J$2:$J$7000,RAW_매출A!$B$2:$B$7000,$A86,RAW_매출A!$A$2:$A$7000,EDATE($E86,H$1-1)))),"")</f>
        <v>4944520</v>
      </c>
      <c r="I86">
        <f>IFERROR(IF($A86="","",IF(SUMIFS(RAW_매출A!$J$2:$J$7000,RAW_매출A!$B$2:$B$7000,$A86,RAW_매출A!$A$2:$A$7000,EDATE($E86,I$1-1))=0,"",SUMIFS(RAW_매출A!$J$2:$J$7000,RAW_매출A!$B$2:$B$7000,$A86,RAW_매출A!$A$2:$A$7000,EDATE($E86,I$1-1)))),"")</f>
        <v>5225330</v>
      </c>
      <c r="J86" s="28">
        <f>IFERROR(IF($A86="","",IF(SUMIFS(RAW_매출A!$J$2:$J$7000,RAW_매출A!$B$2:$B$7000,$A86,RAW_매출A!$A$2:$A$7000,EDATE($E86,J$1-1))=0,"",SUMIFS(RAW_매출A!$J$2:$J$7000,RAW_매출A!$B$2:$B$7000,$A86,RAW_매출A!$A$2:$A$7000,EDATE($E86,J$1-1)))),"")</f>
        <v>5362500</v>
      </c>
      <c r="K86" s="28">
        <f>IFERROR(IF($A86="","",IF(SUMIFS(RAW_매출A!$J$2:$J$7000,RAW_매출A!$B$2:$B$7000,$A86,RAW_매출A!$A$2:$A$7000,EDATE($E86,K$1-1))=0,"",SUMIFS(RAW_매출A!$J$2:$J$7000,RAW_매출A!$B$2:$B$7000,$A86,RAW_매출A!$A$2:$A$7000,EDATE($E86,K$1-1)))),"")</f>
        <v>6494000</v>
      </c>
      <c r="L86" s="28">
        <f>IFERROR(IF($A86="","",IF(SUMIFS(RAW_매출A!$J$2:$J$7000,RAW_매출A!$B$2:$B$7000,$A86,RAW_매출A!$A$2:$A$7000,EDATE($E86,L$1-1))=0,"",SUMIFS(RAW_매출A!$J$2:$J$7000,RAW_매출A!$B$2:$B$7000,$A86,RAW_매출A!$A$2:$A$7000,EDATE($E86,L$1-1)))),"")</f>
        <v>5409000</v>
      </c>
      <c r="M86" s="28">
        <f>IFERROR(IF($A86="","",IF(SUMIFS(RAW_매출A!$J$2:$J$7000,RAW_매출A!$B$2:$B$7000,$A86,RAW_매출A!$A$2:$A$7000,EDATE($E86,M$1-1))=0,"",SUMIFS(RAW_매출A!$J$2:$J$7000,RAW_매출A!$B$2:$B$7000,$A86,RAW_매출A!$A$2:$A$7000,EDATE($E86,M$1-1)))),"")</f>
        <v>5894880</v>
      </c>
      <c r="N86" s="28">
        <f>IFERROR(IF($A86="","",IF(SUMIFS(RAW_매출A!$J$2:$J$7000,RAW_매출A!$B$2:$B$7000,$A86,RAW_매출A!$A$2:$A$7000,EDATE($E86,N$1-1))=0,"",SUMIFS(RAW_매출A!$J$2:$J$7000,RAW_매출A!$B$2:$B$7000,$A86,RAW_매출A!$A$2:$A$7000,EDATE($E86,N$1-1)))),"")</f>
        <v>5064020</v>
      </c>
      <c r="O86" s="28">
        <f>IFERROR(IF($A86="","",IF(SUMIFS(RAW_매출A!$J$2:$J$7000,RAW_매출A!$B$2:$B$7000,$A86,RAW_매출A!$A$2:$A$7000,EDATE($E86,O$1-1))=0,"",SUMIFS(RAW_매출A!$J$2:$J$7000,RAW_매출A!$B$2:$B$7000,$A86,RAW_매출A!$A$2:$A$7000,EDATE($E86,O$1-1)))),"")</f>
        <v>5184510</v>
      </c>
      <c r="P86">
        <f>IFERROR(IF($A86="","",IF(SUMIFS(RAW_매출A!$J$2:$J$7000,RAW_매출A!$B$2:$B$7000,$A86,RAW_매출A!$A$2:$A$7000,EDATE($E86,P$1-1))=0,"",SUMIFS(RAW_매출A!$J$2:$J$7000,RAW_매출A!$B$2:$B$7000,$A86,RAW_매출A!$A$2:$A$7000,EDATE($E86,P$1-1)))),"")</f>
        <v>6357610</v>
      </c>
      <c r="Q86">
        <f>IFERROR(IF($A86="","",IF(SUMIFS(RAW_매출A!$J$2:$J$7000,RAW_매출A!$B$2:$B$7000,$A86,RAW_매출A!$A$2:$A$7000,EDATE($E86,Q$1-1))=0,"",SUMIFS(RAW_매출A!$J$2:$J$7000,RAW_매출A!$B$2:$B$7000,$A86,RAW_매출A!$A$2:$A$7000,EDATE($E86,Q$1-1)))),"")</f>
        <v>4529030</v>
      </c>
      <c r="R86">
        <f>IFERROR(IF($A86="","",IF(SUMIFS(RAW_매출A!$J$2:$J$7000,RAW_매출A!$B$2:$B$7000,$A86,RAW_매출A!$A$2:$A$7000,EDATE($E86,R$1-1))=0,"",SUMIFS(RAW_매출A!$J$2:$J$7000,RAW_매출A!$B$2:$B$7000,$A86,RAW_매출A!$A$2:$A$7000,EDATE($E86,R$1-1)))),"")</f>
        <v>5236200</v>
      </c>
      <c r="S86">
        <f>IFERROR(IF($A86="","",IF(SUMIFS(RAW_매출A!$J$2:$J$7000,RAW_매출A!$B$2:$B$7000,$A86,RAW_매출A!$A$2:$A$7000,EDATE($E86,S$1-1))=0,"",SUMIFS(RAW_매출A!$J$2:$J$7000,RAW_매출A!$B$2:$B$7000,$A86,RAW_매출A!$A$2:$A$7000,EDATE($E86,S$1-1)))),"")</f>
        <v>4624320</v>
      </c>
      <c r="T86">
        <f>IFERROR(IF($A86="","",IF(SUMIFS(RAW_매출A!$J$2:$J$7000,RAW_매출A!$B$2:$B$7000,$A86,RAW_매출A!$A$2:$A$7000,EDATE($E86,T$1-1))=0,"",SUMIFS(RAW_매출A!$J$2:$J$7000,RAW_매출A!$B$2:$B$7000,$A86,RAW_매출A!$A$2:$A$7000,EDATE($E86,T$1-1)))),"")</f>
        <v>5105440</v>
      </c>
      <c r="U86">
        <f>IFERROR(IF($A86="","",IF(SUMIFS(RAW_매출A!$J$2:$J$7000,RAW_매출A!$B$2:$B$7000,$A86,RAW_매출A!$A$2:$A$7000,EDATE($E86,U$1-1))=0,"",SUMIFS(RAW_매출A!$J$2:$J$7000,RAW_매출A!$B$2:$B$7000,$A86,RAW_매출A!$A$2:$A$7000,EDATE($E86,U$1-1)))),"")</f>
        <v>5297390</v>
      </c>
      <c r="V86">
        <f>IFERROR(IF($A86="","",IF(SUMIFS(RAW_매출A!$J$2:$J$7000,RAW_매출A!$B$2:$B$7000,$A86,RAW_매출A!$A$2:$A$7000,EDATE($E86,V$1-1))=0,"",SUMIFS(RAW_매출A!$J$2:$J$7000,RAW_매출A!$B$2:$B$7000,$A86,RAW_매출A!$A$2:$A$7000,EDATE($E86,V$1-1)))),"")</f>
        <v>4680910</v>
      </c>
      <c r="W86">
        <f>IFERROR(IF($A86="","",IF(SUMIFS(RAW_매출A!$J$2:$J$7000,RAW_매출A!$B$2:$B$7000,$A86,RAW_매출A!$A$2:$A$7000,EDATE($E86,W$1-1))=0,"",SUMIFS(RAW_매출A!$J$2:$J$7000,RAW_매출A!$B$2:$B$7000,$A86,RAW_매출A!$A$2:$A$7000,EDATE($E86,W$1-1)))),"")</f>
        <v>5448450</v>
      </c>
      <c r="X86">
        <f>IFERROR(IF($A86="","",IF(SUMIFS(RAW_매출A!$J$2:$J$7000,RAW_매출A!$B$2:$B$7000,$A86,RAW_매출A!$A$2:$A$7000,EDATE($E86,X$1-1))=0,"",SUMIFS(RAW_매출A!$J$2:$J$7000,RAW_매출A!$B$2:$B$7000,$A86,RAW_매출A!$A$2:$A$7000,EDATE($E86,X$1-1)))),"")</f>
        <v>4816250</v>
      </c>
      <c r="Y86">
        <f>IFERROR(IF($A86="","",IF(SUMIFS(RAW_매출A!$J$2:$J$7000,RAW_매출A!$B$2:$B$7000,$A86,RAW_매출A!$A$2:$A$7000,EDATE($E86,Y$1-1))=0,"",SUMIFS(RAW_매출A!$J$2:$J$7000,RAW_매출A!$B$2:$B$7000,$A86,RAW_매출A!$A$2:$A$7000,EDATE($E86,Y$1-1)))),"")</f>
        <v>4543140</v>
      </c>
      <c r="Z86">
        <f>IFERROR(IF($A86="","",IF(SUMIFS(RAW_매출A!$J$2:$J$7000,RAW_매출A!$B$2:$B$7000,$A86,RAW_매출A!$A$2:$A$7000,EDATE($E86,Z$1-1))=0,"",SUMIFS(RAW_매출A!$J$2:$J$7000,RAW_매출A!$B$2:$B$7000,$A86,RAW_매출A!$A$2:$A$7000,EDATE($E86,Z$1-1)))),"")</f>
        <v>3829740</v>
      </c>
      <c r="AA86">
        <f>IFERROR(IF($A86="","",IF(SUMIFS(RAW_매출A!$J$2:$J$7000,RAW_매출A!$B$2:$B$7000,$A86,RAW_매출A!$A$2:$A$7000,EDATE($E86,AA$1-1))=0,"",SUMIFS(RAW_매출A!$J$2:$J$7000,RAW_매출A!$B$2:$B$7000,$A86,RAW_매출A!$A$2:$A$7000,EDATE($E86,AA$1-1)))),"")</f>
        <v>4062840</v>
      </c>
      <c r="AB86">
        <f>IFERROR(IF($A86="","",IF(SUMIFS(RAW_매출A!$J$2:$J$7000,RAW_매출A!$B$2:$B$7000,$A86,RAW_매출A!$A$2:$A$7000,EDATE($E86,AB$1-1))=0,"",SUMIFS(RAW_매출A!$J$2:$J$7000,RAW_매출A!$B$2:$B$7000,$A86,RAW_매출A!$A$2:$A$7000,EDATE($E86,AB$1-1)))),"")</f>
        <v>5013610</v>
      </c>
      <c r="AC86">
        <f>IFERROR(IF($A86="","",IF(SUMIFS(RAW_매출A!$J$2:$J$7000,RAW_매출A!$B$2:$B$7000,$A86,RAW_매출A!$A$2:$A$7000,EDATE($E86,AC$1-1))=0,"",SUMIFS(RAW_매출A!$J$2:$J$7000,RAW_매출A!$B$2:$B$7000,$A86,RAW_매출A!$A$2:$A$7000,EDATE($E86,AC$1-1)))),"")</f>
        <v>4295060</v>
      </c>
      <c r="AD86">
        <f>IFERROR(IF($A86="","",IF(SUMIFS(RAW_매출A!$J$2:$J$7000,RAW_매출A!$B$2:$B$7000,$A86,RAW_매출A!$A$2:$A$7000,EDATE($E86,AD$1-1))=0,"",SUMIFS(RAW_매출A!$J$2:$J$7000,RAW_매출A!$B$2:$B$7000,$A86,RAW_매출A!$A$2:$A$7000,EDATE($E86,AD$1-1)))),"")</f>
        <v>5215680</v>
      </c>
      <c r="AE86">
        <f>IFERROR(IF($A86="","",IF(SUMIFS(RAW_매출A!$J$2:$J$7000,RAW_매출A!$B$2:$B$7000,$A86,RAW_매출A!$A$2:$A$7000,EDATE($E86,AE$1-1))=0,"",SUMIFS(RAW_매출A!$J$2:$J$7000,RAW_매출A!$B$2:$B$7000,$A86,RAW_매출A!$A$2:$A$7000,EDATE($E86,AE$1-1)))),"")</f>
        <v>5009210</v>
      </c>
      <c r="AF86">
        <f>IFERROR(IF($A86="","",IF(SUMIFS(RAW_매출A!$J$2:$J$7000,RAW_매출A!$B$2:$B$7000,$A86,RAW_매출A!$A$2:$A$7000,EDATE($E86,AF$1-1))=0,"",SUMIFS(RAW_매출A!$J$2:$J$7000,RAW_매출A!$B$2:$B$7000,$A86,RAW_매출A!$A$2:$A$7000,EDATE($E86,AF$1-1)))),"")</f>
        <v>4942970</v>
      </c>
      <c r="AG86">
        <f>IFERROR(IF($A86="","",IF(SUMIFS(RAW_매출A!$J$2:$J$7000,RAW_매출A!$B$2:$B$7000,$A86,RAW_매출A!$A$2:$A$7000,EDATE($E86,AG$1-1))=0,"",SUMIFS(RAW_매출A!$J$2:$J$7000,RAW_매출A!$B$2:$B$7000,$A86,RAW_매출A!$A$2:$A$7000,EDATE($E86,AG$1-1)))),"")</f>
        <v>5240110</v>
      </c>
      <c r="AH86">
        <f>IFERROR(IF($A86="","",IF(SUMIFS(RAW_매출A!$J$2:$J$7000,RAW_매출A!$B$2:$B$7000,$A86,RAW_매출A!$A$2:$A$7000,EDATE($E86,AH$1-1))=0,"",SUMIFS(RAW_매출A!$J$2:$J$7000,RAW_매출A!$B$2:$B$7000,$A86,RAW_매출A!$A$2:$A$7000,EDATE($E86,AH$1-1)))),"")</f>
        <v>5339590</v>
      </c>
      <c r="AI86">
        <f>IFERROR(IF($A86="","",IF(SUMIFS(RAW_매출A!$J$2:$J$7000,RAW_매출A!$B$2:$B$7000,$A86,RAW_매출A!$A$2:$A$7000,EDATE($E86,AI$1-1))=0,"",SUMIFS(RAW_매출A!$J$2:$J$7000,RAW_매출A!$B$2:$B$7000,$A86,RAW_매출A!$A$2:$A$7000,EDATE($E86,AI$1-1)))),"")</f>
        <v>5305200</v>
      </c>
      <c r="AJ86">
        <f>IFERROR(IF($A86="","",IF(SUMIFS(RAW_매출A!$J$2:$J$7000,RAW_매출A!$B$2:$B$7000,$A86,RAW_매출A!$A$2:$A$7000,EDATE($E86,AJ$1-1))=0,"",SUMIFS(RAW_매출A!$J$2:$J$7000,RAW_매출A!$B$2:$B$7000,$A86,RAW_매출A!$A$2:$A$7000,EDATE($E86,AJ$1-1)))),"")</f>
        <v>4908070</v>
      </c>
      <c r="AK86">
        <f>IFERROR(IF($A86="","",IF(SUMIFS(RAW_매출A!$J$2:$J$7000,RAW_매출A!$B$2:$B$7000,$A86,RAW_매출A!$A$2:$A$7000,EDATE($E86,AK$1-1))=0,"",SUMIFS(RAW_매출A!$J$2:$J$7000,RAW_매출A!$B$2:$B$7000,$A86,RAW_매출A!$A$2:$A$7000,EDATE($E86,AK$1-1)))),"")</f>
        <v>4273140</v>
      </c>
      <c r="AL86">
        <f>IFERROR(IF($A86="","",IF(SUMIFS(RAW_매출A!$J$2:$J$7000,RAW_매출A!$B$2:$B$7000,$A86,RAW_매출A!$A$2:$A$7000,EDATE($E86,AL$1-1))=0,"",SUMIFS(RAW_매출A!$J$2:$J$7000,RAW_매출A!$B$2:$B$7000,$A86,RAW_매출A!$A$2:$A$7000,EDATE($E86,AL$1-1)))),"")</f>
        <v>3805500</v>
      </c>
      <c r="AM86">
        <f>IFERROR(IF($A86="","",IF(SUMIFS(RAW_매출A!$J$2:$J$7000,RAW_매출A!$B$2:$B$7000,$A86,RAW_매출A!$A$2:$A$7000,EDATE($E86,AM$1-1))=0,"",SUMIFS(RAW_매출A!$J$2:$J$7000,RAW_매출A!$B$2:$B$7000,$A86,RAW_매출A!$A$2:$A$7000,EDATE($E86,AM$1-1)))),"")</f>
        <v>4099470</v>
      </c>
      <c r="AN86">
        <f>IFERROR(IF($A86="","",IF(SUMIFS(RAW_매출A!$J$2:$J$7000,RAW_매출A!$B$2:$B$7000,$A86,RAW_매출A!$A$2:$A$7000,EDATE($E86,AN$1-1))=0,"",SUMIFS(RAW_매출A!$J$2:$J$7000,RAW_매출A!$B$2:$B$7000,$A86,RAW_매출A!$A$2:$A$7000,EDATE($E86,AN$1-1)))),"")</f>
        <v>4845860</v>
      </c>
      <c r="AO86">
        <f>IFERROR(IF($A86="","",IF(SUMIFS(RAW_매출A!$J$2:$J$7000,RAW_매출A!$B$2:$B$7000,$A86,RAW_매출A!$A$2:$A$7000,EDATE($E86,AO$1-1))=0,"",SUMIFS(RAW_매출A!$J$2:$J$7000,RAW_매출A!$B$2:$B$7000,$A86,RAW_매출A!$A$2:$A$7000,EDATE($E86,AO$1-1)))),"")</f>
        <v>4588420</v>
      </c>
      <c r="AP86">
        <f>IFERROR(IF($A86="","",IF(SUMIFS(RAW_매출A!$J$2:$J$7000,RAW_매출A!$B$2:$B$7000,$A86,RAW_매출A!$A$2:$A$7000,EDATE($E86,AP$1-1))=0,"",SUMIFS(RAW_매출A!$J$2:$J$7000,RAW_매출A!$B$2:$B$7000,$A86,RAW_매출A!$A$2:$A$7000,EDATE($E86,AP$1-1)))),"")</f>
        <v>5948650</v>
      </c>
      <c r="AQ86">
        <f>IFERROR(IF($A86="","",IF(SUMIFS(RAW_매출A!$J$2:$J$7000,RAW_매출A!$B$2:$B$7000,$A86,RAW_매출A!$A$2:$A$7000,EDATE($E86,AQ$1-1))=0,"",SUMIFS(RAW_매출A!$J$2:$J$7000,RAW_매출A!$B$2:$B$7000,$A86,RAW_매출A!$A$2:$A$7000,EDATE($E86,AQ$1-1)))),"")</f>
        <v>4862290</v>
      </c>
      <c r="AR86" t="str">
        <f>IFERROR(IF($A86="","",IF(SUMIFS(RAW_매출A!$J$2:$J$7000,RAW_매출A!$B$2:$B$7000,$A86,RAW_매출A!$A$2:$A$7000,EDATE($E86,AR$1-1))=0,"",SUMIFS(RAW_매출A!$J$2:$J$7000,RAW_매출A!$B$2:$B$7000,$A86,RAW_매출A!$A$2:$A$7000,EDATE($E86,AR$1-1)))),"")</f>
        <v/>
      </c>
      <c r="AS86" t="str">
        <f>IFERROR(IF($A86="","",IF(SUMIFS(RAW_매출A!$J$2:$J$7000,RAW_매출A!$B$2:$B$7000,$A86,RAW_매출A!$A$2:$A$7000,EDATE($E86,AS$1-1))=0,"",SUMIFS(RAW_매출A!$J$2:$J$7000,RAW_매출A!$B$2:$B$7000,$A86,RAW_매출A!$A$2:$A$7000,EDATE($E86,AS$1-1)))),"")</f>
        <v/>
      </c>
      <c r="AT86" t="str">
        <f>IFERROR(IF($A86="","",IF(SUMIFS(RAW_매출A!$J$2:$J$7000,RAW_매출A!$B$2:$B$7000,$A86,RAW_매출A!$A$2:$A$7000,EDATE($E86,AT$1-1))=0,"",SUMIFS(RAW_매출A!$J$2:$J$7000,RAW_매출A!$B$2:$B$7000,$A86,RAW_매출A!$A$2:$A$7000,EDATE($E86,AT$1-1)))),"")</f>
        <v/>
      </c>
      <c r="AU86" t="str">
        <f>IFERROR(IF($A86="","",IF(SUMIFS(RAW_매출A!$J$2:$J$7000,RAW_매출A!$B$2:$B$7000,$A86,RAW_매출A!$A$2:$A$7000,EDATE($E86,AU$1-1))=0,"",SUMIFS(RAW_매출A!$J$2:$J$7000,RAW_매출A!$B$2:$B$7000,$A86,RAW_매출A!$A$2:$A$7000,EDATE($E86,AU$1-1)))),"")</f>
        <v/>
      </c>
      <c r="AV86" t="str">
        <f>IFERROR(IF($A86="","",IF(SUMIFS(RAW_매출A!$J$2:$J$7000,RAW_매출A!$B$2:$B$7000,$A86,RAW_매출A!$A$2:$A$7000,EDATE($E86,AV$1-1))=0,"",SUMIFS(RAW_매출A!$J$2:$J$7000,RAW_매출A!$B$2:$B$7000,$A86,RAW_매출A!$A$2:$A$7000,EDATE($E86,AV$1-1)))),"")</f>
        <v/>
      </c>
      <c r="AW86" t="str">
        <f>IFERROR(IF($A86="","",IF(SUMIFS(RAW_매출A!$J$2:$J$7000,RAW_매출A!$B$2:$B$7000,$A86,RAW_매출A!$A$2:$A$7000,EDATE($E86,AW$1-1))=0,"",SUMIFS(RAW_매출A!$J$2:$J$7000,RAW_매출A!$B$2:$B$7000,$A86,RAW_매출A!$A$2:$A$7000,EDATE($E86,AW$1-1)))),"")</f>
        <v/>
      </c>
      <c r="AX86" t="str">
        <f>IFERROR(IF($A86="","",IF(SUMIFS(RAW_매출A!$J$2:$J$7000,RAW_매출A!$B$2:$B$7000,$A86,RAW_매출A!$A$2:$A$7000,EDATE($E86,AX$1-1))=0,"",SUMIFS(RAW_매출A!$J$2:$J$7000,RAW_매출A!$B$2:$B$7000,$A86,RAW_매출A!$A$2:$A$7000,EDATE($E86,AX$1-1)))),"")</f>
        <v/>
      </c>
      <c r="AY86" t="str">
        <f>IFERROR(IF($A86="","",IF(SUMIFS(RAW_매출A!$J$2:$J$7000,RAW_매출A!$B$2:$B$7000,$A86,RAW_매출A!$A$2:$A$7000,EDATE($E86,AY$1-1))=0,"",SUMIFS(RAW_매출A!$J$2:$J$7000,RAW_매출A!$B$2:$B$7000,$A86,RAW_매출A!$A$2:$A$7000,EDATE($E86,AY$1-1)))),"")</f>
        <v/>
      </c>
      <c r="AZ86" t="str">
        <f>IFERROR(IF($A86="","",IF(SUMIFS(RAW_매출A!$J$2:$J$7000,RAW_매출A!$B$2:$B$7000,$A86,RAW_매출A!$A$2:$A$7000,EDATE($E86,AZ$1-1))=0,"",SUMIFS(RAW_매출A!$J$2:$J$7000,RAW_매출A!$B$2:$B$7000,$A86,RAW_매출A!$A$2:$A$7000,EDATE($E86,AZ$1-1)))),"")</f>
        <v/>
      </c>
      <c r="BA86" t="str">
        <f>IFERROR(IF($A86="","",IF(SUMIFS(RAW_매출A!$J$2:$J$7000,RAW_매출A!$B$2:$B$7000,$A86,RAW_매출A!$A$2:$A$7000,EDATE($E86,BA$1-1))=0,"",SUMIFS(RAW_매출A!$J$2:$J$7000,RAW_매출A!$B$2:$B$7000,$A86,RAW_매출A!$A$2:$A$7000,EDATE($E86,BA$1-1)))),"")</f>
        <v/>
      </c>
      <c r="BB86" t="str">
        <f>IFERROR(IF($A86="","",IF(SUMIFS(RAW_매출A!$J$2:$J$7000,RAW_매출A!$B$2:$B$7000,$A86,RAW_매출A!$A$2:$A$7000,EDATE($E86,BB$1-1))=0,"",SUMIFS(RAW_매출A!$J$2:$J$7000,RAW_매출A!$B$2:$B$7000,$A86,RAW_매출A!$A$2:$A$7000,EDATE($E86,BB$1-1)))),"")</f>
        <v/>
      </c>
      <c r="BC86" t="str">
        <f>IFERROR(IF($A86="","",IF(SUMIFS(RAW_매출A!$J$2:$J$7000,RAW_매출A!$B$2:$B$7000,$A86,RAW_매출A!$A$2:$A$7000,EDATE($E86,BC$1-1))=0,"",SUMIFS(RAW_매출A!$J$2:$J$7000,RAW_매출A!$B$2:$B$7000,$A86,RAW_매출A!$A$2:$A$7000,EDATE($E86,BC$1-1)))),"")</f>
        <v/>
      </c>
      <c r="BD86" t="str">
        <f>IFERROR(IF($A86="","",IF(SUMIFS(RAW_매출A!$J$2:$J$7000,RAW_매출A!$B$2:$B$7000,$A86,RAW_매출A!$A$2:$A$7000,EDATE($E86,BD$1-1))=0,"",SUMIFS(RAW_매출A!$J$2:$J$7000,RAW_매출A!$B$2:$B$7000,$A86,RAW_매출A!$A$2:$A$7000,EDATE($E86,BD$1-1)))),"")</f>
        <v/>
      </c>
      <c r="BE86" t="str">
        <f>IFERROR(IF($A86="","",IF(SUMIFS(RAW_매출A!$J$2:$J$7000,RAW_매출A!$B$2:$B$7000,$A86,RAW_매출A!$A$2:$A$7000,EDATE($E86,BE$1-1))=0,"",SUMIFS(RAW_매출A!$J$2:$J$7000,RAW_매출A!$B$2:$B$7000,$A86,RAW_매출A!$A$2:$A$7000,EDATE($E86,BE$1-1)))),"")</f>
        <v/>
      </c>
      <c r="BF86" t="str">
        <f>IFERROR(IF($A86="","",IF(SUMIFS(RAW_매출A!$J$2:$J$7000,RAW_매출A!$B$2:$B$7000,$A86,RAW_매출A!$A$2:$A$7000,EDATE($E86,BF$1-1))=0,"",SUMIFS(RAW_매출A!$J$2:$J$7000,RAW_매출A!$B$2:$B$7000,$A86,RAW_매출A!$A$2:$A$7000,EDATE($E86,BF$1-1)))),"")</f>
        <v/>
      </c>
      <c r="BG86" t="str">
        <f>IFERROR(IF($A86="","",IF(SUMIFS(RAW_매출A!$J$2:$J$7000,RAW_매출A!$B$2:$B$7000,$A86,RAW_매출A!$A$2:$A$7000,EDATE($E86,BG$1-1))=0,"",SUMIFS(RAW_매출A!$J$2:$J$7000,RAW_매출A!$B$2:$B$7000,$A86,RAW_매출A!$A$2:$A$7000,EDATE($E86,BG$1-1)))),"")</f>
        <v/>
      </c>
      <c r="BH86" t="str">
        <f>IFERROR(IF($A86="","",IF(SUMIFS(RAW_매출A!$J$2:$J$7000,RAW_매출A!$B$2:$B$7000,$A86,RAW_매출A!$A$2:$A$7000,EDATE($E86,BH$1-1))=0,"",SUMIFS(RAW_매출A!$J$2:$J$7000,RAW_매출A!$B$2:$B$7000,$A86,RAW_매출A!$A$2:$A$7000,EDATE($E86,BH$1-1)))),"")</f>
        <v/>
      </c>
      <c r="BI86" t="str">
        <f>IFERROR(IF($A86="","",IF(SUMIFS(RAW_매출A!$J$2:$J$7000,RAW_매출A!$B$2:$B$7000,$A86,RAW_매출A!$A$2:$A$7000,EDATE($E86,BI$1-1))=0,"",SUMIFS(RAW_매출A!$J$2:$J$7000,RAW_매출A!$B$2:$B$7000,$A86,RAW_매출A!$A$2:$A$7000,EDATE($E86,BI$1-1)))),"")</f>
        <v/>
      </c>
      <c r="BJ86" t="str">
        <f>IFERROR(IF($A86="","",IF(SUMIFS(RAW_매출A!$J$2:$J$7000,RAW_매출A!$B$2:$B$7000,$A86,RAW_매출A!$A$2:$A$7000,EDATE($E86,BJ$1-1))=0,"",SUMIFS(RAW_매출A!$J$2:$J$7000,RAW_매출A!$B$2:$B$7000,$A86,RAW_매출A!$A$2:$A$7000,EDATE($E86,BJ$1-1)))),"")</f>
        <v/>
      </c>
      <c r="BK86" t="str">
        <f>IFERROR(IF($A86="","",IF(SUMIFS(RAW_매출A!$J$2:$J$7000,RAW_매출A!$B$2:$B$7000,$A86,RAW_매출A!$A$2:$A$7000,EDATE($E86,BK$1-1))=0,"",SUMIFS(RAW_매출A!$J$2:$J$7000,RAW_매출A!$B$2:$B$7000,$A86,RAW_매출A!$A$2:$A$7000,EDATE($E86,BK$1-1)))),"")</f>
        <v/>
      </c>
      <c r="BL86" t="str">
        <f>IFERROR(IF($A86="","",IF(SUMIFS(RAW_매출A!$J$2:$J$7000,RAW_매출A!$B$2:$B$7000,$A86,RAW_매출A!$A$2:$A$7000,EDATE($E86,BL$1-1))=0,"",SUMIFS(RAW_매출A!$J$2:$J$7000,RAW_매출A!$B$2:$B$7000,$A86,RAW_매출A!$A$2:$A$7000,EDATE($E86,BL$1-1)))),"")</f>
        <v/>
      </c>
      <c r="BM86" t="str">
        <f>IFERROR(IF($A86="","",IF(SUMIFS(RAW_매출A!$J$2:$J$7000,RAW_매출A!$B$2:$B$7000,$A86,RAW_매출A!$A$2:$A$7000,EDATE($E86,BM$1-1))=0,"",SUMIFS(RAW_매출A!$J$2:$J$7000,RAW_매출A!$B$2:$B$7000,$A86,RAW_매출A!$A$2:$A$7000,EDATE($E86,BM$1-1)))),"")</f>
        <v/>
      </c>
      <c r="BN86" t="str">
        <f>IFERROR(IF($A86="","",IF(SUMIFS(RAW_매출A!$J$2:$J$7000,RAW_매출A!$B$2:$B$7000,$A86,RAW_매출A!$A$2:$A$7000,EDATE($E86,BN$1-1))=0,"",SUMIFS(RAW_매출A!$J$2:$J$7000,RAW_매출A!$B$2:$B$7000,$A86,RAW_매출A!$A$2:$A$7000,EDATE($E86,BN$1-1)))),"")</f>
        <v/>
      </c>
    </row>
    <row r="87" spans="1:66" x14ac:dyDescent="0.3">
      <c r="A87" t="str">
        <f>세팅!A88</f>
        <v>(1076) #수원매탄스쿨점</v>
      </c>
      <c r="B87" t="str">
        <f>세팅!B88</f>
        <v>150-0</v>
      </c>
      <c r="C87">
        <f t="shared" si="5"/>
        <v>0</v>
      </c>
      <c r="D87" t="str">
        <f t="shared" si="6"/>
        <v>0</v>
      </c>
      <c r="E87" s="1">
        <f>세팅!D88</f>
        <v>45108</v>
      </c>
      <c r="F87">
        <f t="shared" si="4"/>
        <v>4832648.333333333</v>
      </c>
      <c r="G87">
        <f>IFERROR(IF($A87="","",IF(SUMIFS(RAW_매출A!$J$2:$J$7000,RAW_매출A!$B$2:$B$7000,$A87,RAW_매출A!$A$2:$A$7000,EDATE($E87,G$1-1))=0,"",SUMIFS(RAW_매출A!$J$2:$J$7000,RAW_매출A!$B$2:$B$7000,$A87,RAW_매출A!$A$2:$A$7000,EDATE($E87,G$1-1)))),"")</f>
        <v>3435350</v>
      </c>
      <c r="H87">
        <f>IFERROR(IF($A87="","",IF(SUMIFS(RAW_매출A!$J$2:$J$7000,RAW_매출A!$B$2:$B$7000,$A87,RAW_매출A!$A$2:$A$7000,EDATE($E87,H$1-1))=0,"",SUMIFS(RAW_매출A!$J$2:$J$7000,RAW_매출A!$B$2:$B$7000,$A87,RAW_매출A!$A$2:$A$7000,EDATE($E87,H$1-1)))),"")</f>
        <v>3778710</v>
      </c>
      <c r="I87">
        <f>IFERROR(IF($A87="","",IF(SUMIFS(RAW_매출A!$J$2:$J$7000,RAW_매출A!$B$2:$B$7000,$A87,RAW_매출A!$A$2:$A$7000,EDATE($E87,I$1-1))=0,"",SUMIFS(RAW_매출A!$J$2:$J$7000,RAW_매출A!$B$2:$B$7000,$A87,RAW_매출A!$A$2:$A$7000,EDATE($E87,I$1-1)))),"")</f>
        <v>4412000</v>
      </c>
      <c r="J87" s="28">
        <f>IFERROR(IF($A87="","",IF(SUMIFS(RAW_매출A!$J$2:$J$7000,RAW_매출A!$B$2:$B$7000,$A87,RAW_매출A!$A$2:$A$7000,EDATE($E87,J$1-1))=0,"",SUMIFS(RAW_매출A!$J$2:$J$7000,RAW_매출A!$B$2:$B$7000,$A87,RAW_매출A!$A$2:$A$7000,EDATE($E87,J$1-1)))),"")</f>
        <v>4528500</v>
      </c>
      <c r="K87" s="28">
        <f>IFERROR(IF($A87="","",IF(SUMIFS(RAW_매출A!$J$2:$J$7000,RAW_매출A!$B$2:$B$7000,$A87,RAW_매출A!$A$2:$A$7000,EDATE($E87,K$1-1))=0,"",SUMIFS(RAW_매출A!$J$2:$J$7000,RAW_매출A!$B$2:$B$7000,$A87,RAW_매출A!$A$2:$A$7000,EDATE($E87,K$1-1)))),"")</f>
        <v>4583500</v>
      </c>
      <c r="L87" s="28">
        <f>IFERROR(IF($A87="","",IF(SUMIFS(RAW_매출A!$J$2:$J$7000,RAW_매출A!$B$2:$B$7000,$A87,RAW_매출A!$A$2:$A$7000,EDATE($E87,L$1-1))=0,"",SUMIFS(RAW_매출A!$J$2:$J$7000,RAW_매출A!$B$2:$B$7000,$A87,RAW_매출A!$A$2:$A$7000,EDATE($E87,L$1-1)))),"")</f>
        <v>4965990</v>
      </c>
      <c r="M87" s="28">
        <f>IFERROR(IF($A87="","",IF(SUMIFS(RAW_매출A!$J$2:$J$7000,RAW_매출A!$B$2:$B$7000,$A87,RAW_매출A!$A$2:$A$7000,EDATE($E87,M$1-1))=0,"",SUMIFS(RAW_매출A!$J$2:$J$7000,RAW_매출A!$B$2:$B$7000,$A87,RAW_매출A!$A$2:$A$7000,EDATE($E87,M$1-1)))),"")</f>
        <v>4816820</v>
      </c>
      <c r="N87" s="28">
        <f>IFERROR(IF($A87="","",IF(SUMIFS(RAW_매출A!$J$2:$J$7000,RAW_매출A!$B$2:$B$7000,$A87,RAW_매출A!$A$2:$A$7000,EDATE($E87,N$1-1))=0,"",SUMIFS(RAW_매출A!$J$2:$J$7000,RAW_매출A!$B$2:$B$7000,$A87,RAW_매출A!$A$2:$A$7000,EDATE($E87,N$1-1)))),"")</f>
        <v>4936450</v>
      </c>
      <c r="O87" s="28">
        <f>IFERROR(IF($A87="","",IF(SUMIFS(RAW_매출A!$J$2:$J$7000,RAW_매출A!$B$2:$B$7000,$A87,RAW_매출A!$A$2:$A$7000,EDATE($E87,O$1-1))=0,"",SUMIFS(RAW_매출A!$J$2:$J$7000,RAW_매출A!$B$2:$B$7000,$A87,RAW_매출A!$A$2:$A$7000,EDATE($E87,O$1-1)))),"")</f>
        <v>5164630</v>
      </c>
      <c r="P87">
        <f>IFERROR(IF($A87="","",IF(SUMIFS(RAW_매출A!$J$2:$J$7000,RAW_매출A!$B$2:$B$7000,$A87,RAW_매출A!$A$2:$A$7000,EDATE($E87,P$1-1))=0,"",SUMIFS(RAW_매출A!$J$2:$J$7000,RAW_매출A!$B$2:$B$7000,$A87,RAW_매출A!$A$2:$A$7000,EDATE($E87,P$1-1)))),"")</f>
        <v>4955320</v>
      </c>
      <c r="Q87">
        <f>IFERROR(IF($A87="","",IF(SUMIFS(RAW_매출A!$J$2:$J$7000,RAW_매출A!$B$2:$B$7000,$A87,RAW_매출A!$A$2:$A$7000,EDATE($E87,Q$1-1))=0,"",SUMIFS(RAW_매출A!$J$2:$J$7000,RAW_매출A!$B$2:$B$7000,$A87,RAW_매출A!$A$2:$A$7000,EDATE($E87,Q$1-1)))),"")</f>
        <v>5391990</v>
      </c>
      <c r="R87">
        <f>IFERROR(IF($A87="","",IF(SUMIFS(RAW_매출A!$J$2:$J$7000,RAW_매출A!$B$2:$B$7000,$A87,RAW_매출A!$A$2:$A$7000,EDATE($E87,R$1-1))=0,"",SUMIFS(RAW_매출A!$J$2:$J$7000,RAW_매출A!$B$2:$B$7000,$A87,RAW_매출A!$A$2:$A$7000,EDATE($E87,R$1-1)))),"")</f>
        <v>5677860</v>
      </c>
      <c r="S87">
        <f>IFERROR(IF($A87="","",IF(SUMIFS(RAW_매출A!$J$2:$J$7000,RAW_매출A!$B$2:$B$7000,$A87,RAW_매출A!$A$2:$A$7000,EDATE($E87,S$1-1))=0,"",SUMIFS(RAW_매출A!$J$2:$J$7000,RAW_매출A!$B$2:$B$7000,$A87,RAW_매출A!$A$2:$A$7000,EDATE($E87,S$1-1)))),"")</f>
        <v>6483520</v>
      </c>
      <c r="T87">
        <f>IFERROR(IF($A87="","",IF(SUMIFS(RAW_매출A!$J$2:$J$7000,RAW_매출A!$B$2:$B$7000,$A87,RAW_매출A!$A$2:$A$7000,EDATE($E87,T$1-1))=0,"",SUMIFS(RAW_매출A!$J$2:$J$7000,RAW_매출A!$B$2:$B$7000,$A87,RAW_매출A!$A$2:$A$7000,EDATE($E87,T$1-1)))),"")</f>
        <v>5783740</v>
      </c>
      <c r="U87">
        <f>IFERROR(IF($A87="","",IF(SUMIFS(RAW_매출A!$J$2:$J$7000,RAW_매출A!$B$2:$B$7000,$A87,RAW_매출A!$A$2:$A$7000,EDATE($E87,U$1-1))=0,"",SUMIFS(RAW_매출A!$J$2:$J$7000,RAW_매출A!$B$2:$B$7000,$A87,RAW_매출A!$A$2:$A$7000,EDATE($E87,U$1-1)))),"")</f>
        <v>5638770</v>
      </c>
      <c r="V87">
        <f>IFERROR(IF($A87="","",IF(SUMIFS(RAW_매출A!$J$2:$J$7000,RAW_매출A!$B$2:$B$7000,$A87,RAW_매출A!$A$2:$A$7000,EDATE($E87,V$1-1))=0,"",SUMIFS(RAW_매출A!$J$2:$J$7000,RAW_매출A!$B$2:$B$7000,$A87,RAW_매출A!$A$2:$A$7000,EDATE($E87,V$1-1)))),"")</f>
        <v>7281880</v>
      </c>
      <c r="W87">
        <f>IFERROR(IF($A87="","",IF(SUMIFS(RAW_매출A!$J$2:$J$7000,RAW_매출A!$B$2:$B$7000,$A87,RAW_매출A!$A$2:$A$7000,EDATE($E87,W$1-1))=0,"",SUMIFS(RAW_매출A!$J$2:$J$7000,RAW_매출A!$B$2:$B$7000,$A87,RAW_매출A!$A$2:$A$7000,EDATE($E87,W$1-1)))),"")</f>
        <v>6922920</v>
      </c>
      <c r="X87">
        <f>IFERROR(IF($A87="","",IF(SUMIFS(RAW_매출A!$J$2:$J$7000,RAW_매출A!$B$2:$B$7000,$A87,RAW_매출A!$A$2:$A$7000,EDATE($E87,X$1-1))=0,"",SUMIFS(RAW_매출A!$J$2:$J$7000,RAW_매출A!$B$2:$B$7000,$A87,RAW_매출A!$A$2:$A$7000,EDATE($E87,X$1-1)))),"")</f>
        <v>6564330</v>
      </c>
      <c r="Y87">
        <f>IFERROR(IF($A87="","",IF(SUMIFS(RAW_매출A!$J$2:$J$7000,RAW_매출A!$B$2:$B$7000,$A87,RAW_매출A!$A$2:$A$7000,EDATE($E87,Y$1-1))=0,"",SUMIFS(RAW_매출A!$J$2:$J$7000,RAW_매출A!$B$2:$B$7000,$A87,RAW_매출A!$A$2:$A$7000,EDATE($E87,Y$1-1)))),"")</f>
        <v>6567370</v>
      </c>
      <c r="Z87">
        <f>IFERROR(IF($A87="","",IF(SUMIFS(RAW_매출A!$J$2:$J$7000,RAW_매출A!$B$2:$B$7000,$A87,RAW_매출A!$A$2:$A$7000,EDATE($E87,Z$1-1))=0,"",SUMIFS(RAW_매출A!$J$2:$J$7000,RAW_매출A!$B$2:$B$7000,$A87,RAW_매출A!$A$2:$A$7000,EDATE($E87,Z$1-1)))),"")</f>
        <v>6200530</v>
      </c>
      <c r="AA87">
        <f>IFERROR(IF($A87="","",IF(SUMIFS(RAW_매출A!$J$2:$J$7000,RAW_매출A!$B$2:$B$7000,$A87,RAW_매출A!$A$2:$A$7000,EDATE($E87,AA$1-1))=0,"",SUMIFS(RAW_매출A!$J$2:$J$7000,RAW_매출A!$B$2:$B$7000,$A87,RAW_매출A!$A$2:$A$7000,EDATE($E87,AA$1-1)))),"")</f>
        <v>7270740</v>
      </c>
      <c r="AB87">
        <f>IFERROR(IF($A87="","",IF(SUMIFS(RAW_매출A!$J$2:$J$7000,RAW_매출A!$B$2:$B$7000,$A87,RAW_매출A!$A$2:$A$7000,EDATE($E87,AB$1-1))=0,"",SUMIFS(RAW_매출A!$J$2:$J$7000,RAW_매출A!$B$2:$B$7000,$A87,RAW_매출A!$A$2:$A$7000,EDATE($E87,AB$1-1)))),"")</f>
        <v>6022170</v>
      </c>
      <c r="AC87">
        <f>IFERROR(IF($A87="","",IF(SUMIFS(RAW_매출A!$J$2:$J$7000,RAW_매출A!$B$2:$B$7000,$A87,RAW_매출A!$A$2:$A$7000,EDATE($E87,AC$1-1))=0,"",SUMIFS(RAW_매출A!$J$2:$J$7000,RAW_매출A!$B$2:$B$7000,$A87,RAW_매출A!$A$2:$A$7000,EDATE($E87,AC$1-1)))),"")</f>
        <v>7167550</v>
      </c>
      <c r="AD87">
        <f>IFERROR(IF($A87="","",IF(SUMIFS(RAW_매출A!$J$2:$J$7000,RAW_매출A!$B$2:$B$7000,$A87,RAW_매출A!$A$2:$A$7000,EDATE($E87,AD$1-1))=0,"",SUMIFS(RAW_매출A!$J$2:$J$7000,RAW_매출A!$B$2:$B$7000,$A87,RAW_매출A!$A$2:$A$7000,EDATE($E87,AD$1-1)))),"")</f>
        <v>7126980</v>
      </c>
      <c r="AE87">
        <f>IFERROR(IF($A87="","",IF(SUMIFS(RAW_매출A!$J$2:$J$7000,RAW_매출A!$B$2:$B$7000,$A87,RAW_매출A!$A$2:$A$7000,EDATE($E87,AE$1-1))=0,"",SUMIFS(RAW_매출A!$J$2:$J$7000,RAW_매출A!$B$2:$B$7000,$A87,RAW_매출A!$A$2:$A$7000,EDATE($E87,AE$1-1)))),"")</f>
        <v>6310370</v>
      </c>
      <c r="AF87">
        <f>IFERROR(IF($A87="","",IF(SUMIFS(RAW_매출A!$J$2:$J$7000,RAW_매출A!$B$2:$B$7000,$A87,RAW_매출A!$A$2:$A$7000,EDATE($E87,AF$1-1))=0,"",SUMIFS(RAW_매출A!$J$2:$J$7000,RAW_매출A!$B$2:$B$7000,$A87,RAW_매출A!$A$2:$A$7000,EDATE($E87,AF$1-1)))),"")</f>
        <v>4766600</v>
      </c>
      <c r="AG87">
        <f>IFERROR(IF($A87="","",IF(SUMIFS(RAW_매출A!$J$2:$J$7000,RAW_매출A!$B$2:$B$7000,$A87,RAW_매출A!$A$2:$A$7000,EDATE($E87,AG$1-1))=0,"",SUMIFS(RAW_매출A!$J$2:$J$7000,RAW_매출A!$B$2:$B$7000,$A87,RAW_매출A!$A$2:$A$7000,EDATE($E87,AG$1-1)))),"")</f>
        <v>3450870</v>
      </c>
      <c r="AH87">
        <f>IFERROR(IF($A87="","",IF(SUMIFS(RAW_매출A!$J$2:$J$7000,RAW_매출A!$B$2:$B$7000,$A87,RAW_매출A!$A$2:$A$7000,EDATE($E87,AH$1-1))=0,"",SUMIFS(RAW_매출A!$J$2:$J$7000,RAW_매출A!$B$2:$B$7000,$A87,RAW_매출A!$A$2:$A$7000,EDATE($E87,AH$1-1)))),"")</f>
        <v>4021580</v>
      </c>
      <c r="AI87">
        <f>IFERROR(IF($A87="","",IF(SUMIFS(RAW_매출A!$J$2:$J$7000,RAW_매출A!$B$2:$B$7000,$A87,RAW_매출A!$A$2:$A$7000,EDATE($E87,AI$1-1))=0,"",SUMIFS(RAW_매출A!$J$2:$J$7000,RAW_매출A!$B$2:$B$7000,$A87,RAW_매출A!$A$2:$A$7000,EDATE($E87,AI$1-1)))),"")</f>
        <v>3609360</v>
      </c>
      <c r="AJ87">
        <f>IFERROR(IF($A87="","",IF(SUMIFS(RAW_매출A!$J$2:$J$7000,RAW_매출A!$B$2:$B$7000,$A87,RAW_매출A!$A$2:$A$7000,EDATE($E87,AJ$1-1))=0,"",SUMIFS(RAW_매출A!$J$2:$J$7000,RAW_매출A!$B$2:$B$7000,$A87,RAW_매출A!$A$2:$A$7000,EDATE($E87,AJ$1-1)))),"")</f>
        <v>3295390</v>
      </c>
      <c r="AK87">
        <f>IFERROR(IF($A87="","",IF(SUMIFS(RAW_매출A!$J$2:$J$7000,RAW_매출A!$B$2:$B$7000,$A87,RAW_매출A!$A$2:$A$7000,EDATE($E87,AK$1-1))=0,"",SUMIFS(RAW_매출A!$J$2:$J$7000,RAW_매출A!$B$2:$B$7000,$A87,RAW_매출A!$A$2:$A$7000,EDATE($E87,AK$1-1)))),"")</f>
        <v>4161690</v>
      </c>
      <c r="AL87">
        <f>IFERROR(IF($A87="","",IF(SUMIFS(RAW_매출A!$J$2:$J$7000,RAW_매출A!$B$2:$B$7000,$A87,RAW_매출A!$A$2:$A$7000,EDATE($E87,AL$1-1))=0,"",SUMIFS(RAW_매출A!$J$2:$J$7000,RAW_매출A!$B$2:$B$7000,$A87,RAW_매출A!$A$2:$A$7000,EDATE($E87,AL$1-1)))),"")</f>
        <v>3531100</v>
      </c>
      <c r="AM87">
        <f>IFERROR(IF($A87="","",IF(SUMIFS(RAW_매출A!$J$2:$J$7000,RAW_매출A!$B$2:$B$7000,$A87,RAW_매출A!$A$2:$A$7000,EDATE($E87,AM$1-1))=0,"",SUMIFS(RAW_매출A!$J$2:$J$7000,RAW_매출A!$B$2:$B$7000,$A87,RAW_매출A!$A$2:$A$7000,EDATE($E87,AM$1-1)))),"")</f>
        <v>3959050</v>
      </c>
      <c r="AN87">
        <f>IFERROR(IF($A87="","",IF(SUMIFS(RAW_매출A!$J$2:$J$7000,RAW_매출A!$B$2:$B$7000,$A87,RAW_매출A!$A$2:$A$7000,EDATE($E87,AN$1-1))=0,"",SUMIFS(RAW_매출A!$J$2:$J$7000,RAW_매출A!$B$2:$B$7000,$A87,RAW_매출A!$A$2:$A$7000,EDATE($E87,AN$1-1)))),"")</f>
        <v>4091450</v>
      </c>
      <c r="AO87">
        <f>IFERROR(IF($A87="","",IF(SUMIFS(RAW_매출A!$J$2:$J$7000,RAW_매출A!$B$2:$B$7000,$A87,RAW_매출A!$A$2:$A$7000,EDATE($E87,AO$1-1))=0,"",SUMIFS(RAW_매출A!$J$2:$J$7000,RAW_매출A!$B$2:$B$7000,$A87,RAW_매출A!$A$2:$A$7000,EDATE($E87,AO$1-1)))),"")</f>
        <v>4022150</v>
      </c>
      <c r="AP87">
        <f>IFERROR(IF($A87="","",IF(SUMIFS(RAW_매출A!$J$2:$J$7000,RAW_매출A!$B$2:$B$7000,$A87,RAW_매출A!$A$2:$A$7000,EDATE($E87,AP$1-1))=0,"",SUMIFS(RAW_매출A!$J$2:$J$7000,RAW_매출A!$B$2:$B$7000,$A87,RAW_매출A!$A$2:$A$7000,EDATE($E87,AP$1-1)))),"")</f>
        <v>3471500</v>
      </c>
      <c r="AQ87" t="str">
        <f>IFERROR(IF($A87="","",IF(SUMIFS(RAW_매출A!$J$2:$J$7000,RAW_매출A!$B$2:$B$7000,$A87,RAW_매출A!$A$2:$A$7000,EDATE($E87,AQ$1-1))=0,"",SUMIFS(RAW_매출A!$J$2:$J$7000,RAW_매출A!$B$2:$B$7000,$A87,RAW_매출A!$A$2:$A$7000,EDATE($E87,AQ$1-1)))),"")</f>
        <v/>
      </c>
      <c r="AR87" t="str">
        <f>IFERROR(IF($A87="","",IF(SUMIFS(RAW_매출A!$J$2:$J$7000,RAW_매출A!$B$2:$B$7000,$A87,RAW_매출A!$A$2:$A$7000,EDATE($E87,AR$1-1))=0,"",SUMIFS(RAW_매출A!$J$2:$J$7000,RAW_매출A!$B$2:$B$7000,$A87,RAW_매출A!$A$2:$A$7000,EDATE($E87,AR$1-1)))),"")</f>
        <v/>
      </c>
      <c r="AS87" t="str">
        <f>IFERROR(IF($A87="","",IF(SUMIFS(RAW_매출A!$J$2:$J$7000,RAW_매출A!$B$2:$B$7000,$A87,RAW_매출A!$A$2:$A$7000,EDATE($E87,AS$1-1))=0,"",SUMIFS(RAW_매출A!$J$2:$J$7000,RAW_매출A!$B$2:$B$7000,$A87,RAW_매출A!$A$2:$A$7000,EDATE($E87,AS$1-1)))),"")</f>
        <v/>
      </c>
      <c r="AT87" t="str">
        <f>IFERROR(IF($A87="","",IF(SUMIFS(RAW_매출A!$J$2:$J$7000,RAW_매출A!$B$2:$B$7000,$A87,RAW_매출A!$A$2:$A$7000,EDATE($E87,AT$1-1))=0,"",SUMIFS(RAW_매출A!$J$2:$J$7000,RAW_매출A!$B$2:$B$7000,$A87,RAW_매출A!$A$2:$A$7000,EDATE($E87,AT$1-1)))),"")</f>
        <v/>
      </c>
      <c r="AU87" t="str">
        <f>IFERROR(IF($A87="","",IF(SUMIFS(RAW_매출A!$J$2:$J$7000,RAW_매출A!$B$2:$B$7000,$A87,RAW_매출A!$A$2:$A$7000,EDATE($E87,AU$1-1))=0,"",SUMIFS(RAW_매출A!$J$2:$J$7000,RAW_매출A!$B$2:$B$7000,$A87,RAW_매출A!$A$2:$A$7000,EDATE($E87,AU$1-1)))),"")</f>
        <v/>
      </c>
      <c r="AV87" t="str">
        <f>IFERROR(IF($A87="","",IF(SUMIFS(RAW_매출A!$J$2:$J$7000,RAW_매출A!$B$2:$B$7000,$A87,RAW_매출A!$A$2:$A$7000,EDATE($E87,AV$1-1))=0,"",SUMIFS(RAW_매출A!$J$2:$J$7000,RAW_매출A!$B$2:$B$7000,$A87,RAW_매출A!$A$2:$A$7000,EDATE($E87,AV$1-1)))),"")</f>
        <v/>
      </c>
      <c r="AW87" t="str">
        <f>IFERROR(IF($A87="","",IF(SUMIFS(RAW_매출A!$J$2:$J$7000,RAW_매출A!$B$2:$B$7000,$A87,RAW_매출A!$A$2:$A$7000,EDATE($E87,AW$1-1))=0,"",SUMIFS(RAW_매출A!$J$2:$J$7000,RAW_매출A!$B$2:$B$7000,$A87,RAW_매출A!$A$2:$A$7000,EDATE($E87,AW$1-1)))),"")</f>
        <v/>
      </c>
      <c r="AX87" t="str">
        <f>IFERROR(IF($A87="","",IF(SUMIFS(RAW_매출A!$J$2:$J$7000,RAW_매출A!$B$2:$B$7000,$A87,RAW_매출A!$A$2:$A$7000,EDATE($E87,AX$1-1))=0,"",SUMIFS(RAW_매출A!$J$2:$J$7000,RAW_매출A!$B$2:$B$7000,$A87,RAW_매출A!$A$2:$A$7000,EDATE($E87,AX$1-1)))),"")</f>
        <v/>
      </c>
      <c r="AY87" t="str">
        <f>IFERROR(IF($A87="","",IF(SUMIFS(RAW_매출A!$J$2:$J$7000,RAW_매출A!$B$2:$B$7000,$A87,RAW_매출A!$A$2:$A$7000,EDATE($E87,AY$1-1))=0,"",SUMIFS(RAW_매출A!$J$2:$J$7000,RAW_매출A!$B$2:$B$7000,$A87,RAW_매출A!$A$2:$A$7000,EDATE($E87,AY$1-1)))),"")</f>
        <v/>
      </c>
      <c r="AZ87" t="str">
        <f>IFERROR(IF($A87="","",IF(SUMIFS(RAW_매출A!$J$2:$J$7000,RAW_매출A!$B$2:$B$7000,$A87,RAW_매출A!$A$2:$A$7000,EDATE($E87,AZ$1-1))=0,"",SUMIFS(RAW_매출A!$J$2:$J$7000,RAW_매출A!$B$2:$B$7000,$A87,RAW_매출A!$A$2:$A$7000,EDATE($E87,AZ$1-1)))),"")</f>
        <v/>
      </c>
      <c r="BA87" t="str">
        <f>IFERROR(IF($A87="","",IF(SUMIFS(RAW_매출A!$J$2:$J$7000,RAW_매출A!$B$2:$B$7000,$A87,RAW_매출A!$A$2:$A$7000,EDATE($E87,BA$1-1))=0,"",SUMIFS(RAW_매출A!$J$2:$J$7000,RAW_매출A!$B$2:$B$7000,$A87,RAW_매출A!$A$2:$A$7000,EDATE($E87,BA$1-1)))),"")</f>
        <v/>
      </c>
      <c r="BB87" t="str">
        <f>IFERROR(IF($A87="","",IF(SUMIFS(RAW_매출A!$J$2:$J$7000,RAW_매출A!$B$2:$B$7000,$A87,RAW_매출A!$A$2:$A$7000,EDATE($E87,BB$1-1))=0,"",SUMIFS(RAW_매출A!$J$2:$J$7000,RAW_매출A!$B$2:$B$7000,$A87,RAW_매출A!$A$2:$A$7000,EDATE($E87,BB$1-1)))),"")</f>
        <v/>
      </c>
      <c r="BC87" t="str">
        <f>IFERROR(IF($A87="","",IF(SUMIFS(RAW_매출A!$J$2:$J$7000,RAW_매출A!$B$2:$B$7000,$A87,RAW_매출A!$A$2:$A$7000,EDATE($E87,BC$1-1))=0,"",SUMIFS(RAW_매출A!$J$2:$J$7000,RAW_매출A!$B$2:$B$7000,$A87,RAW_매출A!$A$2:$A$7000,EDATE($E87,BC$1-1)))),"")</f>
        <v/>
      </c>
      <c r="BD87" t="str">
        <f>IFERROR(IF($A87="","",IF(SUMIFS(RAW_매출A!$J$2:$J$7000,RAW_매출A!$B$2:$B$7000,$A87,RAW_매출A!$A$2:$A$7000,EDATE($E87,BD$1-1))=0,"",SUMIFS(RAW_매출A!$J$2:$J$7000,RAW_매출A!$B$2:$B$7000,$A87,RAW_매출A!$A$2:$A$7000,EDATE($E87,BD$1-1)))),"")</f>
        <v/>
      </c>
      <c r="BE87" t="str">
        <f>IFERROR(IF($A87="","",IF(SUMIFS(RAW_매출A!$J$2:$J$7000,RAW_매출A!$B$2:$B$7000,$A87,RAW_매출A!$A$2:$A$7000,EDATE($E87,BE$1-1))=0,"",SUMIFS(RAW_매출A!$J$2:$J$7000,RAW_매출A!$B$2:$B$7000,$A87,RAW_매출A!$A$2:$A$7000,EDATE($E87,BE$1-1)))),"")</f>
        <v/>
      </c>
      <c r="BF87" t="str">
        <f>IFERROR(IF($A87="","",IF(SUMIFS(RAW_매출A!$J$2:$J$7000,RAW_매출A!$B$2:$B$7000,$A87,RAW_매출A!$A$2:$A$7000,EDATE($E87,BF$1-1))=0,"",SUMIFS(RAW_매출A!$J$2:$J$7000,RAW_매출A!$B$2:$B$7000,$A87,RAW_매출A!$A$2:$A$7000,EDATE($E87,BF$1-1)))),"")</f>
        <v/>
      </c>
      <c r="BG87" t="str">
        <f>IFERROR(IF($A87="","",IF(SUMIFS(RAW_매출A!$J$2:$J$7000,RAW_매출A!$B$2:$B$7000,$A87,RAW_매출A!$A$2:$A$7000,EDATE($E87,BG$1-1))=0,"",SUMIFS(RAW_매출A!$J$2:$J$7000,RAW_매출A!$B$2:$B$7000,$A87,RAW_매출A!$A$2:$A$7000,EDATE($E87,BG$1-1)))),"")</f>
        <v/>
      </c>
      <c r="BH87" t="str">
        <f>IFERROR(IF($A87="","",IF(SUMIFS(RAW_매출A!$J$2:$J$7000,RAW_매출A!$B$2:$B$7000,$A87,RAW_매출A!$A$2:$A$7000,EDATE($E87,BH$1-1))=0,"",SUMIFS(RAW_매출A!$J$2:$J$7000,RAW_매출A!$B$2:$B$7000,$A87,RAW_매출A!$A$2:$A$7000,EDATE($E87,BH$1-1)))),"")</f>
        <v/>
      </c>
      <c r="BI87" t="str">
        <f>IFERROR(IF($A87="","",IF(SUMIFS(RAW_매출A!$J$2:$J$7000,RAW_매출A!$B$2:$B$7000,$A87,RAW_매출A!$A$2:$A$7000,EDATE($E87,BI$1-1))=0,"",SUMIFS(RAW_매출A!$J$2:$J$7000,RAW_매출A!$B$2:$B$7000,$A87,RAW_매출A!$A$2:$A$7000,EDATE($E87,BI$1-1)))),"")</f>
        <v/>
      </c>
      <c r="BJ87" t="str">
        <f>IFERROR(IF($A87="","",IF(SUMIFS(RAW_매출A!$J$2:$J$7000,RAW_매출A!$B$2:$B$7000,$A87,RAW_매출A!$A$2:$A$7000,EDATE($E87,BJ$1-1))=0,"",SUMIFS(RAW_매출A!$J$2:$J$7000,RAW_매출A!$B$2:$B$7000,$A87,RAW_매출A!$A$2:$A$7000,EDATE($E87,BJ$1-1)))),"")</f>
        <v/>
      </c>
      <c r="BK87" t="str">
        <f>IFERROR(IF($A87="","",IF(SUMIFS(RAW_매출A!$J$2:$J$7000,RAW_매출A!$B$2:$B$7000,$A87,RAW_매출A!$A$2:$A$7000,EDATE($E87,BK$1-1))=0,"",SUMIFS(RAW_매출A!$J$2:$J$7000,RAW_매출A!$B$2:$B$7000,$A87,RAW_매출A!$A$2:$A$7000,EDATE($E87,BK$1-1)))),"")</f>
        <v/>
      </c>
      <c r="BL87" t="str">
        <f>IFERROR(IF($A87="","",IF(SUMIFS(RAW_매출A!$J$2:$J$7000,RAW_매출A!$B$2:$B$7000,$A87,RAW_매출A!$A$2:$A$7000,EDATE($E87,BL$1-1))=0,"",SUMIFS(RAW_매출A!$J$2:$J$7000,RAW_매출A!$B$2:$B$7000,$A87,RAW_매출A!$A$2:$A$7000,EDATE($E87,BL$1-1)))),"")</f>
        <v/>
      </c>
      <c r="BM87" t="str">
        <f>IFERROR(IF($A87="","",IF(SUMIFS(RAW_매출A!$J$2:$J$7000,RAW_매출A!$B$2:$B$7000,$A87,RAW_매출A!$A$2:$A$7000,EDATE($E87,BM$1-1))=0,"",SUMIFS(RAW_매출A!$J$2:$J$7000,RAW_매출A!$B$2:$B$7000,$A87,RAW_매출A!$A$2:$A$7000,EDATE($E87,BM$1-1)))),"")</f>
        <v/>
      </c>
      <c r="BN87" t="str">
        <f>IFERROR(IF($A87="","",IF(SUMIFS(RAW_매출A!$J$2:$J$7000,RAW_매출A!$B$2:$B$7000,$A87,RAW_매출A!$A$2:$A$7000,EDATE($E87,BN$1-1))=0,"",SUMIFS(RAW_매출A!$J$2:$J$7000,RAW_매출A!$B$2:$B$7000,$A87,RAW_매출A!$A$2:$A$7000,EDATE($E87,BN$1-1)))),"")</f>
        <v/>
      </c>
    </row>
    <row r="88" spans="1:66" x14ac:dyDescent="0.3">
      <c r="A88" t="str">
        <f>세팅!A89</f>
        <v>(1077) #양청송대공원점</v>
      </c>
      <c r="B88" t="str">
        <f>세팅!B89</f>
        <v>150-0</v>
      </c>
      <c r="C88">
        <f t="shared" si="5"/>
        <v>0</v>
      </c>
      <c r="D88" t="str">
        <f t="shared" si="6"/>
        <v>0</v>
      </c>
      <c r="E88" s="1">
        <f>세팅!D89</f>
        <v>45139</v>
      </c>
      <c r="F88">
        <f t="shared" si="4"/>
        <v>3669245</v>
      </c>
      <c r="G88">
        <f>IFERROR(IF($A88="","",IF(SUMIFS(RAW_매출A!$J$2:$J$7000,RAW_매출A!$B$2:$B$7000,$A88,RAW_매출A!$A$2:$A$7000,EDATE($E88,G$1-1))=0,"",SUMIFS(RAW_매출A!$J$2:$J$7000,RAW_매출A!$B$2:$B$7000,$A88,RAW_매출A!$A$2:$A$7000,EDATE($E88,G$1-1)))),"")</f>
        <v>1967740</v>
      </c>
      <c r="H88">
        <f>IFERROR(IF($A88="","",IF(SUMIFS(RAW_매출A!$J$2:$J$7000,RAW_매출A!$B$2:$B$7000,$A88,RAW_매출A!$A$2:$A$7000,EDATE($E88,H$1-1))=0,"",SUMIFS(RAW_매출A!$J$2:$J$7000,RAW_매출A!$B$2:$B$7000,$A88,RAW_매출A!$A$2:$A$7000,EDATE($E88,H$1-1)))),"")</f>
        <v>2003760</v>
      </c>
      <c r="I88">
        <f>IFERROR(IF($A88="","",IF(SUMIFS(RAW_매출A!$J$2:$J$7000,RAW_매출A!$B$2:$B$7000,$A88,RAW_매출A!$A$2:$A$7000,EDATE($E88,I$1-1))=0,"",SUMIFS(RAW_매출A!$J$2:$J$7000,RAW_매출A!$B$2:$B$7000,$A88,RAW_매출A!$A$2:$A$7000,EDATE($E88,I$1-1)))),"")</f>
        <v>3127560</v>
      </c>
      <c r="J88" s="28">
        <f>IFERROR(IF($A88="","",IF(SUMIFS(RAW_매출A!$J$2:$J$7000,RAW_매출A!$B$2:$B$7000,$A88,RAW_매출A!$A$2:$A$7000,EDATE($E88,J$1-1))=0,"",SUMIFS(RAW_매출A!$J$2:$J$7000,RAW_매출A!$B$2:$B$7000,$A88,RAW_매출A!$A$2:$A$7000,EDATE($E88,J$1-1)))),"")</f>
        <v>3331000</v>
      </c>
      <c r="K88" s="28">
        <f>IFERROR(IF($A88="","",IF(SUMIFS(RAW_매출A!$J$2:$J$7000,RAW_매출A!$B$2:$B$7000,$A88,RAW_매출A!$A$2:$A$7000,EDATE($E88,K$1-1))=0,"",SUMIFS(RAW_매출A!$J$2:$J$7000,RAW_매출A!$B$2:$B$7000,$A88,RAW_매출A!$A$2:$A$7000,EDATE($E88,K$1-1)))),"")</f>
        <v>3500630</v>
      </c>
      <c r="L88" s="28">
        <f>IFERROR(IF($A88="","",IF(SUMIFS(RAW_매출A!$J$2:$J$7000,RAW_매출A!$B$2:$B$7000,$A88,RAW_매출A!$A$2:$A$7000,EDATE($E88,L$1-1))=0,"",SUMIFS(RAW_매출A!$J$2:$J$7000,RAW_매출A!$B$2:$B$7000,$A88,RAW_매출A!$A$2:$A$7000,EDATE($E88,L$1-1)))),"")</f>
        <v>3838020</v>
      </c>
      <c r="M88" s="28">
        <f>IFERROR(IF($A88="","",IF(SUMIFS(RAW_매출A!$J$2:$J$7000,RAW_매출A!$B$2:$B$7000,$A88,RAW_매출A!$A$2:$A$7000,EDATE($E88,M$1-1))=0,"",SUMIFS(RAW_매출A!$J$2:$J$7000,RAW_매출A!$B$2:$B$7000,$A88,RAW_매출A!$A$2:$A$7000,EDATE($E88,M$1-1)))),"")</f>
        <v>3644110</v>
      </c>
      <c r="N88" s="28">
        <f>IFERROR(IF($A88="","",IF(SUMIFS(RAW_매출A!$J$2:$J$7000,RAW_매출A!$B$2:$B$7000,$A88,RAW_매출A!$A$2:$A$7000,EDATE($E88,N$1-1))=0,"",SUMIFS(RAW_매출A!$J$2:$J$7000,RAW_매출A!$B$2:$B$7000,$A88,RAW_매출A!$A$2:$A$7000,EDATE($E88,N$1-1)))),"")</f>
        <v>4041490</v>
      </c>
      <c r="O88" s="28">
        <f>IFERROR(IF($A88="","",IF(SUMIFS(RAW_매출A!$J$2:$J$7000,RAW_매출A!$B$2:$B$7000,$A88,RAW_매출A!$A$2:$A$7000,EDATE($E88,O$1-1))=0,"",SUMIFS(RAW_매출A!$J$2:$J$7000,RAW_매출A!$B$2:$B$7000,$A88,RAW_매출A!$A$2:$A$7000,EDATE($E88,O$1-1)))),"")</f>
        <v>3660220</v>
      </c>
      <c r="P88">
        <f>IFERROR(IF($A88="","",IF(SUMIFS(RAW_매출A!$J$2:$J$7000,RAW_매출A!$B$2:$B$7000,$A88,RAW_매출A!$A$2:$A$7000,EDATE($E88,P$1-1))=0,"",SUMIFS(RAW_매출A!$J$2:$J$7000,RAW_매출A!$B$2:$B$7000,$A88,RAW_매출A!$A$2:$A$7000,EDATE($E88,P$1-1)))),"")</f>
        <v>3702060</v>
      </c>
      <c r="Q88">
        <f>IFERROR(IF($A88="","",IF(SUMIFS(RAW_매출A!$J$2:$J$7000,RAW_매출A!$B$2:$B$7000,$A88,RAW_매출A!$A$2:$A$7000,EDATE($E88,Q$1-1))=0,"",SUMIFS(RAW_매출A!$J$2:$J$7000,RAW_매출A!$B$2:$B$7000,$A88,RAW_매출A!$A$2:$A$7000,EDATE($E88,Q$1-1)))),"")</f>
        <v>3603060</v>
      </c>
      <c r="R88">
        <f>IFERROR(IF($A88="","",IF(SUMIFS(RAW_매출A!$J$2:$J$7000,RAW_매출A!$B$2:$B$7000,$A88,RAW_매출A!$A$2:$A$7000,EDATE($E88,R$1-1))=0,"",SUMIFS(RAW_매출A!$J$2:$J$7000,RAW_매출A!$B$2:$B$7000,$A88,RAW_매출A!$A$2:$A$7000,EDATE($E88,R$1-1)))),"")</f>
        <v>3828000</v>
      </c>
      <c r="S88">
        <f>IFERROR(IF($A88="","",IF(SUMIFS(RAW_매출A!$J$2:$J$7000,RAW_매출A!$B$2:$B$7000,$A88,RAW_매출A!$A$2:$A$7000,EDATE($E88,S$1-1))=0,"",SUMIFS(RAW_매출A!$J$2:$J$7000,RAW_매출A!$B$2:$B$7000,$A88,RAW_매출A!$A$2:$A$7000,EDATE($E88,S$1-1)))),"")</f>
        <v>3682320</v>
      </c>
      <c r="T88">
        <f>IFERROR(IF($A88="","",IF(SUMIFS(RAW_매출A!$J$2:$J$7000,RAW_매출A!$B$2:$B$7000,$A88,RAW_매출A!$A$2:$A$7000,EDATE($E88,T$1-1))=0,"",SUMIFS(RAW_매출A!$J$2:$J$7000,RAW_매출A!$B$2:$B$7000,$A88,RAW_매출A!$A$2:$A$7000,EDATE($E88,T$1-1)))),"")</f>
        <v>3537420</v>
      </c>
      <c r="U88">
        <f>IFERROR(IF($A88="","",IF(SUMIFS(RAW_매출A!$J$2:$J$7000,RAW_매출A!$B$2:$B$7000,$A88,RAW_매출A!$A$2:$A$7000,EDATE($E88,U$1-1))=0,"",SUMIFS(RAW_매출A!$J$2:$J$7000,RAW_매출A!$B$2:$B$7000,$A88,RAW_매출A!$A$2:$A$7000,EDATE($E88,U$1-1)))),"")</f>
        <v>3794570</v>
      </c>
      <c r="V88">
        <f>IFERROR(IF($A88="","",IF(SUMIFS(RAW_매출A!$J$2:$J$7000,RAW_매출A!$B$2:$B$7000,$A88,RAW_매출A!$A$2:$A$7000,EDATE($E88,V$1-1))=0,"",SUMIFS(RAW_매출A!$J$2:$J$7000,RAW_매출A!$B$2:$B$7000,$A88,RAW_매출A!$A$2:$A$7000,EDATE($E88,V$1-1)))),"")</f>
        <v>3546010</v>
      </c>
      <c r="W88">
        <f>IFERROR(IF($A88="","",IF(SUMIFS(RAW_매출A!$J$2:$J$7000,RAW_매출A!$B$2:$B$7000,$A88,RAW_매출A!$A$2:$A$7000,EDATE($E88,W$1-1))=0,"",SUMIFS(RAW_매출A!$J$2:$J$7000,RAW_매출A!$B$2:$B$7000,$A88,RAW_매출A!$A$2:$A$7000,EDATE($E88,W$1-1)))),"")</f>
        <v>3800340</v>
      </c>
      <c r="X88">
        <f>IFERROR(IF($A88="","",IF(SUMIFS(RAW_매출A!$J$2:$J$7000,RAW_매출A!$B$2:$B$7000,$A88,RAW_매출A!$A$2:$A$7000,EDATE($E88,X$1-1))=0,"",SUMIFS(RAW_매출A!$J$2:$J$7000,RAW_매출A!$B$2:$B$7000,$A88,RAW_매출A!$A$2:$A$7000,EDATE($E88,X$1-1)))),"")</f>
        <v>4356200</v>
      </c>
      <c r="Y88">
        <f>IFERROR(IF($A88="","",IF(SUMIFS(RAW_매출A!$J$2:$J$7000,RAW_매출A!$B$2:$B$7000,$A88,RAW_매출A!$A$2:$A$7000,EDATE($E88,Y$1-1))=0,"",SUMIFS(RAW_매출A!$J$2:$J$7000,RAW_매출A!$B$2:$B$7000,$A88,RAW_매출A!$A$2:$A$7000,EDATE($E88,Y$1-1)))),"")</f>
        <v>3682430</v>
      </c>
      <c r="Z88">
        <f>IFERROR(IF($A88="","",IF(SUMIFS(RAW_매출A!$J$2:$J$7000,RAW_매출A!$B$2:$B$7000,$A88,RAW_매출A!$A$2:$A$7000,EDATE($E88,Z$1-1))=0,"",SUMIFS(RAW_매출A!$J$2:$J$7000,RAW_매출A!$B$2:$B$7000,$A88,RAW_매출A!$A$2:$A$7000,EDATE($E88,Z$1-1)))),"")</f>
        <v>4856110</v>
      </c>
      <c r="AA88">
        <f>IFERROR(IF($A88="","",IF(SUMIFS(RAW_매출A!$J$2:$J$7000,RAW_매출A!$B$2:$B$7000,$A88,RAW_매출A!$A$2:$A$7000,EDATE($E88,AA$1-1))=0,"",SUMIFS(RAW_매출A!$J$2:$J$7000,RAW_매출A!$B$2:$B$7000,$A88,RAW_매출A!$A$2:$A$7000,EDATE($E88,AA$1-1)))),"")</f>
        <v>3949280</v>
      </c>
      <c r="AB88">
        <f>IFERROR(IF($A88="","",IF(SUMIFS(RAW_매출A!$J$2:$J$7000,RAW_매출A!$B$2:$B$7000,$A88,RAW_매출A!$A$2:$A$7000,EDATE($E88,AB$1-1))=0,"",SUMIFS(RAW_매출A!$J$2:$J$7000,RAW_매출A!$B$2:$B$7000,$A88,RAW_매출A!$A$2:$A$7000,EDATE($E88,AB$1-1)))),"")</f>
        <v>4914270</v>
      </c>
      <c r="AC88">
        <f>IFERROR(IF($A88="","",IF(SUMIFS(RAW_매출A!$J$2:$J$7000,RAW_매출A!$B$2:$B$7000,$A88,RAW_매출A!$A$2:$A$7000,EDATE($E88,AC$1-1))=0,"",SUMIFS(RAW_매출A!$J$2:$J$7000,RAW_매출A!$B$2:$B$7000,$A88,RAW_매출A!$A$2:$A$7000,EDATE($E88,AC$1-1)))),"")</f>
        <v>4384050</v>
      </c>
      <c r="AD88">
        <f>IFERROR(IF($A88="","",IF(SUMIFS(RAW_매출A!$J$2:$J$7000,RAW_매출A!$B$2:$B$7000,$A88,RAW_매출A!$A$2:$A$7000,EDATE($E88,AD$1-1))=0,"",SUMIFS(RAW_매출A!$J$2:$J$7000,RAW_매출A!$B$2:$B$7000,$A88,RAW_매출A!$A$2:$A$7000,EDATE($E88,AD$1-1)))),"")</f>
        <v>4338220</v>
      </c>
      <c r="AE88">
        <f>IFERROR(IF($A88="","",IF(SUMIFS(RAW_매출A!$J$2:$J$7000,RAW_매출A!$B$2:$B$7000,$A88,RAW_매출A!$A$2:$A$7000,EDATE($E88,AE$1-1))=0,"",SUMIFS(RAW_매출A!$J$2:$J$7000,RAW_매출A!$B$2:$B$7000,$A88,RAW_매출A!$A$2:$A$7000,EDATE($E88,AE$1-1)))),"")</f>
        <v>3856580</v>
      </c>
      <c r="AF88">
        <f>IFERROR(IF($A88="","",IF(SUMIFS(RAW_매출A!$J$2:$J$7000,RAW_매출A!$B$2:$B$7000,$A88,RAW_매출A!$A$2:$A$7000,EDATE($E88,AF$1-1))=0,"",SUMIFS(RAW_매출A!$J$2:$J$7000,RAW_매출A!$B$2:$B$7000,$A88,RAW_매출A!$A$2:$A$7000,EDATE($E88,AF$1-1)))),"")</f>
        <v>4152210</v>
      </c>
      <c r="AG88">
        <f>IFERROR(IF($A88="","",IF(SUMIFS(RAW_매출A!$J$2:$J$7000,RAW_매출A!$B$2:$B$7000,$A88,RAW_매출A!$A$2:$A$7000,EDATE($E88,AG$1-1))=0,"",SUMIFS(RAW_매출A!$J$2:$J$7000,RAW_매출A!$B$2:$B$7000,$A88,RAW_매출A!$A$2:$A$7000,EDATE($E88,AG$1-1)))),"")</f>
        <v>4790180</v>
      </c>
      <c r="AH88">
        <f>IFERROR(IF($A88="","",IF(SUMIFS(RAW_매출A!$J$2:$J$7000,RAW_매출A!$B$2:$B$7000,$A88,RAW_매출A!$A$2:$A$7000,EDATE($E88,AH$1-1))=0,"",SUMIFS(RAW_매출A!$J$2:$J$7000,RAW_매출A!$B$2:$B$7000,$A88,RAW_매출A!$A$2:$A$7000,EDATE($E88,AH$1-1)))),"")</f>
        <v>5098630</v>
      </c>
      <c r="AI88">
        <f>IFERROR(IF($A88="","",IF(SUMIFS(RAW_매출A!$J$2:$J$7000,RAW_매출A!$B$2:$B$7000,$A88,RAW_매출A!$A$2:$A$7000,EDATE($E88,AI$1-1))=0,"",SUMIFS(RAW_매출A!$J$2:$J$7000,RAW_매출A!$B$2:$B$7000,$A88,RAW_매출A!$A$2:$A$7000,EDATE($E88,AI$1-1)))),"")</f>
        <v>4392320</v>
      </c>
      <c r="AJ88">
        <f>IFERROR(IF($A88="","",IF(SUMIFS(RAW_매출A!$J$2:$J$7000,RAW_매출A!$B$2:$B$7000,$A88,RAW_매출A!$A$2:$A$7000,EDATE($E88,AJ$1-1))=0,"",SUMIFS(RAW_매출A!$J$2:$J$7000,RAW_매출A!$B$2:$B$7000,$A88,RAW_매출A!$A$2:$A$7000,EDATE($E88,AJ$1-1)))),"")</f>
        <v>4551270</v>
      </c>
      <c r="AK88">
        <f>IFERROR(IF($A88="","",IF(SUMIFS(RAW_매출A!$J$2:$J$7000,RAW_매출A!$B$2:$B$7000,$A88,RAW_매출A!$A$2:$A$7000,EDATE($E88,AK$1-1))=0,"",SUMIFS(RAW_매출A!$J$2:$J$7000,RAW_매출A!$B$2:$B$7000,$A88,RAW_매출A!$A$2:$A$7000,EDATE($E88,AK$1-1)))),"")</f>
        <v>4341430</v>
      </c>
      <c r="AL88">
        <f>IFERROR(IF($A88="","",IF(SUMIFS(RAW_매출A!$J$2:$J$7000,RAW_매출A!$B$2:$B$7000,$A88,RAW_매출A!$A$2:$A$7000,EDATE($E88,AL$1-1))=0,"",SUMIFS(RAW_매출A!$J$2:$J$7000,RAW_매출A!$B$2:$B$7000,$A88,RAW_매출A!$A$2:$A$7000,EDATE($E88,AL$1-1)))),"")</f>
        <v>4268730</v>
      </c>
      <c r="AM88">
        <f>IFERROR(IF($A88="","",IF(SUMIFS(RAW_매출A!$J$2:$J$7000,RAW_매출A!$B$2:$B$7000,$A88,RAW_매출A!$A$2:$A$7000,EDATE($E88,AM$1-1))=0,"",SUMIFS(RAW_매출A!$J$2:$J$7000,RAW_매출A!$B$2:$B$7000,$A88,RAW_매출A!$A$2:$A$7000,EDATE($E88,AM$1-1)))),"")</f>
        <v>4218570</v>
      </c>
      <c r="AN88">
        <f>IFERROR(IF($A88="","",IF(SUMIFS(RAW_매출A!$J$2:$J$7000,RAW_매출A!$B$2:$B$7000,$A88,RAW_매출A!$A$2:$A$7000,EDATE($E88,AN$1-1))=0,"",SUMIFS(RAW_매출A!$J$2:$J$7000,RAW_매출A!$B$2:$B$7000,$A88,RAW_매출A!$A$2:$A$7000,EDATE($E88,AN$1-1)))),"")</f>
        <v>4425760</v>
      </c>
      <c r="AO88">
        <f>IFERROR(IF($A88="","",IF(SUMIFS(RAW_매출A!$J$2:$J$7000,RAW_매출A!$B$2:$B$7000,$A88,RAW_매출A!$A$2:$A$7000,EDATE($E88,AO$1-1))=0,"",SUMIFS(RAW_매출A!$J$2:$J$7000,RAW_매출A!$B$2:$B$7000,$A88,RAW_매출A!$A$2:$A$7000,EDATE($E88,AO$1-1)))),"")</f>
        <v>3283660</v>
      </c>
      <c r="AP88" t="str">
        <f>IFERROR(IF($A88="","",IF(SUMIFS(RAW_매출A!$J$2:$J$7000,RAW_매출A!$B$2:$B$7000,$A88,RAW_매출A!$A$2:$A$7000,EDATE($E88,AP$1-1))=0,"",SUMIFS(RAW_매출A!$J$2:$J$7000,RAW_매출A!$B$2:$B$7000,$A88,RAW_매출A!$A$2:$A$7000,EDATE($E88,AP$1-1)))),"")</f>
        <v/>
      </c>
      <c r="AQ88" t="str">
        <f>IFERROR(IF($A88="","",IF(SUMIFS(RAW_매출A!$J$2:$J$7000,RAW_매출A!$B$2:$B$7000,$A88,RAW_매출A!$A$2:$A$7000,EDATE($E88,AQ$1-1))=0,"",SUMIFS(RAW_매출A!$J$2:$J$7000,RAW_매출A!$B$2:$B$7000,$A88,RAW_매출A!$A$2:$A$7000,EDATE($E88,AQ$1-1)))),"")</f>
        <v/>
      </c>
      <c r="AR88" t="str">
        <f>IFERROR(IF($A88="","",IF(SUMIFS(RAW_매출A!$J$2:$J$7000,RAW_매출A!$B$2:$B$7000,$A88,RAW_매출A!$A$2:$A$7000,EDATE($E88,AR$1-1))=0,"",SUMIFS(RAW_매출A!$J$2:$J$7000,RAW_매출A!$B$2:$B$7000,$A88,RAW_매출A!$A$2:$A$7000,EDATE($E88,AR$1-1)))),"")</f>
        <v/>
      </c>
      <c r="AS88" t="str">
        <f>IFERROR(IF($A88="","",IF(SUMIFS(RAW_매출A!$J$2:$J$7000,RAW_매출A!$B$2:$B$7000,$A88,RAW_매출A!$A$2:$A$7000,EDATE($E88,AS$1-1))=0,"",SUMIFS(RAW_매출A!$J$2:$J$7000,RAW_매출A!$B$2:$B$7000,$A88,RAW_매출A!$A$2:$A$7000,EDATE($E88,AS$1-1)))),"")</f>
        <v/>
      </c>
      <c r="AT88" t="str">
        <f>IFERROR(IF($A88="","",IF(SUMIFS(RAW_매출A!$J$2:$J$7000,RAW_매출A!$B$2:$B$7000,$A88,RAW_매출A!$A$2:$A$7000,EDATE($E88,AT$1-1))=0,"",SUMIFS(RAW_매출A!$J$2:$J$7000,RAW_매출A!$B$2:$B$7000,$A88,RAW_매출A!$A$2:$A$7000,EDATE($E88,AT$1-1)))),"")</f>
        <v/>
      </c>
      <c r="AU88" t="str">
        <f>IFERROR(IF($A88="","",IF(SUMIFS(RAW_매출A!$J$2:$J$7000,RAW_매출A!$B$2:$B$7000,$A88,RAW_매출A!$A$2:$A$7000,EDATE($E88,AU$1-1))=0,"",SUMIFS(RAW_매출A!$J$2:$J$7000,RAW_매출A!$B$2:$B$7000,$A88,RAW_매출A!$A$2:$A$7000,EDATE($E88,AU$1-1)))),"")</f>
        <v/>
      </c>
      <c r="AV88" t="str">
        <f>IFERROR(IF($A88="","",IF(SUMIFS(RAW_매출A!$J$2:$J$7000,RAW_매출A!$B$2:$B$7000,$A88,RAW_매출A!$A$2:$A$7000,EDATE($E88,AV$1-1))=0,"",SUMIFS(RAW_매출A!$J$2:$J$7000,RAW_매출A!$B$2:$B$7000,$A88,RAW_매출A!$A$2:$A$7000,EDATE($E88,AV$1-1)))),"")</f>
        <v/>
      </c>
      <c r="AW88" t="str">
        <f>IFERROR(IF($A88="","",IF(SUMIFS(RAW_매출A!$J$2:$J$7000,RAW_매출A!$B$2:$B$7000,$A88,RAW_매출A!$A$2:$A$7000,EDATE($E88,AW$1-1))=0,"",SUMIFS(RAW_매출A!$J$2:$J$7000,RAW_매출A!$B$2:$B$7000,$A88,RAW_매출A!$A$2:$A$7000,EDATE($E88,AW$1-1)))),"")</f>
        <v/>
      </c>
      <c r="AX88" t="str">
        <f>IFERROR(IF($A88="","",IF(SUMIFS(RAW_매출A!$J$2:$J$7000,RAW_매출A!$B$2:$B$7000,$A88,RAW_매출A!$A$2:$A$7000,EDATE($E88,AX$1-1))=0,"",SUMIFS(RAW_매출A!$J$2:$J$7000,RAW_매출A!$B$2:$B$7000,$A88,RAW_매출A!$A$2:$A$7000,EDATE($E88,AX$1-1)))),"")</f>
        <v/>
      </c>
      <c r="AY88" t="str">
        <f>IFERROR(IF($A88="","",IF(SUMIFS(RAW_매출A!$J$2:$J$7000,RAW_매출A!$B$2:$B$7000,$A88,RAW_매출A!$A$2:$A$7000,EDATE($E88,AY$1-1))=0,"",SUMIFS(RAW_매출A!$J$2:$J$7000,RAW_매출A!$B$2:$B$7000,$A88,RAW_매출A!$A$2:$A$7000,EDATE($E88,AY$1-1)))),"")</f>
        <v/>
      </c>
      <c r="AZ88" t="str">
        <f>IFERROR(IF($A88="","",IF(SUMIFS(RAW_매출A!$J$2:$J$7000,RAW_매출A!$B$2:$B$7000,$A88,RAW_매출A!$A$2:$A$7000,EDATE($E88,AZ$1-1))=0,"",SUMIFS(RAW_매출A!$J$2:$J$7000,RAW_매출A!$B$2:$B$7000,$A88,RAW_매출A!$A$2:$A$7000,EDATE($E88,AZ$1-1)))),"")</f>
        <v/>
      </c>
      <c r="BA88" t="str">
        <f>IFERROR(IF($A88="","",IF(SUMIFS(RAW_매출A!$J$2:$J$7000,RAW_매출A!$B$2:$B$7000,$A88,RAW_매출A!$A$2:$A$7000,EDATE($E88,BA$1-1))=0,"",SUMIFS(RAW_매출A!$J$2:$J$7000,RAW_매출A!$B$2:$B$7000,$A88,RAW_매출A!$A$2:$A$7000,EDATE($E88,BA$1-1)))),"")</f>
        <v/>
      </c>
      <c r="BB88" t="str">
        <f>IFERROR(IF($A88="","",IF(SUMIFS(RAW_매출A!$J$2:$J$7000,RAW_매출A!$B$2:$B$7000,$A88,RAW_매출A!$A$2:$A$7000,EDATE($E88,BB$1-1))=0,"",SUMIFS(RAW_매출A!$J$2:$J$7000,RAW_매출A!$B$2:$B$7000,$A88,RAW_매출A!$A$2:$A$7000,EDATE($E88,BB$1-1)))),"")</f>
        <v/>
      </c>
      <c r="BC88" t="str">
        <f>IFERROR(IF($A88="","",IF(SUMIFS(RAW_매출A!$J$2:$J$7000,RAW_매출A!$B$2:$B$7000,$A88,RAW_매출A!$A$2:$A$7000,EDATE($E88,BC$1-1))=0,"",SUMIFS(RAW_매출A!$J$2:$J$7000,RAW_매출A!$B$2:$B$7000,$A88,RAW_매출A!$A$2:$A$7000,EDATE($E88,BC$1-1)))),"")</f>
        <v/>
      </c>
      <c r="BD88" t="str">
        <f>IFERROR(IF($A88="","",IF(SUMIFS(RAW_매출A!$J$2:$J$7000,RAW_매출A!$B$2:$B$7000,$A88,RAW_매출A!$A$2:$A$7000,EDATE($E88,BD$1-1))=0,"",SUMIFS(RAW_매출A!$J$2:$J$7000,RAW_매출A!$B$2:$B$7000,$A88,RAW_매출A!$A$2:$A$7000,EDATE($E88,BD$1-1)))),"")</f>
        <v/>
      </c>
      <c r="BE88" t="str">
        <f>IFERROR(IF($A88="","",IF(SUMIFS(RAW_매출A!$J$2:$J$7000,RAW_매출A!$B$2:$B$7000,$A88,RAW_매출A!$A$2:$A$7000,EDATE($E88,BE$1-1))=0,"",SUMIFS(RAW_매출A!$J$2:$J$7000,RAW_매출A!$B$2:$B$7000,$A88,RAW_매출A!$A$2:$A$7000,EDATE($E88,BE$1-1)))),"")</f>
        <v/>
      </c>
      <c r="BF88" t="str">
        <f>IFERROR(IF($A88="","",IF(SUMIFS(RAW_매출A!$J$2:$J$7000,RAW_매출A!$B$2:$B$7000,$A88,RAW_매출A!$A$2:$A$7000,EDATE($E88,BF$1-1))=0,"",SUMIFS(RAW_매출A!$J$2:$J$7000,RAW_매출A!$B$2:$B$7000,$A88,RAW_매출A!$A$2:$A$7000,EDATE($E88,BF$1-1)))),"")</f>
        <v/>
      </c>
      <c r="BG88" t="str">
        <f>IFERROR(IF($A88="","",IF(SUMIFS(RAW_매출A!$J$2:$J$7000,RAW_매출A!$B$2:$B$7000,$A88,RAW_매출A!$A$2:$A$7000,EDATE($E88,BG$1-1))=0,"",SUMIFS(RAW_매출A!$J$2:$J$7000,RAW_매출A!$B$2:$B$7000,$A88,RAW_매출A!$A$2:$A$7000,EDATE($E88,BG$1-1)))),"")</f>
        <v/>
      </c>
      <c r="BH88" t="str">
        <f>IFERROR(IF($A88="","",IF(SUMIFS(RAW_매출A!$J$2:$J$7000,RAW_매출A!$B$2:$B$7000,$A88,RAW_매출A!$A$2:$A$7000,EDATE($E88,BH$1-1))=0,"",SUMIFS(RAW_매출A!$J$2:$J$7000,RAW_매출A!$B$2:$B$7000,$A88,RAW_매출A!$A$2:$A$7000,EDATE($E88,BH$1-1)))),"")</f>
        <v/>
      </c>
      <c r="BI88" t="str">
        <f>IFERROR(IF($A88="","",IF(SUMIFS(RAW_매출A!$J$2:$J$7000,RAW_매출A!$B$2:$B$7000,$A88,RAW_매출A!$A$2:$A$7000,EDATE($E88,BI$1-1))=0,"",SUMIFS(RAW_매출A!$J$2:$J$7000,RAW_매출A!$B$2:$B$7000,$A88,RAW_매출A!$A$2:$A$7000,EDATE($E88,BI$1-1)))),"")</f>
        <v/>
      </c>
      <c r="BJ88" t="str">
        <f>IFERROR(IF($A88="","",IF(SUMIFS(RAW_매출A!$J$2:$J$7000,RAW_매출A!$B$2:$B$7000,$A88,RAW_매출A!$A$2:$A$7000,EDATE($E88,BJ$1-1))=0,"",SUMIFS(RAW_매출A!$J$2:$J$7000,RAW_매출A!$B$2:$B$7000,$A88,RAW_매출A!$A$2:$A$7000,EDATE($E88,BJ$1-1)))),"")</f>
        <v/>
      </c>
      <c r="BK88" t="str">
        <f>IFERROR(IF($A88="","",IF(SUMIFS(RAW_매출A!$J$2:$J$7000,RAW_매출A!$B$2:$B$7000,$A88,RAW_매출A!$A$2:$A$7000,EDATE($E88,BK$1-1))=0,"",SUMIFS(RAW_매출A!$J$2:$J$7000,RAW_매출A!$B$2:$B$7000,$A88,RAW_매출A!$A$2:$A$7000,EDATE($E88,BK$1-1)))),"")</f>
        <v/>
      </c>
      <c r="BL88" t="str">
        <f>IFERROR(IF($A88="","",IF(SUMIFS(RAW_매출A!$J$2:$J$7000,RAW_매출A!$B$2:$B$7000,$A88,RAW_매출A!$A$2:$A$7000,EDATE($E88,BL$1-1))=0,"",SUMIFS(RAW_매출A!$J$2:$J$7000,RAW_매출A!$B$2:$B$7000,$A88,RAW_매출A!$A$2:$A$7000,EDATE($E88,BL$1-1)))),"")</f>
        <v/>
      </c>
      <c r="BM88" t="str">
        <f>IFERROR(IF($A88="","",IF(SUMIFS(RAW_매출A!$J$2:$J$7000,RAW_매출A!$B$2:$B$7000,$A88,RAW_매출A!$A$2:$A$7000,EDATE($E88,BM$1-1))=0,"",SUMIFS(RAW_매출A!$J$2:$J$7000,RAW_매출A!$B$2:$B$7000,$A88,RAW_매출A!$A$2:$A$7000,EDATE($E88,BM$1-1)))),"")</f>
        <v/>
      </c>
      <c r="BN88" t="str">
        <f>IFERROR(IF($A88="","",IF(SUMIFS(RAW_매출A!$J$2:$J$7000,RAW_매출A!$B$2:$B$7000,$A88,RAW_매출A!$A$2:$A$7000,EDATE($E88,BN$1-1))=0,"",SUMIFS(RAW_매출A!$J$2:$J$7000,RAW_매출A!$B$2:$B$7000,$A88,RAW_매출A!$A$2:$A$7000,EDATE($E88,BN$1-1)))),"")</f>
        <v/>
      </c>
    </row>
    <row r="89" spans="1:66" x14ac:dyDescent="0.3">
      <c r="A89" t="str">
        <f>세팅!A90</f>
        <v>(1078) #오창양청파크점</v>
      </c>
      <c r="B89" t="str">
        <f>세팅!B90</f>
        <v>150-0</v>
      </c>
      <c r="C89">
        <f t="shared" si="5"/>
        <v>0</v>
      </c>
      <c r="D89" t="str">
        <f t="shared" si="6"/>
        <v>0</v>
      </c>
      <c r="E89" s="1">
        <f>세팅!D90</f>
        <v>45139</v>
      </c>
      <c r="F89">
        <f t="shared" si="4"/>
        <v>3511486.6666666665</v>
      </c>
      <c r="G89">
        <f>IFERROR(IF($A89="","",IF(SUMIFS(RAW_매출A!$J$2:$J$7000,RAW_매출A!$B$2:$B$7000,$A89,RAW_매출A!$A$2:$A$7000,EDATE($E89,G$1-1))=0,"",SUMIFS(RAW_매출A!$J$2:$J$7000,RAW_매출A!$B$2:$B$7000,$A89,RAW_매출A!$A$2:$A$7000,EDATE($E89,G$1-1)))),"")</f>
        <v>1430340</v>
      </c>
      <c r="H89">
        <f>IFERROR(IF($A89="","",IF(SUMIFS(RAW_매출A!$J$2:$J$7000,RAW_매출A!$B$2:$B$7000,$A89,RAW_매출A!$A$2:$A$7000,EDATE($E89,H$1-1))=0,"",SUMIFS(RAW_매출A!$J$2:$J$7000,RAW_매출A!$B$2:$B$7000,$A89,RAW_매출A!$A$2:$A$7000,EDATE($E89,H$1-1)))),"")</f>
        <v>2017180</v>
      </c>
      <c r="I89">
        <f>IFERROR(IF($A89="","",IF(SUMIFS(RAW_매출A!$J$2:$J$7000,RAW_매출A!$B$2:$B$7000,$A89,RAW_매출A!$A$2:$A$7000,EDATE($E89,I$1-1))=0,"",SUMIFS(RAW_매출A!$J$2:$J$7000,RAW_매출A!$B$2:$B$7000,$A89,RAW_매출A!$A$2:$A$7000,EDATE($E89,I$1-1)))),"")</f>
        <v>2931900</v>
      </c>
      <c r="J89" s="28">
        <f>IFERROR(IF($A89="","",IF(SUMIFS(RAW_매출A!$J$2:$J$7000,RAW_매출A!$B$2:$B$7000,$A89,RAW_매출A!$A$2:$A$7000,EDATE($E89,J$1-1))=0,"",SUMIFS(RAW_매출A!$J$2:$J$7000,RAW_매출A!$B$2:$B$7000,$A89,RAW_매출A!$A$2:$A$7000,EDATE($E89,J$1-1)))),"")</f>
        <v>3155500</v>
      </c>
      <c r="K89" s="28">
        <f>IFERROR(IF($A89="","",IF(SUMIFS(RAW_매출A!$J$2:$J$7000,RAW_매출A!$B$2:$B$7000,$A89,RAW_매출A!$A$2:$A$7000,EDATE($E89,K$1-1))=0,"",SUMIFS(RAW_매출A!$J$2:$J$7000,RAW_매출A!$B$2:$B$7000,$A89,RAW_매출A!$A$2:$A$7000,EDATE($E89,K$1-1)))),"")</f>
        <v>3173670</v>
      </c>
      <c r="L89" s="28">
        <f>IFERROR(IF($A89="","",IF(SUMIFS(RAW_매출A!$J$2:$J$7000,RAW_매출A!$B$2:$B$7000,$A89,RAW_매출A!$A$2:$A$7000,EDATE($E89,L$1-1))=0,"",SUMIFS(RAW_매출A!$J$2:$J$7000,RAW_매출A!$B$2:$B$7000,$A89,RAW_매출A!$A$2:$A$7000,EDATE($E89,L$1-1)))),"")</f>
        <v>3864480</v>
      </c>
      <c r="M89" s="28">
        <f>IFERROR(IF($A89="","",IF(SUMIFS(RAW_매출A!$J$2:$J$7000,RAW_매출A!$B$2:$B$7000,$A89,RAW_매출A!$A$2:$A$7000,EDATE($E89,M$1-1))=0,"",SUMIFS(RAW_매출A!$J$2:$J$7000,RAW_매출A!$B$2:$B$7000,$A89,RAW_매출A!$A$2:$A$7000,EDATE($E89,M$1-1)))),"")</f>
        <v>3380060</v>
      </c>
      <c r="N89" s="28">
        <f>IFERROR(IF($A89="","",IF(SUMIFS(RAW_매출A!$J$2:$J$7000,RAW_매출A!$B$2:$B$7000,$A89,RAW_매출A!$A$2:$A$7000,EDATE($E89,N$1-1))=0,"",SUMIFS(RAW_매출A!$J$2:$J$7000,RAW_매출A!$B$2:$B$7000,$A89,RAW_매출A!$A$2:$A$7000,EDATE($E89,N$1-1)))),"")</f>
        <v>3994830</v>
      </c>
      <c r="O89" s="28">
        <f>IFERROR(IF($A89="","",IF(SUMIFS(RAW_매출A!$J$2:$J$7000,RAW_매출A!$B$2:$B$7000,$A89,RAW_매출A!$A$2:$A$7000,EDATE($E89,O$1-1))=0,"",SUMIFS(RAW_매출A!$J$2:$J$7000,RAW_매출A!$B$2:$B$7000,$A89,RAW_매출A!$A$2:$A$7000,EDATE($E89,O$1-1)))),"")</f>
        <v>3500380</v>
      </c>
      <c r="P89">
        <f>IFERROR(IF($A89="","",IF(SUMIFS(RAW_매출A!$J$2:$J$7000,RAW_매출A!$B$2:$B$7000,$A89,RAW_매출A!$A$2:$A$7000,EDATE($E89,P$1-1))=0,"",SUMIFS(RAW_매출A!$J$2:$J$7000,RAW_매출A!$B$2:$B$7000,$A89,RAW_매출A!$A$2:$A$7000,EDATE($E89,P$1-1)))),"")</f>
        <v>3819390</v>
      </c>
      <c r="Q89">
        <f>IFERROR(IF($A89="","",IF(SUMIFS(RAW_매출A!$J$2:$J$7000,RAW_매출A!$B$2:$B$7000,$A89,RAW_매출A!$A$2:$A$7000,EDATE($E89,Q$1-1))=0,"",SUMIFS(RAW_매출A!$J$2:$J$7000,RAW_매출A!$B$2:$B$7000,$A89,RAW_매출A!$A$2:$A$7000,EDATE($E89,Q$1-1)))),"")</f>
        <v>3603510</v>
      </c>
      <c r="R89">
        <f>IFERROR(IF($A89="","",IF(SUMIFS(RAW_매출A!$J$2:$J$7000,RAW_매출A!$B$2:$B$7000,$A89,RAW_매출A!$A$2:$A$7000,EDATE($E89,R$1-1))=0,"",SUMIFS(RAW_매출A!$J$2:$J$7000,RAW_매출A!$B$2:$B$7000,$A89,RAW_매출A!$A$2:$A$7000,EDATE($E89,R$1-1)))),"")</f>
        <v>3277860</v>
      </c>
      <c r="S89">
        <f>IFERROR(IF($A89="","",IF(SUMIFS(RAW_매출A!$J$2:$J$7000,RAW_매출A!$B$2:$B$7000,$A89,RAW_매출A!$A$2:$A$7000,EDATE($E89,S$1-1))=0,"",SUMIFS(RAW_매출A!$J$2:$J$7000,RAW_매출A!$B$2:$B$7000,$A89,RAW_매출A!$A$2:$A$7000,EDATE($E89,S$1-1)))),"")</f>
        <v>3735570</v>
      </c>
      <c r="T89">
        <f>IFERROR(IF($A89="","",IF(SUMIFS(RAW_매출A!$J$2:$J$7000,RAW_매출A!$B$2:$B$7000,$A89,RAW_매출A!$A$2:$A$7000,EDATE($E89,T$1-1))=0,"",SUMIFS(RAW_매출A!$J$2:$J$7000,RAW_매출A!$B$2:$B$7000,$A89,RAW_매출A!$A$2:$A$7000,EDATE($E89,T$1-1)))),"")</f>
        <v>3336600</v>
      </c>
      <c r="U89">
        <f>IFERROR(IF($A89="","",IF(SUMIFS(RAW_매출A!$J$2:$J$7000,RAW_매출A!$B$2:$B$7000,$A89,RAW_매출A!$A$2:$A$7000,EDATE($E89,U$1-1))=0,"",SUMIFS(RAW_매출A!$J$2:$J$7000,RAW_매출A!$B$2:$B$7000,$A89,RAW_매출A!$A$2:$A$7000,EDATE($E89,U$1-1)))),"")</f>
        <v>3957130</v>
      </c>
      <c r="V89">
        <f>IFERROR(IF($A89="","",IF(SUMIFS(RAW_매출A!$J$2:$J$7000,RAW_매출A!$B$2:$B$7000,$A89,RAW_매출A!$A$2:$A$7000,EDATE($E89,V$1-1))=0,"",SUMIFS(RAW_매출A!$J$2:$J$7000,RAW_매출A!$B$2:$B$7000,$A89,RAW_매출A!$A$2:$A$7000,EDATE($E89,V$1-1)))),"")</f>
        <v>4409570</v>
      </c>
      <c r="W89">
        <f>IFERROR(IF($A89="","",IF(SUMIFS(RAW_매출A!$J$2:$J$7000,RAW_매출A!$B$2:$B$7000,$A89,RAW_매출A!$A$2:$A$7000,EDATE($E89,W$1-1))=0,"",SUMIFS(RAW_매출A!$J$2:$J$7000,RAW_매출A!$B$2:$B$7000,$A89,RAW_매출A!$A$2:$A$7000,EDATE($E89,W$1-1)))),"")</f>
        <v>4766660</v>
      </c>
      <c r="X89">
        <f>IFERROR(IF($A89="","",IF(SUMIFS(RAW_매출A!$J$2:$J$7000,RAW_매출A!$B$2:$B$7000,$A89,RAW_매출A!$A$2:$A$7000,EDATE($E89,X$1-1))=0,"",SUMIFS(RAW_매출A!$J$2:$J$7000,RAW_매출A!$B$2:$B$7000,$A89,RAW_매출A!$A$2:$A$7000,EDATE($E89,X$1-1)))),"")</f>
        <v>4419010</v>
      </c>
      <c r="Y89">
        <f>IFERROR(IF($A89="","",IF(SUMIFS(RAW_매출A!$J$2:$J$7000,RAW_매출A!$B$2:$B$7000,$A89,RAW_매출A!$A$2:$A$7000,EDATE($E89,Y$1-1))=0,"",SUMIFS(RAW_매출A!$J$2:$J$7000,RAW_매출A!$B$2:$B$7000,$A89,RAW_매출A!$A$2:$A$7000,EDATE($E89,Y$1-1)))),"")</f>
        <v>3578960</v>
      </c>
      <c r="Z89">
        <f>IFERROR(IF($A89="","",IF(SUMIFS(RAW_매출A!$J$2:$J$7000,RAW_매출A!$B$2:$B$7000,$A89,RAW_매출A!$A$2:$A$7000,EDATE($E89,Z$1-1))=0,"",SUMIFS(RAW_매출A!$J$2:$J$7000,RAW_매출A!$B$2:$B$7000,$A89,RAW_매출A!$A$2:$A$7000,EDATE($E89,Z$1-1)))),"")</f>
        <v>4734000</v>
      </c>
      <c r="AA89">
        <f>IFERROR(IF($A89="","",IF(SUMIFS(RAW_매출A!$J$2:$J$7000,RAW_매출A!$B$2:$B$7000,$A89,RAW_매출A!$A$2:$A$7000,EDATE($E89,AA$1-1))=0,"",SUMIFS(RAW_매출A!$J$2:$J$7000,RAW_매출A!$B$2:$B$7000,$A89,RAW_매출A!$A$2:$A$7000,EDATE($E89,AA$1-1)))),"")</f>
        <v>4160370</v>
      </c>
      <c r="AB89">
        <f>IFERROR(IF($A89="","",IF(SUMIFS(RAW_매출A!$J$2:$J$7000,RAW_매출A!$B$2:$B$7000,$A89,RAW_매출A!$A$2:$A$7000,EDATE($E89,AB$1-1))=0,"",SUMIFS(RAW_매출A!$J$2:$J$7000,RAW_매출A!$B$2:$B$7000,$A89,RAW_매출A!$A$2:$A$7000,EDATE($E89,AB$1-1)))),"")</f>
        <v>4305780</v>
      </c>
      <c r="AC89">
        <f>IFERROR(IF($A89="","",IF(SUMIFS(RAW_매출A!$J$2:$J$7000,RAW_매출A!$B$2:$B$7000,$A89,RAW_매출A!$A$2:$A$7000,EDATE($E89,AC$1-1))=0,"",SUMIFS(RAW_매출A!$J$2:$J$7000,RAW_매출A!$B$2:$B$7000,$A89,RAW_매출A!$A$2:$A$7000,EDATE($E89,AC$1-1)))),"")</f>
        <v>4168210</v>
      </c>
      <c r="AD89">
        <f>IFERROR(IF($A89="","",IF(SUMIFS(RAW_매출A!$J$2:$J$7000,RAW_매출A!$B$2:$B$7000,$A89,RAW_매출A!$A$2:$A$7000,EDATE($E89,AD$1-1))=0,"",SUMIFS(RAW_매출A!$J$2:$J$7000,RAW_매출A!$B$2:$B$7000,$A89,RAW_매출A!$A$2:$A$7000,EDATE($E89,AD$1-1)))),"")</f>
        <v>3511500</v>
      </c>
      <c r="AE89">
        <f>IFERROR(IF($A89="","",IF(SUMIFS(RAW_매출A!$J$2:$J$7000,RAW_매출A!$B$2:$B$7000,$A89,RAW_매출A!$A$2:$A$7000,EDATE($E89,AE$1-1))=0,"",SUMIFS(RAW_매출A!$J$2:$J$7000,RAW_매출A!$B$2:$B$7000,$A89,RAW_매출A!$A$2:$A$7000,EDATE($E89,AE$1-1)))),"")</f>
        <v>3610960</v>
      </c>
      <c r="AF89">
        <f>IFERROR(IF($A89="","",IF(SUMIFS(RAW_매출A!$J$2:$J$7000,RAW_매출A!$B$2:$B$7000,$A89,RAW_매출A!$A$2:$A$7000,EDATE($E89,AF$1-1))=0,"",SUMIFS(RAW_매출A!$J$2:$J$7000,RAW_매출A!$B$2:$B$7000,$A89,RAW_매출A!$A$2:$A$7000,EDATE($E89,AF$1-1)))),"")</f>
        <v>3585110</v>
      </c>
      <c r="AG89">
        <f>IFERROR(IF($A89="","",IF(SUMIFS(RAW_매출A!$J$2:$J$7000,RAW_매출A!$B$2:$B$7000,$A89,RAW_매출A!$A$2:$A$7000,EDATE($E89,AG$1-1))=0,"",SUMIFS(RAW_매출A!$J$2:$J$7000,RAW_매출A!$B$2:$B$7000,$A89,RAW_매출A!$A$2:$A$7000,EDATE($E89,AG$1-1)))),"")</f>
        <v>5021990</v>
      </c>
      <c r="AH89">
        <f>IFERROR(IF($A89="","",IF(SUMIFS(RAW_매출A!$J$2:$J$7000,RAW_매출A!$B$2:$B$7000,$A89,RAW_매출A!$A$2:$A$7000,EDATE($E89,AH$1-1))=0,"",SUMIFS(RAW_매출A!$J$2:$J$7000,RAW_매출A!$B$2:$B$7000,$A89,RAW_매출A!$A$2:$A$7000,EDATE($E89,AH$1-1)))),"")</f>
        <v>4442620</v>
      </c>
      <c r="AI89">
        <f>IFERROR(IF($A89="","",IF(SUMIFS(RAW_매출A!$J$2:$J$7000,RAW_매출A!$B$2:$B$7000,$A89,RAW_매출A!$A$2:$A$7000,EDATE($E89,AI$1-1))=0,"",SUMIFS(RAW_매출A!$J$2:$J$7000,RAW_매출A!$B$2:$B$7000,$A89,RAW_매출A!$A$2:$A$7000,EDATE($E89,AI$1-1)))),"")</f>
        <v>4220150</v>
      </c>
      <c r="AJ89">
        <f>IFERROR(IF($A89="","",IF(SUMIFS(RAW_매출A!$J$2:$J$7000,RAW_매출A!$B$2:$B$7000,$A89,RAW_매출A!$A$2:$A$7000,EDATE($E89,AJ$1-1))=0,"",SUMIFS(RAW_매출A!$J$2:$J$7000,RAW_매출A!$B$2:$B$7000,$A89,RAW_매출A!$A$2:$A$7000,EDATE($E89,AJ$1-1)))),"")</f>
        <v>4667420</v>
      </c>
      <c r="AK89">
        <f>IFERROR(IF($A89="","",IF(SUMIFS(RAW_매출A!$J$2:$J$7000,RAW_매출A!$B$2:$B$7000,$A89,RAW_매출A!$A$2:$A$7000,EDATE($E89,AK$1-1))=0,"",SUMIFS(RAW_매출A!$J$2:$J$7000,RAW_매출A!$B$2:$B$7000,$A89,RAW_매출A!$A$2:$A$7000,EDATE($E89,AK$1-1)))),"")</f>
        <v>4219410</v>
      </c>
      <c r="AL89">
        <f>IFERROR(IF($A89="","",IF(SUMIFS(RAW_매출A!$J$2:$J$7000,RAW_매출A!$B$2:$B$7000,$A89,RAW_매출A!$A$2:$A$7000,EDATE($E89,AL$1-1))=0,"",SUMIFS(RAW_매출A!$J$2:$J$7000,RAW_매출A!$B$2:$B$7000,$A89,RAW_매출A!$A$2:$A$7000,EDATE($E89,AL$1-1)))),"")</f>
        <v>4442490</v>
      </c>
      <c r="AM89">
        <f>IFERROR(IF($A89="","",IF(SUMIFS(RAW_매출A!$J$2:$J$7000,RAW_매출A!$B$2:$B$7000,$A89,RAW_매출A!$A$2:$A$7000,EDATE($E89,AM$1-1))=0,"",SUMIFS(RAW_매출A!$J$2:$J$7000,RAW_매출A!$B$2:$B$7000,$A89,RAW_매출A!$A$2:$A$7000,EDATE($E89,AM$1-1)))),"")</f>
        <v>4584470</v>
      </c>
      <c r="AN89">
        <f>IFERROR(IF($A89="","",IF(SUMIFS(RAW_매출A!$J$2:$J$7000,RAW_매출A!$B$2:$B$7000,$A89,RAW_매출A!$A$2:$A$7000,EDATE($E89,AN$1-1))=0,"",SUMIFS(RAW_매출A!$J$2:$J$7000,RAW_매출A!$B$2:$B$7000,$A89,RAW_매출A!$A$2:$A$7000,EDATE($E89,AN$1-1)))),"")</f>
        <v>4760910</v>
      </c>
      <c r="AO89">
        <f>IFERROR(IF($A89="","",IF(SUMIFS(RAW_매출A!$J$2:$J$7000,RAW_매출A!$B$2:$B$7000,$A89,RAW_매출A!$A$2:$A$7000,EDATE($E89,AO$1-1))=0,"",SUMIFS(RAW_매출A!$J$2:$J$7000,RAW_매출A!$B$2:$B$7000,$A89,RAW_매출A!$A$2:$A$7000,EDATE($E89,AO$1-1)))),"")</f>
        <v>3425800</v>
      </c>
      <c r="AP89" t="str">
        <f>IFERROR(IF($A89="","",IF(SUMIFS(RAW_매출A!$J$2:$J$7000,RAW_매출A!$B$2:$B$7000,$A89,RAW_매출A!$A$2:$A$7000,EDATE($E89,AP$1-1))=0,"",SUMIFS(RAW_매출A!$J$2:$J$7000,RAW_매출A!$B$2:$B$7000,$A89,RAW_매출A!$A$2:$A$7000,EDATE($E89,AP$1-1)))),"")</f>
        <v/>
      </c>
      <c r="AQ89" t="str">
        <f>IFERROR(IF($A89="","",IF(SUMIFS(RAW_매출A!$J$2:$J$7000,RAW_매출A!$B$2:$B$7000,$A89,RAW_매출A!$A$2:$A$7000,EDATE($E89,AQ$1-1))=0,"",SUMIFS(RAW_매출A!$J$2:$J$7000,RAW_매출A!$B$2:$B$7000,$A89,RAW_매출A!$A$2:$A$7000,EDATE($E89,AQ$1-1)))),"")</f>
        <v/>
      </c>
      <c r="AR89" t="str">
        <f>IFERROR(IF($A89="","",IF(SUMIFS(RAW_매출A!$J$2:$J$7000,RAW_매출A!$B$2:$B$7000,$A89,RAW_매출A!$A$2:$A$7000,EDATE($E89,AR$1-1))=0,"",SUMIFS(RAW_매출A!$J$2:$J$7000,RAW_매출A!$B$2:$B$7000,$A89,RAW_매출A!$A$2:$A$7000,EDATE($E89,AR$1-1)))),"")</f>
        <v/>
      </c>
      <c r="AS89" t="str">
        <f>IFERROR(IF($A89="","",IF(SUMIFS(RAW_매출A!$J$2:$J$7000,RAW_매출A!$B$2:$B$7000,$A89,RAW_매출A!$A$2:$A$7000,EDATE($E89,AS$1-1))=0,"",SUMIFS(RAW_매출A!$J$2:$J$7000,RAW_매출A!$B$2:$B$7000,$A89,RAW_매출A!$A$2:$A$7000,EDATE($E89,AS$1-1)))),"")</f>
        <v/>
      </c>
      <c r="AT89" t="str">
        <f>IFERROR(IF($A89="","",IF(SUMIFS(RAW_매출A!$J$2:$J$7000,RAW_매출A!$B$2:$B$7000,$A89,RAW_매출A!$A$2:$A$7000,EDATE($E89,AT$1-1))=0,"",SUMIFS(RAW_매출A!$J$2:$J$7000,RAW_매출A!$B$2:$B$7000,$A89,RAW_매출A!$A$2:$A$7000,EDATE($E89,AT$1-1)))),"")</f>
        <v/>
      </c>
      <c r="AU89" t="str">
        <f>IFERROR(IF($A89="","",IF(SUMIFS(RAW_매출A!$J$2:$J$7000,RAW_매출A!$B$2:$B$7000,$A89,RAW_매출A!$A$2:$A$7000,EDATE($E89,AU$1-1))=0,"",SUMIFS(RAW_매출A!$J$2:$J$7000,RAW_매출A!$B$2:$B$7000,$A89,RAW_매출A!$A$2:$A$7000,EDATE($E89,AU$1-1)))),"")</f>
        <v/>
      </c>
      <c r="AV89" t="str">
        <f>IFERROR(IF($A89="","",IF(SUMIFS(RAW_매출A!$J$2:$J$7000,RAW_매출A!$B$2:$B$7000,$A89,RAW_매출A!$A$2:$A$7000,EDATE($E89,AV$1-1))=0,"",SUMIFS(RAW_매출A!$J$2:$J$7000,RAW_매출A!$B$2:$B$7000,$A89,RAW_매출A!$A$2:$A$7000,EDATE($E89,AV$1-1)))),"")</f>
        <v/>
      </c>
      <c r="AW89" t="str">
        <f>IFERROR(IF($A89="","",IF(SUMIFS(RAW_매출A!$J$2:$J$7000,RAW_매출A!$B$2:$B$7000,$A89,RAW_매출A!$A$2:$A$7000,EDATE($E89,AW$1-1))=0,"",SUMIFS(RAW_매출A!$J$2:$J$7000,RAW_매출A!$B$2:$B$7000,$A89,RAW_매출A!$A$2:$A$7000,EDATE($E89,AW$1-1)))),"")</f>
        <v/>
      </c>
      <c r="AX89" t="str">
        <f>IFERROR(IF($A89="","",IF(SUMIFS(RAW_매출A!$J$2:$J$7000,RAW_매출A!$B$2:$B$7000,$A89,RAW_매출A!$A$2:$A$7000,EDATE($E89,AX$1-1))=0,"",SUMIFS(RAW_매출A!$J$2:$J$7000,RAW_매출A!$B$2:$B$7000,$A89,RAW_매출A!$A$2:$A$7000,EDATE($E89,AX$1-1)))),"")</f>
        <v/>
      </c>
      <c r="AY89" t="str">
        <f>IFERROR(IF($A89="","",IF(SUMIFS(RAW_매출A!$J$2:$J$7000,RAW_매출A!$B$2:$B$7000,$A89,RAW_매출A!$A$2:$A$7000,EDATE($E89,AY$1-1))=0,"",SUMIFS(RAW_매출A!$J$2:$J$7000,RAW_매출A!$B$2:$B$7000,$A89,RAW_매출A!$A$2:$A$7000,EDATE($E89,AY$1-1)))),"")</f>
        <v/>
      </c>
      <c r="AZ89" t="str">
        <f>IFERROR(IF($A89="","",IF(SUMIFS(RAW_매출A!$J$2:$J$7000,RAW_매출A!$B$2:$B$7000,$A89,RAW_매출A!$A$2:$A$7000,EDATE($E89,AZ$1-1))=0,"",SUMIFS(RAW_매출A!$J$2:$J$7000,RAW_매출A!$B$2:$B$7000,$A89,RAW_매출A!$A$2:$A$7000,EDATE($E89,AZ$1-1)))),"")</f>
        <v/>
      </c>
      <c r="BA89" t="str">
        <f>IFERROR(IF($A89="","",IF(SUMIFS(RAW_매출A!$J$2:$J$7000,RAW_매출A!$B$2:$B$7000,$A89,RAW_매출A!$A$2:$A$7000,EDATE($E89,BA$1-1))=0,"",SUMIFS(RAW_매출A!$J$2:$J$7000,RAW_매출A!$B$2:$B$7000,$A89,RAW_매출A!$A$2:$A$7000,EDATE($E89,BA$1-1)))),"")</f>
        <v/>
      </c>
      <c r="BB89" t="str">
        <f>IFERROR(IF($A89="","",IF(SUMIFS(RAW_매출A!$J$2:$J$7000,RAW_매출A!$B$2:$B$7000,$A89,RAW_매출A!$A$2:$A$7000,EDATE($E89,BB$1-1))=0,"",SUMIFS(RAW_매출A!$J$2:$J$7000,RAW_매출A!$B$2:$B$7000,$A89,RAW_매출A!$A$2:$A$7000,EDATE($E89,BB$1-1)))),"")</f>
        <v/>
      </c>
      <c r="BC89" t="str">
        <f>IFERROR(IF($A89="","",IF(SUMIFS(RAW_매출A!$J$2:$J$7000,RAW_매출A!$B$2:$B$7000,$A89,RAW_매출A!$A$2:$A$7000,EDATE($E89,BC$1-1))=0,"",SUMIFS(RAW_매출A!$J$2:$J$7000,RAW_매출A!$B$2:$B$7000,$A89,RAW_매출A!$A$2:$A$7000,EDATE($E89,BC$1-1)))),"")</f>
        <v/>
      </c>
      <c r="BD89" t="str">
        <f>IFERROR(IF($A89="","",IF(SUMIFS(RAW_매출A!$J$2:$J$7000,RAW_매출A!$B$2:$B$7000,$A89,RAW_매출A!$A$2:$A$7000,EDATE($E89,BD$1-1))=0,"",SUMIFS(RAW_매출A!$J$2:$J$7000,RAW_매출A!$B$2:$B$7000,$A89,RAW_매출A!$A$2:$A$7000,EDATE($E89,BD$1-1)))),"")</f>
        <v/>
      </c>
      <c r="BE89" t="str">
        <f>IFERROR(IF($A89="","",IF(SUMIFS(RAW_매출A!$J$2:$J$7000,RAW_매출A!$B$2:$B$7000,$A89,RAW_매출A!$A$2:$A$7000,EDATE($E89,BE$1-1))=0,"",SUMIFS(RAW_매출A!$J$2:$J$7000,RAW_매출A!$B$2:$B$7000,$A89,RAW_매출A!$A$2:$A$7000,EDATE($E89,BE$1-1)))),"")</f>
        <v/>
      </c>
      <c r="BF89" t="str">
        <f>IFERROR(IF($A89="","",IF(SUMIFS(RAW_매출A!$J$2:$J$7000,RAW_매출A!$B$2:$B$7000,$A89,RAW_매출A!$A$2:$A$7000,EDATE($E89,BF$1-1))=0,"",SUMIFS(RAW_매출A!$J$2:$J$7000,RAW_매출A!$B$2:$B$7000,$A89,RAW_매출A!$A$2:$A$7000,EDATE($E89,BF$1-1)))),"")</f>
        <v/>
      </c>
      <c r="BG89" t="str">
        <f>IFERROR(IF($A89="","",IF(SUMIFS(RAW_매출A!$J$2:$J$7000,RAW_매출A!$B$2:$B$7000,$A89,RAW_매출A!$A$2:$A$7000,EDATE($E89,BG$1-1))=0,"",SUMIFS(RAW_매출A!$J$2:$J$7000,RAW_매출A!$B$2:$B$7000,$A89,RAW_매출A!$A$2:$A$7000,EDATE($E89,BG$1-1)))),"")</f>
        <v/>
      </c>
      <c r="BH89" t="str">
        <f>IFERROR(IF($A89="","",IF(SUMIFS(RAW_매출A!$J$2:$J$7000,RAW_매출A!$B$2:$B$7000,$A89,RAW_매출A!$A$2:$A$7000,EDATE($E89,BH$1-1))=0,"",SUMIFS(RAW_매출A!$J$2:$J$7000,RAW_매출A!$B$2:$B$7000,$A89,RAW_매출A!$A$2:$A$7000,EDATE($E89,BH$1-1)))),"")</f>
        <v/>
      </c>
      <c r="BI89" t="str">
        <f>IFERROR(IF($A89="","",IF(SUMIFS(RAW_매출A!$J$2:$J$7000,RAW_매출A!$B$2:$B$7000,$A89,RAW_매출A!$A$2:$A$7000,EDATE($E89,BI$1-1))=0,"",SUMIFS(RAW_매출A!$J$2:$J$7000,RAW_매출A!$B$2:$B$7000,$A89,RAW_매출A!$A$2:$A$7000,EDATE($E89,BI$1-1)))),"")</f>
        <v/>
      </c>
      <c r="BJ89" t="str">
        <f>IFERROR(IF($A89="","",IF(SUMIFS(RAW_매출A!$J$2:$J$7000,RAW_매출A!$B$2:$B$7000,$A89,RAW_매출A!$A$2:$A$7000,EDATE($E89,BJ$1-1))=0,"",SUMIFS(RAW_매출A!$J$2:$J$7000,RAW_매출A!$B$2:$B$7000,$A89,RAW_매출A!$A$2:$A$7000,EDATE($E89,BJ$1-1)))),"")</f>
        <v/>
      </c>
      <c r="BK89" t="str">
        <f>IFERROR(IF($A89="","",IF(SUMIFS(RAW_매출A!$J$2:$J$7000,RAW_매출A!$B$2:$B$7000,$A89,RAW_매출A!$A$2:$A$7000,EDATE($E89,BK$1-1))=0,"",SUMIFS(RAW_매출A!$J$2:$J$7000,RAW_매출A!$B$2:$B$7000,$A89,RAW_매출A!$A$2:$A$7000,EDATE($E89,BK$1-1)))),"")</f>
        <v/>
      </c>
      <c r="BL89" t="str">
        <f>IFERROR(IF($A89="","",IF(SUMIFS(RAW_매출A!$J$2:$J$7000,RAW_매출A!$B$2:$B$7000,$A89,RAW_매출A!$A$2:$A$7000,EDATE($E89,BL$1-1))=0,"",SUMIFS(RAW_매출A!$J$2:$J$7000,RAW_매출A!$B$2:$B$7000,$A89,RAW_매출A!$A$2:$A$7000,EDATE($E89,BL$1-1)))),"")</f>
        <v/>
      </c>
      <c r="BM89" t="str">
        <f>IFERROR(IF($A89="","",IF(SUMIFS(RAW_매출A!$J$2:$J$7000,RAW_매출A!$B$2:$B$7000,$A89,RAW_매출A!$A$2:$A$7000,EDATE($E89,BM$1-1))=0,"",SUMIFS(RAW_매출A!$J$2:$J$7000,RAW_매출A!$B$2:$B$7000,$A89,RAW_매출A!$A$2:$A$7000,EDATE($E89,BM$1-1)))),"")</f>
        <v/>
      </c>
      <c r="BN89" t="str">
        <f>IFERROR(IF($A89="","",IF(SUMIFS(RAW_매출A!$J$2:$J$7000,RAW_매출A!$B$2:$B$7000,$A89,RAW_매출A!$A$2:$A$7000,EDATE($E89,BN$1-1))=0,"",SUMIFS(RAW_매출A!$J$2:$J$7000,RAW_매출A!$B$2:$B$7000,$A89,RAW_매출A!$A$2:$A$7000,EDATE($E89,BN$1-1)))),"")</f>
        <v/>
      </c>
    </row>
    <row r="90" spans="1:66" x14ac:dyDescent="0.3">
      <c r="A90" t="str">
        <f>세팅!A91</f>
        <v>(1079) #충북대정문점</v>
      </c>
      <c r="B90" t="str">
        <f>세팅!B91</f>
        <v>150-0</v>
      </c>
      <c r="C90">
        <f t="shared" si="5"/>
        <v>0</v>
      </c>
      <c r="D90" t="str">
        <f t="shared" si="6"/>
        <v>0</v>
      </c>
      <c r="E90" s="1">
        <f>세팅!D91</f>
        <v>45139</v>
      </c>
      <c r="F90">
        <f t="shared" si="4"/>
        <v>3293793.3333333335</v>
      </c>
      <c r="G90">
        <f>IFERROR(IF($A90="","",IF(SUMIFS(RAW_매출A!$J$2:$J$7000,RAW_매출A!$B$2:$B$7000,$A90,RAW_매출A!$A$2:$A$7000,EDATE($E90,G$1-1))=0,"",SUMIFS(RAW_매출A!$J$2:$J$7000,RAW_매출A!$B$2:$B$7000,$A90,RAW_매출A!$A$2:$A$7000,EDATE($E90,G$1-1)))),"")</f>
        <v>2031920</v>
      </c>
      <c r="H90">
        <f>IFERROR(IF($A90="","",IF(SUMIFS(RAW_매출A!$J$2:$J$7000,RAW_매출A!$B$2:$B$7000,$A90,RAW_매출A!$A$2:$A$7000,EDATE($E90,H$1-1))=0,"",SUMIFS(RAW_매출A!$J$2:$J$7000,RAW_매출A!$B$2:$B$7000,$A90,RAW_매출A!$A$2:$A$7000,EDATE($E90,H$1-1)))),"")</f>
        <v>2883130</v>
      </c>
      <c r="I90">
        <f>IFERROR(IF($A90="","",IF(SUMIFS(RAW_매출A!$J$2:$J$7000,RAW_매출A!$B$2:$B$7000,$A90,RAW_매출A!$A$2:$A$7000,EDATE($E90,I$1-1))=0,"",SUMIFS(RAW_매출A!$J$2:$J$7000,RAW_매출A!$B$2:$B$7000,$A90,RAW_매출A!$A$2:$A$7000,EDATE($E90,I$1-1)))),"")</f>
        <v>3319500</v>
      </c>
      <c r="J90" s="28">
        <f>IFERROR(IF($A90="","",IF(SUMIFS(RAW_매출A!$J$2:$J$7000,RAW_매출A!$B$2:$B$7000,$A90,RAW_매출A!$A$2:$A$7000,EDATE($E90,J$1-1))=0,"",SUMIFS(RAW_매출A!$J$2:$J$7000,RAW_매출A!$B$2:$B$7000,$A90,RAW_매출A!$A$2:$A$7000,EDATE($E90,J$1-1)))),"")</f>
        <v>2971500</v>
      </c>
      <c r="K90" s="28">
        <f>IFERROR(IF($A90="","",IF(SUMIFS(RAW_매출A!$J$2:$J$7000,RAW_매출A!$B$2:$B$7000,$A90,RAW_매출A!$A$2:$A$7000,EDATE($E90,K$1-1))=0,"",SUMIFS(RAW_매출A!$J$2:$J$7000,RAW_매출A!$B$2:$B$7000,$A90,RAW_매출A!$A$2:$A$7000,EDATE($E90,K$1-1)))),"")</f>
        <v>3271300</v>
      </c>
      <c r="L90" s="28">
        <f>IFERROR(IF($A90="","",IF(SUMIFS(RAW_매출A!$J$2:$J$7000,RAW_매출A!$B$2:$B$7000,$A90,RAW_매출A!$A$2:$A$7000,EDATE($E90,L$1-1))=0,"",SUMIFS(RAW_매출A!$J$2:$J$7000,RAW_매출A!$B$2:$B$7000,$A90,RAW_매출A!$A$2:$A$7000,EDATE($E90,L$1-1)))),"")</f>
        <v>3152830</v>
      </c>
      <c r="M90" s="28">
        <f>IFERROR(IF($A90="","",IF(SUMIFS(RAW_매출A!$J$2:$J$7000,RAW_매출A!$B$2:$B$7000,$A90,RAW_매출A!$A$2:$A$7000,EDATE($E90,M$1-1))=0,"",SUMIFS(RAW_매출A!$J$2:$J$7000,RAW_매출A!$B$2:$B$7000,$A90,RAW_매출A!$A$2:$A$7000,EDATE($E90,M$1-1)))),"")</f>
        <v>3050010</v>
      </c>
      <c r="N90" s="28">
        <f>IFERROR(IF($A90="","",IF(SUMIFS(RAW_매출A!$J$2:$J$7000,RAW_매출A!$B$2:$B$7000,$A90,RAW_매출A!$A$2:$A$7000,EDATE($E90,N$1-1))=0,"",SUMIFS(RAW_매출A!$J$2:$J$7000,RAW_매출A!$B$2:$B$7000,$A90,RAW_매출A!$A$2:$A$7000,EDATE($E90,N$1-1)))),"")</f>
        <v>3481340</v>
      </c>
      <c r="O90" s="28">
        <f>IFERROR(IF($A90="","",IF(SUMIFS(RAW_매출A!$J$2:$J$7000,RAW_매출A!$B$2:$B$7000,$A90,RAW_매출A!$A$2:$A$7000,EDATE($E90,O$1-1))=0,"",SUMIFS(RAW_매출A!$J$2:$J$7000,RAW_매출A!$B$2:$B$7000,$A90,RAW_매출A!$A$2:$A$7000,EDATE($E90,O$1-1)))),"")</f>
        <v>3835780</v>
      </c>
      <c r="P90">
        <f>IFERROR(IF($A90="","",IF(SUMIFS(RAW_매출A!$J$2:$J$7000,RAW_매출A!$B$2:$B$7000,$A90,RAW_매출A!$A$2:$A$7000,EDATE($E90,P$1-1))=0,"",SUMIFS(RAW_매출A!$J$2:$J$7000,RAW_매출A!$B$2:$B$7000,$A90,RAW_매출A!$A$2:$A$7000,EDATE($E90,P$1-1)))),"")</f>
        <v>3979650</v>
      </c>
      <c r="Q90">
        <f>IFERROR(IF($A90="","",IF(SUMIFS(RAW_매출A!$J$2:$J$7000,RAW_매출A!$B$2:$B$7000,$A90,RAW_매출A!$A$2:$A$7000,EDATE($E90,Q$1-1))=0,"",SUMIFS(RAW_매출A!$J$2:$J$7000,RAW_매출A!$B$2:$B$7000,$A90,RAW_매출A!$A$2:$A$7000,EDATE($E90,Q$1-1)))),"")</f>
        <v>3694210</v>
      </c>
      <c r="R90">
        <f>IFERROR(IF($A90="","",IF(SUMIFS(RAW_매출A!$J$2:$J$7000,RAW_매출A!$B$2:$B$7000,$A90,RAW_매출A!$A$2:$A$7000,EDATE($E90,R$1-1))=0,"",SUMIFS(RAW_매출A!$J$2:$J$7000,RAW_매출A!$B$2:$B$7000,$A90,RAW_매출A!$A$2:$A$7000,EDATE($E90,R$1-1)))),"")</f>
        <v>3787270</v>
      </c>
      <c r="S90">
        <f>IFERROR(IF($A90="","",IF(SUMIFS(RAW_매출A!$J$2:$J$7000,RAW_매출A!$B$2:$B$7000,$A90,RAW_매출A!$A$2:$A$7000,EDATE($E90,S$1-1))=0,"",SUMIFS(RAW_매출A!$J$2:$J$7000,RAW_매출A!$B$2:$B$7000,$A90,RAW_매출A!$A$2:$A$7000,EDATE($E90,S$1-1)))),"")</f>
        <v>4074530</v>
      </c>
      <c r="T90">
        <f>IFERROR(IF($A90="","",IF(SUMIFS(RAW_매출A!$J$2:$J$7000,RAW_매출A!$B$2:$B$7000,$A90,RAW_매출A!$A$2:$A$7000,EDATE($E90,T$1-1))=0,"",SUMIFS(RAW_매출A!$J$2:$J$7000,RAW_매출A!$B$2:$B$7000,$A90,RAW_매출A!$A$2:$A$7000,EDATE($E90,T$1-1)))),"")</f>
        <v>3757560</v>
      </c>
      <c r="U90">
        <f>IFERROR(IF($A90="","",IF(SUMIFS(RAW_매출A!$J$2:$J$7000,RAW_매출A!$B$2:$B$7000,$A90,RAW_매출A!$A$2:$A$7000,EDATE($E90,U$1-1))=0,"",SUMIFS(RAW_매출A!$J$2:$J$7000,RAW_매출A!$B$2:$B$7000,$A90,RAW_매출A!$A$2:$A$7000,EDATE($E90,U$1-1)))),"")</f>
        <v>4819430</v>
      </c>
      <c r="V90">
        <f>IFERROR(IF($A90="","",IF(SUMIFS(RAW_매출A!$J$2:$J$7000,RAW_매출A!$B$2:$B$7000,$A90,RAW_매출A!$A$2:$A$7000,EDATE($E90,V$1-1))=0,"",SUMIFS(RAW_매출A!$J$2:$J$7000,RAW_매출A!$B$2:$B$7000,$A90,RAW_매출A!$A$2:$A$7000,EDATE($E90,V$1-1)))),"")</f>
        <v>4187850</v>
      </c>
      <c r="W90">
        <f>IFERROR(IF($A90="","",IF(SUMIFS(RAW_매출A!$J$2:$J$7000,RAW_매출A!$B$2:$B$7000,$A90,RAW_매출A!$A$2:$A$7000,EDATE($E90,W$1-1))=0,"",SUMIFS(RAW_매출A!$J$2:$J$7000,RAW_매출A!$B$2:$B$7000,$A90,RAW_매출A!$A$2:$A$7000,EDATE($E90,W$1-1)))),"")</f>
        <v>5182370</v>
      </c>
      <c r="X90">
        <f>IFERROR(IF($A90="","",IF(SUMIFS(RAW_매출A!$J$2:$J$7000,RAW_매출A!$B$2:$B$7000,$A90,RAW_매출A!$A$2:$A$7000,EDATE($E90,X$1-1))=0,"",SUMIFS(RAW_매출A!$J$2:$J$7000,RAW_매출A!$B$2:$B$7000,$A90,RAW_매출A!$A$2:$A$7000,EDATE($E90,X$1-1)))),"")</f>
        <v>4403780</v>
      </c>
      <c r="Y90">
        <f>IFERROR(IF($A90="","",IF(SUMIFS(RAW_매출A!$J$2:$J$7000,RAW_매출A!$B$2:$B$7000,$A90,RAW_매출A!$A$2:$A$7000,EDATE($E90,Y$1-1))=0,"",SUMIFS(RAW_매출A!$J$2:$J$7000,RAW_매출A!$B$2:$B$7000,$A90,RAW_매출A!$A$2:$A$7000,EDATE($E90,Y$1-1)))),"")</f>
        <v>3813006</v>
      </c>
      <c r="Z90">
        <f>IFERROR(IF($A90="","",IF(SUMIFS(RAW_매출A!$J$2:$J$7000,RAW_매출A!$B$2:$B$7000,$A90,RAW_매출A!$A$2:$A$7000,EDATE($E90,Z$1-1))=0,"",SUMIFS(RAW_매출A!$J$2:$J$7000,RAW_매출A!$B$2:$B$7000,$A90,RAW_매출A!$A$2:$A$7000,EDATE($E90,Z$1-1)))),"")</f>
        <v>5343490</v>
      </c>
      <c r="AA90">
        <f>IFERROR(IF($A90="","",IF(SUMIFS(RAW_매출A!$J$2:$J$7000,RAW_매출A!$B$2:$B$7000,$A90,RAW_매출A!$A$2:$A$7000,EDATE($E90,AA$1-1))=0,"",SUMIFS(RAW_매출A!$J$2:$J$7000,RAW_매출A!$B$2:$B$7000,$A90,RAW_매출A!$A$2:$A$7000,EDATE($E90,AA$1-1)))),"")</f>
        <v>4627390</v>
      </c>
      <c r="AB90">
        <f>IFERROR(IF($A90="","",IF(SUMIFS(RAW_매출A!$J$2:$J$7000,RAW_매출A!$B$2:$B$7000,$A90,RAW_매출A!$A$2:$A$7000,EDATE($E90,AB$1-1))=0,"",SUMIFS(RAW_매출A!$J$2:$J$7000,RAW_매출A!$B$2:$B$7000,$A90,RAW_매출A!$A$2:$A$7000,EDATE($E90,AB$1-1)))),"")</f>
        <v>5558220</v>
      </c>
      <c r="AC90">
        <f>IFERROR(IF($A90="","",IF(SUMIFS(RAW_매출A!$J$2:$J$7000,RAW_매출A!$B$2:$B$7000,$A90,RAW_매출A!$A$2:$A$7000,EDATE($E90,AC$1-1))=0,"",SUMIFS(RAW_매출A!$J$2:$J$7000,RAW_매출A!$B$2:$B$7000,$A90,RAW_매출A!$A$2:$A$7000,EDATE($E90,AC$1-1)))),"")</f>
        <v>5282090</v>
      </c>
      <c r="AD90">
        <f>IFERROR(IF($A90="","",IF(SUMIFS(RAW_매출A!$J$2:$J$7000,RAW_매출A!$B$2:$B$7000,$A90,RAW_매출A!$A$2:$A$7000,EDATE($E90,AD$1-1))=0,"",SUMIFS(RAW_매출A!$J$2:$J$7000,RAW_매출A!$B$2:$B$7000,$A90,RAW_매출A!$A$2:$A$7000,EDATE($E90,AD$1-1)))),"")</f>
        <v>5338150</v>
      </c>
      <c r="AE90">
        <f>IFERROR(IF($A90="","",IF(SUMIFS(RAW_매출A!$J$2:$J$7000,RAW_매출A!$B$2:$B$7000,$A90,RAW_매출A!$A$2:$A$7000,EDATE($E90,AE$1-1))=0,"",SUMIFS(RAW_매출A!$J$2:$J$7000,RAW_매출A!$B$2:$B$7000,$A90,RAW_매출A!$A$2:$A$7000,EDATE($E90,AE$1-1)))),"")</f>
        <v>5680530</v>
      </c>
      <c r="AF90">
        <f>IFERROR(IF($A90="","",IF(SUMIFS(RAW_매출A!$J$2:$J$7000,RAW_매출A!$B$2:$B$7000,$A90,RAW_매출A!$A$2:$A$7000,EDATE($E90,AF$1-1))=0,"",SUMIFS(RAW_매출A!$J$2:$J$7000,RAW_매출A!$B$2:$B$7000,$A90,RAW_매출A!$A$2:$A$7000,EDATE($E90,AF$1-1)))),"")</f>
        <v>5671800</v>
      </c>
      <c r="AG90">
        <f>IFERROR(IF($A90="","",IF(SUMIFS(RAW_매출A!$J$2:$J$7000,RAW_매출A!$B$2:$B$7000,$A90,RAW_매출A!$A$2:$A$7000,EDATE($E90,AG$1-1))=0,"",SUMIFS(RAW_매출A!$J$2:$J$7000,RAW_매출A!$B$2:$B$7000,$A90,RAW_매출A!$A$2:$A$7000,EDATE($E90,AG$1-1)))),"")</f>
        <v>5708330</v>
      </c>
      <c r="AH90">
        <f>IFERROR(IF($A90="","",IF(SUMIFS(RAW_매출A!$J$2:$J$7000,RAW_매출A!$B$2:$B$7000,$A90,RAW_매출A!$A$2:$A$7000,EDATE($E90,AH$1-1))=0,"",SUMIFS(RAW_매출A!$J$2:$J$7000,RAW_매출A!$B$2:$B$7000,$A90,RAW_매출A!$A$2:$A$7000,EDATE($E90,AH$1-1)))),"")</f>
        <v>6057270</v>
      </c>
      <c r="AI90">
        <f>IFERROR(IF($A90="","",IF(SUMIFS(RAW_매출A!$J$2:$J$7000,RAW_매출A!$B$2:$B$7000,$A90,RAW_매출A!$A$2:$A$7000,EDATE($E90,AI$1-1))=0,"",SUMIFS(RAW_매출A!$J$2:$J$7000,RAW_매출A!$B$2:$B$7000,$A90,RAW_매출A!$A$2:$A$7000,EDATE($E90,AI$1-1)))),"")</f>
        <v>6089940</v>
      </c>
      <c r="AJ90">
        <f>IFERROR(IF($A90="","",IF(SUMIFS(RAW_매출A!$J$2:$J$7000,RAW_매출A!$B$2:$B$7000,$A90,RAW_매출A!$A$2:$A$7000,EDATE($E90,AJ$1-1))=0,"",SUMIFS(RAW_매출A!$J$2:$J$7000,RAW_매출A!$B$2:$B$7000,$A90,RAW_매출A!$A$2:$A$7000,EDATE($E90,AJ$1-1)))),"")</f>
        <v>5307330</v>
      </c>
      <c r="AK90">
        <f>IFERROR(IF($A90="","",IF(SUMIFS(RAW_매출A!$J$2:$J$7000,RAW_매출A!$B$2:$B$7000,$A90,RAW_매출A!$A$2:$A$7000,EDATE($E90,AK$1-1))=0,"",SUMIFS(RAW_매출A!$J$2:$J$7000,RAW_매출A!$B$2:$B$7000,$A90,RAW_매출A!$A$2:$A$7000,EDATE($E90,AK$1-1)))),"")</f>
        <v>5269440</v>
      </c>
      <c r="AL90">
        <f>IFERROR(IF($A90="","",IF(SUMIFS(RAW_매출A!$J$2:$J$7000,RAW_매출A!$B$2:$B$7000,$A90,RAW_매출A!$A$2:$A$7000,EDATE($E90,AL$1-1))=0,"",SUMIFS(RAW_매출A!$J$2:$J$7000,RAW_매출A!$B$2:$B$7000,$A90,RAW_매출A!$A$2:$A$7000,EDATE($E90,AL$1-1)))),"")</f>
        <v>5586120</v>
      </c>
      <c r="AM90">
        <f>IFERROR(IF($A90="","",IF(SUMIFS(RAW_매출A!$J$2:$J$7000,RAW_매출A!$B$2:$B$7000,$A90,RAW_매출A!$A$2:$A$7000,EDATE($E90,AM$1-1))=0,"",SUMIFS(RAW_매출A!$J$2:$J$7000,RAW_매출A!$B$2:$B$7000,$A90,RAW_매출A!$A$2:$A$7000,EDATE($E90,AM$1-1)))),"")</f>
        <v>4765720</v>
      </c>
      <c r="AN90">
        <f>IFERROR(IF($A90="","",IF(SUMIFS(RAW_매출A!$J$2:$J$7000,RAW_매출A!$B$2:$B$7000,$A90,RAW_매출A!$A$2:$A$7000,EDATE($E90,AN$1-1))=0,"",SUMIFS(RAW_매출A!$J$2:$J$7000,RAW_매출A!$B$2:$B$7000,$A90,RAW_매출A!$A$2:$A$7000,EDATE($E90,AN$1-1)))),"")</f>
        <v>5397250</v>
      </c>
      <c r="AO90">
        <f>IFERROR(IF($A90="","",IF(SUMIFS(RAW_매출A!$J$2:$J$7000,RAW_매출A!$B$2:$B$7000,$A90,RAW_매출A!$A$2:$A$7000,EDATE($E90,AO$1-1))=0,"",SUMIFS(RAW_매출A!$J$2:$J$7000,RAW_매출A!$B$2:$B$7000,$A90,RAW_매출A!$A$2:$A$7000,EDATE($E90,AO$1-1)))),"")</f>
        <v>4483810</v>
      </c>
      <c r="AP90" t="str">
        <f>IFERROR(IF($A90="","",IF(SUMIFS(RAW_매출A!$J$2:$J$7000,RAW_매출A!$B$2:$B$7000,$A90,RAW_매출A!$A$2:$A$7000,EDATE($E90,AP$1-1))=0,"",SUMIFS(RAW_매출A!$J$2:$J$7000,RAW_매출A!$B$2:$B$7000,$A90,RAW_매출A!$A$2:$A$7000,EDATE($E90,AP$1-1)))),"")</f>
        <v/>
      </c>
      <c r="AQ90" t="str">
        <f>IFERROR(IF($A90="","",IF(SUMIFS(RAW_매출A!$J$2:$J$7000,RAW_매출A!$B$2:$B$7000,$A90,RAW_매출A!$A$2:$A$7000,EDATE($E90,AQ$1-1))=0,"",SUMIFS(RAW_매출A!$J$2:$J$7000,RAW_매출A!$B$2:$B$7000,$A90,RAW_매출A!$A$2:$A$7000,EDATE($E90,AQ$1-1)))),"")</f>
        <v/>
      </c>
      <c r="AR90" t="str">
        <f>IFERROR(IF($A90="","",IF(SUMIFS(RAW_매출A!$J$2:$J$7000,RAW_매출A!$B$2:$B$7000,$A90,RAW_매출A!$A$2:$A$7000,EDATE($E90,AR$1-1))=0,"",SUMIFS(RAW_매출A!$J$2:$J$7000,RAW_매출A!$B$2:$B$7000,$A90,RAW_매출A!$A$2:$A$7000,EDATE($E90,AR$1-1)))),"")</f>
        <v/>
      </c>
      <c r="AS90" t="str">
        <f>IFERROR(IF($A90="","",IF(SUMIFS(RAW_매출A!$J$2:$J$7000,RAW_매출A!$B$2:$B$7000,$A90,RAW_매출A!$A$2:$A$7000,EDATE($E90,AS$1-1))=0,"",SUMIFS(RAW_매출A!$J$2:$J$7000,RAW_매출A!$B$2:$B$7000,$A90,RAW_매출A!$A$2:$A$7000,EDATE($E90,AS$1-1)))),"")</f>
        <v/>
      </c>
      <c r="AT90" t="str">
        <f>IFERROR(IF($A90="","",IF(SUMIFS(RAW_매출A!$J$2:$J$7000,RAW_매출A!$B$2:$B$7000,$A90,RAW_매출A!$A$2:$A$7000,EDATE($E90,AT$1-1))=0,"",SUMIFS(RAW_매출A!$J$2:$J$7000,RAW_매출A!$B$2:$B$7000,$A90,RAW_매출A!$A$2:$A$7000,EDATE($E90,AT$1-1)))),"")</f>
        <v/>
      </c>
      <c r="AU90" t="str">
        <f>IFERROR(IF($A90="","",IF(SUMIFS(RAW_매출A!$J$2:$J$7000,RAW_매출A!$B$2:$B$7000,$A90,RAW_매출A!$A$2:$A$7000,EDATE($E90,AU$1-1))=0,"",SUMIFS(RAW_매출A!$J$2:$J$7000,RAW_매출A!$B$2:$B$7000,$A90,RAW_매출A!$A$2:$A$7000,EDATE($E90,AU$1-1)))),"")</f>
        <v/>
      </c>
      <c r="AV90" t="str">
        <f>IFERROR(IF($A90="","",IF(SUMIFS(RAW_매출A!$J$2:$J$7000,RAW_매출A!$B$2:$B$7000,$A90,RAW_매출A!$A$2:$A$7000,EDATE($E90,AV$1-1))=0,"",SUMIFS(RAW_매출A!$J$2:$J$7000,RAW_매출A!$B$2:$B$7000,$A90,RAW_매출A!$A$2:$A$7000,EDATE($E90,AV$1-1)))),"")</f>
        <v/>
      </c>
      <c r="AW90" t="str">
        <f>IFERROR(IF($A90="","",IF(SUMIFS(RAW_매출A!$J$2:$J$7000,RAW_매출A!$B$2:$B$7000,$A90,RAW_매출A!$A$2:$A$7000,EDATE($E90,AW$1-1))=0,"",SUMIFS(RAW_매출A!$J$2:$J$7000,RAW_매출A!$B$2:$B$7000,$A90,RAW_매출A!$A$2:$A$7000,EDATE($E90,AW$1-1)))),"")</f>
        <v/>
      </c>
      <c r="AX90" t="str">
        <f>IFERROR(IF($A90="","",IF(SUMIFS(RAW_매출A!$J$2:$J$7000,RAW_매출A!$B$2:$B$7000,$A90,RAW_매출A!$A$2:$A$7000,EDATE($E90,AX$1-1))=0,"",SUMIFS(RAW_매출A!$J$2:$J$7000,RAW_매출A!$B$2:$B$7000,$A90,RAW_매출A!$A$2:$A$7000,EDATE($E90,AX$1-1)))),"")</f>
        <v/>
      </c>
      <c r="AY90" t="str">
        <f>IFERROR(IF($A90="","",IF(SUMIFS(RAW_매출A!$J$2:$J$7000,RAW_매출A!$B$2:$B$7000,$A90,RAW_매출A!$A$2:$A$7000,EDATE($E90,AY$1-1))=0,"",SUMIFS(RAW_매출A!$J$2:$J$7000,RAW_매출A!$B$2:$B$7000,$A90,RAW_매출A!$A$2:$A$7000,EDATE($E90,AY$1-1)))),"")</f>
        <v/>
      </c>
      <c r="AZ90" t="str">
        <f>IFERROR(IF($A90="","",IF(SUMIFS(RAW_매출A!$J$2:$J$7000,RAW_매출A!$B$2:$B$7000,$A90,RAW_매출A!$A$2:$A$7000,EDATE($E90,AZ$1-1))=0,"",SUMIFS(RAW_매출A!$J$2:$J$7000,RAW_매출A!$B$2:$B$7000,$A90,RAW_매출A!$A$2:$A$7000,EDATE($E90,AZ$1-1)))),"")</f>
        <v/>
      </c>
      <c r="BA90" t="str">
        <f>IFERROR(IF($A90="","",IF(SUMIFS(RAW_매출A!$J$2:$J$7000,RAW_매출A!$B$2:$B$7000,$A90,RAW_매출A!$A$2:$A$7000,EDATE($E90,BA$1-1))=0,"",SUMIFS(RAW_매출A!$J$2:$J$7000,RAW_매출A!$B$2:$B$7000,$A90,RAW_매출A!$A$2:$A$7000,EDATE($E90,BA$1-1)))),"")</f>
        <v/>
      </c>
      <c r="BB90" t="str">
        <f>IFERROR(IF($A90="","",IF(SUMIFS(RAW_매출A!$J$2:$J$7000,RAW_매출A!$B$2:$B$7000,$A90,RAW_매출A!$A$2:$A$7000,EDATE($E90,BB$1-1))=0,"",SUMIFS(RAW_매출A!$J$2:$J$7000,RAW_매출A!$B$2:$B$7000,$A90,RAW_매출A!$A$2:$A$7000,EDATE($E90,BB$1-1)))),"")</f>
        <v/>
      </c>
      <c r="BC90" t="str">
        <f>IFERROR(IF($A90="","",IF(SUMIFS(RAW_매출A!$J$2:$J$7000,RAW_매출A!$B$2:$B$7000,$A90,RAW_매출A!$A$2:$A$7000,EDATE($E90,BC$1-1))=0,"",SUMIFS(RAW_매출A!$J$2:$J$7000,RAW_매출A!$B$2:$B$7000,$A90,RAW_매출A!$A$2:$A$7000,EDATE($E90,BC$1-1)))),"")</f>
        <v/>
      </c>
      <c r="BD90" t="str">
        <f>IFERROR(IF($A90="","",IF(SUMIFS(RAW_매출A!$J$2:$J$7000,RAW_매출A!$B$2:$B$7000,$A90,RAW_매출A!$A$2:$A$7000,EDATE($E90,BD$1-1))=0,"",SUMIFS(RAW_매출A!$J$2:$J$7000,RAW_매출A!$B$2:$B$7000,$A90,RAW_매출A!$A$2:$A$7000,EDATE($E90,BD$1-1)))),"")</f>
        <v/>
      </c>
      <c r="BE90" t="str">
        <f>IFERROR(IF($A90="","",IF(SUMIFS(RAW_매출A!$J$2:$J$7000,RAW_매출A!$B$2:$B$7000,$A90,RAW_매출A!$A$2:$A$7000,EDATE($E90,BE$1-1))=0,"",SUMIFS(RAW_매출A!$J$2:$J$7000,RAW_매출A!$B$2:$B$7000,$A90,RAW_매출A!$A$2:$A$7000,EDATE($E90,BE$1-1)))),"")</f>
        <v/>
      </c>
      <c r="BF90" t="str">
        <f>IFERROR(IF($A90="","",IF(SUMIFS(RAW_매출A!$J$2:$J$7000,RAW_매출A!$B$2:$B$7000,$A90,RAW_매출A!$A$2:$A$7000,EDATE($E90,BF$1-1))=0,"",SUMIFS(RAW_매출A!$J$2:$J$7000,RAW_매출A!$B$2:$B$7000,$A90,RAW_매출A!$A$2:$A$7000,EDATE($E90,BF$1-1)))),"")</f>
        <v/>
      </c>
      <c r="BG90" t="str">
        <f>IFERROR(IF($A90="","",IF(SUMIFS(RAW_매출A!$J$2:$J$7000,RAW_매출A!$B$2:$B$7000,$A90,RAW_매출A!$A$2:$A$7000,EDATE($E90,BG$1-1))=0,"",SUMIFS(RAW_매출A!$J$2:$J$7000,RAW_매출A!$B$2:$B$7000,$A90,RAW_매출A!$A$2:$A$7000,EDATE($E90,BG$1-1)))),"")</f>
        <v/>
      </c>
      <c r="BH90" t="str">
        <f>IFERROR(IF($A90="","",IF(SUMIFS(RAW_매출A!$J$2:$J$7000,RAW_매출A!$B$2:$B$7000,$A90,RAW_매출A!$A$2:$A$7000,EDATE($E90,BH$1-1))=0,"",SUMIFS(RAW_매출A!$J$2:$J$7000,RAW_매출A!$B$2:$B$7000,$A90,RAW_매출A!$A$2:$A$7000,EDATE($E90,BH$1-1)))),"")</f>
        <v/>
      </c>
      <c r="BI90" t="str">
        <f>IFERROR(IF($A90="","",IF(SUMIFS(RAW_매출A!$J$2:$J$7000,RAW_매출A!$B$2:$B$7000,$A90,RAW_매출A!$A$2:$A$7000,EDATE($E90,BI$1-1))=0,"",SUMIFS(RAW_매출A!$J$2:$J$7000,RAW_매출A!$B$2:$B$7000,$A90,RAW_매출A!$A$2:$A$7000,EDATE($E90,BI$1-1)))),"")</f>
        <v/>
      </c>
      <c r="BJ90" t="str">
        <f>IFERROR(IF($A90="","",IF(SUMIFS(RAW_매출A!$J$2:$J$7000,RAW_매출A!$B$2:$B$7000,$A90,RAW_매출A!$A$2:$A$7000,EDATE($E90,BJ$1-1))=0,"",SUMIFS(RAW_매출A!$J$2:$J$7000,RAW_매출A!$B$2:$B$7000,$A90,RAW_매출A!$A$2:$A$7000,EDATE($E90,BJ$1-1)))),"")</f>
        <v/>
      </c>
      <c r="BK90" t="str">
        <f>IFERROR(IF($A90="","",IF(SUMIFS(RAW_매출A!$J$2:$J$7000,RAW_매출A!$B$2:$B$7000,$A90,RAW_매출A!$A$2:$A$7000,EDATE($E90,BK$1-1))=0,"",SUMIFS(RAW_매출A!$J$2:$J$7000,RAW_매출A!$B$2:$B$7000,$A90,RAW_매출A!$A$2:$A$7000,EDATE($E90,BK$1-1)))),"")</f>
        <v/>
      </c>
      <c r="BL90" t="str">
        <f>IFERROR(IF($A90="","",IF(SUMIFS(RAW_매출A!$J$2:$J$7000,RAW_매출A!$B$2:$B$7000,$A90,RAW_매출A!$A$2:$A$7000,EDATE($E90,BL$1-1))=0,"",SUMIFS(RAW_매출A!$J$2:$J$7000,RAW_매출A!$B$2:$B$7000,$A90,RAW_매출A!$A$2:$A$7000,EDATE($E90,BL$1-1)))),"")</f>
        <v/>
      </c>
      <c r="BM90" t="str">
        <f>IFERROR(IF($A90="","",IF(SUMIFS(RAW_매출A!$J$2:$J$7000,RAW_매출A!$B$2:$B$7000,$A90,RAW_매출A!$A$2:$A$7000,EDATE($E90,BM$1-1))=0,"",SUMIFS(RAW_매출A!$J$2:$J$7000,RAW_매출A!$B$2:$B$7000,$A90,RAW_매출A!$A$2:$A$7000,EDATE($E90,BM$1-1)))),"")</f>
        <v/>
      </c>
      <c r="BN90" t="str">
        <f>IFERROR(IF($A90="","",IF(SUMIFS(RAW_매출A!$J$2:$J$7000,RAW_매출A!$B$2:$B$7000,$A90,RAW_매출A!$A$2:$A$7000,EDATE($E90,BN$1-1))=0,"",SUMIFS(RAW_매출A!$J$2:$J$7000,RAW_매출A!$B$2:$B$7000,$A90,RAW_매출A!$A$2:$A$7000,EDATE($E90,BN$1-1)))),"")</f>
        <v/>
      </c>
    </row>
    <row r="91" spans="1:66" x14ac:dyDescent="0.3">
      <c r="A91" t="str">
        <f>세팅!A92</f>
        <v>(1080) #오산대호스쿨점</v>
      </c>
      <c r="B91" t="str">
        <f>세팅!B92</f>
        <v>150-1</v>
      </c>
      <c r="C91">
        <f t="shared" si="5"/>
        <v>1</v>
      </c>
      <c r="D91" t="str">
        <f t="shared" si="6"/>
        <v>1</v>
      </c>
      <c r="E91" s="1">
        <f>세팅!D92</f>
        <v>45139</v>
      </c>
      <c r="F91">
        <f t="shared" si="4"/>
        <v>3096368.3333333335</v>
      </c>
      <c r="G91">
        <f>IFERROR(IF($A91="","",IF(SUMIFS(RAW_매출A!$J$2:$J$7000,RAW_매출A!$B$2:$B$7000,$A91,RAW_매출A!$A$2:$A$7000,EDATE($E91,G$1-1))=0,"",SUMIFS(RAW_매출A!$J$2:$J$7000,RAW_매출A!$B$2:$B$7000,$A91,RAW_매출A!$A$2:$A$7000,EDATE($E91,G$1-1)))),"")</f>
        <v>1147020</v>
      </c>
      <c r="H91">
        <f>IFERROR(IF($A91="","",IF(SUMIFS(RAW_매출A!$J$2:$J$7000,RAW_매출A!$B$2:$B$7000,$A91,RAW_매출A!$A$2:$A$7000,EDATE($E91,H$1-1))=0,"",SUMIFS(RAW_매출A!$J$2:$J$7000,RAW_매출A!$B$2:$B$7000,$A91,RAW_매출A!$A$2:$A$7000,EDATE($E91,H$1-1)))),"")</f>
        <v>1532280</v>
      </c>
      <c r="I91">
        <f>IFERROR(IF($A91="","",IF(SUMIFS(RAW_매출A!$J$2:$J$7000,RAW_매출A!$B$2:$B$7000,$A91,RAW_매출A!$A$2:$A$7000,EDATE($E91,I$1-1))=0,"",SUMIFS(RAW_매출A!$J$2:$J$7000,RAW_매출A!$B$2:$B$7000,$A91,RAW_매출A!$A$2:$A$7000,EDATE($E91,I$1-1)))),"")</f>
        <v>2237910</v>
      </c>
      <c r="J91" s="28">
        <f>IFERROR(IF($A91="","",IF(SUMIFS(RAW_매출A!$J$2:$J$7000,RAW_매출A!$B$2:$B$7000,$A91,RAW_매출A!$A$2:$A$7000,EDATE($E91,J$1-1))=0,"",SUMIFS(RAW_매출A!$J$2:$J$7000,RAW_매출A!$B$2:$B$7000,$A91,RAW_매출A!$A$2:$A$7000,EDATE($E91,J$1-1)))),"")</f>
        <v>2548500</v>
      </c>
      <c r="K91" s="28">
        <f>IFERROR(IF($A91="","",IF(SUMIFS(RAW_매출A!$J$2:$J$7000,RAW_매출A!$B$2:$B$7000,$A91,RAW_매출A!$A$2:$A$7000,EDATE($E91,K$1-1))=0,"",SUMIFS(RAW_매출A!$J$2:$J$7000,RAW_매출A!$B$2:$B$7000,$A91,RAW_매출A!$A$2:$A$7000,EDATE($E91,K$1-1)))),"")</f>
        <v>3442230</v>
      </c>
      <c r="L91" s="28">
        <f>IFERROR(IF($A91="","",IF(SUMIFS(RAW_매출A!$J$2:$J$7000,RAW_매출A!$B$2:$B$7000,$A91,RAW_매출A!$A$2:$A$7000,EDATE($E91,L$1-1))=0,"",SUMIFS(RAW_매출A!$J$2:$J$7000,RAW_매출A!$B$2:$B$7000,$A91,RAW_매출A!$A$2:$A$7000,EDATE($E91,L$1-1)))),"")</f>
        <v>2900220</v>
      </c>
      <c r="M91" s="28">
        <f>IFERROR(IF($A91="","",IF(SUMIFS(RAW_매출A!$J$2:$J$7000,RAW_매출A!$B$2:$B$7000,$A91,RAW_매출A!$A$2:$A$7000,EDATE($E91,M$1-1))=0,"",SUMIFS(RAW_매출A!$J$2:$J$7000,RAW_매출A!$B$2:$B$7000,$A91,RAW_매출A!$A$2:$A$7000,EDATE($E91,M$1-1)))),"")</f>
        <v>3216870</v>
      </c>
      <c r="N91" s="28">
        <f>IFERROR(IF($A91="","",IF(SUMIFS(RAW_매출A!$J$2:$J$7000,RAW_매출A!$B$2:$B$7000,$A91,RAW_매출A!$A$2:$A$7000,EDATE($E91,N$1-1))=0,"",SUMIFS(RAW_매출A!$J$2:$J$7000,RAW_매출A!$B$2:$B$7000,$A91,RAW_매출A!$A$2:$A$7000,EDATE($E91,N$1-1)))),"")</f>
        <v>3147830</v>
      </c>
      <c r="O91" s="28">
        <f>IFERROR(IF($A91="","",IF(SUMIFS(RAW_매출A!$J$2:$J$7000,RAW_매출A!$B$2:$B$7000,$A91,RAW_매출A!$A$2:$A$7000,EDATE($E91,O$1-1))=0,"",SUMIFS(RAW_매출A!$J$2:$J$7000,RAW_매출A!$B$2:$B$7000,$A91,RAW_매출A!$A$2:$A$7000,EDATE($E91,O$1-1)))),"")</f>
        <v>3322560</v>
      </c>
      <c r="P91">
        <f>IFERROR(IF($A91="","",IF(SUMIFS(RAW_매출A!$J$2:$J$7000,RAW_매출A!$B$2:$B$7000,$A91,RAW_매출A!$A$2:$A$7000,EDATE($E91,P$1-1))=0,"",SUMIFS(RAW_매출A!$J$2:$J$7000,RAW_매출A!$B$2:$B$7000,$A91,RAW_매출A!$A$2:$A$7000,EDATE($E91,P$1-1)))),"")</f>
        <v>3028060</v>
      </c>
      <c r="Q91">
        <f>IFERROR(IF($A91="","",IF(SUMIFS(RAW_매출A!$J$2:$J$7000,RAW_매출A!$B$2:$B$7000,$A91,RAW_매출A!$A$2:$A$7000,EDATE($E91,Q$1-1))=0,"",SUMIFS(RAW_매출A!$J$2:$J$7000,RAW_매출A!$B$2:$B$7000,$A91,RAW_매출A!$A$2:$A$7000,EDATE($E91,Q$1-1)))),"")</f>
        <v>2855340</v>
      </c>
      <c r="R91">
        <f>IFERROR(IF($A91="","",IF(SUMIFS(RAW_매출A!$J$2:$J$7000,RAW_매출A!$B$2:$B$7000,$A91,RAW_매출A!$A$2:$A$7000,EDATE($E91,R$1-1))=0,"",SUMIFS(RAW_매출A!$J$2:$J$7000,RAW_매출A!$B$2:$B$7000,$A91,RAW_매출A!$A$2:$A$7000,EDATE($E91,R$1-1)))),"")</f>
        <v>3096830</v>
      </c>
      <c r="S91">
        <f>IFERROR(IF($A91="","",IF(SUMIFS(RAW_매출A!$J$2:$J$7000,RAW_매출A!$B$2:$B$7000,$A91,RAW_매출A!$A$2:$A$7000,EDATE($E91,S$1-1))=0,"",SUMIFS(RAW_매출A!$J$2:$J$7000,RAW_매출A!$B$2:$B$7000,$A91,RAW_매출A!$A$2:$A$7000,EDATE($E91,S$1-1)))),"")</f>
        <v>2891370</v>
      </c>
      <c r="T91">
        <f>IFERROR(IF($A91="","",IF(SUMIFS(RAW_매출A!$J$2:$J$7000,RAW_매출A!$B$2:$B$7000,$A91,RAW_매출A!$A$2:$A$7000,EDATE($E91,T$1-1))=0,"",SUMIFS(RAW_매출A!$J$2:$J$7000,RAW_매출A!$B$2:$B$7000,$A91,RAW_매출A!$A$2:$A$7000,EDATE($E91,T$1-1)))),"")</f>
        <v>2952510</v>
      </c>
      <c r="U91">
        <f>IFERROR(IF($A91="","",IF(SUMIFS(RAW_매출A!$J$2:$J$7000,RAW_매출A!$B$2:$B$7000,$A91,RAW_매출A!$A$2:$A$7000,EDATE($E91,U$1-1))=0,"",SUMIFS(RAW_매출A!$J$2:$J$7000,RAW_매출A!$B$2:$B$7000,$A91,RAW_매출A!$A$2:$A$7000,EDATE($E91,U$1-1)))),"")</f>
        <v>3729030</v>
      </c>
      <c r="V91">
        <f>IFERROR(IF($A91="","",IF(SUMIFS(RAW_매출A!$J$2:$J$7000,RAW_매출A!$B$2:$B$7000,$A91,RAW_매출A!$A$2:$A$7000,EDATE($E91,V$1-1))=0,"",SUMIFS(RAW_매출A!$J$2:$J$7000,RAW_매출A!$B$2:$B$7000,$A91,RAW_매출A!$A$2:$A$7000,EDATE($E91,V$1-1)))),"")</f>
        <v>3731080</v>
      </c>
      <c r="W91">
        <f>IFERROR(IF($A91="","",IF(SUMIFS(RAW_매출A!$J$2:$J$7000,RAW_매출A!$B$2:$B$7000,$A91,RAW_매출A!$A$2:$A$7000,EDATE($E91,W$1-1))=0,"",SUMIFS(RAW_매출A!$J$2:$J$7000,RAW_매출A!$B$2:$B$7000,$A91,RAW_매출A!$A$2:$A$7000,EDATE($E91,W$1-1)))),"")</f>
        <v>3555810</v>
      </c>
      <c r="X91">
        <f>IFERROR(IF($A91="","",IF(SUMIFS(RAW_매출A!$J$2:$J$7000,RAW_매출A!$B$2:$B$7000,$A91,RAW_매출A!$A$2:$A$7000,EDATE($E91,X$1-1))=0,"",SUMIFS(RAW_매출A!$J$2:$J$7000,RAW_매출A!$B$2:$B$7000,$A91,RAW_매출A!$A$2:$A$7000,EDATE($E91,X$1-1)))),"")</f>
        <v>3781890</v>
      </c>
      <c r="Y91">
        <f>IFERROR(IF($A91="","",IF(SUMIFS(RAW_매출A!$J$2:$J$7000,RAW_매출A!$B$2:$B$7000,$A91,RAW_매출A!$A$2:$A$7000,EDATE($E91,Y$1-1))=0,"",SUMIFS(RAW_매출A!$J$2:$J$7000,RAW_매출A!$B$2:$B$7000,$A91,RAW_매출A!$A$2:$A$7000,EDATE($E91,Y$1-1)))),"")</f>
        <v>2943390</v>
      </c>
      <c r="Z91">
        <f>IFERROR(IF($A91="","",IF(SUMIFS(RAW_매출A!$J$2:$J$7000,RAW_매출A!$B$2:$B$7000,$A91,RAW_매출A!$A$2:$A$7000,EDATE($E91,Z$1-1))=0,"",SUMIFS(RAW_매출A!$J$2:$J$7000,RAW_매출A!$B$2:$B$7000,$A91,RAW_매출A!$A$2:$A$7000,EDATE($E91,Z$1-1)))),"")</f>
        <v>3259650</v>
      </c>
      <c r="AA91">
        <f>IFERROR(IF($A91="","",IF(SUMIFS(RAW_매출A!$J$2:$J$7000,RAW_매출A!$B$2:$B$7000,$A91,RAW_매출A!$A$2:$A$7000,EDATE($E91,AA$1-1))=0,"",SUMIFS(RAW_매출A!$J$2:$J$7000,RAW_매출A!$B$2:$B$7000,$A91,RAW_매출A!$A$2:$A$7000,EDATE($E91,AA$1-1)))),"")</f>
        <v>3313560</v>
      </c>
      <c r="AB91">
        <f>IFERROR(IF($A91="","",IF(SUMIFS(RAW_매출A!$J$2:$J$7000,RAW_매출A!$B$2:$B$7000,$A91,RAW_매출A!$A$2:$A$7000,EDATE($E91,AB$1-1))=0,"",SUMIFS(RAW_매출A!$J$2:$J$7000,RAW_매출A!$B$2:$B$7000,$A91,RAW_매출A!$A$2:$A$7000,EDATE($E91,AB$1-1)))),"")</f>
        <v>3577310</v>
      </c>
      <c r="AC91">
        <f>IFERROR(IF($A91="","",IF(SUMIFS(RAW_매출A!$J$2:$J$7000,RAW_매출A!$B$2:$B$7000,$A91,RAW_매출A!$A$2:$A$7000,EDATE($E91,AC$1-1))=0,"",SUMIFS(RAW_매출A!$J$2:$J$7000,RAW_매출A!$B$2:$B$7000,$A91,RAW_매출A!$A$2:$A$7000,EDATE($E91,AC$1-1)))),"")</f>
        <v>3351350</v>
      </c>
      <c r="AD91">
        <f>IFERROR(IF($A91="","",IF(SUMIFS(RAW_매출A!$J$2:$J$7000,RAW_매출A!$B$2:$B$7000,$A91,RAW_매출A!$A$2:$A$7000,EDATE($E91,AD$1-1))=0,"",SUMIFS(RAW_매출A!$J$2:$J$7000,RAW_매출A!$B$2:$B$7000,$A91,RAW_매출A!$A$2:$A$7000,EDATE($E91,AD$1-1)))),"")</f>
        <v>3096030</v>
      </c>
      <c r="AE91">
        <f>IFERROR(IF($A91="","",IF(SUMIFS(RAW_매출A!$J$2:$J$7000,RAW_매출A!$B$2:$B$7000,$A91,RAW_매출A!$A$2:$A$7000,EDATE($E91,AE$1-1))=0,"",SUMIFS(RAW_매출A!$J$2:$J$7000,RAW_매출A!$B$2:$B$7000,$A91,RAW_매출A!$A$2:$A$7000,EDATE($E91,AE$1-1)))),"")</f>
        <v>2726100</v>
      </c>
      <c r="AF91">
        <f>IFERROR(IF($A91="","",IF(SUMIFS(RAW_매출A!$J$2:$J$7000,RAW_매출A!$B$2:$B$7000,$A91,RAW_매출A!$A$2:$A$7000,EDATE($E91,AF$1-1))=0,"",SUMIFS(RAW_매출A!$J$2:$J$7000,RAW_매출A!$B$2:$B$7000,$A91,RAW_매출A!$A$2:$A$7000,EDATE($E91,AF$1-1)))),"")</f>
        <v>2824950</v>
      </c>
      <c r="AG91">
        <f>IFERROR(IF($A91="","",IF(SUMIFS(RAW_매출A!$J$2:$J$7000,RAW_매출A!$B$2:$B$7000,$A91,RAW_매출A!$A$2:$A$7000,EDATE($E91,AG$1-1))=0,"",SUMIFS(RAW_매출A!$J$2:$J$7000,RAW_매출A!$B$2:$B$7000,$A91,RAW_매출A!$A$2:$A$7000,EDATE($E91,AG$1-1)))),"")</f>
        <v>4051590</v>
      </c>
      <c r="AH91">
        <f>IFERROR(IF($A91="","",IF(SUMIFS(RAW_매출A!$J$2:$J$7000,RAW_매출A!$B$2:$B$7000,$A91,RAW_매출A!$A$2:$A$7000,EDATE($E91,AH$1-1))=0,"",SUMIFS(RAW_매출A!$J$2:$J$7000,RAW_매출A!$B$2:$B$7000,$A91,RAW_매출A!$A$2:$A$7000,EDATE($E91,AH$1-1)))),"")</f>
        <v>3715420</v>
      </c>
      <c r="AI91">
        <f>IFERROR(IF($A91="","",IF(SUMIFS(RAW_매출A!$J$2:$J$7000,RAW_매출A!$B$2:$B$7000,$A91,RAW_매출A!$A$2:$A$7000,EDATE($E91,AI$1-1))=0,"",SUMIFS(RAW_매출A!$J$2:$J$7000,RAW_매출A!$B$2:$B$7000,$A91,RAW_매출A!$A$2:$A$7000,EDATE($E91,AI$1-1)))),"")</f>
        <v>3174370</v>
      </c>
      <c r="AJ91">
        <f>IFERROR(IF($A91="","",IF(SUMIFS(RAW_매출A!$J$2:$J$7000,RAW_매출A!$B$2:$B$7000,$A91,RAW_매출A!$A$2:$A$7000,EDATE($E91,AJ$1-1))=0,"",SUMIFS(RAW_매출A!$J$2:$J$7000,RAW_매출A!$B$2:$B$7000,$A91,RAW_매출A!$A$2:$A$7000,EDATE($E91,AJ$1-1)))),"")</f>
        <v>3335390</v>
      </c>
      <c r="AK91">
        <f>IFERROR(IF($A91="","",IF(SUMIFS(RAW_매출A!$J$2:$J$7000,RAW_매출A!$B$2:$B$7000,$A91,RAW_매출A!$A$2:$A$7000,EDATE($E91,AK$1-1))=0,"",SUMIFS(RAW_매출A!$J$2:$J$7000,RAW_매출A!$B$2:$B$7000,$A91,RAW_매출A!$A$2:$A$7000,EDATE($E91,AK$1-1)))),"")</f>
        <v>3126150</v>
      </c>
      <c r="AL91">
        <f>IFERROR(IF($A91="","",IF(SUMIFS(RAW_매출A!$J$2:$J$7000,RAW_매출A!$B$2:$B$7000,$A91,RAW_매출A!$A$2:$A$7000,EDATE($E91,AL$1-1))=0,"",SUMIFS(RAW_매출A!$J$2:$J$7000,RAW_매출A!$B$2:$B$7000,$A91,RAW_매출A!$A$2:$A$7000,EDATE($E91,AL$1-1)))),"")</f>
        <v>3500340</v>
      </c>
      <c r="AM91">
        <f>IFERROR(IF($A91="","",IF(SUMIFS(RAW_매출A!$J$2:$J$7000,RAW_매출A!$B$2:$B$7000,$A91,RAW_매출A!$A$2:$A$7000,EDATE($E91,AM$1-1))=0,"",SUMIFS(RAW_매출A!$J$2:$J$7000,RAW_매출A!$B$2:$B$7000,$A91,RAW_매출A!$A$2:$A$7000,EDATE($E91,AM$1-1)))),"")</f>
        <v>3761240</v>
      </c>
      <c r="AN91">
        <f>IFERROR(IF($A91="","",IF(SUMIFS(RAW_매출A!$J$2:$J$7000,RAW_매출A!$B$2:$B$7000,$A91,RAW_매출A!$A$2:$A$7000,EDATE($E91,AN$1-1))=0,"",SUMIFS(RAW_매출A!$J$2:$J$7000,RAW_매출A!$B$2:$B$7000,$A91,RAW_매출A!$A$2:$A$7000,EDATE($E91,AN$1-1)))),"")</f>
        <v>3865430</v>
      </c>
      <c r="AO91">
        <f>IFERROR(IF($A91="","",IF(SUMIFS(RAW_매출A!$J$2:$J$7000,RAW_매출A!$B$2:$B$7000,$A91,RAW_매출A!$A$2:$A$7000,EDATE($E91,AO$1-1))=0,"",SUMIFS(RAW_매출A!$J$2:$J$7000,RAW_매출A!$B$2:$B$7000,$A91,RAW_매출A!$A$2:$A$7000,EDATE($E91,AO$1-1)))),"")</f>
        <v>3131730</v>
      </c>
      <c r="AP91" t="str">
        <f>IFERROR(IF($A91="","",IF(SUMIFS(RAW_매출A!$J$2:$J$7000,RAW_매출A!$B$2:$B$7000,$A91,RAW_매출A!$A$2:$A$7000,EDATE($E91,AP$1-1))=0,"",SUMIFS(RAW_매출A!$J$2:$J$7000,RAW_매출A!$B$2:$B$7000,$A91,RAW_매출A!$A$2:$A$7000,EDATE($E91,AP$1-1)))),"")</f>
        <v/>
      </c>
      <c r="AQ91" t="str">
        <f>IFERROR(IF($A91="","",IF(SUMIFS(RAW_매출A!$J$2:$J$7000,RAW_매출A!$B$2:$B$7000,$A91,RAW_매출A!$A$2:$A$7000,EDATE($E91,AQ$1-1))=0,"",SUMIFS(RAW_매출A!$J$2:$J$7000,RAW_매출A!$B$2:$B$7000,$A91,RAW_매출A!$A$2:$A$7000,EDATE($E91,AQ$1-1)))),"")</f>
        <v/>
      </c>
      <c r="AR91" t="str">
        <f>IFERROR(IF($A91="","",IF(SUMIFS(RAW_매출A!$J$2:$J$7000,RAW_매출A!$B$2:$B$7000,$A91,RAW_매출A!$A$2:$A$7000,EDATE($E91,AR$1-1))=0,"",SUMIFS(RAW_매출A!$J$2:$J$7000,RAW_매출A!$B$2:$B$7000,$A91,RAW_매출A!$A$2:$A$7000,EDATE($E91,AR$1-1)))),"")</f>
        <v/>
      </c>
      <c r="AS91" t="str">
        <f>IFERROR(IF($A91="","",IF(SUMIFS(RAW_매출A!$J$2:$J$7000,RAW_매출A!$B$2:$B$7000,$A91,RAW_매출A!$A$2:$A$7000,EDATE($E91,AS$1-1))=0,"",SUMIFS(RAW_매출A!$J$2:$J$7000,RAW_매출A!$B$2:$B$7000,$A91,RAW_매출A!$A$2:$A$7000,EDATE($E91,AS$1-1)))),"")</f>
        <v/>
      </c>
      <c r="AT91" t="str">
        <f>IFERROR(IF($A91="","",IF(SUMIFS(RAW_매출A!$J$2:$J$7000,RAW_매출A!$B$2:$B$7000,$A91,RAW_매출A!$A$2:$A$7000,EDATE($E91,AT$1-1))=0,"",SUMIFS(RAW_매출A!$J$2:$J$7000,RAW_매출A!$B$2:$B$7000,$A91,RAW_매출A!$A$2:$A$7000,EDATE($E91,AT$1-1)))),"")</f>
        <v/>
      </c>
      <c r="AU91" t="str">
        <f>IFERROR(IF($A91="","",IF(SUMIFS(RAW_매출A!$J$2:$J$7000,RAW_매출A!$B$2:$B$7000,$A91,RAW_매출A!$A$2:$A$7000,EDATE($E91,AU$1-1))=0,"",SUMIFS(RAW_매출A!$J$2:$J$7000,RAW_매출A!$B$2:$B$7000,$A91,RAW_매출A!$A$2:$A$7000,EDATE($E91,AU$1-1)))),"")</f>
        <v/>
      </c>
      <c r="AV91" t="str">
        <f>IFERROR(IF($A91="","",IF(SUMIFS(RAW_매출A!$J$2:$J$7000,RAW_매출A!$B$2:$B$7000,$A91,RAW_매출A!$A$2:$A$7000,EDATE($E91,AV$1-1))=0,"",SUMIFS(RAW_매출A!$J$2:$J$7000,RAW_매출A!$B$2:$B$7000,$A91,RAW_매출A!$A$2:$A$7000,EDATE($E91,AV$1-1)))),"")</f>
        <v/>
      </c>
      <c r="AW91" t="str">
        <f>IFERROR(IF($A91="","",IF(SUMIFS(RAW_매출A!$J$2:$J$7000,RAW_매출A!$B$2:$B$7000,$A91,RAW_매출A!$A$2:$A$7000,EDATE($E91,AW$1-1))=0,"",SUMIFS(RAW_매출A!$J$2:$J$7000,RAW_매출A!$B$2:$B$7000,$A91,RAW_매출A!$A$2:$A$7000,EDATE($E91,AW$1-1)))),"")</f>
        <v/>
      </c>
      <c r="AX91" t="str">
        <f>IFERROR(IF($A91="","",IF(SUMIFS(RAW_매출A!$J$2:$J$7000,RAW_매출A!$B$2:$B$7000,$A91,RAW_매출A!$A$2:$A$7000,EDATE($E91,AX$1-1))=0,"",SUMIFS(RAW_매출A!$J$2:$J$7000,RAW_매출A!$B$2:$B$7000,$A91,RAW_매출A!$A$2:$A$7000,EDATE($E91,AX$1-1)))),"")</f>
        <v/>
      </c>
      <c r="AY91" t="str">
        <f>IFERROR(IF($A91="","",IF(SUMIFS(RAW_매출A!$J$2:$J$7000,RAW_매출A!$B$2:$B$7000,$A91,RAW_매출A!$A$2:$A$7000,EDATE($E91,AY$1-1))=0,"",SUMIFS(RAW_매출A!$J$2:$J$7000,RAW_매출A!$B$2:$B$7000,$A91,RAW_매출A!$A$2:$A$7000,EDATE($E91,AY$1-1)))),"")</f>
        <v/>
      </c>
      <c r="AZ91" t="str">
        <f>IFERROR(IF($A91="","",IF(SUMIFS(RAW_매출A!$J$2:$J$7000,RAW_매출A!$B$2:$B$7000,$A91,RAW_매출A!$A$2:$A$7000,EDATE($E91,AZ$1-1))=0,"",SUMIFS(RAW_매출A!$J$2:$J$7000,RAW_매출A!$B$2:$B$7000,$A91,RAW_매출A!$A$2:$A$7000,EDATE($E91,AZ$1-1)))),"")</f>
        <v/>
      </c>
      <c r="BA91" t="str">
        <f>IFERROR(IF($A91="","",IF(SUMIFS(RAW_매출A!$J$2:$J$7000,RAW_매출A!$B$2:$B$7000,$A91,RAW_매출A!$A$2:$A$7000,EDATE($E91,BA$1-1))=0,"",SUMIFS(RAW_매출A!$J$2:$J$7000,RAW_매출A!$B$2:$B$7000,$A91,RAW_매출A!$A$2:$A$7000,EDATE($E91,BA$1-1)))),"")</f>
        <v/>
      </c>
      <c r="BB91" t="str">
        <f>IFERROR(IF($A91="","",IF(SUMIFS(RAW_매출A!$J$2:$J$7000,RAW_매출A!$B$2:$B$7000,$A91,RAW_매출A!$A$2:$A$7000,EDATE($E91,BB$1-1))=0,"",SUMIFS(RAW_매출A!$J$2:$J$7000,RAW_매출A!$B$2:$B$7000,$A91,RAW_매출A!$A$2:$A$7000,EDATE($E91,BB$1-1)))),"")</f>
        <v/>
      </c>
      <c r="BC91" t="str">
        <f>IFERROR(IF($A91="","",IF(SUMIFS(RAW_매출A!$J$2:$J$7000,RAW_매출A!$B$2:$B$7000,$A91,RAW_매출A!$A$2:$A$7000,EDATE($E91,BC$1-1))=0,"",SUMIFS(RAW_매출A!$J$2:$J$7000,RAW_매출A!$B$2:$B$7000,$A91,RAW_매출A!$A$2:$A$7000,EDATE($E91,BC$1-1)))),"")</f>
        <v/>
      </c>
      <c r="BD91" t="str">
        <f>IFERROR(IF($A91="","",IF(SUMIFS(RAW_매출A!$J$2:$J$7000,RAW_매출A!$B$2:$B$7000,$A91,RAW_매출A!$A$2:$A$7000,EDATE($E91,BD$1-1))=0,"",SUMIFS(RAW_매출A!$J$2:$J$7000,RAW_매출A!$B$2:$B$7000,$A91,RAW_매출A!$A$2:$A$7000,EDATE($E91,BD$1-1)))),"")</f>
        <v/>
      </c>
      <c r="BE91" t="str">
        <f>IFERROR(IF($A91="","",IF(SUMIFS(RAW_매출A!$J$2:$J$7000,RAW_매출A!$B$2:$B$7000,$A91,RAW_매출A!$A$2:$A$7000,EDATE($E91,BE$1-1))=0,"",SUMIFS(RAW_매출A!$J$2:$J$7000,RAW_매출A!$B$2:$B$7000,$A91,RAW_매출A!$A$2:$A$7000,EDATE($E91,BE$1-1)))),"")</f>
        <v/>
      </c>
      <c r="BF91" t="str">
        <f>IFERROR(IF($A91="","",IF(SUMIFS(RAW_매출A!$J$2:$J$7000,RAW_매출A!$B$2:$B$7000,$A91,RAW_매출A!$A$2:$A$7000,EDATE($E91,BF$1-1))=0,"",SUMIFS(RAW_매출A!$J$2:$J$7000,RAW_매출A!$B$2:$B$7000,$A91,RAW_매출A!$A$2:$A$7000,EDATE($E91,BF$1-1)))),"")</f>
        <v/>
      </c>
      <c r="BG91" t="str">
        <f>IFERROR(IF($A91="","",IF(SUMIFS(RAW_매출A!$J$2:$J$7000,RAW_매출A!$B$2:$B$7000,$A91,RAW_매출A!$A$2:$A$7000,EDATE($E91,BG$1-1))=0,"",SUMIFS(RAW_매출A!$J$2:$J$7000,RAW_매출A!$B$2:$B$7000,$A91,RAW_매출A!$A$2:$A$7000,EDATE($E91,BG$1-1)))),"")</f>
        <v/>
      </c>
      <c r="BH91" t="str">
        <f>IFERROR(IF($A91="","",IF(SUMIFS(RAW_매출A!$J$2:$J$7000,RAW_매출A!$B$2:$B$7000,$A91,RAW_매출A!$A$2:$A$7000,EDATE($E91,BH$1-1))=0,"",SUMIFS(RAW_매출A!$J$2:$J$7000,RAW_매출A!$B$2:$B$7000,$A91,RAW_매출A!$A$2:$A$7000,EDATE($E91,BH$1-1)))),"")</f>
        <v/>
      </c>
      <c r="BI91" t="str">
        <f>IFERROR(IF($A91="","",IF(SUMIFS(RAW_매출A!$J$2:$J$7000,RAW_매출A!$B$2:$B$7000,$A91,RAW_매출A!$A$2:$A$7000,EDATE($E91,BI$1-1))=0,"",SUMIFS(RAW_매출A!$J$2:$J$7000,RAW_매출A!$B$2:$B$7000,$A91,RAW_매출A!$A$2:$A$7000,EDATE($E91,BI$1-1)))),"")</f>
        <v/>
      </c>
      <c r="BJ91" t="str">
        <f>IFERROR(IF($A91="","",IF(SUMIFS(RAW_매출A!$J$2:$J$7000,RAW_매출A!$B$2:$B$7000,$A91,RAW_매출A!$A$2:$A$7000,EDATE($E91,BJ$1-1))=0,"",SUMIFS(RAW_매출A!$J$2:$J$7000,RAW_매출A!$B$2:$B$7000,$A91,RAW_매출A!$A$2:$A$7000,EDATE($E91,BJ$1-1)))),"")</f>
        <v/>
      </c>
      <c r="BK91" t="str">
        <f>IFERROR(IF($A91="","",IF(SUMIFS(RAW_매출A!$J$2:$J$7000,RAW_매출A!$B$2:$B$7000,$A91,RAW_매출A!$A$2:$A$7000,EDATE($E91,BK$1-1))=0,"",SUMIFS(RAW_매출A!$J$2:$J$7000,RAW_매출A!$B$2:$B$7000,$A91,RAW_매출A!$A$2:$A$7000,EDATE($E91,BK$1-1)))),"")</f>
        <v/>
      </c>
      <c r="BL91" t="str">
        <f>IFERROR(IF($A91="","",IF(SUMIFS(RAW_매출A!$J$2:$J$7000,RAW_매출A!$B$2:$B$7000,$A91,RAW_매출A!$A$2:$A$7000,EDATE($E91,BL$1-1))=0,"",SUMIFS(RAW_매출A!$J$2:$J$7000,RAW_매출A!$B$2:$B$7000,$A91,RAW_매출A!$A$2:$A$7000,EDATE($E91,BL$1-1)))),"")</f>
        <v/>
      </c>
      <c r="BM91" t="str">
        <f>IFERROR(IF($A91="","",IF(SUMIFS(RAW_매출A!$J$2:$J$7000,RAW_매출A!$B$2:$B$7000,$A91,RAW_매출A!$A$2:$A$7000,EDATE($E91,BM$1-1))=0,"",SUMIFS(RAW_매출A!$J$2:$J$7000,RAW_매출A!$B$2:$B$7000,$A91,RAW_매출A!$A$2:$A$7000,EDATE($E91,BM$1-1)))),"")</f>
        <v/>
      </c>
      <c r="BN91" t="str">
        <f>IFERROR(IF($A91="","",IF(SUMIFS(RAW_매출A!$J$2:$J$7000,RAW_매출A!$B$2:$B$7000,$A91,RAW_매출A!$A$2:$A$7000,EDATE($E91,BN$1-1))=0,"",SUMIFS(RAW_매출A!$J$2:$J$7000,RAW_매출A!$B$2:$B$7000,$A91,RAW_매출A!$A$2:$A$7000,EDATE($E91,BN$1-1)))),"")</f>
        <v/>
      </c>
    </row>
    <row r="92" spans="1:66" x14ac:dyDescent="0.3">
      <c r="A92" t="str">
        <f>세팅!A93</f>
        <v>(1081) #등마루증미역점</v>
      </c>
      <c r="B92" t="str">
        <f>세팅!B93</f>
        <v>150-2</v>
      </c>
      <c r="C92">
        <f t="shared" si="5"/>
        <v>2</v>
      </c>
      <c r="D92" t="str">
        <f t="shared" si="6"/>
        <v>2</v>
      </c>
      <c r="E92" s="1">
        <f>세팅!D93</f>
        <v>45139</v>
      </c>
      <c r="F92">
        <f t="shared" si="4"/>
        <v>4911011.666666667</v>
      </c>
      <c r="G92">
        <f>IFERROR(IF($A92="","",IF(SUMIFS(RAW_매출A!$J$2:$J$7000,RAW_매출A!$B$2:$B$7000,$A92,RAW_매출A!$A$2:$A$7000,EDATE($E92,G$1-1))=0,"",SUMIFS(RAW_매출A!$J$2:$J$7000,RAW_매출A!$B$2:$B$7000,$A92,RAW_매출A!$A$2:$A$7000,EDATE($E92,G$1-1)))),"")</f>
        <v>3042610</v>
      </c>
      <c r="H92">
        <f>IFERROR(IF($A92="","",IF(SUMIFS(RAW_매출A!$J$2:$J$7000,RAW_매출A!$B$2:$B$7000,$A92,RAW_매출A!$A$2:$A$7000,EDATE($E92,H$1-1))=0,"",SUMIFS(RAW_매출A!$J$2:$J$7000,RAW_매출A!$B$2:$B$7000,$A92,RAW_매출A!$A$2:$A$7000,EDATE($E92,H$1-1)))),"")</f>
        <v>3976020</v>
      </c>
      <c r="I92">
        <f>IFERROR(IF($A92="","",IF(SUMIFS(RAW_매출A!$J$2:$J$7000,RAW_매출A!$B$2:$B$7000,$A92,RAW_매출A!$A$2:$A$7000,EDATE($E92,I$1-1))=0,"",SUMIFS(RAW_매출A!$J$2:$J$7000,RAW_매출A!$B$2:$B$7000,$A92,RAW_매출A!$A$2:$A$7000,EDATE($E92,I$1-1)))),"")</f>
        <v>4583000</v>
      </c>
      <c r="J92" s="28">
        <f>IFERROR(IF($A92="","",IF(SUMIFS(RAW_매출A!$J$2:$J$7000,RAW_매출A!$B$2:$B$7000,$A92,RAW_매출A!$A$2:$A$7000,EDATE($E92,J$1-1))=0,"",SUMIFS(RAW_매출A!$J$2:$J$7000,RAW_매출A!$B$2:$B$7000,$A92,RAW_매출A!$A$2:$A$7000,EDATE($E92,J$1-1)))),"")</f>
        <v>4484000</v>
      </c>
      <c r="K92" s="28">
        <f>IFERROR(IF($A92="","",IF(SUMIFS(RAW_매출A!$J$2:$J$7000,RAW_매출A!$B$2:$B$7000,$A92,RAW_매출A!$A$2:$A$7000,EDATE($E92,K$1-1))=0,"",SUMIFS(RAW_매출A!$J$2:$J$7000,RAW_매출A!$B$2:$B$7000,$A92,RAW_매출A!$A$2:$A$7000,EDATE($E92,K$1-1)))),"")</f>
        <v>4538310</v>
      </c>
      <c r="L92" s="28">
        <f>IFERROR(IF($A92="","",IF(SUMIFS(RAW_매출A!$J$2:$J$7000,RAW_매출A!$B$2:$B$7000,$A92,RAW_매출A!$A$2:$A$7000,EDATE($E92,L$1-1))=0,"",SUMIFS(RAW_매출A!$J$2:$J$7000,RAW_매출A!$B$2:$B$7000,$A92,RAW_매출A!$A$2:$A$7000,EDATE($E92,L$1-1)))),"")</f>
        <v>4136330</v>
      </c>
      <c r="M92" s="28">
        <f>IFERROR(IF($A92="","",IF(SUMIFS(RAW_매출A!$J$2:$J$7000,RAW_매출A!$B$2:$B$7000,$A92,RAW_매출A!$A$2:$A$7000,EDATE($E92,M$1-1))=0,"",SUMIFS(RAW_매출A!$J$2:$J$7000,RAW_매출A!$B$2:$B$7000,$A92,RAW_매출A!$A$2:$A$7000,EDATE($E92,M$1-1)))),"")</f>
        <v>5274000</v>
      </c>
      <c r="N92" s="28">
        <f>IFERROR(IF($A92="","",IF(SUMIFS(RAW_매출A!$J$2:$J$7000,RAW_매출A!$B$2:$B$7000,$A92,RAW_매출A!$A$2:$A$7000,EDATE($E92,N$1-1))=0,"",SUMIFS(RAW_매출A!$J$2:$J$7000,RAW_매출A!$B$2:$B$7000,$A92,RAW_매출A!$A$2:$A$7000,EDATE($E92,N$1-1)))),"")</f>
        <v>6024480</v>
      </c>
      <c r="O92" s="28">
        <f>IFERROR(IF($A92="","",IF(SUMIFS(RAW_매출A!$J$2:$J$7000,RAW_매출A!$B$2:$B$7000,$A92,RAW_매출A!$A$2:$A$7000,EDATE($E92,O$1-1))=0,"",SUMIFS(RAW_매출A!$J$2:$J$7000,RAW_매출A!$B$2:$B$7000,$A92,RAW_매출A!$A$2:$A$7000,EDATE($E92,O$1-1)))),"")</f>
        <v>5008950</v>
      </c>
      <c r="P92">
        <f>IFERROR(IF($A92="","",IF(SUMIFS(RAW_매출A!$J$2:$J$7000,RAW_매출A!$B$2:$B$7000,$A92,RAW_매출A!$A$2:$A$7000,EDATE($E92,P$1-1))=0,"",SUMIFS(RAW_매출A!$J$2:$J$7000,RAW_매출A!$B$2:$B$7000,$A92,RAW_매출A!$A$2:$A$7000,EDATE($E92,P$1-1)))),"")</f>
        <v>5096790</v>
      </c>
      <c r="Q92">
        <f>IFERROR(IF($A92="","",IF(SUMIFS(RAW_매출A!$J$2:$J$7000,RAW_매출A!$B$2:$B$7000,$A92,RAW_매출A!$A$2:$A$7000,EDATE($E92,Q$1-1))=0,"",SUMIFS(RAW_매출A!$J$2:$J$7000,RAW_매출A!$B$2:$B$7000,$A92,RAW_매출A!$A$2:$A$7000,EDATE($E92,Q$1-1)))),"")</f>
        <v>5012010</v>
      </c>
      <c r="R92">
        <f>IFERROR(IF($A92="","",IF(SUMIFS(RAW_매출A!$J$2:$J$7000,RAW_매출A!$B$2:$B$7000,$A92,RAW_매출A!$A$2:$A$7000,EDATE($E92,R$1-1))=0,"",SUMIFS(RAW_매출A!$J$2:$J$7000,RAW_매출A!$B$2:$B$7000,$A92,RAW_매출A!$A$2:$A$7000,EDATE($E92,R$1-1)))),"")</f>
        <v>4798710</v>
      </c>
      <c r="S92">
        <f>IFERROR(IF($A92="","",IF(SUMIFS(RAW_매출A!$J$2:$J$7000,RAW_매출A!$B$2:$B$7000,$A92,RAW_매출A!$A$2:$A$7000,EDATE($E92,S$1-1))=0,"",SUMIFS(RAW_매출A!$J$2:$J$7000,RAW_매출A!$B$2:$B$7000,$A92,RAW_매출A!$A$2:$A$7000,EDATE($E92,S$1-1)))),"")</f>
        <v>4854990</v>
      </c>
      <c r="T92">
        <f>IFERROR(IF($A92="","",IF(SUMIFS(RAW_매출A!$J$2:$J$7000,RAW_매출A!$B$2:$B$7000,$A92,RAW_매출A!$A$2:$A$7000,EDATE($E92,T$1-1))=0,"",SUMIFS(RAW_매출A!$J$2:$J$7000,RAW_매출A!$B$2:$B$7000,$A92,RAW_매출A!$A$2:$A$7000,EDATE($E92,T$1-1)))),"")</f>
        <v>4368160</v>
      </c>
      <c r="U92">
        <f>IFERROR(IF($A92="","",IF(SUMIFS(RAW_매출A!$J$2:$J$7000,RAW_매출A!$B$2:$B$7000,$A92,RAW_매출A!$A$2:$A$7000,EDATE($E92,U$1-1))=0,"",SUMIFS(RAW_매출A!$J$2:$J$7000,RAW_매출A!$B$2:$B$7000,$A92,RAW_매출A!$A$2:$A$7000,EDATE($E92,U$1-1)))),"")</f>
        <v>5244250</v>
      </c>
      <c r="V92">
        <f>IFERROR(IF($A92="","",IF(SUMIFS(RAW_매출A!$J$2:$J$7000,RAW_매출A!$B$2:$B$7000,$A92,RAW_매출A!$A$2:$A$7000,EDATE($E92,V$1-1))=0,"",SUMIFS(RAW_매출A!$J$2:$J$7000,RAW_매출A!$B$2:$B$7000,$A92,RAW_매출A!$A$2:$A$7000,EDATE($E92,V$1-1)))),"")</f>
        <v>4719420</v>
      </c>
      <c r="W92">
        <f>IFERROR(IF($A92="","",IF(SUMIFS(RAW_매출A!$J$2:$J$7000,RAW_매출A!$B$2:$B$7000,$A92,RAW_매출A!$A$2:$A$7000,EDATE($E92,W$1-1))=0,"",SUMIFS(RAW_매출A!$J$2:$J$7000,RAW_매출A!$B$2:$B$7000,$A92,RAW_매출A!$A$2:$A$7000,EDATE($E92,W$1-1)))),"")</f>
        <v>4503790</v>
      </c>
      <c r="X92">
        <f>IFERROR(IF($A92="","",IF(SUMIFS(RAW_매출A!$J$2:$J$7000,RAW_매출A!$B$2:$B$7000,$A92,RAW_매출A!$A$2:$A$7000,EDATE($E92,X$1-1))=0,"",SUMIFS(RAW_매출A!$J$2:$J$7000,RAW_매출A!$B$2:$B$7000,$A92,RAW_매출A!$A$2:$A$7000,EDATE($E92,X$1-1)))),"")</f>
        <v>4189910</v>
      </c>
      <c r="Y92">
        <f>IFERROR(IF($A92="","",IF(SUMIFS(RAW_매출A!$J$2:$J$7000,RAW_매출A!$B$2:$B$7000,$A92,RAW_매출A!$A$2:$A$7000,EDATE($E92,Y$1-1))=0,"",SUMIFS(RAW_매출A!$J$2:$J$7000,RAW_매출A!$B$2:$B$7000,$A92,RAW_매출A!$A$2:$A$7000,EDATE($E92,Y$1-1)))),"")</f>
        <v>4479380</v>
      </c>
      <c r="Z92">
        <f>IFERROR(IF($A92="","",IF(SUMIFS(RAW_매출A!$J$2:$J$7000,RAW_매출A!$B$2:$B$7000,$A92,RAW_매출A!$A$2:$A$7000,EDATE($E92,Z$1-1))=0,"",SUMIFS(RAW_매출A!$J$2:$J$7000,RAW_매출A!$B$2:$B$7000,$A92,RAW_매출A!$A$2:$A$7000,EDATE($E92,Z$1-1)))),"")</f>
        <v>5363870</v>
      </c>
      <c r="AA92">
        <f>IFERROR(IF($A92="","",IF(SUMIFS(RAW_매출A!$J$2:$J$7000,RAW_매출A!$B$2:$B$7000,$A92,RAW_매출A!$A$2:$A$7000,EDATE($E92,AA$1-1))=0,"",SUMIFS(RAW_매출A!$J$2:$J$7000,RAW_매출A!$B$2:$B$7000,$A92,RAW_매출A!$A$2:$A$7000,EDATE($E92,AA$1-1)))),"")</f>
        <v>5207470</v>
      </c>
      <c r="AB92">
        <f>IFERROR(IF($A92="","",IF(SUMIFS(RAW_매출A!$J$2:$J$7000,RAW_매출A!$B$2:$B$7000,$A92,RAW_매출A!$A$2:$A$7000,EDATE($E92,AB$1-1))=0,"",SUMIFS(RAW_매출A!$J$2:$J$7000,RAW_매출A!$B$2:$B$7000,$A92,RAW_매출A!$A$2:$A$7000,EDATE($E92,AB$1-1)))),"")</f>
        <v>6164250</v>
      </c>
      <c r="AC92">
        <f>IFERROR(IF($A92="","",IF(SUMIFS(RAW_매출A!$J$2:$J$7000,RAW_매출A!$B$2:$B$7000,$A92,RAW_매출A!$A$2:$A$7000,EDATE($E92,AC$1-1))=0,"",SUMIFS(RAW_매출A!$J$2:$J$7000,RAW_매출A!$B$2:$B$7000,$A92,RAW_매출A!$A$2:$A$7000,EDATE($E92,AC$1-1)))),"")</f>
        <v>5410950</v>
      </c>
      <c r="AD92">
        <f>IFERROR(IF($A92="","",IF(SUMIFS(RAW_매출A!$J$2:$J$7000,RAW_매출A!$B$2:$B$7000,$A92,RAW_매출A!$A$2:$A$7000,EDATE($E92,AD$1-1))=0,"",SUMIFS(RAW_매출A!$J$2:$J$7000,RAW_매출A!$B$2:$B$7000,$A92,RAW_매출A!$A$2:$A$7000,EDATE($E92,AD$1-1)))),"")</f>
        <v>4939110</v>
      </c>
      <c r="AE92">
        <f>IFERROR(IF($A92="","",IF(SUMIFS(RAW_매출A!$J$2:$J$7000,RAW_매출A!$B$2:$B$7000,$A92,RAW_매출A!$A$2:$A$7000,EDATE($E92,AE$1-1))=0,"",SUMIFS(RAW_매출A!$J$2:$J$7000,RAW_매출A!$B$2:$B$7000,$A92,RAW_매출A!$A$2:$A$7000,EDATE($E92,AE$1-1)))),"")</f>
        <v>5143740</v>
      </c>
      <c r="AF92">
        <f>IFERROR(IF($A92="","",IF(SUMIFS(RAW_매출A!$J$2:$J$7000,RAW_매출A!$B$2:$B$7000,$A92,RAW_매출A!$A$2:$A$7000,EDATE($E92,AF$1-1))=0,"",SUMIFS(RAW_매출A!$J$2:$J$7000,RAW_매출A!$B$2:$B$7000,$A92,RAW_매출A!$A$2:$A$7000,EDATE($E92,AF$1-1)))),"")</f>
        <v>5008860</v>
      </c>
      <c r="AG92">
        <f>IFERROR(IF($A92="","",IF(SUMIFS(RAW_매출A!$J$2:$J$7000,RAW_매출A!$B$2:$B$7000,$A92,RAW_매출A!$A$2:$A$7000,EDATE($E92,AG$1-1))=0,"",SUMIFS(RAW_매출A!$J$2:$J$7000,RAW_매출A!$B$2:$B$7000,$A92,RAW_매출A!$A$2:$A$7000,EDATE($E92,AG$1-1)))),"")</f>
        <v>6174430</v>
      </c>
      <c r="AH92">
        <f>IFERROR(IF($A92="","",IF(SUMIFS(RAW_매출A!$J$2:$J$7000,RAW_매출A!$B$2:$B$7000,$A92,RAW_매출A!$A$2:$A$7000,EDATE($E92,AH$1-1))=0,"",SUMIFS(RAW_매출A!$J$2:$J$7000,RAW_매출A!$B$2:$B$7000,$A92,RAW_매출A!$A$2:$A$7000,EDATE($E92,AH$1-1)))),"")</f>
        <v>5636280</v>
      </c>
      <c r="AI92">
        <f>IFERROR(IF($A92="","",IF(SUMIFS(RAW_매출A!$J$2:$J$7000,RAW_매출A!$B$2:$B$7000,$A92,RAW_매출A!$A$2:$A$7000,EDATE($E92,AI$1-1))=0,"",SUMIFS(RAW_매출A!$J$2:$J$7000,RAW_매출A!$B$2:$B$7000,$A92,RAW_매출A!$A$2:$A$7000,EDATE($E92,AI$1-1)))),"")</f>
        <v>5439150</v>
      </c>
      <c r="AJ92">
        <f>IFERROR(IF($A92="","",IF(SUMIFS(RAW_매출A!$J$2:$J$7000,RAW_매출A!$B$2:$B$7000,$A92,RAW_매출A!$A$2:$A$7000,EDATE($E92,AJ$1-1))=0,"",SUMIFS(RAW_매출A!$J$2:$J$7000,RAW_매출A!$B$2:$B$7000,$A92,RAW_매출A!$A$2:$A$7000,EDATE($E92,AJ$1-1)))),"")</f>
        <v>5401440</v>
      </c>
      <c r="AK92">
        <f>IFERROR(IF($A92="","",IF(SUMIFS(RAW_매출A!$J$2:$J$7000,RAW_매출A!$B$2:$B$7000,$A92,RAW_매출A!$A$2:$A$7000,EDATE($E92,AK$1-1))=0,"",SUMIFS(RAW_매출A!$J$2:$J$7000,RAW_매출A!$B$2:$B$7000,$A92,RAW_매출A!$A$2:$A$7000,EDATE($E92,AK$1-1)))),"")</f>
        <v>5254470</v>
      </c>
      <c r="AL92">
        <f>IFERROR(IF($A92="","",IF(SUMIFS(RAW_매출A!$J$2:$J$7000,RAW_매출A!$B$2:$B$7000,$A92,RAW_매출A!$A$2:$A$7000,EDATE($E92,AL$1-1))=0,"",SUMIFS(RAW_매출A!$J$2:$J$7000,RAW_매출A!$B$2:$B$7000,$A92,RAW_매출A!$A$2:$A$7000,EDATE($E92,AL$1-1)))),"")</f>
        <v>6406610</v>
      </c>
      <c r="AM92">
        <f>IFERROR(IF($A92="","",IF(SUMIFS(RAW_매출A!$J$2:$J$7000,RAW_매출A!$B$2:$B$7000,$A92,RAW_매출A!$A$2:$A$7000,EDATE($E92,AM$1-1))=0,"",SUMIFS(RAW_매출A!$J$2:$J$7000,RAW_매출A!$B$2:$B$7000,$A92,RAW_매출A!$A$2:$A$7000,EDATE($E92,AM$1-1)))),"")</f>
        <v>5992510</v>
      </c>
      <c r="AN92">
        <f>IFERROR(IF($A92="","",IF(SUMIFS(RAW_매출A!$J$2:$J$7000,RAW_매출A!$B$2:$B$7000,$A92,RAW_매출A!$A$2:$A$7000,EDATE($E92,AN$1-1))=0,"",SUMIFS(RAW_매출A!$J$2:$J$7000,RAW_매출A!$B$2:$B$7000,$A92,RAW_매출A!$A$2:$A$7000,EDATE($E92,AN$1-1)))),"")</f>
        <v>6740000</v>
      </c>
      <c r="AO92">
        <f>IFERROR(IF($A92="","",IF(SUMIFS(RAW_매출A!$J$2:$J$7000,RAW_매출A!$B$2:$B$7000,$A92,RAW_매출A!$A$2:$A$7000,EDATE($E92,AO$1-1))=0,"",SUMIFS(RAW_매출A!$J$2:$J$7000,RAW_매출A!$B$2:$B$7000,$A92,RAW_매출A!$A$2:$A$7000,EDATE($E92,AO$1-1)))),"")</f>
        <v>5832130</v>
      </c>
      <c r="AP92" t="str">
        <f>IFERROR(IF($A92="","",IF(SUMIFS(RAW_매출A!$J$2:$J$7000,RAW_매출A!$B$2:$B$7000,$A92,RAW_매출A!$A$2:$A$7000,EDATE($E92,AP$1-1))=0,"",SUMIFS(RAW_매출A!$J$2:$J$7000,RAW_매출A!$B$2:$B$7000,$A92,RAW_매출A!$A$2:$A$7000,EDATE($E92,AP$1-1)))),"")</f>
        <v/>
      </c>
      <c r="AQ92" t="str">
        <f>IFERROR(IF($A92="","",IF(SUMIFS(RAW_매출A!$J$2:$J$7000,RAW_매출A!$B$2:$B$7000,$A92,RAW_매출A!$A$2:$A$7000,EDATE($E92,AQ$1-1))=0,"",SUMIFS(RAW_매출A!$J$2:$J$7000,RAW_매출A!$B$2:$B$7000,$A92,RAW_매출A!$A$2:$A$7000,EDATE($E92,AQ$1-1)))),"")</f>
        <v/>
      </c>
      <c r="AR92" t="str">
        <f>IFERROR(IF($A92="","",IF(SUMIFS(RAW_매출A!$J$2:$J$7000,RAW_매출A!$B$2:$B$7000,$A92,RAW_매출A!$A$2:$A$7000,EDATE($E92,AR$1-1))=0,"",SUMIFS(RAW_매출A!$J$2:$J$7000,RAW_매출A!$B$2:$B$7000,$A92,RAW_매출A!$A$2:$A$7000,EDATE($E92,AR$1-1)))),"")</f>
        <v/>
      </c>
      <c r="AS92" t="str">
        <f>IFERROR(IF($A92="","",IF(SUMIFS(RAW_매출A!$J$2:$J$7000,RAW_매출A!$B$2:$B$7000,$A92,RAW_매출A!$A$2:$A$7000,EDATE($E92,AS$1-1))=0,"",SUMIFS(RAW_매출A!$J$2:$J$7000,RAW_매출A!$B$2:$B$7000,$A92,RAW_매출A!$A$2:$A$7000,EDATE($E92,AS$1-1)))),"")</f>
        <v/>
      </c>
      <c r="AT92" t="str">
        <f>IFERROR(IF($A92="","",IF(SUMIFS(RAW_매출A!$J$2:$J$7000,RAW_매출A!$B$2:$B$7000,$A92,RAW_매출A!$A$2:$A$7000,EDATE($E92,AT$1-1))=0,"",SUMIFS(RAW_매출A!$J$2:$J$7000,RAW_매출A!$B$2:$B$7000,$A92,RAW_매출A!$A$2:$A$7000,EDATE($E92,AT$1-1)))),"")</f>
        <v/>
      </c>
      <c r="AU92" t="str">
        <f>IFERROR(IF($A92="","",IF(SUMIFS(RAW_매출A!$J$2:$J$7000,RAW_매출A!$B$2:$B$7000,$A92,RAW_매출A!$A$2:$A$7000,EDATE($E92,AU$1-1))=0,"",SUMIFS(RAW_매출A!$J$2:$J$7000,RAW_매출A!$B$2:$B$7000,$A92,RAW_매출A!$A$2:$A$7000,EDATE($E92,AU$1-1)))),"")</f>
        <v/>
      </c>
      <c r="AV92" t="str">
        <f>IFERROR(IF($A92="","",IF(SUMIFS(RAW_매출A!$J$2:$J$7000,RAW_매출A!$B$2:$B$7000,$A92,RAW_매출A!$A$2:$A$7000,EDATE($E92,AV$1-1))=0,"",SUMIFS(RAW_매출A!$J$2:$J$7000,RAW_매출A!$B$2:$B$7000,$A92,RAW_매출A!$A$2:$A$7000,EDATE($E92,AV$1-1)))),"")</f>
        <v/>
      </c>
      <c r="AW92" t="str">
        <f>IFERROR(IF($A92="","",IF(SUMIFS(RAW_매출A!$J$2:$J$7000,RAW_매출A!$B$2:$B$7000,$A92,RAW_매출A!$A$2:$A$7000,EDATE($E92,AW$1-1))=0,"",SUMIFS(RAW_매출A!$J$2:$J$7000,RAW_매출A!$B$2:$B$7000,$A92,RAW_매출A!$A$2:$A$7000,EDATE($E92,AW$1-1)))),"")</f>
        <v/>
      </c>
      <c r="AX92" t="str">
        <f>IFERROR(IF($A92="","",IF(SUMIFS(RAW_매출A!$J$2:$J$7000,RAW_매출A!$B$2:$B$7000,$A92,RAW_매출A!$A$2:$A$7000,EDATE($E92,AX$1-1))=0,"",SUMIFS(RAW_매출A!$J$2:$J$7000,RAW_매출A!$B$2:$B$7000,$A92,RAW_매출A!$A$2:$A$7000,EDATE($E92,AX$1-1)))),"")</f>
        <v/>
      </c>
      <c r="AY92" t="str">
        <f>IFERROR(IF($A92="","",IF(SUMIFS(RAW_매출A!$J$2:$J$7000,RAW_매출A!$B$2:$B$7000,$A92,RAW_매출A!$A$2:$A$7000,EDATE($E92,AY$1-1))=0,"",SUMIFS(RAW_매출A!$J$2:$J$7000,RAW_매출A!$B$2:$B$7000,$A92,RAW_매출A!$A$2:$A$7000,EDATE($E92,AY$1-1)))),"")</f>
        <v/>
      </c>
      <c r="AZ92" t="str">
        <f>IFERROR(IF($A92="","",IF(SUMIFS(RAW_매출A!$J$2:$J$7000,RAW_매출A!$B$2:$B$7000,$A92,RAW_매출A!$A$2:$A$7000,EDATE($E92,AZ$1-1))=0,"",SUMIFS(RAW_매출A!$J$2:$J$7000,RAW_매출A!$B$2:$B$7000,$A92,RAW_매출A!$A$2:$A$7000,EDATE($E92,AZ$1-1)))),"")</f>
        <v/>
      </c>
      <c r="BA92" t="str">
        <f>IFERROR(IF($A92="","",IF(SUMIFS(RAW_매출A!$J$2:$J$7000,RAW_매출A!$B$2:$B$7000,$A92,RAW_매출A!$A$2:$A$7000,EDATE($E92,BA$1-1))=0,"",SUMIFS(RAW_매출A!$J$2:$J$7000,RAW_매출A!$B$2:$B$7000,$A92,RAW_매출A!$A$2:$A$7000,EDATE($E92,BA$1-1)))),"")</f>
        <v/>
      </c>
      <c r="BB92" t="str">
        <f>IFERROR(IF($A92="","",IF(SUMIFS(RAW_매출A!$J$2:$J$7000,RAW_매출A!$B$2:$B$7000,$A92,RAW_매출A!$A$2:$A$7000,EDATE($E92,BB$1-1))=0,"",SUMIFS(RAW_매출A!$J$2:$J$7000,RAW_매출A!$B$2:$B$7000,$A92,RAW_매출A!$A$2:$A$7000,EDATE($E92,BB$1-1)))),"")</f>
        <v/>
      </c>
      <c r="BC92" t="str">
        <f>IFERROR(IF($A92="","",IF(SUMIFS(RAW_매출A!$J$2:$J$7000,RAW_매출A!$B$2:$B$7000,$A92,RAW_매출A!$A$2:$A$7000,EDATE($E92,BC$1-1))=0,"",SUMIFS(RAW_매출A!$J$2:$J$7000,RAW_매출A!$B$2:$B$7000,$A92,RAW_매출A!$A$2:$A$7000,EDATE($E92,BC$1-1)))),"")</f>
        <v/>
      </c>
      <c r="BD92" t="str">
        <f>IFERROR(IF($A92="","",IF(SUMIFS(RAW_매출A!$J$2:$J$7000,RAW_매출A!$B$2:$B$7000,$A92,RAW_매출A!$A$2:$A$7000,EDATE($E92,BD$1-1))=0,"",SUMIFS(RAW_매출A!$J$2:$J$7000,RAW_매출A!$B$2:$B$7000,$A92,RAW_매출A!$A$2:$A$7000,EDATE($E92,BD$1-1)))),"")</f>
        <v/>
      </c>
      <c r="BE92" t="str">
        <f>IFERROR(IF($A92="","",IF(SUMIFS(RAW_매출A!$J$2:$J$7000,RAW_매출A!$B$2:$B$7000,$A92,RAW_매출A!$A$2:$A$7000,EDATE($E92,BE$1-1))=0,"",SUMIFS(RAW_매출A!$J$2:$J$7000,RAW_매출A!$B$2:$B$7000,$A92,RAW_매출A!$A$2:$A$7000,EDATE($E92,BE$1-1)))),"")</f>
        <v/>
      </c>
      <c r="BF92" t="str">
        <f>IFERROR(IF($A92="","",IF(SUMIFS(RAW_매출A!$J$2:$J$7000,RAW_매출A!$B$2:$B$7000,$A92,RAW_매출A!$A$2:$A$7000,EDATE($E92,BF$1-1))=0,"",SUMIFS(RAW_매출A!$J$2:$J$7000,RAW_매출A!$B$2:$B$7000,$A92,RAW_매출A!$A$2:$A$7000,EDATE($E92,BF$1-1)))),"")</f>
        <v/>
      </c>
      <c r="BG92" t="str">
        <f>IFERROR(IF($A92="","",IF(SUMIFS(RAW_매출A!$J$2:$J$7000,RAW_매출A!$B$2:$B$7000,$A92,RAW_매출A!$A$2:$A$7000,EDATE($E92,BG$1-1))=0,"",SUMIFS(RAW_매출A!$J$2:$J$7000,RAW_매출A!$B$2:$B$7000,$A92,RAW_매출A!$A$2:$A$7000,EDATE($E92,BG$1-1)))),"")</f>
        <v/>
      </c>
      <c r="BH92" t="str">
        <f>IFERROR(IF($A92="","",IF(SUMIFS(RAW_매출A!$J$2:$J$7000,RAW_매출A!$B$2:$B$7000,$A92,RAW_매출A!$A$2:$A$7000,EDATE($E92,BH$1-1))=0,"",SUMIFS(RAW_매출A!$J$2:$J$7000,RAW_매출A!$B$2:$B$7000,$A92,RAW_매출A!$A$2:$A$7000,EDATE($E92,BH$1-1)))),"")</f>
        <v/>
      </c>
      <c r="BI92" t="str">
        <f>IFERROR(IF($A92="","",IF(SUMIFS(RAW_매출A!$J$2:$J$7000,RAW_매출A!$B$2:$B$7000,$A92,RAW_매출A!$A$2:$A$7000,EDATE($E92,BI$1-1))=0,"",SUMIFS(RAW_매출A!$J$2:$J$7000,RAW_매출A!$B$2:$B$7000,$A92,RAW_매출A!$A$2:$A$7000,EDATE($E92,BI$1-1)))),"")</f>
        <v/>
      </c>
      <c r="BJ92" t="str">
        <f>IFERROR(IF($A92="","",IF(SUMIFS(RAW_매출A!$J$2:$J$7000,RAW_매출A!$B$2:$B$7000,$A92,RAW_매출A!$A$2:$A$7000,EDATE($E92,BJ$1-1))=0,"",SUMIFS(RAW_매출A!$J$2:$J$7000,RAW_매출A!$B$2:$B$7000,$A92,RAW_매출A!$A$2:$A$7000,EDATE($E92,BJ$1-1)))),"")</f>
        <v/>
      </c>
      <c r="BK92" t="str">
        <f>IFERROR(IF($A92="","",IF(SUMIFS(RAW_매출A!$J$2:$J$7000,RAW_매출A!$B$2:$B$7000,$A92,RAW_매출A!$A$2:$A$7000,EDATE($E92,BK$1-1))=0,"",SUMIFS(RAW_매출A!$J$2:$J$7000,RAW_매출A!$B$2:$B$7000,$A92,RAW_매출A!$A$2:$A$7000,EDATE($E92,BK$1-1)))),"")</f>
        <v/>
      </c>
      <c r="BL92" t="str">
        <f>IFERROR(IF($A92="","",IF(SUMIFS(RAW_매출A!$J$2:$J$7000,RAW_매출A!$B$2:$B$7000,$A92,RAW_매출A!$A$2:$A$7000,EDATE($E92,BL$1-1))=0,"",SUMIFS(RAW_매출A!$J$2:$J$7000,RAW_매출A!$B$2:$B$7000,$A92,RAW_매출A!$A$2:$A$7000,EDATE($E92,BL$1-1)))),"")</f>
        <v/>
      </c>
      <c r="BM92" t="str">
        <f>IFERROR(IF($A92="","",IF(SUMIFS(RAW_매출A!$J$2:$J$7000,RAW_매출A!$B$2:$B$7000,$A92,RAW_매출A!$A$2:$A$7000,EDATE($E92,BM$1-1))=0,"",SUMIFS(RAW_매출A!$J$2:$J$7000,RAW_매출A!$B$2:$B$7000,$A92,RAW_매출A!$A$2:$A$7000,EDATE($E92,BM$1-1)))),"")</f>
        <v/>
      </c>
      <c r="BN92" t="str">
        <f>IFERROR(IF($A92="","",IF(SUMIFS(RAW_매출A!$J$2:$J$7000,RAW_매출A!$B$2:$B$7000,$A92,RAW_매출A!$A$2:$A$7000,EDATE($E92,BN$1-1))=0,"",SUMIFS(RAW_매출A!$J$2:$J$7000,RAW_매출A!$B$2:$B$7000,$A92,RAW_매출A!$A$2:$A$7000,EDATE($E92,BN$1-1)))),"")</f>
        <v/>
      </c>
    </row>
    <row r="93" spans="1:66" x14ac:dyDescent="0.3">
      <c r="A93" t="str">
        <f>세팅!A94</f>
        <v>(1082) #천천푸르지오서문점</v>
      </c>
      <c r="B93" t="str">
        <f>세팅!B94</f>
        <v>150-0</v>
      </c>
      <c r="C93">
        <f t="shared" si="5"/>
        <v>0</v>
      </c>
      <c r="D93" t="str">
        <f t="shared" si="6"/>
        <v>0</v>
      </c>
      <c r="E93" s="1">
        <f>세팅!D94</f>
        <v>45139</v>
      </c>
      <c r="F93">
        <f t="shared" si="4"/>
        <v>4217321.666666667</v>
      </c>
      <c r="G93">
        <f>IFERROR(IF($A93="","",IF(SUMIFS(RAW_매출A!$J$2:$J$7000,RAW_매출A!$B$2:$B$7000,$A93,RAW_매출A!$A$2:$A$7000,EDATE($E93,G$1-1))=0,"",SUMIFS(RAW_매출A!$J$2:$J$7000,RAW_매출A!$B$2:$B$7000,$A93,RAW_매출A!$A$2:$A$7000,EDATE($E93,G$1-1)))),"")</f>
        <v>2542600</v>
      </c>
      <c r="H93">
        <f>IFERROR(IF($A93="","",IF(SUMIFS(RAW_매출A!$J$2:$J$7000,RAW_매출A!$B$2:$B$7000,$A93,RAW_매출A!$A$2:$A$7000,EDATE($E93,H$1-1))=0,"",SUMIFS(RAW_매출A!$J$2:$J$7000,RAW_매출A!$B$2:$B$7000,$A93,RAW_매출A!$A$2:$A$7000,EDATE($E93,H$1-1)))),"")</f>
        <v>2534800</v>
      </c>
      <c r="I93">
        <f>IFERROR(IF($A93="","",IF(SUMIFS(RAW_매출A!$J$2:$J$7000,RAW_매출A!$B$2:$B$7000,$A93,RAW_매출A!$A$2:$A$7000,EDATE($E93,I$1-1))=0,"",SUMIFS(RAW_매출A!$J$2:$J$7000,RAW_매출A!$B$2:$B$7000,$A93,RAW_매출A!$A$2:$A$7000,EDATE($E93,I$1-1)))),"")</f>
        <v>3780000</v>
      </c>
      <c r="J93" s="28">
        <f>IFERROR(IF($A93="","",IF(SUMIFS(RAW_매출A!$J$2:$J$7000,RAW_매출A!$B$2:$B$7000,$A93,RAW_매출A!$A$2:$A$7000,EDATE($E93,J$1-1))=0,"",SUMIFS(RAW_매출A!$J$2:$J$7000,RAW_매출A!$B$2:$B$7000,$A93,RAW_매출A!$A$2:$A$7000,EDATE($E93,J$1-1)))),"")</f>
        <v>3684000</v>
      </c>
      <c r="K93" s="28">
        <f>IFERROR(IF($A93="","",IF(SUMIFS(RAW_매출A!$J$2:$J$7000,RAW_매출A!$B$2:$B$7000,$A93,RAW_매출A!$A$2:$A$7000,EDATE($E93,K$1-1))=0,"",SUMIFS(RAW_매출A!$J$2:$J$7000,RAW_매출A!$B$2:$B$7000,$A93,RAW_매출A!$A$2:$A$7000,EDATE($E93,K$1-1)))),"")</f>
        <v>4026500</v>
      </c>
      <c r="L93" s="28">
        <f>IFERROR(IF($A93="","",IF(SUMIFS(RAW_매출A!$J$2:$J$7000,RAW_매출A!$B$2:$B$7000,$A93,RAW_매출A!$A$2:$A$7000,EDATE($E93,L$1-1))=0,"",SUMIFS(RAW_매출A!$J$2:$J$7000,RAW_매출A!$B$2:$B$7000,$A93,RAW_매출A!$A$2:$A$7000,EDATE($E93,L$1-1)))),"")</f>
        <v>3793300</v>
      </c>
      <c r="M93" s="28">
        <f>IFERROR(IF($A93="","",IF(SUMIFS(RAW_매출A!$J$2:$J$7000,RAW_매출A!$B$2:$B$7000,$A93,RAW_매출A!$A$2:$A$7000,EDATE($E93,M$1-1))=0,"",SUMIFS(RAW_매출A!$J$2:$J$7000,RAW_매출A!$B$2:$B$7000,$A93,RAW_매출A!$A$2:$A$7000,EDATE($E93,M$1-1)))),"")</f>
        <v>4150380</v>
      </c>
      <c r="N93" s="28">
        <f>IFERROR(IF($A93="","",IF(SUMIFS(RAW_매출A!$J$2:$J$7000,RAW_매출A!$B$2:$B$7000,$A93,RAW_매출A!$A$2:$A$7000,EDATE($E93,N$1-1))=0,"",SUMIFS(RAW_매출A!$J$2:$J$7000,RAW_매출A!$B$2:$B$7000,$A93,RAW_매출A!$A$2:$A$7000,EDATE($E93,N$1-1)))),"")</f>
        <v>4601140</v>
      </c>
      <c r="O93" s="28">
        <f>IFERROR(IF($A93="","",IF(SUMIFS(RAW_매출A!$J$2:$J$7000,RAW_매출A!$B$2:$B$7000,$A93,RAW_매출A!$A$2:$A$7000,EDATE($E93,O$1-1))=0,"",SUMIFS(RAW_매출A!$J$2:$J$7000,RAW_매출A!$B$2:$B$7000,$A93,RAW_매출A!$A$2:$A$7000,EDATE($E93,O$1-1)))),"")</f>
        <v>5048610</v>
      </c>
      <c r="P93">
        <f>IFERROR(IF($A93="","",IF(SUMIFS(RAW_매출A!$J$2:$J$7000,RAW_매출A!$B$2:$B$7000,$A93,RAW_매출A!$A$2:$A$7000,EDATE($E93,P$1-1))=0,"",SUMIFS(RAW_매출A!$J$2:$J$7000,RAW_매출A!$B$2:$B$7000,$A93,RAW_매출A!$A$2:$A$7000,EDATE($E93,P$1-1)))),"")</f>
        <v>5310440</v>
      </c>
      <c r="Q93">
        <f>IFERROR(IF($A93="","",IF(SUMIFS(RAW_매출A!$J$2:$J$7000,RAW_매출A!$B$2:$B$7000,$A93,RAW_매출A!$A$2:$A$7000,EDATE($E93,Q$1-1))=0,"",SUMIFS(RAW_매출A!$J$2:$J$7000,RAW_매출A!$B$2:$B$7000,$A93,RAW_매출A!$A$2:$A$7000,EDATE($E93,Q$1-1)))),"")</f>
        <v>5346430</v>
      </c>
      <c r="R93">
        <f>IFERROR(IF($A93="","",IF(SUMIFS(RAW_매출A!$J$2:$J$7000,RAW_매출A!$B$2:$B$7000,$A93,RAW_매출A!$A$2:$A$7000,EDATE($E93,R$1-1))=0,"",SUMIFS(RAW_매출A!$J$2:$J$7000,RAW_매출A!$B$2:$B$7000,$A93,RAW_매출A!$A$2:$A$7000,EDATE($E93,R$1-1)))),"")</f>
        <v>5235430</v>
      </c>
      <c r="S93">
        <f>IFERROR(IF($A93="","",IF(SUMIFS(RAW_매출A!$J$2:$J$7000,RAW_매출A!$B$2:$B$7000,$A93,RAW_매출A!$A$2:$A$7000,EDATE($E93,S$1-1))=0,"",SUMIFS(RAW_매출A!$J$2:$J$7000,RAW_매출A!$B$2:$B$7000,$A93,RAW_매출A!$A$2:$A$7000,EDATE($E93,S$1-1)))),"")</f>
        <v>5205600</v>
      </c>
      <c r="T93">
        <f>IFERROR(IF($A93="","",IF(SUMIFS(RAW_매출A!$J$2:$J$7000,RAW_매출A!$B$2:$B$7000,$A93,RAW_매출A!$A$2:$A$7000,EDATE($E93,T$1-1))=0,"",SUMIFS(RAW_매출A!$J$2:$J$7000,RAW_매출A!$B$2:$B$7000,$A93,RAW_매출A!$A$2:$A$7000,EDATE($E93,T$1-1)))),"")</f>
        <v>4864360</v>
      </c>
      <c r="U93">
        <f>IFERROR(IF($A93="","",IF(SUMIFS(RAW_매출A!$J$2:$J$7000,RAW_매출A!$B$2:$B$7000,$A93,RAW_매출A!$A$2:$A$7000,EDATE($E93,U$1-1))=0,"",SUMIFS(RAW_매출A!$J$2:$J$7000,RAW_매출A!$B$2:$B$7000,$A93,RAW_매출A!$A$2:$A$7000,EDATE($E93,U$1-1)))),"")</f>
        <v>5704730</v>
      </c>
      <c r="V93">
        <f>IFERROR(IF($A93="","",IF(SUMIFS(RAW_매출A!$J$2:$J$7000,RAW_매출A!$B$2:$B$7000,$A93,RAW_매출A!$A$2:$A$7000,EDATE($E93,V$1-1))=0,"",SUMIFS(RAW_매출A!$J$2:$J$7000,RAW_매출A!$B$2:$B$7000,$A93,RAW_매출A!$A$2:$A$7000,EDATE($E93,V$1-1)))),"")</f>
        <v>5456330</v>
      </c>
      <c r="W93">
        <f>IFERROR(IF($A93="","",IF(SUMIFS(RAW_매출A!$J$2:$J$7000,RAW_매출A!$B$2:$B$7000,$A93,RAW_매출A!$A$2:$A$7000,EDATE($E93,W$1-1))=0,"",SUMIFS(RAW_매출A!$J$2:$J$7000,RAW_매출A!$B$2:$B$7000,$A93,RAW_매출A!$A$2:$A$7000,EDATE($E93,W$1-1)))),"")</f>
        <v>5498000</v>
      </c>
      <c r="X93">
        <f>IFERROR(IF($A93="","",IF(SUMIFS(RAW_매출A!$J$2:$J$7000,RAW_매출A!$B$2:$B$7000,$A93,RAW_매출A!$A$2:$A$7000,EDATE($E93,X$1-1))=0,"",SUMIFS(RAW_매출A!$J$2:$J$7000,RAW_매출A!$B$2:$B$7000,$A93,RAW_매출A!$A$2:$A$7000,EDATE($E93,X$1-1)))),"")</f>
        <v>5665060</v>
      </c>
      <c r="Y93">
        <f>IFERROR(IF($A93="","",IF(SUMIFS(RAW_매출A!$J$2:$J$7000,RAW_매출A!$B$2:$B$7000,$A93,RAW_매출A!$A$2:$A$7000,EDATE($E93,Y$1-1))=0,"",SUMIFS(RAW_매출A!$J$2:$J$7000,RAW_매출A!$B$2:$B$7000,$A93,RAW_매출A!$A$2:$A$7000,EDATE($E93,Y$1-1)))),"")</f>
        <v>4991950</v>
      </c>
      <c r="Z93">
        <f>IFERROR(IF($A93="","",IF(SUMIFS(RAW_매출A!$J$2:$J$7000,RAW_매출A!$B$2:$B$7000,$A93,RAW_매출A!$A$2:$A$7000,EDATE($E93,Z$1-1))=0,"",SUMIFS(RAW_매출A!$J$2:$J$7000,RAW_매출A!$B$2:$B$7000,$A93,RAW_매출A!$A$2:$A$7000,EDATE($E93,Z$1-1)))),"")</f>
        <v>5906530</v>
      </c>
      <c r="AA93">
        <f>IFERROR(IF($A93="","",IF(SUMIFS(RAW_매출A!$J$2:$J$7000,RAW_매출A!$B$2:$B$7000,$A93,RAW_매출A!$A$2:$A$7000,EDATE($E93,AA$1-1))=0,"",SUMIFS(RAW_매출A!$J$2:$J$7000,RAW_매출A!$B$2:$B$7000,$A93,RAW_매출A!$A$2:$A$7000,EDATE($E93,AA$1-1)))),"")</f>
        <v>5386520</v>
      </c>
      <c r="AB93">
        <f>IFERROR(IF($A93="","",IF(SUMIFS(RAW_매출A!$J$2:$J$7000,RAW_매출A!$B$2:$B$7000,$A93,RAW_매출A!$A$2:$A$7000,EDATE($E93,AB$1-1))=0,"",SUMIFS(RAW_매출A!$J$2:$J$7000,RAW_매출A!$B$2:$B$7000,$A93,RAW_매출A!$A$2:$A$7000,EDATE($E93,AB$1-1)))),"")</f>
        <v>6909020</v>
      </c>
      <c r="AC93">
        <f>IFERROR(IF($A93="","",IF(SUMIFS(RAW_매출A!$J$2:$J$7000,RAW_매출A!$B$2:$B$7000,$A93,RAW_매출A!$A$2:$A$7000,EDATE($E93,AC$1-1))=0,"",SUMIFS(RAW_매출A!$J$2:$J$7000,RAW_매출A!$B$2:$B$7000,$A93,RAW_매출A!$A$2:$A$7000,EDATE($E93,AC$1-1)))),"")</f>
        <v>6494910</v>
      </c>
      <c r="AD93">
        <f>IFERROR(IF($A93="","",IF(SUMIFS(RAW_매출A!$J$2:$J$7000,RAW_매출A!$B$2:$B$7000,$A93,RAW_매출A!$A$2:$A$7000,EDATE($E93,AD$1-1))=0,"",SUMIFS(RAW_매출A!$J$2:$J$7000,RAW_매출A!$B$2:$B$7000,$A93,RAW_매출A!$A$2:$A$7000,EDATE($E93,AD$1-1)))),"")</f>
        <v>6504670</v>
      </c>
      <c r="AE93">
        <f>IFERROR(IF($A93="","",IF(SUMIFS(RAW_매출A!$J$2:$J$7000,RAW_매출A!$B$2:$B$7000,$A93,RAW_매출A!$A$2:$A$7000,EDATE($E93,AE$1-1))=0,"",SUMIFS(RAW_매출A!$J$2:$J$7000,RAW_매출A!$B$2:$B$7000,$A93,RAW_매출A!$A$2:$A$7000,EDATE($E93,AE$1-1)))),"")</f>
        <v>6197690</v>
      </c>
      <c r="AF93">
        <f>IFERROR(IF($A93="","",IF(SUMIFS(RAW_매출A!$J$2:$J$7000,RAW_매출A!$B$2:$B$7000,$A93,RAW_매출A!$A$2:$A$7000,EDATE($E93,AF$1-1))=0,"",SUMIFS(RAW_매출A!$J$2:$J$7000,RAW_매출A!$B$2:$B$7000,$A93,RAW_매출A!$A$2:$A$7000,EDATE($E93,AF$1-1)))),"")</f>
        <v>5593410</v>
      </c>
      <c r="AG93">
        <f>IFERROR(IF($A93="","",IF(SUMIFS(RAW_매출A!$J$2:$J$7000,RAW_매출A!$B$2:$B$7000,$A93,RAW_매출A!$A$2:$A$7000,EDATE($E93,AG$1-1))=0,"",SUMIFS(RAW_매출A!$J$2:$J$7000,RAW_매출A!$B$2:$B$7000,$A93,RAW_매출A!$A$2:$A$7000,EDATE($E93,AG$1-1)))),"")</f>
        <v>6834080</v>
      </c>
      <c r="AH93">
        <f>IFERROR(IF($A93="","",IF(SUMIFS(RAW_매출A!$J$2:$J$7000,RAW_매출A!$B$2:$B$7000,$A93,RAW_매출A!$A$2:$A$7000,EDATE($E93,AH$1-1))=0,"",SUMIFS(RAW_매출A!$J$2:$J$7000,RAW_매출A!$B$2:$B$7000,$A93,RAW_매출A!$A$2:$A$7000,EDATE($E93,AH$1-1)))),"")</f>
        <v>6102690</v>
      </c>
      <c r="AI93">
        <f>IFERROR(IF($A93="","",IF(SUMIFS(RAW_매출A!$J$2:$J$7000,RAW_매출A!$B$2:$B$7000,$A93,RAW_매출A!$A$2:$A$7000,EDATE($E93,AI$1-1))=0,"",SUMIFS(RAW_매출A!$J$2:$J$7000,RAW_매출A!$B$2:$B$7000,$A93,RAW_매출A!$A$2:$A$7000,EDATE($E93,AI$1-1)))),"")</f>
        <v>6153780</v>
      </c>
      <c r="AJ93">
        <f>IFERROR(IF($A93="","",IF(SUMIFS(RAW_매출A!$J$2:$J$7000,RAW_매출A!$B$2:$B$7000,$A93,RAW_매출A!$A$2:$A$7000,EDATE($E93,AJ$1-1))=0,"",SUMIFS(RAW_매출A!$J$2:$J$7000,RAW_매출A!$B$2:$B$7000,$A93,RAW_매출A!$A$2:$A$7000,EDATE($E93,AJ$1-1)))),"")</f>
        <v>6390600</v>
      </c>
      <c r="AK93">
        <f>IFERROR(IF($A93="","",IF(SUMIFS(RAW_매출A!$J$2:$J$7000,RAW_매출A!$B$2:$B$7000,$A93,RAW_매출A!$A$2:$A$7000,EDATE($E93,AK$1-1))=0,"",SUMIFS(RAW_매출A!$J$2:$J$7000,RAW_매출A!$B$2:$B$7000,$A93,RAW_매출A!$A$2:$A$7000,EDATE($E93,AK$1-1)))),"")</f>
        <v>5161640</v>
      </c>
      <c r="AL93">
        <f>IFERROR(IF($A93="","",IF(SUMIFS(RAW_매출A!$J$2:$J$7000,RAW_매출A!$B$2:$B$7000,$A93,RAW_매출A!$A$2:$A$7000,EDATE($E93,AL$1-1))=0,"",SUMIFS(RAW_매출A!$J$2:$J$7000,RAW_매출A!$B$2:$B$7000,$A93,RAW_매출A!$A$2:$A$7000,EDATE($E93,AL$1-1)))),"")</f>
        <v>6001690</v>
      </c>
      <c r="AM93">
        <f>IFERROR(IF($A93="","",IF(SUMIFS(RAW_매출A!$J$2:$J$7000,RAW_매출A!$B$2:$B$7000,$A93,RAW_매출A!$A$2:$A$7000,EDATE($E93,AM$1-1))=0,"",SUMIFS(RAW_매출A!$J$2:$J$7000,RAW_매출A!$B$2:$B$7000,$A93,RAW_매출A!$A$2:$A$7000,EDATE($E93,AM$1-1)))),"")</f>
        <v>6174100</v>
      </c>
      <c r="AN93">
        <f>IFERROR(IF($A93="","",IF(SUMIFS(RAW_매출A!$J$2:$J$7000,RAW_매출A!$B$2:$B$7000,$A93,RAW_매출A!$A$2:$A$7000,EDATE($E93,AN$1-1))=0,"",SUMIFS(RAW_매출A!$J$2:$J$7000,RAW_매출A!$B$2:$B$7000,$A93,RAW_매출A!$A$2:$A$7000,EDATE($E93,AN$1-1)))),"")</f>
        <v>7365560</v>
      </c>
      <c r="AO93">
        <f>IFERROR(IF($A93="","",IF(SUMIFS(RAW_매출A!$J$2:$J$7000,RAW_매출A!$B$2:$B$7000,$A93,RAW_매출A!$A$2:$A$7000,EDATE($E93,AO$1-1))=0,"",SUMIFS(RAW_매출A!$J$2:$J$7000,RAW_매출A!$B$2:$B$7000,$A93,RAW_매출A!$A$2:$A$7000,EDATE($E93,AO$1-1)))),"")</f>
        <v>5718780</v>
      </c>
      <c r="AP93" t="str">
        <f>IFERROR(IF($A93="","",IF(SUMIFS(RAW_매출A!$J$2:$J$7000,RAW_매출A!$B$2:$B$7000,$A93,RAW_매출A!$A$2:$A$7000,EDATE($E93,AP$1-1))=0,"",SUMIFS(RAW_매출A!$J$2:$J$7000,RAW_매출A!$B$2:$B$7000,$A93,RAW_매출A!$A$2:$A$7000,EDATE($E93,AP$1-1)))),"")</f>
        <v/>
      </c>
      <c r="AQ93" t="str">
        <f>IFERROR(IF($A93="","",IF(SUMIFS(RAW_매출A!$J$2:$J$7000,RAW_매출A!$B$2:$B$7000,$A93,RAW_매출A!$A$2:$A$7000,EDATE($E93,AQ$1-1))=0,"",SUMIFS(RAW_매출A!$J$2:$J$7000,RAW_매출A!$B$2:$B$7000,$A93,RAW_매출A!$A$2:$A$7000,EDATE($E93,AQ$1-1)))),"")</f>
        <v/>
      </c>
      <c r="AR93" t="str">
        <f>IFERROR(IF($A93="","",IF(SUMIFS(RAW_매출A!$J$2:$J$7000,RAW_매출A!$B$2:$B$7000,$A93,RAW_매출A!$A$2:$A$7000,EDATE($E93,AR$1-1))=0,"",SUMIFS(RAW_매출A!$J$2:$J$7000,RAW_매출A!$B$2:$B$7000,$A93,RAW_매출A!$A$2:$A$7000,EDATE($E93,AR$1-1)))),"")</f>
        <v/>
      </c>
      <c r="AS93" t="str">
        <f>IFERROR(IF($A93="","",IF(SUMIFS(RAW_매출A!$J$2:$J$7000,RAW_매출A!$B$2:$B$7000,$A93,RAW_매출A!$A$2:$A$7000,EDATE($E93,AS$1-1))=0,"",SUMIFS(RAW_매출A!$J$2:$J$7000,RAW_매출A!$B$2:$B$7000,$A93,RAW_매출A!$A$2:$A$7000,EDATE($E93,AS$1-1)))),"")</f>
        <v/>
      </c>
      <c r="AT93" t="str">
        <f>IFERROR(IF($A93="","",IF(SUMIFS(RAW_매출A!$J$2:$J$7000,RAW_매출A!$B$2:$B$7000,$A93,RAW_매출A!$A$2:$A$7000,EDATE($E93,AT$1-1))=0,"",SUMIFS(RAW_매출A!$J$2:$J$7000,RAW_매출A!$B$2:$B$7000,$A93,RAW_매출A!$A$2:$A$7000,EDATE($E93,AT$1-1)))),"")</f>
        <v/>
      </c>
      <c r="AU93" t="str">
        <f>IFERROR(IF($A93="","",IF(SUMIFS(RAW_매출A!$J$2:$J$7000,RAW_매출A!$B$2:$B$7000,$A93,RAW_매출A!$A$2:$A$7000,EDATE($E93,AU$1-1))=0,"",SUMIFS(RAW_매출A!$J$2:$J$7000,RAW_매출A!$B$2:$B$7000,$A93,RAW_매출A!$A$2:$A$7000,EDATE($E93,AU$1-1)))),"")</f>
        <v/>
      </c>
      <c r="AV93" t="str">
        <f>IFERROR(IF($A93="","",IF(SUMIFS(RAW_매출A!$J$2:$J$7000,RAW_매출A!$B$2:$B$7000,$A93,RAW_매출A!$A$2:$A$7000,EDATE($E93,AV$1-1))=0,"",SUMIFS(RAW_매출A!$J$2:$J$7000,RAW_매출A!$B$2:$B$7000,$A93,RAW_매출A!$A$2:$A$7000,EDATE($E93,AV$1-1)))),"")</f>
        <v/>
      </c>
      <c r="AW93" t="str">
        <f>IFERROR(IF($A93="","",IF(SUMIFS(RAW_매출A!$J$2:$J$7000,RAW_매출A!$B$2:$B$7000,$A93,RAW_매출A!$A$2:$A$7000,EDATE($E93,AW$1-1))=0,"",SUMIFS(RAW_매출A!$J$2:$J$7000,RAW_매출A!$B$2:$B$7000,$A93,RAW_매출A!$A$2:$A$7000,EDATE($E93,AW$1-1)))),"")</f>
        <v/>
      </c>
      <c r="AX93" t="str">
        <f>IFERROR(IF($A93="","",IF(SUMIFS(RAW_매출A!$J$2:$J$7000,RAW_매출A!$B$2:$B$7000,$A93,RAW_매출A!$A$2:$A$7000,EDATE($E93,AX$1-1))=0,"",SUMIFS(RAW_매출A!$J$2:$J$7000,RAW_매출A!$B$2:$B$7000,$A93,RAW_매출A!$A$2:$A$7000,EDATE($E93,AX$1-1)))),"")</f>
        <v/>
      </c>
      <c r="AY93" t="str">
        <f>IFERROR(IF($A93="","",IF(SUMIFS(RAW_매출A!$J$2:$J$7000,RAW_매출A!$B$2:$B$7000,$A93,RAW_매출A!$A$2:$A$7000,EDATE($E93,AY$1-1))=0,"",SUMIFS(RAW_매출A!$J$2:$J$7000,RAW_매출A!$B$2:$B$7000,$A93,RAW_매출A!$A$2:$A$7000,EDATE($E93,AY$1-1)))),"")</f>
        <v/>
      </c>
      <c r="AZ93" t="str">
        <f>IFERROR(IF($A93="","",IF(SUMIFS(RAW_매출A!$J$2:$J$7000,RAW_매출A!$B$2:$B$7000,$A93,RAW_매출A!$A$2:$A$7000,EDATE($E93,AZ$1-1))=0,"",SUMIFS(RAW_매출A!$J$2:$J$7000,RAW_매출A!$B$2:$B$7000,$A93,RAW_매출A!$A$2:$A$7000,EDATE($E93,AZ$1-1)))),"")</f>
        <v/>
      </c>
      <c r="BA93" t="str">
        <f>IFERROR(IF($A93="","",IF(SUMIFS(RAW_매출A!$J$2:$J$7000,RAW_매출A!$B$2:$B$7000,$A93,RAW_매출A!$A$2:$A$7000,EDATE($E93,BA$1-1))=0,"",SUMIFS(RAW_매출A!$J$2:$J$7000,RAW_매출A!$B$2:$B$7000,$A93,RAW_매출A!$A$2:$A$7000,EDATE($E93,BA$1-1)))),"")</f>
        <v/>
      </c>
      <c r="BB93" t="str">
        <f>IFERROR(IF($A93="","",IF(SUMIFS(RAW_매출A!$J$2:$J$7000,RAW_매출A!$B$2:$B$7000,$A93,RAW_매출A!$A$2:$A$7000,EDATE($E93,BB$1-1))=0,"",SUMIFS(RAW_매출A!$J$2:$J$7000,RAW_매출A!$B$2:$B$7000,$A93,RAW_매출A!$A$2:$A$7000,EDATE($E93,BB$1-1)))),"")</f>
        <v/>
      </c>
      <c r="BC93" t="str">
        <f>IFERROR(IF($A93="","",IF(SUMIFS(RAW_매출A!$J$2:$J$7000,RAW_매출A!$B$2:$B$7000,$A93,RAW_매출A!$A$2:$A$7000,EDATE($E93,BC$1-1))=0,"",SUMIFS(RAW_매출A!$J$2:$J$7000,RAW_매출A!$B$2:$B$7000,$A93,RAW_매출A!$A$2:$A$7000,EDATE($E93,BC$1-1)))),"")</f>
        <v/>
      </c>
      <c r="BD93" t="str">
        <f>IFERROR(IF($A93="","",IF(SUMIFS(RAW_매출A!$J$2:$J$7000,RAW_매출A!$B$2:$B$7000,$A93,RAW_매출A!$A$2:$A$7000,EDATE($E93,BD$1-1))=0,"",SUMIFS(RAW_매출A!$J$2:$J$7000,RAW_매출A!$B$2:$B$7000,$A93,RAW_매출A!$A$2:$A$7000,EDATE($E93,BD$1-1)))),"")</f>
        <v/>
      </c>
      <c r="BE93" t="str">
        <f>IFERROR(IF($A93="","",IF(SUMIFS(RAW_매출A!$J$2:$J$7000,RAW_매출A!$B$2:$B$7000,$A93,RAW_매출A!$A$2:$A$7000,EDATE($E93,BE$1-1))=0,"",SUMIFS(RAW_매출A!$J$2:$J$7000,RAW_매출A!$B$2:$B$7000,$A93,RAW_매출A!$A$2:$A$7000,EDATE($E93,BE$1-1)))),"")</f>
        <v/>
      </c>
      <c r="BF93" t="str">
        <f>IFERROR(IF($A93="","",IF(SUMIFS(RAW_매출A!$J$2:$J$7000,RAW_매출A!$B$2:$B$7000,$A93,RAW_매출A!$A$2:$A$7000,EDATE($E93,BF$1-1))=0,"",SUMIFS(RAW_매출A!$J$2:$J$7000,RAW_매출A!$B$2:$B$7000,$A93,RAW_매출A!$A$2:$A$7000,EDATE($E93,BF$1-1)))),"")</f>
        <v/>
      </c>
      <c r="BG93" t="str">
        <f>IFERROR(IF($A93="","",IF(SUMIFS(RAW_매출A!$J$2:$J$7000,RAW_매출A!$B$2:$B$7000,$A93,RAW_매출A!$A$2:$A$7000,EDATE($E93,BG$1-1))=0,"",SUMIFS(RAW_매출A!$J$2:$J$7000,RAW_매출A!$B$2:$B$7000,$A93,RAW_매출A!$A$2:$A$7000,EDATE($E93,BG$1-1)))),"")</f>
        <v/>
      </c>
      <c r="BH93" t="str">
        <f>IFERROR(IF($A93="","",IF(SUMIFS(RAW_매출A!$J$2:$J$7000,RAW_매출A!$B$2:$B$7000,$A93,RAW_매출A!$A$2:$A$7000,EDATE($E93,BH$1-1))=0,"",SUMIFS(RAW_매출A!$J$2:$J$7000,RAW_매출A!$B$2:$B$7000,$A93,RAW_매출A!$A$2:$A$7000,EDATE($E93,BH$1-1)))),"")</f>
        <v/>
      </c>
      <c r="BI93" t="str">
        <f>IFERROR(IF($A93="","",IF(SUMIFS(RAW_매출A!$J$2:$J$7000,RAW_매출A!$B$2:$B$7000,$A93,RAW_매출A!$A$2:$A$7000,EDATE($E93,BI$1-1))=0,"",SUMIFS(RAW_매출A!$J$2:$J$7000,RAW_매출A!$B$2:$B$7000,$A93,RAW_매출A!$A$2:$A$7000,EDATE($E93,BI$1-1)))),"")</f>
        <v/>
      </c>
      <c r="BJ93" t="str">
        <f>IFERROR(IF($A93="","",IF(SUMIFS(RAW_매출A!$J$2:$J$7000,RAW_매출A!$B$2:$B$7000,$A93,RAW_매출A!$A$2:$A$7000,EDATE($E93,BJ$1-1))=0,"",SUMIFS(RAW_매출A!$J$2:$J$7000,RAW_매출A!$B$2:$B$7000,$A93,RAW_매출A!$A$2:$A$7000,EDATE($E93,BJ$1-1)))),"")</f>
        <v/>
      </c>
      <c r="BK93" t="str">
        <f>IFERROR(IF($A93="","",IF(SUMIFS(RAW_매출A!$J$2:$J$7000,RAW_매출A!$B$2:$B$7000,$A93,RAW_매출A!$A$2:$A$7000,EDATE($E93,BK$1-1))=0,"",SUMIFS(RAW_매출A!$J$2:$J$7000,RAW_매출A!$B$2:$B$7000,$A93,RAW_매출A!$A$2:$A$7000,EDATE($E93,BK$1-1)))),"")</f>
        <v/>
      </c>
      <c r="BL93" t="str">
        <f>IFERROR(IF($A93="","",IF(SUMIFS(RAW_매출A!$J$2:$J$7000,RAW_매출A!$B$2:$B$7000,$A93,RAW_매출A!$A$2:$A$7000,EDATE($E93,BL$1-1))=0,"",SUMIFS(RAW_매출A!$J$2:$J$7000,RAW_매출A!$B$2:$B$7000,$A93,RAW_매출A!$A$2:$A$7000,EDATE($E93,BL$1-1)))),"")</f>
        <v/>
      </c>
      <c r="BM93" t="str">
        <f>IFERROR(IF($A93="","",IF(SUMIFS(RAW_매출A!$J$2:$J$7000,RAW_매출A!$B$2:$B$7000,$A93,RAW_매출A!$A$2:$A$7000,EDATE($E93,BM$1-1))=0,"",SUMIFS(RAW_매출A!$J$2:$J$7000,RAW_매출A!$B$2:$B$7000,$A93,RAW_매출A!$A$2:$A$7000,EDATE($E93,BM$1-1)))),"")</f>
        <v/>
      </c>
      <c r="BN93" t="str">
        <f>IFERROR(IF($A93="","",IF(SUMIFS(RAW_매출A!$J$2:$J$7000,RAW_매출A!$B$2:$B$7000,$A93,RAW_매출A!$A$2:$A$7000,EDATE($E93,BN$1-1))=0,"",SUMIFS(RAW_매출A!$J$2:$J$7000,RAW_매출A!$B$2:$B$7000,$A93,RAW_매출A!$A$2:$A$7000,EDATE($E93,BN$1-1)))),"")</f>
        <v/>
      </c>
    </row>
    <row r="94" spans="1:66" x14ac:dyDescent="0.3">
      <c r="A94" t="str">
        <f>세팅!A95</f>
        <v>(1083) #신촌창천스쿨점</v>
      </c>
      <c r="B94" t="str">
        <f>세팅!B95</f>
        <v>150-0</v>
      </c>
      <c r="C94">
        <f t="shared" si="5"/>
        <v>0</v>
      </c>
      <c r="D94" t="str">
        <f t="shared" si="6"/>
        <v>0</v>
      </c>
      <c r="E94" s="1">
        <f>세팅!D95</f>
        <v>45170</v>
      </c>
      <c r="F94">
        <f t="shared" si="4"/>
        <v>4008666.6666666665</v>
      </c>
      <c r="G94">
        <f>IFERROR(IF($A94="","",IF(SUMIFS(RAW_매출A!$J$2:$J$7000,RAW_매출A!$B$2:$B$7000,$A94,RAW_매출A!$A$2:$A$7000,EDATE($E94,G$1-1))=0,"",SUMIFS(RAW_매출A!$J$2:$J$7000,RAW_매출A!$B$2:$B$7000,$A94,RAW_매출A!$A$2:$A$7000,EDATE($E94,G$1-1)))),"")</f>
        <v>2498910</v>
      </c>
      <c r="H94">
        <f>IFERROR(IF($A94="","",IF(SUMIFS(RAW_매출A!$J$2:$J$7000,RAW_매출A!$B$2:$B$7000,$A94,RAW_매출A!$A$2:$A$7000,EDATE($E94,H$1-1))=0,"",SUMIFS(RAW_매출A!$J$2:$J$7000,RAW_매출A!$B$2:$B$7000,$A94,RAW_매출A!$A$2:$A$7000,EDATE($E94,H$1-1)))),"")</f>
        <v>3479030</v>
      </c>
      <c r="I94">
        <f>IFERROR(IF($A94="","",IF(SUMIFS(RAW_매출A!$J$2:$J$7000,RAW_매출A!$B$2:$B$7000,$A94,RAW_매출A!$A$2:$A$7000,EDATE($E94,I$1-1))=0,"",SUMIFS(RAW_매출A!$J$2:$J$7000,RAW_매출A!$B$2:$B$7000,$A94,RAW_매출A!$A$2:$A$7000,EDATE($E94,I$1-1)))),"")</f>
        <v>3861500</v>
      </c>
      <c r="J94" s="28">
        <f>IFERROR(IF($A94="","",IF(SUMIFS(RAW_매출A!$J$2:$J$7000,RAW_매출A!$B$2:$B$7000,$A94,RAW_매출A!$A$2:$A$7000,EDATE($E94,J$1-1))=0,"",SUMIFS(RAW_매출A!$J$2:$J$7000,RAW_매출A!$B$2:$B$7000,$A94,RAW_매출A!$A$2:$A$7000,EDATE($E94,J$1-1)))),"")</f>
        <v>3931900</v>
      </c>
      <c r="K94" s="28">
        <f>IFERROR(IF($A94="","",IF(SUMIFS(RAW_매출A!$J$2:$J$7000,RAW_매출A!$B$2:$B$7000,$A94,RAW_매출A!$A$2:$A$7000,EDATE($E94,K$1-1))=0,"",SUMIFS(RAW_매출A!$J$2:$J$7000,RAW_매출A!$B$2:$B$7000,$A94,RAW_매출A!$A$2:$A$7000,EDATE($E94,K$1-1)))),"")</f>
        <v>3929680</v>
      </c>
      <c r="L94" s="28">
        <f>IFERROR(IF($A94="","",IF(SUMIFS(RAW_매출A!$J$2:$J$7000,RAW_매출A!$B$2:$B$7000,$A94,RAW_매출A!$A$2:$A$7000,EDATE($E94,L$1-1))=0,"",SUMIFS(RAW_매출A!$J$2:$J$7000,RAW_매출A!$B$2:$B$7000,$A94,RAW_매출A!$A$2:$A$7000,EDATE($E94,L$1-1)))),"")</f>
        <v>3928070</v>
      </c>
      <c r="M94" s="28">
        <f>IFERROR(IF($A94="","",IF(SUMIFS(RAW_매출A!$J$2:$J$7000,RAW_매출A!$B$2:$B$7000,$A94,RAW_매출A!$A$2:$A$7000,EDATE($E94,M$1-1))=0,"",SUMIFS(RAW_매출A!$J$2:$J$7000,RAW_매출A!$B$2:$B$7000,$A94,RAW_매출A!$A$2:$A$7000,EDATE($E94,M$1-1)))),"")</f>
        <v>4416050</v>
      </c>
      <c r="N94" s="28">
        <f>IFERROR(IF($A94="","",IF(SUMIFS(RAW_매출A!$J$2:$J$7000,RAW_매출A!$B$2:$B$7000,$A94,RAW_매출A!$A$2:$A$7000,EDATE($E94,N$1-1))=0,"",SUMIFS(RAW_매출A!$J$2:$J$7000,RAW_매출A!$B$2:$B$7000,$A94,RAW_매출A!$A$2:$A$7000,EDATE($E94,N$1-1)))),"")</f>
        <v>4027450</v>
      </c>
      <c r="O94" s="28">
        <f>IFERROR(IF($A94="","",IF(SUMIFS(RAW_매출A!$J$2:$J$7000,RAW_매출A!$B$2:$B$7000,$A94,RAW_매출A!$A$2:$A$7000,EDATE($E94,O$1-1))=0,"",SUMIFS(RAW_매출A!$J$2:$J$7000,RAW_매출A!$B$2:$B$7000,$A94,RAW_매출A!$A$2:$A$7000,EDATE($E94,O$1-1)))),"")</f>
        <v>3818850</v>
      </c>
      <c r="P94">
        <f>IFERROR(IF($A94="","",IF(SUMIFS(RAW_매출A!$J$2:$J$7000,RAW_매출A!$B$2:$B$7000,$A94,RAW_매출A!$A$2:$A$7000,EDATE($E94,P$1-1))=0,"",SUMIFS(RAW_매출A!$J$2:$J$7000,RAW_매출A!$B$2:$B$7000,$A94,RAW_매출A!$A$2:$A$7000,EDATE($E94,P$1-1)))),"")</f>
        <v>3915430</v>
      </c>
      <c r="Q94">
        <f>IFERROR(IF($A94="","",IF(SUMIFS(RAW_매출A!$J$2:$J$7000,RAW_매출A!$B$2:$B$7000,$A94,RAW_매출A!$A$2:$A$7000,EDATE($E94,Q$1-1))=0,"",SUMIFS(RAW_매출A!$J$2:$J$7000,RAW_매출A!$B$2:$B$7000,$A94,RAW_매출A!$A$2:$A$7000,EDATE($E94,Q$1-1)))),"")</f>
        <v>4374120</v>
      </c>
      <c r="R94">
        <f>IFERROR(IF($A94="","",IF(SUMIFS(RAW_매출A!$J$2:$J$7000,RAW_매출A!$B$2:$B$7000,$A94,RAW_매출A!$A$2:$A$7000,EDATE($E94,R$1-1))=0,"",SUMIFS(RAW_매출A!$J$2:$J$7000,RAW_매출A!$B$2:$B$7000,$A94,RAW_매출A!$A$2:$A$7000,EDATE($E94,R$1-1)))),"")</f>
        <v>4296440</v>
      </c>
      <c r="S94">
        <f>IFERROR(IF($A94="","",IF(SUMIFS(RAW_매출A!$J$2:$J$7000,RAW_매출A!$B$2:$B$7000,$A94,RAW_매출A!$A$2:$A$7000,EDATE($E94,S$1-1))=0,"",SUMIFS(RAW_매출A!$J$2:$J$7000,RAW_매출A!$B$2:$B$7000,$A94,RAW_매출A!$A$2:$A$7000,EDATE($E94,S$1-1)))),"")</f>
        <v>4898600</v>
      </c>
      <c r="T94">
        <f>IFERROR(IF($A94="","",IF(SUMIFS(RAW_매출A!$J$2:$J$7000,RAW_매출A!$B$2:$B$7000,$A94,RAW_매출A!$A$2:$A$7000,EDATE($E94,T$1-1))=0,"",SUMIFS(RAW_매출A!$J$2:$J$7000,RAW_매출A!$B$2:$B$7000,$A94,RAW_매출A!$A$2:$A$7000,EDATE($E94,T$1-1)))),"")</f>
        <v>4843090</v>
      </c>
      <c r="U94">
        <f>IFERROR(IF($A94="","",IF(SUMIFS(RAW_매출A!$J$2:$J$7000,RAW_매출A!$B$2:$B$7000,$A94,RAW_매출A!$A$2:$A$7000,EDATE($E94,U$1-1))=0,"",SUMIFS(RAW_매출A!$J$2:$J$7000,RAW_매출A!$B$2:$B$7000,$A94,RAW_매출A!$A$2:$A$7000,EDATE($E94,U$1-1)))),"")</f>
        <v>4730560</v>
      </c>
      <c r="V94">
        <f>IFERROR(IF($A94="","",IF(SUMIFS(RAW_매출A!$J$2:$J$7000,RAW_매출A!$B$2:$B$7000,$A94,RAW_매출A!$A$2:$A$7000,EDATE($E94,V$1-1))=0,"",SUMIFS(RAW_매출A!$J$2:$J$7000,RAW_매출A!$B$2:$B$7000,$A94,RAW_매출A!$A$2:$A$7000,EDATE($E94,V$1-1)))),"")</f>
        <v>4502620</v>
      </c>
      <c r="W94">
        <f>IFERROR(IF($A94="","",IF(SUMIFS(RAW_매출A!$J$2:$J$7000,RAW_매출A!$B$2:$B$7000,$A94,RAW_매출A!$A$2:$A$7000,EDATE($E94,W$1-1))=0,"",SUMIFS(RAW_매출A!$J$2:$J$7000,RAW_매출A!$B$2:$B$7000,$A94,RAW_매출A!$A$2:$A$7000,EDATE($E94,W$1-1)))),"")</f>
        <v>4071710</v>
      </c>
      <c r="X94">
        <f>IFERROR(IF($A94="","",IF(SUMIFS(RAW_매출A!$J$2:$J$7000,RAW_매출A!$B$2:$B$7000,$A94,RAW_매출A!$A$2:$A$7000,EDATE($E94,X$1-1))=0,"",SUMIFS(RAW_매출A!$J$2:$J$7000,RAW_매출A!$B$2:$B$7000,$A94,RAW_매출A!$A$2:$A$7000,EDATE($E94,X$1-1)))),"")</f>
        <v>3477780</v>
      </c>
      <c r="Y94">
        <f>IFERROR(IF($A94="","",IF(SUMIFS(RAW_매출A!$J$2:$J$7000,RAW_매출A!$B$2:$B$7000,$A94,RAW_매출A!$A$2:$A$7000,EDATE($E94,Y$1-1))=0,"",SUMIFS(RAW_매출A!$J$2:$J$7000,RAW_매출A!$B$2:$B$7000,$A94,RAW_매출A!$A$2:$A$7000,EDATE($E94,Y$1-1)))),"")</f>
        <v>3758200</v>
      </c>
      <c r="Z94">
        <f>IFERROR(IF($A94="","",IF(SUMIFS(RAW_매출A!$J$2:$J$7000,RAW_매출A!$B$2:$B$7000,$A94,RAW_매출A!$A$2:$A$7000,EDATE($E94,Z$1-1))=0,"",SUMIFS(RAW_매출A!$J$2:$J$7000,RAW_매출A!$B$2:$B$7000,$A94,RAW_매출A!$A$2:$A$7000,EDATE($E94,Z$1-1)))),"")</f>
        <v>4730770</v>
      </c>
      <c r="AA94">
        <f>IFERROR(IF($A94="","",IF(SUMIFS(RAW_매출A!$J$2:$J$7000,RAW_매출A!$B$2:$B$7000,$A94,RAW_매출A!$A$2:$A$7000,EDATE($E94,AA$1-1))=0,"",SUMIFS(RAW_매출A!$J$2:$J$7000,RAW_매출A!$B$2:$B$7000,$A94,RAW_매출A!$A$2:$A$7000,EDATE($E94,AA$1-1)))),"")</f>
        <v>5374380</v>
      </c>
      <c r="AB94">
        <f>IFERROR(IF($A94="","",IF(SUMIFS(RAW_매출A!$J$2:$J$7000,RAW_매출A!$B$2:$B$7000,$A94,RAW_매출A!$A$2:$A$7000,EDATE($E94,AB$1-1))=0,"",SUMIFS(RAW_매출A!$J$2:$J$7000,RAW_매출A!$B$2:$B$7000,$A94,RAW_매출A!$A$2:$A$7000,EDATE($E94,AB$1-1)))),"")</f>
        <v>5049240</v>
      </c>
      <c r="AC94">
        <f>IFERROR(IF($A94="","",IF(SUMIFS(RAW_매출A!$J$2:$J$7000,RAW_매출A!$B$2:$B$7000,$A94,RAW_매출A!$A$2:$A$7000,EDATE($E94,AC$1-1))=0,"",SUMIFS(RAW_매출A!$J$2:$J$7000,RAW_매출A!$B$2:$B$7000,$A94,RAW_매출A!$A$2:$A$7000,EDATE($E94,AC$1-1)))),"")</f>
        <v>4290240</v>
      </c>
      <c r="AD94">
        <f>IFERROR(IF($A94="","",IF(SUMIFS(RAW_매출A!$J$2:$J$7000,RAW_매출A!$B$2:$B$7000,$A94,RAW_매출A!$A$2:$A$7000,EDATE($E94,AD$1-1))=0,"",SUMIFS(RAW_매출A!$J$2:$J$7000,RAW_매출A!$B$2:$B$7000,$A94,RAW_매출A!$A$2:$A$7000,EDATE($E94,AD$1-1)))),"")</f>
        <v>4064090</v>
      </c>
      <c r="AE94">
        <f>IFERROR(IF($A94="","",IF(SUMIFS(RAW_매출A!$J$2:$J$7000,RAW_매출A!$B$2:$B$7000,$A94,RAW_매출A!$A$2:$A$7000,EDATE($E94,AE$1-1))=0,"",SUMIFS(RAW_매출A!$J$2:$J$7000,RAW_매출A!$B$2:$B$7000,$A94,RAW_매출A!$A$2:$A$7000,EDATE($E94,AE$1-1)))),"")</f>
        <v>3841360</v>
      </c>
      <c r="AF94">
        <f>IFERROR(IF($A94="","",IF(SUMIFS(RAW_매출A!$J$2:$J$7000,RAW_매출A!$B$2:$B$7000,$A94,RAW_매출A!$A$2:$A$7000,EDATE($E94,AF$1-1))=0,"",SUMIFS(RAW_매출A!$J$2:$J$7000,RAW_매출A!$B$2:$B$7000,$A94,RAW_매출A!$A$2:$A$7000,EDATE($E94,AF$1-1)))),"")</f>
        <v>4846800</v>
      </c>
      <c r="AG94">
        <f>IFERROR(IF($A94="","",IF(SUMIFS(RAW_매출A!$J$2:$J$7000,RAW_매출A!$B$2:$B$7000,$A94,RAW_매출A!$A$2:$A$7000,EDATE($E94,AG$1-1))=0,"",SUMIFS(RAW_매출A!$J$2:$J$7000,RAW_매출A!$B$2:$B$7000,$A94,RAW_매출A!$A$2:$A$7000,EDATE($E94,AG$1-1)))),"")</f>
        <v>4341840</v>
      </c>
      <c r="AH94">
        <f>IFERROR(IF($A94="","",IF(SUMIFS(RAW_매출A!$J$2:$J$7000,RAW_매출A!$B$2:$B$7000,$A94,RAW_매출A!$A$2:$A$7000,EDATE($E94,AH$1-1))=0,"",SUMIFS(RAW_매출A!$J$2:$J$7000,RAW_매출A!$B$2:$B$7000,$A94,RAW_매출A!$A$2:$A$7000,EDATE($E94,AH$1-1)))),"")</f>
        <v>4061260</v>
      </c>
      <c r="AI94">
        <f>IFERROR(IF($A94="","",IF(SUMIFS(RAW_매출A!$J$2:$J$7000,RAW_매출A!$B$2:$B$7000,$A94,RAW_매출A!$A$2:$A$7000,EDATE($E94,AI$1-1))=0,"",SUMIFS(RAW_매출A!$J$2:$J$7000,RAW_매출A!$B$2:$B$7000,$A94,RAW_매출A!$A$2:$A$7000,EDATE($E94,AI$1-1)))),"")</f>
        <v>4120110</v>
      </c>
      <c r="AJ94">
        <f>IFERROR(IF($A94="","",IF(SUMIFS(RAW_매출A!$J$2:$J$7000,RAW_매출A!$B$2:$B$7000,$A94,RAW_매출A!$A$2:$A$7000,EDATE($E94,AJ$1-1))=0,"",SUMIFS(RAW_매출A!$J$2:$J$7000,RAW_매출A!$B$2:$B$7000,$A94,RAW_매출A!$A$2:$A$7000,EDATE($E94,AJ$1-1)))),"")</f>
        <v>3550150</v>
      </c>
      <c r="AK94">
        <f>IFERROR(IF($A94="","",IF(SUMIFS(RAW_매출A!$J$2:$J$7000,RAW_매출A!$B$2:$B$7000,$A94,RAW_매출A!$A$2:$A$7000,EDATE($E94,AK$1-1))=0,"",SUMIFS(RAW_매출A!$J$2:$J$7000,RAW_매출A!$B$2:$B$7000,$A94,RAW_매출A!$A$2:$A$7000,EDATE($E94,AK$1-1)))),"")</f>
        <v>4305930</v>
      </c>
      <c r="AL94">
        <f>IFERROR(IF($A94="","",IF(SUMIFS(RAW_매출A!$J$2:$J$7000,RAW_매출A!$B$2:$B$7000,$A94,RAW_매출A!$A$2:$A$7000,EDATE($E94,AL$1-1))=0,"",SUMIFS(RAW_매출A!$J$2:$J$7000,RAW_매출A!$B$2:$B$7000,$A94,RAW_매출A!$A$2:$A$7000,EDATE($E94,AL$1-1)))),"")</f>
        <v>3866110</v>
      </c>
      <c r="AM94">
        <f>IFERROR(IF($A94="","",IF(SUMIFS(RAW_매출A!$J$2:$J$7000,RAW_매출A!$B$2:$B$7000,$A94,RAW_매출A!$A$2:$A$7000,EDATE($E94,AM$1-1))=0,"",SUMIFS(RAW_매출A!$J$2:$J$7000,RAW_매출A!$B$2:$B$7000,$A94,RAW_매출A!$A$2:$A$7000,EDATE($E94,AM$1-1)))),"")</f>
        <v>4542160</v>
      </c>
      <c r="AN94">
        <f>IFERROR(IF($A94="","",IF(SUMIFS(RAW_매출A!$J$2:$J$7000,RAW_매출A!$B$2:$B$7000,$A94,RAW_매출A!$A$2:$A$7000,EDATE($E94,AN$1-1))=0,"",SUMIFS(RAW_매출A!$J$2:$J$7000,RAW_매출A!$B$2:$B$7000,$A94,RAW_매출A!$A$2:$A$7000,EDATE($E94,AN$1-1)))),"")</f>
        <v>3752840</v>
      </c>
      <c r="AO94" t="str">
        <f>IFERROR(IF($A94="","",IF(SUMIFS(RAW_매출A!$J$2:$J$7000,RAW_매출A!$B$2:$B$7000,$A94,RAW_매출A!$A$2:$A$7000,EDATE($E94,AO$1-1))=0,"",SUMIFS(RAW_매출A!$J$2:$J$7000,RAW_매출A!$B$2:$B$7000,$A94,RAW_매출A!$A$2:$A$7000,EDATE($E94,AO$1-1)))),"")</f>
        <v/>
      </c>
      <c r="AP94" t="str">
        <f>IFERROR(IF($A94="","",IF(SUMIFS(RAW_매출A!$J$2:$J$7000,RAW_매출A!$B$2:$B$7000,$A94,RAW_매출A!$A$2:$A$7000,EDATE($E94,AP$1-1))=0,"",SUMIFS(RAW_매출A!$J$2:$J$7000,RAW_매출A!$B$2:$B$7000,$A94,RAW_매출A!$A$2:$A$7000,EDATE($E94,AP$1-1)))),"")</f>
        <v/>
      </c>
      <c r="AQ94" t="str">
        <f>IFERROR(IF($A94="","",IF(SUMIFS(RAW_매출A!$J$2:$J$7000,RAW_매출A!$B$2:$B$7000,$A94,RAW_매출A!$A$2:$A$7000,EDATE($E94,AQ$1-1))=0,"",SUMIFS(RAW_매출A!$J$2:$J$7000,RAW_매출A!$B$2:$B$7000,$A94,RAW_매출A!$A$2:$A$7000,EDATE($E94,AQ$1-1)))),"")</f>
        <v/>
      </c>
      <c r="AR94" t="str">
        <f>IFERROR(IF($A94="","",IF(SUMIFS(RAW_매출A!$J$2:$J$7000,RAW_매출A!$B$2:$B$7000,$A94,RAW_매출A!$A$2:$A$7000,EDATE($E94,AR$1-1))=0,"",SUMIFS(RAW_매출A!$J$2:$J$7000,RAW_매출A!$B$2:$B$7000,$A94,RAW_매출A!$A$2:$A$7000,EDATE($E94,AR$1-1)))),"")</f>
        <v/>
      </c>
      <c r="AS94" t="str">
        <f>IFERROR(IF($A94="","",IF(SUMIFS(RAW_매출A!$J$2:$J$7000,RAW_매출A!$B$2:$B$7000,$A94,RAW_매출A!$A$2:$A$7000,EDATE($E94,AS$1-1))=0,"",SUMIFS(RAW_매출A!$J$2:$J$7000,RAW_매출A!$B$2:$B$7000,$A94,RAW_매출A!$A$2:$A$7000,EDATE($E94,AS$1-1)))),"")</f>
        <v/>
      </c>
      <c r="AT94" t="str">
        <f>IFERROR(IF($A94="","",IF(SUMIFS(RAW_매출A!$J$2:$J$7000,RAW_매출A!$B$2:$B$7000,$A94,RAW_매출A!$A$2:$A$7000,EDATE($E94,AT$1-1))=0,"",SUMIFS(RAW_매출A!$J$2:$J$7000,RAW_매출A!$B$2:$B$7000,$A94,RAW_매출A!$A$2:$A$7000,EDATE($E94,AT$1-1)))),"")</f>
        <v/>
      </c>
      <c r="AU94" t="str">
        <f>IFERROR(IF($A94="","",IF(SUMIFS(RAW_매출A!$J$2:$J$7000,RAW_매출A!$B$2:$B$7000,$A94,RAW_매출A!$A$2:$A$7000,EDATE($E94,AU$1-1))=0,"",SUMIFS(RAW_매출A!$J$2:$J$7000,RAW_매출A!$B$2:$B$7000,$A94,RAW_매출A!$A$2:$A$7000,EDATE($E94,AU$1-1)))),"")</f>
        <v/>
      </c>
      <c r="AV94" t="str">
        <f>IFERROR(IF($A94="","",IF(SUMIFS(RAW_매출A!$J$2:$J$7000,RAW_매출A!$B$2:$B$7000,$A94,RAW_매출A!$A$2:$A$7000,EDATE($E94,AV$1-1))=0,"",SUMIFS(RAW_매출A!$J$2:$J$7000,RAW_매출A!$B$2:$B$7000,$A94,RAW_매출A!$A$2:$A$7000,EDATE($E94,AV$1-1)))),"")</f>
        <v/>
      </c>
      <c r="AW94" t="str">
        <f>IFERROR(IF($A94="","",IF(SUMIFS(RAW_매출A!$J$2:$J$7000,RAW_매출A!$B$2:$B$7000,$A94,RAW_매출A!$A$2:$A$7000,EDATE($E94,AW$1-1))=0,"",SUMIFS(RAW_매출A!$J$2:$J$7000,RAW_매출A!$B$2:$B$7000,$A94,RAW_매출A!$A$2:$A$7000,EDATE($E94,AW$1-1)))),"")</f>
        <v/>
      </c>
      <c r="AX94" t="str">
        <f>IFERROR(IF($A94="","",IF(SUMIFS(RAW_매출A!$J$2:$J$7000,RAW_매출A!$B$2:$B$7000,$A94,RAW_매출A!$A$2:$A$7000,EDATE($E94,AX$1-1))=0,"",SUMIFS(RAW_매출A!$J$2:$J$7000,RAW_매출A!$B$2:$B$7000,$A94,RAW_매출A!$A$2:$A$7000,EDATE($E94,AX$1-1)))),"")</f>
        <v/>
      </c>
      <c r="AY94" t="str">
        <f>IFERROR(IF($A94="","",IF(SUMIFS(RAW_매출A!$J$2:$J$7000,RAW_매출A!$B$2:$B$7000,$A94,RAW_매출A!$A$2:$A$7000,EDATE($E94,AY$1-1))=0,"",SUMIFS(RAW_매출A!$J$2:$J$7000,RAW_매출A!$B$2:$B$7000,$A94,RAW_매출A!$A$2:$A$7000,EDATE($E94,AY$1-1)))),"")</f>
        <v/>
      </c>
      <c r="AZ94" t="str">
        <f>IFERROR(IF($A94="","",IF(SUMIFS(RAW_매출A!$J$2:$J$7000,RAW_매출A!$B$2:$B$7000,$A94,RAW_매출A!$A$2:$A$7000,EDATE($E94,AZ$1-1))=0,"",SUMIFS(RAW_매출A!$J$2:$J$7000,RAW_매출A!$B$2:$B$7000,$A94,RAW_매출A!$A$2:$A$7000,EDATE($E94,AZ$1-1)))),"")</f>
        <v/>
      </c>
      <c r="BA94" t="str">
        <f>IFERROR(IF($A94="","",IF(SUMIFS(RAW_매출A!$J$2:$J$7000,RAW_매출A!$B$2:$B$7000,$A94,RAW_매출A!$A$2:$A$7000,EDATE($E94,BA$1-1))=0,"",SUMIFS(RAW_매출A!$J$2:$J$7000,RAW_매출A!$B$2:$B$7000,$A94,RAW_매출A!$A$2:$A$7000,EDATE($E94,BA$1-1)))),"")</f>
        <v/>
      </c>
      <c r="BB94" t="str">
        <f>IFERROR(IF($A94="","",IF(SUMIFS(RAW_매출A!$J$2:$J$7000,RAW_매출A!$B$2:$B$7000,$A94,RAW_매출A!$A$2:$A$7000,EDATE($E94,BB$1-1))=0,"",SUMIFS(RAW_매출A!$J$2:$J$7000,RAW_매출A!$B$2:$B$7000,$A94,RAW_매출A!$A$2:$A$7000,EDATE($E94,BB$1-1)))),"")</f>
        <v/>
      </c>
      <c r="BC94" t="str">
        <f>IFERROR(IF($A94="","",IF(SUMIFS(RAW_매출A!$J$2:$J$7000,RAW_매출A!$B$2:$B$7000,$A94,RAW_매출A!$A$2:$A$7000,EDATE($E94,BC$1-1))=0,"",SUMIFS(RAW_매출A!$J$2:$J$7000,RAW_매출A!$B$2:$B$7000,$A94,RAW_매출A!$A$2:$A$7000,EDATE($E94,BC$1-1)))),"")</f>
        <v/>
      </c>
      <c r="BD94" t="str">
        <f>IFERROR(IF($A94="","",IF(SUMIFS(RAW_매출A!$J$2:$J$7000,RAW_매출A!$B$2:$B$7000,$A94,RAW_매출A!$A$2:$A$7000,EDATE($E94,BD$1-1))=0,"",SUMIFS(RAW_매출A!$J$2:$J$7000,RAW_매출A!$B$2:$B$7000,$A94,RAW_매출A!$A$2:$A$7000,EDATE($E94,BD$1-1)))),"")</f>
        <v/>
      </c>
      <c r="BE94" t="str">
        <f>IFERROR(IF($A94="","",IF(SUMIFS(RAW_매출A!$J$2:$J$7000,RAW_매출A!$B$2:$B$7000,$A94,RAW_매출A!$A$2:$A$7000,EDATE($E94,BE$1-1))=0,"",SUMIFS(RAW_매출A!$J$2:$J$7000,RAW_매출A!$B$2:$B$7000,$A94,RAW_매출A!$A$2:$A$7000,EDATE($E94,BE$1-1)))),"")</f>
        <v/>
      </c>
      <c r="BF94" t="str">
        <f>IFERROR(IF($A94="","",IF(SUMIFS(RAW_매출A!$J$2:$J$7000,RAW_매출A!$B$2:$B$7000,$A94,RAW_매출A!$A$2:$A$7000,EDATE($E94,BF$1-1))=0,"",SUMIFS(RAW_매출A!$J$2:$J$7000,RAW_매출A!$B$2:$B$7000,$A94,RAW_매출A!$A$2:$A$7000,EDATE($E94,BF$1-1)))),"")</f>
        <v/>
      </c>
      <c r="BG94" t="str">
        <f>IFERROR(IF($A94="","",IF(SUMIFS(RAW_매출A!$J$2:$J$7000,RAW_매출A!$B$2:$B$7000,$A94,RAW_매출A!$A$2:$A$7000,EDATE($E94,BG$1-1))=0,"",SUMIFS(RAW_매출A!$J$2:$J$7000,RAW_매출A!$B$2:$B$7000,$A94,RAW_매출A!$A$2:$A$7000,EDATE($E94,BG$1-1)))),"")</f>
        <v/>
      </c>
      <c r="BH94" t="str">
        <f>IFERROR(IF($A94="","",IF(SUMIFS(RAW_매출A!$J$2:$J$7000,RAW_매출A!$B$2:$B$7000,$A94,RAW_매출A!$A$2:$A$7000,EDATE($E94,BH$1-1))=0,"",SUMIFS(RAW_매출A!$J$2:$J$7000,RAW_매출A!$B$2:$B$7000,$A94,RAW_매출A!$A$2:$A$7000,EDATE($E94,BH$1-1)))),"")</f>
        <v/>
      </c>
      <c r="BI94" t="str">
        <f>IFERROR(IF($A94="","",IF(SUMIFS(RAW_매출A!$J$2:$J$7000,RAW_매출A!$B$2:$B$7000,$A94,RAW_매출A!$A$2:$A$7000,EDATE($E94,BI$1-1))=0,"",SUMIFS(RAW_매출A!$J$2:$J$7000,RAW_매출A!$B$2:$B$7000,$A94,RAW_매출A!$A$2:$A$7000,EDATE($E94,BI$1-1)))),"")</f>
        <v/>
      </c>
      <c r="BJ94" t="str">
        <f>IFERROR(IF($A94="","",IF(SUMIFS(RAW_매출A!$J$2:$J$7000,RAW_매출A!$B$2:$B$7000,$A94,RAW_매출A!$A$2:$A$7000,EDATE($E94,BJ$1-1))=0,"",SUMIFS(RAW_매출A!$J$2:$J$7000,RAW_매출A!$B$2:$B$7000,$A94,RAW_매출A!$A$2:$A$7000,EDATE($E94,BJ$1-1)))),"")</f>
        <v/>
      </c>
      <c r="BK94" t="str">
        <f>IFERROR(IF($A94="","",IF(SUMIFS(RAW_매출A!$J$2:$J$7000,RAW_매출A!$B$2:$B$7000,$A94,RAW_매출A!$A$2:$A$7000,EDATE($E94,BK$1-1))=0,"",SUMIFS(RAW_매출A!$J$2:$J$7000,RAW_매출A!$B$2:$B$7000,$A94,RAW_매출A!$A$2:$A$7000,EDATE($E94,BK$1-1)))),"")</f>
        <v/>
      </c>
      <c r="BL94" t="str">
        <f>IFERROR(IF($A94="","",IF(SUMIFS(RAW_매출A!$J$2:$J$7000,RAW_매출A!$B$2:$B$7000,$A94,RAW_매출A!$A$2:$A$7000,EDATE($E94,BL$1-1))=0,"",SUMIFS(RAW_매출A!$J$2:$J$7000,RAW_매출A!$B$2:$B$7000,$A94,RAW_매출A!$A$2:$A$7000,EDATE($E94,BL$1-1)))),"")</f>
        <v/>
      </c>
      <c r="BM94" t="str">
        <f>IFERROR(IF($A94="","",IF(SUMIFS(RAW_매출A!$J$2:$J$7000,RAW_매출A!$B$2:$B$7000,$A94,RAW_매출A!$A$2:$A$7000,EDATE($E94,BM$1-1))=0,"",SUMIFS(RAW_매출A!$J$2:$J$7000,RAW_매출A!$B$2:$B$7000,$A94,RAW_매출A!$A$2:$A$7000,EDATE($E94,BM$1-1)))),"")</f>
        <v/>
      </c>
      <c r="BN94" t="str">
        <f>IFERROR(IF($A94="","",IF(SUMIFS(RAW_매출A!$J$2:$J$7000,RAW_매출A!$B$2:$B$7000,$A94,RAW_매출A!$A$2:$A$7000,EDATE($E94,BN$1-1))=0,"",SUMIFS(RAW_매출A!$J$2:$J$7000,RAW_매출A!$B$2:$B$7000,$A94,RAW_매출A!$A$2:$A$7000,EDATE($E94,BN$1-1)))),"")</f>
        <v/>
      </c>
    </row>
    <row r="95" spans="1:66" x14ac:dyDescent="0.3">
      <c r="A95" t="str">
        <f>세팅!A96</f>
        <v>(1084) #신대방삼거리점</v>
      </c>
      <c r="B95" t="str">
        <f>세팅!B96</f>
        <v>150-2</v>
      </c>
      <c r="C95">
        <f t="shared" si="5"/>
        <v>2</v>
      </c>
      <c r="D95" t="str">
        <f t="shared" si="6"/>
        <v>2</v>
      </c>
      <c r="E95" s="1">
        <f>세팅!D96</f>
        <v>45170</v>
      </c>
      <c r="F95">
        <f t="shared" si="4"/>
        <v>7158909.833333333</v>
      </c>
      <c r="G95">
        <f>IFERROR(IF($A95="","",IF(SUMIFS(RAW_매출A!$J$2:$J$7000,RAW_매출A!$B$2:$B$7000,$A95,RAW_매출A!$A$2:$A$7000,EDATE($E95,G$1-1))=0,"",SUMIFS(RAW_매출A!$J$2:$J$7000,RAW_매출A!$B$2:$B$7000,$A95,RAW_매출A!$A$2:$A$7000,EDATE($E95,G$1-1)))),"")</f>
        <v>4024540</v>
      </c>
      <c r="H95">
        <f>IFERROR(IF($A95="","",IF(SUMIFS(RAW_매출A!$J$2:$J$7000,RAW_매출A!$B$2:$B$7000,$A95,RAW_매출A!$A$2:$A$7000,EDATE($E95,H$1-1))=0,"",SUMIFS(RAW_매출A!$J$2:$J$7000,RAW_매출A!$B$2:$B$7000,$A95,RAW_매출A!$A$2:$A$7000,EDATE($E95,H$1-1)))),"")</f>
        <v>6151840</v>
      </c>
      <c r="I95">
        <f>IFERROR(IF($A95="","",IF(SUMIFS(RAW_매출A!$J$2:$J$7000,RAW_매출A!$B$2:$B$7000,$A95,RAW_매출A!$A$2:$A$7000,EDATE($E95,I$1-1))=0,"",SUMIFS(RAW_매출A!$J$2:$J$7000,RAW_매출A!$B$2:$B$7000,$A95,RAW_매출A!$A$2:$A$7000,EDATE($E95,I$1-1)))),"")</f>
        <v>5299000</v>
      </c>
      <c r="J95" s="28">
        <f>IFERROR(IF($A95="","",IF(SUMIFS(RAW_매출A!$J$2:$J$7000,RAW_매출A!$B$2:$B$7000,$A95,RAW_매출A!$A$2:$A$7000,EDATE($E95,J$1-1))=0,"",SUMIFS(RAW_매출A!$J$2:$J$7000,RAW_매출A!$B$2:$B$7000,$A95,RAW_매출A!$A$2:$A$7000,EDATE($E95,J$1-1)))),"")</f>
        <v>6451000</v>
      </c>
      <c r="K95" s="28">
        <f>IFERROR(IF($A95="","",IF(SUMIFS(RAW_매출A!$J$2:$J$7000,RAW_매출A!$B$2:$B$7000,$A95,RAW_매출A!$A$2:$A$7000,EDATE($E95,K$1-1))=0,"",SUMIFS(RAW_매출A!$J$2:$J$7000,RAW_매출A!$B$2:$B$7000,$A95,RAW_매출A!$A$2:$A$7000,EDATE($E95,K$1-1)))),"")</f>
        <v>5838500</v>
      </c>
      <c r="L95" s="28">
        <f>IFERROR(IF($A95="","",IF(SUMIFS(RAW_매출A!$J$2:$J$7000,RAW_매출A!$B$2:$B$7000,$A95,RAW_매출A!$A$2:$A$7000,EDATE($E95,L$1-1))=0,"",SUMIFS(RAW_매출A!$J$2:$J$7000,RAW_매출A!$B$2:$B$7000,$A95,RAW_매출A!$A$2:$A$7000,EDATE($E95,L$1-1)))),"")</f>
        <v>6113500</v>
      </c>
      <c r="M95" s="28">
        <f>IFERROR(IF($A95="","",IF(SUMIFS(RAW_매출A!$J$2:$J$7000,RAW_매출A!$B$2:$B$7000,$A95,RAW_매출A!$A$2:$A$7000,EDATE($E95,M$1-1))=0,"",SUMIFS(RAW_매출A!$J$2:$J$7000,RAW_매출A!$B$2:$B$7000,$A95,RAW_매출A!$A$2:$A$7000,EDATE($E95,M$1-1)))),"")</f>
        <v>8229000</v>
      </c>
      <c r="N95" s="28">
        <f>IFERROR(IF($A95="","",IF(SUMIFS(RAW_매출A!$J$2:$J$7000,RAW_매출A!$B$2:$B$7000,$A95,RAW_매출A!$A$2:$A$7000,EDATE($E95,N$1-1))=0,"",SUMIFS(RAW_매출A!$J$2:$J$7000,RAW_매출A!$B$2:$B$7000,$A95,RAW_매출A!$A$2:$A$7000,EDATE($E95,N$1-1)))),"")</f>
        <v>8201500</v>
      </c>
      <c r="O95" s="28">
        <f>IFERROR(IF($A95="","",IF(SUMIFS(RAW_매출A!$J$2:$J$7000,RAW_매출A!$B$2:$B$7000,$A95,RAW_매출A!$A$2:$A$7000,EDATE($E95,O$1-1))=0,"",SUMIFS(RAW_매출A!$J$2:$J$7000,RAW_매출A!$B$2:$B$7000,$A95,RAW_매출A!$A$2:$A$7000,EDATE($E95,O$1-1)))),"")</f>
        <v>8119959</v>
      </c>
      <c r="P95">
        <f>IFERROR(IF($A95="","",IF(SUMIFS(RAW_매출A!$J$2:$J$7000,RAW_매출A!$B$2:$B$7000,$A95,RAW_매출A!$A$2:$A$7000,EDATE($E95,P$1-1))=0,"",SUMIFS(RAW_매출A!$J$2:$J$7000,RAW_매출A!$B$2:$B$7000,$A95,RAW_매출A!$A$2:$A$7000,EDATE($E95,P$1-1)))),"")</f>
        <v>8813500</v>
      </c>
      <c r="Q95">
        <f>IFERROR(IF($A95="","",IF(SUMIFS(RAW_매출A!$J$2:$J$7000,RAW_매출A!$B$2:$B$7000,$A95,RAW_매출A!$A$2:$A$7000,EDATE($E95,Q$1-1))=0,"",SUMIFS(RAW_매출A!$J$2:$J$7000,RAW_매출A!$B$2:$B$7000,$A95,RAW_매출A!$A$2:$A$7000,EDATE($E95,Q$1-1)))),"")</f>
        <v>8625000</v>
      </c>
      <c r="R95">
        <f>IFERROR(IF($A95="","",IF(SUMIFS(RAW_매출A!$J$2:$J$7000,RAW_매출A!$B$2:$B$7000,$A95,RAW_매출A!$A$2:$A$7000,EDATE($E95,R$1-1))=0,"",SUMIFS(RAW_매출A!$J$2:$J$7000,RAW_매출A!$B$2:$B$7000,$A95,RAW_매출A!$A$2:$A$7000,EDATE($E95,R$1-1)))),"")</f>
        <v>8788500</v>
      </c>
      <c r="S95">
        <f>IFERROR(IF($A95="","",IF(SUMIFS(RAW_매출A!$J$2:$J$7000,RAW_매출A!$B$2:$B$7000,$A95,RAW_매출A!$A$2:$A$7000,EDATE($E95,S$1-1))=0,"",SUMIFS(RAW_매출A!$J$2:$J$7000,RAW_매출A!$B$2:$B$7000,$A95,RAW_매출A!$A$2:$A$7000,EDATE($E95,S$1-1)))),"")</f>
        <v>8623500</v>
      </c>
      <c r="T95">
        <f>IFERROR(IF($A95="","",IF(SUMIFS(RAW_매출A!$J$2:$J$7000,RAW_매출A!$B$2:$B$7000,$A95,RAW_매출A!$A$2:$A$7000,EDATE($E95,T$1-1))=0,"",SUMIFS(RAW_매출A!$J$2:$J$7000,RAW_매출A!$B$2:$B$7000,$A95,RAW_매출A!$A$2:$A$7000,EDATE($E95,T$1-1)))),"")</f>
        <v>9877500</v>
      </c>
      <c r="U95">
        <f>IFERROR(IF($A95="","",IF(SUMIFS(RAW_매출A!$J$2:$J$7000,RAW_매출A!$B$2:$B$7000,$A95,RAW_매출A!$A$2:$A$7000,EDATE($E95,U$1-1))=0,"",SUMIFS(RAW_매출A!$J$2:$J$7000,RAW_매출A!$B$2:$B$7000,$A95,RAW_매출A!$A$2:$A$7000,EDATE($E95,U$1-1)))),"")</f>
        <v>8610000</v>
      </c>
      <c r="V95">
        <f>IFERROR(IF($A95="","",IF(SUMIFS(RAW_매출A!$J$2:$J$7000,RAW_매출A!$B$2:$B$7000,$A95,RAW_매출A!$A$2:$A$7000,EDATE($E95,V$1-1))=0,"",SUMIFS(RAW_매출A!$J$2:$J$7000,RAW_매출A!$B$2:$B$7000,$A95,RAW_매출A!$A$2:$A$7000,EDATE($E95,V$1-1)))),"")</f>
        <v>8848500</v>
      </c>
      <c r="W95">
        <f>IFERROR(IF($A95="","",IF(SUMIFS(RAW_매출A!$J$2:$J$7000,RAW_매출A!$B$2:$B$7000,$A95,RAW_매출A!$A$2:$A$7000,EDATE($E95,W$1-1))=0,"",SUMIFS(RAW_매출A!$J$2:$J$7000,RAW_매출A!$B$2:$B$7000,$A95,RAW_매출A!$A$2:$A$7000,EDATE($E95,W$1-1)))),"")</f>
        <v>8762900</v>
      </c>
      <c r="X95">
        <f>IFERROR(IF($A95="","",IF(SUMIFS(RAW_매출A!$J$2:$J$7000,RAW_매출A!$B$2:$B$7000,$A95,RAW_매출A!$A$2:$A$7000,EDATE($E95,X$1-1))=0,"",SUMIFS(RAW_매출A!$J$2:$J$7000,RAW_매출A!$B$2:$B$7000,$A95,RAW_매출A!$A$2:$A$7000,EDATE($E95,X$1-1)))),"")</f>
        <v>7464000</v>
      </c>
      <c r="Y95">
        <f>IFERROR(IF($A95="","",IF(SUMIFS(RAW_매출A!$J$2:$J$7000,RAW_매출A!$B$2:$B$7000,$A95,RAW_매출A!$A$2:$A$7000,EDATE($E95,Y$1-1))=0,"",SUMIFS(RAW_매출A!$J$2:$J$7000,RAW_매출A!$B$2:$B$7000,$A95,RAW_매출A!$A$2:$A$7000,EDATE($E95,Y$1-1)))),"")</f>
        <v>9590500</v>
      </c>
      <c r="Z95">
        <f>IFERROR(IF($A95="","",IF(SUMIFS(RAW_매출A!$J$2:$J$7000,RAW_매출A!$B$2:$B$7000,$A95,RAW_매출A!$A$2:$A$7000,EDATE($E95,Z$1-1))=0,"",SUMIFS(RAW_매출A!$J$2:$J$7000,RAW_매출A!$B$2:$B$7000,$A95,RAW_매출A!$A$2:$A$7000,EDATE($E95,Z$1-1)))),"")</f>
        <v>8249000</v>
      </c>
      <c r="AA95">
        <f>IFERROR(IF($A95="","",IF(SUMIFS(RAW_매출A!$J$2:$J$7000,RAW_매출A!$B$2:$B$7000,$A95,RAW_매출A!$A$2:$A$7000,EDATE($E95,AA$1-1))=0,"",SUMIFS(RAW_매출A!$J$2:$J$7000,RAW_매출A!$B$2:$B$7000,$A95,RAW_매출A!$A$2:$A$7000,EDATE($E95,AA$1-1)))),"")</f>
        <v>10379600</v>
      </c>
      <c r="AB95">
        <f>IFERROR(IF($A95="","",IF(SUMIFS(RAW_매출A!$J$2:$J$7000,RAW_매출A!$B$2:$B$7000,$A95,RAW_매출A!$A$2:$A$7000,EDATE($E95,AB$1-1))=0,"",SUMIFS(RAW_매출A!$J$2:$J$7000,RAW_매출A!$B$2:$B$7000,$A95,RAW_매출A!$A$2:$A$7000,EDATE($E95,AB$1-1)))),"")</f>
        <v>9782100</v>
      </c>
      <c r="AC95">
        <f>IFERROR(IF($A95="","",IF(SUMIFS(RAW_매출A!$J$2:$J$7000,RAW_매출A!$B$2:$B$7000,$A95,RAW_매출A!$A$2:$A$7000,EDATE($E95,AC$1-1))=0,"",SUMIFS(RAW_매출A!$J$2:$J$7000,RAW_매출A!$B$2:$B$7000,$A95,RAW_매출A!$A$2:$A$7000,EDATE($E95,AC$1-1)))),"")</f>
        <v>8752300</v>
      </c>
      <c r="AD95">
        <f>IFERROR(IF($A95="","",IF(SUMIFS(RAW_매출A!$J$2:$J$7000,RAW_매출A!$B$2:$B$7000,$A95,RAW_매출A!$A$2:$A$7000,EDATE($E95,AD$1-1))=0,"",SUMIFS(RAW_매출A!$J$2:$J$7000,RAW_매출A!$B$2:$B$7000,$A95,RAW_매출A!$A$2:$A$7000,EDATE($E95,AD$1-1)))),"")</f>
        <v>8759600</v>
      </c>
      <c r="AE95">
        <f>IFERROR(IF($A95="","",IF(SUMIFS(RAW_매출A!$J$2:$J$7000,RAW_매출A!$B$2:$B$7000,$A95,RAW_매출A!$A$2:$A$7000,EDATE($E95,AE$1-1))=0,"",SUMIFS(RAW_매출A!$J$2:$J$7000,RAW_매출A!$B$2:$B$7000,$A95,RAW_매출A!$A$2:$A$7000,EDATE($E95,AE$1-1)))),"")</f>
        <v>8394200</v>
      </c>
      <c r="AF95">
        <f>IFERROR(IF($A95="","",IF(SUMIFS(RAW_매출A!$J$2:$J$7000,RAW_매출A!$B$2:$B$7000,$A95,RAW_매출A!$A$2:$A$7000,EDATE($E95,AF$1-1))=0,"",SUMIFS(RAW_매출A!$J$2:$J$7000,RAW_매출A!$B$2:$B$7000,$A95,RAW_매출A!$A$2:$A$7000,EDATE($E95,AF$1-1)))),"")</f>
        <v>11176300</v>
      </c>
      <c r="AG95">
        <f>IFERROR(IF($A95="","",IF(SUMIFS(RAW_매출A!$J$2:$J$7000,RAW_매출A!$B$2:$B$7000,$A95,RAW_매출A!$A$2:$A$7000,EDATE($E95,AG$1-1))=0,"",SUMIFS(RAW_매출A!$J$2:$J$7000,RAW_매출A!$B$2:$B$7000,$A95,RAW_매출A!$A$2:$A$7000,EDATE($E95,AG$1-1)))),"")</f>
        <v>9142600</v>
      </c>
      <c r="AH95">
        <f>IFERROR(IF($A95="","",IF(SUMIFS(RAW_매출A!$J$2:$J$7000,RAW_매출A!$B$2:$B$7000,$A95,RAW_매출A!$A$2:$A$7000,EDATE($E95,AH$1-1))=0,"",SUMIFS(RAW_매출A!$J$2:$J$7000,RAW_매출A!$B$2:$B$7000,$A95,RAW_매출A!$A$2:$A$7000,EDATE($E95,AH$1-1)))),"")</f>
        <v>9135600</v>
      </c>
      <c r="AI95">
        <f>IFERROR(IF($A95="","",IF(SUMIFS(RAW_매출A!$J$2:$J$7000,RAW_매출A!$B$2:$B$7000,$A95,RAW_매출A!$A$2:$A$7000,EDATE($E95,AI$1-1))=0,"",SUMIFS(RAW_매출A!$J$2:$J$7000,RAW_매출A!$B$2:$B$7000,$A95,RAW_매출A!$A$2:$A$7000,EDATE($E95,AI$1-1)))),"")</f>
        <v>8834400</v>
      </c>
      <c r="AJ95">
        <f>IFERROR(IF($A95="","",IF(SUMIFS(RAW_매출A!$J$2:$J$7000,RAW_매출A!$B$2:$B$7000,$A95,RAW_매출A!$A$2:$A$7000,EDATE($E95,AJ$1-1))=0,"",SUMIFS(RAW_매출A!$J$2:$J$7000,RAW_매출A!$B$2:$B$7000,$A95,RAW_매출A!$A$2:$A$7000,EDATE($E95,AJ$1-1)))),"")</f>
        <v>8670600</v>
      </c>
      <c r="AK95">
        <f>IFERROR(IF($A95="","",IF(SUMIFS(RAW_매출A!$J$2:$J$7000,RAW_매출A!$B$2:$B$7000,$A95,RAW_매출A!$A$2:$A$7000,EDATE($E95,AK$1-1))=0,"",SUMIFS(RAW_매출A!$J$2:$J$7000,RAW_매출A!$B$2:$B$7000,$A95,RAW_매출A!$A$2:$A$7000,EDATE($E95,AK$1-1)))),"")</f>
        <v>9513900</v>
      </c>
      <c r="AL95">
        <f>IFERROR(IF($A95="","",IF(SUMIFS(RAW_매출A!$J$2:$J$7000,RAW_매출A!$B$2:$B$7000,$A95,RAW_매출A!$A$2:$A$7000,EDATE($E95,AL$1-1))=0,"",SUMIFS(RAW_매출A!$J$2:$J$7000,RAW_매출A!$B$2:$B$7000,$A95,RAW_매출A!$A$2:$A$7000,EDATE($E95,AL$1-1)))),"")</f>
        <v>9013000</v>
      </c>
      <c r="AM95">
        <f>IFERROR(IF($A95="","",IF(SUMIFS(RAW_매출A!$J$2:$J$7000,RAW_매출A!$B$2:$B$7000,$A95,RAW_매출A!$A$2:$A$7000,EDATE($E95,AM$1-1))=0,"",SUMIFS(RAW_매출A!$J$2:$J$7000,RAW_매출A!$B$2:$B$7000,$A95,RAW_매출A!$A$2:$A$7000,EDATE($E95,AM$1-1)))),"")</f>
        <v>10306900</v>
      </c>
      <c r="AN95">
        <f>IFERROR(IF($A95="","",IF(SUMIFS(RAW_매출A!$J$2:$J$7000,RAW_매출A!$B$2:$B$7000,$A95,RAW_매출A!$A$2:$A$7000,EDATE($E95,AN$1-1))=0,"",SUMIFS(RAW_매출A!$J$2:$J$7000,RAW_매출A!$B$2:$B$7000,$A95,RAW_매출A!$A$2:$A$7000,EDATE($E95,AN$1-1)))),"")</f>
        <v>9349600</v>
      </c>
      <c r="AO95" t="str">
        <f>IFERROR(IF($A95="","",IF(SUMIFS(RAW_매출A!$J$2:$J$7000,RAW_매출A!$B$2:$B$7000,$A95,RAW_매출A!$A$2:$A$7000,EDATE($E95,AO$1-1))=0,"",SUMIFS(RAW_매출A!$J$2:$J$7000,RAW_매출A!$B$2:$B$7000,$A95,RAW_매출A!$A$2:$A$7000,EDATE($E95,AO$1-1)))),"")</f>
        <v/>
      </c>
      <c r="AP95" t="str">
        <f>IFERROR(IF($A95="","",IF(SUMIFS(RAW_매출A!$J$2:$J$7000,RAW_매출A!$B$2:$B$7000,$A95,RAW_매출A!$A$2:$A$7000,EDATE($E95,AP$1-1))=0,"",SUMIFS(RAW_매출A!$J$2:$J$7000,RAW_매출A!$B$2:$B$7000,$A95,RAW_매출A!$A$2:$A$7000,EDATE($E95,AP$1-1)))),"")</f>
        <v/>
      </c>
      <c r="AQ95" t="str">
        <f>IFERROR(IF($A95="","",IF(SUMIFS(RAW_매출A!$J$2:$J$7000,RAW_매출A!$B$2:$B$7000,$A95,RAW_매출A!$A$2:$A$7000,EDATE($E95,AQ$1-1))=0,"",SUMIFS(RAW_매출A!$J$2:$J$7000,RAW_매출A!$B$2:$B$7000,$A95,RAW_매출A!$A$2:$A$7000,EDATE($E95,AQ$1-1)))),"")</f>
        <v/>
      </c>
      <c r="AR95" t="str">
        <f>IFERROR(IF($A95="","",IF(SUMIFS(RAW_매출A!$J$2:$J$7000,RAW_매출A!$B$2:$B$7000,$A95,RAW_매출A!$A$2:$A$7000,EDATE($E95,AR$1-1))=0,"",SUMIFS(RAW_매출A!$J$2:$J$7000,RAW_매출A!$B$2:$B$7000,$A95,RAW_매출A!$A$2:$A$7000,EDATE($E95,AR$1-1)))),"")</f>
        <v/>
      </c>
      <c r="AS95" t="str">
        <f>IFERROR(IF($A95="","",IF(SUMIFS(RAW_매출A!$J$2:$J$7000,RAW_매출A!$B$2:$B$7000,$A95,RAW_매출A!$A$2:$A$7000,EDATE($E95,AS$1-1))=0,"",SUMIFS(RAW_매출A!$J$2:$J$7000,RAW_매출A!$B$2:$B$7000,$A95,RAW_매출A!$A$2:$A$7000,EDATE($E95,AS$1-1)))),"")</f>
        <v/>
      </c>
      <c r="AT95" t="str">
        <f>IFERROR(IF($A95="","",IF(SUMIFS(RAW_매출A!$J$2:$J$7000,RAW_매출A!$B$2:$B$7000,$A95,RAW_매출A!$A$2:$A$7000,EDATE($E95,AT$1-1))=0,"",SUMIFS(RAW_매출A!$J$2:$J$7000,RAW_매출A!$B$2:$B$7000,$A95,RAW_매출A!$A$2:$A$7000,EDATE($E95,AT$1-1)))),"")</f>
        <v/>
      </c>
      <c r="AU95" t="str">
        <f>IFERROR(IF($A95="","",IF(SUMIFS(RAW_매출A!$J$2:$J$7000,RAW_매출A!$B$2:$B$7000,$A95,RAW_매출A!$A$2:$A$7000,EDATE($E95,AU$1-1))=0,"",SUMIFS(RAW_매출A!$J$2:$J$7000,RAW_매출A!$B$2:$B$7000,$A95,RAW_매출A!$A$2:$A$7000,EDATE($E95,AU$1-1)))),"")</f>
        <v/>
      </c>
      <c r="AV95" t="str">
        <f>IFERROR(IF($A95="","",IF(SUMIFS(RAW_매출A!$J$2:$J$7000,RAW_매출A!$B$2:$B$7000,$A95,RAW_매출A!$A$2:$A$7000,EDATE($E95,AV$1-1))=0,"",SUMIFS(RAW_매출A!$J$2:$J$7000,RAW_매출A!$B$2:$B$7000,$A95,RAW_매출A!$A$2:$A$7000,EDATE($E95,AV$1-1)))),"")</f>
        <v/>
      </c>
      <c r="AW95" t="str">
        <f>IFERROR(IF($A95="","",IF(SUMIFS(RAW_매출A!$J$2:$J$7000,RAW_매출A!$B$2:$B$7000,$A95,RAW_매출A!$A$2:$A$7000,EDATE($E95,AW$1-1))=0,"",SUMIFS(RAW_매출A!$J$2:$J$7000,RAW_매출A!$B$2:$B$7000,$A95,RAW_매출A!$A$2:$A$7000,EDATE($E95,AW$1-1)))),"")</f>
        <v/>
      </c>
      <c r="AX95" t="str">
        <f>IFERROR(IF($A95="","",IF(SUMIFS(RAW_매출A!$J$2:$J$7000,RAW_매출A!$B$2:$B$7000,$A95,RAW_매출A!$A$2:$A$7000,EDATE($E95,AX$1-1))=0,"",SUMIFS(RAW_매출A!$J$2:$J$7000,RAW_매출A!$B$2:$B$7000,$A95,RAW_매출A!$A$2:$A$7000,EDATE($E95,AX$1-1)))),"")</f>
        <v/>
      </c>
      <c r="AY95" t="str">
        <f>IFERROR(IF($A95="","",IF(SUMIFS(RAW_매출A!$J$2:$J$7000,RAW_매출A!$B$2:$B$7000,$A95,RAW_매출A!$A$2:$A$7000,EDATE($E95,AY$1-1))=0,"",SUMIFS(RAW_매출A!$J$2:$J$7000,RAW_매출A!$B$2:$B$7000,$A95,RAW_매출A!$A$2:$A$7000,EDATE($E95,AY$1-1)))),"")</f>
        <v/>
      </c>
      <c r="AZ95" t="str">
        <f>IFERROR(IF($A95="","",IF(SUMIFS(RAW_매출A!$J$2:$J$7000,RAW_매출A!$B$2:$B$7000,$A95,RAW_매출A!$A$2:$A$7000,EDATE($E95,AZ$1-1))=0,"",SUMIFS(RAW_매출A!$J$2:$J$7000,RAW_매출A!$B$2:$B$7000,$A95,RAW_매출A!$A$2:$A$7000,EDATE($E95,AZ$1-1)))),"")</f>
        <v/>
      </c>
      <c r="BA95" t="str">
        <f>IFERROR(IF($A95="","",IF(SUMIFS(RAW_매출A!$J$2:$J$7000,RAW_매출A!$B$2:$B$7000,$A95,RAW_매출A!$A$2:$A$7000,EDATE($E95,BA$1-1))=0,"",SUMIFS(RAW_매출A!$J$2:$J$7000,RAW_매출A!$B$2:$B$7000,$A95,RAW_매출A!$A$2:$A$7000,EDATE($E95,BA$1-1)))),"")</f>
        <v/>
      </c>
      <c r="BB95" t="str">
        <f>IFERROR(IF($A95="","",IF(SUMIFS(RAW_매출A!$J$2:$J$7000,RAW_매출A!$B$2:$B$7000,$A95,RAW_매출A!$A$2:$A$7000,EDATE($E95,BB$1-1))=0,"",SUMIFS(RAW_매출A!$J$2:$J$7000,RAW_매출A!$B$2:$B$7000,$A95,RAW_매출A!$A$2:$A$7000,EDATE($E95,BB$1-1)))),"")</f>
        <v/>
      </c>
      <c r="BC95" t="str">
        <f>IFERROR(IF($A95="","",IF(SUMIFS(RAW_매출A!$J$2:$J$7000,RAW_매출A!$B$2:$B$7000,$A95,RAW_매출A!$A$2:$A$7000,EDATE($E95,BC$1-1))=0,"",SUMIFS(RAW_매출A!$J$2:$J$7000,RAW_매출A!$B$2:$B$7000,$A95,RAW_매출A!$A$2:$A$7000,EDATE($E95,BC$1-1)))),"")</f>
        <v/>
      </c>
      <c r="BD95" t="str">
        <f>IFERROR(IF($A95="","",IF(SUMIFS(RAW_매출A!$J$2:$J$7000,RAW_매출A!$B$2:$B$7000,$A95,RAW_매출A!$A$2:$A$7000,EDATE($E95,BD$1-1))=0,"",SUMIFS(RAW_매출A!$J$2:$J$7000,RAW_매출A!$B$2:$B$7000,$A95,RAW_매출A!$A$2:$A$7000,EDATE($E95,BD$1-1)))),"")</f>
        <v/>
      </c>
      <c r="BE95" t="str">
        <f>IFERROR(IF($A95="","",IF(SUMIFS(RAW_매출A!$J$2:$J$7000,RAW_매출A!$B$2:$B$7000,$A95,RAW_매출A!$A$2:$A$7000,EDATE($E95,BE$1-1))=0,"",SUMIFS(RAW_매출A!$J$2:$J$7000,RAW_매출A!$B$2:$B$7000,$A95,RAW_매출A!$A$2:$A$7000,EDATE($E95,BE$1-1)))),"")</f>
        <v/>
      </c>
      <c r="BF95" t="str">
        <f>IFERROR(IF($A95="","",IF(SUMIFS(RAW_매출A!$J$2:$J$7000,RAW_매출A!$B$2:$B$7000,$A95,RAW_매출A!$A$2:$A$7000,EDATE($E95,BF$1-1))=0,"",SUMIFS(RAW_매출A!$J$2:$J$7000,RAW_매출A!$B$2:$B$7000,$A95,RAW_매출A!$A$2:$A$7000,EDATE($E95,BF$1-1)))),"")</f>
        <v/>
      </c>
      <c r="BG95" t="str">
        <f>IFERROR(IF($A95="","",IF(SUMIFS(RAW_매출A!$J$2:$J$7000,RAW_매출A!$B$2:$B$7000,$A95,RAW_매출A!$A$2:$A$7000,EDATE($E95,BG$1-1))=0,"",SUMIFS(RAW_매출A!$J$2:$J$7000,RAW_매출A!$B$2:$B$7000,$A95,RAW_매출A!$A$2:$A$7000,EDATE($E95,BG$1-1)))),"")</f>
        <v/>
      </c>
      <c r="BH95" t="str">
        <f>IFERROR(IF($A95="","",IF(SUMIFS(RAW_매출A!$J$2:$J$7000,RAW_매출A!$B$2:$B$7000,$A95,RAW_매출A!$A$2:$A$7000,EDATE($E95,BH$1-1))=0,"",SUMIFS(RAW_매출A!$J$2:$J$7000,RAW_매출A!$B$2:$B$7000,$A95,RAW_매출A!$A$2:$A$7000,EDATE($E95,BH$1-1)))),"")</f>
        <v/>
      </c>
      <c r="BI95" t="str">
        <f>IFERROR(IF($A95="","",IF(SUMIFS(RAW_매출A!$J$2:$J$7000,RAW_매출A!$B$2:$B$7000,$A95,RAW_매출A!$A$2:$A$7000,EDATE($E95,BI$1-1))=0,"",SUMIFS(RAW_매출A!$J$2:$J$7000,RAW_매출A!$B$2:$B$7000,$A95,RAW_매출A!$A$2:$A$7000,EDATE($E95,BI$1-1)))),"")</f>
        <v/>
      </c>
      <c r="BJ95" t="str">
        <f>IFERROR(IF($A95="","",IF(SUMIFS(RAW_매출A!$J$2:$J$7000,RAW_매출A!$B$2:$B$7000,$A95,RAW_매출A!$A$2:$A$7000,EDATE($E95,BJ$1-1))=0,"",SUMIFS(RAW_매출A!$J$2:$J$7000,RAW_매출A!$B$2:$B$7000,$A95,RAW_매출A!$A$2:$A$7000,EDATE($E95,BJ$1-1)))),"")</f>
        <v/>
      </c>
      <c r="BK95" t="str">
        <f>IFERROR(IF($A95="","",IF(SUMIFS(RAW_매출A!$J$2:$J$7000,RAW_매출A!$B$2:$B$7000,$A95,RAW_매출A!$A$2:$A$7000,EDATE($E95,BK$1-1))=0,"",SUMIFS(RAW_매출A!$J$2:$J$7000,RAW_매출A!$B$2:$B$7000,$A95,RAW_매출A!$A$2:$A$7000,EDATE($E95,BK$1-1)))),"")</f>
        <v/>
      </c>
      <c r="BL95" t="str">
        <f>IFERROR(IF($A95="","",IF(SUMIFS(RAW_매출A!$J$2:$J$7000,RAW_매출A!$B$2:$B$7000,$A95,RAW_매출A!$A$2:$A$7000,EDATE($E95,BL$1-1))=0,"",SUMIFS(RAW_매출A!$J$2:$J$7000,RAW_매출A!$B$2:$B$7000,$A95,RAW_매출A!$A$2:$A$7000,EDATE($E95,BL$1-1)))),"")</f>
        <v/>
      </c>
      <c r="BM95" t="str">
        <f>IFERROR(IF($A95="","",IF(SUMIFS(RAW_매출A!$J$2:$J$7000,RAW_매출A!$B$2:$B$7000,$A95,RAW_매출A!$A$2:$A$7000,EDATE($E95,BM$1-1))=0,"",SUMIFS(RAW_매출A!$J$2:$J$7000,RAW_매출A!$B$2:$B$7000,$A95,RAW_매출A!$A$2:$A$7000,EDATE($E95,BM$1-1)))),"")</f>
        <v/>
      </c>
      <c r="BN95" t="str">
        <f>IFERROR(IF($A95="","",IF(SUMIFS(RAW_매출A!$J$2:$J$7000,RAW_매출A!$B$2:$B$7000,$A95,RAW_매출A!$A$2:$A$7000,EDATE($E95,BN$1-1))=0,"",SUMIFS(RAW_매출A!$J$2:$J$7000,RAW_매출A!$B$2:$B$7000,$A95,RAW_매출A!$A$2:$A$7000,EDATE($E95,BN$1-1)))),"")</f>
        <v/>
      </c>
    </row>
    <row r="96" spans="1:66" x14ac:dyDescent="0.3">
      <c r="A96" t="str">
        <f>세팅!A97</f>
        <v>(1085) #신설동오거리점</v>
      </c>
      <c r="B96" t="str">
        <f>세팅!B97</f>
        <v>150-3</v>
      </c>
      <c r="C96">
        <f t="shared" si="5"/>
        <v>3</v>
      </c>
      <c r="D96" t="str">
        <f t="shared" si="6"/>
        <v>3+</v>
      </c>
      <c r="E96" s="1">
        <f>세팅!D97</f>
        <v>45170</v>
      </c>
      <c r="F96">
        <f t="shared" si="4"/>
        <v>7506250</v>
      </c>
      <c r="G96">
        <f>IFERROR(IF($A96="","",IF(SUMIFS(RAW_매출A!$J$2:$J$7000,RAW_매출A!$B$2:$B$7000,$A96,RAW_매출A!$A$2:$A$7000,EDATE($E96,G$1-1))=0,"",SUMIFS(RAW_매출A!$J$2:$J$7000,RAW_매출A!$B$2:$B$7000,$A96,RAW_매출A!$A$2:$A$7000,EDATE($E96,G$1-1)))),"")</f>
        <v>6051180</v>
      </c>
      <c r="H96">
        <f>IFERROR(IF($A96="","",IF(SUMIFS(RAW_매출A!$J$2:$J$7000,RAW_매출A!$B$2:$B$7000,$A96,RAW_매출A!$A$2:$A$7000,EDATE($E96,H$1-1))=0,"",SUMIFS(RAW_매출A!$J$2:$J$7000,RAW_매출A!$B$2:$B$7000,$A96,RAW_매출A!$A$2:$A$7000,EDATE($E96,H$1-1)))),"")</f>
        <v>7290930</v>
      </c>
      <c r="I96">
        <f>IFERROR(IF($A96="","",IF(SUMIFS(RAW_매출A!$J$2:$J$7000,RAW_매출A!$B$2:$B$7000,$A96,RAW_매출A!$A$2:$A$7000,EDATE($E96,I$1-1))=0,"",SUMIFS(RAW_매출A!$J$2:$J$7000,RAW_매출A!$B$2:$B$7000,$A96,RAW_매출A!$A$2:$A$7000,EDATE($E96,I$1-1)))),"")</f>
        <v>7206000</v>
      </c>
      <c r="J96" s="28">
        <f>IFERROR(IF($A96="","",IF(SUMIFS(RAW_매출A!$J$2:$J$7000,RAW_매출A!$B$2:$B$7000,$A96,RAW_매출A!$A$2:$A$7000,EDATE($E96,J$1-1))=0,"",SUMIFS(RAW_매출A!$J$2:$J$7000,RAW_매출A!$B$2:$B$7000,$A96,RAW_매출A!$A$2:$A$7000,EDATE($E96,J$1-1)))),"")</f>
        <v>6553500</v>
      </c>
      <c r="K96" s="28">
        <f>IFERROR(IF($A96="","",IF(SUMIFS(RAW_매출A!$J$2:$J$7000,RAW_매출A!$B$2:$B$7000,$A96,RAW_매출A!$A$2:$A$7000,EDATE($E96,K$1-1))=0,"",SUMIFS(RAW_매출A!$J$2:$J$7000,RAW_매출A!$B$2:$B$7000,$A96,RAW_매출A!$A$2:$A$7000,EDATE($E96,K$1-1)))),"")</f>
        <v>6744500</v>
      </c>
      <c r="L96" s="28">
        <f>IFERROR(IF($A96="","",IF(SUMIFS(RAW_매출A!$J$2:$J$7000,RAW_매출A!$B$2:$B$7000,$A96,RAW_매출A!$A$2:$A$7000,EDATE($E96,L$1-1))=0,"",SUMIFS(RAW_매출A!$J$2:$J$7000,RAW_매출A!$B$2:$B$7000,$A96,RAW_매출A!$A$2:$A$7000,EDATE($E96,L$1-1)))),"")</f>
        <v>6728500</v>
      </c>
      <c r="M96" s="28">
        <f>IFERROR(IF($A96="","",IF(SUMIFS(RAW_매출A!$J$2:$J$7000,RAW_매출A!$B$2:$B$7000,$A96,RAW_매출A!$A$2:$A$7000,EDATE($E96,M$1-1))=0,"",SUMIFS(RAW_매출A!$J$2:$J$7000,RAW_매출A!$B$2:$B$7000,$A96,RAW_매출A!$A$2:$A$7000,EDATE($E96,M$1-1)))),"")</f>
        <v>7795500</v>
      </c>
      <c r="N96" s="28">
        <f>IFERROR(IF($A96="","",IF(SUMIFS(RAW_매출A!$J$2:$J$7000,RAW_매출A!$B$2:$B$7000,$A96,RAW_매출A!$A$2:$A$7000,EDATE($E96,N$1-1))=0,"",SUMIFS(RAW_매출A!$J$2:$J$7000,RAW_매출A!$B$2:$B$7000,$A96,RAW_매출A!$A$2:$A$7000,EDATE($E96,N$1-1)))),"")</f>
        <v>8481500</v>
      </c>
      <c r="O96" s="28">
        <f>IFERROR(IF($A96="","",IF(SUMIFS(RAW_매출A!$J$2:$J$7000,RAW_매출A!$B$2:$B$7000,$A96,RAW_매출A!$A$2:$A$7000,EDATE($E96,O$1-1))=0,"",SUMIFS(RAW_매출A!$J$2:$J$7000,RAW_매출A!$B$2:$B$7000,$A96,RAW_매출A!$A$2:$A$7000,EDATE($E96,O$1-1)))),"")</f>
        <v>8734000</v>
      </c>
      <c r="P96">
        <f>IFERROR(IF($A96="","",IF(SUMIFS(RAW_매출A!$J$2:$J$7000,RAW_매출A!$B$2:$B$7000,$A96,RAW_매출A!$A$2:$A$7000,EDATE($E96,P$1-1))=0,"",SUMIFS(RAW_매출A!$J$2:$J$7000,RAW_매출A!$B$2:$B$7000,$A96,RAW_매출A!$A$2:$A$7000,EDATE($E96,P$1-1)))),"")</f>
        <v>8759000</v>
      </c>
      <c r="Q96">
        <f>IFERROR(IF($A96="","",IF(SUMIFS(RAW_매출A!$J$2:$J$7000,RAW_매출A!$B$2:$B$7000,$A96,RAW_매출A!$A$2:$A$7000,EDATE($E96,Q$1-1))=0,"",SUMIFS(RAW_매출A!$J$2:$J$7000,RAW_매출A!$B$2:$B$7000,$A96,RAW_매출A!$A$2:$A$7000,EDATE($E96,Q$1-1)))),"")</f>
        <v>9161500</v>
      </c>
      <c r="R96">
        <f>IFERROR(IF($A96="","",IF(SUMIFS(RAW_매출A!$J$2:$J$7000,RAW_매출A!$B$2:$B$7000,$A96,RAW_매출A!$A$2:$A$7000,EDATE($E96,R$1-1))=0,"",SUMIFS(RAW_매출A!$J$2:$J$7000,RAW_매출A!$B$2:$B$7000,$A96,RAW_매출A!$A$2:$A$7000,EDATE($E96,R$1-1)))),"")</f>
        <v>8805490</v>
      </c>
      <c r="S96">
        <f>IFERROR(IF($A96="","",IF(SUMIFS(RAW_매출A!$J$2:$J$7000,RAW_매출A!$B$2:$B$7000,$A96,RAW_매출A!$A$2:$A$7000,EDATE($E96,S$1-1))=0,"",SUMIFS(RAW_매출A!$J$2:$J$7000,RAW_매출A!$B$2:$B$7000,$A96,RAW_매출A!$A$2:$A$7000,EDATE($E96,S$1-1)))),"")</f>
        <v>5910990</v>
      </c>
      <c r="T96">
        <f>IFERROR(IF($A96="","",IF(SUMIFS(RAW_매출A!$J$2:$J$7000,RAW_매출A!$B$2:$B$7000,$A96,RAW_매출A!$A$2:$A$7000,EDATE($E96,T$1-1))=0,"",SUMIFS(RAW_매출A!$J$2:$J$7000,RAW_매출A!$B$2:$B$7000,$A96,RAW_매출A!$A$2:$A$7000,EDATE($E96,T$1-1)))),"")</f>
        <v>7226950</v>
      </c>
      <c r="U96">
        <f>IFERROR(IF($A96="","",IF(SUMIFS(RAW_매출A!$J$2:$J$7000,RAW_매출A!$B$2:$B$7000,$A96,RAW_매출A!$A$2:$A$7000,EDATE($E96,U$1-1))=0,"",SUMIFS(RAW_매출A!$J$2:$J$7000,RAW_매출A!$B$2:$B$7000,$A96,RAW_매출A!$A$2:$A$7000,EDATE($E96,U$1-1)))),"")</f>
        <v>6270690</v>
      </c>
      <c r="V96">
        <f>IFERROR(IF($A96="","",IF(SUMIFS(RAW_매출A!$J$2:$J$7000,RAW_매출A!$B$2:$B$7000,$A96,RAW_매출A!$A$2:$A$7000,EDATE($E96,V$1-1))=0,"",SUMIFS(RAW_매출A!$J$2:$J$7000,RAW_매출A!$B$2:$B$7000,$A96,RAW_매출A!$A$2:$A$7000,EDATE($E96,V$1-1)))),"")</f>
        <v>6159900</v>
      </c>
      <c r="W96">
        <f>IFERROR(IF($A96="","",IF(SUMIFS(RAW_매출A!$J$2:$J$7000,RAW_매출A!$B$2:$B$7000,$A96,RAW_매출A!$A$2:$A$7000,EDATE($E96,W$1-1))=0,"",SUMIFS(RAW_매출A!$J$2:$J$7000,RAW_매출A!$B$2:$B$7000,$A96,RAW_매출A!$A$2:$A$7000,EDATE($E96,W$1-1)))),"")</f>
        <v>5583130</v>
      </c>
      <c r="X96">
        <f>IFERROR(IF($A96="","",IF(SUMIFS(RAW_매출A!$J$2:$J$7000,RAW_매출A!$B$2:$B$7000,$A96,RAW_매출A!$A$2:$A$7000,EDATE($E96,X$1-1))=0,"",SUMIFS(RAW_매출A!$J$2:$J$7000,RAW_매출A!$B$2:$B$7000,$A96,RAW_매출A!$A$2:$A$7000,EDATE($E96,X$1-1)))),"")</f>
        <v>5254320</v>
      </c>
      <c r="Y96">
        <f>IFERROR(IF($A96="","",IF(SUMIFS(RAW_매출A!$J$2:$J$7000,RAW_매출A!$B$2:$B$7000,$A96,RAW_매출A!$A$2:$A$7000,EDATE($E96,Y$1-1))=0,"",SUMIFS(RAW_매출A!$J$2:$J$7000,RAW_매출A!$B$2:$B$7000,$A96,RAW_매출A!$A$2:$A$7000,EDATE($E96,Y$1-1)))),"")</f>
        <v>6480590</v>
      </c>
      <c r="Z96">
        <f>IFERROR(IF($A96="","",IF(SUMIFS(RAW_매출A!$J$2:$J$7000,RAW_매출A!$B$2:$B$7000,$A96,RAW_매출A!$A$2:$A$7000,EDATE($E96,Z$1-1))=0,"",SUMIFS(RAW_매출A!$J$2:$J$7000,RAW_매출A!$B$2:$B$7000,$A96,RAW_매출A!$A$2:$A$7000,EDATE($E96,Z$1-1)))),"")</f>
        <v>6661510</v>
      </c>
      <c r="AA96">
        <f>IFERROR(IF($A96="","",IF(SUMIFS(RAW_매출A!$J$2:$J$7000,RAW_매출A!$B$2:$B$7000,$A96,RAW_매출A!$A$2:$A$7000,EDATE($E96,AA$1-1))=0,"",SUMIFS(RAW_매출A!$J$2:$J$7000,RAW_매출A!$B$2:$B$7000,$A96,RAW_매출A!$A$2:$A$7000,EDATE($E96,AA$1-1)))),"")</f>
        <v>7284730</v>
      </c>
      <c r="AB96">
        <f>IFERROR(IF($A96="","",IF(SUMIFS(RAW_매출A!$J$2:$J$7000,RAW_매출A!$B$2:$B$7000,$A96,RAW_매출A!$A$2:$A$7000,EDATE($E96,AB$1-1))=0,"",SUMIFS(RAW_매출A!$J$2:$J$7000,RAW_매출A!$B$2:$B$7000,$A96,RAW_매출A!$A$2:$A$7000,EDATE($E96,AB$1-1)))),"")</f>
        <v>6710760</v>
      </c>
      <c r="AC96">
        <f>IFERROR(IF($A96="","",IF(SUMIFS(RAW_매출A!$J$2:$J$7000,RAW_매출A!$B$2:$B$7000,$A96,RAW_매출A!$A$2:$A$7000,EDATE($E96,AC$1-1))=0,"",SUMIFS(RAW_매출A!$J$2:$J$7000,RAW_매출A!$B$2:$B$7000,$A96,RAW_매출A!$A$2:$A$7000,EDATE($E96,AC$1-1)))),"")</f>
        <v>6357500</v>
      </c>
      <c r="AD96">
        <f>IFERROR(IF($A96="","",IF(SUMIFS(RAW_매출A!$J$2:$J$7000,RAW_매출A!$B$2:$B$7000,$A96,RAW_매출A!$A$2:$A$7000,EDATE($E96,AD$1-1))=0,"",SUMIFS(RAW_매출A!$J$2:$J$7000,RAW_매출A!$B$2:$B$7000,$A96,RAW_매출A!$A$2:$A$7000,EDATE($E96,AD$1-1)))),"")</f>
        <v>6949580</v>
      </c>
      <c r="AE96">
        <f>IFERROR(IF($A96="","",IF(SUMIFS(RAW_매출A!$J$2:$J$7000,RAW_매출A!$B$2:$B$7000,$A96,RAW_매출A!$A$2:$A$7000,EDATE($E96,AE$1-1))=0,"",SUMIFS(RAW_매출A!$J$2:$J$7000,RAW_매출A!$B$2:$B$7000,$A96,RAW_매출A!$A$2:$A$7000,EDATE($E96,AE$1-1)))),"")</f>
        <v>8015300</v>
      </c>
      <c r="AF96">
        <f>IFERROR(IF($A96="","",IF(SUMIFS(RAW_매출A!$J$2:$J$7000,RAW_매출A!$B$2:$B$7000,$A96,RAW_매출A!$A$2:$A$7000,EDATE($E96,AF$1-1))=0,"",SUMIFS(RAW_매출A!$J$2:$J$7000,RAW_매출A!$B$2:$B$7000,$A96,RAW_매출A!$A$2:$A$7000,EDATE($E96,AF$1-1)))),"")</f>
        <v>8867240</v>
      </c>
      <c r="AG96">
        <f>IFERROR(IF($A96="","",IF(SUMIFS(RAW_매출A!$J$2:$J$7000,RAW_매출A!$B$2:$B$7000,$A96,RAW_매출A!$A$2:$A$7000,EDATE($E96,AG$1-1))=0,"",SUMIFS(RAW_매출A!$J$2:$J$7000,RAW_매출A!$B$2:$B$7000,$A96,RAW_매출A!$A$2:$A$7000,EDATE($E96,AG$1-1)))),"")</f>
        <v>7279150</v>
      </c>
      <c r="AH96">
        <f>IFERROR(IF($A96="","",IF(SUMIFS(RAW_매출A!$J$2:$J$7000,RAW_매출A!$B$2:$B$7000,$A96,RAW_매출A!$A$2:$A$7000,EDATE($E96,AH$1-1))=0,"",SUMIFS(RAW_매출A!$J$2:$J$7000,RAW_매출A!$B$2:$B$7000,$A96,RAW_매출A!$A$2:$A$7000,EDATE($E96,AH$1-1)))),"")</f>
        <v>6978820</v>
      </c>
      <c r="AI96">
        <f>IFERROR(IF($A96="","",IF(SUMIFS(RAW_매출A!$J$2:$J$7000,RAW_매출A!$B$2:$B$7000,$A96,RAW_매출A!$A$2:$A$7000,EDATE($E96,AI$1-1))=0,"",SUMIFS(RAW_매출A!$J$2:$J$7000,RAW_매출A!$B$2:$B$7000,$A96,RAW_매출A!$A$2:$A$7000,EDATE($E96,AI$1-1)))),"")</f>
        <v>5967840</v>
      </c>
      <c r="AJ96">
        <f>IFERROR(IF($A96="","",IF(SUMIFS(RAW_매출A!$J$2:$J$7000,RAW_매출A!$B$2:$B$7000,$A96,RAW_매출A!$A$2:$A$7000,EDATE($E96,AJ$1-1))=0,"",SUMIFS(RAW_매출A!$J$2:$J$7000,RAW_매출A!$B$2:$B$7000,$A96,RAW_매출A!$A$2:$A$7000,EDATE($E96,AJ$1-1)))),"")</f>
        <v>5616920</v>
      </c>
      <c r="AK96">
        <f>IFERROR(IF($A96="","",IF(SUMIFS(RAW_매출A!$J$2:$J$7000,RAW_매출A!$B$2:$B$7000,$A96,RAW_매출A!$A$2:$A$7000,EDATE($E96,AK$1-1))=0,"",SUMIFS(RAW_매출A!$J$2:$J$7000,RAW_매출A!$B$2:$B$7000,$A96,RAW_매출A!$A$2:$A$7000,EDATE($E96,AK$1-1)))),"")</f>
        <v>7100310</v>
      </c>
      <c r="AL96">
        <f>IFERROR(IF($A96="","",IF(SUMIFS(RAW_매출A!$J$2:$J$7000,RAW_매출A!$B$2:$B$7000,$A96,RAW_매출A!$A$2:$A$7000,EDATE($E96,AL$1-1))=0,"",SUMIFS(RAW_매출A!$J$2:$J$7000,RAW_매출A!$B$2:$B$7000,$A96,RAW_매출A!$A$2:$A$7000,EDATE($E96,AL$1-1)))),"")</f>
        <v>7411180</v>
      </c>
      <c r="AM96">
        <f>IFERROR(IF($A96="","",IF(SUMIFS(RAW_매출A!$J$2:$J$7000,RAW_매출A!$B$2:$B$7000,$A96,RAW_매출A!$A$2:$A$7000,EDATE($E96,AM$1-1))=0,"",SUMIFS(RAW_매출A!$J$2:$J$7000,RAW_매출A!$B$2:$B$7000,$A96,RAW_매출A!$A$2:$A$7000,EDATE($E96,AM$1-1)))),"")</f>
        <v>8152560</v>
      </c>
      <c r="AN96">
        <f>IFERROR(IF($A96="","",IF(SUMIFS(RAW_매출A!$J$2:$J$7000,RAW_매출A!$B$2:$B$7000,$A96,RAW_매출A!$A$2:$A$7000,EDATE($E96,AN$1-1))=0,"",SUMIFS(RAW_매출A!$J$2:$J$7000,RAW_매출A!$B$2:$B$7000,$A96,RAW_매출A!$A$2:$A$7000,EDATE($E96,AN$1-1)))),"")</f>
        <v>7055610</v>
      </c>
      <c r="AO96" t="str">
        <f>IFERROR(IF($A96="","",IF(SUMIFS(RAW_매출A!$J$2:$J$7000,RAW_매출A!$B$2:$B$7000,$A96,RAW_매출A!$A$2:$A$7000,EDATE($E96,AO$1-1))=0,"",SUMIFS(RAW_매출A!$J$2:$J$7000,RAW_매출A!$B$2:$B$7000,$A96,RAW_매출A!$A$2:$A$7000,EDATE($E96,AO$1-1)))),"")</f>
        <v/>
      </c>
      <c r="AP96" t="str">
        <f>IFERROR(IF($A96="","",IF(SUMIFS(RAW_매출A!$J$2:$J$7000,RAW_매출A!$B$2:$B$7000,$A96,RAW_매출A!$A$2:$A$7000,EDATE($E96,AP$1-1))=0,"",SUMIFS(RAW_매출A!$J$2:$J$7000,RAW_매출A!$B$2:$B$7000,$A96,RAW_매출A!$A$2:$A$7000,EDATE($E96,AP$1-1)))),"")</f>
        <v/>
      </c>
      <c r="AQ96" t="str">
        <f>IFERROR(IF($A96="","",IF(SUMIFS(RAW_매출A!$J$2:$J$7000,RAW_매출A!$B$2:$B$7000,$A96,RAW_매출A!$A$2:$A$7000,EDATE($E96,AQ$1-1))=0,"",SUMIFS(RAW_매출A!$J$2:$J$7000,RAW_매출A!$B$2:$B$7000,$A96,RAW_매출A!$A$2:$A$7000,EDATE($E96,AQ$1-1)))),"")</f>
        <v/>
      </c>
      <c r="AR96" t="str">
        <f>IFERROR(IF($A96="","",IF(SUMIFS(RAW_매출A!$J$2:$J$7000,RAW_매출A!$B$2:$B$7000,$A96,RAW_매출A!$A$2:$A$7000,EDATE($E96,AR$1-1))=0,"",SUMIFS(RAW_매출A!$J$2:$J$7000,RAW_매출A!$B$2:$B$7000,$A96,RAW_매출A!$A$2:$A$7000,EDATE($E96,AR$1-1)))),"")</f>
        <v/>
      </c>
      <c r="AS96" t="str">
        <f>IFERROR(IF($A96="","",IF(SUMIFS(RAW_매출A!$J$2:$J$7000,RAW_매출A!$B$2:$B$7000,$A96,RAW_매출A!$A$2:$A$7000,EDATE($E96,AS$1-1))=0,"",SUMIFS(RAW_매출A!$J$2:$J$7000,RAW_매출A!$B$2:$B$7000,$A96,RAW_매출A!$A$2:$A$7000,EDATE($E96,AS$1-1)))),"")</f>
        <v/>
      </c>
      <c r="AT96" t="str">
        <f>IFERROR(IF($A96="","",IF(SUMIFS(RAW_매출A!$J$2:$J$7000,RAW_매출A!$B$2:$B$7000,$A96,RAW_매출A!$A$2:$A$7000,EDATE($E96,AT$1-1))=0,"",SUMIFS(RAW_매출A!$J$2:$J$7000,RAW_매출A!$B$2:$B$7000,$A96,RAW_매출A!$A$2:$A$7000,EDATE($E96,AT$1-1)))),"")</f>
        <v/>
      </c>
      <c r="AU96" t="str">
        <f>IFERROR(IF($A96="","",IF(SUMIFS(RAW_매출A!$J$2:$J$7000,RAW_매출A!$B$2:$B$7000,$A96,RAW_매출A!$A$2:$A$7000,EDATE($E96,AU$1-1))=0,"",SUMIFS(RAW_매출A!$J$2:$J$7000,RAW_매출A!$B$2:$B$7000,$A96,RAW_매출A!$A$2:$A$7000,EDATE($E96,AU$1-1)))),"")</f>
        <v/>
      </c>
      <c r="AV96" t="str">
        <f>IFERROR(IF($A96="","",IF(SUMIFS(RAW_매출A!$J$2:$J$7000,RAW_매출A!$B$2:$B$7000,$A96,RAW_매출A!$A$2:$A$7000,EDATE($E96,AV$1-1))=0,"",SUMIFS(RAW_매출A!$J$2:$J$7000,RAW_매출A!$B$2:$B$7000,$A96,RAW_매출A!$A$2:$A$7000,EDATE($E96,AV$1-1)))),"")</f>
        <v/>
      </c>
      <c r="AW96" t="str">
        <f>IFERROR(IF($A96="","",IF(SUMIFS(RAW_매출A!$J$2:$J$7000,RAW_매출A!$B$2:$B$7000,$A96,RAW_매출A!$A$2:$A$7000,EDATE($E96,AW$1-1))=0,"",SUMIFS(RAW_매출A!$J$2:$J$7000,RAW_매출A!$B$2:$B$7000,$A96,RAW_매출A!$A$2:$A$7000,EDATE($E96,AW$1-1)))),"")</f>
        <v/>
      </c>
      <c r="AX96" t="str">
        <f>IFERROR(IF($A96="","",IF(SUMIFS(RAW_매출A!$J$2:$J$7000,RAW_매출A!$B$2:$B$7000,$A96,RAW_매출A!$A$2:$A$7000,EDATE($E96,AX$1-1))=0,"",SUMIFS(RAW_매출A!$J$2:$J$7000,RAW_매출A!$B$2:$B$7000,$A96,RAW_매출A!$A$2:$A$7000,EDATE($E96,AX$1-1)))),"")</f>
        <v/>
      </c>
      <c r="AY96" t="str">
        <f>IFERROR(IF($A96="","",IF(SUMIFS(RAW_매출A!$J$2:$J$7000,RAW_매출A!$B$2:$B$7000,$A96,RAW_매출A!$A$2:$A$7000,EDATE($E96,AY$1-1))=0,"",SUMIFS(RAW_매출A!$J$2:$J$7000,RAW_매출A!$B$2:$B$7000,$A96,RAW_매출A!$A$2:$A$7000,EDATE($E96,AY$1-1)))),"")</f>
        <v/>
      </c>
      <c r="AZ96" t="str">
        <f>IFERROR(IF($A96="","",IF(SUMIFS(RAW_매출A!$J$2:$J$7000,RAW_매출A!$B$2:$B$7000,$A96,RAW_매출A!$A$2:$A$7000,EDATE($E96,AZ$1-1))=0,"",SUMIFS(RAW_매출A!$J$2:$J$7000,RAW_매출A!$B$2:$B$7000,$A96,RAW_매출A!$A$2:$A$7000,EDATE($E96,AZ$1-1)))),"")</f>
        <v/>
      </c>
      <c r="BA96" t="str">
        <f>IFERROR(IF($A96="","",IF(SUMIFS(RAW_매출A!$J$2:$J$7000,RAW_매출A!$B$2:$B$7000,$A96,RAW_매출A!$A$2:$A$7000,EDATE($E96,BA$1-1))=0,"",SUMIFS(RAW_매출A!$J$2:$J$7000,RAW_매출A!$B$2:$B$7000,$A96,RAW_매출A!$A$2:$A$7000,EDATE($E96,BA$1-1)))),"")</f>
        <v/>
      </c>
      <c r="BB96" t="str">
        <f>IFERROR(IF($A96="","",IF(SUMIFS(RAW_매출A!$J$2:$J$7000,RAW_매출A!$B$2:$B$7000,$A96,RAW_매출A!$A$2:$A$7000,EDATE($E96,BB$1-1))=0,"",SUMIFS(RAW_매출A!$J$2:$J$7000,RAW_매출A!$B$2:$B$7000,$A96,RAW_매출A!$A$2:$A$7000,EDATE($E96,BB$1-1)))),"")</f>
        <v/>
      </c>
      <c r="BC96" t="str">
        <f>IFERROR(IF($A96="","",IF(SUMIFS(RAW_매출A!$J$2:$J$7000,RAW_매출A!$B$2:$B$7000,$A96,RAW_매출A!$A$2:$A$7000,EDATE($E96,BC$1-1))=0,"",SUMIFS(RAW_매출A!$J$2:$J$7000,RAW_매출A!$B$2:$B$7000,$A96,RAW_매출A!$A$2:$A$7000,EDATE($E96,BC$1-1)))),"")</f>
        <v/>
      </c>
      <c r="BD96" t="str">
        <f>IFERROR(IF($A96="","",IF(SUMIFS(RAW_매출A!$J$2:$J$7000,RAW_매출A!$B$2:$B$7000,$A96,RAW_매출A!$A$2:$A$7000,EDATE($E96,BD$1-1))=0,"",SUMIFS(RAW_매출A!$J$2:$J$7000,RAW_매출A!$B$2:$B$7000,$A96,RAW_매출A!$A$2:$A$7000,EDATE($E96,BD$1-1)))),"")</f>
        <v/>
      </c>
      <c r="BE96" t="str">
        <f>IFERROR(IF($A96="","",IF(SUMIFS(RAW_매출A!$J$2:$J$7000,RAW_매출A!$B$2:$B$7000,$A96,RAW_매출A!$A$2:$A$7000,EDATE($E96,BE$1-1))=0,"",SUMIFS(RAW_매출A!$J$2:$J$7000,RAW_매출A!$B$2:$B$7000,$A96,RAW_매출A!$A$2:$A$7000,EDATE($E96,BE$1-1)))),"")</f>
        <v/>
      </c>
      <c r="BF96" t="str">
        <f>IFERROR(IF($A96="","",IF(SUMIFS(RAW_매출A!$J$2:$J$7000,RAW_매출A!$B$2:$B$7000,$A96,RAW_매출A!$A$2:$A$7000,EDATE($E96,BF$1-1))=0,"",SUMIFS(RAW_매출A!$J$2:$J$7000,RAW_매출A!$B$2:$B$7000,$A96,RAW_매출A!$A$2:$A$7000,EDATE($E96,BF$1-1)))),"")</f>
        <v/>
      </c>
      <c r="BG96" t="str">
        <f>IFERROR(IF($A96="","",IF(SUMIFS(RAW_매출A!$J$2:$J$7000,RAW_매출A!$B$2:$B$7000,$A96,RAW_매출A!$A$2:$A$7000,EDATE($E96,BG$1-1))=0,"",SUMIFS(RAW_매출A!$J$2:$J$7000,RAW_매출A!$B$2:$B$7000,$A96,RAW_매출A!$A$2:$A$7000,EDATE($E96,BG$1-1)))),"")</f>
        <v/>
      </c>
      <c r="BH96" t="str">
        <f>IFERROR(IF($A96="","",IF(SUMIFS(RAW_매출A!$J$2:$J$7000,RAW_매출A!$B$2:$B$7000,$A96,RAW_매출A!$A$2:$A$7000,EDATE($E96,BH$1-1))=0,"",SUMIFS(RAW_매출A!$J$2:$J$7000,RAW_매출A!$B$2:$B$7000,$A96,RAW_매출A!$A$2:$A$7000,EDATE($E96,BH$1-1)))),"")</f>
        <v/>
      </c>
      <c r="BI96" t="str">
        <f>IFERROR(IF($A96="","",IF(SUMIFS(RAW_매출A!$J$2:$J$7000,RAW_매출A!$B$2:$B$7000,$A96,RAW_매출A!$A$2:$A$7000,EDATE($E96,BI$1-1))=0,"",SUMIFS(RAW_매출A!$J$2:$J$7000,RAW_매출A!$B$2:$B$7000,$A96,RAW_매출A!$A$2:$A$7000,EDATE($E96,BI$1-1)))),"")</f>
        <v/>
      </c>
      <c r="BJ96" t="str">
        <f>IFERROR(IF($A96="","",IF(SUMIFS(RAW_매출A!$J$2:$J$7000,RAW_매출A!$B$2:$B$7000,$A96,RAW_매출A!$A$2:$A$7000,EDATE($E96,BJ$1-1))=0,"",SUMIFS(RAW_매출A!$J$2:$J$7000,RAW_매출A!$B$2:$B$7000,$A96,RAW_매출A!$A$2:$A$7000,EDATE($E96,BJ$1-1)))),"")</f>
        <v/>
      </c>
      <c r="BK96" t="str">
        <f>IFERROR(IF($A96="","",IF(SUMIFS(RAW_매출A!$J$2:$J$7000,RAW_매출A!$B$2:$B$7000,$A96,RAW_매출A!$A$2:$A$7000,EDATE($E96,BK$1-1))=0,"",SUMIFS(RAW_매출A!$J$2:$J$7000,RAW_매출A!$B$2:$B$7000,$A96,RAW_매출A!$A$2:$A$7000,EDATE($E96,BK$1-1)))),"")</f>
        <v/>
      </c>
      <c r="BL96" t="str">
        <f>IFERROR(IF($A96="","",IF(SUMIFS(RAW_매출A!$J$2:$J$7000,RAW_매출A!$B$2:$B$7000,$A96,RAW_매출A!$A$2:$A$7000,EDATE($E96,BL$1-1))=0,"",SUMIFS(RAW_매출A!$J$2:$J$7000,RAW_매출A!$B$2:$B$7000,$A96,RAW_매출A!$A$2:$A$7000,EDATE($E96,BL$1-1)))),"")</f>
        <v/>
      </c>
      <c r="BM96" t="str">
        <f>IFERROR(IF($A96="","",IF(SUMIFS(RAW_매출A!$J$2:$J$7000,RAW_매출A!$B$2:$B$7000,$A96,RAW_매출A!$A$2:$A$7000,EDATE($E96,BM$1-1))=0,"",SUMIFS(RAW_매출A!$J$2:$J$7000,RAW_매출A!$B$2:$B$7000,$A96,RAW_매출A!$A$2:$A$7000,EDATE($E96,BM$1-1)))),"")</f>
        <v/>
      </c>
      <c r="BN96" t="str">
        <f>IFERROR(IF($A96="","",IF(SUMIFS(RAW_매출A!$J$2:$J$7000,RAW_매출A!$B$2:$B$7000,$A96,RAW_매출A!$A$2:$A$7000,EDATE($E96,BN$1-1))=0,"",SUMIFS(RAW_매출A!$J$2:$J$7000,RAW_매출A!$B$2:$B$7000,$A96,RAW_매출A!$A$2:$A$7000,EDATE($E96,BN$1-1)))),"")</f>
        <v/>
      </c>
    </row>
    <row r="97" spans="1:66" x14ac:dyDescent="0.3">
      <c r="A97" t="str">
        <f>세팅!A98</f>
        <v>(1086) #궁동로데오점</v>
      </c>
      <c r="B97" t="str">
        <f>세팅!B98</f>
        <v>150-2</v>
      </c>
      <c r="C97">
        <f t="shared" si="5"/>
        <v>2</v>
      </c>
      <c r="D97" t="str">
        <f t="shared" si="6"/>
        <v>2</v>
      </c>
      <c r="E97" s="1">
        <f>세팅!D98</f>
        <v>45200</v>
      </c>
      <c r="F97">
        <f t="shared" si="4"/>
        <v>6481125</v>
      </c>
      <c r="G97">
        <f>IFERROR(IF($A97="","",IF(SUMIFS(RAW_매출A!$J$2:$J$7000,RAW_매출A!$B$2:$B$7000,$A97,RAW_매출A!$A$2:$A$7000,EDATE($E97,G$1-1))=0,"",SUMIFS(RAW_매출A!$J$2:$J$7000,RAW_매출A!$B$2:$B$7000,$A97,RAW_매출A!$A$2:$A$7000,EDATE($E97,G$1-1)))),"")</f>
        <v>6053210</v>
      </c>
      <c r="H97">
        <f>IFERROR(IF($A97="","",IF(SUMIFS(RAW_매출A!$J$2:$J$7000,RAW_매출A!$B$2:$B$7000,$A97,RAW_매출A!$A$2:$A$7000,EDATE($E97,H$1-1))=0,"",SUMIFS(RAW_매출A!$J$2:$J$7000,RAW_매출A!$B$2:$B$7000,$A97,RAW_매출A!$A$2:$A$7000,EDATE($E97,H$1-1)))),"")</f>
        <v>5914710</v>
      </c>
      <c r="I97">
        <f>IFERROR(IF($A97="","",IF(SUMIFS(RAW_매출A!$J$2:$J$7000,RAW_매출A!$B$2:$B$7000,$A97,RAW_매출A!$A$2:$A$7000,EDATE($E97,I$1-1))=0,"",SUMIFS(RAW_매출A!$J$2:$J$7000,RAW_매출A!$B$2:$B$7000,$A97,RAW_매출A!$A$2:$A$7000,EDATE($E97,I$1-1)))),"")</f>
        <v>6848080</v>
      </c>
      <c r="J97" s="28">
        <f>IFERROR(IF($A97="","",IF(SUMIFS(RAW_매출A!$J$2:$J$7000,RAW_매출A!$B$2:$B$7000,$A97,RAW_매출A!$A$2:$A$7000,EDATE($E97,J$1-1))=0,"",SUMIFS(RAW_매출A!$J$2:$J$7000,RAW_매출A!$B$2:$B$7000,$A97,RAW_매출A!$A$2:$A$7000,EDATE($E97,J$1-1)))),"")</f>
        <v>5531070</v>
      </c>
      <c r="K97" s="28">
        <f>IFERROR(IF($A97="","",IF(SUMIFS(RAW_매출A!$J$2:$J$7000,RAW_매출A!$B$2:$B$7000,$A97,RAW_매출A!$A$2:$A$7000,EDATE($E97,K$1-1))=0,"",SUMIFS(RAW_매출A!$J$2:$J$7000,RAW_매출A!$B$2:$B$7000,$A97,RAW_매출A!$A$2:$A$7000,EDATE($E97,K$1-1)))),"")</f>
        <v>5916850</v>
      </c>
      <c r="L97" s="28">
        <f>IFERROR(IF($A97="","",IF(SUMIFS(RAW_매출A!$J$2:$J$7000,RAW_매출A!$B$2:$B$7000,$A97,RAW_매출A!$A$2:$A$7000,EDATE($E97,L$1-1))=0,"",SUMIFS(RAW_매출A!$J$2:$J$7000,RAW_매출A!$B$2:$B$7000,$A97,RAW_매출A!$A$2:$A$7000,EDATE($E97,L$1-1)))),"")</f>
        <v>6254190</v>
      </c>
      <c r="M97" s="28">
        <f>IFERROR(IF($A97="","",IF(SUMIFS(RAW_매출A!$J$2:$J$7000,RAW_매출A!$B$2:$B$7000,$A97,RAW_매출A!$A$2:$A$7000,EDATE($E97,M$1-1))=0,"",SUMIFS(RAW_매출A!$J$2:$J$7000,RAW_매출A!$B$2:$B$7000,$A97,RAW_매출A!$A$2:$A$7000,EDATE($E97,M$1-1)))),"")</f>
        <v>6842600</v>
      </c>
      <c r="N97" s="28">
        <f>IFERROR(IF($A97="","",IF(SUMIFS(RAW_매출A!$J$2:$J$7000,RAW_매출A!$B$2:$B$7000,$A97,RAW_매출A!$A$2:$A$7000,EDATE($E97,N$1-1))=0,"",SUMIFS(RAW_매출A!$J$2:$J$7000,RAW_매출A!$B$2:$B$7000,$A97,RAW_매출A!$A$2:$A$7000,EDATE($E97,N$1-1)))),"")</f>
        <v>7298340</v>
      </c>
      <c r="O97" s="28">
        <f>IFERROR(IF($A97="","",IF(SUMIFS(RAW_매출A!$J$2:$J$7000,RAW_매출A!$B$2:$B$7000,$A97,RAW_매출A!$A$2:$A$7000,EDATE($E97,O$1-1))=0,"",SUMIFS(RAW_매출A!$J$2:$J$7000,RAW_매출A!$B$2:$B$7000,$A97,RAW_매출A!$A$2:$A$7000,EDATE($E97,O$1-1)))),"")</f>
        <v>7043700</v>
      </c>
      <c r="P97">
        <f>IFERROR(IF($A97="","",IF(SUMIFS(RAW_매출A!$J$2:$J$7000,RAW_매출A!$B$2:$B$7000,$A97,RAW_매출A!$A$2:$A$7000,EDATE($E97,P$1-1))=0,"",SUMIFS(RAW_매출A!$J$2:$J$7000,RAW_매출A!$B$2:$B$7000,$A97,RAW_매출A!$A$2:$A$7000,EDATE($E97,P$1-1)))),"")</f>
        <v>7428880</v>
      </c>
      <c r="Q97">
        <f>IFERROR(IF($A97="","",IF(SUMIFS(RAW_매출A!$J$2:$J$7000,RAW_매출A!$B$2:$B$7000,$A97,RAW_매출A!$A$2:$A$7000,EDATE($E97,Q$1-1))=0,"",SUMIFS(RAW_매출A!$J$2:$J$7000,RAW_매출A!$B$2:$B$7000,$A97,RAW_매출A!$A$2:$A$7000,EDATE($E97,Q$1-1)))),"")</f>
        <v>7510220</v>
      </c>
      <c r="R97">
        <f>IFERROR(IF($A97="","",IF(SUMIFS(RAW_매출A!$J$2:$J$7000,RAW_매출A!$B$2:$B$7000,$A97,RAW_매출A!$A$2:$A$7000,EDATE($E97,R$1-1))=0,"",SUMIFS(RAW_매출A!$J$2:$J$7000,RAW_매출A!$B$2:$B$7000,$A97,RAW_매출A!$A$2:$A$7000,EDATE($E97,R$1-1)))),"")</f>
        <v>7522720</v>
      </c>
      <c r="S97">
        <f>IFERROR(IF($A97="","",IF(SUMIFS(RAW_매출A!$J$2:$J$7000,RAW_매출A!$B$2:$B$7000,$A97,RAW_매출A!$A$2:$A$7000,EDATE($E97,S$1-1))=0,"",SUMIFS(RAW_매출A!$J$2:$J$7000,RAW_매출A!$B$2:$B$7000,$A97,RAW_매출A!$A$2:$A$7000,EDATE($E97,S$1-1)))),"")</f>
        <v>7843510</v>
      </c>
      <c r="T97">
        <f>IFERROR(IF($A97="","",IF(SUMIFS(RAW_매출A!$J$2:$J$7000,RAW_매출A!$B$2:$B$7000,$A97,RAW_매출A!$A$2:$A$7000,EDATE($E97,T$1-1))=0,"",SUMIFS(RAW_매출A!$J$2:$J$7000,RAW_매출A!$B$2:$B$7000,$A97,RAW_매출A!$A$2:$A$7000,EDATE($E97,T$1-1)))),"")</f>
        <v>7786150</v>
      </c>
      <c r="U97">
        <f>IFERROR(IF($A97="","",IF(SUMIFS(RAW_매출A!$J$2:$J$7000,RAW_매출A!$B$2:$B$7000,$A97,RAW_매출A!$A$2:$A$7000,EDATE($E97,U$1-1))=0,"",SUMIFS(RAW_매출A!$J$2:$J$7000,RAW_매출A!$B$2:$B$7000,$A97,RAW_매출A!$A$2:$A$7000,EDATE($E97,U$1-1)))),"")</f>
        <v>7804430</v>
      </c>
      <c r="V97">
        <f>IFERROR(IF($A97="","",IF(SUMIFS(RAW_매출A!$J$2:$J$7000,RAW_매출A!$B$2:$B$7000,$A97,RAW_매출A!$A$2:$A$7000,EDATE($E97,V$1-1))=0,"",SUMIFS(RAW_매출A!$J$2:$J$7000,RAW_매출A!$B$2:$B$7000,$A97,RAW_매출A!$A$2:$A$7000,EDATE($E97,V$1-1)))),"")</f>
        <v>6289620</v>
      </c>
      <c r="W97">
        <f>IFERROR(IF($A97="","",IF(SUMIFS(RAW_매출A!$J$2:$J$7000,RAW_매출A!$B$2:$B$7000,$A97,RAW_매출A!$A$2:$A$7000,EDATE($E97,W$1-1))=0,"",SUMIFS(RAW_매출A!$J$2:$J$7000,RAW_매출A!$B$2:$B$7000,$A97,RAW_매출A!$A$2:$A$7000,EDATE($E97,W$1-1)))),"")</f>
        <v>5908490</v>
      </c>
      <c r="X97">
        <f>IFERROR(IF($A97="","",IF(SUMIFS(RAW_매출A!$J$2:$J$7000,RAW_매출A!$B$2:$B$7000,$A97,RAW_매출A!$A$2:$A$7000,EDATE($E97,X$1-1))=0,"",SUMIFS(RAW_매출A!$J$2:$J$7000,RAW_매출A!$B$2:$B$7000,$A97,RAW_매출A!$A$2:$A$7000,EDATE($E97,X$1-1)))),"")</f>
        <v>6957970</v>
      </c>
      <c r="Y97">
        <f>IFERROR(IF($A97="","",IF(SUMIFS(RAW_매출A!$J$2:$J$7000,RAW_매출A!$B$2:$B$7000,$A97,RAW_매출A!$A$2:$A$7000,EDATE($E97,Y$1-1))=0,"",SUMIFS(RAW_매출A!$J$2:$J$7000,RAW_매출A!$B$2:$B$7000,$A97,RAW_매출A!$A$2:$A$7000,EDATE($E97,Y$1-1)))),"")</f>
        <v>6434250</v>
      </c>
      <c r="Z97">
        <f>IFERROR(IF($A97="","",IF(SUMIFS(RAW_매출A!$J$2:$J$7000,RAW_매출A!$B$2:$B$7000,$A97,RAW_매출A!$A$2:$A$7000,EDATE($E97,Z$1-1))=0,"",SUMIFS(RAW_매출A!$J$2:$J$7000,RAW_매출A!$B$2:$B$7000,$A97,RAW_매출A!$A$2:$A$7000,EDATE($E97,Z$1-1)))),"")</f>
        <v>8543790</v>
      </c>
      <c r="AA97">
        <f>IFERROR(IF($A97="","",IF(SUMIFS(RAW_매출A!$J$2:$J$7000,RAW_매출A!$B$2:$B$7000,$A97,RAW_매출A!$A$2:$A$7000,EDATE($E97,AA$1-1))=0,"",SUMIFS(RAW_매출A!$J$2:$J$7000,RAW_매출A!$B$2:$B$7000,$A97,RAW_매출A!$A$2:$A$7000,EDATE($E97,AA$1-1)))),"")</f>
        <v>7610610</v>
      </c>
      <c r="AB97">
        <f>IFERROR(IF($A97="","",IF(SUMIFS(RAW_매출A!$J$2:$J$7000,RAW_매출A!$B$2:$B$7000,$A97,RAW_매출A!$A$2:$A$7000,EDATE($E97,AB$1-1))=0,"",SUMIFS(RAW_매출A!$J$2:$J$7000,RAW_매출A!$B$2:$B$7000,$A97,RAW_매출A!$A$2:$A$7000,EDATE($E97,AB$1-1)))),"")</f>
        <v>7498380</v>
      </c>
      <c r="AC97">
        <f>IFERROR(IF($A97="","",IF(SUMIFS(RAW_매출A!$J$2:$J$7000,RAW_매출A!$B$2:$B$7000,$A97,RAW_매출A!$A$2:$A$7000,EDATE($E97,AC$1-1))=0,"",SUMIFS(RAW_매출A!$J$2:$J$7000,RAW_매출A!$B$2:$B$7000,$A97,RAW_매출A!$A$2:$A$7000,EDATE($E97,AC$1-1)))),"")</f>
        <v>8262060</v>
      </c>
      <c r="AD97">
        <f>IFERROR(IF($A97="","",IF(SUMIFS(RAW_매출A!$J$2:$J$7000,RAW_매출A!$B$2:$B$7000,$A97,RAW_매출A!$A$2:$A$7000,EDATE($E97,AD$1-1))=0,"",SUMIFS(RAW_매출A!$J$2:$J$7000,RAW_매출A!$B$2:$B$7000,$A97,RAW_매출A!$A$2:$A$7000,EDATE($E97,AD$1-1)))),"")</f>
        <v>7689820</v>
      </c>
      <c r="AE97">
        <f>IFERROR(IF($A97="","",IF(SUMIFS(RAW_매출A!$J$2:$J$7000,RAW_매출A!$B$2:$B$7000,$A97,RAW_매출A!$A$2:$A$7000,EDATE($E97,AE$1-1))=0,"",SUMIFS(RAW_매출A!$J$2:$J$7000,RAW_매출A!$B$2:$B$7000,$A97,RAW_매출A!$A$2:$A$7000,EDATE($E97,AE$1-1)))),"")</f>
        <v>9019480</v>
      </c>
      <c r="AF97">
        <f>IFERROR(IF($A97="","",IF(SUMIFS(RAW_매출A!$J$2:$J$7000,RAW_매출A!$B$2:$B$7000,$A97,RAW_매출A!$A$2:$A$7000,EDATE($E97,AF$1-1))=0,"",SUMIFS(RAW_매출A!$J$2:$J$7000,RAW_매출A!$B$2:$B$7000,$A97,RAW_매출A!$A$2:$A$7000,EDATE($E97,AF$1-1)))),"")</f>
        <v>8234880</v>
      </c>
      <c r="AG97">
        <f>IFERROR(IF($A97="","",IF(SUMIFS(RAW_매출A!$J$2:$J$7000,RAW_매출A!$B$2:$B$7000,$A97,RAW_매출A!$A$2:$A$7000,EDATE($E97,AG$1-1))=0,"",SUMIFS(RAW_매출A!$J$2:$J$7000,RAW_매출A!$B$2:$B$7000,$A97,RAW_매출A!$A$2:$A$7000,EDATE($E97,AG$1-1)))),"")</f>
        <v>6317960</v>
      </c>
      <c r="AH97">
        <f>IFERROR(IF($A97="","",IF(SUMIFS(RAW_매출A!$J$2:$J$7000,RAW_매출A!$B$2:$B$7000,$A97,RAW_매출A!$A$2:$A$7000,EDATE($E97,AH$1-1))=0,"",SUMIFS(RAW_매출A!$J$2:$J$7000,RAW_매출A!$B$2:$B$7000,$A97,RAW_매출A!$A$2:$A$7000,EDATE($E97,AH$1-1)))),"")</f>
        <v>6958070</v>
      </c>
      <c r="AI97">
        <f>IFERROR(IF($A97="","",IF(SUMIFS(RAW_매출A!$J$2:$J$7000,RAW_매출A!$B$2:$B$7000,$A97,RAW_매출A!$A$2:$A$7000,EDATE($E97,AI$1-1))=0,"",SUMIFS(RAW_매출A!$J$2:$J$7000,RAW_매출A!$B$2:$B$7000,$A97,RAW_매출A!$A$2:$A$7000,EDATE($E97,AI$1-1)))),"")</f>
        <v>6326220</v>
      </c>
      <c r="AJ97">
        <f>IFERROR(IF($A97="","",IF(SUMIFS(RAW_매출A!$J$2:$J$7000,RAW_매출A!$B$2:$B$7000,$A97,RAW_매출A!$A$2:$A$7000,EDATE($E97,AJ$1-1))=0,"",SUMIFS(RAW_매출A!$J$2:$J$7000,RAW_매출A!$B$2:$B$7000,$A97,RAW_매출A!$A$2:$A$7000,EDATE($E97,AJ$1-1)))),"")</f>
        <v>7691140</v>
      </c>
      <c r="AK97">
        <f>IFERROR(IF($A97="","",IF(SUMIFS(RAW_매출A!$J$2:$J$7000,RAW_매출A!$B$2:$B$7000,$A97,RAW_매출A!$A$2:$A$7000,EDATE($E97,AK$1-1))=0,"",SUMIFS(RAW_매출A!$J$2:$J$7000,RAW_매출A!$B$2:$B$7000,$A97,RAW_매출A!$A$2:$A$7000,EDATE($E97,AK$1-1)))),"")</f>
        <v>7349220</v>
      </c>
      <c r="AL97">
        <f>IFERROR(IF($A97="","",IF(SUMIFS(RAW_매출A!$J$2:$J$7000,RAW_매출A!$B$2:$B$7000,$A97,RAW_매출A!$A$2:$A$7000,EDATE($E97,AL$1-1))=0,"",SUMIFS(RAW_매출A!$J$2:$J$7000,RAW_매출A!$B$2:$B$7000,$A97,RAW_매출A!$A$2:$A$7000,EDATE($E97,AL$1-1)))),"")</f>
        <v>8827090</v>
      </c>
      <c r="AM97">
        <f>IFERROR(IF($A97="","",IF(SUMIFS(RAW_매출A!$J$2:$J$7000,RAW_매출A!$B$2:$B$7000,$A97,RAW_매출A!$A$2:$A$7000,EDATE($E97,AM$1-1))=0,"",SUMIFS(RAW_매출A!$J$2:$J$7000,RAW_매출A!$B$2:$B$7000,$A97,RAW_매출A!$A$2:$A$7000,EDATE($E97,AM$1-1)))),"")</f>
        <v>7612000</v>
      </c>
      <c r="AN97" t="str">
        <f>IFERROR(IF($A97="","",IF(SUMIFS(RAW_매출A!$J$2:$J$7000,RAW_매출A!$B$2:$B$7000,$A97,RAW_매출A!$A$2:$A$7000,EDATE($E97,AN$1-1))=0,"",SUMIFS(RAW_매출A!$J$2:$J$7000,RAW_매출A!$B$2:$B$7000,$A97,RAW_매출A!$A$2:$A$7000,EDATE($E97,AN$1-1)))),"")</f>
        <v/>
      </c>
      <c r="AO97" t="str">
        <f>IFERROR(IF($A97="","",IF(SUMIFS(RAW_매출A!$J$2:$J$7000,RAW_매출A!$B$2:$B$7000,$A97,RAW_매출A!$A$2:$A$7000,EDATE($E97,AO$1-1))=0,"",SUMIFS(RAW_매출A!$J$2:$J$7000,RAW_매출A!$B$2:$B$7000,$A97,RAW_매출A!$A$2:$A$7000,EDATE($E97,AO$1-1)))),"")</f>
        <v/>
      </c>
      <c r="AP97" t="str">
        <f>IFERROR(IF($A97="","",IF(SUMIFS(RAW_매출A!$J$2:$J$7000,RAW_매출A!$B$2:$B$7000,$A97,RAW_매출A!$A$2:$A$7000,EDATE($E97,AP$1-1))=0,"",SUMIFS(RAW_매출A!$J$2:$J$7000,RAW_매출A!$B$2:$B$7000,$A97,RAW_매출A!$A$2:$A$7000,EDATE($E97,AP$1-1)))),"")</f>
        <v/>
      </c>
      <c r="AQ97" t="str">
        <f>IFERROR(IF($A97="","",IF(SUMIFS(RAW_매출A!$J$2:$J$7000,RAW_매출A!$B$2:$B$7000,$A97,RAW_매출A!$A$2:$A$7000,EDATE($E97,AQ$1-1))=0,"",SUMIFS(RAW_매출A!$J$2:$J$7000,RAW_매출A!$B$2:$B$7000,$A97,RAW_매출A!$A$2:$A$7000,EDATE($E97,AQ$1-1)))),"")</f>
        <v/>
      </c>
      <c r="AR97" t="str">
        <f>IFERROR(IF($A97="","",IF(SUMIFS(RAW_매출A!$J$2:$J$7000,RAW_매출A!$B$2:$B$7000,$A97,RAW_매출A!$A$2:$A$7000,EDATE($E97,AR$1-1))=0,"",SUMIFS(RAW_매출A!$J$2:$J$7000,RAW_매출A!$B$2:$B$7000,$A97,RAW_매출A!$A$2:$A$7000,EDATE($E97,AR$1-1)))),"")</f>
        <v/>
      </c>
      <c r="AS97" t="str">
        <f>IFERROR(IF($A97="","",IF(SUMIFS(RAW_매출A!$J$2:$J$7000,RAW_매출A!$B$2:$B$7000,$A97,RAW_매출A!$A$2:$A$7000,EDATE($E97,AS$1-1))=0,"",SUMIFS(RAW_매출A!$J$2:$J$7000,RAW_매출A!$B$2:$B$7000,$A97,RAW_매출A!$A$2:$A$7000,EDATE($E97,AS$1-1)))),"")</f>
        <v/>
      </c>
      <c r="AT97" t="str">
        <f>IFERROR(IF($A97="","",IF(SUMIFS(RAW_매출A!$J$2:$J$7000,RAW_매출A!$B$2:$B$7000,$A97,RAW_매출A!$A$2:$A$7000,EDATE($E97,AT$1-1))=0,"",SUMIFS(RAW_매출A!$J$2:$J$7000,RAW_매출A!$B$2:$B$7000,$A97,RAW_매출A!$A$2:$A$7000,EDATE($E97,AT$1-1)))),"")</f>
        <v/>
      </c>
      <c r="AU97" t="str">
        <f>IFERROR(IF($A97="","",IF(SUMIFS(RAW_매출A!$J$2:$J$7000,RAW_매출A!$B$2:$B$7000,$A97,RAW_매출A!$A$2:$A$7000,EDATE($E97,AU$1-1))=0,"",SUMIFS(RAW_매출A!$J$2:$J$7000,RAW_매출A!$B$2:$B$7000,$A97,RAW_매출A!$A$2:$A$7000,EDATE($E97,AU$1-1)))),"")</f>
        <v/>
      </c>
      <c r="AV97" t="str">
        <f>IFERROR(IF($A97="","",IF(SUMIFS(RAW_매출A!$J$2:$J$7000,RAW_매출A!$B$2:$B$7000,$A97,RAW_매출A!$A$2:$A$7000,EDATE($E97,AV$1-1))=0,"",SUMIFS(RAW_매출A!$J$2:$J$7000,RAW_매출A!$B$2:$B$7000,$A97,RAW_매출A!$A$2:$A$7000,EDATE($E97,AV$1-1)))),"")</f>
        <v/>
      </c>
      <c r="AW97" t="str">
        <f>IFERROR(IF($A97="","",IF(SUMIFS(RAW_매출A!$J$2:$J$7000,RAW_매출A!$B$2:$B$7000,$A97,RAW_매출A!$A$2:$A$7000,EDATE($E97,AW$1-1))=0,"",SUMIFS(RAW_매출A!$J$2:$J$7000,RAW_매출A!$B$2:$B$7000,$A97,RAW_매출A!$A$2:$A$7000,EDATE($E97,AW$1-1)))),"")</f>
        <v/>
      </c>
      <c r="AX97" t="str">
        <f>IFERROR(IF($A97="","",IF(SUMIFS(RAW_매출A!$J$2:$J$7000,RAW_매출A!$B$2:$B$7000,$A97,RAW_매출A!$A$2:$A$7000,EDATE($E97,AX$1-1))=0,"",SUMIFS(RAW_매출A!$J$2:$J$7000,RAW_매출A!$B$2:$B$7000,$A97,RAW_매출A!$A$2:$A$7000,EDATE($E97,AX$1-1)))),"")</f>
        <v/>
      </c>
      <c r="AY97" t="str">
        <f>IFERROR(IF($A97="","",IF(SUMIFS(RAW_매출A!$J$2:$J$7000,RAW_매출A!$B$2:$B$7000,$A97,RAW_매출A!$A$2:$A$7000,EDATE($E97,AY$1-1))=0,"",SUMIFS(RAW_매출A!$J$2:$J$7000,RAW_매출A!$B$2:$B$7000,$A97,RAW_매출A!$A$2:$A$7000,EDATE($E97,AY$1-1)))),"")</f>
        <v/>
      </c>
      <c r="AZ97" t="str">
        <f>IFERROR(IF($A97="","",IF(SUMIFS(RAW_매출A!$J$2:$J$7000,RAW_매출A!$B$2:$B$7000,$A97,RAW_매출A!$A$2:$A$7000,EDATE($E97,AZ$1-1))=0,"",SUMIFS(RAW_매출A!$J$2:$J$7000,RAW_매출A!$B$2:$B$7000,$A97,RAW_매출A!$A$2:$A$7000,EDATE($E97,AZ$1-1)))),"")</f>
        <v/>
      </c>
      <c r="BA97" t="str">
        <f>IFERROR(IF($A97="","",IF(SUMIFS(RAW_매출A!$J$2:$J$7000,RAW_매출A!$B$2:$B$7000,$A97,RAW_매출A!$A$2:$A$7000,EDATE($E97,BA$1-1))=0,"",SUMIFS(RAW_매출A!$J$2:$J$7000,RAW_매출A!$B$2:$B$7000,$A97,RAW_매출A!$A$2:$A$7000,EDATE($E97,BA$1-1)))),"")</f>
        <v/>
      </c>
      <c r="BB97" t="str">
        <f>IFERROR(IF($A97="","",IF(SUMIFS(RAW_매출A!$J$2:$J$7000,RAW_매출A!$B$2:$B$7000,$A97,RAW_매출A!$A$2:$A$7000,EDATE($E97,BB$1-1))=0,"",SUMIFS(RAW_매출A!$J$2:$J$7000,RAW_매출A!$B$2:$B$7000,$A97,RAW_매출A!$A$2:$A$7000,EDATE($E97,BB$1-1)))),"")</f>
        <v/>
      </c>
      <c r="BC97" t="str">
        <f>IFERROR(IF($A97="","",IF(SUMIFS(RAW_매출A!$J$2:$J$7000,RAW_매출A!$B$2:$B$7000,$A97,RAW_매출A!$A$2:$A$7000,EDATE($E97,BC$1-1))=0,"",SUMIFS(RAW_매출A!$J$2:$J$7000,RAW_매출A!$B$2:$B$7000,$A97,RAW_매출A!$A$2:$A$7000,EDATE($E97,BC$1-1)))),"")</f>
        <v/>
      </c>
      <c r="BD97" t="str">
        <f>IFERROR(IF($A97="","",IF(SUMIFS(RAW_매출A!$J$2:$J$7000,RAW_매출A!$B$2:$B$7000,$A97,RAW_매출A!$A$2:$A$7000,EDATE($E97,BD$1-1))=0,"",SUMIFS(RAW_매출A!$J$2:$J$7000,RAW_매출A!$B$2:$B$7000,$A97,RAW_매출A!$A$2:$A$7000,EDATE($E97,BD$1-1)))),"")</f>
        <v/>
      </c>
      <c r="BE97" t="str">
        <f>IFERROR(IF($A97="","",IF(SUMIFS(RAW_매출A!$J$2:$J$7000,RAW_매출A!$B$2:$B$7000,$A97,RAW_매출A!$A$2:$A$7000,EDATE($E97,BE$1-1))=0,"",SUMIFS(RAW_매출A!$J$2:$J$7000,RAW_매출A!$B$2:$B$7000,$A97,RAW_매출A!$A$2:$A$7000,EDATE($E97,BE$1-1)))),"")</f>
        <v/>
      </c>
      <c r="BF97" t="str">
        <f>IFERROR(IF($A97="","",IF(SUMIFS(RAW_매출A!$J$2:$J$7000,RAW_매출A!$B$2:$B$7000,$A97,RAW_매출A!$A$2:$A$7000,EDATE($E97,BF$1-1))=0,"",SUMIFS(RAW_매출A!$J$2:$J$7000,RAW_매출A!$B$2:$B$7000,$A97,RAW_매출A!$A$2:$A$7000,EDATE($E97,BF$1-1)))),"")</f>
        <v/>
      </c>
      <c r="BG97" t="str">
        <f>IFERROR(IF($A97="","",IF(SUMIFS(RAW_매출A!$J$2:$J$7000,RAW_매출A!$B$2:$B$7000,$A97,RAW_매출A!$A$2:$A$7000,EDATE($E97,BG$1-1))=0,"",SUMIFS(RAW_매출A!$J$2:$J$7000,RAW_매출A!$B$2:$B$7000,$A97,RAW_매출A!$A$2:$A$7000,EDATE($E97,BG$1-1)))),"")</f>
        <v/>
      </c>
      <c r="BH97" t="str">
        <f>IFERROR(IF($A97="","",IF(SUMIFS(RAW_매출A!$J$2:$J$7000,RAW_매출A!$B$2:$B$7000,$A97,RAW_매출A!$A$2:$A$7000,EDATE($E97,BH$1-1))=0,"",SUMIFS(RAW_매출A!$J$2:$J$7000,RAW_매출A!$B$2:$B$7000,$A97,RAW_매출A!$A$2:$A$7000,EDATE($E97,BH$1-1)))),"")</f>
        <v/>
      </c>
      <c r="BI97" t="str">
        <f>IFERROR(IF($A97="","",IF(SUMIFS(RAW_매출A!$J$2:$J$7000,RAW_매출A!$B$2:$B$7000,$A97,RAW_매출A!$A$2:$A$7000,EDATE($E97,BI$1-1))=0,"",SUMIFS(RAW_매출A!$J$2:$J$7000,RAW_매출A!$B$2:$B$7000,$A97,RAW_매출A!$A$2:$A$7000,EDATE($E97,BI$1-1)))),"")</f>
        <v/>
      </c>
      <c r="BJ97" t="str">
        <f>IFERROR(IF($A97="","",IF(SUMIFS(RAW_매출A!$J$2:$J$7000,RAW_매출A!$B$2:$B$7000,$A97,RAW_매출A!$A$2:$A$7000,EDATE($E97,BJ$1-1))=0,"",SUMIFS(RAW_매출A!$J$2:$J$7000,RAW_매출A!$B$2:$B$7000,$A97,RAW_매출A!$A$2:$A$7000,EDATE($E97,BJ$1-1)))),"")</f>
        <v/>
      </c>
      <c r="BK97" t="str">
        <f>IFERROR(IF($A97="","",IF(SUMIFS(RAW_매출A!$J$2:$J$7000,RAW_매출A!$B$2:$B$7000,$A97,RAW_매출A!$A$2:$A$7000,EDATE($E97,BK$1-1))=0,"",SUMIFS(RAW_매출A!$J$2:$J$7000,RAW_매출A!$B$2:$B$7000,$A97,RAW_매출A!$A$2:$A$7000,EDATE($E97,BK$1-1)))),"")</f>
        <v/>
      </c>
      <c r="BL97" t="str">
        <f>IFERROR(IF($A97="","",IF(SUMIFS(RAW_매출A!$J$2:$J$7000,RAW_매출A!$B$2:$B$7000,$A97,RAW_매출A!$A$2:$A$7000,EDATE($E97,BL$1-1))=0,"",SUMIFS(RAW_매출A!$J$2:$J$7000,RAW_매출A!$B$2:$B$7000,$A97,RAW_매출A!$A$2:$A$7000,EDATE($E97,BL$1-1)))),"")</f>
        <v/>
      </c>
      <c r="BM97" t="str">
        <f>IFERROR(IF($A97="","",IF(SUMIFS(RAW_매출A!$J$2:$J$7000,RAW_매출A!$B$2:$B$7000,$A97,RAW_매출A!$A$2:$A$7000,EDATE($E97,BM$1-1))=0,"",SUMIFS(RAW_매출A!$J$2:$J$7000,RAW_매출A!$B$2:$B$7000,$A97,RAW_매출A!$A$2:$A$7000,EDATE($E97,BM$1-1)))),"")</f>
        <v/>
      </c>
      <c r="BN97" t="str">
        <f>IFERROR(IF($A97="","",IF(SUMIFS(RAW_매출A!$J$2:$J$7000,RAW_매출A!$B$2:$B$7000,$A97,RAW_매출A!$A$2:$A$7000,EDATE($E97,BN$1-1))=0,"",SUMIFS(RAW_매출A!$J$2:$J$7000,RAW_매출A!$B$2:$B$7000,$A97,RAW_매출A!$A$2:$A$7000,EDATE($E97,BN$1-1)))),"")</f>
        <v/>
      </c>
    </row>
    <row r="98" spans="1:66" x14ac:dyDescent="0.3">
      <c r="A98" t="str">
        <f>세팅!A99</f>
        <v>(1087) #둔산스쿨점</v>
      </c>
      <c r="B98" t="str">
        <f>세팅!B99</f>
        <v>150-0</v>
      </c>
      <c r="C98">
        <f t="shared" si="5"/>
        <v>0</v>
      </c>
      <c r="D98" t="str">
        <f t="shared" si="6"/>
        <v>0</v>
      </c>
      <c r="E98" s="1">
        <f>세팅!D99</f>
        <v>45200</v>
      </c>
      <c r="F98">
        <f t="shared" si="4"/>
        <v>4604331.666666667</v>
      </c>
      <c r="G98">
        <f>IFERROR(IF($A98="","",IF(SUMIFS(RAW_매출A!$J$2:$J$7000,RAW_매출A!$B$2:$B$7000,$A98,RAW_매출A!$A$2:$A$7000,EDATE($E98,G$1-1))=0,"",SUMIFS(RAW_매출A!$J$2:$J$7000,RAW_매출A!$B$2:$B$7000,$A98,RAW_매출A!$A$2:$A$7000,EDATE($E98,G$1-1)))),"")</f>
        <v>3717100</v>
      </c>
      <c r="H98">
        <f>IFERROR(IF($A98="","",IF(SUMIFS(RAW_매출A!$J$2:$J$7000,RAW_매출A!$B$2:$B$7000,$A98,RAW_매출A!$A$2:$A$7000,EDATE($E98,H$1-1))=0,"",SUMIFS(RAW_매출A!$J$2:$J$7000,RAW_매출A!$B$2:$B$7000,$A98,RAW_매출A!$A$2:$A$7000,EDATE($E98,H$1-1)))),"")</f>
        <v>3789180</v>
      </c>
      <c r="I98">
        <f>IFERROR(IF($A98="","",IF(SUMIFS(RAW_매출A!$J$2:$J$7000,RAW_매출A!$B$2:$B$7000,$A98,RAW_매출A!$A$2:$A$7000,EDATE($E98,I$1-1))=0,"",SUMIFS(RAW_매출A!$J$2:$J$7000,RAW_매출A!$B$2:$B$7000,$A98,RAW_매출A!$A$2:$A$7000,EDATE($E98,I$1-1)))),"")</f>
        <v>4885080</v>
      </c>
      <c r="J98" s="28">
        <f>IFERROR(IF($A98="","",IF(SUMIFS(RAW_매출A!$J$2:$J$7000,RAW_매출A!$B$2:$B$7000,$A98,RAW_매출A!$A$2:$A$7000,EDATE($E98,J$1-1))=0,"",SUMIFS(RAW_매출A!$J$2:$J$7000,RAW_매출A!$B$2:$B$7000,$A98,RAW_매출A!$A$2:$A$7000,EDATE($E98,J$1-1)))),"")</f>
        <v>4643840</v>
      </c>
      <c r="K98" s="28">
        <f>IFERROR(IF($A98="","",IF(SUMIFS(RAW_매출A!$J$2:$J$7000,RAW_매출A!$B$2:$B$7000,$A98,RAW_매출A!$A$2:$A$7000,EDATE($E98,K$1-1))=0,"",SUMIFS(RAW_매출A!$J$2:$J$7000,RAW_매출A!$B$2:$B$7000,$A98,RAW_매출A!$A$2:$A$7000,EDATE($E98,K$1-1)))),"")</f>
        <v>4720590</v>
      </c>
      <c r="L98" s="28">
        <f>IFERROR(IF($A98="","",IF(SUMIFS(RAW_매출A!$J$2:$J$7000,RAW_매출A!$B$2:$B$7000,$A98,RAW_매출A!$A$2:$A$7000,EDATE($E98,L$1-1))=0,"",SUMIFS(RAW_매출A!$J$2:$J$7000,RAW_매출A!$B$2:$B$7000,$A98,RAW_매출A!$A$2:$A$7000,EDATE($E98,L$1-1)))),"")</f>
        <v>4337850</v>
      </c>
      <c r="M98" s="28">
        <f>IFERROR(IF($A98="","",IF(SUMIFS(RAW_매출A!$J$2:$J$7000,RAW_매출A!$B$2:$B$7000,$A98,RAW_매출A!$A$2:$A$7000,EDATE($E98,M$1-1))=0,"",SUMIFS(RAW_매출A!$J$2:$J$7000,RAW_매출A!$B$2:$B$7000,$A98,RAW_매출A!$A$2:$A$7000,EDATE($E98,M$1-1)))),"")</f>
        <v>4940870</v>
      </c>
      <c r="N98" s="28">
        <f>IFERROR(IF($A98="","",IF(SUMIFS(RAW_매출A!$J$2:$J$7000,RAW_매출A!$B$2:$B$7000,$A98,RAW_매출A!$A$2:$A$7000,EDATE($E98,N$1-1))=0,"",SUMIFS(RAW_매출A!$J$2:$J$7000,RAW_매출A!$B$2:$B$7000,$A98,RAW_매출A!$A$2:$A$7000,EDATE($E98,N$1-1)))),"")</f>
        <v>4207380</v>
      </c>
      <c r="O98" s="28">
        <f>IFERROR(IF($A98="","",IF(SUMIFS(RAW_매출A!$J$2:$J$7000,RAW_매출A!$B$2:$B$7000,$A98,RAW_매출A!$A$2:$A$7000,EDATE($E98,O$1-1))=0,"",SUMIFS(RAW_매출A!$J$2:$J$7000,RAW_매출A!$B$2:$B$7000,$A98,RAW_매출A!$A$2:$A$7000,EDATE($E98,O$1-1)))),"")</f>
        <v>4775460</v>
      </c>
      <c r="P98">
        <f>IFERROR(IF($A98="","",IF(SUMIFS(RAW_매출A!$J$2:$J$7000,RAW_매출A!$B$2:$B$7000,$A98,RAW_매출A!$A$2:$A$7000,EDATE($E98,P$1-1))=0,"",SUMIFS(RAW_매출A!$J$2:$J$7000,RAW_매출A!$B$2:$B$7000,$A98,RAW_매출A!$A$2:$A$7000,EDATE($E98,P$1-1)))),"")</f>
        <v>5029660</v>
      </c>
      <c r="Q98">
        <f>IFERROR(IF($A98="","",IF(SUMIFS(RAW_매출A!$J$2:$J$7000,RAW_매출A!$B$2:$B$7000,$A98,RAW_매출A!$A$2:$A$7000,EDATE($E98,Q$1-1))=0,"",SUMIFS(RAW_매출A!$J$2:$J$7000,RAW_매출A!$B$2:$B$7000,$A98,RAW_매출A!$A$2:$A$7000,EDATE($E98,Q$1-1)))),"")</f>
        <v>4724130</v>
      </c>
      <c r="R98">
        <f>IFERROR(IF($A98="","",IF(SUMIFS(RAW_매출A!$J$2:$J$7000,RAW_매출A!$B$2:$B$7000,$A98,RAW_매출A!$A$2:$A$7000,EDATE($E98,R$1-1))=0,"",SUMIFS(RAW_매출A!$J$2:$J$7000,RAW_매출A!$B$2:$B$7000,$A98,RAW_매출A!$A$2:$A$7000,EDATE($E98,R$1-1)))),"")</f>
        <v>4239380</v>
      </c>
      <c r="S98">
        <f>IFERROR(IF($A98="","",IF(SUMIFS(RAW_매출A!$J$2:$J$7000,RAW_매출A!$B$2:$B$7000,$A98,RAW_매출A!$A$2:$A$7000,EDATE($E98,S$1-1))=0,"",SUMIFS(RAW_매출A!$J$2:$J$7000,RAW_매출A!$B$2:$B$7000,$A98,RAW_매출A!$A$2:$A$7000,EDATE($E98,S$1-1)))),"")</f>
        <v>5955730</v>
      </c>
      <c r="T98">
        <f>IFERROR(IF($A98="","",IF(SUMIFS(RAW_매출A!$J$2:$J$7000,RAW_매출A!$B$2:$B$7000,$A98,RAW_매출A!$A$2:$A$7000,EDATE($E98,T$1-1))=0,"",SUMIFS(RAW_매출A!$J$2:$J$7000,RAW_매출A!$B$2:$B$7000,$A98,RAW_매출A!$A$2:$A$7000,EDATE($E98,T$1-1)))),"")</f>
        <v>4859810</v>
      </c>
      <c r="U98">
        <f>IFERROR(IF($A98="","",IF(SUMIFS(RAW_매출A!$J$2:$J$7000,RAW_매출A!$B$2:$B$7000,$A98,RAW_매출A!$A$2:$A$7000,EDATE($E98,U$1-1))=0,"",SUMIFS(RAW_매출A!$J$2:$J$7000,RAW_매출A!$B$2:$B$7000,$A98,RAW_매출A!$A$2:$A$7000,EDATE($E98,U$1-1)))),"")</f>
        <v>4577820</v>
      </c>
      <c r="V98">
        <f>IFERROR(IF($A98="","",IF(SUMIFS(RAW_매출A!$J$2:$J$7000,RAW_매출A!$B$2:$B$7000,$A98,RAW_매출A!$A$2:$A$7000,EDATE($E98,V$1-1))=0,"",SUMIFS(RAW_매출A!$J$2:$J$7000,RAW_매출A!$B$2:$B$7000,$A98,RAW_매출A!$A$2:$A$7000,EDATE($E98,V$1-1)))),"")</f>
        <v>5150040</v>
      </c>
      <c r="W98">
        <f>IFERROR(IF($A98="","",IF(SUMIFS(RAW_매출A!$J$2:$J$7000,RAW_매출A!$B$2:$B$7000,$A98,RAW_매출A!$A$2:$A$7000,EDATE($E98,W$1-1))=0,"",SUMIFS(RAW_매출A!$J$2:$J$7000,RAW_매출A!$B$2:$B$7000,$A98,RAW_매출A!$A$2:$A$7000,EDATE($E98,W$1-1)))),"")</f>
        <v>4162170</v>
      </c>
      <c r="X98">
        <f>IFERROR(IF($A98="","",IF(SUMIFS(RAW_매출A!$J$2:$J$7000,RAW_매출A!$B$2:$B$7000,$A98,RAW_매출A!$A$2:$A$7000,EDATE($E98,X$1-1))=0,"",SUMIFS(RAW_매출A!$J$2:$J$7000,RAW_매출A!$B$2:$B$7000,$A98,RAW_매출A!$A$2:$A$7000,EDATE($E98,X$1-1)))),"")</f>
        <v>5552680</v>
      </c>
      <c r="Y98">
        <f>IFERROR(IF($A98="","",IF(SUMIFS(RAW_매출A!$J$2:$J$7000,RAW_매출A!$B$2:$B$7000,$A98,RAW_매출A!$A$2:$A$7000,EDATE($E98,Y$1-1))=0,"",SUMIFS(RAW_매출A!$J$2:$J$7000,RAW_매출A!$B$2:$B$7000,$A98,RAW_매출A!$A$2:$A$7000,EDATE($E98,Y$1-1)))),"")</f>
        <v>4535180</v>
      </c>
      <c r="Z98">
        <f>IFERROR(IF($A98="","",IF(SUMIFS(RAW_매출A!$J$2:$J$7000,RAW_매출A!$B$2:$B$7000,$A98,RAW_매출A!$A$2:$A$7000,EDATE($E98,Z$1-1))=0,"",SUMIFS(RAW_매출A!$J$2:$J$7000,RAW_매출A!$B$2:$B$7000,$A98,RAW_매출A!$A$2:$A$7000,EDATE($E98,Z$1-1)))),"")</f>
        <v>5201850</v>
      </c>
      <c r="AA98">
        <f>IFERROR(IF($A98="","",IF(SUMIFS(RAW_매출A!$J$2:$J$7000,RAW_매출A!$B$2:$B$7000,$A98,RAW_매출A!$A$2:$A$7000,EDATE($E98,AA$1-1))=0,"",SUMIFS(RAW_매출A!$J$2:$J$7000,RAW_매출A!$B$2:$B$7000,$A98,RAW_매출A!$A$2:$A$7000,EDATE($E98,AA$1-1)))),"")</f>
        <v>5186010</v>
      </c>
      <c r="AB98">
        <f>IFERROR(IF($A98="","",IF(SUMIFS(RAW_매출A!$J$2:$J$7000,RAW_매출A!$B$2:$B$7000,$A98,RAW_매출A!$A$2:$A$7000,EDATE($E98,AB$1-1))=0,"",SUMIFS(RAW_매출A!$J$2:$J$7000,RAW_매출A!$B$2:$B$7000,$A98,RAW_매출A!$A$2:$A$7000,EDATE($E98,AB$1-1)))),"")</f>
        <v>4760570</v>
      </c>
      <c r="AC98">
        <f>IFERROR(IF($A98="","",IF(SUMIFS(RAW_매출A!$J$2:$J$7000,RAW_매출A!$B$2:$B$7000,$A98,RAW_매출A!$A$2:$A$7000,EDATE($E98,AC$1-1))=0,"",SUMIFS(RAW_매출A!$J$2:$J$7000,RAW_매출A!$B$2:$B$7000,$A98,RAW_매출A!$A$2:$A$7000,EDATE($E98,AC$1-1)))),"")</f>
        <v>5079450</v>
      </c>
      <c r="AD98">
        <f>IFERROR(IF($A98="","",IF(SUMIFS(RAW_매출A!$J$2:$J$7000,RAW_매출A!$B$2:$B$7000,$A98,RAW_매출A!$A$2:$A$7000,EDATE($E98,AD$1-1))=0,"",SUMIFS(RAW_매출A!$J$2:$J$7000,RAW_매출A!$B$2:$B$7000,$A98,RAW_매출A!$A$2:$A$7000,EDATE($E98,AD$1-1)))),"")</f>
        <v>4392360</v>
      </c>
      <c r="AE98">
        <f>IFERROR(IF($A98="","",IF(SUMIFS(RAW_매출A!$J$2:$J$7000,RAW_매출A!$B$2:$B$7000,$A98,RAW_매출A!$A$2:$A$7000,EDATE($E98,AE$1-1))=0,"",SUMIFS(RAW_매출A!$J$2:$J$7000,RAW_매출A!$B$2:$B$7000,$A98,RAW_매출A!$A$2:$A$7000,EDATE($E98,AE$1-1)))),"")</f>
        <v>5947800</v>
      </c>
      <c r="AF98">
        <f>IFERROR(IF($A98="","",IF(SUMIFS(RAW_매출A!$J$2:$J$7000,RAW_매출A!$B$2:$B$7000,$A98,RAW_매출A!$A$2:$A$7000,EDATE($E98,AF$1-1))=0,"",SUMIFS(RAW_매출A!$J$2:$J$7000,RAW_매출A!$B$2:$B$7000,$A98,RAW_매출A!$A$2:$A$7000,EDATE($E98,AF$1-1)))),"")</f>
        <v>5370460</v>
      </c>
      <c r="AG98">
        <f>IFERROR(IF($A98="","",IF(SUMIFS(RAW_매출A!$J$2:$J$7000,RAW_매출A!$B$2:$B$7000,$A98,RAW_매출A!$A$2:$A$7000,EDATE($E98,AG$1-1))=0,"",SUMIFS(RAW_매출A!$J$2:$J$7000,RAW_매출A!$B$2:$B$7000,$A98,RAW_매출A!$A$2:$A$7000,EDATE($E98,AG$1-1)))),"")</f>
        <v>4849580</v>
      </c>
      <c r="AH98">
        <f>IFERROR(IF($A98="","",IF(SUMIFS(RAW_매출A!$J$2:$J$7000,RAW_매출A!$B$2:$B$7000,$A98,RAW_매출A!$A$2:$A$7000,EDATE($E98,AH$1-1))=0,"",SUMIFS(RAW_매출A!$J$2:$J$7000,RAW_매출A!$B$2:$B$7000,$A98,RAW_매출A!$A$2:$A$7000,EDATE($E98,AH$1-1)))),"")</f>
        <v>4916190</v>
      </c>
      <c r="AI98">
        <f>IFERROR(IF($A98="","",IF(SUMIFS(RAW_매출A!$J$2:$J$7000,RAW_매출A!$B$2:$B$7000,$A98,RAW_매출A!$A$2:$A$7000,EDATE($E98,AI$1-1))=0,"",SUMIFS(RAW_매출A!$J$2:$J$7000,RAW_매출A!$B$2:$B$7000,$A98,RAW_매출A!$A$2:$A$7000,EDATE($E98,AI$1-1)))),"")</f>
        <v>4497430</v>
      </c>
      <c r="AJ98">
        <f>IFERROR(IF($A98="","",IF(SUMIFS(RAW_매출A!$J$2:$J$7000,RAW_매출A!$B$2:$B$7000,$A98,RAW_매출A!$A$2:$A$7000,EDATE($E98,AJ$1-1))=0,"",SUMIFS(RAW_매출A!$J$2:$J$7000,RAW_매출A!$B$2:$B$7000,$A98,RAW_매출A!$A$2:$A$7000,EDATE($E98,AJ$1-1)))),"")</f>
        <v>4952190</v>
      </c>
      <c r="AK98">
        <f>IFERROR(IF($A98="","",IF(SUMIFS(RAW_매출A!$J$2:$J$7000,RAW_매출A!$B$2:$B$7000,$A98,RAW_매출A!$A$2:$A$7000,EDATE($E98,AK$1-1))=0,"",SUMIFS(RAW_매출A!$J$2:$J$7000,RAW_매출A!$B$2:$B$7000,$A98,RAW_매출A!$A$2:$A$7000,EDATE($E98,AK$1-1)))),"")</f>
        <v>5021360</v>
      </c>
      <c r="AL98">
        <f>IFERROR(IF($A98="","",IF(SUMIFS(RAW_매출A!$J$2:$J$7000,RAW_매출A!$B$2:$B$7000,$A98,RAW_매출A!$A$2:$A$7000,EDATE($E98,AL$1-1))=0,"",SUMIFS(RAW_매출A!$J$2:$J$7000,RAW_매출A!$B$2:$B$7000,$A98,RAW_매출A!$A$2:$A$7000,EDATE($E98,AL$1-1)))),"")</f>
        <v>5832690</v>
      </c>
      <c r="AM98">
        <f>IFERROR(IF($A98="","",IF(SUMIFS(RAW_매출A!$J$2:$J$7000,RAW_매출A!$B$2:$B$7000,$A98,RAW_매출A!$A$2:$A$7000,EDATE($E98,AM$1-1))=0,"",SUMIFS(RAW_매출A!$J$2:$J$7000,RAW_매출A!$B$2:$B$7000,$A98,RAW_매출A!$A$2:$A$7000,EDATE($E98,AM$1-1)))),"")</f>
        <v>5262890</v>
      </c>
      <c r="AN98" t="str">
        <f>IFERROR(IF($A98="","",IF(SUMIFS(RAW_매출A!$J$2:$J$7000,RAW_매출A!$B$2:$B$7000,$A98,RAW_매출A!$A$2:$A$7000,EDATE($E98,AN$1-1))=0,"",SUMIFS(RAW_매출A!$J$2:$J$7000,RAW_매출A!$B$2:$B$7000,$A98,RAW_매출A!$A$2:$A$7000,EDATE($E98,AN$1-1)))),"")</f>
        <v/>
      </c>
      <c r="AO98" t="str">
        <f>IFERROR(IF($A98="","",IF(SUMIFS(RAW_매출A!$J$2:$J$7000,RAW_매출A!$B$2:$B$7000,$A98,RAW_매출A!$A$2:$A$7000,EDATE($E98,AO$1-1))=0,"",SUMIFS(RAW_매출A!$J$2:$J$7000,RAW_매출A!$B$2:$B$7000,$A98,RAW_매출A!$A$2:$A$7000,EDATE($E98,AO$1-1)))),"")</f>
        <v/>
      </c>
      <c r="AP98" t="str">
        <f>IFERROR(IF($A98="","",IF(SUMIFS(RAW_매출A!$J$2:$J$7000,RAW_매출A!$B$2:$B$7000,$A98,RAW_매출A!$A$2:$A$7000,EDATE($E98,AP$1-1))=0,"",SUMIFS(RAW_매출A!$J$2:$J$7000,RAW_매출A!$B$2:$B$7000,$A98,RAW_매출A!$A$2:$A$7000,EDATE($E98,AP$1-1)))),"")</f>
        <v/>
      </c>
      <c r="AQ98" t="str">
        <f>IFERROR(IF($A98="","",IF(SUMIFS(RAW_매출A!$J$2:$J$7000,RAW_매출A!$B$2:$B$7000,$A98,RAW_매출A!$A$2:$A$7000,EDATE($E98,AQ$1-1))=0,"",SUMIFS(RAW_매출A!$J$2:$J$7000,RAW_매출A!$B$2:$B$7000,$A98,RAW_매출A!$A$2:$A$7000,EDATE($E98,AQ$1-1)))),"")</f>
        <v/>
      </c>
      <c r="AR98" t="str">
        <f>IFERROR(IF($A98="","",IF(SUMIFS(RAW_매출A!$J$2:$J$7000,RAW_매출A!$B$2:$B$7000,$A98,RAW_매출A!$A$2:$A$7000,EDATE($E98,AR$1-1))=0,"",SUMIFS(RAW_매출A!$J$2:$J$7000,RAW_매출A!$B$2:$B$7000,$A98,RAW_매출A!$A$2:$A$7000,EDATE($E98,AR$1-1)))),"")</f>
        <v/>
      </c>
      <c r="AS98" t="str">
        <f>IFERROR(IF($A98="","",IF(SUMIFS(RAW_매출A!$J$2:$J$7000,RAW_매출A!$B$2:$B$7000,$A98,RAW_매출A!$A$2:$A$7000,EDATE($E98,AS$1-1))=0,"",SUMIFS(RAW_매출A!$J$2:$J$7000,RAW_매출A!$B$2:$B$7000,$A98,RAW_매출A!$A$2:$A$7000,EDATE($E98,AS$1-1)))),"")</f>
        <v/>
      </c>
      <c r="AT98" t="str">
        <f>IFERROR(IF($A98="","",IF(SUMIFS(RAW_매출A!$J$2:$J$7000,RAW_매출A!$B$2:$B$7000,$A98,RAW_매출A!$A$2:$A$7000,EDATE($E98,AT$1-1))=0,"",SUMIFS(RAW_매출A!$J$2:$J$7000,RAW_매출A!$B$2:$B$7000,$A98,RAW_매출A!$A$2:$A$7000,EDATE($E98,AT$1-1)))),"")</f>
        <v/>
      </c>
      <c r="AU98" t="str">
        <f>IFERROR(IF($A98="","",IF(SUMIFS(RAW_매출A!$J$2:$J$7000,RAW_매출A!$B$2:$B$7000,$A98,RAW_매출A!$A$2:$A$7000,EDATE($E98,AU$1-1))=0,"",SUMIFS(RAW_매출A!$J$2:$J$7000,RAW_매출A!$B$2:$B$7000,$A98,RAW_매출A!$A$2:$A$7000,EDATE($E98,AU$1-1)))),"")</f>
        <v/>
      </c>
      <c r="AV98" t="str">
        <f>IFERROR(IF($A98="","",IF(SUMIFS(RAW_매출A!$J$2:$J$7000,RAW_매출A!$B$2:$B$7000,$A98,RAW_매출A!$A$2:$A$7000,EDATE($E98,AV$1-1))=0,"",SUMIFS(RAW_매출A!$J$2:$J$7000,RAW_매출A!$B$2:$B$7000,$A98,RAW_매출A!$A$2:$A$7000,EDATE($E98,AV$1-1)))),"")</f>
        <v/>
      </c>
      <c r="AW98" t="str">
        <f>IFERROR(IF($A98="","",IF(SUMIFS(RAW_매출A!$J$2:$J$7000,RAW_매출A!$B$2:$B$7000,$A98,RAW_매출A!$A$2:$A$7000,EDATE($E98,AW$1-1))=0,"",SUMIFS(RAW_매출A!$J$2:$J$7000,RAW_매출A!$B$2:$B$7000,$A98,RAW_매출A!$A$2:$A$7000,EDATE($E98,AW$1-1)))),"")</f>
        <v/>
      </c>
      <c r="AX98" t="str">
        <f>IFERROR(IF($A98="","",IF(SUMIFS(RAW_매출A!$J$2:$J$7000,RAW_매출A!$B$2:$B$7000,$A98,RAW_매출A!$A$2:$A$7000,EDATE($E98,AX$1-1))=0,"",SUMIFS(RAW_매출A!$J$2:$J$7000,RAW_매출A!$B$2:$B$7000,$A98,RAW_매출A!$A$2:$A$7000,EDATE($E98,AX$1-1)))),"")</f>
        <v/>
      </c>
      <c r="AY98" t="str">
        <f>IFERROR(IF($A98="","",IF(SUMIFS(RAW_매출A!$J$2:$J$7000,RAW_매출A!$B$2:$B$7000,$A98,RAW_매출A!$A$2:$A$7000,EDATE($E98,AY$1-1))=0,"",SUMIFS(RAW_매출A!$J$2:$J$7000,RAW_매출A!$B$2:$B$7000,$A98,RAW_매출A!$A$2:$A$7000,EDATE($E98,AY$1-1)))),"")</f>
        <v/>
      </c>
      <c r="AZ98" t="str">
        <f>IFERROR(IF($A98="","",IF(SUMIFS(RAW_매출A!$J$2:$J$7000,RAW_매출A!$B$2:$B$7000,$A98,RAW_매출A!$A$2:$A$7000,EDATE($E98,AZ$1-1))=0,"",SUMIFS(RAW_매출A!$J$2:$J$7000,RAW_매출A!$B$2:$B$7000,$A98,RAW_매출A!$A$2:$A$7000,EDATE($E98,AZ$1-1)))),"")</f>
        <v/>
      </c>
      <c r="BA98" t="str">
        <f>IFERROR(IF($A98="","",IF(SUMIFS(RAW_매출A!$J$2:$J$7000,RAW_매출A!$B$2:$B$7000,$A98,RAW_매출A!$A$2:$A$7000,EDATE($E98,BA$1-1))=0,"",SUMIFS(RAW_매출A!$J$2:$J$7000,RAW_매출A!$B$2:$B$7000,$A98,RAW_매출A!$A$2:$A$7000,EDATE($E98,BA$1-1)))),"")</f>
        <v/>
      </c>
      <c r="BB98" t="str">
        <f>IFERROR(IF($A98="","",IF(SUMIFS(RAW_매출A!$J$2:$J$7000,RAW_매출A!$B$2:$B$7000,$A98,RAW_매출A!$A$2:$A$7000,EDATE($E98,BB$1-1))=0,"",SUMIFS(RAW_매출A!$J$2:$J$7000,RAW_매출A!$B$2:$B$7000,$A98,RAW_매출A!$A$2:$A$7000,EDATE($E98,BB$1-1)))),"")</f>
        <v/>
      </c>
      <c r="BC98" t="str">
        <f>IFERROR(IF($A98="","",IF(SUMIFS(RAW_매출A!$J$2:$J$7000,RAW_매출A!$B$2:$B$7000,$A98,RAW_매출A!$A$2:$A$7000,EDATE($E98,BC$1-1))=0,"",SUMIFS(RAW_매출A!$J$2:$J$7000,RAW_매출A!$B$2:$B$7000,$A98,RAW_매출A!$A$2:$A$7000,EDATE($E98,BC$1-1)))),"")</f>
        <v/>
      </c>
      <c r="BD98" t="str">
        <f>IFERROR(IF($A98="","",IF(SUMIFS(RAW_매출A!$J$2:$J$7000,RAW_매출A!$B$2:$B$7000,$A98,RAW_매출A!$A$2:$A$7000,EDATE($E98,BD$1-1))=0,"",SUMIFS(RAW_매출A!$J$2:$J$7000,RAW_매출A!$B$2:$B$7000,$A98,RAW_매출A!$A$2:$A$7000,EDATE($E98,BD$1-1)))),"")</f>
        <v/>
      </c>
      <c r="BE98" t="str">
        <f>IFERROR(IF($A98="","",IF(SUMIFS(RAW_매출A!$J$2:$J$7000,RAW_매출A!$B$2:$B$7000,$A98,RAW_매출A!$A$2:$A$7000,EDATE($E98,BE$1-1))=0,"",SUMIFS(RAW_매출A!$J$2:$J$7000,RAW_매출A!$B$2:$B$7000,$A98,RAW_매출A!$A$2:$A$7000,EDATE($E98,BE$1-1)))),"")</f>
        <v/>
      </c>
      <c r="BF98" t="str">
        <f>IFERROR(IF($A98="","",IF(SUMIFS(RAW_매출A!$J$2:$J$7000,RAW_매출A!$B$2:$B$7000,$A98,RAW_매출A!$A$2:$A$7000,EDATE($E98,BF$1-1))=0,"",SUMIFS(RAW_매출A!$J$2:$J$7000,RAW_매출A!$B$2:$B$7000,$A98,RAW_매출A!$A$2:$A$7000,EDATE($E98,BF$1-1)))),"")</f>
        <v/>
      </c>
      <c r="BG98" t="str">
        <f>IFERROR(IF($A98="","",IF(SUMIFS(RAW_매출A!$J$2:$J$7000,RAW_매출A!$B$2:$B$7000,$A98,RAW_매출A!$A$2:$A$7000,EDATE($E98,BG$1-1))=0,"",SUMIFS(RAW_매출A!$J$2:$J$7000,RAW_매출A!$B$2:$B$7000,$A98,RAW_매출A!$A$2:$A$7000,EDATE($E98,BG$1-1)))),"")</f>
        <v/>
      </c>
      <c r="BH98" t="str">
        <f>IFERROR(IF($A98="","",IF(SUMIFS(RAW_매출A!$J$2:$J$7000,RAW_매출A!$B$2:$B$7000,$A98,RAW_매출A!$A$2:$A$7000,EDATE($E98,BH$1-1))=0,"",SUMIFS(RAW_매출A!$J$2:$J$7000,RAW_매출A!$B$2:$B$7000,$A98,RAW_매출A!$A$2:$A$7000,EDATE($E98,BH$1-1)))),"")</f>
        <v/>
      </c>
      <c r="BI98" t="str">
        <f>IFERROR(IF($A98="","",IF(SUMIFS(RAW_매출A!$J$2:$J$7000,RAW_매출A!$B$2:$B$7000,$A98,RAW_매출A!$A$2:$A$7000,EDATE($E98,BI$1-1))=0,"",SUMIFS(RAW_매출A!$J$2:$J$7000,RAW_매출A!$B$2:$B$7000,$A98,RAW_매출A!$A$2:$A$7000,EDATE($E98,BI$1-1)))),"")</f>
        <v/>
      </c>
      <c r="BJ98" t="str">
        <f>IFERROR(IF($A98="","",IF(SUMIFS(RAW_매출A!$J$2:$J$7000,RAW_매출A!$B$2:$B$7000,$A98,RAW_매출A!$A$2:$A$7000,EDATE($E98,BJ$1-1))=0,"",SUMIFS(RAW_매출A!$J$2:$J$7000,RAW_매출A!$B$2:$B$7000,$A98,RAW_매출A!$A$2:$A$7000,EDATE($E98,BJ$1-1)))),"")</f>
        <v/>
      </c>
      <c r="BK98" t="str">
        <f>IFERROR(IF($A98="","",IF(SUMIFS(RAW_매출A!$J$2:$J$7000,RAW_매출A!$B$2:$B$7000,$A98,RAW_매출A!$A$2:$A$7000,EDATE($E98,BK$1-1))=0,"",SUMIFS(RAW_매출A!$J$2:$J$7000,RAW_매출A!$B$2:$B$7000,$A98,RAW_매출A!$A$2:$A$7000,EDATE($E98,BK$1-1)))),"")</f>
        <v/>
      </c>
      <c r="BL98" t="str">
        <f>IFERROR(IF($A98="","",IF(SUMIFS(RAW_매출A!$J$2:$J$7000,RAW_매출A!$B$2:$B$7000,$A98,RAW_매출A!$A$2:$A$7000,EDATE($E98,BL$1-1))=0,"",SUMIFS(RAW_매출A!$J$2:$J$7000,RAW_매출A!$B$2:$B$7000,$A98,RAW_매출A!$A$2:$A$7000,EDATE($E98,BL$1-1)))),"")</f>
        <v/>
      </c>
      <c r="BM98" t="str">
        <f>IFERROR(IF($A98="","",IF(SUMIFS(RAW_매출A!$J$2:$J$7000,RAW_매출A!$B$2:$B$7000,$A98,RAW_매출A!$A$2:$A$7000,EDATE($E98,BM$1-1))=0,"",SUMIFS(RAW_매출A!$J$2:$J$7000,RAW_매출A!$B$2:$B$7000,$A98,RAW_매출A!$A$2:$A$7000,EDATE($E98,BM$1-1)))),"")</f>
        <v/>
      </c>
      <c r="BN98" t="str">
        <f>IFERROR(IF($A98="","",IF(SUMIFS(RAW_매출A!$J$2:$J$7000,RAW_매출A!$B$2:$B$7000,$A98,RAW_매출A!$A$2:$A$7000,EDATE($E98,BN$1-1))=0,"",SUMIFS(RAW_매출A!$J$2:$J$7000,RAW_매출A!$B$2:$B$7000,$A98,RAW_매출A!$A$2:$A$7000,EDATE($E98,BN$1-1)))),"")</f>
        <v/>
      </c>
    </row>
    <row r="99" spans="1:66" x14ac:dyDescent="0.3">
      <c r="A99" t="str">
        <f>세팅!A100</f>
        <v>(1088) #유성온천점</v>
      </c>
      <c r="B99" t="str">
        <f>세팅!B100</f>
        <v>150-1</v>
      </c>
      <c r="C99">
        <f t="shared" si="5"/>
        <v>1</v>
      </c>
      <c r="D99" t="str">
        <f t="shared" si="6"/>
        <v>1</v>
      </c>
      <c r="E99" s="1">
        <f>세팅!D100</f>
        <v>45200</v>
      </c>
      <c r="F99">
        <f t="shared" si="4"/>
        <v>3252016.6666666665</v>
      </c>
      <c r="G99">
        <f>IFERROR(IF($A99="","",IF(SUMIFS(RAW_매출A!$J$2:$J$7000,RAW_매출A!$B$2:$B$7000,$A99,RAW_매출A!$A$2:$A$7000,EDATE($E99,G$1-1))=0,"",SUMIFS(RAW_매출A!$J$2:$J$7000,RAW_매출A!$B$2:$B$7000,$A99,RAW_매출A!$A$2:$A$7000,EDATE($E99,G$1-1)))),"")</f>
        <v>2288770</v>
      </c>
      <c r="H99">
        <f>IFERROR(IF($A99="","",IF(SUMIFS(RAW_매출A!$J$2:$J$7000,RAW_매출A!$B$2:$B$7000,$A99,RAW_매출A!$A$2:$A$7000,EDATE($E99,H$1-1))=0,"",SUMIFS(RAW_매출A!$J$2:$J$7000,RAW_매출A!$B$2:$B$7000,$A99,RAW_매출A!$A$2:$A$7000,EDATE($E99,H$1-1)))),"")</f>
        <v>2389720</v>
      </c>
      <c r="I99">
        <f>IFERROR(IF($A99="","",IF(SUMIFS(RAW_매출A!$J$2:$J$7000,RAW_매출A!$B$2:$B$7000,$A99,RAW_매출A!$A$2:$A$7000,EDATE($E99,I$1-1))=0,"",SUMIFS(RAW_매출A!$J$2:$J$7000,RAW_매출A!$B$2:$B$7000,$A99,RAW_매출A!$A$2:$A$7000,EDATE($E99,I$1-1)))),"")</f>
        <v>2954000</v>
      </c>
      <c r="J99" s="28">
        <f>IFERROR(IF($A99="","",IF(SUMIFS(RAW_매출A!$J$2:$J$7000,RAW_매출A!$B$2:$B$7000,$A99,RAW_매출A!$A$2:$A$7000,EDATE($E99,J$1-1))=0,"",SUMIFS(RAW_매출A!$J$2:$J$7000,RAW_매출A!$B$2:$B$7000,$A99,RAW_매출A!$A$2:$A$7000,EDATE($E99,J$1-1)))),"")</f>
        <v>2288500</v>
      </c>
      <c r="K99" s="28">
        <f>IFERROR(IF($A99="","",IF(SUMIFS(RAW_매출A!$J$2:$J$7000,RAW_매출A!$B$2:$B$7000,$A99,RAW_매출A!$A$2:$A$7000,EDATE($E99,K$1-1))=0,"",SUMIFS(RAW_매출A!$J$2:$J$7000,RAW_매출A!$B$2:$B$7000,$A99,RAW_매출A!$A$2:$A$7000,EDATE($E99,K$1-1)))),"")</f>
        <v>2798250</v>
      </c>
      <c r="L99" s="28">
        <f>IFERROR(IF($A99="","",IF(SUMIFS(RAW_매출A!$J$2:$J$7000,RAW_매출A!$B$2:$B$7000,$A99,RAW_매출A!$A$2:$A$7000,EDATE($E99,L$1-1))=0,"",SUMIFS(RAW_매출A!$J$2:$J$7000,RAW_매출A!$B$2:$B$7000,$A99,RAW_매출A!$A$2:$A$7000,EDATE($E99,L$1-1)))),"")</f>
        <v>3334950</v>
      </c>
      <c r="M99" s="28">
        <f>IFERROR(IF($A99="","",IF(SUMIFS(RAW_매출A!$J$2:$J$7000,RAW_매출A!$B$2:$B$7000,$A99,RAW_매출A!$A$2:$A$7000,EDATE($E99,M$1-1))=0,"",SUMIFS(RAW_매출A!$J$2:$J$7000,RAW_매출A!$B$2:$B$7000,$A99,RAW_매출A!$A$2:$A$7000,EDATE($E99,M$1-1)))),"")</f>
        <v>3787150</v>
      </c>
      <c r="N99" s="28">
        <f>IFERROR(IF($A99="","",IF(SUMIFS(RAW_매출A!$J$2:$J$7000,RAW_매출A!$B$2:$B$7000,$A99,RAW_매출A!$A$2:$A$7000,EDATE($E99,N$1-1))=0,"",SUMIFS(RAW_매출A!$J$2:$J$7000,RAW_매출A!$B$2:$B$7000,$A99,RAW_매출A!$A$2:$A$7000,EDATE($E99,N$1-1)))),"")</f>
        <v>3606800</v>
      </c>
      <c r="O99" s="28">
        <f>IFERROR(IF($A99="","",IF(SUMIFS(RAW_매출A!$J$2:$J$7000,RAW_매출A!$B$2:$B$7000,$A99,RAW_매출A!$A$2:$A$7000,EDATE($E99,O$1-1))=0,"",SUMIFS(RAW_매출A!$J$2:$J$7000,RAW_매출A!$B$2:$B$7000,$A99,RAW_매출A!$A$2:$A$7000,EDATE($E99,O$1-1)))),"")</f>
        <v>3696450</v>
      </c>
      <c r="P99">
        <f>IFERROR(IF($A99="","",IF(SUMIFS(RAW_매출A!$J$2:$J$7000,RAW_매출A!$B$2:$B$7000,$A99,RAW_매출A!$A$2:$A$7000,EDATE($E99,P$1-1))=0,"",SUMIFS(RAW_매출A!$J$2:$J$7000,RAW_매출A!$B$2:$B$7000,$A99,RAW_매출A!$A$2:$A$7000,EDATE($E99,P$1-1)))),"")</f>
        <v>4034700</v>
      </c>
      <c r="Q99">
        <f>IFERROR(IF($A99="","",IF(SUMIFS(RAW_매출A!$J$2:$J$7000,RAW_매출A!$B$2:$B$7000,$A99,RAW_매출A!$A$2:$A$7000,EDATE($E99,Q$1-1))=0,"",SUMIFS(RAW_매출A!$J$2:$J$7000,RAW_매출A!$B$2:$B$7000,$A99,RAW_매출A!$A$2:$A$7000,EDATE($E99,Q$1-1)))),"")</f>
        <v>3913950</v>
      </c>
      <c r="R99">
        <f>IFERROR(IF($A99="","",IF(SUMIFS(RAW_매출A!$J$2:$J$7000,RAW_매출A!$B$2:$B$7000,$A99,RAW_매출A!$A$2:$A$7000,EDATE($E99,R$1-1))=0,"",SUMIFS(RAW_매출A!$J$2:$J$7000,RAW_매출A!$B$2:$B$7000,$A99,RAW_매출A!$A$2:$A$7000,EDATE($E99,R$1-1)))),"")</f>
        <v>3934500</v>
      </c>
      <c r="S99">
        <f>IFERROR(IF($A99="","",IF(SUMIFS(RAW_매출A!$J$2:$J$7000,RAW_매출A!$B$2:$B$7000,$A99,RAW_매출A!$A$2:$A$7000,EDATE($E99,S$1-1))=0,"",SUMIFS(RAW_매출A!$J$2:$J$7000,RAW_매출A!$B$2:$B$7000,$A99,RAW_매출A!$A$2:$A$7000,EDATE($E99,S$1-1)))),"")</f>
        <v>4444100</v>
      </c>
      <c r="T99">
        <f>IFERROR(IF($A99="","",IF(SUMIFS(RAW_매출A!$J$2:$J$7000,RAW_매출A!$B$2:$B$7000,$A99,RAW_매출A!$A$2:$A$7000,EDATE($E99,T$1-1))=0,"",SUMIFS(RAW_매출A!$J$2:$J$7000,RAW_매출A!$B$2:$B$7000,$A99,RAW_매출A!$A$2:$A$7000,EDATE($E99,T$1-1)))),"")</f>
        <v>4141150</v>
      </c>
      <c r="U99">
        <f>IFERROR(IF($A99="","",IF(SUMIFS(RAW_매출A!$J$2:$J$7000,RAW_매출A!$B$2:$B$7000,$A99,RAW_매출A!$A$2:$A$7000,EDATE($E99,U$1-1))=0,"",SUMIFS(RAW_매출A!$J$2:$J$7000,RAW_매출A!$B$2:$B$7000,$A99,RAW_매출A!$A$2:$A$7000,EDATE($E99,U$1-1)))),"")</f>
        <v>3582550</v>
      </c>
      <c r="V99">
        <f>IFERROR(IF($A99="","",IF(SUMIFS(RAW_매출A!$J$2:$J$7000,RAW_매출A!$B$2:$B$7000,$A99,RAW_매출A!$A$2:$A$7000,EDATE($E99,V$1-1))=0,"",SUMIFS(RAW_매출A!$J$2:$J$7000,RAW_매출A!$B$2:$B$7000,$A99,RAW_매출A!$A$2:$A$7000,EDATE($E99,V$1-1)))),"")</f>
        <v>3781850</v>
      </c>
      <c r="W99">
        <f>IFERROR(IF($A99="","",IF(SUMIFS(RAW_매출A!$J$2:$J$7000,RAW_매출A!$B$2:$B$7000,$A99,RAW_매출A!$A$2:$A$7000,EDATE($E99,W$1-1))=0,"",SUMIFS(RAW_매출A!$J$2:$J$7000,RAW_매출A!$B$2:$B$7000,$A99,RAW_매출A!$A$2:$A$7000,EDATE($E99,W$1-1)))),"")</f>
        <v>3412500</v>
      </c>
      <c r="X99">
        <f>IFERROR(IF($A99="","",IF(SUMIFS(RAW_매출A!$J$2:$J$7000,RAW_매출A!$B$2:$B$7000,$A99,RAW_매출A!$A$2:$A$7000,EDATE($E99,X$1-1))=0,"",SUMIFS(RAW_매출A!$J$2:$J$7000,RAW_매출A!$B$2:$B$7000,$A99,RAW_매출A!$A$2:$A$7000,EDATE($E99,X$1-1)))),"")</f>
        <v>3688600</v>
      </c>
      <c r="Y99">
        <f>IFERROR(IF($A99="","",IF(SUMIFS(RAW_매출A!$J$2:$J$7000,RAW_매출A!$B$2:$B$7000,$A99,RAW_매출A!$A$2:$A$7000,EDATE($E99,Y$1-1))=0,"",SUMIFS(RAW_매출A!$J$2:$J$7000,RAW_매출A!$B$2:$B$7000,$A99,RAW_매출A!$A$2:$A$7000,EDATE($E99,Y$1-1)))),"")</f>
        <v>3450850</v>
      </c>
      <c r="Z99">
        <f>IFERROR(IF($A99="","",IF(SUMIFS(RAW_매출A!$J$2:$J$7000,RAW_매출A!$B$2:$B$7000,$A99,RAW_매출A!$A$2:$A$7000,EDATE($E99,Z$1-1))=0,"",SUMIFS(RAW_매출A!$J$2:$J$7000,RAW_매출A!$B$2:$B$7000,$A99,RAW_매출A!$A$2:$A$7000,EDATE($E99,Z$1-1)))),"")</f>
        <v>4407550</v>
      </c>
      <c r="AA99">
        <f>IFERROR(IF($A99="","",IF(SUMIFS(RAW_매출A!$J$2:$J$7000,RAW_매출A!$B$2:$B$7000,$A99,RAW_매출A!$A$2:$A$7000,EDATE($E99,AA$1-1))=0,"",SUMIFS(RAW_매출A!$J$2:$J$7000,RAW_매출A!$B$2:$B$7000,$A99,RAW_매출A!$A$2:$A$7000,EDATE($E99,AA$1-1)))),"")</f>
        <v>4217900</v>
      </c>
      <c r="AB99">
        <f>IFERROR(IF($A99="","",IF(SUMIFS(RAW_매출A!$J$2:$J$7000,RAW_매출A!$B$2:$B$7000,$A99,RAW_매출A!$A$2:$A$7000,EDATE($E99,AB$1-1))=0,"",SUMIFS(RAW_매출A!$J$2:$J$7000,RAW_매출A!$B$2:$B$7000,$A99,RAW_매출A!$A$2:$A$7000,EDATE($E99,AB$1-1)))),"")</f>
        <v>4116650</v>
      </c>
      <c r="AC99">
        <f>IFERROR(IF($A99="","",IF(SUMIFS(RAW_매출A!$J$2:$J$7000,RAW_매출A!$B$2:$B$7000,$A99,RAW_매출A!$A$2:$A$7000,EDATE($E99,AC$1-1))=0,"",SUMIFS(RAW_매출A!$J$2:$J$7000,RAW_매출A!$B$2:$B$7000,$A99,RAW_매출A!$A$2:$A$7000,EDATE($E99,AC$1-1)))),"")</f>
        <v>3927750</v>
      </c>
      <c r="AD99">
        <f>IFERROR(IF($A99="","",IF(SUMIFS(RAW_매출A!$J$2:$J$7000,RAW_매출A!$B$2:$B$7000,$A99,RAW_매출A!$A$2:$A$7000,EDATE($E99,AD$1-1))=0,"",SUMIFS(RAW_매출A!$J$2:$J$7000,RAW_매출A!$B$2:$B$7000,$A99,RAW_매출A!$A$2:$A$7000,EDATE($E99,AD$1-1)))),"")</f>
        <v>3927900</v>
      </c>
      <c r="AE99">
        <f>IFERROR(IF($A99="","",IF(SUMIFS(RAW_매출A!$J$2:$J$7000,RAW_매출A!$B$2:$B$7000,$A99,RAW_매출A!$A$2:$A$7000,EDATE($E99,AE$1-1))=0,"",SUMIFS(RAW_매출A!$J$2:$J$7000,RAW_매출A!$B$2:$B$7000,$A99,RAW_매출A!$A$2:$A$7000,EDATE($E99,AE$1-1)))),"")</f>
        <v>4473000</v>
      </c>
      <c r="AF99">
        <f>IFERROR(IF($A99="","",IF(SUMIFS(RAW_매출A!$J$2:$J$7000,RAW_매출A!$B$2:$B$7000,$A99,RAW_매출A!$A$2:$A$7000,EDATE($E99,AF$1-1))=0,"",SUMIFS(RAW_매출A!$J$2:$J$7000,RAW_매출A!$B$2:$B$7000,$A99,RAW_매출A!$A$2:$A$7000,EDATE($E99,AF$1-1)))),"")</f>
        <v>4152650</v>
      </c>
      <c r="AG99">
        <f>IFERROR(IF($A99="","",IF(SUMIFS(RAW_매출A!$J$2:$J$7000,RAW_매출A!$B$2:$B$7000,$A99,RAW_매출A!$A$2:$A$7000,EDATE($E99,AG$1-1))=0,"",SUMIFS(RAW_매출A!$J$2:$J$7000,RAW_매출A!$B$2:$B$7000,$A99,RAW_매출A!$A$2:$A$7000,EDATE($E99,AG$1-1)))),"")</f>
        <v>4238950</v>
      </c>
      <c r="AH99">
        <f>IFERROR(IF($A99="","",IF(SUMIFS(RAW_매출A!$J$2:$J$7000,RAW_매출A!$B$2:$B$7000,$A99,RAW_매출A!$A$2:$A$7000,EDATE($E99,AH$1-1))=0,"",SUMIFS(RAW_매출A!$J$2:$J$7000,RAW_매출A!$B$2:$B$7000,$A99,RAW_매출A!$A$2:$A$7000,EDATE($E99,AH$1-1)))),"")</f>
        <v>4161350</v>
      </c>
      <c r="AI99">
        <f>IFERROR(IF($A99="","",IF(SUMIFS(RAW_매출A!$J$2:$J$7000,RAW_매출A!$B$2:$B$7000,$A99,RAW_매출A!$A$2:$A$7000,EDATE($E99,AI$1-1))=0,"",SUMIFS(RAW_매출A!$J$2:$J$7000,RAW_매출A!$B$2:$B$7000,$A99,RAW_매출A!$A$2:$A$7000,EDATE($E99,AI$1-1)))),"")</f>
        <v>3536550</v>
      </c>
      <c r="AJ99">
        <f>IFERROR(IF($A99="","",IF(SUMIFS(RAW_매출A!$J$2:$J$7000,RAW_매출A!$B$2:$B$7000,$A99,RAW_매출A!$A$2:$A$7000,EDATE($E99,AJ$1-1))=0,"",SUMIFS(RAW_매출A!$J$2:$J$7000,RAW_매출A!$B$2:$B$7000,$A99,RAW_매출A!$A$2:$A$7000,EDATE($E99,AJ$1-1)))),"")</f>
        <v>4112700</v>
      </c>
      <c r="AK99">
        <f>IFERROR(IF($A99="","",IF(SUMIFS(RAW_매출A!$J$2:$J$7000,RAW_매출A!$B$2:$B$7000,$A99,RAW_매출A!$A$2:$A$7000,EDATE($E99,AK$1-1))=0,"",SUMIFS(RAW_매출A!$J$2:$J$7000,RAW_매출A!$B$2:$B$7000,$A99,RAW_매출A!$A$2:$A$7000,EDATE($E99,AK$1-1)))),"")</f>
        <v>3968600</v>
      </c>
      <c r="AL99">
        <f>IFERROR(IF($A99="","",IF(SUMIFS(RAW_매출A!$J$2:$J$7000,RAW_매출A!$B$2:$B$7000,$A99,RAW_매출A!$A$2:$A$7000,EDATE($E99,AL$1-1))=0,"",SUMIFS(RAW_매출A!$J$2:$J$7000,RAW_매출A!$B$2:$B$7000,$A99,RAW_매출A!$A$2:$A$7000,EDATE($E99,AL$1-1)))),"")</f>
        <v>4439350</v>
      </c>
      <c r="AM99">
        <f>IFERROR(IF($A99="","",IF(SUMIFS(RAW_매출A!$J$2:$J$7000,RAW_매출A!$B$2:$B$7000,$A99,RAW_매출A!$A$2:$A$7000,EDATE($E99,AM$1-1))=0,"",SUMIFS(RAW_매출A!$J$2:$J$7000,RAW_매출A!$B$2:$B$7000,$A99,RAW_매출A!$A$2:$A$7000,EDATE($E99,AM$1-1)))),"")</f>
        <v>3773950</v>
      </c>
      <c r="AN99" t="str">
        <f>IFERROR(IF($A99="","",IF(SUMIFS(RAW_매출A!$J$2:$J$7000,RAW_매출A!$B$2:$B$7000,$A99,RAW_매출A!$A$2:$A$7000,EDATE($E99,AN$1-1))=0,"",SUMIFS(RAW_매출A!$J$2:$J$7000,RAW_매출A!$B$2:$B$7000,$A99,RAW_매출A!$A$2:$A$7000,EDATE($E99,AN$1-1)))),"")</f>
        <v/>
      </c>
      <c r="AO99" t="str">
        <f>IFERROR(IF($A99="","",IF(SUMIFS(RAW_매출A!$J$2:$J$7000,RAW_매출A!$B$2:$B$7000,$A99,RAW_매출A!$A$2:$A$7000,EDATE($E99,AO$1-1))=0,"",SUMIFS(RAW_매출A!$J$2:$J$7000,RAW_매출A!$B$2:$B$7000,$A99,RAW_매출A!$A$2:$A$7000,EDATE($E99,AO$1-1)))),"")</f>
        <v/>
      </c>
      <c r="AP99" t="str">
        <f>IFERROR(IF($A99="","",IF(SUMIFS(RAW_매출A!$J$2:$J$7000,RAW_매출A!$B$2:$B$7000,$A99,RAW_매출A!$A$2:$A$7000,EDATE($E99,AP$1-1))=0,"",SUMIFS(RAW_매출A!$J$2:$J$7000,RAW_매출A!$B$2:$B$7000,$A99,RAW_매출A!$A$2:$A$7000,EDATE($E99,AP$1-1)))),"")</f>
        <v/>
      </c>
      <c r="AQ99" t="str">
        <f>IFERROR(IF($A99="","",IF(SUMIFS(RAW_매출A!$J$2:$J$7000,RAW_매출A!$B$2:$B$7000,$A99,RAW_매출A!$A$2:$A$7000,EDATE($E99,AQ$1-1))=0,"",SUMIFS(RAW_매출A!$J$2:$J$7000,RAW_매출A!$B$2:$B$7000,$A99,RAW_매출A!$A$2:$A$7000,EDATE($E99,AQ$1-1)))),"")</f>
        <v/>
      </c>
      <c r="AR99" t="str">
        <f>IFERROR(IF($A99="","",IF(SUMIFS(RAW_매출A!$J$2:$J$7000,RAW_매출A!$B$2:$B$7000,$A99,RAW_매출A!$A$2:$A$7000,EDATE($E99,AR$1-1))=0,"",SUMIFS(RAW_매출A!$J$2:$J$7000,RAW_매출A!$B$2:$B$7000,$A99,RAW_매출A!$A$2:$A$7000,EDATE($E99,AR$1-1)))),"")</f>
        <v/>
      </c>
      <c r="AS99" t="str">
        <f>IFERROR(IF($A99="","",IF(SUMIFS(RAW_매출A!$J$2:$J$7000,RAW_매출A!$B$2:$B$7000,$A99,RAW_매출A!$A$2:$A$7000,EDATE($E99,AS$1-1))=0,"",SUMIFS(RAW_매출A!$J$2:$J$7000,RAW_매출A!$B$2:$B$7000,$A99,RAW_매출A!$A$2:$A$7000,EDATE($E99,AS$1-1)))),"")</f>
        <v/>
      </c>
      <c r="AT99" t="str">
        <f>IFERROR(IF($A99="","",IF(SUMIFS(RAW_매출A!$J$2:$J$7000,RAW_매출A!$B$2:$B$7000,$A99,RAW_매출A!$A$2:$A$7000,EDATE($E99,AT$1-1))=0,"",SUMIFS(RAW_매출A!$J$2:$J$7000,RAW_매출A!$B$2:$B$7000,$A99,RAW_매출A!$A$2:$A$7000,EDATE($E99,AT$1-1)))),"")</f>
        <v/>
      </c>
      <c r="AU99" t="str">
        <f>IFERROR(IF($A99="","",IF(SUMIFS(RAW_매출A!$J$2:$J$7000,RAW_매출A!$B$2:$B$7000,$A99,RAW_매출A!$A$2:$A$7000,EDATE($E99,AU$1-1))=0,"",SUMIFS(RAW_매출A!$J$2:$J$7000,RAW_매출A!$B$2:$B$7000,$A99,RAW_매출A!$A$2:$A$7000,EDATE($E99,AU$1-1)))),"")</f>
        <v/>
      </c>
      <c r="AV99" t="str">
        <f>IFERROR(IF($A99="","",IF(SUMIFS(RAW_매출A!$J$2:$J$7000,RAW_매출A!$B$2:$B$7000,$A99,RAW_매출A!$A$2:$A$7000,EDATE($E99,AV$1-1))=0,"",SUMIFS(RAW_매출A!$J$2:$J$7000,RAW_매출A!$B$2:$B$7000,$A99,RAW_매출A!$A$2:$A$7000,EDATE($E99,AV$1-1)))),"")</f>
        <v/>
      </c>
      <c r="AW99" t="str">
        <f>IFERROR(IF($A99="","",IF(SUMIFS(RAW_매출A!$J$2:$J$7000,RAW_매출A!$B$2:$B$7000,$A99,RAW_매출A!$A$2:$A$7000,EDATE($E99,AW$1-1))=0,"",SUMIFS(RAW_매출A!$J$2:$J$7000,RAW_매출A!$B$2:$B$7000,$A99,RAW_매출A!$A$2:$A$7000,EDATE($E99,AW$1-1)))),"")</f>
        <v/>
      </c>
      <c r="AX99" t="str">
        <f>IFERROR(IF($A99="","",IF(SUMIFS(RAW_매출A!$J$2:$J$7000,RAW_매출A!$B$2:$B$7000,$A99,RAW_매출A!$A$2:$A$7000,EDATE($E99,AX$1-1))=0,"",SUMIFS(RAW_매출A!$J$2:$J$7000,RAW_매출A!$B$2:$B$7000,$A99,RAW_매출A!$A$2:$A$7000,EDATE($E99,AX$1-1)))),"")</f>
        <v/>
      </c>
      <c r="AY99" t="str">
        <f>IFERROR(IF($A99="","",IF(SUMIFS(RAW_매출A!$J$2:$J$7000,RAW_매출A!$B$2:$B$7000,$A99,RAW_매출A!$A$2:$A$7000,EDATE($E99,AY$1-1))=0,"",SUMIFS(RAW_매출A!$J$2:$J$7000,RAW_매출A!$B$2:$B$7000,$A99,RAW_매출A!$A$2:$A$7000,EDATE($E99,AY$1-1)))),"")</f>
        <v/>
      </c>
      <c r="AZ99" t="str">
        <f>IFERROR(IF($A99="","",IF(SUMIFS(RAW_매출A!$J$2:$J$7000,RAW_매출A!$B$2:$B$7000,$A99,RAW_매출A!$A$2:$A$7000,EDATE($E99,AZ$1-1))=0,"",SUMIFS(RAW_매출A!$J$2:$J$7000,RAW_매출A!$B$2:$B$7000,$A99,RAW_매출A!$A$2:$A$7000,EDATE($E99,AZ$1-1)))),"")</f>
        <v/>
      </c>
      <c r="BA99" t="str">
        <f>IFERROR(IF($A99="","",IF(SUMIFS(RAW_매출A!$J$2:$J$7000,RAW_매출A!$B$2:$B$7000,$A99,RAW_매출A!$A$2:$A$7000,EDATE($E99,BA$1-1))=0,"",SUMIFS(RAW_매출A!$J$2:$J$7000,RAW_매출A!$B$2:$B$7000,$A99,RAW_매출A!$A$2:$A$7000,EDATE($E99,BA$1-1)))),"")</f>
        <v/>
      </c>
      <c r="BB99" t="str">
        <f>IFERROR(IF($A99="","",IF(SUMIFS(RAW_매출A!$J$2:$J$7000,RAW_매출A!$B$2:$B$7000,$A99,RAW_매출A!$A$2:$A$7000,EDATE($E99,BB$1-1))=0,"",SUMIFS(RAW_매출A!$J$2:$J$7000,RAW_매출A!$B$2:$B$7000,$A99,RAW_매출A!$A$2:$A$7000,EDATE($E99,BB$1-1)))),"")</f>
        <v/>
      </c>
      <c r="BC99" t="str">
        <f>IFERROR(IF($A99="","",IF(SUMIFS(RAW_매출A!$J$2:$J$7000,RAW_매출A!$B$2:$B$7000,$A99,RAW_매출A!$A$2:$A$7000,EDATE($E99,BC$1-1))=0,"",SUMIFS(RAW_매출A!$J$2:$J$7000,RAW_매출A!$B$2:$B$7000,$A99,RAW_매출A!$A$2:$A$7000,EDATE($E99,BC$1-1)))),"")</f>
        <v/>
      </c>
      <c r="BD99" t="str">
        <f>IFERROR(IF($A99="","",IF(SUMIFS(RAW_매출A!$J$2:$J$7000,RAW_매출A!$B$2:$B$7000,$A99,RAW_매출A!$A$2:$A$7000,EDATE($E99,BD$1-1))=0,"",SUMIFS(RAW_매출A!$J$2:$J$7000,RAW_매출A!$B$2:$B$7000,$A99,RAW_매출A!$A$2:$A$7000,EDATE($E99,BD$1-1)))),"")</f>
        <v/>
      </c>
      <c r="BE99" t="str">
        <f>IFERROR(IF($A99="","",IF(SUMIFS(RAW_매출A!$J$2:$J$7000,RAW_매출A!$B$2:$B$7000,$A99,RAW_매출A!$A$2:$A$7000,EDATE($E99,BE$1-1))=0,"",SUMIFS(RAW_매출A!$J$2:$J$7000,RAW_매출A!$B$2:$B$7000,$A99,RAW_매출A!$A$2:$A$7000,EDATE($E99,BE$1-1)))),"")</f>
        <v/>
      </c>
      <c r="BF99" t="str">
        <f>IFERROR(IF($A99="","",IF(SUMIFS(RAW_매출A!$J$2:$J$7000,RAW_매출A!$B$2:$B$7000,$A99,RAW_매출A!$A$2:$A$7000,EDATE($E99,BF$1-1))=0,"",SUMIFS(RAW_매출A!$J$2:$J$7000,RAW_매출A!$B$2:$B$7000,$A99,RAW_매출A!$A$2:$A$7000,EDATE($E99,BF$1-1)))),"")</f>
        <v/>
      </c>
      <c r="BG99" t="str">
        <f>IFERROR(IF($A99="","",IF(SUMIFS(RAW_매출A!$J$2:$J$7000,RAW_매출A!$B$2:$B$7000,$A99,RAW_매출A!$A$2:$A$7000,EDATE($E99,BG$1-1))=0,"",SUMIFS(RAW_매출A!$J$2:$J$7000,RAW_매출A!$B$2:$B$7000,$A99,RAW_매출A!$A$2:$A$7000,EDATE($E99,BG$1-1)))),"")</f>
        <v/>
      </c>
      <c r="BH99" t="str">
        <f>IFERROR(IF($A99="","",IF(SUMIFS(RAW_매출A!$J$2:$J$7000,RAW_매출A!$B$2:$B$7000,$A99,RAW_매출A!$A$2:$A$7000,EDATE($E99,BH$1-1))=0,"",SUMIFS(RAW_매출A!$J$2:$J$7000,RAW_매출A!$B$2:$B$7000,$A99,RAW_매출A!$A$2:$A$7000,EDATE($E99,BH$1-1)))),"")</f>
        <v/>
      </c>
      <c r="BI99" t="str">
        <f>IFERROR(IF($A99="","",IF(SUMIFS(RAW_매출A!$J$2:$J$7000,RAW_매출A!$B$2:$B$7000,$A99,RAW_매출A!$A$2:$A$7000,EDATE($E99,BI$1-1))=0,"",SUMIFS(RAW_매출A!$J$2:$J$7000,RAW_매출A!$B$2:$B$7000,$A99,RAW_매출A!$A$2:$A$7000,EDATE($E99,BI$1-1)))),"")</f>
        <v/>
      </c>
      <c r="BJ99" t="str">
        <f>IFERROR(IF($A99="","",IF(SUMIFS(RAW_매출A!$J$2:$J$7000,RAW_매출A!$B$2:$B$7000,$A99,RAW_매출A!$A$2:$A$7000,EDATE($E99,BJ$1-1))=0,"",SUMIFS(RAW_매출A!$J$2:$J$7000,RAW_매출A!$B$2:$B$7000,$A99,RAW_매출A!$A$2:$A$7000,EDATE($E99,BJ$1-1)))),"")</f>
        <v/>
      </c>
      <c r="BK99" t="str">
        <f>IFERROR(IF($A99="","",IF(SUMIFS(RAW_매출A!$J$2:$J$7000,RAW_매출A!$B$2:$B$7000,$A99,RAW_매출A!$A$2:$A$7000,EDATE($E99,BK$1-1))=0,"",SUMIFS(RAW_매출A!$J$2:$J$7000,RAW_매출A!$B$2:$B$7000,$A99,RAW_매출A!$A$2:$A$7000,EDATE($E99,BK$1-1)))),"")</f>
        <v/>
      </c>
      <c r="BL99" t="str">
        <f>IFERROR(IF($A99="","",IF(SUMIFS(RAW_매출A!$J$2:$J$7000,RAW_매출A!$B$2:$B$7000,$A99,RAW_매출A!$A$2:$A$7000,EDATE($E99,BL$1-1))=0,"",SUMIFS(RAW_매출A!$J$2:$J$7000,RAW_매출A!$B$2:$B$7000,$A99,RAW_매출A!$A$2:$A$7000,EDATE($E99,BL$1-1)))),"")</f>
        <v/>
      </c>
      <c r="BM99" t="str">
        <f>IFERROR(IF($A99="","",IF(SUMIFS(RAW_매출A!$J$2:$J$7000,RAW_매출A!$B$2:$B$7000,$A99,RAW_매출A!$A$2:$A$7000,EDATE($E99,BM$1-1))=0,"",SUMIFS(RAW_매출A!$J$2:$J$7000,RAW_매출A!$B$2:$B$7000,$A99,RAW_매출A!$A$2:$A$7000,EDATE($E99,BM$1-1)))),"")</f>
        <v/>
      </c>
      <c r="BN99" t="str">
        <f>IFERROR(IF($A99="","",IF(SUMIFS(RAW_매출A!$J$2:$J$7000,RAW_매출A!$B$2:$B$7000,$A99,RAW_매출A!$A$2:$A$7000,EDATE($E99,BN$1-1))=0,"",SUMIFS(RAW_매출A!$J$2:$J$7000,RAW_매출A!$B$2:$B$7000,$A99,RAW_매출A!$A$2:$A$7000,EDATE($E99,BN$1-1)))),"")</f>
        <v/>
      </c>
    </row>
    <row r="100" spans="1:66" x14ac:dyDescent="0.3">
      <c r="A100" t="str">
        <f>세팅!A101</f>
        <v>(1089) #경희대정문점</v>
      </c>
      <c r="B100" t="str">
        <f>세팅!B101</f>
        <v>150-1</v>
      </c>
      <c r="C100">
        <f t="shared" si="5"/>
        <v>1</v>
      </c>
      <c r="D100" t="str">
        <f t="shared" si="6"/>
        <v>1</v>
      </c>
      <c r="E100" s="1">
        <f>세팅!D101</f>
        <v>45200</v>
      </c>
      <c r="F100">
        <f t="shared" si="4"/>
        <v>5540000</v>
      </c>
      <c r="G100">
        <f>IFERROR(IF($A100="","",IF(SUMIFS(RAW_매출A!$J$2:$J$7000,RAW_매출A!$B$2:$B$7000,$A100,RAW_매출A!$A$2:$A$7000,EDATE($E100,G$1-1))=0,"",SUMIFS(RAW_매출A!$J$2:$J$7000,RAW_매출A!$B$2:$B$7000,$A100,RAW_매출A!$A$2:$A$7000,EDATE($E100,G$1-1)))),"")</f>
        <v>4638690</v>
      </c>
      <c r="H100">
        <f>IFERROR(IF($A100="","",IF(SUMIFS(RAW_매출A!$J$2:$J$7000,RAW_매출A!$B$2:$B$7000,$A100,RAW_매출A!$A$2:$A$7000,EDATE($E100,H$1-1))=0,"",SUMIFS(RAW_매출A!$J$2:$J$7000,RAW_매출A!$B$2:$B$7000,$A100,RAW_매출A!$A$2:$A$7000,EDATE($E100,H$1-1)))),"")</f>
        <v>4805340</v>
      </c>
      <c r="I100">
        <f>IFERROR(IF($A100="","",IF(SUMIFS(RAW_매출A!$J$2:$J$7000,RAW_매출A!$B$2:$B$7000,$A100,RAW_매출A!$A$2:$A$7000,EDATE($E100,I$1-1))=0,"",SUMIFS(RAW_매출A!$J$2:$J$7000,RAW_매출A!$B$2:$B$7000,$A100,RAW_매출A!$A$2:$A$7000,EDATE($E100,I$1-1)))),"")</f>
        <v>5045000</v>
      </c>
      <c r="J100" s="28">
        <f>IFERROR(IF($A100="","",IF(SUMIFS(RAW_매출A!$J$2:$J$7000,RAW_매출A!$B$2:$B$7000,$A100,RAW_매출A!$A$2:$A$7000,EDATE($E100,J$1-1))=0,"",SUMIFS(RAW_매출A!$J$2:$J$7000,RAW_매출A!$B$2:$B$7000,$A100,RAW_매출A!$A$2:$A$7000,EDATE($E100,J$1-1)))),"")</f>
        <v>4272000</v>
      </c>
      <c r="K100" s="28">
        <f>IFERROR(IF($A100="","",IF(SUMIFS(RAW_매출A!$J$2:$J$7000,RAW_매출A!$B$2:$B$7000,$A100,RAW_매출A!$A$2:$A$7000,EDATE($E100,K$1-1))=0,"",SUMIFS(RAW_매출A!$J$2:$J$7000,RAW_매출A!$B$2:$B$7000,$A100,RAW_매출A!$A$2:$A$7000,EDATE($E100,K$1-1)))),"")</f>
        <v>4515000</v>
      </c>
      <c r="L100" s="28">
        <f>IFERROR(IF($A100="","",IF(SUMIFS(RAW_매출A!$J$2:$J$7000,RAW_매출A!$B$2:$B$7000,$A100,RAW_매출A!$A$2:$A$7000,EDATE($E100,L$1-1))=0,"",SUMIFS(RAW_매출A!$J$2:$J$7000,RAW_매출A!$B$2:$B$7000,$A100,RAW_매출A!$A$2:$A$7000,EDATE($E100,L$1-1)))),"")</f>
        <v>5809000</v>
      </c>
      <c r="M100" s="28">
        <f>IFERROR(IF($A100="","",IF(SUMIFS(RAW_매출A!$J$2:$J$7000,RAW_매출A!$B$2:$B$7000,$A100,RAW_매출A!$A$2:$A$7000,EDATE($E100,M$1-1))=0,"",SUMIFS(RAW_매출A!$J$2:$J$7000,RAW_매출A!$B$2:$B$7000,$A100,RAW_매출A!$A$2:$A$7000,EDATE($E100,M$1-1)))),"")</f>
        <v>6217000</v>
      </c>
      <c r="N100" s="28">
        <f>IFERROR(IF($A100="","",IF(SUMIFS(RAW_매출A!$J$2:$J$7000,RAW_매출A!$B$2:$B$7000,$A100,RAW_매출A!$A$2:$A$7000,EDATE($E100,N$1-1))=0,"",SUMIFS(RAW_매출A!$J$2:$J$7000,RAW_매출A!$B$2:$B$7000,$A100,RAW_매출A!$A$2:$A$7000,EDATE($E100,N$1-1)))),"")</f>
        <v>6275500</v>
      </c>
      <c r="O100" s="28">
        <f>IFERROR(IF($A100="","",IF(SUMIFS(RAW_매출A!$J$2:$J$7000,RAW_매출A!$B$2:$B$7000,$A100,RAW_매출A!$A$2:$A$7000,EDATE($E100,O$1-1))=0,"",SUMIFS(RAW_매출A!$J$2:$J$7000,RAW_매출A!$B$2:$B$7000,$A100,RAW_매출A!$A$2:$A$7000,EDATE($E100,O$1-1)))),"")</f>
        <v>6151500</v>
      </c>
      <c r="P100">
        <f>IFERROR(IF($A100="","",IF(SUMIFS(RAW_매출A!$J$2:$J$7000,RAW_매출A!$B$2:$B$7000,$A100,RAW_매출A!$A$2:$A$7000,EDATE($E100,P$1-1))=0,"",SUMIFS(RAW_매출A!$J$2:$J$7000,RAW_매출A!$B$2:$B$7000,$A100,RAW_매출A!$A$2:$A$7000,EDATE($E100,P$1-1)))),"")</f>
        <v>6980000</v>
      </c>
      <c r="Q100">
        <f>IFERROR(IF($A100="","",IF(SUMIFS(RAW_매출A!$J$2:$J$7000,RAW_매출A!$B$2:$B$7000,$A100,RAW_매출A!$A$2:$A$7000,EDATE($E100,Q$1-1))=0,"",SUMIFS(RAW_매출A!$J$2:$J$7000,RAW_매출A!$B$2:$B$7000,$A100,RAW_매출A!$A$2:$A$7000,EDATE($E100,Q$1-1)))),"")</f>
        <v>6277000</v>
      </c>
      <c r="R100">
        <f>IFERROR(IF($A100="","",IF(SUMIFS(RAW_매출A!$J$2:$J$7000,RAW_매출A!$B$2:$B$7000,$A100,RAW_매출A!$A$2:$A$7000,EDATE($E100,R$1-1))=0,"",SUMIFS(RAW_매출A!$J$2:$J$7000,RAW_매출A!$B$2:$B$7000,$A100,RAW_매출A!$A$2:$A$7000,EDATE($E100,R$1-1)))),"")</f>
        <v>6968500</v>
      </c>
      <c r="S100">
        <f>IFERROR(IF($A100="","",IF(SUMIFS(RAW_매출A!$J$2:$J$7000,RAW_매출A!$B$2:$B$7000,$A100,RAW_매출A!$A$2:$A$7000,EDATE($E100,S$1-1))=0,"",SUMIFS(RAW_매출A!$J$2:$J$7000,RAW_매출A!$B$2:$B$7000,$A100,RAW_매출A!$A$2:$A$7000,EDATE($E100,S$1-1)))),"")</f>
        <v>7321500</v>
      </c>
      <c r="T100">
        <f>IFERROR(IF($A100="","",IF(SUMIFS(RAW_매출A!$J$2:$J$7000,RAW_매출A!$B$2:$B$7000,$A100,RAW_매출A!$A$2:$A$7000,EDATE($E100,T$1-1))=0,"",SUMIFS(RAW_매출A!$J$2:$J$7000,RAW_매출A!$B$2:$B$7000,$A100,RAW_매출A!$A$2:$A$7000,EDATE($E100,T$1-1)))),"")</f>
        <v>7123500</v>
      </c>
      <c r="U100">
        <f>IFERROR(IF($A100="","",IF(SUMIFS(RAW_매출A!$J$2:$J$7000,RAW_매출A!$B$2:$B$7000,$A100,RAW_매출A!$A$2:$A$7000,EDATE($E100,U$1-1))=0,"",SUMIFS(RAW_매출A!$J$2:$J$7000,RAW_매출A!$B$2:$B$7000,$A100,RAW_매출A!$A$2:$A$7000,EDATE($E100,U$1-1)))),"")</f>
        <v>7065100</v>
      </c>
      <c r="V100">
        <f>IFERROR(IF($A100="","",IF(SUMIFS(RAW_매출A!$J$2:$J$7000,RAW_매출A!$B$2:$B$7000,$A100,RAW_매출A!$A$2:$A$7000,EDATE($E100,V$1-1))=0,"",SUMIFS(RAW_매출A!$J$2:$J$7000,RAW_매출A!$B$2:$B$7000,$A100,RAW_매출A!$A$2:$A$7000,EDATE($E100,V$1-1)))),"")</f>
        <v>6024100</v>
      </c>
      <c r="W100">
        <f>IFERROR(IF($A100="","",IF(SUMIFS(RAW_매출A!$J$2:$J$7000,RAW_매출A!$B$2:$B$7000,$A100,RAW_매출A!$A$2:$A$7000,EDATE($E100,W$1-1))=0,"",SUMIFS(RAW_매출A!$J$2:$J$7000,RAW_매출A!$B$2:$B$7000,$A100,RAW_매출A!$A$2:$A$7000,EDATE($E100,W$1-1)))),"")</f>
        <v>5770000</v>
      </c>
      <c r="X100">
        <f>IFERROR(IF($A100="","",IF(SUMIFS(RAW_매출A!$J$2:$J$7000,RAW_매출A!$B$2:$B$7000,$A100,RAW_매출A!$A$2:$A$7000,EDATE($E100,X$1-1))=0,"",SUMIFS(RAW_매출A!$J$2:$J$7000,RAW_매출A!$B$2:$B$7000,$A100,RAW_매출A!$A$2:$A$7000,EDATE($E100,X$1-1)))),"")</f>
        <v>6580500</v>
      </c>
      <c r="Y100">
        <f>IFERROR(IF($A100="","",IF(SUMIFS(RAW_매출A!$J$2:$J$7000,RAW_매출A!$B$2:$B$7000,$A100,RAW_매출A!$A$2:$A$7000,EDATE($E100,Y$1-1))=0,"",SUMIFS(RAW_매출A!$J$2:$J$7000,RAW_매출A!$B$2:$B$7000,$A100,RAW_매출A!$A$2:$A$7000,EDATE($E100,Y$1-1)))),"")</f>
        <v>6542800</v>
      </c>
      <c r="Z100">
        <f>IFERROR(IF($A100="","",IF(SUMIFS(RAW_매출A!$J$2:$J$7000,RAW_매출A!$B$2:$B$7000,$A100,RAW_매출A!$A$2:$A$7000,EDATE($E100,Z$1-1))=0,"",SUMIFS(RAW_매출A!$J$2:$J$7000,RAW_매출A!$B$2:$B$7000,$A100,RAW_매출A!$A$2:$A$7000,EDATE($E100,Z$1-1)))),"")</f>
        <v>7704100</v>
      </c>
      <c r="AA100">
        <f>IFERROR(IF($A100="","",IF(SUMIFS(RAW_매출A!$J$2:$J$7000,RAW_매출A!$B$2:$B$7000,$A100,RAW_매출A!$A$2:$A$7000,EDATE($E100,AA$1-1))=0,"",SUMIFS(RAW_매출A!$J$2:$J$7000,RAW_매출A!$B$2:$B$7000,$A100,RAW_매출A!$A$2:$A$7000,EDATE($E100,AA$1-1)))),"")</f>
        <v>7630700</v>
      </c>
      <c r="AB100">
        <f>IFERROR(IF($A100="","",IF(SUMIFS(RAW_매출A!$J$2:$J$7000,RAW_매출A!$B$2:$B$7000,$A100,RAW_매출A!$A$2:$A$7000,EDATE($E100,AB$1-1))=0,"",SUMIFS(RAW_매출A!$J$2:$J$7000,RAW_매출A!$B$2:$B$7000,$A100,RAW_매출A!$A$2:$A$7000,EDATE($E100,AB$1-1)))),"")</f>
        <v>7056900</v>
      </c>
      <c r="AC100">
        <f>IFERROR(IF($A100="","",IF(SUMIFS(RAW_매출A!$J$2:$J$7000,RAW_매출A!$B$2:$B$7000,$A100,RAW_매출A!$A$2:$A$7000,EDATE($E100,AC$1-1))=0,"",SUMIFS(RAW_매출A!$J$2:$J$7000,RAW_매출A!$B$2:$B$7000,$A100,RAW_매출A!$A$2:$A$7000,EDATE($E100,AC$1-1)))),"")</f>
        <v>7646700</v>
      </c>
      <c r="AD100">
        <f>IFERROR(IF($A100="","",IF(SUMIFS(RAW_매출A!$J$2:$J$7000,RAW_매출A!$B$2:$B$7000,$A100,RAW_매출A!$A$2:$A$7000,EDATE($E100,AD$1-1))=0,"",SUMIFS(RAW_매출A!$J$2:$J$7000,RAW_매출A!$B$2:$B$7000,$A100,RAW_매출A!$A$2:$A$7000,EDATE($E100,AD$1-1)))),"")</f>
        <v>7228500</v>
      </c>
      <c r="AE100">
        <f>IFERROR(IF($A100="","",IF(SUMIFS(RAW_매출A!$J$2:$J$7000,RAW_매출A!$B$2:$B$7000,$A100,RAW_매출A!$A$2:$A$7000,EDATE($E100,AE$1-1))=0,"",SUMIFS(RAW_매출A!$J$2:$J$7000,RAW_매출A!$B$2:$B$7000,$A100,RAW_매출A!$A$2:$A$7000,EDATE($E100,AE$1-1)))),"")</f>
        <v>8965200</v>
      </c>
      <c r="AF100">
        <f>IFERROR(IF($A100="","",IF(SUMIFS(RAW_매출A!$J$2:$J$7000,RAW_매출A!$B$2:$B$7000,$A100,RAW_매출A!$A$2:$A$7000,EDATE($E100,AF$1-1))=0,"",SUMIFS(RAW_매출A!$J$2:$J$7000,RAW_매출A!$B$2:$B$7000,$A100,RAW_매출A!$A$2:$A$7000,EDATE($E100,AF$1-1)))),"")</f>
        <v>7294600</v>
      </c>
      <c r="AG100">
        <f>IFERROR(IF($A100="","",IF(SUMIFS(RAW_매출A!$J$2:$J$7000,RAW_매출A!$B$2:$B$7000,$A100,RAW_매출A!$A$2:$A$7000,EDATE($E100,AG$1-1))=0,"",SUMIFS(RAW_매출A!$J$2:$J$7000,RAW_매출A!$B$2:$B$7000,$A100,RAW_매출A!$A$2:$A$7000,EDATE($E100,AG$1-1)))),"")</f>
        <v>7344900</v>
      </c>
      <c r="AH100">
        <f>IFERROR(IF($A100="","",IF(SUMIFS(RAW_매출A!$J$2:$J$7000,RAW_매출A!$B$2:$B$7000,$A100,RAW_매출A!$A$2:$A$7000,EDATE($E100,AH$1-1))=0,"",SUMIFS(RAW_매출A!$J$2:$J$7000,RAW_매출A!$B$2:$B$7000,$A100,RAW_매출A!$A$2:$A$7000,EDATE($E100,AH$1-1)))),"")</f>
        <v>6545500</v>
      </c>
      <c r="AI100">
        <f>IFERROR(IF($A100="","",IF(SUMIFS(RAW_매출A!$J$2:$J$7000,RAW_매출A!$B$2:$B$7000,$A100,RAW_매출A!$A$2:$A$7000,EDATE($E100,AI$1-1))=0,"",SUMIFS(RAW_매출A!$J$2:$J$7000,RAW_매출A!$B$2:$B$7000,$A100,RAW_매출A!$A$2:$A$7000,EDATE($E100,AI$1-1)))),"")</f>
        <v>6064000</v>
      </c>
      <c r="AJ100">
        <f>IFERROR(IF($A100="","",IF(SUMIFS(RAW_매출A!$J$2:$J$7000,RAW_매출A!$B$2:$B$7000,$A100,RAW_매출A!$A$2:$A$7000,EDATE($E100,AJ$1-1))=0,"",SUMIFS(RAW_매출A!$J$2:$J$7000,RAW_매출A!$B$2:$B$7000,$A100,RAW_매출A!$A$2:$A$7000,EDATE($E100,AJ$1-1)))),"")</f>
        <v>8405200</v>
      </c>
      <c r="AK100">
        <f>IFERROR(IF($A100="","",IF(SUMIFS(RAW_매출A!$J$2:$J$7000,RAW_매출A!$B$2:$B$7000,$A100,RAW_매출A!$A$2:$A$7000,EDATE($E100,AK$1-1))=0,"",SUMIFS(RAW_매출A!$J$2:$J$7000,RAW_매출A!$B$2:$B$7000,$A100,RAW_매출A!$A$2:$A$7000,EDATE($E100,AK$1-1)))),"")</f>
        <v>6144700</v>
      </c>
      <c r="AL100">
        <f>IFERROR(IF($A100="","",IF(SUMIFS(RAW_매출A!$J$2:$J$7000,RAW_매출A!$B$2:$B$7000,$A100,RAW_매출A!$A$2:$A$7000,EDATE($E100,AL$1-1))=0,"",SUMIFS(RAW_매출A!$J$2:$J$7000,RAW_매출A!$B$2:$B$7000,$A100,RAW_매출A!$A$2:$A$7000,EDATE($E100,AL$1-1)))),"")</f>
        <v>6084700</v>
      </c>
      <c r="AM100">
        <f>IFERROR(IF($A100="","",IF(SUMIFS(RAW_매출A!$J$2:$J$7000,RAW_매출A!$B$2:$B$7000,$A100,RAW_매출A!$A$2:$A$7000,EDATE($E100,AM$1-1))=0,"",SUMIFS(RAW_매출A!$J$2:$J$7000,RAW_매출A!$B$2:$B$7000,$A100,RAW_매출A!$A$2:$A$7000,EDATE($E100,AM$1-1)))),"")</f>
        <v>5270500</v>
      </c>
      <c r="AN100" t="str">
        <f>IFERROR(IF($A100="","",IF(SUMIFS(RAW_매출A!$J$2:$J$7000,RAW_매출A!$B$2:$B$7000,$A100,RAW_매출A!$A$2:$A$7000,EDATE($E100,AN$1-1))=0,"",SUMIFS(RAW_매출A!$J$2:$J$7000,RAW_매출A!$B$2:$B$7000,$A100,RAW_매출A!$A$2:$A$7000,EDATE($E100,AN$1-1)))),"")</f>
        <v/>
      </c>
      <c r="AO100" t="str">
        <f>IFERROR(IF($A100="","",IF(SUMIFS(RAW_매출A!$J$2:$J$7000,RAW_매출A!$B$2:$B$7000,$A100,RAW_매출A!$A$2:$A$7000,EDATE($E100,AO$1-1))=0,"",SUMIFS(RAW_매출A!$J$2:$J$7000,RAW_매출A!$B$2:$B$7000,$A100,RAW_매출A!$A$2:$A$7000,EDATE($E100,AO$1-1)))),"")</f>
        <v/>
      </c>
      <c r="AP100" t="str">
        <f>IFERROR(IF($A100="","",IF(SUMIFS(RAW_매출A!$J$2:$J$7000,RAW_매출A!$B$2:$B$7000,$A100,RAW_매출A!$A$2:$A$7000,EDATE($E100,AP$1-1))=0,"",SUMIFS(RAW_매출A!$J$2:$J$7000,RAW_매출A!$B$2:$B$7000,$A100,RAW_매출A!$A$2:$A$7000,EDATE($E100,AP$1-1)))),"")</f>
        <v/>
      </c>
      <c r="AQ100" t="str">
        <f>IFERROR(IF($A100="","",IF(SUMIFS(RAW_매출A!$J$2:$J$7000,RAW_매출A!$B$2:$B$7000,$A100,RAW_매출A!$A$2:$A$7000,EDATE($E100,AQ$1-1))=0,"",SUMIFS(RAW_매출A!$J$2:$J$7000,RAW_매출A!$B$2:$B$7000,$A100,RAW_매출A!$A$2:$A$7000,EDATE($E100,AQ$1-1)))),"")</f>
        <v/>
      </c>
      <c r="AR100" t="str">
        <f>IFERROR(IF($A100="","",IF(SUMIFS(RAW_매출A!$J$2:$J$7000,RAW_매출A!$B$2:$B$7000,$A100,RAW_매출A!$A$2:$A$7000,EDATE($E100,AR$1-1))=0,"",SUMIFS(RAW_매출A!$J$2:$J$7000,RAW_매출A!$B$2:$B$7000,$A100,RAW_매출A!$A$2:$A$7000,EDATE($E100,AR$1-1)))),"")</f>
        <v/>
      </c>
      <c r="AS100" t="str">
        <f>IFERROR(IF($A100="","",IF(SUMIFS(RAW_매출A!$J$2:$J$7000,RAW_매출A!$B$2:$B$7000,$A100,RAW_매출A!$A$2:$A$7000,EDATE($E100,AS$1-1))=0,"",SUMIFS(RAW_매출A!$J$2:$J$7000,RAW_매출A!$B$2:$B$7000,$A100,RAW_매출A!$A$2:$A$7000,EDATE($E100,AS$1-1)))),"")</f>
        <v/>
      </c>
      <c r="AT100" t="str">
        <f>IFERROR(IF($A100="","",IF(SUMIFS(RAW_매출A!$J$2:$J$7000,RAW_매출A!$B$2:$B$7000,$A100,RAW_매출A!$A$2:$A$7000,EDATE($E100,AT$1-1))=0,"",SUMIFS(RAW_매출A!$J$2:$J$7000,RAW_매출A!$B$2:$B$7000,$A100,RAW_매출A!$A$2:$A$7000,EDATE($E100,AT$1-1)))),"")</f>
        <v/>
      </c>
      <c r="AU100" t="str">
        <f>IFERROR(IF($A100="","",IF(SUMIFS(RAW_매출A!$J$2:$J$7000,RAW_매출A!$B$2:$B$7000,$A100,RAW_매출A!$A$2:$A$7000,EDATE($E100,AU$1-1))=0,"",SUMIFS(RAW_매출A!$J$2:$J$7000,RAW_매출A!$B$2:$B$7000,$A100,RAW_매출A!$A$2:$A$7000,EDATE($E100,AU$1-1)))),"")</f>
        <v/>
      </c>
      <c r="AV100" t="str">
        <f>IFERROR(IF($A100="","",IF(SUMIFS(RAW_매출A!$J$2:$J$7000,RAW_매출A!$B$2:$B$7000,$A100,RAW_매출A!$A$2:$A$7000,EDATE($E100,AV$1-1))=0,"",SUMIFS(RAW_매출A!$J$2:$J$7000,RAW_매출A!$B$2:$B$7000,$A100,RAW_매출A!$A$2:$A$7000,EDATE($E100,AV$1-1)))),"")</f>
        <v/>
      </c>
      <c r="AW100" t="str">
        <f>IFERROR(IF($A100="","",IF(SUMIFS(RAW_매출A!$J$2:$J$7000,RAW_매출A!$B$2:$B$7000,$A100,RAW_매출A!$A$2:$A$7000,EDATE($E100,AW$1-1))=0,"",SUMIFS(RAW_매출A!$J$2:$J$7000,RAW_매출A!$B$2:$B$7000,$A100,RAW_매출A!$A$2:$A$7000,EDATE($E100,AW$1-1)))),"")</f>
        <v/>
      </c>
      <c r="AX100" t="str">
        <f>IFERROR(IF($A100="","",IF(SUMIFS(RAW_매출A!$J$2:$J$7000,RAW_매출A!$B$2:$B$7000,$A100,RAW_매출A!$A$2:$A$7000,EDATE($E100,AX$1-1))=0,"",SUMIFS(RAW_매출A!$J$2:$J$7000,RAW_매출A!$B$2:$B$7000,$A100,RAW_매출A!$A$2:$A$7000,EDATE($E100,AX$1-1)))),"")</f>
        <v/>
      </c>
      <c r="AY100" t="str">
        <f>IFERROR(IF($A100="","",IF(SUMIFS(RAW_매출A!$J$2:$J$7000,RAW_매출A!$B$2:$B$7000,$A100,RAW_매출A!$A$2:$A$7000,EDATE($E100,AY$1-1))=0,"",SUMIFS(RAW_매출A!$J$2:$J$7000,RAW_매출A!$B$2:$B$7000,$A100,RAW_매출A!$A$2:$A$7000,EDATE($E100,AY$1-1)))),"")</f>
        <v/>
      </c>
      <c r="AZ100" t="str">
        <f>IFERROR(IF($A100="","",IF(SUMIFS(RAW_매출A!$J$2:$J$7000,RAW_매출A!$B$2:$B$7000,$A100,RAW_매출A!$A$2:$A$7000,EDATE($E100,AZ$1-1))=0,"",SUMIFS(RAW_매출A!$J$2:$J$7000,RAW_매출A!$B$2:$B$7000,$A100,RAW_매출A!$A$2:$A$7000,EDATE($E100,AZ$1-1)))),"")</f>
        <v/>
      </c>
      <c r="BA100" t="str">
        <f>IFERROR(IF($A100="","",IF(SUMIFS(RAW_매출A!$J$2:$J$7000,RAW_매출A!$B$2:$B$7000,$A100,RAW_매출A!$A$2:$A$7000,EDATE($E100,BA$1-1))=0,"",SUMIFS(RAW_매출A!$J$2:$J$7000,RAW_매출A!$B$2:$B$7000,$A100,RAW_매출A!$A$2:$A$7000,EDATE($E100,BA$1-1)))),"")</f>
        <v/>
      </c>
      <c r="BB100" t="str">
        <f>IFERROR(IF($A100="","",IF(SUMIFS(RAW_매출A!$J$2:$J$7000,RAW_매출A!$B$2:$B$7000,$A100,RAW_매출A!$A$2:$A$7000,EDATE($E100,BB$1-1))=0,"",SUMIFS(RAW_매출A!$J$2:$J$7000,RAW_매출A!$B$2:$B$7000,$A100,RAW_매출A!$A$2:$A$7000,EDATE($E100,BB$1-1)))),"")</f>
        <v/>
      </c>
      <c r="BC100" t="str">
        <f>IFERROR(IF($A100="","",IF(SUMIFS(RAW_매출A!$J$2:$J$7000,RAW_매출A!$B$2:$B$7000,$A100,RAW_매출A!$A$2:$A$7000,EDATE($E100,BC$1-1))=0,"",SUMIFS(RAW_매출A!$J$2:$J$7000,RAW_매출A!$B$2:$B$7000,$A100,RAW_매출A!$A$2:$A$7000,EDATE($E100,BC$1-1)))),"")</f>
        <v/>
      </c>
      <c r="BD100" t="str">
        <f>IFERROR(IF($A100="","",IF(SUMIFS(RAW_매출A!$J$2:$J$7000,RAW_매출A!$B$2:$B$7000,$A100,RAW_매출A!$A$2:$A$7000,EDATE($E100,BD$1-1))=0,"",SUMIFS(RAW_매출A!$J$2:$J$7000,RAW_매출A!$B$2:$B$7000,$A100,RAW_매출A!$A$2:$A$7000,EDATE($E100,BD$1-1)))),"")</f>
        <v/>
      </c>
      <c r="BE100" t="str">
        <f>IFERROR(IF($A100="","",IF(SUMIFS(RAW_매출A!$J$2:$J$7000,RAW_매출A!$B$2:$B$7000,$A100,RAW_매출A!$A$2:$A$7000,EDATE($E100,BE$1-1))=0,"",SUMIFS(RAW_매출A!$J$2:$J$7000,RAW_매출A!$B$2:$B$7000,$A100,RAW_매출A!$A$2:$A$7000,EDATE($E100,BE$1-1)))),"")</f>
        <v/>
      </c>
      <c r="BF100" t="str">
        <f>IFERROR(IF($A100="","",IF(SUMIFS(RAW_매출A!$J$2:$J$7000,RAW_매출A!$B$2:$B$7000,$A100,RAW_매출A!$A$2:$A$7000,EDATE($E100,BF$1-1))=0,"",SUMIFS(RAW_매출A!$J$2:$J$7000,RAW_매출A!$B$2:$B$7000,$A100,RAW_매출A!$A$2:$A$7000,EDATE($E100,BF$1-1)))),"")</f>
        <v/>
      </c>
      <c r="BG100" t="str">
        <f>IFERROR(IF($A100="","",IF(SUMIFS(RAW_매출A!$J$2:$J$7000,RAW_매출A!$B$2:$B$7000,$A100,RAW_매출A!$A$2:$A$7000,EDATE($E100,BG$1-1))=0,"",SUMIFS(RAW_매출A!$J$2:$J$7000,RAW_매출A!$B$2:$B$7000,$A100,RAW_매출A!$A$2:$A$7000,EDATE($E100,BG$1-1)))),"")</f>
        <v/>
      </c>
      <c r="BH100" t="str">
        <f>IFERROR(IF($A100="","",IF(SUMIFS(RAW_매출A!$J$2:$J$7000,RAW_매출A!$B$2:$B$7000,$A100,RAW_매출A!$A$2:$A$7000,EDATE($E100,BH$1-1))=0,"",SUMIFS(RAW_매출A!$J$2:$J$7000,RAW_매출A!$B$2:$B$7000,$A100,RAW_매출A!$A$2:$A$7000,EDATE($E100,BH$1-1)))),"")</f>
        <v/>
      </c>
      <c r="BI100" t="str">
        <f>IFERROR(IF($A100="","",IF(SUMIFS(RAW_매출A!$J$2:$J$7000,RAW_매출A!$B$2:$B$7000,$A100,RAW_매출A!$A$2:$A$7000,EDATE($E100,BI$1-1))=0,"",SUMIFS(RAW_매출A!$J$2:$J$7000,RAW_매출A!$B$2:$B$7000,$A100,RAW_매출A!$A$2:$A$7000,EDATE($E100,BI$1-1)))),"")</f>
        <v/>
      </c>
      <c r="BJ100" t="str">
        <f>IFERROR(IF($A100="","",IF(SUMIFS(RAW_매출A!$J$2:$J$7000,RAW_매출A!$B$2:$B$7000,$A100,RAW_매출A!$A$2:$A$7000,EDATE($E100,BJ$1-1))=0,"",SUMIFS(RAW_매출A!$J$2:$J$7000,RAW_매출A!$B$2:$B$7000,$A100,RAW_매출A!$A$2:$A$7000,EDATE($E100,BJ$1-1)))),"")</f>
        <v/>
      </c>
      <c r="BK100" t="str">
        <f>IFERROR(IF($A100="","",IF(SUMIFS(RAW_매출A!$J$2:$J$7000,RAW_매출A!$B$2:$B$7000,$A100,RAW_매출A!$A$2:$A$7000,EDATE($E100,BK$1-1))=0,"",SUMIFS(RAW_매출A!$J$2:$J$7000,RAW_매출A!$B$2:$B$7000,$A100,RAW_매출A!$A$2:$A$7000,EDATE($E100,BK$1-1)))),"")</f>
        <v/>
      </c>
      <c r="BL100" t="str">
        <f>IFERROR(IF($A100="","",IF(SUMIFS(RAW_매출A!$J$2:$J$7000,RAW_매출A!$B$2:$B$7000,$A100,RAW_매출A!$A$2:$A$7000,EDATE($E100,BL$1-1))=0,"",SUMIFS(RAW_매출A!$J$2:$J$7000,RAW_매출A!$B$2:$B$7000,$A100,RAW_매출A!$A$2:$A$7000,EDATE($E100,BL$1-1)))),"")</f>
        <v/>
      </c>
      <c r="BM100" t="str">
        <f>IFERROR(IF($A100="","",IF(SUMIFS(RAW_매출A!$J$2:$J$7000,RAW_매출A!$B$2:$B$7000,$A100,RAW_매출A!$A$2:$A$7000,EDATE($E100,BM$1-1))=0,"",SUMIFS(RAW_매출A!$J$2:$J$7000,RAW_매출A!$B$2:$B$7000,$A100,RAW_매출A!$A$2:$A$7000,EDATE($E100,BM$1-1)))),"")</f>
        <v/>
      </c>
      <c r="BN100" t="str">
        <f>IFERROR(IF($A100="","",IF(SUMIFS(RAW_매출A!$J$2:$J$7000,RAW_매출A!$B$2:$B$7000,$A100,RAW_매출A!$A$2:$A$7000,EDATE($E100,BN$1-1))=0,"",SUMIFS(RAW_매출A!$J$2:$J$7000,RAW_매출A!$B$2:$B$7000,$A100,RAW_매출A!$A$2:$A$7000,EDATE($E100,BN$1-1)))),"")</f>
        <v/>
      </c>
    </row>
    <row r="101" spans="1:66" x14ac:dyDescent="0.3">
      <c r="A101" t="str">
        <f>세팅!A102</f>
        <v>(1090) #중앙대후문점</v>
      </c>
      <c r="B101" t="str">
        <f>세팅!B102</f>
        <v>150-1</v>
      </c>
      <c r="C101">
        <f t="shared" si="5"/>
        <v>1</v>
      </c>
      <c r="D101" t="str">
        <f t="shared" si="6"/>
        <v>1</v>
      </c>
      <c r="E101" s="1">
        <f>세팅!D102</f>
        <v>45200</v>
      </c>
      <c r="F101">
        <f t="shared" si="4"/>
        <v>4813416.666666667</v>
      </c>
      <c r="G101">
        <f>IFERROR(IF($A101="","",IF(SUMIFS(RAW_매출A!$J$2:$J$7000,RAW_매출A!$B$2:$B$7000,$A101,RAW_매출A!$A$2:$A$7000,EDATE($E101,G$1-1))=0,"",SUMIFS(RAW_매출A!$J$2:$J$7000,RAW_매출A!$B$2:$B$7000,$A101,RAW_매출A!$A$2:$A$7000,EDATE($E101,G$1-1)))),"")</f>
        <v>4224160</v>
      </c>
      <c r="H101">
        <f>IFERROR(IF($A101="","",IF(SUMIFS(RAW_매출A!$J$2:$J$7000,RAW_매출A!$B$2:$B$7000,$A101,RAW_매출A!$A$2:$A$7000,EDATE($E101,H$1-1))=0,"",SUMIFS(RAW_매출A!$J$2:$J$7000,RAW_매출A!$B$2:$B$7000,$A101,RAW_매출A!$A$2:$A$7000,EDATE($E101,H$1-1)))),"")</f>
        <v>4355190</v>
      </c>
      <c r="I101">
        <f>IFERROR(IF($A101="","",IF(SUMIFS(RAW_매출A!$J$2:$J$7000,RAW_매출A!$B$2:$B$7000,$A101,RAW_매출A!$A$2:$A$7000,EDATE($E101,I$1-1))=0,"",SUMIFS(RAW_매출A!$J$2:$J$7000,RAW_매출A!$B$2:$B$7000,$A101,RAW_매출A!$A$2:$A$7000,EDATE($E101,I$1-1)))),"")</f>
        <v>4281000</v>
      </c>
      <c r="J101" s="28">
        <f>IFERROR(IF($A101="","",IF(SUMIFS(RAW_매출A!$J$2:$J$7000,RAW_매출A!$B$2:$B$7000,$A101,RAW_매출A!$A$2:$A$7000,EDATE($E101,J$1-1))=0,"",SUMIFS(RAW_매출A!$J$2:$J$7000,RAW_매출A!$B$2:$B$7000,$A101,RAW_매출A!$A$2:$A$7000,EDATE($E101,J$1-1)))),"")</f>
        <v>4215500</v>
      </c>
      <c r="K101" s="28">
        <f>IFERROR(IF($A101="","",IF(SUMIFS(RAW_매출A!$J$2:$J$7000,RAW_매출A!$B$2:$B$7000,$A101,RAW_매출A!$A$2:$A$7000,EDATE($E101,K$1-1))=0,"",SUMIFS(RAW_매출A!$J$2:$J$7000,RAW_매출A!$B$2:$B$7000,$A101,RAW_매출A!$A$2:$A$7000,EDATE($E101,K$1-1)))),"")</f>
        <v>4043000</v>
      </c>
      <c r="L101" s="28">
        <f>IFERROR(IF($A101="","",IF(SUMIFS(RAW_매출A!$J$2:$J$7000,RAW_매출A!$B$2:$B$7000,$A101,RAW_매출A!$A$2:$A$7000,EDATE($E101,L$1-1))=0,"",SUMIFS(RAW_매출A!$J$2:$J$7000,RAW_매출A!$B$2:$B$7000,$A101,RAW_매출A!$A$2:$A$7000,EDATE($E101,L$1-1)))),"")</f>
        <v>5195000</v>
      </c>
      <c r="M101" s="28">
        <f>IFERROR(IF($A101="","",IF(SUMIFS(RAW_매출A!$J$2:$J$7000,RAW_매출A!$B$2:$B$7000,$A101,RAW_매출A!$A$2:$A$7000,EDATE($E101,M$1-1))=0,"",SUMIFS(RAW_매출A!$J$2:$J$7000,RAW_매출A!$B$2:$B$7000,$A101,RAW_매출A!$A$2:$A$7000,EDATE($E101,M$1-1)))),"")</f>
        <v>5048500</v>
      </c>
      <c r="N101" s="28">
        <f>IFERROR(IF($A101="","",IF(SUMIFS(RAW_매출A!$J$2:$J$7000,RAW_매출A!$B$2:$B$7000,$A101,RAW_매출A!$A$2:$A$7000,EDATE($E101,N$1-1))=0,"",SUMIFS(RAW_매출A!$J$2:$J$7000,RAW_매출A!$B$2:$B$7000,$A101,RAW_매출A!$A$2:$A$7000,EDATE($E101,N$1-1)))),"")</f>
        <v>5393500</v>
      </c>
      <c r="O101" s="28">
        <f>IFERROR(IF($A101="","",IF(SUMIFS(RAW_매출A!$J$2:$J$7000,RAW_매출A!$B$2:$B$7000,$A101,RAW_매출A!$A$2:$A$7000,EDATE($E101,O$1-1))=0,"",SUMIFS(RAW_매출A!$J$2:$J$7000,RAW_매출A!$B$2:$B$7000,$A101,RAW_매출A!$A$2:$A$7000,EDATE($E101,O$1-1)))),"")</f>
        <v>4985000</v>
      </c>
      <c r="P101">
        <f>IFERROR(IF($A101="","",IF(SUMIFS(RAW_매출A!$J$2:$J$7000,RAW_매출A!$B$2:$B$7000,$A101,RAW_매출A!$A$2:$A$7000,EDATE($E101,P$1-1))=0,"",SUMIFS(RAW_매출A!$J$2:$J$7000,RAW_매출A!$B$2:$B$7000,$A101,RAW_매출A!$A$2:$A$7000,EDATE($E101,P$1-1)))),"")</f>
        <v>6191500</v>
      </c>
      <c r="Q101">
        <f>IFERROR(IF($A101="","",IF(SUMIFS(RAW_매출A!$J$2:$J$7000,RAW_매출A!$B$2:$B$7000,$A101,RAW_매출A!$A$2:$A$7000,EDATE($E101,Q$1-1))=0,"",SUMIFS(RAW_매출A!$J$2:$J$7000,RAW_매출A!$B$2:$B$7000,$A101,RAW_매출A!$A$2:$A$7000,EDATE($E101,Q$1-1)))),"")</f>
        <v>5017000</v>
      </c>
      <c r="R101">
        <f>IFERROR(IF($A101="","",IF(SUMIFS(RAW_매출A!$J$2:$J$7000,RAW_매출A!$B$2:$B$7000,$A101,RAW_매출A!$A$2:$A$7000,EDATE($E101,R$1-1))=0,"",SUMIFS(RAW_매출A!$J$2:$J$7000,RAW_매출A!$B$2:$B$7000,$A101,RAW_매출A!$A$2:$A$7000,EDATE($E101,R$1-1)))),"")</f>
        <v>4990000</v>
      </c>
      <c r="S101">
        <f>IFERROR(IF($A101="","",IF(SUMIFS(RAW_매출A!$J$2:$J$7000,RAW_매출A!$B$2:$B$7000,$A101,RAW_매출A!$A$2:$A$7000,EDATE($E101,S$1-1))=0,"",SUMIFS(RAW_매출A!$J$2:$J$7000,RAW_매출A!$B$2:$B$7000,$A101,RAW_매출A!$A$2:$A$7000,EDATE($E101,S$1-1)))),"")</f>
        <v>5730000</v>
      </c>
      <c r="T101">
        <f>IFERROR(IF($A101="","",IF(SUMIFS(RAW_매출A!$J$2:$J$7000,RAW_매출A!$B$2:$B$7000,$A101,RAW_매출A!$A$2:$A$7000,EDATE($E101,T$1-1))=0,"",SUMIFS(RAW_매출A!$J$2:$J$7000,RAW_매출A!$B$2:$B$7000,$A101,RAW_매출A!$A$2:$A$7000,EDATE($E101,T$1-1)))),"")</f>
        <v>5379000</v>
      </c>
      <c r="U101">
        <f>IFERROR(IF($A101="","",IF(SUMIFS(RAW_매출A!$J$2:$J$7000,RAW_매출A!$B$2:$B$7000,$A101,RAW_매출A!$A$2:$A$7000,EDATE($E101,U$1-1))=0,"",SUMIFS(RAW_매출A!$J$2:$J$7000,RAW_매출A!$B$2:$B$7000,$A101,RAW_매출A!$A$2:$A$7000,EDATE($E101,U$1-1)))),"")</f>
        <v>5289400</v>
      </c>
      <c r="V101">
        <f>IFERROR(IF($A101="","",IF(SUMIFS(RAW_매출A!$J$2:$J$7000,RAW_매출A!$B$2:$B$7000,$A101,RAW_매출A!$A$2:$A$7000,EDATE($E101,V$1-1))=0,"",SUMIFS(RAW_매출A!$J$2:$J$7000,RAW_매출A!$B$2:$B$7000,$A101,RAW_매출A!$A$2:$A$7000,EDATE($E101,V$1-1)))),"")</f>
        <v>5382400</v>
      </c>
      <c r="W101">
        <f>IFERROR(IF($A101="","",IF(SUMIFS(RAW_매출A!$J$2:$J$7000,RAW_매출A!$B$2:$B$7000,$A101,RAW_매출A!$A$2:$A$7000,EDATE($E101,W$1-1))=0,"",SUMIFS(RAW_매출A!$J$2:$J$7000,RAW_매출A!$B$2:$B$7000,$A101,RAW_매출A!$A$2:$A$7000,EDATE($E101,W$1-1)))),"")</f>
        <v>5183000</v>
      </c>
      <c r="X101">
        <f>IFERROR(IF($A101="","",IF(SUMIFS(RAW_매출A!$J$2:$J$7000,RAW_매출A!$B$2:$B$7000,$A101,RAW_매출A!$A$2:$A$7000,EDATE($E101,X$1-1))=0,"",SUMIFS(RAW_매출A!$J$2:$J$7000,RAW_매출A!$B$2:$B$7000,$A101,RAW_매출A!$A$2:$A$7000,EDATE($E101,X$1-1)))),"")</f>
        <v>6511400</v>
      </c>
      <c r="Y101">
        <f>IFERROR(IF($A101="","",IF(SUMIFS(RAW_매출A!$J$2:$J$7000,RAW_매출A!$B$2:$B$7000,$A101,RAW_매출A!$A$2:$A$7000,EDATE($E101,Y$1-1))=0,"",SUMIFS(RAW_매출A!$J$2:$J$7000,RAW_매출A!$B$2:$B$7000,$A101,RAW_매출A!$A$2:$A$7000,EDATE($E101,Y$1-1)))),"")</f>
        <v>5691600</v>
      </c>
      <c r="Z101">
        <f>IFERROR(IF($A101="","",IF(SUMIFS(RAW_매출A!$J$2:$J$7000,RAW_매출A!$B$2:$B$7000,$A101,RAW_매출A!$A$2:$A$7000,EDATE($E101,Z$1-1))=0,"",SUMIFS(RAW_매출A!$J$2:$J$7000,RAW_매출A!$B$2:$B$7000,$A101,RAW_매출A!$A$2:$A$7000,EDATE($E101,Z$1-1)))),"")</f>
        <v>7475600</v>
      </c>
      <c r="AA101">
        <f>IFERROR(IF($A101="","",IF(SUMIFS(RAW_매출A!$J$2:$J$7000,RAW_매출A!$B$2:$B$7000,$A101,RAW_매출A!$A$2:$A$7000,EDATE($E101,AA$1-1))=0,"",SUMIFS(RAW_매출A!$J$2:$J$7000,RAW_매출A!$B$2:$B$7000,$A101,RAW_매출A!$A$2:$A$7000,EDATE($E101,AA$1-1)))),"")</f>
        <v>6559000</v>
      </c>
      <c r="AB101">
        <f>IFERROR(IF($A101="","",IF(SUMIFS(RAW_매출A!$J$2:$J$7000,RAW_매출A!$B$2:$B$7000,$A101,RAW_매출A!$A$2:$A$7000,EDATE($E101,AB$1-1))=0,"",SUMIFS(RAW_매출A!$J$2:$J$7000,RAW_매출A!$B$2:$B$7000,$A101,RAW_매출A!$A$2:$A$7000,EDATE($E101,AB$1-1)))),"")</f>
        <v>6331300</v>
      </c>
      <c r="AC101">
        <f>IFERROR(IF($A101="","",IF(SUMIFS(RAW_매출A!$J$2:$J$7000,RAW_매출A!$B$2:$B$7000,$A101,RAW_매출A!$A$2:$A$7000,EDATE($E101,AC$1-1))=0,"",SUMIFS(RAW_매출A!$J$2:$J$7000,RAW_매출A!$B$2:$B$7000,$A101,RAW_매출A!$A$2:$A$7000,EDATE($E101,AC$1-1)))),"")</f>
        <v>7203600</v>
      </c>
      <c r="AD101">
        <f>IFERROR(IF($A101="","",IF(SUMIFS(RAW_매출A!$J$2:$J$7000,RAW_매출A!$B$2:$B$7000,$A101,RAW_매출A!$A$2:$A$7000,EDATE($E101,AD$1-1))=0,"",SUMIFS(RAW_매출A!$J$2:$J$7000,RAW_매출A!$B$2:$B$7000,$A101,RAW_매출A!$A$2:$A$7000,EDATE($E101,AD$1-1)))),"")</f>
        <v>6365200</v>
      </c>
      <c r="AE101">
        <f>IFERROR(IF($A101="","",IF(SUMIFS(RAW_매출A!$J$2:$J$7000,RAW_매출A!$B$2:$B$7000,$A101,RAW_매출A!$A$2:$A$7000,EDATE($E101,AE$1-1))=0,"",SUMIFS(RAW_매출A!$J$2:$J$7000,RAW_매출A!$B$2:$B$7000,$A101,RAW_매출A!$A$2:$A$7000,EDATE($E101,AE$1-1)))),"")</f>
        <v>7568500</v>
      </c>
      <c r="AF101">
        <f>IFERROR(IF($A101="","",IF(SUMIFS(RAW_매출A!$J$2:$J$7000,RAW_매출A!$B$2:$B$7000,$A101,RAW_매출A!$A$2:$A$7000,EDATE($E101,AF$1-1))=0,"",SUMIFS(RAW_매출A!$J$2:$J$7000,RAW_매출A!$B$2:$B$7000,$A101,RAW_매출A!$A$2:$A$7000,EDATE($E101,AF$1-1)))),"")</f>
        <v>6546200</v>
      </c>
      <c r="AG101">
        <f>IFERROR(IF($A101="","",IF(SUMIFS(RAW_매출A!$J$2:$J$7000,RAW_매출A!$B$2:$B$7000,$A101,RAW_매출A!$A$2:$A$7000,EDATE($E101,AG$1-1))=0,"",SUMIFS(RAW_매출A!$J$2:$J$7000,RAW_매출A!$B$2:$B$7000,$A101,RAW_매출A!$A$2:$A$7000,EDATE($E101,AG$1-1)))),"")</f>
        <v>6106500</v>
      </c>
      <c r="AH101">
        <f>IFERROR(IF($A101="","",IF(SUMIFS(RAW_매출A!$J$2:$J$7000,RAW_매출A!$B$2:$B$7000,$A101,RAW_매출A!$A$2:$A$7000,EDATE($E101,AH$1-1))=0,"",SUMIFS(RAW_매출A!$J$2:$J$7000,RAW_매출A!$B$2:$B$7000,$A101,RAW_매출A!$A$2:$A$7000,EDATE($E101,AH$1-1)))),"")</f>
        <v>6401300</v>
      </c>
      <c r="AI101">
        <f>IFERROR(IF($A101="","",IF(SUMIFS(RAW_매출A!$J$2:$J$7000,RAW_매출A!$B$2:$B$7000,$A101,RAW_매출A!$A$2:$A$7000,EDATE($E101,AI$1-1))=0,"",SUMIFS(RAW_매출A!$J$2:$J$7000,RAW_매출A!$B$2:$B$7000,$A101,RAW_매출A!$A$2:$A$7000,EDATE($E101,AI$1-1)))),"")</f>
        <v>5973600</v>
      </c>
      <c r="AJ101">
        <f>IFERROR(IF($A101="","",IF(SUMIFS(RAW_매출A!$J$2:$J$7000,RAW_매출A!$B$2:$B$7000,$A101,RAW_매출A!$A$2:$A$7000,EDATE($E101,AJ$1-1))=0,"",SUMIFS(RAW_매출A!$J$2:$J$7000,RAW_매출A!$B$2:$B$7000,$A101,RAW_매출A!$A$2:$A$7000,EDATE($E101,AJ$1-1)))),"")</f>
        <v>7541600</v>
      </c>
      <c r="AK101">
        <f>IFERROR(IF($A101="","",IF(SUMIFS(RAW_매출A!$J$2:$J$7000,RAW_매출A!$B$2:$B$7000,$A101,RAW_매출A!$A$2:$A$7000,EDATE($E101,AK$1-1))=0,"",SUMIFS(RAW_매출A!$J$2:$J$7000,RAW_매출A!$B$2:$B$7000,$A101,RAW_매출A!$A$2:$A$7000,EDATE($E101,AK$1-1)))),"")</f>
        <v>7384900</v>
      </c>
      <c r="AL101">
        <f>IFERROR(IF($A101="","",IF(SUMIFS(RAW_매출A!$J$2:$J$7000,RAW_매출A!$B$2:$B$7000,$A101,RAW_매출A!$A$2:$A$7000,EDATE($E101,AL$1-1))=0,"",SUMIFS(RAW_매출A!$J$2:$J$7000,RAW_매출A!$B$2:$B$7000,$A101,RAW_매출A!$A$2:$A$7000,EDATE($E101,AL$1-1)))),"")</f>
        <v>8050500</v>
      </c>
      <c r="AM101">
        <f>IFERROR(IF($A101="","",IF(SUMIFS(RAW_매출A!$J$2:$J$7000,RAW_매출A!$B$2:$B$7000,$A101,RAW_매출A!$A$2:$A$7000,EDATE($E101,AM$1-1))=0,"",SUMIFS(RAW_매출A!$J$2:$J$7000,RAW_매출A!$B$2:$B$7000,$A101,RAW_매출A!$A$2:$A$7000,EDATE($E101,AM$1-1)))),"")</f>
        <v>7049600</v>
      </c>
      <c r="AN101" t="str">
        <f>IFERROR(IF($A101="","",IF(SUMIFS(RAW_매출A!$J$2:$J$7000,RAW_매출A!$B$2:$B$7000,$A101,RAW_매출A!$A$2:$A$7000,EDATE($E101,AN$1-1))=0,"",SUMIFS(RAW_매출A!$J$2:$J$7000,RAW_매출A!$B$2:$B$7000,$A101,RAW_매출A!$A$2:$A$7000,EDATE($E101,AN$1-1)))),"")</f>
        <v/>
      </c>
      <c r="AO101" t="str">
        <f>IFERROR(IF($A101="","",IF(SUMIFS(RAW_매출A!$J$2:$J$7000,RAW_매출A!$B$2:$B$7000,$A101,RAW_매출A!$A$2:$A$7000,EDATE($E101,AO$1-1))=0,"",SUMIFS(RAW_매출A!$J$2:$J$7000,RAW_매출A!$B$2:$B$7000,$A101,RAW_매출A!$A$2:$A$7000,EDATE($E101,AO$1-1)))),"")</f>
        <v/>
      </c>
      <c r="AP101" t="str">
        <f>IFERROR(IF($A101="","",IF(SUMIFS(RAW_매출A!$J$2:$J$7000,RAW_매출A!$B$2:$B$7000,$A101,RAW_매출A!$A$2:$A$7000,EDATE($E101,AP$1-1))=0,"",SUMIFS(RAW_매출A!$J$2:$J$7000,RAW_매출A!$B$2:$B$7000,$A101,RAW_매출A!$A$2:$A$7000,EDATE($E101,AP$1-1)))),"")</f>
        <v/>
      </c>
      <c r="AQ101" t="str">
        <f>IFERROR(IF($A101="","",IF(SUMIFS(RAW_매출A!$J$2:$J$7000,RAW_매출A!$B$2:$B$7000,$A101,RAW_매출A!$A$2:$A$7000,EDATE($E101,AQ$1-1))=0,"",SUMIFS(RAW_매출A!$J$2:$J$7000,RAW_매출A!$B$2:$B$7000,$A101,RAW_매출A!$A$2:$A$7000,EDATE($E101,AQ$1-1)))),"")</f>
        <v/>
      </c>
      <c r="AR101" t="str">
        <f>IFERROR(IF($A101="","",IF(SUMIFS(RAW_매출A!$J$2:$J$7000,RAW_매출A!$B$2:$B$7000,$A101,RAW_매출A!$A$2:$A$7000,EDATE($E101,AR$1-1))=0,"",SUMIFS(RAW_매출A!$J$2:$J$7000,RAW_매출A!$B$2:$B$7000,$A101,RAW_매출A!$A$2:$A$7000,EDATE($E101,AR$1-1)))),"")</f>
        <v/>
      </c>
      <c r="AS101" t="str">
        <f>IFERROR(IF($A101="","",IF(SUMIFS(RAW_매출A!$J$2:$J$7000,RAW_매출A!$B$2:$B$7000,$A101,RAW_매출A!$A$2:$A$7000,EDATE($E101,AS$1-1))=0,"",SUMIFS(RAW_매출A!$J$2:$J$7000,RAW_매출A!$B$2:$B$7000,$A101,RAW_매출A!$A$2:$A$7000,EDATE($E101,AS$1-1)))),"")</f>
        <v/>
      </c>
      <c r="AT101" t="str">
        <f>IFERROR(IF($A101="","",IF(SUMIFS(RAW_매출A!$J$2:$J$7000,RAW_매출A!$B$2:$B$7000,$A101,RAW_매출A!$A$2:$A$7000,EDATE($E101,AT$1-1))=0,"",SUMIFS(RAW_매출A!$J$2:$J$7000,RAW_매출A!$B$2:$B$7000,$A101,RAW_매출A!$A$2:$A$7000,EDATE($E101,AT$1-1)))),"")</f>
        <v/>
      </c>
      <c r="AU101" t="str">
        <f>IFERROR(IF($A101="","",IF(SUMIFS(RAW_매출A!$J$2:$J$7000,RAW_매출A!$B$2:$B$7000,$A101,RAW_매출A!$A$2:$A$7000,EDATE($E101,AU$1-1))=0,"",SUMIFS(RAW_매출A!$J$2:$J$7000,RAW_매출A!$B$2:$B$7000,$A101,RAW_매출A!$A$2:$A$7000,EDATE($E101,AU$1-1)))),"")</f>
        <v/>
      </c>
      <c r="AV101" t="str">
        <f>IFERROR(IF($A101="","",IF(SUMIFS(RAW_매출A!$J$2:$J$7000,RAW_매출A!$B$2:$B$7000,$A101,RAW_매출A!$A$2:$A$7000,EDATE($E101,AV$1-1))=0,"",SUMIFS(RAW_매출A!$J$2:$J$7000,RAW_매출A!$B$2:$B$7000,$A101,RAW_매출A!$A$2:$A$7000,EDATE($E101,AV$1-1)))),"")</f>
        <v/>
      </c>
      <c r="AW101" t="str">
        <f>IFERROR(IF($A101="","",IF(SUMIFS(RAW_매출A!$J$2:$J$7000,RAW_매출A!$B$2:$B$7000,$A101,RAW_매출A!$A$2:$A$7000,EDATE($E101,AW$1-1))=0,"",SUMIFS(RAW_매출A!$J$2:$J$7000,RAW_매출A!$B$2:$B$7000,$A101,RAW_매출A!$A$2:$A$7000,EDATE($E101,AW$1-1)))),"")</f>
        <v/>
      </c>
      <c r="AX101" t="str">
        <f>IFERROR(IF($A101="","",IF(SUMIFS(RAW_매출A!$J$2:$J$7000,RAW_매출A!$B$2:$B$7000,$A101,RAW_매출A!$A$2:$A$7000,EDATE($E101,AX$1-1))=0,"",SUMIFS(RAW_매출A!$J$2:$J$7000,RAW_매출A!$B$2:$B$7000,$A101,RAW_매출A!$A$2:$A$7000,EDATE($E101,AX$1-1)))),"")</f>
        <v/>
      </c>
      <c r="AY101" t="str">
        <f>IFERROR(IF($A101="","",IF(SUMIFS(RAW_매출A!$J$2:$J$7000,RAW_매출A!$B$2:$B$7000,$A101,RAW_매출A!$A$2:$A$7000,EDATE($E101,AY$1-1))=0,"",SUMIFS(RAW_매출A!$J$2:$J$7000,RAW_매출A!$B$2:$B$7000,$A101,RAW_매출A!$A$2:$A$7000,EDATE($E101,AY$1-1)))),"")</f>
        <v/>
      </c>
      <c r="AZ101" t="str">
        <f>IFERROR(IF($A101="","",IF(SUMIFS(RAW_매출A!$J$2:$J$7000,RAW_매출A!$B$2:$B$7000,$A101,RAW_매출A!$A$2:$A$7000,EDATE($E101,AZ$1-1))=0,"",SUMIFS(RAW_매출A!$J$2:$J$7000,RAW_매출A!$B$2:$B$7000,$A101,RAW_매출A!$A$2:$A$7000,EDATE($E101,AZ$1-1)))),"")</f>
        <v/>
      </c>
      <c r="BA101" t="str">
        <f>IFERROR(IF($A101="","",IF(SUMIFS(RAW_매출A!$J$2:$J$7000,RAW_매출A!$B$2:$B$7000,$A101,RAW_매출A!$A$2:$A$7000,EDATE($E101,BA$1-1))=0,"",SUMIFS(RAW_매출A!$J$2:$J$7000,RAW_매출A!$B$2:$B$7000,$A101,RAW_매출A!$A$2:$A$7000,EDATE($E101,BA$1-1)))),"")</f>
        <v/>
      </c>
      <c r="BB101" t="str">
        <f>IFERROR(IF($A101="","",IF(SUMIFS(RAW_매출A!$J$2:$J$7000,RAW_매출A!$B$2:$B$7000,$A101,RAW_매출A!$A$2:$A$7000,EDATE($E101,BB$1-1))=0,"",SUMIFS(RAW_매출A!$J$2:$J$7000,RAW_매출A!$B$2:$B$7000,$A101,RAW_매출A!$A$2:$A$7000,EDATE($E101,BB$1-1)))),"")</f>
        <v/>
      </c>
      <c r="BC101" t="str">
        <f>IFERROR(IF($A101="","",IF(SUMIFS(RAW_매출A!$J$2:$J$7000,RAW_매출A!$B$2:$B$7000,$A101,RAW_매출A!$A$2:$A$7000,EDATE($E101,BC$1-1))=0,"",SUMIFS(RAW_매출A!$J$2:$J$7000,RAW_매출A!$B$2:$B$7000,$A101,RAW_매출A!$A$2:$A$7000,EDATE($E101,BC$1-1)))),"")</f>
        <v/>
      </c>
      <c r="BD101" t="str">
        <f>IFERROR(IF($A101="","",IF(SUMIFS(RAW_매출A!$J$2:$J$7000,RAW_매출A!$B$2:$B$7000,$A101,RAW_매출A!$A$2:$A$7000,EDATE($E101,BD$1-1))=0,"",SUMIFS(RAW_매출A!$J$2:$J$7000,RAW_매출A!$B$2:$B$7000,$A101,RAW_매출A!$A$2:$A$7000,EDATE($E101,BD$1-1)))),"")</f>
        <v/>
      </c>
      <c r="BE101" t="str">
        <f>IFERROR(IF($A101="","",IF(SUMIFS(RAW_매출A!$J$2:$J$7000,RAW_매출A!$B$2:$B$7000,$A101,RAW_매출A!$A$2:$A$7000,EDATE($E101,BE$1-1))=0,"",SUMIFS(RAW_매출A!$J$2:$J$7000,RAW_매출A!$B$2:$B$7000,$A101,RAW_매출A!$A$2:$A$7000,EDATE($E101,BE$1-1)))),"")</f>
        <v/>
      </c>
      <c r="BF101" t="str">
        <f>IFERROR(IF($A101="","",IF(SUMIFS(RAW_매출A!$J$2:$J$7000,RAW_매출A!$B$2:$B$7000,$A101,RAW_매출A!$A$2:$A$7000,EDATE($E101,BF$1-1))=0,"",SUMIFS(RAW_매출A!$J$2:$J$7000,RAW_매출A!$B$2:$B$7000,$A101,RAW_매출A!$A$2:$A$7000,EDATE($E101,BF$1-1)))),"")</f>
        <v/>
      </c>
      <c r="BG101" t="str">
        <f>IFERROR(IF($A101="","",IF(SUMIFS(RAW_매출A!$J$2:$J$7000,RAW_매출A!$B$2:$B$7000,$A101,RAW_매출A!$A$2:$A$7000,EDATE($E101,BG$1-1))=0,"",SUMIFS(RAW_매출A!$J$2:$J$7000,RAW_매출A!$B$2:$B$7000,$A101,RAW_매출A!$A$2:$A$7000,EDATE($E101,BG$1-1)))),"")</f>
        <v/>
      </c>
      <c r="BH101" t="str">
        <f>IFERROR(IF($A101="","",IF(SUMIFS(RAW_매출A!$J$2:$J$7000,RAW_매출A!$B$2:$B$7000,$A101,RAW_매출A!$A$2:$A$7000,EDATE($E101,BH$1-1))=0,"",SUMIFS(RAW_매출A!$J$2:$J$7000,RAW_매출A!$B$2:$B$7000,$A101,RAW_매출A!$A$2:$A$7000,EDATE($E101,BH$1-1)))),"")</f>
        <v/>
      </c>
      <c r="BI101" t="str">
        <f>IFERROR(IF($A101="","",IF(SUMIFS(RAW_매출A!$J$2:$J$7000,RAW_매출A!$B$2:$B$7000,$A101,RAW_매출A!$A$2:$A$7000,EDATE($E101,BI$1-1))=0,"",SUMIFS(RAW_매출A!$J$2:$J$7000,RAW_매출A!$B$2:$B$7000,$A101,RAW_매출A!$A$2:$A$7000,EDATE($E101,BI$1-1)))),"")</f>
        <v/>
      </c>
      <c r="BJ101" t="str">
        <f>IFERROR(IF($A101="","",IF(SUMIFS(RAW_매출A!$J$2:$J$7000,RAW_매출A!$B$2:$B$7000,$A101,RAW_매출A!$A$2:$A$7000,EDATE($E101,BJ$1-1))=0,"",SUMIFS(RAW_매출A!$J$2:$J$7000,RAW_매출A!$B$2:$B$7000,$A101,RAW_매출A!$A$2:$A$7000,EDATE($E101,BJ$1-1)))),"")</f>
        <v/>
      </c>
      <c r="BK101" t="str">
        <f>IFERROR(IF($A101="","",IF(SUMIFS(RAW_매출A!$J$2:$J$7000,RAW_매출A!$B$2:$B$7000,$A101,RAW_매출A!$A$2:$A$7000,EDATE($E101,BK$1-1))=0,"",SUMIFS(RAW_매출A!$J$2:$J$7000,RAW_매출A!$B$2:$B$7000,$A101,RAW_매출A!$A$2:$A$7000,EDATE($E101,BK$1-1)))),"")</f>
        <v/>
      </c>
      <c r="BL101" t="str">
        <f>IFERROR(IF($A101="","",IF(SUMIFS(RAW_매출A!$J$2:$J$7000,RAW_매출A!$B$2:$B$7000,$A101,RAW_매출A!$A$2:$A$7000,EDATE($E101,BL$1-1))=0,"",SUMIFS(RAW_매출A!$J$2:$J$7000,RAW_매출A!$B$2:$B$7000,$A101,RAW_매출A!$A$2:$A$7000,EDATE($E101,BL$1-1)))),"")</f>
        <v/>
      </c>
      <c r="BM101" t="str">
        <f>IFERROR(IF($A101="","",IF(SUMIFS(RAW_매출A!$J$2:$J$7000,RAW_매출A!$B$2:$B$7000,$A101,RAW_매출A!$A$2:$A$7000,EDATE($E101,BM$1-1))=0,"",SUMIFS(RAW_매출A!$J$2:$J$7000,RAW_매출A!$B$2:$B$7000,$A101,RAW_매출A!$A$2:$A$7000,EDATE($E101,BM$1-1)))),"")</f>
        <v/>
      </c>
      <c r="BN101" t="str">
        <f>IFERROR(IF($A101="","",IF(SUMIFS(RAW_매출A!$J$2:$J$7000,RAW_매출A!$B$2:$B$7000,$A101,RAW_매출A!$A$2:$A$7000,EDATE($E101,BN$1-1))=0,"",SUMIFS(RAW_매출A!$J$2:$J$7000,RAW_매출A!$B$2:$B$7000,$A101,RAW_매출A!$A$2:$A$7000,EDATE($E101,BN$1-1)))),"")</f>
        <v/>
      </c>
    </row>
    <row r="102" spans="1:66" x14ac:dyDescent="0.3">
      <c r="A102" t="str">
        <f>세팅!A103</f>
        <v>(1091) #선릉역점</v>
      </c>
      <c r="B102" t="str">
        <f>세팅!B103</f>
        <v>150-2</v>
      </c>
      <c r="C102">
        <f t="shared" si="5"/>
        <v>2</v>
      </c>
      <c r="D102" t="str">
        <f t="shared" si="6"/>
        <v>2</v>
      </c>
      <c r="E102" s="1">
        <f>세팅!D103</f>
        <v>45200</v>
      </c>
      <c r="F102">
        <f t="shared" si="4"/>
        <v>5012645</v>
      </c>
      <c r="G102">
        <f>IFERROR(IF($A102="","",IF(SUMIFS(RAW_매출A!$J$2:$J$7000,RAW_매출A!$B$2:$B$7000,$A102,RAW_매출A!$A$2:$A$7000,EDATE($E102,G$1-1))=0,"",SUMIFS(RAW_매출A!$J$2:$J$7000,RAW_매출A!$B$2:$B$7000,$A102,RAW_매출A!$A$2:$A$7000,EDATE($E102,G$1-1)))),"")</f>
        <v>2977950</v>
      </c>
      <c r="H102">
        <f>IFERROR(IF($A102="","",IF(SUMIFS(RAW_매출A!$J$2:$J$7000,RAW_매출A!$B$2:$B$7000,$A102,RAW_매출A!$A$2:$A$7000,EDATE($E102,H$1-1))=0,"",SUMIFS(RAW_매출A!$J$2:$J$7000,RAW_매출A!$B$2:$B$7000,$A102,RAW_매출A!$A$2:$A$7000,EDATE($E102,H$1-1)))),"")</f>
        <v>3512020</v>
      </c>
      <c r="I102">
        <f>IFERROR(IF($A102="","",IF(SUMIFS(RAW_매출A!$J$2:$J$7000,RAW_매출A!$B$2:$B$7000,$A102,RAW_매출A!$A$2:$A$7000,EDATE($E102,I$1-1))=0,"",SUMIFS(RAW_매출A!$J$2:$J$7000,RAW_매출A!$B$2:$B$7000,$A102,RAW_매출A!$A$2:$A$7000,EDATE($E102,I$1-1)))),"")</f>
        <v>4998500</v>
      </c>
      <c r="J102" s="28">
        <f>IFERROR(IF($A102="","",IF(SUMIFS(RAW_매출A!$J$2:$J$7000,RAW_매출A!$B$2:$B$7000,$A102,RAW_매출A!$A$2:$A$7000,EDATE($E102,J$1-1))=0,"",SUMIFS(RAW_매출A!$J$2:$J$7000,RAW_매출A!$B$2:$B$7000,$A102,RAW_매출A!$A$2:$A$7000,EDATE($E102,J$1-1)))),"")</f>
        <v>5145330</v>
      </c>
      <c r="K102" s="28">
        <f>IFERROR(IF($A102="","",IF(SUMIFS(RAW_매출A!$J$2:$J$7000,RAW_매출A!$B$2:$B$7000,$A102,RAW_매출A!$A$2:$A$7000,EDATE($E102,K$1-1))=0,"",SUMIFS(RAW_매출A!$J$2:$J$7000,RAW_매출A!$B$2:$B$7000,$A102,RAW_매출A!$A$2:$A$7000,EDATE($E102,K$1-1)))),"")</f>
        <v>4037060</v>
      </c>
      <c r="L102" s="28">
        <f>IFERROR(IF($A102="","",IF(SUMIFS(RAW_매출A!$J$2:$J$7000,RAW_매출A!$B$2:$B$7000,$A102,RAW_매출A!$A$2:$A$7000,EDATE($E102,L$1-1))=0,"",SUMIFS(RAW_매출A!$J$2:$J$7000,RAW_매출A!$B$2:$B$7000,$A102,RAW_매출A!$A$2:$A$7000,EDATE($E102,L$1-1)))),"")</f>
        <v>4612740</v>
      </c>
      <c r="M102" s="28">
        <f>IFERROR(IF($A102="","",IF(SUMIFS(RAW_매출A!$J$2:$J$7000,RAW_매출A!$B$2:$B$7000,$A102,RAW_매출A!$A$2:$A$7000,EDATE($E102,M$1-1))=0,"",SUMIFS(RAW_매출A!$J$2:$J$7000,RAW_매출A!$B$2:$B$7000,$A102,RAW_매출A!$A$2:$A$7000,EDATE($E102,M$1-1)))),"")</f>
        <v>5393040</v>
      </c>
      <c r="N102" s="28">
        <f>IFERROR(IF($A102="","",IF(SUMIFS(RAW_매출A!$J$2:$J$7000,RAW_매출A!$B$2:$B$7000,$A102,RAW_매출A!$A$2:$A$7000,EDATE($E102,N$1-1))=0,"",SUMIFS(RAW_매출A!$J$2:$J$7000,RAW_매출A!$B$2:$B$7000,$A102,RAW_매출A!$A$2:$A$7000,EDATE($E102,N$1-1)))),"")</f>
        <v>5458890</v>
      </c>
      <c r="O102" s="28">
        <f>IFERROR(IF($A102="","",IF(SUMIFS(RAW_매출A!$J$2:$J$7000,RAW_매출A!$B$2:$B$7000,$A102,RAW_매출A!$A$2:$A$7000,EDATE($E102,O$1-1))=0,"",SUMIFS(RAW_매출A!$J$2:$J$7000,RAW_매출A!$B$2:$B$7000,$A102,RAW_매출A!$A$2:$A$7000,EDATE($E102,O$1-1)))),"")</f>
        <v>5428810</v>
      </c>
      <c r="P102">
        <f>IFERROR(IF($A102="","",IF(SUMIFS(RAW_매출A!$J$2:$J$7000,RAW_매출A!$B$2:$B$7000,$A102,RAW_매출A!$A$2:$A$7000,EDATE($E102,P$1-1))=0,"",SUMIFS(RAW_매출A!$J$2:$J$7000,RAW_매출A!$B$2:$B$7000,$A102,RAW_매출A!$A$2:$A$7000,EDATE($E102,P$1-1)))),"")</f>
        <v>5689310</v>
      </c>
      <c r="Q102">
        <f>IFERROR(IF($A102="","",IF(SUMIFS(RAW_매출A!$J$2:$J$7000,RAW_매출A!$B$2:$B$7000,$A102,RAW_매출A!$A$2:$A$7000,EDATE($E102,Q$1-1))=0,"",SUMIFS(RAW_매출A!$J$2:$J$7000,RAW_매출A!$B$2:$B$7000,$A102,RAW_매출A!$A$2:$A$7000,EDATE($E102,Q$1-1)))),"")</f>
        <v>5552790</v>
      </c>
      <c r="R102">
        <f>IFERROR(IF($A102="","",IF(SUMIFS(RAW_매출A!$J$2:$J$7000,RAW_매출A!$B$2:$B$7000,$A102,RAW_매출A!$A$2:$A$7000,EDATE($E102,R$1-1))=0,"",SUMIFS(RAW_매출A!$J$2:$J$7000,RAW_매출A!$B$2:$B$7000,$A102,RAW_매출A!$A$2:$A$7000,EDATE($E102,R$1-1)))),"")</f>
        <v>5530800</v>
      </c>
      <c r="S102">
        <f>IFERROR(IF($A102="","",IF(SUMIFS(RAW_매출A!$J$2:$J$7000,RAW_매출A!$B$2:$B$7000,$A102,RAW_매출A!$A$2:$A$7000,EDATE($E102,S$1-1))=0,"",SUMIFS(RAW_매출A!$J$2:$J$7000,RAW_매출A!$B$2:$B$7000,$A102,RAW_매출A!$A$2:$A$7000,EDATE($E102,S$1-1)))),"")</f>
        <v>6122190</v>
      </c>
      <c r="T102">
        <f>IFERROR(IF($A102="","",IF(SUMIFS(RAW_매출A!$J$2:$J$7000,RAW_매출A!$B$2:$B$7000,$A102,RAW_매출A!$A$2:$A$7000,EDATE($E102,T$1-1))=0,"",SUMIFS(RAW_매출A!$J$2:$J$7000,RAW_매출A!$B$2:$B$7000,$A102,RAW_매출A!$A$2:$A$7000,EDATE($E102,T$1-1)))),"")</f>
        <v>6477200</v>
      </c>
      <c r="U102">
        <f>IFERROR(IF($A102="","",IF(SUMIFS(RAW_매출A!$J$2:$J$7000,RAW_매출A!$B$2:$B$7000,$A102,RAW_매출A!$A$2:$A$7000,EDATE($E102,U$1-1))=0,"",SUMIFS(RAW_매출A!$J$2:$J$7000,RAW_매출A!$B$2:$B$7000,$A102,RAW_매출A!$A$2:$A$7000,EDATE($E102,U$1-1)))),"")</f>
        <v>5774880</v>
      </c>
      <c r="V102">
        <f>IFERROR(IF($A102="","",IF(SUMIFS(RAW_매출A!$J$2:$J$7000,RAW_매출A!$B$2:$B$7000,$A102,RAW_매출A!$A$2:$A$7000,EDATE($E102,V$1-1))=0,"",SUMIFS(RAW_매출A!$J$2:$J$7000,RAW_매출A!$B$2:$B$7000,$A102,RAW_매출A!$A$2:$A$7000,EDATE($E102,V$1-1)))),"")</f>
        <v>6218330</v>
      </c>
      <c r="W102">
        <f>IFERROR(IF($A102="","",IF(SUMIFS(RAW_매출A!$J$2:$J$7000,RAW_매출A!$B$2:$B$7000,$A102,RAW_매출A!$A$2:$A$7000,EDATE($E102,W$1-1))=0,"",SUMIFS(RAW_매출A!$J$2:$J$7000,RAW_매출A!$B$2:$B$7000,$A102,RAW_매출A!$A$2:$A$7000,EDATE($E102,W$1-1)))),"")</f>
        <v>5445420</v>
      </c>
      <c r="X102">
        <f>IFERROR(IF($A102="","",IF(SUMIFS(RAW_매출A!$J$2:$J$7000,RAW_매출A!$B$2:$B$7000,$A102,RAW_매출A!$A$2:$A$7000,EDATE($E102,X$1-1))=0,"",SUMIFS(RAW_매출A!$J$2:$J$7000,RAW_매출A!$B$2:$B$7000,$A102,RAW_매출A!$A$2:$A$7000,EDATE($E102,X$1-1)))),"")</f>
        <v>6855090</v>
      </c>
      <c r="Y102">
        <f>IFERROR(IF($A102="","",IF(SUMIFS(RAW_매출A!$J$2:$J$7000,RAW_매출A!$B$2:$B$7000,$A102,RAW_매출A!$A$2:$A$7000,EDATE($E102,Y$1-1))=0,"",SUMIFS(RAW_매출A!$J$2:$J$7000,RAW_매출A!$B$2:$B$7000,$A102,RAW_매출A!$A$2:$A$7000,EDATE($E102,Y$1-1)))),"")</f>
        <v>5649970</v>
      </c>
      <c r="Z102">
        <f>IFERROR(IF($A102="","",IF(SUMIFS(RAW_매출A!$J$2:$J$7000,RAW_매출A!$B$2:$B$7000,$A102,RAW_매출A!$A$2:$A$7000,EDATE($E102,Z$1-1))=0,"",SUMIFS(RAW_매출A!$J$2:$J$7000,RAW_매출A!$B$2:$B$7000,$A102,RAW_매출A!$A$2:$A$7000,EDATE($E102,Z$1-1)))),"")</f>
        <v>6489090</v>
      </c>
      <c r="AA102">
        <f>IFERROR(IF($A102="","",IF(SUMIFS(RAW_매출A!$J$2:$J$7000,RAW_매출A!$B$2:$B$7000,$A102,RAW_매출A!$A$2:$A$7000,EDATE($E102,AA$1-1))=0,"",SUMIFS(RAW_매출A!$J$2:$J$7000,RAW_매출A!$B$2:$B$7000,$A102,RAW_매출A!$A$2:$A$7000,EDATE($E102,AA$1-1)))),"")</f>
        <v>7223660</v>
      </c>
      <c r="AB102">
        <f>IFERROR(IF($A102="","",IF(SUMIFS(RAW_매출A!$J$2:$J$7000,RAW_매출A!$B$2:$B$7000,$A102,RAW_매출A!$A$2:$A$7000,EDATE($E102,AB$1-1))=0,"",SUMIFS(RAW_매출A!$J$2:$J$7000,RAW_매출A!$B$2:$B$7000,$A102,RAW_매출A!$A$2:$A$7000,EDATE($E102,AB$1-1)))),"")</f>
        <v>6513500</v>
      </c>
      <c r="AC102">
        <f>IFERROR(IF($A102="","",IF(SUMIFS(RAW_매출A!$J$2:$J$7000,RAW_매출A!$B$2:$B$7000,$A102,RAW_매출A!$A$2:$A$7000,EDATE($E102,AC$1-1))=0,"",SUMIFS(RAW_매출A!$J$2:$J$7000,RAW_매출A!$B$2:$B$7000,$A102,RAW_매출A!$A$2:$A$7000,EDATE($E102,AC$1-1)))),"")</f>
        <v>6908370</v>
      </c>
      <c r="AD102">
        <f>IFERROR(IF($A102="","",IF(SUMIFS(RAW_매출A!$J$2:$J$7000,RAW_매출A!$B$2:$B$7000,$A102,RAW_매출A!$A$2:$A$7000,EDATE($E102,AD$1-1))=0,"",SUMIFS(RAW_매출A!$J$2:$J$7000,RAW_매출A!$B$2:$B$7000,$A102,RAW_매출A!$A$2:$A$7000,EDATE($E102,AD$1-1)))),"")</f>
        <v>7631620</v>
      </c>
      <c r="AE102">
        <f>IFERROR(IF($A102="","",IF(SUMIFS(RAW_매출A!$J$2:$J$7000,RAW_매출A!$B$2:$B$7000,$A102,RAW_매출A!$A$2:$A$7000,EDATE($E102,AE$1-1))=0,"",SUMIFS(RAW_매출A!$J$2:$J$7000,RAW_매출A!$B$2:$B$7000,$A102,RAW_매출A!$A$2:$A$7000,EDATE($E102,AE$1-1)))),"")</f>
        <v>9059350</v>
      </c>
      <c r="AF102">
        <f>IFERROR(IF($A102="","",IF(SUMIFS(RAW_매출A!$J$2:$J$7000,RAW_매출A!$B$2:$B$7000,$A102,RAW_매출A!$A$2:$A$7000,EDATE($E102,AF$1-1))=0,"",SUMIFS(RAW_매출A!$J$2:$J$7000,RAW_매출A!$B$2:$B$7000,$A102,RAW_매출A!$A$2:$A$7000,EDATE($E102,AF$1-1)))),"")</f>
        <v>7776770</v>
      </c>
      <c r="AG102">
        <f>IFERROR(IF($A102="","",IF(SUMIFS(RAW_매출A!$J$2:$J$7000,RAW_매출A!$B$2:$B$7000,$A102,RAW_매출A!$A$2:$A$7000,EDATE($E102,AG$1-1))=0,"",SUMIFS(RAW_매출A!$J$2:$J$7000,RAW_매출A!$B$2:$B$7000,$A102,RAW_매출A!$A$2:$A$7000,EDATE($E102,AG$1-1)))),"")</f>
        <v>7433810</v>
      </c>
      <c r="AH102">
        <f>IFERROR(IF($A102="","",IF(SUMIFS(RAW_매출A!$J$2:$J$7000,RAW_매출A!$B$2:$B$7000,$A102,RAW_매출A!$A$2:$A$7000,EDATE($E102,AH$1-1))=0,"",SUMIFS(RAW_매출A!$J$2:$J$7000,RAW_매출A!$B$2:$B$7000,$A102,RAW_매출A!$A$2:$A$7000,EDATE($E102,AH$1-1)))),"")</f>
        <v>6926360</v>
      </c>
      <c r="AI102">
        <f>IFERROR(IF($A102="","",IF(SUMIFS(RAW_매출A!$J$2:$J$7000,RAW_매출A!$B$2:$B$7000,$A102,RAW_매출A!$A$2:$A$7000,EDATE($E102,AI$1-1))=0,"",SUMIFS(RAW_매출A!$J$2:$J$7000,RAW_매출A!$B$2:$B$7000,$A102,RAW_매출A!$A$2:$A$7000,EDATE($E102,AI$1-1)))),"")</f>
        <v>6844990</v>
      </c>
      <c r="AJ102">
        <f>IFERROR(IF($A102="","",IF(SUMIFS(RAW_매출A!$J$2:$J$7000,RAW_매출A!$B$2:$B$7000,$A102,RAW_매출A!$A$2:$A$7000,EDATE($E102,AJ$1-1))=0,"",SUMIFS(RAW_매출A!$J$2:$J$7000,RAW_매출A!$B$2:$B$7000,$A102,RAW_매출A!$A$2:$A$7000,EDATE($E102,AJ$1-1)))),"")</f>
        <v>7383750</v>
      </c>
      <c r="AK102">
        <f>IFERROR(IF($A102="","",IF(SUMIFS(RAW_매출A!$J$2:$J$7000,RAW_매출A!$B$2:$B$7000,$A102,RAW_매출A!$A$2:$A$7000,EDATE($E102,AK$1-1))=0,"",SUMIFS(RAW_매출A!$J$2:$J$7000,RAW_매출A!$B$2:$B$7000,$A102,RAW_매출A!$A$2:$A$7000,EDATE($E102,AK$1-1)))),"")</f>
        <v>8202160</v>
      </c>
      <c r="AL102">
        <f>IFERROR(IF($A102="","",IF(SUMIFS(RAW_매출A!$J$2:$J$7000,RAW_매출A!$B$2:$B$7000,$A102,RAW_매출A!$A$2:$A$7000,EDATE($E102,AL$1-1))=0,"",SUMIFS(RAW_매출A!$J$2:$J$7000,RAW_매출A!$B$2:$B$7000,$A102,RAW_매출A!$A$2:$A$7000,EDATE($E102,AL$1-1)))),"")</f>
        <v>9234900</v>
      </c>
      <c r="AM102">
        <f>IFERROR(IF($A102="","",IF(SUMIFS(RAW_매출A!$J$2:$J$7000,RAW_매출A!$B$2:$B$7000,$A102,RAW_매출A!$A$2:$A$7000,EDATE($E102,AM$1-1))=0,"",SUMIFS(RAW_매출A!$J$2:$J$7000,RAW_매출A!$B$2:$B$7000,$A102,RAW_매출A!$A$2:$A$7000,EDATE($E102,AM$1-1)))),"")</f>
        <v>7774360</v>
      </c>
      <c r="AN102" t="str">
        <f>IFERROR(IF($A102="","",IF(SUMIFS(RAW_매출A!$J$2:$J$7000,RAW_매출A!$B$2:$B$7000,$A102,RAW_매출A!$A$2:$A$7000,EDATE($E102,AN$1-1))=0,"",SUMIFS(RAW_매출A!$J$2:$J$7000,RAW_매출A!$B$2:$B$7000,$A102,RAW_매출A!$A$2:$A$7000,EDATE($E102,AN$1-1)))),"")</f>
        <v/>
      </c>
      <c r="AO102" t="str">
        <f>IFERROR(IF($A102="","",IF(SUMIFS(RAW_매출A!$J$2:$J$7000,RAW_매출A!$B$2:$B$7000,$A102,RAW_매출A!$A$2:$A$7000,EDATE($E102,AO$1-1))=0,"",SUMIFS(RAW_매출A!$J$2:$J$7000,RAW_매출A!$B$2:$B$7000,$A102,RAW_매출A!$A$2:$A$7000,EDATE($E102,AO$1-1)))),"")</f>
        <v/>
      </c>
      <c r="AP102" t="str">
        <f>IFERROR(IF($A102="","",IF(SUMIFS(RAW_매출A!$J$2:$J$7000,RAW_매출A!$B$2:$B$7000,$A102,RAW_매출A!$A$2:$A$7000,EDATE($E102,AP$1-1))=0,"",SUMIFS(RAW_매출A!$J$2:$J$7000,RAW_매출A!$B$2:$B$7000,$A102,RAW_매출A!$A$2:$A$7000,EDATE($E102,AP$1-1)))),"")</f>
        <v/>
      </c>
      <c r="AQ102" t="str">
        <f>IFERROR(IF($A102="","",IF(SUMIFS(RAW_매출A!$J$2:$J$7000,RAW_매출A!$B$2:$B$7000,$A102,RAW_매출A!$A$2:$A$7000,EDATE($E102,AQ$1-1))=0,"",SUMIFS(RAW_매출A!$J$2:$J$7000,RAW_매출A!$B$2:$B$7000,$A102,RAW_매출A!$A$2:$A$7000,EDATE($E102,AQ$1-1)))),"")</f>
        <v/>
      </c>
      <c r="AR102" t="str">
        <f>IFERROR(IF($A102="","",IF(SUMIFS(RAW_매출A!$J$2:$J$7000,RAW_매출A!$B$2:$B$7000,$A102,RAW_매출A!$A$2:$A$7000,EDATE($E102,AR$1-1))=0,"",SUMIFS(RAW_매출A!$J$2:$J$7000,RAW_매출A!$B$2:$B$7000,$A102,RAW_매출A!$A$2:$A$7000,EDATE($E102,AR$1-1)))),"")</f>
        <v/>
      </c>
      <c r="AS102" t="str">
        <f>IFERROR(IF($A102="","",IF(SUMIFS(RAW_매출A!$J$2:$J$7000,RAW_매출A!$B$2:$B$7000,$A102,RAW_매출A!$A$2:$A$7000,EDATE($E102,AS$1-1))=0,"",SUMIFS(RAW_매출A!$J$2:$J$7000,RAW_매출A!$B$2:$B$7000,$A102,RAW_매출A!$A$2:$A$7000,EDATE($E102,AS$1-1)))),"")</f>
        <v/>
      </c>
      <c r="AT102" t="str">
        <f>IFERROR(IF($A102="","",IF(SUMIFS(RAW_매출A!$J$2:$J$7000,RAW_매출A!$B$2:$B$7000,$A102,RAW_매출A!$A$2:$A$7000,EDATE($E102,AT$1-1))=0,"",SUMIFS(RAW_매출A!$J$2:$J$7000,RAW_매출A!$B$2:$B$7000,$A102,RAW_매출A!$A$2:$A$7000,EDATE($E102,AT$1-1)))),"")</f>
        <v/>
      </c>
      <c r="AU102" t="str">
        <f>IFERROR(IF($A102="","",IF(SUMIFS(RAW_매출A!$J$2:$J$7000,RAW_매출A!$B$2:$B$7000,$A102,RAW_매출A!$A$2:$A$7000,EDATE($E102,AU$1-1))=0,"",SUMIFS(RAW_매출A!$J$2:$J$7000,RAW_매출A!$B$2:$B$7000,$A102,RAW_매출A!$A$2:$A$7000,EDATE($E102,AU$1-1)))),"")</f>
        <v/>
      </c>
      <c r="AV102" t="str">
        <f>IFERROR(IF($A102="","",IF(SUMIFS(RAW_매출A!$J$2:$J$7000,RAW_매출A!$B$2:$B$7000,$A102,RAW_매출A!$A$2:$A$7000,EDATE($E102,AV$1-1))=0,"",SUMIFS(RAW_매출A!$J$2:$J$7000,RAW_매출A!$B$2:$B$7000,$A102,RAW_매출A!$A$2:$A$7000,EDATE($E102,AV$1-1)))),"")</f>
        <v/>
      </c>
      <c r="AW102" t="str">
        <f>IFERROR(IF($A102="","",IF(SUMIFS(RAW_매출A!$J$2:$J$7000,RAW_매출A!$B$2:$B$7000,$A102,RAW_매출A!$A$2:$A$7000,EDATE($E102,AW$1-1))=0,"",SUMIFS(RAW_매출A!$J$2:$J$7000,RAW_매출A!$B$2:$B$7000,$A102,RAW_매출A!$A$2:$A$7000,EDATE($E102,AW$1-1)))),"")</f>
        <v/>
      </c>
      <c r="AX102" t="str">
        <f>IFERROR(IF($A102="","",IF(SUMIFS(RAW_매출A!$J$2:$J$7000,RAW_매출A!$B$2:$B$7000,$A102,RAW_매출A!$A$2:$A$7000,EDATE($E102,AX$1-1))=0,"",SUMIFS(RAW_매출A!$J$2:$J$7000,RAW_매출A!$B$2:$B$7000,$A102,RAW_매출A!$A$2:$A$7000,EDATE($E102,AX$1-1)))),"")</f>
        <v/>
      </c>
      <c r="AY102" t="str">
        <f>IFERROR(IF($A102="","",IF(SUMIFS(RAW_매출A!$J$2:$J$7000,RAW_매출A!$B$2:$B$7000,$A102,RAW_매출A!$A$2:$A$7000,EDATE($E102,AY$1-1))=0,"",SUMIFS(RAW_매출A!$J$2:$J$7000,RAW_매출A!$B$2:$B$7000,$A102,RAW_매출A!$A$2:$A$7000,EDATE($E102,AY$1-1)))),"")</f>
        <v/>
      </c>
      <c r="AZ102" t="str">
        <f>IFERROR(IF($A102="","",IF(SUMIFS(RAW_매출A!$J$2:$J$7000,RAW_매출A!$B$2:$B$7000,$A102,RAW_매출A!$A$2:$A$7000,EDATE($E102,AZ$1-1))=0,"",SUMIFS(RAW_매출A!$J$2:$J$7000,RAW_매출A!$B$2:$B$7000,$A102,RAW_매출A!$A$2:$A$7000,EDATE($E102,AZ$1-1)))),"")</f>
        <v/>
      </c>
      <c r="BA102" t="str">
        <f>IFERROR(IF($A102="","",IF(SUMIFS(RAW_매출A!$J$2:$J$7000,RAW_매출A!$B$2:$B$7000,$A102,RAW_매출A!$A$2:$A$7000,EDATE($E102,BA$1-1))=0,"",SUMIFS(RAW_매출A!$J$2:$J$7000,RAW_매출A!$B$2:$B$7000,$A102,RAW_매출A!$A$2:$A$7000,EDATE($E102,BA$1-1)))),"")</f>
        <v/>
      </c>
      <c r="BB102" t="str">
        <f>IFERROR(IF($A102="","",IF(SUMIFS(RAW_매출A!$J$2:$J$7000,RAW_매출A!$B$2:$B$7000,$A102,RAW_매출A!$A$2:$A$7000,EDATE($E102,BB$1-1))=0,"",SUMIFS(RAW_매출A!$J$2:$J$7000,RAW_매출A!$B$2:$B$7000,$A102,RAW_매출A!$A$2:$A$7000,EDATE($E102,BB$1-1)))),"")</f>
        <v/>
      </c>
      <c r="BC102" t="str">
        <f>IFERROR(IF($A102="","",IF(SUMIFS(RAW_매출A!$J$2:$J$7000,RAW_매출A!$B$2:$B$7000,$A102,RAW_매출A!$A$2:$A$7000,EDATE($E102,BC$1-1))=0,"",SUMIFS(RAW_매출A!$J$2:$J$7000,RAW_매출A!$B$2:$B$7000,$A102,RAW_매출A!$A$2:$A$7000,EDATE($E102,BC$1-1)))),"")</f>
        <v/>
      </c>
      <c r="BD102" t="str">
        <f>IFERROR(IF($A102="","",IF(SUMIFS(RAW_매출A!$J$2:$J$7000,RAW_매출A!$B$2:$B$7000,$A102,RAW_매출A!$A$2:$A$7000,EDATE($E102,BD$1-1))=0,"",SUMIFS(RAW_매출A!$J$2:$J$7000,RAW_매출A!$B$2:$B$7000,$A102,RAW_매출A!$A$2:$A$7000,EDATE($E102,BD$1-1)))),"")</f>
        <v/>
      </c>
      <c r="BE102" t="str">
        <f>IFERROR(IF($A102="","",IF(SUMIFS(RAW_매출A!$J$2:$J$7000,RAW_매출A!$B$2:$B$7000,$A102,RAW_매출A!$A$2:$A$7000,EDATE($E102,BE$1-1))=0,"",SUMIFS(RAW_매출A!$J$2:$J$7000,RAW_매출A!$B$2:$B$7000,$A102,RAW_매출A!$A$2:$A$7000,EDATE($E102,BE$1-1)))),"")</f>
        <v/>
      </c>
      <c r="BF102" t="str">
        <f>IFERROR(IF($A102="","",IF(SUMIFS(RAW_매출A!$J$2:$J$7000,RAW_매출A!$B$2:$B$7000,$A102,RAW_매출A!$A$2:$A$7000,EDATE($E102,BF$1-1))=0,"",SUMIFS(RAW_매출A!$J$2:$J$7000,RAW_매출A!$B$2:$B$7000,$A102,RAW_매출A!$A$2:$A$7000,EDATE($E102,BF$1-1)))),"")</f>
        <v/>
      </c>
      <c r="BG102" t="str">
        <f>IFERROR(IF($A102="","",IF(SUMIFS(RAW_매출A!$J$2:$J$7000,RAW_매출A!$B$2:$B$7000,$A102,RAW_매출A!$A$2:$A$7000,EDATE($E102,BG$1-1))=0,"",SUMIFS(RAW_매출A!$J$2:$J$7000,RAW_매출A!$B$2:$B$7000,$A102,RAW_매출A!$A$2:$A$7000,EDATE($E102,BG$1-1)))),"")</f>
        <v/>
      </c>
      <c r="BH102" t="str">
        <f>IFERROR(IF($A102="","",IF(SUMIFS(RAW_매출A!$J$2:$J$7000,RAW_매출A!$B$2:$B$7000,$A102,RAW_매출A!$A$2:$A$7000,EDATE($E102,BH$1-1))=0,"",SUMIFS(RAW_매출A!$J$2:$J$7000,RAW_매출A!$B$2:$B$7000,$A102,RAW_매출A!$A$2:$A$7000,EDATE($E102,BH$1-1)))),"")</f>
        <v/>
      </c>
      <c r="BI102" t="str">
        <f>IFERROR(IF($A102="","",IF(SUMIFS(RAW_매출A!$J$2:$J$7000,RAW_매출A!$B$2:$B$7000,$A102,RAW_매출A!$A$2:$A$7000,EDATE($E102,BI$1-1))=0,"",SUMIFS(RAW_매출A!$J$2:$J$7000,RAW_매출A!$B$2:$B$7000,$A102,RAW_매출A!$A$2:$A$7000,EDATE($E102,BI$1-1)))),"")</f>
        <v/>
      </c>
      <c r="BJ102" t="str">
        <f>IFERROR(IF($A102="","",IF(SUMIFS(RAW_매출A!$J$2:$J$7000,RAW_매출A!$B$2:$B$7000,$A102,RAW_매출A!$A$2:$A$7000,EDATE($E102,BJ$1-1))=0,"",SUMIFS(RAW_매출A!$J$2:$J$7000,RAW_매출A!$B$2:$B$7000,$A102,RAW_매출A!$A$2:$A$7000,EDATE($E102,BJ$1-1)))),"")</f>
        <v/>
      </c>
      <c r="BK102" t="str">
        <f>IFERROR(IF($A102="","",IF(SUMIFS(RAW_매출A!$J$2:$J$7000,RAW_매출A!$B$2:$B$7000,$A102,RAW_매출A!$A$2:$A$7000,EDATE($E102,BK$1-1))=0,"",SUMIFS(RAW_매출A!$J$2:$J$7000,RAW_매출A!$B$2:$B$7000,$A102,RAW_매출A!$A$2:$A$7000,EDATE($E102,BK$1-1)))),"")</f>
        <v/>
      </c>
      <c r="BL102" t="str">
        <f>IFERROR(IF($A102="","",IF(SUMIFS(RAW_매출A!$J$2:$J$7000,RAW_매출A!$B$2:$B$7000,$A102,RAW_매출A!$A$2:$A$7000,EDATE($E102,BL$1-1))=0,"",SUMIFS(RAW_매출A!$J$2:$J$7000,RAW_매출A!$B$2:$B$7000,$A102,RAW_매출A!$A$2:$A$7000,EDATE($E102,BL$1-1)))),"")</f>
        <v/>
      </c>
      <c r="BM102" t="str">
        <f>IFERROR(IF($A102="","",IF(SUMIFS(RAW_매출A!$J$2:$J$7000,RAW_매출A!$B$2:$B$7000,$A102,RAW_매출A!$A$2:$A$7000,EDATE($E102,BM$1-1))=0,"",SUMIFS(RAW_매출A!$J$2:$J$7000,RAW_매출A!$B$2:$B$7000,$A102,RAW_매출A!$A$2:$A$7000,EDATE($E102,BM$1-1)))),"")</f>
        <v/>
      </c>
      <c r="BN102" t="str">
        <f>IFERROR(IF($A102="","",IF(SUMIFS(RAW_매출A!$J$2:$J$7000,RAW_매출A!$B$2:$B$7000,$A102,RAW_매출A!$A$2:$A$7000,EDATE($E102,BN$1-1))=0,"",SUMIFS(RAW_매출A!$J$2:$J$7000,RAW_매출A!$B$2:$B$7000,$A102,RAW_매출A!$A$2:$A$7000,EDATE($E102,BN$1-1)))),"")</f>
        <v/>
      </c>
    </row>
    <row r="103" spans="1:66" x14ac:dyDescent="0.3">
      <c r="A103" t="str">
        <f>세팅!A104</f>
        <v>(1092) #신대방역조원점</v>
      </c>
      <c r="B103" t="str">
        <f>세팅!B104</f>
        <v>150-1</v>
      </c>
      <c r="C103">
        <f t="shared" si="5"/>
        <v>1</v>
      </c>
      <c r="D103" t="str">
        <f t="shared" si="6"/>
        <v>1</v>
      </c>
      <c r="E103" s="1">
        <f>세팅!D104</f>
        <v>45231</v>
      </c>
      <c r="F103">
        <f t="shared" ref="F103:F166" si="7">IF(COUNT(J103:O103)&gt;=4,AVERAGE(J103:O103),"")</f>
        <v>6644188.333333333</v>
      </c>
      <c r="G103">
        <f>IFERROR(IF($A103="","",IF(SUMIFS(RAW_매출A!$J$2:$J$7000,RAW_매출A!$B$2:$B$7000,$A103,RAW_매출A!$A$2:$A$7000,EDATE($E103,G$1-1))=0,"",SUMIFS(RAW_매출A!$J$2:$J$7000,RAW_매출A!$B$2:$B$7000,$A103,RAW_매출A!$A$2:$A$7000,EDATE($E103,G$1-1)))),"")</f>
        <v>5213560</v>
      </c>
      <c r="H103">
        <f>IFERROR(IF($A103="","",IF(SUMIFS(RAW_매출A!$J$2:$J$7000,RAW_매출A!$B$2:$B$7000,$A103,RAW_매출A!$A$2:$A$7000,EDATE($E103,H$1-1))=0,"",SUMIFS(RAW_매출A!$J$2:$J$7000,RAW_매출A!$B$2:$B$7000,$A103,RAW_매출A!$A$2:$A$7000,EDATE($E103,H$1-1)))),"")</f>
        <v>5029600</v>
      </c>
      <c r="I103">
        <f>IFERROR(IF($A103="","",IF(SUMIFS(RAW_매출A!$J$2:$J$7000,RAW_매출A!$B$2:$B$7000,$A103,RAW_매출A!$A$2:$A$7000,EDATE($E103,I$1-1))=0,"",SUMIFS(RAW_매출A!$J$2:$J$7000,RAW_매출A!$B$2:$B$7000,$A103,RAW_매출A!$A$2:$A$7000,EDATE($E103,I$1-1)))),"")</f>
        <v>5776840</v>
      </c>
      <c r="J103" s="28">
        <f>IFERROR(IF($A103="","",IF(SUMIFS(RAW_매출A!$J$2:$J$7000,RAW_매출A!$B$2:$B$7000,$A103,RAW_매출A!$A$2:$A$7000,EDATE($E103,J$1-1))=0,"",SUMIFS(RAW_매출A!$J$2:$J$7000,RAW_매출A!$B$2:$B$7000,$A103,RAW_매출A!$A$2:$A$7000,EDATE($E103,J$1-1)))),"")</f>
        <v>6155690</v>
      </c>
      <c r="K103" s="28">
        <f>IFERROR(IF($A103="","",IF(SUMIFS(RAW_매출A!$J$2:$J$7000,RAW_매출A!$B$2:$B$7000,$A103,RAW_매출A!$A$2:$A$7000,EDATE($E103,K$1-1))=0,"",SUMIFS(RAW_매출A!$J$2:$J$7000,RAW_매출A!$B$2:$B$7000,$A103,RAW_매출A!$A$2:$A$7000,EDATE($E103,K$1-1)))),"")</f>
        <v>6543780</v>
      </c>
      <c r="L103" s="28">
        <f>IFERROR(IF($A103="","",IF(SUMIFS(RAW_매출A!$J$2:$J$7000,RAW_매출A!$B$2:$B$7000,$A103,RAW_매출A!$A$2:$A$7000,EDATE($E103,L$1-1))=0,"",SUMIFS(RAW_매출A!$J$2:$J$7000,RAW_매출A!$B$2:$B$7000,$A103,RAW_매출A!$A$2:$A$7000,EDATE($E103,L$1-1)))),"")</f>
        <v>6958430</v>
      </c>
      <c r="M103" s="28">
        <f>IFERROR(IF($A103="","",IF(SUMIFS(RAW_매출A!$J$2:$J$7000,RAW_매출A!$B$2:$B$7000,$A103,RAW_매출A!$A$2:$A$7000,EDATE($E103,M$1-1))=0,"",SUMIFS(RAW_매출A!$J$2:$J$7000,RAW_매출A!$B$2:$B$7000,$A103,RAW_매출A!$A$2:$A$7000,EDATE($E103,M$1-1)))),"")</f>
        <v>6295880</v>
      </c>
      <c r="N103" s="28">
        <f>IFERROR(IF($A103="","",IF(SUMIFS(RAW_매출A!$J$2:$J$7000,RAW_매출A!$B$2:$B$7000,$A103,RAW_매출A!$A$2:$A$7000,EDATE($E103,N$1-1))=0,"",SUMIFS(RAW_매출A!$J$2:$J$7000,RAW_매출A!$B$2:$B$7000,$A103,RAW_매출A!$A$2:$A$7000,EDATE($E103,N$1-1)))),"")</f>
        <v>6674770</v>
      </c>
      <c r="O103" s="28">
        <f>IFERROR(IF($A103="","",IF(SUMIFS(RAW_매출A!$J$2:$J$7000,RAW_매출A!$B$2:$B$7000,$A103,RAW_매출A!$A$2:$A$7000,EDATE($E103,O$1-1))=0,"",SUMIFS(RAW_매출A!$J$2:$J$7000,RAW_매출A!$B$2:$B$7000,$A103,RAW_매출A!$A$2:$A$7000,EDATE($E103,O$1-1)))),"")</f>
        <v>7236580</v>
      </c>
      <c r="P103">
        <f>IFERROR(IF($A103="","",IF(SUMIFS(RAW_매출A!$J$2:$J$7000,RAW_매출A!$B$2:$B$7000,$A103,RAW_매출A!$A$2:$A$7000,EDATE($E103,P$1-1))=0,"",SUMIFS(RAW_매출A!$J$2:$J$7000,RAW_매출A!$B$2:$B$7000,$A103,RAW_매출A!$A$2:$A$7000,EDATE($E103,P$1-1)))),"")</f>
        <v>6060170</v>
      </c>
      <c r="Q103">
        <f>IFERROR(IF($A103="","",IF(SUMIFS(RAW_매출A!$J$2:$J$7000,RAW_매출A!$B$2:$B$7000,$A103,RAW_매출A!$A$2:$A$7000,EDATE($E103,Q$1-1))=0,"",SUMIFS(RAW_매출A!$J$2:$J$7000,RAW_매출A!$B$2:$B$7000,$A103,RAW_매출A!$A$2:$A$7000,EDATE($E103,Q$1-1)))),"")</f>
        <v>6169760</v>
      </c>
      <c r="R103">
        <f>IFERROR(IF($A103="","",IF(SUMIFS(RAW_매출A!$J$2:$J$7000,RAW_매출A!$B$2:$B$7000,$A103,RAW_매출A!$A$2:$A$7000,EDATE($E103,R$1-1))=0,"",SUMIFS(RAW_매출A!$J$2:$J$7000,RAW_매출A!$B$2:$B$7000,$A103,RAW_매출A!$A$2:$A$7000,EDATE($E103,R$1-1)))),"")</f>
        <v>6225420</v>
      </c>
      <c r="S103">
        <f>IFERROR(IF($A103="","",IF(SUMIFS(RAW_매출A!$J$2:$J$7000,RAW_매출A!$B$2:$B$7000,$A103,RAW_매출A!$A$2:$A$7000,EDATE($E103,S$1-1))=0,"",SUMIFS(RAW_매출A!$J$2:$J$7000,RAW_매출A!$B$2:$B$7000,$A103,RAW_매출A!$A$2:$A$7000,EDATE($E103,S$1-1)))),"")</f>
        <v>6196580</v>
      </c>
      <c r="T103">
        <f>IFERROR(IF($A103="","",IF(SUMIFS(RAW_매출A!$J$2:$J$7000,RAW_매출A!$B$2:$B$7000,$A103,RAW_매출A!$A$2:$A$7000,EDATE($E103,T$1-1))=0,"",SUMIFS(RAW_매출A!$J$2:$J$7000,RAW_매출A!$B$2:$B$7000,$A103,RAW_매출A!$A$2:$A$7000,EDATE($E103,T$1-1)))),"")</f>
        <v>6541450</v>
      </c>
      <c r="U103">
        <f>IFERROR(IF($A103="","",IF(SUMIFS(RAW_매출A!$J$2:$J$7000,RAW_매출A!$B$2:$B$7000,$A103,RAW_매출A!$A$2:$A$7000,EDATE($E103,U$1-1))=0,"",SUMIFS(RAW_매출A!$J$2:$J$7000,RAW_매출A!$B$2:$B$7000,$A103,RAW_매출A!$A$2:$A$7000,EDATE($E103,U$1-1)))),"")</f>
        <v>5822300</v>
      </c>
      <c r="V103">
        <f>IFERROR(IF($A103="","",IF(SUMIFS(RAW_매출A!$J$2:$J$7000,RAW_매출A!$B$2:$B$7000,$A103,RAW_매출A!$A$2:$A$7000,EDATE($E103,V$1-1))=0,"",SUMIFS(RAW_매출A!$J$2:$J$7000,RAW_매출A!$B$2:$B$7000,$A103,RAW_매출A!$A$2:$A$7000,EDATE($E103,V$1-1)))),"")</f>
        <v>4994250</v>
      </c>
      <c r="W103">
        <f>IFERROR(IF($A103="","",IF(SUMIFS(RAW_매출A!$J$2:$J$7000,RAW_매출A!$B$2:$B$7000,$A103,RAW_매출A!$A$2:$A$7000,EDATE($E103,W$1-1))=0,"",SUMIFS(RAW_매출A!$J$2:$J$7000,RAW_매출A!$B$2:$B$7000,$A103,RAW_매출A!$A$2:$A$7000,EDATE($E103,W$1-1)))),"")</f>
        <v>4651270</v>
      </c>
      <c r="X103">
        <f>IFERROR(IF($A103="","",IF(SUMIFS(RAW_매출A!$J$2:$J$7000,RAW_매출A!$B$2:$B$7000,$A103,RAW_매출A!$A$2:$A$7000,EDATE($E103,X$1-1))=0,"",SUMIFS(RAW_매출A!$J$2:$J$7000,RAW_매출A!$B$2:$B$7000,$A103,RAW_매출A!$A$2:$A$7000,EDATE($E103,X$1-1)))),"")</f>
        <v>6914740</v>
      </c>
      <c r="Y103">
        <f>IFERROR(IF($A103="","",IF(SUMIFS(RAW_매출A!$J$2:$J$7000,RAW_매출A!$B$2:$B$7000,$A103,RAW_매출A!$A$2:$A$7000,EDATE($E103,Y$1-1))=0,"",SUMIFS(RAW_매출A!$J$2:$J$7000,RAW_매출A!$B$2:$B$7000,$A103,RAW_매출A!$A$2:$A$7000,EDATE($E103,Y$1-1)))),"")</f>
        <v>7618720</v>
      </c>
      <c r="Z103">
        <f>IFERROR(IF($A103="","",IF(SUMIFS(RAW_매출A!$J$2:$J$7000,RAW_매출A!$B$2:$B$7000,$A103,RAW_매출A!$A$2:$A$7000,EDATE($E103,Z$1-1))=0,"",SUMIFS(RAW_매출A!$J$2:$J$7000,RAW_매출A!$B$2:$B$7000,$A103,RAW_매출A!$A$2:$A$7000,EDATE($E103,Z$1-1)))),"")</f>
        <v>7426560</v>
      </c>
      <c r="AA103">
        <f>IFERROR(IF($A103="","",IF(SUMIFS(RAW_매출A!$J$2:$J$7000,RAW_매출A!$B$2:$B$7000,$A103,RAW_매출A!$A$2:$A$7000,EDATE($E103,AA$1-1))=0,"",SUMIFS(RAW_매출A!$J$2:$J$7000,RAW_매출A!$B$2:$B$7000,$A103,RAW_매출A!$A$2:$A$7000,EDATE($E103,AA$1-1)))),"")</f>
        <v>7194500</v>
      </c>
      <c r="AB103">
        <f>IFERROR(IF($A103="","",IF(SUMIFS(RAW_매출A!$J$2:$J$7000,RAW_매출A!$B$2:$B$7000,$A103,RAW_매출A!$A$2:$A$7000,EDATE($E103,AB$1-1))=0,"",SUMIFS(RAW_매출A!$J$2:$J$7000,RAW_매출A!$B$2:$B$7000,$A103,RAW_매출A!$A$2:$A$7000,EDATE($E103,AB$1-1)))),"")</f>
        <v>6875740</v>
      </c>
      <c r="AC103">
        <f>IFERROR(IF($A103="","",IF(SUMIFS(RAW_매출A!$J$2:$J$7000,RAW_매출A!$B$2:$B$7000,$A103,RAW_매출A!$A$2:$A$7000,EDATE($E103,AC$1-1))=0,"",SUMIFS(RAW_매출A!$J$2:$J$7000,RAW_매출A!$B$2:$B$7000,$A103,RAW_매출A!$A$2:$A$7000,EDATE($E103,AC$1-1)))),"")</f>
        <v>6807070</v>
      </c>
      <c r="AD103">
        <f>IFERROR(IF($A103="","",IF(SUMIFS(RAW_매출A!$J$2:$J$7000,RAW_매출A!$B$2:$B$7000,$A103,RAW_매출A!$A$2:$A$7000,EDATE($E103,AD$1-1))=0,"",SUMIFS(RAW_매출A!$J$2:$J$7000,RAW_매출A!$B$2:$B$7000,$A103,RAW_매출A!$A$2:$A$7000,EDATE($E103,AD$1-1)))),"")</f>
        <v>8612100</v>
      </c>
      <c r="AE103">
        <f>IFERROR(IF($A103="","",IF(SUMIFS(RAW_매출A!$J$2:$J$7000,RAW_매출A!$B$2:$B$7000,$A103,RAW_매출A!$A$2:$A$7000,EDATE($E103,AE$1-1))=0,"",SUMIFS(RAW_매출A!$J$2:$J$7000,RAW_매출A!$B$2:$B$7000,$A103,RAW_매출A!$A$2:$A$7000,EDATE($E103,AE$1-1)))),"")</f>
        <v>6921800</v>
      </c>
      <c r="AF103">
        <f>IFERROR(IF($A103="","",IF(SUMIFS(RAW_매출A!$J$2:$J$7000,RAW_매출A!$B$2:$B$7000,$A103,RAW_매출A!$A$2:$A$7000,EDATE($E103,AF$1-1))=0,"",SUMIFS(RAW_매출A!$J$2:$J$7000,RAW_매출A!$B$2:$B$7000,$A103,RAW_매출A!$A$2:$A$7000,EDATE($E103,AF$1-1)))),"")</f>
        <v>6689500</v>
      </c>
      <c r="AG103">
        <f>IFERROR(IF($A103="","",IF(SUMIFS(RAW_매출A!$J$2:$J$7000,RAW_매출A!$B$2:$B$7000,$A103,RAW_매출A!$A$2:$A$7000,EDATE($E103,AG$1-1))=0,"",SUMIFS(RAW_매출A!$J$2:$J$7000,RAW_매출A!$B$2:$B$7000,$A103,RAW_매출A!$A$2:$A$7000,EDATE($E103,AG$1-1)))),"")</f>
        <v>6216000</v>
      </c>
      <c r="AH103">
        <f>IFERROR(IF($A103="","",IF(SUMIFS(RAW_매출A!$J$2:$J$7000,RAW_매출A!$B$2:$B$7000,$A103,RAW_매출A!$A$2:$A$7000,EDATE($E103,AH$1-1))=0,"",SUMIFS(RAW_매출A!$J$2:$J$7000,RAW_매출A!$B$2:$B$7000,$A103,RAW_매출A!$A$2:$A$7000,EDATE($E103,AH$1-1)))),"")</f>
        <v>6041500</v>
      </c>
      <c r="AI103">
        <f>IFERROR(IF($A103="","",IF(SUMIFS(RAW_매출A!$J$2:$J$7000,RAW_매출A!$B$2:$B$7000,$A103,RAW_매출A!$A$2:$A$7000,EDATE($E103,AI$1-1))=0,"",SUMIFS(RAW_매출A!$J$2:$J$7000,RAW_매출A!$B$2:$B$7000,$A103,RAW_매출A!$A$2:$A$7000,EDATE($E103,AI$1-1)))),"")</f>
        <v>6702500</v>
      </c>
      <c r="AJ103">
        <f>IFERROR(IF($A103="","",IF(SUMIFS(RAW_매출A!$J$2:$J$7000,RAW_매출A!$B$2:$B$7000,$A103,RAW_매출A!$A$2:$A$7000,EDATE($E103,AJ$1-1))=0,"",SUMIFS(RAW_매출A!$J$2:$J$7000,RAW_매출A!$B$2:$B$7000,$A103,RAW_매출A!$A$2:$A$7000,EDATE($E103,AJ$1-1)))),"")</f>
        <v>6601600</v>
      </c>
      <c r="AK103">
        <f>IFERROR(IF($A103="","",IF(SUMIFS(RAW_매출A!$J$2:$J$7000,RAW_매출A!$B$2:$B$7000,$A103,RAW_매출A!$A$2:$A$7000,EDATE($E103,AK$1-1))=0,"",SUMIFS(RAW_매출A!$J$2:$J$7000,RAW_매출A!$B$2:$B$7000,$A103,RAW_매출A!$A$2:$A$7000,EDATE($E103,AK$1-1)))),"")</f>
        <v>7969600</v>
      </c>
      <c r="AL103">
        <f>IFERROR(IF($A103="","",IF(SUMIFS(RAW_매출A!$J$2:$J$7000,RAW_매출A!$B$2:$B$7000,$A103,RAW_매출A!$A$2:$A$7000,EDATE($E103,AL$1-1))=0,"",SUMIFS(RAW_매출A!$J$2:$J$7000,RAW_매출A!$B$2:$B$7000,$A103,RAW_매출A!$A$2:$A$7000,EDATE($E103,AL$1-1)))),"")</f>
        <v>6325700</v>
      </c>
      <c r="AM103" t="str">
        <f>IFERROR(IF($A103="","",IF(SUMIFS(RAW_매출A!$J$2:$J$7000,RAW_매출A!$B$2:$B$7000,$A103,RAW_매출A!$A$2:$A$7000,EDATE($E103,AM$1-1))=0,"",SUMIFS(RAW_매출A!$J$2:$J$7000,RAW_매출A!$B$2:$B$7000,$A103,RAW_매출A!$A$2:$A$7000,EDATE($E103,AM$1-1)))),"")</f>
        <v/>
      </c>
      <c r="AN103" t="str">
        <f>IFERROR(IF($A103="","",IF(SUMIFS(RAW_매출A!$J$2:$J$7000,RAW_매출A!$B$2:$B$7000,$A103,RAW_매출A!$A$2:$A$7000,EDATE($E103,AN$1-1))=0,"",SUMIFS(RAW_매출A!$J$2:$J$7000,RAW_매출A!$B$2:$B$7000,$A103,RAW_매출A!$A$2:$A$7000,EDATE($E103,AN$1-1)))),"")</f>
        <v/>
      </c>
      <c r="AO103" t="str">
        <f>IFERROR(IF($A103="","",IF(SUMIFS(RAW_매출A!$J$2:$J$7000,RAW_매출A!$B$2:$B$7000,$A103,RAW_매출A!$A$2:$A$7000,EDATE($E103,AO$1-1))=0,"",SUMIFS(RAW_매출A!$J$2:$J$7000,RAW_매출A!$B$2:$B$7000,$A103,RAW_매출A!$A$2:$A$7000,EDATE($E103,AO$1-1)))),"")</f>
        <v/>
      </c>
      <c r="AP103" t="str">
        <f>IFERROR(IF($A103="","",IF(SUMIFS(RAW_매출A!$J$2:$J$7000,RAW_매출A!$B$2:$B$7000,$A103,RAW_매출A!$A$2:$A$7000,EDATE($E103,AP$1-1))=0,"",SUMIFS(RAW_매출A!$J$2:$J$7000,RAW_매출A!$B$2:$B$7000,$A103,RAW_매출A!$A$2:$A$7000,EDATE($E103,AP$1-1)))),"")</f>
        <v/>
      </c>
      <c r="AQ103" t="str">
        <f>IFERROR(IF($A103="","",IF(SUMIFS(RAW_매출A!$J$2:$J$7000,RAW_매출A!$B$2:$B$7000,$A103,RAW_매출A!$A$2:$A$7000,EDATE($E103,AQ$1-1))=0,"",SUMIFS(RAW_매출A!$J$2:$J$7000,RAW_매출A!$B$2:$B$7000,$A103,RAW_매출A!$A$2:$A$7000,EDATE($E103,AQ$1-1)))),"")</f>
        <v/>
      </c>
      <c r="AR103" t="str">
        <f>IFERROR(IF($A103="","",IF(SUMIFS(RAW_매출A!$J$2:$J$7000,RAW_매출A!$B$2:$B$7000,$A103,RAW_매출A!$A$2:$A$7000,EDATE($E103,AR$1-1))=0,"",SUMIFS(RAW_매출A!$J$2:$J$7000,RAW_매출A!$B$2:$B$7000,$A103,RAW_매출A!$A$2:$A$7000,EDATE($E103,AR$1-1)))),"")</f>
        <v/>
      </c>
      <c r="AS103" t="str">
        <f>IFERROR(IF($A103="","",IF(SUMIFS(RAW_매출A!$J$2:$J$7000,RAW_매출A!$B$2:$B$7000,$A103,RAW_매출A!$A$2:$A$7000,EDATE($E103,AS$1-1))=0,"",SUMIFS(RAW_매출A!$J$2:$J$7000,RAW_매출A!$B$2:$B$7000,$A103,RAW_매출A!$A$2:$A$7000,EDATE($E103,AS$1-1)))),"")</f>
        <v/>
      </c>
      <c r="AT103" t="str">
        <f>IFERROR(IF($A103="","",IF(SUMIFS(RAW_매출A!$J$2:$J$7000,RAW_매출A!$B$2:$B$7000,$A103,RAW_매출A!$A$2:$A$7000,EDATE($E103,AT$1-1))=0,"",SUMIFS(RAW_매출A!$J$2:$J$7000,RAW_매출A!$B$2:$B$7000,$A103,RAW_매출A!$A$2:$A$7000,EDATE($E103,AT$1-1)))),"")</f>
        <v/>
      </c>
      <c r="AU103" t="str">
        <f>IFERROR(IF($A103="","",IF(SUMIFS(RAW_매출A!$J$2:$J$7000,RAW_매출A!$B$2:$B$7000,$A103,RAW_매출A!$A$2:$A$7000,EDATE($E103,AU$1-1))=0,"",SUMIFS(RAW_매출A!$J$2:$J$7000,RAW_매출A!$B$2:$B$7000,$A103,RAW_매출A!$A$2:$A$7000,EDATE($E103,AU$1-1)))),"")</f>
        <v/>
      </c>
      <c r="AV103" t="str">
        <f>IFERROR(IF($A103="","",IF(SUMIFS(RAW_매출A!$J$2:$J$7000,RAW_매출A!$B$2:$B$7000,$A103,RAW_매출A!$A$2:$A$7000,EDATE($E103,AV$1-1))=0,"",SUMIFS(RAW_매출A!$J$2:$J$7000,RAW_매출A!$B$2:$B$7000,$A103,RAW_매출A!$A$2:$A$7000,EDATE($E103,AV$1-1)))),"")</f>
        <v/>
      </c>
      <c r="AW103" t="str">
        <f>IFERROR(IF($A103="","",IF(SUMIFS(RAW_매출A!$J$2:$J$7000,RAW_매출A!$B$2:$B$7000,$A103,RAW_매출A!$A$2:$A$7000,EDATE($E103,AW$1-1))=0,"",SUMIFS(RAW_매출A!$J$2:$J$7000,RAW_매출A!$B$2:$B$7000,$A103,RAW_매출A!$A$2:$A$7000,EDATE($E103,AW$1-1)))),"")</f>
        <v/>
      </c>
      <c r="AX103" t="str">
        <f>IFERROR(IF($A103="","",IF(SUMIFS(RAW_매출A!$J$2:$J$7000,RAW_매출A!$B$2:$B$7000,$A103,RAW_매출A!$A$2:$A$7000,EDATE($E103,AX$1-1))=0,"",SUMIFS(RAW_매출A!$J$2:$J$7000,RAW_매출A!$B$2:$B$7000,$A103,RAW_매출A!$A$2:$A$7000,EDATE($E103,AX$1-1)))),"")</f>
        <v/>
      </c>
      <c r="AY103" t="str">
        <f>IFERROR(IF($A103="","",IF(SUMIFS(RAW_매출A!$J$2:$J$7000,RAW_매출A!$B$2:$B$7000,$A103,RAW_매출A!$A$2:$A$7000,EDATE($E103,AY$1-1))=0,"",SUMIFS(RAW_매출A!$J$2:$J$7000,RAW_매출A!$B$2:$B$7000,$A103,RAW_매출A!$A$2:$A$7000,EDATE($E103,AY$1-1)))),"")</f>
        <v/>
      </c>
      <c r="AZ103" t="str">
        <f>IFERROR(IF($A103="","",IF(SUMIFS(RAW_매출A!$J$2:$J$7000,RAW_매출A!$B$2:$B$7000,$A103,RAW_매출A!$A$2:$A$7000,EDATE($E103,AZ$1-1))=0,"",SUMIFS(RAW_매출A!$J$2:$J$7000,RAW_매출A!$B$2:$B$7000,$A103,RAW_매출A!$A$2:$A$7000,EDATE($E103,AZ$1-1)))),"")</f>
        <v/>
      </c>
      <c r="BA103" t="str">
        <f>IFERROR(IF($A103="","",IF(SUMIFS(RAW_매출A!$J$2:$J$7000,RAW_매출A!$B$2:$B$7000,$A103,RAW_매출A!$A$2:$A$7000,EDATE($E103,BA$1-1))=0,"",SUMIFS(RAW_매출A!$J$2:$J$7000,RAW_매출A!$B$2:$B$7000,$A103,RAW_매출A!$A$2:$A$7000,EDATE($E103,BA$1-1)))),"")</f>
        <v/>
      </c>
      <c r="BB103" t="str">
        <f>IFERROR(IF($A103="","",IF(SUMIFS(RAW_매출A!$J$2:$J$7000,RAW_매출A!$B$2:$B$7000,$A103,RAW_매출A!$A$2:$A$7000,EDATE($E103,BB$1-1))=0,"",SUMIFS(RAW_매출A!$J$2:$J$7000,RAW_매출A!$B$2:$B$7000,$A103,RAW_매출A!$A$2:$A$7000,EDATE($E103,BB$1-1)))),"")</f>
        <v/>
      </c>
      <c r="BC103" t="str">
        <f>IFERROR(IF($A103="","",IF(SUMIFS(RAW_매출A!$J$2:$J$7000,RAW_매출A!$B$2:$B$7000,$A103,RAW_매출A!$A$2:$A$7000,EDATE($E103,BC$1-1))=0,"",SUMIFS(RAW_매출A!$J$2:$J$7000,RAW_매출A!$B$2:$B$7000,$A103,RAW_매출A!$A$2:$A$7000,EDATE($E103,BC$1-1)))),"")</f>
        <v/>
      </c>
      <c r="BD103" t="str">
        <f>IFERROR(IF($A103="","",IF(SUMIFS(RAW_매출A!$J$2:$J$7000,RAW_매출A!$B$2:$B$7000,$A103,RAW_매출A!$A$2:$A$7000,EDATE($E103,BD$1-1))=0,"",SUMIFS(RAW_매출A!$J$2:$J$7000,RAW_매출A!$B$2:$B$7000,$A103,RAW_매출A!$A$2:$A$7000,EDATE($E103,BD$1-1)))),"")</f>
        <v/>
      </c>
      <c r="BE103" t="str">
        <f>IFERROR(IF($A103="","",IF(SUMIFS(RAW_매출A!$J$2:$J$7000,RAW_매출A!$B$2:$B$7000,$A103,RAW_매출A!$A$2:$A$7000,EDATE($E103,BE$1-1))=0,"",SUMIFS(RAW_매출A!$J$2:$J$7000,RAW_매출A!$B$2:$B$7000,$A103,RAW_매출A!$A$2:$A$7000,EDATE($E103,BE$1-1)))),"")</f>
        <v/>
      </c>
      <c r="BF103" t="str">
        <f>IFERROR(IF($A103="","",IF(SUMIFS(RAW_매출A!$J$2:$J$7000,RAW_매출A!$B$2:$B$7000,$A103,RAW_매출A!$A$2:$A$7000,EDATE($E103,BF$1-1))=0,"",SUMIFS(RAW_매출A!$J$2:$J$7000,RAW_매출A!$B$2:$B$7000,$A103,RAW_매출A!$A$2:$A$7000,EDATE($E103,BF$1-1)))),"")</f>
        <v/>
      </c>
      <c r="BG103" t="str">
        <f>IFERROR(IF($A103="","",IF(SUMIFS(RAW_매출A!$J$2:$J$7000,RAW_매출A!$B$2:$B$7000,$A103,RAW_매출A!$A$2:$A$7000,EDATE($E103,BG$1-1))=0,"",SUMIFS(RAW_매출A!$J$2:$J$7000,RAW_매출A!$B$2:$B$7000,$A103,RAW_매출A!$A$2:$A$7000,EDATE($E103,BG$1-1)))),"")</f>
        <v/>
      </c>
      <c r="BH103" t="str">
        <f>IFERROR(IF($A103="","",IF(SUMIFS(RAW_매출A!$J$2:$J$7000,RAW_매출A!$B$2:$B$7000,$A103,RAW_매출A!$A$2:$A$7000,EDATE($E103,BH$1-1))=0,"",SUMIFS(RAW_매출A!$J$2:$J$7000,RAW_매출A!$B$2:$B$7000,$A103,RAW_매출A!$A$2:$A$7000,EDATE($E103,BH$1-1)))),"")</f>
        <v/>
      </c>
      <c r="BI103" t="str">
        <f>IFERROR(IF($A103="","",IF(SUMIFS(RAW_매출A!$J$2:$J$7000,RAW_매출A!$B$2:$B$7000,$A103,RAW_매출A!$A$2:$A$7000,EDATE($E103,BI$1-1))=0,"",SUMIFS(RAW_매출A!$J$2:$J$7000,RAW_매출A!$B$2:$B$7000,$A103,RAW_매출A!$A$2:$A$7000,EDATE($E103,BI$1-1)))),"")</f>
        <v/>
      </c>
      <c r="BJ103" t="str">
        <f>IFERROR(IF($A103="","",IF(SUMIFS(RAW_매출A!$J$2:$J$7000,RAW_매출A!$B$2:$B$7000,$A103,RAW_매출A!$A$2:$A$7000,EDATE($E103,BJ$1-1))=0,"",SUMIFS(RAW_매출A!$J$2:$J$7000,RAW_매출A!$B$2:$B$7000,$A103,RAW_매출A!$A$2:$A$7000,EDATE($E103,BJ$1-1)))),"")</f>
        <v/>
      </c>
      <c r="BK103" t="str">
        <f>IFERROR(IF($A103="","",IF(SUMIFS(RAW_매출A!$J$2:$J$7000,RAW_매출A!$B$2:$B$7000,$A103,RAW_매출A!$A$2:$A$7000,EDATE($E103,BK$1-1))=0,"",SUMIFS(RAW_매출A!$J$2:$J$7000,RAW_매출A!$B$2:$B$7000,$A103,RAW_매출A!$A$2:$A$7000,EDATE($E103,BK$1-1)))),"")</f>
        <v/>
      </c>
      <c r="BL103" t="str">
        <f>IFERROR(IF($A103="","",IF(SUMIFS(RAW_매출A!$J$2:$J$7000,RAW_매출A!$B$2:$B$7000,$A103,RAW_매출A!$A$2:$A$7000,EDATE($E103,BL$1-1))=0,"",SUMIFS(RAW_매출A!$J$2:$J$7000,RAW_매출A!$B$2:$B$7000,$A103,RAW_매출A!$A$2:$A$7000,EDATE($E103,BL$1-1)))),"")</f>
        <v/>
      </c>
      <c r="BM103" t="str">
        <f>IFERROR(IF($A103="","",IF(SUMIFS(RAW_매출A!$J$2:$J$7000,RAW_매출A!$B$2:$B$7000,$A103,RAW_매출A!$A$2:$A$7000,EDATE($E103,BM$1-1))=0,"",SUMIFS(RAW_매출A!$J$2:$J$7000,RAW_매출A!$B$2:$B$7000,$A103,RAW_매출A!$A$2:$A$7000,EDATE($E103,BM$1-1)))),"")</f>
        <v/>
      </c>
      <c r="BN103" t="str">
        <f>IFERROR(IF($A103="","",IF(SUMIFS(RAW_매출A!$J$2:$J$7000,RAW_매출A!$B$2:$B$7000,$A103,RAW_매출A!$A$2:$A$7000,EDATE($E103,BN$1-1))=0,"",SUMIFS(RAW_매출A!$J$2:$J$7000,RAW_매출A!$B$2:$B$7000,$A103,RAW_매출A!$A$2:$A$7000,EDATE($E103,BN$1-1)))),"")</f>
        <v/>
      </c>
    </row>
    <row r="104" spans="1:66" x14ac:dyDescent="0.3">
      <c r="A104" t="str">
        <f>세팅!A105</f>
        <v>(1093) #영통망포뽀송점</v>
      </c>
      <c r="B104" t="str">
        <f>세팅!B105</f>
        <v>150-2</v>
      </c>
      <c r="C104">
        <f t="shared" si="5"/>
        <v>2</v>
      </c>
      <c r="D104" t="str">
        <f t="shared" si="6"/>
        <v>2</v>
      </c>
      <c r="E104" s="1">
        <f>세팅!D105</f>
        <v>45231</v>
      </c>
      <c r="F104">
        <f t="shared" si="7"/>
        <v>5910670</v>
      </c>
      <c r="G104">
        <f>IFERROR(IF($A104="","",IF(SUMIFS(RAW_매출A!$J$2:$J$7000,RAW_매출A!$B$2:$B$7000,$A104,RAW_매출A!$A$2:$A$7000,EDATE($E104,G$1-1))=0,"",SUMIFS(RAW_매출A!$J$2:$J$7000,RAW_매출A!$B$2:$B$7000,$A104,RAW_매출A!$A$2:$A$7000,EDATE($E104,G$1-1)))),"")</f>
        <v>2829200</v>
      </c>
      <c r="H104">
        <f>IFERROR(IF($A104="","",IF(SUMIFS(RAW_매출A!$J$2:$J$7000,RAW_매출A!$B$2:$B$7000,$A104,RAW_매출A!$A$2:$A$7000,EDATE($E104,H$1-1))=0,"",SUMIFS(RAW_매출A!$J$2:$J$7000,RAW_매출A!$B$2:$B$7000,$A104,RAW_매출A!$A$2:$A$7000,EDATE($E104,H$1-1)))),"")</f>
        <v>3685420</v>
      </c>
      <c r="I104">
        <f>IFERROR(IF($A104="","",IF(SUMIFS(RAW_매출A!$J$2:$J$7000,RAW_매출A!$B$2:$B$7000,$A104,RAW_매출A!$A$2:$A$7000,EDATE($E104,I$1-1))=0,"",SUMIFS(RAW_매출A!$J$2:$J$7000,RAW_매출A!$B$2:$B$7000,$A104,RAW_매출A!$A$2:$A$7000,EDATE($E104,I$1-1)))),"")</f>
        <v>4570240</v>
      </c>
      <c r="J104" s="28">
        <f>IFERROR(IF($A104="","",IF(SUMIFS(RAW_매출A!$J$2:$J$7000,RAW_매출A!$B$2:$B$7000,$A104,RAW_매출A!$A$2:$A$7000,EDATE($E104,J$1-1))=0,"",SUMIFS(RAW_매출A!$J$2:$J$7000,RAW_매출A!$B$2:$B$7000,$A104,RAW_매출A!$A$2:$A$7000,EDATE($E104,J$1-1)))),"")</f>
        <v>4725800</v>
      </c>
      <c r="K104" s="28">
        <f>IFERROR(IF($A104="","",IF(SUMIFS(RAW_매출A!$J$2:$J$7000,RAW_매출A!$B$2:$B$7000,$A104,RAW_매출A!$A$2:$A$7000,EDATE($E104,K$1-1))=0,"",SUMIFS(RAW_매출A!$J$2:$J$7000,RAW_매출A!$B$2:$B$7000,$A104,RAW_매출A!$A$2:$A$7000,EDATE($E104,K$1-1)))),"")</f>
        <v>5785280</v>
      </c>
      <c r="L104" s="28">
        <f>IFERROR(IF($A104="","",IF(SUMIFS(RAW_매출A!$J$2:$J$7000,RAW_매출A!$B$2:$B$7000,$A104,RAW_매출A!$A$2:$A$7000,EDATE($E104,L$1-1))=0,"",SUMIFS(RAW_매출A!$J$2:$J$7000,RAW_매출A!$B$2:$B$7000,$A104,RAW_매출A!$A$2:$A$7000,EDATE($E104,L$1-1)))),"")</f>
        <v>6207320</v>
      </c>
      <c r="M104" s="28">
        <f>IFERROR(IF($A104="","",IF(SUMIFS(RAW_매출A!$J$2:$J$7000,RAW_매출A!$B$2:$B$7000,$A104,RAW_매출A!$A$2:$A$7000,EDATE($E104,M$1-1))=0,"",SUMIFS(RAW_매출A!$J$2:$J$7000,RAW_매출A!$B$2:$B$7000,$A104,RAW_매출A!$A$2:$A$7000,EDATE($E104,M$1-1)))),"")</f>
        <v>6051180</v>
      </c>
      <c r="N104" s="28">
        <f>IFERROR(IF($A104="","",IF(SUMIFS(RAW_매출A!$J$2:$J$7000,RAW_매출A!$B$2:$B$7000,$A104,RAW_매출A!$A$2:$A$7000,EDATE($E104,N$1-1))=0,"",SUMIFS(RAW_매출A!$J$2:$J$7000,RAW_매출A!$B$2:$B$7000,$A104,RAW_매출A!$A$2:$A$7000,EDATE($E104,N$1-1)))),"")</f>
        <v>6155900</v>
      </c>
      <c r="O104" s="28">
        <f>IFERROR(IF($A104="","",IF(SUMIFS(RAW_매출A!$J$2:$J$7000,RAW_매출A!$B$2:$B$7000,$A104,RAW_매출A!$A$2:$A$7000,EDATE($E104,O$1-1))=0,"",SUMIFS(RAW_매출A!$J$2:$J$7000,RAW_매출A!$B$2:$B$7000,$A104,RAW_매출A!$A$2:$A$7000,EDATE($E104,O$1-1)))),"")</f>
        <v>6538540</v>
      </c>
      <c r="P104">
        <f>IFERROR(IF($A104="","",IF(SUMIFS(RAW_매출A!$J$2:$J$7000,RAW_매출A!$B$2:$B$7000,$A104,RAW_매출A!$A$2:$A$7000,EDATE($E104,P$1-1))=0,"",SUMIFS(RAW_매출A!$J$2:$J$7000,RAW_매출A!$B$2:$B$7000,$A104,RAW_매출A!$A$2:$A$7000,EDATE($E104,P$1-1)))),"")</f>
        <v>6271690</v>
      </c>
      <c r="Q104">
        <f>IFERROR(IF($A104="","",IF(SUMIFS(RAW_매출A!$J$2:$J$7000,RAW_매출A!$B$2:$B$7000,$A104,RAW_매출A!$A$2:$A$7000,EDATE($E104,Q$1-1))=0,"",SUMIFS(RAW_매출A!$J$2:$J$7000,RAW_매출A!$B$2:$B$7000,$A104,RAW_매출A!$A$2:$A$7000,EDATE($E104,Q$1-1)))),"")</f>
        <v>6436320</v>
      </c>
      <c r="R104">
        <f>IFERROR(IF($A104="","",IF(SUMIFS(RAW_매출A!$J$2:$J$7000,RAW_매출A!$B$2:$B$7000,$A104,RAW_매출A!$A$2:$A$7000,EDATE($E104,R$1-1))=0,"",SUMIFS(RAW_매출A!$J$2:$J$7000,RAW_매출A!$B$2:$B$7000,$A104,RAW_매출A!$A$2:$A$7000,EDATE($E104,R$1-1)))),"")</f>
        <v>6593940</v>
      </c>
      <c r="S104">
        <f>IFERROR(IF($A104="","",IF(SUMIFS(RAW_매출A!$J$2:$J$7000,RAW_매출A!$B$2:$B$7000,$A104,RAW_매출A!$A$2:$A$7000,EDATE($E104,S$1-1))=0,"",SUMIFS(RAW_매출A!$J$2:$J$7000,RAW_매출A!$B$2:$B$7000,$A104,RAW_매출A!$A$2:$A$7000,EDATE($E104,S$1-1)))),"")</f>
        <v>6527700</v>
      </c>
      <c r="T104">
        <f>IFERROR(IF($A104="","",IF(SUMIFS(RAW_매출A!$J$2:$J$7000,RAW_매출A!$B$2:$B$7000,$A104,RAW_매출A!$A$2:$A$7000,EDATE($E104,T$1-1))=0,"",SUMIFS(RAW_매출A!$J$2:$J$7000,RAW_매출A!$B$2:$B$7000,$A104,RAW_매출A!$A$2:$A$7000,EDATE($E104,T$1-1)))),"")</f>
        <v>6348440</v>
      </c>
      <c r="U104">
        <f>IFERROR(IF($A104="","",IF(SUMIFS(RAW_매출A!$J$2:$J$7000,RAW_매출A!$B$2:$B$7000,$A104,RAW_매출A!$A$2:$A$7000,EDATE($E104,U$1-1))=0,"",SUMIFS(RAW_매출A!$J$2:$J$7000,RAW_매출A!$B$2:$B$7000,$A104,RAW_매출A!$A$2:$A$7000,EDATE($E104,U$1-1)))),"")</f>
        <v>5402320</v>
      </c>
      <c r="V104">
        <f>IFERROR(IF($A104="","",IF(SUMIFS(RAW_매출A!$J$2:$J$7000,RAW_매출A!$B$2:$B$7000,$A104,RAW_매출A!$A$2:$A$7000,EDATE($E104,V$1-1))=0,"",SUMIFS(RAW_매출A!$J$2:$J$7000,RAW_매출A!$B$2:$B$7000,$A104,RAW_매출A!$A$2:$A$7000,EDATE($E104,V$1-1)))),"")</f>
        <v>5199540</v>
      </c>
      <c r="W104">
        <f>IFERROR(IF($A104="","",IF(SUMIFS(RAW_매출A!$J$2:$J$7000,RAW_매출A!$B$2:$B$7000,$A104,RAW_매출A!$A$2:$A$7000,EDATE($E104,W$1-1))=0,"",SUMIFS(RAW_매출A!$J$2:$J$7000,RAW_매출A!$B$2:$B$7000,$A104,RAW_매출A!$A$2:$A$7000,EDATE($E104,W$1-1)))),"")</f>
        <v>6505710</v>
      </c>
      <c r="X104">
        <f>IFERROR(IF($A104="","",IF(SUMIFS(RAW_매출A!$J$2:$J$7000,RAW_매출A!$B$2:$B$7000,$A104,RAW_매출A!$A$2:$A$7000,EDATE($E104,X$1-1))=0,"",SUMIFS(RAW_매출A!$J$2:$J$7000,RAW_매출A!$B$2:$B$7000,$A104,RAW_매출A!$A$2:$A$7000,EDATE($E104,X$1-1)))),"")</f>
        <v>6256610</v>
      </c>
      <c r="Y104">
        <f>IFERROR(IF($A104="","",IF(SUMIFS(RAW_매출A!$J$2:$J$7000,RAW_매출A!$B$2:$B$7000,$A104,RAW_매출A!$A$2:$A$7000,EDATE($E104,Y$1-1))=0,"",SUMIFS(RAW_매출A!$J$2:$J$7000,RAW_매출A!$B$2:$B$7000,$A104,RAW_매출A!$A$2:$A$7000,EDATE($E104,Y$1-1)))),"")</f>
        <v>7439970</v>
      </c>
      <c r="Z104">
        <f>IFERROR(IF($A104="","",IF(SUMIFS(RAW_매출A!$J$2:$J$7000,RAW_매출A!$B$2:$B$7000,$A104,RAW_매출A!$A$2:$A$7000,EDATE($E104,Z$1-1))=0,"",SUMIFS(RAW_매출A!$J$2:$J$7000,RAW_매출A!$B$2:$B$7000,$A104,RAW_매출A!$A$2:$A$7000,EDATE($E104,Z$1-1)))),"")</f>
        <v>6307190</v>
      </c>
      <c r="AA104">
        <f>IFERROR(IF($A104="","",IF(SUMIFS(RAW_매출A!$J$2:$J$7000,RAW_매출A!$B$2:$B$7000,$A104,RAW_매출A!$A$2:$A$7000,EDATE($E104,AA$1-1))=0,"",SUMIFS(RAW_매출A!$J$2:$J$7000,RAW_매출A!$B$2:$B$7000,$A104,RAW_매출A!$A$2:$A$7000,EDATE($E104,AA$1-1)))),"")</f>
        <v>6639940</v>
      </c>
      <c r="AB104">
        <f>IFERROR(IF($A104="","",IF(SUMIFS(RAW_매출A!$J$2:$J$7000,RAW_매출A!$B$2:$B$7000,$A104,RAW_매출A!$A$2:$A$7000,EDATE($E104,AB$1-1))=0,"",SUMIFS(RAW_매출A!$J$2:$J$7000,RAW_매출A!$B$2:$B$7000,$A104,RAW_매출A!$A$2:$A$7000,EDATE($E104,AB$1-1)))),"")</f>
        <v>6265640</v>
      </c>
      <c r="AC104">
        <f>IFERROR(IF($A104="","",IF(SUMIFS(RAW_매출A!$J$2:$J$7000,RAW_매출A!$B$2:$B$7000,$A104,RAW_매출A!$A$2:$A$7000,EDATE($E104,AC$1-1))=0,"",SUMIFS(RAW_매출A!$J$2:$J$7000,RAW_매출A!$B$2:$B$7000,$A104,RAW_매출A!$A$2:$A$7000,EDATE($E104,AC$1-1)))),"")</f>
        <v>5960050</v>
      </c>
      <c r="AD104">
        <f>IFERROR(IF($A104="","",IF(SUMIFS(RAW_매출A!$J$2:$J$7000,RAW_매출A!$B$2:$B$7000,$A104,RAW_매출A!$A$2:$A$7000,EDATE($E104,AD$1-1))=0,"",SUMIFS(RAW_매출A!$J$2:$J$7000,RAW_매출A!$B$2:$B$7000,$A104,RAW_매출A!$A$2:$A$7000,EDATE($E104,AD$1-1)))),"")</f>
        <v>6451170</v>
      </c>
      <c r="AE104">
        <f>IFERROR(IF($A104="","",IF(SUMIFS(RAW_매출A!$J$2:$J$7000,RAW_매출A!$B$2:$B$7000,$A104,RAW_매출A!$A$2:$A$7000,EDATE($E104,AE$1-1))=0,"",SUMIFS(RAW_매출A!$J$2:$J$7000,RAW_매출A!$B$2:$B$7000,$A104,RAW_매출A!$A$2:$A$7000,EDATE($E104,AE$1-1)))),"")</f>
        <v>6732720</v>
      </c>
      <c r="AF104">
        <f>IFERROR(IF($A104="","",IF(SUMIFS(RAW_매출A!$J$2:$J$7000,RAW_매출A!$B$2:$B$7000,$A104,RAW_매출A!$A$2:$A$7000,EDATE($E104,AF$1-1))=0,"",SUMIFS(RAW_매출A!$J$2:$J$7000,RAW_매출A!$B$2:$B$7000,$A104,RAW_매출A!$A$2:$A$7000,EDATE($E104,AF$1-1)))),"")</f>
        <v>5745500</v>
      </c>
      <c r="AG104">
        <f>IFERROR(IF($A104="","",IF(SUMIFS(RAW_매출A!$J$2:$J$7000,RAW_매출A!$B$2:$B$7000,$A104,RAW_매출A!$A$2:$A$7000,EDATE($E104,AG$1-1))=0,"",SUMIFS(RAW_매출A!$J$2:$J$7000,RAW_매출A!$B$2:$B$7000,$A104,RAW_매출A!$A$2:$A$7000,EDATE($E104,AG$1-1)))),"")</f>
        <v>7068760</v>
      </c>
      <c r="AH104">
        <f>IFERROR(IF($A104="","",IF(SUMIFS(RAW_매출A!$J$2:$J$7000,RAW_매출A!$B$2:$B$7000,$A104,RAW_매출A!$A$2:$A$7000,EDATE($E104,AH$1-1))=0,"",SUMIFS(RAW_매출A!$J$2:$J$7000,RAW_매출A!$B$2:$B$7000,$A104,RAW_매출A!$A$2:$A$7000,EDATE($E104,AH$1-1)))),"")</f>
        <v>6295520</v>
      </c>
      <c r="AI104">
        <f>IFERROR(IF($A104="","",IF(SUMIFS(RAW_매출A!$J$2:$J$7000,RAW_매출A!$B$2:$B$7000,$A104,RAW_매출A!$A$2:$A$7000,EDATE($E104,AI$1-1))=0,"",SUMIFS(RAW_매출A!$J$2:$J$7000,RAW_매출A!$B$2:$B$7000,$A104,RAW_매출A!$A$2:$A$7000,EDATE($E104,AI$1-1)))),"")</f>
        <v>7795750</v>
      </c>
      <c r="AJ104">
        <f>IFERROR(IF($A104="","",IF(SUMIFS(RAW_매출A!$J$2:$J$7000,RAW_매출A!$B$2:$B$7000,$A104,RAW_매출A!$A$2:$A$7000,EDATE($E104,AJ$1-1))=0,"",SUMIFS(RAW_매출A!$J$2:$J$7000,RAW_매출A!$B$2:$B$7000,$A104,RAW_매출A!$A$2:$A$7000,EDATE($E104,AJ$1-1)))),"")</f>
        <v>7717610</v>
      </c>
      <c r="AK104">
        <f>IFERROR(IF($A104="","",IF(SUMIFS(RAW_매출A!$J$2:$J$7000,RAW_매출A!$B$2:$B$7000,$A104,RAW_매출A!$A$2:$A$7000,EDATE($E104,AK$1-1))=0,"",SUMIFS(RAW_매출A!$J$2:$J$7000,RAW_매출A!$B$2:$B$7000,$A104,RAW_매출A!$A$2:$A$7000,EDATE($E104,AK$1-1)))),"")</f>
        <v>8968280</v>
      </c>
      <c r="AL104">
        <f>IFERROR(IF($A104="","",IF(SUMIFS(RAW_매출A!$J$2:$J$7000,RAW_매출A!$B$2:$B$7000,$A104,RAW_매출A!$A$2:$A$7000,EDATE($E104,AL$1-1))=0,"",SUMIFS(RAW_매출A!$J$2:$J$7000,RAW_매출A!$B$2:$B$7000,$A104,RAW_매출A!$A$2:$A$7000,EDATE($E104,AL$1-1)))),"")</f>
        <v>7576520</v>
      </c>
      <c r="AM104" t="str">
        <f>IFERROR(IF($A104="","",IF(SUMIFS(RAW_매출A!$J$2:$J$7000,RAW_매출A!$B$2:$B$7000,$A104,RAW_매출A!$A$2:$A$7000,EDATE($E104,AM$1-1))=0,"",SUMIFS(RAW_매출A!$J$2:$J$7000,RAW_매출A!$B$2:$B$7000,$A104,RAW_매출A!$A$2:$A$7000,EDATE($E104,AM$1-1)))),"")</f>
        <v/>
      </c>
      <c r="AN104" t="str">
        <f>IFERROR(IF($A104="","",IF(SUMIFS(RAW_매출A!$J$2:$J$7000,RAW_매출A!$B$2:$B$7000,$A104,RAW_매출A!$A$2:$A$7000,EDATE($E104,AN$1-1))=0,"",SUMIFS(RAW_매출A!$J$2:$J$7000,RAW_매출A!$B$2:$B$7000,$A104,RAW_매출A!$A$2:$A$7000,EDATE($E104,AN$1-1)))),"")</f>
        <v/>
      </c>
      <c r="AO104" t="str">
        <f>IFERROR(IF($A104="","",IF(SUMIFS(RAW_매출A!$J$2:$J$7000,RAW_매출A!$B$2:$B$7000,$A104,RAW_매출A!$A$2:$A$7000,EDATE($E104,AO$1-1))=0,"",SUMIFS(RAW_매출A!$J$2:$J$7000,RAW_매출A!$B$2:$B$7000,$A104,RAW_매출A!$A$2:$A$7000,EDATE($E104,AO$1-1)))),"")</f>
        <v/>
      </c>
      <c r="AP104" t="str">
        <f>IFERROR(IF($A104="","",IF(SUMIFS(RAW_매출A!$J$2:$J$7000,RAW_매출A!$B$2:$B$7000,$A104,RAW_매출A!$A$2:$A$7000,EDATE($E104,AP$1-1))=0,"",SUMIFS(RAW_매출A!$J$2:$J$7000,RAW_매출A!$B$2:$B$7000,$A104,RAW_매출A!$A$2:$A$7000,EDATE($E104,AP$1-1)))),"")</f>
        <v/>
      </c>
      <c r="AQ104" t="str">
        <f>IFERROR(IF($A104="","",IF(SUMIFS(RAW_매출A!$J$2:$J$7000,RAW_매출A!$B$2:$B$7000,$A104,RAW_매출A!$A$2:$A$7000,EDATE($E104,AQ$1-1))=0,"",SUMIFS(RAW_매출A!$J$2:$J$7000,RAW_매출A!$B$2:$B$7000,$A104,RAW_매출A!$A$2:$A$7000,EDATE($E104,AQ$1-1)))),"")</f>
        <v/>
      </c>
      <c r="AR104" t="str">
        <f>IFERROR(IF($A104="","",IF(SUMIFS(RAW_매출A!$J$2:$J$7000,RAW_매출A!$B$2:$B$7000,$A104,RAW_매출A!$A$2:$A$7000,EDATE($E104,AR$1-1))=0,"",SUMIFS(RAW_매출A!$J$2:$J$7000,RAW_매출A!$B$2:$B$7000,$A104,RAW_매출A!$A$2:$A$7000,EDATE($E104,AR$1-1)))),"")</f>
        <v/>
      </c>
      <c r="AS104" t="str">
        <f>IFERROR(IF($A104="","",IF(SUMIFS(RAW_매출A!$J$2:$J$7000,RAW_매출A!$B$2:$B$7000,$A104,RAW_매출A!$A$2:$A$7000,EDATE($E104,AS$1-1))=0,"",SUMIFS(RAW_매출A!$J$2:$J$7000,RAW_매출A!$B$2:$B$7000,$A104,RAW_매출A!$A$2:$A$7000,EDATE($E104,AS$1-1)))),"")</f>
        <v/>
      </c>
      <c r="AT104" t="str">
        <f>IFERROR(IF($A104="","",IF(SUMIFS(RAW_매출A!$J$2:$J$7000,RAW_매출A!$B$2:$B$7000,$A104,RAW_매출A!$A$2:$A$7000,EDATE($E104,AT$1-1))=0,"",SUMIFS(RAW_매출A!$J$2:$J$7000,RAW_매출A!$B$2:$B$7000,$A104,RAW_매출A!$A$2:$A$7000,EDATE($E104,AT$1-1)))),"")</f>
        <v/>
      </c>
      <c r="AU104" t="str">
        <f>IFERROR(IF($A104="","",IF(SUMIFS(RAW_매출A!$J$2:$J$7000,RAW_매출A!$B$2:$B$7000,$A104,RAW_매출A!$A$2:$A$7000,EDATE($E104,AU$1-1))=0,"",SUMIFS(RAW_매출A!$J$2:$J$7000,RAW_매출A!$B$2:$B$7000,$A104,RAW_매출A!$A$2:$A$7000,EDATE($E104,AU$1-1)))),"")</f>
        <v/>
      </c>
      <c r="AV104" t="str">
        <f>IFERROR(IF($A104="","",IF(SUMIFS(RAW_매출A!$J$2:$J$7000,RAW_매출A!$B$2:$B$7000,$A104,RAW_매출A!$A$2:$A$7000,EDATE($E104,AV$1-1))=0,"",SUMIFS(RAW_매출A!$J$2:$J$7000,RAW_매출A!$B$2:$B$7000,$A104,RAW_매출A!$A$2:$A$7000,EDATE($E104,AV$1-1)))),"")</f>
        <v/>
      </c>
      <c r="AW104" t="str">
        <f>IFERROR(IF($A104="","",IF(SUMIFS(RAW_매출A!$J$2:$J$7000,RAW_매출A!$B$2:$B$7000,$A104,RAW_매출A!$A$2:$A$7000,EDATE($E104,AW$1-1))=0,"",SUMIFS(RAW_매출A!$J$2:$J$7000,RAW_매출A!$B$2:$B$7000,$A104,RAW_매출A!$A$2:$A$7000,EDATE($E104,AW$1-1)))),"")</f>
        <v/>
      </c>
      <c r="AX104" t="str">
        <f>IFERROR(IF($A104="","",IF(SUMIFS(RAW_매출A!$J$2:$J$7000,RAW_매출A!$B$2:$B$7000,$A104,RAW_매출A!$A$2:$A$7000,EDATE($E104,AX$1-1))=0,"",SUMIFS(RAW_매출A!$J$2:$J$7000,RAW_매출A!$B$2:$B$7000,$A104,RAW_매출A!$A$2:$A$7000,EDATE($E104,AX$1-1)))),"")</f>
        <v/>
      </c>
      <c r="AY104" t="str">
        <f>IFERROR(IF($A104="","",IF(SUMIFS(RAW_매출A!$J$2:$J$7000,RAW_매출A!$B$2:$B$7000,$A104,RAW_매출A!$A$2:$A$7000,EDATE($E104,AY$1-1))=0,"",SUMIFS(RAW_매출A!$J$2:$J$7000,RAW_매출A!$B$2:$B$7000,$A104,RAW_매출A!$A$2:$A$7000,EDATE($E104,AY$1-1)))),"")</f>
        <v/>
      </c>
      <c r="AZ104" t="str">
        <f>IFERROR(IF($A104="","",IF(SUMIFS(RAW_매출A!$J$2:$J$7000,RAW_매출A!$B$2:$B$7000,$A104,RAW_매출A!$A$2:$A$7000,EDATE($E104,AZ$1-1))=0,"",SUMIFS(RAW_매출A!$J$2:$J$7000,RAW_매출A!$B$2:$B$7000,$A104,RAW_매출A!$A$2:$A$7000,EDATE($E104,AZ$1-1)))),"")</f>
        <v/>
      </c>
      <c r="BA104" t="str">
        <f>IFERROR(IF($A104="","",IF(SUMIFS(RAW_매출A!$J$2:$J$7000,RAW_매출A!$B$2:$B$7000,$A104,RAW_매출A!$A$2:$A$7000,EDATE($E104,BA$1-1))=0,"",SUMIFS(RAW_매출A!$J$2:$J$7000,RAW_매출A!$B$2:$B$7000,$A104,RAW_매출A!$A$2:$A$7000,EDATE($E104,BA$1-1)))),"")</f>
        <v/>
      </c>
      <c r="BB104" t="str">
        <f>IFERROR(IF($A104="","",IF(SUMIFS(RAW_매출A!$J$2:$J$7000,RAW_매출A!$B$2:$B$7000,$A104,RAW_매출A!$A$2:$A$7000,EDATE($E104,BB$1-1))=0,"",SUMIFS(RAW_매출A!$J$2:$J$7000,RAW_매출A!$B$2:$B$7000,$A104,RAW_매출A!$A$2:$A$7000,EDATE($E104,BB$1-1)))),"")</f>
        <v/>
      </c>
      <c r="BC104" t="str">
        <f>IFERROR(IF($A104="","",IF(SUMIFS(RAW_매출A!$J$2:$J$7000,RAW_매출A!$B$2:$B$7000,$A104,RAW_매출A!$A$2:$A$7000,EDATE($E104,BC$1-1))=0,"",SUMIFS(RAW_매출A!$J$2:$J$7000,RAW_매출A!$B$2:$B$7000,$A104,RAW_매출A!$A$2:$A$7000,EDATE($E104,BC$1-1)))),"")</f>
        <v/>
      </c>
      <c r="BD104" t="str">
        <f>IFERROR(IF($A104="","",IF(SUMIFS(RAW_매출A!$J$2:$J$7000,RAW_매출A!$B$2:$B$7000,$A104,RAW_매출A!$A$2:$A$7000,EDATE($E104,BD$1-1))=0,"",SUMIFS(RAW_매출A!$J$2:$J$7000,RAW_매출A!$B$2:$B$7000,$A104,RAW_매출A!$A$2:$A$7000,EDATE($E104,BD$1-1)))),"")</f>
        <v/>
      </c>
      <c r="BE104" t="str">
        <f>IFERROR(IF($A104="","",IF(SUMIFS(RAW_매출A!$J$2:$J$7000,RAW_매출A!$B$2:$B$7000,$A104,RAW_매출A!$A$2:$A$7000,EDATE($E104,BE$1-1))=0,"",SUMIFS(RAW_매출A!$J$2:$J$7000,RAW_매출A!$B$2:$B$7000,$A104,RAW_매출A!$A$2:$A$7000,EDATE($E104,BE$1-1)))),"")</f>
        <v/>
      </c>
      <c r="BF104" t="str">
        <f>IFERROR(IF($A104="","",IF(SUMIFS(RAW_매출A!$J$2:$J$7000,RAW_매출A!$B$2:$B$7000,$A104,RAW_매출A!$A$2:$A$7000,EDATE($E104,BF$1-1))=0,"",SUMIFS(RAW_매출A!$J$2:$J$7000,RAW_매출A!$B$2:$B$7000,$A104,RAW_매출A!$A$2:$A$7000,EDATE($E104,BF$1-1)))),"")</f>
        <v/>
      </c>
      <c r="BG104" t="str">
        <f>IFERROR(IF($A104="","",IF(SUMIFS(RAW_매출A!$J$2:$J$7000,RAW_매출A!$B$2:$B$7000,$A104,RAW_매출A!$A$2:$A$7000,EDATE($E104,BG$1-1))=0,"",SUMIFS(RAW_매출A!$J$2:$J$7000,RAW_매출A!$B$2:$B$7000,$A104,RAW_매출A!$A$2:$A$7000,EDATE($E104,BG$1-1)))),"")</f>
        <v/>
      </c>
      <c r="BH104" t="str">
        <f>IFERROR(IF($A104="","",IF(SUMIFS(RAW_매출A!$J$2:$J$7000,RAW_매출A!$B$2:$B$7000,$A104,RAW_매출A!$A$2:$A$7000,EDATE($E104,BH$1-1))=0,"",SUMIFS(RAW_매출A!$J$2:$J$7000,RAW_매출A!$B$2:$B$7000,$A104,RAW_매출A!$A$2:$A$7000,EDATE($E104,BH$1-1)))),"")</f>
        <v/>
      </c>
      <c r="BI104" t="str">
        <f>IFERROR(IF($A104="","",IF(SUMIFS(RAW_매출A!$J$2:$J$7000,RAW_매출A!$B$2:$B$7000,$A104,RAW_매출A!$A$2:$A$7000,EDATE($E104,BI$1-1))=0,"",SUMIFS(RAW_매출A!$J$2:$J$7000,RAW_매출A!$B$2:$B$7000,$A104,RAW_매출A!$A$2:$A$7000,EDATE($E104,BI$1-1)))),"")</f>
        <v/>
      </c>
      <c r="BJ104" t="str">
        <f>IFERROR(IF($A104="","",IF(SUMIFS(RAW_매출A!$J$2:$J$7000,RAW_매출A!$B$2:$B$7000,$A104,RAW_매출A!$A$2:$A$7000,EDATE($E104,BJ$1-1))=0,"",SUMIFS(RAW_매출A!$J$2:$J$7000,RAW_매출A!$B$2:$B$7000,$A104,RAW_매출A!$A$2:$A$7000,EDATE($E104,BJ$1-1)))),"")</f>
        <v/>
      </c>
      <c r="BK104" t="str">
        <f>IFERROR(IF($A104="","",IF(SUMIFS(RAW_매출A!$J$2:$J$7000,RAW_매출A!$B$2:$B$7000,$A104,RAW_매출A!$A$2:$A$7000,EDATE($E104,BK$1-1))=0,"",SUMIFS(RAW_매출A!$J$2:$J$7000,RAW_매출A!$B$2:$B$7000,$A104,RAW_매출A!$A$2:$A$7000,EDATE($E104,BK$1-1)))),"")</f>
        <v/>
      </c>
      <c r="BL104" t="str">
        <f>IFERROR(IF($A104="","",IF(SUMIFS(RAW_매출A!$J$2:$J$7000,RAW_매출A!$B$2:$B$7000,$A104,RAW_매출A!$A$2:$A$7000,EDATE($E104,BL$1-1))=0,"",SUMIFS(RAW_매출A!$J$2:$J$7000,RAW_매출A!$B$2:$B$7000,$A104,RAW_매출A!$A$2:$A$7000,EDATE($E104,BL$1-1)))),"")</f>
        <v/>
      </c>
      <c r="BM104" t="str">
        <f>IFERROR(IF($A104="","",IF(SUMIFS(RAW_매출A!$J$2:$J$7000,RAW_매출A!$B$2:$B$7000,$A104,RAW_매출A!$A$2:$A$7000,EDATE($E104,BM$1-1))=0,"",SUMIFS(RAW_매출A!$J$2:$J$7000,RAW_매출A!$B$2:$B$7000,$A104,RAW_매출A!$A$2:$A$7000,EDATE($E104,BM$1-1)))),"")</f>
        <v/>
      </c>
      <c r="BN104" t="str">
        <f>IFERROR(IF($A104="","",IF(SUMIFS(RAW_매출A!$J$2:$J$7000,RAW_매출A!$B$2:$B$7000,$A104,RAW_매출A!$A$2:$A$7000,EDATE($E104,BN$1-1))=0,"",SUMIFS(RAW_매출A!$J$2:$J$7000,RAW_매출A!$B$2:$B$7000,$A104,RAW_매출A!$A$2:$A$7000,EDATE($E104,BN$1-1)))),"")</f>
        <v/>
      </c>
    </row>
    <row r="105" spans="1:66" x14ac:dyDescent="0.3">
      <c r="A105" t="str">
        <f>세팅!A106</f>
        <v>(1094) #숙명여대정문점</v>
      </c>
      <c r="B105" t="str">
        <f>세팅!B106</f>
        <v>150-1</v>
      </c>
      <c r="C105">
        <f t="shared" si="5"/>
        <v>1</v>
      </c>
      <c r="D105" t="str">
        <f t="shared" si="6"/>
        <v>1</v>
      </c>
      <c r="E105" s="1">
        <f>세팅!D106</f>
        <v>45261</v>
      </c>
      <c r="F105">
        <f t="shared" si="7"/>
        <v>4345856.666666667</v>
      </c>
      <c r="G105">
        <f>IFERROR(IF($A105="","",IF(SUMIFS(RAW_매출A!$J$2:$J$7000,RAW_매출A!$B$2:$B$7000,$A105,RAW_매출A!$A$2:$A$7000,EDATE($E105,G$1-1))=0,"",SUMIFS(RAW_매출A!$J$2:$J$7000,RAW_매출A!$B$2:$B$7000,$A105,RAW_매출A!$A$2:$A$7000,EDATE($E105,G$1-1)))),"")</f>
        <v>3296380</v>
      </c>
      <c r="H105">
        <f>IFERROR(IF($A105="","",IF(SUMIFS(RAW_매출A!$J$2:$J$7000,RAW_매출A!$B$2:$B$7000,$A105,RAW_매출A!$A$2:$A$7000,EDATE($E105,H$1-1))=0,"",SUMIFS(RAW_매출A!$J$2:$J$7000,RAW_매출A!$B$2:$B$7000,$A105,RAW_매출A!$A$2:$A$7000,EDATE($E105,H$1-1)))),"")</f>
        <v>2960650</v>
      </c>
      <c r="I105">
        <f>IFERROR(IF($A105="","",IF(SUMIFS(RAW_매출A!$J$2:$J$7000,RAW_매출A!$B$2:$B$7000,$A105,RAW_매출A!$A$2:$A$7000,EDATE($E105,I$1-1))=0,"",SUMIFS(RAW_매출A!$J$2:$J$7000,RAW_매출A!$B$2:$B$7000,$A105,RAW_매출A!$A$2:$A$7000,EDATE($E105,I$1-1)))),"")</f>
        <v>3090850</v>
      </c>
      <c r="J105" s="28">
        <f>IFERROR(IF($A105="","",IF(SUMIFS(RAW_매출A!$J$2:$J$7000,RAW_매출A!$B$2:$B$7000,$A105,RAW_매출A!$A$2:$A$7000,EDATE($E105,J$1-1))=0,"",SUMIFS(RAW_매출A!$J$2:$J$7000,RAW_매출A!$B$2:$B$7000,$A105,RAW_매출A!$A$2:$A$7000,EDATE($E105,J$1-1)))),"")</f>
        <v>3923680</v>
      </c>
      <c r="K105" s="28">
        <f>IFERROR(IF($A105="","",IF(SUMIFS(RAW_매출A!$J$2:$J$7000,RAW_매출A!$B$2:$B$7000,$A105,RAW_매출A!$A$2:$A$7000,EDATE($E105,K$1-1))=0,"",SUMIFS(RAW_매출A!$J$2:$J$7000,RAW_매출A!$B$2:$B$7000,$A105,RAW_매출A!$A$2:$A$7000,EDATE($E105,K$1-1)))),"")</f>
        <v>4300230</v>
      </c>
      <c r="L105" s="28">
        <f>IFERROR(IF($A105="","",IF(SUMIFS(RAW_매출A!$J$2:$J$7000,RAW_매출A!$B$2:$B$7000,$A105,RAW_매출A!$A$2:$A$7000,EDATE($E105,L$1-1))=0,"",SUMIFS(RAW_매출A!$J$2:$J$7000,RAW_매출A!$B$2:$B$7000,$A105,RAW_매출A!$A$2:$A$7000,EDATE($E105,L$1-1)))),"")</f>
        <v>4138980</v>
      </c>
      <c r="M105" s="28">
        <f>IFERROR(IF($A105="","",IF(SUMIFS(RAW_매출A!$J$2:$J$7000,RAW_매출A!$B$2:$B$7000,$A105,RAW_매출A!$A$2:$A$7000,EDATE($E105,M$1-1))=0,"",SUMIFS(RAW_매출A!$J$2:$J$7000,RAW_매출A!$B$2:$B$7000,$A105,RAW_매출A!$A$2:$A$7000,EDATE($E105,M$1-1)))),"")</f>
        <v>4561500</v>
      </c>
      <c r="N105" s="28">
        <f>IFERROR(IF($A105="","",IF(SUMIFS(RAW_매출A!$J$2:$J$7000,RAW_매출A!$B$2:$B$7000,$A105,RAW_매출A!$A$2:$A$7000,EDATE($E105,N$1-1))=0,"",SUMIFS(RAW_매출A!$J$2:$J$7000,RAW_매출A!$B$2:$B$7000,$A105,RAW_매출A!$A$2:$A$7000,EDATE($E105,N$1-1)))),"")</f>
        <v>4700690</v>
      </c>
      <c r="O105" s="28">
        <f>IFERROR(IF($A105="","",IF(SUMIFS(RAW_매출A!$J$2:$J$7000,RAW_매출A!$B$2:$B$7000,$A105,RAW_매출A!$A$2:$A$7000,EDATE($E105,O$1-1))=0,"",SUMIFS(RAW_매출A!$J$2:$J$7000,RAW_매출A!$B$2:$B$7000,$A105,RAW_매출A!$A$2:$A$7000,EDATE($E105,O$1-1)))),"")</f>
        <v>4450060</v>
      </c>
      <c r="P105">
        <f>IFERROR(IF($A105="","",IF(SUMIFS(RAW_매출A!$J$2:$J$7000,RAW_매출A!$B$2:$B$7000,$A105,RAW_매출A!$A$2:$A$7000,EDATE($E105,P$1-1))=0,"",SUMIFS(RAW_매출A!$J$2:$J$7000,RAW_매출A!$B$2:$B$7000,$A105,RAW_매출A!$A$2:$A$7000,EDATE($E105,P$1-1)))),"")</f>
        <v>4462850</v>
      </c>
      <c r="Q105">
        <f>IFERROR(IF($A105="","",IF(SUMIFS(RAW_매출A!$J$2:$J$7000,RAW_매출A!$B$2:$B$7000,$A105,RAW_매출A!$A$2:$A$7000,EDATE($E105,Q$1-1))=0,"",SUMIFS(RAW_매출A!$J$2:$J$7000,RAW_매출A!$B$2:$B$7000,$A105,RAW_매출A!$A$2:$A$7000,EDATE($E105,Q$1-1)))),"")</f>
        <v>5196620</v>
      </c>
      <c r="R105">
        <f>IFERROR(IF($A105="","",IF(SUMIFS(RAW_매출A!$J$2:$J$7000,RAW_매출A!$B$2:$B$7000,$A105,RAW_매출A!$A$2:$A$7000,EDATE($E105,R$1-1))=0,"",SUMIFS(RAW_매출A!$J$2:$J$7000,RAW_매출A!$B$2:$B$7000,$A105,RAW_매출A!$A$2:$A$7000,EDATE($E105,R$1-1)))),"")</f>
        <v>4596840</v>
      </c>
      <c r="S105">
        <f>IFERROR(IF($A105="","",IF(SUMIFS(RAW_매출A!$J$2:$J$7000,RAW_매출A!$B$2:$B$7000,$A105,RAW_매출A!$A$2:$A$7000,EDATE($E105,S$1-1))=0,"",SUMIFS(RAW_매출A!$J$2:$J$7000,RAW_매출A!$B$2:$B$7000,$A105,RAW_매출A!$A$2:$A$7000,EDATE($E105,S$1-1)))),"")</f>
        <v>4979910</v>
      </c>
      <c r="T105">
        <f>IFERROR(IF($A105="","",IF(SUMIFS(RAW_매출A!$J$2:$J$7000,RAW_매출A!$B$2:$B$7000,$A105,RAW_매출A!$A$2:$A$7000,EDATE($E105,T$1-1))=0,"",SUMIFS(RAW_매출A!$J$2:$J$7000,RAW_매출A!$B$2:$B$7000,$A105,RAW_매출A!$A$2:$A$7000,EDATE($E105,T$1-1)))),"")</f>
        <v>4329280</v>
      </c>
      <c r="U105">
        <f>IFERROR(IF($A105="","",IF(SUMIFS(RAW_매출A!$J$2:$J$7000,RAW_매출A!$B$2:$B$7000,$A105,RAW_매출A!$A$2:$A$7000,EDATE($E105,U$1-1))=0,"",SUMIFS(RAW_매출A!$J$2:$J$7000,RAW_매출A!$B$2:$B$7000,$A105,RAW_매출A!$A$2:$A$7000,EDATE($E105,U$1-1)))),"")</f>
        <v>4305540</v>
      </c>
      <c r="V105">
        <f>IFERROR(IF($A105="","",IF(SUMIFS(RAW_매출A!$J$2:$J$7000,RAW_매출A!$B$2:$B$7000,$A105,RAW_매출A!$A$2:$A$7000,EDATE($E105,V$1-1))=0,"",SUMIFS(RAW_매출A!$J$2:$J$7000,RAW_매출A!$B$2:$B$7000,$A105,RAW_매출A!$A$2:$A$7000,EDATE($E105,V$1-1)))),"")</f>
        <v>4710760</v>
      </c>
      <c r="W105">
        <f>IFERROR(IF($A105="","",IF(SUMIFS(RAW_매출A!$J$2:$J$7000,RAW_매출A!$B$2:$B$7000,$A105,RAW_매출A!$A$2:$A$7000,EDATE($E105,W$1-1))=0,"",SUMIFS(RAW_매출A!$J$2:$J$7000,RAW_매출A!$B$2:$B$7000,$A105,RAW_매출A!$A$2:$A$7000,EDATE($E105,W$1-1)))),"")</f>
        <v>4811340</v>
      </c>
      <c r="X105">
        <f>IFERROR(IF($A105="","",IF(SUMIFS(RAW_매출A!$J$2:$J$7000,RAW_매출A!$B$2:$B$7000,$A105,RAW_매출A!$A$2:$A$7000,EDATE($E105,X$1-1))=0,"",SUMIFS(RAW_매출A!$J$2:$J$7000,RAW_매출A!$B$2:$B$7000,$A105,RAW_매출A!$A$2:$A$7000,EDATE($E105,X$1-1)))),"")</f>
        <v>5442500</v>
      </c>
      <c r="Y105">
        <f>IFERROR(IF($A105="","",IF(SUMIFS(RAW_매출A!$J$2:$J$7000,RAW_매출A!$B$2:$B$7000,$A105,RAW_매출A!$A$2:$A$7000,EDATE($E105,Y$1-1))=0,"",SUMIFS(RAW_매출A!$J$2:$J$7000,RAW_매출A!$B$2:$B$7000,$A105,RAW_매출A!$A$2:$A$7000,EDATE($E105,Y$1-1)))),"")</f>
        <v>5100220</v>
      </c>
      <c r="Z105">
        <f>IFERROR(IF($A105="","",IF(SUMIFS(RAW_매출A!$J$2:$J$7000,RAW_매출A!$B$2:$B$7000,$A105,RAW_매출A!$A$2:$A$7000,EDATE($E105,Z$1-1))=0,"",SUMIFS(RAW_매출A!$J$2:$J$7000,RAW_매출A!$B$2:$B$7000,$A105,RAW_매출A!$A$2:$A$7000,EDATE($E105,Z$1-1)))),"")</f>
        <v>4989680</v>
      </c>
      <c r="AA105">
        <f>IFERROR(IF($A105="","",IF(SUMIFS(RAW_매출A!$J$2:$J$7000,RAW_매출A!$B$2:$B$7000,$A105,RAW_매출A!$A$2:$A$7000,EDATE($E105,AA$1-1))=0,"",SUMIFS(RAW_매출A!$J$2:$J$7000,RAW_매출A!$B$2:$B$7000,$A105,RAW_매출A!$A$2:$A$7000,EDATE($E105,AA$1-1)))),"")</f>
        <v>4674650</v>
      </c>
      <c r="AB105">
        <f>IFERROR(IF($A105="","",IF(SUMIFS(RAW_매출A!$J$2:$J$7000,RAW_매출A!$B$2:$B$7000,$A105,RAW_매출A!$A$2:$A$7000,EDATE($E105,AB$1-1))=0,"",SUMIFS(RAW_매출A!$J$2:$J$7000,RAW_매출A!$B$2:$B$7000,$A105,RAW_매출A!$A$2:$A$7000,EDATE($E105,AB$1-1)))),"")</f>
        <v>4818920</v>
      </c>
      <c r="AC105">
        <f>IFERROR(IF($A105="","",IF(SUMIFS(RAW_매출A!$J$2:$J$7000,RAW_매출A!$B$2:$B$7000,$A105,RAW_매출A!$A$2:$A$7000,EDATE($E105,AC$1-1))=0,"",SUMIFS(RAW_매출A!$J$2:$J$7000,RAW_매출A!$B$2:$B$7000,$A105,RAW_매출A!$A$2:$A$7000,EDATE($E105,AC$1-1)))),"")</f>
        <v>6035320</v>
      </c>
      <c r="AD105">
        <f>IFERROR(IF($A105="","",IF(SUMIFS(RAW_매출A!$J$2:$J$7000,RAW_매출A!$B$2:$B$7000,$A105,RAW_매출A!$A$2:$A$7000,EDATE($E105,AD$1-1))=0,"",SUMIFS(RAW_매출A!$J$2:$J$7000,RAW_매출A!$B$2:$B$7000,$A105,RAW_매출A!$A$2:$A$7000,EDATE($E105,AD$1-1)))),"")</f>
        <v>4863610</v>
      </c>
      <c r="AE105">
        <f>IFERROR(IF($A105="","",IF(SUMIFS(RAW_매출A!$J$2:$J$7000,RAW_매출A!$B$2:$B$7000,$A105,RAW_매출A!$A$2:$A$7000,EDATE($E105,AE$1-1))=0,"",SUMIFS(RAW_매출A!$J$2:$J$7000,RAW_매출A!$B$2:$B$7000,$A105,RAW_매출A!$A$2:$A$7000,EDATE($E105,AE$1-1)))),"")</f>
        <v>4639800</v>
      </c>
      <c r="AF105">
        <f>IFERROR(IF($A105="","",IF(SUMIFS(RAW_매출A!$J$2:$J$7000,RAW_매출A!$B$2:$B$7000,$A105,RAW_매출A!$A$2:$A$7000,EDATE($E105,AF$1-1))=0,"",SUMIFS(RAW_매출A!$J$2:$J$7000,RAW_매출A!$B$2:$B$7000,$A105,RAW_매출A!$A$2:$A$7000,EDATE($E105,AF$1-1)))),"")</f>
        <v>4616640</v>
      </c>
      <c r="AG105">
        <f>IFERROR(IF($A105="","",IF(SUMIFS(RAW_매출A!$J$2:$J$7000,RAW_매출A!$B$2:$B$7000,$A105,RAW_매출A!$A$2:$A$7000,EDATE($E105,AG$1-1))=0,"",SUMIFS(RAW_매출A!$J$2:$J$7000,RAW_매출A!$B$2:$B$7000,$A105,RAW_매출A!$A$2:$A$7000,EDATE($E105,AG$1-1)))),"")</f>
        <v>4066330</v>
      </c>
      <c r="AH105">
        <f>IFERROR(IF($A105="","",IF(SUMIFS(RAW_매출A!$J$2:$J$7000,RAW_매출A!$B$2:$B$7000,$A105,RAW_매출A!$A$2:$A$7000,EDATE($E105,AH$1-1))=0,"",SUMIFS(RAW_매출A!$J$2:$J$7000,RAW_매출A!$B$2:$B$7000,$A105,RAW_매출A!$A$2:$A$7000,EDATE($E105,AH$1-1)))),"")</f>
        <v>4444040</v>
      </c>
      <c r="AI105">
        <f>IFERROR(IF($A105="","",IF(SUMIFS(RAW_매출A!$J$2:$J$7000,RAW_매출A!$B$2:$B$7000,$A105,RAW_매출A!$A$2:$A$7000,EDATE($E105,AI$1-1))=0,"",SUMIFS(RAW_매출A!$J$2:$J$7000,RAW_매출A!$B$2:$B$7000,$A105,RAW_매출A!$A$2:$A$7000,EDATE($E105,AI$1-1)))),"")</f>
        <v>4862490</v>
      </c>
      <c r="AJ105">
        <f>IFERROR(IF($A105="","",IF(SUMIFS(RAW_매출A!$J$2:$J$7000,RAW_매출A!$B$2:$B$7000,$A105,RAW_매출A!$A$2:$A$7000,EDATE($E105,AJ$1-1))=0,"",SUMIFS(RAW_매출A!$J$2:$J$7000,RAW_매출A!$B$2:$B$7000,$A105,RAW_매출A!$A$2:$A$7000,EDATE($E105,AJ$1-1)))),"")</f>
        <v>5139830</v>
      </c>
      <c r="AK105">
        <f>IFERROR(IF($A105="","",IF(SUMIFS(RAW_매출A!$J$2:$J$7000,RAW_매출A!$B$2:$B$7000,$A105,RAW_매출A!$A$2:$A$7000,EDATE($E105,AK$1-1))=0,"",SUMIFS(RAW_매출A!$J$2:$J$7000,RAW_매출A!$B$2:$B$7000,$A105,RAW_매출A!$A$2:$A$7000,EDATE($E105,AK$1-1)))),"")</f>
        <v>4648240</v>
      </c>
      <c r="AL105" t="str">
        <f>IFERROR(IF($A105="","",IF(SUMIFS(RAW_매출A!$J$2:$J$7000,RAW_매출A!$B$2:$B$7000,$A105,RAW_매출A!$A$2:$A$7000,EDATE($E105,AL$1-1))=0,"",SUMIFS(RAW_매출A!$J$2:$J$7000,RAW_매출A!$B$2:$B$7000,$A105,RAW_매출A!$A$2:$A$7000,EDATE($E105,AL$1-1)))),"")</f>
        <v/>
      </c>
      <c r="AM105" t="str">
        <f>IFERROR(IF($A105="","",IF(SUMIFS(RAW_매출A!$J$2:$J$7000,RAW_매출A!$B$2:$B$7000,$A105,RAW_매출A!$A$2:$A$7000,EDATE($E105,AM$1-1))=0,"",SUMIFS(RAW_매출A!$J$2:$J$7000,RAW_매출A!$B$2:$B$7000,$A105,RAW_매출A!$A$2:$A$7000,EDATE($E105,AM$1-1)))),"")</f>
        <v/>
      </c>
      <c r="AN105" t="str">
        <f>IFERROR(IF($A105="","",IF(SUMIFS(RAW_매출A!$J$2:$J$7000,RAW_매출A!$B$2:$B$7000,$A105,RAW_매출A!$A$2:$A$7000,EDATE($E105,AN$1-1))=0,"",SUMIFS(RAW_매출A!$J$2:$J$7000,RAW_매출A!$B$2:$B$7000,$A105,RAW_매출A!$A$2:$A$7000,EDATE($E105,AN$1-1)))),"")</f>
        <v/>
      </c>
      <c r="AO105" t="str">
        <f>IFERROR(IF($A105="","",IF(SUMIFS(RAW_매출A!$J$2:$J$7000,RAW_매출A!$B$2:$B$7000,$A105,RAW_매출A!$A$2:$A$7000,EDATE($E105,AO$1-1))=0,"",SUMIFS(RAW_매출A!$J$2:$J$7000,RAW_매출A!$B$2:$B$7000,$A105,RAW_매출A!$A$2:$A$7000,EDATE($E105,AO$1-1)))),"")</f>
        <v/>
      </c>
      <c r="AP105" t="str">
        <f>IFERROR(IF($A105="","",IF(SUMIFS(RAW_매출A!$J$2:$J$7000,RAW_매출A!$B$2:$B$7000,$A105,RAW_매출A!$A$2:$A$7000,EDATE($E105,AP$1-1))=0,"",SUMIFS(RAW_매출A!$J$2:$J$7000,RAW_매출A!$B$2:$B$7000,$A105,RAW_매출A!$A$2:$A$7000,EDATE($E105,AP$1-1)))),"")</f>
        <v/>
      </c>
      <c r="AQ105" t="str">
        <f>IFERROR(IF($A105="","",IF(SUMIFS(RAW_매출A!$J$2:$J$7000,RAW_매출A!$B$2:$B$7000,$A105,RAW_매출A!$A$2:$A$7000,EDATE($E105,AQ$1-1))=0,"",SUMIFS(RAW_매출A!$J$2:$J$7000,RAW_매출A!$B$2:$B$7000,$A105,RAW_매출A!$A$2:$A$7000,EDATE($E105,AQ$1-1)))),"")</f>
        <v/>
      </c>
      <c r="AR105" t="str">
        <f>IFERROR(IF($A105="","",IF(SUMIFS(RAW_매출A!$J$2:$J$7000,RAW_매출A!$B$2:$B$7000,$A105,RAW_매출A!$A$2:$A$7000,EDATE($E105,AR$1-1))=0,"",SUMIFS(RAW_매출A!$J$2:$J$7000,RAW_매출A!$B$2:$B$7000,$A105,RAW_매출A!$A$2:$A$7000,EDATE($E105,AR$1-1)))),"")</f>
        <v/>
      </c>
      <c r="AS105" t="str">
        <f>IFERROR(IF($A105="","",IF(SUMIFS(RAW_매출A!$J$2:$J$7000,RAW_매출A!$B$2:$B$7000,$A105,RAW_매출A!$A$2:$A$7000,EDATE($E105,AS$1-1))=0,"",SUMIFS(RAW_매출A!$J$2:$J$7000,RAW_매출A!$B$2:$B$7000,$A105,RAW_매출A!$A$2:$A$7000,EDATE($E105,AS$1-1)))),"")</f>
        <v/>
      </c>
      <c r="AT105" t="str">
        <f>IFERROR(IF($A105="","",IF(SUMIFS(RAW_매출A!$J$2:$J$7000,RAW_매출A!$B$2:$B$7000,$A105,RAW_매출A!$A$2:$A$7000,EDATE($E105,AT$1-1))=0,"",SUMIFS(RAW_매출A!$J$2:$J$7000,RAW_매출A!$B$2:$B$7000,$A105,RAW_매출A!$A$2:$A$7000,EDATE($E105,AT$1-1)))),"")</f>
        <v/>
      </c>
      <c r="AU105" t="str">
        <f>IFERROR(IF($A105="","",IF(SUMIFS(RAW_매출A!$J$2:$J$7000,RAW_매출A!$B$2:$B$7000,$A105,RAW_매출A!$A$2:$A$7000,EDATE($E105,AU$1-1))=0,"",SUMIFS(RAW_매출A!$J$2:$J$7000,RAW_매출A!$B$2:$B$7000,$A105,RAW_매출A!$A$2:$A$7000,EDATE($E105,AU$1-1)))),"")</f>
        <v/>
      </c>
      <c r="AV105" t="str">
        <f>IFERROR(IF($A105="","",IF(SUMIFS(RAW_매출A!$J$2:$J$7000,RAW_매출A!$B$2:$B$7000,$A105,RAW_매출A!$A$2:$A$7000,EDATE($E105,AV$1-1))=0,"",SUMIFS(RAW_매출A!$J$2:$J$7000,RAW_매출A!$B$2:$B$7000,$A105,RAW_매출A!$A$2:$A$7000,EDATE($E105,AV$1-1)))),"")</f>
        <v/>
      </c>
      <c r="AW105" t="str">
        <f>IFERROR(IF($A105="","",IF(SUMIFS(RAW_매출A!$J$2:$J$7000,RAW_매출A!$B$2:$B$7000,$A105,RAW_매출A!$A$2:$A$7000,EDATE($E105,AW$1-1))=0,"",SUMIFS(RAW_매출A!$J$2:$J$7000,RAW_매출A!$B$2:$B$7000,$A105,RAW_매출A!$A$2:$A$7000,EDATE($E105,AW$1-1)))),"")</f>
        <v/>
      </c>
      <c r="AX105" t="str">
        <f>IFERROR(IF($A105="","",IF(SUMIFS(RAW_매출A!$J$2:$J$7000,RAW_매출A!$B$2:$B$7000,$A105,RAW_매출A!$A$2:$A$7000,EDATE($E105,AX$1-1))=0,"",SUMIFS(RAW_매출A!$J$2:$J$7000,RAW_매출A!$B$2:$B$7000,$A105,RAW_매출A!$A$2:$A$7000,EDATE($E105,AX$1-1)))),"")</f>
        <v/>
      </c>
      <c r="AY105" t="str">
        <f>IFERROR(IF($A105="","",IF(SUMIFS(RAW_매출A!$J$2:$J$7000,RAW_매출A!$B$2:$B$7000,$A105,RAW_매출A!$A$2:$A$7000,EDATE($E105,AY$1-1))=0,"",SUMIFS(RAW_매출A!$J$2:$J$7000,RAW_매출A!$B$2:$B$7000,$A105,RAW_매출A!$A$2:$A$7000,EDATE($E105,AY$1-1)))),"")</f>
        <v/>
      </c>
      <c r="AZ105" t="str">
        <f>IFERROR(IF($A105="","",IF(SUMIFS(RAW_매출A!$J$2:$J$7000,RAW_매출A!$B$2:$B$7000,$A105,RAW_매출A!$A$2:$A$7000,EDATE($E105,AZ$1-1))=0,"",SUMIFS(RAW_매출A!$J$2:$J$7000,RAW_매출A!$B$2:$B$7000,$A105,RAW_매출A!$A$2:$A$7000,EDATE($E105,AZ$1-1)))),"")</f>
        <v/>
      </c>
      <c r="BA105" t="str">
        <f>IFERROR(IF($A105="","",IF(SUMIFS(RAW_매출A!$J$2:$J$7000,RAW_매출A!$B$2:$B$7000,$A105,RAW_매출A!$A$2:$A$7000,EDATE($E105,BA$1-1))=0,"",SUMIFS(RAW_매출A!$J$2:$J$7000,RAW_매출A!$B$2:$B$7000,$A105,RAW_매출A!$A$2:$A$7000,EDATE($E105,BA$1-1)))),"")</f>
        <v/>
      </c>
      <c r="BB105" t="str">
        <f>IFERROR(IF($A105="","",IF(SUMIFS(RAW_매출A!$J$2:$J$7000,RAW_매출A!$B$2:$B$7000,$A105,RAW_매출A!$A$2:$A$7000,EDATE($E105,BB$1-1))=0,"",SUMIFS(RAW_매출A!$J$2:$J$7000,RAW_매출A!$B$2:$B$7000,$A105,RAW_매출A!$A$2:$A$7000,EDATE($E105,BB$1-1)))),"")</f>
        <v/>
      </c>
      <c r="BC105" t="str">
        <f>IFERROR(IF($A105="","",IF(SUMIFS(RAW_매출A!$J$2:$J$7000,RAW_매출A!$B$2:$B$7000,$A105,RAW_매출A!$A$2:$A$7000,EDATE($E105,BC$1-1))=0,"",SUMIFS(RAW_매출A!$J$2:$J$7000,RAW_매출A!$B$2:$B$7000,$A105,RAW_매출A!$A$2:$A$7000,EDATE($E105,BC$1-1)))),"")</f>
        <v/>
      </c>
      <c r="BD105" t="str">
        <f>IFERROR(IF($A105="","",IF(SUMIFS(RAW_매출A!$J$2:$J$7000,RAW_매출A!$B$2:$B$7000,$A105,RAW_매출A!$A$2:$A$7000,EDATE($E105,BD$1-1))=0,"",SUMIFS(RAW_매출A!$J$2:$J$7000,RAW_매출A!$B$2:$B$7000,$A105,RAW_매출A!$A$2:$A$7000,EDATE($E105,BD$1-1)))),"")</f>
        <v/>
      </c>
      <c r="BE105" t="str">
        <f>IFERROR(IF($A105="","",IF(SUMIFS(RAW_매출A!$J$2:$J$7000,RAW_매출A!$B$2:$B$7000,$A105,RAW_매출A!$A$2:$A$7000,EDATE($E105,BE$1-1))=0,"",SUMIFS(RAW_매출A!$J$2:$J$7000,RAW_매출A!$B$2:$B$7000,$A105,RAW_매출A!$A$2:$A$7000,EDATE($E105,BE$1-1)))),"")</f>
        <v/>
      </c>
      <c r="BF105" t="str">
        <f>IFERROR(IF($A105="","",IF(SUMIFS(RAW_매출A!$J$2:$J$7000,RAW_매출A!$B$2:$B$7000,$A105,RAW_매출A!$A$2:$A$7000,EDATE($E105,BF$1-1))=0,"",SUMIFS(RAW_매출A!$J$2:$J$7000,RAW_매출A!$B$2:$B$7000,$A105,RAW_매출A!$A$2:$A$7000,EDATE($E105,BF$1-1)))),"")</f>
        <v/>
      </c>
      <c r="BG105" t="str">
        <f>IFERROR(IF($A105="","",IF(SUMIFS(RAW_매출A!$J$2:$J$7000,RAW_매출A!$B$2:$B$7000,$A105,RAW_매출A!$A$2:$A$7000,EDATE($E105,BG$1-1))=0,"",SUMIFS(RAW_매출A!$J$2:$J$7000,RAW_매출A!$B$2:$B$7000,$A105,RAW_매출A!$A$2:$A$7000,EDATE($E105,BG$1-1)))),"")</f>
        <v/>
      </c>
      <c r="BH105" t="str">
        <f>IFERROR(IF($A105="","",IF(SUMIFS(RAW_매출A!$J$2:$J$7000,RAW_매출A!$B$2:$B$7000,$A105,RAW_매출A!$A$2:$A$7000,EDATE($E105,BH$1-1))=0,"",SUMIFS(RAW_매출A!$J$2:$J$7000,RAW_매출A!$B$2:$B$7000,$A105,RAW_매출A!$A$2:$A$7000,EDATE($E105,BH$1-1)))),"")</f>
        <v/>
      </c>
      <c r="BI105" t="str">
        <f>IFERROR(IF($A105="","",IF(SUMIFS(RAW_매출A!$J$2:$J$7000,RAW_매출A!$B$2:$B$7000,$A105,RAW_매출A!$A$2:$A$7000,EDATE($E105,BI$1-1))=0,"",SUMIFS(RAW_매출A!$J$2:$J$7000,RAW_매출A!$B$2:$B$7000,$A105,RAW_매출A!$A$2:$A$7000,EDATE($E105,BI$1-1)))),"")</f>
        <v/>
      </c>
      <c r="BJ105" t="str">
        <f>IFERROR(IF($A105="","",IF(SUMIFS(RAW_매출A!$J$2:$J$7000,RAW_매출A!$B$2:$B$7000,$A105,RAW_매출A!$A$2:$A$7000,EDATE($E105,BJ$1-1))=0,"",SUMIFS(RAW_매출A!$J$2:$J$7000,RAW_매출A!$B$2:$B$7000,$A105,RAW_매출A!$A$2:$A$7000,EDATE($E105,BJ$1-1)))),"")</f>
        <v/>
      </c>
      <c r="BK105" t="str">
        <f>IFERROR(IF($A105="","",IF(SUMIFS(RAW_매출A!$J$2:$J$7000,RAW_매출A!$B$2:$B$7000,$A105,RAW_매출A!$A$2:$A$7000,EDATE($E105,BK$1-1))=0,"",SUMIFS(RAW_매출A!$J$2:$J$7000,RAW_매출A!$B$2:$B$7000,$A105,RAW_매출A!$A$2:$A$7000,EDATE($E105,BK$1-1)))),"")</f>
        <v/>
      </c>
      <c r="BL105" t="str">
        <f>IFERROR(IF($A105="","",IF(SUMIFS(RAW_매출A!$J$2:$J$7000,RAW_매출A!$B$2:$B$7000,$A105,RAW_매출A!$A$2:$A$7000,EDATE($E105,BL$1-1))=0,"",SUMIFS(RAW_매출A!$J$2:$J$7000,RAW_매출A!$B$2:$B$7000,$A105,RAW_매출A!$A$2:$A$7000,EDATE($E105,BL$1-1)))),"")</f>
        <v/>
      </c>
      <c r="BM105" t="str">
        <f>IFERROR(IF($A105="","",IF(SUMIFS(RAW_매출A!$J$2:$J$7000,RAW_매출A!$B$2:$B$7000,$A105,RAW_매출A!$A$2:$A$7000,EDATE($E105,BM$1-1))=0,"",SUMIFS(RAW_매출A!$J$2:$J$7000,RAW_매출A!$B$2:$B$7000,$A105,RAW_매출A!$A$2:$A$7000,EDATE($E105,BM$1-1)))),"")</f>
        <v/>
      </c>
      <c r="BN105" t="str">
        <f>IFERROR(IF($A105="","",IF(SUMIFS(RAW_매출A!$J$2:$J$7000,RAW_매출A!$B$2:$B$7000,$A105,RAW_매출A!$A$2:$A$7000,EDATE($E105,BN$1-1))=0,"",SUMIFS(RAW_매출A!$J$2:$J$7000,RAW_매출A!$B$2:$B$7000,$A105,RAW_매출A!$A$2:$A$7000,EDATE($E105,BN$1-1)))),"")</f>
        <v/>
      </c>
    </row>
    <row r="106" spans="1:66" x14ac:dyDescent="0.3">
      <c r="A106" t="str">
        <f>세팅!A107</f>
        <v>(1095) #상도역점</v>
      </c>
      <c r="B106" t="str">
        <f>세팅!B107</f>
        <v>150-2</v>
      </c>
      <c r="C106">
        <f t="shared" si="5"/>
        <v>2</v>
      </c>
      <c r="D106" t="str">
        <f t="shared" si="6"/>
        <v>2</v>
      </c>
      <c r="E106" s="1">
        <f>세팅!D107</f>
        <v>45261</v>
      </c>
      <c r="F106">
        <f t="shared" si="7"/>
        <v>4513456.666666667</v>
      </c>
      <c r="G106">
        <f>IFERROR(IF($A106="","",IF(SUMIFS(RAW_매출A!$J$2:$J$7000,RAW_매출A!$B$2:$B$7000,$A106,RAW_매출A!$A$2:$A$7000,EDATE($E106,G$1-1))=0,"",SUMIFS(RAW_매출A!$J$2:$J$7000,RAW_매출A!$B$2:$B$7000,$A106,RAW_매출A!$A$2:$A$7000,EDATE($E106,G$1-1)))),"")</f>
        <v>2637980</v>
      </c>
      <c r="H106">
        <f>IFERROR(IF($A106="","",IF(SUMIFS(RAW_매출A!$J$2:$J$7000,RAW_매출A!$B$2:$B$7000,$A106,RAW_매출A!$A$2:$A$7000,EDATE($E106,H$1-1))=0,"",SUMIFS(RAW_매출A!$J$2:$J$7000,RAW_매출A!$B$2:$B$7000,$A106,RAW_매출A!$A$2:$A$7000,EDATE($E106,H$1-1)))),"")</f>
        <v>2732810</v>
      </c>
      <c r="I106">
        <f>IFERROR(IF($A106="","",IF(SUMIFS(RAW_매출A!$J$2:$J$7000,RAW_매출A!$B$2:$B$7000,$A106,RAW_매출A!$A$2:$A$7000,EDATE($E106,I$1-1))=0,"",SUMIFS(RAW_매출A!$J$2:$J$7000,RAW_매출A!$B$2:$B$7000,$A106,RAW_매출A!$A$2:$A$7000,EDATE($E106,I$1-1)))),"")</f>
        <v>3528560</v>
      </c>
      <c r="J106" s="28">
        <f>IFERROR(IF($A106="","",IF(SUMIFS(RAW_매출A!$J$2:$J$7000,RAW_매출A!$B$2:$B$7000,$A106,RAW_매출A!$A$2:$A$7000,EDATE($E106,J$1-1))=0,"",SUMIFS(RAW_매출A!$J$2:$J$7000,RAW_매출A!$B$2:$B$7000,$A106,RAW_매출A!$A$2:$A$7000,EDATE($E106,J$1-1)))),"")</f>
        <v>4303740</v>
      </c>
      <c r="K106" s="28">
        <f>IFERROR(IF($A106="","",IF(SUMIFS(RAW_매출A!$J$2:$J$7000,RAW_매출A!$B$2:$B$7000,$A106,RAW_매출A!$A$2:$A$7000,EDATE($E106,K$1-1))=0,"",SUMIFS(RAW_매출A!$J$2:$J$7000,RAW_매출A!$B$2:$B$7000,$A106,RAW_매출A!$A$2:$A$7000,EDATE($E106,K$1-1)))),"")</f>
        <v>4340900</v>
      </c>
      <c r="L106" s="28">
        <f>IFERROR(IF($A106="","",IF(SUMIFS(RAW_매출A!$J$2:$J$7000,RAW_매출A!$B$2:$B$7000,$A106,RAW_매출A!$A$2:$A$7000,EDATE($E106,L$1-1))=0,"",SUMIFS(RAW_매출A!$J$2:$J$7000,RAW_매출A!$B$2:$B$7000,$A106,RAW_매출A!$A$2:$A$7000,EDATE($E106,L$1-1)))),"")</f>
        <v>4534360</v>
      </c>
      <c r="M106" s="28">
        <f>IFERROR(IF($A106="","",IF(SUMIFS(RAW_매출A!$J$2:$J$7000,RAW_매출A!$B$2:$B$7000,$A106,RAW_매출A!$A$2:$A$7000,EDATE($E106,M$1-1))=0,"",SUMIFS(RAW_매출A!$J$2:$J$7000,RAW_매출A!$B$2:$B$7000,$A106,RAW_매출A!$A$2:$A$7000,EDATE($E106,M$1-1)))),"")</f>
        <v>4764150</v>
      </c>
      <c r="N106" s="28">
        <f>IFERROR(IF($A106="","",IF(SUMIFS(RAW_매출A!$J$2:$J$7000,RAW_매출A!$B$2:$B$7000,$A106,RAW_매출A!$A$2:$A$7000,EDATE($E106,N$1-1))=0,"",SUMIFS(RAW_매출A!$J$2:$J$7000,RAW_매출A!$B$2:$B$7000,$A106,RAW_매출A!$A$2:$A$7000,EDATE($E106,N$1-1)))),"")</f>
        <v>4483600</v>
      </c>
      <c r="O106" s="28">
        <f>IFERROR(IF($A106="","",IF(SUMIFS(RAW_매출A!$J$2:$J$7000,RAW_매출A!$B$2:$B$7000,$A106,RAW_매출A!$A$2:$A$7000,EDATE($E106,O$1-1))=0,"",SUMIFS(RAW_매출A!$J$2:$J$7000,RAW_매출A!$B$2:$B$7000,$A106,RAW_매출A!$A$2:$A$7000,EDATE($E106,O$1-1)))),"")</f>
        <v>4653990</v>
      </c>
      <c r="P106">
        <f>IFERROR(IF($A106="","",IF(SUMIFS(RAW_매출A!$J$2:$J$7000,RAW_매출A!$B$2:$B$7000,$A106,RAW_매출A!$A$2:$A$7000,EDATE($E106,P$1-1))=0,"",SUMIFS(RAW_매출A!$J$2:$J$7000,RAW_매출A!$B$2:$B$7000,$A106,RAW_매출A!$A$2:$A$7000,EDATE($E106,P$1-1)))),"")</f>
        <v>4984870</v>
      </c>
      <c r="Q106">
        <f>IFERROR(IF($A106="","",IF(SUMIFS(RAW_매출A!$J$2:$J$7000,RAW_매출A!$B$2:$B$7000,$A106,RAW_매출A!$A$2:$A$7000,EDATE($E106,Q$1-1))=0,"",SUMIFS(RAW_매출A!$J$2:$J$7000,RAW_매출A!$B$2:$B$7000,$A106,RAW_매출A!$A$2:$A$7000,EDATE($E106,Q$1-1)))),"")</f>
        <v>5417550</v>
      </c>
      <c r="R106">
        <f>IFERROR(IF($A106="","",IF(SUMIFS(RAW_매출A!$J$2:$J$7000,RAW_매출A!$B$2:$B$7000,$A106,RAW_매출A!$A$2:$A$7000,EDATE($E106,R$1-1))=0,"",SUMIFS(RAW_매출A!$J$2:$J$7000,RAW_매출A!$B$2:$B$7000,$A106,RAW_매출A!$A$2:$A$7000,EDATE($E106,R$1-1)))),"")</f>
        <v>5270190</v>
      </c>
      <c r="S106">
        <f>IFERROR(IF($A106="","",IF(SUMIFS(RAW_매출A!$J$2:$J$7000,RAW_매출A!$B$2:$B$7000,$A106,RAW_매출A!$A$2:$A$7000,EDATE($E106,S$1-1))=0,"",SUMIFS(RAW_매출A!$J$2:$J$7000,RAW_매출A!$B$2:$B$7000,$A106,RAW_매출A!$A$2:$A$7000,EDATE($E106,S$1-1)))),"")</f>
        <v>5112080</v>
      </c>
      <c r="T106">
        <f>IFERROR(IF($A106="","",IF(SUMIFS(RAW_매출A!$J$2:$J$7000,RAW_매출A!$B$2:$B$7000,$A106,RAW_매출A!$A$2:$A$7000,EDATE($E106,T$1-1))=0,"",SUMIFS(RAW_매출A!$J$2:$J$7000,RAW_매출A!$B$2:$B$7000,$A106,RAW_매출A!$A$2:$A$7000,EDATE($E106,T$1-1)))),"")</f>
        <v>4364340</v>
      </c>
      <c r="U106">
        <f>IFERROR(IF($A106="","",IF(SUMIFS(RAW_매출A!$J$2:$J$7000,RAW_매출A!$B$2:$B$7000,$A106,RAW_매출A!$A$2:$A$7000,EDATE($E106,U$1-1))=0,"",SUMIFS(RAW_매출A!$J$2:$J$7000,RAW_매출A!$B$2:$B$7000,$A106,RAW_매출A!$A$2:$A$7000,EDATE($E106,U$1-1)))),"")</f>
        <v>4238130</v>
      </c>
      <c r="V106">
        <f>IFERROR(IF($A106="","",IF(SUMIFS(RAW_매출A!$J$2:$J$7000,RAW_매출A!$B$2:$B$7000,$A106,RAW_매출A!$A$2:$A$7000,EDATE($E106,V$1-1))=0,"",SUMIFS(RAW_매출A!$J$2:$J$7000,RAW_매출A!$B$2:$B$7000,$A106,RAW_매출A!$A$2:$A$7000,EDATE($E106,V$1-1)))),"")</f>
        <v>5947690</v>
      </c>
      <c r="W106">
        <f>IFERROR(IF($A106="","",IF(SUMIFS(RAW_매출A!$J$2:$J$7000,RAW_매출A!$B$2:$B$7000,$A106,RAW_매출A!$A$2:$A$7000,EDATE($E106,W$1-1))=0,"",SUMIFS(RAW_매출A!$J$2:$J$7000,RAW_매출A!$B$2:$B$7000,$A106,RAW_매출A!$A$2:$A$7000,EDATE($E106,W$1-1)))),"")</f>
        <v>5254530</v>
      </c>
      <c r="X106">
        <f>IFERROR(IF($A106="","",IF(SUMIFS(RAW_매출A!$J$2:$J$7000,RAW_매출A!$B$2:$B$7000,$A106,RAW_매출A!$A$2:$A$7000,EDATE($E106,X$1-1))=0,"",SUMIFS(RAW_매출A!$J$2:$J$7000,RAW_매출A!$B$2:$B$7000,$A106,RAW_매출A!$A$2:$A$7000,EDATE($E106,X$1-1)))),"")</f>
        <v>6422560</v>
      </c>
      <c r="Y106">
        <f>IFERROR(IF($A106="","",IF(SUMIFS(RAW_매출A!$J$2:$J$7000,RAW_매출A!$B$2:$B$7000,$A106,RAW_매출A!$A$2:$A$7000,EDATE($E106,Y$1-1))=0,"",SUMIFS(RAW_매출A!$J$2:$J$7000,RAW_매출A!$B$2:$B$7000,$A106,RAW_매출A!$A$2:$A$7000,EDATE($E106,Y$1-1)))),"")</f>
        <v>5418620</v>
      </c>
      <c r="Z106">
        <f>IFERROR(IF($A106="","",IF(SUMIFS(RAW_매출A!$J$2:$J$7000,RAW_매출A!$B$2:$B$7000,$A106,RAW_매출A!$A$2:$A$7000,EDATE($E106,Z$1-1))=0,"",SUMIFS(RAW_매출A!$J$2:$J$7000,RAW_매출A!$B$2:$B$7000,$A106,RAW_매출A!$A$2:$A$7000,EDATE($E106,Z$1-1)))),"")</f>
        <v>5438780</v>
      </c>
      <c r="AA106">
        <f>IFERROR(IF($A106="","",IF(SUMIFS(RAW_매출A!$J$2:$J$7000,RAW_매출A!$B$2:$B$7000,$A106,RAW_매출A!$A$2:$A$7000,EDATE($E106,AA$1-1))=0,"",SUMIFS(RAW_매출A!$J$2:$J$7000,RAW_매출A!$B$2:$B$7000,$A106,RAW_매출A!$A$2:$A$7000,EDATE($E106,AA$1-1)))),"")</f>
        <v>5769690</v>
      </c>
      <c r="AB106">
        <f>IFERROR(IF($A106="","",IF(SUMIFS(RAW_매출A!$J$2:$J$7000,RAW_매출A!$B$2:$B$7000,$A106,RAW_매출A!$A$2:$A$7000,EDATE($E106,AB$1-1))=0,"",SUMIFS(RAW_매출A!$J$2:$J$7000,RAW_매출A!$B$2:$B$7000,$A106,RAW_매출A!$A$2:$A$7000,EDATE($E106,AB$1-1)))),"")</f>
        <v>5770100</v>
      </c>
      <c r="AC106">
        <f>IFERROR(IF($A106="","",IF(SUMIFS(RAW_매출A!$J$2:$J$7000,RAW_매출A!$B$2:$B$7000,$A106,RAW_매출A!$A$2:$A$7000,EDATE($E106,AC$1-1))=0,"",SUMIFS(RAW_매출A!$J$2:$J$7000,RAW_매출A!$B$2:$B$7000,$A106,RAW_매출A!$A$2:$A$7000,EDATE($E106,AC$1-1)))),"")</f>
        <v>6731990</v>
      </c>
      <c r="AD106">
        <f>IFERROR(IF($A106="","",IF(SUMIFS(RAW_매출A!$J$2:$J$7000,RAW_매출A!$B$2:$B$7000,$A106,RAW_매출A!$A$2:$A$7000,EDATE($E106,AD$1-1))=0,"",SUMIFS(RAW_매출A!$J$2:$J$7000,RAW_매출A!$B$2:$B$7000,$A106,RAW_매출A!$A$2:$A$7000,EDATE($E106,AD$1-1)))),"")</f>
        <v>6209930</v>
      </c>
      <c r="AE106">
        <f>IFERROR(IF($A106="","",IF(SUMIFS(RAW_매출A!$J$2:$J$7000,RAW_매출A!$B$2:$B$7000,$A106,RAW_매출A!$A$2:$A$7000,EDATE($E106,AE$1-1))=0,"",SUMIFS(RAW_매출A!$J$2:$J$7000,RAW_매출A!$B$2:$B$7000,$A106,RAW_매출A!$A$2:$A$7000,EDATE($E106,AE$1-1)))),"")</f>
        <v>5676640</v>
      </c>
      <c r="AF106">
        <f>IFERROR(IF($A106="","",IF(SUMIFS(RAW_매출A!$J$2:$J$7000,RAW_매출A!$B$2:$B$7000,$A106,RAW_매출A!$A$2:$A$7000,EDATE($E106,AF$1-1))=0,"",SUMIFS(RAW_매출A!$J$2:$J$7000,RAW_매출A!$B$2:$B$7000,$A106,RAW_매출A!$A$2:$A$7000,EDATE($E106,AF$1-1)))),"")</f>
        <v>6160550</v>
      </c>
      <c r="AG106">
        <f>IFERROR(IF($A106="","",IF(SUMIFS(RAW_매출A!$J$2:$J$7000,RAW_매출A!$B$2:$B$7000,$A106,RAW_매출A!$A$2:$A$7000,EDATE($E106,AG$1-1))=0,"",SUMIFS(RAW_매출A!$J$2:$J$7000,RAW_매출A!$B$2:$B$7000,$A106,RAW_매출A!$A$2:$A$7000,EDATE($E106,AG$1-1)))),"")</f>
        <v>5029360</v>
      </c>
      <c r="AH106">
        <f>IFERROR(IF($A106="","",IF(SUMIFS(RAW_매출A!$J$2:$J$7000,RAW_매출A!$B$2:$B$7000,$A106,RAW_매출A!$A$2:$A$7000,EDATE($E106,AH$1-1))=0,"",SUMIFS(RAW_매출A!$J$2:$J$7000,RAW_매출A!$B$2:$B$7000,$A106,RAW_매출A!$A$2:$A$7000,EDATE($E106,AH$1-1)))),"")</f>
        <v>5851270</v>
      </c>
      <c r="AI106">
        <f>IFERROR(IF($A106="","",IF(SUMIFS(RAW_매출A!$J$2:$J$7000,RAW_매출A!$B$2:$B$7000,$A106,RAW_매출A!$A$2:$A$7000,EDATE($E106,AI$1-1))=0,"",SUMIFS(RAW_매출A!$J$2:$J$7000,RAW_매출A!$B$2:$B$7000,$A106,RAW_매출A!$A$2:$A$7000,EDATE($E106,AI$1-1)))),"")</f>
        <v>5858930</v>
      </c>
      <c r="AJ106">
        <f>IFERROR(IF($A106="","",IF(SUMIFS(RAW_매출A!$J$2:$J$7000,RAW_매출A!$B$2:$B$7000,$A106,RAW_매출A!$A$2:$A$7000,EDATE($E106,AJ$1-1))=0,"",SUMIFS(RAW_매출A!$J$2:$J$7000,RAW_매출A!$B$2:$B$7000,$A106,RAW_매출A!$A$2:$A$7000,EDATE($E106,AJ$1-1)))),"")</f>
        <v>7474850</v>
      </c>
      <c r="AK106">
        <f>IFERROR(IF($A106="","",IF(SUMIFS(RAW_매출A!$J$2:$J$7000,RAW_매출A!$B$2:$B$7000,$A106,RAW_매출A!$A$2:$A$7000,EDATE($E106,AK$1-1))=0,"",SUMIFS(RAW_매출A!$J$2:$J$7000,RAW_매출A!$B$2:$B$7000,$A106,RAW_매출A!$A$2:$A$7000,EDATE($E106,AK$1-1)))),"")</f>
        <v>6272670</v>
      </c>
      <c r="AL106" t="str">
        <f>IFERROR(IF($A106="","",IF(SUMIFS(RAW_매출A!$J$2:$J$7000,RAW_매출A!$B$2:$B$7000,$A106,RAW_매출A!$A$2:$A$7000,EDATE($E106,AL$1-1))=0,"",SUMIFS(RAW_매출A!$J$2:$J$7000,RAW_매출A!$B$2:$B$7000,$A106,RAW_매출A!$A$2:$A$7000,EDATE($E106,AL$1-1)))),"")</f>
        <v/>
      </c>
      <c r="AM106" t="str">
        <f>IFERROR(IF($A106="","",IF(SUMIFS(RAW_매출A!$J$2:$J$7000,RAW_매출A!$B$2:$B$7000,$A106,RAW_매출A!$A$2:$A$7000,EDATE($E106,AM$1-1))=0,"",SUMIFS(RAW_매출A!$J$2:$J$7000,RAW_매출A!$B$2:$B$7000,$A106,RAW_매출A!$A$2:$A$7000,EDATE($E106,AM$1-1)))),"")</f>
        <v/>
      </c>
      <c r="AN106" t="str">
        <f>IFERROR(IF($A106="","",IF(SUMIFS(RAW_매출A!$J$2:$J$7000,RAW_매출A!$B$2:$B$7000,$A106,RAW_매출A!$A$2:$A$7000,EDATE($E106,AN$1-1))=0,"",SUMIFS(RAW_매출A!$J$2:$J$7000,RAW_매출A!$B$2:$B$7000,$A106,RAW_매출A!$A$2:$A$7000,EDATE($E106,AN$1-1)))),"")</f>
        <v/>
      </c>
      <c r="AO106" t="str">
        <f>IFERROR(IF($A106="","",IF(SUMIFS(RAW_매출A!$J$2:$J$7000,RAW_매출A!$B$2:$B$7000,$A106,RAW_매출A!$A$2:$A$7000,EDATE($E106,AO$1-1))=0,"",SUMIFS(RAW_매출A!$J$2:$J$7000,RAW_매출A!$B$2:$B$7000,$A106,RAW_매출A!$A$2:$A$7000,EDATE($E106,AO$1-1)))),"")</f>
        <v/>
      </c>
      <c r="AP106" t="str">
        <f>IFERROR(IF($A106="","",IF(SUMIFS(RAW_매출A!$J$2:$J$7000,RAW_매출A!$B$2:$B$7000,$A106,RAW_매출A!$A$2:$A$7000,EDATE($E106,AP$1-1))=0,"",SUMIFS(RAW_매출A!$J$2:$J$7000,RAW_매출A!$B$2:$B$7000,$A106,RAW_매출A!$A$2:$A$7000,EDATE($E106,AP$1-1)))),"")</f>
        <v/>
      </c>
      <c r="AQ106" t="str">
        <f>IFERROR(IF($A106="","",IF(SUMIFS(RAW_매출A!$J$2:$J$7000,RAW_매출A!$B$2:$B$7000,$A106,RAW_매출A!$A$2:$A$7000,EDATE($E106,AQ$1-1))=0,"",SUMIFS(RAW_매출A!$J$2:$J$7000,RAW_매출A!$B$2:$B$7000,$A106,RAW_매출A!$A$2:$A$7000,EDATE($E106,AQ$1-1)))),"")</f>
        <v/>
      </c>
      <c r="AR106" t="str">
        <f>IFERROR(IF($A106="","",IF(SUMIFS(RAW_매출A!$J$2:$J$7000,RAW_매출A!$B$2:$B$7000,$A106,RAW_매출A!$A$2:$A$7000,EDATE($E106,AR$1-1))=0,"",SUMIFS(RAW_매출A!$J$2:$J$7000,RAW_매출A!$B$2:$B$7000,$A106,RAW_매출A!$A$2:$A$7000,EDATE($E106,AR$1-1)))),"")</f>
        <v/>
      </c>
      <c r="AS106" t="str">
        <f>IFERROR(IF($A106="","",IF(SUMIFS(RAW_매출A!$J$2:$J$7000,RAW_매출A!$B$2:$B$7000,$A106,RAW_매출A!$A$2:$A$7000,EDATE($E106,AS$1-1))=0,"",SUMIFS(RAW_매출A!$J$2:$J$7000,RAW_매출A!$B$2:$B$7000,$A106,RAW_매출A!$A$2:$A$7000,EDATE($E106,AS$1-1)))),"")</f>
        <v/>
      </c>
      <c r="AT106" t="str">
        <f>IFERROR(IF($A106="","",IF(SUMIFS(RAW_매출A!$J$2:$J$7000,RAW_매출A!$B$2:$B$7000,$A106,RAW_매출A!$A$2:$A$7000,EDATE($E106,AT$1-1))=0,"",SUMIFS(RAW_매출A!$J$2:$J$7000,RAW_매출A!$B$2:$B$7000,$A106,RAW_매출A!$A$2:$A$7000,EDATE($E106,AT$1-1)))),"")</f>
        <v/>
      </c>
      <c r="AU106" t="str">
        <f>IFERROR(IF($A106="","",IF(SUMIFS(RAW_매출A!$J$2:$J$7000,RAW_매출A!$B$2:$B$7000,$A106,RAW_매출A!$A$2:$A$7000,EDATE($E106,AU$1-1))=0,"",SUMIFS(RAW_매출A!$J$2:$J$7000,RAW_매출A!$B$2:$B$7000,$A106,RAW_매출A!$A$2:$A$7000,EDATE($E106,AU$1-1)))),"")</f>
        <v/>
      </c>
      <c r="AV106" t="str">
        <f>IFERROR(IF($A106="","",IF(SUMIFS(RAW_매출A!$J$2:$J$7000,RAW_매출A!$B$2:$B$7000,$A106,RAW_매출A!$A$2:$A$7000,EDATE($E106,AV$1-1))=0,"",SUMIFS(RAW_매출A!$J$2:$J$7000,RAW_매출A!$B$2:$B$7000,$A106,RAW_매출A!$A$2:$A$7000,EDATE($E106,AV$1-1)))),"")</f>
        <v/>
      </c>
      <c r="AW106" t="str">
        <f>IFERROR(IF($A106="","",IF(SUMIFS(RAW_매출A!$J$2:$J$7000,RAW_매출A!$B$2:$B$7000,$A106,RAW_매출A!$A$2:$A$7000,EDATE($E106,AW$1-1))=0,"",SUMIFS(RAW_매출A!$J$2:$J$7000,RAW_매출A!$B$2:$B$7000,$A106,RAW_매출A!$A$2:$A$7000,EDATE($E106,AW$1-1)))),"")</f>
        <v/>
      </c>
      <c r="AX106" t="str">
        <f>IFERROR(IF($A106="","",IF(SUMIFS(RAW_매출A!$J$2:$J$7000,RAW_매출A!$B$2:$B$7000,$A106,RAW_매출A!$A$2:$A$7000,EDATE($E106,AX$1-1))=0,"",SUMIFS(RAW_매출A!$J$2:$J$7000,RAW_매출A!$B$2:$B$7000,$A106,RAW_매출A!$A$2:$A$7000,EDATE($E106,AX$1-1)))),"")</f>
        <v/>
      </c>
      <c r="AY106" t="str">
        <f>IFERROR(IF($A106="","",IF(SUMIFS(RAW_매출A!$J$2:$J$7000,RAW_매출A!$B$2:$B$7000,$A106,RAW_매출A!$A$2:$A$7000,EDATE($E106,AY$1-1))=0,"",SUMIFS(RAW_매출A!$J$2:$J$7000,RAW_매출A!$B$2:$B$7000,$A106,RAW_매출A!$A$2:$A$7000,EDATE($E106,AY$1-1)))),"")</f>
        <v/>
      </c>
      <c r="AZ106" t="str">
        <f>IFERROR(IF($A106="","",IF(SUMIFS(RAW_매출A!$J$2:$J$7000,RAW_매출A!$B$2:$B$7000,$A106,RAW_매출A!$A$2:$A$7000,EDATE($E106,AZ$1-1))=0,"",SUMIFS(RAW_매출A!$J$2:$J$7000,RAW_매출A!$B$2:$B$7000,$A106,RAW_매출A!$A$2:$A$7000,EDATE($E106,AZ$1-1)))),"")</f>
        <v/>
      </c>
      <c r="BA106" t="str">
        <f>IFERROR(IF($A106="","",IF(SUMIFS(RAW_매출A!$J$2:$J$7000,RAW_매출A!$B$2:$B$7000,$A106,RAW_매출A!$A$2:$A$7000,EDATE($E106,BA$1-1))=0,"",SUMIFS(RAW_매출A!$J$2:$J$7000,RAW_매출A!$B$2:$B$7000,$A106,RAW_매출A!$A$2:$A$7000,EDATE($E106,BA$1-1)))),"")</f>
        <v/>
      </c>
      <c r="BB106" t="str">
        <f>IFERROR(IF($A106="","",IF(SUMIFS(RAW_매출A!$J$2:$J$7000,RAW_매출A!$B$2:$B$7000,$A106,RAW_매출A!$A$2:$A$7000,EDATE($E106,BB$1-1))=0,"",SUMIFS(RAW_매출A!$J$2:$J$7000,RAW_매출A!$B$2:$B$7000,$A106,RAW_매출A!$A$2:$A$7000,EDATE($E106,BB$1-1)))),"")</f>
        <v/>
      </c>
      <c r="BC106" t="str">
        <f>IFERROR(IF($A106="","",IF(SUMIFS(RAW_매출A!$J$2:$J$7000,RAW_매출A!$B$2:$B$7000,$A106,RAW_매출A!$A$2:$A$7000,EDATE($E106,BC$1-1))=0,"",SUMIFS(RAW_매출A!$J$2:$J$7000,RAW_매출A!$B$2:$B$7000,$A106,RAW_매출A!$A$2:$A$7000,EDATE($E106,BC$1-1)))),"")</f>
        <v/>
      </c>
      <c r="BD106" t="str">
        <f>IFERROR(IF($A106="","",IF(SUMIFS(RAW_매출A!$J$2:$J$7000,RAW_매출A!$B$2:$B$7000,$A106,RAW_매출A!$A$2:$A$7000,EDATE($E106,BD$1-1))=0,"",SUMIFS(RAW_매출A!$J$2:$J$7000,RAW_매출A!$B$2:$B$7000,$A106,RAW_매출A!$A$2:$A$7000,EDATE($E106,BD$1-1)))),"")</f>
        <v/>
      </c>
      <c r="BE106" t="str">
        <f>IFERROR(IF($A106="","",IF(SUMIFS(RAW_매출A!$J$2:$J$7000,RAW_매출A!$B$2:$B$7000,$A106,RAW_매출A!$A$2:$A$7000,EDATE($E106,BE$1-1))=0,"",SUMIFS(RAW_매출A!$J$2:$J$7000,RAW_매출A!$B$2:$B$7000,$A106,RAW_매출A!$A$2:$A$7000,EDATE($E106,BE$1-1)))),"")</f>
        <v/>
      </c>
      <c r="BF106" t="str">
        <f>IFERROR(IF($A106="","",IF(SUMIFS(RAW_매출A!$J$2:$J$7000,RAW_매출A!$B$2:$B$7000,$A106,RAW_매출A!$A$2:$A$7000,EDATE($E106,BF$1-1))=0,"",SUMIFS(RAW_매출A!$J$2:$J$7000,RAW_매출A!$B$2:$B$7000,$A106,RAW_매출A!$A$2:$A$7000,EDATE($E106,BF$1-1)))),"")</f>
        <v/>
      </c>
      <c r="BG106" t="str">
        <f>IFERROR(IF($A106="","",IF(SUMIFS(RAW_매출A!$J$2:$J$7000,RAW_매출A!$B$2:$B$7000,$A106,RAW_매출A!$A$2:$A$7000,EDATE($E106,BG$1-1))=0,"",SUMIFS(RAW_매출A!$J$2:$J$7000,RAW_매출A!$B$2:$B$7000,$A106,RAW_매출A!$A$2:$A$7000,EDATE($E106,BG$1-1)))),"")</f>
        <v/>
      </c>
      <c r="BH106" t="str">
        <f>IFERROR(IF($A106="","",IF(SUMIFS(RAW_매출A!$J$2:$J$7000,RAW_매출A!$B$2:$B$7000,$A106,RAW_매출A!$A$2:$A$7000,EDATE($E106,BH$1-1))=0,"",SUMIFS(RAW_매출A!$J$2:$J$7000,RAW_매출A!$B$2:$B$7000,$A106,RAW_매출A!$A$2:$A$7000,EDATE($E106,BH$1-1)))),"")</f>
        <v/>
      </c>
      <c r="BI106" t="str">
        <f>IFERROR(IF($A106="","",IF(SUMIFS(RAW_매출A!$J$2:$J$7000,RAW_매출A!$B$2:$B$7000,$A106,RAW_매출A!$A$2:$A$7000,EDATE($E106,BI$1-1))=0,"",SUMIFS(RAW_매출A!$J$2:$J$7000,RAW_매출A!$B$2:$B$7000,$A106,RAW_매출A!$A$2:$A$7000,EDATE($E106,BI$1-1)))),"")</f>
        <v/>
      </c>
      <c r="BJ106" t="str">
        <f>IFERROR(IF($A106="","",IF(SUMIFS(RAW_매출A!$J$2:$J$7000,RAW_매출A!$B$2:$B$7000,$A106,RAW_매출A!$A$2:$A$7000,EDATE($E106,BJ$1-1))=0,"",SUMIFS(RAW_매출A!$J$2:$J$7000,RAW_매출A!$B$2:$B$7000,$A106,RAW_매출A!$A$2:$A$7000,EDATE($E106,BJ$1-1)))),"")</f>
        <v/>
      </c>
      <c r="BK106" t="str">
        <f>IFERROR(IF($A106="","",IF(SUMIFS(RAW_매출A!$J$2:$J$7000,RAW_매출A!$B$2:$B$7000,$A106,RAW_매출A!$A$2:$A$7000,EDATE($E106,BK$1-1))=0,"",SUMIFS(RAW_매출A!$J$2:$J$7000,RAW_매출A!$B$2:$B$7000,$A106,RAW_매출A!$A$2:$A$7000,EDATE($E106,BK$1-1)))),"")</f>
        <v/>
      </c>
      <c r="BL106" t="str">
        <f>IFERROR(IF($A106="","",IF(SUMIFS(RAW_매출A!$J$2:$J$7000,RAW_매출A!$B$2:$B$7000,$A106,RAW_매출A!$A$2:$A$7000,EDATE($E106,BL$1-1))=0,"",SUMIFS(RAW_매출A!$J$2:$J$7000,RAW_매출A!$B$2:$B$7000,$A106,RAW_매출A!$A$2:$A$7000,EDATE($E106,BL$1-1)))),"")</f>
        <v/>
      </c>
      <c r="BM106" t="str">
        <f>IFERROR(IF($A106="","",IF(SUMIFS(RAW_매출A!$J$2:$J$7000,RAW_매출A!$B$2:$B$7000,$A106,RAW_매출A!$A$2:$A$7000,EDATE($E106,BM$1-1))=0,"",SUMIFS(RAW_매출A!$J$2:$J$7000,RAW_매출A!$B$2:$B$7000,$A106,RAW_매출A!$A$2:$A$7000,EDATE($E106,BM$1-1)))),"")</f>
        <v/>
      </c>
      <c r="BN106" t="str">
        <f>IFERROR(IF($A106="","",IF(SUMIFS(RAW_매출A!$J$2:$J$7000,RAW_매출A!$B$2:$B$7000,$A106,RAW_매출A!$A$2:$A$7000,EDATE($E106,BN$1-1))=0,"",SUMIFS(RAW_매출A!$J$2:$J$7000,RAW_매출A!$B$2:$B$7000,$A106,RAW_매출A!$A$2:$A$7000,EDATE($E106,BN$1-1)))),"")</f>
        <v/>
      </c>
    </row>
    <row r="107" spans="1:66" x14ac:dyDescent="0.3">
      <c r="A107" t="str">
        <f>세팅!A108</f>
        <v>(1096) #논현역점</v>
      </c>
      <c r="B107" t="str">
        <f>세팅!B108</f>
        <v>150-2</v>
      </c>
      <c r="C107">
        <f t="shared" si="5"/>
        <v>2</v>
      </c>
      <c r="D107" t="str">
        <f t="shared" si="6"/>
        <v>2</v>
      </c>
      <c r="E107" s="1">
        <f>세팅!D108</f>
        <v>45292</v>
      </c>
      <c r="F107">
        <f t="shared" si="7"/>
        <v>10076263.333333334</v>
      </c>
      <c r="G107">
        <f>IFERROR(IF($A107="","",IF(SUMIFS(RAW_매출A!$J$2:$J$7000,RAW_매출A!$B$2:$B$7000,$A107,RAW_매출A!$A$2:$A$7000,EDATE($E107,G$1-1))=0,"",SUMIFS(RAW_매출A!$J$2:$J$7000,RAW_매출A!$B$2:$B$7000,$A107,RAW_매출A!$A$2:$A$7000,EDATE($E107,G$1-1)))),"")</f>
        <v>4522930</v>
      </c>
      <c r="H107">
        <f>IFERROR(IF($A107="","",IF(SUMIFS(RAW_매출A!$J$2:$J$7000,RAW_매출A!$B$2:$B$7000,$A107,RAW_매출A!$A$2:$A$7000,EDATE($E107,H$1-1))=0,"",SUMIFS(RAW_매출A!$J$2:$J$7000,RAW_매출A!$B$2:$B$7000,$A107,RAW_매출A!$A$2:$A$7000,EDATE($E107,H$1-1)))),"")</f>
        <v>8291580</v>
      </c>
      <c r="I107">
        <f>IFERROR(IF($A107="","",IF(SUMIFS(RAW_매출A!$J$2:$J$7000,RAW_매출A!$B$2:$B$7000,$A107,RAW_매출A!$A$2:$A$7000,EDATE($E107,I$1-1))=0,"",SUMIFS(RAW_매출A!$J$2:$J$7000,RAW_매출A!$B$2:$B$7000,$A107,RAW_매출A!$A$2:$A$7000,EDATE($E107,I$1-1)))),"")</f>
        <v>8838300</v>
      </c>
      <c r="J107" s="28">
        <f>IFERROR(IF($A107="","",IF(SUMIFS(RAW_매출A!$J$2:$J$7000,RAW_매출A!$B$2:$B$7000,$A107,RAW_매출A!$A$2:$A$7000,EDATE($E107,J$1-1))=0,"",SUMIFS(RAW_매출A!$J$2:$J$7000,RAW_매출A!$B$2:$B$7000,$A107,RAW_매출A!$A$2:$A$7000,EDATE($E107,J$1-1)))),"")</f>
        <v>9473020</v>
      </c>
      <c r="K107" s="28">
        <f>IFERROR(IF($A107="","",IF(SUMIFS(RAW_매출A!$J$2:$J$7000,RAW_매출A!$B$2:$B$7000,$A107,RAW_매출A!$A$2:$A$7000,EDATE($E107,K$1-1))=0,"",SUMIFS(RAW_매출A!$J$2:$J$7000,RAW_매출A!$B$2:$B$7000,$A107,RAW_매출A!$A$2:$A$7000,EDATE($E107,K$1-1)))),"")</f>
        <v>10851450</v>
      </c>
      <c r="L107" s="28">
        <f>IFERROR(IF($A107="","",IF(SUMIFS(RAW_매출A!$J$2:$J$7000,RAW_매출A!$B$2:$B$7000,$A107,RAW_매출A!$A$2:$A$7000,EDATE($E107,L$1-1))=0,"",SUMIFS(RAW_매출A!$J$2:$J$7000,RAW_매출A!$B$2:$B$7000,$A107,RAW_매출A!$A$2:$A$7000,EDATE($E107,L$1-1)))),"")</f>
        <v>9501310</v>
      </c>
      <c r="M107" s="28">
        <f>IFERROR(IF($A107="","",IF(SUMIFS(RAW_매출A!$J$2:$J$7000,RAW_매출A!$B$2:$B$7000,$A107,RAW_매출A!$A$2:$A$7000,EDATE($E107,M$1-1))=0,"",SUMIFS(RAW_매출A!$J$2:$J$7000,RAW_매출A!$B$2:$B$7000,$A107,RAW_매출A!$A$2:$A$7000,EDATE($E107,M$1-1)))),"")</f>
        <v>10837900</v>
      </c>
      <c r="N107" s="28">
        <f>IFERROR(IF($A107="","",IF(SUMIFS(RAW_매출A!$J$2:$J$7000,RAW_매출A!$B$2:$B$7000,$A107,RAW_매출A!$A$2:$A$7000,EDATE($E107,N$1-1))=0,"",SUMIFS(RAW_매출A!$J$2:$J$7000,RAW_매출A!$B$2:$B$7000,$A107,RAW_매출A!$A$2:$A$7000,EDATE($E107,N$1-1)))),"")</f>
        <v>10317410</v>
      </c>
      <c r="O107" s="28">
        <f>IFERROR(IF($A107="","",IF(SUMIFS(RAW_매출A!$J$2:$J$7000,RAW_매출A!$B$2:$B$7000,$A107,RAW_매출A!$A$2:$A$7000,EDATE($E107,O$1-1))=0,"",SUMIFS(RAW_매출A!$J$2:$J$7000,RAW_매출A!$B$2:$B$7000,$A107,RAW_매출A!$A$2:$A$7000,EDATE($E107,O$1-1)))),"")</f>
        <v>9476490</v>
      </c>
      <c r="P107">
        <f>IFERROR(IF($A107="","",IF(SUMIFS(RAW_매출A!$J$2:$J$7000,RAW_매출A!$B$2:$B$7000,$A107,RAW_매출A!$A$2:$A$7000,EDATE($E107,P$1-1))=0,"",SUMIFS(RAW_매출A!$J$2:$J$7000,RAW_매출A!$B$2:$B$7000,$A107,RAW_매출A!$A$2:$A$7000,EDATE($E107,P$1-1)))),"")</f>
        <v>9377510</v>
      </c>
      <c r="Q107">
        <f>IFERROR(IF($A107="","",IF(SUMIFS(RAW_매출A!$J$2:$J$7000,RAW_매출A!$B$2:$B$7000,$A107,RAW_매출A!$A$2:$A$7000,EDATE($E107,Q$1-1))=0,"",SUMIFS(RAW_매출A!$J$2:$J$7000,RAW_매출A!$B$2:$B$7000,$A107,RAW_매출A!$A$2:$A$7000,EDATE($E107,Q$1-1)))),"")</f>
        <v>9576300</v>
      </c>
      <c r="R107">
        <f>IFERROR(IF($A107="","",IF(SUMIFS(RAW_매출A!$J$2:$J$7000,RAW_매출A!$B$2:$B$7000,$A107,RAW_매출A!$A$2:$A$7000,EDATE($E107,R$1-1))=0,"",SUMIFS(RAW_매출A!$J$2:$J$7000,RAW_매출A!$B$2:$B$7000,$A107,RAW_매출A!$A$2:$A$7000,EDATE($E107,R$1-1)))),"")</f>
        <v>5784130</v>
      </c>
      <c r="S107">
        <f>IFERROR(IF($A107="","",IF(SUMIFS(RAW_매출A!$J$2:$J$7000,RAW_매출A!$B$2:$B$7000,$A107,RAW_매출A!$A$2:$A$7000,EDATE($E107,S$1-1))=0,"",SUMIFS(RAW_매출A!$J$2:$J$7000,RAW_매출A!$B$2:$B$7000,$A107,RAW_매출A!$A$2:$A$7000,EDATE($E107,S$1-1)))),"")</f>
        <v>6234110</v>
      </c>
      <c r="T107">
        <f>IFERROR(IF($A107="","",IF(SUMIFS(RAW_매출A!$J$2:$J$7000,RAW_매출A!$B$2:$B$7000,$A107,RAW_매출A!$A$2:$A$7000,EDATE($E107,T$1-1))=0,"",SUMIFS(RAW_매출A!$J$2:$J$7000,RAW_매출A!$B$2:$B$7000,$A107,RAW_매출A!$A$2:$A$7000,EDATE($E107,T$1-1)))),"")</f>
        <v>4735820</v>
      </c>
      <c r="U107">
        <f>IFERROR(IF($A107="","",IF(SUMIFS(RAW_매출A!$J$2:$J$7000,RAW_매출A!$B$2:$B$7000,$A107,RAW_매출A!$A$2:$A$7000,EDATE($E107,U$1-1))=0,"",SUMIFS(RAW_매출A!$J$2:$J$7000,RAW_매출A!$B$2:$B$7000,$A107,RAW_매출A!$A$2:$A$7000,EDATE($E107,U$1-1)))),"")</f>
        <v>6328880</v>
      </c>
      <c r="V107">
        <f>IFERROR(IF($A107="","",IF(SUMIFS(RAW_매출A!$J$2:$J$7000,RAW_매출A!$B$2:$B$7000,$A107,RAW_매출A!$A$2:$A$7000,EDATE($E107,V$1-1))=0,"",SUMIFS(RAW_매출A!$J$2:$J$7000,RAW_매출A!$B$2:$B$7000,$A107,RAW_매출A!$A$2:$A$7000,EDATE($E107,V$1-1)))),"")</f>
        <v>6940320</v>
      </c>
      <c r="W107">
        <f>IFERROR(IF($A107="","",IF(SUMIFS(RAW_매출A!$J$2:$J$7000,RAW_매출A!$B$2:$B$7000,$A107,RAW_매출A!$A$2:$A$7000,EDATE($E107,W$1-1))=0,"",SUMIFS(RAW_매출A!$J$2:$J$7000,RAW_매출A!$B$2:$B$7000,$A107,RAW_매출A!$A$2:$A$7000,EDATE($E107,W$1-1)))),"")</f>
        <v>8191830</v>
      </c>
      <c r="X107">
        <f>IFERROR(IF($A107="","",IF(SUMIFS(RAW_매출A!$J$2:$J$7000,RAW_매출A!$B$2:$B$7000,$A107,RAW_매출A!$A$2:$A$7000,EDATE($E107,X$1-1))=0,"",SUMIFS(RAW_매출A!$J$2:$J$7000,RAW_매출A!$B$2:$B$7000,$A107,RAW_매출A!$A$2:$A$7000,EDATE($E107,X$1-1)))),"")</f>
        <v>6071730</v>
      </c>
      <c r="Y107">
        <f>IFERROR(IF($A107="","",IF(SUMIFS(RAW_매출A!$J$2:$J$7000,RAW_매출A!$B$2:$B$7000,$A107,RAW_매출A!$A$2:$A$7000,EDATE($E107,Y$1-1))=0,"",SUMIFS(RAW_매출A!$J$2:$J$7000,RAW_매출A!$B$2:$B$7000,$A107,RAW_매출A!$A$2:$A$7000,EDATE($E107,Y$1-1)))),"")</f>
        <v>6370480</v>
      </c>
      <c r="Z107">
        <f>IFERROR(IF($A107="","",IF(SUMIFS(RAW_매출A!$J$2:$J$7000,RAW_매출A!$B$2:$B$7000,$A107,RAW_매출A!$A$2:$A$7000,EDATE($E107,Z$1-1))=0,"",SUMIFS(RAW_매출A!$J$2:$J$7000,RAW_매출A!$B$2:$B$7000,$A107,RAW_매출A!$A$2:$A$7000,EDATE($E107,Z$1-1)))),"")</f>
        <v>5626650</v>
      </c>
      <c r="AA107">
        <f>IFERROR(IF($A107="","",IF(SUMIFS(RAW_매출A!$J$2:$J$7000,RAW_매출A!$B$2:$B$7000,$A107,RAW_매출A!$A$2:$A$7000,EDATE($E107,AA$1-1))=0,"",SUMIFS(RAW_매출A!$J$2:$J$7000,RAW_매출A!$B$2:$B$7000,$A107,RAW_매출A!$A$2:$A$7000,EDATE($E107,AA$1-1)))),"")</f>
        <v>4842430</v>
      </c>
      <c r="AB107">
        <f>IFERROR(IF($A107="","",IF(SUMIFS(RAW_매출A!$J$2:$J$7000,RAW_매출A!$B$2:$B$7000,$A107,RAW_매출A!$A$2:$A$7000,EDATE($E107,AB$1-1))=0,"",SUMIFS(RAW_매출A!$J$2:$J$7000,RAW_매출A!$B$2:$B$7000,$A107,RAW_매출A!$A$2:$A$7000,EDATE($E107,AB$1-1)))),"")</f>
        <v>6125710</v>
      </c>
      <c r="AC107">
        <f>IFERROR(IF($A107="","",IF(SUMIFS(RAW_매출A!$J$2:$J$7000,RAW_매출A!$B$2:$B$7000,$A107,RAW_매출A!$A$2:$A$7000,EDATE($E107,AC$1-1))=0,"",SUMIFS(RAW_매출A!$J$2:$J$7000,RAW_매출A!$B$2:$B$7000,$A107,RAW_매출A!$A$2:$A$7000,EDATE($E107,AC$1-1)))),"")</f>
        <v>7048090</v>
      </c>
      <c r="AD107">
        <f>IFERROR(IF($A107="","",IF(SUMIFS(RAW_매출A!$J$2:$J$7000,RAW_매출A!$B$2:$B$7000,$A107,RAW_매출A!$A$2:$A$7000,EDATE($E107,AD$1-1))=0,"",SUMIFS(RAW_매출A!$J$2:$J$7000,RAW_매출A!$B$2:$B$7000,$A107,RAW_매출A!$A$2:$A$7000,EDATE($E107,AD$1-1)))),"")</f>
        <v>6315620</v>
      </c>
      <c r="AE107">
        <f>IFERROR(IF($A107="","",IF(SUMIFS(RAW_매출A!$J$2:$J$7000,RAW_매출A!$B$2:$B$7000,$A107,RAW_매출A!$A$2:$A$7000,EDATE($E107,AE$1-1))=0,"",SUMIFS(RAW_매출A!$J$2:$J$7000,RAW_매출A!$B$2:$B$7000,$A107,RAW_매출A!$A$2:$A$7000,EDATE($E107,AE$1-1)))),"")</f>
        <v>6806040</v>
      </c>
      <c r="AF107">
        <f>IFERROR(IF($A107="","",IF(SUMIFS(RAW_매출A!$J$2:$J$7000,RAW_매출A!$B$2:$B$7000,$A107,RAW_매출A!$A$2:$A$7000,EDATE($E107,AF$1-1))=0,"",SUMIFS(RAW_매출A!$J$2:$J$7000,RAW_매출A!$B$2:$B$7000,$A107,RAW_매출A!$A$2:$A$7000,EDATE($E107,AF$1-1)))),"")</f>
        <v>6280660</v>
      </c>
      <c r="AG107">
        <f>IFERROR(IF($A107="","",IF(SUMIFS(RAW_매출A!$J$2:$J$7000,RAW_매출A!$B$2:$B$7000,$A107,RAW_매출A!$A$2:$A$7000,EDATE($E107,AG$1-1))=0,"",SUMIFS(RAW_매출A!$J$2:$J$7000,RAW_매출A!$B$2:$B$7000,$A107,RAW_매출A!$A$2:$A$7000,EDATE($E107,AG$1-1)))),"")</f>
        <v>7051200</v>
      </c>
      <c r="AH107">
        <f>IFERROR(IF($A107="","",IF(SUMIFS(RAW_매출A!$J$2:$J$7000,RAW_매출A!$B$2:$B$7000,$A107,RAW_매출A!$A$2:$A$7000,EDATE($E107,AH$1-1))=0,"",SUMIFS(RAW_매출A!$J$2:$J$7000,RAW_매출A!$B$2:$B$7000,$A107,RAW_매출A!$A$2:$A$7000,EDATE($E107,AH$1-1)))),"")</f>
        <v>6914760</v>
      </c>
      <c r="AI107">
        <f>IFERROR(IF($A107="","",IF(SUMIFS(RAW_매출A!$J$2:$J$7000,RAW_매출A!$B$2:$B$7000,$A107,RAW_매출A!$A$2:$A$7000,EDATE($E107,AI$1-1))=0,"",SUMIFS(RAW_매출A!$J$2:$J$7000,RAW_매출A!$B$2:$B$7000,$A107,RAW_매출A!$A$2:$A$7000,EDATE($E107,AI$1-1)))),"")</f>
        <v>7595100</v>
      </c>
      <c r="AJ107">
        <f>IFERROR(IF($A107="","",IF(SUMIFS(RAW_매출A!$J$2:$J$7000,RAW_매출A!$B$2:$B$7000,$A107,RAW_매출A!$A$2:$A$7000,EDATE($E107,AJ$1-1))=0,"",SUMIFS(RAW_매출A!$J$2:$J$7000,RAW_매출A!$B$2:$B$7000,$A107,RAW_매출A!$A$2:$A$7000,EDATE($E107,AJ$1-1)))),"")</f>
        <v>6812490</v>
      </c>
      <c r="AK107" t="str">
        <f>IFERROR(IF($A107="","",IF(SUMIFS(RAW_매출A!$J$2:$J$7000,RAW_매출A!$B$2:$B$7000,$A107,RAW_매출A!$A$2:$A$7000,EDATE($E107,AK$1-1))=0,"",SUMIFS(RAW_매출A!$J$2:$J$7000,RAW_매출A!$B$2:$B$7000,$A107,RAW_매출A!$A$2:$A$7000,EDATE($E107,AK$1-1)))),"")</f>
        <v/>
      </c>
      <c r="AL107" t="str">
        <f>IFERROR(IF($A107="","",IF(SUMIFS(RAW_매출A!$J$2:$J$7000,RAW_매출A!$B$2:$B$7000,$A107,RAW_매출A!$A$2:$A$7000,EDATE($E107,AL$1-1))=0,"",SUMIFS(RAW_매출A!$J$2:$J$7000,RAW_매출A!$B$2:$B$7000,$A107,RAW_매출A!$A$2:$A$7000,EDATE($E107,AL$1-1)))),"")</f>
        <v/>
      </c>
      <c r="AM107" t="str">
        <f>IFERROR(IF($A107="","",IF(SUMIFS(RAW_매출A!$J$2:$J$7000,RAW_매출A!$B$2:$B$7000,$A107,RAW_매출A!$A$2:$A$7000,EDATE($E107,AM$1-1))=0,"",SUMIFS(RAW_매출A!$J$2:$J$7000,RAW_매출A!$B$2:$B$7000,$A107,RAW_매출A!$A$2:$A$7000,EDATE($E107,AM$1-1)))),"")</f>
        <v/>
      </c>
      <c r="AN107" t="str">
        <f>IFERROR(IF($A107="","",IF(SUMIFS(RAW_매출A!$J$2:$J$7000,RAW_매출A!$B$2:$B$7000,$A107,RAW_매출A!$A$2:$A$7000,EDATE($E107,AN$1-1))=0,"",SUMIFS(RAW_매출A!$J$2:$J$7000,RAW_매출A!$B$2:$B$7000,$A107,RAW_매출A!$A$2:$A$7000,EDATE($E107,AN$1-1)))),"")</f>
        <v/>
      </c>
      <c r="AO107" t="str">
        <f>IFERROR(IF($A107="","",IF(SUMIFS(RAW_매출A!$J$2:$J$7000,RAW_매출A!$B$2:$B$7000,$A107,RAW_매출A!$A$2:$A$7000,EDATE($E107,AO$1-1))=0,"",SUMIFS(RAW_매출A!$J$2:$J$7000,RAW_매출A!$B$2:$B$7000,$A107,RAW_매출A!$A$2:$A$7000,EDATE($E107,AO$1-1)))),"")</f>
        <v/>
      </c>
      <c r="AP107" t="str">
        <f>IFERROR(IF($A107="","",IF(SUMIFS(RAW_매출A!$J$2:$J$7000,RAW_매출A!$B$2:$B$7000,$A107,RAW_매출A!$A$2:$A$7000,EDATE($E107,AP$1-1))=0,"",SUMIFS(RAW_매출A!$J$2:$J$7000,RAW_매출A!$B$2:$B$7000,$A107,RAW_매출A!$A$2:$A$7000,EDATE($E107,AP$1-1)))),"")</f>
        <v/>
      </c>
      <c r="AQ107" t="str">
        <f>IFERROR(IF($A107="","",IF(SUMIFS(RAW_매출A!$J$2:$J$7000,RAW_매출A!$B$2:$B$7000,$A107,RAW_매출A!$A$2:$A$7000,EDATE($E107,AQ$1-1))=0,"",SUMIFS(RAW_매출A!$J$2:$J$7000,RAW_매출A!$B$2:$B$7000,$A107,RAW_매출A!$A$2:$A$7000,EDATE($E107,AQ$1-1)))),"")</f>
        <v/>
      </c>
      <c r="AR107" t="str">
        <f>IFERROR(IF($A107="","",IF(SUMIFS(RAW_매출A!$J$2:$J$7000,RAW_매출A!$B$2:$B$7000,$A107,RAW_매출A!$A$2:$A$7000,EDATE($E107,AR$1-1))=0,"",SUMIFS(RAW_매출A!$J$2:$J$7000,RAW_매출A!$B$2:$B$7000,$A107,RAW_매출A!$A$2:$A$7000,EDATE($E107,AR$1-1)))),"")</f>
        <v/>
      </c>
      <c r="AS107" t="str">
        <f>IFERROR(IF($A107="","",IF(SUMIFS(RAW_매출A!$J$2:$J$7000,RAW_매출A!$B$2:$B$7000,$A107,RAW_매출A!$A$2:$A$7000,EDATE($E107,AS$1-1))=0,"",SUMIFS(RAW_매출A!$J$2:$J$7000,RAW_매출A!$B$2:$B$7000,$A107,RAW_매출A!$A$2:$A$7000,EDATE($E107,AS$1-1)))),"")</f>
        <v/>
      </c>
      <c r="AT107" t="str">
        <f>IFERROR(IF($A107="","",IF(SUMIFS(RAW_매출A!$J$2:$J$7000,RAW_매출A!$B$2:$B$7000,$A107,RAW_매출A!$A$2:$A$7000,EDATE($E107,AT$1-1))=0,"",SUMIFS(RAW_매출A!$J$2:$J$7000,RAW_매출A!$B$2:$B$7000,$A107,RAW_매출A!$A$2:$A$7000,EDATE($E107,AT$1-1)))),"")</f>
        <v/>
      </c>
      <c r="AU107" t="str">
        <f>IFERROR(IF($A107="","",IF(SUMIFS(RAW_매출A!$J$2:$J$7000,RAW_매출A!$B$2:$B$7000,$A107,RAW_매출A!$A$2:$A$7000,EDATE($E107,AU$1-1))=0,"",SUMIFS(RAW_매출A!$J$2:$J$7000,RAW_매출A!$B$2:$B$7000,$A107,RAW_매출A!$A$2:$A$7000,EDATE($E107,AU$1-1)))),"")</f>
        <v/>
      </c>
      <c r="AV107" t="str">
        <f>IFERROR(IF($A107="","",IF(SUMIFS(RAW_매출A!$J$2:$J$7000,RAW_매출A!$B$2:$B$7000,$A107,RAW_매출A!$A$2:$A$7000,EDATE($E107,AV$1-1))=0,"",SUMIFS(RAW_매출A!$J$2:$J$7000,RAW_매출A!$B$2:$B$7000,$A107,RAW_매출A!$A$2:$A$7000,EDATE($E107,AV$1-1)))),"")</f>
        <v/>
      </c>
      <c r="AW107" t="str">
        <f>IFERROR(IF($A107="","",IF(SUMIFS(RAW_매출A!$J$2:$J$7000,RAW_매출A!$B$2:$B$7000,$A107,RAW_매출A!$A$2:$A$7000,EDATE($E107,AW$1-1))=0,"",SUMIFS(RAW_매출A!$J$2:$J$7000,RAW_매출A!$B$2:$B$7000,$A107,RAW_매출A!$A$2:$A$7000,EDATE($E107,AW$1-1)))),"")</f>
        <v/>
      </c>
      <c r="AX107" t="str">
        <f>IFERROR(IF($A107="","",IF(SUMIFS(RAW_매출A!$J$2:$J$7000,RAW_매출A!$B$2:$B$7000,$A107,RAW_매출A!$A$2:$A$7000,EDATE($E107,AX$1-1))=0,"",SUMIFS(RAW_매출A!$J$2:$J$7000,RAW_매출A!$B$2:$B$7000,$A107,RAW_매출A!$A$2:$A$7000,EDATE($E107,AX$1-1)))),"")</f>
        <v/>
      </c>
      <c r="AY107" t="str">
        <f>IFERROR(IF($A107="","",IF(SUMIFS(RAW_매출A!$J$2:$J$7000,RAW_매출A!$B$2:$B$7000,$A107,RAW_매출A!$A$2:$A$7000,EDATE($E107,AY$1-1))=0,"",SUMIFS(RAW_매출A!$J$2:$J$7000,RAW_매출A!$B$2:$B$7000,$A107,RAW_매출A!$A$2:$A$7000,EDATE($E107,AY$1-1)))),"")</f>
        <v/>
      </c>
      <c r="AZ107" t="str">
        <f>IFERROR(IF($A107="","",IF(SUMIFS(RAW_매출A!$J$2:$J$7000,RAW_매출A!$B$2:$B$7000,$A107,RAW_매출A!$A$2:$A$7000,EDATE($E107,AZ$1-1))=0,"",SUMIFS(RAW_매출A!$J$2:$J$7000,RAW_매출A!$B$2:$B$7000,$A107,RAW_매출A!$A$2:$A$7000,EDATE($E107,AZ$1-1)))),"")</f>
        <v/>
      </c>
      <c r="BA107" t="str">
        <f>IFERROR(IF($A107="","",IF(SUMIFS(RAW_매출A!$J$2:$J$7000,RAW_매출A!$B$2:$B$7000,$A107,RAW_매출A!$A$2:$A$7000,EDATE($E107,BA$1-1))=0,"",SUMIFS(RAW_매출A!$J$2:$J$7000,RAW_매출A!$B$2:$B$7000,$A107,RAW_매출A!$A$2:$A$7000,EDATE($E107,BA$1-1)))),"")</f>
        <v/>
      </c>
      <c r="BB107" t="str">
        <f>IFERROR(IF($A107="","",IF(SUMIFS(RAW_매출A!$J$2:$J$7000,RAW_매출A!$B$2:$B$7000,$A107,RAW_매출A!$A$2:$A$7000,EDATE($E107,BB$1-1))=0,"",SUMIFS(RAW_매출A!$J$2:$J$7000,RAW_매출A!$B$2:$B$7000,$A107,RAW_매출A!$A$2:$A$7000,EDATE($E107,BB$1-1)))),"")</f>
        <v/>
      </c>
      <c r="BC107" t="str">
        <f>IFERROR(IF($A107="","",IF(SUMIFS(RAW_매출A!$J$2:$J$7000,RAW_매출A!$B$2:$B$7000,$A107,RAW_매출A!$A$2:$A$7000,EDATE($E107,BC$1-1))=0,"",SUMIFS(RAW_매출A!$J$2:$J$7000,RAW_매출A!$B$2:$B$7000,$A107,RAW_매출A!$A$2:$A$7000,EDATE($E107,BC$1-1)))),"")</f>
        <v/>
      </c>
      <c r="BD107" t="str">
        <f>IFERROR(IF($A107="","",IF(SUMIFS(RAW_매출A!$J$2:$J$7000,RAW_매출A!$B$2:$B$7000,$A107,RAW_매출A!$A$2:$A$7000,EDATE($E107,BD$1-1))=0,"",SUMIFS(RAW_매출A!$J$2:$J$7000,RAW_매출A!$B$2:$B$7000,$A107,RAW_매출A!$A$2:$A$7000,EDATE($E107,BD$1-1)))),"")</f>
        <v/>
      </c>
      <c r="BE107" t="str">
        <f>IFERROR(IF($A107="","",IF(SUMIFS(RAW_매출A!$J$2:$J$7000,RAW_매출A!$B$2:$B$7000,$A107,RAW_매출A!$A$2:$A$7000,EDATE($E107,BE$1-1))=0,"",SUMIFS(RAW_매출A!$J$2:$J$7000,RAW_매출A!$B$2:$B$7000,$A107,RAW_매출A!$A$2:$A$7000,EDATE($E107,BE$1-1)))),"")</f>
        <v/>
      </c>
      <c r="BF107" t="str">
        <f>IFERROR(IF($A107="","",IF(SUMIFS(RAW_매출A!$J$2:$J$7000,RAW_매출A!$B$2:$B$7000,$A107,RAW_매출A!$A$2:$A$7000,EDATE($E107,BF$1-1))=0,"",SUMIFS(RAW_매출A!$J$2:$J$7000,RAW_매출A!$B$2:$B$7000,$A107,RAW_매출A!$A$2:$A$7000,EDATE($E107,BF$1-1)))),"")</f>
        <v/>
      </c>
      <c r="BG107" t="str">
        <f>IFERROR(IF($A107="","",IF(SUMIFS(RAW_매출A!$J$2:$J$7000,RAW_매출A!$B$2:$B$7000,$A107,RAW_매출A!$A$2:$A$7000,EDATE($E107,BG$1-1))=0,"",SUMIFS(RAW_매출A!$J$2:$J$7000,RAW_매출A!$B$2:$B$7000,$A107,RAW_매출A!$A$2:$A$7000,EDATE($E107,BG$1-1)))),"")</f>
        <v/>
      </c>
      <c r="BH107" t="str">
        <f>IFERROR(IF($A107="","",IF(SUMIFS(RAW_매출A!$J$2:$J$7000,RAW_매출A!$B$2:$B$7000,$A107,RAW_매출A!$A$2:$A$7000,EDATE($E107,BH$1-1))=0,"",SUMIFS(RAW_매출A!$J$2:$J$7000,RAW_매출A!$B$2:$B$7000,$A107,RAW_매출A!$A$2:$A$7000,EDATE($E107,BH$1-1)))),"")</f>
        <v/>
      </c>
      <c r="BI107" t="str">
        <f>IFERROR(IF($A107="","",IF(SUMIFS(RAW_매출A!$J$2:$J$7000,RAW_매출A!$B$2:$B$7000,$A107,RAW_매출A!$A$2:$A$7000,EDATE($E107,BI$1-1))=0,"",SUMIFS(RAW_매출A!$J$2:$J$7000,RAW_매출A!$B$2:$B$7000,$A107,RAW_매출A!$A$2:$A$7000,EDATE($E107,BI$1-1)))),"")</f>
        <v/>
      </c>
      <c r="BJ107" t="str">
        <f>IFERROR(IF($A107="","",IF(SUMIFS(RAW_매출A!$J$2:$J$7000,RAW_매출A!$B$2:$B$7000,$A107,RAW_매출A!$A$2:$A$7000,EDATE($E107,BJ$1-1))=0,"",SUMIFS(RAW_매출A!$J$2:$J$7000,RAW_매출A!$B$2:$B$7000,$A107,RAW_매출A!$A$2:$A$7000,EDATE($E107,BJ$1-1)))),"")</f>
        <v/>
      </c>
      <c r="BK107" t="str">
        <f>IFERROR(IF($A107="","",IF(SUMIFS(RAW_매출A!$J$2:$J$7000,RAW_매출A!$B$2:$B$7000,$A107,RAW_매출A!$A$2:$A$7000,EDATE($E107,BK$1-1))=0,"",SUMIFS(RAW_매출A!$J$2:$J$7000,RAW_매출A!$B$2:$B$7000,$A107,RAW_매출A!$A$2:$A$7000,EDATE($E107,BK$1-1)))),"")</f>
        <v/>
      </c>
      <c r="BL107" t="str">
        <f>IFERROR(IF($A107="","",IF(SUMIFS(RAW_매출A!$J$2:$J$7000,RAW_매출A!$B$2:$B$7000,$A107,RAW_매출A!$A$2:$A$7000,EDATE($E107,BL$1-1))=0,"",SUMIFS(RAW_매출A!$J$2:$J$7000,RAW_매출A!$B$2:$B$7000,$A107,RAW_매출A!$A$2:$A$7000,EDATE($E107,BL$1-1)))),"")</f>
        <v/>
      </c>
      <c r="BM107" t="str">
        <f>IFERROR(IF($A107="","",IF(SUMIFS(RAW_매출A!$J$2:$J$7000,RAW_매출A!$B$2:$B$7000,$A107,RAW_매출A!$A$2:$A$7000,EDATE($E107,BM$1-1))=0,"",SUMIFS(RAW_매출A!$J$2:$J$7000,RAW_매출A!$B$2:$B$7000,$A107,RAW_매출A!$A$2:$A$7000,EDATE($E107,BM$1-1)))),"")</f>
        <v/>
      </c>
      <c r="BN107" t="str">
        <f>IFERROR(IF($A107="","",IF(SUMIFS(RAW_매출A!$J$2:$J$7000,RAW_매출A!$B$2:$B$7000,$A107,RAW_매출A!$A$2:$A$7000,EDATE($E107,BN$1-1))=0,"",SUMIFS(RAW_매출A!$J$2:$J$7000,RAW_매출A!$B$2:$B$7000,$A107,RAW_매출A!$A$2:$A$7000,EDATE($E107,BN$1-1)))),"")</f>
        <v/>
      </c>
    </row>
    <row r="108" spans="1:66" x14ac:dyDescent="0.3">
      <c r="A108" t="str">
        <f>세팅!A109</f>
        <v>(1097) #궁동한빛점</v>
      </c>
      <c r="B108" t="str">
        <f>세팅!B109</f>
        <v>150-1</v>
      </c>
      <c r="C108">
        <f t="shared" si="5"/>
        <v>1</v>
      </c>
      <c r="D108" t="str">
        <f t="shared" si="6"/>
        <v>1</v>
      </c>
      <c r="E108" s="1">
        <f>세팅!D109</f>
        <v>45292</v>
      </c>
      <c r="F108">
        <f t="shared" si="7"/>
        <v>5399733.333333333</v>
      </c>
      <c r="G108">
        <f>IFERROR(IF($A108="","",IF(SUMIFS(RAW_매출A!$J$2:$J$7000,RAW_매출A!$B$2:$B$7000,$A108,RAW_매출A!$A$2:$A$7000,EDATE($E108,G$1-1))=0,"",SUMIFS(RAW_매출A!$J$2:$J$7000,RAW_매출A!$B$2:$B$7000,$A108,RAW_매출A!$A$2:$A$7000,EDATE($E108,G$1-1)))),"")</f>
        <v>4165470</v>
      </c>
      <c r="H108">
        <f>IFERROR(IF($A108="","",IF(SUMIFS(RAW_매출A!$J$2:$J$7000,RAW_매출A!$B$2:$B$7000,$A108,RAW_매출A!$A$2:$A$7000,EDATE($E108,H$1-1))=0,"",SUMIFS(RAW_매출A!$J$2:$J$7000,RAW_매출A!$B$2:$B$7000,$A108,RAW_매출A!$A$2:$A$7000,EDATE($E108,H$1-1)))),"")</f>
        <v>3928610</v>
      </c>
      <c r="I108">
        <f>IFERROR(IF($A108="","",IF(SUMIFS(RAW_매출A!$J$2:$J$7000,RAW_매출A!$B$2:$B$7000,$A108,RAW_매출A!$A$2:$A$7000,EDATE($E108,I$1-1))=0,"",SUMIFS(RAW_매출A!$J$2:$J$7000,RAW_매출A!$B$2:$B$7000,$A108,RAW_매출A!$A$2:$A$7000,EDATE($E108,I$1-1)))),"")</f>
        <v>4797450</v>
      </c>
      <c r="J108" s="28">
        <f>IFERROR(IF($A108="","",IF(SUMIFS(RAW_매출A!$J$2:$J$7000,RAW_매출A!$B$2:$B$7000,$A108,RAW_매출A!$A$2:$A$7000,EDATE($E108,J$1-1))=0,"",SUMIFS(RAW_매출A!$J$2:$J$7000,RAW_매출A!$B$2:$B$7000,$A108,RAW_매출A!$A$2:$A$7000,EDATE($E108,J$1-1)))),"")</f>
        <v>5019100</v>
      </c>
      <c r="K108" s="28">
        <f>IFERROR(IF($A108="","",IF(SUMIFS(RAW_매출A!$J$2:$J$7000,RAW_매출A!$B$2:$B$7000,$A108,RAW_매출A!$A$2:$A$7000,EDATE($E108,K$1-1))=0,"",SUMIFS(RAW_매출A!$J$2:$J$7000,RAW_매출A!$B$2:$B$7000,$A108,RAW_매출A!$A$2:$A$7000,EDATE($E108,K$1-1)))),"")</f>
        <v>5378600</v>
      </c>
      <c r="L108" s="28">
        <f>IFERROR(IF($A108="","",IF(SUMIFS(RAW_매출A!$J$2:$J$7000,RAW_매출A!$B$2:$B$7000,$A108,RAW_매출A!$A$2:$A$7000,EDATE($E108,L$1-1))=0,"",SUMIFS(RAW_매출A!$J$2:$J$7000,RAW_매출A!$B$2:$B$7000,$A108,RAW_매출A!$A$2:$A$7000,EDATE($E108,L$1-1)))),"")</f>
        <v>5125250</v>
      </c>
      <c r="M108" s="28">
        <f>IFERROR(IF($A108="","",IF(SUMIFS(RAW_매출A!$J$2:$J$7000,RAW_매출A!$B$2:$B$7000,$A108,RAW_매출A!$A$2:$A$7000,EDATE($E108,M$1-1))=0,"",SUMIFS(RAW_매출A!$J$2:$J$7000,RAW_매출A!$B$2:$B$7000,$A108,RAW_매출A!$A$2:$A$7000,EDATE($E108,M$1-1)))),"")</f>
        <v>5583450</v>
      </c>
      <c r="N108" s="28">
        <f>IFERROR(IF($A108="","",IF(SUMIFS(RAW_매출A!$J$2:$J$7000,RAW_매출A!$B$2:$B$7000,$A108,RAW_매출A!$A$2:$A$7000,EDATE($E108,N$1-1))=0,"",SUMIFS(RAW_매출A!$J$2:$J$7000,RAW_매출A!$B$2:$B$7000,$A108,RAW_매출A!$A$2:$A$7000,EDATE($E108,N$1-1)))),"")</f>
        <v>5741850</v>
      </c>
      <c r="O108" s="28">
        <f>IFERROR(IF($A108="","",IF(SUMIFS(RAW_매출A!$J$2:$J$7000,RAW_매출A!$B$2:$B$7000,$A108,RAW_매출A!$A$2:$A$7000,EDATE($E108,O$1-1))=0,"",SUMIFS(RAW_매출A!$J$2:$J$7000,RAW_매출A!$B$2:$B$7000,$A108,RAW_매출A!$A$2:$A$7000,EDATE($E108,O$1-1)))),"")</f>
        <v>5550150</v>
      </c>
      <c r="P108">
        <f>IFERROR(IF($A108="","",IF(SUMIFS(RAW_매출A!$J$2:$J$7000,RAW_매출A!$B$2:$B$7000,$A108,RAW_매출A!$A$2:$A$7000,EDATE($E108,P$1-1))=0,"",SUMIFS(RAW_매출A!$J$2:$J$7000,RAW_매출A!$B$2:$B$7000,$A108,RAW_매출A!$A$2:$A$7000,EDATE($E108,P$1-1)))),"")</f>
        <v>6253950</v>
      </c>
      <c r="Q108">
        <f>IFERROR(IF($A108="","",IF(SUMIFS(RAW_매출A!$J$2:$J$7000,RAW_매출A!$B$2:$B$7000,$A108,RAW_매출A!$A$2:$A$7000,EDATE($E108,Q$1-1))=0,"",SUMIFS(RAW_매출A!$J$2:$J$7000,RAW_매출A!$B$2:$B$7000,$A108,RAW_매출A!$A$2:$A$7000,EDATE($E108,Q$1-1)))),"")</f>
        <v>6205750</v>
      </c>
      <c r="R108">
        <f>IFERROR(IF($A108="","",IF(SUMIFS(RAW_매출A!$J$2:$J$7000,RAW_매출A!$B$2:$B$7000,$A108,RAW_매출A!$A$2:$A$7000,EDATE($E108,R$1-1))=0,"",SUMIFS(RAW_매출A!$J$2:$J$7000,RAW_매출A!$B$2:$B$7000,$A108,RAW_매출A!$A$2:$A$7000,EDATE($E108,R$1-1)))),"")</f>
        <v>5771150</v>
      </c>
      <c r="S108">
        <f>IFERROR(IF($A108="","",IF(SUMIFS(RAW_매출A!$J$2:$J$7000,RAW_매출A!$B$2:$B$7000,$A108,RAW_매출A!$A$2:$A$7000,EDATE($E108,S$1-1))=0,"",SUMIFS(RAW_매출A!$J$2:$J$7000,RAW_매출A!$B$2:$B$7000,$A108,RAW_매출A!$A$2:$A$7000,EDATE($E108,S$1-1)))),"")</f>
        <v>5634750</v>
      </c>
      <c r="T108">
        <f>IFERROR(IF($A108="","",IF(SUMIFS(RAW_매출A!$J$2:$J$7000,RAW_매출A!$B$2:$B$7000,$A108,RAW_매출A!$A$2:$A$7000,EDATE($E108,T$1-1))=0,"",SUMIFS(RAW_매출A!$J$2:$J$7000,RAW_매출A!$B$2:$B$7000,$A108,RAW_매출A!$A$2:$A$7000,EDATE($E108,T$1-1)))),"")</f>
        <v>5641250</v>
      </c>
      <c r="U108">
        <f>IFERROR(IF($A108="","",IF(SUMIFS(RAW_매출A!$J$2:$J$7000,RAW_매출A!$B$2:$B$7000,$A108,RAW_매출A!$A$2:$A$7000,EDATE($E108,U$1-1))=0,"",SUMIFS(RAW_매출A!$J$2:$J$7000,RAW_매출A!$B$2:$B$7000,$A108,RAW_매출A!$A$2:$A$7000,EDATE($E108,U$1-1)))),"")</f>
        <v>5997750</v>
      </c>
      <c r="V108">
        <f>IFERROR(IF($A108="","",IF(SUMIFS(RAW_매출A!$J$2:$J$7000,RAW_매출A!$B$2:$B$7000,$A108,RAW_매출A!$A$2:$A$7000,EDATE($E108,V$1-1))=0,"",SUMIFS(RAW_매출A!$J$2:$J$7000,RAW_매출A!$B$2:$B$7000,$A108,RAW_매출A!$A$2:$A$7000,EDATE($E108,V$1-1)))),"")</f>
        <v>5785400</v>
      </c>
      <c r="W108">
        <f>IFERROR(IF($A108="","",IF(SUMIFS(RAW_매출A!$J$2:$J$7000,RAW_매출A!$B$2:$B$7000,$A108,RAW_매출A!$A$2:$A$7000,EDATE($E108,W$1-1))=0,"",SUMIFS(RAW_매출A!$J$2:$J$7000,RAW_매출A!$B$2:$B$7000,$A108,RAW_매출A!$A$2:$A$7000,EDATE($E108,W$1-1)))),"")</f>
        <v>6378550</v>
      </c>
      <c r="X108">
        <f>IFERROR(IF($A108="","",IF(SUMIFS(RAW_매출A!$J$2:$J$7000,RAW_매출A!$B$2:$B$7000,$A108,RAW_매출A!$A$2:$A$7000,EDATE($E108,X$1-1))=0,"",SUMIFS(RAW_매출A!$J$2:$J$7000,RAW_매출A!$B$2:$B$7000,$A108,RAW_매출A!$A$2:$A$7000,EDATE($E108,X$1-1)))),"")</f>
        <v>5603400</v>
      </c>
      <c r="Y108">
        <f>IFERROR(IF($A108="","",IF(SUMIFS(RAW_매출A!$J$2:$J$7000,RAW_매출A!$B$2:$B$7000,$A108,RAW_매출A!$A$2:$A$7000,EDATE($E108,Y$1-1))=0,"",SUMIFS(RAW_매출A!$J$2:$J$7000,RAW_매출A!$B$2:$B$7000,$A108,RAW_매출A!$A$2:$A$7000,EDATE($E108,Y$1-1)))),"")</f>
        <v>5422800</v>
      </c>
      <c r="Z108">
        <f>IFERROR(IF($A108="","",IF(SUMIFS(RAW_매출A!$J$2:$J$7000,RAW_매출A!$B$2:$B$7000,$A108,RAW_매출A!$A$2:$A$7000,EDATE($E108,Z$1-1))=0,"",SUMIFS(RAW_매출A!$J$2:$J$7000,RAW_매출A!$B$2:$B$7000,$A108,RAW_매출A!$A$2:$A$7000,EDATE($E108,Z$1-1)))),"")</f>
        <v>6162950</v>
      </c>
      <c r="AA108">
        <f>IFERROR(IF($A108="","",IF(SUMIFS(RAW_매출A!$J$2:$J$7000,RAW_매출A!$B$2:$B$7000,$A108,RAW_매출A!$A$2:$A$7000,EDATE($E108,AA$1-1))=0,"",SUMIFS(RAW_매출A!$J$2:$J$7000,RAW_매출A!$B$2:$B$7000,$A108,RAW_매출A!$A$2:$A$7000,EDATE($E108,AA$1-1)))),"")</f>
        <v>5388000</v>
      </c>
      <c r="AB108">
        <f>IFERROR(IF($A108="","",IF(SUMIFS(RAW_매출A!$J$2:$J$7000,RAW_매출A!$B$2:$B$7000,$A108,RAW_매출A!$A$2:$A$7000,EDATE($E108,AB$1-1))=0,"",SUMIFS(RAW_매출A!$J$2:$J$7000,RAW_매출A!$B$2:$B$7000,$A108,RAW_매출A!$A$2:$A$7000,EDATE($E108,AB$1-1)))),"")</f>
        <v>7334600</v>
      </c>
      <c r="AC108">
        <f>IFERROR(IF($A108="","",IF(SUMIFS(RAW_매출A!$J$2:$J$7000,RAW_매출A!$B$2:$B$7000,$A108,RAW_매출A!$A$2:$A$7000,EDATE($E108,AC$1-1))=0,"",SUMIFS(RAW_매출A!$J$2:$J$7000,RAW_매출A!$B$2:$B$7000,$A108,RAW_매출A!$A$2:$A$7000,EDATE($E108,AC$1-1)))),"")</f>
        <v>6210800</v>
      </c>
      <c r="AD108">
        <f>IFERROR(IF($A108="","",IF(SUMIFS(RAW_매출A!$J$2:$J$7000,RAW_매출A!$B$2:$B$7000,$A108,RAW_매출A!$A$2:$A$7000,EDATE($E108,AD$1-1))=0,"",SUMIFS(RAW_매출A!$J$2:$J$7000,RAW_매출A!$B$2:$B$7000,$A108,RAW_매출A!$A$2:$A$7000,EDATE($E108,AD$1-1)))),"")</f>
        <v>5209800</v>
      </c>
      <c r="AE108">
        <f>IFERROR(IF($A108="","",IF(SUMIFS(RAW_매출A!$J$2:$J$7000,RAW_매출A!$B$2:$B$7000,$A108,RAW_매출A!$A$2:$A$7000,EDATE($E108,AE$1-1))=0,"",SUMIFS(RAW_매출A!$J$2:$J$7000,RAW_매출A!$B$2:$B$7000,$A108,RAW_매출A!$A$2:$A$7000,EDATE($E108,AE$1-1)))),"")</f>
        <v>5983450</v>
      </c>
      <c r="AF108">
        <f>IFERROR(IF($A108="","",IF(SUMIFS(RAW_매출A!$J$2:$J$7000,RAW_매출A!$B$2:$B$7000,$A108,RAW_매출A!$A$2:$A$7000,EDATE($E108,AF$1-1))=0,"",SUMIFS(RAW_매출A!$J$2:$J$7000,RAW_매출A!$B$2:$B$7000,$A108,RAW_매출A!$A$2:$A$7000,EDATE($E108,AF$1-1)))),"")</f>
        <v>6253950</v>
      </c>
      <c r="AG108">
        <f>IFERROR(IF($A108="","",IF(SUMIFS(RAW_매출A!$J$2:$J$7000,RAW_매출A!$B$2:$B$7000,$A108,RAW_매출A!$A$2:$A$7000,EDATE($E108,AG$1-1))=0,"",SUMIFS(RAW_매출A!$J$2:$J$7000,RAW_매출A!$B$2:$B$7000,$A108,RAW_매출A!$A$2:$A$7000,EDATE($E108,AG$1-1)))),"")</f>
        <v>6596350</v>
      </c>
      <c r="AH108">
        <f>IFERROR(IF($A108="","",IF(SUMIFS(RAW_매출A!$J$2:$J$7000,RAW_매출A!$B$2:$B$7000,$A108,RAW_매출A!$A$2:$A$7000,EDATE($E108,AH$1-1))=0,"",SUMIFS(RAW_매출A!$J$2:$J$7000,RAW_매출A!$B$2:$B$7000,$A108,RAW_매출A!$A$2:$A$7000,EDATE($E108,AH$1-1)))),"")</f>
        <v>6259650</v>
      </c>
      <c r="AI108">
        <f>IFERROR(IF($A108="","",IF(SUMIFS(RAW_매출A!$J$2:$J$7000,RAW_매출A!$B$2:$B$7000,$A108,RAW_매출A!$A$2:$A$7000,EDATE($E108,AI$1-1))=0,"",SUMIFS(RAW_매출A!$J$2:$J$7000,RAW_매출A!$B$2:$B$7000,$A108,RAW_매출A!$A$2:$A$7000,EDATE($E108,AI$1-1)))),"")</f>
        <v>7523700</v>
      </c>
      <c r="AJ108">
        <f>IFERROR(IF($A108="","",IF(SUMIFS(RAW_매출A!$J$2:$J$7000,RAW_매출A!$B$2:$B$7000,$A108,RAW_매출A!$A$2:$A$7000,EDATE($E108,AJ$1-1))=0,"",SUMIFS(RAW_매출A!$J$2:$J$7000,RAW_매출A!$B$2:$B$7000,$A108,RAW_매출A!$A$2:$A$7000,EDATE($E108,AJ$1-1)))),"")</f>
        <v>5961300</v>
      </c>
      <c r="AK108" t="str">
        <f>IFERROR(IF($A108="","",IF(SUMIFS(RAW_매출A!$J$2:$J$7000,RAW_매출A!$B$2:$B$7000,$A108,RAW_매출A!$A$2:$A$7000,EDATE($E108,AK$1-1))=0,"",SUMIFS(RAW_매출A!$J$2:$J$7000,RAW_매출A!$B$2:$B$7000,$A108,RAW_매출A!$A$2:$A$7000,EDATE($E108,AK$1-1)))),"")</f>
        <v/>
      </c>
      <c r="AL108" t="str">
        <f>IFERROR(IF($A108="","",IF(SUMIFS(RAW_매출A!$J$2:$J$7000,RAW_매출A!$B$2:$B$7000,$A108,RAW_매출A!$A$2:$A$7000,EDATE($E108,AL$1-1))=0,"",SUMIFS(RAW_매출A!$J$2:$J$7000,RAW_매출A!$B$2:$B$7000,$A108,RAW_매출A!$A$2:$A$7000,EDATE($E108,AL$1-1)))),"")</f>
        <v/>
      </c>
      <c r="AM108" t="str">
        <f>IFERROR(IF($A108="","",IF(SUMIFS(RAW_매출A!$J$2:$J$7000,RAW_매출A!$B$2:$B$7000,$A108,RAW_매출A!$A$2:$A$7000,EDATE($E108,AM$1-1))=0,"",SUMIFS(RAW_매출A!$J$2:$J$7000,RAW_매출A!$B$2:$B$7000,$A108,RAW_매출A!$A$2:$A$7000,EDATE($E108,AM$1-1)))),"")</f>
        <v/>
      </c>
      <c r="AN108" t="str">
        <f>IFERROR(IF($A108="","",IF(SUMIFS(RAW_매출A!$J$2:$J$7000,RAW_매출A!$B$2:$B$7000,$A108,RAW_매출A!$A$2:$A$7000,EDATE($E108,AN$1-1))=0,"",SUMIFS(RAW_매출A!$J$2:$J$7000,RAW_매출A!$B$2:$B$7000,$A108,RAW_매출A!$A$2:$A$7000,EDATE($E108,AN$1-1)))),"")</f>
        <v/>
      </c>
      <c r="AO108" t="str">
        <f>IFERROR(IF($A108="","",IF(SUMIFS(RAW_매출A!$J$2:$J$7000,RAW_매출A!$B$2:$B$7000,$A108,RAW_매출A!$A$2:$A$7000,EDATE($E108,AO$1-1))=0,"",SUMIFS(RAW_매출A!$J$2:$J$7000,RAW_매출A!$B$2:$B$7000,$A108,RAW_매출A!$A$2:$A$7000,EDATE($E108,AO$1-1)))),"")</f>
        <v/>
      </c>
      <c r="AP108" t="str">
        <f>IFERROR(IF($A108="","",IF(SUMIFS(RAW_매출A!$J$2:$J$7000,RAW_매출A!$B$2:$B$7000,$A108,RAW_매출A!$A$2:$A$7000,EDATE($E108,AP$1-1))=0,"",SUMIFS(RAW_매출A!$J$2:$J$7000,RAW_매출A!$B$2:$B$7000,$A108,RAW_매출A!$A$2:$A$7000,EDATE($E108,AP$1-1)))),"")</f>
        <v/>
      </c>
      <c r="AQ108" t="str">
        <f>IFERROR(IF($A108="","",IF(SUMIFS(RAW_매출A!$J$2:$J$7000,RAW_매출A!$B$2:$B$7000,$A108,RAW_매출A!$A$2:$A$7000,EDATE($E108,AQ$1-1))=0,"",SUMIFS(RAW_매출A!$J$2:$J$7000,RAW_매출A!$B$2:$B$7000,$A108,RAW_매출A!$A$2:$A$7000,EDATE($E108,AQ$1-1)))),"")</f>
        <v/>
      </c>
      <c r="AR108" t="str">
        <f>IFERROR(IF($A108="","",IF(SUMIFS(RAW_매출A!$J$2:$J$7000,RAW_매출A!$B$2:$B$7000,$A108,RAW_매출A!$A$2:$A$7000,EDATE($E108,AR$1-1))=0,"",SUMIFS(RAW_매출A!$J$2:$J$7000,RAW_매출A!$B$2:$B$7000,$A108,RAW_매출A!$A$2:$A$7000,EDATE($E108,AR$1-1)))),"")</f>
        <v/>
      </c>
      <c r="AS108" t="str">
        <f>IFERROR(IF($A108="","",IF(SUMIFS(RAW_매출A!$J$2:$J$7000,RAW_매출A!$B$2:$B$7000,$A108,RAW_매출A!$A$2:$A$7000,EDATE($E108,AS$1-1))=0,"",SUMIFS(RAW_매출A!$J$2:$J$7000,RAW_매출A!$B$2:$B$7000,$A108,RAW_매출A!$A$2:$A$7000,EDATE($E108,AS$1-1)))),"")</f>
        <v/>
      </c>
      <c r="AT108" t="str">
        <f>IFERROR(IF($A108="","",IF(SUMIFS(RAW_매출A!$J$2:$J$7000,RAW_매출A!$B$2:$B$7000,$A108,RAW_매출A!$A$2:$A$7000,EDATE($E108,AT$1-1))=0,"",SUMIFS(RAW_매출A!$J$2:$J$7000,RAW_매출A!$B$2:$B$7000,$A108,RAW_매출A!$A$2:$A$7000,EDATE($E108,AT$1-1)))),"")</f>
        <v/>
      </c>
      <c r="AU108" t="str">
        <f>IFERROR(IF($A108="","",IF(SUMIFS(RAW_매출A!$J$2:$J$7000,RAW_매출A!$B$2:$B$7000,$A108,RAW_매출A!$A$2:$A$7000,EDATE($E108,AU$1-1))=0,"",SUMIFS(RAW_매출A!$J$2:$J$7000,RAW_매출A!$B$2:$B$7000,$A108,RAW_매출A!$A$2:$A$7000,EDATE($E108,AU$1-1)))),"")</f>
        <v/>
      </c>
      <c r="AV108" t="str">
        <f>IFERROR(IF($A108="","",IF(SUMIFS(RAW_매출A!$J$2:$J$7000,RAW_매출A!$B$2:$B$7000,$A108,RAW_매출A!$A$2:$A$7000,EDATE($E108,AV$1-1))=0,"",SUMIFS(RAW_매출A!$J$2:$J$7000,RAW_매출A!$B$2:$B$7000,$A108,RAW_매출A!$A$2:$A$7000,EDATE($E108,AV$1-1)))),"")</f>
        <v/>
      </c>
      <c r="AW108" t="str">
        <f>IFERROR(IF($A108="","",IF(SUMIFS(RAW_매출A!$J$2:$J$7000,RAW_매출A!$B$2:$B$7000,$A108,RAW_매출A!$A$2:$A$7000,EDATE($E108,AW$1-1))=0,"",SUMIFS(RAW_매출A!$J$2:$J$7000,RAW_매출A!$B$2:$B$7000,$A108,RAW_매출A!$A$2:$A$7000,EDATE($E108,AW$1-1)))),"")</f>
        <v/>
      </c>
      <c r="AX108" t="str">
        <f>IFERROR(IF($A108="","",IF(SUMIFS(RAW_매출A!$J$2:$J$7000,RAW_매출A!$B$2:$B$7000,$A108,RAW_매출A!$A$2:$A$7000,EDATE($E108,AX$1-1))=0,"",SUMIFS(RAW_매출A!$J$2:$J$7000,RAW_매출A!$B$2:$B$7000,$A108,RAW_매출A!$A$2:$A$7000,EDATE($E108,AX$1-1)))),"")</f>
        <v/>
      </c>
      <c r="AY108" t="str">
        <f>IFERROR(IF($A108="","",IF(SUMIFS(RAW_매출A!$J$2:$J$7000,RAW_매출A!$B$2:$B$7000,$A108,RAW_매출A!$A$2:$A$7000,EDATE($E108,AY$1-1))=0,"",SUMIFS(RAW_매출A!$J$2:$J$7000,RAW_매출A!$B$2:$B$7000,$A108,RAW_매출A!$A$2:$A$7000,EDATE($E108,AY$1-1)))),"")</f>
        <v/>
      </c>
      <c r="AZ108" t="str">
        <f>IFERROR(IF($A108="","",IF(SUMIFS(RAW_매출A!$J$2:$J$7000,RAW_매출A!$B$2:$B$7000,$A108,RAW_매출A!$A$2:$A$7000,EDATE($E108,AZ$1-1))=0,"",SUMIFS(RAW_매출A!$J$2:$J$7000,RAW_매출A!$B$2:$B$7000,$A108,RAW_매출A!$A$2:$A$7000,EDATE($E108,AZ$1-1)))),"")</f>
        <v/>
      </c>
      <c r="BA108" t="str">
        <f>IFERROR(IF($A108="","",IF(SUMIFS(RAW_매출A!$J$2:$J$7000,RAW_매출A!$B$2:$B$7000,$A108,RAW_매출A!$A$2:$A$7000,EDATE($E108,BA$1-1))=0,"",SUMIFS(RAW_매출A!$J$2:$J$7000,RAW_매출A!$B$2:$B$7000,$A108,RAW_매출A!$A$2:$A$7000,EDATE($E108,BA$1-1)))),"")</f>
        <v/>
      </c>
      <c r="BB108" t="str">
        <f>IFERROR(IF($A108="","",IF(SUMIFS(RAW_매출A!$J$2:$J$7000,RAW_매출A!$B$2:$B$7000,$A108,RAW_매출A!$A$2:$A$7000,EDATE($E108,BB$1-1))=0,"",SUMIFS(RAW_매출A!$J$2:$J$7000,RAW_매출A!$B$2:$B$7000,$A108,RAW_매출A!$A$2:$A$7000,EDATE($E108,BB$1-1)))),"")</f>
        <v/>
      </c>
      <c r="BC108" t="str">
        <f>IFERROR(IF($A108="","",IF(SUMIFS(RAW_매출A!$J$2:$J$7000,RAW_매출A!$B$2:$B$7000,$A108,RAW_매출A!$A$2:$A$7000,EDATE($E108,BC$1-1))=0,"",SUMIFS(RAW_매출A!$J$2:$J$7000,RAW_매출A!$B$2:$B$7000,$A108,RAW_매출A!$A$2:$A$7000,EDATE($E108,BC$1-1)))),"")</f>
        <v/>
      </c>
      <c r="BD108" t="str">
        <f>IFERROR(IF($A108="","",IF(SUMIFS(RAW_매출A!$J$2:$J$7000,RAW_매출A!$B$2:$B$7000,$A108,RAW_매출A!$A$2:$A$7000,EDATE($E108,BD$1-1))=0,"",SUMIFS(RAW_매출A!$J$2:$J$7000,RAW_매출A!$B$2:$B$7000,$A108,RAW_매출A!$A$2:$A$7000,EDATE($E108,BD$1-1)))),"")</f>
        <v/>
      </c>
      <c r="BE108" t="str">
        <f>IFERROR(IF($A108="","",IF(SUMIFS(RAW_매출A!$J$2:$J$7000,RAW_매출A!$B$2:$B$7000,$A108,RAW_매출A!$A$2:$A$7000,EDATE($E108,BE$1-1))=0,"",SUMIFS(RAW_매출A!$J$2:$J$7000,RAW_매출A!$B$2:$B$7000,$A108,RAW_매출A!$A$2:$A$7000,EDATE($E108,BE$1-1)))),"")</f>
        <v/>
      </c>
      <c r="BF108" t="str">
        <f>IFERROR(IF($A108="","",IF(SUMIFS(RAW_매출A!$J$2:$J$7000,RAW_매출A!$B$2:$B$7000,$A108,RAW_매출A!$A$2:$A$7000,EDATE($E108,BF$1-1))=0,"",SUMIFS(RAW_매출A!$J$2:$J$7000,RAW_매출A!$B$2:$B$7000,$A108,RAW_매출A!$A$2:$A$7000,EDATE($E108,BF$1-1)))),"")</f>
        <v/>
      </c>
      <c r="BG108" t="str">
        <f>IFERROR(IF($A108="","",IF(SUMIFS(RAW_매출A!$J$2:$J$7000,RAW_매출A!$B$2:$B$7000,$A108,RAW_매출A!$A$2:$A$7000,EDATE($E108,BG$1-1))=0,"",SUMIFS(RAW_매출A!$J$2:$J$7000,RAW_매출A!$B$2:$B$7000,$A108,RAW_매출A!$A$2:$A$7000,EDATE($E108,BG$1-1)))),"")</f>
        <v/>
      </c>
      <c r="BH108" t="str">
        <f>IFERROR(IF($A108="","",IF(SUMIFS(RAW_매출A!$J$2:$J$7000,RAW_매출A!$B$2:$B$7000,$A108,RAW_매출A!$A$2:$A$7000,EDATE($E108,BH$1-1))=0,"",SUMIFS(RAW_매출A!$J$2:$J$7000,RAW_매출A!$B$2:$B$7000,$A108,RAW_매출A!$A$2:$A$7000,EDATE($E108,BH$1-1)))),"")</f>
        <v/>
      </c>
      <c r="BI108" t="str">
        <f>IFERROR(IF($A108="","",IF(SUMIFS(RAW_매출A!$J$2:$J$7000,RAW_매출A!$B$2:$B$7000,$A108,RAW_매출A!$A$2:$A$7000,EDATE($E108,BI$1-1))=0,"",SUMIFS(RAW_매출A!$J$2:$J$7000,RAW_매출A!$B$2:$B$7000,$A108,RAW_매출A!$A$2:$A$7000,EDATE($E108,BI$1-1)))),"")</f>
        <v/>
      </c>
      <c r="BJ108" t="str">
        <f>IFERROR(IF($A108="","",IF(SUMIFS(RAW_매출A!$J$2:$J$7000,RAW_매출A!$B$2:$B$7000,$A108,RAW_매출A!$A$2:$A$7000,EDATE($E108,BJ$1-1))=0,"",SUMIFS(RAW_매출A!$J$2:$J$7000,RAW_매출A!$B$2:$B$7000,$A108,RAW_매출A!$A$2:$A$7000,EDATE($E108,BJ$1-1)))),"")</f>
        <v/>
      </c>
      <c r="BK108" t="str">
        <f>IFERROR(IF($A108="","",IF(SUMIFS(RAW_매출A!$J$2:$J$7000,RAW_매출A!$B$2:$B$7000,$A108,RAW_매출A!$A$2:$A$7000,EDATE($E108,BK$1-1))=0,"",SUMIFS(RAW_매출A!$J$2:$J$7000,RAW_매출A!$B$2:$B$7000,$A108,RAW_매출A!$A$2:$A$7000,EDATE($E108,BK$1-1)))),"")</f>
        <v/>
      </c>
      <c r="BL108" t="str">
        <f>IFERROR(IF($A108="","",IF(SUMIFS(RAW_매출A!$J$2:$J$7000,RAW_매출A!$B$2:$B$7000,$A108,RAW_매출A!$A$2:$A$7000,EDATE($E108,BL$1-1))=0,"",SUMIFS(RAW_매출A!$J$2:$J$7000,RAW_매출A!$B$2:$B$7000,$A108,RAW_매출A!$A$2:$A$7000,EDATE($E108,BL$1-1)))),"")</f>
        <v/>
      </c>
      <c r="BM108" t="str">
        <f>IFERROR(IF($A108="","",IF(SUMIFS(RAW_매출A!$J$2:$J$7000,RAW_매출A!$B$2:$B$7000,$A108,RAW_매출A!$A$2:$A$7000,EDATE($E108,BM$1-1))=0,"",SUMIFS(RAW_매출A!$J$2:$J$7000,RAW_매출A!$B$2:$B$7000,$A108,RAW_매출A!$A$2:$A$7000,EDATE($E108,BM$1-1)))),"")</f>
        <v/>
      </c>
      <c r="BN108" t="str">
        <f>IFERROR(IF($A108="","",IF(SUMIFS(RAW_매출A!$J$2:$J$7000,RAW_매출A!$B$2:$B$7000,$A108,RAW_매출A!$A$2:$A$7000,EDATE($E108,BN$1-1))=0,"",SUMIFS(RAW_매출A!$J$2:$J$7000,RAW_매출A!$B$2:$B$7000,$A108,RAW_매출A!$A$2:$A$7000,EDATE($E108,BN$1-1)))),"")</f>
        <v/>
      </c>
    </row>
    <row r="109" spans="1:66" x14ac:dyDescent="0.3">
      <c r="A109" t="str">
        <f>세팅!A110</f>
        <v>(1098) #공릉역점</v>
      </c>
      <c r="B109" t="str">
        <f>세팅!B110</f>
        <v>150-0</v>
      </c>
      <c r="C109">
        <f t="shared" si="5"/>
        <v>0</v>
      </c>
      <c r="D109" t="str">
        <f t="shared" si="6"/>
        <v>0</v>
      </c>
      <c r="E109" s="1">
        <f>세팅!D110</f>
        <v>45323</v>
      </c>
      <c r="F109">
        <f t="shared" si="7"/>
        <v>6265116.666666667</v>
      </c>
      <c r="G109">
        <f>IFERROR(IF($A109="","",IF(SUMIFS(RAW_매출A!$J$2:$J$7000,RAW_매출A!$B$2:$B$7000,$A109,RAW_매출A!$A$2:$A$7000,EDATE($E109,G$1-1))=0,"",SUMIFS(RAW_매출A!$J$2:$J$7000,RAW_매출A!$B$2:$B$7000,$A109,RAW_매출A!$A$2:$A$7000,EDATE($E109,G$1-1)))),"")</f>
        <v>4512060</v>
      </c>
      <c r="H109">
        <f>IFERROR(IF($A109="","",IF(SUMIFS(RAW_매출A!$J$2:$J$7000,RAW_매출A!$B$2:$B$7000,$A109,RAW_매출A!$A$2:$A$7000,EDATE($E109,H$1-1))=0,"",SUMIFS(RAW_매출A!$J$2:$J$7000,RAW_매출A!$B$2:$B$7000,$A109,RAW_매출A!$A$2:$A$7000,EDATE($E109,H$1-1)))),"")</f>
        <v>5497880</v>
      </c>
      <c r="I109">
        <f>IFERROR(IF($A109="","",IF(SUMIFS(RAW_매출A!$J$2:$J$7000,RAW_매출A!$B$2:$B$7000,$A109,RAW_매출A!$A$2:$A$7000,EDATE($E109,I$1-1))=0,"",SUMIFS(RAW_매출A!$J$2:$J$7000,RAW_매출A!$B$2:$B$7000,$A109,RAW_매출A!$A$2:$A$7000,EDATE($E109,I$1-1)))),"")</f>
        <v>5787890</v>
      </c>
      <c r="J109" s="28">
        <f>IFERROR(IF($A109="","",IF(SUMIFS(RAW_매출A!$J$2:$J$7000,RAW_매출A!$B$2:$B$7000,$A109,RAW_매출A!$A$2:$A$7000,EDATE($E109,J$1-1))=0,"",SUMIFS(RAW_매출A!$J$2:$J$7000,RAW_매출A!$B$2:$B$7000,$A109,RAW_매출A!$A$2:$A$7000,EDATE($E109,J$1-1)))),"")</f>
        <v>5596200</v>
      </c>
      <c r="K109" s="28">
        <f>IFERROR(IF($A109="","",IF(SUMIFS(RAW_매출A!$J$2:$J$7000,RAW_매출A!$B$2:$B$7000,$A109,RAW_매출A!$A$2:$A$7000,EDATE($E109,K$1-1))=0,"",SUMIFS(RAW_매출A!$J$2:$J$7000,RAW_매출A!$B$2:$B$7000,$A109,RAW_매출A!$A$2:$A$7000,EDATE($E109,K$1-1)))),"")</f>
        <v>6400440</v>
      </c>
      <c r="L109" s="28">
        <f>IFERROR(IF($A109="","",IF(SUMIFS(RAW_매출A!$J$2:$J$7000,RAW_매출A!$B$2:$B$7000,$A109,RAW_매출A!$A$2:$A$7000,EDATE($E109,L$1-1))=0,"",SUMIFS(RAW_매출A!$J$2:$J$7000,RAW_매출A!$B$2:$B$7000,$A109,RAW_매출A!$A$2:$A$7000,EDATE($E109,L$1-1)))),"")</f>
        <v>6960200</v>
      </c>
      <c r="M109" s="28">
        <f>IFERROR(IF($A109="","",IF(SUMIFS(RAW_매출A!$J$2:$J$7000,RAW_매출A!$B$2:$B$7000,$A109,RAW_매출A!$A$2:$A$7000,EDATE($E109,M$1-1))=0,"",SUMIFS(RAW_매출A!$J$2:$J$7000,RAW_매출A!$B$2:$B$7000,$A109,RAW_매출A!$A$2:$A$7000,EDATE($E109,M$1-1)))),"")</f>
        <v>5859740</v>
      </c>
      <c r="N109" s="28">
        <f>IFERROR(IF($A109="","",IF(SUMIFS(RAW_매출A!$J$2:$J$7000,RAW_매출A!$B$2:$B$7000,$A109,RAW_매출A!$A$2:$A$7000,EDATE($E109,N$1-1))=0,"",SUMIFS(RAW_매출A!$J$2:$J$7000,RAW_매출A!$B$2:$B$7000,$A109,RAW_매출A!$A$2:$A$7000,EDATE($E109,N$1-1)))),"")</f>
        <v>6381630</v>
      </c>
      <c r="O109" s="28">
        <f>IFERROR(IF($A109="","",IF(SUMIFS(RAW_매출A!$J$2:$J$7000,RAW_매출A!$B$2:$B$7000,$A109,RAW_매출A!$A$2:$A$7000,EDATE($E109,O$1-1))=0,"",SUMIFS(RAW_매출A!$J$2:$J$7000,RAW_매출A!$B$2:$B$7000,$A109,RAW_매출A!$A$2:$A$7000,EDATE($E109,O$1-1)))),"")</f>
        <v>6392490</v>
      </c>
      <c r="P109">
        <f>IFERROR(IF($A109="","",IF(SUMIFS(RAW_매출A!$J$2:$J$7000,RAW_매출A!$B$2:$B$7000,$A109,RAW_매출A!$A$2:$A$7000,EDATE($E109,P$1-1))=0,"",SUMIFS(RAW_매출A!$J$2:$J$7000,RAW_매출A!$B$2:$B$7000,$A109,RAW_매출A!$A$2:$A$7000,EDATE($E109,P$1-1)))),"")</f>
        <v>6387350</v>
      </c>
      <c r="Q109">
        <f>IFERROR(IF($A109="","",IF(SUMIFS(RAW_매출A!$J$2:$J$7000,RAW_매출A!$B$2:$B$7000,$A109,RAW_매출A!$A$2:$A$7000,EDATE($E109,Q$1-1))=0,"",SUMIFS(RAW_매출A!$J$2:$J$7000,RAW_매출A!$B$2:$B$7000,$A109,RAW_매출A!$A$2:$A$7000,EDATE($E109,Q$1-1)))),"")</f>
        <v>6466520</v>
      </c>
      <c r="R109">
        <f>IFERROR(IF($A109="","",IF(SUMIFS(RAW_매출A!$J$2:$J$7000,RAW_매출A!$B$2:$B$7000,$A109,RAW_매출A!$A$2:$A$7000,EDATE($E109,R$1-1))=0,"",SUMIFS(RAW_매출A!$J$2:$J$7000,RAW_매출A!$B$2:$B$7000,$A109,RAW_매출A!$A$2:$A$7000,EDATE($E109,R$1-1)))),"")</f>
        <v>5839110</v>
      </c>
      <c r="S109">
        <f>IFERROR(IF($A109="","",IF(SUMIFS(RAW_매출A!$J$2:$J$7000,RAW_매출A!$B$2:$B$7000,$A109,RAW_매출A!$A$2:$A$7000,EDATE($E109,S$1-1))=0,"",SUMIFS(RAW_매출A!$J$2:$J$7000,RAW_매출A!$B$2:$B$7000,$A109,RAW_매출A!$A$2:$A$7000,EDATE($E109,S$1-1)))),"")</f>
        <v>6168400</v>
      </c>
      <c r="T109">
        <f>IFERROR(IF($A109="","",IF(SUMIFS(RAW_매출A!$J$2:$J$7000,RAW_매출A!$B$2:$B$7000,$A109,RAW_매출A!$A$2:$A$7000,EDATE($E109,T$1-1))=0,"",SUMIFS(RAW_매출A!$J$2:$J$7000,RAW_매출A!$B$2:$B$7000,$A109,RAW_매출A!$A$2:$A$7000,EDATE($E109,T$1-1)))),"")</f>
        <v>6711160</v>
      </c>
      <c r="U109">
        <f>IFERROR(IF($A109="","",IF(SUMIFS(RAW_매출A!$J$2:$J$7000,RAW_매출A!$B$2:$B$7000,$A109,RAW_매출A!$A$2:$A$7000,EDATE($E109,U$1-1))=0,"",SUMIFS(RAW_매출A!$J$2:$J$7000,RAW_매출A!$B$2:$B$7000,$A109,RAW_매출A!$A$2:$A$7000,EDATE($E109,U$1-1)))),"")</f>
        <v>6476320</v>
      </c>
      <c r="V109">
        <f>IFERROR(IF($A109="","",IF(SUMIFS(RAW_매출A!$J$2:$J$7000,RAW_매출A!$B$2:$B$7000,$A109,RAW_매출A!$A$2:$A$7000,EDATE($E109,V$1-1))=0,"",SUMIFS(RAW_매출A!$J$2:$J$7000,RAW_매출A!$B$2:$B$7000,$A109,RAW_매출A!$A$2:$A$7000,EDATE($E109,V$1-1)))),"")</f>
        <v>8128180</v>
      </c>
      <c r="W109">
        <f>IFERROR(IF($A109="","",IF(SUMIFS(RAW_매출A!$J$2:$J$7000,RAW_매출A!$B$2:$B$7000,$A109,RAW_매출A!$A$2:$A$7000,EDATE($E109,W$1-1))=0,"",SUMIFS(RAW_매출A!$J$2:$J$7000,RAW_매출A!$B$2:$B$7000,$A109,RAW_매출A!$A$2:$A$7000,EDATE($E109,W$1-1)))),"")</f>
        <v>7956900</v>
      </c>
      <c r="X109">
        <f>IFERROR(IF($A109="","",IF(SUMIFS(RAW_매출A!$J$2:$J$7000,RAW_매출A!$B$2:$B$7000,$A109,RAW_매출A!$A$2:$A$7000,EDATE($E109,X$1-1))=0,"",SUMIFS(RAW_매출A!$J$2:$J$7000,RAW_매출A!$B$2:$B$7000,$A109,RAW_매출A!$A$2:$A$7000,EDATE($E109,X$1-1)))),"")</f>
        <v>7610420</v>
      </c>
      <c r="Y109">
        <f>IFERROR(IF($A109="","",IF(SUMIFS(RAW_매출A!$J$2:$J$7000,RAW_매출A!$B$2:$B$7000,$A109,RAW_매출A!$A$2:$A$7000,EDATE($E109,Y$1-1))=0,"",SUMIFS(RAW_매출A!$J$2:$J$7000,RAW_매출A!$B$2:$B$7000,$A109,RAW_매출A!$A$2:$A$7000,EDATE($E109,Y$1-1)))),"")</f>
        <v>8264960</v>
      </c>
      <c r="Z109">
        <f>IFERROR(IF($A109="","",IF(SUMIFS(RAW_매출A!$J$2:$J$7000,RAW_매출A!$B$2:$B$7000,$A109,RAW_매출A!$A$2:$A$7000,EDATE($E109,Z$1-1))=0,"",SUMIFS(RAW_매출A!$J$2:$J$7000,RAW_매출A!$B$2:$B$7000,$A109,RAW_매출A!$A$2:$A$7000,EDATE($E109,Z$1-1)))),"")</f>
        <v>7402200</v>
      </c>
      <c r="AA109">
        <f>IFERROR(IF($A109="","",IF(SUMIFS(RAW_매출A!$J$2:$J$7000,RAW_매출A!$B$2:$B$7000,$A109,RAW_매출A!$A$2:$A$7000,EDATE($E109,AA$1-1))=0,"",SUMIFS(RAW_매출A!$J$2:$J$7000,RAW_매출A!$B$2:$B$7000,$A109,RAW_매출A!$A$2:$A$7000,EDATE($E109,AA$1-1)))),"")</f>
        <v>8566360</v>
      </c>
      <c r="AB109">
        <f>IFERROR(IF($A109="","",IF(SUMIFS(RAW_매출A!$J$2:$J$7000,RAW_매출A!$B$2:$B$7000,$A109,RAW_매출A!$A$2:$A$7000,EDATE($E109,AB$1-1))=0,"",SUMIFS(RAW_매출A!$J$2:$J$7000,RAW_매출A!$B$2:$B$7000,$A109,RAW_매출A!$A$2:$A$7000,EDATE($E109,AB$1-1)))),"")</f>
        <v>7302240</v>
      </c>
      <c r="AC109">
        <f>IFERROR(IF($A109="","",IF(SUMIFS(RAW_매출A!$J$2:$J$7000,RAW_매출A!$B$2:$B$7000,$A109,RAW_매출A!$A$2:$A$7000,EDATE($E109,AC$1-1))=0,"",SUMIFS(RAW_매출A!$J$2:$J$7000,RAW_매출A!$B$2:$B$7000,$A109,RAW_매출A!$A$2:$A$7000,EDATE($E109,AC$1-1)))),"")</f>
        <v>6828150</v>
      </c>
      <c r="AD109">
        <f>IFERROR(IF($A109="","",IF(SUMIFS(RAW_매출A!$J$2:$J$7000,RAW_매출A!$B$2:$B$7000,$A109,RAW_매출A!$A$2:$A$7000,EDATE($E109,AD$1-1))=0,"",SUMIFS(RAW_매출A!$J$2:$J$7000,RAW_매출A!$B$2:$B$7000,$A109,RAW_매출A!$A$2:$A$7000,EDATE($E109,AD$1-1)))),"")</f>
        <v>7255660</v>
      </c>
      <c r="AE109">
        <f>IFERROR(IF($A109="","",IF(SUMIFS(RAW_매출A!$J$2:$J$7000,RAW_매출A!$B$2:$B$7000,$A109,RAW_매출A!$A$2:$A$7000,EDATE($E109,AE$1-1))=0,"",SUMIFS(RAW_매출A!$J$2:$J$7000,RAW_매출A!$B$2:$B$7000,$A109,RAW_매출A!$A$2:$A$7000,EDATE($E109,AE$1-1)))),"")</f>
        <v>6866320</v>
      </c>
      <c r="AF109">
        <f>IFERROR(IF($A109="","",IF(SUMIFS(RAW_매출A!$J$2:$J$7000,RAW_매출A!$B$2:$B$7000,$A109,RAW_매출A!$A$2:$A$7000,EDATE($E109,AF$1-1))=0,"",SUMIFS(RAW_매출A!$J$2:$J$7000,RAW_매출A!$B$2:$B$7000,$A109,RAW_매출A!$A$2:$A$7000,EDATE($E109,AF$1-1)))),"")</f>
        <v>7393870</v>
      </c>
      <c r="AG109">
        <f>IFERROR(IF($A109="","",IF(SUMIFS(RAW_매출A!$J$2:$J$7000,RAW_매출A!$B$2:$B$7000,$A109,RAW_매출A!$A$2:$A$7000,EDATE($E109,AG$1-1))=0,"",SUMIFS(RAW_매출A!$J$2:$J$7000,RAW_매출A!$B$2:$B$7000,$A109,RAW_매출A!$A$2:$A$7000,EDATE($E109,AG$1-1)))),"")</f>
        <v>7645500</v>
      </c>
      <c r="AH109">
        <f>IFERROR(IF($A109="","",IF(SUMIFS(RAW_매출A!$J$2:$J$7000,RAW_매출A!$B$2:$B$7000,$A109,RAW_매출A!$A$2:$A$7000,EDATE($E109,AH$1-1))=0,"",SUMIFS(RAW_매출A!$J$2:$J$7000,RAW_매출A!$B$2:$B$7000,$A109,RAW_매출A!$A$2:$A$7000,EDATE($E109,AH$1-1)))),"")</f>
        <v>8391390</v>
      </c>
      <c r="AI109">
        <f>IFERROR(IF($A109="","",IF(SUMIFS(RAW_매출A!$J$2:$J$7000,RAW_매출A!$B$2:$B$7000,$A109,RAW_매출A!$A$2:$A$7000,EDATE($E109,AI$1-1))=0,"",SUMIFS(RAW_매출A!$J$2:$J$7000,RAW_매출A!$B$2:$B$7000,$A109,RAW_매출A!$A$2:$A$7000,EDATE($E109,AI$1-1)))),"")</f>
        <v>7726050</v>
      </c>
      <c r="AJ109" t="str">
        <f>IFERROR(IF($A109="","",IF(SUMIFS(RAW_매출A!$J$2:$J$7000,RAW_매출A!$B$2:$B$7000,$A109,RAW_매출A!$A$2:$A$7000,EDATE($E109,AJ$1-1))=0,"",SUMIFS(RAW_매출A!$J$2:$J$7000,RAW_매출A!$B$2:$B$7000,$A109,RAW_매출A!$A$2:$A$7000,EDATE($E109,AJ$1-1)))),"")</f>
        <v/>
      </c>
      <c r="AK109" t="str">
        <f>IFERROR(IF($A109="","",IF(SUMIFS(RAW_매출A!$J$2:$J$7000,RAW_매출A!$B$2:$B$7000,$A109,RAW_매출A!$A$2:$A$7000,EDATE($E109,AK$1-1))=0,"",SUMIFS(RAW_매출A!$J$2:$J$7000,RAW_매출A!$B$2:$B$7000,$A109,RAW_매출A!$A$2:$A$7000,EDATE($E109,AK$1-1)))),"")</f>
        <v/>
      </c>
      <c r="AL109" t="str">
        <f>IFERROR(IF($A109="","",IF(SUMIFS(RAW_매출A!$J$2:$J$7000,RAW_매출A!$B$2:$B$7000,$A109,RAW_매출A!$A$2:$A$7000,EDATE($E109,AL$1-1))=0,"",SUMIFS(RAW_매출A!$J$2:$J$7000,RAW_매출A!$B$2:$B$7000,$A109,RAW_매출A!$A$2:$A$7000,EDATE($E109,AL$1-1)))),"")</f>
        <v/>
      </c>
      <c r="AM109" t="str">
        <f>IFERROR(IF($A109="","",IF(SUMIFS(RAW_매출A!$J$2:$J$7000,RAW_매출A!$B$2:$B$7000,$A109,RAW_매출A!$A$2:$A$7000,EDATE($E109,AM$1-1))=0,"",SUMIFS(RAW_매출A!$J$2:$J$7000,RAW_매출A!$B$2:$B$7000,$A109,RAW_매출A!$A$2:$A$7000,EDATE($E109,AM$1-1)))),"")</f>
        <v/>
      </c>
      <c r="AN109" t="str">
        <f>IFERROR(IF($A109="","",IF(SUMIFS(RAW_매출A!$J$2:$J$7000,RAW_매출A!$B$2:$B$7000,$A109,RAW_매출A!$A$2:$A$7000,EDATE($E109,AN$1-1))=0,"",SUMIFS(RAW_매출A!$J$2:$J$7000,RAW_매출A!$B$2:$B$7000,$A109,RAW_매출A!$A$2:$A$7000,EDATE($E109,AN$1-1)))),"")</f>
        <v/>
      </c>
      <c r="AO109" t="str">
        <f>IFERROR(IF($A109="","",IF(SUMIFS(RAW_매출A!$J$2:$J$7000,RAW_매출A!$B$2:$B$7000,$A109,RAW_매출A!$A$2:$A$7000,EDATE($E109,AO$1-1))=0,"",SUMIFS(RAW_매출A!$J$2:$J$7000,RAW_매출A!$B$2:$B$7000,$A109,RAW_매출A!$A$2:$A$7000,EDATE($E109,AO$1-1)))),"")</f>
        <v/>
      </c>
      <c r="AP109" t="str">
        <f>IFERROR(IF($A109="","",IF(SUMIFS(RAW_매출A!$J$2:$J$7000,RAW_매출A!$B$2:$B$7000,$A109,RAW_매출A!$A$2:$A$7000,EDATE($E109,AP$1-1))=0,"",SUMIFS(RAW_매출A!$J$2:$J$7000,RAW_매출A!$B$2:$B$7000,$A109,RAW_매출A!$A$2:$A$7000,EDATE($E109,AP$1-1)))),"")</f>
        <v/>
      </c>
      <c r="AQ109" t="str">
        <f>IFERROR(IF($A109="","",IF(SUMIFS(RAW_매출A!$J$2:$J$7000,RAW_매출A!$B$2:$B$7000,$A109,RAW_매출A!$A$2:$A$7000,EDATE($E109,AQ$1-1))=0,"",SUMIFS(RAW_매출A!$J$2:$J$7000,RAW_매출A!$B$2:$B$7000,$A109,RAW_매출A!$A$2:$A$7000,EDATE($E109,AQ$1-1)))),"")</f>
        <v/>
      </c>
      <c r="AR109" t="str">
        <f>IFERROR(IF($A109="","",IF(SUMIFS(RAW_매출A!$J$2:$J$7000,RAW_매출A!$B$2:$B$7000,$A109,RAW_매출A!$A$2:$A$7000,EDATE($E109,AR$1-1))=0,"",SUMIFS(RAW_매출A!$J$2:$J$7000,RAW_매출A!$B$2:$B$7000,$A109,RAW_매출A!$A$2:$A$7000,EDATE($E109,AR$1-1)))),"")</f>
        <v/>
      </c>
      <c r="AS109" t="str">
        <f>IFERROR(IF($A109="","",IF(SUMIFS(RAW_매출A!$J$2:$J$7000,RAW_매출A!$B$2:$B$7000,$A109,RAW_매출A!$A$2:$A$7000,EDATE($E109,AS$1-1))=0,"",SUMIFS(RAW_매출A!$J$2:$J$7000,RAW_매출A!$B$2:$B$7000,$A109,RAW_매출A!$A$2:$A$7000,EDATE($E109,AS$1-1)))),"")</f>
        <v/>
      </c>
      <c r="AT109" t="str">
        <f>IFERROR(IF($A109="","",IF(SUMIFS(RAW_매출A!$J$2:$J$7000,RAW_매출A!$B$2:$B$7000,$A109,RAW_매출A!$A$2:$A$7000,EDATE($E109,AT$1-1))=0,"",SUMIFS(RAW_매출A!$J$2:$J$7000,RAW_매출A!$B$2:$B$7000,$A109,RAW_매출A!$A$2:$A$7000,EDATE($E109,AT$1-1)))),"")</f>
        <v/>
      </c>
      <c r="AU109" t="str">
        <f>IFERROR(IF($A109="","",IF(SUMIFS(RAW_매출A!$J$2:$J$7000,RAW_매출A!$B$2:$B$7000,$A109,RAW_매출A!$A$2:$A$7000,EDATE($E109,AU$1-1))=0,"",SUMIFS(RAW_매출A!$J$2:$J$7000,RAW_매출A!$B$2:$B$7000,$A109,RAW_매출A!$A$2:$A$7000,EDATE($E109,AU$1-1)))),"")</f>
        <v/>
      </c>
      <c r="AV109" t="str">
        <f>IFERROR(IF($A109="","",IF(SUMIFS(RAW_매출A!$J$2:$J$7000,RAW_매출A!$B$2:$B$7000,$A109,RAW_매출A!$A$2:$A$7000,EDATE($E109,AV$1-1))=0,"",SUMIFS(RAW_매출A!$J$2:$J$7000,RAW_매출A!$B$2:$B$7000,$A109,RAW_매출A!$A$2:$A$7000,EDATE($E109,AV$1-1)))),"")</f>
        <v/>
      </c>
      <c r="AW109" t="str">
        <f>IFERROR(IF($A109="","",IF(SUMIFS(RAW_매출A!$J$2:$J$7000,RAW_매출A!$B$2:$B$7000,$A109,RAW_매출A!$A$2:$A$7000,EDATE($E109,AW$1-1))=0,"",SUMIFS(RAW_매출A!$J$2:$J$7000,RAW_매출A!$B$2:$B$7000,$A109,RAW_매출A!$A$2:$A$7000,EDATE($E109,AW$1-1)))),"")</f>
        <v/>
      </c>
      <c r="AX109" t="str">
        <f>IFERROR(IF($A109="","",IF(SUMIFS(RAW_매출A!$J$2:$J$7000,RAW_매출A!$B$2:$B$7000,$A109,RAW_매출A!$A$2:$A$7000,EDATE($E109,AX$1-1))=0,"",SUMIFS(RAW_매출A!$J$2:$J$7000,RAW_매출A!$B$2:$B$7000,$A109,RAW_매출A!$A$2:$A$7000,EDATE($E109,AX$1-1)))),"")</f>
        <v/>
      </c>
      <c r="AY109" t="str">
        <f>IFERROR(IF($A109="","",IF(SUMIFS(RAW_매출A!$J$2:$J$7000,RAW_매출A!$B$2:$B$7000,$A109,RAW_매출A!$A$2:$A$7000,EDATE($E109,AY$1-1))=0,"",SUMIFS(RAW_매출A!$J$2:$J$7000,RAW_매출A!$B$2:$B$7000,$A109,RAW_매출A!$A$2:$A$7000,EDATE($E109,AY$1-1)))),"")</f>
        <v/>
      </c>
      <c r="AZ109" t="str">
        <f>IFERROR(IF($A109="","",IF(SUMIFS(RAW_매출A!$J$2:$J$7000,RAW_매출A!$B$2:$B$7000,$A109,RAW_매출A!$A$2:$A$7000,EDATE($E109,AZ$1-1))=0,"",SUMIFS(RAW_매출A!$J$2:$J$7000,RAW_매출A!$B$2:$B$7000,$A109,RAW_매출A!$A$2:$A$7000,EDATE($E109,AZ$1-1)))),"")</f>
        <v/>
      </c>
      <c r="BA109" t="str">
        <f>IFERROR(IF($A109="","",IF(SUMIFS(RAW_매출A!$J$2:$J$7000,RAW_매출A!$B$2:$B$7000,$A109,RAW_매출A!$A$2:$A$7000,EDATE($E109,BA$1-1))=0,"",SUMIFS(RAW_매출A!$J$2:$J$7000,RAW_매출A!$B$2:$B$7000,$A109,RAW_매출A!$A$2:$A$7000,EDATE($E109,BA$1-1)))),"")</f>
        <v/>
      </c>
      <c r="BB109" t="str">
        <f>IFERROR(IF($A109="","",IF(SUMIFS(RAW_매출A!$J$2:$J$7000,RAW_매출A!$B$2:$B$7000,$A109,RAW_매출A!$A$2:$A$7000,EDATE($E109,BB$1-1))=0,"",SUMIFS(RAW_매출A!$J$2:$J$7000,RAW_매출A!$B$2:$B$7000,$A109,RAW_매출A!$A$2:$A$7000,EDATE($E109,BB$1-1)))),"")</f>
        <v/>
      </c>
      <c r="BC109" t="str">
        <f>IFERROR(IF($A109="","",IF(SUMIFS(RAW_매출A!$J$2:$J$7000,RAW_매출A!$B$2:$B$7000,$A109,RAW_매출A!$A$2:$A$7000,EDATE($E109,BC$1-1))=0,"",SUMIFS(RAW_매출A!$J$2:$J$7000,RAW_매출A!$B$2:$B$7000,$A109,RAW_매출A!$A$2:$A$7000,EDATE($E109,BC$1-1)))),"")</f>
        <v/>
      </c>
      <c r="BD109" t="str">
        <f>IFERROR(IF($A109="","",IF(SUMIFS(RAW_매출A!$J$2:$J$7000,RAW_매출A!$B$2:$B$7000,$A109,RAW_매출A!$A$2:$A$7000,EDATE($E109,BD$1-1))=0,"",SUMIFS(RAW_매출A!$J$2:$J$7000,RAW_매출A!$B$2:$B$7000,$A109,RAW_매출A!$A$2:$A$7000,EDATE($E109,BD$1-1)))),"")</f>
        <v/>
      </c>
      <c r="BE109" t="str">
        <f>IFERROR(IF($A109="","",IF(SUMIFS(RAW_매출A!$J$2:$J$7000,RAW_매출A!$B$2:$B$7000,$A109,RAW_매출A!$A$2:$A$7000,EDATE($E109,BE$1-1))=0,"",SUMIFS(RAW_매출A!$J$2:$J$7000,RAW_매출A!$B$2:$B$7000,$A109,RAW_매출A!$A$2:$A$7000,EDATE($E109,BE$1-1)))),"")</f>
        <v/>
      </c>
      <c r="BF109" t="str">
        <f>IFERROR(IF($A109="","",IF(SUMIFS(RAW_매출A!$J$2:$J$7000,RAW_매출A!$B$2:$B$7000,$A109,RAW_매출A!$A$2:$A$7000,EDATE($E109,BF$1-1))=0,"",SUMIFS(RAW_매출A!$J$2:$J$7000,RAW_매출A!$B$2:$B$7000,$A109,RAW_매출A!$A$2:$A$7000,EDATE($E109,BF$1-1)))),"")</f>
        <v/>
      </c>
      <c r="BG109" t="str">
        <f>IFERROR(IF($A109="","",IF(SUMIFS(RAW_매출A!$J$2:$J$7000,RAW_매출A!$B$2:$B$7000,$A109,RAW_매출A!$A$2:$A$7000,EDATE($E109,BG$1-1))=0,"",SUMIFS(RAW_매출A!$J$2:$J$7000,RAW_매출A!$B$2:$B$7000,$A109,RAW_매출A!$A$2:$A$7000,EDATE($E109,BG$1-1)))),"")</f>
        <v/>
      </c>
      <c r="BH109" t="str">
        <f>IFERROR(IF($A109="","",IF(SUMIFS(RAW_매출A!$J$2:$J$7000,RAW_매출A!$B$2:$B$7000,$A109,RAW_매출A!$A$2:$A$7000,EDATE($E109,BH$1-1))=0,"",SUMIFS(RAW_매출A!$J$2:$J$7000,RAW_매출A!$B$2:$B$7000,$A109,RAW_매출A!$A$2:$A$7000,EDATE($E109,BH$1-1)))),"")</f>
        <v/>
      </c>
      <c r="BI109" t="str">
        <f>IFERROR(IF($A109="","",IF(SUMIFS(RAW_매출A!$J$2:$J$7000,RAW_매출A!$B$2:$B$7000,$A109,RAW_매출A!$A$2:$A$7000,EDATE($E109,BI$1-1))=0,"",SUMIFS(RAW_매출A!$J$2:$J$7000,RAW_매출A!$B$2:$B$7000,$A109,RAW_매출A!$A$2:$A$7000,EDATE($E109,BI$1-1)))),"")</f>
        <v/>
      </c>
      <c r="BJ109" t="str">
        <f>IFERROR(IF($A109="","",IF(SUMIFS(RAW_매출A!$J$2:$J$7000,RAW_매출A!$B$2:$B$7000,$A109,RAW_매출A!$A$2:$A$7000,EDATE($E109,BJ$1-1))=0,"",SUMIFS(RAW_매출A!$J$2:$J$7000,RAW_매출A!$B$2:$B$7000,$A109,RAW_매출A!$A$2:$A$7000,EDATE($E109,BJ$1-1)))),"")</f>
        <v/>
      </c>
      <c r="BK109" t="str">
        <f>IFERROR(IF($A109="","",IF(SUMIFS(RAW_매출A!$J$2:$J$7000,RAW_매출A!$B$2:$B$7000,$A109,RAW_매출A!$A$2:$A$7000,EDATE($E109,BK$1-1))=0,"",SUMIFS(RAW_매출A!$J$2:$J$7000,RAW_매출A!$B$2:$B$7000,$A109,RAW_매출A!$A$2:$A$7000,EDATE($E109,BK$1-1)))),"")</f>
        <v/>
      </c>
      <c r="BL109" t="str">
        <f>IFERROR(IF($A109="","",IF(SUMIFS(RAW_매출A!$J$2:$J$7000,RAW_매출A!$B$2:$B$7000,$A109,RAW_매출A!$A$2:$A$7000,EDATE($E109,BL$1-1))=0,"",SUMIFS(RAW_매출A!$J$2:$J$7000,RAW_매출A!$B$2:$B$7000,$A109,RAW_매출A!$A$2:$A$7000,EDATE($E109,BL$1-1)))),"")</f>
        <v/>
      </c>
      <c r="BM109" t="str">
        <f>IFERROR(IF($A109="","",IF(SUMIFS(RAW_매출A!$J$2:$J$7000,RAW_매출A!$B$2:$B$7000,$A109,RAW_매출A!$A$2:$A$7000,EDATE($E109,BM$1-1))=0,"",SUMIFS(RAW_매출A!$J$2:$J$7000,RAW_매출A!$B$2:$B$7000,$A109,RAW_매출A!$A$2:$A$7000,EDATE($E109,BM$1-1)))),"")</f>
        <v/>
      </c>
      <c r="BN109" t="str">
        <f>IFERROR(IF($A109="","",IF(SUMIFS(RAW_매출A!$J$2:$J$7000,RAW_매출A!$B$2:$B$7000,$A109,RAW_매출A!$A$2:$A$7000,EDATE($E109,BN$1-1))=0,"",SUMIFS(RAW_매출A!$J$2:$J$7000,RAW_매출A!$B$2:$B$7000,$A109,RAW_매출A!$A$2:$A$7000,EDATE($E109,BN$1-1)))),"")</f>
        <v/>
      </c>
    </row>
    <row r="110" spans="1:66" x14ac:dyDescent="0.3">
      <c r="A110" t="str">
        <f>세팅!A111</f>
        <v>(1100) #신림남부초교점</v>
      </c>
      <c r="B110" t="str">
        <f>세팅!B111</f>
        <v>150-2</v>
      </c>
      <c r="C110">
        <f t="shared" si="5"/>
        <v>2</v>
      </c>
      <c r="D110" t="str">
        <f t="shared" si="6"/>
        <v>2</v>
      </c>
      <c r="E110" s="1">
        <f>세팅!D111</f>
        <v>45323</v>
      </c>
      <c r="F110">
        <f t="shared" si="7"/>
        <v>3684691.6666666665</v>
      </c>
      <c r="G110">
        <f>IFERROR(IF($A110="","",IF(SUMIFS(RAW_매출A!$J$2:$J$7000,RAW_매출A!$B$2:$B$7000,$A110,RAW_매출A!$A$2:$A$7000,EDATE($E110,G$1-1))=0,"",SUMIFS(RAW_매출A!$J$2:$J$7000,RAW_매출A!$B$2:$B$7000,$A110,RAW_매출A!$A$2:$A$7000,EDATE($E110,G$1-1)))),"")</f>
        <v>2087650</v>
      </c>
      <c r="H110">
        <f>IFERROR(IF($A110="","",IF(SUMIFS(RAW_매출A!$J$2:$J$7000,RAW_매출A!$B$2:$B$7000,$A110,RAW_매출A!$A$2:$A$7000,EDATE($E110,H$1-1))=0,"",SUMIFS(RAW_매출A!$J$2:$J$7000,RAW_매출A!$B$2:$B$7000,$A110,RAW_매출A!$A$2:$A$7000,EDATE($E110,H$1-1)))),"")</f>
        <v>2523500</v>
      </c>
      <c r="I110">
        <f>IFERROR(IF($A110="","",IF(SUMIFS(RAW_매출A!$J$2:$J$7000,RAW_매출A!$B$2:$B$7000,$A110,RAW_매출A!$A$2:$A$7000,EDATE($E110,I$1-1))=0,"",SUMIFS(RAW_매출A!$J$2:$J$7000,RAW_매출A!$B$2:$B$7000,$A110,RAW_매출A!$A$2:$A$7000,EDATE($E110,I$1-1)))),"")</f>
        <v>2938550</v>
      </c>
      <c r="J110" s="28">
        <f>IFERROR(IF($A110="","",IF(SUMIFS(RAW_매출A!$J$2:$J$7000,RAW_매출A!$B$2:$B$7000,$A110,RAW_매출A!$A$2:$A$7000,EDATE($E110,J$1-1))=0,"",SUMIFS(RAW_매출A!$J$2:$J$7000,RAW_매출A!$B$2:$B$7000,$A110,RAW_매출A!$A$2:$A$7000,EDATE($E110,J$1-1)))),"")</f>
        <v>3251830</v>
      </c>
      <c r="K110" s="28">
        <f>IFERROR(IF($A110="","",IF(SUMIFS(RAW_매출A!$J$2:$J$7000,RAW_매출A!$B$2:$B$7000,$A110,RAW_매출A!$A$2:$A$7000,EDATE($E110,K$1-1))=0,"",SUMIFS(RAW_매출A!$J$2:$J$7000,RAW_매출A!$B$2:$B$7000,$A110,RAW_매출A!$A$2:$A$7000,EDATE($E110,K$1-1)))),"")</f>
        <v>3380840</v>
      </c>
      <c r="L110" s="28">
        <f>IFERROR(IF($A110="","",IF(SUMIFS(RAW_매출A!$J$2:$J$7000,RAW_매출A!$B$2:$B$7000,$A110,RAW_매출A!$A$2:$A$7000,EDATE($E110,L$1-1))=0,"",SUMIFS(RAW_매출A!$J$2:$J$7000,RAW_매출A!$B$2:$B$7000,$A110,RAW_매출A!$A$2:$A$7000,EDATE($E110,L$1-1)))),"")</f>
        <v>3596820</v>
      </c>
      <c r="M110" s="28">
        <f>IFERROR(IF($A110="","",IF(SUMIFS(RAW_매출A!$J$2:$J$7000,RAW_매출A!$B$2:$B$7000,$A110,RAW_매출A!$A$2:$A$7000,EDATE($E110,M$1-1))=0,"",SUMIFS(RAW_매출A!$J$2:$J$7000,RAW_매출A!$B$2:$B$7000,$A110,RAW_매출A!$A$2:$A$7000,EDATE($E110,M$1-1)))),"")</f>
        <v>3846390</v>
      </c>
      <c r="N110" s="28">
        <f>IFERROR(IF($A110="","",IF(SUMIFS(RAW_매출A!$J$2:$J$7000,RAW_매출A!$B$2:$B$7000,$A110,RAW_매출A!$A$2:$A$7000,EDATE($E110,N$1-1))=0,"",SUMIFS(RAW_매출A!$J$2:$J$7000,RAW_매출A!$B$2:$B$7000,$A110,RAW_매출A!$A$2:$A$7000,EDATE($E110,N$1-1)))),"")</f>
        <v>3964950</v>
      </c>
      <c r="O110" s="28">
        <f>IFERROR(IF($A110="","",IF(SUMIFS(RAW_매출A!$J$2:$J$7000,RAW_매출A!$B$2:$B$7000,$A110,RAW_매출A!$A$2:$A$7000,EDATE($E110,O$1-1))=0,"",SUMIFS(RAW_매출A!$J$2:$J$7000,RAW_매출A!$B$2:$B$7000,$A110,RAW_매출A!$A$2:$A$7000,EDATE($E110,O$1-1)))),"")</f>
        <v>4067320</v>
      </c>
      <c r="P110">
        <f>IFERROR(IF($A110="","",IF(SUMIFS(RAW_매출A!$J$2:$J$7000,RAW_매출A!$B$2:$B$7000,$A110,RAW_매출A!$A$2:$A$7000,EDATE($E110,P$1-1))=0,"",SUMIFS(RAW_매출A!$J$2:$J$7000,RAW_매출A!$B$2:$B$7000,$A110,RAW_매출A!$A$2:$A$7000,EDATE($E110,P$1-1)))),"")</f>
        <v>4220820</v>
      </c>
      <c r="Q110">
        <f>IFERROR(IF($A110="","",IF(SUMIFS(RAW_매출A!$J$2:$J$7000,RAW_매출A!$B$2:$B$7000,$A110,RAW_매출A!$A$2:$A$7000,EDATE($E110,Q$1-1))=0,"",SUMIFS(RAW_매출A!$J$2:$J$7000,RAW_매출A!$B$2:$B$7000,$A110,RAW_매출A!$A$2:$A$7000,EDATE($E110,Q$1-1)))),"")</f>
        <v>4135740</v>
      </c>
      <c r="R110">
        <f>IFERROR(IF($A110="","",IF(SUMIFS(RAW_매출A!$J$2:$J$7000,RAW_매출A!$B$2:$B$7000,$A110,RAW_매출A!$A$2:$A$7000,EDATE($E110,R$1-1))=0,"",SUMIFS(RAW_매출A!$J$2:$J$7000,RAW_매출A!$B$2:$B$7000,$A110,RAW_매출A!$A$2:$A$7000,EDATE($E110,R$1-1)))),"")</f>
        <v>3644050</v>
      </c>
      <c r="S110">
        <f>IFERROR(IF($A110="","",IF(SUMIFS(RAW_매출A!$J$2:$J$7000,RAW_매출A!$B$2:$B$7000,$A110,RAW_매출A!$A$2:$A$7000,EDATE($E110,S$1-1))=0,"",SUMIFS(RAW_매출A!$J$2:$J$7000,RAW_매출A!$B$2:$B$7000,$A110,RAW_매출A!$A$2:$A$7000,EDATE($E110,S$1-1)))),"")</f>
        <v>3795940</v>
      </c>
      <c r="T110">
        <f>IFERROR(IF($A110="","",IF(SUMIFS(RAW_매출A!$J$2:$J$7000,RAW_매출A!$B$2:$B$7000,$A110,RAW_매출A!$A$2:$A$7000,EDATE($E110,T$1-1))=0,"",SUMIFS(RAW_매출A!$J$2:$J$7000,RAW_매출A!$B$2:$B$7000,$A110,RAW_매출A!$A$2:$A$7000,EDATE($E110,T$1-1)))),"")</f>
        <v>4361420</v>
      </c>
      <c r="U110">
        <f>IFERROR(IF($A110="","",IF(SUMIFS(RAW_매출A!$J$2:$J$7000,RAW_매출A!$B$2:$B$7000,$A110,RAW_매출A!$A$2:$A$7000,EDATE($E110,U$1-1))=0,"",SUMIFS(RAW_매출A!$J$2:$J$7000,RAW_매출A!$B$2:$B$7000,$A110,RAW_매출A!$A$2:$A$7000,EDATE($E110,U$1-1)))),"")</f>
        <v>3882040</v>
      </c>
      <c r="V110">
        <f>IFERROR(IF($A110="","",IF(SUMIFS(RAW_매출A!$J$2:$J$7000,RAW_매출A!$B$2:$B$7000,$A110,RAW_매출A!$A$2:$A$7000,EDATE($E110,V$1-1))=0,"",SUMIFS(RAW_매출A!$J$2:$J$7000,RAW_매출A!$B$2:$B$7000,$A110,RAW_매출A!$A$2:$A$7000,EDATE($E110,V$1-1)))),"")</f>
        <v>4073630</v>
      </c>
      <c r="W110">
        <f>IFERROR(IF($A110="","",IF(SUMIFS(RAW_매출A!$J$2:$J$7000,RAW_매출A!$B$2:$B$7000,$A110,RAW_매출A!$A$2:$A$7000,EDATE($E110,W$1-1))=0,"",SUMIFS(RAW_매출A!$J$2:$J$7000,RAW_매출A!$B$2:$B$7000,$A110,RAW_매출A!$A$2:$A$7000,EDATE($E110,W$1-1)))),"")</f>
        <v>4478310</v>
      </c>
      <c r="X110">
        <f>IFERROR(IF($A110="","",IF(SUMIFS(RAW_매출A!$J$2:$J$7000,RAW_매출A!$B$2:$B$7000,$A110,RAW_매출A!$A$2:$A$7000,EDATE($E110,X$1-1))=0,"",SUMIFS(RAW_매출A!$J$2:$J$7000,RAW_매출A!$B$2:$B$7000,$A110,RAW_매출A!$A$2:$A$7000,EDATE($E110,X$1-1)))),"")</f>
        <v>4280410</v>
      </c>
      <c r="Y110">
        <f>IFERROR(IF($A110="","",IF(SUMIFS(RAW_매출A!$J$2:$J$7000,RAW_매출A!$B$2:$B$7000,$A110,RAW_매출A!$A$2:$A$7000,EDATE($E110,Y$1-1))=0,"",SUMIFS(RAW_매출A!$J$2:$J$7000,RAW_매출A!$B$2:$B$7000,$A110,RAW_매출A!$A$2:$A$7000,EDATE($E110,Y$1-1)))),"")</f>
        <v>4624410</v>
      </c>
      <c r="Z110">
        <f>IFERROR(IF($A110="","",IF(SUMIFS(RAW_매출A!$J$2:$J$7000,RAW_매출A!$B$2:$B$7000,$A110,RAW_매출A!$A$2:$A$7000,EDATE($E110,Z$1-1))=0,"",SUMIFS(RAW_매출A!$J$2:$J$7000,RAW_매출A!$B$2:$B$7000,$A110,RAW_매출A!$A$2:$A$7000,EDATE($E110,Z$1-1)))),"")</f>
        <v>4043400</v>
      </c>
      <c r="AA110">
        <f>IFERROR(IF($A110="","",IF(SUMIFS(RAW_매출A!$J$2:$J$7000,RAW_매출A!$B$2:$B$7000,$A110,RAW_매출A!$A$2:$A$7000,EDATE($E110,AA$1-1))=0,"",SUMIFS(RAW_매출A!$J$2:$J$7000,RAW_매출A!$B$2:$B$7000,$A110,RAW_매출A!$A$2:$A$7000,EDATE($E110,AA$1-1)))),"")</f>
        <v>4929760</v>
      </c>
      <c r="AB110">
        <f>IFERROR(IF($A110="","",IF(SUMIFS(RAW_매출A!$J$2:$J$7000,RAW_매출A!$B$2:$B$7000,$A110,RAW_매출A!$A$2:$A$7000,EDATE($E110,AB$1-1))=0,"",SUMIFS(RAW_매출A!$J$2:$J$7000,RAW_매출A!$B$2:$B$7000,$A110,RAW_매출A!$A$2:$A$7000,EDATE($E110,AB$1-1)))),"")</f>
        <v>4327770</v>
      </c>
      <c r="AC110">
        <f>IFERROR(IF($A110="","",IF(SUMIFS(RAW_매출A!$J$2:$J$7000,RAW_매출A!$B$2:$B$7000,$A110,RAW_매출A!$A$2:$A$7000,EDATE($E110,AC$1-1))=0,"",SUMIFS(RAW_매출A!$J$2:$J$7000,RAW_매출A!$B$2:$B$7000,$A110,RAW_매출A!$A$2:$A$7000,EDATE($E110,AC$1-1)))),"")</f>
        <v>3569580</v>
      </c>
      <c r="AD110">
        <f>IFERROR(IF($A110="","",IF(SUMIFS(RAW_매출A!$J$2:$J$7000,RAW_매출A!$B$2:$B$7000,$A110,RAW_매출A!$A$2:$A$7000,EDATE($E110,AD$1-1))=0,"",SUMIFS(RAW_매출A!$J$2:$J$7000,RAW_매출A!$B$2:$B$7000,$A110,RAW_매출A!$A$2:$A$7000,EDATE($E110,AD$1-1)))),"")</f>
        <v>3812530</v>
      </c>
      <c r="AE110">
        <f>IFERROR(IF($A110="","",IF(SUMIFS(RAW_매출A!$J$2:$J$7000,RAW_매출A!$B$2:$B$7000,$A110,RAW_매출A!$A$2:$A$7000,EDATE($E110,AE$1-1))=0,"",SUMIFS(RAW_매출A!$J$2:$J$7000,RAW_매출A!$B$2:$B$7000,$A110,RAW_매출A!$A$2:$A$7000,EDATE($E110,AE$1-1)))),"")</f>
        <v>3614320</v>
      </c>
      <c r="AF110">
        <f>IFERROR(IF($A110="","",IF(SUMIFS(RAW_매출A!$J$2:$J$7000,RAW_매출A!$B$2:$B$7000,$A110,RAW_매출A!$A$2:$A$7000,EDATE($E110,AF$1-1))=0,"",SUMIFS(RAW_매출A!$J$2:$J$7000,RAW_매출A!$B$2:$B$7000,$A110,RAW_매출A!$A$2:$A$7000,EDATE($E110,AF$1-1)))),"")</f>
        <v>4654730</v>
      </c>
      <c r="AG110">
        <f>IFERROR(IF($A110="","",IF(SUMIFS(RAW_매출A!$J$2:$J$7000,RAW_매출A!$B$2:$B$7000,$A110,RAW_매출A!$A$2:$A$7000,EDATE($E110,AG$1-1))=0,"",SUMIFS(RAW_매출A!$J$2:$J$7000,RAW_매출A!$B$2:$B$7000,$A110,RAW_매출A!$A$2:$A$7000,EDATE($E110,AG$1-1)))),"")</f>
        <v>5340520</v>
      </c>
      <c r="AH110">
        <f>IFERROR(IF($A110="","",IF(SUMIFS(RAW_매출A!$J$2:$J$7000,RAW_매출A!$B$2:$B$7000,$A110,RAW_매출A!$A$2:$A$7000,EDATE($E110,AH$1-1))=0,"",SUMIFS(RAW_매출A!$J$2:$J$7000,RAW_매출A!$B$2:$B$7000,$A110,RAW_매출A!$A$2:$A$7000,EDATE($E110,AH$1-1)))),"")</f>
        <v>5274500</v>
      </c>
      <c r="AI110">
        <f>IFERROR(IF($A110="","",IF(SUMIFS(RAW_매출A!$J$2:$J$7000,RAW_매출A!$B$2:$B$7000,$A110,RAW_매출A!$A$2:$A$7000,EDATE($E110,AI$1-1))=0,"",SUMIFS(RAW_매출A!$J$2:$J$7000,RAW_매출A!$B$2:$B$7000,$A110,RAW_매출A!$A$2:$A$7000,EDATE($E110,AI$1-1)))),"")</f>
        <v>4467160</v>
      </c>
      <c r="AJ110" t="str">
        <f>IFERROR(IF($A110="","",IF(SUMIFS(RAW_매출A!$J$2:$J$7000,RAW_매출A!$B$2:$B$7000,$A110,RAW_매출A!$A$2:$A$7000,EDATE($E110,AJ$1-1))=0,"",SUMIFS(RAW_매출A!$J$2:$J$7000,RAW_매출A!$B$2:$B$7000,$A110,RAW_매출A!$A$2:$A$7000,EDATE($E110,AJ$1-1)))),"")</f>
        <v/>
      </c>
      <c r="AK110" t="str">
        <f>IFERROR(IF($A110="","",IF(SUMIFS(RAW_매출A!$J$2:$J$7000,RAW_매출A!$B$2:$B$7000,$A110,RAW_매출A!$A$2:$A$7000,EDATE($E110,AK$1-1))=0,"",SUMIFS(RAW_매출A!$J$2:$J$7000,RAW_매출A!$B$2:$B$7000,$A110,RAW_매출A!$A$2:$A$7000,EDATE($E110,AK$1-1)))),"")</f>
        <v/>
      </c>
      <c r="AL110" t="str">
        <f>IFERROR(IF($A110="","",IF(SUMIFS(RAW_매출A!$J$2:$J$7000,RAW_매출A!$B$2:$B$7000,$A110,RAW_매출A!$A$2:$A$7000,EDATE($E110,AL$1-1))=0,"",SUMIFS(RAW_매출A!$J$2:$J$7000,RAW_매출A!$B$2:$B$7000,$A110,RAW_매출A!$A$2:$A$7000,EDATE($E110,AL$1-1)))),"")</f>
        <v/>
      </c>
      <c r="AM110" t="str">
        <f>IFERROR(IF($A110="","",IF(SUMIFS(RAW_매출A!$J$2:$J$7000,RAW_매출A!$B$2:$B$7000,$A110,RAW_매출A!$A$2:$A$7000,EDATE($E110,AM$1-1))=0,"",SUMIFS(RAW_매출A!$J$2:$J$7000,RAW_매출A!$B$2:$B$7000,$A110,RAW_매출A!$A$2:$A$7000,EDATE($E110,AM$1-1)))),"")</f>
        <v/>
      </c>
      <c r="AN110" t="str">
        <f>IFERROR(IF($A110="","",IF(SUMIFS(RAW_매출A!$J$2:$J$7000,RAW_매출A!$B$2:$B$7000,$A110,RAW_매출A!$A$2:$A$7000,EDATE($E110,AN$1-1))=0,"",SUMIFS(RAW_매출A!$J$2:$J$7000,RAW_매출A!$B$2:$B$7000,$A110,RAW_매출A!$A$2:$A$7000,EDATE($E110,AN$1-1)))),"")</f>
        <v/>
      </c>
      <c r="AO110" t="str">
        <f>IFERROR(IF($A110="","",IF(SUMIFS(RAW_매출A!$J$2:$J$7000,RAW_매출A!$B$2:$B$7000,$A110,RAW_매출A!$A$2:$A$7000,EDATE($E110,AO$1-1))=0,"",SUMIFS(RAW_매출A!$J$2:$J$7000,RAW_매출A!$B$2:$B$7000,$A110,RAW_매출A!$A$2:$A$7000,EDATE($E110,AO$1-1)))),"")</f>
        <v/>
      </c>
      <c r="AP110" t="str">
        <f>IFERROR(IF($A110="","",IF(SUMIFS(RAW_매출A!$J$2:$J$7000,RAW_매출A!$B$2:$B$7000,$A110,RAW_매출A!$A$2:$A$7000,EDATE($E110,AP$1-1))=0,"",SUMIFS(RAW_매출A!$J$2:$J$7000,RAW_매출A!$B$2:$B$7000,$A110,RAW_매출A!$A$2:$A$7000,EDATE($E110,AP$1-1)))),"")</f>
        <v/>
      </c>
      <c r="AQ110" t="str">
        <f>IFERROR(IF($A110="","",IF(SUMIFS(RAW_매출A!$J$2:$J$7000,RAW_매출A!$B$2:$B$7000,$A110,RAW_매출A!$A$2:$A$7000,EDATE($E110,AQ$1-1))=0,"",SUMIFS(RAW_매출A!$J$2:$J$7000,RAW_매출A!$B$2:$B$7000,$A110,RAW_매출A!$A$2:$A$7000,EDATE($E110,AQ$1-1)))),"")</f>
        <v/>
      </c>
      <c r="AR110" t="str">
        <f>IFERROR(IF($A110="","",IF(SUMIFS(RAW_매출A!$J$2:$J$7000,RAW_매출A!$B$2:$B$7000,$A110,RAW_매출A!$A$2:$A$7000,EDATE($E110,AR$1-1))=0,"",SUMIFS(RAW_매출A!$J$2:$J$7000,RAW_매출A!$B$2:$B$7000,$A110,RAW_매출A!$A$2:$A$7000,EDATE($E110,AR$1-1)))),"")</f>
        <v/>
      </c>
      <c r="AS110" t="str">
        <f>IFERROR(IF($A110="","",IF(SUMIFS(RAW_매출A!$J$2:$J$7000,RAW_매출A!$B$2:$B$7000,$A110,RAW_매출A!$A$2:$A$7000,EDATE($E110,AS$1-1))=0,"",SUMIFS(RAW_매출A!$J$2:$J$7000,RAW_매출A!$B$2:$B$7000,$A110,RAW_매출A!$A$2:$A$7000,EDATE($E110,AS$1-1)))),"")</f>
        <v/>
      </c>
      <c r="AT110" t="str">
        <f>IFERROR(IF($A110="","",IF(SUMIFS(RAW_매출A!$J$2:$J$7000,RAW_매출A!$B$2:$B$7000,$A110,RAW_매출A!$A$2:$A$7000,EDATE($E110,AT$1-1))=0,"",SUMIFS(RAW_매출A!$J$2:$J$7000,RAW_매출A!$B$2:$B$7000,$A110,RAW_매출A!$A$2:$A$7000,EDATE($E110,AT$1-1)))),"")</f>
        <v/>
      </c>
      <c r="AU110" t="str">
        <f>IFERROR(IF($A110="","",IF(SUMIFS(RAW_매출A!$J$2:$J$7000,RAW_매출A!$B$2:$B$7000,$A110,RAW_매출A!$A$2:$A$7000,EDATE($E110,AU$1-1))=0,"",SUMIFS(RAW_매출A!$J$2:$J$7000,RAW_매출A!$B$2:$B$7000,$A110,RAW_매출A!$A$2:$A$7000,EDATE($E110,AU$1-1)))),"")</f>
        <v/>
      </c>
      <c r="AV110" t="str">
        <f>IFERROR(IF($A110="","",IF(SUMIFS(RAW_매출A!$J$2:$J$7000,RAW_매출A!$B$2:$B$7000,$A110,RAW_매출A!$A$2:$A$7000,EDATE($E110,AV$1-1))=0,"",SUMIFS(RAW_매출A!$J$2:$J$7000,RAW_매출A!$B$2:$B$7000,$A110,RAW_매출A!$A$2:$A$7000,EDATE($E110,AV$1-1)))),"")</f>
        <v/>
      </c>
      <c r="AW110" t="str">
        <f>IFERROR(IF($A110="","",IF(SUMIFS(RAW_매출A!$J$2:$J$7000,RAW_매출A!$B$2:$B$7000,$A110,RAW_매출A!$A$2:$A$7000,EDATE($E110,AW$1-1))=0,"",SUMIFS(RAW_매출A!$J$2:$J$7000,RAW_매출A!$B$2:$B$7000,$A110,RAW_매출A!$A$2:$A$7000,EDATE($E110,AW$1-1)))),"")</f>
        <v/>
      </c>
      <c r="AX110" t="str">
        <f>IFERROR(IF($A110="","",IF(SUMIFS(RAW_매출A!$J$2:$J$7000,RAW_매출A!$B$2:$B$7000,$A110,RAW_매출A!$A$2:$A$7000,EDATE($E110,AX$1-1))=0,"",SUMIFS(RAW_매출A!$J$2:$J$7000,RAW_매출A!$B$2:$B$7000,$A110,RAW_매출A!$A$2:$A$7000,EDATE($E110,AX$1-1)))),"")</f>
        <v/>
      </c>
      <c r="AY110" t="str">
        <f>IFERROR(IF($A110="","",IF(SUMIFS(RAW_매출A!$J$2:$J$7000,RAW_매출A!$B$2:$B$7000,$A110,RAW_매출A!$A$2:$A$7000,EDATE($E110,AY$1-1))=0,"",SUMIFS(RAW_매출A!$J$2:$J$7000,RAW_매출A!$B$2:$B$7000,$A110,RAW_매출A!$A$2:$A$7000,EDATE($E110,AY$1-1)))),"")</f>
        <v/>
      </c>
      <c r="AZ110" t="str">
        <f>IFERROR(IF($A110="","",IF(SUMIFS(RAW_매출A!$J$2:$J$7000,RAW_매출A!$B$2:$B$7000,$A110,RAW_매출A!$A$2:$A$7000,EDATE($E110,AZ$1-1))=0,"",SUMIFS(RAW_매출A!$J$2:$J$7000,RAW_매출A!$B$2:$B$7000,$A110,RAW_매출A!$A$2:$A$7000,EDATE($E110,AZ$1-1)))),"")</f>
        <v/>
      </c>
      <c r="BA110" t="str">
        <f>IFERROR(IF($A110="","",IF(SUMIFS(RAW_매출A!$J$2:$J$7000,RAW_매출A!$B$2:$B$7000,$A110,RAW_매출A!$A$2:$A$7000,EDATE($E110,BA$1-1))=0,"",SUMIFS(RAW_매출A!$J$2:$J$7000,RAW_매출A!$B$2:$B$7000,$A110,RAW_매출A!$A$2:$A$7000,EDATE($E110,BA$1-1)))),"")</f>
        <v/>
      </c>
      <c r="BB110" t="str">
        <f>IFERROR(IF($A110="","",IF(SUMIFS(RAW_매출A!$J$2:$J$7000,RAW_매출A!$B$2:$B$7000,$A110,RAW_매출A!$A$2:$A$7000,EDATE($E110,BB$1-1))=0,"",SUMIFS(RAW_매출A!$J$2:$J$7000,RAW_매출A!$B$2:$B$7000,$A110,RAW_매출A!$A$2:$A$7000,EDATE($E110,BB$1-1)))),"")</f>
        <v/>
      </c>
      <c r="BC110" t="str">
        <f>IFERROR(IF($A110="","",IF(SUMIFS(RAW_매출A!$J$2:$J$7000,RAW_매출A!$B$2:$B$7000,$A110,RAW_매출A!$A$2:$A$7000,EDATE($E110,BC$1-1))=0,"",SUMIFS(RAW_매출A!$J$2:$J$7000,RAW_매출A!$B$2:$B$7000,$A110,RAW_매출A!$A$2:$A$7000,EDATE($E110,BC$1-1)))),"")</f>
        <v/>
      </c>
      <c r="BD110" t="str">
        <f>IFERROR(IF($A110="","",IF(SUMIFS(RAW_매출A!$J$2:$J$7000,RAW_매출A!$B$2:$B$7000,$A110,RAW_매출A!$A$2:$A$7000,EDATE($E110,BD$1-1))=0,"",SUMIFS(RAW_매출A!$J$2:$J$7000,RAW_매출A!$B$2:$B$7000,$A110,RAW_매출A!$A$2:$A$7000,EDATE($E110,BD$1-1)))),"")</f>
        <v/>
      </c>
      <c r="BE110" t="str">
        <f>IFERROR(IF($A110="","",IF(SUMIFS(RAW_매출A!$J$2:$J$7000,RAW_매출A!$B$2:$B$7000,$A110,RAW_매출A!$A$2:$A$7000,EDATE($E110,BE$1-1))=0,"",SUMIFS(RAW_매출A!$J$2:$J$7000,RAW_매출A!$B$2:$B$7000,$A110,RAW_매출A!$A$2:$A$7000,EDATE($E110,BE$1-1)))),"")</f>
        <v/>
      </c>
      <c r="BF110" t="str">
        <f>IFERROR(IF($A110="","",IF(SUMIFS(RAW_매출A!$J$2:$J$7000,RAW_매출A!$B$2:$B$7000,$A110,RAW_매출A!$A$2:$A$7000,EDATE($E110,BF$1-1))=0,"",SUMIFS(RAW_매출A!$J$2:$J$7000,RAW_매출A!$B$2:$B$7000,$A110,RAW_매출A!$A$2:$A$7000,EDATE($E110,BF$1-1)))),"")</f>
        <v/>
      </c>
      <c r="BG110" t="str">
        <f>IFERROR(IF($A110="","",IF(SUMIFS(RAW_매출A!$J$2:$J$7000,RAW_매출A!$B$2:$B$7000,$A110,RAW_매출A!$A$2:$A$7000,EDATE($E110,BG$1-1))=0,"",SUMIFS(RAW_매출A!$J$2:$J$7000,RAW_매출A!$B$2:$B$7000,$A110,RAW_매출A!$A$2:$A$7000,EDATE($E110,BG$1-1)))),"")</f>
        <v/>
      </c>
      <c r="BH110" t="str">
        <f>IFERROR(IF($A110="","",IF(SUMIFS(RAW_매출A!$J$2:$J$7000,RAW_매출A!$B$2:$B$7000,$A110,RAW_매출A!$A$2:$A$7000,EDATE($E110,BH$1-1))=0,"",SUMIFS(RAW_매출A!$J$2:$J$7000,RAW_매출A!$B$2:$B$7000,$A110,RAW_매출A!$A$2:$A$7000,EDATE($E110,BH$1-1)))),"")</f>
        <v/>
      </c>
      <c r="BI110" t="str">
        <f>IFERROR(IF($A110="","",IF(SUMIFS(RAW_매출A!$J$2:$J$7000,RAW_매출A!$B$2:$B$7000,$A110,RAW_매출A!$A$2:$A$7000,EDATE($E110,BI$1-1))=0,"",SUMIFS(RAW_매출A!$J$2:$J$7000,RAW_매출A!$B$2:$B$7000,$A110,RAW_매출A!$A$2:$A$7000,EDATE($E110,BI$1-1)))),"")</f>
        <v/>
      </c>
      <c r="BJ110" t="str">
        <f>IFERROR(IF($A110="","",IF(SUMIFS(RAW_매출A!$J$2:$J$7000,RAW_매출A!$B$2:$B$7000,$A110,RAW_매출A!$A$2:$A$7000,EDATE($E110,BJ$1-1))=0,"",SUMIFS(RAW_매출A!$J$2:$J$7000,RAW_매출A!$B$2:$B$7000,$A110,RAW_매출A!$A$2:$A$7000,EDATE($E110,BJ$1-1)))),"")</f>
        <v/>
      </c>
      <c r="BK110" t="str">
        <f>IFERROR(IF($A110="","",IF(SUMIFS(RAW_매출A!$J$2:$J$7000,RAW_매출A!$B$2:$B$7000,$A110,RAW_매출A!$A$2:$A$7000,EDATE($E110,BK$1-1))=0,"",SUMIFS(RAW_매출A!$J$2:$J$7000,RAW_매출A!$B$2:$B$7000,$A110,RAW_매출A!$A$2:$A$7000,EDATE($E110,BK$1-1)))),"")</f>
        <v/>
      </c>
      <c r="BL110" t="str">
        <f>IFERROR(IF($A110="","",IF(SUMIFS(RAW_매출A!$J$2:$J$7000,RAW_매출A!$B$2:$B$7000,$A110,RAW_매출A!$A$2:$A$7000,EDATE($E110,BL$1-1))=0,"",SUMIFS(RAW_매출A!$J$2:$J$7000,RAW_매출A!$B$2:$B$7000,$A110,RAW_매출A!$A$2:$A$7000,EDATE($E110,BL$1-1)))),"")</f>
        <v/>
      </c>
      <c r="BM110" t="str">
        <f>IFERROR(IF($A110="","",IF(SUMIFS(RAW_매출A!$J$2:$J$7000,RAW_매출A!$B$2:$B$7000,$A110,RAW_매출A!$A$2:$A$7000,EDATE($E110,BM$1-1))=0,"",SUMIFS(RAW_매출A!$J$2:$J$7000,RAW_매출A!$B$2:$B$7000,$A110,RAW_매출A!$A$2:$A$7000,EDATE($E110,BM$1-1)))),"")</f>
        <v/>
      </c>
      <c r="BN110" t="str">
        <f>IFERROR(IF($A110="","",IF(SUMIFS(RAW_매출A!$J$2:$J$7000,RAW_매출A!$B$2:$B$7000,$A110,RAW_매출A!$A$2:$A$7000,EDATE($E110,BN$1-1))=0,"",SUMIFS(RAW_매출A!$J$2:$J$7000,RAW_매출A!$B$2:$B$7000,$A110,RAW_매출A!$A$2:$A$7000,EDATE($E110,BN$1-1)))),"")</f>
        <v/>
      </c>
    </row>
    <row r="111" spans="1:66" x14ac:dyDescent="0.3">
      <c r="A111" t="str">
        <f>세팅!A112</f>
        <v>(1101) #강서교차로점</v>
      </c>
      <c r="B111" t="str">
        <f>세팅!B112</f>
        <v>150-0</v>
      </c>
      <c r="C111">
        <f t="shared" si="5"/>
        <v>0</v>
      </c>
      <c r="D111" t="str">
        <f t="shared" si="6"/>
        <v>0</v>
      </c>
      <c r="E111" s="1">
        <f>세팅!D112</f>
        <v>45323</v>
      </c>
      <c r="F111">
        <f t="shared" si="7"/>
        <v>4628698.333333333</v>
      </c>
      <c r="G111">
        <f>IFERROR(IF($A111="","",IF(SUMIFS(RAW_매출A!$J$2:$J$7000,RAW_매출A!$B$2:$B$7000,$A111,RAW_매출A!$A$2:$A$7000,EDATE($E111,G$1-1))=0,"",SUMIFS(RAW_매출A!$J$2:$J$7000,RAW_매출A!$B$2:$B$7000,$A111,RAW_매출A!$A$2:$A$7000,EDATE($E111,G$1-1)))),"")</f>
        <v>3023140</v>
      </c>
      <c r="H111">
        <f>IFERROR(IF($A111="","",IF(SUMIFS(RAW_매출A!$J$2:$J$7000,RAW_매출A!$B$2:$B$7000,$A111,RAW_매출A!$A$2:$A$7000,EDATE($E111,H$1-1))=0,"",SUMIFS(RAW_매출A!$J$2:$J$7000,RAW_매출A!$B$2:$B$7000,$A111,RAW_매출A!$A$2:$A$7000,EDATE($E111,H$1-1)))),"")</f>
        <v>4293530</v>
      </c>
      <c r="I111">
        <f>IFERROR(IF($A111="","",IF(SUMIFS(RAW_매출A!$J$2:$J$7000,RAW_매출A!$B$2:$B$7000,$A111,RAW_매출A!$A$2:$A$7000,EDATE($E111,I$1-1))=0,"",SUMIFS(RAW_매출A!$J$2:$J$7000,RAW_매출A!$B$2:$B$7000,$A111,RAW_매출A!$A$2:$A$7000,EDATE($E111,I$1-1)))),"")</f>
        <v>4428680</v>
      </c>
      <c r="J111" s="28">
        <f>IFERROR(IF($A111="","",IF(SUMIFS(RAW_매출A!$J$2:$J$7000,RAW_매출A!$B$2:$B$7000,$A111,RAW_매출A!$A$2:$A$7000,EDATE($E111,J$1-1))=0,"",SUMIFS(RAW_매출A!$J$2:$J$7000,RAW_매출A!$B$2:$B$7000,$A111,RAW_매출A!$A$2:$A$7000,EDATE($E111,J$1-1)))),"")</f>
        <v>4496220</v>
      </c>
      <c r="K111" s="28">
        <f>IFERROR(IF($A111="","",IF(SUMIFS(RAW_매출A!$J$2:$J$7000,RAW_매출A!$B$2:$B$7000,$A111,RAW_매출A!$A$2:$A$7000,EDATE($E111,K$1-1))=0,"",SUMIFS(RAW_매출A!$J$2:$J$7000,RAW_매출A!$B$2:$B$7000,$A111,RAW_매출A!$A$2:$A$7000,EDATE($E111,K$1-1)))),"")</f>
        <v>4752270</v>
      </c>
      <c r="L111" s="28">
        <f>IFERROR(IF($A111="","",IF(SUMIFS(RAW_매출A!$J$2:$J$7000,RAW_매출A!$B$2:$B$7000,$A111,RAW_매출A!$A$2:$A$7000,EDATE($E111,L$1-1))=0,"",SUMIFS(RAW_매출A!$J$2:$J$7000,RAW_매출A!$B$2:$B$7000,$A111,RAW_매출A!$A$2:$A$7000,EDATE($E111,L$1-1)))),"")</f>
        <v>4818890</v>
      </c>
      <c r="M111" s="28">
        <f>IFERROR(IF($A111="","",IF(SUMIFS(RAW_매출A!$J$2:$J$7000,RAW_매출A!$B$2:$B$7000,$A111,RAW_매출A!$A$2:$A$7000,EDATE($E111,M$1-1))=0,"",SUMIFS(RAW_매출A!$J$2:$J$7000,RAW_매출A!$B$2:$B$7000,$A111,RAW_매출A!$A$2:$A$7000,EDATE($E111,M$1-1)))),"")</f>
        <v>4751370</v>
      </c>
      <c r="N111" s="28">
        <f>IFERROR(IF($A111="","",IF(SUMIFS(RAW_매출A!$J$2:$J$7000,RAW_매출A!$B$2:$B$7000,$A111,RAW_매출A!$A$2:$A$7000,EDATE($E111,N$1-1))=0,"",SUMIFS(RAW_매출A!$J$2:$J$7000,RAW_매출A!$B$2:$B$7000,$A111,RAW_매출A!$A$2:$A$7000,EDATE($E111,N$1-1)))),"")</f>
        <v>3935670</v>
      </c>
      <c r="O111" s="28">
        <f>IFERROR(IF($A111="","",IF(SUMIFS(RAW_매출A!$J$2:$J$7000,RAW_매출A!$B$2:$B$7000,$A111,RAW_매출A!$A$2:$A$7000,EDATE($E111,O$1-1))=0,"",SUMIFS(RAW_매출A!$J$2:$J$7000,RAW_매출A!$B$2:$B$7000,$A111,RAW_매출A!$A$2:$A$7000,EDATE($E111,O$1-1)))),"")</f>
        <v>5017770</v>
      </c>
      <c r="P111">
        <f>IFERROR(IF($A111="","",IF(SUMIFS(RAW_매출A!$J$2:$J$7000,RAW_매출A!$B$2:$B$7000,$A111,RAW_매출A!$A$2:$A$7000,EDATE($E111,P$1-1))=0,"",SUMIFS(RAW_매출A!$J$2:$J$7000,RAW_매출A!$B$2:$B$7000,$A111,RAW_매출A!$A$2:$A$7000,EDATE($E111,P$1-1)))),"")</f>
        <v>5101340</v>
      </c>
      <c r="Q111">
        <f>IFERROR(IF($A111="","",IF(SUMIFS(RAW_매출A!$J$2:$J$7000,RAW_매출A!$B$2:$B$7000,$A111,RAW_매출A!$A$2:$A$7000,EDATE($E111,Q$1-1))=0,"",SUMIFS(RAW_매출A!$J$2:$J$7000,RAW_매출A!$B$2:$B$7000,$A111,RAW_매출A!$A$2:$A$7000,EDATE($E111,Q$1-1)))),"")</f>
        <v>5281110</v>
      </c>
      <c r="R111">
        <f>IFERROR(IF($A111="","",IF(SUMIFS(RAW_매출A!$J$2:$J$7000,RAW_매출A!$B$2:$B$7000,$A111,RAW_매출A!$A$2:$A$7000,EDATE($E111,R$1-1))=0,"",SUMIFS(RAW_매출A!$J$2:$J$7000,RAW_매출A!$B$2:$B$7000,$A111,RAW_매출A!$A$2:$A$7000,EDATE($E111,R$1-1)))),"")</f>
        <v>5929920</v>
      </c>
      <c r="S111">
        <f>IFERROR(IF($A111="","",IF(SUMIFS(RAW_매출A!$J$2:$J$7000,RAW_매출A!$B$2:$B$7000,$A111,RAW_매출A!$A$2:$A$7000,EDATE($E111,S$1-1))=0,"",SUMIFS(RAW_매출A!$J$2:$J$7000,RAW_매출A!$B$2:$B$7000,$A111,RAW_매출A!$A$2:$A$7000,EDATE($E111,S$1-1)))),"")</f>
        <v>4579610</v>
      </c>
      <c r="T111">
        <f>IFERROR(IF($A111="","",IF(SUMIFS(RAW_매출A!$J$2:$J$7000,RAW_매출A!$B$2:$B$7000,$A111,RAW_매출A!$A$2:$A$7000,EDATE($E111,T$1-1))=0,"",SUMIFS(RAW_매출A!$J$2:$J$7000,RAW_매출A!$B$2:$B$7000,$A111,RAW_매출A!$A$2:$A$7000,EDATE($E111,T$1-1)))),"")</f>
        <v>6277360</v>
      </c>
      <c r="U111">
        <f>IFERROR(IF($A111="","",IF(SUMIFS(RAW_매출A!$J$2:$J$7000,RAW_매출A!$B$2:$B$7000,$A111,RAW_매출A!$A$2:$A$7000,EDATE($E111,U$1-1))=0,"",SUMIFS(RAW_매출A!$J$2:$J$7000,RAW_매출A!$B$2:$B$7000,$A111,RAW_매출A!$A$2:$A$7000,EDATE($E111,U$1-1)))),"")</f>
        <v>6067530</v>
      </c>
      <c r="V111">
        <f>IFERROR(IF($A111="","",IF(SUMIFS(RAW_매출A!$J$2:$J$7000,RAW_매출A!$B$2:$B$7000,$A111,RAW_매출A!$A$2:$A$7000,EDATE($E111,V$1-1))=0,"",SUMIFS(RAW_매출A!$J$2:$J$7000,RAW_매출A!$B$2:$B$7000,$A111,RAW_매출A!$A$2:$A$7000,EDATE($E111,V$1-1)))),"")</f>
        <v>6855180</v>
      </c>
      <c r="W111">
        <f>IFERROR(IF($A111="","",IF(SUMIFS(RAW_매출A!$J$2:$J$7000,RAW_매출A!$B$2:$B$7000,$A111,RAW_매출A!$A$2:$A$7000,EDATE($E111,W$1-1))=0,"",SUMIFS(RAW_매출A!$J$2:$J$7000,RAW_매출A!$B$2:$B$7000,$A111,RAW_매출A!$A$2:$A$7000,EDATE($E111,W$1-1)))),"")</f>
        <v>6732650</v>
      </c>
      <c r="X111">
        <f>IFERROR(IF($A111="","",IF(SUMIFS(RAW_매출A!$J$2:$J$7000,RAW_매출A!$B$2:$B$7000,$A111,RAW_매출A!$A$2:$A$7000,EDATE($E111,X$1-1))=0,"",SUMIFS(RAW_매출A!$J$2:$J$7000,RAW_매출A!$B$2:$B$7000,$A111,RAW_매출A!$A$2:$A$7000,EDATE($E111,X$1-1)))),"")</f>
        <v>5727930</v>
      </c>
      <c r="Y111">
        <f>IFERROR(IF($A111="","",IF(SUMIFS(RAW_매출A!$J$2:$J$7000,RAW_매출A!$B$2:$B$7000,$A111,RAW_매출A!$A$2:$A$7000,EDATE($E111,Y$1-1))=0,"",SUMIFS(RAW_매출A!$J$2:$J$7000,RAW_매출A!$B$2:$B$7000,$A111,RAW_매출A!$A$2:$A$7000,EDATE($E111,Y$1-1)))),"")</f>
        <v>6090470</v>
      </c>
      <c r="Z111">
        <f>IFERROR(IF($A111="","",IF(SUMIFS(RAW_매출A!$J$2:$J$7000,RAW_매출A!$B$2:$B$7000,$A111,RAW_매출A!$A$2:$A$7000,EDATE($E111,Z$1-1))=0,"",SUMIFS(RAW_매출A!$J$2:$J$7000,RAW_매출A!$B$2:$B$7000,$A111,RAW_매출A!$A$2:$A$7000,EDATE($E111,Z$1-1)))),"")</f>
        <v>5395580</v>
      </c>
      <c r="AA111">
        <f>IFERROR(IF($A111="","",IF(SUMIFS(RAW_매출A!$J$2:$J$7000,RAW_매출A!$B$2:$B$7000,$A111,RAW_매출A!$A$2:$A$7000,EDATE($E111,AA$1-1))=0,"",SUMIFS(RAW_매출A!$J$2:$J$7000,RAW_매출A!$B$2:$B$7000,$A111,RAW_매출A!$A$2:$A$7000,EDATE($E111,AA$1-1)))),"")</f>
        <v>7275190</v>
      </c>
      <c r="AB111">
        <f>IFERROR(IF($A111="","",IF(SUMIFS(RAW_매출A!$J$2:$J$7000,RAW_매출A!$B$2:$B$7000,$A111,RAW_매출A!$A$2:$A$7000,EDATE($E111,AB$1-1))=0,"",SUMIFS(RAW_매출A!$J$2:$J$7000,RAW_매출A!$B$2:$B$7000,$A111,RAW_매출A!$A$2:$A$7000,EDATE($E111,AB$1-1)))),"")</f>
        <v>6289080</v>
      </c>
      <c r="AC111">
        <f>IFERROR(IF($A111="","",IF(SUMIFS(RAW_매출A!$J$2:$J$7000,RAW_매출A!$B$2:$B$7000,$A111,RAW_매출A!$A$2:$A$7000,EDATE($E111,AC$1-1))=0,"",SUMIFS(RAW_매출A!$J$2:$J$7000,RAW_매출A!$B$2:$B$7000,$A111,RAW_매출A!$A$2:$A$7000,EDATE($E111,AC$1-1)))),"")</f>
        <v>5737760</v>
      </c>
      <c r="AD111">
        <f>IFERROR(IF($A111="","",IF(SUMIFS(RAW_매출A!$J$2:$J$7000,RAW_매출A!$B$2:$B$7000,$A111,RAW_매출A!$A$2:$A$7000,EDATE($E111,AD$1-1))=0,"",SUMIFS(RAW_매출A!$J$2:$J$7000,RAW_매출A!$B$2:$B$7000,$A111,RAW_매출A!$A$2:$A$7000,EDATE($E111,AD$1-1)))),"")</f>
        <v>5752220</v>
      </c>
      <c r="AE111">
        <f>IFERROR(IF($A111="","",IF(SUMIFS(RAW_매출A!$J$2:$J$7000,RAW_매출A!$B$2:$B$7000,$A111,RAW_매출A!$A$2:$A$7000,EDATE($E111,AE$1-1))=0,"",SUMIFS(RAW_매출A!$J$2:$J$7000,RAW_매출A!$B$2:$B$7000,$A111,RAW_매출A!$A$2:$A$7000,EDATE($E111,AE$1-1)))),"")</f>
        <v>5887820</v>
      </c>
      <c r="AF111">
        <f>IFERROR(IF($A111="","",IF(SUMIFS(RAW_매출A!$J$2:$J$7000,RAW_매출A!$B$2:$B$7000,$A111,RAW_매출A!$A$2:$A$7000,EDATE($E111,AF$1-1))=0,"",SUMIFS(RAW_매출A!$J$2:$J$7000,RAW_매출A!$B$2:$B$7000,$A111,RAW_매출A!$A$2:$A$7000,EDATE($E111,AF$1-1)))),"")</f>
        <v>6679330</v>
      </c>
      <c r="AG111">
        <f>IFERROR(IF($A111="","",IF(SUMIFS(RAW_매출A!$J$2:$J$7000,RAW_매출A!$B$2:$B$7000,$A111,RAW_매출A!$A$2:$A$7000,EDATE($E111,AG$1-1))=0,"",SUMIFS(RAW_매출A!$J$2:$J$7000,RAW_매출A!$B$2:$B$7000,$A111,RAW_매출A!$A$2:$A$7000,EDATE($E111,AG$1-1)))),"")</f>
        <v>6513180</v>
      </c>
      <c r="AH111">
        <f>IFERROR(IF($A111="","",IF(SUMIFS(RAW_매출A!$J$2:$J$7000,RAW_매출A!$B$2:$B$7000,$A111,RAW_매출A!$A$2:$A$7000,EDATE($E111,AH$1-1))=0,"",SUMIFS(RAW_매출A!$J$2:$J$7000,RAW_매출A!$B$2:$B$7000,$A111,RAW_매출A!$A$2:$A$7000,EDATE($E111,AH$1-1)))),"")</f>
        <v>7673310</v>
      </c>
      <c r="AI111">
        <f>IFERROR(IF($A111="","",IF(SUMIFS(RAW_매출A!$J$2:$J$7000,RAW_매출A!$B$2:$B$7000,$A111,RAW_매출A!$A$2:$A$7000,EDATE($E111,AI$1-1))=0,"",SUMIFS(RAW_매출A!$J$2:$J$7000,RAW_매출A!$B$2:$B$7000,$A111,RAW_매출A!$A$2:$A$7000,EDATE($E111,AI$1-1)))),"")</f>
        <v>6293680</v>
      </c>
      <c r="AJ111" t="str">
        <f>IFERROR(IF($A111="","",IF(SUMIFS(RAW_매출A!$J$2:$J$7000,RAW_매출A!$B$2:$B$7000,$A111,RAW_매출A!$A$2:$A$7000,EDATE($E111,AJ$1-1))=0,"",SUMIFS(RAW_매출A!$J$2:$J$7000,RAW_매출A!$B$2:$B$7000,$A111,RAW_매출A!$A$2:$A$7000,EDATE($E111,AJ$1-1)))),"")</f>
        <v/>
      </c>
      <c r="AK111" t="str">
        <f>IFERROR(IF($A111="","",IF(SUMIFS(RAW_매출A!$J$2:$J$7000,RAW_매출A!$B$2:$B$7000,$A111,RAW_매출A!$A$2:$A$7000,EDATE($E111,AK$1-1))=0,"",SUMIFS(RAW_매출A!$J$2:$J$7000,RAW_매출A!$B$2:$B$7000,$A111,RAW_매출A!$A$2:$A$7000,EDATE($E111,AK$1-1)))),"")</f>
        <v/>
      </c>
      <c r="AL111" t="str">
        <f>IFERROR(IF($A111="","",IF(SUMIFS(RAW_매출A!$J$2:$J$7000,RAW_매출A!$B$2:$B$7000,$A111,RAW_매출A!$A$2:$A$7000,EDATE($E111,AL$1-1))=0,"",SUMIFS(RAW_매출A!$J$2:$J$7000,RAW_매출A!$B$2:$B$7000,$A111,RAW_매출A!$A$2:$A$7000,EDATE($E111,AL$1-1)))),"")</f>
        <v/>
      </c>
      <c r="AM111" t="str">
        <f>IFERROR(IF($A111="","",IF(SUMIFS(RAW_매출A!$J$2:$J$7000,RAW_매출A!$B$2:$B$7000,$A111,RAW_매출A!$A$2:$A$7000,EDATE($E111,AM$1-1))=0,"",SUMIFS(RAW_매출A!$J$2:$J$7000,RAW_매출A!$B$2:$B$7000,$A111,RAW_매출A!$A$2:$A$7000,EDATE($E111,AM$1-1)))),"")</f>
        <v/>
      </c>
      <c r="AN111" t="str">
        <f>IFERROR(IF($A111="","",IF(SUMIFS(RAW_매출A!$J$2:$J$7000,RAW_매출A!$B$2:$B$7000,$A111,RAW_매출A!$A$2:$A$7000,EDATE($E111,AN$1-1))=0,"",SUMIFS(RAW_매출A!$J$2:$J$7000,RAW_매출A!$B$2:$B$7000,$A111,RAW_매출A!$A$2:$A$7000,EDATE($E111,AN$1-1)))),"")</f>
        <v/>
      </c>
      <c r="AO111" t="str">
        <f>IFERROR(IF($A111="","",IF(SUMIFS(RAW_매출A!$J$2:$J$7000,RAW_매출A!$B$2:$B$7000,$A111,RAW_매출A!$A$2:$A$7000,EDATE($E111,AO$1-1))=0,"",SUMIFS(RAW_매출A!$J$2:$J$7000,RAW_매출A!$B$2:$B$7000,$A111,RAW_매출A!$A$2:$A$7000,EDATE($E111,AO$1-1)))),"")</f>
        <v/>
      </c>
      <c r="AP111" t="str">
        <f>IFERROR(IF($A111="","",IF(SUMIFS(RAW_매출A!$J$2:$J$7000,RAW_매출A!$B$2:$B$7000,$A111,RAW_매출A!$A$2:$A$7000,EDATE($E111,AP$1-1))=0,"",SUMIFS(RAW_매출A!$J$2:$J$7000,RAW_매출A!$B$2:$B$7000,$A111,RAW_매출A!$A$2:$A$7000,EDATE($E111,AP$1-1)))),"")</f>
        <v/>
      </c>
      <c r="AQ111" t="str">
        <f>IFERROR(IF($A111="","",IF(SUMIFS(RAW_매출A!$J$2:$J$7000,RAW_매출A!$B$2:$B$7000,$A111,RAW_매출A!$A$2:$A$7000,EDATE($E111,AQ$1-1))=0,"",SUMIFS(RAW_매출A!$J$2:$J$7000,RAW_매출A!$B$2:$B$7000,$A111,RAW_매출A!$A$2:$A$7000,EDATE($E111,AQ$1-1)))),"")</f>
        <v/>
      </c>
      <c r="AR111" t="str">
        <f>IFERROR(IF($A111="","",IF(SUMIFS(RAW_매출A!$J$2:$J$7000,RAW_매출A!$B$2:$B$7000,$A111,RAW_매출A!$A$2:$A$7000,EDATE($E111,AR$1-1))=0,"",SUMIFS(RAW_매출A!$J$2:$J$7000,RAW_매출A!$B$2:$B$7000,$A111,RAW_매출A!$A$2:$A$7000,EDATE($E111,AR$1-1)))),"")</f>
        <v/>
      </c>
      <c r="AS111" t="str">
        <f>IFERROR(IF($A111="","",IF(SUMIFS(RAW_매출A!$J$2:$J$7000,RAW_매출A!$B$2:$B$7000,$A111,RAW_매출A!$A$2:$A$7000,EDATE($E111,AS$1-1))=0,"",SUMIFS(RAW_매출A!$J$2:$J$7000,RAW_매출A!$B$2:$B$7000,$A111,RAW_매출A!$A$2:$A$7000,EDATE($E111,AS$1-1)))),"")</f>
        <v/>
      </c>
      <c r="AT111" t="str">
        <f>IFERROR(IF($A111="","",IF(SUMIFS(RAW_매출A!$J$2:$J$7000,RAW_매출A!$B$2:$B$7000,$A111,RAW_매출A!$A$2:$A$7000,EDATE($E111,AT$1-1))=0,"",SUMIFS(RAW_매출A!$J$2:$J$7000,RAW_매출A!$B$2:$B$7000,$A111,RAW_매출A!$A$2:$A$7000,EDATE($E111,AT$1-1)))),"")</f>
        <v/>
      </c>
      <c r="AU111" t="str">
        <f>IFERROR(IF($A111="","",IF(SUMIFS(RAW_매출A!$J$2:$J$7000,RAW_매출A!$B$2:$B$7000,$A111,RAW_매출A!$A$2:$A$7000,EDATE($E111,AU$1-1))=0,"",SUMIFS(RAW_매출A!$J$2:$J$7000,RAW_매출A!$B$2:$B$7000,$A111,RAW_매출A!$A$2:$A$7000,EDATE($E111,AU$1-1)))),"")</f>
        <v/>
      </c>
      <c r="AV111" t="str">
        <f>IFERROR(IF($A111="","",IF(SUMIFS(RAW_매출A!$J$2:$J$7000,RAW_매출A!$B$2:$B$7000,$A111,RAW_매출A!$A$2:$A$7000,EDATE($E111,AV$1-1))=0,"",SUMIFS(RAW_매출A!$J$2:$J$7000,RAW_매출A!$B$2:$B$7000,$A111,RAW_매출A!$A$2:$A$7000,EDATE($E111,AV$1-1)))),"")</f>
        <v/>
      </c>
      <c r="AW111" t="str">
        <f>IFERROR(IF($A111="","",IF(SUMIFS(RAW_매출A!$J$2:$J$7000,RAW_매출A!$B$2:$B$7000,$A111,RAW_매출A!$A$2:$A$7000,EDATE($E111,AW$1-1))=0,"",SUMIFS(RAW_매출A!$J$2:$J$7000,RAW_매출A!$B$2:$B$7000,$A111,RAW_매출A!$A$2:$A$7000,EDATE($E111,AW$1-1)))),"")</f>
        <v/>
      </c>
      <c r="AX111" t="str">
        <f>IFERROR(IF($A111="","",IF(SUMIFS(RAW_매출A!$J$2:$J$7000,RAW_매출A!$B$2:$B$7000,$A111,RAW_매출A!$A$2:$A$7000,EDATE($E111,AX$1-1))=0,"",SUMIFS(RAW_매출A!$J$2:$J$7000,RAW_매출A!$B$2:$B$7000,$A111,RAW_매출A!$A$2:$A$7000,EDATE($E111,AX$1-1)))),"")</f>
        <v/>
      </c>
      <c r="AY111" t="str">
        <f>IFERROR(IF($A111="","",IF(SUMIFS(RAW_매출A!$J$2:$J$7000,RAW_매출A!$B$2:$B$7000,$A111,RAW_매출A!$A$2:$A$7000,EDATE($E111,AY$1-1))=0,"",SUMIFS(RAW_매출A!$J$2:$J$7000,RAW_매출A!$B$2:$B$7000,$A111,RAW_매출A!$A$2:$A$7000,EDATE($E111,AY$1-1)))),"")</f>
        <v/>
      </c>
      <c r="AZ111" t="str">
        <f>IFERROR(IF($A111="","",IF(SUMIFS(RAW_매출A!$J$2:$J$7000,RAW_매출A!$B$2:$B$7000,$A111,RAW_매출A!$A$2:$A$7000,EDATE($E111,AZ$1-1))=0,"",SUMIFS(RAW_매출A!$J$2:$J$7000,RAW_매출A!$B$2:$B$7000,$A111,RAW_매출A!$A$2:$A$7000,EDATE($E111,AZ$1-1)))),"")</f>
        <v/>
      </c>
      <c r="BA111" t="str">
        <f>IFERROR(IF($A111="","",IF(SUMIFS(RAW_매출A!$J$2:$J$7000,RAW_매출A!$B$2:$B$7000,$A111,RAW_매출A!$A$2:$A$7000,EDATE($E111,BA$1-1))=0,"",SUMIFS(RAW_매출A!$J$2:$J$7000,RAW_매출A!$B$2:$B$7000,$A111,RAW_매출A!$A$2:$A$7000,EDATE($E111,BA$1-1)))),"")</f>
        <v/>
      </c>
      <c r="BB111" t="str">
        <f>IFERROR(IF($A111="","",IF(SUMIFS(RAW_매출A!$J$2:$J$7000,RAW_매출A!$B$2:$B$7000,$A111,RAW_매출A!$A$2:$A$7000,EDATE($E111,BB$1-1))=0,"",SUMIFS(RAW_매출A!$J$2:$J$7000,RAW_매출A!$B$2:$B$7000,$A111,RAW_매출A!$A$2:$A$7000,EDATE($E111,BB$1-1)))),"")</f>
        <v/>
      </c>
      <c r="BC111" t="str">
        <f>IFERROR(IF($A111="","",IF(SUMIFS(RAW_매출A!$J$2:$J$7000,RAW_매출A!$B$2:$B$7000,$A111,RAW_매출A!$A$2:$A$7000,EDATE($E111,BC$1-1))=0,"",SUMIFS(RAW_매출A!$J$2:$J$7000,RAW_매출A!$B$2:$B$7000,$A111,RAW_매출A!$A$2:$A$7000,EDATE($E111,BC$1-1)))),"")</f>
        <v/>
      </c>
      <c r="BD111" t="str">
        <f>IFERROR(IF($A111="","",IF(SUMIFS(RAW_매출A!$J$2:$J$7000,RAW_매출A!$B$2:$B$7000,$A111,RAW_매출A!$A$2:$A$7000,EDATE($E111,BD$1-1))=0,"",SUMIFS(RAW_매출A!$J$2:$J$7000,RAW_매출A!$B$2:$B$7000,$A111,RAW_매출A!$A$2:$A$7000,EDATE($E111,BD$1-1)))),"")</f>
        <v/>
      </c>
      <c r="BE111" t="str">
        <f>IFERROR(IF($A111="","",IF(SUMIFS(RAW_매출A!$J$2:$J$7000,RAW_매출A!$B$2:$B$7000,$A111,RAW_매출A!$A$2:$A$7000,EDATE($E111,BE$1-1))=0,"",SUMIFS(RAW_매출A!$J$2:$J$7000,RAW_매출A!$B$2:$B$7000,$A111,RAW_매출A!$A$2:$A$7000,EDATE($E111,BE$1-1)))),"")</f>
        <v/>
      </c>
      <c r="BF111" t="str">
        <f>IFERROR(IF($A111="","",IF(SUMIFS(RAW_매출A!$J$2:$J$7000,RAW_매출A!$B$2:$B$7000,$A111,RAW_매출A!$A$2:$A$7000,EDATE($E111,BF$1-1))=0,"",SUMIFS(RAW_매출A!$J$2:$J$7000,RAW_매출A!$B$2:$B$7000,$A111,RAW_매출A!$A$2:$A$7000,EDATE($E111,BF$1-1)))),"")</f>
        <v/>
      </c>
      <c r="BG111" t="str">
        <f>IFERROR(IF($A111="","",IF(SUMIFS(RAW_매출A!$J$2:$J$7000,RAW_매출A!$B$2:$B$7000,$A111,RAW_매출A!$A$2:$A$7000,EDATE($E111,BG$1-1))=0,"",SUMIFS(RAW_매출A!$J$2:$J$7000,RAW_매출A!$B$2:$B$7000,$A111,RAW_매출A!$A$2:$A$7000,EDATE($E111,BG$1-1)))),"")</f>
        <v/>
      </c>
      <c r="BH111" t="str">
        <f>IFERROR(IF($A111="","",IF(SUMIFS(RAW_매출A!$J$2:$J$7000,RAW_매출A!$B$2:$B$7000,$A111,RAW_매출A!$A$2:$A$7000,EDATE($E111,BH$1-1))=0,"",SUMIFS(RAW_매출A!$J$2:$J$7000,RAW_매출A!$B$2:$B$7000,$A111,RAW_매출A!$A$2:$A$7000,EDATE($E111,BH$1-1)))),"")</f>
        <v/>
      </c>
      <c r="BI111" t="str">
        <f>IFERROR(IF($A111="","",IF(SUMIFS(RAW_매출A!$J$2:$J$7000,RAW_매출A!$B$2:$B$7000,$A111,RAW_매출A!$A$2:$A$7000,EDATE($E111,BI$1-1))=0,"",SUMIFS(RAW_매출A!$J$2:$J$7000,RAW_매출A!$B$2:$B$7000,$A111,RAW_매출A!$A$2:$A$7000,EDATE($E111,BI$1-1)))),"")</f>
        <v/>
      </c>
      <c r="BJ111" t="str">
        <f>IFERROR(IF($A111="","",IF(SUMIFS(RAW_매출A!$J$2:$J$7000,RAW_매출A!$B$2:$B$7000,$A111,RAW_매출A!$A$2:$A$7000,EDATE($E111,BJ$1-1))=0,"",SUMIFS(RAW_매출A!$J$2:$J$7000,RAW_매출A!$B$2:$B$7000,$A111,RAW_매출A!$A$2:$A$7000,EDATE($E111,BJ$1-1)))),"")</f>
        <v/>
      </c>
      <c r="BK111" t="str">
        <f>IFERROR(IF($A111="","",IF(SUMIFS(RAW_매출A!$J$2:$J$7000,RAW_매출A!$B$2:$B$7000,$A111,RAW_매출A!$A$2:$A$7000,EDATE($E111,BK$1-1))=0,"",SUMIFS(RAW_매출A!$J$2:$J$7000,RAW_매출A!$B$2:$B$7000,$A111,RAW_매출A!$A$2:$A$7000,EDATE($E111,BK$1-1)))),"")</f>
        <v/>
      </c>
      <c r="BL111" t="str">
        <f>IFERROR(IF($A111="","",IF(SUMIFS(RAW_매출A!$J$2:$J$7000,RAW_매출A!$B$2:$B$7000,$A111,RAW_매출A!$A$2:$A$7000,EDATE($E111,BL$1-1))=0,"",SUMIFS(RAW_매출A!$J$2:$J$7000,RAW_매출A!$B$2:$B$7000,$A111,RAW_매출A!$A$2:$A$7000,EDATE($E111,BL$1-1)))),"")</f>
        <v/>
      </c>
      <c r="BM111" t="str">
        <f>IFERROR(IF($A111="","",IF(SUMIFS(RAW_매출A!$J$2:$J$7000,RAW_매출A!$B$2:$B$7000,$A111,RAW_매출A!$A$2:$A$7000,EDATE($E111,BM$1-1))=0,"",SUMIFS(RAW_매출A!$J$2:$J$7000,RAW_매출A!$B$2:$B$7000,$A111,RAW_매출A!$A$2:$A$7000,EDATE($E111,BM$1-1)))),"")</f>
        <v/>
      </c>
      <c r="BN111" t="str">
        <f>IFERROR(IF($A111="","",IF(SUMIFS(RAW_매출A!$J$2:$J$7000,RAW_매출A!$B$2:$B$7000,$A111,RAW_매출A!$A$2:$A$7000,EDATE($E111,BN$1-1))=0,"",SUMIFS(RAW_매출A!$J$2:$J$7000,RAW_매출A!$B$2:$B$7000,$A111,RAW_매출A!$A$2:$A$7000,EDATE($E111,BN$1-1)))),"")</f>
        <v/>
      </c>
    </row>
    <row r="112" spans="1:66" x14ac:dyDescent="0.3">
      <c r="A112" t="str">
        <f>세팅!A113</f>
        <v>(1102) #당산영동초등점</v>
      </c>
      <c r="B112" t="str">
        <f>세팅!B113</f>
        <v>150-3</v>
      </c>
      <c r="C112">
        <f t="shared" si="5"/>
        <v>3</v>
      </c>
      <c r="D112" t="str">
        <f t="shared" si="6"/>
        <v>3+</v>
      </c>
      <c r="E112" s="1">
        <f>세팅!D113</f>
        <v>45323</v>
      </c>
      <c r="F112">
        <f t="shared" si="7"/>
        <v>5836708.333333333</v>
      </c>
      <c r="G112">
        <f>IFERROR(IF($A112="","",IF(SUMIFS(RAW_매출A!$J$2:$J$7000,RAW_매출A!$B$2:$B$7000,$A112,RAW_매출A!$A$2:$A$7000,EDATE($E112,G$1-1))=0,"",SUMIFS(RAW_매출A!$J$2:$J$7000,RAW_매출A!$B$2:$B$7000,$A112,RAW_매출A!$A$2:$A$7000,EDATE($E112,G$1-1)))),"")</f>
        <v>4028890</v>
      </c>
      <c r="H112">
        <f>IFERROR(IF($A112="","",IF(SUMIFS(RAW_매출A!$J$2:$J$7000,RAW_매출A!$B$2:$B$7000,$A112,RAW_매출A!$A$2:$A$7000,EDATE($E112,H$1-1))=0,"",SUMIFS(RAW_매출A!$J$2:$J$7000,RAW_매출A!$B$2:$B$7000,$A112,RAW_매출A!$A$2:$A$7000,EDATE($E112,H$1-1)))),"")</f>
        <v>4396420</v>
      </c>
      <c r="I112">
        <f>IFERROR(IF($A112="","",IF(SUMIFS(RAW_매출A!$J$2:$J$7000,RAW_매출A!$B$2:$B$7000,$A112,RAW_매출A!$A$2:$A$7000,EDATE($E112,I$1-1))=0,"",SUMIFS(RAW_매출A!$J$2:$J$7000,RAW_매출A!$B$2:$B$7000,$A112,RAW_매출A!$A$2:$A$7000,EDATE($E112,I$1-1)))),"")</f>
        <v>4622500</v>
      </c>
      <c r="J112" s="28">
        <f>IFERROR(IF($A112="","",IF(SUMIFS(RAW_매출A!$J$2:$J$7000,RAW_매출A!$B$2:$B$7000,$A112,RAW_매출A!$A$2:$A$7000,EDATE($E112,J$1-1))=0,"",SUMIFS(RAW_매출A!$J$2:$J$7000,RAW_매출A!$B$2:$B$7000,$A112,RAW_매출A!$A$2:$A$7000,EDATE($E112,J$1-1)))),"")</f>
        <v>5006750</v>
      </c>
      <c r="K112" s="28">
        <f>IFERROR(IF($A112="","",IF(SUMIFS(RAW_매출A!$J$2:$J$7000,RAW_매출A!$B$2:$B$7000,$A112,RAW_매출A!$A$2:$A$7000,EDATE($E112,K$1-1))=0,"",SUMIFS(RAW_매출A!$J$2:$J$7000,RAW_매출A!$B$2:$B$7000,$A112,RAW_매출A!$A$2:$A$7000,EDATE($E112,K$1-1)))),"")</f>
        <v>5442100</v>
      </c>
      <c r="L112" s="28">
        <f>IFERROR(IF($A112="","",IF(SUMIFS(RAW_매출A!$J$2:$J$7000,RAW_매출A!$B$2:$B$7000,$A112,RAW_매출A!$A$2:$A$7000,EDATE($E112,L$1-1))=0,"",SUMIFS(RAW_매출A!$J$2:$J$7000,RAW_매출A!$B$2:$B$7000,$A112,RAW_매출A!$A$2:$A$7000,EDATE($E112,L$1-1)))),"")</f>
        <v>5523300</v>
      </c>
      <c r="M112" s="28">
        <f>IFERROR(IF($A112="","",IF(SUMIFS(RAW_매출A!$J$2:$J$7000,RAW_매출A!$B$2:$B$7000,$A112,RAW_매출A!$A$2:$A$7000,EDATE($E112,M$1-1))=0,"",SUMIFS(RAW_매출A!$J$2:$J$7000,RAW_매출A!$B$2:$B$7000,$A112,RAW_매출A!$A$2:$A$7000,EDATE($E112,M$1-1)))),"")</f>
        <v>6324400</v>
      </c>
      <c r="N112" s="28">
        <f>IFERROR(IF($A112="","",IF(SUMIFS(RAW_매출A!$J$2:$J$7000,RAW_매출A!$B$2:$B$7000,$A112,RAW_매출A!$A$2:$A$7000,EDATE($E112,N$1-1))=0,"",SUMIFS(RAW_매출A!$J$2:$J$7000,RAW_매출A!$B$2:$B$7000,$A112,RAW_매출A!$A$2:$A$7000,EDATE($E112,N$1-1)))),"")</f>
        <v>5866450</v>
      </c>
      <c r="O112" s="28">
        <f>IFERROR(IF($A112="","",IF(SUMIFS(RAW_매출A!$J$2:$J$7000,RAW_매출A!$B$2:$B$7000,$A112,RAW_매출A!$A$2:$A$7000,EDATE($E112,O$1-1))=0,"",SUMIFS(RAW_매출A!$J$2:$J$7000,RAW_매출A!$B$2:$B$7000,$A112,RAW_매출A!$A$2:$A$7000,EDATE($E112,O$1-1)))),"")</f>
        <v>6857250</v>
      </c>
      <c r="P112">
        <f>IFERROR(IF($A112="","",IF(SUMIFS(RAW_매출A!$J$2:$J$7000,RAW_매출A!$B$2:$B$7000,$A112,RAW_매출A!$A$2:$A$7000,EDATE($E112,P$1-1))=0,"",SUMIFS(RAW_매출A!$J$2:$J$7000,RAW_매출A!$B$2:$B$7000,$A112,RAW_매출A!$A$2:$A$7000,EDATE($E112,P$1-1)))),"")</f>
        <v>5981750</v>
      </c>
      <c r="Q112">
        <f>IFERROR(IF($A112="","",IF(SUMIFS(RAW_매출A!$J$2:$J$7000,RAW_매출A!$B$2:$B$7000,$A112,RAW_매출A!$A$2:$A$7000,EDATE($E112,Q$1-1))=0,"",SUMIFS(RAW_매출A!$J$2:$J$7000,RAW_매출A!$B$2:$B$7000,$A112,RAW_매출A!$A$2:$A$7000,EDATE($E112,Q$1-1)))),"")</f>
        <v>6241750</v>
      </c>
      <c r="R112">
        <f>IFERROR(IF($A112="","",IF(SUMIFS(RAW_매출A!$J$2:$J$7000,RAW_매출A!$B$2:$B$7000,$A112,RAW_매출A!$A$2:$A$7000,EDATE($E112,R$1-1))=0,"",SUMIFS(RAW_매출A!$J$2:$J$7000,RAW_매출A!$B$2:$B$7000,$A112,RAW_매출A!$A$2:$A$7000,EDATE($E112,R$1-1)))),"")</f>
        <v>5908500</v>
      </c>
      <c r="S112">
        <f>IFERROR(IF($A112="","",IF(SUMIFS(RAW_매출A!$J$2:$J$7000,RAW_매출A!$B$2:$B$7000,$A112,RAW_매출A!$A$2:$A$7000,EDATE($E112,S$1-1))=0,"",SUMIFS(RAW_매출A!$J$2:$J$7000,RAW_매출A!$B$2:$B$7000,$A112,RAW_매출A!$A$2:$A$7000,EDATE($E112,S$1-1)))),"")</f>
        <v>5403800</v>
      </c>
      <c r="T112">
        <f>IFERROR(IF($A112="","",IF(SUMIFS(RAW_매출A!$J$2:$J$7000,RAW_매출A!$B$2:$B$7000,$A112,RAW_매출A!$A$2:$A$7000,EDATE($E112,T$1-1))=0,"",SUMIFS(RAW_매출A!$J$2:$J$7000,RAW_매출A!$B$2:$B$7000,$A112,RAW_매출A!$A$2:$A$7000,EDATE($E112,T$1-1)))),"")</f>
        <v>6283950</v>
      </c>
      <c r="U112">
        <f>IFERROR(IF($A112="","",IF(SUMIFS(RAW_매출A!$J$2:$J$7000,RAW_매출A!$B$2:$B$7000,$A112,RAW_매출A!$A$2:$A$7000,EDATE($E112,U$1-1))=0,"",SUMIFS(RAW_매출A!$J$2:$J$7000,RAW_매출A!$B$2:$B$7000,$A112,RAW_매출A!$A$2:$A$7000,EDATE($E112,U$1-1)))),"")</f>
        <v>6413700</v>
      </c>
      <c r="V112">
        <f>IFERROR(IF($A112="","",IF(SUMIFS(RAW_매출A!$J$2:$J$7000,RAW_매출A!$B$2:$B$7000,$A112,RAW_매출A!$A$2:$A$7000,EDATE($E112,V$1-1))=0,"",SUMIFS(RAW_매출A!$J$2:$J$7000,RAW_매출A!$B$2:$B$7000,$A112,RAW_매출A!$A$2:$A$7000,EDATE($E112,V$1-1)))),"")</f>
        <v>7419850</v>
      </c>
      <c r="W112">
        <f>IFERROR(IF($A112="","",IF(SUMIFS(RAW_매출A!$J$2:$J$7000,RAW_매출A!$B$2:$B$7000,$A112,RAW_매출A!$A$2:$A$7000,EDATE($E112,W$1-1))=0,"",SUMIFS(RAW_매출A!$J$2:$J$7000,RAW_매출A!$B$2:$B$7000,$A112,RAW_매출A!$A$2:$A$7000,EDATE($E112,W$1-1)))),"")</f>
        <v>7134250</v>
      </c>
      <c r="X112">
        <f>IFERROR(IF($A112="","",IF(SUMIFS(RAW_매출A!$J$2:$J$7000,RAW_매출A!$B$2:$B$7000,$A112,RAW_매출A!$A$2:$A$7000,EDATE($E112,X$1-1))=0,"",SUMIFS(RAW_매출A!$J$2:$J$7000,RAW_매출A!$B$2:$B$7000,$A112,RAW_매출A!$A$2:$A$7000,EDATE($E112,X$1-1)))),"")</f>
        <v>6966100</v>
      </c>
      <c r="Y112">
        <f>IFERROR(IF($A112="","",IF(SUMIFS(RAW_매출A!$J$2:$J$7000,RAW_매출A!$B$2:$B$7000,$A112,RAW_매출A!$A$2:$A$7000,EDATE($E112,Y$1-1))=0,"",SUMIFS(RAW_매출A!$J$2:$J$7000,RAW_매출A!$B$2:$B$7000,$A112,RAW_매출A!$A$2:$A$7000,EDATE($E112,Y$1-1)))),"")</f>
        <v>7023300</v>
      </c>
      <c r="Z112">
        <f>IFERROR(IF($A112="","",IF(SUMIFS(RAW_매출A!$J$2:$J$7000,RAW_매출A!$B$2:$B$7000,$A112,RAW_매출A!$A$2:$A$7000,EDATE($E112,Z$1-1))=0,"",SUMIFS(RAW_매출A!$J$2:$J$7000,RAW_매출A!$B$2:$B$7000,$A112,RAW_매출A!$A$2:$A$7000,EDATE($E112,Z$1-1)))),"")</f>
        <v>6905100</v>
      </c>
      <c r="AA112">
        <f>IFERROR(IF($A112="","",IF(SUMIFS(RAW_매출A!$J$2:$J$7000,RAW_매출A!$B$2:$B$7000,$A112,RAW_매출A!$A$2:$A$7000,EDATE($E112,AA$1-1))=0,"",SUMIFS(RAW_매출A!$J$2:$J$7000,RAW_매출A!$B$2:$B$7000,$A112,RAW_매출A!$A$2:$A$7000,EDATE($E112,AA$1-1)))),"")</f>
        <v>7707850</v>
      </c>
      <c r="AB112">
        <f>IFERROR(IF($A112="","",IF(SUMIFS(RAW_매출A!$J$2:$J$7000,RAW_매출A!$B$2:$B$7000,$A112,RAW_매출A!$A$2:$A$7000,EDATE($E112,AB$1-1))=0,"",SUMIFS(RAW_매출A!$J$2:$J$7000,RAW_매출A!$B$2:$B$7000,$A112,RAW_매출A!$A$2:$A$7000,EDATE($E112,AB$1-1)))),"")</f>
        <v>7507000</v>
      </c>
      <c r="AC112">
        <f>IFERROR(IF($A112="","",IF(SUMIFS(RAW_매출A!$J$2:$J$7000,RAW_매출A!$B$2:$B$7000,$A112,RAW_매출A!$A$2:$A$7000,EDATE($E112,AC$1-1))=0,"",SUMIFS(RAW_매출A!$J$2:$J$7000,RAW_매출A!$B$2:$B$7000,$A112,RAW_매출A!$A$2:$A$7000,EDATE($E112,AC$1-1)))),"")</f>
        <v>6748000</v>
      </c>
      <c r="AD112">
        <f>IFERROR(IF($A112="","",IF(SUMIFS(RAW_매출A!$J$2:$J$7000,RAW_매출A!$B$2:$B$7000,$A112,RAW_매출A!$A$2:$A$7000,EDATE($E112,AD$1-1))=0,"",SUMIFS(RAW_매출A!$J$2:$J$7000,RAW_매출A!$B$2:$B$7000,$A112,RAW_매출A!$A$2:$A$7000,EDATE($E112,AD$1-1)))),"")</f>
        <v>6634300</v>
      </c>
      <c r="AE112">
        <f>IFERROR(IF($A112="","",IF(SUMIFS(RAW_매출A!$J$2:$J$7000,RAW_매출A!$B$2:$B$7000,$A112,RAW_매출A!$A$2:$A$7000,EDATE($E112,AE$1-1))=0,"",SUMIFS(RAW_매출A!$J$2:$J$7000,RAW_매출A!$B$2:$B$7000,$A112,RAW_매출A!$A$2:$A$7000,EDATE($E112,AE$1-1)))),"")</f>
        <v>6259300</v>
      </c>
      <c r="AF112">
        <f>IFERROR(IF($A112="","",IF(SUMIFS(RAW_매출A!$J$2:$J$7000,RAW_매출A!$B$2:$B$7000,$A112,RAW_매출A!$A$2:$A$7000,EDATE($E112,AF$1-1))=0,"",SUMIFS(RAW_매출A!$J$2:$J$7000,RAW_매출A!$B$2:$B$7000,$A112,RAW_매출A!$A$2:$A$7000,EDATE($E112,AF$1-1)))),"")</f>
        <v>7047000</v>
      </c>
      <c r="AG112">
        <f>IFERROR(IF($A112="","",IF(SUMIFS(RAW_매출A!$J$2:$J$7000,RAW_매출A!$B$2:$B$7000,$A112,RAW_매출A!$A$2:$A$7000,EDATE($E112,AG$1-1))=0,"",SUMIFS(RAW_매출A!$J$2:$J$7000,RAW_매출A!$B$2:$B$7000,$A112,RAW_매출A!$A$2:$A$7000,EDATE($E112,AG$1-1)))),"")</f>
        <v>6850500</v>
      </c>
      <c r="AH112">
        <f>IFERROR(IF($A112="","",IF(SUMIFS(RAW_매출A!$J$2:$J$7000,RAW_매출A!$B$2:$B$7000,$A112,RAW_매출A!$A$2:$A$7000,EDATE($E112,AH$1-1))=0,"",SUMIFS(RAW_매출A!$J$2:$J$7000,RAW_매출A!$B$2:$B$7000,$A112,RAW_매출A!$A$2:$A$7000,EDATE($E112,AH$1-1)))),"")</f>
        <v>7609800</v>
      </c>
      <c r="AI112">
        <f>IFERROR(IF($A112="","",IF(SUMIFS(RAW_매출A!$J$2:$J$7000,RAW_매출A!$B$2:$B$7000,$A112,RAW_매출A!$A$2:$A$7000,EDATE($E112,AI$1-1))=0,"",SUMIFS(RAW_매출A!$J$2:$J$7000,RAW_매출A!$B$2:$B$7000,$A112,RAW_매출A!$A$2:$A$7000,EDATE($E112,AI$1-1)))),"")</f>
        <v>7024450</v>
      </c>
      <c r="AJ112" t="str">
        <f>IFERROR(IF($A112="","",IF(SUMIFS(RAW_매출A!$J$2:$J$7000,RAW_매출A!$B$2:$B$7000,$A112,RAW_매출A!$A$2:$A$7000,EDATE($E112,AJ$1-1))=0,"",SUMIFS(RAW_매출A!$J$2:$J$7000,RAW_매출A!$B$2:$B$7000,$A112,RAW_매출A!$A$2:$A$7000,EDATE($E112,AJ$1-1)))),"")</f>
        <v/>
      </c>
      <c r="AK112" t="str">
        <f>IFERROR(IF($A112="","",IF(SUMIFS(RAW_매출A!$J$2:$J$7000,RAW_매출A!$B$2:$B$7000,$A112,RAW_매출A!$A$2:$A$7000,EDATE($E112,AK$1-1))=0,"",SUMIFS(RAW_매출A!$J$2:$J$7000,RAW_매출A!$B$2:$B$7000,$A112,RAW_매출A!$A$2:$A$7000,EDATE($E112,AK$1-1)))),"")</f>
        <v/>
      </c>
      <c r="AL112" t="str">
        <f>IFERROR(IF($A112="","",IF(SUMIFS(RAW_매출A!$J$2:$J$7000,RAW_매출A!$B$2:$B$7000,$A112,RAW_매출A!$A$2:$A$7000,EDATE($E112,AL$1-1))=0,"",SUMIFS(RAW_매출A!$J$2:$J$7000,RAW_매출A!$B$2:$B$7000,$A112,RAW_매출A!$A$2:$A$7000,EDATE($E112,AL$1-1)))),"")</f>
        <v/>
      </c>
      <c r="AM112" t="str">
        <f>IFERROR(IF($A112="","",IF(SUMIFS(RAW_매출A!$J$2:$J$7000,RAW_매출A!$B$2:$B$7000,$A112,RAW_매출A!$A$2:$A$7000,EDATE($E112,AM$1-1))=0,"",SUMIFS(RAW_매출A!$J$2:$J$7000,RAW_매출A!$B$2:$B$7000,$A112,RAW_매출A!$A$2:$A$7000,EDATE($E112,AM$1-1)))),"")</f>
        <v/>
      </c>
      <c r="AN112" t="str">
        <f>IFERROR(IF($A112="","",IF(SUMIFS(RAW_매출A!$J$2:$J$7000,RAW_매출A!$B$2:$B$7000,$A112,RAW_매출A!$A$2:$A$7000,EDATE($E112,AN$1-1))=0,"",SUMIFS(RAW_매출A!$J$2:$J$7000,RAW_매출A!$B$2:$B$7000,$A112,RAW_매출A!$A$2:$A$7000,EDATE($E112,AN$1-1)))),"")</f>
        <v/>
      </c>
      <c r="AO112" t="str">
        <f>IFERROR(IF($A112="","",IF(SUMIFS(RAW_매출A!$J$2:$J$7000,RAW_매출A!$B$2:$B$7000,$A112,RAW_매출A!$A$2:$A$7000,EDATE($E112,AO$1-1))=0,"",SUMIFS(RAW_매출A!$J$2:$J$7000,RAW_매출A!$B$2:$B$7000,$A112,RAW_매출A!$A$2:$A$7000,EDATE($E112,AO$1-1)))),"")</f>
        <v/>
      </c>
      <c r="AP112" t="str">
        <f>IFERROR(IF($A112="","",IF(SUMIFS(RAW_매출A!$J$2:$J$7000,RAW_매출A!$B$2:$B$7000,$A112,RAW_매출A!$A$2:$A$7000,EDATE($E112,AP$1-1))=0,"",SUMIFS(RAW_매출A!$J$2:$J$7000,RAW_매출A!$B$2:$B$7000,$A112,RAW_매출A!$A$2:$A$7000,EDATE($E112,AP$1-1)))),"")</f>
        <v/>
      </c>
      <c r="AQ112" t="str">
        <f>IFERROR(IF($A112="","",IF(SUMIFS(RAW_매출A!$J$2:$J$7000,RAW_매출A!$B$2:$B$7000,$A112,RAW_매출A!$A$2:$A$7000,EDATE($E112,AQ$1-1))=0,"",SUMIFS(RAW_매출A!$J$2:$J$7000,RAW_매출A!$B$2:$B$7000,$A112,RAW_매출A!$A$2:$A$7000,EDATE($E112,AQ$1-1)))),"")</f>
        <v/>
      </c>
      <c r="AR112" t="str">
        <f>IFERROR(IF($A112="","",IF(SUMIFS(RAW_매출A!$J$2:$J$7000,RAW_매출A!$B$2:$B$7000,$A112,RAW_매출A!$A$2:$A$7000,EDATE($E112,AR$1-1))=0,"",SUMIFS(RAW_매출A!$J$2:$J$7000,RAW_매출A!$B$2:$B$7000,$A112,RAW_매출A!$A$2:$A$7000,EDATE($E112,AR$1-1)))),"")</f>
        <v/>
      </c>
      <c r="AS112" t="str">
        <f>IFERROR(IF($A112="","",IF(SUMIFS(RAW_매출A!$J$2:$J$7000,RAW_매출A!$B$2:$B$7000,$A112,RAW_매출A!$A$2:$A$7000,EDATE($E112,AS$1-1))=0,"",SUMIFS(RAW_매출A!$J$2:$J$7000,RAW_매출A!$B$2:$B$7000,$A112,RAW_매출A!$A$2:$A$7000,EDATE($E112,AS$1-1)))),"")</f>
        <v/>
      </c>
      <c r="AT112" t="str">
        <f>IFERROR(IF($A112="","",IF(SUMIFS(RAW_매출A!$J$2:$J$7000,RAW_매출A!$B$2:$B$7000,$A112,RAW_매출A!$A$2:$A$7000,EDATE($E112,AT$1-1))=0,"",SUMIFS(RAW_매출A!$J$2:$J$7000,RAW_매출A!$B$2:$B$7000,$A112,RAW_매출A!$A$2:$A$7000,EDATE($E112,AT$1-1)))),"")</f>
        <v/>
      </c>
      <c r="AU112" t="str">
        <f>IFERROR(IF($A112="","",IF(SUMIFS(RAW_매출A!$J$2:$J$7000,RAW_매출A!$B$2:$B$7000,$A112,RAW_매출A!$A$2:$A$7000,EDATE($E112,AU$1-1))=0,"",SUMIFS(RAW_매출A!$J$2:$J$7000,RAW_매출A!$B$2:$B$7000,$A112,RAW_매출A!$A$2:$A$7000,EDATE($E112,AU$1-1)))),"")</f>
        <v/>
      </c>
      <c r="AV112" t="str">
        <f>IFERROR(IF($A112="","",IF(SUMIFS(RAW_매출A!$J$2:$J$7000,RAW_매출A!$B$2:$B$7000,$A112,RAW_매출A!$A$2:$A$7000,EDATE($E112,AV$1-1))=0,"",SUMIFS(RAW_매출A!$J$2:$J$7000,RAW_매출A!$B$2:$B$7000,$A112,RAW_매출A!$A$2:$A$7000,EDATE($E112,AV$1-1)))),"")</f>
        <v/>
      </c>
      <c r="AW112" t="str">
        <f>IFERROR(IF($A112="","",IF(SUMIFS(RAW_매출A!$J$2:$J$7000,RAW_매출A!$B$2:$B$7000,$A112,RAW_매출A!$A$2:$A$7000,EDATE($E112,AW$1-1))=0,"",SUMIFS(RAW_매출A!$J$2:$J$7000,RAW_매출A!$B$2:$B$7000,$A112,RAW_매출A!$A$2:$A$7000,EDATE($E112,AW$1-1)))),"")</f>
        <v/>
      </c>
      <c r="AX112" t="str">
        <f>IFERROR(IF($A112="","",IF(SUMIFS(RAW_매출A!$J$2:$J$7000,RAW_매출A!$B$2:$B$7000,$A112,RAW_매출A!$A$2:$A$7000,EDATE($E112,AX$1-1))=0,"",SUMIFS(RAW_매출A!$J$2:$J$7000,RAW_매출A!$B$2:$B$7000,$A112,RAW_매출A!$A$2:$A$7000,EDATE($E112,AX$1-1)))),"")</f>
        <v/>
      </c>
      <c r="AY112" t="str">
        <f>IFERROR(IF($A112="","",IF(SUMIFS(RAW_매출A!$J$2:$J$7000,RAW_매출A!$B$2:$B$7000,$A112,RAW_매출A!$A$2:$A$7000,EDATE($E112,AY$1-1))=0,"",SUMIFS(RAW_매출A!$J$2:$J$7000,RAW_매출A!$B$2:$B$7000,$A112,RAW_매출A!$A$2:$A$7000,EDATE($E112,AY$1-1)))),"")</f>
        <v/>
      </c>
      <c r="AZ112" t="str">
        <f>IFERROR(IF($A112="","",IF(SUMIFS(RAW_매출A!$J$2:$J$7000,RAW_매출A!$B$2:$B$7000,$A112,RAW_매출A!$A$2:$A$7000,EDATE($E112,AZ$1-1))=0,"",SUMIFS(RAW_매출A!$J$2:$J$7000,RAW_매출A!$B$2:$B$7000,$A112,RAW_매출A!$A$2:$A$7000,EDATE($E112,AZ$1-1)))),"")</f>
        <v/>
      </c>
      <c r="BA112" t="str">
        <f>IFERROR(IF($A112="","",IF(SUMIFS(RAW_매출A!$J$2:$J$7000,RAW_매출A!$B$2:$B$7000,$A112,RAW_매출A!$A$2:$A$7000,EDATE($E112,BA$1-1))=0,"",SUMIFS(RAW_매출A!$J$2:$J$7000,RAW_매출A!$B$2:$B$7000,$A112,RAW_매출A!$A$2:$A$7000,EDATE($E112,BA$1-1)))),"")</f>
        <v/>
      </c>
      <c r="BB112" t="str">
        <f>IFERROR(IF($A112="","",IF(SUMIFS(RAW_매출A!$J$2:$J$7000,RAW_매출A!$B$2:$B$7000,$A112,RAW_매출A!$A$2:$A$7000,EDATE($E112,BB$1-1))=0,"",SUMIFS(RAW_매출A!$J$2:$J$7000,RAW_매출A!$B$2:$B$7000,$A112,RAW_매출A!$A$2:$A$7000,EDATE($E112,BB$1-1)))),"")</f>
        <v/>
      </c>
      <c r="BC112" t="str">
        <f>IFERROR(IF($A112="","",IF(SUMIFS(RAW_매출A!$J$2:$J$7000,RAW_매출A!$B$2:$B$7000,$A112,RAW_매출A!$A$2:$A$7000,EDATE($E112,BC$1-1))=0,"",SUMIFS(RAW_매출A!$J$2:$J$7000,RAW_매출A!$B$2:$B$7000,$A112,RAW_매출A!$A$2:$A$7000,EDATE($E112,BC$1-1)))),"")</f>
        <v/>
      </c>
      <c r="BD112" t="str">
        <f>IFERROR(IF($A112="","",IF(SUMIFS(RAW_매출A!$J$2:$J$7000,RAW_매출A!$B$2:$B$7000,$A112,RAW_매출A!$A$2:$A$7000,EDATE($E112,BD$1-1))=0,"",SUMIFS(RAW_매출A!$J$2:$J$7000,RAW_매출A!$B$2:$B$7000,$A112,RAW_매출A!$A$2:$A$7000,EDATE($E112,BD$1-1)))),"")</f>
        <v/>
      </c>
      <c r="BE112" t="str">
        <f>IFERROR(IF($A112="","",IF(SUMIFS(RAW_매출A!$J$2:$J$7000,RAW_매출A!$B$2:$B$7000,$A112,RAW_매출A!$A$2:$A$7000,EDATE($E112,BE$1-1))=0,"",SUMIFS(RAW_매출A!$J$2:$J$7000,RAW_매출A!$B$2:$B$7000,$A112,RAW_매출A!$A$2:$A$7000,EDATE($E112,BE$1-1)))),"")</f>
        <v/>
      </c>
      <c r="BF112" t="str">
        <f>IFERROR(IF($A112="","",IF(SUMIFS(RAW_매출A!$J$2:$J$7000,RAW_매출A!$B$2:$B$7000,$A112,RAW_매출A!$A$2:$A$7000,EDATE($E112,BF$1-1))=0,"",SUMIFS(RAW_매출A!$J$2:$J$7000,RAW_매출A!$B$2:$B$7000,$A112,RAW_매출A!$A$2:$A$7000,EDATE($E112,BF$1-1)))),"")</f>
        <v/>
      </c>
      <c r="BG112" t="str">
        <f>IFERROR(IF($A112="","",IF(SUMIFS(RAW_매출A!$J$2:$J$7000,RAW_매출A!$B$2:$B$7000,$A112,RAW_매출A!$A$2:$A$7000,EDATE($E112,BG$1-1))=0,"",SUMIFS(RAW_매출A!$J$2:$J$7000,RAW_매출A!$B$2:$B$7000,$A112,RAW_매출A!$A$2:$A$7000,EDATE($E112,BG$1-1)))),"")</f>
        <v/>
      </c>
      <c r="BH112" t="str">
        <f>IFERROR(IF($A112="","",IF(SUMIFS(RAW_매출A!$J$2:$J$7000,RAW_매출A!$B$2:$B$7000,$A112,RAW_매출A!$A$2:$A$7000,EDATE($E112,BH$1-1))=0,"",SUMIFS(RAW_매출A!$J$2:$J$7000,RAW_매출A!$B$2:$B$7000,$A112,RAW_매출A!$A$2:$A$7000,EDATE($E112,BH$1-1)))),"")</f>
        <v/>
      </c>
      <c r="BI112" t="str">
        <f>IFERROR(IF($A112="","",IF(SUMIFS(RAW_매출A!$J$2:$J$7000,RAW_매출A!$B$2:$B$7000,$A112,RAW_매출A!$A$2:$A$7000,EDATE($E112,BI$1-1))=0,"",SUMIFS(RAW_매출A!$J$2:$J$7000,RAW_매출A!$B$2:$B$7000,$A112,RAW_매출A!$A$2:$A$7000,EDATE($E112,BI$1-1)))),"")</f>
        <v/>
      </c>
      <c r="BJ112" t="str">
        <f>IFERROR(IF($A112="","",IF(SUMIFS(RAW_매출A!$J$2:$J$7000,RAW_매출A!$B$2:$B$7000,$A112,RAW_매출A!$A$2:$A$7000,EDATE($E112,BJ$1-1))=0,"",SUMIFS(RAW_매출A!$J$2:$J$7000,RAW_매출A!$B$2:$B$7000,$A112,RAW_매출A!$A$2:$A$7000,EDATE($E112,BJ$1-1)))),"")</f>
        <v/>
      </c>
      <c r="BK112" t="str">
        <f>IFERROR(IF($A112="","",IF(SUMIFS(RAW_매출A!$J$2:$J$7000,RAW_매출A!$B$2:$B$7000,$A112,RAW_매출A!$A$2:$A$7000,EDATE($E112,BK$1-1))=0,"",SUMIFS(RAW_매출A!$J$2:$J$7000,RAW_매출A!$B$2:$B$7000,$A112,RAW_매출A!$A$2:$A$7000,EDATE($E112,BK$1-1)))),"")</f>
        <v/>
      </c>
      <c r="BL112" t="str">
        <f>IFERROR(IF($A112="","",IF(SUMIFS(RAW_매출A!$J$2:$J$7000,RAW_매출A!$B$2:$B$7000,$A112,RAW_매출A!$A$2:$A$7000,EDATE($E112,BL$1-1))=0,"",SUMIFS(RAW_매출A!$J$2:$J$7000,RAW_매출A!$B$2:$B$7000,$A112,RAW_매출A!$A$2:$A$7000,EDATE($E112,BL$1-1)))),"")</f>
        <v/>
      </c>
      <c r="BM112" t="str">
        <f>IFERROR(IF($A112="","",IF(SUMIFS(RAW_매출A!$J$2:$J$7000,RAW_매출A!$B$2:$B$7000,$A112,RAW_매출A!$A$2:$A$7000,EDATE($E112,BM$1-1))=0,"",SUMIFS(RAW_매출A!$J$2:$J$7000,RAW_매출A!$B$2:$B$7000,$A112,RAW_매출A!$A$2:$A$7000,EDATE($E112,BM$1-1)))),"")</f>
        <v/>
      </c>
      <c r="BN112" t="str">
        <f>IFERROR(IF($A112="","",IF(SUMIFS(RAW_매출A!$J$2:$J$7000,RAW_매출A!$B$2:$B$7000,$A112,RAW_매출A!$A$2:$A$7000,EDATE($E112,BN$1-1))=0,"",SUMIFS(RAW_매출A!$J$2:$J$7000,RAW_매출A!$B$2:$B$7000,$A112,RAW_매출A!$A$2:$A$7000,EDATE($E112,BN$1-1)))),"")</f>
        <v/>
      </c>
    </row>
    <row r="113" spans="1:66" x14ac:dyDescent="0.3">
      <c r="A113" t="str">
        <f>세팅!A114</f>
        <v>(1103) #한양대학로점</v>
      </c>
      <c r="B113" t="str">
        <f>세팅!B114</f>
        <v>150-1</v>
      </c>
      <c r="C113">
        <f t="shared" si="5"/>
        <v>1</v>
      </c>
      <c r="D113" t="str">
        <f t="shared" si="6"/>
        <v>1</v>
      </c>
      <c r="E113" s="1">
        <f>세팅!D114</f>
        <v>45352</v>
      </c>
      <c r="F113">
        <f t="shared" si="7"/>
        <v>3723785</v>
      </c>
      <c r="G113">
        <f>IFERROR(IF($A113="","",IF(SUMIFS(RAW_매출A!$J$2:$J$7000,RAW_매출A!$B$2:$B$7000,$A113,RAW_매출A!$A$2:$A$7000,EDATE($E113,G$1-1))=0,"",SUMIFS(RAW_매출A!$J$2:$J$7000,RAW_매출A!$B$2:$B$7000,$A113,RAW_매출A!$A$2:$A$7000,EDATE($E113,G$1-1)))),"")</f>
        <v>2961330</v>
      </c>
      <c r="H113">
        <f>IFERROR(IF($A113="","",IF(SUMIFS(RAW_매출A!$J$2:$J$7000,RAW_매출A!$B$2:$B$7000,$A113,RAW_매출A!$A$2:$A$7000,EDATE($E113,H$1-1))=0,"",SUMIFS(RAW_매출A!$J$2:$J$7000,RAW_매출A!$B$2:$B$7000,$A113,RAW_매출A!$A$2:$A$7000,EDATE($E113,H$1-1)))),"")</f>
        <v>3144620</v>
      </c>
      <c r="I113">
        <f>IFERROR(IF($A113="","",IF(SUMIFS(RAW_매출A!$J$2:$J$7000,RAW_매출A!$B$2:$B$7000,$A113,RAW_매출A!$A$2:$A$7000,EDATE($E113,I$1-1))=0,"",SUMIFS(RAW_매출A!$J$2:$J$7000,RAW_매출A!$B$2:$B$7000,$A113,RAW_매출A!$A$2:$A$7000,EDATE($E113,I$1-1)))),"")</f>
        <v>3327740</v>
      </c>
      <c r="J113" s="28">
        <f>IFERROR(IF($A113="","",IF(SUMIFS(RAW_매출A!$J$2:$J$7000,RAW_매출A!$B$2:$B$7000,$A113,RAW_매출A!$A$2:$A$7000,EDATE($E113,J$1-1))=0,"",SUMIFS(RAW_매출A!$J$2:$J$7000,RAW_매출A!$B$2:$B$7000,$A113,RAW_매출A!$A$2:$A$7000,EDATE($E113,J$1-1)))),"")</f>
        <v>3859670</v>
      </c>
      <c r="K113" s="28">
        <f>IFERROR(IF($A113="","",IF(SUMIFS(RAW_매출A!$J$2:$J$7000,RAW_매출A!$B$2:$B$7000,$A113,RAW_매출A!$A$2:$A$7000,EDATE($E113,K$1-1))=0,"",SUMIFS(RAW_매출A!$J$2:$J$7000,RAW_매출A!$B$2:$B$7000,$A113,RAW_매출A!$A$2:$A$7000,EDATE($E113,K$1-1)))),"")</f>
        <v>3294680</v>
      </c>
      <c r="L113" s="28">
        <f>IFERROR(IF($A113="","",IF(SUMIFS(RAW_매출A!$J$2:$J$7000,RAW_매출A!$B$2:$B$7000,$A113,RAW_매출A!$A$2:$A$7000,EDATE($E113,L$1-1))=0,"",SUMIFS(RAW_매출A!$J$2:$J$7000,RAW_매출A!$B$2:$B$7000,$A113,RAW_매출A!$A$2:$A$7000,EDATE($E113,L$1-1)))),"")</f>
        <v>3816250</v>
      </c>
      <c r="M113" s="28">
        <f>IFERROR(IF($A113="","",IF(SUMIFS(RAW_매출A!$J$2:$J$7000,RAW_매출A!$B$2:$B$7000,$A113,RAW_매출A!$A$2:$A$7000,EDATE($E113,M$1-1))=0,"",SUMIFS(RAW_매출A!$J$2:$J$7000,RAW_매출A!$B$2:$B$7000,$A113,RAW_매출A!$A$2:$A$7000,EDATE($E113,M$1-1)))),"")</f>
        <v>3824660</v>
      </c>
      <c r="N113" s="28">
        <f>IFERROR(IF($A113="","",IF(SUMIFS(RAW_매출A!$J$2:$J$7000,RAW_매출A!$B$2:$B$7000,$A113,RAW_매출A!$A$2:$A$7000,EDATE($E113,N$1-1))=0,"",SUMIFS(RAW_매출A!$J$2:$J$7000,RAW_매출A!$B$2:$B$7000,$A113,RAW_매출A!$A$2:$A$7000,EDATE($E113,N$1-1)))),"")</f>
        <v>3892270</v>
      </c>
      <c r="O113" s="28">
        <f>IFERROR(IF($A113="","",IF(SUMIFS(RAW_매출A!$J$2:$J$7000,RAW_매출A!$B$2:$B$7000,$A113,RAW_매출A!$A$2:$A$7000,EDATE($E113,O$1-1))=0,"",SUMIFS(RAW_매출A!$J$2:$J$7000,RAW_매출A!$B$2:$B$7000,$A113,RAW_매출A!$A$2:$A$7000,EDATE($E113,O$1-1)))),"")</f>
        <v>3655180</v>
      </c>
      <c r="P113">
        <f>IFERROR(IF($A113="","",IF(SUMIFS(RAW_매출A!$J$2:$J$7000,RAW_매출A!$B$2:$B$7000,$A113,RAW_매출A!$A$2:$A$7000,EDATE($E113,P$1-1))=0,"",SUMIFS(RAW_매출A!$J$2:$J$7000,RAW_매출A!$B$2:$B$7000,$A113,RAW_매출A!$A$2:$A$7000,EDATE($E113,P$1-1)))),"")</f>
        <v>4013350</v>
      </c>
      <c r="Q113">
        <f>IFERROR(IF($A113="","",IF(SUMIFS(RAW_매출A!$J$2:$J$7000,RAW_매출A!$B$2:$B$7000,$A113,RAW_매출A!$A$2:$A$7000,EDATE($E113,Q$1-1))=0,"",SUMIFS(RAW_매출A!$J$2:$J$7000,RAW_매출A!$B$2:$B$7000,$A113,RAW_매출A!$A$2:$A$7000,EDATE($E113,Q$1-1)))),"")</f>
        <v>3303300</v>
      </c>
      <c r="R113">
        <f>IFERROR(IF($A113="","",IF(SUMIFS(RAW_매출A!$J$2:$J$7000,RAW_매출A!$B$2:$B$7000,$A113,RAW_매출A!$A$2:$A$7000,EDATE($E113,R$1-1))=0,"",SUMIFS(RAW_매출A!$J$2:$J$7000,RAW_매출A!$B$2:$B$7000,$A113,RAW_매출A!$A$2:$A$7000,EDATE($E113,R$1-1)))),"")</f>
        <v>3424900</v>
      </c>
      <c r="S113">
        <f>IFERROR(IF($A113="","",IF(SUMIFS(RAW_매출A!$J$2:$J$7000,RAW_매출A!$B$2:$B$7000,$A113,RAW_매출A!$A$2:$A$7000,EDATE($E113,S$1-1))=0,"",SUMIFS(RAW_매출A!$J$2:$J$7000,RAW_매출A!$B$2:$B$7000,$A113,RAW_매출A!$A$2:$A$7000,EDATE($E113,S$1-1)))),"")</f>
        <v>4270360</v>
      </c>
      <c r="T113">
        <f>IFERROR(IF($A113="","",IF(SUMIFS(RAW_매출A!$J$2:$J$7000,RAW_매출A!$B$2:$B$7000,$A113,RAW_매출A!$A$2:$A$7000,EDATE($E113,T$1-1))=0,"",SUMIFS(RAW_매출A!$J$2:$J$7000,RAW_매출A!$B$2:$B$7000,$A113,RAW_매출A!$A$2:$A$7000,EDATE($E113,T$1-1)))),"")</f>
        <v>4143430</v>
      </c>
      <c r="U113">
        <f>IFERROR(IF($A113="","",IF(SUMIFS(RAW_매출A!$J$2:$J$7000,RAW_매출A!$B$2:$B$7000,$A113,RAW_매출A!$A$2:$A$7000,EDATE($E113,U$1-1))=0,"",SUMIFS(RAW_매출A!$J$2:$J$7000,RAW_매출A!$B$2:$B$7000,$A113,RAW_매출A!$A$2:$A$7000,EDATE($E113,U$1-1)))),"")</f>
        <v>4550350</v>
      </c>
      <c r="V113">
        <f>IFERROR(IF($A113="","",IF(SUMIFS(RAW_매출A!$J$2:$J$7000,RAW_매출A!$B$2:$B$7000,$A113,RAW_매출A!$A$2:$A$7000,EDATE($E113,V$1-1))=0,"",SUMIFS(RAW_매출A!$J$2:$J$7000,RAW_매출A!$B$2:$B$7000,$A113,RAW_매출A!$A$2:$A$7000,EDATE($E113,V$1-1)))),"")</f>
        <v>5108680</v>
      </c>
      <c r="W113">
        <f>IFERROR(IF($A113="","",IF(SUMIFS(RAW_매출A!$J$2:$J$7000,RAW_매출A!$B$2:$B$7000,$A113,RAW_매출A!$A$2:$A$7000,EDATE($E113,W$1-1))=0,"",SUMIFS(RAW_매출A!$J$2:$J$7000,RAW_매출A!$B$2:$B$7000,$A113,RAW_매출A!$A$2:$A$7000,EDATE($E113,W$1-1)))),"")</f>
        <v>4181970</v>
      </c>
      <c r="X113">
        <f>IFERROR(IF($A113="","",IF(SUMIFS(RAW_매출A!$J$2:$J$7000,RAW_매출A!$B$2:$B$7000,$A113,RAW_매출A!$A$2:$A$7000,EDATE($E113,X$1-1))=0,"",SUMIFS(RAW_매출A!$J$2:$J$7000,RAW_매출A!$B$2:$B$7000,$A113,RAW_매출A!$A$2:$A$7000,EDATE($E113,X$1-1)))),"")</f>
        <v>3810360</v>
      </c>
      <c r="Y113">
        <f>IFERROR(IF($A113="","",IF(SUMIFS(RAW_매출A!$J$2:$J$7000,RAW_매출A!$B$2:$B$7000,$A113,RAW_매출A!$A$2:$A$7000,EDATE($E113,Y$1-1))=0,"",SUMIFS(RAW_매출A!$J$2:$J$7000,RAW_매출A!$B$2:$B$7000,$A113,RAW_매출A!$A$2:$A$7000,EDATE($E113,Y$1-1)))),"")</f>
        <v>3274610</v>
      </c>
      <c r="Z113">
        <f>IFERROR(IF($A113="","",IF(SUMIFS(RAW_매출A!$J$2:$J$7000,RAW_매출A!$B$2:$B$7000,$A113,RAW_매출A!$A$2:$A$7000,EDATE($E113,Z$1-1))=0,"",SUMIFS(RAW_매출A!$J$2:$J$7000,RAW_매출A!$B$2:$B$7000,$A113,RAW_매출A!$A$2:$A$7000,EDATE($E113,Z$1-1)))),"")</f>
        <v>3208390</v>
      </c>
      <c r="AA113">
        <f>IFERROR(IF($A113="","",IF(SUMIFS(RAW_매출A!$J$2:$J$7000,RAW_매출A!$B$2:$B$7000,$A113,RAW_매출A!$A$2:$A$7000,EDATE($E113,AA$1-1))=0,"",SUMIFS(RAW_매출A!$J$2:$J$7000,RAW_매출A!$B$2:$B$7000,$A113,RAW_매출A!$A$2:$A$7000,EDATE($E113,AA$1-1)))),"")</f>
        <v>2977700</v>
      </c>
      <c r="AB113">
        <f>IFERROR(IF($A113="","",IF(SUMIFS(RAW_매출A!$J$2:$J$7000,RAW_매출A!$B$2:$B$7000,$A113,RAW_매출A!$A$2:$A$7000,EDATE($E113,AB$1-1))=0,"",SUMIFS(RAW_매출A!$J$2:$J$7000,RAW_매출A!$B$2:$B$7000,$A113,RAW_매출A!$A$2:$A$7000,EDATE($E113,AB$1-1)))),"")</f>
        <v>2551360</v>
      </c>
      <c r="AC113">
        <f>IFERROR(IF($A113="","",IF(SUMIFS(RAW_매출A!$J$2:$J$7000,RAW_매출A!$B$2:$B$7000,$A113,RAW_매출A!$A$2:$A$7000,EDATE($E113,AC$1-1))=0,"",SUMIFS(RAW_매출A!$J$2:$J$7000,RAW_매출A!$B$2:$B$7000,$A113,RAW_매출A!$A$2:$A$7000,EDATE($E113,AC$1-1)))),"")</f>
        <v>2267850</v>
      </c>
      <c r="AD113">
        <f>IFERROR(IF($A113="","",IF(SUMIFS(RAW_매출A!$J$2:$J$7000,RAW_매출A!$B$2:$B$7000,$A113,RAW_매출A!$A$2:$A$7000,EDATE($E113,AD$1-1))=0,"",SUMIFS(RAW_매출A!$J$2:$J$7000,RAW_매출A!$B$2:$B$7000,$A113,RAW_매출A!$A$2:$A$7000,EDATE($E113,AD$1-1)))),"")</f>
        <v>1844480</v>
      </c>
      <c r="AE113">
        <f>IFERROR(IF($A113="","",IF(SUMIFS(RAW_매출A!$J$2:$J$7000,RAW_매출A!$B$2:$B$7000,$A113,RAW_매출A!$A$2:$A$7000,EDATE($E113,AE$1-1))=0,"",SUMIFS(RAW_매출A!$J$2:$J$7000,RAW_매출A!$B$2:$B$7000,$A113,RAW_매출A!$A$2:$A$7000,EDATE($E113,AE$1-1)))),"")</f>
        <v>2364150</v>
      </c>
      <c r="AF113">
        <f>IFERROR(IF($A113="","",IF(SUMIFS(RAW_매출A!$J$2:$J$7000,RAW_매출A!$B$2:$B$7000,$A113,RAW_매출A!$A$2:$A$7000,EDATE($E113,AF$1-1))=0,"",SUMIFS(RAW_매출A!$J$2:$J$7000,RAW_매출A!$B$2:$B$7000,$A113,RAW_매출A!$A$2:$A$7000,EDATE($E113,AF$1-1)))),"")</f>
        <v>2557070</v>
      </c>
      <c r="AG113">
        <f>IFERROR(IF($A113="","",IF(SUMIFS(RAW_매출A!$J$2:$J$7000,RAW_매출A!$B$2:$B$7000,$A113,RAW_매출A!$A$2:$A$7000,EDATE($E113,AG$1-1))=0,"",SUMIFS(RAW_매출A!$J$2:$J$7000,RAW_매출A!$B$2:$B$7000,$A113,RAW_매출A!$A$2:$A$7000,EDATE($E113,AG$1-1)))),"")</f>
        <v>3078320</v>
      </c>
      <c r="AH113">
        <f>IFERROR(IF($A113="","",IF(SUMIFS(RAW_매출A!$J$2:$J$7000,RAW_매출A!$B$2:$B$7000,$A113,RAW_매출A!$A$2:$A$7000,EDATE($E113,AH$1-1))=0,"",SUMIFS(RAW_매출A!$J$2:$J$7000,RAW_매출A!$B$2:$B$7000,$A113,RAW_매출A!$A$2:$A$7000,EDATE($E113,AH$1-1)))),"")</f>
        <v>2221170</v>
      </c>
      <c r="AI113" t="str">
        <f>IFERROR(IF($A113="","",IF(SUMIFS(RAW_매출A!$J$2:$J$7000,RAW_매출A!$B$2:$B$7000,$A113,RAW_매출A!$A$2:$A$7000,EDATE($E113,AI$1-1))=0,"",SUMIFS(RAW_매출A!$J$2:$J$7000,RAW_매출A!$B$2:$B$7000,$A113,RAW_매출A!$A$2:$A$7000,EDATE($E113,AI$1-1)))),"")</f>
        <v/>
      </c>
      <c r="AJ113" t="str">
        <f>IFERROR(IF($A113="","",IF(SUMIFS(RAW_매출A!$J$2:$J$7000,RAW_매출A!$B$2:$B$7000,$A113,RAW_매출A!$A$2:$A$7000,EDATE($E113,AJ$1-1))=0,"",SUMIFS(RAW_매출A!$J$2:$J$7000,RAW_매출A!$B$2:$B$7000,$A113,RAW_매출A!$A$2:$A$7000,EDATE($E113,AJ$1-1)))),"")</f>
        <v/>
      </c>
      <c r="AK113" t="str">
        <f>IFERROR(IF($A113="","",IF(SUMIFS(RAW_매출A!$J$2:$J$7000,RAW_매출A!$B$2:$B$7000,$A113,RAW_매출A!$A$2:$A$7000,EDATE($E113,AK$1-1))=0,"",SUMIFS(RAW_매출A!$J$2:$J$7000,RAW_매출A!$B$2:$B$7000,$A113,RAW_매출A!$A$2:$A$7000,EDATE($E113,AK$1-1)))),"")</f>
        <v/>
      </c>
      <c r="AL113" t="str">
        <f>IFERROR(IF($A113="","",IF(SUMIFS(RAW_매출A!$J$2:$J$7000,RAW_매출A!$B$2:$B$7000,$A113,RAW_매출A!$A$2:$A$7000,EDATE($E113,AL$1-1))=0,"",SUMIFS(RAW_매출A!$J$2:$J$7000,RAW_매출A!$B$2:$B$7000,$A113,RAW_매출A!$A$2:$A$7000,EDATE($E113,AL$1-1)))),"")</f>
        <v/>
      </c>
      <c r="AM113" t="str">
        <f>IFERROR(IF($A113="","",IF(SUMIFS(RAW_매출A!$J$2:$J$7000,RAW_매출A!$B$2:$B$7000,$A113,RAW_매출A!$A$2:$A$7000,EDATE($E113,AM$1-1))=0,"",SUMIFS(RAW_매출A!$J$2:$J$7000,RAW_매출A!$B$2:$B$7000,$A113,RAW_매출A!$A$2:$A$7000,EDATE($E113,AM$1-1)))),"")</f>
        <v/>
      </c>
      <c r="AN113" t="str">
        <f>IFERROR(IF($A113="","",IF(SUMIFS(RAW_매출A!$J$2:$J$7000,RAW_매출A!$B$2:$B$7000,$A113,RAW_매출A!$A$2:$A$7000,EDATE($E113,AN$1-1))=0,"",SUMIFS(RAW_매출A!$J$2:$J$7000,RAW_매출A!$B$2:$B$7000,$A113,RAW_매출A!$A$2:$A$7000,EDATE($E113,AN$1-1)))),"")</f>
        <v/>
      </c>
      <c r="AO113" t="str">
        <f>IFERROR(IF($A113="","",IF(SUMIFS(RAW_매출A!$J$2:$J$7000,RAW_매출A!$B$2:$B$7000,$A113,RAW_매출A!$A$2:$A$7000,EDATE($E113,AO$1-1))=0,"",SUMIFS(RAW_매출A!$J$2:$J$7000,RAW_매출A!$B$2:$B$7000,$A113,RAW_매출A!$A$2:$A$7000,EDATE($E113,AO$1-1)))),"")</f>
        <v/>
      </c>
      <c r="AP113" t="str">
        <f>IFERROR(IF($A113="","",IF(SUMIFS(RAW_매출A!$J$2:$J$7000,RAW_매출A!$B$2:$B$7000,$A113,RAW_매출A!$A$2:$A$7000,EDATE($E113,AP$1-1))=0,"",SUMIFS(RAW_매출A!$J$2:$J$7000,RAW_매출A!$B$2:$B$7000,$A113,RAW_매출A!$A$2:$A$7000,EDATE($E113,AP$1-1)))),"")</f>
        <v/>
      </c>
      <c r="AQ113" t="str">
        <f>IFERROR(IF($A113="","",IF(SUMIFS(RAW_매출A!$J$2:$J$7000,RAW_매출A!$B$2:$B$7000,$A113,RAW_매출A!$A$2:$A$7000,EDATE($E113,AQ$1-1))=0,"",SUMIFS(RAW_매출A!$J$2:$J$7000,RAW_매출A!$B$2:$B$7000,$A113,RAW_매출A!$A$2:$A$7000,EDATE($E113,AQ$1-1)))),"")</f>
        <v/>
      </c>
      <c r="AR113" t="str">
        <f>IFERROR(IF($A113="","",IF(SUMIFS(RAW_매출A!$J$2:$J$7000,RAW_매출A!$B$2:$B$7000,$A113,RAW_매출A!$A$2:$A$7000,EDATE($E113,AR$1-1))=0,"",SUMIFS(RAW_매출A!$J$2:$J$7000,RAW_매출A!$B$2:$B$7000,$A113,RAW_매출A!$A$2:$A$7000,EDATE($E113,AR$1-1)))),"")</f>
        <v/>
      </c>
      <c r="AS113" t="str">
        <f>IFERROR(IF($A113="","",IF(SUMIFS(RAW_매출A!$J$2:$J$7000,RAW_매출A!$B$2:$B$7000,$A113,RAW_매출A!$A$2:$A$7000,EDATE($E113,AS$1-1))=0,"",SUMIFS(RAW_매출A!$J$2:$J$7000,RAW_매출A!$B$2:$B$7000,$A113,RAW_매출A!$A$2:$A$7000,EDATE($E113,AS$1-1)))),"")</f>
        <v/>
      </c>
      <c r="AT113" t="str">
        <f>IFERROR(IF($A113="","",IF(SUMIFS(RAW_매출A!$J$2:$J$7000,RAW_매출A!$B$2:$B$7000,$A113,RAW_매출A!$A$2:$A$7000,EDATE($E113,AT$1-1))=0,"",SUMIFS(RAW_매출A!$J$2:$J$7000,RAW_매출A!$B$2:$B$7000,$A113,RAW_매출A!$A$2:$A$7000,EDATE($E113,AT$1-1)))),"")</f>
        <v/>
      </c>
      <c r="AU113" t="str">
        <f>IFERROR(IF($A113="","",IF(SUMIFS(RAW_매출A!$J$2:$J$7000,RAW_매출A!$B$2:$B$7000,$A113,RAW_매출A!$A$2:$A$7000,EDATE($E113,AU$1-1))=0,"",SUMIFS(RAW_매출A!$J$2:$J$7000,RAW_매출A!$B$2:$B$7000,$A113,RAW_매출A!$A$2:$A$7000,EDATE($E113,AU$1-1)))),"")</f>
        <v/>
      </c>
      <c r="AV113" t="str">
        <f>IFERROR(IF($A113="","",IF(SUMIFS(RAW_매출A!$J$2:$J$7000,RAW_매출A!$B$2:$B$7000,$A113,RAW_매출A!$A$2:$A$7000,EDATE($E113,AV$1-1))=0,"",SUMIFS(RAW_매출A!$J$2:$J$7000,RAW_매출A!$B$2:$B$7000,$A113,RAW_매출A!$A$2:$A$7000,EDATE($E113,AV$1-1)))),"")</f>
        <v/>
      </c>
      <c r="AW113" t="str">
        <f>IFERROR(IF($A113="","",IF(SUMIFS(RAW_매출A!$J$2:$J$7000,RAW_매출A!$B$2:$B$7000,$A113,RAW_매출A!$A$2:$A$7000,EDATE($E113,AW$1-1))=0,"",SUMIFS(RAW_매출A!$J$2:$J$7000,RAW_매출A!$B$2:$B$7000,$A113,RAW_매출A!$A$2:$A$7000,EDATE($E113,AW$1-1)))),"")</f>
        <v/>
      </c>
      <c r="AX113" t="str">
        <f>IFERROR(IF($A113="","",IF(SUMIFS(RAW_매출A!$J$2:$J$7000,RAW_매출A!$B$2:$B$7000,$A113,RAW_매출A!$A$2:$A$7000,EDATE($E113,AX$1-1))=0,"",SUMIFS(RAW_매출A!$J$2:$J$7000,RAW_매출A!$B$2:$B$7000,$A113,RAW_매출A!$A$2:$A$7000,EDATE($E113,AX$1-1)))),"")</f>
        <v/>
      </c>
      <c r="AY113" t="str">
        <f>IFERROR(IF($A113="","",IF(SUMIFS(RAW_매출A!$J$2:$J$7000,RAW_매출A!$B$2:$B$7000,$A113,RAW_매출A!$A$2:$A$7000,EDATE($E113,AY$1-1))=0,"",SUMIFS(RAW_매출A!$J$2:$J$7000,RAW_매출A!$B$2:$B$7000,$A113,RAW_매출A!$A$2:$A$7000,EDATE($E113,AY$1-1)))),"")</f>
        <v/>
      </c>
      <c r="AZ113" t="str">
        <f>IFERROR(IF($A113="","",IF(SUMIFS(RAW_매출A!$J$2:$J$7000,RAW_매출A!$B$2:$B$7000,$A113,RAW_매출A!$A$2:$A$7000,EDATE($E113,AZ$1-1))=0,"",SUMIFS(RAW_매출A!$J$2:$J$7000,RAW_매출A!$B$2:$B$7000,$A113,RAW_매출A!$A$2:$A$7000,EDATE($E113,AZ$1-1)))),"")</f>
        <v/>
      </c>
      <c r="BA113" t="str">
        <f>IFERROR(IF($A113="","",IF(SUMIFS(RAW_매출A!$J$2:$J$7000,RAW_매출A!$B$2:$B$7000,$A113,RAW_매출A!$A$2:$A$7000,EDATE($E113,BA$1-1))=0,"",SUMIFS(RAW_매출A!$J$2:$J$7000,RAW_매출A!$B$2:$B$7000,$A113,RAW_매출A!$A$2:$A$7000,EDATE($E113,BA$1-1)))),"")</f>
        <v/>
      </c>
      <c r="BB113" t="str">
        <f>IFERROR(IF($A113="","",IF(SUMIFS(RAW_매출A!$J$2:$J$7000,RAW_매출A!$B$2:$B$7000,$A113,RAW_매출A!$A$2:$A$7000,EDATE($E113,BB$1-1))=0,"",SUMIFS(RAW_매출A!$J$2:$J$7000,RAW_매출A!$B$2:$B$7000,$A113,RAW_매출A!$A$2:$A$7000,EDATE($E113,BB$1-1)))),"")</f>
        <v/>
      </c>
      <c r="BC113" t="str">
        <f>IFERROR(IF($A113="","",IF(SUMIFS(RAW_매출A!$J$2:$J$7000,RAW_매출A!$B$2:$B$7000,$A113,RAW_매출A!$A$2:$A$7000,EDATE($E113,BC$1-1))=0,"",SUMIFS(RAW_매출A!$J$2:$J$7000,RAW_매출A!$B$2:$B$7000,$A113,RAW_매출A!$A$2:$A$7000,EDATE($E113,BC$1-1)))),"")</f>
        <v/>
      </c>
      <c r="BD113" t="str">
        <f>IFERROR(IF($A113="","",IF(SUMIFS(RAW_매출A!$J$2:$J$7000,RAW_매출A!$B$2:$B$7000,$A113,RAW_매출A!$A$2:$A$7000,EDATE($E113,BD$1-1))=0,"",SUMIFS(RAW_매출A!$J$2:$J$7000,RAW_매출A!$B$2:$B$7000,$A113,RAW_매출A!$A$2:$A$7000,EDATE($E113,BD$1-1)))),"")</f>
        <v/>
      </c>
      <c r="BE113" t="str">
        <f>IFERROR(IF($A113="","",IF(SUMIFS(RAW_매출A!$J$2:$J$7000,RAW_매출A!$B$2:$B$7000,$A113,RAW_매출A!$A$2:$A$7000,EDATE($E113,BE$1-1))=0,"",SUMIFS(RAW_매출A!$J$2:$J$7000,RAW_매출A!$B$2:$B$7000,$A113,RAW_매출A!$A$2:$A$7000,EDATE($E113,BE$1-1)))),"")</f>
        <v/>
      </c>
      <c r="BF113" t="str">
        <f>IFERROR(IF($A113="","",IF(SUMIFS(RAW_매출A!$J$2:$J$7000,RAW_매출A!$B$2:$B$7000,$A113,RAW_매출A!$A$2:$A$7000,EDATE($E113,BF$1-1))=0,"",SUMIFS(RAW_매출A!$J$2:$J$7000,RAW_매출A!$B$2:$B$7000,$A113,RAW_매출A!$A$2:$A$7000,EDATE($E113,BF$1-1)))),"")</f>
        <v/>
      </c>
      <c r="BG113" t="str">
        <f>IFERROR(IF($A113="","",IF(SUMIFS(RAW_매출A!$J$2:$J$7000,RAW_매출A!$B$2:$B$7000,$A113,RAW_매출A!$A$2:$A$7000,EDATE($E113,BG$1-1))=0,"",SUMIFS(RAW_매출A!$J$2:$J$7000,RAW_매출A!$B$2:$B$7000,$A113,RAW_매출A!$A$2:$A$7000,EDATE($E113,BG$1-1)))),"")</f>
        <v/>
      </c>
      <c r="BH113" t="str">
        <f>IFERROR(IF($A113="","",IF(SUMIFS(RAW_매출A!$J$2:$J$7000,RAW_매출A!$B$2:$B$7000,$A113,RAW_매출A!$A$2:$A$7000,EDATE($E113,BH$1-1))=0,"",SUMIFS(RAW_매출A!$J$2:$J$7000,RAW_매출A!$B$2:$B$7000,$A113,RAW_매출A!$A$2:$A$7000,EDATE($E113,BH$1-1)))),"")</f>
        <v/>
      </c>
      <c r="BI113" t="str">
        <f>IFERROR(IF($A113="","",IF(SUMIFS(RAW_매출A!$J$2:$J$7000,RAW_매출A!$B$2:$B$7000,$A113,RAW_매출A!$A$2:$A$7000,EDATE($E113,BI$1-1))=0,"",SUMIFS(RAW_매출A!$J$2:$J$7000,RAW_매출A!$B$2:$B$7000,$A113,RAW_매출A!$A$2:$A$7000,EDATE($E113,BI$1-1)))),"")</f>
        <v/>
      </c>
      <c r="BJ113" t="str">
        <f>IFERROR(IF($A113="","",IF(SUMIFS(RAW_매출A!$J$2:$J$7000,RAW_매출A!$B$2:$B$7000,$A113,RAW_매출A!$A$2:$A$7000,EDATE($E113,BJ$1-1))=0,"",SUMIFS(RAW_매출A!$J$2:$J$7000,RAW_매출A!$B$2:$B$7000,$A113,RAW_매출A!$A$2:$A$7000,EDATE($E113,BJ$1-1)))),"")</f>
        <v/>
      </c>
      <c r="BK113" t="str">
        <f>IFERROR(IF($A113="","",IF(SUMIFS(RAW_매출A!$J$2:$J$7000,RAW_매출A!$B$2:$B$7000,$A113,RAW_매출A!$A$2:$A$7000,EDATE($E113,BK$1-1))=0,"",SUMIFS(RAW_매출A!$J$2:$J$7000,RAW_매출A!$B$2:$B$7000,$A113,RAW_매출A!$A$2:$A$7000,EDATE($E113,BK$1-1)))),"")</f>
        <v/>
      </c>
      <c r="BL113" t="str">
        <f>IFERROR(IF($A113="","",IF(SUMIFS(RAW_매출A!$J$2:$J$7000,RAW_매출A!$B$2:$B$7000,$A113,RAW_매출A!$A$2:$A$7000,EDATE($E113,BL$1-1))=0,"",SUMIFS(RAW_매출A!$J$2:$J$7000,RAW_매출A!$B$2:$B$7000,$A113,RAW_매출A!$A$2:$A$7000,EDATE($E113,BL$1-1)))),"")</f>
        <v/>
      </c>
      <c r="BM113" t="str">
        <f>IFERROR(IF($A113="","",IF(SUMIFS(RAW_매출A!$J$2:$J$7000,RAW_매출A!$B$2:$B$7000,$A113,RAW_매출A!$A$2:$A$7000,EDATE($E113,BM$1-1))=0,"",SUMIFS(RAW_매출A!$J$2:$J$7000,RAW_매출A!$B$2:$B$7000,$A113,RAW_매출A!$A$2:$A$7000,EDATE($E113,BM$1-1)))),"")</f>
        <v/>
      </c>
      <c r="BN113" t="str">
        <f>IFERROR(IF($A113="","",IF(SUMIFS(RAW_매출A!$J$2:$J$7000,RAW_매출A!$B$2:$B$7000,$A113,RAW_매출A!$A$2:$A$7000,EDATE($E113,BN$1-1))=0,"",SUMIFS(RAW_매출A!$J$2:$J$7000,RAW_매출A!$B$2:$B$7000,$A113,RAW_매출A!$A$2:$A$7000,EDATE($E113,BN$1-1)))),"")</f>
        <v/>
      </c>
    </row>
    <row r="114" spans="1:66" x14ac:dyDescent="0.3">
      <c r="A114" t="str">
        <f>세팅!A115</f>
        <v>(1104) #신림신원시장점</v>
      </c>
      <c r="B114" t="str">
        <f>세팅!B115</f>
        <v>150-1</v>
      </c>
      <c r="C114">
        <f t="shared" si="5"/>
        <v>1</v>
      </c>
      <c r="D114" t="str">
        <f t="shared" si="6"/>
        <v>1</v>
      </c>
      <c r="E114" s="1">
        <f>세팅!D115</f>
        <v>45352</v>
      </c>
      <c r="F114">
        <f t="shared" si="7"/>
        <v>4559616.666666667</v>
      </c>
      <c r="G114">
        <f>IFERROR(IF($A114="","",IF(SUMIFS(RAW_매출A!$J$2:$J$7000,RAW_매출A!$B$2:$B$7000,$A114,RAW_매출A!$A$2:$A$7000,EDATE($E114,G$1-1))=0,"",SUMIFS(RAW_매출A!$J$2:$J$7000,RAW_매출A!$B$2:$B$7000,$A114,RAW_매출A!$A$2:$A$7000,EDATE($E114,G$1-1)))),"")</f>
        <v>3256900</v>
      </c>
      <c r="H114">
        <f>IFERROR(IF($A114="","",IF(SUMIFS(RAW_매출A!$J$2:$J$7000,RAW_매출A!$B$2:$B$7000,$A114,RAW_매출A!$A$2:$A$7000,EDATE($E114,H$1-1))=0,"",SUMIFS(RAW_매출A!$J$2:$J$7000,RAW_매출A!$B$2:$B$7000,$A114,RAW_매출A!$A$2:$A$7000,EDATE($E114,H$1-1)))),"")</f>
        <v>4252300</v>
      </c>
      <c r="I114">
        <f>IFERROR(IF($A114="","",IF(SUMIFS(RAW_매출A!$J$2:$J$7000,RAW_매출A!$B$2:$B$7000,$A114,RAW_매출A!$A$2:$A$7000,EDATE($E114,I$1-1))=0,"",SUMIFS(RAW_매출A!$J$2:$J$7000,RAW_매출A!$B$2:$B$7000,$A114,RAW_매출A!$A$2:$A$7000,EDATE($E114,I$1-1)))),"")</f>
        <v>4031800</v>
      </c>
      <c r="J114" s="28">
        <f>IFERROR(IF($A114="","",IF(SUMIFS(RAW_매출A!$J$2:$J$7000,RAW_매출A!$B$2:$B$7000,$A114,RAW_매출A!$A$2:$A$7000,EDATE($E114,J$1-1))=0,"",SUMIFS(RAW_매출A!$J$2:$J$7000,RAW_매출A!$B$2:$B$7000,$A114,RAW_매출A!$A$2:$A$7000,EDATE($E114,J$1-1)))),"")</f>
        <v>4331400</v>
      </c>
      <c r="K114" s="28">
        <f>IFERROR(IF($A114="","",IF(SUMIFS(RAW_매출A!$J$2:$J$7000,RAW_매출A!$B$2:$B$7000,$A114,RAW_매출A!$A$2:$A$7000,EDATE($E114,K$1-1))=0,"",SUMIFS(RAW_매출A!$J$2:$J$7000,RAW_매출A!$B$2:$B$7000,$A114,RAW_매출A!$A$2:$A$7000,EDATE($E114,K$1-1)))),"")</f>
        <v>5106950</v>
      </c>
      <c r="L114" s="28">
        <f>IFERROR(IF($A114="","",IF(SUMIFS(RAW_매출A!$J$2:$J$7000,RAW_매출A!$B$2:$B$7000,$A114,RAW_매출A!$A$2:$A$7000,EDATE($E114,L$1-1))=0,"",SUMIFS(RAW_매출A!$J$2:$J$7000,RAW_매출A!$B$2:$B$7000,$A114,RAW_매출A!$A$2:$A$7000,EDATE($E114,L$1-1)))),"")</f>
        <v>4425800</v>
      </c>
      <c r="M114" s="28">
        <f>IFERROR(IF($A114="","",IF(SUMIFS(RAW_매출A!$J$2:$J$7000,RAW_매출A!$B$2:$B$7000,$A114,RAW_매출A!$A$2:$A$7000,EDATE($E114,M$1-1))=0,"",SUMIFS(RAW_매출A!$J$2:$J$7000,RAW_매출A!$B$2:$B$7000,$A114,RAW_매출A!$A$2:$A$7000,EDATE($E114,M$1-1)))),"")</f>
        <v>4255450</v>
      </c>
      <c r="N114" s="28">
        <f>IFERROR(IF($A114="","",IF(SUMIFS(RAW_매출A!$J$2:$J$7000,RAW_매출A!$B$2:$B$7000,$A114,RAW_매출A!$A$2:$A$7000,EDATE($E114,N$1-1))=0,"",SUMIFS(RAW_매출A!$J$2:$J$7000,RAW_매출A!$B$2:$B$7000,$A114,RAW_매출A!$A$2:$A$7000,EDATE($E114,N$1-1)))),"")</f>
        <v>4572150</v>
      </c>
      <c r="O114" s="28">
        <f>IFERROR(IF($A114="","",IF(SUMIFS(RAW_매출A!$J$2:$J$7000,RAW_매출A!$B$2:$B$7000,$A114,RAW_매출A!$A$2:$A$7000,EDATE($E114,O$1-1))=0,"",SUMIFS(RAW_매출A!$J$2:$J$7000,RAW_매출A!$B$2:$B$7000,$A114,RAW_매출A!$A$2:$A$7000,EDATE($E114,O$1-1)))),"")</f>
        <v>4665950</v>
      </c>
      <c r="P114">
        <f>IFERROR(IF($A114="","",IF(SUMIFS(RAW_매출A!$J$2:$J$7000,RAW_매출A!$B$2:$B$7000,$A114,RAW_매출A!$A$2:$A$7000,EDATE($E114,P$1-1))=0,"",SUMIFS(RAW_매출A!$J$2:$J$7000,RAW_매출A!$B$2:$B$7000,$A114,RAW_매출A!$A$2:$A$7000,EDATE($E114,P$1-1)))),"")</f>
        <v>4529850</v>
      </c>
      <c r="Q114">
        <f>IFERROR(IF($A114="","",IF(SUMIFS(RAW_매출A!$J$2:$J$7000,RAW_매출A!$B$2:$B$7000,$A114,RAW_매출A!$A$2:$A$7000,EDATE($E114,Q$1-1))=0,"",SUMIFS(RAW_매출A!$J$2:$J$7000,RAW_매출A!$B$2:$B$7000,$A114,RAW_매출A!$A$2:$A$7000,EDATE($E114,Q$1-1)))),"")</f>
        <v>4744850</v>
      </c>
      <c r="R114">
        <f>IFERROR(IF($A114="","",IF(SUMIFS(RAW_매출A!$J$2:$J$7000,RAW_매출A!$B$2:$B$7000,$A114,RAW_매출A!$A$2:$A$7000,EDATE($E114,R$1-1))=0,"",SUMIFS(RAW_매출A!$J$2:$J$7000,RAW_매출A!$B$2:$B$7000,$A114,RAW_매출A!$A$2:$A$7000,EDATE($E114,R$1-1)))),"")</f>
        <v>4318750</v>
      </c>
      <c r="S114">
        <f>IFERROR(IF($A114="","",IF(SUMIFS(RAW_매출A!$J$2:$J$7000,RAW_매출A!$B$2:$B$7000,$A114,RAW_매출A!$A$2:$A$7000,EDATE($E114,S$1-1))=0,"",SUMIFS(RAW_매출A!$J$2:$J$7000,RAW_매출A!$B$2:$B$7000,$A114,RAW_매출A!$A$2:$A$7000,EDATE($E114,S$1-1)))),"")</f>
        <v>5043150</v>
      </c>
      <c r="T114">
        <f>IFERROR(IF($A114="","",IF(SUMIFS(RAW_매출A!$J$2:$J$7000,RAW_매출A!$B$2:$B$7000,$A114,RAW_매출A!$A$2:$A$7000,EDATE($E114,T$1-1))=0,"",SUMIFS(RAW_매출A!$J$2:$J$7000,RAW_매출A!$B$2:$B$7000,$A114,RAW_매출A!$A$2:$A$7000,EDATE($E114,T$1-1)))),"")</f>
        <v>5381200</v>
      </c>
      <c r="U114">
        <f>IFERROR(IF($A114="","",IF(SUMIFS(RAW_매출A!$J$2:$J$7000,RAW_매출A!$B$2:$B$7000,$A114,RAW_매출A!$A$2:$A$7000,EDATE($E114,U$1-1))=0,"",SUMIFS(RAW_매출A!$J$2:$J$7000,RAW_매출A!$B$2:$B$7000,$A114,RAW_매출A!$A$2:$A$7000,EDATE($E114,U$1-1)))),"")</f>
        <v>5315200</v>
      </c>
      <c r="V114">
        <f>IFERROR(IF($A114="","",IF(SUMIFS(RAW_매출A!$J$2:$J$7000,RAW_매출A!$B$2:$B$7000,$A114,RAW_매출A!$A$2:$A$7000,EDATE($E114,V$1-1))=0,"",SUMIFS(RAW_매출A!$J$2:$J$7000,RAW_매출A!$B$2:$B$7000,$A114,RAW_매출A!$A$2:$A$7000,EDATE($E114,V$1-1)))),"")</f>
        <v>5929350</v>
      </c>
      <c r="W114">
        <f>IFERROR(IF($A114="","",IF(SUMIFS(RAW_매출A!$J$2:$J$7000,RAW_매출A!$B$2:$B$7000,$A114,RAW_매출A!$A$2:$A$7000,EDATE($E114,W$1-1))=0,"",SUMIFS(RAW_매출A!$J$2:$J$7000,RAW_매출A!$B$2:$B$7000,$A114,RAW_매출A!$A$2:$A$7000,EDATE($E114,W$1-1)))),"")</f>
        <v>5358300</v>
      </c>
      <c r="X114">
        <f>IFERROR(IF($A114="","",IF(SUMIFS(RAW_매출A!$J$2:$J$7000,RAW_매출A!$B$2:$B$7000,$A114,RAW_매출A!$A$2:$A$7000,EDATE($E114,X$1-1))=0,"",SUMIFS(RAW_매출A!$J$2:$J$7000,RAW_매출A!$B$2:$B$7000,$A114,RAW_매출A!$A$2:$A$7000,EDATE($E114,X$1-1)))),"")</f>
        <v>5910850</v>
      </c>
      <c r="Y114">
        <f>IFERROR(IF($A114="","",IF(SUMIFS(RAW_매출A!$J$2:$J$7000,RAW_매출A!$B$2:$B$7000,$A114,RAW_매출A!$A$2:$A$7000,EDATE($E114,Y$1-1))=0,"",SUMIFS(RAW_매출A!$J$2:$J$7000,RAW_매출A!$B$2:$B$7000,$A114,RAW_매출A!$A$2:$A$7000,EDATE($E114,Y$1-1)))),"")</f>
        <v>5511700</v>
      </c>
      <c r="Z114">
        <f>IFERROR(IF($A114="","",IF(SUMIFS(RAW_매출A!$J$2:$J$7000,RAW_매출A!$B$2:$B$7000,$A114,RAW_매출A!$A$2:$A$7000,EDATE($E114,Z$1-1))=0,"",SUMIFS(RAW_매출A!$J$2:$J$7000,RAW_매출A!$B$2:$B$7000,$A114,RAW_매출A!$A$2:$A$7000,EDATE($E114,Z$1-1)))),"")</f>
        <v>6737400</v>
      </c>
      <c r="AA114">
        <f>IFERROR(IF($A114="","",IF(SUMIFS(RAW_매출A!$J$2:$J$7000,RAW_매출A!$B$2:$B$7000,$A114,RAW_매출A!$A$2:$A$7000,EDATE($E114,AA$1-1))=0,"",SUMIFS(RAW_매출A!$J$2:$J$7000,RAW_매출A!$B$2:$B$7000,$A114,RAW_매출A!$A$2:$A$7000,EDATE($E114,AA$1-1)))),"")</f>
        <v>5890200</v>
      </c>
      <c r="AB114">
        <f>IFERROR(IF($A114="","",IF(SUMIFS(RAW_매출A!$J$2:$J$7000,RAW_매출A!$B$2:$B$7000,$A114,RAW_매출A!$A$2:$A$7000,EDATE($E114,AB$1-1))=0,"",SUMIFS(RAW_매출A!$J$2:$J$7000,RAW_매출A!$B$2:$B$7000,$A114,RAW_매출A!$A$2:$A$7000,EDATE($E114,AB$1-1)))),"")</f>
        <v>5258550</v>
      </c>
      <c r="AC114">
        <f>IFERROR(IF($A114="","",IF(SUMIFS(RAW_매출A!$J$2:$J$7000,RAW_매출A!$B$2:$B$7000,$A114,RAW_매출A!$A$2:$A$7000,EDATE($E114,AC$1-1))=0,"",SUMIFS(RAW_매출A!$J$2:$J$7000,RAW_매출A!$B$2:$B$7000,$A114,RAW_매출A!$A$2:$A$7000,EDATE($E114,AC$1-1)))),"")</f>
        <v>5626200</v>
      </c>
      <c r="AD114">
        <f>IFERROR(IF($A114="","",IF(SUMIFS(RAW_매출A!$J$2:$J$7000,RAW_매출A!$B$2:$B$7000,$A114,RAW_매출A!$A$2:$A$7000,EDATE($E114,AD$1-1))=0,"",SUMIFS(RAW_매출A!$J$2:$J$7000,RAW_매출A!$B$2:$B$7000,$A114,RAW_매출A!$A$2:$A$7000,EDATE($E114,AD$1-1)))),"")</f>
        <v>4732000</v>
      </c>
      <c r="AE114">
        <f>IFERROR(IF($A114="","",IF(SUMIFS(RAW_매출A!$J$2:$J$7000,RAW_매출A!$B$2:$B$7000,$A114,RAW_매출A!$A$2:$A$7000,EDATE($E114,AE$1-1))=0,"",SUMIFS(RAW_매출A!$J$2:$J$7000,RAW_매출A!$B$2:$B$7000,$A114,RAW_매출A!$A$2:$A$7000,EDATE($E114,AE$1-1)))),"")</f>
        <v>6011100</v>
      </c>
      <c r="AF114">
        <f>IFERROR(IF($A114="","",IF(SUMIFS(RAW_매출A!$J$2:$J$7000,RAW_매출A!$B$2:$B$7000,$A114,RAW_매출A!$A$2:$A$7000,EDATE($E114,AF$1-1))=0,"",SUMIFS(RAW_매출A!$J$2:$J$7000,RAW_매출A!$B$2:$B$7000,$A114,RAW_매출A!$A$2:$A$7000,EDATE($E114,AF$1-1)))),"")</f>
        <v>5544000</v>
      </c>
      <c r="AG114">
        <f>IFERROR(IF($A114="","",IF(SUMIFS(RAW_매출A!$J$2:$J$7000,RAW_매출A!$B$2:$B$7000,$A114,RAW_매출A!$A$2:$A$7000,EDATE($E114,AG$1-1))=0,"",SUMIFS(RAW_매출A!$J$2:$J$7000,RAW_매출A!$B$2:$B$7000,$A114,RAW_매출A!$A$2:$A$7000,EDATE($E114,AG$1-1)))),"")</f>
        <v>6460700</v>
      </c>
      <c r="AH114">
        <f>IFERROR(IF($A114="","",IF(SUMIFS(RAW_매출A!$J$2:$J$7000,RAW_매출A!$B$2:$B$7000,$A114,RAW_매출A!$A$2:$A$7000,EDATE($E114,AH$1-1))=0,"",SUMIFS(RAW_매출A!$J$2:$J$7000,RAW_매출A!$B$2:$B$7000,$A114,RAW_매출A!$A$2:$A$7000,EDATE($E114,AH$1-1)))),"")</f>
        <v>5762050</v>
      </c>
      <c r="AI114" t="str">
        <f>IFERROR(IF($A114="","",IF(SUMIFS(RAW_매출A!$J$2:$J$7000,RAW_매출A!$B$2:$B$7000,$A114,RAW_매출A!$A$2:$A$7000,EDATE($E114,AI$1-1))=0,"",SUMIFS(RAW_매출A!$J$2:$J$7000,RAW_매출A!$B$2:$B$7000,$A114,RAW_매출A!$A$2:$A$7000,EDATE($E114,AI$1-1)))),"")</f>
        <v/>
      </c>
      <c r="AJ114" t="str">
        <f>IFERROR(IF($A114="","",IF(SUMIFS(RAW_매출A!$J$2:$J$7000,RAW_매출A!$B$2:$B$7000,$A114,RAW_매출A!$A$2:$A$7000,EDATE($E114,AJ$1-1))=0,"",SUMIFS(RAW_매출A!$J$2:$J$7000,RAW_매출A!$B$2:$B$7000,$A114,RAW_매출A!$A$2:$A$7000,EDATE($E114,AJ$1-1)))),"")</f>
        <v/>
      </c>
      <c r="AK114" t="str">
        <f>IFERROR(IF($A114="","",IF(SUMIFS(RAW_매출A!$J$2:$J$7000,RAW_매출A!$B$2:$B$7000,$A114,RAW_매출A!$A$2:$A$7000,EDATE($E114,AK$1-1))=0,"",SUMIFS(RAW_매출A!$J$2:$J$7000,RAW_매출A!$B$2:$B$7000,$A114,RAW_매출A!$A$2:$A$7000,EDATE($E114,AK$1-1)))),"")</f>
        <v/>
      </c>
      <c r="AL114" t="str">
        <f>IFERROR(IF($A114="","",IF(SUMIFS(RAW_매출A!$J$2:$J$7000,RAW_매출A!$B$2:$B$7000,$A114,RAW_매출A!$A$2:$A$7000,EDATE($E114,AL$1-1))=0,"",SUMIFS(RAW_매출A!$J$2:$J$7000,RAW_매출A!$B$2:$B$7000,$A114,RAW_매출A!$A$2:$A$7000,EDATE($E114,AL$1-1)))),"")</f>
        <v/>
      </c>
      <c r="AM114" t="str">
        <f>IFERROR(IF($A114="","",IF(SUMIFS(RAW_매출A!$J$2:$J$7000,RAW_매출A!$B$2:$B$7000,$A114,RAW_매출A!$A$2:$A$7000,EDATE($E114,AM$1-1))=0,"",SUMIFS(RAW_매출A!$J$2:$J$7000,RAW_매출A!$B$2:$B$7000,$A114,RAW_매출A!$A$2:$A$7000,EDATE($E114,AM$1-1)))),"")</f>
        <v/>
      </c>
      <c r="AN114" t="str">
        <f>IFERROR(IF($A114="","",IF(SUMIFS(RAW_매출A!$J$2:$J$7000,RAW_매출A!$B$2:$B$7000,$A114,RAW_매출A!$A$2:$A$7000,EDATE($E114,AN$1-1))=0,"",SUMIFS(RAW_매출A!$J$2:$J$7000,RAW_매출A!$B$2:$B$7000,$A114,RAW_매출A!$A$2:$A$7000,EDATE($E114,AN$1-1)))),"")</f>
        <v/>
      </c>
      <c r="AO114" t="str">
        <f>IFERROR(IF($A114="","",IF(SUMIFS(RAW_매출A!$J$2:$J$7000,RAW_매출A!$B$2:$B$7000,$A114,RAW_매출A!$A$2:$A$7000,EDATE($E114,AO$1-1))=0,"",SUMIFS(RAW_매출A!$J$2:$J$7000,RAW_매출A!$B$2:$B$7000,$A114,RAW_매출A!$A$2:$A$7000,EDATE($E114,AO$1-1)))),"")</f>
        <v/>
      </c>
      <c r="AP114" t="str">
        <f>IFERROR(IF($A114="","",IF(SUMIFS(RAW_매출A!$J$2:$J$7000,RAW_매출A!$B$2:$B$7000,$A114,RAW_매출A!$A$2:$A$7000,EDATE($E114,AP$1-1))=0,"",SUMIFS(RAW_매출A!$J$2:$J$7000,RAW_매출A!$B$2:$B$7000,$A114,RAW_매출A!$A$2:$A$7000,EDATE($E114,AP$1-1)))),"")</f>
        <v/>
      </c>
      <c r="AQ114" t="str">
        <f>IFERROR(IF($A114="","",IF(SUMIFS(RAW_매출A!$J$2:$J$7000,RAW_매출A!$B$2:$B$7000,$A114,RAW_매출A!$A$2:$A$7000,EDATE($E114,AQ$1-1))=0,"",SUMIFS(RAW_매출A!$J$2:$J$7000,RAW_매출A!$B$2:$B$7000,$A114,RAW_매출A!$A$2:$A$7000,EDATE($E114,AQ$1-1)))),"")</f>
        <v/>
      </c>
      <c r="AR114" t="str">
        <f>IFERROR(IF($A114="","",IF(SUMIFS(RAW_매출A!$J$2:$J$7000,RAW_매출A!$B$2:$B$7000,$A114,RAW_매출A!$A$2:$A$7000,EDATE($E114,AR$1-1))=0,"",SUMIFS(RAW_매출A!$J$2:$J$7000,RAW_매출A!$B$2:$B$7000,$A114,RAW_매출A!$A$2:$A$7000,EDATE($E114,AR$1-1)))),"")</f>
        <v/>
      </c>
      <c r="AS114" t="str">
        <f>IFERROR(IF($A114="","",IF(SUMIFS(RAW_매출A!$J$2:$J$7000,RAW_매출A!$B$2:$B$7000,$A114,RAW_매출A!$A$2:$A$7000,EDATE($E114,AS$1-1))=0,"",SUMIFS(RAW_매출A!$J$2:$J$7000,RAW_매출A!$B$2:$B$7000,$A114,RAW_매출A!$A$2:$A$7000,EDATE($E114,AS$1-1)))),"")</f>
        <v/>
      </c>
      <c r="AT114" t="str">
        <f>IFERROR(IF($A114="","",IF(SUMIFS(RAW_매출A!$J$2:$J$7000,RAW_매출A!$B$2:$B$7000,$A114,RAW_매출A!$A$2:$A$7000,EDATE($E114,AT$1-1))=0,"",SUMIFS(RAW_매출A!$J$2:$J$7000,RAW_매출A!$B$2:$B$7000,$A114,RAW_매출A!$A$2:$A$7000,EDATE($E114,AT$1-1)))),"")</f>
        <v/>
      </c>
      <c r="AU114" t="str">
        <f>IFERROR(IF($A114="","",IF(SUMIFS(RAW_매출A!$J$2:$J$7000,RAW_매출A!$B$2:$B$7000,$A114,RAW_매출A!$A$2:$A$7000,EDATE($E114,AU$1-1))=0,"",SUMIFS(RAW_매출A!$J$2:$J$7000,RAW_매출A!$B$2:$B$7000,$A114,RAW_매출A!$A$2:$A$7000,EDATE($E114,AU$1-1)))),"")</f>
        <v/>
      </c>
      <c r="AV114" t="str">
        <f>IFERROR(IF($A114="","",IF(SUMIFS(RAW_매출A!$J$2:$J$7000,RAW_매출A!$B$2:$B$7000,$A114,RAW_매출A!$A$2:$A$7000,EDATE($E114,AV$1-1))=0,"",SUMIFS(RAW_매출A!$J$2:$J$7000,RAW_매출A!$B$2:$B$7000,$A114,RAW_매출A!$A$2:$A$7000,EDATE($E114,AV$1-1)))),"")</f>
        <v/>
      </c>
      <c r="AW114" t="str">
        <f>IFERROR(IF($A114="","",IF(SUMIFS(RAW_매출A!$J$2:$J$7000,RAW_매출A!$B$2:$B$7000,$A114,RAW_매출A!$A$2:$A$7000,EDATE($E114,AW$1-1))=0,"",SUMIFS(RAW_매출A!$J$2:$J$7000,RAW_매출A!$B$2:$B$7000,$A114,RAW_매출A!$A$2:$A$7000,EDATE($E114,AW$1-1)))),"")</f>
        <v/>
      </c>
      <c r="AX114" t="str">
        <f>IFERROR(IF($A114="","",IF(SUMIFS(RAW_매출A!$J$2:$J$7000,RAW_매출A!$B$2:$B$7000,$A114,RAW_매출A!$A$2:$A$7000,EDATE($E114,AX$1-1))=0,"",SUMIFS(RAW_매출A!$J$2:$J$7000,RAW_매출A!$B$2:$B$7000,$A114,RAW_매출A!$A$2:$A$7000,EDATE($E114,AX$1-1)))),"")</f>
        <v/>
      </c>
      <c r="AY114" t="str">
        <f>IFERROR(IF($A114="","",IF(SUMIFS(RAW_매출A!$J$2:$J$7000,RAW_매출A!$B$2:$B$7000,$A114,RAW_매출A!$A$2:$A$7000,EDATE($E114,AY$1-1))=0,"",SUMIFS(RAW_매출A!$J$2:$J$7000,RAW_매출A!$B$2:$B$7000,$A114,RAW_매출A!$A$2:$A$7000,EDATE($E114,AY$1-1)))),"")</f>
        <v/>
      </c>
      <c r="AZ114" t="str">
        <f>IFERROR(IF($A114="","",IF(SUMIFS(RAW_매출A!$J$2:$J$7000,RAW_매출A!$B$2:$B$7000,$A114,RAW_매출A!$A$2:$A$7000,EDATE($E114,AZ$1-1))=0,"",SUMIFS(RAW_매출A!$J$2:$J$7000,RAW_매출A!$B$2:$B$7000,$A114,RAW_매출A!$A$2:$A$7000,EDATE($E114,AZ$1-1)))),"")</f>
        <v/>
      </c>
      <c r="BA114" t="str">
        <f>IFERROR(IF($A114="","",IF(SUMIFS(RAW_매출A!$J$2:$J$7000,RAW_매출A!$B$2:$B$7000,$A114,RAW_매출A!$A$2:$A$7000,EDATE($E114,BA$1-1))=0,"",SUMIFS(RAW_매출A!$J$2:$J$7000,RAW_매출A!$B$2:$B$7000,$A114,RAW_매출A!$A$2:$A$7000,EDATE($E114,BA$1-1)))),"")</f>
        <v/>
      </c>
      <c r="BB114" t="str">
        <f>IFERROR(IF($A114="","",IF(SUMIFS(RAW_매출A!$J$2:$J$7000,RAW_매출A!$B$2:$B$7000,$A114,RAW_매출A!$A$2:$A$7000,EDATE($E114,BB$1-1))=0,"",SUMIFS(RAW_매출A!$J$2:$J$7000,RAW_매출A!$B$2:$B$7000,$A114,RAW_매출A!$A$2:$A$7000,EDATE($E114,BB$1-1)))),"")</f>
        <v/>
      </c>
      <c r="BC114" t="str">
        <f>IFERROR(IF($A114="","",IF(SUMIFS(RAW_매출A!$J$2:$J$7000,RAW_매출A!$B$2:$B$7000,$A114,RAW_매출A!$A$2:$A$7000,EDATE($E114,BC$1-1))=0,"",SUMIFS(RAW_매출A!$J$2:$J$7000,RAW_매출A!$B$2:$B$7000,$A114,RAW_매출A!$A$2:$A$7000,EDATE($E114,BC$1-1)))),"")</f>
        <v/>
      </c>
      <c r="BD114" t="str">
        <f>IFERROR(IF($A114="","",IF(SUMIFS(RAW_매출A!$J$2:$J$7000,RAW_매출A!$B$2:$B$7000,$A114,RAW_매출A!$A$2:$A$7000,EDATE($E114,BD$1-1))=0,"",SUMIFS(RAW_매출A!$J$2:$J$7000,RAW_매출A!$B$2:$B$7000,$A114,RAW_매출A!$A$2:$A$7000,EDATE($E114,BD$1-1)))),"")</f>
        <v/>
      </c>
      <c r="BE114" t="str">
        <f>IFERROR(IF($A114="","",IF(SUMIFS(RAW_매출A!$J$2:$J$7000,RAW_매출A!$B$2:$B$7000,$A114,RAW_매출A!$A$2:$A$7000,EDATE($E114,BE$1-1))=0,"",SUMIFS(RAW_매출A!$J$2:$J$7000,RAW_매출A!$B$2:$B$7000,$A114,RAW_매출A!$A$2:$A$7000,EDATE($E114,BE$1-1)))),"")</f>
        <v/>
      </c>
      <c r="BF114" t="str">
        <f>IFERROR(IF($A114="","",IF(SUMIFS(RAW_매출A!$J$2:$J$7000,RAW_매출A!$B$2:$B$7000,$A114,RAW_매출A!$A$2:$A$7000,EDATE($E114,BF$1-1))=0,"",SUMIFS(RAW_매출A!$J$2:$J$7000,RAW_매출A!$B$2:$B$7000,$A114,RAW_매출A!$A$2:$A$7000,EDATE($E114,BF$1-1)))),"")</f>
        <v/>
      </c>
      <c r="BG114" t="str">
        <f>IFERROR(IF($A114="","",IF(SUMIFS(RAW_매출A!$J$2:$J$7000,RAW_매출A!$B$2:$B$7000,$A114,RAW_매출A!$A$2:$A$7000,EDATE($E114,BG$1-1))=0,"",SUMIFS(RAW_매출A!$J$2:$J$7000,RAW_매출A!$B$2:$B$7000,$A114,RAW_매출A!$A$2:$A$7000,EDATE($E114,BG$1-1)))),"")</f>
        <v/>
      </c>
      <c r="BH114" t="str">
        <f>IFERROR(IF($A114="","",IF(SUMIFS(RAW_매출A!$J$2:$J$7000,RAW_매출A!$B$2:$B$7000,$A114,RAW_매출A!$A$2:$A$7000,EDATE($E114,BH$1-1))=0,"",SUMIFS(RAW_매출A!$J$2:$J$7000,RAW_매출A!$B$2:$B$7000,$A114,RAW_매출A!$A$2:$A$7000,EDATE($E114,BH$1-1)))),"")</f>
        <v/>
      </c>
      <c r="BI114" t="str">
        <f>IFERROR(IF($A114="","",IF(SUMIFS(RAW_매출A!$J$2:$J$7000,RAW_매출A!$B$2:$B$7000,$A114,RAW_매출A!$A$2:$A$7000,EDATE($E114,BI$1-1))=0,"",SUMIFS(RAW_매출A!$J$2:$J$7000,RAW_매출A!$B$2:$B$7000,$A114,RAW_매출A!$A$2:$A$7000,EDATE($E114,BI$1-1)))),"")</f>
        <v/>
      </c>
      <c r="BJ114" t="str">
        <f>IFERROR(IF($A114="","",IF(SUMIFS(RAW_매출A!$J$2:$J$7000,RAW_매출A!$B$2:$B$7000,$A114,RAW_매출A!$A$2:$A$7000,EDATE($E114,BJ$1-1))=0,"",SUMIFS(RAW_매출A!$J$2:$J$7000,RAW_매출A!$B$2:$B$7000,$A114,RAW_매출A!$A$2:$A$7000,EDATE($E114,BJ$1-1)))),"")</f>
        <v/>
      </c>
      <c r="BK114" t="str">
        <f>IFERROR(IF($A114="","",IF(SUMIFS(RAW_매출A!$J$2:$J$7000,RAW_매출A!$B$2:$B$7000,$A114,RAW_매출A!$A$2:$A$7000,EDATE($E114,BK$1-1))=0,"",SUMIFS(RAW_매출A!$J$2:$J$7000,RAW_매출A!$B$2:$B$7000,$A114,RAW_매출A!$A$2:$A$7000,EDATE($E114,BK$1-1)))),"")</f>
        <v/>
      </c>
      <c r="BL114" t="str">
        <f>IFERROR(IF($A114="","",IF(SUMIFS(RAW_매출A!$J$2:$J$7000,RAW_매출A!$B$2:$B$7000,$A114,RAW_매출A!$A$2:$A$7000,EDATE($E114,BL$1-1))=0,"",SUMIFS(RAW_매출A!$J$2:$J$7000,RAW_매출A!$B$2:$B$7000,$A114,RAW_매출A!$A$2:$A$7000,EDATE($E114,BL$1-1)))),"")</f>
        <v/>
      </c>
      <c r="BM114" t="str">
        <f>IFERROR(IF($A114="","",IF(SUMIFS(RAW_매출A!$J$2:$J$7000,RAW_매출A!$B$2:$B$7000,$A114,RAW_매출A!$A$2:$A$7000,EDATE($E114,BM$1-1))=0,"",SUMIFS(RAW_매출A!$J$2:$J$7000,RAW_매출A!$B$2:$B$7000,$A114,RAW_매출A!$A$2:$A$7000,EDATE($E114,BM$1-1)))),"")</f>
        <v/>
      </c>
      <c r="BN114" t="str">
        <f>IFERROR(IF($A114="","",IF(SUMIFS(RAW_매출A!$J$2:$J$7000,RAW_매출A!$B$2:$B$7000,$A114,RAW_매출A!$A$2:$A$7000,EDATE($E114,BN$1-1))=0,"",SUMIFS(RAW_매출A!$J$2:$J$7000,RAW_매출A!$B$2:$B$7000,$A114,RAW_매출A!$A$2:$A$7000,EDATE($E114,BN$1-1)))),"")</f>
        <v/>
      </c>
    </row>
    <row r="115" spans="1:66" x14ac:dyDescent="0.3">
      <c r="A115" t="str">
        <f>세팅!A116</f>
        <v>(1105) #공항시장역점</v>
      </c>
      <c r="B115" t="str">
        <f>세팅!B116</f>
        <v>150-1</v>
      </c>
      <c r="C115">
        <f t="shared" si="5"/>
        <v>1</v>
      </c>
      <c r="D115" t="str">
        <f t="shared" si="6"/>
        <v>1</v>
      </c>
      <c r="E115" s="1">
        <f>세팅!D116</f>
        <v>45352</v>
      </c>
      <c r="F115">
        <f t="shared" si="7"/>
        <v>2710808.3333333335</v>
      </c>
      <c r="G115">
        <f>IFERROR(IF($A115="","",IF(SUMIFS(RAW_매출A!$J$2:$J$7000,RAW_매출A!$B$2:$B$7000,$A115,RAW_매출A!$A$2:$A$7000,EDATE($E115,G$1-1))=0,"",SUMIFS(RAW_매출A!$J$2:$J$7000,RAW_매출A!$B$2:$B$7000,$A115,RAW_매출A!$A$2:$A$7000,EDATE($E115,G$1-1)))),"")</f>
        <v>2545440</v>
      </c>
      <c r="H115">
        <f>IFERROR(IF($A115="","",IF(SUMIFS(RAW_매출A!$J$2:$J$7000,RAW_매출A!$B$2:$B$7000,$A115,RAW_매출A!$A$2:$A$7000,EDATE($E115,H$1-1))=0,"",SUMIFS(RAW_매출A!$J$2:$J$7000,RAW_매출A!$B$2:$B$7000,$A115,RAW_매출A!$A$2:$A$7000,EDATE($E115,H$1-1)))),"")</f>
        <v>2722810</v>
      </c>
      <c r="I115">
        <f>IFERROR(IF($A115="","",IF(SUMIFS(RAW_매출A!$J$2:$J$7000,RAW_매출A!$B$2:$B$7000,$A115,RAW_매출A!$A$2:$A$7000,EDATE($E115,I$1-1))=0,"",SUMIFS(RAW_매출A!$J$2:$J$7000,RAW_매출A!$B$2:$B$7000,$A115,RAW_매출A!$A$2:$A$7000,EDATE($E115,I$1-1)))),"")</f>
        <v>2650650</v>
      </c>
      <c r="J115" s="28">
        <f>IFERROR(IF($A115="","",IF(SUMIFS(RAW_매출A!$J$2:$J$7000,RAW_매출A!$B$2:$B$7000,$A115,RAW_매출A!$A$2:$A$7000,EDATE($E115,J$1-1))=0,"",SUMIFS(RAW_매출A!$J$2:$J$7000,RAW_매출A!$B$2:$B$7000,$A115,RAW_매출A!$A$2:$A$7000,EDATE($E115,J$1-1)))),"")</f>
        <v>2873700</v>
      </c>
      <c r="K115" s="28">
        <f>IFERROR(IF($A115="","",IF(SUMIFS(RAW_매출A!$J$2:$J$7000,RAW_매출A!$B$2:$B$7000,$A115,RAW_매출A!$A$2:$A$7000,EDATE($E115,K$1-1))=0,"",SUMIFS(RAW_매출A!$J$2:$J$7000,RAW_매출A!$B$2:$B$7000,$A115,RAW_매출A!$A$2:$A$7000,EDATE($E115,K$1-1)))),"")</f>
        <v>2807550</v>
      </c>
      <c r="L115" s="28">
        <f>IFERROR(IF($A115="","",IF(SUMIFS(RAW_매출A!$J$2:$J$7000,RAW_매출A!$B$2:$B$7000,$A115,RAW_매출A!$A$2:$A$7000,EDATE($E115,L$1-1))=0,"",SUMIFS(RAW_매출A!$J$2:$J$7000,RAW_매출A!$B$2:$B$7000,$A115,RAW_매출A!$A$2:$A$7000,EDATE($E115,L$1-1)))),"")</f>
        <v>2768750</v>
      </c>
      <c r="M115" s="28">
        <f>IFERROR(IF($A115="","",IF(SUMIFS(RAW_매출A!$J$2:$J$7000,RAW_매출A!$B$2:$B$7000,$A115,RAW_매출A!$A$2:$A$7000,EDATE($E115,M$1-1))=0,"",SUMIFS(RAW_매출A!$J$2:$J$7000,RAW_매출A!$B$2:$B$7000,$A115,RAW_매출A!$A$2:$A$7000,EDATE($E115,M$1-1)))),"")</f>
        <v>2324100</v>
      </c>
      <c r="N115" s="28">
        <f>IFERROR(IF($A115="","",IF(SUMIFS(RAW_매출A!$J$2:$J$7000,RAW_매출A!$B$2:$B$7000,$A115,RAW_매출A!$A$2:$A$7000,EDATE($E115,N$1-1))=0,"",SUMIFS(RAW_매출A!$J$2:$J$7000,RAW_매출A!$B$2:$B$7000,$A115,RAW_매출A!$A$2:$A$7000,EDATE($E115,N$1-1)))),"")</f>
        <v>2823950</v>
      </c>
      <c r="O115" s="28">
        <f>IFERROR(IF($A115="","",IF(SUMIFS(RAW_매출A!$J$2:$J$7000,RAW_매출A!$B$2:$B$7000,$A115,RAW_매출A!$A$2:$A$7000,EDATE($E115,O$1-1))=0,"",SUMIFS(RAW_매출A!$J$2:$J$7000,RAW_매출A!$B$2:$B$7000,$A115,RAW_매출A!$A$2:$A$7000,EDATE($E115,O$1-1)))),"")</f>
        <v>2666800</v>
      </c>
      <c r="P115">
        <f>IFERROR(IF($A115="","",IF(SUMIFS(RAW_매출A!$J$2:$J$7000,RAW_매출A!$B$2:$B$7000,$A115,RAW_매출A!$A$2:$A$7000,EDATE($E115,P$1-1))=0,"",SUMIFS(RAW_매출A!$J$2:$J$7000,RAW_매출A!$B$2:$B$7000,$A115,RAW_매출A!$A$2:$A$7000,EDATE($E115,P$1-1)))),"")</f>
        <v>2338580</v>
      </c>
      <c r="Q115">
        <f>IFERROR(IF($A115="","",IF(SUMIFS(RAW_매출A!$J$2:$J$7000,RAW_매출A!$B$2:$B$7000,$A115,RAW_매출A!$A$2:$A$7000,EDATE($E115,Q$1-1))=0,"",SUMIFS(RAW_매출A!$J$2:$J$7000,RAW_매출A!$B$2:$B$7000,$A115,RAW_매출A!$A$2:$A$7000,EDATE($E115,Q$1-1)))),"")</f>
        <v>2462930</v>
      </c>
      <c r="R115">
        <f>IFERROR(IF($A115="","",IF(SUMIFS(RAW_매출A!$J$2:$J$7000,RAW_매출A!$B$2:$B$7000,$A115,RAW_매출A!$A$2:$A$7000,EDATE($E115,R$1-1))=0,"",SUMIFS(RAW_매출A!$J$2:$J$7000,RAW_매출A!$B$2:$B$7000,$A115,RAW_매출A!$A$2:$A$7000,EDATE($E115,R$1-1)))),"")</f>
        <v>2166650</v>
      </c>
      <c r="S115">
        <f>IFERROR(IF($A115="","",IF(SUMIFS(RAW_매출A!$J$2:$J$7000,RAW_매출A!$B$2:$B$7000,$A115,RAW_매출A!$A$2:$A$7000,EDATE($E115,S$1-1))=0,"",SUMIFS(RAW_매출A!$J$2:$J$7000,RAW_매출A!$B$2:$B$7000,$A115,RAW_매출A!$A$2:$A$7000,EDATE($E115,S$1-1)))),"")</f>
        <v>2464000</v>
      </c>
      <c r="T115">
        <f>IFERROR(IF($A115="","",IF(SUMIFS(RAW_매출A!$J$2:$J$7000,RAW_매출A!$B$2:$B$7000,$A115,RAW_매출A!$A$2:$A$7000,EDATE($E115,T$1-1))=0,"",SUMIFS(RAW_매출A!$J$2:$J$7000,RAW_매출A!$B$2:$B$7000,$A115,RAW_매출A!$A$2:$A$7000,EDATE($E115,T$1-1)))),"")</f>
        <v>2330750</v>
      </c>
      <c r="U115">
        <f>IFERROR(IF($A115="","",IF(SUMIFS(RAW_매출A!$J$2:$J$7000,RAW_매출A!$B$2:$B$7000,$A115,RAW_매출A!$A$2:$A$7000,EDATE($E115,U$1-1))=0,"",SUMIFS(RAW_매출A!$J$2:$J$7000,RAW_매출A!$B$2:$B$7000,$A115,RAW_매출A!$A$2:$A$7000,EDATE($E115,U$1-1)))),"")</f>
        <v>2741050</v>
      </c>
      <c r="V115">
        <f>IFERROR(IF($A115="","",IF(SUMIFS(RAW_매출A!$J$2:$J$7000,RAW_매출A!$B$2:$B$7000,$A115,RAW_매출A!$A$2:$A$7000,EDATE($E115,V$1-1))=0,"",SUMIFS(RAW_매출A!$J$2:$J$7000,RAW_매출A!$B$2:$B$7000,$A115,RAW_매출A!$A$2:$A$7000,EDATE($E115,V$1-1)))),"")</f>
        <v>2759750</v>
      </c>
      <c r="W115">
        <f>IFERROR(IF($A115="","",IF(SUMIFS(RAW_매출A!$J$2:$J$7000,RAW_매출A!$B$2:$B$7000,$A115,RAW_매출A!$A$2:$A$7000,EDATE($E115,W$1-1))=0,"",SUMIFS(RAW_매출A!$J$2:$J$7000,RAW_매출A!$B$2:$B$7000,$A115,RAW_매출A!$A$2:$A$7000,EDATE($E115,W$1-1)))),"")</f>
        <v>2417850</v>
      </c>
      <c r="X115">
        <f>IFERROR(IF($A115="","",IF(SUMIFS(RAW_매출A!$J$2:$J$7000,RAW_매출A!$B$2:$B$7000,$A115,RAW_매출A!$A$2:$A$7000,EDATE($E115,X$1-1))=0,"",SUMIFS(RAW_매출A!$J$2:$J$7000,RAW_매출A!$B$2:$B$7000,$A115,RAW_매출A!$A$2:$A$7000,EDATE($E115,X$1-1)))),"")</f>
        <v>2349350</v>
      </c>
      <c r="Y115">
        <f>IFERROR(IF($A115="","",IF(SUMIFS(RAW_매출A!$J$2:$J$7000,RAW_매출A!$B$2:$B$7000,$A115,RAW_매출A!$A$2:$A$7000,EDATE($E115,Y$1-1))=0,"",SUMIFS(RAW_매출A!$J$2:$J$7000,RAW_매출A!$B$2:$B$7000,$A115,RAW_매출A!$A$2:$A$7000,EDATE($E115,Y$1-1)))),"")</f>
        <v>2328150</v>
      </c>
      <c r="Z115">
        <f>IFERROR(IF($A115="","",IF(SUMIFS(RAW_매출A!$J$2:$J$7000,RAW_매출A!$B$2:$B$7000,$A115,RAW_매출A!$A$2:$A$7000,EDATE($E115,Z$1-1))=0,"",SUMIFS(RAW_매출A!$J$2:$J$7000,RAW_매출A!$B$2:$B$7000,$A115,RAW_매출A!$A$2:$A$7000,EDATE($E115,Z$1-1)))),"")</f>
        <v>2569550</v>
      </c>
      <c r="AA115">
        <f>IFERROR(IF($A115="","",IF(SUMIFS(RAW_매출A!$J$2:$J$7000,RAW_매출A!$B$2:$B$7000,$A115,RAW_매출A!$A$2:$A$7000,EDATE($E115,AA$1-1))=0,"",SUMIFS(RAW_매출A!$J$2:$J$7000,RAW_매출A!$B$2:$B$7000,$A115,RAW_매출A!$A$2:$A$7000,EDATE($E115,AA$1-1)))),"")</f>
        <v>2767600</v>
      </c>
      <c r="AB115">
        <f>IFERROR(IF($A115="","",IF(SUMIFS(RAW_매출A!$J$2:$J$7000,RAW_매출A!$B$2:$B$7000,$A115,RAW_매출A!$A$2:$A$7000,EDATE($E115,AB$1-1))=0,"",SUMIFS(RAW_매출A!$J$2:$J$7000,RAW_매출A!$B$2:$B$7000,$A115,RAW_매출A!$A$2:$A$7000,EDATE($E115,AB$1-1)))),"")</f>
        <v>2315300</v>
      </c>
      <c r="AC115">
        <f>IFERROR(IF($A115="","",IF(SUMIFS(RAW_매출A!$J$2:$J$7000,RAW_매출A!$B$2:$B$7000,$A115,RAW_매출A!$A$2:$A$7000,EDATE($E115,AC$1-1))=0,"",SUMIFS(RAW_매출A!$J$2:$J$7000,RAW_매출A!$B$2:$B$7000,$A115,RAW_매출A!$A$2:$A$7000,EDATE($E115,AC$1-1)))),"")</f>
        <v>2218950</v>
      </c>
      <c r="AD115">
        <f>IFERROR(IF($A115="","",IF(SUMIFS(RAW_매출A!$J$2:$J$7000,RAW_매출A!$B$2:$B$7000,$A115,RAW_매출A!$A$2:$A$7000,EDATE($E115,AD$1-1))=0,"",SUMIFS(RAW_매출A!$J$2:$J$7000,RAW_매출A!$B$2:$B$7000,$A115,RAW_매출A!$A$2:$A$7000,EDATE($E115,AD$1-1)))),"")</f>
        <v>2347700</v>
      </c>
      <c r="AE115">
        <f>IFERROR(IF($A115="","",IF(SUMIFS(RAW_매출A!$J$2:$J$7000,RAW_매출A!$B$2:$B$7000,$A115,RAW_매출A!$A$2:$A$7000,EDATE($E115,AE$1-1))=0,"",SUMIFS(RAW_매출A!$J$2:$J$7000,RAW_매출A!$B$2:$B$7000,$A115,RAW_매출A!$A$2:$A$7000,EDATE($E115,AE$1-1)))),"")</f>
        <v>2962400</v>
      </c>
      <c r="AF115">
        <f>IFERROR(IF($A115="","",IF(SUMIFS(RAW_매출A!$J$2:$J$7000,RAW_매출A!$B$2:$B$7000,$A115,RAW_매출A!$A$2:$A$7000,EDATE($E115,AF$1-1))=0,"",SUMIFS(RAW_매출A!$J$2:$J$7000,RAW_매출A!$B$2:$B$7000,$A115,RAW_매출A!$A$2:$A$7000,EDATE($E115,AF$1-1)))),"")</f>
        <v>3438550</v>
      </c>
      <c r="AG115">
        <f>IFERROR(IF($A115="","",IF(SUMIFS(RAW_매출A!$J$2:$J$7000,RAW_매출A!$B$2:$B$7000,$A115,RAW_매출A!$A$2:$A$7000,EDATE($E115,AG$1-1))=0,"",SUMIFS(RAW_매출A!$J$2:$J$7000,RAW_매출A!$B$2:$B$7000,$A115,RAW_매출A!$A$2:$A$7000,EDATE($E115,AG$1-1)))),"")</f>
        <v>5145850</v>
      </c>
      <c r="AH115">
        <f>IFERROR(IF($A115="","",IF(SUMIFS(RAW_매출A!$J$2:$J$7000,RAW_매출A!$B$2:$B$7000,$A115,RAW_매출A!$A$2:$A$7000,EDATE($E115,AH$1-1))=0,"",SUMIFS(RAW_매출A!$J$2:$J$7000,RAW_매출A!$B$2:$B$7000,$A115,RAW_매출A!$A$2:$A$7000,EDATE($E115,AH$1-1)))),"")</f>
        <v>4647300</v>
      </c>
      <c r="AI115" t="str">
        <f>IFERROR(IF($A115="","",IF(SUMIFS(RAW_매출A!$J$2:$J$7000,RAW_매출A!$B$2:$B$7000,$A115,RAW_매출A!$A$2:$A$7000,EDATE($E115,AI$1-1))=0,"",SUMIFS(RAW_매출A!$J$2:$J$7000,RAW_매출A!$B$2:$B$7000,$A115,RAW_매출A!$A$2:$A$7000,EDATE($E115,AI$1-1)))),"")</f>
        <v/>
      </c>
      <c r="AJ115" t="str">
        <f>IFERROR(IF($A115="","",IF(SUMIFS(RAW_매출A!$J$2:$J$7000,RAW_매출A!$B$2:$B$7000,$A115,RAW_매출A!$A$2:$A$7000,EDATE($E115,AJ$1-1))=0,"",SUMIFS(RAW_매출A!$J$2:$J$7000,RAW_매출A!$B$2:$B$7000,$A115,RAW_매출A!$A$2:$A$7000,EDATE($E115,AJ$1-1)))),"")</f>
        <v/>
      </c>
      <c r="AK115" t="str">
        <f>IFERROR(IF($A115="","",IF(SUMIFS(RAW_매출A!$J$2:$J$7000,RAW_매출A!$B$2:$B$7000,$A115,RAW_매출A!$A$2:$A$7000,EDATE($E115,AK$1-1))=0,"",SUMIFS(RAW_매출A!$J$2:$J$7000,RAW_매출A!$B$2:$B$7000,$A115,RAW_매출A!$A$2:$A$7000,EDATE($E115,AK$1-1)))),"")</f>
        <v/>
      </c>
      <c r="AL115" t="str">
        <f>IFERROR(IF($A115="","",IF(SUMIFS(RAW_매출A!$J$2:$J$7000,RAW_매출A!$B$2:$B$7000,$A115,RAW_매출A!$A$2:$A$7000,EDATE($E115,AL$1-1))=0,"",SUMIFS(RAW_매출A!$J$2:$J$7000,RAW_매출A!$B$2:$B$7000,$A115,RAW_매출A!$A$2:$A$7000,EDATE($E115,AL$1-1)))),"")</f>
        <v/>
      </c>
      <c r="AM115" t="str">
        <f>IFERROR(IF($A115="","",IF(SUMIFS(RAW_매출A!$J$2:$J$7000,RAW_매출A!$B$2:$B$7000,$A115,RAW_매출A!$A$2:$A$7000,EDATE($E115,AM$1-1))=0,"",SUMIFS(RAW_매출A!$J$2:$J$7000,RAW_매출A!$B$2:$B$7000,$A115,RAW_매출A!$A$2:$A$7000,EDATE($E115,AM$1-1)))),"")</f>
        <v/>
      </c>
      <c r="AN115" t="str">
        <f>IFERROR(IF($A115="","",IF(SUMIFS(RAW_매출A!$J$2:$J$7000,RAW_매출A!$B$2:$B$7000,$A115,RAW_매출A!$A$2:$A$7000,EDATE($E115,AN$1-1))=0,"",SUMIFS(RAW_매출A!$J$2:$J$7000,RAW_매출A!$B$2:$B$7000,$A115,RAW_매출A!$A$2:$A$7000,EDATE($E115,AN$1-1)))),"")</f>
        <v/>
      </c>
      <c r="AO115" t="str">
        <f>IFERROR(IF($A115="","",IF(SUMIFS(RAW_매출A!$J$2:$J$7000,RAW_매출A!$B$2:$B$7000,$A115,RAW_매출A!$A$2:$A$7000,EDATE($E115,AO$1-1))=0,"",SUMIFS(RAW_매출A!$J$2:$J$7000,RAW_매출A!$B$2:$B$7000,$A115,RAW_매출A!$A$2:$A$7000,EDATE($E115,AO$1-1)))),"")</f>
        <v/>
      </c>
      <c r="AP115" t="str">
        <f>IFERROR(IF($A115="","",IF(SUMIFS(RAW_매출A!$J$2:$J$7000,RAW_매출A!$B$2:$B$7000,$A115,RAW_매출A!$A$2:$A$7000,EDATE($E115,AP$1-1))=0,"",SUMIFS(RAW_매출A!$J$2:$J$7000,RAW_매출A!$B$2:$B$7000,$A115,RAW_매출A!$A$2:$A$7000,EDATE($E115,AP$1-1)))),"")</f>
        <v/>
      </c>
      <c r="AQ115" t="str">
        <f>IFERROR(IF($A115="","",IF(SUMIFS(RAW_매출A!$J$2:$J$7000,RAW_매출A!$B$2:$B$7000,$A115,RAW_매출A!$A$2:$A$7000,EDATE($E115,AQ$1-1))=0,"",SUMIFS(RAW_매출A!$J$2:$J$7000,RAW_매출A!$B$2:$B$7000,$A115,RAW_매출A!$A$2:$A$7000,EDATE($E115,AQ$1-1)))),"")</f>
        <v/>
      </c>
      <c r="AR115" t="str">
        <f>IFERROR(IF($A115="","",IF(SUMIFS(RAW_매출A!$J$2:$J$7000,RAW_매출A!$B$2:$B$7000,$A115,RAW_매출A!$A$2:$A$7000,EDATE($E115,AR$1-1))=0,"",SUMIFS(RAW_매출A!$J$2:$J$7000,RAW_매출A!$B$2:$B$7000,$A115,RAW_매출A!$A$2:$A$7000,EDATE($E115,AR$1-1)))),"")</f>
        <v/>
      </c>
      <c r="AS115" t="str">
        <f>IFERROR(IF($A115="","",IF(SUMIFS(RAW_매출A!$J$2:$J$7000,RAW_매출A!$B$2:$B$7000,$A115,RAW_매출A!$A$2:$A$7000,EDATE($E115,AS$1-1))=0,"",SUMIFS(RAW_매출A!$J$2:$J$7000,RAW_매출A!$B$2:$B$7000,$A115,RAW_매출A!$A$2:$A$7000,EDATE($E115,AS$1-1)))),"")</f>
        <v/>
      </c>
      <c r="AT115" t="str">
        <f>IFERROR(IF($A115="","",IF(SUMIFS(RAW_매출A!$J$2:$J$7000,RAW_매출A!$B$2:$B$7000,$A115,RAW_매출A!$A$2:$A$7000,EDATE($E115,AT$1-1))=0,"",SUMIFS(RAW_매출A!$J$2:$J$7000,RAW_매출A!$B$2:$B$7000,$A115,RAW_매출A!$A$2:$A$7000,EDATE($E115,AT$1-1)))),"")</f>
        <v/>
      </c>
      <c r="AU115" t="str">
        <f>IFERROR(IF($A115="","",IF(SUMIFS(RAW_매출A!$J$2:$J$7000,RAW_매출A!$B$2:$B$7000,$A115,RAW_매출A!$A$2:$A$7000,EDATE($E115,AU$1-1))=0,"",SUMIFS(RAW_매출A!$J$2:$J$7000,RAW_매출A!$B$2:$B$7000,$A115,RAW_매출A!$A$2:$A$7000,EDATE($E115,AU$1-1)))),"")</f>
        <v/>
      </c>
      <c r="AV115" t="str">
        <f>IFERROR(IF($A115="","",IF(SUMIFS(RAW_매출A!$J$2:$J$7000,RAW_매출A!$B$2:$B$7000,$A115,RAW_매출A!$A$2:$A$7000,EDATE($E115,AV$1-1))=0,"",SUMIFS(RAW_매출A!$J$2:$J$7000,RAW_매출A!$B$2:$B$7000,$A115,RAW_매출A!$A$2:$A$7000,EDATE($E115,AV$1-1)))),"")</f>
        <v/>
      </c>
      <c r="AW115" t="str">
        <f>IFERROR(IF($A115="","",IF(SUMIFS(RAW_매출A!$J$2:$J$7000,RAW_매출A!$B$2:$B$7000,$A115,RAW_매출A!$A$2:$A$7000,EDATE($E115,AW$1-1))=0,"",SUMIFS(RAW_매출A!$J$2:$J$7000,RAW_매출A!$B$2:$B$7000,$A115,RAW_매출A!$A$2:$A$7000,EDATE($E115,AW$1-1)))),"")</f>
        <v/>
      </c>
      <c r="AX115" t="str">
        <f>IFERROR(IF($A115="","",IF(SUMIFS(RAW_매출A!$J$2:$J$7000,RAW_매출A!$B$2:$B$7000,$A115,RAW_매출A!$A$2:$A$7000,EDATE($E115,AX$1-1))=0,"",SUMIFS(RAW_매출A!$J$2:$J$7000,RAW_매출A!$B$2:$B$7000,$A115,RAW_매출A!$A$2:$A$7000,EDATE($E115,AX$1-1)))),"")</f>
        <v/>
      </c>
      <c r="AY115" t="str">
        <f>IFERROR(IF($A115="","",IF(SUMIFS(RAW_매출A!$J$2:$J$7000,RAW_매출A!$B$2:$B$7000,$A115,RAW_매출A!$A$2:$A$7000,EDATE($E115,AY$1-1))=0,"",SUMIFS(RAW_매출A!$J$2:$J$7000,RAW_매출A!$B$2:$B$7000,$A115,RAW_매출A!$A$2:$A$7000,EDATE($E115,AY$1-1)))),"")</f>
        <v/>
      </c>
      <c r="AZ115" t="str">
        <f>IFERROR(IF($A115="","",IF(SUMIFS(RAW_매출A!$J$2:$J$7000,RAW_매출A!$B$2:$B$7000,$A115,RAW_매출A!$A$2:$A$7000,EDATE($E115,AZ$1-1))=0,"",SUMIFS(RAW_매출A!$J$2:$J$7000,RAW_매출A!$B$2:$B$7000,$A115,RAW_매출A!$A$2:$A$7000,EDATE($E115,AZ$1-1)))),"")</f>
        <v/>
      </c>
      <c r="BA115" t="str">
        <f>IFERROR(IF($A115="","",IF(SUMIFS(RAW_매출A!$J$2:$J$7000,RAW_매출A!$B$2:$B$7000,$A115,RAW_매출A!$A$2:$A$7000,EDATE($E115,BA$1-1))=0,"",SUMIFS(RAW_매출A!$J$2:$J$7000,RAW_매출A!$B$2:$B$7000,$A115,RAW_매출A!$A$2:$A$7000,EDATE($E115,BA$1-1)))),"")</f>
        <v/>
      </c>
      <c r="BB115" t="str">
        <f>IFERROR(IF($A115="","",IF(SUMIFS(RAW_매출A!$J$2:$J$7000,RAW_매출A!$B$2:$B$7000,$A115,RAW_매출A!$A$2:$A$7000,EDATE($E115,BB$1-1))=0,"",SUMIFS(RAW_매출A!$J$2:$J$7000,RAW_매출A!$B$2:$B$7000,$A115,RAW_매출A!$A$2:$A$7000,EDATE($E115,BB$1-1)))),"")</f>
        <v/>
      </c>
      <c r="BC115" t="str">
        <f>IFERROR(IF($A115="","",IF(SUMIFS(RAW_매출A!$J$2:$J$7000,RAW_매출A!$B$2:$B$7000,$A115,RAW_매출A!$A$2:$A$7000,EDATE($E115,BC$1-1))=0,"",SUMIFS(RAW_매출A!$J$2:$J$7000,RAW_매출A!$B$2:$B$7000,$A115,RAW_매출A!$A$2:$A$7000,EDATE($E115,BC$1-1)))),"")</f>
        <v/>
      </c>
      <c r="BD115" t="str">
        <f>IFERROR(IF($A115="","",IF(SUMIFS(RAW_매출A!$J$2:$J$7000,RAW_매출A!$B$2:$B$7000,$A115,RAW_매출A!$A$2:$A$7000,EDATE($E115,BD$1-1))=0,"",SUMIFS(RAW_매출A!$J$2:$J$7000,RAW_매출A!$B$2:$B$7000,$A115,RAW_매출A!$A$2:$A$7000,EDATE($E115,BD$1-1)))),"")</f>
        <v/>
      </c>
      <c r="BE115" t="str">
        <f>IFERROR(IF($A115="","",IF(SUMIFS(RAW_매출A!$J$2:$J$7000,RAW_매출A!$B$2:$B$7000,$A115,RAW_매출A!$A$2:$A$7000,EDATE($E115,BE$1-1))=0,"",SUMIFS(RAW_매출A!$J$2:$J$7000,RAW_매출A!$B$2:$B$7000,$A115,RAW_매출A!$A$2:$A$7000,EDATE($E115,BE$1-1)))),"")</f>
        <v/>
      </c>
      <c r="BF115" t="str">
        <f>IFERROR(IF($A115="","",IF(SUMIFS(RAW_매출A!$J$2:$J$7000,RAW_매출A!$B$2:$B$7000,$A115,RAW_매출A!$A$2:$A$7000,EDATE($E115,BF$1-1))=0,"",SUMIFS(RAW_매출A!$J$2:$J$7000,RAW_매출A!$B$2:$B$7000,$A115,RAW_매출A!$A$2:$A$7000,EDATE($E115,BF$1-1)))),"")</f>
        <v/>
      </c>
      <c r="BG115" t="str">
        <f>IFERROR(IF($A115="","",IF(SUMIFS(RAW_매출A!$J$2:$J$7000,RAW_매출A!$B$2:$B$7000,$A115,RAW_매출A!$A$2:$A$7000,EDATE($E115,BG$1-1))=0,"",SUMIFS(RAW_매출A!$J$2:$J$7000,RAW_매출A!$B$2:$B$7000,$A115,RAW_매출A!$A$2:$A$7000,EDATE($E115,BG$1-1)))),"")</f>
        <v/>
      </c>
      <c r="BH115" t="str">
        <f>IFERROR(IF($A115="","",IF(SUMIFS(RAW_매출A!$J$2:$J$7000,RAW_매출A!$B$2:$B$7000,$A115,RAW_매출A!$A$2:$A$7000,EDATE($E115,BH$1-1))=0,"",SUMIFS(RAW_매출A!$J$2:$J$7000,RAW_매출A!$B$2:$B$7000,$A115,RAW_매출A!$A$2:$A$7000,EDATE($E115,BH$1-1)))),"")</f>
        <v/>
      </c>
      <c r="BI115" t="str">
        <f>IFERROR(IF($A115="","",IF(SUMIFS(RAW_매출A!$J$2:$J$7000,RAW_매출A!$B$2:$B$7000,$A115,RAW_매출A!$A$2:$A$7000,EDATE($E115,BI$1-1))=0,"",SUMIFS(RAW_매출A!$J$2:$J$7000,RAW_매출A!$B$2:$B$7000,$A115,RAW_매출A!$A$2:$A$7000,EDATE($E115,BI$1-1)))),"")</f>
        <v/>
      </c>
      <c r="BJ115" t="str">
        <f>IFERROR(IF($A115="","",IF(SUMIFS(RAW_매출A!$J$2:$J$7000,RAW_매출A!$B$2:$B$7000,$A115,RAW_매출A!$A$2:$A$7000,EDATE($E115,BJ$1-1))=0,"",SUMIFS(RAW_매출A!$J$2:$J$7000,RAW_매출A!$B$2:$B$7000,$A115,RAW_매출A!$A$2:$A$7000,EDATE($E115,BJ$1-1)))),"")</f>
        <v/>
      </c>
      <c r="BK115" t="str">
        <f>IFERROR(IF($A115="","",IF(SUMIFS(RAW_매출A!$J$2:$J$7000,RAW_매출A!$B$2:$B$7000,$A115,RAW_매출A!$A$2:$A$7000,EDATE($E115,BK$1-1))=0,"",SUMIFS(RAW_매출A!$J$2:$J$7000,RAW_매출A!$B$2:$B$7000,$A115,RAW_매출A!$A$2:$A$7000,EDATE($E115,BK$1-1)))),"")</f>
        <v/>
      </c>
      <c r="BL115" t="str">
        <f>IFERROR(IF($A115="","",IF(SUMIFS(RAW_매출A!$J$2:$J$7000,RAW_매출A!$B$2:$B$7000,$A115,RAW_매출A!$A$2:$A$7000,EDATE($E115,BL$1-1))=0,"",SUMIFS(RAW_매출A!$J$2:$J$7000,RAW_매출A!$B$2:$B$7000,$A115,RAW_매출A!$A$2:$A$7000,EDATE($E115,BL$1-1)))),"")</f>
        <v/>
      </c>
      <c r="BM115" t="str">
        <f>IFERROR(IF($A115="","",IF(SUMIFS(RAW_매출A!$J$2:$J$7000,RAW_매출A!$B$2:$B$7000,$A115,RAW_매출A!$A$2:$A$7000,EDATE($E115,BM$1-1))=0,"",SUMIFS(RAW_매출A!$J$2:$J$7000,RAW_매출A!$B$2:$B$7000,$A115,RAW_매출A!$A$2:$A$7000,EDATE($E115,BM$1-1)))),"")</f>
        <v/>
      </c>
      <c r="BN115" t="str">
        <f>IFERROR(IF($A115="","",IF(SUMIFS(RAW_매출A!$J$2:$J$7000,RAW_매출A!$B$2:$B$7000,$A115,RAW_매출A!$A$2:$A$7000,EDATE($E115,BN$1-1))=0,"",SUMIFS(RAW_매출A!$J$2:$J$7000,RAW_매출A!$B$2:$B$7000,$A115,RAW_매출A!$A$2:$A$7000,EDATE($E115,BN$1-1)))),"")</f>
        <v/>
      </c>
    </row>
    <row r="116" spans="1:66" x14ac:dyDescent="0.3">
      <c r="A116" t="str">
        <f>세팅!A117</f>
        <v>(1106) #아주대씨씨점</v>
      </c>
      <c r="B116" t="str">
        <f>세팅!B117</f>
        <v>150-0</v>
      </c>
      <c r="C116">
        <f t="shared" si="5"/>
        <v>0</v>
      </c>
      <c r="D116" t="str">
        <f t="shared" si="6"/>
        <v>0</v>
      </c>
      <c r="E116" s="1">
        <f>세팅!D117</f>
        <v>45383</v>
      </c>
      <c r="F116">
        <f t="shared" si="7"/>
        <v>4859333.333333333</v>
      </c>
      <c r="G116">
        <f>IFERROR(IF($A116="","",IF(SUMIFS(RAW_매출A!$J$2:$J$7000,RAW_매출A!$B$2:$B$7000,$A116,RAW_매출A!$A$2:$A$7000,EDATE($E116,G$1-1))=0,"",SUMIFS(RAW_매출A!$J$2:$J$7000,RAW_매출A!$B$2:$B$7000,$A116,RAW_매출A!$A$2:$A$7000,EDATE($E116,G$1-1)))),"")</f>
        <v>4394430</v>
      </c>
      <c r="H116">
        <f>IFERROR(IF($A116="","",IF(SUMIFS(RAW_매출A!$J$2:$J$7000,RAW_매출A!$B$2:$B$7000,$A116,RAW_매출A!$A$2:$A$7000,EDATE($E116,H$1-1))=0,"",SUMIFS(RAW_매출A!$J$2:$J$7000,RAW_매출A!$B$2:$B$7000,$A116,RAW_매출A!$A$2:$A$7000,EDATE($E116,H$1-1)))),"")</f>
        <v>4271110</v>
      </c>
      <c r="I116">
        <f>IFERROR(IF($A116="","",IF(SUMIFS(RAW_매출A!$J$2:$J$7000,RAW_매출A!$B$2:$B$7000,$A116,RAW_매출A!$A$2:$A$7000,EDATE($E116,I$1-1))=0,"",SUMIFS(RAW_매출A!$J$2:$J$7000,RAW_매출A!$B$2:$B$7000,$A116,RAW_매출A!$A$2:$A$7000,EDATE($E116,I$1-1)))),"")</f>
        <v>4380700</v>
      </c>
      <c r="J116" s="28">
        <f>IFERROR(IF($A116="","",IF(SUMIFS(RAW_매출A!$J$2:$J$7000,RAW_매출A!$B$2:$B$7000,$A116,RAW_매출A!$A$2:$A$7000,EDATE($E116,J$1-1))=0,"",SUMIFS(RAW_매출A!$J$2:$J$7000,RAW_매출A!$B$2:$B$7000,$A116,RAW_매출A!$A$2:$A$7000,EDATE($E116,J$1-1)))),"")</f>
        <v>4399450</v>
      </c>
      <c r="K116" s="28">
        <f>IFERROR(IF($A116="","",IF(SUMIFS(RAW_매출A!$J$2:$J$7000,RAW_매출A!$B$2:$B$7000,$A116,RAW_매출A!$A$2:$A$7000,EDATE($E116,K$1-1))=0,"",SUMIFS(RAW_매출A!$J$2:$J$7000,RAW_매출A!$B$2:$B$7000,$A116,RAW_매출A!$A$2:$A$7000,EDATE($E116,K$1-1)))),"")</f>
        <v>4590950</v>
      </c>
      <c r="L116" s="28">
        <f>IFERROR(IF($A116="","",IF(SUMIFS(RAW_매출A!$J$2:$J$7000,RAW_매출A!$B$2:$B$7000,$A116,RAW_매출A!$A$2:$A$7000,EDATE($E116,L$1-1))=0,"",SUMIFS(RAW_매출A!$J$2:$J$7000,RAW_매출A!$B$2:$B$7000,$A116,RAW_매출A!$A$2:$A$7000,EDATE($E116,L$1-1)))),"")</f>
        <v>4694350</v>
      </c>
      <c r="M116" s="28">
        <f>IFERROR(IF($A116="","",IF(SUMIFS(RAW_매출A!$J$2:$J$7000,RAW_매출A!$B$2:$B$7000,$A116,RAW_매출A!$A$2:$A$7000,EDATE($E116,M$1-1))=0,"",SUMIFS(RAW_매출A!$J$2:$J$7000,RAW_매출A!$B$2:$B$7000,$A116,RAW_매출A!$A$2:$A$7000,EDATE($E116,M$1-1)))),"")</f>
        <v>5253650</v>
      </c>
      <c r="N116" s="28">
        <f>IFERROR(IF($A116="","",IF(SUMIFS(RAW_매출A!$J$2:$J$7000,RAW_매출A!$B$2:$B$7000,$A116,RAW_매출A!$A$2:$A$7000,EDATE($E116,N$1-1))=0,"",SUMIFS(RAW_매출A!$J$2:$J$7000,RAW_매출A!$B$2:$B$7000,$A116,RAW_매출A!$A$2:$A$7000,EDATE($E116,N$1-1)))),"")</f>
        <v>5035800</v>
      </c>
      <c r="O116" s="28">
        <f>IFERROR(IF($A116="","",IF(SUMIFS(RAW_매출A!$J$2:$J$7000,RAW_매출A!$B$2:$B$7000,$A116,RAW_매출A!$A$2:$A$7000,EDATE($E116,O$1-1))=0,"",SUMIFS(RAW_매출A!$J$2:$J$7000,RAW_매출A!$B$2:$B$7000,$A116,RAW_매출A!$A$2:$A$7000,EDATE($E116,O$1-1)))),"")</f>
        <v>5181800</v>
      </c>
      <c r="P116">
        <f>IFERROR(IF($A116="","",IF(SUMIFS(RAW_매출A!$J$2:$J$7000,RAW_매출A!$B$2:$B$7000,$A116,RAW_매출A!$A$2:$A$7000,EDATE($E116,P$1-1))=0,"",SUMIFS(RAW_매출A!$J$2:$J$7000,RAW_매출A!$B$2:$B$7000,$A116,RAW_매출A!$A$2:$A$7000,EDATE($E116,P$1-1)))),"")</f>
        <v>4670450</v>
      </c>
      <c r="Q116">
        <f>IFERROR(IF($A116="","",IF(SUMIFS(RAW_매출A!$J$2:$J$7000,RAW_매출A!$B$2:$B$7000,$A116,RAW_매출A!$A$2:$A$7000,EDATE($E116,Q$1-1))=0,"",SUMIFS(RAW_매출A!$J$2:$J$7000,RAW_매출A!$B$2:$B$7000,$A116,RAW_매출A!$A$2:$A$7000,EDATE($E116,Q$1-1)))),"")</f>
        <v>4489800</v>
      </c>
      <c r="R116">
        <f>IFERROR(IF($A116="","",IF(SUMIFS(RAW_매출A!$J$2:$J$7000,RAW_매출A!$B$2:$B$7000,$A116,RAW_매출A!$A$2:$A$7000,EDATE($E116,R$1-1))=0,"",SUMIFS(RAW_매출A!$J$2:$J$7000,RAW_매출A!$B$2:$B$7000,$A116,RAW_매출A!$A$2:$A$7000,EDATE($E116,R$1-1)))),"")</f>
        <v>5097400</v>
      </c>
      <c r="S116">
        <f>IFERROR(IF($A116="","",IF(SUMIFS(RAW_매출A!$J$2:$J$7000,RAW_매출A!$B$2:$B$7000,$A116,RAW_매출A!$A$2:$A$7000,EDATE($E116,S$1-1))=0,"",SUMIFS(RAW_매출A!$J$2:$J$7000,RAW_매출A!$B$2:$B$7000,$A116,RAW_매출A!$A$2:$A$7000,EDATE($E116,S$1-1)))),"")</f>
        <v>4570900</v>
      </c>
      <c r="T116">
        <f>IFERROR(IF($A116="","",IF(SUMIFS(RAW_매출A!$J$2:$J$7000,RAW_매출A!$B$2:$B$7000,$A116,RAW_매출A!$A$2:$A$7000,EDATE($E116,T$1-1))=0,"",SUMIFS(RAW_매출A!$J$2:$J$7000,RAW_매출A!$B$2:$B$7000,$A116,RAW_매출A!$A$2:$A$7000,EDATE($E116,T$1-1)))),"")</f>
        <v>5997250</v>
      </c>
      <c r="U116">
        <f>IFERROR(IF($A116="","",IF(SUMIFS(RAW_매출A!$J$2:$J$7000,RAW_매출A!$B$2:$B$7000,$A116,RAW_매출A!$A$2:$A$7000,EDATE($E116,U$1-1))=0,"",SUMIFS(RAW_매출A!$J$2:$J$7000,RAW_매출A!$B$2:$B$7000,$A116,RAW_매출A!$A$2:$A$7000,EDATE($E116,U$1-1)))),"")</f>
        <v>5963650</v>
      </c>
      <c r="V116">
        <f>IFERROR(IF($A116="","",IF(SUMIFS(RAW_매출A!$J$2:$J$7000,RAW_매출A!$B$2:$B$7000,$A116,RAW_매출A!$A$2:$A$7000,EDATE($E116,V$1-1))=0,"",SUMIFS(RAW_매출A!$J$2:$J$7000,RAW_매출A!$B$2:$B$7000,$A116,RAW_매출A!$A$2:$A$7000,EDATE($E116,V$1-1)))),"")</f>
        <v>5568050</v>
      </c>
      <c r="W116">
        <f>IFERROR(IF($A116="","",IF(SUMIFS(RAW_매출A!$J$2:$J$7000,RAW_매출A!$B$2:$B$7000,$A116,RAW_매출A!$A$2:$A$7000,EDATE($E116,W$1-1))=0,"",SUMIFS(RAW_매출A!$J$2:$J$7000,RAW_매출A!$B$2:$B$7000,$A116,RAW_매출A!$A$2:$A$7000,EDATE($E116,W$1-1)))),"")</f>
        <v>5310200</v>
      </c>
      <c r="X116">
        <f>IFERROR(IF($A116="","",IF(SUMIFS(RAW_매출A!$J$2:$J$7000,RAW_매출A!$B$2:$B$7000,$A116,RAW_매출A!$A$2:$A$7000,EDATE($E116,X$1-1))=0,"",SUMIFS(RAW_매출A!$J$2:$J$7000,RAW_매출A!$B$2:$B$7000,$A116,RAW_매출A!$A$2:$A$7000,EDATE($E116,X$1-1)))),"")</f>
        <v>5028800</v>
      </c>
      <c r="Y116">
        <f>IFERROR(IF($A116="","",IF(SUMIFS(RAW_매출A!$J$2:$J$7000,RAW_매출A!$B$2:$B$7000,$A116,RAW_매출A!$A$2:$A$7000,EDATE($E116,Y$1-1))=0,"",SUMIFS(RAW_매출A!$J$2:$J$7000,RAW_매출A!$B$2:$B$7000,$A116,RAW_매출A!$A$2:$A$7000,EDATE($E116,Y$1-1)))),"")</f>
        <v>6626250</v>
      </c>
      <c r="Z116">
        <f>IFERROR(IF($A116="","",IF(SUMIFS(RAW_매출A!$J$2:$J$7000,RAW_매출A!$B$2:$B$7000,$A116,RAW_매출A!$A$2:$A$7000,EDATE($E116,Z$1-1))=0,"",SUMIFS(RAW_매출A!$J$2:$J$7000,RAW_매출A!$B$2:$B$7000,$A116,RAW_매출A!$A$2:$A$7000,EDATE($E116,Z$1-1)))),"")</f>
        <v>5492090</v>
      </c>
      <c r="AA116">
        <f>IFERROR(IF($A116="","",IF(SUMIFS(RAW_매출A!$J$2:$J$7000,RAW_매출A!$B$2:$B$7000,$A116,RAW_매출A!$A$2:$A$7000,EDATE($E116,AA$1-1))=0,"",SUMIFS(RAW_매출A!$J$2:$J$7000,RAW_매출A!$B$2:$B$7000,$A116,RAW_매출A!$A$2:$A$7000,EDATE($E116,AA$1-1)))),"")</f>
        <v>5649750</v>
      </c>
      <c r="AB116">
        <f>IFERROR(IF($A116="","",IF(SUMIFS(RAW_매출A!$J$2:$J$7000,RAW_매출A!$B$2:$B$7000,$A116,RAW_매출A!$A$2:$A$7000,EDATE($E116,AB$1-1))=0,"",SUMIFS(RAW_매출A!$J$2:$J$7000,RAW_매출A!$B$2:$B$7000,$A116,RAW_매출A!$A$2:$A$7000,EDATE($E116,AB$1-1)))),"")</f>
        <v>5436650</v>
      </c>
      <c r="AC116">
        <f>IFERROR(IF($A116="","",IF(SUMIFS(RAW_매출A!$J$2:$J$7000,RAW_매출A!$B$2:$B$7000,$A116,RAW_매출A!$A$2:$A$7000,EDATE($E116,AC$1-1))=0,"",SUMIFS(RAW_매출A!$J$2:$J$7000,RAW_매출A!$B$2:$B$7000,$A116,RAW_매출A!$A$2:$A$7000,EDATE($E116,AC$1-1)))),"")</f>
        <v>4735100</v>
      </c>
      <c r="AD116">
        <f>IFERROR(IF($A116="","",IF(SUMIFS(RAW_매출A!$J$2:$J$7000,RAW_매출A!$B$2:$B$7000,$A116,RAW_매출A!$A$2:$A$7000,EDATE($E116,AD$1-1))=0,"",SUMIFS(RAW_매출A!$J$2:$J$7000,RAW_매출A!$B$2:$B$7000,$A116,RAW_매출A!$A$2:$A$7000,EDATE($E116,AD$1-1)))),"")</f>
        <v>6440850</v>
      </c>
      <c r="AE116">
        <f>IFERROR(IF($A116="","",IF(SUMIFS(RAW_매출A!$J$2:$J$7000,RAW_매출A!$B$2:$B$7000,$A116,RAW_매출A!$A$2:$A$7000,EDATE($E116,AE$1-1))=0,"",SUMIFS(RAW_매출A!$J$2:$J$7000,RAW_매출A!$B$2:$B$7000,$A116,RAW_매출A!$A$2:$A$7000,EDATE($E116,AE$1-1)))),"")</f>
        <v>5556700</v>
      </c>
      <c r="AF116">
        <f>IFERROR(IF($A116="","",IF(SUMIFS(RAW_매출A!$J$2:$J$7000,RAW_매출A!$B$2:$B$7000,$A116,RAW_매출A!$A$2:$A$7000,EDATE($E116,AF$1-1))=0,"",SUMIFS(RAW_매출A!$J$2:$J$7000,RAW_매출A!$B$2:$B$7000,$A116,RAW_매출A!$A$2:$A$7000,EDATE($E116,AF$1-1)))),"")</f>
        <v>7494250</v>
      </c>
      <c r="AG116">
        <f>IFERROR(IF($A116="","",IF(SUMIFS(RAW_매출A!$J$2:$J$7000,RAW_매출A!$B$2:$B$7000,$A116,RAW_매출A!$A$2:$A$7000,EDATE($E116,AG$1-1))=0,"",SUMIFS(RAW_매출A!$J$2:$J$7000,RAW_매출A!$B$2:$B$7000,$A116,RAW_매출A!$A$2:$A$7000,EDATE($E116,AG$1-1)))),"")</f>
        <v>5400000</v>
      </c>
      <c r="AH116" t="str">
        <f>IFERROR(IF($A116="","",IF(SUMIFS(RAW_매출A!$J$2:$J$7000,RAW_매출A!$B$2:$B$7000,$A116,RAW_매출A!$A$2:$A$7000,EDATE($E116,AH$1-1))=0,"",SUMIFS(RAW_매출A!$J$2:$J$7000,RAW_매출A!$B$2:$B$7000,$A116,RAW_매출A!$A$2:$A$7000,EDATE($E116,AH$1-1)))),"")</f>
        <v/>
      </c>
      <c r="AI116" t="str">
        <f>IFERROR(IF($A116="","",IF(SUMIFS(RAW_매출A!$J$2:$J$7000,RAW_매출A!$B$2:$B$7000,$A116,RAW_매출A!$A$2:$A$7000,EDATE($E116,AI$1-1))=0,"",SUMIFS(RAW_매출A!$J$2:$J$7000,RAW_매출A!$B$2:$B$7000,$A116,RAW_매출A!$A$2:$A$7000,EDATE($E116,AI$1-1)))),"")</f>
        <v/>
      </c>
      <c r="AJ116" t="str">
        <f>IFERROR(IF($A116="","",IF(SUMIFS(RAW_매출A!$J$2:$J$7000,RAW_매출A!$B$2:$B$7000,$A116,RAW_매출A!$A$2:$A$7000,EDATE($E116,AJ$1-1))=0,"",SUMIFS(RAW_매출A!$J$2:$J$7000,RAW_매출A!$B$2:$B$7000,$A116,RAW_매출A!$A$2:$A$7000,EDATE($E116,AJ$1-1)))),"")</f>
        <v/>
      </c>
      <c r="AK116" t="str">
        <f>IFERROR(IF($A116="","",IF(SUMIFS(RAW_매출A!$J$2:$J$7000,RAW_매출A!$B$2:$B$7000,$A116,RAW_매출A!$A$2:$A$7000,EDATE($E116,AK$1-1))=0,"",SUMIFS(RAW_매출A!$J$2:$J$7000,RAW_매출A!$B$2:$B$7000,$A116,RAW_매출A!$A$2:$A$7000,EDATE($E116,AK$1-1)))),"")</f>
        <v/>
      </c>
      <c r="AL116" t="str">
        <f>IFERROR(IF($A116="","",IF(SUMIFS(RAW_매출A!$J$2:$J$7000,RAW_매출A!$B$2:$B$7000,$A116,RAW_매출A!$A$2:$A$7000,EDATE($E116,AL$1-1))=0,"",SUMIFS(RAW_매출A!$J$2:$J$7000,RAW_매출A!$B$2:$B$7000,$A116,RAW_매출A!$A$2:$A$7000,EDATE($E116,AL$1-1)))),"")</f>
        <v/>
      </c>
      <c r="AM116" t="str">
        <f>IFERROR(IF($A116="","",IF(SUMIFS(RAW_매출A!$J$2:$J$7000,RAW_매출A!$B$2:$B$7000,$A116,RAW_매출A!$A$2:$A$7000,EDATE($E116,AM$1-1))=0,"",SUMIFS(RAW_매출A!$J$2:$J$7000,RAW_매출A!$B$2:$B$7000,$A116,RAW_매출A!$A$2:$A$7000,EDATE($E116,AM$1-1)))),"")</f>
        <v/>
      </c>
      <c r="AN116" t="str">
        <f>IFERROR(IF($A116="","",IF(SUMIFS(RAW_매출A!$J$2:$J$7000,RAW_매출A!$B$2:$B$7000,$A116,RAW_매출A!$A$2:$A$7000,EDATE($E116,AN$1-1))=0,"",SUMIFS(RAW_매출A!$J$2:$J$7000,RAW_매출A!$B$2:$B$7000,$A116,RAW_매출A!$A$2:$A$7000,EDATE($E116,AN$1-1)))),"")</f>
        <v/>
      </c>
      <c r="AO116" t="str">
        <f>IFERROR(IF($A116="","",IF(SUMIFS(RAW_매출A!$J$2:$J$7000,RAW_매출A!$B$2:$B$7000,$A116,RAW_매출A!$A$2:$A$7000,EDATE($E116,AO$1-1))=0,"",SUMIFS(RAW_매출A!$J$2:$J$7000,RAW_매출A!$B$2:$B$7000,$A116,RAW_매출A!$A$2:$A$7000,EDATE($E116,AO$1-1)))),"")</f>
        <v/>
      </c>
      <c r="AP116" t="str">
        <f>IFERROR(IF($A116="","",IF(SUMIFS(RAW_매출A!$J$2:$J$7000,RAW_매출A!$B$2:$B$7000,$A116,RAW_매출A!$A$2:$A$7000,EDATE($E116,AP$1-1))=0,"",SUMIFS(RAW_매출A!$J$2:$J$7000,RAW_매출A!$B$2:$B$7000,$A116,RAW_매출A!$A$2:$A$7000,EDATE($E116,AP$1-1)))),"")</f>
        <v/>
      </c>
      <c r="AQ116" t="str">
        <f>IFERROR(IF($A116="","",IF(SUMIFS(RAW_매출A!$J$2:$J$7000,RAW_매출A!$B$2:$B$7000,$A116,RAW_매출A!$A$2:$A$7000,EDATE($E116,AQ$1-1))=0,"",SUMIFS(RAW_매출A!$J$2:$J$7000,RAW_매출A!$B$2:$B$7000,$A116,RAW_매출A!$A$2:$A$7000,EDATE($E116,AQ$1-1)))),"")</f>
        <v/>
      </c>
      <c r="AR116" t="str">
        <f>IFERROR(IF($A116="","",IF(SUMIFS(RAW_매출A!$J$2:$J$7000,RAW_매출A!$B$2:$B$7000,$A116,RAW_매출A!$A$2:$A$7000,EDATE($E116,AR$1-1))=0,"",SUMIFS(RAW_매출A!$J$2:$J$7000,RAW_매출A!$B$2:$B$7000,$A116,RAW_매출A!$A$2:$A$7000,EDATE($E116,AR$1-1)))),"")</f>
        <v/>
      </c>
      <c r="AS116" t="str">
        <f>IFERROR(IF($A116="","",IF(SUMIFS(RAW_매출A!$J$2:$J$7000,RAW_매출A!$B$2:$B$7000,$A116,RAW_매출A!$A$2:$A$7000,EDATE($E116,AS$1-1))=0,"",SUMIFS(RAW_매출A!$J$2:$J$7000,RAW_매출A!$B$2:$B$7000,$A116,RAW_매출A!$A$2:$A$7000,EDATE($E116,AS$1-1)))),"")</f>
        <v/>
      </c>
      <c r="AT116" t="str">
        <f>IFERROR(IF($A116="","",IF(SUMIFS(RAW_매출A!$J$2:$J$7000,RAW_매출A!$B$2:$B$7000,$A116,RAW_매출A!$A$2:$A$7000,EDATE($E116,AT$1-1))=0,"",SUMIFS(RAW_매출A!$J$2:$J$7000,RAW_매출A!$B$2:$B$7000,$A116,RAW_매출A!$A$2:$A$7000,EDATE($E116,AT$1-1)))),"")</f>
        <v/>
      </c>
      <c r="AU116" t="str">
        <f>IFERROR(IF($A116="","",IF(SUMIFS(RAW_매출A!$J$2:$J$7000,RAW_매출A!$B$2:$B$7000,$A116,RAW_매출A!$A$2:$A$7000,EDATE($E116,AU$1-1))=0,"",SUMIFS(RAW_매출A!$J$2:$J$7000,RAW_매출A!$B$2:$B$7000,$A116,RAW_매출A!$A$2:$A$7000,EDATE($E116,AU$1-1)))),"")</f>
        <v/>
      </c>
      <c r="AV116" t="str">
        <f>IFERROR(IF($A116="","",IF(SUMIFS(RAW_매출A!$J$2:$J$7000,RAW_매출A!$B$2:$B$7000,$A116,RAW_매출A!$A$2:$A$7000,EDATE($E116,AV$1-1))=0,"",SUMIFS(RAW_매출A!$J$2:$J$7000,RAW_매출A!$B$2:$B$7000,$A116,RAW_매출A!$A$2:$A$7000,EDATE($E116,AV$1-1)))),"")</f>
        <v/>
      </c>
      <c r="AW116" t="str">
        <f>IFERROR(IF($A116="","",IF(SUMIFS(RAW_매출A!$J$2:$J$7000,RAW_매출A!$B$2:$B$7000,$A116,RAW_매출A!$A$2:$A$7000,EDATE($E116,AW$1-1))=0,"",SUMIFS(RAW_매출A!$J$2:$J$7000,RAW_매출A!$B$2:$B$7000,$A116,RAW_매출A!$A$2:$A$7000,EDATE($E116,AW$1-1)))),"")</f>
        <v/>
      </c>
      <c r="AX116" t="str">
        <f>IFERROR(IF($A116="","",IF(SUMIFS(RAW_매출A!$J$2:$J$7000,RAW_매출A!$B$2:$B$7000,$A116,RAW_매출A!$A$2:$A$7000,EDATE($E116,AX$1-1))=0,"",SUMIFS(RAW_매출A!$J$2:$J$7000,RAW_매출A!$B$2:$B$7000,$A116,RAW_매출A!$A$2:$A$7000,EDATE($E116,AX$1-1)))),"")</f>
        <v/>
      </c>
      <c r="AY116" t="str">
        <f>IFERROR(IF($A116="","",IF(SUMIFS(RAW_매출A!$J$2:$J$7000,RAW_매출A!$B$2:$B$7000,$A116,RAW_매출A!$A$2:$A$7000,EDATE($E116,AY$1-1))=0,"",SUMIFS(RAW_매출A!$J$2:$J$7000,RAW_매출A!$B$2:$B$7000,$A116,RAW_매출A!$A$2:$A$7000,EDATE($E116,AY$1-1)))),"")</f>
        <v/>
      </c>
      <c r="AZ116" t="str">
        <f>IFERROR(IF($A116="","",IF(SUMIFS(RAW_매출A!$J$2:$J$7000,RAW_매출A!$B$2:$B$7000,$A116,RAW_매출A!$A$2:$A$7000,EDATE($E116,AZ$1-1))=0,"",SUMIFS(RAW_매출A!$J$2:$J$7000,RAW_매출A!$B$2:$B$7000,$A116,RAW_매출A!$A$2:$A$7000,EDATE($E116,AZ$1-1)))),"")</f>
        <v/>
      </c>
      <c r="BA116" t="str">
        <f>IFERROR(IF($A116="","",IF(SUMIFS(RAW_매출A!$J$2:$J$7000,RAW_매출A!$B$2:$B$7000,$A116,RAW_매출A!$A$2:$A$7000,EDATE($E116,BA$1-1))=0,"",SUMIFS(RAW_매출A!$J$2:$J$7000,RAW_매출A!$B$2:$B$7000,$A116,RAW_매출A!$A$2:$A$7000,EDATE($E116,BA$1-1)))),"")</f>
        <v/>
      </c>
      <c r="BB116" t="str">
        <f>IFERROR(IF($A116="","",IF(SUMIFS(RAW_매출A!$J$2:$J$7000,RAW_매출A!$B$2:$B$7000,$A116,RAW_매출A!$A$2:$A$7000,EDATE($E116,BB$1-1))=0,"",SUMIFS(RAW_매출A!$J$2:$J$7000,RAW_매출A!$B$2:$B$7000,$A116,RAW_매출A!$A$2:$A$7000,EDATE($E116,BB$1-1)))),"")</f>
        <v/>
      </c>
      <c r="BC116" t="str">
        <f>IFERROR(IF($A116="","",IF(SUMIFS(RAW_매출A!$J$2:$J$7000,RAW_매출A!$B$2:$B$7000,$A116,RAW_매출A!$A$2:$A$7000,EDATE($E116,BC$1-1))=0,"",SUMIFS(RAW_매출A!$J$2:$J$7000,RAW_매출A!$B$2:$B$7000,$A116,RAW_매출A!$A$2:$A$7000,EDATE($E116,BC$1-1)))),"")</f>
        <v/>
      </c>
      <c r="BD116" t="str">
        <f>IFERROR(IF($A116="","",IF(SUMIFS(RAW_매출A!$J$2:$J$7000,RAW_매출A!$B$2:$B$7000,$A116,RAW_매출A!$A$2:$A$7000,EDATE($E116,BD$1-1))=0,"",SUMIFS(RAW_매출A!$J$2:$J$7000,RAW_매출A!$B$2:$B$7000,$A116,RAW_매출A!$A$2:$A$7000,EDATE($E116,BD$1-1)))),"")</f>
        <v/>
      </c>
      <c r="BE116" t="str">
        <f>IFERROR(IF($A116="","",IF(SUMIFS(RAW_매출A!$J$2:$J$7000,RAW_매출A!$B$2:$B$7000,$A116,RAW_매출A!$A$2:$A$7000,EDATE($E116,BE$1-1))=0,"",SUMIFS(RAW_매출A!$J$2:$J$7000,RAW_매출A!$B$2:$B$7000,$A116,RAW_매출A!$A$2:$A$7000,EDATE($E116,BE$1-1)))),"")</f>
        <v/>
      </c>
      <c r="BF116" t="str">
        <f>IFERROR(IF($A116="","",IF(SUMIFS(RAW_매출A!$J$2:$J$7000,RAW_매출A!$B$2:$B$7000,$A116,RAW_매출A!$A$2:$A$7000,EDATE($E116,BF$1-1))=0,"",SUMIFS(RAW_매출A!$J$2:$J$7000,RAW_매출A!$B$2:$B$7000,$A116,RAW_매출A!$A$2:$A$7000,EDATE($E116,BF$1-1)))),"")</f>
        <v/>
      </c>
      <c r="BG116" t="str">
        <f>IFERROR(IF($A116="","",IF(SUMIFS(RAW_매출A!$J$2:$J$7000,RAW_매출A!$B$2:$B$7000,$A116,RAW_매출A!$A$2:$A$7000,EDATE($E116,BG$1-1))=0,"",SUMIFS(RAW_매출A!$J$2:$J$7000,RAW_매출A!$B$2:$B$7000,$A116,RAW_매출A!$A$2:$A$7000,EDATE($E116,BG$1-1)))),"")</f>
        <v/>
      </c>
      <c r="BH116" t="str">
        <f>IFERROR(IF($A116="","",IF(SUMIFS(RAW_매출A!$J$2:$J$7000,RAW_매출A!$B$2:$B$7000,$A116,RAW_매출A!$A$2:$A$7000,EDATE($E116,BH$1-1))=0,"",SUMIFS(RAW_매출A!$J$2:$J$7000,RAW_매출A!$B$2:$B$7000,$A116,RAW_매출A!$A$2:$A$7000,EDATE($E116,BH$1-1)))),"")</f>
        <v/>
      </c>
      <c r="BI116" t="str">
        <f>IFERROR(IF($A116="","",IF(SUMIFS(RAW_매출A!$J$2:$J$7000,RAW_매출A!$B$2:$B$7000,$A116,RAW_매출A!$A$2:$A$7000,EDATE($E116,BI$1-1))=0,"",SUMIFS(RAW_매출A!$J$2:$J$7000,RAW_매출A!$B$2:$B$7000,$A116,RAW_매출A!$A$2:$A$7000,EDATE($E116,BI$1-1)))),"")</f>
        <v/>
      </c>
      <c r="BJ116" t="str">
        <f>IFERROR(IF($A116="","",IF(SUMIFS(RAW_매출A!$J$2:$J$7000,RAW_매출A!$B$2:$B$7000,$A116,RAW_매출A!$A$2:$A$7000,EDATE($E116,BJ$1-1))=0,"",SUMIFS(RAW_매출A!$J$2:$J$7000,RAW_매출A!$B$2:$B$7000,$A116,RAW_매출A!$A$2:$A$7000,EDATE($E116,BJ$1-1)))),"")</f>
        <v/>
      </c>
      <c r="BK116" t="str">
        <f>IFERROR(IF($A116="","",IF(SUMIFS(RAW_매출A!$J$2:$J$7000,RAW_매출A!$B$2:$B$7000,$A116,RAW_매출A!$A$2:$A$7000,EDATE($E116,BK$1-1))=0,"",SUMIFS(RAW_매출A!$J$2:$J$7000,RAW_매출A!$B$2:$B$7000,$A116,RAW_매출A!$A$2:$A$7000,EDATE($E116,BK$1-1)))),"")</f>
        <v/>
      </c>
      <c r="BL116" t="str">
        <f>IFERROR(IF($A116="","",IF(SUMIFS(RAW_매출A!$J$2:$J$7000,RAW_매출A!$B$2:$B$7000,$A116,RAW_매출A!$A$2:$A$7000,EDATE($E116,BL$1-1))=0,"",SUMIFS(RAW_매출A!$J$2:$J$7000,RAW_매출A!$B$2:$B$7000,$A116,RAW_매출A!$A$2:$A$7000,EDATE($E116,BL$1-1)))),"")</f>
        <v/>
      </c>
      <c r="BM116" t="str">
        <f>IFERROR(IF($A116="","",IF(SUMIFS(RAW_매출A!$J$2:$J$7000,RAW_매출A!$B$2:$B$7000,$A116,RAW_매출A!$A$2:$A$7000,EDATE($E116,BM$1-1))=0,"",SUMIFS(RAW_매출A!$J$2:$J$7000,RAW_매출A!$B$2:$B$7000,$A116,RAW_매출A!$A$2:$A$7000,EDATE($E116,BM$1-1)))),"")</f>
        <v/>
      </c>
      <c r="BN116" t="str">
        <f>IFERROR(IF($A116="","",IF(SUMIFS(RAW_매출A!$J$2:$J$7000,RAW_매출A!$B$2:$B$7000,$A116,RAW_매출A!$A$2:$A$7000,EDATE($E116,BN$1-1))=0,"",SUMIFS(RAW_매출A!$J$2:$J$7000,RAW_매출A!$B$2:$B$7000,$A116,RAW_매출A!$A$2:$A$7000,EDATE($E116,BN$1-1)))),"")</f>
        <v/>
      </c>
    </row>
    <row r="117" spans="1:66" x14ac:dyDescent="0.3">
      <c r="A117" t="str">
        <f>세팅!A118</f>
        <v>(1107) #송파거여공원점</v>
      </c>
      <c r="B117" t="str">
        <f>세팅!B118</f>
        <v>150-1</v>
      </c>
      <c r="C117">
        <f t="shared" si="5"/>
        <v>1</v>
      </c>
      <c r="D117" t="str">
        <f t="shared" si="6"/>
        <v>1</v>
      </c>
      <c r="E117" s="1">
        <f>세팅!D118</f>
        <v>45383</v>
      </c>
      <c r="F117">
        <f t="shared" si="7"/>
        <v>1416875</v>
      </c>
      <c r="G117">
        <f>IFERROR(IF($A117="","",IF(SUMIFS(RAW_매출A!$J$2:$J$7000,RAW_매출A!$B$2:$B$7000,$A117,RAW_매출A!$A$2:$A$7000,EDATE($E117,G$1-1))=0,"",SUMIFS(RAW_매출A!$J$2:$J$7000,RAW_매출A!$B$2:$B$7000,$A117,RAW_매출A!$A$2:$A$7000,EDATE($E117,G$1-1)))),"")</f>
        <v>926370</v>
      </c>
      <c r="H117">
        <f>IFERROR(IF($A117="","",IF(SUMIFS(RAW_매출A!$J$2:$J$7000,RAW_매출A!$B$2:$B$7000,$A117,RAW_매출A!$A$2:$A$7000,EDATE($E117,H$1-1))=0,"",SUMIFS(RAW_매출A!$J$2:$J$7000,RAW_매출A!$B$2:$B$7000,$A117,RAW_매출A!$A$2:$A$7000,EDATE($E117,H$1-1)))),"")</f>
        <v>1061510</v>
      </c>
      <c r="I117">
        <f>IFERROR(IF($A117="","",IF(SUMIFS(RAW_매출A!$J$2:$J$7000,RAW_매출A!$B$2:$B$7000,$A117,RAW_매출A!$A$2:$A$7000,EDATE($E117,I$1-1))=0,"",SUMIFS(RAW_매출A!$J$2:$J$7000,RAW_매출A!$B$2:$B$7000,$A117,RAW_매출A!$A$2:$A$7000,EDATE($E117,I$1-1)))),"")</f>
        <v>1145850</v>
      </c>
      <c r="J117" s="28">
        <f>IFERROR(IF($A117="","",IF(SUMIFS(RAW_매출A!$J$2:$J$7000,RAW_매출A!$B$2:$B$7000,$A117,RAW_매출A!$A$2:$A$7000,EDATE($E117,J$1-1))=0,"",SUMIFS(RAW_매출A!$J$2:$J$7000,RAW_매출A!$B$2:$B$7000,$A117,RAW_매출A!$A$2:$A$7000,EDATE($E117,J$1-1)))),"")</f>
        <v>1259500</v>
      </c>
      <c r="K117" s="28">
        <f>IFERROR(IF($A117="","",IF(SUMIFS(RAW_매출A!$J$2:$J$7000,RAW_매출A!$B$2:$B$7000,$A117,RAW_매출A!$A$2:$A$7000,EDATE($E117,K$1-1))=0,"",SUMIFS(RAW_매출A!$J$2:$J$7000,RAW_매출A!$B$2:$B$7000,$A117,RAW_매출A!$A$2:$A$7000,EDATE($E117,K$1-1)))),"")</f>
        <v>1131150</v>
      </c>
      <c r="L117" s="28">
        <f>IFERROR(IF($A117="","",IF(SUMIFS(RAW_매출A!$J$2:$J$7000,RAW_매출A!$B$2:$B$7000,$A117,RAW_매출A!$A$2:$A$7000,EDATE($E117,L$1-1))=0,"",SUMIFS(RAW_매출A!$J$2:$J$7000,RAW_매출A!$B$2:$B$7000,$A117,RAW_매출A!$A$2:$A$7000,EDATE($E117,L$1-1)))),"")</f>
        <v>1177300</v>
      </c>
      <c r="M117" s="28">
        <f>IFERROR(IF($A117="","",IF(SUMIFS(RAW_매출A!$J$2:$J$7000,RAW_매출A!$B$2:$B$7000,$A117,RAW_매출A!$A$2:$A$7000,EDATE($E117,M$1-1))=0,"",SUMIFS(RAW_매출A!$J$2:$J$7000,RAW_매출A!$B$2:$B$7000,$A117,RAW_매출A!$A$2:$A$7000,EDATE($E117,M$1-1)))),"")</f>
        <v>1584300</v>
      </c>
      <c r="N117" s="28">
        <f>IFERROR(IF($A117="","",IF(SUMIFS(RAW_매출A!$J$2:$J$7000,RAW_매출A!$B$2:$B$7000,$A117,RAW_매출A!$A$2:$A$7000,EDATE($E117,N$1-1))=0,"",SUMIFS(RAW_매출A!$J$2:$J$7000,RAW_매출A!$B$2:$B$7000,$A117,RAW_매출A!$A$2:$A$7000,EDATE($E117,N$1-1)))),"")</f>
        <v>1503800</v>
      </c>
      <c r="O117" s="28">
        <f>IFERROR(IF($A117="","",IF(SUMIFS(RAW_매출A!$J$2:$J$7000,RAW_매출A!$B$2:$B$7000,$A117,RAW_매출A!$A$2:$A$7000,EDATE($E117,O$1-1))=0,"",SUMIFS(RAW_매출A!$J$2:$J$7000,RAW_매출A!$B$2:$B$7000,$A117,RAW_매출A!$A$2:$A$7000,EDATE($E117,O$1-1)))),"")</f>
        <v>1845200</v>
      </c>
      <c r="P117">
        <f>IFERROR(IF($A117="","",IF(SUMIFS(RAW_매출A!$J$2:$J$7000,RAW_매출A!$B$2:$B$7000,$A117,RAW_매출A!$A$2:$A$7000,EDATE($E117,P$1-1))=0,"",SUMIFS(RAW_매출A!$J$2:$J$7000,RAW_매출A!$B$2:$B$7000,$A117,RAW_매출A!$A$2:$A$7000,EDATE($E117,P$1-1)))),"")</f>
        <v>1555350</v>
      </c>
      <c r="Q117">
        <f>IFERROR(IF($A117="","",IF(SUMIFS(RAW_매출A!$J$2:$J$7000,RAW_매출A!$B$2:$B$7000,$A117,RAW_매출A!$A$2:$A$7000,EDATE($E117,Q$1-1))=0,"",SUMIFS(RAW_매출A!$J$2:$J$7000,RAW_매출A!$B$2:$B$7000,$A117,RAW_매출A!$A$2:$A$7000,EDATE($E117,Q$1-1)))),"")</f>
        <v>1393550</v>
      </c>
      <c r="R117">
        <f>IFERROR(IF($A117="","",IF(SUMIFS(RAW_매출A!$J$2:$J$7000,RAW_매출A!$B$2:$B$7000,$A117,RAW_매출A!$A$2:$A$7000,EDATE($E117,R$1-1))=0,"",SUMIFS(RAW_매출A!$J$2:$J$7000,RAW_매출A!$B$2:$B$7000,$A117,RAW_매출A!$A$2:$A$7000,EDATE($E117,R$1-1)))),"")</f>
        <v>1665300</v>
      </c>
      <c r="S117">
        <f>IFERROR(IF($A117="","",IF(SUMIFS(RAW_매출A!$J$2:$J$7000,RAW_매출A!$B$2:$B$7000,$A117,RAW_매출A!$A$2:$A$7000,EDATE($E117,S$1-1))=0,"",SUMIFS(RAW_매출A!$J$2:$J$7000,RAW_매출A!$B$2:$B$7000,$A117,RAW_매출A!$A$2:$A$7000,EDATE($E117,S$1-1)))),"")</f>
        <v>1636850</v>
      </c>
      <c r="T117">
        <f>IFERROR(IF($A117="","",IF(SUMIFS(RAW_매출A!$J$2:$J$7000,RAW_매출A!$B$2:$B$7000,$A117,RAW_매출A!$A$2:$A$7000,EDATE($E117,T$1-1))=0,"",SUMIFS(RAW_매출A!$J$2:$J$7000,RAW_매출A!$B$2:$B$7000,$A117,RAW_매출A!$A$2:$A$7000,EDATE($E117,T$1-1)))),"")</f>
        <v>1802100</v>
      </c>
      <c r="U117">
        <f>IFERROR(IF($A117="","",IF(SUMIFS(RAW_매출A!$J$2:$J$7000,RAW_매출A!$B$2:$B$7000,$A117,RAW_매출A!$A$2:$A$7000,EDATE($E117,U$1-1))=0,"",SUMIFS(RAW_매출A!$J$2:$J$7000,RAW_매출A!$B$2:$B$7000,$A117,RAW_매출A!$A$2:$A$7000,EDATE($E117,U$1-1)))),"")</f>
        <v>1679450</v>
      </c>
      <c r="V117">
        <f>IFERROR(IF($A117="","",IF(SUMIFS(RAW_매출A!$J$2:$J$7000,RAW_매출A!$B$2:$B$7000,$A117,RAW_매출A!$A$2:$A$7000,EDATE($E117,V$1-1))=0,"",SUMIFS(RAW_매출A!$J$2:$J$7000,RAW_매출A!$B$2:$B$7000,$A117,RAW_매출A!$A$2:$A$7000,EDATE($E117,V$1-1)))),"")</f>
        <v>1577000</v>
      </c>
      <c r="W117">
        <f>IFERROR(IF($A117="","",IF(SUMIFS(RAW_매출A!$J$2:$J$7000,RAW_매출A!$B$2:$B$7000,$A117,RAW_매출A!$A$2:$A$7000,EDATE($E117,W$1-1))=0,"",SUMIFS(RAW_매출A!$J$2:$J$7000,RAW_매출A!$B$2:$B$7000,$A117,RAW_매출A!$A$2:$A$7000,EDATE($E117,W$1-1)))),"")</f>
        <v>1416750</v>
      </c>
      <c r="X117">
        <f>IFERROR(IF($A117="","",IF(SUMIFS(RAW_매출A!$J$2:$J$7000,RAW_매출A!$B$2:$B$7000,$A117,RAW_매출A!$A$2:$A$7000,EDATE($E117,X$1-1))=0,"",SUMIFS(RAW_매출A!$J$2:$J$7000,RAW_매출A!$B$2:$B$7000,$A117,RAW_매출A!$A$2:$A$7000,EDATE($E117,X$1-1)))),"")</f>
        <v>1132900</v>
      </c>
      <c r="Y117">
        <f>IFERROR(IF($A117="","",IF(SUMIFS(RAW_매출A!$J$2:$J$7000,RAW_매출A!$B$2:$B$7000,$A117,RAW_매출A!$A$2:$A$7000,EDATE($E117,Y$1-1))=0,"",SUMIFS(RAW_매출A!$J$2:$J$7000,RAW_매출A!$B$2:$B$7000,$A117,RAW_매출A!$A$2:$A$7000,EDATE($E117,Y$1-1)))),"")</f>
        <v>1966200</v>
      </c>
      <c r="Z117">
        <f>IFERROR(IF($A117="","",IF(SUMIFS(RAW_매출A!$J$2:$J$7000,RAW_매출A!$B$2:$B$7000,$A117,RAW_매출A!$A$2:$A$7000,EDATE($E117,Z$1-1))=0,"",SUMIFS(RAW_매출A!$J$2:$J$7000,RAW_매출A!$B$2:$B$7000,$A117,RAW_매출A!$A$2:$A$7000,EDATE($E117,Z$1-1)))),"")</f>
        <v>1744250</v>
      </c>
      <c r="AA117">
        <f>IFERROR(IF($A117="","",IF(SUMIFS(RAW_매출A!$J$2:$J$7000,RAW_매출A!$B$2:$B$7000,$A117,RAW_매출A!$A$2:$A$7000,EDATE($E117,AA$1-1))=0,"",SUMIFS(RAW_매출A!$J$2:$J$7000,RAW_매출A!$B$2:$B$7000,$A117,RAW_매출A!$A$2:$A$7000,EDATE($E117,AA$1-1)))),"")</f>
        <v>1668900</v>
      </c>
      <c r="AB117">
        <f>IFERROR(IF($A117="","",IF(SUMIFS(RAW_매출A!$J$2:$J$7000,RAW_매출A!$B$2:$B$7000,$A117,RAW_매출A!$A$2:$A$7000,EDATE($E117,AB$1-1))=0,"",SUMIFS(RAW_매출A!$J$2:$J$7000,RAW_매출A!$B$2:$B$7000,$A117,RAW_매출A!$A$2:$A$7000,EDATE($E117,AB$1-1)))),"")</f>
        <v>1890350</v>
      </c>
      <c r="AC117">
        <f>IFERROR(IF($A117="","",IF(SUMIFS(RAW_매출A!$J$2:$J$7000,RAW_매출A!$B$2:$B$7000,$A117,RAW_매출A!$A$2:$A$7000,EDATE($E117,AC$1-1))=0,"",SUMIFS(RAW_매출A!$J$2:$J$7000,RAW_매출A!$B$2:$B$7000,$A117,RAW_매출A!$A$2:$A$7000,EDATE($E117,AC$1-1)))),"")</f>
        <v>1645100</v>
      </c>
      <c r="AD117">
        <f>IFERROR(IF($A117="","",IF(SUMIFS(RAW_매출A!$J$2:$J$7000,RAW_매출A!$B$2:$B$7000,$A117,RAW_매출A!$A$2:$A$7000,EDATE($E117,AD$1-1))=0,"",SUMIFS(RAW_매출A!$J$2:$J$7000,RAW_매출A!$B$2:$B$7000,$A117,RAW_매출A!$A$2:$A$7000,EDATE($E117,AD$1-1)))),"")</f>
        <v>1523950</v>
      </c>
      <c r="AE117">
        <f>IFERROR(IF($A117="","",IF(SUMIFS(RAW_매출A!$J$2:$J$7000,RAW_매출A!$B$2:$B$7000,$A117,RAW_매출A!$A$2:$A$7000,EDATE($E117,AE$1-1))=0,"",SUMIFS(RAW_매출A!$J$2:$J$7000,RAW_매출A!$B$2:$B$7000,$A117,RAW_매출A!$A$2:$A$7000,EDATE($E117,AE$1-1)))),"")</f>
        <v>1751550</v>
      </c>
      <c r="AF117">
        <f>IFERROR(IF($A117="","",IF(SUMIFS(RAW_매출A!$J$2:$J$7000,RAW_매출A!$B$2:$B$7000,$A117,RAW_매출A!$A$2:$A$7000,EDATE($E117,AF$1-1))=0,"",SUMIFS(RAW_매출A!$J$2:$J$7000,RAW_매출A!$B$2:$B$7000,$A117,RAW_매출A!$A$2:$A$7000,EDATE($E117,AF$1-1)))),"")</f>
        <v>2217350</v>
      </c>
      <c r="AG117">
        <f>IFERROR(IF($A117="","",IF(SUMIFS(RAW_매출A!$J$2:$J$7000,RAW_매출A!$B$2:$B$7000,$A117,RAW_매출A!$A$2:$A$7000,EDATE($E117,AG$1-1))=0,"",SUMIFS(RAW_매출A!$J$2:$J$7000,RAW_매출A!$B$2:$B$7000,$A117,RAW_매출A!$A$2:$A$7000,EDATE($E117,AG$1-1)))),"")</f>
        <v>1896250</v>
      </c>
      <c r="AH117" t="str">
        <f>IFERROR(IF($A117="","",IF(SUMIFS(RAW_매출A!$J$2:$J$7000,RAW_매출A!$B$2:$B$7000,$A117,RAW_매출A!$A$2:$A$7000,EDATE($E117,AH$1-1))=0,"",SUMIFS(RAW_매출A!$J$2:$J$7000,RAW_매출A!$B$2:$B$7000,$A117,RAW_매출A!$A$2:$A$7000,EDATE($E117,AH$1-1)))),"")</f>
        <v/>
      </c>
      <c r="AI117" t="str">
        <f>IFERROR(IF($A117="","",IF(SUMIFS(RAW_매출A!$J$2:$J$7000,RAW_매출A!$B$2:$B$7000,$A117,RAW_매출A!$A$2:$A$7000,EDATE($E117,AI$1-1))=0,"",SUMIFS(RAW_매출A!$J$2:$J$7000,RAW_매출A!$B$2:$B$7000,$A117,RAW_매출A!$A$2:$A$7000,EDATE($E117,AI$1-1)))),"")</f>
        <v/>
      </c>
      <c r="AJ117" t="str">
        <f>IFERROR(IF($A117="","",IF(SUMIFS(RAW_매출A!$J$2:$J$7000,RAW_매출A!$B$2:$B$7000,$A117,RAW_매출A!$A$2:$A$7000,EDATE($E117,AJ$1-1))=0,"",SUMIFS(RAW_매출A!$J$2:$J$7000,RAW_매출A!$B$2:$B$7000,$A117,RAW_매출A!$A$2:$A$7000,EDATE($E117,AJ$1-1)))),"")</f>
        <v/>
      </c>
      <c r="AK117" t="str">
        <f>IFERROR(IF($A117="","",IF(SUMIFS(RAW_매출A!$J$2:$J$7000,RAW_매출A!$B$2:$B$7000,$A117,RAW_매출A!$A$2:$A$7000,EDATE($E117,AK$1-1))=0,"",SUMIFS(RAW_매출A!$J$2:$J$7000,RAW_매출A!$B$2:$B$7000,$A117,RAW_매출A!$A$2:$A$7000,EDATE($E117,AK$1-1)))),"")</f>
        <v/>
      </c>
      <c r="AL117" t="str">
        <f>IFERROR(IF($A117="","",IF(SUMIFS(RAW_매출A!$J$2:$J$7000,RAW_매출A!$B$2:$B$7000,$A117,RAW_매출A!$A$2:$A$7000,EDATE($E117,AL$1-1))=0,"",SUMIFS(RAW_매출A!$J$2:$J$7000,RAW_매출A!$B$2:$B$7000,$A117,RAW_매출A!$A$2:$A$7000,EDATE($E117,AL$1-1)))),"")</f>
        <v/>
      </c>
      <c r="AM117" t="str">
        <f>IFERROR(IF($A117="","",IF(SUMIFS(RAW_매출A!$J$2:$J$7000,RAW_매출A!$B$2:$B$7000,$A117,RAW_매출A!$A$2:$A$7000,EDATE($E117,AM$1-1))=0,"",SUMIFS(RAW_매출A!$J$2:$J$7000,RAW_매출A!$B$2:$B$7000,$A117,RAW_매출A!$A$2:$A$7000,EDATE($E117,AM$1-1)))),"")</f>
        <v/>
      </c>
      <c r="AN117" t="str">
        <f>IFERROR(IF($A117="","",IF(SUMIFS(RAW_매출A!$J$2:$J$7000,RAW_매출A!$B$2:$B$7000,$A117,RAW_매출A!$A$2:$A$7000,EDATE($E117,AN$1-1))=0,"",SUMIFS(RAW_매출A!$J$2:$J$7000,RAW_매출A!$B$2:$B$7000,$A117,RAW_매출A!$A$2:$A$7000,EDATE($E117,AN$1-1)))),"")</f>
        <v/>
      </c>
      <c r="AO117" t="str">
        <f>IFERROR(IF($A117="","",IF(SUMIFS(RAW_매출A!$J$2:$J$7000,RAW_매출A!$B$2:$B$7000,$A117,RAW_매출A!$A$2:$A$7000,EDATE($E117,AO$1-1))=0,"",SUMIFS(RAW_매출A!$J$2:$J$7000,RAW_매출A!$B$2:$B$7000,$A117,RAW_매출A!$A$2:$A$7000,EDATE($E117,AO$1-1)))),"")</f>
        <v/>
      </c>
      <c r="AP117" t="str">
        <f>IFERROR(IF($A117="","",IF(SUMIFS(RAW_매출A!$J$2:$J$7000,RAW_매출A!$B$2:$B$7000,$A117,RAW_매출A!$A$2:$A$7000,EDATE($E117,AP$1-1))=0,"",SUMIFS(RAW_매출A!$J$2:$J$7000,RAW_매출A!$B$2:$B$7000,$A117,RAW_매출A!$A$2:$A$7000,EDATE($E117,AP$1-1)))),"")</f>
        <v/>
      </c>
      <c r="AQ117" t="str">
        <f>IFERROR(IF($A117="","",IF(SUMIFS(RAW_매출A!$J$2:$J$7000,RAW_매출A!$B$2:$B$7000,$A117,RAW_매출A!$A$2:$A$7000,EDATE($E117,AQ$1-1))=0,"",SUMIFS(RAW_매출A!$J$2:$J$7000,RAW_매출A!$B$2:$B$7000,$A117,RAW_매출A!$A$2:$A$7000,EDATE($E117,AQ$1-1)))),"")</f>
        <v/>
      </c>
      <c r="AR117" t="str">
        <f>IFERROR(IF($A117="","",IF(SUMIFS(RAW_매출A!$J$2:$J$7000,RAW_매출A!$B$2:$B$7000,$A117,RAW_매출A!$A$2:$A$7000,EDATE($E117,AR$1-1))=0,"",SUMIFS(RAW_매출A!$J$2:$J$7000,RAW_매출A!$B$2:$B$7000,$A117,RAW_매출A!$A$2:$A$7000,EDATE($E117,AR$1-1)))),"")</f>
        <v/>
      </c>
      <c r="AS117" t="str">
        <f>IFERROR(IF($A117="","",IF(SUMIFS(RAW_매출A!$J$2:$J$7000,RAW_매출A!$B$2:$B$7000,$A117,RAW_매출A!$A$2:$A$7000,EDATE($E117,AS$1-1))=0,"",SUMIFS(RAW_매출A!$J$2:$J$7000,RAW_매출A!$B$2:$B$7000,$A117,RAW_매출A!$A$2:$A$7000,EDATE($E117,AS$1-1)))),"")</f>
        <v/>
      </c>
      <c r="AT117" t="str">
        <f>IFERROR(IF($A117="","",IF(SUMIFS(RAW_매출A!$J$2:$J$7000,RAW_매출A!$B$2:$B$7000,$A117,RAW_매출A!$A$2:$A$7000,EDATE($E117,AT$1-1))=0,"",SUMIFS(RAW_매출A!$J$2:$J$7000,RAW_매출A!$B$2:$B$7000,$A117,RAW_매출A!$A$2:$A$7000,EDATE($E117,AT$1-1)))),"")</f>
        <v/>
      </c>
      <c r="AU117" t="str">
        <f>IFERROR(IF($A117="","",IF(SUMIFS(RAW_매출A!$J$2:$J$7000,RAW_매출A!$B$2:$B$7000,$A117,RAW_매출A!$A$2:$A$7000,EDATE($E117,AU$1-1))=0,"",SUMIFS(RAW_매출A!$J$2:$J$7000,RAW_매출A!$B$2:$B$7000,$A117,RAW_매출A!$A$2:$A$7000,EDATE($E117,AU$1-1)))),"")</f>
        <v/>
      </c>
      <c r="AV117" t="str">
        <f>IFERROR(IF($A117="","",IF(SUMIFS(RAW_매출A!$J$2:$J$7000,RAW_매출A!$B$2:$B$7000,$A117,RAW_매출A!$A$2:$A$7000,EDATE($E117,AV$1-1))=0,"",SUMIFS(RAW_매출A!$J$2:$J$7000,RAW_매출A!$B$2:$B$7000,$A117,RAW_매출A!$A$2:$A$7000,EDATE($E117,AV$1-1)))),"")</f>
        <v/>
      </c>
      <c r="AW117" t="str">
        <f>IFERROR(IF($A117="","",IF(SUMIFS(RAW_매출A!$J$2:$J$7000,RAW_매출A!$B$2:$B$7000,$A117,RAW_매출A!$A$2:$A$7000,EDATE($E117,AW$1-1))=0,"",SUMIFS(RAW_매출A!$J$2:$J$7000,RAW_매출A!$B$2:$B$7000,$A117,RAW_매출A!$A$2:$A$7000,EDATE($E117,AW$1-1)))),"")</f>
        <v/>
      </c>
      <c r="AX117" t="str">
        <f>IFERROR(IF($A117="","",IF(SUMIFS(RAW_매출A!$J$2:$J$7000,RAW_매출A!$B$2:$B$7000,$A117,RAW_매출A!$A$2:$A$7000,EDATE($E117,AX$1-1))=0,"",SUMIFS(RAW_매출A!$J$2:$J$7000,RAW_매출A!$B$2:$B$7000,$A117,RAW_매출A!$A$2:$A$7000,EDATE($E117,AX$1-1)))),"")</f>
        <v/>
      </c>
      <c r="AY117" t="str">
        <f>IFERROR(IF($A117="","",IF(SUMIFS(RAW_매출A!$J$2:$J$7000,RAW_매출A!$B$2:$B$7000,$A117,RAW_매출A!$A$2:$A$7000,EDATE($E117,AY$1-1))=0,"",SUMIFS(RAW_매출A!$J$2:$J$7000,RAW_매출A!$B$2:$B$7000,$A117,RAW_매출A!$A$2:$A$7000,EDATE($E117,AY$1-1)))),"")</f>
        <v/>
      </c>
      <c r="AZ117" t="str">
        <f>IFERROR(IF($A117="","",IF(SUMIFS(RAW_매출A!$J$2:$J$7000,RAW_매출A!$B$2:$B$7000,$A117,RAW_매출A!$A$2:$A$7000,EDATE($E117,AZ$1-1))=0,"",SUMIFS(RAW_매출A!$J$2:$J$7000,RAW_매출A!$B$2:$B$7000,$A117,RAW_매출A!$A$2:$A$7000,EDATE($E117,AZ$1-1)))),"")</f>
        <v/>
      </c>
      <c r="BA117" t="str">
        <f>IFERROR(IF($A117="","",IF(SUMIFS(RAW_매출A!$J$2:$J$7000,RAW_매출A!$B$2:$B$7000,$A117,RAW_매출A!$A$2:$A$7000,EDATE($E117,BA$1-1))=0,"",SUMIFS(RAW_매출A!$J$2:$J$7000,RAW_매출A!$B$2:$B$7000,$A117,RAW_매출A!$A$2:$A$7000,EDATE($E117,BA$1-1)))),"")</f>
        <v/>
      </c>
      <c r="BB117" t="str">
        <f>IFERROR(IF($A117="","",IF(SUMIFS(RAW_매출A!$J$2:$J$7000,RAW_매출A!$B$2:$B$7000,$A117,RAW_매출A!$A$2:$A$7000,EDATE($E117,BB$1-1))=0,"",SUMIFS(RAW_매출A!$J$2:$J$7000,RAW_매출A!$B$2:$B$7000,$A117,RAW_매출A!$A$2:$A$7000,EDATE($E117,BB$1-1)))),"")</f>
        <v/>
      </c>
      <c r="BC117" t="str">
        <f>IFERROR(IF($A117="","",IF(SUMIFS(RAW_매출A!$J$2:$J$7000,RAW_매출A!$B$2:$B$7000,$A117,RAW_매출A!$A$2:$A$7000,EDATE($E117,BC$1-1))=0,"",SUMIFS(RAW_매출A!$J$2:$J$7000,RAW_매출A!$B$2:$B$7000,$A117,RAW_매출A!$A$2:$A$7000,EDATE($E117,BC$1-1)))),"")</f>
        <v/>
      </c>
      <c r="BD117" t="str">
        <f>IFERROR(IF($A117="","",IF(SUMIFS(RAW_매출A!$J$2:$J$7000,RAW_매출A!$B$2:$B$7000,$A117,RAW_매출A!$A$2:$A$7000,EDATE($E117,BD$1-1))=0,"",SUMIFS(RAW_매출A!$J$2:$J$7000,RAW_매출A!$B$2:$B$7000,$A117,RAW_매출A!$A$2:$A$7000,EDATE($E117,BD$1-1)))),"")</f>
        <v/>
      </c>
      <c r="BE117" t="str">
        <f>IFERROR(IF($A117="","",IF(SUMIFS(RAW_매출A!$J$2:$J$7000,RAW_매출A!$B$2:$B$7000,$A117,RAW_매출A!$A$2:$A$7000,EDATE($E117,BE$1-1))=0,"",SUMIFS(RAW_매출A!$J$2:$J$7000,RAW_매출A!$B$2:$B$7000,$A117,RAW_매출A!$A$2:$A$7000,EDATE($E117,BE$1-1)))),"")</f>
        <v/>
      </c>
      <c r="BF117" t="str">
        <f>IFERROR(IF($A117="","",IF(SUMIFS(RAW_매출A!$J$2:$J$7000,RAW_매출A!$B$2:$B$7000,$A117,RAW_매출A!$A$2:$A$7000,EDATE($E117,BF$1-1))=0,"",SUMIFS(RAW_매출A!$J$2:$J$7000,RAW_매출A!$B$2:$B$7000,$A117,RAW_매출A!$A$2:$A$7000,EDATE($E117,BF$1-1)))),"")</f>
        <v/>
      </c>
      <c r="BG117" t="str">
        <f>IFERROR(IF($A117="","",IF(SUMIFS(RAW_매출A!$J$2:$J$7000,RAW_매출A!$B$2:$B$7000,$A117,RAW_매출A!$A$2:$A$7000,EDATE($E117,BG$1-1))=0,"",SUMIFS(RAW_매출A!$J$2:$J$7000,RAW_매출A!$B$2:$B$7000,$A117,RAW_매출A!$A$2:$A$7000,EDATE($E117,BG$1-1)))),"")</f>
        <v/>
      </c>
      <c r="BH117" t="str">
        <f>IFERROR(IF($A117="","",IF(SUMIFS(RAW_매출A!$J$2:$J$7000,RAW_매출A!$B$2:$B$7000,$A117,RAW_매출A!$A$2:$A$7000,EDATE($E117,BH$1-1))=0,"",SUMIFS(RAW_매출A!$J$2:$J$7000,RAW_매출A!$B$2:$B$7000,$A117,RAW_매출A!$A$2:$A$7000,EDATE($E117,BH$1-1)))),"")</f>
        <v/>
      </c>
      <c r="BI117" t="str">
        <f>IFERROR(IF($A117="","",IF(SUMIFS(RAW_매출A!$J$2:$J$7000,RAW_매출A!$B$2:$B$7000,$A117,RAW_매출A!$A$2:$A$7000,EDATE($E117,BI$1-1))=0,"",SUMIFS(RAW_매출A!$J$2:$J$7000,RAW_매출A!$B$2:$B$7000,$A117,RAW_매출A!$A$2:$A$7000,EDATE($E117,BI$1-1)))),"")</f>
        <v/>
      </c>
      <c r="BJ117" t="str">
        <f>IFERROR(IF($A117="","",IF(SUMIFS(RAW_매출A!$J$2:$J$7000,RAW_매출A!$B$2:$B$7000,$A117,RAW_매출A!$A$2:$A$7000,EDATE($E117,BJ$1-1))=0,"",SUMIFS(RAW_매출A!$J$2:$J$7000,RAW_매출A!$B$2:$B$7000,$A117,RAW_매출A!$A$2:$A$7000,EDATE($E117,BJ$1-1)))),"")</f>
        <v/>
      </c>
      <c r="BK117" t="str">
        <f>IFERROR(IF($A117="","",IF(SUMIFS(RAW_매출A!$J$2:$J$7000,RAW_매출A!$B$2:$B$7000,$A117,RAW_매출A!$A$2:$A$7000,EDATE($E117,BK$1-1))=0,"",SUMIFS(RAW_매출A!$J$2:$J$7000,RAW_매출A!$B$2:$B$7000,$A117,RAW_매출A!$A$2:$A$7000,EDATE($E117,BK$1-1)))),"")</f>
        <v/>
      </c>
      <c r="BL117" t="str">
        <f>IFERROR(IF($A117="","",IF(SUMIFS(RAW_매출A!$J$2:$J$7000,RAW_매출A!$B$2:$B$7000,$A117,RAW_매출A!$A$2:$A$7000,EDATE($E117,BL$1-1))=0,"",SUMIFS(RAW_매출A!$J$2:$J$7000,RAW_매출A!$B$2:$B$7000,$A117,RAW_매출A!$A$2:$A$7000,EDATE($E117,BL$1-1)))),"")</f>
        <v/>
      </c>
      <c r="BM117" t="str">
        <f>IFERROR(IF($A117="","",IF(SUMIFS(RAW_매출A!$J$2:$J$7000,RAW_매출A!$B$2:$B$7000,$A117,RAW_매출A!$A$2:$A$7000,EDATE($E117,BM$1-1))=0,"",SUMIFS(RAW_매출A!$J$2:$J$7000,RAW_매출A!$B$2:$B$7000,$A117,RAW_매출A!$A$2:$A$7000,EDATE($E117,BM$1-1)))),"")</f>
        <v/>
      </c>
      <c r="BN117" t="str">
        <f>IFERROR(IF($A117="","",IF(SUMIFS(RAW_매출A!$J$2:$J$7000,RAW_매출A!$B$2:$B$7000,$A117,RAW_매출A!$A$2:$A$7000,EDATE($E117,BN$1-1))=0,"",SUMIFS(RAW_매출A!$J$2:$J$7000,RAW_매출A!$B$2:$B$7000,$A117,RAW_매출A!$A$2:$A$7000,EDATE($E117,BN$1-1)))),"")</f>
        <v/>
      </c>
    </row>
    <row r="118" spans="1:66" x14ac:dyDescent="0.3">
      <c r="A118" t="str">
        <f>세팅!A119</f>
        <v>(1108) #봉천해피점</v>
      </c>
      <c r="B118" t="str">
        <f>세팅!B119</f>
        <v>150-2</v>
      </c>
      <c r="C118">
        <f t="shared" si="5"/>
        <v>2</v>
      </c>
      <c r="D118" t="str">
        <f t="shared" si="6"/>
        <v>2</v>
      </c>
      <c r="E118" s="1">
        <f>세팅!D119</f>
        <v>45383</v>
      </c>
      <c r="F118">
        <f t="shared" si="7"/>
        <v>4605508.333333333</v>
      </c>
      <c r="G118">
        <f>IFERROR(IF($A118="","",IF(SUMIFS(RAW_매출A!$J$2:$J$7000,RAW_매출A!$B$2:$B$7000,$A118,RAW_매출A!$A$2:$A$7000,EDATE($E118,G$1-1))=0,"",SUMIFS(RAW_매출A!$J$2:$J$7000,RAW_매출A!$B$2:$B$7000,$A118,RAW_매출A!$A$2:$A$7000,EDATE($E118,G$1-1)))),"")</f>
        <v>3136540</v>
      </c>
      <c r="H118">
        <f>IFERROR(IF($A118="","",IF(SUMIFS(RAW_매출A!$J$2:$J$7000,RAW_매출A!$B$2:$B$7000,$A118,RAW_매출A!$A$2:$A$7000,EDATE($E118,H$1-1))=0,"",SUMIFS(RAW_매출A!$J$2:$J$7000,RAW_매출A!$B$2:$B$7000,$A118,RAW_매출A!$A$2:$A$7000,EDATE($E118,H$1-1)))),"")</f>
        <v>3310690</v>
      </c>
      <c r="I118">
        <f>IFERROR(IF($A118="","",IF(SUMIFS(RAW_매출A!$J$2:$J$7000,RAW_매출A!$B$2:$B$7000,$A118,RAW_매출A!$A$2:$A$7000,EDATE($E118,I$1-1))=0,"",SUMIFS(RAW_매출A!$J$2:$J$7000,RAW_매출A!$B$2:$B$7000,$A118,RAW_매출A!$A$2:$A$7000,EDATE($E118,I$1-1)))),"")</f>
        <v>3827870</v>
      </c>
      <c r="J118" s="28">
        <f>IFERROR(IF($A118="","",IF(SUMIFS(RAW_매출A!$J$2:$J$7000,RAW_매출A!$B$2:$B$7000,$A118,RAW_매출A!$A$2:$A$7000,EDATE($E118,J$1-1))=0,"",SUMIFS(RAW_매출A!$J$2:$J$7000,RAW_매출A!$B$2:$B$7000,$A118,RAW_매출A!$A$2:$A$7000,EDATE($E118,J$1-1)))),"")</f>
        <v>4431570</v>
      </c>
      <c r="K118" s="28">
        <f>IFERROR(IF($A118="","",IF(SUMIFS(RAW_매출A!$J$2:$J$7000,RAW_매출A!$B$2:$B$7000,$A118,RAW_매출A!$A$2:$A$7000,EDATE($E118,K$1-1))=0,"",SUMIFS(RAW_매출A!$J$2:$J$7000,RAW_매출A!$B$2:$B$7000,$A118,RAW_매출A!$A$2:$A$7000,EDATE($E118,K$1-1)))),"")</f>
        <v>4232100</v>
      </c>
      <c r="L118" s="28">
        <f>IFERROR(IF($A118="","",IF(SUMIFS(RAW_매출A!$J$2:$J$7000,RAW_매출A!$B$2:$B$7000,$A118,RAW_매출A!$A$2:$A$7000,EDATE($E118,L$1-1))=0,"",SUMIFS(RAW_매출A!$J$2:$J$7000,RAW_매출A!$B$2:$B$7000,$A118,RAW_매출A!$A$2:$A$7000,EDATE($E118,L$1-1)))),"")</f>
        <v>4301420</v>
      </c>
      <c r="M118" s="28">
        <f>IFERROR(IF($A118="","",IF(SUMIFS(RAW_매출A!$J$2:$J$7000,RAW_매출A!$B$2:$B$7000,$A118,RAW_매출A!$A$2:$A$7000,EDATE($E118,M$1-1))=0,"",SUMIFS(RAW_매출A!$J$2:$J$7000,RAW_매출A!$B$2:$B$7000,$A118,RAW_매출A!$A$2:$A$7000,EDATE($E118,M$1-1)))),"")</f>
        <v>4903570</v>
      </c>
      <c r="N118" s="28">
        <f>IFERROR(IF($A118="","",IF(SUMIFS(RAW_매출A!$J$2:$J$7000,RAW_매출A!$B$2:$B$7000,$A118,RAW_매출A!$A$2:$A$7000,EDATE($E118,N$1-1))=0,"",SUMIFS(RAW_매출A!$J$2:$J$7000,RAW_매출A!$B$2:$B$7000,$A118,RAW_매출A!$A$2:$A$7000,EDATE($E118,N$1-1)))),"")</f>
        <v>5043360</v>
      </c>
      <c r="O118" s="28">
        <f>IFERROR(IF($A118="","",IF(SUMIFS(RAW_매출A!$J$2:$J$7000,RAW_매출A!$B$2:$B$7000,$A118,RAW_매출A!$A$2:$A$7000,EDATE($E118,O$1-1))=0,"",SUMIFS(RAW_매출A!$J$2:$J$7000,RAW_매출A!$B$2:$B$7000,$A118,RAW_매출A!$A$2:$A$7000,EDATE($E118,O$1-1)))),"")</f>
        <v>4721030</v>
      </c>
      <c r="P118">
        <f>IFERROR(IF($A118="","",IF(SUMIFS(RAW_매출A!$J$2:$J$7000,RAW_매출A!$B$2:$B$7000,$A118,RAW_매출A!$A$2:$A$7000,EDATE($E118,P$1-1))=0,"",SUMIFS(RAW_매출A!$J$2:$J$7000,RAW_매출A!$B$2:$B$7000,$A118,RAW_매출A!$A$2:$A$7000,EDATE($E118,P$1-1)))),"")</f>
        <v>3927160</v>
      </c>
      <c r="Q118">
        <f>IFERROR(IF($A118="","",IF(SUMIFS(RAW_매출A!$J$2:$J$7000,RAW_매출A!$B$2:$B$7000,$A118,RAW_매출A!$A$2:$A$7000,EDATE($E118,Q$1-1))=0,"",SUMIFS(RAW_매출A!$J$2:$J$7000,RAW_매출A!$B$2:$B$7000,$A118,RAW_매출A!$A$2:$A$7000,EDATE($E118,Q$1-1)))),"")</f>
        <v>3877530</v>
      </c>
      <c r="R118">
        <f>IFERROR(IF($A118="","",IF(SUMIFS(RAW_매출A!$J$2:$J$7000,RAW_매출A!$B$2:$B$7000,$A118,RAW_매출A!$A$2:$A$7000,EDATE($E118,R$1-1))=0,"",SUMIFS(RAW_매출A!$J$2:$J$7000,RAW_매출A!$B$2:$B$7000,$A118,RAW_매출A!$A$2:$A$7000,EDATE($E118,R$1-1)))),"")</f>
        <v>4229670</v>
      </c>
      <c r="S118">
        <f>IFERROR(IF($A118="","",IF(SUMIFS(RAW_매출A!$J$2:$J$7000,RAW_매출A!$B$2:$B$7000,$A118,RAW_매출A!$A$2:$A$7000,EDATE($E118,S$1-1))=0,"",SUMIFS(RAW_매출A!$J$2:$J$7000,RAW_매출A!$B$2:$B$7000,$A118,RAW_매출A!$A$2:$A$7000,EDATE($E118,S$1-1)))),"")</f>
        <v>4178700</v>
      </c>
      <c r="T118">
        <f>IFERROR(IF($A118="","",IF(SUMIFS(RAW_매출A!$J$2:$J$7000,RAW_매출A!$B$2:$B$7000,$A118,RAW_매출A!$A$2:$A$7000,EDATE($E118,T$1-1))=0,"",SUMIFS(RAW_매출A!$J$2:$J$7000,RAW_매출A!$B$2:$B$7000,$A118,RAW_매출A!$A$2:$A$7000,EDATE($E118,T$1-1)))),"")</f>
        <v>4911430</v>
      </c>
      <c r="U118">
        <f>IFERROR(IF($A118="","",IF(SUMIFS(RAW_매출A!$J$2:$J$7000,RAW_매출A!$B$2:$B$7000,$A118,RAW_매출A!$A$2:$A$7000,EDATE($E118,U$1-1))=0,"",SUMIFS(RAW_매출A!$J$2:$J$7000,RAW_매출A!$B$2:$B$7000,$A118,RAW_매출A!$A$2:$A$7000,EDATE($E118,U$1-1)))),"")</f>
        <v>5146000</v>
      </c>
      <c r="V118">
        <f>IFERROR(IF($A118="","",IF(SUMIFS(RAW_매출A!$J$2:$J$7000,RAW_매출A!$B$2:$B$7000,$A118,RAW_매출A!$A$2:$A$7000,EDATE($E118,V$1-1))=0,"",SUMIFS(RAW_매출A!$J$2:$J$7000,RAW_매출A!$B$2:$B$7000,$A118,RAW_매출A!$A$2:$A$7000,EDATE($E118,V$1-1)))),"")</f>
        <v>4311910</v>
      </c>
      <c r="W118">
        <f>IFERROR(IF($A118="","",IF(SUMIFS(RAW_매출A!$J$2:$J$7000,RAW_매출A!$B$2:$B$7000,$A118,RAW_매출A!$A$2:$A$7000,EDATE($E118,W$1-1))=0,"",SUMIFS(RAW_매출A!$J$2:$J$7000,RAW_매출A!$B$2:$B$7000,$A118,RAW_매출A!$A$2:$A$7000,EDATE($E118,W$1-1)))),"")</f>
        <v>4047100</v>
      </c>
      <c r="X118">
        <f>IFERROR(IF($A118="","",IF(SUMIFS(RAW_매출A!$J$2:$J$7000,RAW_매출A!$B$2:$B$7000,$A118,RAW_매출A!$A$2:$A$7000,EDATE($E118,X$1-1))=0,"",SUMIFS(RAW_매출A!$J$2:$J$7000,RAW_매출A!$B$2:$B$7000,$A118,RAW_매출A!$A$2:$A$7000,EDATE($E118,X$1-1)))),"")</f>
        <v>4082620</v>
      </c>
      <c r="Y118">
        <f>IFERROR(IF($A118="","",IF(SUMIFS(RAW_매출A!$J$2:$J$7000,RAW_매출A!$B$2:$B$7000,$A118,RAW_매출A!$A$2:$A$7000,EDATE($E118,Y$1-1))=0,"",SUMIFS(RAW_매출A!$J$2:$J$7000,RAW_매출A!$B$2:$B$7000,$A118,RAW_매출A!$A$2:$A$7000,EDATE($E118,Y$1-1)))),"")</f>
        <v>4309490</v>
      </c>
      <c r="Z118">
        <f>IFERROR(IF($A118="","",IF(SUMIFS(RAW_매출A!$J$2:$J$7000,RAW_매출A!$B$2:$B$7000,$A118,RAW_매출A!$A$2:$A$7000,EDATE($E118,Z$1-1))=0,"",SUMIFS(RAW_매출A!$J$2:$J$7000,RAW_매출A!$B$2:$B$7000,$A118,RAW_매출A!$A$2:$A$7000,EDATE($E118,Z$1-1)))),"")</f>
        <v>4632130</v>
      </c>
      <c r="AA118">
        <f>IFERROR(IF($A118="","",IF(SUMIFS(RAW_매출A!$J$2:$J$7000,RAW_매출A!$B$2:$B$7000,$A118,RAW_매출A!$A$2:$A$7000,EDATE($E118,AA$1-1))=0,"",SUMIFS(RAW_매출A!$J$2:$J$7000,RAW_매출A!$B$2:$B$7000,$A118,RAW_매출A!$A$2:$A$7000,EDATE($E118,AA$1-1)))),"")</f>
        <v>4096060</v>
      </c>
      <c r="AB118">
        <f>IFERROR(IF($A118="","",IF(SUMIFS(RAW_매출A!$J$2:$J$7000,RAW_매출A!$B$2:$B$7000,$A118,RAW_매출A!$A$2:$A$7000,EDATE($E118,AB$1-1))=0,"",SUMIFS(RAW_매출A!$J$2:$J$7000,RAW_매출A!$B$2:$B$7000,$A118,RAW_매출A!$A$2:$A$7000,EDATE($E118,AB$1-1)))),"")</f>
        <v>3811070</v>
      </c>
      <c r="AC118">
        <f>IFERROR(IF($A118="","",IF(SUMIFS(RAW_매출A!$J$2:$J$7000,RAW_매출A!$B$2:$B$7000,$A118,RAW_매출A!$A$2:$A$7000,EDATE($E118,AC$1-1))=0,"",SUMIFS(RAW_매출A!$J$2:$J$7000,RAW_매출A!$B$2:$B$7000,$A118,RAW_매출A!$A$2:$A$7000,EDATE($E118,AC$1-1)))),"")</f>
        <v>3813030</v>
      </c>
      <c r="AD118">
        <f>IFERROR(IF($A118="","",IF(SUMIFS(RAW_매출A!$J$2:$J$7000,RAW_매출A!$B$2:$B$7000,$A118,RAW_매출A!$A$2:$A$7000,EDATE($E118,AD$1-1))=0,"",SUMIFS(RAW_매출A!$J$2:$J$7000,RAW_매출A!$B$2:$B$7000,$A118,RAW_매출A!$A$2:$A$7000,EDATE($E118,AD$1-1)))),"")</f>
        <v>4635650</v>
      </c>
      <c r="AE118">
        <f>IFERROR(IF($A118="","",IF(SUMIFS(RAW_매출A!$J$2:$J$7000,RAW_매출A!$B$2:$B$7000,$A118,RAW_매출A!$A$2:$A$7000,EDATE($E118,AE$1-1))=0,"",SUMIFS(RAW_매출A!$J$2:$J$7000,RAW_매출A!$B$2:$B$7000,$A118,RAW_매출A!$A$2:$A$7000,EDATE($E118,AE$1-1)))),"")</f>
        <v>4859850</v>
      </c>
      <c r="AF118">
        <f>IFERROR(IF($A118="","",IF(SUMIFS(RAW_매출A!$J$2:$J$7000,RAW_매출A!$B$2:$B$7000,$A118,RAW_매출A!$A$2:$A$7000,EDATE($E118,AF$1-1))=0,"",SUMIFS(RAW_매출A!$J$2:$J$7000,RAW_매출A!$B$2:$B$7000,$A118,RAW_매출A!$A$2:$A$7000,EDATE($E118,AF$1-1)))),"")</f>
        <v>5138770</v>
      </c>
      <c r="AG118">
        <f>IFERROR(IF($A118="","",IF(SUMIFS(RAW_매출A!$J$2:$J$7000,RAW_매출A!$B$2:$B$7000,$A118,RAW_매출A!$A$2:$A$7000,EDATE($E118,AG$1-1))=0,"",SUMIFS(RAW_매출A!$J$2:$J$7000,RAW_매출A!$B$2:$B$7000,$A118,RAW_매출A!$A$2:$A$7000,EDATE($E118,AG$1-1)))),"")</f>
        <v>4419150</v>
      </c>
      <c r="AH118" t="str">
        <f>IFERROR(IF($A118="","",IF(SUMIFS(RAW_매출A!$J$2:$J$7000,RAW_매출A!$B$2:$B$7000,$A118,RAW_매출A!$A$2:$A$7000,EDATE($E118,AH$1-1))=0,"",SUMIFS(RAW_매출A!$J$2:$J$7000,RAW_매출A!$B$2:$B$7000,$A118,RAW_매출A!$A$2:$A$7000,EDATE($E118,AH$1-1)))),"")</f>
        <v/>
      </c>
      <c r="AI118" t="str">
        <f>IFERROR(IF($A118="","",IF(SUMIFS(RAW_매출A!$J$2:$J$7000,RAW_매출A!$B$2:$B$7000,$A118,RAW_매출A!$A$2:$A$7000,EDATE($E118,AI$1-1))=0,"",SUMIFS(RAW_매출A!$J$2:$J$7000,RAW_매출A!$B$2:$B$7000,$A118,RAW_매출A!$A$2:$A$7000,EDATE($E118,AI$1-1)))),"")</f>
        <v/>
      </c>
      <c r="AJ118" t="str">
        <f>IFERROR(IF($A118="","",IF(SUMIFS(RAW_매출A!$J$2:$J$7000,RAW_매출A!$B$2:$B$7000,$A118,RAW_매출A!$A$2:$A$7000,EDATE($E118,AJ$1-1))=0,"",SUMIFS(RAW_매출A!$J$2:$J$7000,RAW_매출A!$B$2:$B$7000,$A118,RAW_매출A!$A$2:$A$7000,EDATE($E118,AJ$1-1)))),"")</f>
        <v/>
      </c>
      <c r="AK118" t="str">
        <f>IFERROR(IF($A118="","",IF(SUMIFS(RAW_매출A!$J$2:$J$7000,RAW_매출A!$B$2:$B$7000,$A118,RAW_매출A!$A$2:$A$7000,EDATE($E118,AK$1-1))=0,"",SUMIFS(RAW_매출A!$J$2:$J$7000,RAW_매출A!$B$2:$B$7000,$A118,RAW_매출A!$A$2:$A$7000,EDATE($E118,AK$1-1)))),"")</f>
        <v/>
      </c>
      <c r="AL118" t="str">
        <f>IFERROR(IF($A118="","",IF(SUMIFS(RAW_매출A!$J$2:$J$7000,RAW_매출A!$B$2:$B$7000,$A118,RAW_매출A!$A$2:$A$7000,EDATE($E118,AL$1-1))=0,"",SUMIFS(RAW_매출A!$J$2:$J$7000,RAW_매출A!$B$2:$B$7000,$A118,RAW_매출A!$A$2:$A$7000,EDATE($E118,AL$1-1)))),"")</f>
        <v/>
      </c>
      <c r="AM118" t="str">
        <f>IFERROR(IF($A118="","",IF(SUMIFS(RAW_매출A!$J$2:$J$7000,RAW_매출A!$B$2:$B$7000,$A118,RAW_매출A!$A$2:$A$7000,EDATE($E118,AM$1-1))=0,"",SUMIFS(RAW_매출A!$J$2:$J$7000,RAW_매출A!$B$2:$B$7000,$A118,RAW_매출A!$A$2:$A$7000,EDATE($E118,AM$1-1)))),"")</f>
        <v/>
      </c>
      <c r="AN118" t="str">
        <f>IFERROR(IF($A118="","",IF(SUMIFS(RAW_매출A!$J$2:$J$7000,RAW_매출A!$B$2:$B$7000,$A118,RAW_매출A!$A$2:$A$7000,EDATE($E118,AN$1-1))=0,"",SUMIFS(RAW_매출A!$J$2:$J$7000,RAW_매출A!$B$2:$B$7000,$A118,RAW_매출A!$A$2:$A$7000,EDATE($E118,AN$1-1)))),"")</f>
        <v/>
      </c>
      <c r="AO118" t="str">
        <f>IFERROR(IF($A118="","",IF(SUMIFS(RAW_매출A!$J$2:$J$7000,RAW_매출A!$B$2:$B$7000,$A118,RAW_매출A!$A$2:$A$7000,EDATE($E118,AO$1-1))=0,"",SUMIFS(RAW_매출A!$J$2:$J$7000,RAW_매출A!$B$2:$B$7000,$A118,RAW_매출A!$A$2:$A$7000,EDATE($E118,AO$1-1)))),"")</f>
        <v/>
      </c>
      <c r="AP118" t="str">
        <f>IFERROR(IF($A118="","",IF(SUMIFS(RAW_매출A!$J$2:$J$7000,RAW_매출A!$B$2:$B$7000,$A118,RAW_매출A!$A$2:$A$7000,EDATE($E118,AP$1-1))=0,"",SUMIFS(RAW_매출A!$J$2:$J$7000,RAW_매출A!$B$2:$B$7000,$A118,RAW_매출A!$A$2:$A$7000,EDATE($E118,AP$1-1)))),"")</f>
        <v/>
      </c>
      <c r="AQ118" t="str">
        <f>IFERROR(IF($A118="","",IF(SUMIFS(RAW_매출A!$J$2:$J$7000,RAW_매출A!$B$2:$B$7000,$A118,RAW_매출A!$A$2:$A$7000,EDATE($E118,AQ$1-1))=0,"",SUMIFS(RAW_매출A!$J$2:$J$7000,RAW_매출A!$B$2:$B$7000,$A118,RAW_매출A!$A$2:$A$7000,EDATE($E118,AQ$1-1)))),"")</f>
        <v/>
      </c>
      <c r="AR118" t="str">
        <f>IFERROR(IF($A118="","",IF(SUMIFS(RAW_매출A!$J$2:$J$7000,RAW_매출A!$B$2:$B$7000,$A118,RAW_매출A!$A$2:$A$7000,EDATE($E118,AR$1-1))=0,"",SUMIFS(RAW_매출A!$J$2:$J$7000,RAW_매출A!$B$2:$B$7000,$A118,RAW_매출A!$A$2:$A$7000,EDATE($E118,AR$1-1)))),"")</f>
        <v/>
      </c>
      <c r="AS118" t="str">
        <f>IFERROR(IF($A118="","",IF(SUMIFS(RAW_매출A!$J$2:$J$7000,RAW_매출A!$B$2:$B$7000,$A118,RAW_매출A!$A$2:$A$7000,EDATE($E118,AS$1-1))=0,"",SUMIFS(RAW_매출A!$J$2:$J$7000,RAW_매출A!$B$2:$B$7000,$A118,RAW_매출A!$A$2:$A$7000,EDATE($E118,AS$1-1)))),"")</f>
        <v/>
      </c>
      <c r="AT118" t="str">
        <f>IFERROR(IF($A118="","",IF(SUMIFS(RAW_매출A!$J$2:$J$7000,RAW_매출A!$B$2:$B$7000,$A118,RAW_매출A!$A$2:$A$7000,EDATE($E118,AT$1-1))=0,"",SUMIFS(RAW_매출A!$J$2:$J$7000,RAW_매출A!$B$2:$B$7000,$A118,RAW_매출A!$A$2:$A$7000,EDATE($E118,AT$1-1)))),"")</f>
        <v/>
      </c>
      <c r="AU118" t="str">
        <f>IFERROR(IF($A118="","",IF(SUMIFS(RAW_매출A!$J$2:$J$7000,RAW_매출A!$B$2:$B$7000,$A118,RAW_매출A!$A$2:$A$7000,EDATE($E118,AU$1-1))=0,"",SUMIFS(RAW_매출A!$J$2:$J$7000,RAW_매출A!$B$2:$B$7000,$A118,RAW_매출A!$A$2:$A$7000,EDATE($E118,AU$1-1)))),"")</f>
        <v/>
      </c>
      <c r="AV118" t="str">
        <f>IFERROR(IF($A118="","",IF(SUMIFS(RAW_매출A!$J$2:$J$7000,RAW_매출A!$B$2:$B$7000,$A118,RAW_매출A!$A$2:$A$7000,EDATE($E118,AV$1-1))=0,"",SUMIFS(RAW_매출A!$J$2:$J$7000,RAW_매출A!$B$2:$B$7000,$A118,RAW_매출A!$A$2:$A$7000,EDATE($E118,AV$1-1)))),"")</f>
        <v/>
      </c>
      <c r="AW118" t="str">
        <f>IFERROR(IF($A118="","",IF(SUMIFS(RAW_매출A!$J$2:$J$7000,RAW_매출A!$B$2:$B$7000,$A118,RAW_매출A!$A$2:$A$7000,EDATE($E118,AW$1-1))=0,"",SUMIFS(RAW_매출A!$J$2:$J$7000,RAW_매출A!$B$2:$B$7000,$A118,RAW_매출A!$A$2:$A$7000,EDATE($E118,AW$1-1)))),"")</f>
        <v/>
      </c>
      <c r="AX118" t="str">
        <f>IFERROR(IF($A118="","",IF(SUMIFS(RAW_매출A!$J$2:$J$7000,RAW_매출A!$B$2:$B$7000,$A118,RAW_매출A!$A$2:$A$7000,EDATE($E118,AX$1-1))=0,"",SUMIFS(RAW_매출A!$J$2:$J$7000,RAW_매출A!$B$2:$B$7000,$A118,RAW_매출A!$A$2:$A$7000,EDATE($E118,AX$1-1)))),"")</f>
        <v/>
      </c>
      <c r="AY118" t="str">
        <f>IFERROR(IF($A118="","",IF(SUMIFS(RAW_매출A!$J$2:$J$7000,RAW_매출A!$B$2:$B$7000,$A118,RAW_매출A!$A$2:$A$7000,EDATE($E118,AY$1-1))=0,"",SUMIFS(RAW_매출A!$J$2:$J$7000,RAW_매출A!$B$2:$B$7000,$A118,RAW_매출A!$A$2:$A$7000,EDATE($E118,AY$1-1)))),"")</f>
        <v/>
      </c>
      <c r="AZ118" t="str">
        <f>IFERROR(IF($A118="","",IF(SUMIFS(RAW_매출A!$J$2:$J$7000,RAW_매출A!$B$2:$B$7000,$A118,RAW_매출A!$A$2:$A$7000,EDATE($E118,AZ$1-1))=0,"",SUMIFS(RAW_매출A!$J$2:$J$7000,RAW_매출A!$B$2:$B$7000,$A118,RAW_매출A!$A$2:$A$7000,EDATE($E118,AZ$1-1)))),"")</f>
        <v/>
      </c>
      <c r="BA118" t="str">
        <f>IFERROR(IF($A118="","",IF(SUMIFS(RAW_매출A!$J$2:$J$7000,RAW_매출A!$B$2:$B$7000,$A118,RAW_매출A!$A$2:$A$7000,EDATE($E118,BA$1-1))=0,"",SUMIFS(RAW_매출A!$J$2:$J$7000,RAW_매출A!$B$2:$B$7000,$A118,RAW_매출A!$A$2:$A$7000,EDATE($E118,BA$1-1)))),"")</f>
        <v/>
      </c>
      <c r="BB118" t="str">
        <f>IFERROR(IF($A118="","",IF(SUMIFS(RAW_매출A!$J$2:$J$7000,RAW_매출A!$B$2:$B$7000,$A118,RAW_매출A!$A$2:$A$7000,EDATE($E118,BB$1-1))=0,"",SUMIFS(RAW_매출A!$J$2:$J$7000,RAW_매출A!$B$2:$B$7000,$A118,RAW_매출A!$A$2:$A$7000,EDATE($E118,BB$1-1)))),"")</f>
        <v/>
      </c>
      <c r="BC118" t="str">
        <f>IFERROR(IF($A118="","",IF(SUMIFS(RAW_매출A!$J$2:$J$7000,RAW_매출A!$B$2:$B$7000,$A118,RAW_매출A!$A$2:$A$7000,EDATE($E118,BC$1-1))=0,"",SUMIFS(RAW_매출A!$J$2:$J$7000,RAW_매출A!$B$2:$B$7000,$A118,RAW_매출A!$A$2:$A$7000,EDATE($E118,BC$1-1)))),"")</f>
        <v/>
      </c>
      <c r="BD118" t="str">
        <f>IFERROR(IF($A118="","",IF(SUMIFS(RAW_매출A!$J$2:$J$7000,RAW_매출A!$B$2:$B$7000,$A118,RAW_매출A!$A$2:$A$7000,EDATE($E118,BD$1-1))=0,"",SUMIFS(RAW_매출A!$J$2:$J$7000,RAW_매출A!$B$2:$B$7000,$A118,RAW_매출A!$A$2:$A$7000,EDATE($E118,BD$1-1)))),"")</f>
        <v/>
      </c>
      <c r="BE118" t="str">
        <f>IFERROR(IF($A118="","",IF(SUMIFS(RAW_매출A!$J$2:$J$7000,RAW_매출A!$B$2:$B$7000,$A118,RAW_매출A!$A$2:$A$7000,EDATE($E118,BE$1-1))=0,"",SUMIFS(RAW_매출A!$J$2:$J$7000,RAW_매출A!$B$2:$B$7000,$A118,RAW_매출A!$A$2:$A$7000,EDATE($E118,BE$1-1)))),"")</f>
        <v/>
      </c>
      <c r="BF118" t="str">
        <f>IFERROR(IF($A118="","",IF(SUMIFS(RAW_매출A!$J$2:$J$7000,RAW_매출A!$B$2:$B$7000,$A118,RAW_매출A!$A$2:$A$7000,EDATE($E118,BF$1-1))=0,"",SUMIFS(RAW_매출A!$J$2:$J$7000,RAW_매출A!$B$2:$B$7000,$A118,RAW_매출A!$A$2:$A$7000,EDATE($E118,BF$1-1)))),"")</f>
        <v/>
      </c>
      <c r="BG118" t="str">
        <f>IFERROR(IF($A118="","",IF(SUMIFS(RAW_매출A!$J$2:$J$7000,RAW_매출A!$B$2:$B$7000,$A118,RAW_매출A!$A$2:$A$7000,EDATE($E118,BG$1-1))=0,"",SUMIFS(RAW_매출A!$J$2:$J$7000,RAW_매출A!$B$2:$B$7000,$A118,RAW_매출A!$A$2:$A$7000,EDATE($E118,BG$1-1)))),"")</f>
        <v/>
      </c>
      <c r="BH118" t="str">
        <f>IFERROR(IF($A118="","",IF(SUMIFS(RAW_매출A!$J$2:$J$7000,RAW_매출A!$B$2:$B$7000,$A118,RAW_매출A!$A$2:$A$7000,EDATE($E118,BH$1-1))=0,"",SUMIFS(RAW_매출A!$J$2:$J$7000,RAW_매출A!$B$2:$B$7000,$A118,RAW_매출A!$A$2:$A$7000,EDATE($E118,BH$1-1)))),"")</f>
        <v/>
      </c>
      <c r="BI118" t="str">
        <f>IFERROR(IF($A118="","",IF(SUMIFS(RAW_매출A!$J$2:$J$7000,RAW_매출A!$B$2:$B$7000,$A118,RAW_매출A!$A$2:$A$7000,EDATE($E118,BI$1-1))=0,"",SUMIFS(RAW_매출A!$J$2:$J$7000,RAW_매출A!$B$2:$B$7000,$A118,RAW_매출A!$A$2:$A$7000,EDATE($E118,BI$1-1)))),"")</f>
        <v/>
      </c>
      <c r="BJ118" t="str">
        <f>IFERROR(IF($A118="","",IF(SUMIFS(RAW_매출A!$J$2:$J$7000,RAW_매출A!$B$2:$B$7000,$A118,RAW_매출A!$A$2:$A$7000,EDATE($E118,BJ$1-1))=0,"",SUMIFS(RAW_매출A!$J$2:$J$7000,RAW_매출A!$B$2:$B$7000,$A118,RAW_매출A!$A$2:$A$7000,EDATE($E118,BJ$1-1)))),"")</f>
        <v/>
      </c>
      <c r="BK118" t="str">
        <f>IFERROR(IF($A118="","",IF(SUMIFS(RAW_매출A!$J$2:$J$7000,RAW_매출A!$B$2:$B$7000,$A118,RAW_매출A!$A$2:$A$7000,EDATE($E118,BK$1-1))=0,"",SUMIFS(RAW_매출A!$J$2:$J$7000,RAW_매출A!$B$2:$B$7000,$A118,RAW_매출A!$A$2:$A$7000,EDATE($E118,BK$1-1)))),"")</f>
        <v/>
      </c>
      <c r="BL118" t="str">
        <f>IFERROR(IF($A118="","",IF(SUMIFS(RAW_매출A!$J$2:$J$7000,RAW_매출A!$B$2:$B$7000,$A118,RAW_매출A!$A$2:$A$7000,EDATE($E118,BL$1-1))=0,"",SUMIFS(RAW_매출A!$J$2:$J$7000,RAW_매출A!$B$2:$B$7000,$A118,RAW_매출A!$A$2:$A$7000,EDATE($E118,BL$1-1)))),"")</f>
        <v/>
      </c>
      <c r="BM118" t="str">
        <f>IFERROR(IF($A118="","",IF(SUMIFS(RAW_매출A!$J$2:$J$7000,RAW_매출A!$B$2:$B$7000,$A118,RAW_매출A!$A$2:$A$7000,EDATE($E118,BM$1-1))=0,"",SUMIFS(RAW_매출A!$J$2:$J$7000,RAW_매출A!$B$2:$B$7000,$A118,RAW_매출A!$A$2:$A$7000,EDATE($E118,BM$1-1)))),"")</f>
        <v/>
      </c>
      <c r="BN118" t="str">
        <f>IFERROR(IF($A118="","",IF(SUMIFS(RAW_매출A!$J$2:$J$7000,RAW_매출A!$B$2:$B$7000,$A118,RAW_매출A!$A$2:$A$7000,EDATE($E118,BN$1-1))=0,"",SUMIFS(RAW_매출A!$J$2:$J$7000,RAW_매출A!$B$2:$B$7000,$A118,RAW_매출A!$A$2:$A$7000,EDATE($E118,BN$1-1)))),"")</f>
        <v/>
      </c>
    </row>
    <row r="119" spans="1:66" x14ac:dyDescent="0.3">
      <c r="A119" t="str">
        <f>세팅!A120</f>
        <v>(1109) #서강대남문점</v>
      </c>
      <c r="B119" t="str">
        <f>세팅!B120</f>
        <v>150-1</v>
      </c>
      <c r="C119">
        <f t="shared" si="5"/>
        <v>1</v>
      </c>
      <c r="D119" t="str">
        <f t="shared" si="6"/>
        <v>1</v>
      </c>
      <c r="E119" s="1">
        <f>세팅!D120</f>
        <v>45413</v>
      </c>
      <c r="F119">
        <f t="shared" si="7"/>
        <v>5538428.333333333</v>
      </c>
      <c r="G119">
        <f>IFERROR(IF($A119="","",IF(SUMIFS(RAW_매출A!$J$2:$J$7000,RAW_매출A!$B$2:$B$7000,$A119,RAW_매출A!$A$2:$A$7000,EDATE($E119,G$1-1))=0,"",SUMIFS(RAW_매출A!$J$2:$J$7000,RAW_매출A!$B$2:$B$7000,$A119,RAW_매출A!$A$2:$A$7000,EDATE($E119,G$1-1)))),"")</f>
        <v>5381890</v>
      </c>
      <c r="H119">
        <f>IFERROR(IF($A119="","",IF(SUMIFS(RAW_매출A!$J$2:$J$7000,RAW_매출A!$B$2:$B$7000,$A119,RAW_매출A!$A$2:$A$7000,EDATE($E119,H$1-1))=0,"",SUMIFS(RAW_매출A!$J$2:$J$7000,RAW_매출A!$B$2:$B$7000,$A119,RAW_매출A!$A$2:$A$7000,EDATE($E119,H$1-1)))),"")</f>
        <v>6530910</v>
      </c>
      <c r="I119">
        <f>IFERROR(IF($A119="","",IF(SUMIFS(RAW_매출A!$J$2:$J$7000,RAW_매출A!$B$2:$B$7000,$A119,RAW_매출A!$A$2:$A$7000,EDATE($E119,I$1-1))=0,"",SUMIFS(RAW_매출A!$J$2:$J$7000,RAW_매출A!$B$2:$B$7000,$A119,RAW_매출A!$A$2:$A$7000,EDATE($E119,I$1-1)))),"")</f>
        <v>8431450</v>
      </c>
      <c r="J119" s="28">
        <f>IFERROR(IF($A119="","",IF(SUMIFS(RAW_매출A!$J$2:$J$7000,RAW_매출A!$B$2:$B$7000,$A119,RAW_매출A!$A$2:$A$7000,EDATE($E119,J$1-1))=0,"",SUMIFS(RAW_매출A!$J$2:$J$7000,RAW_매출A!$B$2:$B$7000,$A119,RAW_매출A!$A$2:$A$7000,EDATE($E119,J$1-1)))),"")</f>
        <v>7821630</v>
      </c>
      <c r="K119" s="28">
        <f>IFERROR(IF($A119="","",IF(SUMIFS(RAW_매출A!$J$2:$J$7000,RAW_매출A!$B$2:$B$7000,$A119,RAW_매출A!$A$2:$A$7000,EDATE($E119,K$1-1))=0,"",SUMIFS(RAW_매출A!$J$2:$J$7000,RAW_매출A!$B$2:$B$7000,$A119,RAW_매출A!$A$2:$A$7000,EDATE($E119,K$1-1)))),"")</f>
        <v>7451070</v>
      </c>
      <c r="L119" s="28">
        <f>IFERROR(IF($A119="","",IF(SUMIFS(RAW_매출A!$J$2:$J$7000,RAW_매출A!$B$2:$B$7000,$A119,RAW_매출A!$A$2:$A$7000,EDATE($E119,L$1-1))=0,"",SUMIFS(RAW_매출A!$J$2:$J$7000,RAW_매출A!$B$2:$B$7000,$A119,RAW_매출A!$A$2:$A$7000,EDATE($E119,L$1-1)))),"")</f>
        <v>7349780</v>
      </c>
      <c r="M119" s="28">
        <f>IFERROR(IF($A119="","",IF(SUMIFS(RAW_매출A!$J$2:$J$7000,RAW_매출A!$B$2:$B$7000,$A119,RAW_매출A!$A$2:$A$7000,EDATE($E119,M$1-1))=0,"",SUMIFS(RAW_매출A!$J$2:$J$7000,RAW_매출A!$B$2:$B$7000,$A119,RAW_매출A!$A$2:$A$7000,EDATE($E119,M$1-1)))),"")</f>
        <v>3419780</v>
      </c>
      <c r="N119" s="28">
        <f>IFERROR(IF($A119="","",IF(SUMIFS(RAW_매출A!$J$2:$J$7000,RAW_매출A!$B$2:$B$7000,$A119,RAW_매출A!$A$2:$A$7000,EDATE($E119,N$1-1))=0,"",SUMIFS(RAW_매출A!$J$2:$J$7000,RAW_매출A!$B$2:$B$7000,$A119,RAW_매출A!$A$2:$A$7000,EDATE($E119,N$1-1)))),"")</f>
        <v>3435360</v>
      </c>
      <c r="O119" s="28">
        <f>IFERROR(IF($A119="","",IF(SUMIFS(RAW_매출A!$J$2:$J$7000,RAW_매출A!$B$2:$B$7000,$A119,RAW_매출A!$A$2:$A$7000,EDATE($E119,O$1-1))=0,"",SUMIFS(RAW_매출A!$J$2:$J$7000,RAW_매출A!$B$2:$B$7000,$A119,RAW_매출A!$A$2:$A$7000,EDATE($E119,O$1-1)))),"")</f>
        <v>3752950</v>
      </c>
      <c r="P119">
        <f>IFERROR(IF($A119="","",IF(SUMIFS(RAW_매출A!$J$2:$J$7000,RAW_매출A!$B$2:$B$7000,$A119,RAW_매출A!$A$2:$A$7000,EDATE($E119,P$1-1))=0,"",SUMIFS(RAW_매출A!$J$2:$J$7000,RAW_매출A!$B$2:$B$7000,$A119,RAW_매출A!$A$2:$A$7000,EDATE($E119,P$1-1)))),"")</f>
        <v>3759940</v>
      </c>
      <c r="Q119">
        <f>IFERROR(IF($A119="","",IF(SUMIFS(RAW_매출A!$J$2:$J$7000,RAW_매출A!$B$2:$B$7000,$A119,RAW_매출A!$A$2:$A$7000,EDATE($E119,Q$1-1))=0,"",SUMIFS(RAW_매출A!$J$2:$J$7000,RAW_매출A!$B$2:$B$7000,$A119,RAW_매출A!$A$2:$A$7000,EDATE($E119,Q$1-1)))),"")</f>
        <v>4995570</v>
      </c>
      <c r="R119">
        <f>IFERROR(IF($A119="","",IF(SUMIFS(RAW_매출A!$J$2:$J$7000,RAW_매출A!$B$2:$B$7000,$A119,RAW_매출A!$A$2:$A$7000,EDATE($E119,R$1-1))=0,"",SUMIFS(RAW_매출A!$J$2:$J$7000,RAW_매출A!$B$2:$B$7000,$A119,RAW_매출A!$A$2:$A$7000,EDATE($E119,R$1-1)))),"")</f>
        <v>4574280</v>
      </c>
      <c r="S119">
        <f>IFERROR(IF($A119="","",IF(SUMIFS(RAW_매출A!$J$2:$J$7000,RAW_매출A!$B$2:$B$7000,$A119,RAW_매출A!$A$2:$A$7000,EDATE($E119,S$1-1))=0,"",SUMIFS(RAW_매출A!$J$2:$J$7000,RAW_매출A!$B$2:$B$7000,$A119,RAW_매출A!$A$2:$A$7000,EDATE($E119,S$1-1)))),"")</f>
        <v>5347500</v>
      </c>
      <c r="T119">
        <f>IFERROR(IF($A119="","",IF(SUMIFS(RAW_매출A!$J$2:$J$7000,RAW_매출A!$B$2:$B$7000,$A119,RAW_매출A!$A$2:$A$7000,EDATE($E119,T$1-1))=0,"",SUMIFS(RAW_매출A!$J$2:$J$7000,RAW_매출A!$B$2:$B$7000,$A119,RAW_매출A!$A$2:$A$7000,EDATE($E119,T$1-1)))),"")</f>
        <v>4975460</v>
      </c>
      <c r="U119">
        <f>IFERROR(IF($A119="","",IF(SUMIFS(RAW_매출A!$J$2:$J$7000,RAW_매출A!$B$2:$B$7000,$A119,RAW_매출A!$A$2:$A$7000,EDATE($E119,U$1-1))=0,"",SUMIFS(RAW_매출A!$J$2:$J$7000,RAW_매출A!$B$2:$B$7000,$A119,RAW_매출A!$A$2:$A$7000,EDATE($E119,U$1-1)))),"")</f>
        <v>5107400</v>
      </c>
      <c r="V119">
        <f>IFERROR(IF($A119="","",IF(SUMIFS(RAW_매출A!$J$2:$J$7000,RAW_매출A!$B$2:$B$7000,$A119,RAW_매출A!$A$2:$A$7000,EDATE($E119,V$1-1))=0,"",SUMIFS(RAW_매출A!$J$2:$J$7000,RAW_매출A!$B$2:$B$7000,$A119,RAW_매출A!$A$2:$A$7000,EDATE($E119,V$1-1)))),"")</f>
        <v>4846420</v>
      </c>
      <c r="W119">
        <f>IFERROR(IF($A119="","",IF(SUMIFS(RAW_매출A!$J$2:$J$7000,RAW_매출A!$B$2:$B$7000,$A119,RAW_매출A!$A$2:$A$7000,EDATE($E119,W$1-1))=0,"",SUMIFS(RAW_매출A!$J$2:$J$7000,RAW_매출A!$B$2:$B$7000,$A119,RAW_매출A!$A$2:$A$7000,EDATE($E119,W$1-1)))),"")</f>
        <v>4656300</v>
      </c>
      <c r="X119">
        <f>IFERROR(IF($A119="","",IF(SUMIFS(RAW_매출A!$J$2:$J$7000,RAW_매출A!$B$2:$B$7000,$A119,RAW_매출A!$A$2:$A$7000,EDATE($E119,X$1-1))=0,"",SUMIFS(RAW_매출A!$J$2:$J$7000,RAW_매출A!$B$2:$B$7000,$A119,RAW_매출A!$A$2:$A$7000,EDATE($E119,X$1-1)))),"")</f>
        <v>5326550</v>
      </c>
      <c r="Y119">
        <f>IFERROR(IF($A119="","",IF(SUMIFS(RAW_매출A!$J$2:$J$7000,RAW_매출A!$B$2:$B$7000,$A119,RAW_매출A!$A$2:$A$7000,EDATE($E119,Y$1-1))=0,"",SUMIFS(RAW_매출A!$J$2:$J$7000,RAW_매출A!$B$2:$B$7000,$A119,RAW_매출A!$A$2:$A$7000,EDATE($E119,Y$1-1)))),"")</f>
        <v>5370700</v>
      </c>
      <c r="Z119">
        <f>IFERROR(IF($A119="","",IF(SUMIFS(RAW_매출A!$J$2:$J$7000,RAW_매출A!$B$2:$B$7000,$A119,RAW_매출A!$A$2:$A$7000,EDATE($E119,Z$1-1))=0,"",SUMIFS(RAW_매출A!$J$2:$J$7000,RAW_매출A!$B$2:$B$7000,$A119,RAW_매출A!$A$2:$A$7000,EDATE($E119,Z$1-1)))),"")</f>
        <v>4999670</v>
      </c>
      <c r="AA119">
        <f>IFERROR(IF($A119="","",IF(SUMIFS(RAW_매출A!$J$2:$J$7000,RAW_매출A!$B$2:$B$7000,$A119,RAW_매출A!$A$2:$A$7000,EDATE($E119,AA$1-1))=0,"",SUMIFS(RAW_매출A!$J$2:$J$7000,RAW_매출A!$B$2:$B$7000,$A119,RAW_매출A!$A$2:$A$7000,EDATE($E119,AA$1-1)))),"")</f>
        <v>5203810</v>
      </c>
      <c r="AB119">
        <f>IFERROR(IF($A119="","",IF(SUMIFS(RAW_매출A!$J$2:$J$7000,RAW_매출A!$B$2:$B$7000,$A119,RAW_매출A!$A$2:$A$7000,EDATE($E119,AB$1-1))=0,"",SUMIFS(RAW_매출A!$J$2:$J$7000,RAW_매출A!$B$2:$B$7000,$A119,RAW_매출A!$A$2:$A$7000,EDATE($E119,AB$1-1)))),"")</f>
        <v>4377360</v>
      </c>
      <c r="AC119">
        <f>IFERROR(IF($A119="","",IF(SUMIFS(RAW_매출A!$J$2:$J$7000,RAW_매출A!$B$2:$B$7000,$A119,RAW_매출A!$A$2:$A$7000,EDATE($E119,AC$1-1))=0,"",SUMIFS(RAW_매출A!$J$2:$J$7000,RAW_매출A!$B$2:$B$7000,$A119,RAW_매출A!$A$2:$A$7000,EDATE($E119,AC$1-1)))),"")</f>
        <v>4812060</v>
      </c>
      <c r="AD119">
        <f>IFERROR(IF($A119="","",IF(SUMIFS(RAW_매출A!$J$2:$J$7000,RAW_매출A!$B$2:$B$7000,$A119,RAW_매출A!$A$2:$A$7000,EDATE($E119,AD$1-1))=0,"",SUMIFS(RAW_매출A!$J$2:$J$7000,RAW_매출A!$B$2:$B$7000,$A119,RAW_매출A!$A$2:$A$7000,EDATE($E119,AD$1-1)))),"")</f>
        <v>5469210</v>
      </c>
      <c r="AE119">
        <f>IFERROR(IF($A119="","",IF(SUMIFS(RAW_매출A!$J$2:$J$7000,RAW_매출A!$B$2:$B$7000,$A119,RAW_매출A!$A$2:$A$7000,EDATE($E119,AE$1-1))=0,"",SUMIFS(RAW_매출A!$J$2:$J$7000,RAW_매출A!$B$2:$B$7000,$A119,RAW_매출A!$A$2:$A$7000,EDATE($E119,AE$1-1)))),"")</f>
        <v>6008240</v>
      </c>
      <c r="AF119">
        <f>IFERROR(IF($A119="","",IF(SUMIFS(RAW_매출A!$J$2:$J$7000,RAW_매출A!$B$2:$B$7000,$A119,RAW_매출A!$A$2:$A$7000,EDATE($E119,AF$1-1))=0,"",SUMIFS(RAW_매출A!$J$2:$J$7000,RAW_매출A!$B$2:$B$7000,$A119,RAW_매출A!$A$2:$A$7000,EDATE($E119,AF$1-1)))),"")</f>
        <v>4735330</v>
      </c>
      <c r="AG119" t="str">
        <f>IFERROR(IF($A119="","",IF(SUMIFS(RAW_매출A!$J$2:$J$7000,RAW_매출A!$B$2:$B$7000,$A119,RAW_매출A!$A$2:$A$7000,EDATE($E119,AG$1-1))=0,"",SUMIFS(RAW_매출A!$J$2:$J$7000,RAW_매출A!$B$2:$B$7000,$A119,RAW_매출A!$A$2:$A$7000,EDATE($E119,AG$1-1)))),"")</f>
        <v/>
      </c>
      <c r="AH119" t="str">
        <f>IFERROR(IF($A119="","",IF(SUMIFS(RAW_매출A!$J$2:$J$7000,RAW_매출A!$B$2:$B$7000,$A119,RAW_매출A!$A$2:$A$7000,EDATE($E119,AH$1-1))=0,"",SUMIFS(RAW_매출A!$J$2:$J$7000,RAW_매출A!$B$2:$B$7000,$A119,RAW_매출A!$A$2:$A$7000,EDATE($E119,AH$1-1)))),"")</f>
        <v/>
      </c>
      <c r="AI119" t="str">
        <f>IFERROR(IF($A119="","",IF(SUMIFS(RAW_매출A!$J$2:$J$7000,RAW_매출A!$B$2:$B$7000,$A119,RAW_매출A!$A$2:$A$7000,EDATE($E119,AI$1-1))=0,"",SUMIFS(RAW_매출A!$J$2:$J$7000,RAW_매출A!$B$2:$B$7000,$A119,RAW_매출A!$A$2:$A$7000,EDATE($E119,AI$1-1)))),"")</f>
        <v/>
      </c>
      <c r="AJ119" t="str">
        <f>IFERROR(IF($A119="","",IF(SUMIFS(RAW_매출A!$J$2:$J$7000,RAW_매출A!$B$2:$B$7000,$A119,RAW_매출A!$A$2:$A$7000,EDATE($E119,AJ$1-1))=0,"",SUMIFS(RAW_매출A!$J$2:$J$7000,RAW_매출A!$B$2:$B$7000,$A119,RAW_매출A!$A$2:$A$7000,EDATE($E119,AJ$1-1)))),"")</f>
        <v/>
      </c>
      <c r="AK119" t="str">
        <f>IFERROR(IF($A119="","",IF(SUMIFS(RAW_매출A!$J$2:$J$7000,RAW_매출A!$B$2:$B$7000,$A119,RAW_매출A!$A$2:$A$7000,EDATE($E119,AK$1-1))=0,"",SUMIFS(RAW_매출A!$J$2:$J$7000,RAW_매출A!$B$2:$B$7000,$A119,RAW_매출A!$A$2:$A$7000,EDATE($E119,AK$1-1)))),"")</f>
        <v/>
      </c>
      <c r="AL119" t="str">
        <f>IFERROR(IF($A119="","",IF(SUMIFS(RAW_매출A!$J$2:$J$7000,RAW_매출A!$B$2:$B$7000,$A119,RAW_매출A!$A$2:$A$7000,EDATE($E119,AL$1-1))=0,"",SUMIFS(RAW_매출A!$J$2:$J$7000,RAW_매출A!$B$2:$B$7000,$A119,RAW_매출A!$A$2:$A$7000,EDATE($E119,AL$1-1)))),"")</f>
        <v/>
      </c>
      <c r="AM119" t="str">
        <f>IFERROR(IF($A119="","",IF(SUMIFS(RAW_매출A!$J$2:$J$7000,RAW_매출A!$B$2:$B$7000,$A119,RAW_매출A!$A$2:$A$7000,EDATE($E119,AM$1-1))=0,"",SUMIFS(RAW_매출A!$J$2:$J$7000,RAW_매출A!$B$2:$B$7000,$A119,RAW_매출A!$A$2:$A$7000,EDATE($E119,AM$1-1)))),"")</f>
        <v/>
      </c>
      <c r="AN119" t="str">
        <f>IFERROR(IF($A119="","",IF(SUMIFS(RAW_매출A!$J$2:$J$7000,RAW_매출A!$B$2:$B$7000,$A119,RAW_매출A!$A$2:$A$7000,EDATE($E119,AN$1-1))=0,"",SUMIFS(RAW_매출A!$J$2:$J$7000,RAW_매출A!$B$2:$B$7000,$A119,RAW_매출A!$A$2:$A$7000,EDATE($E119,AN$1-1)))),"")</f>
        <v/>
      </c>
      <c r="AO119" t="str">
        <f>IFERROR(IF($A119="","",IF(SUMIFS(RAW_매출A!$J$2:$J$7000,RAW_매출A!$B$2:$B$7000,$A119,RAW_매출A!$A$2:$A$7000,EDATE($E119,AO$1-1))=0,"",SUMIFS(RAW_매출A!$J$2:$J$7000,RAW_매출A!$B$2:$B$7000,$A119,RAW_매출A!$A$2:$A$7000,EDATE($E119,AO$1-1)))),"")</f>
        <v/>
      </c>
      <c r="AP119" t="str">
        <f>IFERROR(IF($A119="","",IF(SUMIFS(RAW_매출A!$J$2:$J$7000,RAW_매출A!$B$2:$B$7000,$A119,RAW_매출A!$A$2:$A$7000,EDATE($E119,AP$1-1))=0,"",SUMIFS(RAW_매출A!$J$2:$J$7000,RAW_매출A!$B$2:$B$7000,$A119,RAW_매출A!$A$2:$A$7000,EDATE($E119,AP$1-1)))),"")</f>
        <v/>
      </c>
      <c r="AQ119" t="str">
        <f>IFERROR(IF($A119="","",IF(SUMIFS(RAW_매출A!$J$2:$J$7000,RAW_매출A!$B$2:$B$7000,$A119,RAW_매출A!$A$2:$A$7000,EDATE($E119,AQ$1-1))=0,"",SUMIFS(RAW_매출A!$J$2:$J$7000,RAW_매출A!$B$2:$B$7000,$A119,RAW_매출A!$A$2:$A$7000,EDATE($E119,AQ$1-1)))),"")</f>
        <v/>
      </c>
      <c r="AR119" t="str">
        <f>IFERROR(IF($A119="","",IF(SUMIFS(RAW_매출A!$J$2:$J$7000,RAW_매출A!$B$2:$B$7000,$A119,RAW_매출A!$A$2:$A$7000,EDATE($E119,AR$1-1))=0,"",SUMIFS(RAW_매출A!$J$2:$J$7000,RAW_매출A!$B$2:$B$7000,$A119,RAW_매출A!$A$2:$A$7000,EDATE($E119,AR$1-1)))),"")</f>
        <v/>
      </c>
      <c r="AS119" t="str">
        <f>IFERROR(IF($A119="","",IF(SUMIFS(RAW_매출A!$J$2:$J$7000,RAW_매출A!$B$2:$B$7000,$A119,RAW_매출A!$A$2:$A$7000,EDATE($E119,AS$1-1))=0,"",SUMIFS(RAW_매출A!$J$2:$J$7000,RAW_매출A!$B$2:$B$7000,$A119,RAW_매출A!$A$2:$A$7000,EDATE($E119,AS$1-1)))),"")</f>
        <v/>
      </c>
      <c r="AT119" t="str">
        <f>IFERROR(IF($A119="","",IF(SUMIFS(RAW_매출A!$J$2:$J$7000,RAW_매출A!$B$2:$B$7000,$A119,RAW_매출A!$A$2:$A$7000,EDATE($E119,AT$1-1))=0,"",SUMIFS(RAW_매출A!$J$2:$J$7000,RAW_매출A!$B$2:$B$7000,$A119,RAW_매출A!$A$2:$A$7000,EDATE($E119,AT$1-1)))),"")</f>
        <v/>
      </c>
      <c r="AU119" t="str">
        <f>IFERROR(IF($A119="","",IF(SUMIFS(RAW_매출A!$J$2:$J$7000,RAW_매출A!$B$2:$B$7000,$A119,RAW_매출A!$A$2:$A$7000,EDATE($E119,AU$1-1))=0,"",SUMIFS(RAW_매출A!$J$2:$J$7000,RAW_매출A!$B$2:$B$7000,$A119,RAW_매출A!$A$2:$A$7000,EDATE($E119,AU$1-1)))),"")</f>
        <v/>
      </c>
      <c r="AV119" t="str">
        <f>IFERROR(IF($A119="","",IF(SUMIFS(RAW_매출A!$J$2:$J$7000,RAW_매출A!$B$2:$B$7000,$A119,RAW_매출A!$A$2:$A$7000,EDATE($E119,AV$1-1))=0,"",SUMIFS(RAW_매출A!$J$2:$J$7000,RAW_매출A!$B$2:$B$7000,$A119,RAW_매출A!$A$2:$A$7000,EDATE($E119,AV$1-1)))),"")</f>
        <v/>
      </c>
      <c r="AW119" t="str">
        <f>IFERROR(IF($A119="","",IF(SUMIFS(RAW_매출A!$J$2:$J$7000,RAW_매출A!$B$2:$B$7000,$A119,RAW_매출A!$A$2:$A$7000,EDATE($E119,AW$1-1))=0,"",SUMIFS(RAW_매출A!$J$2:$J$7000,RAW_매출A!$B$2:$B$7000,$A119,RAW_매출A!$A$2:$A$7000,EDATE($E119,AW$1-1)))),"")</f>
        <v/>
      </c>
      <c r="AX119" t="str">
        <f>IFERROR(IF($A119="","",IF(SUMIFS(RAW_매출A!$J$2:$J$7000,RAW_매출A!$B$2:$B$7000,$A119,RAW_매출A!$A$2:$A$7000,EDATE($E119,AX$1-1))=0,"",SUMIFS(RAW_매출A!$J$2:$J$7000,RAW_매출A!$B$2:$B$7000,$A119,RAW_매출A!$A$2:$A$7000,EDATE($E119,AX$1-1)))),"")</f>
        <v/>
      </c>
      <c r="AY119" t="str">
        <f>IFERROR(IF($A119="","",IF(SUMIFS(RAW_매출A!$J$2:$J$7000,RAW_매출A!$B$2:$B$7000,$A119,RAW_매출A!$A$2:$A$7000,EDATE($E119,AY$1-1))=0,"",SUMIFS(RAW_매출A!$J$2:$J$7000,RAW_매출A!$B$2:$B$7000,$A119,RAW_매출A!$A$2:$A$7000,EDATE($E119,AY$1-1)))),"")</f>
        <v/>
      </c>
      <c r="AZ119" t="str">
        <f>IFERROR(IF($A119="","",IF(SUMIFS(RAW_매출A!$J$2:$J$7000,RAW_매출A!$B$2:$B$7000,$A119,RAW_매출A!$A$2:$A$7000,EDATE($E119,AZ$1-1))=0,"",SUMIFS(RAW_매출A!$J$2:$J$7000,RAW_매출A!$B$2:$B$7000,$A119,RAW_매출A!$A$2:$A$7000,EDATE($E119,AZ$1-1)))),"")</f>
        <v/>
      </c>
      <c r="BA119" t="str">
        <f>IFERROR(IF($A119="","",IF(SUMIFS(RAW_매출A!$J$2:$J$7000,RAW_매출A!$B$2:$B$7000,$A119,RAW_매출A!$A$2:$A$7000,EDATE($E119,BA$1-1))=0,"",SUMIFS(RAW_매출A!$J$2:$J$7000,RAW_매출A!$B$2:$B$7000,$A119,RAW_매출A!$A$2:$A$7000,EDATE($E119,BA$1-1)))),"")</f>
        <v/>
      </c>
      <c r="BB119" t="str">
        <f>IFERROR(IF($A119="","",IF(SUMIFS(RAW_매출A!$J$2:$J$7000,RAW_매출A!$B$2:$B$7000,$A119,RAW_매출A!$A$2:$A$7000,EDATE($E119,BB$1-1))=0,"",SUMIFS(RAW_매출A!$J$2:$J$7000,RAW_매출A!$B$2:$B$7000,$A119,RAW_매출A!$A$2:$A$7000,EDATE($E119,BB$1-1)))),"")</f>
        <v/>
      </c>
      <c r="BC119" t="str">
        <f>IFERROR(IF($A119="","",IF(SUMIFS(RAW_매출A!$J$2:$J$7000,RAW_매출A!$B$2:$B$7000,$A119,RAW_매출A!$A$2:$A$7000,EDATE($E119,BC$1-1))=0,"",SUMIFS(RAW_매출A!$J$2:$J$7000,RAW_매출A!$B$2:$B$7000,$A119,RAW_매출A!$A$2:$A$7000,EDATE($E119,BC$1-1)))),"")</f>
        <v/>
      </c>
      <c r="BD119" t="str">
        <f>IFERROR(IF($A119="","",IF(SUMIFS(RAW_매출A!$J$2:$J$7000,RAW_매출A!$B$2:$B$7000,$A119,RAW_매출A!$A$2:$A$7000,EDATE($E119,BD$1-1))=0,"",SUMIFS(RAW_매출A!$J$2:$J$7000,RAW_매출A!$B$2:$B$7000,$A119,RAW_매출A!$A$2:$A$7000,EDATE($E119,BD$1-1)))),"")</f>
        <v/>
      </c>
      <c r="BE119" t="str">
        <f>IFERROR(IF($A119="","",IF(SUMIFS(RAW_매출A!$J$2:$J$7000,RAW_매출A!$B$2:$B$7000,$A119,RAW_매출A!$A$2:$A$7000,EDATE($E119,BE$1-1))=0,"",SUMIFS(RAW_매출A!$J$2:$J$7000,RAW_매출A!$B$2:$B$7000,$A119,RAW_매출A!$A$2:$A$7000,EDATE($E119,BE$1-1)))),"")</f>
        <v/>
      </c>
      <c r="BF119" t="str">
        <f>IFERROR(IF($A119="","",IF(SUMIFS(RAW_매출A!$J$2:$J$7000,RAW_매출A!$B$2:$B$7000,$A119,RAW_매출A!$A$2:$A$7000,EDATE($E119,BF$1-1))=0,"",SUMIFS(RAW_매출A!$J$2:$J$7000,RAW_매출A!$B$2:$B$7000,$A119,RAW_매출A!$A$2:$A$7000,EDATE($E119,BF$1-1)))),"")</f>
        <v/>
      </c>
      <c r="BG119" t="str">
        <f>IFERROR(IF($A119="","",IF(SUMIFS(RAW_매출A!$J$2:$J$7000,RAW_매출A!$B$2:$B$7000,$A119,RAW_매출A!$A$2:$A$7000,EDATE($E119,BG$1-1))=0,"",SUMIFS(RAW_매출A!$J$2:$J$7000,RAW_매출A!$B$2:$B$7000,$A119,RAW_매출A!$A$2:$A$7000,EDATE($E119,BG$1-1)))),"")</f>
        <v/>
      </c>
      <c r="BH119" t="str">
        <f>IFERROR(IF($A119="","",IF(SUMIFS(RAW_매출A!$J$2:$J$7000,RAW_매출A!$B$2:$B$7000,$A119,RAW_매출A!$A$2:$A$7000,EDATE($E119,BH$1-1))=0,"",SUMIFS(RAW_매출A!$J$2:$J$7000,RAW_매출A!$B$2:$B$7000,$A119,RAW_매출A!$A$2:$A$7000,EDATE($E119,BH$1-1)))),"")</f>
        <v/>
      </c>
      <c r="BI119" t="str">
        <f>IFERROR(IF($A119="","",IF(SUMIFS(RAW_매출A!$J$2:$J$7000,RAW_매출A!$B$2:$B$7000,$A119,RAW_매출A!$A$2:$A$7000,EDATE($E119,BI$1-1))=0,"",SUMIFS(RAW_매출A!$J$2:$J$7000,RAW_매출A!$B$2:$B$7000,$A119,RAW_매출A!$A$2:$A$7000,EDATE($E119,BI$1-1)))),"")</f>
        <v/>
      </c>
      <c r="BJ119" t="str">
        <f>IFERROR(IF($A119="","",IF(SUMIFS(RAW_매출A!$J$2:$J$7000,RAW_매출A!$B$2:$B$7000,$A119,RAW_매출A!$A$2:$A$7000,EDATE($E119,BJ$1-1))=0,"",SUMIFS(RAW_매출A!$J$2:$J$7000,RAW_매출A!$B$2:$B$7000,$A119,RAW_매출A!$A$2:$A$7000,EDATE($E119,BJ$1-1)))),"")</f>
        <v/>
      </c>
      <c r="BK119" t="str">
        <f>IFERROR(IF($A119="","",IF(SUMIFS(RAW_매출A!$J$2:$J$7000,RAW_매출A!$B$2:$B$7000,$A119,RAW_매출A!$A$2:$A$7000,EDATE($E119,BK$1-1))=0,"",SUMIFS(RAW_매출A!$J$2:$J$7000,RAW_매출A!$B$2:$B$7000,$A119,RAW_매출A!$A$2:$A$7000,EDATE($E119,BK$1-1)))),"")</f>
        <v/>
      </c>
      <c r="BL119" t="str">
        <f>IFERROR(IF($A119="","",IF(SUMIFS(RAW_매출A!$J$2:$J$7000,RAW_매출A!$B$2:$B$7000,$A119,RAW_매출A!$A$2:$A$7000,EDATE($E119,BL$1-1))=0,"",SUMIFS(RAW_매출A!$J$2:$J$7000,RAW_매출A!$B$2:$B$7000,$A119,RAW_매출A!$A$2:$A$7000,EDATE($E119,BL$1-1)))),"")</f>
        <v/>
      </c>
      <c r="BM119" t="str">
        <f>IFERROR(IF($A119="","",IF(SUMIFS(RAW_매출A!$J$2:$J$7000,RAW_매출A!$B$2:$B$7000,$A119,RAW_매출A!$A$2:$A$7000,EDATE($E119,BM$1-1))=0,"",SUMIFS(RAW_매출A!$J$2:$J$7000,RAW_매출A!$B$2:$B$7000,$A119,RAW_매출A!$A$2:$A$7000,EDATE($E119,BM$1-1)))),"")</f>
        <v/>
      </c>
      <c r="BN119" t="str">
        <f>IFERROR(IF($A119="","",IF(SUMIFS(RAW_매출A!$J$2:$J$7000,RAW_매출A!$B$2:$B$7000,$A119,RAW_매출A!$A$2:$A$7000,EDATE($E119,BN$1-1))=0,"",SUMIFS(RAW_매출A!$J$2:$J$7000,RAW_매출A!$B$2:$B$7000,$A119,RAW_매출A!$A$2:$A$7000,EDATE($E119,BN$1-1)))),"")</f>
        <v/>
      </c>
    </row>
    <row r="120" spans="1:66" x14ac:dyDescent="0.3">
      <c r="A120" t="str">
        <f>세팅!A121</f>
        <v>(1110) #서림스마일점</v>
      </c>
      <c r="B120" t="str">
        <f>세팅!B121</f>
        <v>150-2</v>
      </c>
      <c r="C120">
        <f t="shared" si="5"/>
        <v>2</v>
      </c>
      <c r="D120" t="str">
        <f t="shared" si="6"/>
        <v>2</v>
      </c>
      <c r="E120" s="1">
        <f>세팅!D121</f>
        <v>45413</v>
      </c>
      <c r="F120">
        <f t="shared" si="7"/>
        <v>3506958.3333333335</v>
      </c>
      <c r="G120">
        <f>IFERROR(IF($A120="","",IF(SUMIFS(RAW_매출A!$J$2:$J$7000,RAW_매출A!$B$2:$B$7000,$A120,RAW_매출A!$A$2:$A$7000,EDATE($E120,G$1-1))=0,"",SUMIFS(RAW_매출A!$J$2:$J$7000,RAW_매출A!$B$2:$B$7000,$A120,RAW_매출A!$A$2:$A$7000,EDATE($E120,G$1-1)))),"")</f>
        <v>3177730</v>
      </c>
      <c r="H120">
        <f>IFERROR(IF($A120="","",IF(SUMIFS(RAW_매출A!$J$2:$J$7000,RAW_매출A!$B$2:$B$7000,$A120,RAW_매출A!$A$2:$A$7000,EDATE($E120,H$1-1))=0,"",SUMIFS(RAW_매출A!$J$2:$J$7000,RAW_매출A!$B$2:$B$7000,$A120,RAW_매출A!$A$2:$A$7000,EDATE($E120,H$1-1)))),"")</f>
        <v>3485440</v>
      </c>
      <c r="I120">
        <f>IFERROR(IF($A120="","",IF(SUMIFS(RAW_매출A!$J$2:$J$7000,RAW_매출A!$B$2:$B$7000,$A120,RAW_매출A!$A$2:$A$7000,EDATE($E120,I$1-1))=0,"",SUMIFS(RAW_매출A!$J$2:$J$7000,RAW_매출A!$B$2:$B$7000,$A120,RAW_매출A!$A$2:$A$7000,EDATE($E120,I$1-1)))),"")</f>
        <v>3579550</v>
      </c>
      <c r="J120" s="28">
        <f>IFERROR(IF($A120="","",IF(SUMIFS(RAW_매출A!$J$2:$J$7000,RAW_매출A!$B$2:$B$7000,$A120,RAW_매출A!$A$2:$A$7000,EDATE($E120,J$1-1))=0,"",SUMIFS(RAW_매출A!$J$2:$J$7000,RAW_매출A!$B$2:$B$7000,$A120,RAW_매출A!$A$2:$A$7000,EDATE($E120,J$1-1)))),"")</f>
        <v>3263100</v>
      </c>
      <c r="K120" s="28">
        <f>IFERROR(IF($A120="","",IF(SUMIFS(RAW_매출A!$J$2:$J$7000,RAW_매출A!$B$2:$B$7000,$A120,RAW_매출A!$A$2:$A$7000,EDATE($E120,K$1-1))=0,"",SUMIFS(RAW_매출A!$J$2:$J$7000,RAW_매출A!$B$2:$B$7000,$A120,RAW_매출A!$A$2:$A$7000,EDATE($E120,K$1-1)))),"")</f>
        <v>3539650</v>
      </c>
      <c r="L120" s="28">
        <f>IFERROR(IF($A120="","",IF(SUMIFS(RAW_매출A!$J$2:$J$7000,RAW_매출A!$B$2:$B$7000,$A120,RAW_매출A!$A$2:$A$7000,EDATE($E120,L$1-1))=0,"",SUMIFS(RAW_매출A!$J$2:$J$7000,RAW_매출A!$B$2:$B$7000,$A120,RAW_매출A!$A$2:$A$7000,EDATE($E120,L$1-1)))),"")</f>
        <v>3270250</v>
      </c>
      <c r="M120" s="28">
        <f>IFERROR(IF($A120="","",IF(SUMIFS(RAW_매출A!$J$2:$J$7000,RAW_매출A!$B$2:$B$7000,$A120,RAW_매출A!$A$2:$A$7000,EDATE($E120,M$1-1))=0,"",SUMIFS(RAW_매출A!$J$2:$J$7000,RAW_매출A!$B$2:$B$7000,$A120,RAW_매출A!$A$2:$A$7000,EDATE($E120,M$1-1)))),"")</f>
        <v>3586600</v>
      </c>
      <c r="N120" s="28">
        <f>IFERROR(IF($A120="","",IF(SUMIFS(RAW_매출A!$J$2:$J$7000,RAW_매출A!$B$2:$B$7000,$A120,RAW_매출A!$A$2:$A$7000,EDATE($E120,N$1-1))=0,"",SUMIFS(RAW_매출A!$J$2:$J$7000,RAW_매출A!$B$2:$B$7000,$A120,RAW_매출A!$A$2:$A$7000,EDATE($E120,N$1-1)))),"")</f>
        <v>3707250</v>
      </c>
      <c r="O120" s="28">
        <f>IFERROR(IF($A120="","",IF(SUMIFS(RAW_매출A!$J$2:$J$7000,RAW_매출A!$B$2:$B$7000,$A120,RAW_매출A!$A$2:$A$7000,EDATE($E120,O$1-1))=0,"",SUMIFS(RAW_매출A!$J$2:$J$7000,RAW_매출A!$B$2:$B$7000,$A120,RAW_매출A!$A$2:$A$7000,EDATE($E120,O$1-1)))),"")</f>
        <v>3674900</v>
      </c>
      <c r="P120">
        <f>IFERROR(IF($A120="","",IF(SUMIFS(RAW_매출A!$J$2:$J$7000,RAW_매출A!$B$2:$B$7000,$A120,RAW_매출A!$A$2:$A$7000,EDATE($E120,P$1-1))=0,"",SUMIFS(RAW_매출A!$J$2:$J$7000,RAW_매출A!$B$2:$B$7000,$A120,RAW_매출A!$A$2:$A$7000,EDATE($E120,P$1-1)))),"")</f>
        <v>3081350</v>
      </c>
      <c r="Q120">
        <f>IFERROR(IF($A120="","",IF(SUMIFS(RAW_매출A!$J$2:$J$7000,RAW_매출A!$B$2:$B$7000,$A120,RAW_매출A!$A$2:$A$7000,EDATE($E120,Q$1-1))=0,"",SUMIFS(RAW_매출A!$J$2:$J$7000,RAW_매출A!$B$2:$B$7000,$A120,RAW_매출A!$A$2:$A$7000,EDATE($E120,Q$1-1)))),"")</f>
        <v>3840100</v>
      </c>
      <c r="R120">
        <f>IFERROR(IF($A120="","",IF(SUMIFS(RAW_매출A!$J$2:$J$7000,RAW_매출A!$B$2:$B$7000,$A120,RAW_매출A!$A$2:$A$7000,EDATE($E120,R$1-1))=0,"",SUMIFS(RAW_매출A!$J$2:$J$7000,RAW_매출A!$B$2:$B$7000,$A120,RAW_매출A!$A$2:$A$7000,EDATE($E120,R$1-1)))),"")</f>
        <v>3753760</v>
      </c>
      <c r="S120">
        <f>IFERROR(IF($A120="","",IF(SUMIFS(RAW_매출A!$J$2:$J$7000,RAW_매출A!$B$2:$B$7000,$A120,RAW_매출A!$A$2:$A$7000,EDATE($E120,S$1-1))=0,"",SUMIFS(RAW_매출A!$J$2:$J$7000,RAW_매출A!$B$2:$B$7000,$A120,RAW_매출A!$A$2:$A$7000,EDATE($E120,S$1-1)))),"")</f>
        <v>4196960</v>
      </c>
      <c r="T120">
        <f>IFERROR(IF($A120="","",IF(SUMIFS(RAW_매출A!$J$2:$J$7000,RAW_매출A!$B$2:$B$7000,$A120,RAW_매출A!$A$2:$A$7000,EDATE($E120,T$1-1))=0,"",SUMIFS(RAW_매출A!$J$2:$J$7000,RAW_매출A!$B$2:$B$7000,$A120,RAW_매출A!$A$2:$A$7000,EDATE($E120,T$1-1)))),"")</f>
        <v>4293700</v>
      </c>
      <c r="U120">
        <f>IFERROR(IF($A120="","",IF(SUMIFS(RAW_매출A!$J$2:$J$7000,RAW_매출A!$B$2:$B$7000,$A120,RAW_매출A!$A$2:$A$7000,EDATE($E120,U$1-1))=0,"",SUMIFS(RAW_매출A!$J$2:$J$7000,RAW_매출A!$B$2:$B$7000,$A120,RAW_매출A!$A$2:$A$7000,EDATE($E120,U$1-1)))),"")</f>
        <v>4193250</v>
      </c>
      <c r="V120">
        <f>IFERROR(IF($A120="","",IF(SUMIFS(RAW_매출A!$J$2:$J$7000,RAW_매출A!$B$2:$B$7000,$A120,RAW_매출A!$A$2:$A$7000,EDATE($E120,V$1-1))=0,"",SUMIFS(RAW_매출A!$J$2:$J$7000,RAW_매출A!$B$2:$B$7000,$A120,RAW_매출A!$A$2:$A$7000,EDATE($E120,V$1-1)))),"")</f>
        <v>4420750</v>
      </c>
      <c r="W120">
        <f>IFERROR(IF($A120="","",IF(SUMIFS(RAW_매출A!$J$2:$J$7000,RAW_매출A!$B$2:$B$7000,$A120,RAW_매출A!$A$2:$A$7000,EDATE($E120,W$1-1))=0,"",SUMIFS(RAW_매출A!$J$2:$J$7000,RAW_매출A!$B$2:$B$7000,$A120,RAW_매출A!$A$2:$A$7000,EDATE($E120,W$1-1)))),"")</f>
        <v>4062700</v>
      </c>
      <c r="X120">
        <f>IFERROR(IF($A120="","",IF(SUMIFS(RAW_매출A!$J$2:$J$7000,RAW_매출A!$B$2:$B$7000,$A120,RAW_매출A!$A$2:$A$7000,EDATE($E120,X$1-1))=0,"",SUMIFS(RAW_매출A!$J$2:$J$7000,RAW_매출A!$B$2:$B$7000,$A120,RAW_매출A!$A$2:$A$7000,EDATE($E120,X$1-1)))),"")</f>
        <v>5019100</v>
      </c>
      <c r="Y120">
        <f>IFERROR(IF($A120="","",IF(SUMIFS(RAW_매출A!$J$2:$J$7000,RAW_매출A!$B$2:$B$7000,$A120,RAW_매출A!$A$2:$A$7000,EDATE($E120,Y$1-1))=0,"",SUMIFS(RAW_매출A!$J$2:$J$7000,RAW_매출A!$B$2:$B$7000,$A120,RAW_매출A!$A$2:$A$7000,EDATE($E120,Y$1-1)))),"")</f>
        <v>4846650</v>
      </c>
      <c r="Z120">
        <f>IFERROR(IF($A120="","",IF(SUMIFS(RAW_매출A!$J$2:$J$7000,RAW_매출A!$B$2:$B$7000,$A120,RAW_매출A!$A$2:$A$7000,EDATE($E120,Z$1-1))=0,"",SUMIFS(RAW_매출A!$J$2:$J$7000,RAW_매출A!$B$2:$B$7000,$A120,RAW_매출A!$A$2:$A$7000,EDATE($E120,Z$1-1)))),"")</f>
        <v>4624450</v>
      </c>
      <c r="AA120">
        <f>IFERROR(IF($A120="","",IF(SUMIFS(RAW_매출A!$J$2:$J$7000,RAW_매출A!$B$2:$B$7000,$A120,RAW_매출A!$A$2:$A$7000,EDATE($E120,AA$1-1))=0,"",SUMIFS(RAW_매출A!$J$2:$J$7000,RAW_매출A!$B$2:$B$7000,$A120,RAW_매출A!$A$2:$A$7000,EDATE($E120,AA$1-1)))),"")</f>
        <v>4459000</v>
      </c>
      <c r="AB120">
        <f>IFERROR(IF($A120="","",IF(SUMIFS(RAW_매출A!$J$2:$J$7000,RAW_매출A!$B$2:$B$7000,$A120,RAW_매출A!$A$2:$A$7000,EDATE($E120,AB$1-1))=0,"",SUMIFS(RAW_매출A!$J$2:$J$7000,RAW_매출A!$B$2:$B$7000,$A120,RAW_매출A!$A$2:$A$7000,EDATE($E120,AB$1-1)))),"")</f>
        <v>4445350</v>
      </c>
      <c r="AC120">
        <f>IFERROR(IF($A120="","",IF(SUMIFS(RAW_매출A!$J$2:$J$7000,RAW_매출A!$B$2:$B$7000,$A120,RAW_매출A!$A$2:$A$7000,EDATE($E120,AC$1-1))=0,"",SUMIFS(RAW_매출A!$J$2:$J$7000,RAW_매출A!$B$2:$B$7000,$A120,RAW_매출A!$A$2:$A$7000,EDATE($E120,AC$1-1)))),"")</f>
        <v>4634500</v>
      </c>
      <c r="AD120">
        <f>IFERROR(IF($A120="","",IF(SUMIFS(RAW_매출A!$J$2:$J$7000,RAW_매출A!$B$2:$B$7000,$A120,RAW_매출A!$A$2:$A$7000,EDATE($E120,AD$1-1))=0,"",SUMIFS(RAW_매출A!$J$2:$J$7000,RAW_매출A!$B$2:$B$7000,$A120,RAW_매출A!$A$2:$A$7000,EDATE($E120,AD$1-1)))),"")</f>
        <v>4676300</v>
      </c>
      <c r="AE120">
        <f>IFERROR(IF($A120="","",IF(SUMIFS(RAW_매출A!$J$2:$J$7000,RAW_매출A!$B$2:$B$7000,$A120,RAW_매출A!$A$2:$A$7000,EDATE($E120,AE$1-1))=0,"",SUMIFS(RAW_매출A!$J$2:$J$7000,RAW_매출A!$B$2:$B$7000,$A120,RAW_매출A!$A$2:$A$7000,EDATE($E120,AE$1-1)))),"")</f>
        <v>5719150</v>
      </c>
      <c r="AF120">
        <f>IFERROR(IF($A120="","",IF(SUMIFS(RAW_매출A!$J$2:$J$7000,RAW_매출A!$B$2:$B$7000,$A120,RAW_매출A!$A$2:$A$7000,EDATE($E120,AF$1-1))=0,"",SUMIFS(RAW_매출A!$J$2:$J$7000,RAW_매출A!$B$2:$B$7000,$A120,RAW_매출A!$A$2:$A$7000,EDATE($E120,AF$1-1)))),"")</f>
        <v>4508100</v>
      </c>
      <c r="AG120" t="str">
        <f>IFERROR(IF($A120="","",IF(SUMIFS(RAW_매출A!$J$2:$J$7000,RAW_매출A!$B$2:$B$7000,$A120,RAW_매출A!$A$2:$A$7000,EDATE($E120,AG$1-1))=0,"",SUMIFS(RAW_매출A!$J$2:$J$7000,RAW_매출A!$B$2:$B$7000,$A120,RAW_매출A!$A$2:$A$7000,EDATE($E120,AG$1-1)))),"")</f>
        <v/>
      </c>
      <c r="AH120" t="str">
        <f>IFERROR(IF($A120="","",IF(SUMIFS(RAW_매출A!$J$2:$J$7000,RAW_매출A!$B$2:$B$7000,$A120,RAW_매출A!$A$2:$A$7000,EDATE($E120,AH$1-1))=0,"",SUMIFS(RAW_매출A!$J$2:$J$7000,RAW_매출A!$B$2:$B$7000,$A120,RAW_매출A!$A$2:$A$7000,EDATE($E120,AH$1-1)))),"")</f>
        <v/>
      </c>
      <c r="AI120" t="str">
        <f>IFERROR(IF($A120="","",IF(SUMIFS(RAW_매출A!$J$2:$J$7000,RAW_매출A!$B$2:$B$7000,$A120,RAW_매출A!$A$2:$A$7000,EDATE($E120,AI$1-1))=0,"",SUMIFS(RAW_매출A!$J$2:$J$7000,RAW_매출A!$B$2:$B$7000,$A120,RAW_매출A!$A$2:$A$7000,EDATE($E120,AI$1-1)))),"")</f>
        <v/>
      </c>
      <c r="AJ120" t="str">
        <f>IFERROR(IF($A120="","",IF(SUMIFS(RAW_매출A!$J$2:$J$7000,RAW_매출A!$B$2:$B$7000,$A120,RAW_매출A!$A$2:$A$7000,EDATE($E120,AJ$1-1))=0,"",SUMIFS(RAW_매출A!$J$2:$J$7000,RAW_매출A!$B$2:$B$7000,$A120,RAW_매출A!$A$2:$A$7000,EDATE($E120,AJ$1-1)))),"")</f>
        <v/>
      </c>
      <c r="AK120" t="str">
        <f>IFERROR(IF($A120="","",IF(SUMIFS(RAW_매출A!$J$2:$J$7000,RAW_매출A!$B$2:$B$7000,$A120,RAW_매출A!$A$2:$A$7000,EDATE($E120,AK$1-1))=0,"",SUMIFS(RAW_매출A!$J$2:$J$7000,RAW_매출A!$B$2:$B$7000,$A120,RAW_매출A!$A$2:$A$7000,EDATE($E120,AK$1-1)))),"")</f>
        <v/>
      </c>
      <c r="AL120" t="str">
        <f>IFERROR(IF($A120="","",IF(SUMIFS(RAW_매출A!$J$2:$J$7000,RAW_매출A!$B$2:$B$7000,$A120,RAW_매출A!$A$2:$A$7000,EDATE($E120,AL$1-1))=0,"",SUMIFS(RAW_매출A!$J$2:$J$7000,RAW_매출A!$B$2:$B$7000,$A120,RAW_매출A!$A$2:$A$7000,EDATE($E120,AL$1-1)))),"")</f>
        <v/>
      </c>
      <c r="AM120" t="str">
        <f>IFERROR(IF($A120="","",IF(SUMIFS(RAW_매출A!$J$2:$J$7000,RAW_매출A!$B$2:$B$7000,$A120,RAW_매출A!$A$2:$A$7000,EDATE($E120,AM$1-1))=0,"",SUMIFS(RAW_매출A!$J$2:$J$7000,RAW_매출A!$B$2:$B$7000,$A120,RAW_매출A!$A$2:$A$7000,EDATE($E120,AM$1-1)))),"")</f>
        <v/>
      </c>
      <c r="AN120" t="str">
        <f>IFERROR(IF($A120="","",IF(SUMIFS(RAW_매출A!$J$2:$J$7000,RAW_매출A!$B$2:$B$7000,$A120,RAW_매출A!$A$2:$A$7000,EDATE($E120,AN$1-1))=0,"",SUMIFS(RAW_매출A!$J$2:$J$7000,RAW_매출A!$B$2:$B$7000,$A120,RAW_매출A!$A$2:$A$7000,EDATE($E120,AN$1-1)))),"")</f>
        <v/>
      </c>
      <c r="AO120" t="str">
        <f>IFERROR(IF($A120="","",IF(SUMIFS(RAW_매출A!$J$2:$J$7000,RAW_매출A!$B$2:$B$7000,$A120,RAW_매출A!$A$2:$A$7000,EDATE($E120,AO$1-1))=0,"",SUMIFS(RAW_매출A!$J$2:$J$7000,RAW_매출A!$B$2:$B$7000,$A120,RAW_매출A!$A$2:$A$7000,EDATE($E120,AO$1-1)))),"")</f>
        <v/>
      </c>
      <c r="AP120" t="str">
        <f>IFERROR(IF($A120="","",IF(SUMIFS(RAW_매출A!$J$2:$J$7000,RAW_매출A!$B$2:$B$7000,$A120,RAW_매출A!$A$2:$A$7000,EDATE($E120,AP$1-1))=0,"",SUMIFS(RAW_매출A!$J$2:$J$7000,RAW_매출A!$B$2:$B$7000,$A120,RAW_매출A!$A$2:$A$7000,EDATE($E120,AP$1-1)))),"")</f>
        <v/>
      </c>
      <c r="AQ120" t="str">
        <f>IFERROR(IF($A120="","",IF(SUMIFS(RAW_매출A!$J$2:$J$7000,RAW_매출A!$B$2:$B$7000,$A120,RAW_매출A!$A$2:$A$7000,EDATE($E120,AQ$1-1))=0,"",SUMIFS(RAW_매출A!$J$2:$J$7000,RAW_매출A!$B$2:$B$7000,$A120,RAW_매출A!$A$2:$A$7000,EDATE($E120,AQ$1-1)))),"")</f>
        <v/>
      </c>
      <c r="AR120" t="str">
        <f>IFERROR(IF($A120="","",IF(SUMIFS(RAW_매출A!$J$2:$J$7000,RAW_매출A!$B$2:$B$7000,$A120,RAW_매출A!$A$2:$A$7000,EDATE($E120,AR$1-1))=0,"",SUMIFS(RAW_매출A!$J$2:$J$7000,RAW_매출A!$B$2:$B$7000,$A120,RAW_매출A!$A$2:$A$7000,EDATE($E120,AR$1-1)))),"")</f>
        <v/>
      </c>
      <c r="AS120" t="str">
        <f>IFERROR(IF($A120="","",IF(SUMIFS(RAW_매출A!$J$2:$J$7000,RAW_매출A!$B$2:$B$7000,$A120,RAW_매출A!$A$2:$A$7000,EDATE($E120,AS$1-1))=0,"",SUMIFS(RAW_매출A!$J$2:$J$7000,RAW_매출A!$B$2:$B$7000,$A120,RAW_매출A!$A$2:$A$7000,EDATE($E120,AS$1-1)))),"")</f>
        <v/>
      </c>
      <c r="AT120" t="str">
        <f>IFERROR(IF($A120="","",IF(SUMIFS(RAW_매출A!$J$2:$J$7000,RAW_매출A!$B$2:$B$7000,$A120,RAW_매출A!$A$2:$A$7000,EDATE($E120,AT$1-1))=0,"",SUMIFS(RAW_매출A!$J$2:$J$7000,RAW_매출A!$B$2:$B$7000,$A120,RAW_매출A!$A$2:$A$7000,EDATE($E120,AT$1-1)))),"")</f>
        <v/>
      </c>
      <c r="AU120" t="str">
        <f>IFERROR(IF($A120="","",IF(SUMIFS(RAW_매출A!$J$2:$J$7000,RAW_매출A!$B$2:$B$7000,$A120,RAW_매출A!$A$2:$A$7000,EDATE($E120,AU$1-1))=0,"",SUMIFS(RAW_매출A!$J$2:$J$7000,RAW_매출A!$B$2:$B$7000,$A120,RAW_매출A!$A$2:$A$7000,EDATE($E120,AU$1-1)))),"")</f>
        <v/>
      </c>
      <c r="AV120" t="str">
        <f>IFERROR(IF($A120="","",IF(SUMIFS(RAW_매출A!$J$2:$J$7000,RAW_매출A!$B$2:$B$7000,$A120,RAW_매출A!$A$2:$A$7000,EDATE($E120,AV$1-1))=0,"",SUMIFS(RAW_매출A!$J$2:$J$7000,RAW_매출A!$B$2:$B$7000,$A120,RAW_매출A!$A$2:$A$7000,EDATE($E120,AV$1-1)))),"")</f>
        <v/>
      </c>
      <c r="AW120" t="str">
        <f>IFERROR(IF($A120="","",IF(SUMIFS(RAW_매출A!$J$2:$J$7000,RAW_매출A!$B$2:$B$7000,$A120,RAW_매출A!$A$2:$A$7000,EDATE($E120,AW$1-1))=0,"",SUMIFS(RAW_매출A!$J$2:$J$7000,RAW_매출A!$B$2:$B$7000,$A120,RAW_매출A!$A$2:$A$7000,EDATE($E120,AW$1-1)))),"")</f>
        <v/>
      </c>
      <c r="AX120" t="str">
        <f>IFERROR(IF($A120="","",IF(SUMIFS(RAW_매출A!$J$2:$J$7000,RAW_매출A!$B$2:$B$7000,$A120,RAW_매출A!$A$2:$A$7000,EDATE($E120,AX$1-1))=0,"",SUMIFS(RAW_매출A!$J$2:$J$7000,RAW_매출A!$B$2:$B$7000,$A120,RAW_매출A!$A$2:$A$7000,EDATE($E120,AX$1-1)))),"")</f>
        <v/>
      </c>
      <c r="AY120" t="str">
        <f>IFERROR(IF($A120="","",IF(SUMIFS(RAW_매출A!$J$2:$J$7000,RAW_매출A!$B$2:$B$7000,$A120,RAW_매출A!$A$2:$A$7000,EDATE($E120,AY$1-1))=0,"",SUMIFS(RAW_매출A!$J$2:$J$7000,RAW_매출A!$B$2:$B$7000,$A120,RAW_매출A!$A$2:$A$7000,EDATE($E120,AY$1-1)))),"")</f>
        <v/>
      </c>
      <c r="AZ120" t="str">
        <f>IFERROR(IF($A120="","",IF(SUMIFS(RAW_매출A!$J$2:$J$7000,RAW_매출A!$B$2:$B$7000,$A120,RAW_매출A!$A$2:$A$7000,EDATE($E120,AZ$1-1))=0,"",SUMIFS(RAW_매출A!$J$2:$J$7000,RAW_매출A!$B$2:$B$7000,$A120,RAW_매출A!$A$2:$A$7000,EDATE($E120,AZ$1-1)))),"")</f>
        <v/>
      </c>
      <c r="BA120" t="str">
        <f>IFERROR(IF($A120="","",IF(SUMIFS(RAW_매출A!$J$2:$J$7000,RAW_매출A!$B$2:$B$7000,$A120,RAW_매출A!$A$2:$A$7000,EDATE($E120,BA$1-1))=0,"",SUMIFS(RAW_매출A!$J$2:$J$7000,RAW_매출A!$B$2:$B$7000,$A120,RAW_매출A!$A$2:$A$7000,EDATE($E120,BA$1-1)))),"")</f>
        <v/>
      </c>
      <c r="BB120" t="str">
        <f>IFERROR(IF($A120="","",IF(SUMIFS(RAW_매출A!$J$2:$J$7000,RAW_매출A!$B$2:$B$7000,$A120,RAW_매출A!$A$2:$A$7000,EDATE($E120,BB$1-1))=0,"",SUMIFS(RAW_매출A!$J$2:$J$7000,RAW_매출A!$B$2:$B$7000,$A120,RAW_매출A!$A$2:$A$7000,EDATE($E120,BB$1-1)))),"")</f>
        <v/>
      </c>
      <c r="BC120" t="str">
        <f>IFERROR(IF($A120="","",IF(SUMIFS(RAW_매출A!$J$2:$J$7000,RAW_매출A!$B$2:$B$7000,$A120,RAW_매출A!$A$2:$A$7000,EDATE($E120,BC$1-1))=0,"",SUMIFS(RAW_매출A!$J$2:$J$7000,RAW_매출A!$B$2:$B$7000,$A120,RAW_매출A!$A$2:$A$7000,EDATE($E120,BC$1-1)))),"")</f>
        <v/>
      </c>
      <c r="BD120" t="str">
        <f>IFERROR(IF($A120="","",IF(SUMIFS(RAW_매출A!$J$2:$J$7000,RAW_매출A!$B$2:$B$7000,$A120,RAW_매출A!$A$2:$A$7000,EDATE($E120,BD$1-1))=0,"",SUMIFS(RAW_매출A!$J$2:$J$7000,RAW_매출A!$B$2:$B$7000,$A120,RAW_매출A!$A$2:$A$7000,EDATE($E120,BD$1-1)))),"")</f>
        <v/>
      </c>
      <c r="BE120" t="str">
        <f>IFERROR(IF($A120="","",IF(SUMIFS(RAW_매출A!$J$2:$J$7000,RAW_매출A!$B$2:$B$7000,$A120,RAW_매출A!$A$2:$A$7000,EDATE($E120,BE$1-1))=0,"",SUMIFS(RAW_매출A!$J$2:$J$7000,RAW_매출A!$B$2:$B$7000,$A120,RAW_매출A!$A$2:$A$7000,EDATE($E120,BE$1-1)))),"")</f>
        <v/>
      </c>
      <c r="BF120" t="str">
        <f>IFERROR(IF($A120="","",IF(SUMIFS(RAW_매출A!$J$2:$J$7000,RAW_매출A!$B$2:$B$7000,$A120,RAW_매출A!$A$2:$A$7000,EDATE($E120,BF$1-1))=0,"",SUMIFS(RAW_매출A!$J$2:$J$7000,RAW_매출A!$B$2:$B$7000,$A120,RAW_매출A!$A$2:$A$7000,EDATE($E120,BF$1-1)))),"")</f>
        <v/>
      </c>
      <c r="BG120" t="str">
        <f>IFERROR(IF($A120="","",IF(SUMIFS(RAW_매출A!$J$2:$J$7000,RAW_매출A!$B$2:$B$7000,$A120,RAW_매출A!$A$2:$A$7000,EDATE($E120,BG$1-1))=0,"",SUMIFS(RAW_매출A!$J$2:$J$7000,RAW_매출A!$B$2:$B$7000,$A120,RAW_매출A!$A$2:$A$7000,EDATE($E120,BG$1-1)))),"")</f>
        <v/>
      </c>
      <c r="BH120" t="str">
        <f>IFERROR(IF($A120="","",IF(SUMIFS(RAW_매출A!$J$2:$J$7000,RAW_매출A!$B$2:$B$7000,$A120,RAW_매출A!$A$2:$A$7000,EDATE($E120,BH$1-1))=0,"",SUMIFS(RAW_매출A!$J$2:$J$7000,RAW_매출A!$B$2:$B$7000,$A120,RAW_매출A!$A$2:$A$7000,EDATE($E120,BH$1-1)))),"")</f>
        <v/>
      </c>
      <c r="BI120" t="str">
        <f>IFERROR(IF($A120="","",IF(SUMIFS(RAW_매출A!$J$2:$J$7000,RAW_매출A!$B$2:$B$7000,$A120,RAW_매출A!$A$2:$A$7000,EDATE($E120,BI$1-1))=0,"",SUMIFS(RAW_매출A!$J$2:$J$7000,RAW_매출A!$B$2:$B$7000,$A120,RAW_매출A!$A$2:$A$7000,EDATE($E120,BI$1-1)))),"")</f>
        <v/>
      </c>
      <c r="BJ120" t="str">
        <f>IFERROR(IF($A120="","",IF(SUMIFS(RAW_매출A!$J$2:$J$7000,RAW_매출A!$B$2:$B$7000,$A120,RAW_매출A!$A$2:$A$7000,EDATE($E120,BJ$1-1))=0,"",SUMIFS(RAW_매출A!$J$2:$J$7000,RAW_매출A!$B$2:$B$7000,$A120,RAW_매출A!$A$2:$A$7000,EDATE($E120,BJ$1-1)))),"")</f>
        <v/>
      </c>
      <c r="BK120" t="str">
        <f>IFERROR(IF($A120="","",IF(SUMIFS(RAW_매출A!$J$2:$J$7000,RAW_매출A!$B$2:$B$7000,$A120,RAW_매출A!$A$2:$A$7000,EDATE($E120,BK$1-1))=0,"",SUMIFS(RAW_매출A!$J$2:$J$7000,RAW_매출A!$B$2:$B$7000,$A120,RAW_매출A!$A$2:$A$7000,EDATE($E120,BK$1-1)))),"")</f>
        <v/>
      </c>
      <c r="BL120" t="str">
        <f>IFERROR(IF($A120="","",IF(SUMIFS(RAW_매출A!$J$2:$J$7000,RAW_매출A!$B$2:$B$7000,$A120,RAW_매출A!$A$2:$A$7000,EDATE($E120,BL$1-1))=0,"",SUMIFS(RAW_매출A!$J$2:$J$7000,RAW_매출A!$B$2:$B$7000,$A120,RAW_매출A!$A$2:$A$7000,EDATE($E120,BL$1-1)))),"")</f>
        <v/>
      </c>
      <c r="BM120" t="str">
        <f>IFERROR(IF($A120="","",IF(SUMIFS(RAW_매출A!$J$2:$J$7000,RAW_매출A!$B$2:$B$7000,$A120,RAW_매출A!$A$2:$A$7000,EDATE($E120,BM$1-1))=0,"",SUMIFS(RAW_매출A!$J$2:$J$7000,RAW_매출A!$B$2:$B$7000,$A120,RAW_매출A!$A$2:$A$7000,EDATE($E120,BM$1-1)))),"")</f>
        <v/>
      </c>
      <c r="BN120" t="str">
        <f>IFERROR(IF($A120="","",IF(SUMIFS(RAW_매출A!$J$2:$J$7000,RAW_매출A!$B$2:$B$7000,$A120,RAW_매출A!$A$2:$A$7000,EDATE($E120,BN$1-1))=0,"",SUMIFS(RAW_매출A!$J$2:$J$7000,RAW_매출A!$B$2:$B$7000,$A120,RAW_매출A!$A$2:$A$7000,EDATE($E120,BN$1-1)))),"")</f>
        <v/>
      </c>
    </row>
    <row r="121" spans="1:66" x14ac:dyDescent="0.3">
      <c r="A121" t="str">
        <f>세팅!A122</f>
        <v>(1111) #성신후문점</v>
      </c>
      <c r="B121" t="str">
        <f>세팅!B122</f>
        <v>150-3</v>
      </c>
      <c r="C121">
        <f t="shared" si="5"/>
        <v>3</v>
      </c>
      <c r="D121" t="str">
        <f t="shared" si="6"/>
        <v>3+</v>
      </c>
      <c r="E121" s="1">
        <f>세팅!D122</f>
        <v>45444</v>
      </c>
      <c r="F121">
        <f t="shared" si="7"/>
        <v>3420601.6666666665</v>
      </c>
      <c r="G121">
        <f>IFERROR(IF($A121="","",IF(SUMIFS(RAW_매출A!$J$2:$J$7000,RAW_매출A!$B$2:$B$7000,$A121,RAW_매출A!$A$2:$A$7000,EDATE($E121,G$1-1))=0,"",SUMIFS(RAW_매출A!$J$2:$J$7000,RAW_매출A!$B$2:$B$7000,$A121,RAW_매출A!$A$2:$A$7000,EDATE($E121,G$1-1)))),"")</f>
        <v>2836540</v>
      </c>
      <c r="H121">
        <f>IFERROR(IF($A121="","",IF(SUMIFS(RAW_매출A!$J$2:$J$7000,RAW_매출A!$B$2:$B$7000,$A121,RAW_매출A!$A$2:$A$7000,EDATE($E121,H$1-1))=0,"",SUMIFS(RAW_매출A!$J$2:$J$7000,RAW_매출A!$B$2:$B$7000,$A121,RAW_매출A!$A$2:$A$7000,EDATE($E121,H$1-1)))),"")</f>
        <v>3194790</v>
      </c>
      <c r="I121">
        <f>IFERROR(IF($A121="","",IF(SUMIFS(RAW_매출A!$J$2:$J$7000,RAW_매출A!$B$2:$B$7000,$A121,RAW_매출A!$A$2:$A$7000,EDATE($E121,I$1-1))=0,"",SUMIFS(RAW_매출A!$J$2:$J$7000,RAW_매출A!$B$2:$B$7000,$A121,RAW_매출A!$A$2:$A$7000,EDATE($E121,I$1-1)))),"")</f>
        <v>3215620</v>
      </c>
      <c r="J121" s="28">
        <f>IFERROR(IF($A121="","",IF(SUMIFS(RAW_매출A!$J$2:$J$7000,RAW_매출A!$B$2:$B$7000,$A121,RAW_매출A!$A$2:$A$7000,EDATE($E121,J$1-1))=0,"",SUMIFS(RAW_매출A!$J$2:$J$7000,RAW_매출A!$B$2:$B$7000,$A121,RAW_매출A!$A$2:$A$7000,EDATE($E121,J$1-1)))),"")</f>
        <v>3193380</v>
      </c>
      <c r="K121" s="28">
        <f>IFERROR(IF($A121="","",IF(SUMIFS(RAW_매출A!$J$2:$J$7000,RAW_매출A!$B$2:$B$7000,$A121,RAW_매출A!$A$2:$A$7000,EDATE($E121,K$1-1))=0,"",SUMIFS(RAW_매출A!$J$2:$J$7000,RAW_매출A!$B$2:$B$7000,$A121,RAW_매출A!$A$2:$A$7000,EDATE($E121,K$1-1)))),"")</f>
        <v>3387260</v>
      </c>
      <c r="L121" s="28">
        <f>IFERROR(IF($A121="","",IF(SUMIFS(RAW_매출A!$J$2:$J$7000,RAW_매출A!$B$2:$B$7000,$A121,RAW_매출A!$A$2:$A$7000,EDATE($E121,L$1-1))=0,"",SUMIFS(RAW_매출A!$J$2:$J$7000,RAW_매출A!$B$2:$B$7000,$A121,RAW_매출A!$A$2:$A$7000,EDATE($E121,L$1-1)))),"")</f>
        <v>3106630</v>
      </c>
      <c r="M121" s="28">
        <f>IFERROR(IF($A121="","",IF(SUMIFS(RAW_매출A!$J$2:$J$7000,RAW_매출A!$B$2:$B$7000,$A121,RAW_매출A!$A$2:$A$7000,EDATE($E121,M$1-1))=0,"",SUMIFS(RAW_매출A!$J$2:$J$7000,RAW_매출A!$B$2:$B$7000,$A121,RAW_매출A!$A$2:$A$7000,EDATE($E121,M$1-1)))),"")</f>
        <v>3783750</v>
      </c>
      <c r="N121" s="28">
        <f>IFERROR(IF($A121="","",IF(SUMIFS(RAW_매출A!$J$2:$J$7000,RAW_매출A!$B$2:$B$7000,$A121,RAW_매출A!$A$2:$A$7000,EDATE($E121,N$1-1))=0,"",SUMIFS(RAW_매출A!$J$2:$J$7000,RAW_매출A!$B$2:$B$7000,$A121,RAW_매출A!$A$2:$A$7000,EDATE($E121,N$1-1)))),"")</f>
        <v>3771630</v>
      </c>
      <c r="O121" s="28">
        <f>IFERROR(IF($A121="","",IF(SUMIFS(RAW_매출A!$J$2:$J$7000,RAW_매출A!$B$2:$B$7000,$A121,RAW_매출A!$A$2:$A$7000,EDATE($E121,O$1-1))=0,"",SUMIFS(RAW_매출A!$J$2:$J$7000,RAW_매출A!$B$2:$B$7000,$A121,RAW_매출A!$A$2:$A$7000,EDATE($E121,O$1-1)))),"")</f>
        <v>3280960</v>
      </c>
      <c r="P121">
        <f>IFERROR(IF($A121="","",IF(SUMIFS(RAW_매출A!$J$2:$J$7000,RAW_매출A!$B$2:$B$7000,$A121,RAW_매출A!$A$2:$A$7000,EDATE($E121,P$1-1))=0,"",SUMIFS(RAW_매출A!$J$2:$J$7000,RAW_매출A!$B$2:$B$7000,$A121,RAW_매출A!$A$2:$A$7000,EDATE($E121,P$1-1)))),"")</f>
        <v>3678680</v>
      </c>
      <c r="Q121">
        <f>IFERROR(IF($A121="","",IF(SUMIFS(RAW_매출A!$J$2:$J$7000,RAW_매출A!$B$2:$B$7000,$A121,RAW_매출A!$A$2:$A$7000,EDATE($E121,Q$1-1))=0,"",SUMIFS(RAW_매출A!$J$2:$J$7000,RAW_매출A!$B$2:$B$7000,$A121,RAW_매출A!$A$2:$A$7000,EDATE($E121,Q$1-1)))),"")</f>
        <v>3784410</v>
      </c>
      <c r="R121">
        <f>IFERROR(IF($A121="","",IF(SUMIFS(RAW_매출A!$J$2:$J$7000,RAW_매출A!$B$2:$B$7000,$A121,RAW_매출A!$A$2:$A$7000,EDATE($E121,R$1-1))=0,"",SUMIFS(RAW_매출A!$J$2:$J$7000,RAW_매출A!$B$2:$B$7000,$A121,RAW_매출A!$A$2:$A$7000,EDATE($E121,R$1-1)))),"")</f>
        <v>4392020</v>
      </c>
      <c r="S121">
        <f>IFERROR(IF($A121="","",IF(SUMIFS(RAW_매출A!$J$2:$J$7000,RAW_매출A!$B$2:$B$7000,$A121,RAW_매출A!$A$2:$A$7000,EDATE($E121,S$1-1))=0,"",SUMIFS(RAW_매출A!$J$2:$J$7000,RAW_매출A!$B$2:$B$7000,$A121,RAW_매출A!$A$2:$A$7000,EDATE($E121,S$1-1)))),"")</f>
        <v>4323260</v>
      </c>
      <c r="T121">
        <f>IFERROR(IF($A121="","",IF(SUMIFS(RAW_매출A!$J$2:$J$7000,RAW_매출A!$B$2:$B$7000,$A121,RAW_매출A!$A$2:$A$7000,EDATE($E121,T$1-1))=0,"",SUMIFS(RAW_매출A!$J$2:$J$7000,RAW_매출A!$B$2:$B$7000,$A121,RAW_매출A!$A$2:$A$7000,EDATE($E121,T$1-1)))),"")</f>
        <v>4233920</v>
      </c>
      <c r="U121">
        <f>IFERROR(IF($A121="","",IF(SUMIFS(RAW_매출A!$J$2:$J$7000,RAW_매출A!$B$2:$B$7000,$A121,RAW_매출A!$A$2:$A$7000,EDATE($E121,U$1-1))=0,"",SUMIFS(RAW_매출A!$J$2:$J$7000,RAW_매출A!$B$2:$B$7000,$A121,RAW_매출A!$A$2:$A$7000,EDATE($E121,U$1-1)))),"")</f>
        <v>4487040</v>
      </c>
      <c r="V121">
        <f>IFERROR(IF($A121="","",IF(SUMIFS(RAW_매출A!$J$2:$J$7000,RAW_매출A!$B$2:$B$7000,$A121,RAW_매출A!$A$2:$A$7000,EDATE($E121,V$1-1))=0,"",SUMIFS(RAW_매출A!$J$2:$J$7000,RAW_매출A!$B$2:$B$7000,$A121,RAW_매출A!$A$2:$A$7000,EDATE($E121,V$1-1)))),"")</f>
        <v>4128740</v>
      </c>
      <c r="W121">
        <f>IFERROR(IF($A121="","",IF(SUMIFS(RAW_매출A!$J$2:$J$7000,RAW_매출A!$B$2:$B$7000,$A121,RAW_매출A!$A$2:$A$7000,EDATE($E121,W$1-1))=0,"",SUMIFS(RAW_매출A!$J$2:$J$7000,RAW_매출A!$B$2:$B$7000,$A121,RAW_매출A!$A$2:$A$7000,EDATE($E121,W$1-1)))),"")</f>
        <v>5938900</v>
      </c>
      <c r="X121">
        <f>IFERROR(IF($A121="","",IF(SUMIFS(RAW_매출A!$J$2:$J$7000,RAW_매출A!$B$2:$B$7000,$A121,RAW_매출A!$A$2:$A$7000,EDATE($E121,X$1-1))=0,"",SUMIFS(RAW_매출A!$J$2:$J$7000,RAW_매출A!$B$2:$B$7000,$A121,RAW_매출A!$A$2:$A$7000,EDATE($E121,X$1-1)))),"")</f>
        <v>4989830</v>
      </c>
      <c r="Y121">
        <f>IFERROR(IF($A121="","",IF(SUMIFS(RAW_매출A!$J$2:$J$7000,RAW_매출A!$B$2:$B$7000,$A121,RAW_매출A!$A$2:$A$7000,EDATE($E121,Y$1-1))=0,"",SUMIFS(RAW_매출A!$J$2:$J$7000,RAW_매출A!$B$2:$B$7000,$A121,RAW_매출A!$A$2:$A$7000,EDATE($E121,Y$1-1)))),"")</f>
        <v>4600580</v>
      </c>
      <c r="Z121">
        <f>IFERROR(IF($A121="","",IF(SUMIFS(RAW_매출A!$J$2:$J$7000,RAW_매출A!$B$2:$B$7000,$A121,RAW_매출A!$A$2:$A$7000,EDATE($E121,Z$1-1))=0,"",SUMIFS(RAW_매출A!$J$2:$J$7000,RAW_매출A!$B$2:$B$7000,$A121,RAW_매출A!$A$2:$A$7000,EDATE($E121,Z$1-1)))),"")</f>
        <v>4430940</v>
      </c>
      <c r="AA121">
        <f>IFERROR(IF($A121="","",IF(SUMIFS(RAW_매출A!$J$2:$J$7000,RAW_매출A!$B$2:$B$7000,$A121,RAW_매출A!$A$2:$A$7000,EDATE($E121,AA$1-1))=0,"",SUMIFS(RAW_매출A!$J$2:$J$7000,RAW_매출A!$B$2:$B$7000,$A121,RAW_매출A!$A$2:$A$7000,EDATE($E121,AA$1-1)))),"")</f>
        <v>4146720</v>
      </c>
      <c r="AB121">
        <f>IFERROR(IF($A121="","",IF(SUMIFS(RAW_매출A!$J$2:$J$7000,RAW_매출A!$B$2:$B$7000,$A121,RAW_매출A!$A$2:$A$7000,EDATE($E121,AB$1-1))=0,"",SUMIFS(RAW_매출A!$J$2:$J$7000,RAW_매출A!$B$2:$B$7000,$A121,RAW_매출A!$A$2:$A$7000,EDATE($E121,AB$1-1)))),"")</f>
        <v>4468860</v>
      </c>
      <c r="AC121">
        <f>IFERROR(IF($A121="","",IF(SUMIFS(RAW_매출A!$J$2:$J$7000,RAW_매출A!$B$2:$B$7000,$A121,RAW_매출A!$A$2:$A$7000,EDATE($E121,AC$1-1))=0,"",SUMIFS(RAW_매출A!$J$2:$J$7000,RAW_매출A!$B$2:$B$7000,$A121,RAW_매출A!$A$2:$A$7000,EDATE($E121,AC$1-1)))),"")</f>
        <v>4872890</v>
      </c>
      <c r="AD121">
        <f>IFERROR(IF($A121="","",IF(SUMIFS(RAW_매출A!$J$2:$J$7000,RAW_매출A!$B$2:$B$7000,$A121,RAW_매출A!$A$2:$A$7000,EDATE($E121,AD$1-1))=0,"",SUMIFS(RAW_매출A!$J$2:$J$7000,RAW_매출A!$B$2:$B$7000,$A121,RAW_매출A!$A$2:$A$7000,EDATE($E121,AD$1-1)))),"")</f>
        <v>5408720</v>
      </c>
      <c r="AE121">
        <f>IFERROR(IF($A121="","",IF(SUMIFS(RAW_매출A!$J$2:$J$7000,RAW_매출A!$B$2:$B$7000,$A121,RAW_매출A!$A$2:$A$7000,EDATE($E121,AE$1-1))=0,"",SUMIFS(RAW_매출A!$J$2:$J$7000,RAW_매출A!$B$2:$B$7000,$A121,RAW_매출A!$A$2:$A$7000,EDATE($E121,AE$1-1)))),"")</f>
        <v>4684680</v>
      </c>
      <c r="AF121" t="str">
        <f>IFERROR(IF($A121="","",IF(SUMIFS(RAW_매출A!$J$2:$J$7000,RAW_매출A!$B$2:$B$7000,$A121,RAW_매출A!$A$2:$A$7000,EDATE($E121,AF$1-1))=0,"",SUMIFS(RAW_매출A!$J$2:$J$7000,RAW_매출A!$B$2:$B$7000,$A121,RAW_매출A!$A$2:$A$7000,EDATE($E121,AF$1-1)))),"")</f>
        <v/>
      </c>
      <c r="AG121" t="str">
        <f>IFERROR(IF($A121="","",IF(SUMIFS(RAW_매출A!$J$2:$J$7000,RAW_매출A!$B$2:$B$7000,$A121,RAW_매출A!$A$2:$A$7000,EDATE($E121,AG$1-1))=0,"",SUMIFS(RAW_매출A!$J$2:$J$7000,RAW_매출A!$B$2:$B$7000,$A121,RAW_매출A!$A$2:$A$7000,EDATE($E121,AG$1-1)))),"")</f>
        <v/>
      </c>
      <c r="AH121" t="str">
        <f>IFERROR(IF($A121="","",IF(SUMIFS(RAW_매출A!$J$2:$J$7000,RAW_매출A!$B$2:$B$7000,$A121,RAW_매출A!$A$2:$A$7000,EDATE($E121,AH$1-1))=0,"",SUMIFS(RAW_매출A!$J$2:$J$7000,RAW_매출A!$B$2:$B$7000,$A121,RAW_매출A!$A$2:$A$7000,EDATE($E121,AH$1-1)))),"")</f>
        <v/>
      </c>
      <c r="AI121" t="str">
        <f>IFERROR(IF($A121="","",IF(SUMIFS(RAW_매출A!$J$2:$J$7000,RAW_매출A!$B$2:$B$7000,$A121,RAW_매출A!$A$2:$A$7000,EDATE($E121,AI$1-1))=0,"",SUMIFS(RAW_매출A!$J$2:$J$7000,RAW_매출A!$B$2:$B$7000,$A121,RAW_매출A!$A$2:$A$7000,EDATE($E121,AI$1-1)))),"")</f>
        <v/>
      </c>
      <c r="AJ121" t="str">
        <f>IFERROR(IF($A121="","",IF(SUMIFS(RAW_매출A!$J$2:$J$7000,RAW_매출A!$B$2:$B$7000,$A121,RAW_매출A!$A$2:$A$7000,EDATE($E121,AJ$1-1))=0,"",SUMIFS(RAW_매출A!$J$2:$J$7000,RAW_매출A!$B$2:$B$7000,$A121,RAW_매출A!$A$2:$A$7000,EDATE($E121,AJ$1-1)))),"")</f>
        <v/>
      </c>
      <c r="AK121" t="str">
        <f>IFERROR(IF($A121="","",IF(SUMIFS(RAW_매출A!$J$2:$J$7000,RAW_매출A!$B$2:$B$7000,$A121,RAW_매출A!$A$2:$A$7000,EDATE($E121,AK$1-1))=0,"",SUMIFS(RAW_매출A!$J$2:$J$7000,RAW_매출A!$B$2:$B$7000,$A121,RAW_매출A!$A$2:$A$7000,EDATE($E121,AK$1-1)))),"")</f>
        <v/>
      </c>
      <c r="AL121" t="str">
        <f>IFERROR(IF($A121="","",IF(SUMIFS(RAW_매출A!$J$2:$J$7000,RAW_매출A!$B$2:$B$7000,$A121,RAW_매출A!$A$2:$A$7000,EDATE($E121,AL$1-1))=0,"",SUMIFS(RAW_매출A!$J$2:$J$7000,RAW_매출A!$B$2:$B$7000,$A121,RAW_매출A!$A$2:$A$7000,EDATE($E121,AL$1-1)))),"")</f>
        <v/>
      </c>
      <c r="AM121" t="str">
        <f>IFERROR(IF($A121="","",IF(SUMIFS(RAW_매출A!$J$2:$J$7000,RAW_매출A!$B$2:$B$7000,$A121,RAW_매출A!$A$2:$A$7000,EDATE($E121,AM$1-1))=0,"",SUMIFS(RAW_매출A!$J$2:$J$7000,RAW_매출A!$B$2:$B$7000,$A121,RAW_매출A!$A$2:$A$7000,EDATE($E121,AM$1-1)))),"")</f>
        <v/>
      </c>
      <c r="AN121" t="str">
        <f>IFERROR(IF($A121="","",IF(SUMIFS(RAW_매출A!$J$2:$J$7000,RAW_매출A!$B$2:$B$7000,$A121,RAW_매출A!$A$2:$A$7000,EDATE($E121,AN$1-1))=0,"",SUMIFS(RAW_매출A!$J$2:$J$7000,RAW_매출A!$B$2:$B$7000,$A121,RAW_매출A!$A$2:$A$7000,EDATE($E121,AN$1-1)))),"")</f>
        <v/>
      </c>
      <c r="AO121" t="str">
        <f>IFERROR(IF($A121="","",IF(SUMIFS(RAW_매출A!$J$2:$J$7000,RAW_매출A!$B$2:$B$7000,$A121,RAW_매출A!$A$2:$A$7000,EDATE($E121,AO$1-1))=0,"",SUMIFS(RAW_매출A!$J$2:$J$7000,RAW_매출A!$B$2:$B$7000,$A121,RAW_매출A!$A$2:$A$7000,EDATE($E121,AO$1-1)))),"")</f>
        <v/>
      </c>
      <c r="AP121" t="str">
        <f>IFERROR(IF($A121="","",IF(SUMIFS(RAW_매출A!$J$2:$J$7000,RAW_매출A!$B$2:$B$7000,$A121,RAW_매출A!$A$2:$A$7000,EDATE($E121,AP$1-1))=0,"",SUMIFS(RAW_매출A!$J$2:$J$7000,RAW_매출A!$B$2:$B$7000,$A121,RAW_매출A!$A$2:$A$7000,EDATE($E121,AP$1-1)))),"")</f>
        <v/>
      </c>
      <c r="AQ121" t="str">
        <f>IFERROR(IF($A121="","",IF(SUMIFS(RAW_매출A!$J$2:$J$7000,RAW_매출A!$B$2:$B$7000,$A121,RAW_매출A!$A$2:$A$7000,EDATE($E121,AQ$1-1))=0,"",SUMIFS(RAW_매출A!$J$2:$J$7000,RAW_매출A!$B$2:$B$7000,$A121,RAW_매출A!$A$2:$A$7000,EDATE($E121,AQ$1-1)))),"")</f>
        <v/>
      </c>
      <c r="AR121" t="str">
        <f>IFERROR(IF($A121="","",IF(SUMIFS(RAW_매출A!$J$2:$J$7000,RAW_매출A!$B$2:$B$7000,$A121,RAW_매출A!$A$2:$A$7000,EDATE($E121,AR$1-1))=0,"",SUMIFS(RAW_매출A!$J$2:$J$7000,RAW_매출A!$B$2:$B$7000,$A121,RAW_매출A!$A$2:$A$7000,EDATE($E121,AR$1-1)))),"")</f>
        <v/>
      </c>
      <c r="AS121" t="str">
        <f>IFERROR(IF($A121="","",IF(SUMIFS(RAW_매출A!$J$2:$J$7000,RAW_매출A!$B$2:$B$7000,$A121,RAW_매출A!$A$2:$A$7000,EDATE($E121,AS$1-1))=0,"",SUMIFS(RAW_매출A!$J$2:$J$7000,RAW_매출A!$B$2:$B$7000,$A121,RAW_매출A!$A$2:$A$7000,EDATE($E121,AS$1-1)))),"")</f>
        <v/>
      </c>
      <c r="AT121" t="str">
        <f>IFERROR(IF($A121="","",IF(SUMIFS(RAW_매출A!$J$2:$J$7000,RAW_매출A!$B$2:$B$7000,$A121,RAW_매출A!$A$2:$A$7000,EDATE($E121,AT$1-1))=0,"",SUMIFS(RAW_매출A!$J$2:$J$7000,RAW_매출A!$B$2:$B$7000,$A121,RAW_매출A!$A$2:$A$7000,EDATE($E121,AT$1-1)))),"")</f>
        <v/>
      </c>
      <c r="AU121" t="str">
        <f>IFERROR(IF($A121="","",IF(SUMIFS(RAW_매출A!$J$2:$J$7000,RAW_매출A!$B$2:$B$7000,$A121,RAW_매출A!$A$2:$A$7000,EDATE($E121,AU$1-1))=0,"",SUMIFS(RAW_매출A!$J$2:$J$7000,RAW_매출A!$B$2:$B$7000,$A121,RAW_매출A!$A$2:$A$7000,EDATE($E121,AU$1-1)))),"")</f>
        <v/>
      </c>
      <c r="AV121" t="str">
        <f>IFERROR(IF($A121="","",IF(SUMIFS(RAW_매출A!$J$2:$J$7000,RAW_매출A!$B$2:$B$7000,$A121,RAW_매출A!$A$2:$A$7000,EDATE($E121,AV$1-1))=0,"",SUMIFS(RAW_매출A!$J$2:$J$7000,RAW_매출A!$B$2:$B$7000,$A121,RAW_매출A!$A$2:$A$7000,EDATE($E121,AV$1-1)))),"")</f>
        <v/>
      </c>
      <c r="AW121" t="str">
        <f>IFERROR(IF($A121="","",IF(SUMIFS(RAW_매출A!$J$2:$J$7000,RAW_매출A!$B$2:$B$7000,$A121,RAW_매출A!$A$2:$A$7000,EDATE($E121,AW$1-1))=0,"",SUMIFS(RAW_매출A!$J$2:$J$7000,RAW_매출A!$B$2:$B$7000,$A121,RAW_매출A!$A$2:$A$7000,EDATE($E121,AW$1-1)))),"")</f>
        <v/>
      </c>
      <c r="AX121" t="str">
        <f>IFERROR(IF($A121="","",IF(SUMIFS(RAW_매출A!$J$2:$J$7000,RAW_매출A!$B$2:$B$7000,$A121,RAW_매출A!$A$2:$A$7000,EDATE($E121,AX$1-1))=0,"",SUMIFS(RAW_매출A!$J$2:$J$7000,RAW_매출A!$B$2:$B$7000,$A121,RAW_매출A!$A$2:$A$7000,EDATE($E121,AX$1-1)))),"")</f>
        <v/>
      </c>
      <c r="AY121" t="str">
        <f>IFERROR(IF($A121="","",IF(SUMIFS(RAW_매출A!$J$2:$J$7000,RAW_매출A!$B$2:$B$7000,$A121,RAW_매출A!$A$2:$A$7000,EDATE($E121,AY$1-1))=0,"",SUMIFS(RAW_매출A!$J$2:$J$7000,RAW_매출A!$B$2:$B$7000,$A121,RAW_매출A!$A$2:$A$7000,EDATE($E121,AY$1-1)))),"")</f>
        <v/>
      </c>
      <c r="AZ121" t="str">
        <f>IFERROR(IF($A121="","",IF(SUMIFS(RAW_매출A!$J$2:$J$7000,RAW_매출A!$B$2:$B$7000,$A121,RAW_매출A!$A$2:$A$7000,EDATE($E121,AZ$1-1))=0,"",SUMIFS(RAW_매출A!$J$2:$J$7000,RAW_매출A!$B$2:$B$7000,$A121,RAW_매출A!$A$2:$A$7000,EDATE($E121,AZ$1-1)))),"")</f>
        <v/>
      </c>
      <c r="BA121" t="str">
        <f>IFERROR(IF($A121="","",IF(SUMIFS(RAW_매출A!$J$2:$J$7000,RAW_매출A!$B$2:$B$7000,$A121,RAW_매출A!$A$2:$A$7000,EDATE($E121,BA$1-1))=0,"",SUMIFS(RAW_매출A!$J$2:$J$7000,RAW_매출A!$B$2:$B$7000,$A121,RAW_매출A!$A$2:$A$7000,EDATE($E121,BA$1-1)))),"")</f>
        <v/>
      </c>
      <c r="BB121" t="str">
        <f>IFERROR(IF($A121="","",IF(SUMIFS(RAW_매출A!$J$2:$J$7000,RAW_매출A!$B$2:$B$7000,$A121,RAW_매출A!$A$2:$A$7000,EDATE($E121,BB$1-1))=0,"",SUMIFS(RAW_매출A!$J$2:$J$7000,RAW_매출A!$B$2:$B$7000,$A121,RAW_매출A!$A$2:$A$7000,EDATE($E121,BB$1-1)))),"")</f>
        <v/>
      </c>
      <c r="BC121" t="str">
        <f>IFERROR(IF($A121="","",IF(SUMIFS(RAW_매출A!$J$2:$J$7000,RAW_매출A!$B$2:$B$7000,$A121,RAW_매출A!$A$2:$A$7000,EDATE($E121,BC$1-1))=0,"",SUMIFS(RAW_매출A!$J$2:$J$7000,RAW_매출A!$B$2:$B$7000,$A121,RAW_매출A!$A$2:$A$7000,EDATE($E121,BC$1-1)))),"")</f>
        <v/>
      </c>
      <c r="BD121" t="str">
        <f>IFERROR(IF($A121="","",IF(SUMIFS(RAW_매출A!$J$2:$J$7000,RAW_매출A!$B$2:$B$7000,$A121,RAW_매출A!$A$2:$A$7000,EDATE($E121,BD$1-1))=0,"",SUMIFS(RAW_매출A!$J$2:$J$7000,RAW_매출A!$B$2:$B$7000,$A121,RAW_매출A!$A$2:$A$7000,EDATE($E121,BD$1-1)))),"")</f>
        <v/>
      </c>
      <c r="BE121" t="str">
        <f>IFERROR(IF($A121="","",IF(SUMIFS(RAW_매출A!$J$2:$J$7000,RAW_매출A!$B$2:$B$7000,$A121,RAW_매출A!$A$2:$A$7000,EDATE($E121,BE$1-1))=0,"",SUMIFS(RAW_매출A!$J$2:$J$7000,RAW_매출A!$B$2:$B$7000,$A121,RAW_매출A!$A$2:$A$7000,EDATE($E121,BE$1-1)))),"")</f>
        <v/>
      </c>
      <c r="BF121" t="str">
        <f>IFERROR(IF($A121="","",IF(SUMIFS(RAW_매출A!$J$2:$J$7000,RAW_매출A!$B$2:$B$7000,$A121,RAW_매출A!$A$2:$A$7000,EDATE($E121,BF$1-1))=0,"",SUMIFS(RAW_매출A!$J$2:$J$7000,RAW_매출A!$B$2:$B$7000,$A121,RAW_매출A!$A$2:$A$7000,EDATE($E121,BF$1-1)))),"")</f>
        <v/>
      </c>
      <c r="BG121" t="str">
        <f>IFERROR(IF($A121="","",IF(SUMIFS(RAW_매출A!$J$2:$J$7000,RAW_매출A!$B$2:$B$7000,$A121,RAW_매출A!$A$2:$A$7000,EDATE($E121,BG$1-1))=0,"",SUMIFS(RAW_매출A!$J$2:$J$7000,RAW_매출A!$B$2:$B$7000,$A121,RAW_매출A!$A$2:$A$7000,EDATE($E121,BG$1-1)))),"")</f>
        <v/>
      </c>
      <c r="BH121" t="str">
        <f>IFERROR(IF($A121="","",IF(SUMIFS(RAW_매출A!$J$2:$J$7000,RAW_매출A!$B$2:$B$7000,$A121,RAW_매출A!$A$2:$A$7000,EDATE($E121,BH$1-1))=0,"",SUMIFS(RAW_매출A!$J$2:$J$7000,RAW_매출A!$B$2:$B$7000,$A121,RAW_매출A!$A$2:$A$7000,EDATE($E121,BH$1-1)))),"")</f>
        <v/>
      </c>
      <c r="BI121" t="str">
        <f>IFERROR(IF($A121="","",IF(SUMIFS(RAW_매출A!$J$2:$J$7000,RAW_매출A!$B$2:$B$7000,$A121,RAW_매출A!$A$2:$A$7000,EDATE($E121,BI$1-1))=0,"",SUMIFS(RAW_매출A!$J$2:$J$7000,RAW_매출A!$B$2:$B$7000,$A121,RAW_매출A!$A$2:$A$7000,EDATE($E121,BI$1-1)))),"")</f>
        <v/>
      </c>
      <c r="BJ121" t="str">
        <f>IFERROR(IF($A121="","",IF(SUMIFS(RAW_매출A!$J$2:$J$7000,RAW_매출A!$B$2:$B$7000,$A121,RAW_매출A!$A$2:$A$7000,EDATE($E121,BJ$1-1))=0,"",SUMIFS(RAW_매출A!$J$2:$J$7000,RAW_매출A!$B$2:$B$7000,$A121,RAW_매출A!$A$2:$A$7000,EDATE($E121,BJ$1-1)))),"")</f>
        <v/>
      </c>
      <c r="BK121" t="str">
        <f>IFERROR(IF($A121="","",IF(SUMIFS(RAW_매출A!$J$2:$J$7000,RAW_매출A!$B$2:$B$7000,$A121,RAW_매출A!$A$2:$A$7000,EDATE($E121,BK$1-1))=0,"",SUMIFS(RAW_매출A!$J$2:$J$7000,RAW_매출A!$B$2:$B$7000,$A121,RAW_매출A!$A$2:$A$7000,EDATE($E121,BK$1-1)))),"")</f>
        <v/>
      </c>
      <c r="BL121" t="str">
        <f>IFERROR(IF($A121="","",IF(SUMIFS(RAW_매출A!$J$2:$J$7000,RAW_매출A!$B$2:$B$7000,$A121,RAW_매출A!$A$2:$A$7000,EDATE($E121,BL$1-1))=0,"",SUMIFS(RAW_매출A!$J$2:$J$7000,RAW_매출A!$B$2:$B$7000,$A121,RAW_매출A!$A$2:$A$7000,EDATE($E121,BL$1-1)))),"")</f>
        <v/>
      </c>
      <c r="BM121" t="str">
        <f>IFERROR(IF($A121="","",IF(SUMIFS(RAW_매출A!$J$2:$J$7000,RAW_매출A!$B$2:$B$7000,$A121,RAW_매출A!$A$2:$A$7000,EDATE($E121,BM$1-1))=0,"",SUMIFS(RAW_매출A!$J$2:$J$7000,RAW_매출A!$B$2:$B$7000,$A121,RAW_매출A!$A$2:$A$7000,EDATE($E121,BM$1-1)))),"")</f>
        <v/>
      </c>
      <c r="BN121" t="str">
        <f>IFERROR(IF($A121="","",IF(SUMIFS(RAW_매출A!$J$2:$J$7000,RAW_매출A!$B$2:$B$7000,$A121,RAW_매출A!$A$2:$A$7000,EDATE($E121,BN$1-1))=0,"",SUMIFS(RAW_매출A!$J$2:$J$7000,RAW_매출A!$B$2:$B$7000,$A121,RAW_매출A!$A$2:$A$7000,EDATE($E121,BN$1-1)))),"")</f>
        <v/>
      </c>
    </row>
    <row r="122" spans="1:66" x14ac:dyDescent="0.3">
      <c r="A122" t="str">
        <f>세팅!A123</f>
        <v>(1112) #봉천은천입구점</v>
      </c>
      <c r="B122" t="str">
        <f>세팅!B123</f>
        <v>150-1</v>
      </c>
      <c r="C122">
        <f t="shared" si="5"/>
        <v>1</v>
      </c>
      <c r="D122" t="str">
        <f t="shared" si="6"/>
        <v>1</v>
      </c>
      <c r="E122" s="1">
        <f>세팅!D123</f>
        <v>45444</v>
      </c>
      <c r="F122">
        <f t="shared" si="7"/>
        <v>3655466.6666666665</v>
      </c>
      <c r="G122">
        <f>IFERROR(IF($A122="","",IF(SUMIFS(RAW_매출A!$J$2:$J$7000,RAW_매출A!$B$2:$B$7000,$A122,RAW_매출A!$A$2:$A$7000,EDATE($E122,G$1-1))=0,"",SUMIFS(RAW_매출A!$J$2:$J$7000,RAW_매출A!$B$2:$B$7000,$A122,RAW_매출A!$A$2:$A$7000,EDATE($E122,G$1-1)))),"")</f>
        <v>2359200</v>
      </c>
      <c r="H122">
        <f>IFERROR(IF($A122="","",IF(SUMIFS(RAW_매출A!$J$2:$J$7000,RAW_매출A!$B$2:$B$7000,$A122,RAW_매출A!$A$2:$A$7000,EDATE($E122,H$1-1))=0,"",SUMIFS(RAW_매출A!$J$2:$J$7000,RAW_매출A!$B$2:$B$7000,$A122,RAW_매출A!$A$2:$A$7000,EDATE($E122,H$1-1)))),"")</f>
        <v>3086170</v>
      </c>
      <c r="I122">
        <f>IFERROR(IF($A122="","",IF(SUMIFS(RAW_매출A!$J$2:$J$7000,RAW_매출A!$B$2:$B$7000,$A122,RAW_매출A!$A$2:$A$7000,EDATE($E122,I$1-1))=0,"",SUMIFS(RAW_매출A!$J$2:$J$7000,RAW_매출A!$B$2:$B$7000,$A122,RAW_매출A!$A$2:$A$7000,EDATE($E122,I$1-1)))),"")</f>
        <v>3059050</v>
      </c>
      <c r="J122" s="28">
        <f>IFERROR(IF($A122="","",IF(SUMIFS(RAW_매출A!$J$2:$J$7000,RAW_매출A!$B$2:$B$7000,$A122,RAW_매출A!$A$2:$A$7000,EDATE($E122,J$1-1))=0,"",SUMIFS(RAW_매출A!$J$2:$J$7000,RAW_매출A!$B$2:$B$7000,$A122,RAW_매출A!$A$2:$A$7000,EDATE($E122,J$1-1)))),"")</f>
        <v>3404650</v>
      </c>
      <c r="K122" s="28">
        <f>IFERROR(IF($A122="","",IF(SUMIFS(RAW_매출A!$J$2:$J$7000,RAW_매출A!$B$2:$B$7000,$A122,RAW_매출A!$A$2:$A$7000,EDATE($E122,K$1-1))=0,"",SUMIFS(RAW_매출A!$J$2:$J$7000,RAW_매출A!$B$2:$B$7000,$A122,RAW_매출A!$A$2:$A$7000,EDATE($E122,K$1-1)))),"")</f>
        <v>3925500</v>
      </c>
      <c r="L122" s="28">
        <f>IFERROR(IF($A122="","",IF(SUMIFS(RAW_매출A!$J$2:$J$7000,RAW_매출A!$B$2:$B$7000,$A122,RAW_매출A!$A$2:$A$7000,EDATE($E122,L$1-1))=0,"",SUMIFS(RAW_매출A!$J$2:$J$7000,RAW_매출A!$B$2:$B$7000,$A122,RAW_매출A!$A$2:$A$7000,EDATE($E122,L$1-1)))),"")</f>
        <v>3666500</v>
      </c>
      <c r="M122" s="28">
        <f>IFERROR(IF($A122="","",IF(SUMIFS(RAW_매출A!$J$2:$J$7000,RAW_매출A!$B$2:$B$7000,$A122,RAW_매출A!$A$2:$A$7000,EDATE($E122,M$1-1))=0,"",SUMIFS(RAW_매출A!$J$2:$J$7000,RAW_매출A!$B$2:$B$7000,$A122,RAW_매출A!$A$2:$A$7000,EDATE($E122,M$1-1)))),"")</f>
        <v>3782500</v>
      </c>
      <c r="N122" s="28">
        <f>IFERROR(IF($A122="","",IF(SUMIFS(RAW_매출A!$J$2:$J$7000,RAW_매출A!$B$2:$B$7000,$A122,RAW_매출A!$A$2:$A$7000,EDATE($E122,N$1-1))=0,"",SUMIFS(RAW_매출A!$J$2:$J$7000,RAW_매출A!$B$2:$B$7000,$A122,RAW_매출A!$A$2:$A$7000,EDATE($E122,N$1-1)))),"")</f>
        <v>3641700</v>
      </c>
      <c r="O122" s="28">
        <f>IFERROR(IF($A122="","",IF(SUMIFS(RAW_매출A!$J$2:$J$7000,RAW_매출A!$B$2:$B$7000,$A122,RAW_매출A!$A$2:$A$7000,EDATE($E122,O$1-1))=0,"",SUMIFS(RAW_매출A!$J$2:$J$7000,RAW_매출A!$B$2:$B$7000,$A122,RAW_매출A!$A$2:$A$7000,EDATE($E122,O$1-1)))),"")</f>
        <v>3511950</v>
      </c>
      <c r="P122">
        <f>IFERROR(IF($A122="","",IF(SUMIFS(RAW_매출A!$J$2:$J$7000,RAW_매출A!$B$2:$B$7000,$A122,RAW_매출A!$A$2:$A$7000,EDATE($E122,P$1-1))=0,"",SUMIFS(RAW_매출A!$J$2:$J$7000,RAW_매출A!$B$2:$B$7000,$A122,RAW_매출A!$A$2:$A$7000,EDATE($E122,P$1-1)))),"")</f>
        <v>4279950</v>
      </c>
      <c r="Q122">
        <f>IFERROR(IF($A122="","",IF(SUMIFS(RAW_매출A!$J$2:$J$7000,RAW_매출A!$B$2:$B$7000,$A122,RAW_매출A!$A$2:$A$7000,EDATE($E122,Q$1-1))=0,"",SUMIFS(RAW_매출A!$J$2:$J$7000,RAW_매출A!$B$2:$B$7000,$A122,RAW_매출A!$A$2:$A$7000,EDATE($E122,Q$1-1)))),"")</f>
        <v>4059250</v>
      </c>
      <c r="R122">
        <f>IFERROR(IF($A122="","",IF(SUMIFS(RAW_매출A!$J$2:$J$7000,RAW_매출A!$B$2:$B$7000,$A122,RAW_매출A!$A$2:$A$7000,EDATE($E122,R$1-1))=0,"",SUMIFS(RAW_매출A!$J$2:$J$7000,RAW_매출A!$B$2:$B$7000,$A122,RAW_매출A!$A$2:$A$7000,EDATE($E122,R$1-1)))),"")</f>
        <v>4749650</v>
      </c>
      <c r="S122">
        <f>IFERROR(IF($A122="","",IF(SUMIFS(RAW_매출A!$J$2:$J$7000,RAW_매출A!$B$2:$B$7000,$A122,RAW_매출A!$A$2:$A$7000,EDATE($E122,S$1-1))=0,"",SUMIFS(RAW_매출A!$J$2:$J$7000,RAW_매출A!$B$2:$B$7000,$A122,RAW_매출A!$A$2:$A$7000,EDATE($E122,S$1-1)))),"")</f>
        <v>4105100</v>
      </c>
      <c r="T122">
        <f>IFERROR(IF($A122="","",IF(SUMIFS(RAW_매출A!$J$2:$J$7000,RAW_매출A!$B$2:$B$7000,$A122,RAW_매출A!$A$2:$A$7000,EDATE($E122,T$1-1))=0,"",SUMIFS(RAW_매출A!$J$2:$J$7000,RAW_매출A!$B$2:$B$7000,$A122,RAW_매출A!$A$2:$A$7000,EDATE($E122,T$1-1)))),"")</f>
        <v>3566400</v>
      </c>
      <c r="U122">
        <f>IFERROR(IF($A122="","",IF(SUMIFS(RAW_매출A!$J$2:$J$7000,RAW_매출A!$B$2:$B$7000,$A122,RAW_매출A!$A$2:$A$7000,EDATE($E122,U$1-1))=0,"",SUMIFS(RAW_매출A!$J$2:$J$7000,RAW_매출A!$B$2:$B$7000,$A122,RAW_매출A!$A$2:$A$7000,EDATE($E122,U$1-1)))),"")</f>
        <v>3703900</v>
      </c>
      <c r="V122">
        <f>IFERROR(IF($A122="","",IF(SUMIFS(RAW_매출A!$J$2:$J$7000,RAW_매출A!$B$2:$B$7000,$A122,RAW_매출A!$A$2:$A$7000,EDATE($E122,V$1-1))=0,"",SUMIFS(RAW_매출A!$J$2:$J$7000,RAW_매출A!$B$2:$B$7000,$A122,RAW_매출A!$A$2:$A$7000,EDATE($E122,V$1-1)))),"")</f>
        <v>3047900</v>
      </c>
      <c r="W122">
        <f>IFERROR(IF($A122="","",IF(SUMIFS(RAW_매출A!$J$2:$J$7000,RAW_매출A!$B$2:$B$7000,$A122,RAW_매출A!$A$2:$A$7000,EDATE($E122,W$1-1))=0,"",SUMIFS(RAW_매출A!$J$2:$J$7000,RAW_매출A!$B$2:$B$7000,$A122,RAW_매출A!$A$2:$A$7000,EDATE($E122,W$1-1)))),"")</f>
        <v>3714500</v>
      </c>
      <c r="X122">
        <f>IFERROR(IF($A122="","",IF(SUMIFS(RAW_매출A!$J$2:$J$7000,RAW_매출A!$B$2:$B$7000,$A122,RAW_매출A!$A$2:$A$7000,EDATE($E122,X$1-1))=0,"",SUMIFS(RAW_매출A!$J$2:$J$7000,RAW_매출A!$B$2:$B$7000,$A122,RAW_매출A!$A$2:$A$7000,EDATE($E122,X$1-1)))),"")</f>
        <v>3541450</v>
      </c>
      <c r="Y122">
        <f>IFERROR(IF($A122="","",IF(SUMIFS(RAW_매출A!$J$2:$J$7000,RAW_매출A!$B$2:$B$7000,$A122,RAW_매출A!$A$2:$A$7000,EDATE($E122,Y$1-1))=0,"",SUMIFS(RAW_매출A!$J$2:$J$7000,RAW_매출A!$B$2:$B$7000,$A122,RAW_매출A!$A$2:$A$7000,EDATE($E122,Y$1-1)))),"")</f>
        <v>3392650</v>
      </c>
      <c r="Z122">
        <f>IFERROR(IF($A122="","",IF(SUMIFS(RAW_매출A!$J$2:$J$7000,RAW_매출A!$B$2:$B$7000,$A122,RAW_매출A!$A$2:$A$7000,EDATE($E122,Z$1-1))=0,"",SUMIFS(RAW_매출A!$J$2:$J$7000,RAW_매출A!$B$2:$B$7000,$A122,RAW_매출A!$A$2:$A$7000,EDATE($E122,Z$1-1)))),"")</f>
        <v>3240800</v>
      </c>
      <c r="AA122">
        <f>IFERROR(IF($A122="","",IF(SUMIFS(RAW_매출A!$J$2:$J$7000,RAW_매출A!$B$2:$B$7000,$A122,RAW_매출A!$A$2:$A$7000,EDATE($E122,AA$1-1))=0,"",SUMIFS(RAW_매출A!$J$2:$J$7000,RAW_매출A!$B$2:$B$7000,$A122,RAW_매출A!$A$2:$A$7000,EDATE($E122,AA$1-1)))),"")</f>
        <v>3040200</v>
      </c>
      <c r="AB122">
        <f>IFERROR(IF($A122="","",IF(SUMIFS(RAW_매출A!$J$2:$J$7000,RAW_매출A!$B$2:$B$7000,$A122,RAW_매출A!$A$2:$A$7000,EDATE($E122,AB$1-1))=0,"",SUMIFS(RAW_매출A!$J$2:$J$7000,RAW_매출A!$B$2:$B$7000,$A122,RAW_매출A!$A$2:$A$7000,EDATE($E122,AB$1-1)))),"")</f>
        <v>3348600</v>
      </c>
      <c r="AC122">
        <f>IFERROR(IF($A122="","",IF(SUMIFS(RAW_매출A!$J$2:$J$7000,RAW_매출A!$B$2:$B$7000,$A122,RAW_매출A!$A$2:$A$7000,EDATE($E122,AC$1-1))=0,"",SUMIFS(RAW_매출A!$J$2:$J$7000,RAW_매출A!$B$2:$B$7000,$A122,RAW_매출A!$A$2:$A$7000,EDATE($E122,AC$1-1)))),"")</f>
        <v>3240650</v>
      </c>
      <c r="AD122">
        <f>IFERROR(IF($A122="","",IF(SUMIFS(RAW_매출A!$J$2:$J$7000,RAW_매출A!$B$2:$B$7000,$A122,RAW_매출A!$A$2:$A$7000,EDATE($E122,AD$1-1))=0,"",SUMIFS(RAW_매출A!$J$2:$J$7000,RAW_매출A!$B$2:$B$7000,$A122,RAW_매출A!$A$2:$A$7000,EDATE($E122,AD$1-1)))),"")</f>
        <v>3876900</v>
      </c>
      <c r="AE122">
        <f>IFERROR(IF($A122="","",IF(SUMIFS(RAW_매출A!$J$2:$J$7000,RAW_매출A!$B$2:$B$7000,$A122,RAW_매출A!$A$2:$A$7000,EDATE($E122,AE$1-1))=0,"",SUMIFS(RAW_매출A!$J$2:$J$7000,RAW_매출A!$B$2:$B$7000,$A122,RAW_매출A!$A$2:$A$7000,EDATE($E122,AE$1-1)))),"")</f>
        <v>3093750</v>
      </c>
      <c r="AF122" t="str">
        <f>IFERROR(IF($A122="","",IF(SUMIFS(RAW_매출A!$J$2:$J$7000,RAW_매출A!$B$2:$B$7000,$A122,RAW_매출A!$A$2:$A$7000,EDATE($E122,AF$1-1))=0,"",SUMIFS(RAW_매출A!$J$2:$J$7000,RAW_매출A!$B$2:$B$7000,$A122,RAW_매출A!$A$2:$A$7000,EDATE($E122,AF$1-1)))),"")</f>
        <v/>
      </c>
      <c r="AG122" t="str">
        <f>IFERROR(IF($A122="","",IF(SUMIFS(RAW_매출A!$J$2:$J$7000,RAW_매출A!$B$2:$B$7000,$A122,RAW_매출A!$A$2:$A$7000,EDATE($E122,AG$1-1))=0,"",SUMIFS(RAW_매출A!$J$2:$J$7000,RAW_매출A!$B$2:$B$7000,$A122,RAW_매출A!$A$2:$A$7000,EDATE($E122,AG$1-1)))),"")</f>
        <v/>
      </c>
      <c r="AH122" t="str">
        <f>IFERROR(IF($A122="","",IF(SUMIFS(RAW_매출A!$J$2:$J$7000,RAW_매출A!$B$2:$B$7000,$A122,RAW_매출A!$A$2:$A$7000,EDATE($E122,AH$1-1))=0,"",SUMIFS(RAW_매출A!$J$2:$J$7000,RAW_매출A!$B$2:$B$7000,$A122,RAW_매출A!$A$2:$A$7000,EDATE($E122,AH$1-1)))),"")</f>
        <v/>
      </c>
      <c r="AI122" t="str">
        <f>IFERROR(IF($A122="","",IF(SUMIFS(RAW_매출A!$J$2:$J$7000,RAW_매출A!$B$2:$B$7000,$A122,RAW_매출A!$A$2:$A$7000,EDATE($E122,AI$1-1))=0,"",SUMIFS(RAW_매출A!$J$2:$J$7000,RAW_매출A!$B$2:$B$7000,$A122,RAW_매출A!$A$2:$A$7000,EDATE($E122,AI$1-1)))),"")</f>
        <v/>
      </c>
      <c r="AJ122" t="str">
        <f>IFERROR(IF($A122="","",IF(SUMIFS(RAW_매출A!$J$2:$J$7000,RAW_매출A!$B$2:$B$7000,$A122,RAW_매출A!$A$2:$A$7000,EDATE($E122,AJ$1-1))=0,"",SUMIFS(RAW_매출A!$J$2:$J$7000,RAW_매출A!$B$2:$B$7000,$A122,RAW_매출A!$A$2:$A$7000,EDATE($E122,AJ$1-1)))),"")</f>
        <v/>
      </c>
      <c r="AK122" t="str">
        <f>IFERROR(IF($A122="","",IF(SUMIFS(RAW_매출A!$J$2:$J$7000,RAW_매출A!$B$2:$B$7000,$A122,RAW_매출A!$A$2:$A$7000,EDATE($E122,AK$1-1))=0,"",SUMIFS(RAW_매출A!$J$2:$J$7000,RAW_매출A!$B$2:$B$7000,$A122,RAW_매출A!$A$2:$A$7000,EDATE($E122,AK$1-1)))),"")</f>
        <v/>
      </c>
      <c r="AL122" t="str">
        <f>IFERROR(IF($A122="","",IF(SUMIFS(RAW_매출A!$J$2:$J$7000,RAW_매출A!$B$2:$B$7000,$A122,RAW_매출A!$A$2:$A$7000,EDATE($E122,AL$1-1))=0,"",SUMIFS(RAW_매출A!$J$2:$J$7000,RAW_매출A!$B$2:$B$7000,$A122,RAW_매출A!$A$2:$A$7000,EDATE($E122,AL$1-1)))),"")</f>
        <v/>
      </c>
      <c r="AM122" t="str">
        <f>IFERROR(IF($A122="","",IF(SUMIFS(RAW_매출A!$J$2:$J$7000,RAW_매출A!$B$2:$B$7000,$A122,RAW_매출A!$A$2:$A$7000,EDATE($E122,AM$1-1))=0,"",SUMIFS(RAW_매출A!$J$2:$J$7000,RAW_매출A!$B$2:$B$7000,$A122,RAW_매출A!$A$2:$A$7000,EDATE($E122,AM$1-1)))),"")</f>
        <v/>
      </c>
      <c r="AN122" t="str">
        <f>IFERROR(IF($A122="","",IF(SUMIFS(RAW_매출A!$J$2:$J$7000,RAW_매출A!$B$2:$B$7000,$A122,RAW_매출A!$A$2:$A$7000,EDATE($E122,AN$1-1))=0,"",SUMIFS(RAW_매출A!$J$2:$J$7000,RAW_매출A!$B$2:$B$7000,$A122,RAW_매출A!$A$2:$A$7000,EDATE($E122,AN$1-1)))),"")</f>
        <v/>
      </c>
      <c r="AO122" t="str">
        <f>IFERROR(IF($A122="","",IF(SUMIFS(RAW_매출A!$J$2:$J$7000,RAW_매출A!$B$2:$B$7000,$A122,RAW_매출A!$A$2:$A$7000,EDATE($E122,AO$1-1))=0,"",SUMIFS(RAW_매출A!$J$2:$J$7000,RAW_매출A!$B$2:$B$7000,$A122,RAW_매출A!$A$2:$A$7000,EDATE($E122,AO$1-1)))),"")</f>
        <v/>
      </c>
      <c r="AP122" t="str">
        <f>IFERROR(IF($A122="","",IF(SUMIFS(RAW_매출A!$J$2:$J$7000,RAW_매출A!$B$2:$B$7000,$A122,RAW_매출A!$A$2:$A$7000,EDATE($E122,AP$1-1))=0,"",SUMIFS(RAW_매출A!$J$2:$J$7000,RAW_매출A!$B$2:$B$7000,$A122,RAW_매출A!$A$2:$A$7000,EDATE($E122,AP$1-1)))),"")</f>
        <v/>
      </c>
      <c r="AQ122" t="str">
        <f>IFERROR(IF($A122="","",IF(SUMIFS(RAW_매출A!$J$2:$J$7000,RAW_매출A!$B$2:$B$7000,$A122,RAW_매출A!$A$2:$A$7000,EDATE($E122,AQ$1-1))=0,"",SUMIFS(RAW_매출A!$J$2:$J$7000,RAW_매출A!$B$2:$B$7000,$A122,RAW_매출A!$A$2:$A$7000,EDATE($E122,AQ$1-1)))),"")</f>
        <v/>
      </c>
      <c r="AR122" t="str">
        <f>IFERROR(IF($A122="","",IF(SUMIFS(RAW_매출A!$J$2:$J$7000,RAW_매출A!$B$2:$B$7000,$A122,RAW_매출A!$A$2:$A$7000,EDATE($E122,AR$1-1))=0,"",SUMIFS(RAW_매출A!$J$2:$J$7000,RAW_매출A!$B$2:$B$7000,$A122,RAW_매출A!$A$2:$A$7000,EDATE($E122,AR$1-1)))),"")</f>
        <v/>
      </c>
      <c r="AS122" t="str">
        <f>IFERROR(IF($A122="","",IF(SUMIFS(RAW_매출A!$J$2:$J$7000,RAW_매출A!$B$2:$B$7000,$A122,RAW_매출A!$A$2:$A$7000,EDATE($E122,AS$1-1))=0,"",SUMIFS(RAW_매출A!$J$2:$J$7000,RAW_매출A!$B$2:$B$7000,$A122,RAW_매출A!$A$2:$A$7000,EDATE($E122,AS$1-1)))),"")</f>
        <v/>
      </c>
      <c r="AT122" t="str">
        <f>IFERROR(IF($A122="","",IF(SUMIFS(RAW_매출A!$J$2:$J$7000,RAW_매출A!$B$2:$B$7000,$A122,RAW_매출A!$A$2:$A$7000,EDATE($E122,AT$1-1))=0,"",SUMIFS(RAW_매출A!$J$2:$J$7000,RAW_매출A!$B$2:$B$7000,$A122,RAW_매출A!$A$2:$A$7000,EDATE($E122,AT$1-1)))),"")</f>
        <v/>
      </c>
      <c r="AU122" t="str">
        <f>IFERROR(IF($A122="","",IF(SUMIFS(RAW_매출A!$J$2:$J$7000,RAW_매출A!$B$2:$B$7000,$A122,RAW_매출A!$A$2:$A$7000,EDATE($E122,AU$1-1))=0,"",SUMIFS(RAW_매출A!$J$2:$J$7000,RAW_매출A!$B$2:$B$7000,$A122,RAW_매출A!$A$2:$A$7000,EDATE($E122,AU$1-1)))),"")</f>
        <v/>
      </c>
      <c r="AV122" t="str">
        <f>IFERROR(IF($A122="","",IF(SUMIFS(RAW_매출A!$J$2:$J$7000,RAW_매출A!$B$2:$B$7000,$A122,RAW_매출A!$A$2:$A$7000,EDATE($E122,AV$1-1))=0,"",SUMIFS(RAW_매출A!$J$2:$J$7000,RAW_매출A!$B$2:$B$7000,$A122,RAW_매출A!$A$2:$A$7000,EDATE($E122,AV$1-1)))),"")</f>
        <v/>
      </c>
      <c r="AW122" t="str">
        <f>IFERROR(IF($A122="","",IF(SUMIFS(RAW_매출A!$J$2:$J$7000,RAW_매출A!$B$2:$B$7000,$A122,RAW_매출A!$A$2:$A$7000,EDATE($E122,AW$1-1))=0,"",SUMIFS(RAW_매출A!$J$2:$J$7000,RAW_매출A!$B$2:$B$7000,$A122,RAW_매출A!$A$2:$A$7000,EDATE($E122,AW$1-1)))),"")</f>
        <v/>
      </c>
      <c r="AX122" t="str">
        <f>IFERROR(IF($A122="","",IF(SUMIFS(RAW_매출A!$J$2:$J$7000,RAW_매출A!$B$2:$B$7000,$A122,RAW_매출A!$A$2:$A$7000,EDATE($E122,AX$1-1))=0,"",SUMIFS(RAW_매출A!$J$2:$J$7000,RAW_매출A!$B$2:$B$7000,$A122,RAW_매출A!$A$2:$A$7000,EDATE($E122,AX$1-1)))),"")</f>
        <v/>
      </c>
      <c r="AY122" t="str">
        <f>IFERROR(IF($A122="","",IF(SUMIFS(RAW_매출A!$J$2:$J$7000,RAW_매출A!$B$2:$B$7000,$A122,RAW_매출A!$A$2:$A$7000,EDATE($E122,AY$1-1))=0,"",SUMIFS(RAW_매출A!$J$2:$J$7000,RAW_매출A!$B$2:$B$7000,$A122,RAW_매출A!$A$2:$A$7000,EDATE($E122,AY$1-1)))),"")</f>
        <v/>
      </c>
      <c r="AZ122" t="str">
        <f>IFERROR(IF($A122="","",IF(SUMIFS(RAW_매출A!$J$2:$J$7000,RAW_매출A!$B$2:$B$7000,$A122,RAW_매출A!$A$2:$A$7000,EDATE($E122,AZ$1-1))=0,"",SUMIFS(RAW_매출A!$J$2:$J$7000,RAW_매출A!$B$2:$B$7000,$A122,RAW_매출A!$A$2:$A$7000,EDATE($E122,AZ$1-1)))),"")</f>
        <v/>
      </c>
      <c r="BA122" t="str">
        <f>IFERROR(IF($A122="","",IF(SUMIFS(RAW_매출A!$J$2:$J$7000,RAW_매출A!$B$2:$B$7000,$A122,RAW_매출A!$A$2:$A$7000,EDATE($E122,BA$1-1))=0,"",SUMIFS(RAW_매출A!$J$2:$J$7000,RAW_매출A!$B$2:$B$7000,$A122,RAW_매출A!$A$2:$A$7000,EDATE($E122,BA$1-1)))),"")</f>
        <v/>
      </c>
      <c r="BB122" t="str">
        <f>IFERROR(IF($A122="","",IF(SUMIFS(RAW_매출A!$J$2:$J$7000,RAW_매출A!$B$2:$B$7000,$A122,RAW_매출A!$A$2:$A$7000,EDATE($E122,BB$1-1))=0,"",SUMIFS(RAW_매출A!$J$2:$J$7000,RAW_매출A!$B$2:$B$7000,$A122,RAW_매출A!$A$2:$A$7000,EDATE($E122,BB$1-1)))),"")</f>
        <v/>
      </c>
      <c r="BC122" t="str">
        <f>IFERROR(IF($A122="","",IF(SUMIFS(RAW_매출A!$J$2:$J$7000,RAW_매출A!$B$2:$B$7000,$A122,RAW_매출A!$A$2:$A$7000,EDATE($E122,BC$1-1))=0,"",SUMIFS(RAW_매출A!$J$2:$J$7000,RAW_매출A!$B$2:$B$7000,$A122,RAW_매출A!$A$2:$A$7000,EDATE($E122,BC$1-1)))),"")</f>
        <v/>
      </c>
      <c r="BD122" t="str">
        <f>IFERROR(IF($A122="","",IF(SUMIFS(RAW_매출A!$J$2:$J$7000,RAW_매출A!$B$2:$B$7000,$A122,RAW_매출A!$A$2:$A$7000,EDATE($E122,BD$1-1))=0,"",SUMIFS(RAW_매출A!$J$2:$J$7000,RAW_매출A!$B$2:$B$7000,$A122,RAW_매출A!$A$2:$A$7000,EDATE($E122,BD$1-1)))),"")</f>
        <v/>
      </c>
      <c r="BE122" t="str">
        <f>IFERROR(IF($A122="","",IF(SUMIFS(RAW_매출A!$J$2:$J$7000,RAW_매출A!$B$2:$B$7000,$A122,RAW_매출A!$A$2:$A$7000,EDATE($E122,BE$1-1))=0,"",SUMIFS(RAW_매출A!$J$2:$J$7000,RAW_매출A!$B$2:$B$7000,$A122,RAW_매출A!$A$2:$A$7000,EDATE($E122,BE$1-1)))),"")</f>
        <v/>
      </c>
      <c r="BF122" t="str">
        <f>IFERROR(IF($A122="","",IF(SUMIFS(RAW_매출A!$J$2:$J$7000,RAW_매출A!$B$2:$B$7000,$A122,RAW_매출A!$A$2:$A$7000,EDATE($E122,BF$1-1))=0,"",SUMIFS(RAW_매출A!$J$2:$J$7000,RAW_매출A!$B$2:$B$7000,$A122,RAW_매출A!$A$2:$A$7000,EDATE($E122,BF$1-1)))),"")</f>
        <v/>
      </c>
      <c r="BG122" t="str">
        <f>IFERROR(IF($A122="","",IF(SUMIFS(RAW_매출A!$J$2:$J$7000,RAW_매출A!$B$2:$B$7000,$A122,RAW_매출A!$A$2:$A$7000,EDATE($E122,BG$1-1))=0,"",SUMIFS(RAW_매출A!$J$2:$J$7000,RAW_매출A!$B$2:$B$7000,$A122,RAW_매출A!$A$2:$A$7000,EDATE($E122,BG$1-1)))),"")</f>
        <v/>
      </c>
      <c r="BH122" t="str">
        <f>IFERROR(IF($A122="","",IF(SUMIFS(RAW_매출A!$J$2:$J$7000,RAW_매출A!$B$2:$B$7000,$A122,RAW_매출A!$A$2:$A$7000,EDATE($E122,BH$1-1))=0,"",SUMIFS(RAW_매출A!$J$2:$J$7000,RAW_매출A!$B$2:$B$7000,$A122,RAW_매출A!$A$2:$A$7000,EDATE($E122,BH$1-1)))),"")</f>
        <v/>
      </c>
      <c r="BI122" t="str">
        <f>IFERROR(IF($A122="","",IF(SUMIFS(RAW_매출A!$J$2:$J$7000,RAW_매출A!$B$2:$B$7000,$A122,RAW_매출A!$A$2:$A$7000,EDATE($E122,BI$1-1))=0,"",SUMIFS(RAW_매출A!$J$2:$J$7000,RAW_매출A!$B$2:$B$7000,$A122,RAW_매출A!$A$2:$A$7000,EDATE($E122,BI$1-1)))),"")</f>
        <v/>
      </c>
      <c r="BJ122" t="str">
        <f>IFERROR(IF($A122="","",IF(SUMIFS(RAW_매출A!$J$2:$J$7000,RAW_매출A!$B$2:$B$7000,$A122,RAW_매출A!$A$2:$A$7000,EDATE($E122,BJ$1-1))=0,"",SUMIFS(RAW_매출A!$J$2:$J$7000,RAW_매출A!$B$2:$B$7000,$A122,RAW_매출A!$A$2:$A$7000,EDATE($E122,BJ$1-1)))),"")</f>
        <v/>
      </c>
      <c r="BK122" t="str">
        <f>IFERROR(IF($A122="","",IF(SUMIFS(RAW_매출A!$J$2:$J$7000,RAW_매출A!$B$2:$B$7000,$A122,RAW_매출A!$A$2:$A$7000,EDATE($E122,BK$1-1))=0,"",SUMIFS(RAW_매출A!$J$2:$J$7000,RAW_매출A!$B$2:$B$7000,$A122,RAW_매출A!$A$2:$A$7000,EDATE($E122,BK$1-1)))),"")</f>
        <v/>
      </c>
      <c r="BL122" t="str">
        <f>IFERROR(IF($A122="","",IF(SUMIFS(RAW_매출A!$J$2:$J$7000,RAW_매출A!$B$2:$B$7000,$A122,RAW_매출A!$A$2:$A$7000,EDATE($E122,BL$1-1))=0,"",SUMIFS(RAW_매출A!$J$2:$J$7000,RAW_매출A!$B$2:$B$7000,$A122,RAW_매출A!$A$2:$A$7000,EDATE($E122,BL$1-1)))),"")</f>
        <v/>
      </c>
      <c r="BM122" t="str">
        <f>IFERROR(IF($A122="","",IF(SUMIFS(RAW_매출A!$J$2:$J$7000,RAW_매출A!$B$2:$B$7000,$A122,RAW_매출A!$A$2:$A$7000,EDATE($E122,BM$1-1))=0,"",SUMIFS(RAW_매출A!$J$2:$J$7000,RAW_매출A!$B$2:$B$7000,$A122,RAW_매출A!$A$2:$A$7000,EDATE($E122,BM$1-1)))),"")</f>
        <v/>
      </c>
      <c r="BN122" t="str">
        <f>IFERROR(IF($A122="","",IF(SUMIFS(RAW_매출A!$J$2:$J$7000,RAW_매출A!$B$2:$B$7000,$A122,RAW_매출A!$A$2:$A$7000,EDATE($E122,BN$1-1))=0,"",SUMIFS(RAW_매출A!$J$2:$J$7000,RAW_매출A!$B$2:$B$7000,$A122,RAW_매출A!$A$2:$A$7000,EDATE($E122,BN$1-1)))),"")</f>
        <v/>
      </c>
    </row>
    <row r="123" spans="1:66" x14ac:dyDescent="0.3">
      <c r="A123" t="str">
        <f>세팅!A124</f>
        <v>(1113) #우송대삼거리점</v>
      </c>
      <c r="B123" t="str">
        <f>세팅!B124</f>
        <v>150-0</v>
      </c>
      <c r="C123">
        <f t="shared" si="5"/>
        <v>0</v>
      </c>
      <c r="D123" t="str">
        <f t="shared" si="6"/>
        <v>0</v>
      </c>
      <c r="E123" s="1">
        <f>세팅!D124</f>
        <v>45474</v>
      </c>
      <c r="F123">
        <f t="shared" si="7"/>
        <v>7603093.333333333</v>
      </c>
      <c r="G123">
        <f>IFERROR(IF($A123="","",IF(SUMIFS(RAW_매출A!$J$2:$J$7000,RAW_매출A!$B$2:$B$7000,$A123,RAW_매출A!$A$2:$A$7000,EDATE($E123,G$1-1))=0,"",SUMIFS(RAW_매출A!$J$2:$J$7000,RAW_매출A!$B$2:$B$7000,$A123,RAW_매출A!$A$2:$A$7000,EDATE($E123,G$1-1)))),"")</f>
        <v>5650090</v>
      </c>
      <c r="H123">
        <f>IFERROR(IF($A123="","",IF(SUMIFS(RAW_매출A!$J$2:$J$7000,RAW_매출A!$B$2:$B$7000,$A123,RAW_매출A!$A$2:$A$7000,EDATE($E123,H$1-1))=0,"",SUMIFS(RAW_매출A!$J$2:$J$7000,RAW_매출A!$B$2:$B$7000,$A123,RAW_매출A!$A$2:$A$7000,EDATE($E123,H$1-1)))),"")</f>
        <v>6486940</v>
      </c>
      <c r="I123">
        <f>IFERROR(IF($A123="","",IF(SUMIFS(RAW_매출A!$J$2:$J$7000,RAW_매출A!$B$2:$B$7000,$A123,RAW_매출A!$A$2:$A$7000,EDATE($E123,I$1-1))=0,"",SUMIFS(RAW_매출A!$J$2:$J$7000,RAW_매출A!$B$2:$B$7000,$A123,RAW_매출A!$A$2:$A$7000,EDATE($E123,I$1-1)))),"")</f>
        <v>7672200</v>
      </c>
      <c r="J123" s="28">
        <f>IFERROR(IF($A123="","",IF(SUMIFS(RAW_매출A!$J$2:$J$7000,RAW_매출A!$B$2:$B$7000,$A123,RAW_매출A!$A$2:$A$7000,EDATE($E123,J$1-1))=0,"",SUMIFS(RAW_매출A!$J$2:$J$7000,RAW_매출A!$B$2:$B$7000,$A123,RAW_매출A!$A$2:$A$7000,EDATE($E123,J$1-1)))),"")</f>
        <v>8378060</v>
      </c>
      <c r="K123" s="28">
        <f>IFERROR(IF($A123="","",IF(SUMIFS(RAW_매출A!$J$2:$J$7000,RAW_매출A!$B$2:$B$7000,$A123,RAW_매출A!$A$2:$A$7000,EDATE($E123,K$1-1))=0,"",SUMIFS(RAW_매출A!$J$2:$J$7000,RAW_매출A!$B$2:$B$7000,$A123,RAW_매출A!$A$2:$A$7000,EDATE($E123,K$1-1)))),"")</f>
        <v>7899470</v>
      </c>
      <c r="L123" s="28">
        <f>IFERROR(IF($A123="","",IF(SUMIFS(RAW_매출A!$J$2:$J$7000,RAW_매출A!$B$2:$B$7000,$A123,RAW_매출A!$A$2:$A$7000,EDATE($E123,L$1-1))=0,"",SUMIFS(RAW_매출A!$J$2:$J$7000,RAW_매출A!$B$2:$B$7000,$A123,RAW_매출A!$A$2:$A$7000,EDATE($E123,L$1-1)))),"")</f>
        <v>7250890</v>
      </c>
      <c r="M123" s="28">
        <f>IFERROR(IF($A123="","",IF(SUMIFS(RAW_매출A!$J$2:$J$7000,RAW_매출A!$B$2:$B$7000,$A123,RAW_매출A!$A$2:$A$7000,EDATE($E123,M$1-1))=0,"",SUMIFS(RAW_매출A!$J$2:$J$7000,RAW_매출A!$B$2:$B$7000,$A123,RAW_매출A!$A$2:$A$7000,EDATE($E123,M$1-1)))),"")</f>
        <v>6117110</v>
      </c>
      <c r="N123" s="28">
        <f>IFERROR(IF($A123="","",IF(SUMIFS(RAW_매출A!$J$2:$J$7000,RAW_매출A!$B$2:$B$7000,$A123,RAW_매출A!$A$2:$A$7000,EDATE($E123,N$1-1))=0,"",SUMIFS(RAW_매출A!$J$2:$J$7000,RAW_매출A!$B$2:$B$7000,$A123,RAW_매출A!$A$2:$A$7000,EDATE($E123,N$1-1)))),"")</f>
        <v>7406360</v>
      </c>
      <c r="O123" s="28">
        <f>IFERROR(IF($A123="","",IF(SUMIFS(RAW_매출A!$J$2:$J$7000,RAW_매출A!$B$2:$B$7000,$A123,RAW_매출A!$A$2:$A$7000,EDATE($E123,O$1-1))=0,"",SUMIFS(RAW_매출A!$J$2:$J$7000,RAW_매출A!$B$2:$B$7000,$A123,RAW_매출A!$A$2:$A$7000,EDATE($E123,O$1-1)))),"")</f>
        <v>8566670</v>
      </c>
      <c r="P123">
        <f>IFERROR(IF($A123="","",IF(SUMIFS(RAW_매출A!$J$2:$J$7000,RAW_매출A!$B$2:$B$7000,$A123,RAW_매출A!$A$2:$A$7000,EDATE($E123,P$1-1))=0,"",SUMIFS(RAW_매출A!$J$2:$J$7000,RAW_매출A!$B$2:$B$7000,$A123,RAW_매출A!$A$2:$A$7000,EDATE($E123,P$1-1)))),"")</f>
        <v>7543960</v>
      </c>
      <c r="Q123">
        <f>IFERROR(IF($A123="","",IF(SUMIFS(RAW_매출A!$J$2:$J$7000,RAW_매출A!$B$2:$B$7000,$A123,RAW_매출A!$A$2:$A$7000,EDATE($E123,Q$1-1))=0,"",SUMIFS(RAW_매출A!$J$2:$J$7000,RAW_매출A!$B$2:$B$7000,$A123,RAW_매출A!$A$2:$A$7000,EDATE($E123,Q$1-1)))),"")</f>
        <v>8723170</v>
      </c>
      <c r="R123">
        <f>IFERROR(IF($A123="","",IF(SUMIFS(RAW_매출A!$J$2:$J$7000,RAW_매출A!$B$2:$B$7000,$A123,RAW_매출A!$A$2:$A$7000,EDATE($E123,R$1-1))=0,"",SUMIFS(RAW_매출A!$J$2:$J$7000,RAW_매출A!$B$2:$B$7000,$A123,RAW_매출A!$A$2:$A$7000,EDATE($E123,R$1-1)))),"")</f>
        <v>8166970</v>
      </c>
      <c r="S123">
        <f>IFERROR(IF($A123="","",IF(SUMIFS(RAW_매출A!$J$2:$J$7000,RAW_매출A!$B$2:$B$7000,$A123,RAW_매출A!$A$2:$A$7000,EDATE($E123,S$1-1))=0,"",SUMIFS(RAW_매출A!$J$2:$J$7000,RAW_매출A!$B$2:$B$7000,$A123,RAW_매출A!$A$2:$A$7000,EDATE($E123,S$1-1)))),"")</f>
        <v>7058800</v>
      </c>
      <c r="T123">
        <f>IFERROR(IF($A123="","",IF(SUMIFS(RAW_매출A!$J$2:$J$7000,RAW_매출A!$B$2:$B$7000,$A123,RAW_매출A!$A$2:$A$7000,EDATE($E123,T$1-1))=0,"",SUMIFS(RAW_매출A!$J$2:$J$7000,RAW_매출A!$B$2:$B$7000,$A123,RAW_매출A!$A$2:$A$7000,EDATE($E123,T$1-1)))),"")</f>
        <v>7319030</v>
      </c>
      <c r="U123">
        <f>IFERROR(IF($A123="","",IF(SUMIFS(RAW_매출A!$J$2:$J$7000,RAW_매출A!$B$2:$B$7000,$A123,RAW_매출A!$A$2:$A$7000,EDATE($E123,U$1-1))=0,"",SUMIFS(RAW_매출A!$J$2:$J$7000,RAW_매출A!$B$2:$B$7000,$A123,RAW_매출A!$A$2:$A$7000,EDATE($E123,U$1-1)))),"")</f>
        <v>8017290</v>
      </c>
      <c r="V123">
        <f>IFERROR(IF($A123="","",IF(SUMIFS(RAW_매출A!$J$2:$J$7000,RAW_매출A!$B$2:$B$7000,$A123,RAW_매출A!$A$2:$A$7000,EDATE($E123,V$1-1))=0,"",SUMIFS(RAW_매출A!$J$2:$J$7000,RAW_매출A!$B$2:$B$7000,$A123,RAW_매출A!$A$2:$A$7000,EDATE($E123,V$1-1)))),"")</f>
        <v>9283650</v>
      </c>
      <c r="W123">
        <f>IFERROR(IF($A123="","",IF(SUMIFS(RAW_매출A!$J$2:$J$7000,RAW_매출A!$B$2:$B$7000,$A123,RAW_매출A!$A$2:$A$7000,EDATE($E123,W$1-1))=0,"",SUMIFS(RAW_매출A!$J$2:$J$7000,RAW_매출A!$B$2:$B$7000,$A123,RAW_매출A!$A$2:$A$7000,EDATE($E123,W$1-1)))),"")</f>
        <v>8198570</v>
      </c>
      <c r="X123">
        <f>IFERROR(IF($A123="","",IF(SUMIFS(RAW_매출A!$J$2:$J$7000,RAW_매출A!$B$2:$B$7000,$A123,RAW_매출A!$A$2:$A$7000,EDATE($E123,X$1-1))=0,"",SUMIFS(RAW_매출A!$J$2:$J$7000,RAW_매출A!$B$2:$B$7000,$A123,RAW_매출A!$A$2:$A$7000,EDATE($E123,X$1-1)))),"")</f>
        <v>7753630</v>
      </c>
      <c r="Y123">
        <f>IFERROR(IF($A123="","",IF(SUMIFS(RAW_매출A!$J$2:$J$7000,RAW_매출A!$B$2:$B$7000,$A123,RAW_매출A!$A$2:$A$7000,EDATE($E123,Y$1-1))=0,"",SUMIFS(RAW_매출A!$J$2:$J$7000,RAW_매출A!$B$2:$B$7000,$A123,RAW_매출A!$A$2:$A$7000,EDATE($E123,Y$1-1)))),"")</f>
        <v>5735730</v>
      </c>
      <c r="Z123">
        <f>IFERROR(IF($A123="","",IF(SUMIFS(RAW_매출A!$J$2:$J$7000,RAW_매출A!$B$2:$B$7000,$A123,RAW_매출A!$A$2:$A$7000,EDATE($E123,Z$1-1))=0,"",SUMIFS(RAW_매출A!$J$2:$J$7000,RAW_매출A!$B$2:$B$7000,$A123,RAW_매출A!$A$2:$A$7000,EDATE($E123,Z$1-1)))),"")</f>
        <v>7246270</v>
      </c>
      <c r="AA123">
        <f>IFERROR(IF($A123="","",IF(SUMIFS(RAW_매출A!$J$2:$J$7000,RAW_매출A!$B$2:$B$7000,$A123,RAW_매출A!$A$2:$A$7000,EDATE($E123,AA$1-1))=0,"",SUMIFS(RAW_매출A!$J$2:$J$7000,RAW_매출A!$B$2:$B$7000,$A123,RAW_매출A!$A$2:$A$7000,EDATE($E123,AA$1-1)))),"")</f>
        <v>8089910</v>
      </c>
      <c r="AB123">
        <f>IFERROR(IF($A123="","",IF(SUMIFS(RAW_매출A!$J$2:$J$7000,RAW_매출A!$B$2:$B$7000,$A123,RAW_매출A!$A$2:$A$7000,EDATE($E123,AB$1-1))=0,"",SUMIFS(RAW_매출A!$J$2:$J$7000,RAW_매출A!$B$2:$B$7000,$A123,RAW_매출A!$A$2:$A$7000,EDATE($E123,AB$1-1)))),"")</f>
        <v>8272990</v>
      </c>
      <c r="AC123">
        <f>IFERROR(IF($A123="","",IF(SUMIFS(RAW_매출A!$J$2:$J$7000,RAW_매출A!$B$2:$B$7000,$A123,RAW_매출A!$A$2:$A$7000,EDATE($E123,AC$1-1))=0,"",SUMIFS(RAW_매출A!$J$2:$J$7000,RAW_매출A!$B$2:$B$7000,$A123,RAW_매출A!$A$2:$A$7000,EDATE($E123,AC$1-1)))),"")</f>
        <v>9828660</v>
      </c>
      <c r="AD123">
        <f>IFERROR(IF($A123="","",IF(SUMIFS(RAW_매출A!$J$2:$J$7000,RAW_매출A!$B$2:$B$7000,$A123,RAW_매출A!$A$2:$A$7000,EDATE($E123,AD$1-1))=0,"",SUMIFS(RAW_매출A!$J$2:$J$7000,RAW_매출A!$B$2:$B$7000,$A123,RAW_매출A!$A$2:$A$7000,EDATE($E123,AD$1-1)))),"")</f>
        <v>8212050</v>
      </c>
      <c r="AE123" t="str">
        <f>IFERROR(IF($A123="","",IF(SUMIFS(RAW_매출A!$J$2:$J$7000,RAW_매출A!$B$2:$B$7000,$A123,RAW_매출A!$A$2:$A$7000,EDATE($E123,AE$1-1))=0,"",SUMIFS(RAW_매출A!$J$2:$J$7000,RAW_매출A!$B$2:$B$7000,$A123,RAW_매출A!$A$2:$A$7000,EDATE($E123,AE$1-1)))),"")</f>
        <v/>
      </c>
      <c r="AF123" t="str">
        <f>IFERROR(IF($A123="","",IF(SUMIFS(RAW_매출A!$J$2:$J$7000,RAW_매출A!$B$2:$B$7000,$A123,RAW_매출A!$A$2:$A$7000,EDATE($E123,AF$1-1))=0,"",SUMIFS(RAW_매출A!$J$2:$J$7000,RAW_매출A!$B$2:$B$7000,$A123,RAW_매출A!$A$2:$A$7000,EDATE($E123,AF$1-1)))),"")</f>
        <v/>
      </c>
      <c r="AG123" t="str">
        <f>IFERROR(IF($A123="","",IF(SUMIFS(RAW_매출A!$J$2:$J$7000,RAW_매출A!$B$2:$B$7000,$A123,RAW_매출A!$A$2:$A$7000,EDATE($E123,AG$1-1))=0,"",SUMIFS(RAW_매출A!$J$2:$J$7000,RAW_매출A!$B$2:$B$7000,$A123,RAW_매출A!$A$2:$A$7000,EDATE($E123,AG$1-1)))),"")</f>
        <v/>
      </c>
      <c r="AH123" t="str">
        <f>IFERROR(IF($A123="","",IF(SUMIFS(RAW_매출A!$J$2:$J$7000,RAW_매출A!$B$2:$B$7000,$A123,RAW_매출A!$A$2:$A$7000,EDATE($E123,AH$1-1))=0,"",SUMIFS(RAW_매출A!$J$2:$J$7000,RAW_매출A!$B$2:$B$7000,$A123,RAW_매출A!$A$2:$A$7000,EDATE($E123,AH$1-1)))),"")</f>
        <v/>
      </c>
      <c r="AI123" t="str">
        <f>IFERROR(IF($A123="","",IF(SUMIFS(RAW_매출A!$J$2:$J$7000,RAW_매출A!$B$2:$B$7000,$A123,RAW_매출A!$A$2:$A$7000,EDATE($E123,AI$1-1))=0,"",SUMIFS(RAW_매출A!$J$2:$J$7000,RAW_매출A!$B$2:$B$7000,$A123,RAW_매출A!$A$2:$A$7000,EDATE($E123,AI$1-1)))),"")</f>
        <v/>
      </c>
      <c r="AJ123" t="str">
        <f>IFERROR(IF($A123="","",IF(SUMIFS(RAW_매출A!$J$2:$J$7000,RAW_매출A!$B$2:$B$7000,$A123,RAW_매출A!$A$2:$A$7000,EDATE($E123,AJ$1-1))=0,"",SUMIFS(RAW_매출A!$J$2:$J$7000,RAW_매출A!$B$2:$B$7000,$A123,RAW_매출A!$A$2:$A$7000,EDATE($E123,AJ$1-1)))),"")</f>
        <v/>
      </c>
      <c r="AK123" t="str">
        <f>IFERROR(IF($A123="","",IF(SUMIFS(RAW_매출A!$J$2:$J$7000,RAW_매출A!$B$2:$B$7000,$A123,RAW_매출A!$A$2:$A$7000,EDATE($E123,AK$1-1))=0,"",SUMIFS(RAW_매출A!$J$2:$J$7000,RAW_매출A!$B$2:$B$7000,$A123,RAW_매출A!$A$2:$A$7000,EDATE($E123,AK$1-1)))),"")</f>
        <v/>
      </c>
      <c r="AL123" t="str">
        <f>IFERROR(IF($A123="","",IF(SUMIFS(RAW_매출A!$J$2:$J$7000,RAW_매출A!$B$2:$B$7000,$A123,RAW_매출A!$A$2:$A$7000,EDATE($E123,AL$1-1))=0,"",SUMIFS(RAW_매출A!$J$2:$J$7000,RAW_매출A!$B$2:$B$7000,$A123,RAW_매출A!$A$2:$A$7000,EDATE($E123,AL$1-1)))),"")</f>
        <v/>
      </c>
      <c r="AM123" t="str">
        <f>IFERROR(IF($A123="","",IF(SUMIFS(RAW_매출A!$J$2:$J$7000,RAW_매출A!$B$2:$B$7000,$A123,RAW_매출A!$A$2:$A$7000,EDATE($E123,AM$1-1))=0,"",SUMIFS(RAW_매출A!$J$2:$J$7000,RAW_매출A!$B$2:$B$7000,$A123,RAW_매출A!$A$2:$A$7000,EDATE($E123,AM$1-1)))),"")</f>
        <v/>
      </c>
      <c r="AN123" t="str">
        <f>IFERROR(IF($A123="","",IF(SUMIFS(RAW_매출A!$J$2:$J$7000,RAW_매출A!$B$2:$B$7000,$A123,RAW_매출A!$A$2:$A$7000,EDATE($E123,AN$1-1))=0,"",SUMIFS(RAW_매출A!$J$2:$J$7000,RAW_매출A!$B$2:$B$7000,$A123,RAW_매출A!$A$2:$A$7000,EDATE($E123,AN$1-1)))),"")</f>
        <v/>
      </c>
      <c r="AO123" t="str">
        <f>IFERROR(IF($A123="","",IF(SUMIFS(RAW_매출A!$J$2:$J$7000,RAW_매출A!$B$2:$B$7000,$A123,RAW_매출A!$A$2:$A$7000,EDATE($E123,AO$1-1))=0,"",SUMIFS(RAW_매출A!$J$2:$J$7000,RAW_매출A!$B$2:$B$7000,$A123,RAW_매출A!$A$2:$A$7000,EDATE($E123,AO$1-1)))),"")</f>
        <v/>
      </c>
      <c r="AP123" t="str">
        <f>IFERROR(IF($A123="","",IF(SUMIFS(RAW_매출A!$J$2:$J$7000,RAW_매출A!$B$2:$B$7000,$A123,RAW_매출A!$A$2:$A$7000,EDATE($E123,AP$1-1))=0,"",SUMIFS(RAW_매출A!$J$2:$J$7000,RAW_매출A!$B$2:$B$7000,$A123,RAW_매출A!$A$2:$A$7000,EDATE($E123,AP$1-1)))),"")</f>
        <v/>
      </c>
      <c r="AQ123" t="str">
        <f>IFERROR(IF($A123="","",IF(SUMIFS(RAW_매출A!$J$2:$J$7000,RAW_매출A!$B$2:$B$7000,$A123,RAW_매출A!$A$2:$A$7000,EDATE($E123,AQ$1-1))=0,"",SUMIFS(RAW_매출A!$J$2:$J$7000,RAW_매출A!$B$2:$B$7000,$A123,RAW_매출A!$A$2:$A$7000,EDATE($E123,AQ$1-1)))),"")</f>
        <v/>
      </c>
      <c r="AR123" t="str">
        <f>IFERROR(IF($A123="","",IF(SUMIFS(RAW_매출A!$J$2:$J$7000,RAW_매출A!$B$2:$B$7000,$A123,RAW_매출A!$A$2:$A$7000,EDATE($E123,AR$1-1))=0,"",SUMIFS(RAW_매출A!$J$2:$J$7000,RAW_매출A!$B$2:$B$7000,$A123,RAW_매출A!$A$2:$A$7000,EDATE($E123,AR$1-1)))),"")</f>
        <v/>
      </c>
      <c r="AS123" t="str">
        <f>IFERROR(IF($A123="","",IF(SUMIFS(RAW_매출A!$J$2:$J$7000,RAW_매출A!$B$2:$B$7000,$A123,RAW_매출A!$A$2:$A$7000,EDATE($E123,AS$1-1))=0,"",SUMIFS(RAW_매출A!$J$2:$J$7000,RAW_매출A!$B$2:$B$7000,$A123,RAW_매출A!$A$2:$A$7000,EDATE($E123,AS$1-1)))),"")</f>
        <v/>
      </c>
      <c r="AT123" t="str">
        <f>IFERROR(IF($A123="","",IF(SUMIFS(RAW_매출A!$J$2:$J$7000,RAW_매출A!$B$2:$B$7000,$A123,RAW_매출A!$A$2:$A$7000,EDATE($E123,AT$1-1))=0,"",SUMIFS(RAW_매출A!$J$2:$J$7000,RAW_매출A!$B$2:$B$7000,$A123,RAW_매출A!$A$2:$A$7000,EDATE($E123,AT$1-1)))),"")</f>
        <v/>
      </c>
      <c r="AU123" t="str">
        <f>IFERROR(IF($A123="","",IF(SUMIFS(RAW_매출A!$J$2:$J$7000,RAW_매출A!$B$2:$B$7000,$A123,RAW_매출A!$A$2:$A$7000,EDATE($E123,AU$1-1))=0,"",SUMIFS(RAW_매출A!$J$2:$J$7000,RAW_매출A!$B$2:$B$7000,$A123,RAW_매출A!$A$2:$A$7000,EDATE($E123,AU$1-1)))),"")</f>
        <v/>
      </c>
      <c r="AV123" t="str">
        <f>IFERROR(IF($A123="","",IF(SUMIFS(RAW_매출A!$J$2:$J$7000,RAW_매출A!$B$2:$B$7000,$A123,RAW_매출A!$A$2:$A$7000,EDATE($E123,AV$1-1))=0,"",SUMIFS(RAW_매출A!$J$2:$J$7000,RAW_매출A!$B$2:$B$7000,$A123,RAW_매출A!$A$2:$A$7000,EDATE($E123,AV$1-1)))),"")</f>
        <v/>
      </c>
      <c r="AW123" t="str">
        <f>IFERROR(IF($A123="","",IF(SUMIFS(RAW_매출A!$J$2:$J$7000,RAW_매출A!$B$2:$B$7000,$A123,RAW_매출A!$A$2:$A$7000,EDATE($E123,AW$1-1))=0,"",SUMIFS(RAW_매출A!$J$2:$J$7000,RAW_매출A!$B$2:$B$7000,$A123,RAW_매출A!$A$2:$A$7000,EDATE($E123,AW$1-1)))),"")</f>
        <v/>
      </c>
      <c r="AX123" t="str">
        <f>IFERROR(IF($A123="","",IF(SUMIFS(RAW_매출A!$J$2:$J$7000,RAW_매출A!$B$2:$B$7000,$A123,RAW_매출A!$A$2:$A$7000,EDATE($E123,AX$1-1))=0,"",SUMIFS(RAW_매출A!$J$2:$J$7000,RAW_매출A!$B$2:$B$7000,$A123,RAW_매출A!$A$2:$A$7000,EDATE($E123,AX$1-1)))),"")</f>
        <v/>
      </c>
      <c r="AY123" t="str">
        <f>IFERROR(IF($A123="","",IF(SUMIFS(RAW_매출A!$J$2:$J$7000,RAW_매출A!$B$2:$B$7000,$A123,RAW_매출A!$A$2:$A$7000,EDATE($E123,AY$1-1))=0,"",SUMIFS(RAW_매출A!$J$2:$J$7000,RAW_매출A!$B$2:$B$7000,$A123,RAW_매출A!$A$2:$A$7000,EDATE($E123,AY$1-1)))),"")</f>
        <v/>
      </c>
      <c r="AZ123" t="str">
        <f>IFERROR(IF($A123="","",IF(SUMIFS(RAW_매출A!$J$2:$J$7000,RAW_매출A!$B$2:$B$7000,$A123,RAW_매출A!$A$2:$A$7000,EDATE($E123,AZ$1-1))=0,"",SUMIFS(RAW_매출A!$J$2:$J$7000,RAW_매출A!$B$2:$B$7000,$A123,RAW_매출A!$A$2:$A$7000,EDATE($E123,AZ$1-1)))),"")</f>
        <v/>
      </c>
      <c r="BA123" t="str">
        <f>IFERROR(IF($A123="","",IF(SUMIFS(RAW_매출A!$J$2:$J$7000,RAW_매출A!$B$2:$B$7000,$A123,RAW_매출A!$A$2:$A$7000,EDATE($E123,BA$1-1))=0,"",SUMIFS(RAW_매출A!$J$2:$J$7000,RAW_매출A!$B$2:$B$7000,$A123,RAW_매출A!$A$2:$A$7000,EDATE($E123,BA$1-1)))),"")</f>
        <v/>
      </c>
      <c r="BB123" t="str">
        <f>IFERROR(IF($A123="","",IF(SUMIFS(RAW_매출A!$J$2:$J$7000,RAW_매출A!$B$2:$B$7000,$A123,RAW_매출A!$A$2:$A$7000,EDATE($E123,BB$1-1))=0,"",SUMIFS(RAW_매출A!$J$2:$J$7000,RAW_매출A!$B$2:$B$7000,$A123,RAW_매출A!$A$2:$A$7000,EDATE($E123,BB$1-1)))),"")</f>
        <v/>
      </c>
      <c r="BC123" t="str">
        <f>IFERROR(IF($A123="","",IF(SUMIFS(RAW_매출A!$J$2:$J$7000,RAW_매출A!$B$2:$B$7000,$A123,RAW_매출A!$A$2:$A$7000,EDATE($E123,BC$1-1))=0,"",SUMIFS(RAW_매출A!$J$2:$J$7000,RAW_매출A!$B$2:$B$7000,$A123,RAW_매출A!$A$2:$A$7000,EDATE($E123,BC$1-1)))),"")</f>
        <v/>
      </c>
      <c r="BD123" t="str">
        <f>IFERROR(IF($A123="","",IF(SUMIFS(RAW_매출A!$J$2:$J$7000,RAW_매출A!$B$2:$B$7000,$A123,RAW_매출A!$A$2:$A$7000,EDATE($E123,BD$1-1))=0,"",SUMIFS(RAW_매출A!$J$2:$J$7000,RAW_매출A!$B$2:$B$7000,$A123,RAW_매출A!$A$2:$A$7000,EDATE($E123,BD$1-1)))),"")</f>
        <v/>
      </c>
      <c r="BE123" t="str">
        <f>IFERROR(IF($A123="","",IF(SUMIFS(RAW_매출A!$J$2:$J$7000,RAW_매출A!$B$2:$B$7000,$A123,RAW_매출A!$A$2:$A$7000,EDATE($E123,BE$1-1))=0,"",SUMIFS(RAW_매출A!$J$2:$J$7000,RAW_매출A!$B$2:$B$7000,$A123,RAW_매출A!$A$2:$A$7000,EDATE($E123,BE$1-1)))),"")</f>
        <v/>
      </c>
      <c r="BF123" t="str">
        <f>IFERROR(IF($A123="","",IF(SUMIFS(RAW_매출A!$J$2:$J$7000,RAW_매출A!$B$2:$B$7000,$A123,RAW_매출A!$A$2:$A$7000,EDATE($E123,BF$1-1))=0,"",SUMIFS(RAW_매출A!$J$2:$J$7000,RAW_매출A!$B$2:$B$7000,$A123,RAW_매출A!$A$2:$A$7000,EDATE($E123,BF$1-1)))),"")</f>
        <v/>
      </c>
      <c r="BG123" t="str">
        <f>IFERROR(IF($A123="","",IF(SUMIFS(RAW_매출A!$J$2:$J$7000,RAW_매출A!$B$2:$B$7000,$A123,RAW_매출A!$A$2:$A$7000,EDATE($E123,BG$1-1))=0,"",SUMIFS(RAW_매출A!$J$2:$J$7000,RAW_매출A!$B$2:$B$7000,$A123,RAW_매출A!$A$2:$A$7000,EDATE($E123,BG$1-1)))),"")</f>
        <v/>
      </c>
      <c r="BH123" t="str">
        <f>IFERROR(IF($A123="","",IF(SUMIFS(RAW_매출A!$J$2:$J$7000,RAW_매출A!$B$2:$B$7000,$A123,RAW_매출A!$A$2:$A$7000,EDATE($E123,BH$1-1))=0,"",SUMIFS(RAW_매출A!$J$2:$J$7000,RAW_매출A!$B$2:$B$7000,$A123,RAW_매출A!$A$2:$A$7000,EDATE($E123,BH$1-1)))),"")</f>
        <v/>
      </c>
      <c r="BI123" t="str">
        <f>IFERROR(IF($A123="","",IF(SUMIFS(RAW_매출A!$J$2:$J$7000,RAW_매출A!$B$2:$B$7000,$A123,RAW_매출A!$A$2:$A$7000,EDATE($E123,BI$1-1))=0,"",SUMIFS(RAW_매출A!$J$2:$J$7000,RAW_매출A!$B$2:$B$7000,$A123,RAW_매출A!$A$2:$A$7000,EDATE($E123,BI$1-1)))),"")</f>
        <v/>
      </c>
      <c r="BJ123" t="str">
        <f>IFERROR(IF($A123="","",IF(SUMIFS(RAW_매출A!$J$2:$J$7000,RAW_매출A!$B$2:$B$7000,$A123,RAW_매출A!$A$2:$A$7000,EDATE($E123,BJ$1-1))=0,"",SUMIFS(RAW_매출A!$J$2:$J$7000,RAW_매출A!$B$2:$B$7000,$A123,RAW_매출A!$A$2:$A$7000,EDATE($E123,BJ$1-1)))),"")</f>
        <v/>
      </c>
      <c r="BK123" t="str">
        <f>IFERROR(IF($A123="","",IF(SUMIFS(RAW_매출A!$J$2:$J$7000,RAW_매출A!$B$2:$B$7000,$A123,RAW_매출A!$A$2:$A$7000,EDATE($E123,BK$1-1))=0,"",SUMIFS(RAW_매출A!$J$2:$J$7000,RAW_매출A!$B$2:$B$7000,$A123,RAW_매출A!$A$2:$A$7000,EDATE($E123,BK$1-1)))),"")</f>
        <v/>
      </c>
      <c r="BL123" t="str">
        <f>IFERROR(IF($A123="","",IF(SUMIFS(RAW_매출A!$J$2:$J$7000,RAW_매출A!$B$2:$B$7000,$A123,RAW_매출A!$A$2:$A$7000,EDATE($E123,BL$1-1))=0,"",SUMIFS(RAW_매출A!$J$2:$J$7000,RAW_매출A!$B$2:$B$7000,$A123,RAW_매출A!$A$2:$A$7000,EDATE($E123,BL$1-1)))),"")</f>
        <v/>
      </c>
      <c r="BM123" t="str">
        <f>IFERROR(IF($A123="","",IF(SUMIFS(RAW_매출A!$J$2:$J$7000,RAW_매출A!$B$2:$B$7000,$A123,RAW_매출A!$A$2:$A$7000,EDATE($E123,BM$1-1))=0,"",SUMIFS(RAW_매출A!$J$2:$J$7000,RAW_매출A!$B$2:$B$7000,$A123,RAW_매출A!$A$2:$A$7000,EDATE($E123,BM$1-1)))),"")</f>
        <v/>
      </c>
      <c r="BN123" t="str">
        <f>IFERROR(IF($A123="","",IF(SUMIFS(RAW_매출A!$J$2:$J$7000,RAW_매출A!$B$2:$B$7000,$A123,RAW_매출A!$A$2:$A$7000,EDATE($E123,BN$1-1))=0,"",SUMIFS(RAW_매출A!$J$2:$J$7000,RAW_매출A!$B$2:$B$7000,$A123,RAW_매출A!$A$2:$A$7000,EDATE($E123,BN$1-1)))),"")</f>
        <v/>
      </c>
    </row>
    <row r="124" spans="1:66" x14ac:dyDescent="0.3">
      <c r="A124" t="str">
        <f>세팅!A125</f>
        <v>(1114) #관악초등점</v>
      </c>
      <c r="B124" t="str">
        <f>세팅!B125</f>
        <v>150-1</v>
      </c>
      <c r="C124">
        <f t="shared" si="5"/>
        <v>1</v>
      </c>
      <c r="D124" t="str">
        <f t="shared" si="6"/>
        <v>1</v>
      </c>
      <c r="E124" s="1">
        <f>세팅!D125</f>
        <v>45505</v>
      </c>
      <c r="F124">
        <f t="shared" si="7"/>
        <v>3840925</v>
      </c>
      <c r="G124">
        <f>IFERROR(IF($A124="","",IF(SUMIFS(RAW_매출A!$J$2:$J$7000,RAW_매출A!$B$2:$B$7000,$A124,RAW_매출A!$A$2:$A$7000,EDATE($E124,G$1-1))=0,"",SUMIFS(RAW_매출A!$J$2:$J$7000,RAW_매출A!$B$2:$B$7000,$A124,RAW_매출A!$A$2:$A$7000,EDATE($E124,G$1-1)))),"")</f>
        <v>2750840</v>
      </c>
      <c r="H124">
        <f>IFERROR(IF($A124="","",IF(SUMIFS(RAW_매출A!$J$2:$J$7000,RAW_매출A!$B$2:$B$7000,$A124,RAW_매출A!$A$2:$A$7000,EDATE($E124,H$1-1))=0,"",SUMIFS(RAW_매출A!$J$2:$J$7000,RAW_매출A!$B$2:$B$7000,$A124,RAW_매출A!$A$2:$A$7000,EDATE($E124,H$1-1)))),"")</f>
        <v>3071780</v>
      </c>
      <c r="I124">
        <f>IFERROR(IF($A124="","",IF(SUMIFS(RAW_매출A!$J$2:$J$7000,RAW_매출A!$B$2:$B$7000,$A124,RAW_매출A!$A$2:$A$7000,EDATE($E124,I$1-1))=0,"",SUMIFS(RAW_매출A!$J$2:$J$7000,RAW_매출A!$B$2:$B$7000,$A124,RAW_매출A!$A$2:$A$7000,EDATE($E124,I$1-1)))),"")</f>
        <v>3668450</v>
      </c>
      <c r="J124" s="28">
        <f>IFERROR(IF($A124="","",IF(SUMIFS(RAW_매출A!$J$2:$J$7000,RAW_매출A!$B$2:$B$7000,$A124,RAW_매출A!$A$2:$A$7000,EDATE($E124,J$1-1))=0,"",SUMIFS(RAW_매출A!$J$2:$J$7000,RAW_매출A!$B$2:$B$7000,$A124,RAW_매출A!$A$2:$A$7000,EDATE($E124,J$1-1)))),"")</f>
        <v>3540350</v>
      </c>
      <c r="K124" s="28">
        <f>IFERROR(IF($A124="","",IF(SUMIFS(RAW_매출A!$J$2:$J$7000,RAW_매출A!$B$2:$B$7000,$A124,RAW_매출A!$A$2:$A$7000,EDATE($E124,K$1-1))=0,"",SUMIFS(RAW_매출A!$J$2:$J$7000,RAW_매출A!$B$2:$B$7000,$A124,RAW_매출A!$A$2:$A$7000,EDATE($E124,K$1-1)))),"")</f>
        <v>3806250</v>
      </c>
      <c r="L124" s="28">
        <f>IFERROR(IF($A124="","",IF(SUMIFS(RAW_매출A!$J$2:$J$7000,RAW_매출A!$B$2:$B$7000,$A124,RAW_매출A!$A$2:$A$7000,EDATE($E124,L$1-1))=0,"",SUMIFS(RAW_매출A!$J$2:$J$7000,RAW_매출A!$B$2:$B$7000,$A124,RAW_매출A!$A$2:$A$7000,EDATE($E124,L$1-1)))),"")</f>
        <v>3604700</v>
      </c>
      <c r="M124" s="28">
        <f>IFERROR(IF($A124="","",IF(SUMIFS(RAW_매출A!$J$2:$J$7000,RAW_매출A!$B$2:$B$7000,$A124,RAW_매출A!$A$2:$A$7000,EDATE($E124,M$1-1))=0,"",SUMIFS(RAW_매출A!$J$2:$J$7000,RAW_매출A!$B$2:$B$7000,$A124,RAW_매출A!$A$2:$A$7000,EDATE($E124,M$1-1)))),"")</f>
        <v>3400450</v>
      </c>
      <c r="N124" s="28">
        <f>IFERROR(IF($A124="","",IF(SUMIFS(RAW_매출A!$J$2:$J$7000,RAW_매출A!$B$2:$B$7000,$A124,RAW_매출A!$A$2:$A$7000,EDATE($E124,N$1-1))=0,"",SUMIFS(RAW_매출A!$J$2:$J$7000,RAW_매출A!$B$2:$B$7000,$A124,RAW_매출A!$A$2:$A$7000,EDATE($E124,N$1-1)))),"")</f>
        <v>4334750</v>
      </c>
      <c r="O124" s="28">
        <f>IFERROR(IF($A124="","",IF(SUMIFS(RAW_매출A!$J$2:$J$7000,RAW_매출A!$B$2:$B$7000,$A124,RAW_매출A!$A$2:$A$7000,EDATE($E124,O$1-1))=0,"",SUMIFS(RAW_매출A!$J$2:$J$7000,RAW_매출A!$B$2:$B$7000,$A124,RAW_매출A!$A$2:$A$7000,EDATE($E124,O$1-1)))),"")</f>
        <v>4359050</v>
      </c>
      <c r="P124">
        <f>IFERROR(IF($A124="","",IF(SUMIFS(RAW_매출A!$J$2:$J$7000,RAW_매출A!$B$2:$B$7000,$A124,RAW_매출A!$A$2:$A$7000,EDATE($E124,P$1-1))=0,"",SUMIFS(RAW_매출A!$J$2:$J$7000,RAW_매출A!$B$2:$B$7000,$A124,RAW_매출A!$A$2:$A$7000,EDATE($E124,P$1-1)))),"")</f>
        <v>4741550</v>
      </c>
      <c r="Q124">
        <f>IFERROR(IF($A124="","",IF(SUMIFS(RAW_매출A!$J$2:$J$7000,RAW_매출A!$B$2:$B$7000,$A124,RAW_매출A!$A$2:$A$7000,EDATE($E124,Q$1-1))=0,"",SUMIFS(RAW_매출A!$J$2:$J$7000,RAW_매출A!$B$2:$B$7000,$A124,RAW_매출A!$A$2:$A$7000,EDATE($E124,Q$1-1)))),"")</f>
        <v>5646500</v>
      </c>
      <c r="R124">
        <f>IFERROR(IF($A124="","",IF(SUMIFS(RAW_매출A!$J$2:$J$7000,RAW_매출A!$B$2:$B$7000,$A124,RAW_매출A!$A$2:$A$7000,EDATE($E124,R$1-1))=0,"",SUMIFS(RAW_매출A!$J$2:$J$7000,RAW_매출A!$B$2:$B$7000,$A124,RAW_매출A!$A$2:$A$7000,EDATE($E124,R$1-1)))),"")</f>
        <v>4833600</v>
      </c>
      <c r="S124">
        <f>IFERROR(IF($A124="","",IF(SUMIFS(RAW_매출A!$J$2:$J$7000,RAW_매출A!$B$2:$B$7000,$A124,RAW_매출A!$A$2:$A$7000,EDATE($E124,S$1-1))=0,"",SUMIFS(RAW_매출A!$J$2:$J$7000,RAW_매출A!$B$2:$B$7000,$A124,RAW_매출A!$A$2:$A$7000,EDATE($E124,S$1-1)))),"")</f>
        <v>5112850</v>
      </c>
      <c r="T124">
        <f>IFERROR(IF($A124="","",IF(SUMIFS(RAW_매출A!$J$2:$J$7000,RAW_매출A!$B$2:$B$7000,$A124,RAW_매출A!$A$2:$A$7000,EDATE($E124,T$1-1))=0,"",SUMIFS(RAW_매출A!$J$2:$J$7000,RAW_매출A!$B$2:$B$7000,$A124,RAW_매출A!$A$2:$A$7000,EDATE($E124,T$1-1)))),"")</f>
        <v>5056300</v>
      </c>
      <c r="U124">
        <f>IFERROR(IF($A124="","",IF(SUMIFS(RAW_매출A!$J$2:$J$7000,RAW_매출A!$B$2:$B$7000,$A124,RAW_매출A!$A$2:$A$7000,EDATE($E124,U$1-1))=0,"",SUMIFS(RAW_매출A!$J$2:$J$7000,RAW_매출A!$B$2:$B$7000,$A124,RAW_매출A!$A$2:$A$7000,EDATE($E124,U$1-1)))),"")</f>
        <v>6545950</v>
      </c>
      <c r="V124">
        <f>IFERROR(IF($A124="","",IF(SUMIFS(RAW_매출A!$J$2:$J$7000,RAW_매출A!$B$2:$B$7000,$A124,RAW_매출A!$A$2:$A$7000,EDATE($E124,V$1-1))=0,"",SUMIFS(RAW_매출A!$J$2:$J$7000,RAW_매출A!$B$2:$B$7000,$A124,RAW_매출A!$A$2:$A$7000,EDATE($E124,V$1-1)))),"")</f>
        <v>5627850</v>
      </c>
      <c r="W124">
        <f>IFERROR(IF($A124="","",IF(SUMIFS(RAW_매출A!$J$2:$J$7000,RAW_매출A!$B$2:$B$7000,$A124,RAW_매출A!$A$2:$A$7000,EDATE($E124,W$1-1))=0,"",SUMIFS(RAW_매출A!$J$2:$J$7000,RAW_매출A!$B$2:$B$7000,$A124,RAW_매출A!$A$2:$A$7000,EDATE($E124,W$1-1)))),"")</f>
        <v>4885250</v>
      </c>
      <c r="X124">
        <f>IFERROR(IF($A124="","",IF(SUMIFS(RAW_매출A!$J$2:$J$7000,RAW_매출A!$B$2:$B$7000,$A124,RAW_매출A!$A$2:$A$7000,EDATE($E124,X$1-1))=0,"",SUMIFS(RAW_매출A!$J$2:$J$7000,RAW_매출A!$B$2:$B$7000,$A124,RAW_매출A!$A$2:$A$7000,EDATE($E124,X$1-1)))),"")</f>
        <v>4850750</v>
      </c>
      <c r="Y124">
        <f>IFERROR(IF($A124="","",IF(SUMIFS(RAW_매출A!$J$2:$J$7000,RAW_매출A!$B$2:$B$7000,$A124,RAW_매출A!$A$2:$A$7000,EDATE($E124,Y$1-1))=0,"",SUMIFS(RAW_매출A!$J$2:$J$7000,RAW_매출A!$B$2:$B$7000,$A124,RAW_매출A!$A$2:$A$7000,EDATE($E124,Y$1-1)))),"")</f>
        <v>5410800</v>
      </c>
      <c r="Z124">
        <f>IFERROR(IF($A124="","",IF(SUMIFS(RAW_매출A!$J$2:$J$7000,RAW_매출A!$B$2:$B$7000,$A124,RAW_매출A!$A$2:$A$7000,EDATE($E124,Z$1-1))=0,"",SUMIFS(RAW_매출A!$J$2:$J$7000,RAW_매출A!$B$2:$B$7000,$A124,RAW_매출A!$A$2:$A$7000,EDATE($E124,Z$1-1)))),"")</f>
        <v>5641050</v>
      </c>
      <c r="AA124">
        <f>IFERROR(IF($A124="","",IF(SUMIFS(RAW_매출A!$J$2:$J$7000,RAW_매출A!$B$2:$B$7000,$A124,RAW_매출A!$A$2:$A$7000,EDATE($E124,AA$1-1))=0,"",SUMIFS(RAW_매출A!$J$2:$J$7000,RAW_매출A!$B$2:$B$7000,$A124,RAW_매출A!$A$2:$A$7000,EDATE($E124,AA$1-1)))),"")</f>
        <v>5696800</v>
      </c>
      <c r="AB124">
        <f>IFERROR(IF($A124="","",IF(SUMIFS(RAW_매출A!$J$2:$J$7000,RAW_매출A!$B$2:$B$7000,$A124,RAW_매출A!$A$2:$A$7000,EDATE($E124,AB$1-1))=0,"",SUMIFS(RAW_매출A!$J$2:$J$7000,RAW_매출A!$B$2:$B$7000,$A124,RAW_매출A!$A$2:$A$7000,EDATE($E124,AB$1-1)))),"")</f>
        <v>6686950</v>
      </c>
      <c r="AC124">
        <f>IFERROR(IF($A124="","",IF(SUMIFS(RAW_매출A!$J$2:$J$7000,RAW_매출A!$B$2:$B$7000,$A124,RAW_매출A!$A$2:$A$7000,EDATE($E124,AC$1-1))=0,"",SUMIFS(RAW_매출A!$J$2:$J$7000,RAW_매출A!$B$2:$B$7000,$A124,RAW_매출A!$A$2:$A$7000,EDATE($E124,AC$1-1)))),"")</f>
        <v>5830550</v>
      </c>
      <c r="AD124" t="str">
        <f>IFERROR(IF($A124="","",IF(SUMIFS(RAW_매출A!$J$2:$J$7000,RAW_매출A!$B$2:$B$7000,$A124,RAW_매출A!$A$2:$A$7000,EDATE($E124,AD$1-1))=0,"",SUMIFS(RAW_매출A!$J$2:$J$7000,RAW_매출A!$B$2:$B$7000,$A124,RAW_매출A!$A$2:$A$7000,EDATE($E124,AD$1-1)))),"")</f>
        <v/>
      </c>
      <c r="AE124" t="str">
        <f>IFERROR(IF($A124="","",IF(SUMIFS(RAW_매출A!$J$2:$J$7000,RAW_매출A!$B$2:$B$7000,$A124,RAW_매출A!$A$2:$A$7000,EDATE($E124,AE$1-1))=0,"",SUMIFS(RAW_매출A!$J$2:$J$7000,RAW_매출A!$B$2:$B$7000,$A124,RAW_매출A!$A$2:$A$7000,EDATE($E124,AE$1-1)))),"")</f>
        <v/>
      </c>
      <c r="AF124" t="str">
        <f>IFERROR(IF($A124="","",IF(SUMIFS(RAW_매출A!$J$2:$J$7000,RAW_매출A!$B$2:$B$7000,$A124,RAW_매출A!$A$2:$A$7000,EDATE($E124,AF$1-1))=0,"",SUMIFS(RAW_매출A!$J$2:$J$7000,RAW_매출A!$B$2:$B$7000,$A124,RAW_매출A!$A$2:$A$7000,EDATE($E124,AF$1-1)))),"")</f>
        <v/>
      </c>
      <c r="AG124" t="str">
        <f>IFERROR(IF($A124="","",IF(SUMIFS(RAW_매출A!$J$2:$J$7000,RAW_매출A!$B$2:$B$7000,$A124,RAW_매출A!$A$2:$A$7000,EDATE($E124,AG$1-1))=0,"",SUMIFS(RAW_매출A!$J$2:$J$7000,RAW_매출A!$B$2:$B$7000,$A124,RAW_매출A!$A$2:$A$7000,EDATE($E124,AG$1-1)))),"")</f>
        <v/>
      </c>
      <c r="AH124" t="str">
        <f>IFERROR(IF($A124="","",IF(SUMIFS(RAW_매출A!$J$2:$J$7000,RAW_매출A!$B$2:$B$7000,$A124,RAW_매출A!$A$2:$A$7000,EDATE($E124,AH$1-1))=0,"",SUMIFS(RAW_매출A!$J$2:$J$7000,RAW_매출A!$B$2:$B$7000,$A124,RAW_매출A!$A$2:$A$7000,EDATE($E124,AH$1-1)))),"")</f>
        <v/>
      </c>
      <c r="AI124" t="str">
        <f>IFERROR(IF($A124="","",IF(SUMIFS(RAW_매출A!$J$2:$J$7000,RAW_매출A!$B$2:$B$7000,$A124,RAW_매출A!$A$2:$A$7000,EDATE($E124,AI$1-1))=0,"",SUMIFS(RAW_매출A!$J$2:$J$7000,RAW_매출A!$B$2:$B$7000,$A124,RAW_매출A!$A$2:$A$7000,EDATE($E124,AI$1-1)))),"")</f>
        <v/>
      </c>
      <c r="AJ124" t="str">
        <f>IFERROR(IF($A124="","",IF(SUMIFS(RAW_매출A!$J$2:$J$7000,RAW_매출A!$B$2:$B$7000,$A124,RAW_매출A!$A$2:$A$7000,EDATE($E124,AJ$1-1))=0,"",SUMIFS(RAW_매출A!$J$2:$J$7000,RAW_매출A!$B$2:$B$7000,$A124,RAW_매출A!$A$2:$A$7000,EDATE($E124,AJ$1-1)))),"")</f>
        <v/>
      </c>
      <c r="AK124" t="str">
        <f>IFERROR(IF($A124="","",IF(SUMIFS(RAW_매출A!$J$2:$J$7000,RAW_매출A!$B$2:$B$7000,$A124,RAW_매출A!$A$2:$A$7000,EDATE($E124,AK$1-1))=0,"",SUMIFS(RAW_매출A!$J$2:$J$7000,RAW_매출A!$B$2:$B$7000,$A124,RAW_매출A!$A$2:$A$7000,EDATE($E124,AK$1-1)))),"")</f>
        <v/>
      </c>
      <c r="AL124" t="str">
        <f>IFERROR(IF($A124="","",IF(SUMIFS(RAW_매출A!$J$2:$J$7000,RAW_매출A!$B$2:$B$7000,$A124,RAW_매출A!$A$2:$A$7000,EDATE($E124,AL$1-1))=0,"",SUMIFS(RAW_매출A!$J$2:$J$7000,RAW_매출A!$B$2:$B$7000,$A124,RAW_매출A!$A$2:$A$7000,EDATE($E124,AL$1-1)))),"")</f>
        <v/>
      </c>
      <c r="AM124" t="str">
        <f>IFERROR(IF($A124="","",IF(SUMIFS(RAW_매출A!$J$2:$J$7000,RAW_매출A!$B$2:$B$7000,$A124,RAW_매출A!$A$2:$A$7000,EDATE($E124,AM$1-1))=0,"",SUMIFS(RAW_매출A!$J$2:$J$7000,RAW_매출A!$B$2:$B$7000,$A124,RAW_매출A!$A$2:$A$7000,EDATE($E124,AM$1-1)))),"")</f>
        <v/>
      </c>
      <c r="AN124" t="str">
        <f>IFERROR(IF($A124="","",IF(SUMIFS(RAW_매출A!$J$2:$J$7000,RAW_매출A!$B$2:$B$7000,$A124,RAW_매출A!$A$2:$A$7000,EDATE($E124,AN$1-1))=0,"",SUMIFS(RAW_매출A!$J$2:$J$7000,RAW_매출A!$B$2:$B$7000,$A124,RAW_매출A!$A$2:$A$7000,EDATE($E124,AN$1-1)))),"")</f>
        <v/>
      </c>
      <c r="AO124" t="str">
        <f>IFERROR(IF($A124="","",IF(SUMIFS(RAW_매출A!$J$2:$J$7000,RAW_매출A!$B$2:$B$7000,$A124,RAW_매출A!$A$2:$A$7000,EDATE($E124,AO$1-1))=0,"",SUMIFS(RAW_매출A!$J$2:$J$7000,RAW_매출A!$B$2:$B$7000,$A124,RAW_매출A!$A$2:$A$7000,EDATE($E124,AO$1-1)))),"")</f>
        <v/>
      </c>
      <c r="AP124" t="str">
        <f>IFERROR(IF($A124="","",IF(SUMIFS(RAW_매출A!$J$2:$J$7000,RAW_매출A!$B$2:$B$7000,$A124,RAW_매출A!$A$2:$A$7000,EDATE($E124,AP$1-1))=0,"",SUMIFS(RAW_매출A!$J$2:$J$7000,RAW_매출A!$B$2:$B$7000,$A124,RAW_매출A!$A$2:$A$7000,EDATE($E124,AP$1-1)))),"")</f>
        <v/>
      </c>
      <c r="AQ124" t="str">
        <f>IFERROR(IF($A124="","",IF(SUMIFS(RAW_매출A!$J$2:$J$7000,RAW_매출A!$B$2:$B$7000,$A124,RAW_매출A!$A$2:$A$7000,EDATE($E124,AQ$1-1))=0,"",SUMIFS(RAW_매출A!$J$2:$J$7000,RAW_매출A!$B$2:$B$7000,$A124,RAW_매출A!$A$2:$A$7000,EDATE($E124,AQ$1-1)))),"")</f>
        <v/>
      </c>
      <c r="AR124" t="str">
        <f>IFERROR(IF($A124="","",IF(SUMIFS(RAW_매출A!$J$2:$J$7000,RAW_매출A!$B$2:$B$7000,$A124,RAW_매출A!$A$2:$A$7000,EDATE($E124,AR$1-1))=0,"",SUMIFS(RAW_매출A!$J$2:$J$7000,RAW_매출A!$B$2:$B$7000,$A124,RAW_매출A!$A$2:$A$7000,EDATE($E124,AR$1-1)))),"")</f>
        <v/>
      </c>
      <c r="AS124" t="str">
        <f>IFERROR(IF($A124="","",IF(SUMIFS(RAW_매출A!$J$2:$J$7000,RAW_매출A!$B$2:$B$7000,$A124,RAW_매출A!$A$2:$A$7000,EDATE($E124,AS$1-1))=0,"",SUMIFS(RAW_매출A!$J$2:$J$7000,RAW_매출A!$B$2:$B$7000,$A124,RAW_매출A!$A$2:$A$7000,EDATE($E124,AS$1-1)))),"")</f>
        <v/>
      </c>
      <c r="AT124" t="str">
        <f>IFERROR(IF($A124="","",IF(SUMIFS(RAW_매출A!$J$2:$J$7000,RAW_매출A!$B$2:$B$7000,$A124,RAW_매출A!$A$2:$A$7000,EDATE($E124,AT$1-1))=0,"",SUMIFS(RAW_매출A!$J$2:$J$7000,RAW_매출A!$B$2:$B$7000,$A124,RAW_매출A!$A$2:$A$7000,EDATE($E124,AT$1-1)))),"")</f>
        <v/>
      </c>
      <c r="AU124" t="str">
        <f>IFERROR(IF($A124="","",IF(SUMIFS(RAW_매출A!$J$2:$J$7000,RAW_매출A!$B$2:$B$7000,$A124,RAW_매출A!$A$2:$A$7000,EDATE($E124,AU$1-1))=0,"",SUMIFS(RAW_매출A!$J$2:$J$7000,RAW_매출A!$B$2:$B$7000,$A124,RAW_매출A!$A$2:$A$7000,EDATE($E124,AU$1-1)))),"")</f>
        <v/>
      </c>
      <c r="AV124" t="str">
        <f>IFERROR(IF($A124="","",IF(SUMIFS(RAW_매출A!$J$2:$J$7000,RAW_매출A!$B$2:$B$7000,$A124,RAW_매출A!$A$2:$A$7000,EDATE($E124,AV$1-1))=0,"",SUMIFS(RAW_매출A!$J$2:$J$7000,RAW_매출A!$B$2:$B$7000,$A124,RAW_매출A!$A$2:$A$7000,EDATE($E124,AV$1-1)))),"")</f>
        <v/>
      </c>
      <c r="AW124" t="str">
        <f>IFERROR(IF($A124="","",IF(SUMIFS(RAW_매출A!$J$2:$J$7000,RAW_매출A!$B$2:$B$7000,$A124,RAW_매출A!$A$2:$A$7000,EDATE($E124,AW$1-1))=0,"",SUMIFS(RAW_매출A!$J$2:$J$7000,RAW_매출A!$B$2:$B$7000,$A124,RAW_매출A!$A$2:$A$7000,EDATE($E124,AW$1-1)))),"")</f>
        <v/>
      </c>
      <c r="AX124" t="str">
        <f>IFERROR(IF($A124="","",IF(SUMIFS(RAW_매출A!$J$2:$J$7000,RAW_매출A!$B$2:$B$7000,$A124,RAW_매출A!$A$2:$A$7000,EDATE($E124,AX$1-1))=0,"",SUMIFS(RAW_매출A!$J$2:$J$7000,RAW_매출A!$B$2:$B$7000,$A124,RAW_매출A!$A$2:$A$7000,EDATE($E124,AX$1-1)))),"")</f>
        <v/>
      </c>
      <c r="AY124" t="str">
        <f>IFERROR(IF($A124="","",IF(SUMIFS(RAW_매출A!$J$2:$J$7000,RAW_매출A!$B$2:$B$7000,$A124,RAW_매출A!$A$2:$A$7000,EDATE($E124,AY$1-1))=0,"",SUMIFS(RAW_매출A!$J$2:$J$7000,RAW_매출A!$B$2:$B$7000,$A124,RAW_매출A!$A$2:$A$7000,EDATE($E124,AY$1-1)))),"")</f>
        <v/>
      </c>
      <c r="AZ124" t="str">
        <f>IFERROR(IF($A124="","",IF(SUMIFS(RAW_매출A!$J$2:$J$7000,RAW_매출A!$B$2:$B$7000,$A124,RAW_매출A!$A$2:$A$7000,EDATE($E124,AZ$1-1))=0,"",SUMIFS(RAW_매출A!$J$2:$J$7000,RAW_매출A!$B$2:$B$7000,$A124,RAW_매출A!$A$2:$A$7000,EDATE($E124,AZ$1-1)))),"")</f>
        <v/>
      </c>
      <c r="BA124" t="str">
        <f>IFERROR(IF($A124="","",IF(SUMIFS(RAW_매출A!$J$2:$J$7000,RAW_매출A!$B$2:$B$7000,$A124,RAW_매출A!$A$2:$A$7000,EDATE($E124,BA$1-1))=0,"",SUMIFS(RAW_매출A!$J$2:$J$7000,RAW_매출A!$B$2:$B$7000,$A124,RAW_매출A!$A$2:$A$7000,EDATE($E124,BA$1-1)))),"")</f>
        <v/>
      </c>
      <c r="BB124" t="str">
        <f>IFERROR(IF($A124="","",IF(SUMIFS(RAW_매출A!$J$2:$J$7000,RAW_매출A!$B$2:$B$7000,$A124,RAW_매출A!$A$2:$A$7000,EDATE($E124,BB$1-1))=0,"",SUMIFS(RAW_매출A!$J$2:$J$7000,RAW_매출A!$B$2:$B$7000,$A124,RAW_매출A!$A$2:$A$7000,EDATE($E124,BB$1-1)))),"")</f>
        <v/>
      </c>
      <c r="BC124" t="str">
        <f>IFERROR(IF($A124="","",IF(SUMIFS(RAW_매출A!$J$2:$J$7000,RAW_매출A!$B$2:$B$7000,$A124,RAW_매출A!$A$2:$A$7000,EDATE($E124,BC$1-1))=0,"",SUMIFS(RAW_매출A!$J$2:$J$7000,RAW_매출A!$B$2:$B$7000,$A124,RAW_매출A!$A$2:$A$7000,EDATE($E124,BC$1-1)))),"")</f>
        <v/>
      </c>
      <c r="BD124" t="str">
        <f>IFERROR(IF($A124="","",IF(SUMIFS(RAW_매출A!$J$2:$J$7000,RAW_매출A!$B$2:$B$7000,$A124,RAW_매출A!$A$2:$A$7000,EDATE($E124,BD$1-1))=0,"",SUMIFS(RAW_매출A!$J$2:$J$7000,RAW_매출A!$B$2:$B$7000,$A124,RAW_매출A!$A$2:$A$7000,EDATE($E124,BD$1-1)))),"")</f>
        <v/>
      </c>
      <c r="BE124" t="str">
        <f>IFERROR(IF($A124="","",IF(SUMIFS(RAW_매출A!$J$2:$J$7000,RAW_매출A!$B$2:$B$7000,$A124,RAW_매출A!$A$2:$A$7000,EDATE($E124,BE$1-1))=0,"",SUMIFS(RAW_매출A!$J$2:$J$7000,RAW_매출A!$B$2:$B$7000,$A124,RAW_매출A!$A$2:$A$7000,EDATE($E124,BE$1-1)))),"")</f>
        <v/>
      </c>
      <c r="BF124" t="str">
        <f>IFERROR(IF($A124="","",IF(SUMIFS(RAW_매출A!$J$2:$J$7000,RAW_매출A!$B$2:$B$7000,$A124,RAW_매출A!$A$2:$A$7000,EDATE($E124,BF$1-1))=0,"",SUMIFS(RAW_매출A!$J$2:$J$7000,RAW_매출A!$B$2:$B$7000,$A124,RAW_매출A!$A$2:$A$7000,EDATE($E124,BF$1-1)))),"")</f>
        <v/>
      </c>
      <c r="BG124" t="str">
        <f>IFERROR(IF($A124="","",IF(SUMIFS(RAW_매출A!$J$2:$J$7000,RAW_매출A!$B$2:$B$7000,$A124,RAW_매출A!$A$2:$A$7000,EDATE($E124,BG$1-1))=0,"",SUMIFS(RAW_매출A!$J$2:$J$7000,RAW_매출A!$B$2:$B$7000,$A124,RAW_매출A!$A$2:$A$7000,EDATE($E124,BG$1-1)))),"")</f>
        <v/>
      </c>
      <c r="BH124" t="str">
        <f>IFERROR(IF($A124="","",IF(SUMIFS(RAW_매출A!$J$2:$J$7000,RAW_매출A!$B$2:$B$7000,$A124,RAW_매출A!$A$2:$A$7000,EDATE($E124,BH$1-1))=0,"",SUMIFS(RAW_매출A!$J$2:$J$7000,RAW_매출A!$B$2:$B$7000,$A124,RAW_매출A!$A$2:$A$7000,EDATE($E124,BH$1-1)))),"")</f>
        <v/>
      </c>
      <c r="BI124" t="str">
        <f>IFERROR(IF($A124="","",IF(SUMIFS(RAW_매출A!$J$2:$J$7000,RAW_매출A!$B$2:$B$7000,$A124,RAW_매출A!$A$2:$A$7000,EDATE($E124,BI$1-1))=0,"",SUMIFS(RAW_매출A!$J$2:$J$7000,RAW_매출A!$B$2:$B$7000,$A124,RAW_매출A!$A$2:$A$7000,EDATE($E124,BI$1-1)))),"")</f>
        <v/>
      </c>
      <c r="BJ124" t="str">
        <f>IFERROR(IF($A124="","",IF(SUMIFS(RAW_매출A!$J$2:$J$7000,RAW_매출A!$B$2:$B$7000,$A124,RAW_매출A!$A$2:$A$7000,EDATE($E124,BJ$1-1))=0,"",SUMIFS(RAW_매출A!$J$2:$J$7000,RAW_매출A!$B$2:$B$7000,$A124,RAW_매출A!$A$2:$A$7000,EDATE($E124,BJ$1-1)))),"")</f>
        <v/>
      </c>
      <c r="BK124" t="str">
        <f>IFERROR(IF($A124="","",IF(SUMIFS(RAW_매출A!$J$2:$J$7000,RAW_매출A!$B$2:$B$7000,$A124,RAW_매출A!$A$2:$A$7000,EDATE($E124,BK$1-1))=0,"",SUMIFS(RAW_매출A!$J$2:$J$7000,RAW_매출A!$B$2:$B$7000,$A124,RAW_매출A!$A$2:$A$7000,EDATE($E124,BK$1-1)))),"")</f>
        <v/>
      </c>
      <c r="BL124" t="str">
        <f>IFERROR(IF($A124="","",IF(SUMIFS(RAW_매출A!$J$2:$J$7000,RAW_매출A!$B$2:$B$7000,$A124,RAW_매출A!$A$2:$A$7000,EDATE($E124,BL$1-1))=0,"",SUMIFS(RAW_매출A!$J$2:$J$7000,RAW_매출A!$B$2:$B$7000,$A124,RAW_매출A!$A$2:$A$7000,EDATE($E124,BL$1-1)))),"")</f>
        <v/>
      </c>
      <c r="BM124" t="str">
        <f>IFERROR(IF($A124="","",IF(SUMIFS(RAW_매출A!$J$2:$J$7000,RAW_매출A!$B$2:$B$7000,$A124,RAW_매출A!$A$2:$A$7000,EDATE($E124,BM$1-1))=0,"",SUMIFS(RAW_매출A!$J$2:$J$7000,RAW_매출A!$B$2:$B$7000,$A124,RAW_매출A!$A$2:$A$7000,EDATE($E124,BM$1-1)))),"")</f>
        <v/>
      </c>
      <c r="BN124" t="str">
        <f>IFERROR(IF($A124="","",IF(SUMIFS(RAW_매출A!$J$2:$J$7000,RAW_매출A!$B$2:$B$7000,$A124,RAW_매출A!$A$2:$A$7000,EDATE($E124,BN$1-1))=0,"",SUMIFS(RAW_매출A!$J$2:$J$7000,RAW_매출A!$B$2:$B$7000,$A124,RAW_매출A!$A$2:$A$7000,EDATE($E124,BN$1-1)))),"")</f>
        <v/>
      </c>
    </row>
    <row r="125" spans="1:66" x14ac:dyDescent="0.3">
      <c r="A125" t="str">
        <f>세팅!A126</f>
        <v>(1116) #용현용일초등점</v>
      </c>
      <c r="B125" t="str">
        <f>세팅!B126</f>
        <v>150-3</v>
      </c>
      <c r="C125">
        <f t="shared" si="5"/>
        <v>3</v>
      </c>
      <c r="D125" t="str">
        <f t="shared" si="6"/>
        <v>3+</v>
      </c>
      <c r="E125" s="1">
        <f>세팅!D126</f>
        <v>45536</v>
      </c>
      <c r="F125">
        <f t="shared" si="7"/>
        <v>4297066.666666667</v>
      </c>
      <c r="G125">
        <f>IFERROR(IF($A125="","",IF(SUMIFS(RAW_매출A!$J$2:$J$7000,RAW_매출A!$B$2:$B$7000,$A125,RAW_매출A!$A$2:$A$7000,EDATE($E125,G$1-1))=0,"",SUMIFS(RAW_매출A!$J$2:$J$7000,RAW_매출A!$B$2:$B$7000,$A125,RAW_매출A!$A$2:$A$7000,EDATE($E125,G$1-1)))),"")</f>
        <v>3436000</v>
      </c>
      <c r="H125">
        <f>IFERROR(IF($A125="","",IF(SUMIFS(RAW_매출A!$J$2:$J$7000,RAW_매출A!$B$2:$B$7000,$A125,RAW_매출A!$A$2:$A$7000,EDATE($E125,H$1-1))=0,"",SUMIFS(RAW_매출A!$J$2:$J$7000,RAW_매출A!$B$2:$B$7000,$A125,RAW_매출A!$A$2:$A$7000,EDATE($E125,H$1-1)))),"")</f>
        <v>4218300</v>
      </c>
      <c r="I125">
        <f>IFERROR(IF($A125="","",IF(SUMIFS(RAW_매출A!$J$2:$J$7000,RAW_매출A!$B$2:$B$7000,$A125,RAW_매출A!$A$2:$A$7000,EDATE($E125,I$1-1))=0,"",SUMIFS(RAW_매출A!$J$2:$J$7000,RAW_매출A!$B$2:$B$7000,$A125,RAW_매출A!$A$2:$A$7000,EDATE($E125,I$1-1)))),"")</f>
        <v>3902000</v>
      </c>
      <c r="J125" s="28">
        <f>IFERROR(IF($A125="","",IF(SUMIFS(RAW_매출A!$J$2:$J$7000,RAW_매출A!$B$2:$B$7000,$A125,RAW_매출A!$A$2:$A$7000,EDATE($E125,J$1-1))=0,"",SUMIFS(RAW_매출A!$J$2:$J$7000,RAW_매출A!$B$2:$B$7000,$A125,RAW_매출A!$A$2:$A$7000,EDATE($E125,J$1-1)))),"")</f>
        <v>4206200</v>
      </c>
      <c r="K125" s="28">
        <f>IFERROR(IF($A125="","",IF(SUMIFS(RAW_매출A!$J$2:$J$7000,RAW_매출A!$B$2:$B$7000,$A125,RAW_매출A!$A$2:$A$7000,EDATE($E125,K$1-1))=0,"",SUMIFS(RAW_매출A!$J$2:$J$7000,RAW_매출A!$B$2:$B$7000,$A125,RAW_매출A!$A$2:$A$7000,EDATE($E125,K$1-1)))),"")</f>
        <v>3730100</v>
      </c>
      <c r="L125" s="28">
        <f>IFERROR(IF($A125="","",IF(SUMIFS(RAW_매출A!$J$2:$J$7000,RAW_매출A!$B$2:$B$7000,$A125,RAW_매출A!$A$2:$A$7000,EDATE($E125,L$1-1))=0,"",SUMIFS(RAW_매출A!$J$2:$J$7000,RAW_매출A!$B$2:$B$7000,$A125,RAW_매출A!$A$2:$A$7000,EDATE($E125,L$1-1)))),"")</f>
        <v>3287900</v>
      </c>
      <c r="M125" s="28">
        <f>IFERROR(IF($A125="","",IF(SUMIFS(RAW_매출A!$J$2:$J$7000,RAW_매출A!$B$2:$B$7000,$A125,RAW_매출A!$A$2:$A$7000,EDATE($E125,M$1-1))=0,"",SUMIFS(RAW_매출A!$J$2:$J$7000,RAW_매출A!$B$2:$B$7000,$A125,RAW_매출A!$A$2:$A$7000,EDATE($E125,M$1-1)))),"")</f>
        <v>4748300</v>
      </c>
      <c r="N125" s="28">
        <f>IFERROR(IF($A125="","",IF(SUMIFS(RAW_매출A!$J$2:$J$7000,RAW_매출A!$B$2:$B$7000,$A125,RAW_매출A!$A$2:$A$7000,EDATE($E125,N$1-1))=0,"",SUMIFS(RAW_매출A!$J$2:$J$7000,RAW_매출A!$B$2:$B$7000,$A125,RAW_매출A!$A$2:$A$7000,EDATE($E125,N$1-1)))),"")</f>
        <v>4119600</v>
      </c>
      <c r="O125" s="28">
        <f>IFERROR(IF($A125="","",IF(SUMIFS(RAW_매출A!$J$2:$J$7000,RAW_매출A!$B$2:$B$7000,$A125,RAW_매출A!$A$2:$A$7000,EDATE($E125,O$1-1))=0,"",SUMIFS(RAW_매출A!$J$2:$J$7000,RAW_매출A!$B$2:$B$7000,$A125,RAW_매출A!$A$2:$A$7000,EDATE($E125,O$1-1)))),"")</f>
        <v>5690300</v>
      </c>
      <c r="P125">
        <f>IFERROR(IF($A125="","",IF(SUMIFS(RAW_매출A!$J$2:$J$7000,RAW_매출A!$B$2:$B$7000,$A125,RAW_매출A!$A$2:$A$7000,EDATE($E125,P$1-1))=0,"",SUMIFS(RAW_매출A!$J$2:$J$7000,RAW_매출A!$B$2:$B$7000,$A125,RAW_매출A!$A$2:$A$7000,EDATE($E125,P$1-1)))),"")</f>
        <v>5335700</v>
      </c>
      <c r="Q125">
        <f>IFERROR(IF($A125="","",IF(SUMIFS(RAW_매출A!$J$2:$J$7000,RAW_매출A!$B$2:$B$7000,$A125,RAW_매출A!$A$2:$A$7000,EDATE($E125,Q$1-1))=0,"",SUMIFS(RAW_매출A!$J$2:$J$7000,RAW_매출A!$B$2:$B$7000,$A125,RAW_매출A!$A$2:$A$7000,EDATE($E125,Q$1-1)))),"")</f>
        <v>4934900</v>
      </c>
      <c r="R125">
        <f>IFERROR(IF($A125="","",IF(SUMIFS(RAW_매출A!$J$2:$J$7000,RAW_매출A!$B$2:$B$7000,$A125,RAW_매출A!$A$2:$A$7000,EDATE($E125,R$1-1))=0,"",SUMIFS(RAW_매출A!$J$2:$J$7000,RAW_매출A!$B$2:$B$7000,$A125,RAW_매출A!$A$2:$A$7000,EDATE($E125,R$1-1)))),"")</f>
        <v>4603800</v>
      </c>
      <c r="S125">
        <f>IFERROR(IF($A125="","",IF(SUMIFS(RAW_매출A!$J$2:$J$7000,RAW_매출A!$B$2:$B$7000,$A125,RAW_매출A!$A$2:$A$7000,EDATE($E125,S$1-1))=0,"",SUMIFS(RAW_매출A!$J$2:$J$7000,RAW_매출A!$B$2:$B$7000,$A125,RAW_매출A!$A$2:$A$7000,EDATE($E125,S$1-1)))),"")</f>
        <v>4557000</v>
      </c>
      <c r="T125">
        <f>IFERROR(IF($A125="","",IF(SUMIFS(RAW_매출A!$J$2:$J$7000,RAW_매출A!$B$2:$B$7000,$A125,RAW_매출A!$A$2:$A$7000,EDATE($E125,T$1-1))=0,"",SUMIFS(RAW_매출A!$J$2:$J$7000,RAW_매출A!$B$2:$B$7000,$A125,RAW_매출A!$A$2:$A$7000,EDATE($E125,T$1-1)))),"")</f>
        <v>5044400</v>
      </c>
      <c r="U125">
        <f>IFERROR(IF($A125="","",IF(SUMIFS(RAW_매출A!$J$2:$J$7000,RAW_매출A!$B$2:$B$7000,$A125,RAW_매출A!$A$2:$A$7000,EDATE($E125,U$1-1))=0,"",SUMIFS(RAW_매출A!$J$2:$J$7000,RAW_매출A!$B$2:$B$7000,$A125,RAW_매출A!$A$2:$A$7000,EDATE($E125,U$1-1)))),"")</f>
        <v>4735900</v>
      </c>
      <c r="V125">
        <f>IFERROR(IF($A125="","",IF(SUMIFS(RAW_매출A!$J$2:$J$7000,RAW_매출A!$B$2:$B$7000,$A125,RAW_매출A!$A$2:$A$7000,EDATE($E125,V$1-1))=0,"",SUMIFS(RAW_매출A!$J$2:$J$7000,RAW_매출A!$B$2:$B$7000,$A125,RAW_매출A!$A$2:$A$7000,EDATE($E125,V$1-1)))),"")</f>
        <v>4814200</v>
      </c>
      <c r="W125">
        <f>IFERROR(IF($A125="","",IF(SUMIFS(RAW_매출A!$J$2:$J$7000,RAW_매출A!$B$2:$B$7000,$A125,RAW_매출A!$A$2:$A$7000,EDATE($E125,W$1-1))=0,"",SUMIFS(RAW_매출A!$J$2:$J$7000,RAW_매출A!$B$2:$B$7000,$A125,RAW_매출A!$A$2:$A$7000,EDATE($E125,W$1-1)))),"")</f>
        <v>3778000</v>
      </c>
      <c r="X125">
        <f>IFERROR(IF($A125="","",IF(SUMIFS(RAW_매출A!$J$2:$J$7000,RAW_매출A!$B$2:$B$7000,$A125,RAW_매출A!$A$2:$A$7000,EDATE($E125,X$1-1))=0,"",SUMIFS(RAW_매출A!$J$2:$J$7000,RAW_매출A!$B$2:$B$7000,$A125,RAW_매출A!$A$2:$A$7000,EDATE($E125,X$1-1)))),"")</f>
        <v>3623900</v>
      </c>
      <c r="Y125">
        <f>IFERROR(IF($A125="","",IF(SUMIFS(RAW_매출A!$J$2:$J$7000,RAW_매출A!$B$2:$B$7000,$A125,RAW_매출A!$A$2:$A$7000,EDATE($E125,Y$1-1))=0,"",SUMIFS(RAW_매출A!$J$2:$J$7000,RAW_매출A!$B$2:$B$7000,$A125,RAW_매출A!$A$2:$A$7000,EDATE($E125,Y$1-1)))),"")</f>
        <v>4207400</v>
      </c>
      <c r="Z125">
        <f>IFERROR(IF($A125="","",IF(SUMIFS(RAW_매출A!$J$2:$J$7000,RAW_매출A!$B$2:$B$7000,$A125,RAW_매출A!$A$2:$A$7000,EDATE($E125,Z$1-1))=0,"",SUMIFS(RAW_매출A!$J$2:$J$7000,RAW_매출A!$B$2:$B$7000,$A125,RAW_매출A!$A$2:$A$7000,EDATE($E125,Z$1-1)))),"")</f>
        <v>3896000</v>
      </c>
      <c r="AA125">
        <f>IFERROR(IF($A125="","",IF(SUMIFS(RAW_매출A!$J$2:$J$7000,RAW_매출A!$B$2:$B$7000,$A125,RAW_매출A!$A$2:$A$7000,EDATE($E125,AA$1-1))=0,"",SUMIFS(RAW_매출A!$J$2:$J$7000,RAW_매출A!$B$2:$B$7000,$A125,RAW_매출A!$A$2:$A$7000,EDATE($E125,AA$1-1)))),"")</f>
        <v>4520300</v>
      </c>
      <c r="AB125">
        <f>IFERROR(IF($A125="","",IF(SUMIFS(RAW_매출A!$J$2:$J$7000,RAW_매출A!$B$2:$B$7000,$A125,RAW_매출A!$A$2:$A$7000,EDATE($E125,AB$1-1))=0,"",SUMIFS(RAW_매출A!$J$2:$J$7000,RAW_매출A!$B$2:$B$7000,$A125,RAW_매출A!$A$2:$A$7000,EDATE($E125,AB$1-1)))),"")</f>
        <v>4052700</v>
      </c>
      <c r="AC125" t="str">
        <f>IFERROR(IF($A125="","",IF(SUMIFS(RAW_매출A!$J$2:$J$7000,RAW_매출A!$B$2:$B$7000,$A125,RAW_매출A!$A$2:$A$7000,EDATE($E125,AC$1-1))=0,"",SUMIFS(RAW_매출A!$J$2:$J$7000,RAW_매출A!$B$2:$B$7000,$A125,RAW_매출A!$A$2:$A$7000,EDATE($E125,AC$1-1)))),"")</f>
        <v/>
      </c>
      <c r="AD125" t="str">
        <f>IFERROR(IF($A125="","",IF(SUMIFS(RAW_매출A!$J$2:$J$7000,RAW_매출A!$B$2:$B$7000,$A125,RAW_매출A!$A$2:$A$7000,EDATE($E125,AD$1-1))=0,"",SUMIFS(RAW_매출A!$J$2:$J$7000,RAW_매출A!$B$2:$B$7000,$A125,RAW_매출A!$A$2:$A$7000,EDATE($E125,AD$1-1)))),"")</f>
        <v/>
      </c>
      <c r="AE125" t="str">
        <f>IFERROR(IF($A125="","",IF(SUMIFS(RAW_매출A!$J$2:$J$7000,RAW_매출A!$B$2:$B$7000,$A125,RAW_매출A!$A$2:$A$7000,EDATE($E125,AE$1-1))=0,"",SUMIFS(RAW_매출A!$J$2:$J$7000,RAW_매출A!$B$2:$B$7000,$A125,RAW_매출A!$A$2:$A$7000,EDATE($E125,AE$1-1)))),"")</f>
        <v/>
      </c>
      <c r="AF125" t="str">
        <f>IFERROR(IF($A125="","",IF(SUMIFS(RAW_매출A!$J$2:$J$7000,RAW_매출A!$B$2:$B$7000,$A125,RAW_매출A!$A$2:$A$7000,EDATE($E125,AF$1-1))=0,"",SUMIFS(RAW_매출A!$J$2:$J$7000,RAW_매출A!$B$2:$B$7000,$A125,RAW_매출A!$A$2:$A$7000,EDATE($E125,AF$1-1)))),"")</f>
        <v/>
      </c>
      <c r="AG125" t="str">
        <f>IFERROR(IF($A125="","",IF(SUMIFS(RAW_매출A!$J$2:$J$7000,RAW_매출A!$B$2:$B$7000,$A125,RAW_매출A!$A$2:$A$7000,EDATE($E125,AG$1-1))=0,"",SUMIFS(RAW_매출A!$J$2:$J$7000,RAW_매출A!$B$2:$B$7000,$A125,RAW_매출A!$A$2:$A$7000,EDATE($E125,AG$1-1)))),"")</f>
        <v/>
      </c>
      <c r="AH125" t="str">
        <f>IFERROR(IF($A125="","",IF(SUMIFS(RAW_매출A!$J$2:$J$7000,RAW_매출A!$B$2:$B$7000,$A125,RAW_매출A!$A$2:$A$7000,EDATE($E125,AH$1-1))=0,"",SUMIFS(RAW_매출A!$J$2:$J$7000,RAW_매출A!$B$2:$B$7000,$A125,RAW_매출A!$A$2:$A$7000,EDATE($E125,AH$1-1)))),"")</f>
        <v/>
      </c>
      <c r="AI125" t="str">
        <f>IFERROR(IF($A125="","",IF(SUMIFS(RAW_매출A!$J$2:$J$7000,RAW_매출A!$B$2:$B$7000,$A125,RAW_매출A!$A$2:$A$7000,EDATE($E125,AI$1-1))=0,"",SUMIFS(RAW_매출A!$J$2:$J$7000,RAW_매출A!$B$2:$B$7000,$A125,RAW_매출A!$A$2:$A$7000,EDATE($E125,AI$1-1)))),"")</f>
        <v/>
      </c>
      <c r="AJ125" t="str">
        <f>IFERROR(IF($A125="","",IF(SUMIFS(RAW_매출A!$J$2:$J$7000,RAW_매출A!$B$2:$B$7000,$A125,RAW_매출A!$A$2:$A$7000,EDATE($E125,AJ$1-1))=0,"",SUMIFS(RAW_매출A!$J$2:$J$7000,RAW_매출A!$B$2:$B$7000,$A125,RAW_매출A!$A$2:$A$7000,EDATE($E125,AJ$1-1)))),"")</f>
        <v/>
      </c>
      <c r="AK125" t="str">
        <f>IFERROR(IF($A125="","",IF(SUMIFS(RAW_매출A!$J$2:$J$7000,RAW_매출A!$B$2:$B$7000,$A125,RAW_매출A!$A$2:$A$7000,EDATE($E125,AK$1-1))=0,"",SUMIFS(RAW_매출A!$J$2:$J$7000,RAW_매출A!$B$2:$B$7000,$A125,RAW_매출A!$A$2:$A$7000,EDATE($E125,AK$1-1)))),"")</f>
        <v/>
      </c>
      <c r="AL125" t="str">
        <f>IFERROR(IF($A125="","",IF(SUMIFS(RAW_매출A!$J$2:$J$7000,RAW_매출A!$B$2:$B$7000,$A125,RAW_매출A!$A$2:$A$7000,EDATE($E125,AL$1-1))=0,"",SUMIFS(RAW_매출A!$J$2:$J$7000,RAW_매출A!$B$2:$B$7000,$A125,RAW_매출A!$A$2:$A$7000,EDATE($E125,AL$1-1)))),"")</f>
        <v/>
      </c>
      <c r="AM125" t="str">
        <f>IFERROR(IF($A125="","",IF(SUMIFS(RAW_매출A!$J$2:$J$7000,RAW_매출A!$B$2:$B$7000,$A125,RAW_매출A!$A$2:$A$7000,EDATE($E125,AM$1-1))=0,"",SUMIFS(RAW_매출A!$J$2:$J$7000,RAW_매출A!$B$2:$B$7000,$A125,RAW_매출A!$A$2:$A$7000,EDATE($E125,AM$1-1)))),"")</f>
        <v/>
      </c>
      <c r="AN125" t="str">
        <f>IFERROR(IF($A125="","",IF(SUMIFS(RAW_매출A!$J$2:$J$7000,RAW_매출A!$B$2:$B$7000,$A125,RAW_매출A!$A$2:$A$7000,EDATE($E125,AN$1-1))=0,"",SUMIFS(RAW_매출A!$J$2:$J$7000,RAW_매출A!$B$2:$B$7000,$A125,RAW_매출A!$A$2:$A$7000,EDATE($E125,AN$1-1)))),"")</f>
        <v/>
      </c>
      <c r="AO125" t="str">
        <f>IFERROR(IF($A125="","",IF(SUMIFS(RAW_매출A!$J$2:$J$7000,RAW_매출A!$B$2:$B$7000,$A125,RAW_매출A!$A$2:$A$7000,EDATE($E125,AO$1-1))=0,"",SUMIFS(RAW_매출A!$J$2:$J$7000,RAW_매출A!$B$2:$B$7000,$A125,RAW_매출A!$A$2:$A$7000,EDATE($E125,AO$1-1)))),"")</f>
        <v/>
      </c>
      <c r="AP125" t="str">
        <f>IFERROR(IF($A125="","",IF(SUMIFS(RAW_매출A!$J$2:$J$7000,RAW_매출A!$B$2:$B$7000,$A125,RAW_매출A!$A$2:$A$7000,EDATE($E125,AP$1-1))=0,"",SUMIFS(RAW_매출A!$J$2:$J$7000,RAW_매출A!$B$2:$B$7000,$A125,RAW_매출A!$A$2:$A$7000,EDATE($E125,AP$1-1)))),"")</f>
        <v/>
      </c>
      <c r="AQ125" t="str">
        <f>IFERROR(IF($A125="","",IF(SUMIFS(RAW_매출A!$J$2:$J$7000,RAW_매출A!$B$2:$B$7000,$A125,RAW_매출A!$A$2:$A$7000,EDATE($E125,AQ$1-1))=0,"",SUMIFS(RAW_매출A!$J$2:$J$7000,RAW_매출A!$B$2:$B$7000,$A125,RAW_매출A!$A$2:$A$7000,EDATE($E125,AQ$1-1)))),"")</f>
        <v/>
      </c>
      <c r="AR125" t="str">
        <f>IFERROR(IF($A125="","",IF(SUMIFS(RAW_매출A!$J$2:$J$7000,RAW_매출A!$B$2:$B$7000,$A125,RAW_매출A!$A$2:$A$7000,EDATE($E125,AR$1-1))=0,"",SUMIFS(RAW_매출A!$J$2:$J$7000,RAW_매출A!$B$2:$B$7000,$A125,RAW_매출A!$A$2:$A$7000,EDATE($E125,AR$1-1)))),"")</f>
        <v/>
      </c>
      <c r="AS125" t="str">
        <f>IFERROR(IF($A125="","",IF(SUMIFS(RAW_매출A!$J$2:$J$7000,RAW_매출A!$B$2:$B$7000,$A125,RAW_매출A!$A$2:$A$7000,EDATE($E125,AS$1-1))=0,"",SUMIFS(RAW_매출A!$J$2:$J$7000,RAW_매출A!$B$2:$B$7000,$A125,RAW_매출A!$A$2:$A$7000,EDATE($E125,AS$1-1)))),"")</f>
        <v/>
      </c>
      <c r="AT125" t="str">
        <f>IFERROR(IF($A125="","",IF(SUMIFS(RAW_매출A!$J$2:$J$7000,RAW_매출A!$B$2:$B$7000,$A125,RAW_매출A!$A$2:$A$7000,EDATE($E125,AT$1-1))=0,"",SUMIFS(RAW_매출A!$J$2:$J$7000,RAW_매출A!$B$2:$B$7000,$A125,RAW_매출A!$A$2:$A$7000,EDATE($E125,AT$1-1)))),"")</f>
        <v/>
      </c>
      <c r="AU125" t="str">
        <f>IFERROR(IF($A125="","",IF(SUMIFS(RAW_매출A!$J$2:$J$7000,RAW_매출A!$B$2:$B$7000,$A125,RAW_매출A!$A$2:$A$7000,EDATE($E125,AU$1-1))=0,"",SUMIFS(RAW_매출A!$J$2:$J$7000,RAW_매출A!$B$2:$B$7000,$A125,RAW_매출A!$A$2:$A$7000,EDATE($E125,AU$1-1)))),"")</f>
        <v/>
      </c>
      <c r="AV125" t="str">
        <f>IFERROR(IF($A125="","",IF(SUMIFS(RAW_매출A!$J$2:$J$7000,RAW_매출A!$B$2:$B$7000,$A125,RAW_매출A!$A$2:$A$7000,EDATE($E125,AV$1-1))=0,"",SUMIFS(RAW_매출A!$J$2:$J$7000,RAW_매출A!$B$2:$B$7000,$A125,RAW_매출A!$A$2:$A$7000,EDATE($E125,AV$1-1)))),"")</f>
        <v/>
      </c>
      <c r="AW125" t="str">
        <f>IFERROR(IF($A125="","",IF(SUMIFS(RAW_매출A!$J$2:$J$7000,RAW_매출A!$B$2:$B$7000,$A125,RAW_매출A!$A$2:$A$7000,EDATE($E125,AW$1-1))=0,"",SUMIFS(RAW_매출A!$J$2:$J$7000,RAW_매출A!$B$2:$B$7000,$A125,RAW_매출A!$A$2:$A$7000,EDATE($E125,AW$1-1)))),"")</f>
        <v/>
      </c>
      <c r="AX125" t="str">
        <f>IFERROR(IF($A125="","",IF(SUMIFS(RAW_매출A!$J$2:$J$7000,RAW_매출A!$B$2:$B$7000,$A125,RAW_매출A!$A$2:$A$7000,EDATE($E125,AX$1-1))=0,"",SUMIFS(RAW_매출A!$J$2:$J$7000,RAW_매출A!$B$2:$B$7000,$A125,RAW_매출A!$A$2:$A$7000,EDATE($E125,AX$1-1)))),"")</f>
        <v/>
      </c>
      <c r="AY125" t="str">
        <f>IFERROR(IF($A125="","",IF(SUMIFS(RAW_매출A!$J$2:$J$7000,RAW_매출A!$B$2:$B$7000,$A125,RAW_매출A!$A$2:$A$7000,EDATE($E125,AY$1-1))=0,"",SUMIFS(RAW_매출A!$J$2:$J$7000,RAW_매출A!$B$2:$B$7000,$A125,RAW_매출A!$A$2:$A$7000,EDATE($E125,AY$1-1)))),"")</f>
        <v/>
      </c>
      <c r="AZ125" t="str">
        <f>IFERROR(IF($A125="","",IF(SUMIFS(RAW_매출A!$J$2:$J$7000,RAW_매출A!$B$2:$B$7000,$A125,RAW_매출A!$A$2:$A$7000,EDATE($E125,AZ$1-1))=0,"",SUMIFS(RAW_매출A!$J$2:$J$7000,RAW_매출A!$B$2:$B$7000,$A125,RAW_매출A!$A$2:$A$7000,EDATE($E125,AZ$1-1)))),"")</f>
        <v/>
      </c>
      <c r="BA125" t="str">
        <f>IFERROR(IF($A125="","",IF(SUMIFS(RAW_매출A!$J$2:$J$7000,RAW_매출A!$B$2:$B$7000,$A125,RAW_매출A!$A$2:$A$7000,EDATE($E125,BA$1-1))=0,"",SUMIFS(RAW_매출A!$J$2:$J$7000,RAW_매출A!$B$2:$B$7000,$A125,RAW_매출A!$A$2:$A$7000,EDATE($E125,BA$1-1)))),"")</f>
        <v/>
      </c>
      <c r="BB125" t="str">
        <f>IFERROR(IF($A125="","",IF(SUMIFS(RAW_매출A!$J$2:$J$7000,RAW_매출A!$B$2:$B$7000,$A125,RAW_매출A!$A$2:$A$7000,EDATE($E125,BB$1-1))=0,"",SUMIFS(RAW_매출A!$J$2:$J$7000,RAW_매출A!$B$2:$B$7000,$A125,RAW_매출A!$A$2:$A$7000,EDATE($E125,BB$1-1)))),"")</f>
        <v/>
      </c>
      <c r="BC125" t="str">
        <f>IFERROR(IF($A125="","",IF(SUMIFS(RAW_매출A!$J$2:$J$7000,RAW_매출A!$B$2:$B$7000,$A125,RAW_매출A!$A$2:$A$7000,EDATE($E125,BC$1-1))=0,"",SUMIFS(RAW_매출A!$J$2:$J$7000,RAW_매출A!$B$2:$B$7000,$A125,RAW_매출A!$A$2:$A$7000,EDATE($E125,BC$1-1)))),"")</f>
        <v/>
      </c>
      <c r="BD125" t="str">
        <f>IFERROR(IF($A125="","",IF(SUMIFS(RAW_매출A!$J$2:$J$7000,RAW_매출A!$B$2:$B$7000,$A125,RAW_매출A!$A$2:$A$7000,EDATE($E125,BD$1-1))=0,"",SUMIFS(RAW_매출A!$J$2:$J$7000,RAW_매출A!$B$2:$B$7000,$A125,RAW_매출A!$A$2:$A$7000,EDATE($E125,BD$1-1)))),"")</f>
        <v/>
      </c>
      <c r="BE125" t="str">
        <f>IFERROR(IF($A125="","",IF(SUMIFS(RAW_매출A!$J$2:$J$7000,RAW_매출A!$B$2:$B$7000,$A125,RAW_매출A!$A$2:$A$7000,EDATE($E125,BE$1-1))=0,"",SUMIFS(RAW_매출A!$J$2:$J$7000,RAW_매출A!$B$2:$B$7000,$A125,RAW_매출A!$A$2:$A$7000,EDATE($E125,BE$1-1)))),"")</f>
        <v/>
      </c>
      <c r="BF125" t="str">
        <f>IFERROR(IF($A125="","",IF(SUMIFS(RAW_매출A!$J$2:$J$7000,RAW_매출A!$B$2:$B$7000,$A125,RAW_매출A!$A$2:$A$7000,EDATE($E125,BF$1-1))=0,"",SUMIFS(RAW_매출A!$J$2:$J$7000,RAW_매출A!$B$2:$B$7000,$A125,RAW_매출A!$A$2:$A$7000,EDATE($E125,BF$1-1)))),"")</f>
        <v/>
      </c>
      <c r="BG125" t="str">
        <f>IFERROR(IF($A125="","",IF(SUMIFS(RAW_매출A!$J$2:$J$7000,RAW_매출A!$B$2:$B$7000,$A125,RAW_매출A!$A$2:$A$7000,EDATE($E125,BG$1-1))=0,"",SUMIFS(RAW_매출A!$J$2:$J$7000,RAW_매출A!$B$2:$B$7000,$A125,RAW_매출A!$A$2:$A$7000,EDATE($E125,BG$1-1)))),"")</f>
        <v/>
      </c>
      <c r="BH125" t="str">
        <f>IFERROR(IF($A125="","",IF(SUMIFS(RAW_매출A!$J$2:$J$7000,RAW_매출A!$B$2:$B$7000,$A125,RAW_매출A!$A$2:$A$7000,EDATE($E125,BH$1-1))=0,"",SUMIFS(RAW_매출A!$J$2:$J$7000,RAW_매출A!$B$2:$B$7000,$A125,RAW_매출A!$A$2:$A$7000,EDATE($E125,BH$1-1)))),"")</f>
        <v/>
      </c>
      <c r="BI125" t="str">
        <f>IFERROR(IF($A125="","",IF(SUMIFS(RAW_매출A!$J$2:$J$7000,RAW_매출A!$B$2:$B$7000,$A125,RAW_매출A!$A$2:$A$7000,EDATE($E125,BI$1-1))=0,"",SUMIFS(RAW_매출A!$J$2:$J$7000,RAW_매출A!$B$2:$B$7000,$A125,RAW_매출A!$A$2:$A$7000,EDATE($E125,BI$1-1)))),"")</f>
        <v/>
      </c>
      <c r="BJ125" t="str">
        <f>IFERROR(IF($A125="","",IF(SUMIFS(RAW_매출A!$J$2:$J$7000,RAW_매출A!$B$2:$B$7000,$A125,RAW_매출A!$A$2:$A$7000,EDATE($E125,BJ$1-1))=0,"",SUMIFS(RAW_매출A!$J$2:$J$7000,RAW_매출A!$B$2:$B$7000,$A125,RAW_매출A!$A$2:$A$7000,EDATE($E125,BJ$1-1)))),"")</f>
        <v/>
      </c>
      <c r="BK125" t="str">
        <f>IFERROR(IF($A125="","",IF(SUMIFS(RAW_매출A!$J$2:$J$7000,RAW_매출A!$B$2:$B$7000,$A125,RAW_매출A!$A$2:$A$7000,EDATE($E125,BK$1-1))=0,"",SUMIFS(RAW_매출A!$J$2:$J$7000,RAW_매출A!$B$2:$B$7000,$A125,RAW_매출A!$A$2:$A$7000,EDATE($E125,BK$1-1)))),"")</f>
        <v/>
      </c>
      <c r="BL125" t="str">
        <f>IFERROR(IF($A125="","",IF(SUMIFS(RAW_매출A!$J$2:$J$7000,RAW_매출A!$B$2:$B$7000,$A125,RAW_매출A!$A$2:$A$7000,EDATE($E125,BL$1-1))=0,"",SUMIFS(RAW_매출A!$J$2:$J$7000,RAW_매출A!$B$2:$B$7000,$A125,RAW_매출A!$A$2:$A$7000,EDATE($E125,BL$1-1)))),"")</f>
        <v/>
      </c>
      <c r="BM125" t="str">
        <f>IFERROR(IF($A125="","",IF(SUMIFS(RAW_매출A!$J$2:$J$7000,RAW_매출A!$B$2:$B$7000,$A125,RAW_매출A!$A$2:$A$7000,EDATE($E125,BM$1-1))=0,"",SUMIFS(RAW_매출A!$J$2:$J$7000,RAW_매출A!$B$2:$B$7000,$A125,RAW_매출A!$A$2:$A$7000,EDATE($E125,BM$1-1)))),"")</f>
        <v/>
      </c>
      <c r="BN125" t="str">
        <f>IFERROR(IF($A125="","",IF(SUMIFS(RAW_매출A!$J$2:$J$7000,RAW_매출A!$B$2:$B$7000,$A125,RAW_매출A!$A$2:$A$7000,EDATE($E125,BN$1-1))=0,"",SUMIFS(RAW_매출A!$J$2:$J$7000,RAW_매출A!$B$2:$B$7000,$A125,RAW_매출A!$A$2:$A$7000,EDATE($E125,BN$1-1)))),"")</f>
        <v/>
      </c>
    </row>
    <row r="126" spans="1:66" x14ac:dyDescent="0.3">
      <c r="A126" t="str">
        <f>세팅!A127</f>
        <v>(1117) #성신여대역점</v>
      </c>
      <c r="B126" t="str">
        <f>세팅!B127</f>
        <v>150-0</v>
      </c>
      <c r="C126">
        <f t="shared" si="5"/>
        <v>0</v>
      </c>
      <c r="D126" t="str">
        <f t="shared" si="6"/>
        <v>0</v>
      </c>
      <c r="E126" s="1">
        <f>세팅!D127</f>
        <v>45536</v>
      </c>
      <c r="F126">
        <f t="shared" si="7"/>
        <v>7275975</v>
      </c>
      <c r="G126">
        <f>IFERROR(IF($A126="","",IF(SUMIFS(RAW_매출A!$J$2:$J$7000,RAW_매출A!$B$2:$B$7000,$A126,RAW_매출A!$A$2:$A$7000,EDATE($E126,G$1-1))=0,"",SUMIFS(RAW_매출A!$J$2:$J$7000,RAW_매출A!$B$2:$B$7000,$A126,RAW_매출A!$A$2:$A$7000,EDATE($E126,G$1-1)))),"")</f>
        <v>4946480</v>
      </c>
      <c r="H126">
        <f>IFERROR(IF($A126="","",IF(SUMIFS(RAW_매출A!$J$2:$J$7000,RAW_매출A!$B$2:$B$7000,$A126,RAW_매출A!$A$2:$A$7000,EDATE($E126,H$1-1))=0,"",SUMIFS(RAW_매출A!$J$2:$J$7000,RAW_매출A!$B$2:$B$7000,$A126,RAW_매출A!$A$2:$A$7000,EDATE($E126,H$1-1)))),"")</f>
        <v>6529750</v>
      </c>
      <c r="I126">
        <f>IFERROR(IF($A126="","",IF(SUMIFS(RAW_매출A!$J$2:$J$7000,RAW_매출A!$B$2:$B$7000,$A126,RAW_매출A!$A$2:$A$7000,EDATE($E126,I$1-1))=0,"",SUMIFS(RAW_매출A!$J$2:$J$7000,RAW_매출A!$B$2:$B$7000,$A126,RAW_매출A!$A$2:$A$7000,EDATE($E126,I$1-1)))),"")</f>
        <v>7116810</v>
      </c>
      <c r="J126" s="28">
        <f>IFERROR(IF($A126="","",IF(SUMIFS(RAW_매출A!$J$2:$J$7000,RAW_매출A!$B$2:$B$7000,$A126,RAW_매출A!$A$2:$A$7000,EDATE($E126,J$1-1))=0,"",SUMIFS(RAW_매출A!$J$2:$J$7000,RAW_매출A!$B$2:$B$7000,$A126,RAW_매출A!$A$2:$A$7000,EDATE($E126,J$1-1)))),"")</f>
        <v>7012310</v>
      </c>
      <c r="K126" s="28">
        <f>IFERROR(IF($A126="","",IF(SUMIFS(RAW_매출A!$J$2:$J$7000,RAW_매출A!$B$2:$B$7000,$A126,RAW_매출A!$A$2:$A$7000,EDATE($E126,K$1-1))=0,"",SUMIFS(RAW_매출A!$J$2:$J$7000,RAW_매출A!$B$2:$B$7000,$A126,RAW_매출A!$A$2:$A$7000,EDATE($E126,K$1-1)))),"")</f>
        <v>7045880</v>
      </c>
      <c r="L126" s="28">
        <f>IFERROR(IF($A126="","",IF(SUMIFS(RAW_매출A!$J$2:$J$7000,RAW_매출A!$B$2:$B$7000,$A126,RAW_매출A!$A$2:$A$7000,EDATE($E126,L$1-1))=0,"",SUMIFS(RAW_매출A!$J$2:$J$7000,RAW_매출A!$B$2:$B$7000,$A126,RAW_매출A!$A$2:$A$7000,EDATE($E126,L$1-1)))),"")</f>
        <v>6696550</v>
      </c>
      <c r="M126" s="28">
        <f>IFERROR(IF($A126="","",IF(SUMIFS(RAW_매출A!$J$2:$J$7000,RAW_매출A!$B$2:$B$7000,$A126,RAW_매출A!$A$2:$A$7000,EDATE($E126,M$1-1))=0,"",SUMIFS(RAW_매출A!$J$2:$J$7000,RAW_매출A!$B$2:$B$7000,$A126,RAW_매출A!$A$2:$A$7000,EDATE($E126,M$1-1)))),"")</f>
        <v>7195070</v>
      </c>
      <c r="N126" s="28">
        <f>IFERROR(IF($A126="","",IF(SUMIFS(RAW_매출A!$J$2:$J$7000,RAW_매출A!$B$2:$B$7000,$A126,RAW_매출A!$A$2:$A$7000,EDATE($E126,N$1-1))=0,"",SUMIFS(RAW_매출A!$J$2:$J$7000,RAW_매출A!$B$2:$B$7000,$A126,RAW_매출A!$A$2:$A$7000,EDATE($E126,N$1-1)))),"")</f>
        <v>7319320</v>
      </c>
      <c r="O126" s="28">
        <f>IFERROR(IF($A126="","",IF(SUMIFS(RAW_매출A!$J$2:$J$7000,RAW_매출A!$B$2:$B$7000,$A126,RAW_매출A!$A$2:$A$7000,EDATE($E126,O$1-1))=0,"",SUMIFS(RAW_매출A!$J$2:$J$7000,RAW_매출A!$B$2:$B$7000,$A126,RAW_매출A!$A$2:$A$7000,EDATE($E126,O$1-1)))),"")</f>
        <v>8386720</v>
      </c>
      <c r="P126">
        <f>IFERROR(IF($A126="","",IF(SUMIFS(RAW_매출A!$J$2:$J$7000,RAW_매출A!$B$2:$B$7000,$A126,RAW_매출A!$A$2:$A$7000,EDATE($E126,P$1-1))=0,"",SUMIFS(RAW_매출A!$J$2:$J$7000,RAW_매출A!$B$2:$B$7000,$A126,RAW_매출A!$A$2:$A$7000,EDATE($E126,P$1-1)))),"")</f>
        <v>7838910</v>
      </c>
      <c r="Q126">
        <f>IFERROR(IF($A126="","",IF(SUMIFS(RAW_매출A!$J$2:$J$7000,RAW_매출A!$B$2:$B$7000,$A126,RAW_매출A!$A$2:$A$7000,EDATE($E126,Q$1-1))=0,"",SUMIFS(RAW_매출A!$J$2:$J$7000,RAW_매출A!$B$2:$B$7000,$A126,RAW_매출A!$A$2:$A$7000,EDATE($E126,Q$1-1)))),"")</f>
        <v>7433310</v>
      </c>
      <c r="R126">
        <f>IFERROR(IF($A126="","",IF(SUMIFS(RAW_매출A!$J$2:$J$7000,RAW_매출A!$B$2:$B$7000,$A126,RAW_매출A!$A$2:$A$7000,EDATE($E126,R$1-1))=0,"",SUMIFS(RAW_매출A!$J$2:$J$7000,RAW_매출A!$B$2:$B$7000,$A126,RAW_매출A!$A$2:$A$7000,EDATE($E126,R$1-1)))),"")</f>
        <v>8048050</v>
      </c>
      <c r="S126">
        <f>IFERROR(IF($A126="","",IF(SUMIFS(RAW_매출A!$J$2:$J$7000,RAW_매출A!$B$2:$B$7000,$A126,RAW_매출A!$A$2:$A$7000,EDATE($E126,S$1-1))=0,"",SUMIFS(RAW_매출A!$J$2:$J$7000,RAW_매출A!$B$2:$B$7000,$A126,RAW_매출A!$A$2:$A$7000,EDATE($E126,S$1-1)))),"")</f>
        <v>7351320</v>
      </c>
      <c r="T126">
        <f>IFERROR(IF($A126="","",IF(SUMIFS(RAW_매출A!$J$2:$J$7000,RAW_매출A!$B$2:$B$7000,$A126,RAW_매출A!$A$2:$A$7000,EDATE($E126,T$1-1))=0,"",SUMIFS(RAW_매출A!$J$2:$J$7000,RAW_매출A!$B$2:$B$7000,$A126,RAW_매출A!$A$2:$A$7000,EDATE($E126,T$1-1)))),"")</f>
        <v>8842550</v>
      </c>
      <c r="U126">
        <f>IFERROR(IF($A126="","",IF(SUMIFS(RAW_매출A!$J$2:$J$7000,RAW_매출A!$B$2:$B$7000,$A126,RAW_매출A!$A$2:$A$7000,EDATE($E126,U$1-1))=0,"",SUMIFS(RAW_매출A!$J$2:$J$7000,RAW_매출A!$B$2:$B$7000,$A126,RAW_매출A!$A$2:$A$7000,EDATE($E126,U$1-1)))),"")</f>
        <v>8065670</v>
      </c>
      <c r="V126">
        <f>IFERROR(IF($A126="","",IF(SUMIFS(RAW_매출A!$J$2:$J$7000,RAW_매출A!$B$2:$B$7000,$A126,RAW_매출A!$A$2:$A$7000,EDATE($E126,V$1-1))=0,"",SUMIFS(RAW_매출A!$J$2:$J$7000,RAW_매출A!$B$2:$B$7000,$A126,RAW_매출A!$A$2:$A$7000,EDATE($E126,V$1-1)))),"")</f>
        <v>7402330</v>
      </c>
      <c r="W126">
        <f>IFERROR(IF($A126="","",IF(SUMIFS(RAW_매출A!$J$2:$J$7000,RAW_매출A!$B$2:$B$7000,$A126,RAW_매출A!$A$2:$A$7000,EDATE($E126,W$1-1))=0,"",SUMIFS(RAW_매출A!$J$2:$J$7000,RAW_매출A!$B$2:$B$7000,$A126,RAW_매출A!$A$2:$A$7000,EDATE($E126,W$1-1)))),"")</f>
        <v>6737190</v>
      </c>
      <c r="X126">
        <f>IFERROR(IF($A126="","",IF(SUMIFS(RAW_매출A!$J$2:$J$7000,RAW_매출A!$B$2:$B$7000,$A126,RAW_매출A!$A$2:$A$7000,EDATE($E126,X$1-1))=0,"",SUMIFS(RAW_매출A!$J$2:$J$7000,RAW_매출A!$B$2:$B$7000,$A126,RAW_매출A!$A$2:$A$7000,EDATE($E126,X$1-1)))),"")</f>
        <v>6756850</v>
      </c>
      <c r="Y126">
        <f>IFERROR(IF($A126="","",IF(SUMIFS(RAW_매출A!$J$2:$J$7000,RAW_매출A!$B$2:$B$7000,$A126,RAW_매출A!$A$2:$A$7000,EDATE($E126,Y$1-1))=0,"",SUMIFS(RAW_매출A!$J$2:$J$7000,RAW_매출A!$B$2:$B$7000,$A126,RAW_매출A!$A$2:$A$7000,EDATE($E126,Y$1-1)))),"")</f>
        <v>7943550</v>
      </c>
      <c r="Z126">
        <f>IFERROR(IF($A126="","",IF(SUMIFS(RAW_매출A!$J$2:$J$7000,RAW_매출A!$B$2:$B$7000,$A126,RAW_매출A!$A$2:$A$7000,EDATE($E126,Z$1-1))=0,"",SUMIFS(RAW_매출A!$J$2:$J$7000,RAW_매출A!$B$2:$B$7000,$A126,RAW_매출A!$A$2:$A$7000,EDATE($E126,Z$1-1)))),"")</f>
        <v>8421140</v>
      </c>
      <c r="AA126">
        <f>IFERROR(IF($A126="","",IF(SUMIFS(RAW_매출A!$J$2:$J$7000,RAW_매출A!$B$2:$B$7000,$A126,RAW_매출A!$A$2:$A$7000,EDATE($E126,AA$1-1))=0,"",SUMIFS(RAW_매출A!$J$2:$J$7000,RAW_매출A!$B$2:$B$7000,$A126,RAW_매출A!$A$2:$A$7000,EDATE($E126,AA$1-1)))),"")</f>
        <v>9245690</v>
      </c>
      <c r="AB126">
        <f>IFERROR(IF($A126="","",IF(SUMIFS(RAW_매출A!$J$2:$J$7000,RAW_매출A!$B$2:$B$7000,$A126,RAW_매출A!$A$2:$A$7000,EDATE($E126,AB$1-1))=0,"",SUMIFS(RAW_매출A!$J$2:$J$7000,RAW_매출A!$B$2:$B$7000,$A126,RAW_매출A!$A$2:$A$7000,EDATE($E126,AB$1-1)))),"")</f>
        <v>8254690</v>
      </c>
      <c r="AC126" t="str">
        <f>IFERROR(IF($A126="","",IF(SUMIFS(RAW_매출A!$J$2:$J$7000,RAW_매출A!$B$2:$B$7000,$A126,RAW_매출A!$A$2:$A$7000,EDATE($E126,AC$1-1))=0,"",SUMIFS(RAW_매출A!$J$2:$J$7000,RAW_매출A!$B$2:$B$7000,$A126,RAW_매출A!$A$2:$A$7000,EDATE($E126,AC$1-1)))),"")</f>
        <v/>
      </c>
      <c r="AD126" t="str">
        <f>IFERROR(IF($A126="","",IF(SUMIFS(RAW_매출A!$J$2:$J$7000,RAW_매출A!$B$2:$B$7000,$A126,RAW_매출A!$A$2:$A$7000,EDATE($E126,AD$1-1))=0,"",SUMIFS(RAW_매출A!$J$2:$J$7000,RAW_매출A!$B$2:$B$7000,$A126,RAW_매출A!$A$2:$A$7000,EDATE($E126,AD$1-1)))),"")</f>
        <v/>
      </c>
      <c r="AE126" t="str">
        <f>IFERROR(IF($A126="","",IF(SUMIFS(RAW_매출A!$J$2:$J$7000,RAW_매출A!$B$2:$B$7000,$A126,RAW_매출A!$A$2:$A$7000,EDATE($E126,AE$1-1))=0,"",SUMIFS(RAW_매출A!$J$2:$J$7000,RAW_매출A!$B$2:$B$7000,$A126,RAW_매출A!$A$2:$A$7000,EDATE($E126,AE$1-1)))),"")</f>
        <v/>
      </c>
      <c r="AF126" t="str">
        <f>IFERROR(IF($A126="","",IF(SUMIFS(RAW_매출A!$J$2:$J$7000,RAW_매출A!$B$2:$B$7000,$A126,RAW_매출A!$A$2:$A$7000,EDATE($E126,AF$1-1))=0,"",SUMIFS(RAW_매출A!$J$2:$J$7000,RAW_매출A!$B$2:$B$7000,$A126,RAW_매출A!$A$2:$A$7000,EDATE($E126,AF$1-1)))),"")</f>
        <v/>
      </c>
      <c r="AG126" t="str">
        <f>IFERROR(IF($A126="","",IF(SUMIFS(RAW_매출A!$J$2:$J$7000,RAW_매출A!$B$2:$B$7000,$A126,RAW_매출A!$A$2:$A$7000,EDATE($E126,AG$1-1))=0,"",SUMIFS(RAW_매출A!$J$2:$J$7000,RAW_매출A!$B$2:$B$7000,$A126,RAW_매출A!$A$2:$A$7000,EDATE($E126,AG$1-1)))),"")</f>
        <v/>
      </c>
      <c r="AH126" t="str">
        <f>IFERROR(IF($A126="","",IF(SUMIFS(RAW_매출A!$J$2:$J$7000,RAW_매출A!$B$2:$B$7000,$A126,RAW_매출A!$A$2:$A$7000,EDATE($E126,AH$1-1))=0,"",SUMIFS(RAW_매출A!$J$2:$J$7000,RAW_매출A!$B$2:$B$7000,$A126,RAW_매출A!$A$2:$A$7000,EDATE($E126,AH$1-1)))),"")</f>
        <v/>
      </c>
      <c r="AI126" t="str">
        <f>IFERROR(IF($A126="","",IF(SUMIFS(RAW_매출A!$J$2:$J$7000,RAW_매출A!$B$2:$B$7000,$A126,RAW_매출A!$A$2:$A$7000,EDATE($E126,AI$1-1))=0,"",SUMIFS(RAW_매출A!$J$2:$J$7000,RAW_매출A!$B$2:$B$7000,$A126,RAW_매출A!$A$2:$A$7000,EDATE($E126,AI$1-1)))),"")</f>
        <v/>
      </c>
      <c r="AJ126" t="str">
        <f>IFERROR(IF($A126="","",IF(SUMIFS(RAW_매출A!$J$2:$J$7000,RAW_매출A!$B$2:$B$7000,$A126,RAW_매출A!$A$2:$A$7000,EDATE($E126,AJ$1-1))=0,"",SUMIFS(RAW_매출A!$J$2:$J$7000,RAW_매출A!$B$2:$B$7000,$A126,RAW_매출A!$A$2:$A$7000,EDATE($E126,AJ$1-1)))),"")</f>
        <v/>
      </c>
      <c r="AK126" t="str">
        <f>IFERROR(IF($A126="","",IF(SUMIFS(RAW_매출A!$J$2:$J$7000,RAW_매출A!$B$2:$B$7000,$A126,RAW_매출A!$A$2:$A$7000,EDATE($E126,AK$1-1))=0,"",SUMIFS(RAW_매출A!$J$2:$J$7000,RAW_매출A!$B$2:$B$7000,$A126,RAW_매출A!$A$2:$A$7000,EDATE($E126,AK$1-1)))),"")</f>
        <v/>
      </c>
      <c r="AL126" t="str">
        <f>IFERROR(IF($A126="","",IF(SUMIFS(RAW_매출A!$J$2:$J$7000,RAW_매출A!$B$2:$B$7000,$A126,RAW_매출A!$A$2:$A$7000,EDATE($E126,AL$1-1))=0,"",SUMIFS(RAW_매출A!$J$2:$J$7000,RAW_매출A!$B$2:$B$7000,$A126,RAW_매출A!$A$2:$A$7000,EDATE($E126,AL$1-1)))),"")</f>
        <v/>
      </c>
      <c r="AM126" t="str">
        <f>IFERROR(IF($A126="","",IF(SUMIFS(RAW_매출A!$J$2:$J$7000,RAW_매출A!$B$2:$B$7000,$A126,RAW_매출A!$A$2:$A$7000,EDATE($E126,AM$1-1))=0,"",SUMIFS(RAW_매출A!$J$2:$J$7000,RAW_매출A!$B$2:$B$7000,$A126,RAW_매출A!$A$2:$A$7000,EDATE($E126,AM$1-1)))),"")</f>
        <v/>
      </c>
      <c r="AN126" t="str">
        <f>IFERROR(IF($A126="","",IF(SUMIFS(RAW_매출A!$J$2:$J$7000,RAW_매출A!$B$2:$B$7000,$A126,RAW_매출A!$A$2:$A$7000,EDATE($E126,AN$1-1))=0,"",SUMIFS(RAW_매출A!$J$2:$J$7000,RAW_매출A!$B$2:$B$7000,$A126,RAW_매출A!$A$2:$A$7000,EDATE($E126,AN$1-1)))),"")</f>
        <v/>
      </c>
      <c r="AO126" t="str">
        <f>IFERROR(IF($A126="","",IF(SUMIFS(RAW_매출A!$J$2:$J$7000,RAW_매출A!$B$2:$B$7000,$A126,RAW_매출A!$A$2:$A$7000,EDATE($E126,AO$1-1))=0,"",SUMIFS(RAW_매출A!$J$2:$J$7000,RAW_매출A!$B$2:$B$7000,$A126,RAW_매출A!$A$2:$A$7000,EDATE($E126,AO$1-1)))),"")</f>
        <v/>
      </c>
      <c r="AP126" t="str">
        <f>IFERROR(IF($A126="","",IF(SUMIFS(RAW_매출A!$J$2:$J$7000,RAW_매출A!$B$2:$B$7000,$A126,RAW_매출A!$A$2:$A$7000,EDATE($E126,AP$1-1))=0,"",SUMIFS(RAW_매출A!$J$2:$J$7000,RAW_매출A!$B$2:$B$7000,$A126,RAW_매출A!$A$2:$A$7000,EDATE($E126,AP$1-1)))),"")</f>
        <v/>
      </c>
      <c r="AQ126" t="str">
        <f>IFERROR(IF($A126="","",IF(SUMIFS(RAW_매출A!$J$2:$J$7000,RAW_매출A!$B$2:$B$7000,$A126,RAW_매출A!$A$2:$A$7000,EDATE($E126,AQ$1-1))=0,"",SUMIFS(RAW_매출A!$J$2:$J$7000,RAW_매출A!$B$2:$B$7000,$A126,RAW_매출A!$A$2:$A$7000,EDATE($E126,AQ$1-1)))),"")</f>
        <v/>
      </c>
      <c r="AR126" t="str">
        <f>IFERROR(IF($A126="","",IF(SUMIFS(RAW_매출A!$J$2:$J$7000,RAW_매출A!$B$2:$B$7000,$A126,RAW_매출A!$A$2:$A$7000,EDATE($E126,AR$1-1))=0,"",SUMIFS(RAW_매출A!$J$2:$J$7000,RAW_매출A!$B$2:$B$7000,$A126,RAW_매출A!$A$2:$A$7000,EDATE($E126,AR$1-1)))),"")</f>
        <v/>
      </c>
      <c r="AS126" t="str">
        <f>IFERROR(IF($A126="","",IF(SUMIFS(RAW_매출A!$J$2:$J$7000,RAW_매출A!$B$2:$B$7000,$A126,RAW_매출A!$A$2:$A$7000,EDATE($E126,AS$1-1))=0,"",SUMIFS(RAW_매출A!$J$2:$J$7000,RAW_매출A!$B$2:$B$7000,$A126,RAW_매출A!$A$2:$A$7000,EDATE($E126,AS$1-1)))),"")</f>
        <v/>
      </c>
      <c r="AT126" t="str">
        <f>IFERROR(IF($A126="","",IF(SUMIFS(RAW_매출A!$J$2:$J$7000,RAW_매출A!$B$2:$B$7000,$A126,RAW_매출A!$A$2:$A$7000,EDATE($E126,AT$1-1))=0,"",SUMIFS(RAW_매출A!$J$2:$J$7000,RAW_매출A!$B$2:$B$7000,$A126,RAW_매출A!$A$2:$A$7000,EDATE($E126,AT$1-1)))),"")</f>
        <v/>
      </c>
      <c r="AU126" t="str">
        <f>IFERROR(IF($A126="","",IF(SUMIFS(RAW_매출A!$J$2:$J$7000,RAW_매출A!$B$2:$B$7000,$A126,RAW_매출A!$A$2:$A$7000,EDATE($E126,AU$1-1))=0,"",SUMIFS(RAW_매출A!$J$2:$J$7000,RAW_매출A!$B$2:$B$7000,$A126,RAW_매출A!$A$2:$A$7000,EDATE($E126,AU$1-1)))),"")</f>
        <v/>
      </c>
      <c r="AV126" t="str">
        <f>IFERROR(IF($A126="","",IF(SUMIFS(RAW_매출A!$J$2:$J$7000,RAW_매출A!$B$2:$B$7000,$A126,RAW_매출A!$A$2:$A$7000,EDATE($E126,AV$1-1))=0,"",SUMIFS(RAW_매출A!$J$2:$J$7000,RAW_매출A!$B$2:$B$7000,$A126,RAW_매출A!$A$2:$A$7000,EDATE($E126,AV$1-1)))),"")</f>
        <v/>
      </c>
      <c r="AW126" t="str">
        <f>IFERROR(IF($A126="","",IF(SUMIFS(RAW_매출A!$J$2:$J$7000,RAW_매출A!$B$2:$B$7000,$A126,RAW_매출A!$A$2:$A$7000,EDATE($E126,AW$1-1))=0,"",SUMIFS(RAW_매출A!$J$2:$J$7000,RAW_매출A!$B$2:$B$7000,$A126,RAW_매출A!$A$2:$A$7000,EDATE($E126,AW$1-1)))),"")</f>
        <v/>
      </c>
      <c r="AX126" t="str">
        <f>IFERROR(IF($A126="","",IF(SUMIFS(RAW_매출A!$J$2:$J$7000,RAW_매출A!$B$2:$B$7000,$A126,RAW_매출A!$A$2:$A$7000,EDATE($E126,AX$1-1))=0,"",SUMIFS(RAW_매출A!$J$2:$J$7000,RAW_매출A!$B$2:$B$7000,$A126,RAW_매출A!$A$2:$A$7000,EDATE($E126,AX$1-1)))),"")</f>
        <v/>
      </c>
      <c r="AY126" t="str">
        <f>IFERROR(IF($A126="","",IF(SUMIFS(RAW_매출A!$J$2:$J$7000,RAW_매출A!$B$2:$B$7000,$A126,RAW_매출A!$A$2:$A$7000,EDATE($E126,AY$1-1))=0,"",SUMIFS(RAW_매출A!$J$2:$J$7000,RAW_매출A!$B$2:$B$7000,$A126,RAW_매출A!$A$2:$A$7000,EDATE($E126,AY$1-1)))),"")</f>
        <v/>
      </c>
      <c r="AZ126" t="str">
        <f>IFERROR(IF($A126="","",IF(SUMIFS(RAW_매출A!$J$2:$J$7000,RAW_매출A!$B$2:$B$7000,$A126,RAW_매출A!$A$2:$A$7000,EDATE($E126,AZ$1-1))=0,"",SUMIFS(RAW_매출A!$J$2:$J$7000,RAW_매출A!$B$2:$B$7000,$A126,RAW_매출A!$A$2:$A$7000,EDATE($E126,AZ$1-1)))),"")</f>
        <v/>
      </c>
      <c r="BA126" t="str">
        <f>IFERROR(IF($A126="","",IF(SUMIFS(RAW_매출A!$J$2:$J$7000,RAW_매출A!$B$2:$B$7000,$A126,RAW_매출A!$A$2:$A$7000,EDATE($E126,BA$1-1))=0,"",SUMIFS(RAW_매출A!$J$2:$J$7000,RAW_매출A!$B$2:$B$7000,$A126,RAW_매출A!$A$2:$A$7000,EDATE($E126,BA$1-1)))),"")</f>
        <v/>
      </c>
      <c r="BB126" t="str">
        <f>IFERROR(IF($A126="","",IF(SUMIFS(RAW_매출A!$J$2:$J$7000,RAW_매출A!$B$2:$B$7000,$A126,RAW_매출A!$A$2:$A$7000,EDATE($E126,BB$1-1))=0,"",SUMIFS(RAW_매출A!$J$2:$J$7000,RAW_매출A!$B$2:$B$7000,$A126,RAW_매출A!$A$2:$A$7000,EDATE($E126,BB$1-1)))),"")</f>
        <v/>
      </c>
      <c r="BC126" t="str">
        <f>IFERROR(IF($A126="","",IF(SUMIFS(RAW_매출A!$J$2:$J$7000,RAW_매출A!$B$2:$B$7000,$A126,RAW_매출A!$A$2:$A$7000,EDATE($E126,BC$1-1))=0,"",SUMIFS(RAW_매출A!$J$2:$J$7000,RAW_매출A!$B$2:$B$7000,$A126,RAW_매출A!$A$2:$A$7000,EDATE($E126,BC$1-1)))),"")</f>
        <v/>
      </c>
      <c r="BD126" t="str">
        <f>IFERROR(IF($A126="","",IF(SUMIFS(RAW_매출A!$J$2:$J$7000,RAW_매출A!$B$2:$B$7000,$A126,RAW_매출A!$A$2:$A$7000,EDATE($E126,BD$1-1))=0,"",SUMIFS(RAW_매출A!$J$2:$J$7000,RAW_매출A!$B$2:$B$7000,$A126,RAW_매출A!$A$2:$A$7000,EDATE($E126,BD$1-1)))),"")</f>
        <v/>
      </c>
      <c r="BE126" t="str">
        <f>IFERROR(IF($A126="","",IF(SUMIFS(RAW_매출A!$J$2:$J$7000,RAW_매출A!$B$2:$B$7000,$A126,RAW_매출A!$A$2:$A$7000,EDATE($E126,BE$1-1))=0,"",SUMIFS(RAW_매출A!$J$2:$J$7000,RAW_매출A!$B$2:$B$7000,$A126,RAW_매출A!$A$2:$A$7000,EDATE($E126,BE$1-1)))),"")</f>
        <v/>
      </c>
      <c r="BF126" t="str">
        <f>IFERROR(IF($A126="","",IF(SUMIFS(RAW_매출A!$J$2:$J$7000,RAW_매출A!$B$2:$B$7000,$A126,RAW_매출A!$A$2:$A$7000,EDATE($E126,BF$1-1))=0,"",SUMIFS(RAW_매출A!$J$2:$J$7000,RAW_매출A!$B$2:$B$7000,$A126,RAW_매출A!$A$2:$A$7000,EDATE($E126,BF$1-1)))),"")</f>
        <v/>
      </c>
      <c r="BG126" t="str">
        <f>IFERROR(IF($A126="","",IF(SUMIFS(RAW_매출A!$J$2:$J$7000,RAW_매출A!$B$2:$B$7000,$A126,RAW_매출A!$A$2:$A$7000,EDATE($E126,BG$1-1))=0,"",SUMIFS(RAW_매출A!$J$2:$J$7000,RAW_매출A!$B$2:$B$7000,$A126,RAW_매출A!$A$2:$A$7000,EDATE($E126,BG$1-1)))),"")</f>
        <v/>
      </c>
      <c r="BH126" t="str">
        <f>IFERROR(IF($A126="","",IF(SUMIFS(RAW_매출A!$J$2:$J$7000,RAW_매출A!$B$2:$B$7000,$A126,RAW_매출A!$A$2:$A$7000,EDATE($E126,BH$1-1))=0,"",SUMIFS(RAW_매출A!$J$2:$J$7000,RAW_매출A!$B$2:$B$7000,$A126,RAW_매출A!$A$2:$A$7000,EDATE($E126,BH$1-1)))),"")</f>
        <v/>
      </c>
      <c r="BI126" t="str">
        <f>IFERROR(IF($A126="","",IF(SUMIFS(RAW_매출A!$J$2:$J$7000,RAW_매출A!$B$2:$B$7000,$A126,RAW_매출A!$A$2:$A$7000,EDATE($E126,BI$1-1))=0,"",SUMIFS(RAW_매출A!$J$2:$J$7000,RAW_매출A!$B$2:$B$7000,$A126,RAW_매출A!$A$2:$A$7000,EDATE($E126,BI$1-1)))),"")</f>
        <v/>
      </c>
      <c r="BJ126" t="str">
        <f>IFERROR(IF($A126="","",IF(SUMIFS(RAW_매출A!$J$2:$J$7000,RAW_매출A!$B$2:$B$7000,$A126,RAW_매출A!$A$2:$A$7000,EDATE($E126,BJ$1-1))=0,"",SUMIFS(RAW_매출A!$J$2:$J$7000,RAW_매출A!$B$2:$B$7000,$A126,RAW_매출A!$A$2:$A$7000,EDATE($E126,BJ$1-1)))),"")</f>
        <v/>
      </c>
      <c r="BK126" t="str">
        <f>IFERROR(IF($A126="","",IF(SUMIFS(RAW_매출A!$J$2:$J$7000,RAW_매출A!$B$2:$B$7000,$A126,RAW_매출A!$A$2:$A$7000,EDATE($E126,BK$1-1))=0,"",SUMIFS(RAW_매출A!$J$2:$J$7000,RAW_매출A!$B$2:$B$7000,$A126,RAW_매출A!$A$2:$A$7000,EDATE($E126,BK$1-1)))),"")</f>
        <v/>
      </c>
      <c r="BL126" t="str">
        <f>IFERROR(IF($A126="","",IF(SUMIFS(RAW_매출A!$J$2:$J$7000,RAW_매출A!$B$2:$B$7000,$A126,RAW_매출A!$A$2:$A$7000,EDATE($E126,BL$1-1))=0,"",SUMIFS(RAW_매출A!$J$2:$J$7000,RAW_매출A!$B$2:$B$7000,$A126,RAW_매출A!$A$2:$A$7000,EDATE($E126,BL$1-1)))),"")</f>
        <v/>
      </c>
      <c r="BM126" t="str">
        <f>IFERROR(IF($A126="","",IF(SUMIFS(RAW_매출A!$J$2:$J$7000,RAW_매출A!$B$2:$B$7000,$A126,RAW_매출A!$A$2:$A$7000,EDATE($E126,BM$1-1))=0,"",SUMIFS(RAW_매출A!$J$2:$J$7000,RAW_매출A!$B$2:$B$7000,$A126,RAW_매출A!$A$2:$A$7000,EDATE($E126,BM$1-1)))),"")</f>
        <v/>
      </c>
      <c r="BN126" t="str">
        <f>IFERROR(IF($A126="","",IF(SUMIFS(RAW_매출A!$J$2:$J$7000,RAW_매출A!$B$2:$B$7000,$A126,RAW_매출A!$A$2:$A$7000,EDATE($E126,BN$1-1))=0,"",SUMIFS(RAW_매출A!$J$2:$J$7000,RAW_매출A!$B$2:$B$7000,$A126,RAW_매출A!$A$2:$A$7000,EDATE($E126,BN$1-1)))),"")</f>
        <v/>
      </c>
    </row>
    <row r="127" spans="1:66" x14ac:dyDescent="0.3">
      <c r="A127" t="str">
        <f>세팅!A128</f>
        <v>(1118) #관악원당초교점</v>
      </c>
      <c r="B127" t="str">
        <f>세팅!B128</f>
        <v>150-1</v>
      </c>
      <c r="C127">
        <f t="shared" si="5"/>
        <v>1</v>
      </c>
      <c r="D127" t="str">
        <f t="shared" si="6"/>
        <v>1</v>
      </c>
      <c r="E127" s="1">
        <f>세팅!D128</f>
        <v>45536</v>
      </c>
      <c r="F127">
        <f t="shared" si="7"/>
        <v>1884260</v>
      </c>
      <c r="G127">
        <f>IFERROR(IF($A127="","",IF(SUMIFS(RAW_매출A!$J$2:$J$7000,RAW_매출A!$B$2:$B$7000,$A127,RAW_매출A!$A$2:$A$7000,EDATE($E127,G$1-1))=0,"",SUMIFS(RAW_매출A!$J$2:$J$7000,RAW_매출A!$B$2:$B$7000,$A127,RAW_매출A!$A$2:$A$7000,EDATE($E127,G$1-1)))),"")</f>
        <v>1179940</v>
      </c>
      <c r="H127">
        <f>IFERROR(IF($A127="","",IF(SUMIFS(RAW_매출A!$J$2:$J$7000,RAW_매출A!$B$2:$B$7000,$A127,RAW_매출A!$A$2:$A$7000,EDATE($E127,H$1-1))=0,"",SUMIFS(RAW_매출A!$J$2:$J$7000,RAW_매출A!$B$2:$B$7000,$A127,RAW_매출A!$A$2:$A$7000,EDATE($E127,H$1-1)))),"")</f>
        <v>1613300</v>
      </c>
      <c r="I127">
        <f>IFERROR(IF($A127="","",IF(SUMIFS(RAW_매출A!$J$2:$J$7000,RAW_매출A!$B$2:$B$7000,$A127,RAW_매출A!$A$2:$A$7000,EDATE($E127,I$1-1))=0,"",SUMIFS(RAW_매출A!$J$2:$J$7000,RAW_매출A!$B$2:$B$7000,$A127,RAW_매출A!$A$2:$A$7000,EDATE($E127,I$1-1)))),"")</f>
        <v>1546950</v>
      </c>
      <c r="J127" s="28">
        <f>IFERROR(IF($A127="","",IF(SUMIFS(RAW_매출A!$J$2:$J$7000,RAW_매출A!$B$2:$B$7000,$A127,RAW_매출A!$A$2:$A$7000,EDATE($E127,J$1-1))=0,"",SUMIFS(RAW_매출A!$J$2:$J$7000,RAW_매출A!$B$2:$B$7000,$A127,RAW_매출A!$A$2:$A$7000,EDATE($E127,J$1-1)))),"")</f>
        <v>1716980</v>
      </c>
      <c r="K127" s="28">
        <f>IFERROR(IF($A127="","",IF(SUMIFS(RAW_매출A!$J$2:$J$7000,RAW_매출A!$B$2:$B$7000,$A127,RAW_매출A!$A$2:$A$7000,EDATE($E127,K$1-1))=0,"",SUMIFS(RAW_매출A!$J$2:$J$7000,RAW_매출A!$B$2:$B$7000,$A127,RAW_매출A!$A$2:$A$7000,EDATE($E127,K$1-1)))),"")</f>
        <v>1777530</v>
      </c>
      <c r="L127" s="28">
        <f>IFERROR(IF($A127="","",IF(SUMIFS(RAW_매출A!$J$2:$J$7000,RAW_매출A!$B$2:$B$7000,$A127,RAW_매출A!$A$2:$A$7000,EDATE($E127,L$1-1))=0,"",SUMIFS(RAW_매출A!$J$2:$J$7000,RAW_매출A!$B$2:$B$7000,$A127,RAW_매출A!$A$2:$A$7000,EDATE($E127,L$1-1)))),"")</f>
        <v>1456300</v>
      </c>
      <c r="M127" s="28">
        <f>IFERROR(IF($A127="","",IF(SUMIFS(RAW_매출A!$J$2:$J$7000,RAW_매출A!$B$2:$B$7000,$A127,RAW_매출A!$A$2:$A$7000,EDATE($E127,M$1-1))=0,"",SUMIFS(RAW_매출A!$J$2:$J$7000,RAW_매출A!$B$2:$B$7000,$A127,RAW_매출A!$A$2:$A$7000,EDATE($E127,M$1-1)))),"")</f>
        <v>2147900</v>
      </c>
      <c r="N127" s="28">
        <f>IFERROR(IF($A127="","",IF(SUMIFS(RAW_매출A!$J$2:$J$7000,RAW_매출A!$B$2:$B$7000,$A127,RAW_매출A!$A$2:$A$7000,EDATE($E127,N$1-1))=0,"",SUMIFS(RAW_매출A!$J$2:$J$7000,RAW_매출A!$B$2:$B$7000,$A127,RAW_매출A!$A$2:$A$7000,EDATE($E127,N$1-1)))),"")</f>
        <v>2228850</v>
      </c>
      <c r="O127" s="28">
        <f>IFERROR(IF($A127="","",IF(SUMIFS(RAW_매출A!$J$2:$J$7000,RAW_매출A!$B$2:$B$7000,$A127,RAW_매출A!$A$2:$A$7000,EDATE($E127,O$1-1))=0,"",SUMIFS(RAW_매출A!$J$2:$J$7000,RAW_매출A!$B$2:$B$7000,$A127,RAW_매출A!$A$2:$A$7000,EDATE($E127,O$1-1)))),"")</f>
        <v>1978000</v>
      </c>
      <c r="P127">
        <f>IFERROR(IF($A127="","",IF(SUMIFS(RAW_매출A!$J$2:$J$7000,RAW_매출A!$B$2:$B$7000,$A127,RAW_매출A!$A$2:$A$7000,EDATE($E127,P$1-1))=0,"",SUMIFS(RAW_매출A!$J$2:$J$7000,RAW_매출A!$B$2:$B$7000,$A127,RAW_매출A!$A$2:$A$7000,EDATE($E127,P$1-1)))),"")</f>
        <v>2004750</v>
      </c>
      <c r="Q127">
        <f>IFERROR(IF($A127="","",IF(SUMIFS(RAW_매출A!$J$2:$J$7000,RAW_매출A!$B$2:$B$7000,$A127,RAW_매출A!$A$2:$A$7000,EDATE($E127,Q$1-1))=0,"",SUMIFS(RAW_매출A!$J$2:$J$7000,RAW_매출A!$B$2:$B$7000,$A127,RAW_매출A!$A$2:$A$7000,EDATE($E127,Q$1-1)))),"")</f>
        <v>2204100</v>
      </c>
      <c r="R127">
        <f>IFERROR(IF($A127="","",IF(SUMIFS(RAW_매출A!$J$2:$J$7000,RAW_매출A!$B$2:$B$7000,$A127,RAW_매출A!$A$2:$A$7000,EDATE($E127,R$1-1))=0,"",SUMIFS(RAW_매출A!$J$2:$J$7000,RAW_매출A!$B$2:$B$7000,$A127,RAW_매출A!$A$2:$A$7000,EDATE($E127,R$1-1)))),"")</f>
        <v>2447000</v>
      </c>
      <c r="S127">
        <f>IFERROR(IF($A127="","",IF(SUMIFS(RAW_매출A!$J$2:$J$7000,RAW_매출A!$B$2:$B$7000,$A127,RAW_매출A!$A$2:$A$7000,EDATE($E127,S$1-1))=0,"",SUMIFS(RAW_매출A!$J$2:$J$7000,RAW_매출A!$B$2:$B$7000,$A127,RAW_매출A!$A$2:$A$7000,EDATE($E127,S$1-1)))),"")</f>
        <v>2326300</v>
      </c>
      <c r="T127">
        <f>IFERROR(IF($A127="","",IF(SUMIFS(RAW_매출A!$J$2:$J$7000,RAW_매출A!$B$2:$B$7000,$A127,RAW_매출A!$A$2:$A$7000,EDATE($E127,T$1-1))=0,"",SUMIFS(RAW_매출A!$J$2:$J$7000,RAW_매출A!$B$2:$B$7000,$A127,RAW_매출A!$A$2:$A$7000,EDATE($E127,T$1-1)))),"")</f>
        <v>3029100</v>
      </c>
      <c r="U127">
        <f>IFERROR(IF($A127="","",IF(SUMIFS(RAW_매출A!$J$2:$J$7000,RAW_매출A!$B$2:$B$7000,$A127,RAW_매출A!$A$2:$A$7000,EDATE($E127,U$1-1))=0,"",SUMIFS(RAW_매출A!$J$2:$J$7000,RAW_매출A!$B$2:$B$7000,$A127,RAW_매출A!$A$2:$A$7000,EDATE($E127,U$1-1)))),"")</f>
        <v>2706850</v>
      </c>
      <c r="V127">
        <f>IFERROR(IF($A127="","",IF(SUMIFS(RAW_매출A!$J$2:$J$7000,RAW_매출A!$B$2:$B$7000,$A127,RAW_매출A!$A$2:$A$7000,EDATE($E127,V$1-1))=0,"",SUMIFS(RAW_매출A!$J$2:$J$7000,RAW_매출A!$B$2:$B$7000,$A127,RAW_매출A!$A$2:$A$7000,EDATE($E127,V$1-1)))),"")</f>
        <v>2882150</v>
      </c>
      <c r="W127">
        <f>IFERROR(IF($A127="","",IF(SUMIFS(RAW_매출A!$J$2:$J$7000,RAW_매출A!$B$2:$B$7000,$A127,RAW_매출A!$A$2:$A$7000,EDATE($E127,W$1-1))=0,"",SUMIFS(RAW_매출A!$J$2:$J$7000,RAW_매출A!$B$2:$B$7000,$A127,RAW_매출A!$A$2:$A$7000,EDATE($E127,W$1-1)))),"")</f>
        <v>2502850</v>
      </c>
      <c r="X127">
        <f>IFERROR(IF($A127="","",IF(SUMIFS(RAW_매출A!$J$2:$J$7000,RAW_매출A!$B$2:$B$7000,$A127,RAW_매출A!$A$2:$A$7000,EDATE($E127,X$1-1))=0,"",SUMIFS(RAW_매출A!$J$2:$J$7000,RAW_매출A!$B$2:$B$7000,$A127,RAW_매출A!$A$2:$A$7000,EDATE($E127,X$1-1)))),"")</f>
        <v>2264200</v>
      </c>
      <c r="Y127">
        <f>IFERROR(IF($A127="","",IF(SUMIFS(RAW_매출A!$J$2:$J$7000,RAW_매출A!$B$2:$B$7000,$A127,RAW_매출A!$A$2:$A$7000,EDATE($E127,Y$1-1))=0,"",SUMIFS(RAW_매출A!$J$2:$J$7000,RAW_매출A!$B$2:$B$7000,$A127,RAW_매출A!$A$2:$A$7000,EDATE($E127,Y$1-1)))),"")</f>
        <v>2535400</v>
      </c>
      <c r="Z127">
        <f>IFERROR(IF($A127="","",IF(SUMIFS(RAW_매출A!$J$2:$J$7000,RAW_매출A!$B$2:$B$7000,$A127,RAW_매출A!$A$2:$A$7000,EDATE($E127,Z$1-1))=0,"",SUMIFS(RAW_매출A!$J$2:$J$7000,RAW_매출A!$B$2:$B$7000,$A127,RAW_매출A!$A$2:$A$7000,EDATE($E127,Z$1-1)))),"")</f>
        <v>3103850</v>
      </c>
      <c r="AA127">
        <f>IFERROR(IF($A127="","",IF(SUMIFS(RAW_매출A!$J$2:$J$7000,RAW_매출A!$B$2:$B$7000,$A127,RAW_매출A!$A$2:$A$7000,EDATE($E127,AA$1-1))=0,"",SUMIFS(RAW_매출A!$J$2:$J$7000,RAW_매출A!$B$2:$B$7000,$A127,RAW_매출A!$A$2:$A$7000,EDATE($E127,AA$1-1)))),"")</f>
        <v>4382150</v>
      </c>
      <c r="AB127">
        <f>IFERROR(IF($A127="","",IF(SUMIFS(RAW_매출A!$J$2:$J$7000,RAW_매출A!$B$2:$B$7000,$A127,RAW_매출A!$A$2:$A$7000,EDATE($E127,AB$1-1))=0,"",SUMIFS(RAW_매출A!$J$2:$J$7000,RAW_매출A!$B$2:$B$7000,$A127,RAW_매출A!$A$2:$A$7000,EDATE($E127,AB$1-1)))),"")</f>
        <v>4165050</v>
      </c>
      <c r="AC127" t="str">
        <f>IFERROR(IF($A127="","",IF(SUMIFS(RAW_매출A!$J$2:$J$7000,RAW_매출A!$B$2:$B$7000,$A127,RAW_매출A!$A$2:$A$7000,EDATE($E127,AC$1-1))=0,"",SUMIFS(RAW_매출A!$J$2:$J$7000,RAW_매출A!$B$2:$B$7000,$A127,RAW_매출A!$A$2:$A$7000,EDATE($E127,AC$1-1)))),"")</f>
        <v/>
      </c>
      <c r="AD127" t="str">
        <f>IFERROR(IF($A127="","",IF(SUMIFS(RAW_매출A!$J$2:$J$7000,RAW_매출A!$B$2:$B$7000,$A127,RAW_매출A!$A$2:$A$7000,EDATE($E127,AD$1-1))=0,"",SUMIFS(RAW_매출A!$J$2:$J$7000,RAW_매출A!$B$2:$B$7000,$A127,RAW_매출A!$A$2:$A$7000,EDATE($E127,AD$1-1)))),"")</f>
        <v/>
      </c>
      <c r="AE127" t="str">
        <f>IFERROR(IF($A127="","",IF(SUMIFS(RAW_매출A!$J$2:$J$7000,RAW_매출A!$B$2:$B$7000,$A127,RAW_매출A!$A$2:$A$7000,EDATE($E127,AE$1-1))=0,"",SUMIFS(RAW_매출A!$J$2:$J$7000,RAW_매출A!$B$2:$B$7000,$A127,RAW_매출A!$A$2:$A$7000,EDATE($E127,AE$1-1)))),"")</f>
        <v/>
      </c>
      <c r="AF127" t="str">
        <f>IFERROR(IF($A127="","",IF(SUMIFS(RAW_매출A!$J$2:$J$7000,RAW_매출A!$B$2:$B$7000,$A127,RAW_매출A!$A$2:$A$7000,EDATE($E127,AF$1-1))=0,"",SUMIFS(RAW_매출A!$J$2:$J$7000,RAW_매출A!$B$2:$B$7000,$A127,RAW_매출A!$A$2:$A$7000,EDATE($E127,AF$1-1)))),"")</f>
        <v/>
      </c>
      <c r="AG127" t="str">
        <f>IFERROR(IF($A127="","",IF(SUMIFS(RAW_매출A!$J$2:$J$7000,RAW_매출A!$B$2:$B$7000,$A127,RAW_매출A!$A$2:$A$7000,EDATE($E127,AG$1-1))=0,"",SUMIFS(RAW_매출A!$J$2:$J$7000,RAW_매출A!$B$2:$B$7000,$A127,RAW_매출A!$A$2:$A$7000,EDATE($E127,AG$1-1)))),"")</f>
        <v/>
      </c>
      <c r="AH127" t="str">
        <f>IFERROR(IF($A127="","",IF(SUMIFS(RAW_매출A!$J$2:$J$7000,RAW_매출A!$B$2:$B$7000,$A127,RAW_매출A!$A$2:$A$7000,EDATE($E127,AH$1-1))=0,"",SUMIFS(RAW_매출A!$J$2:$J$7000,RAW_매출A!$B$2:$B$7000,$A127,RAW_매출A!$A$2:$A$7000,EDATE($E127,AH$1-1)))),"")</f>
        <v/>
      </c>
      <c r="AI127" t="str">
        <f>IFERROR(IF($A127="","",IF(SUMIFS(RAW_매출A!$J$2:$J$7000,RAW_매출A!$B$2:$B$7000,$A127,RAW_매출A!$A$2:$A$7000,EDATE($E127,AI$1-1))=0,"",SUMIFS(RAW_매출A!$J$2:$J$7000,RAW_매출A!$B$2:$B$7000,$A127,RAW_매출A!$A$2:$A$7000,EDATE($E127,AI$1-1)))),"")</f>
        <v/>
      </c>
      <c r="AJ127" t="str">
        <f>IFERROR(IF($A127="","",IF(SUMIFS(RAW_매출A!$J$2:$J$7000,RAW_매출A!$B$2:$B$7000,$A127,RAW_매출A!$A$2:$A$7000,EDATE($E127,AJ$1-1))=0,"",SUMIFS(RAW_매출A!$J$2:$J$7000,RAW_매출A!$B$2:$B$7000,$A127,RAW_매출A!$A$2:$A$7000,EDATE($E127,AJ$1-1)))),"")</f>
        <v/>
      </c>
      <c r="AK127" t="str">
        <f>IFERROR(IF($A127="","",IF(SUMIFS(RAW_매출A!$J$2:$J$7000,RAW_매출A!$B$2:$B$7000,$A127,RAW_매출A!$A$2:$A$7000,EDATE($E127,AK$1-1))=0,"",SUMIFS(RAW_매출A!$J$2:$J$7000,RAW_매출A!$B$2:$B$7000,$A127,RAW_매출A!$A$2:$A$7000,EDATE($E127,AK$1-1)))),"")</f>
        <v/>
      </c>
      <c r="AL127" t="str">
        <f>IFERROR(IF($A127="","",IF(SUMIFS(RAW_매출A!$J$2:$J$7000,RAW_매출A!$B$2:$B$7000,$A127,RAW_매출A!$A$2:$A$7000,EDATE($E127,AL$1-1))=0,"",SUMIFS(RAW_매출A!$J$2:$J$7000,RAW_매출A!$B$2:$B$7000,$A127,RAW_매출A!$A$2:$A$7000,EDATE($E127,AL$1-1)))),"")</f>
        <v/>
      </c>
      <c r="AM127" t="str">
        <f>IFERROR(IF($A127="","",IF(SUMIFS(RAW_매출A!$J$2:$J$7000,RAW_매출A!$B$2:$B$7000,$A127,RAW_매출A!$A$2:$A$7000,EDATE($E127,AM$1-1))=0,"",SUMIFS(RAW_매출A!$J$2:$J$7000,RAW_매출A!$B$2:$B$7000,$A127,RAW_매출A!$A$2:$A$7000,EDATE($E127,AM$1-1)))),"")</f>
        <v/>
      </c>
      <c r="AN127" t="str">
        <f>IFERROR(IF($A127="","",IF(SUMIFS(RAW_매출A!$J$2:$J$7000,RAW_매출A!$B$2:$B$7000,$A127,RAW_매출A!$A$2:$A$7000,EDATE($E127,AN$1-1))=0,"",SUMIFS(RAW_매출A!$J$2:$J$7000,RAW_매출A!$B$2:$B$7000,$A127,RAW_매출A!$A$2:$A$7000,EDATE($E127,AN$1-1)))),"")</f>
        <v/>
      </c>
      <c r="AO127" t="str">
        <f>IFERROR(IF($A127="","",IF(SUMIFS(RAW_매출A!$J$2:$J$7000,RAW_매출A!$B$2:$B$7000,$A127,RAW_매출A!$A$2:$A$7000,EDATE($E127,AO$1-1))=0,"",SUMIFS(RAW_매출A!$J$2:$J$7000,RAW_매출A!$B$2:$B$7000,$A127,RAW_매출A!$A$2:$A$7000,EDATE($E127,AO$1-1)))),"")</f>
        <v/>
      </c>
      <c r="AP127" t="str">
        <f>IFERROR(IF($A127="","",IF(SUMIFS(RAW_매출A!$J$2:$J$7000,RAW_매출A!$B$2:$B$7000,$A127,RAW_매출A!$A$2:$A$7000,EDATE($E127,AP$1-1))=0,"",SUMIFS(RAW_매출A!$J$2:$J$7000,RAW_매출A!$B$2:$B$7000,$A127,RAW_매출A!$A$2:$A$7000,EDATE($E127,AP$1-1)))),"")</f>
        <v/>
      </c>
      <c r="AQ127" t="str">
        <f>IFERROR(IF($A127="","",IF(SUMIFS(RAW_매출A!$J$2:$J$7000,RAW_매출A!$B$2:$B$7000,$A127,RAW_매출A!$A$2:$A$7000,EDATE($E127,AQ$1-1))=0,"",SUMIFS(RAW_매출A!$J$2:$J$7000,RAW_매출A!$B$2:$B$7000,$A127,RAW_매출A!$A$2:$A$7000,EDATE($E127,AQ$1-1)))),"")</f>
        <v/>
      </c>
      <c r="AR127" t="str">
        <f>IFERROR(IF($A127="","",IF(SUMIFS(RAW_매출A!$J$2:$J$7000,RAW_매출A!$B$2:$B$7000,$A127,RAW_매출A!$A$2:$A$7000,EDATE($E127,AR$1-1))=0,"",SUMIFS(RAW_매출A!$J$2:$J$7000,RAW_매출A!$B$2:$B$7000,$A127,RAW_매출A!$A$2:$A$7000,EDATE($E127,AR$1-1)))),"")</f>
        <v/>
      </c>
      <c r="AS127" t="str">
        <f>IFERROR(IF($A127="","",IF(SUMIFS(RAW_매출A!$J$2:$J$7000,RAW_매출A!$B$2:$B$7000,$A127,RAW_매출A!$A$2:$A$7000,EDATE($E127,AS$1-1))=0,"",SUMIFS(RAW_매출A!$J$2:$J$7000,RAW_매출A!$B$2:$B$7000,$A127,RAW_매출A!$A$2:$A$7000,EDATE($E127,AS$1-1)))),"")</f>
        <v/>
      </c>
      <c r="AT127" t="str">
        <f>IFERROR(IF($A127="","",IF(SUMIFS(RAW_매출A!$J$2:$J$7000,RAW_매출A!$B$2:$B$7000,$A127,RAW_매출A!$A$2:$A$7000,EDATE($E127,AT$1-1))=0,"",SUMIFS(RAW_매출A!$J$2:$J$7000,RAW_매출A!$B$2:$B$7000,$A127,RAW_매출A!$A$2:$A$7000,EDATE($E127,AT$1-1)))),"")</f>
        <v/>
      </c>
      <c r="AU127" t="str">
        <f>IFERROR(IF($A127="","",IF(SUMIFS(RAW_매출A!$J$2:$J$7000,RAW_매출A!$B$2:$B$7000,$A127,RAW_매출A!$A$2:$A$7000,EDATE($E127,AU$1-1))=0,"",SUMIFS(RAW_매출A!$J$2:$J$7000,RAW_매출A!$B$2:$B$7000,$A127,RAW_매출A!$A$2:$A$7000,EDATE($E127,AU$1-1)))),"")</f>
        <v/>
      </c>
      <c r="AV127" t="str">
        <f>IFERROR(IF($A127="","",IF(SUMIFS(RAW_매출A!$J$2:$J$7000,RAW_매출A!$B$2:$B$7000,$A127,RAW_매출A!$A$2:$A$7000,EDATE($E127,AV$1-1))=0,"",SUMIFS(RAW_매출A!$J$2:$J$7000,RAW_매출A!$B$2:$B$7000,$A127,RAW_매출A!$A$2:$A$7000,EDATE($E127,AV$1-1)))),"")</f>
        <v/>
      </c>
      <c r="AW127" t="str">
        <f>IFERROR(IF($A127="","",IF(SUMIFS(RAW_매출A!$J$2:$J$7000,RAW_매출A!$B$2:$B$7000,$A127,RAW_매출A!$A$2:$A$7000,EDATE($E127,AW$1-1))=0,"",SUMIFS(RAW_매출A!$J$2:$J$7000,RAW_매출A!$B$2:$B$7000,$A127,RAW_매출A!$A$2:$A$7000,EDATE($E127,AW$1-1)))),"")</f>
        <v/>
      </c>
      <c r="AX127" t="str">
        <f>IFERROR(IF($A127="","",IF(SUMIFS(RAW_매출A!$J$2:$J$7000,RAW_매출A!$B$2:$B$7000,$A127,RAW_매출A!$A$2:$A$7000,EDATE($E127,AX$1-1))=0,"",SUMIFS(RAW_매출A!$J$2:$J$7000,RAW_매출A!$B$2:$B$7000,$A127,RAW_매출A!$A$2:$A$7000,EDATE($E127,AX$1-1)))),"")</f>
        <v/>
      </c>
      <c r="AY127" t="str">
        <f>IFERROR(IF($A127="","",IF(SUMIFS(RAW_매출A!$J$2:$J$7000,RAW_매출A!$B$2:$B$7000,$A127,RAW_매출A!$A$2:$A$7000,EDATE($E127,AY$1-1))=0,"",SUMIFS(RAW_매출A!$J$2:$J$7000,RAW_매출A!$B$2:$B$7000,$A127,RAW_매출A!$A$2:$A$7000,EDATE($E127,AY$1-1)))),"")</f>
        <v/>
      </c>
      <c r="AZ127" t="str">
        <f>IFERROR(IF($A127="","",IF(SUMIFS(RAW_매출A!$J$2:$J$7000,RAW_매출A!$B$2:$B$7000,$A127,RAW_매출A!$A$2:$A$7000,EDATE($E127,AZ$1-1))=0,"",SUMIFS(RAW_매출A!$J$2:$J$7000,RAW_매출A!$B$2:$B$7000,$A127,RAW_매출A!$A$2:$A$7000,EDATE($E127,AZ$1-1)))),"")</f>
        <v/>
      </c>
      <c r="BA127" t="str">
        <f>IFERROR(IF($A127="","",IF(SUMIFS(RAW_매출A!$J$2:$J$7000,RAW_매출A!$B$2:$B$7000,$A127,RAW_매출A!$A$2:$A$7000,EDATE($E127,BA$1-1))=0,"",SUMIFS(RAW_매출A!$J$2:$J$7000,RAW_매출A!$B$2:$B$7000,$A127,RAW_매출A!$A$2:$A$7000,EDATE($E127,BA$1-1)))),"")</f>
        <v/>
      </c>
      <c r="BB127" t="str">
        <f>IFERROR(IF($A127="","",IF(SUMIFS(RAW_매출A!$J$2:$J$7000,RAW_매출A!$B$2:$B$7000,$A127,RAW_매출A!$A$2:$A$7000,EDATE($E127,BB$1-1))=0,"",SUMIFS(RAW_매출A!$J$2:$J$7000,RAW_매출A!$B$2:$B$7000,$A127,RAW_매출A!$A$2:$A$7000,EDATE($E127,BB$1-1)))),"")</f>
        <v/>
      </c>
      <c r="BC127" t="str">
        <f>IFERROR(IF($A127="","",IF(SUMIFS(RAW_매출A!$J$2:$J$7000,RAW_매출A!$B$2:$B$7000,$A127,RAW_매출A!$A$2:$A$7000,EDATE($E127,BC$1-1))=0,"",SUMIFS(RAW_매출A!$J$2:$J$7000,RAW_매출A!$B$2:$B$7000,$A127,RAW_매출A!$A$2:$A$7000,EDATE($E127,BC$1-1)))),"")</f>
        <v/>
      </c>
      <c r="BD127" t="str">
        <f>IFERROR(IF($A127="","",IF(SUMIFS(RAW_매출A!$J$2:$J$7000,RAW_매출A!$B$2:$B$7000,$A127,RAW_매출A!$A$2:$A$7000,EDATE($E127,BD$1-1))=0,"",SUMIFS(RAW_매출A!$J$2:$J$7000,RAW_매출A!$B$2:$B$7000,$A127,RAW_매출A!$A$2:$A$7000,EDATE($E127,BD$1-1)))),"")</f>
        <v/>
      </c>
      <c r="BE127" t="str">
        <f>IFERROR(IF($A127="","",IF(SUMIFS(RAW_매출A!$J$2:$J$7000,RAW_매출A!$B$2:$B$7000,$A127,RAW_매출A!$A$2:$A$7000,EDATE($E127,BE$1-1))=0,"",SUMIFS(RAW_매출A!$J$2:$J$7000,RAW_매출A!$B$2:$B$7000,$A127,RAW_매출A!$A$2:$A$7000,EDATE($E127,BE$1-1)))),"")</f>
        <v/>
      </c>
      <c r="BF127" t="str">
        <f>IFERROR(IF($A127="","",IF(SUMIFS(RAW_매출A!$J$2:$J$7000,RAW_매출A!$B$2:$B$7000,$A127,RAW_매출A!$A$2:$A$7000,EDATE($E127,BF$1-1))=0,"",SUMIFS(RAW_매출A!$J$2:$J$7000,RAW_매출A!$B$2:$B$7000,$A127,RAW_매출A!$A$2:$A$7000,EDATE($E127,BF$1-1)))),"")</f>
        <v/>
      </c>
      <c r="BG127" t="str">
        <f>IFERROR(IF($A127="","",IF(SUMIFS(RAW_매출A!$J$2:$J$7000,RAW_매출A!$B$2:$B$7000,$A127,RAW_매출A!$A$2:$A$7000,EDATE($E127,BG$1-1))=0,"",SUMIFS(RAW_매출A!$J$2:$J$7000,RAW_매출A!$B$2:$B$7000,$A127,RAW_매출A!$A$2:$A$7000,EDATE($E127,BG$1-1)))),"")</f>
        <v/>
      </c>
      <c r="BH127" t="str">
        <f>IFERROR(IF($A127="","",IF(SUMIFS(RAW_매출A!$J$2:$J$7000,RAW_매출A!$B$2:$B$7000,$A127,RAW_매출A!$A$2:$A$7000,EDATE($E127,BH$1-1))=0,"",SUMIFS(RAW_매출A!$J$2:$J$7000,RAW_매출A!$B$2:$B$7000,$A127,RAW_매출A!$A$2:$A$7000,EDATE($E127,BH$1-1)))),"")</f>
        <v/>
      </c>
      <c r="BI127" t="str">
        <f>IFERROR(IF($A127="","",IF(SUMIFS(RAW_매출A!$J$2:$J$7000,RAW_매출A!$B$2:$B$7000,$A127,RAW_매출A!$A$2:$A$7000,EDATE($E127,BI$1-1))=0,"",SUMIFS(RAW_매출A!$J$2:$J$7000,RAW_매출A!$B$2:$B$7000,$A127,RAW_매출A!$A$2:$A$7000,EDATE($E127,BI$1-1)))),"")</f>
        <v/>
      </c>
      <c r="BJ127" t="str">
        <f>IFERROR(IF($A127="","",IF(SUMIFS(RAW_매출A!$J$2:$J$7000,RAW_매출A!$B$2:$B$7000,$A127,RAW_매출A!$A$2:$A$7000,EDATE($E127,BJ$1-1))=0,"",SUMIFS(RAW_매출A!$J$2:$J$7000,RAW_매출A!$B$2:$B$7000,$A127,RAW_매출A!$A$2:$A$7000,EDATE($E127,BJ$1-1)))),"")</f>
        <v/>
      </c>
      <c r="BK127" t="str">
        <f>IFERROR(IF($A127="","",IF(SUMIFS(RAW_매출A!$J$2:$J$7000,RAW_매출A!$B$2:$B$7000,$A127,RAW_매출A!$A$2:$A$7000,EDATE($E127,BK$1-1))=0,"",SUMIFS(RAW_매출A!$J$2:$J$7000,RAW_매출A!$B$2:$B$7000,$A127,RAW_매출A!$A$2:$A$7000,EDATE($E127,BK$1-1)))),"")</f>
        <v/>
      </c>
      <c r="BL127" t="str">
        <f>IFERROR(IF($A127="","",IF(SUMIFS(RAW_매출A!$J$2:$J$7000,RAW_매출A!$B$2:$B$7000,$A127,RAW_매출A!$A$2:$A$7000,EDATE($E127,BL$1-1))=0,"",SUMIFS(RAW_매출A!$J$2:$J$7000,RAW_매출A!$B$2:$B$7000,$A127,RAW_매출A!$A$2:$A$7000,EDATE($E127,BL$1-1)))),"")</f>
        <v/>
      </c>
      <c r="BM127" t="str">
        <f>IFERROR(IF($A127="","",IF(SUMIFS(RAW_매출A!$J$2:$J$7000,RAW_매출A!$B$2:$B$7000,$A127,RAW_매출A!$A$2:$A$7000,EDATE($E127,BM$1-1))=0,"",SUMIFS(RAW_매출A!$J$2:$J$7000,RAW_매출A!$B$2:$B$7000,$A127,RAW_매출A!$A$2:$A$7000,EDATE($E127,BM$1-1)))),"")</f>
        <v/>
      </c>
      <c r="BN127" t="str">
        <f>IFERROR(IF($A127="","",IF(SUMIFS(RAW_매출A!$J$2:$J$7000,RAW_매출A!$B$2:$B$7000,$A127,RAW_매출A!$A$2:$A$7000,EDATE($E127,BN$1-1))=0,"",SUMIFS(RAW_매출A!$J$2:$J$7000,RAW_매출A!$B$2:$B$7000,$A127,RAW_매출A!$A$2:$A$7000,EDATE($E127,BN$1-1)))),"")</f>
        <v/>
      </c>
    </row>
    <row r="128" spans="1:66" x14ac:dyDescent="0.3">
      <c r="A128" t="str">
        <f>세팅!A129</f>
        <v>(1119) #카이스트문지점</v>
      </c>
      <c r="B128" t="str">
        <f>세팅!B129</f>
        <v>150-0</v>
      </c>
      <c r="C128">
        <f t="shared" si="5"/>
        <v>0</v>
      </c>
      <c r="D128" t="str">
        <f t="shared" si="6"/>
        <v>0</v>
      </c>
      <c r="E128" s="1">
        <f>세팅!D129</f>
        <v>45566</v>
      </c>
      <c r="F128">
        <f t="shared" si="7"/>
        <v>4195373.333333333</v>
      </c>
      <c r="G128">
        <f>IFERROR(IF($A128="","",IF(SUMIFS(RAW_매출A!$J$2:$J$7000,RAW_매출A!$B$2:$B$7000,$A128,RAW_매출A!$A$2:$A$7000,EDATE($E128,G$1-1))=0,"",SUMIFS(RAW_매출A!$J$2:$J$7000,RAW_매출A!$B$2:$B$7000,$A128,RAW_매출A!$A$2:$A$7000,EDATE($E128,G$1-1)))),"")</f>
        <v>3482620</v>
      </c>
      <c r="H128">
        <f>IFERROR(IF($A128="","",IF(SUMIFS(RAW_매출A!$J$2:$J$7000,RAW_매출A!$B$2:$B$7000,$A128,RAW_매출A!$A$2:$A$7000,EDATE($E128,H$1-1))=0,"",SUMIFS(RAW_매출A!$J$2:$J$7000,RAW_매출A!$B$2:$B$7000,$A128,RAW_매출A!$A$2:$A$7000,EDATE($E128,H$1-1)))),"")</f>
        <v>3460850</v>
      </c>
      <c r="I128">
        <f>IFERROR(IF($A128="","",IF(SUMIFS(RAW_매출A!$J$2:$J$7000,RAW_매출A!$B$2:$B$7000,$A128,RAW_매출A!$A$2:$A$7000,EDATE($E128,I$1-1))=0,"",SUMIFS(RAW_매출A!$J$2:$J$7000,RAW_매출A!$B$2:$B$7000,$A128,RAW_매출A!$A$2:$A$7000,EDATE($E128,I$1-1)))),"")</f>
        <v>3747200</v>
      </c>
      <c r="J128" s="28">
        <f>IFERROR(IF($A128="","",IF(SUMIFS(RAW_매출A!$J$2:$J$7000,RAW_매출A!$B$2:$B$7000,$A128,RAW_매출A!$A$2:$A$7000,EDATE($E128,J$1-1))=0,"",SUMIFS(RAW_매출A!$J$2:$J$7000,RAW_매출A!$B$2:$B$7000,$A128,RAW_매출A!$A$2:$A$7000,EDATE($E128,J$1-1)))),"")</f>
        <v>3614100</v>
      </c>
      <c r="K128" s="28">
        <f>IFERROR(IF($A128="","",IF(SUMIFS(RAW_매출A!$J$2:$J$7000,RAW_매출A!$B$2:$B$7000,$A128,RAW_매출A!$A$2:$A$7000,EDATE($E128,K$1-1))=0,"",SUMIFS(RAW_매출A!$J$2:$J$7000,RAW_매출A!$B$2:$B$7000,$A128,RAW_매출A!$A$2:$A$7000,EDATE($E128,K$1-1)))),"")</f>
        <v>3116770</v>
      </c>
      <c r="L128" s="28">
        <f>IFERROR(IF($A128="","",IF(SUMIFS(RAW_매출A!$J$2:$J$7000,RAW_매출A!$B$2:$B$7000,$A128,RAW_매출A!$A$2:$A$7000,EDATE($E128,L$1-1))=0,"",SUMIFS(RAW_매출A!$J$2:$J$7000,RAW_매출A!$B$2:$B$7000,$A128,RAW_매출A!$A$2:$A$7000,EDATE($E128,L$1-1)))),"")</f>
        <v>4335390</v>
      </c>
      <c r="M128" s="28">
        <f>IFERROR(IF($A128="","",IF(SUMIFS(RAW_매출A!$J$2:$J$7000,RAW_매출A!$B$2:$B$7000,$A128,RAW_매출A!$A$2:$A$7000,EDATE($E128,M$1-1))=0,"",SUMIFS(RAW_매출A!$J$2:$J$7000,RAW_매출A!$B$2:$B$7000,$A128,RAW_매출A!$A$2:$A$7000,EDATE($E128,M$1-1)))),"")</f>
        <v>3928530</v>
      </c>
      <c r="N128" s="28">
        <f>IFERROR(IF($A128="","",IF(SUMIFS(RAW_매출A!$J$2:$J$7000,RAW_매출A!$B$2:$B$7000,$A128,RAW_매출A!$A$2:$A$7000,EDATE($E128,N$1-1))=0,"",SUMIFS(RAW_매출A!$J$2:$J$7000,RAW_매출A!$B$2:$B$7000,$A128,RAW_매출A!$A$2:$A$7000,EDATE($E128,N$1-1)))),"")</f>
        <v>5070590</v>
      </c>
      <c r="O128" s="28">
        <f>IFERROR(IF($A128="","",IF(SUMIFS(RAW_매출A!$J$2:$J$7000,RAW_매출A!$B$2:$B$7000,$A128,RAW_매출A!$A$2:$A$7000,EDATE($E128,O$1-1))=0,"",SUMIFS(RAW_매출A!$J$2:$J$7000,RAW_매출A!$B$2:$B$7000,$A128,RAW_매출A!$A$2:$A$7000,EDATE($E128,O$1-1)))),"")</f>
        <v>5106860</v>
      </c>
      <c r="P128">
        <f>IFERROR(IF($A128="","",IF(SUMIFS(RAW_매출A!$J$2:$J$7000,RAW_매출A!$B$2:$B$7000,$A128,RAW_매출A!$A$2:$A$7000,EDATE($E128,P$1-1))=0,"",SUMIFS(RAW_매출A!$J$2:$J$7000,RAW_매출A!$B$2:$B$7000,$A128,RAW_매출A!$A$2:$A$7000,EDATE($E128,P$1-1)))),"")</f>
        <v>4728600</v>
      </c>
      <c r="Q128">
        <f>IFERROR(IF($A128="","",IF(SUMIFS(RAW_매출A!$J$2:$J$7000,RAW_매출A!$B$2:$B$7000,$A128,RAW_매출A!$A$2:$A$7000,EDATE($E128,Q$1-1))=0,"",SUMIFS(RAW_매출A!$J$2:$J$7000,RAW_매출A!$B$2:$B$7000,$A128,RAW_매출A!$A$2:$A$7000,EDATE($E128,Q$1-1)))),"")</f>
        <v>4819830</v>
      </c>
      <c r="R128">
        <f>IFERROR(IF($A128="","",IF(SUMIFS(RAW_매출A!$J$2:$J$7000,RAW_매출A!$B$2:$B$7000,$A128,RAW_매출A!$A$2:$A$7000,EDATE($E128,R$1-1))=0,"",SUMIFS(RAW_매출A!$J$2:$J$7000,RAW_매출A!$B$2:$B$7000,$A128,RAW_매출A!$A$2:$A$7000,EDATE($E128,R$1-1)))),"")</f>
        <v>4366930</v>
      </c>
      <c r="S128">
        <f>IFERROR(IF($A128="","",IF(SUMIFS(RAW_매출A!$J$2:$J$7000,RAW_매출A!$B$2:$B$7000,$A128,RAW_매출A!$A$2:$A$7000,EDATE($E128,S$1-1))=0,"",SUMIFS(RAW_매출A!$J$2:$J$7000,RAW_매출A!$B$2:$B$7000,$A128,RAW_매출A!$A$2:$A$7000,EDATE($E128,S$1-1)))),"")</f>
        <v>5533150</v>
      </c>
      <c r="T128">
        <f>IFERROR(IF($A128="","",IF(SUMIFS(RAW_매출A!$J$2:$J$7000,RAW_매출A!$B$2:$B$7000,$A128,RAW_매출A!$A$2:$A$7000,EDATE($E128,T$1-1))=0,"",SUMIFS(RAW_매출A!$J$2:$J$7000,RAW_매출A!$B$2:$B$7000,$A128,RAW_매출A!$A$2:$A$7000,EDATE($E128,T$1-1)))),"")</f>
        <v>4313220</v>
      </c>
      <c r="U128">
        <f>IFERROR(IF($A128="","",IF(SUMIFS(RAW_매출A!$J$2:$J$7000,RAW_매출A!$B$2:$B$7000,$A128,RAW_매출A!$A$2:$A$7000,EDATE($E128,U$1-1))=0,"",SUMIFS(RAW_매출A!$J$2:$J$7000,RAW_매출A!$B$2:$B$7000,$A128,RAW_매출A!$A$2:$A$7000,EDATE($E128,U$1-1)))),"")</f>
        <v>4968190</v>
      </c>
      <c r="V128">
        <f>IFERROR(IF($A128="","",IF(SUMIFS(RAW_매출A!$J$2:$J$7000,RAW_매출A!$B$2:$B$7000,$A128,RAW_매출A!$A$2:$A$7000,EDATE($E128,V$1-1))=0,"",SUMIFS(RAW_매출A!$J$2:$J$7000,RAW_매출A!$B$2:$B$7000,$A128,RAW_매출A!$A$2:$A$7000,EDATE($E128,V$1-1)))),"")</f>
        <v>5120750</v>
      </c>
      <c r="W128">
        <f>IFERROR(IF($A128="","",IF(SUMIFS(RAW_매출A!$J$2:$J$7000,RAW_매출A!$B$2:$B$7000,$A128,RAW_매출A!$A$2:$A$7000,EDATE($E128,W$1-1))=0,"",SUMIFS(RAW_매출A!$J$2:$J$7000,RAW_매출A!$B$2:$B$7000,$A128,RAW_매출A!$A$2:$A$7000,EDATE($E128,W$1-1)))),"")</f>
        <v>3930030</v>
      </c>
      <c r="X128">
        <f>IFERROR(IF($A128="","",IF(SUMIFS(RAW_매출A!$J$2:$J$7000,RAW_매출A!$B$2:$B$7000,$A128,RAW_매출A!$A$2:$A$7000,EDATE($E128,X$1-1))=0,"",SUMIFS(RAW_매출A!$J$2:$J$7000,RAW_매출A!$B$2:$B$7000,$A128,RAW_매출A!$A$2:$A$7000,EDATE($E128,X$1-1)))),"")</f>
        <v>4212190</v>
      </c>
      <c r="Y128">
        <f>IFERROR(IF($A128="","",IF(SUMIFS(RAW_매출A!$J$2:$J$7000,RAW_매출A!$B$2:$B$7000,$A128,RAW_매출A!$A$2:$A$7000,EDATE($E128,Y$1-1))=0,"",SUMIFS(RAW_매출A!$J$2:$J$7000,RAW_매출A!$B$2:$B$7000,$A128,RAW_매출A!$A$2:$A$7000,EDATE($E128,Y$1-1)))),"")</f>
        <v>5034150</v>
      </c>
      <c r="Z128">
        <f>IFERROR(IF($A128="","",IF(SUMIFS(RAW_매출A!$J$2:$J$7000,RAW_매출A!$B$2:$B$7000,$A128,RAW_매출A!$A$2:$A$7000,EDATE($E128,Z$1-1))=0,"",SUMIFS(RAW_매출A!$J$2:$J$7000,RAW_매출A!$B$2:$B$7000,$A128,RAW_매출A!$A$2:$A$7000,EDATE($E128,Z$1-1)))),"")</f>
        <v>6249480</v>
      </c>
      <c r="AA128">
        <f>IFERROR(IF($A128="","",IF(SUMIFS(RAW_매출A!$J$2:$J$7000,RAW_매출A!$B$2:$B$7000,$A128,RAW_매출A!$A$2:$A$7000,EDATE($E128,AA$1-1))=0,"",SUMIFS(RAW_매출A!$J$2:$J$7000,RAW_매출A!$B$2:$B$7000,$A128,RAW_매출A!$A$2:$A$7000,EDATE($E128,AA$1-1)))),"")</f>
        <v>4998830</v>
      </c>
      <c r="AB128" t="str">
        <f>IFERROR(IF($A128="","",IF(SUMIFS(RAW_매출A!$J$2:$J$7000,RAW_매출A!$B$2:$B$7000,$A128,RAW_매출A!$A$2:$A$7000,EDATE($E128,AB$1-1))=0,"",SUMIFS(RAW_매출A!$J$2:$J$7000,RAW_매출A!$B$2:$B$7000,$A128,RAW_매출A!$A$2:$A$7000,EDATE($E128,AB$1-1)))),"")</f>
        <v/>
      </c>
      <c r="AC128" t="str">
        <f>IFERROR(IF($A128="","",IF(SUMIFS(RAW_매출A!$J$2:$J$7000,RAW_매출A!$B$2:$B$7000,$A128,RAW_매출A!$A$2:$A$7000,EDATE($E128,AC$1-1))=0,"",SUMIFS(RAW_매출A!$J$2:$J$7000,RAW_매출A!$B$2:$B$7000,$A128,RAW_매출A!$A$2:$A$7000,EDATE($E128,AC$1-1)))),"")</f>
        <v/>
      </c>
      <c r="AD128" t="str">
        <f>IFERROR(IF($A128="","",IF(SUMIFS(RAW_매출A!$J$2:$J$7000,RAW_매출A!$B$2:$B$7000,$A128,RAW_매출A!$A$2:$A$7000,EDATE($E128,AD$1-1))=0,"",SUMIFS(RAW_매출A!$J$2:$J$7000,RAW_매출A!$B$2:$B$7000,$A128,RAW_매출A!$A$2:$A$7000,EDATE($E128,AD$1-1)))),"")</f>
        <v/>
      </c>
      <c r="AE128" t="str">
        <f>IFERROR(IF($A128="","",IF(SUMIFS(RAW_매출A!$J$2:$J$7000,RAW_매출A!$B$2:$B$7000,$A128,RAW_매출A!$A$2:$A$7000,EDATE($E128,AE$1-1))=0,"",SUMIFS(RAW_매출A!$J$2:$J$7000,RAW_매출A!$B$2:$B$7000,$A128,RAW_매출A!$A$2:$A$7000,EDATE($E128,AE$1-1)))),"")</f>
        <v/>
      </c>
      <c r="AF128" t="str">
        <f>IFERROR(IF($A128="","",IF(SUMIFS(RAW_매출A!$J$2:$J$7000,RAW_매출A!$B$2:$B$7000,$A128,RAW_매출A!$A$2:$A$7000,EDATE($E128,AF$1-1))=0,"",SUMIFS(RAW_매출A!$J$2:$J$7000,RAW_매출A!$B$2:$B$7000,$A128,RAW_매출A!$A$2:$A$7000,EDATE($E128,AF$1-1)))),"")</f>
        <v/>
      </c>
      <c r="AG128" t="str">
        <f>IFERROR(IF($A128="","",IF(SUMIFS(RAW_매출A!$J$2:$J$7000,RAW_매출A!$B$2:$B$7000,$A128,RAW_매출A!$A$2:$A$7000,EDATE($E128,AG$1-1))=0,"",SUMIFS(RAW_매출A!$J$2:$J$7000,RAW_매출A!$B$2:$B$7000,$A128,RAW_매출A!$A$2:$A$7000,EDATE($E128,AG$1-1)))),"")</f>
        <v/>
      </c>
      <c r="AH128" t="str">
        <f>IFERROR(IF($A128="","",IF(SUMIFS(RAW_매출A!$J$2:$J$7000,RAW_매출A!$B$2:$B$7000,$A128,RAW_매출A!$A$2:$A$7000,EDATE($E128,AH$1-1))=0,"",SUMIFS(RAW_매출A!$J$2:$J$7000,RAW_매출A!$B$2:$B$7000,$A128,RAW_매출A!$A$2:$A$7000,EDATE($E128,AH$1-1)))),"")</f>
        <v/>
      </c>
      <c r="AI128" t="str">
        <f>IFERROR(IF($A128="","",IF(SUMIFS(RAW_매출A!$J$2:$J$7000,RAW_매출A!$B$2:$B$7000,$A128,RAW_매출A!$A$2:$A$7000,EDATE($E128,AI$1-1))=0,"",SUMIFS(RAW_매출A!$J$2:$J$7000,RAW_매출A!$B$2:$B$7000,$A128,RAW_매출A!$A$2:$A$7000,EDATE($E128,AI$1-1)))),"")</f>
        <v/>
      </c>
      <c r="AJ128" t="str">
        <f>IFERROR(IF($A128="","",IF(SUMIFS(RAW_매출A!$J$2:$J$7000,RAW_매출A!$B$2:$B$7000,$A128,RAW_매출A!$A$2:$A$7000,EDATE($E128,AJ$1-1))=0,"",SUMIFS(RAW_매출A!$J$2:$J$7000,RAW_매출A!$B$2:$B$7000,$A128,RAW_매출A!$A$2:$A$7000,EDATE($E128,AJ$1-1)))),"")</f>
        <v/>
      </c>
      <c r="AK128" t="str">
        <f>IFERROR(IF($A128="","",IF(SUMIFS(RAW_매출A!$J$2:$J$7000,RAW_매출A!$B$2:$B$7000,$A128,RAW_매출A!$A$2:$A$7000,EDATE($E128,AK$1-1))=0,"",SUMIFS(RAW_매출A!$J$2:$J$7000,RAW_매출A!$B$2:$B$7000,$A128,RAW_매출A!$A$2:$A$7000,EDATE($E128,AK$1-1)))),"")</f>
        <v/>
      </c>
      <c r="AL128" t="str">
        <f>IFERROR(IF($A128="","",IF(SUMIFS(RAW_매출A!$J$2:$J$7000,RAW_매출A!$B$2:$B$7000,$A128,RAW_매출A!$A$2:$A$7000,EDATE($E128,AL$1-1))=0,"",SUMIFS(RAW_매출A!$J$2:$J$7000,RAW_매출A!$B$2:$B$7000,$A128,RAW_매출A!$A$2:$A$7000,EDATE($E128,AL$1-1)))),"")</f>
        <v/>
      </c>
      <c r="AM128" t="str">
        <f>IFERROR(IF($A128="","",IF(SUMIFS(RAW_매출A!$J$2:$J$7000,RAW_매출A!$B$2:$B$7000,$A128,RAW_매출A!$A$2:$A$7000,EDATE($E128,AM$1-1))=0,"",SUMIFS(RAW_매출A!$J$2:$J$7000,RAW_매출A!$B$2:$B$7000,$A128,RAW_매출A!$A$2:$A$7000,EDATE($E128,AM$1-1)))),"")</f>
        <v/>
      </c>
      <c r="AN128" t="str">
        <f>IFERROR(IF($A128="","",IF(SUMIFS(RAW_매출A!$J$2:$J$7000,RAW_매출A!$B$2:$B$7000,$A128,RAW_매출A!$A$2:$A$7000,EDATE($E128,AN$1-1))=0,"",SUMIFS(RAW_매출A!$J$2:$J$7000,RAW_매출A!$B$2:$B$7000,$A128,RAW_매출A!$A$2:$A$7000,EDATE($E128,AN$1-1)))),"")</f>
        <v/>
      </c>
      <c r="AO128" t="str">
        <f>IFERROR(IF($A128="","",IF(SUMIFS(RAW_매출A!$J$2:$J$7000,RAW_매출A!$B$2:$B$7000,$A128,RAW_매출A!$A$2:$A$7000,EDATE($E128,AO$1-1))=0,"",SUMIFS(RAW_매출A!$J$2:$J$7000,RAW_매출A!$B$2:$B$7000,$A128,RAW_매출A!$A$2:$A$7000,EDATE($E128,AO$1-1)))),"")</f>
        <v/>
      </c>
      <c r="AP128" t="str">
        <f>IFERROR(IF($A128="","",IF(SUMIFS(RAW_매출A!$J$2:$J$7000,RAW_매출A!$B$2:$B$7000,$A128,RAW_매출A!$A$2:$A$7000,EDATE($E128,AP$1-1))=0,"",SUMIFS(RAW_매출A!$J$2:$J$7000,RAW_매출A!$B$2:$B$7000,$A128,RAW_매출A!$A$2:$A$7000,EDATE($E128,AP$1-1)))),"")</f>
        <v/>
      </c>
      <c r="AQ128" t="str">
        <f>IFERROR(IF($A128="","",IF(SUMIFS(RAW_매출A!$J$2:$J$7000,RAW_매출A!$B$2:$B$7000,$A128,RAW_매출A!$A$2:$A$7000,EDATE($E128,AQ$1-1))=0,"",SUMIFS(RAW_매출A!$J$2:$J$7000,RAW_매출A!$B$2:$B$7000,$A128,RAW_매출A!$A$2:$A$7000,EDATE($E128,AQ$1-1)))),"")</f>
        <v/>
      </c>
      <c r="AR128" t="str">
        <f>IFERROR(IF($A128="","",IF(SUMIFS(RAW_매출A!$J$2:$J$7000,RAW_매출A!$B$2:$B$7000,$A128,RAW_매출A!$A$2:$A$7000,EDATE($E128,AR$1-1))=0,"",SUMIFS(RAW_매출A!$J$2:$J$7000,RAW_매출A!$B$2:$B$7000,$A128,RAW_매출A!$A$2:$A$7000,EDATE($E128,AR$1-1)))),"")</f>
        <v/>
      </c>
      <c r="AS128" t="str">
        <f>IFERROR(IF($A128="","",IF(SUMIFS(RAW_매출A!$J$2:$J$7000,RAW_매출A!$B$2:$B$7000,$A128,RAW_매출A!$A$2:$A$7000,EDATE($E128,AS$1-1))=0,"",SUMIFS(RAW_매출A!$J$2:$J$7000,RAW_매출A!$B$2:$B$7000,$A128,RAW_매출A!$A$2:$A$7000,EDATE($E128,AS$1-1)))),"")</f>
        <v/>
      </c>
      <c r="AT128" t="str">
        <f>IFERROR(IF($A128="","",IF(SUMIFS(RAW_매출A!$J$2:$J$7000,RAW_매출A!$B$2:$B$7000,$A128,RAW_매출A!$A$2:$A$7000,EDATE($E128,AT$1-1))=0,"",SUMIFS(RAW_매출A!$J$2:$J$7000,RAW_매출A!$B$2:$B$7000,$A128,RAW_매출A!$A$2:$A$7000,EDATE($E128,AT$1-1)))),"")</f>
        <v/>
      </c>
      <c r="AU128" t="str">
        <f>IFERROR(IF($A128="","",IF(SUMIFS(RAW_매출A!$J$2:$J$7000,RAW_매출A!$B$2:$B$7000,$A128,RAW_매출A!$A$2:$A$7000,EDATE($E128,AU$1-1))=0,"",SUMIFS(RAW_매출A!$J$2:$J$7000,RAW_매출A!$B$2:$B$7000,$A128,RAW_매출A!$A$2:$A$7000,EDATE($E128,AU$1-1)))),"")</f>
        <v/>
      </c>
      <c r="AV128" t="str">
        <f>IFERROR(IF($A128="","",IF(SUMIFS(RAW_매출A!$J$2:$J$7000,RAW_매출A!$B$2:$B$7000,$A128,RAW_매출A!$A$2:$A$7000,EDATE($E128,AV$1-1))=0,"",SUMIFS(RAW_매출A!$J$2:$J$7000,RAW_매출A!$B$2:$B$7000,$A128,RAW_매출A!$A$2:$A$7000,EDATE($E128,AV$1-1)))),"")</f>
        <v/>
      </c>
      <c r="AW128" t="str">
        <f>IFERROR(IF($A128="","",IF(SUMIFS(RAW_매출A!$J$2:$J$7000,RAW_매출A!$B$2:$B$7000,$A128,RAW_매출A!$A$2:$A$7000,EDATE($E128,AW$1-1))=0,"",SUMIFS(RAW_매출A!$J$2:$J$7000,RAW_매출A!$B$2:$B$7000,$A128,RAW_매출A!$A$2:$A$7000,EDATE($E128,AW$1-1)))),"")</f>
        <v/>
      </c>
      <c r="AX128" t="str">
        <f>IFERROR(IF($A128="","",IF(SUMIFS(RAW_매출A!$J$2:$J$7000,RAW_매출A!$B$2:$B$7000,$A128,RAW_매출A!$A$2:$A$7000,EDATE($E128,AX$1-1))=0,"",SUMIFS(RAW_매출A!$J$2:$J$7000,RAW_매출A!$B$2:$B$7000,$A128,RAW_매출A!$A$2:$A$7000,EDATE($E128,AX$1-1)))),"")</f>
        <v/>
      </c>
      <c r="AY128" t="str">
        <f>IFERROR(IF($A128="","",IF(SUMIFS(RAW_매출A!$J$2:$J$7000,RAW_매출A!$B$2:$B$7000,$A128,RAW_매출A!$A$2:$A$7000,EDATE($E128,AY$1-1))=0,"",SUMIFS(RAW_매출A!$J$2:$J$7000,RAW_매출A!$B$2:$B$7000,$A128,RAW_매출A!$A$2:$A$7000,EDATE($E128,AY$1-1)))),"")</f>
        <v/>
      </c>
      <c r="AZ128" t="str">
        <f>IFERROR(IF($A128="","",IF(SUMIFS(RAW_매출A!$J$2:$J$7000,RAW_매출A!$B$2:$B$7000,$A128,RAW_매출A!$A$2:$A$7000,EDATE($E128,AZ$1-1))=0,"",SUMIFS(RAW_매출A!$J$2:$J$7000,RAW_매출A!$B$2:$B$7000,$A128,RAW_매출A!$A$2:$A$7000,EDATE($E128,AZ$1-1)))),"")</f>
        <v/>
      </c>
      <c r="BA128" t="str">
        <f>IFERROR(IF($A128="","",IF(SUMIFS(RAW_매출A!$J$2:$J$7000,RAW_매출A!$B$2:$B$7000,$A128,RAW_매출A!$A$2:$A$7000,EDATE($E128,BA$1-1))=0,"",SUMIFS(RAW_매출A!$J$2:$J$7000,RAW_매출A!$B$2:$B$7000,$A128,RAW_매출A!$A$2:$A$7000,EDATE($E128,BA$1-1)))),"")</f>
        <v/>
      </c>
      <c r="BB128" t="str">
        <f>IFERROR(IF($A128="","",IF(SUMIFS(RAW_매출A!$J$2:$J$7000,RAW_매출A!$B$2:$B$7000,$A128,RAW_매출A!$A$2:$A$7000,EDATE($E128,BB$1-1))=0,"",SUMIFS(RAW_매출A!$J$2:$J$7000,RAW_매출A!$B$2:$B$7000,$A128,RAW_매출A!$A$2:$A$7000,EDATE($E128,BB$1-1)))),"")</f>
        <v/>
      </c>
      <c r="BC128" t="str">
        <f>IFERROR(IF($A128="","",IF(SUMIFS(RAW_매출A!$J$2:$J$7000,RAW_매출A!$B$2:$B$7000,$A128,RAW_매출A!$A$2:$A$7000,EDATE($E128,BC$1-1))=0,"",SUMIFS(RAW_매출A!$J$2:$J$7000,RAW_매출A!$B$2:$B$7000,$A128,RAW_매출A!$A$2:$A$7000,EDATE($E128,BC$1-1)))),"")</f>
        <v/>
      </c>
      <c r="BD128" t="str">
        <f>IFERROR(IF($A128="","",IF(SUMIFS(RAW_매출A!$J$2:$J$7000,RAW_매출A!$B$2:$B$7000,$A128,RAW_매출A!$A$2:$A$7000,EDATE($E128,BD$1-1))=0,"",SUMIFS(RAW_매출A!$J$2:$J$7000,RAW_매출A!$B$2:$B$7000,$A128,RAW_매출A!$A$2:$A$7000,EDATE($E128,BD$1-1)))),"")</f>
        <v/>
      </c>
      <c r="BE128" t="str">
        <f>IFERROR(IF($A128="","",IF(SUMIFS(RAW_매출A!$J$2:$J$7000,RAW_매출A!$B$2:$B$7000,$A128,RAW_매출A!$A$2:$A$7000,EDATE($E128,BE$1-1))=0,"",SUMIFS(RAW_매출A!$J$2:$J$7000,RAW_매출A!$B$2:$B$7000,$A128,RAW_매출A!$A$2:$A$7000,EDATE($E128,BE$1-1)))),"")</f>
        <v/>
      </c>
      <c r="BF128" t="str">
        <f>IFERROR(IF($A128="","",IF(SUMIFS(RAW_매출A!$J$2:$J$7000,RAW_매출A!$B$2:$B$7000,$A128,RAW_매출A!$A$2:$A$7000,EDATE($E128,BF$1-1))=0,"",SUMIFS(RAW_매출A!$J$2:$J$7000,RAW_매출A!$B$2:$B$7000,$A128,RAW_매출A!$A$2:$A$7000,EDATE($E128,BF$1-1)))),"")</f>
        <v/>
      </c>
      <c r="BG128" t="str">
        <f>IFERROR(IF($A128="","",IF(SUMIFS(RAW_매출A!$J$2:$J$7000,RAW_매출A!$B$2:$B$7000,$A128,RAW_매출A!$A$2:$A$7000,EDATE($E128,BG$1-1))=0,"",SUMIFS(RAW_매출A!$J$2:$J$7000,RAW_매출A!$B$2:$B$7000,$A128,RAW_매출A!$A$2:$A$7000,EDATE($E128,BG$1-1)))),"")</f>
        <v/>
      </c>
      <c r="BH128" t="str">
        <f>IFERROR(IF($A128="","",IF(SUMIFS(RAW_매출A!$J$2:$J$7000,RAW_매출A!$B$2:$B$7000,$A128,RAW_매출A!$A$2:$A$7000,EDATE($E128,BH$1-1))=0,"",SUMIFS(RAW_매출A!$J$2:$J$7000,RAW_매출A!$B$2:$B$7000,$A128,RAW_매출A!$A$2:$A$7000,EDATE($E128,BH$1-1)))),"")</f>
        <v/>
      </c>
      <c r="BI128" t="str">
        <f>IFERROR(IF($A128="","",IF(SUMIFS(RAW_매출A!$J$2:$J$7000,RAW_매출A!$B$2:$B$7000,$A128,RAW_매출A!$A$2:$A$7000,EDATE($E128,BI$1-1))=0,"",SUMIFS(RAW_매출A!$J$2:$J$7000,RAW_매출A!$B$2:$B$7000,$A128,RAW_매출A!$A$2:$A$7000,EDATE($E128,BI$1-1)))),"")</f>
        <v/>
      </c>
      <c r="BJ128" t="str">
        <f>IFERROR(IF($A128="","",IF(SUMIFS(RAW_매출A!$J$2:$J$7000,RAW_매출A!$B$2:$B$7000,$A128,RAW_매출A!$A$2:$A$7000,EDATE($E128,BJ$1-1))=0,"",SUMIFS(RAW_매출A!$J$2:$J$7000,RAW_매출A!$B$2:$B$7000,$A128,RAW_매출A!$A$2:$A$7000,EDATE($E128,BJ$1-1)))),"")</f>
        <v/>
      </c>
      <c r="BK128" t="str">
        <f>IFERROR(IF($A128="","",IF(SUMIFS(RAW_매출A!$J$2:$J$7000,RAW_매출A!$B$2:$B$7000,$A128,RAW_매출A!$A$2:$A$7000,EDATE($E128,BK$1-1))=0,"",SUMIFS(RAW_매출A!$J$2:$J$7000,RAW_매출A!$B$2:$B$7000,$A128,RAW_매출A!$A$2:$A$7000,EDATE($E128,BK$1-1)))),"")</f>
        <v/>
      </c>
      <c r="BL128" t="str">
        <f>IFERROR(IF($A128="","",IF(SUMIFS(RAW_매출A!$J$2:$J$7000,RAW_매출A!$B$2:$B$7000,$A128,RAW_매출A!$A$2:$A$7000,EDATE($E128,BL$1-1))=0,"",SUMIFS(RAW_매출A!$J$2:$J$7000,RAW_매출A!$B$2:$B$7000,$A128,RAW_매출A!$A$2:$A$7000,EDATE($E128,BL$1-1)))),"")</f>
        <v/>
      </c>
      <c r="BM128" t="str">
        <f>IFERROR(IF($A128="","",IF(SUMIFS(RAW_매출A!$J$2:$J$7000,RAW_매출A!$B$2:$B$7000,$A128,RAW_매출A!$A$2:$A$7000,EDATE($E128,BM$1-1))=0,"",SUMIFS(RAW_매출A!$J$2:$J$7000,RAW_매출A!$B$2:$B$7000,$A128,RAW_매출A!$A$2:$A$7000,EDATE($E128,BM$1-1)))),"")</f>
        <v/>
      </c>
      <c r="BN128" t="str">
        <f>IFERROR(IF($A128="","",IF(SUMIFS(RAW_매출A!$J$2:$J$7000,RAW_매출A!$B$2:$B$7000,$A128,RAW_매출A!$A$2:$A$7000,EDATE($E128,BN$1-1))=0,"",SUMIFS(RAW_매출A!$J$2:$J$7000,RAW_매출A!$B$2:$B$7000,$A128,RAW_매출A!$A$2:$A$7000,EDATE($E128,BN$1-1)))),"")</f>
        <v/>
      </c>
    </row>
    <row r="129" spans="1:66" x14ac:dyDescent="0.3">
      <c r="A129" t="str">
        <f>세팅!A130</f>
        <v>(1120) #대전용문롯데점</v>
      </c>
      <c r="B129" t="str">
        <f>세팅!B130</f>
        <v>150-0</v>
      </c>
      <c r="C129">
        <f t="shared" si="5"/>
        <v>0</v>
      </c>
      <c r="D129" t="str">
        <f t="shared" si="6"/>
        <v>0</v>
      </c>
      <c r="E129" s="1">
        <f>세팅!D130</f>
        <v>45566</v>
      </c>
      <c r="F129">
        <f t="shared" si="7"/>
        <v>4833463.333333333</v>
      </c>
      <c r="G129">
        <f>IFERROR(IF($A129="","",IF(SUMIFS(RAW_매출A!$J$2:$J$7000,RAW_매출A!$B$2:$B$7000,$A129,RAW_매출A!$A$2:$A$7000,EDATE($E129,G$1-1))=0,"",SUMIFS(RAW_매출A!$J$2:$J$7000,RAW_매출A!$B$2:$B$7000,$A129,RAW_매출A!$A$2:$A$7000,EDATE($E129,G$1-1)))),"")</f>
        <v>3827280</v>
      </c>
      <c r="H129">
        <f>IFERROR(IF($A129="","",IF(SUMIFS(RAW_매출A!$J$2:$J$7000,RAW_매출A!$B$2:$B$7000,$A129,RAW_매출A!$A$2:$A$7000,EDATE($E129,H$1-1))=0,"",SUMIFS(RAW_매출A!$J$2:$J$7000,RAW_매출A!$B$2:$B$7000,$A129,RAW_매출A!$A$2:$A$7000,EDATE($E129,H$1-1)))),"")</f>
        <v>4037610</v>
      </c>
      <c r="I129">
        <f>IFERROR(IF($A129="","",IF(SUMIFS(RAW_매출A!$J$2:$J$7000,RAW_매출A!$B$2:$B$7000,$A129,RAW_매출A!$A$2:$A$7000,EDATE($E129,I$1-1))=0,"",SUMIFS(RAW_매출A!$J$2:$J$7000,RAW_매출A!$B$2:$B$7000,$A129,RAW_매출A!$A$2:$A$7000,EDATE($E129,I$1-1)))),"")</f>
        <v>4612920</v>
      </c>
      <c r="J129" s="28">
        <f>IFERROR(IF($A129="","",IF(SUMIFS(RAW_매출A!$J$2:$J$7000,RAW_매출A!$B$2:$B$7000,$A129,RAW_매출A!$A$2:$A$7000,EDATE($E129,J$1-1))=0,"",SUMIFS(RAW_매출A!$J$2:$J$7000,RAW_매출A!$B$2:$B$7000,$A129,RAW_매출A!$A$2:$A$7000,EDATE($E129,J$1-1)))),"")</f>
        <v>5082490</v>
      </c>
      <c r="K129" s="28">
        <f>IFERROR(IF($A129="","",IF(SUMIFS(RAW_매출A!$J$2:$J$7000,RAW_매출A!$B$2:$B$7000,$A129,RAW_매출A!$A$2:$A$7000,EDATE($E129,K$1-1))=0,"",SUMIFS(RAW_매출A!$J$2:$J$7000,RAW_매출A!$B$2:$B$7000,$A129,RAW_매출A!$A$2:$A$7000,EDATE($E129,K$1-1)))),"")</f>
        <v>3721810</v>
      </c>
      <c r="L129" s="28">
        <f>IFERROR(IF($A129="","",IF(SUMIFS(RAW_매출A!$J$2:$J$7000,RAW_매출A!$B$2:$B$7000,$A129,RAW_매출A!$A$2:$A$7000,EDATE($E129,L$1-1))=0,"",SUMIFS(RAW_매출A!$J$2:$J$7000,RAW_매출A!$B$2:$B$7000,$A129,RAW_매출A!$A$2:$A$7000,EDATE($E129,L$1-1)))),"")</f>
        <v>4625260</v>
      </c>
      <c r="M129" s="28">
        <f>IFERROR(IF($A129="","",IF(SUMIFS(RAW_매출A!$J$2:$J$7000,RAW_매출A!$B$2:$B$7000,$A129,RAW_매출A!$A$2:$A$7000,EDATE($E129,M$1-1))=0,"",SUMIFS(RAW_매출A!$J$2:$J$7000,RAW_매출A!$B$2:$B$7000,$A129,RAW_매출A!$A$2:$A$7000,EDATE($E129,M$1-1)))),"")</f>
        <v>4664560</v>
      </c>
      <c r="N129" s="28">
        <f>IFERROR(IF($A129="","",IF(SUMIFS(RAW_매출A!$J$2:$J$7000,RAW_매출A!$B$2:$B$7000,$A129,RAW_매출A!$A$2:$A$7000,EDATE($E129,N$1-1))=0,"",SUMIFS(RAW_매출A!$J$2:$J$7000,RAW_매출A!$B$2:$B$7000,$A129,RAW_매출A!$A$2:$A$7000,EDATE($E129,N$1-1)))),"")</f>
        <v>5648970</v>
      </c>
      <c r="O129" s="28">
        <f>IFERROR(IF($A129="","",IF(SUMIFS(RAW_매출A!$J$2:$J$7000,RAW_매출A!$B$2:$B$7000,$A129,RAW_매출A!$A$2:$A$7000,EDATE($E129,O$1-1))=0,"",SUMIFS(RAW_매출A!$J$2:$J$7000,RAW_매출A!$B$2:$B$7000,$A129,RAW_매출A!$A$2:$A$7000,EDATE($E129,O$1-1)))),"")</f>
        <v>5257690</v>
      </c>
      <c r="P129">
        <f>IFERROR(IF($A129="","",IF(SUMIFS(RAW_매출A!$J$2:$J$7000,RAW_매출A!$B$2:$B$7000,$A129,RAW_매출A!$A$2:$A$7000,EDATE($E129,P$1-1))=0,"",SUMIFS(RAW_매출A!$J$2:$J$7000,RAW_매출A!$B$2:$B$7000,$A129,RAW_매출A!$A$2:$A$7000,EDATE($E129,P$1-1)))),"")</f>
        <v>4550670</v>
      </c>
      <c r="Q129">
        <f>IFERROR(IF($A129="","",IF(SUMIFS(RAW_매출A!$J$2:$J$7000,RAW_매출A!$B$2:$B$7000,$A129,RAW_매출A!$A$2:$A$7000,EDATE($E129,Q$1-1))=0,"",SUMIFS(RAW_매출A!$J$2:$J$7000,RAW_매출A!$B$2:$B$7000,$A129,RAW_매출A!$A$2:$A$7000,EDATE($E129,Q$1-1)))),"")</f>
        <v>4757970</v>
      </c>
      <c r="R129">
        <f>IFERROR(IF($A129="","",IF(SUMIFS(RAW_매출A!$J$2:$J$7000,RAW_매출A!$B$2:$B$7000,$A129,RAW_매출A!$A$2:$A$7000,EDATE($E129,R$1-1))=0,"",SUMIFS(RAW_매출A!$J$2:$J$7000,RAW_매출A!$B$2:$B$7000,$A129,RAW_매출A!$A$2:$A$7000,EDATE($E129,R$1-1)))),"")</f>
        <v>3811290</v>
      </c>
      <c r="S129">
        <f>IFERROR(IF($A129="","",IF(SUMIFS(RAW_매출A!$J$2:$J$7000,RAW_매출A!$B$2:$B$7000,$A129,RAW_매출A!$A$2:$A$7000,EDATE($E129,S$1-1))=0,"",SUMIFS(RAW_매출A!$J$2:$J$7000,RAW_매출A!$B$2:$B$7000,$A129,RAW_매출A!$A$2:$A$7000,EDATE($E129,S$1-1)))),"")</f>
        <v>5728620</v>
      </c>
      <c r="T129">
        <f>IFERROR(IF($A129="","",IF(SUMIFS(RAW_매출A!$J$2:$J$7000,RAW_매출A!$B$2:$B$7000,$A129,RAW_매출A!$A$2:$A$7000,EDATE($E129,T$1-1))=0,"",SUMIFS(RAW_매출A!$J$2:$J$7000,RAW_매출A!$B$2:$B$7000,$A129,RAW_매출A!$A$2:$A$7000,EDATE($E129,T$1-1)))),"")</f>
        <v>4699950</v>
      </c>
      <c r="U129">
        <f>IFERROR(IF($A129="","",IF(SUMIFS(RAW_매출A!$J$2:$J$7000,RAW_매출A!$B$2:$B$7000,$A129,RAW_매출A!$A$2:$A$7000,EDATE($E129,U$1-1))=0,"",SUMIFS(RAW_매출A!$J$2:$J$7000,RAW_매출A!$B$2:$B$7000,$A129,RAW_매출A!$A$2:$A$7000,EDATE($E129,U$1-1)))),"")</f>
        <v>4657220</v>
      </c>
      <c r="V129">
        <f>IFERROR(IF($A129="","",IF(SUMIFS(RAW_매출A!$J$2:$J$7000,RAW_매출A!$B$2:$B$7000,$A129,RAW_매출A!$A$2:$A$7000,EDATE($E129,V$1-1))=0,"",SUMIFS(RAW_매출A!$J$2:$J$7000,RAW_매출A!$B$2:$B$7000,$A129,RAW_매출A!$A$2:$A$7000,EDATE($E129,V$1-1)))),"")</f>
        <v>4680170</v>
      </c>
      <c r="W129">
        <f>IFERROR(IF($A129="","",IF(SUMIFS(RAW_매출A!$J$2:$J$7000,RAW_매출A!$B$2:$B$7000,$A129,RAW_매출A!$A$2:$A$7000,EDATE($E129,W$1-1))=0,"",SUMIFS(RAW_매출A!$J$2:$J$7000,RAW_매출A!$B$2:$B$7000,$A129,RAW_매출A!$A$2:$A$7000,EDATE($E129,W$1-1)))),"")</f>
        <v>4470200</v>
      </c>
      <c r="X129">
        <f>IFERROR(IF($A129="","",IF(SUMIFS(RAW_매출A!$J$2:$J$7000,RAW_매출A!$B$2:$B$7000,$A129,RAW_매출A!$A$2:$A$7000,EDATE($E129,X$1-1))=0,"",SUMIFS(RAW_매출A!$J$2:$J$7000,RAW_매출A!$B$2:$B$7000,$A129,RAW_매출A!$A$2:$A$7000,EDATE($E129,X$1-1)))),"")</f>
        <v>4842840</v>
      </c>
      <c r="Y129">
        <f>IFERROR(IF($A129="","",IF(SUMIFS(RAW_매출A!$J$2:$J$7000,RAW_매출A!$B$2:$B$7000,$A129,RAW_매출A!$A$2:$A$7000,EDATE($E129,Y$1-1))=0,"",SUMIFS(RAW_매출A!$J$2:$J$7000,RAW_매출A!$B$2:$B$7000,$A129,RAW_매출A!$A$2:$A$7000,EDATE($E129,Y$1-1)))),"")</f>
        <v>4441990</v>
      </c>
      <c r="Z129">
        <f>IFERROR(IF($A129="","",IF(SUMIFS(RAW_매출A!$J$2:$J$7000,RAW_매출A!$B$2:$B$7000,$A129,RAW_매출A!$A$2:$A$7000,EDATE($E129,Z$1-1))=0,"",SUMIFS(RAW_매출A!$J$2:$J$7000,RAW_매출A!$B$2:$B$7000,$A129,RAW_매출A!$A$2:$A$7000,EDATE($E129,Z$1-1)))),"")</f>
        <v>4819780</v>
      </c>
      <c r="AA129">
        <f>IFERROR(IF($A129="","",IF(SUMIFS(RAW_매출A!$J$2:$J$7000,RAW_매출A!$B$2:$B$7000,$A129,RAW_매출A!$A$2:$A$7000,EDATE($E129,AA$1-1))=0,"",SUMIFS(RAW_매출A!$J$2:$J$7000,RAW_매출A!$B$2:$B$7000,$A129,RAW_매출A!$A$2:$A$7000,EDATE($E129,AA$1-1)))),"")</f>
        <v>4520500</v>
      </c>
      <c r="AB129" t="str">
        <f>IFERROR(IF($A129="","",IF(SUMIFS(RAW_매출A!$J$2:$J$7000,RAW_매출A!$B$2:$B$7000,$A129,RAW_매출A!$A$2:$A$7000,EDATE($E129,AB$1-1))=0,"",SUMIFS(RAW_매출A!$J$2:$J$7000,RAW_매출A!$B$2:$B$7000,$A129,RAW_매출A!$A$2:$A$7000,EDATE($E129,AB$1-1)))),"")</f>
        <v/>
      </c>
      <c r="AC129" t="str">
        <f>IFERROR(IF($A129="","",IF(SUMIFS(RAW_매출A!$J$2:$J$7000,RAW_매출A!$B$2:$B$7000,$A129,RAW_매출A!$A$2:$A$7000,EDATE($E129,AC$1-1))=0,"",SUMIFS(RAW_매출A!$J$2:$J$7000,RAW_매출A!$B$2:$B$7000,$A129,RAW_매출A!$A$2:$A$7000,EDATE($E129,AC$1-1)))),"")</f>
        <v/>
      </c>
      <c r="AD129" t="str">
        <f>IFERROR(IF($A129="","",IF(SUMIFS(RAW_매출A!$J$2:$J$7000,RAW_매출A!$B$2:$B$7000,$A129,RAW_매출A!$A$2:$A$7000,EDATE($E129,AD$1-1))=0,"",SUMIFS(RAW_매출A!$J$2:$J$7000,RAW_매출A!$B$2:$B$7000,$A129,RAW_매출A!$A$2:$A$7000,EDATE($E129,AD$1-1)))),"")</f>
        <v/>
      </c>
      <c r="AE129" t="str">
        <f>IFERROR(IF($A129="","",IF(SUMIFS(RAW_매출A!$J$2:$J$7000,RAW_매출A!$B$2:$B$7000,$A129,RAW_매출A!$A$2:$A$7000,EDATE($E129,AE$1-1))=0,"",SUMIFS(RAW_매출A!$J$2:$J$7000,RAW_매출A!$B$2:$B$7000,$A129,RAW_매출A!$A$2:$A$7000,EDATE($E129,AE$1-1)))),"")</f>
        <v/>
      </c>
      <c r="AF129" t="str">
        <f>IFERROR(IF($A129="","",IF(SUMIFS(RAW_매출A!$J$2:$J$7000,RAW_매출A!$B$2:$B$7000,$A129,RAW_매출A!$A$2:$A$7000,EDATE($E129,AF$1-1))=0,"",SUMIFS(RAW_매출A!$J$2:$J$7000,RAW_매출A!$B$2:$B$7000,$A129,RAW_매출A!$A$2:$A$7000,EDATE($E129,AF$1-1)))),"")</f>
        <v/>
      </c>
      <c r="AG129" t="str">
        <f>IFERROR(IF($A129="","",IF(SUMIFS(RAW_매출A!$J$2:$J$7000,RAW_매출A!$B$2:$B$7000,$A129,RAW_매출A!$A$2:$A$7000,EDATE($E129,AG$1-1))=0,"",SUMIFS(RAW_매출A!$J$2:$J$7000,RAW_매출A!$B$2:$B$7000,$A129,RAW_매출A!$A$2:$A$7000,EDATE($E129,AG$1-1)))),"")</f>
        <v/>
      </c>
      <c r="AH129" t="str">
        <f>IFERROR(IF($A129="","",IF(SUMIFS(RAW_매출A!$J$2:$J$7000,RAW_매출A!$B$2:$B$7000,$A129,RAW_매출A!$A$2:$A$7000,EDATE($E129,AH$1-1))=0,"",SUMIFS(RAW_매출A!$J$2:$J$7000,RAW_매출A!$B$2:$B$7000,$A129,RAW_매출A!$A$2:$A$7000,EDATE($E129,AH$1-1)))),"")</f>
        <v/>
      </c>
      <c r="AI129" t="str">
        <f>IFERROR(IF($A129="","",IF(SUMIFS(RAW_매출A!$J$2:$J$7000,RAW_매출A!$B$2:$B$7000,$A129,RAW_매출A!$A$2:$A$7000,EDATE($E129,AI$1-1))=0,"",SUMIFS(RAW_매출A!$J$2:$J$7000,RAW_매출A!$B$2:$B$7000,$A129,RAW_매출A!$A$2:$A$7000,EDATE($E129,AI$1-1)))),"")</f>
        <v/>
      </c>
      <c r="AJ129" t="str">
        <f>IFERROR(IF($A129="","",IF(SUMIFS(RAW_매출A!$J$2:$J$7000,RAW_매출A!$B$2:$B$7000,$A129,RAW_매출A!$A$2:$A$7000,EDATE($E129,AJ$1-1))=0,"",SUMIFS(RAW_매출A!$J$2:$J$7000,RAW_매출A!$B$2:$B$7000,$A129,RAW_매출A!$A$2:$A$7000,EDATE($E129,AJ$1-1)))),"")</f>
        <v/>
      </c>
      <c r="AK129" t="str">
        <f>IFERROR(IF($A129="","",IF(SUMIFS(RAW_매출A!$J$2:$J$7000,RAW_매출A!$B$2:$B$7000,$A129,RAW_매출A!$A$2:$A$7000,EDATE($E129,AK$1-1))=0,"",SUMIFS(RAW_매출A!$J$2:$J$7000,RAW_매출A!$B$2:$B$7000,$A129,RAW_매출A!$A$2:$A$7000,EDATE($E129,AK$1-1)))),"")</f>
        <v/>
      </c>
      <c r="AL129" t="str">
        <f>IFERROR(IF($A129="","",IF(SUMIFS(RAW_매출A!$J$2:$J$7000,RAW_매출A!$B$2:$B$7000,$A129,RAW_매출A!$A$2:$A$7000,EDATE($E129,AL$1-1))=0,"",SUMIFS(RAW_매출A!$J$2:$J$7000,RAW_매출A!$B$2:$B$7000,$A129,RAW_매출A!$A$2:$A$7000,EDATE($E129,AL$1-1)))),"")</f>
        <v/>
      </c>
      <c r="AM129" t="str">
        <f>IFERROR(IF($A129="","",IF(SUMIFS(RAW_매출A!$J$2:$J$7000,RAW_매출A!$B$2:$B$7000,$A129,RAW_매출A!$A$2:$A$7000,EDATE($E129,AM$1-1))=0,"",SUMIFS(RAW_매출A!$J$2:$J$7000,RAW_매출A!$B$2:$B$7000,$A129,RAW_매출A!$A$2:$A$7000,EDATE($E129,AM$1-1)))),"")</f>
        <v/>
      </c>
      <c r="AN129" t="str">
        <f>IFERROR(IF($A129="","",IF(SUMIFS(RAW_매출A!$J$2:$J$7000,RAW_매출A!$B$2:$B$7000,$A129,RAW_매출A!$A$2:$A$7000,EDATE($E129,AN$1-1))=0,"",SUMIFS(RAW_매출A!$J$2:$J$7000,RAW_매출A!$B$2:$B$7000,$A129,RAW_매출A!$A$2:$A$7000,EDATE($E129,AN$1-1)))),"")</f>
        <v/>
      </c>
      <c r="AO129" t="str">
        <f>IFERROR(IF($A129="","",IF(SUMIFS(RAW_매출A!$J$2:$J$7000,RAW_매출A!$B$2:$B$7000,$A129,RAW_매출A!$A$2:$A$7000,EDATE($E129,AO$1-1))=0,"",SUMIFS(RAW_매출A!$J$2:$J$7000,RAW_매출A!$B$2:$B$7000,$A129,RAW_매출A!$A$2:$A$7000,EDATE($E129,AO$1-1)))),"")</f>
        <v/>
      </c>
      <c r="AP129" t="str">
        <f>IFERROR(IF($A129="","",IF(SUMIFS(RAW_매출A!$J$2:$J$7000,RAW_매출A!$B$2:$B$7000,$A129,RAW_매출A!$A$2:$A$7000,EDATE($E129,AP$1-1))=0,"",SUMIFS(RAW_매출A!$J$2:$J$7000,RAW_매출A!$B$2:$B$7000,$A129,RAW_매출A!$A$2:$A$7000,EDATE($E129,AP$1-1)))),"")</f>
        <v/>
      </c>
      <c r="AQ129" t="str">
        <f>IFERROR(IF($A129="","",IF(SUMIFS(RAW_매출A!$J$2:$J$7000,RAW_매출A!$B$2:$B$7000,$A129,RAW_매출A!$A$2:$A$7000,EDATE($E129,AQ$1-1))=0,"",SUMIFS(RAW_매출A!$J$2:$J$7000,RAW_매출A!$B$2:$B$7000,$A129,RAW_매출A!$A$2:$A$7000,EDATE($E129,AQ$1-1)))),"")</f>
        <v/>
      </c>
      <c r="AR129" t="str">
        <f>IFERROR(IF($A129="","",IF(SUMIFS(RAW_매출A!$J$2:$J$7000,RAW_매출A!$B$2:$B$7000,$A129,RAW_매출A!$A$2:$A$7000,EDATE($E129,AR$1-1))=0,"",SUMIFS(RAW_매출A!$J$2:$J$7000,RAW_매출A!$B$2:$B$7000,$A129,RAW_매출A!$A$2:$A$7000,EDATE($E129,AR$1-1)))),"")</f>
        <v/>
      </c>
      <c r="AS129" t="str">
        <f>IFERROR(IF($A129="","",IF(SUMIFS(RAW_매출A!$J$2:$J$7000,RAW_매출A!$B$2:$B$7000,$A129,RAW_매출A!$A$2:$A$7000,EDATE($E129,AS$1-1))=0,"",SUMIFS(RAW_매출A!$J$2:$J$7000,RAW_매출A!$B$2:$B$7000,$A129,RAW_매출A!$A$2:$A$7000,EDATE($E129,AS$1-1)))),"")</f>
        <v/>
      </c>
      <c r="AT129" t="str">
        <f>IFERROR(IF($A129="","",IF(SUMIFS(RAW_매출A!$J$2:$J$7000,RAW_매출A!$B$2:$B$7000,$A129,RAW_매출A!$A$2:$A$7000,EDATE($E129,AT$1-1))=0,"",SUMIFS(RAW_매출A!$J$2:$J$7000,RAW_매출A!$B$2:$B$7000,$A129,RAW_매출A!$A$2:$A$7000,EDATE($E129,AT$1-1)))),"")</f>
        <v/>
      </c>
      <c r="AU129" t="str">
        <f>IFERROR(IF($A129="","",IF(SUMIFS(RAW_매출A!$J$2:$J$7000,RAW_매출A!$B$2:$B$7000,$A129,RAW_매출A!$A$2:$A$7000,EDATE($E129,AU$1-1))=0,"",SUMIFS(RAW_매출A!$J$2:$J$7000,RAW_매출A!$B$2:$B$7000,$A129,RAW_매출A!$A$2:$A$7000,EDATE($E129,AU$1-1)))),"")</f>
        <v/>
      </c>
      <c r="AV129" t="str">
        <f>IFERROR(IF($A129="","",IF(SUMIFS(RAW_매출A!$J$2:$J$7000,RAW_매출A!$B$2:$B$7000,$A129,RAW_매출A!$A$2:$A$7000,EDATE($E129,AV$1-1))=0,"",SUMIFS(RAW_매출A!$J$2:$J$7000,RAW_매출A!$B$2:$B$7000,$A129,RAW_매출A!$A$2:$A$7000,EDATE($E129,AV$1-1)))),"")</f>
        <v/>
      </c>
      <c r="AW129" t="str">
        <f>IFERROR(IF($A129="","",IF(SUMIFS(RAW_매출A!$J$2:$J$7000,RAW_매출A!$B$2:$B$7000,$A129,RAW_매출A!$A$2:$A$7000,EDATE($E129,AW$1-1))=0,"",SUMIFS(RAW_매출A!$J$2:$J$7000,RAW_매출A!$B$2:$B$7000,$A129,RAW_매출A!$A$2:$A$7000,EDATE($E129,AW$1-1)))),"")</f>
        <v/>
      </c>
      <c r="AX129" t="str">
        <f>IFERROR(IF($A129="","",IF(SUMIFS(RAW_매출A!$J$2:$J$7000,RAW_매출A!$B$2:$B$7000,$A129,RAW_매출A!$A$2:$A$7000,EDATE($E129,AX$1-1))=0,"",SUMIFS(RAW_매출A!$J$2:$J$7000,RAW_매출A!$B$2:$B$7000,$A129,RAW_매출A!$A$2:$A$7000,EDATE($E129,AX$1-1)))),"")</f>
        <v/>
      </c>
      <c r="AY129" t="str">
        <f>IFERROR(IF($A129="","",IF(SUMIFS(RAW_매출A!$J$2:$J$7000,RAW_매출A!$B$2:$B$7000,$A129,RAW_매출A!$A$2:$A$7000,EDATE($E129,AY$1-1))=0,"",SUMIFS(RAW_매출A!$J$2:$J$7000,RAW_매출A!$B$2:$B$7000,$A129,RAW_매출A!$A$2:$A$7000,EDATE($E129,AY$1-1)))),"")</f>
        <v/>
      </c>
      <c r="AZ129" t="str">
        <f>IFERROR(IF($A129="","",IF(SUMIFS(RAW_매출A!$J$2:$J$7000,RAW_매출A!$B$2:$B$7000,$A129,RAW_매출A!$A$2:$A$7000,EDATE($E129,AZ$1-1))=0,"",SUMIFS(RAW_매출A!$J$2:$J$7000,RAW_매출A!$B$2:$B$7000,$A129,RAW_매출A!$A$2:$A$7000,EDATE($E129,AZ$1-1)))),"")</f>
        <v/>
      </c>
      <c r="BA129" t="str">
        <f>IFERROR(IF($A129="","",IF(SUMIFS(RAW_매출A!$J$2:$J$7000,RAW_매출A!$B$2:$B$7000,$A129,RAW_매출A!$A$2:$A$7000,EDATE($E129,BA$1-1))=0,"",SUMIFS(RAW_매출A!$J$2:$J$7000,RAW_매출A!$B$2:$B$7000,$A129,RAW_매출A!$A$2:$A$7000,EDATE($E129,BA$1-1)))),"")</f>
        <v/>
      </c>
      <c r="BB129" t="str">
        <f>IFERROR(IF($A129="","",IF(SUMIFS(RAW_매출A!$J$2:$J$7000,RAW_매출A!$B$2:$B$7000,$A129,RAW_매출A!$A$2:$A$7000,EDATE($E129,BB$1-1))=0,"",SUMIFS(RAW_매출A!$J$2:$J$7000,RAW_매출A!$B$2:$B$7000,$A129,RAW_매출A!$A$2:$A$7000,EDATE($E129,BB$1-1)))),"")</f>
        <v/>
      </c>
      <c r="BC129" t="str">
        <f>IFERROR(IF($A129="","",IF(SUMIFS(RAW_매출A!$J$2:$J$7000,RAW_매출A!$B$2:$B$7000,$A129,RAW_매출A!$A$2:$A$7000,EDATE($E129,BC$1-1))=0,"",SUMIFS(RAW_매출A!$J$2:$J$7000,RAW_매출A!$B$2:$B$7000,$A129,RAW_매출A!$A$2:$A$7000,EDATE($E129,BC$1-1)))),"")</f>
        <v/>
      </c>
      <c r="BD129" t="str">
        <f>IFERROR(IF($A129="","",IF(SUMIFS(RAW_매출A!$J$2:$J$7000,RAW_매출A!$B$2:$B$7000,$A129,RAW_매출A!$A$2:$A$7000,EDATE($E129,BD$1-1))=0,"",SUMIFS(RAW_매출A!$J$2:$J$7000,RAW_매출A!$B$2:$B$7000,$A129,RAW_매출A!$A$2:$A$7000,EDATE($E129,BD$1-1)))),"")</f>
        <v/>
      </c>
      <c r="BE129" t="str">
        <f>IFERROR(IF($A129="","",IF(SUMIFS(RAW_매출A!$J$2:$J$7000,RAW_매출A!$B$2:$B$7000,$A129,RAW_매출A!$A$2:$A$7000,EDATE($E129,BE$1-1))=0,"",SUMIFS(RAW_매출A!$J$2:$J$7000,RAW_매출A!$B$2:$B$7000,$A129,RAW_매출A!$A$2:$A$7000,EDATE($E129,BE$1-1)))),"")</f>
        <v/>
      </c>
      <c r="BF129" t="str">
        <f>IFERROR(IF($A129="","",IF(SUMIFS(RAW_매출A!$J$2:$J$7000,RAW_매출A!$B$2:$B$7000,$A129,RAW_매출A!$A$2:$A$7000,EDATE($E129,BF$1-1))=0,"",SUMIFS(RAW_매출A!$J$2:$J$7000,RAW_매출A!$B$2:$B$7000,$A129,RAW_매출A!$A$2:$A$7000,EDATE($E129,BF$1-1)))),"")</f>
        <v/>
      </c>
      <c r="BG129" t="str">
        <f>IFERROR(IF($A129="","",IF(SUMIFS(RAW_매출A!$J$2:$J$7000,RAW_매출A!$B$2:$B$7000,$A129,RAW_매출A!$A$2:$A$7000,EDATE($E129,BG$1-1))=0,"",SUMIFS(RAW_매출A!$J$2:$J$7000,RAW_매출A!$B$2:$B$7000,$A129,RAW_매출A!$A$2:$A$7000,EDATE($E129,BG$1-1)))),"")</f>
        <v/>
      </c>
      <c r="BH129" t="str">
        <f>IFERROR(IF($A129="","",IF(SUMIFS(RAW_매출A!$J$2:$J$7000,RAW_매출A!$B$2:$B$7000,$A129,RAW_매출A!$A$2:$A$7000,EDATE($E129,BH$1-1))=0,"",SUMIFS(RAW_매출A!$J$2:$J$7000,RAW_매출A!$B$2:$B$7000,$A129,RAW_매출A!$A$2:$A$7000,EDATE($E129,BH$1-1)))),"")</f>
        <v/>
      </c>
      <c r="BI129" t="str">
        <f>IFERROR(IF($A129="","",IF(SUMIFS(RAW_매출A!$J$2:$J$7000,RAW_매출A!$B$2:$B$7000,$A129,RAW_매출A!$A$2:$A$7000,EDATE($E129,BI$1-1))=0,"",SUMIFS(RAW_매출A!$J$2:$J$7000,RAW_매출A!$B$2:$B$7000,$A129,RAW_매출A!$A$2:$A$7000,EDATE($E129,BI$1-1)))),"")</f>
        <v/>
      </c>
      <c r="BJ129" t="str">
        <f>IFERROR(IF($A129="","",IF(SUMIFS(RAW_매출A!$J$2:$J$7000,RAW_매출A!$B$2:$B$7000,$A129,RAW_매출A!$A$2:$A$7000,EDATE($E129,BJ$1-1))=0,"",SUMIFS(RAW_매출A!$J$2:$J$7000,RAW_매출A!$B$2:$B$7000,$A129,RAW_매출A!$A$2:$A$7000,EDATE($E129,BJ$1-1)))),"")</f>
        <v/>
      </c>
      <c r="BK129" t="str">
        <f>IFERROR(IF($A129="","",IF(SUMIFS(RAW_매출A!$J$2:$J$7000,RAW_매출A!$B$2:$B$7000,$A129,RAW_매출A!$A$2:$A$7000,EDATE($E129,BK$1-1))=0,"",SUMIFS(RAW_매출A!$J$2:$J$7000,RAW_매출A!$B$2:$B$7000,$A129,RAW_매출A!$A$2:$A$7000,EDATE($E129,BK$1-1)))),"")</f>
        <v/>
      </c>
      <c r="BL129" t="str">
        <f>IFERROR(IF($A129="","",IF(SUMIFS(RAW_매출A!$J$2:$J$7000,RAW_매출A!$B$2:$B$7000,$A129,RAW_매출A!$A$2:$A$7000,EDATE($E129,BL$1-1))=0,"",SUMIFS(RAW_매출A!$J$2:$J$7000,RAW_매출A!$B$2:$B$7000,$A129,RAW_매출A!$A$2:$A$7000,EDATE($E129,BL$1-1)))),"")</f>
        <v/>
      </c>
      <c r="BM129" t="str">
        <f>IFERROR(IF($A129="","",IF(SUMIFS(RAW_매출A!$J$2:$J$7000,RAW_매출A!$B$2:$B$7000,$A129,RAW_매출A!$A$2:$A$7000,EDATE($E129,BM$1-1))=0,"",SUMIFS(RAW_매출A!$J$2:$J$7000,RAW_매출A!$B$2:$B$7000,$A129,RAW_매출A!$A$2:$A$7000,EDATE($E129,BM$1-1)))),"")</f>
        <v/>
      </c>
      <c r="BN129" t="str">
        <f>IFERROR(IF($A129="","",IF(SUMIFS(RAW_매출A!$J$2:$J$7000,RAW_매출A!$B$2:$B$7000,$A129,RAW_매출A!$A$2:$A$7000,EDATE($E129,BN$1-1))=0,"",SUMIFS(RAW_매출A!$J$2:$J$7000,RAW_매출A!$B$2:$B$7000,$A129,RAW_매출A!$A$2:$A$7000,EDATE($E129,BN$1-1)))),"")</f>
        <v/>
      </c>
    </row>
    <row r="130" spans="1:66" x14ac:dyDescent="0.3">
      <c r="A130" t="str">
        <f>세팅!A131</f>
        <v>(1121) #한강성심병원점</v>
      </c>
      <c r="B130" t="str">
        <f>세팅!B131</f>
        <v>150-1</v>
      </c>
      <c r="C130">
        <f t="shared" si="5"/>
        <v>1</v>
      </c>
      <c r="D130" t="str">
        <f t="shared" si="6"/>
        <v>1</v>
      </c>
      <c r="E130" s="1">
        <f>세팅!D131</f>
        <v>45597</v>
      </c>
      <c r="F130">
        <f t="shared" si="7"/>
        <v>5129783.333333333</v>
      </c>
      <c r="G130">
        <f>IFERROR(IF($A130="","",IF(SUMIFS(RAW_매출A!$J$2:$J$7000,RAW_매출A!$B$2:$B$7000,$A130,RAW_매출A!$A$2:$A$7000,EDATE($E130,G$1-1))=0,"",SUMIFS(RAW_매출A!$J$2:$J$7000,RAW_매출A!$B$2:$B$7000,$A130,RAW_매출A!$A$2:$A$7000,EDATE($E130,G$1-1)))),"")</f>
        <v>3818110</v>
      </c>
      <c r="H130">
        <f>IFERROR(IF($A130="","",IF(SUMIFS(RAW_매출A!$J$2:$J$7000,RAW_매출A!$B$2:$B$7000,$A130,RAW_매출A!$A$2:$A$7000,EDATE($E130,H$1-1))=0,"",SUMIFS(RAW_매출A!$J$2:$J$7000,RAW_매출A!$B$2:$B$7000,$A130,RAW_매출A!$A$2:$A$7000,EDATE($E130,H$1-1)))),"")</f>
        <v>4717200</v>
      </c>
      <c r="I130">
        <f>IFERROR(IF($A130="","",IF(SUMIFS(RAW_매출A!$J$2:$J$7000,RAW_매출A!$B$2:$B$7000,$A130,RAW_매출A!$A$2:$A$7000,EDATE($E130,I$1-1))=0,"",SUMIFS(RAW_매출A!$J$2:$J$7000,RAW_매출A!$B$2:$B$7000,$A130,RAW_매출A!$A$2:$A$7000,EDATE($E130,I$1-1)))),"")</f>
        <v>4291450</v>
      </c>
      <c r="J130" s="28">
        <f>IFERROR(IF($A130="","",IF(SUMIFS(RAW_매출A!$J$2:$J$7000,RAW_매출A!$B$2:$B$7000,$A130,RAW_매출A!$A$2:$A$7000,EDATE($E130,J$1-1))=0,"",SUMIFS(RAW_매출A!$J$2:$J$7000,RAW_매출A!$B$2:$B$7000,$A130,RAW_매출A!$A$2:$A$7000,EDATE($E130,J$1-1)))),"")</f>
        <v>4101950</v>
      </c>
      <c r="K130" s="28">
        <f>IFERROR(IF($A130="","",IF(SUMIFS(RAW_매출A!$J$2:$J$7000,RAW_매출A!$B$2:$B$7000,$A130,RAW_매출A!$A$2:$A$7000,EDATE($E130,K$1-1))=0,"",SUMIFS(RAW_매출A!$J$2:$J$7000,RAW_매출A!$B$2:$B$7000,$A130,RAW_매출A!$A$2:$A$7000,EDATE($E130,K$1-1)))),"")</f>
        <v>5039550</v>
      </c>
      <c r="L130" s="28">
        <f>IFERROR(IF($A130="","",IF(SUMIFS(RAW_매출A!$J$2:$J$7000,RAW_매출A!$B$2:$B$7000,$A130,RAW_매출A!$A$2:$A$7000,EDATE($E130,L$1-1))=0,"",SUMIFS(RAW_매출A!$J$2:$J$7000,RAW_매출A!$B$2:$B$7000,$A130,RAW_매출A!$A$2:$A$7000,EDATE($E130,L$1-1)))),"")</f>
        <v>4721800</v>
      </c>
      <c r="M130" s="28">
        <f>IFERROR(IF($A130="","",IF(SUMIFS(RAW_매출A!$J$2:$J$7000,RAW_매출A!$B$2:$B$7000,$A130,RAW_매출A!$A$2:$A$7000,EDATE($E130,M$1-1))=0,"",SUMIFS(RAW_매출A!$J$2:$J$7000,RAW_매출A!$B$2:$B$7000,$A130,RAW_매출A!$A$2:$A$7000,EDATE($E130,M$1-1)))),"")</f>
        <v>6271550</v>
      </c>
      <c r="N130" s="28">
        <f>IFERROR(IF($A130="","",IF(SUMIFS(RAW_매출A!$J$2:$J$7000,RAW_매출A!$B$2:$B$7000,$A130,RAW_매출A!$A$2:$A$7000,EDATE($E130,N$1-1))=0,"",SUMIFS(RAW_매출A!$J$2:$J$7000,RAW_매출A!$B$2:$B$7000,$A130,RAW_매출A!$A$2:$A$7000,EDATE($E130,N$1-1)))),"")</f>
        <v>5605500</v>
      </c>
      <c r="O130" s="28">
        <f>IFERROR(IF($A130="","",IF(SUMIFS(RAW_매출A!$J$2:$J$7000,RAW_매출A!$B$2:$B$7000,$A130,RAW_매출A!$A$2:$A$7000,EDATE($E130,O$1-1))=0,"",SUMIFS(RAW_매출A!$J$2:$J$7000,RAW_매출A!$B$2:$B$7000,$A130,RAW_매출A!$A$2:$A$7000,EDATE($E130,O$1-1)))),"")</f>
        <v>5038350</v>
      </c>
      <c r="P130">
        <f>IFERROR(IF($A130="","",IF(SUMIFS(RAW_매출A!$J$2:$J$7000,RAW_매출A!$B$2:$B$7000,$A130,RAW_매출A!$A$2:$A$7000,EDATE($E130,P$1-1))=0,"",SUMIFS(RAW_매출A!$J$2:$J$7000,RAW_매출A!$B$2:$B$7000,$A130,RAW_매출A!$A$2:$A$7000,EDATE($E130,P$1-1)))),"")</f>
        <v>4879150</v>
      </c>
      <c r="Q130">
        <f>IFERROR(IF($A130="","",IF(SUMIFS(RAW_매출A!$J$2:$J$7000,RAW_매출A!$B$2:$B$7000,$A130,RAW_매출A!$A$2:$A$7000,EDATE($E130,Q$1-1))=0,"",SUMIFS(RAW_매출A!$J$2:$J$7000,RAW_매출A!$B$2:$B$7000,$A130,RAW_매출A!$A$2:$A$7000,EDATE($E130,Q$1-1)))),"")</f>
        <v>5020750</v>
      </c>
      <c r="R130">
        <f>IFERROR(IF($A130="","",IF(SUMIFS(RAW_매출A!$J$2:$J$7000,RAW_매출A!$B$2:$B$7000,$A130,RAW_매출A!$A$2:$A$7000,EDATE($E130,R$1-1))=0,"",SUMIFS(RAW_매출A!$J$2:$J$7000,RAW_매출A!$B$2:$B$7000,$A130,RAW_매출A!$A$2:$A$7000,EDATE($E130,R$1-1)))),"")</f>
        <v>6582050</v>
      </c>
      <c r="S130">
        <f>IFERROR(IF($A130="","",IF(SUMIFS(RAW_매출A!$J$2:$J$7000,RAW_매출A!$B$2:$B$7000,$A130,RAW_매출A!$A$2:$A$7000,EDATE($E130,S$1-1))=0,"",SUMIFS(RAW_매출A!$J$2:$J$7000,RAW_매출A!$B$2:$B$7000,$A130,RAW_매출A!$A$2:$A$7000,EDATE($E130,S$1-1)))),"")</f>
        <v>5621450</v>
      </c>
      <c r="T130">
        <f>IFERROR(IF($A130="","",IF(SUMIFS(RAW_매출A!$J$2:$J$7000,RAW_매출A!$B$2:$B$7000,$A130,RAW_매출A!$A$2:$A$7000,EDATE($E130,T$1-1))=0,"",SUMIFS(RAW_매출A!$J$2:$J$7000,RAW_매출A!$B$2:$B$7000,$A130,RAW_매출A!$A$2:$A$7000,EDATE($E130,T$1-1)))),"")</f>
        <v>5080400</v>
      </c>
      <c r="U130">
        <f>IFERROR(IF($A130="","",IF(SUMIFS(RAW_매출A!$J$2:$J$7000,RAW_매출A!$B$2:$B$7000,$A130,RAW_매출A!$A$2:$A$7000,EDATE($E130,U$1-1))=0,"",SUMIFS(RAW_매출A!$J$2:$J$7000,RAW_매출A!$B$2:$B$7000,$A130,RAW_매출A!$A$2:$A$7000,EDATE($E130,U$1-1)))),"")</f>
        <v>5525600</v>
      </c>
      <c r="V130">
        <f>IFERROR(IF($A130="","",IF(SUMIFS(RAW_매출A!$J$2:$J$7000,RAW_매출A!$B$2:$B$7000,$A130,RAW_매출A!$A$2:$A$7000,EDATE($E130,V$1-1))=0,"",SUMIFS(RAW_매출A!$J$2:$J$7000,RAW_매출A!$B$2:$B$7000,$A130,RAW_매출A!$A$2:$A$7000,EDATE($E130,V$1-1)))),"")</f>
        <v>4732150</v>
      </c>
      <c r="W130">
        <f>IFERROR(IF($A130="","",IF(SUMIFS(RAW_매출A!$J$2:$J$7000,RAW_매출A!$B$2:$B$7000,$A130,RAW_매출A!$A$2:$A$7000,EDATE($E130,W$1-1))=0,"",SUMIFS(RAW_매출A!$J$2:$J$7000,RAW_매출A!$B$2:$B$7000,$A130,RAW_매출A!$A$2:$A$7000,EDATE($E130,W$1-1)))),"")</f>
        <v>5647600</v>
      </c>
      <c r="X130">
        <f>IFERROR(IF($A130="","",IF(SUMIFS(RAW_매출A!$J$2:$J$7000,RAW_매출A!$B$2:$B$7000,$A130,RAW_매출A!$A$2:$A$7000,EDATE($E130,X$1-1))=0,"",SUMIFS(RAW_매출A!$J$2:$J$7000,RAW_매출A!$B$2:$B$7000,$A130,RAW_매출A!$A$2:$A$7000,EDATE($E130,X$1-1)))),"")</f>
        <v>5583900</v>
      </c>
      <c r="Y130">
        <f>IFERROR(IF($A130="","",IF(SUMIFS(RAW_매출A!$J$2:$J$7000,RAW_매출A!$B$2:$B$7000,$A130,RAW_매출A!$A$2:$A$7000,EDATE($E130,Y$1-1))=0,"",SUMIFS(RAW_매출A!$J$2:$J$7000,RAW_매출A!$B$2:$B$7000,$A130,RAW_매출A!$A$2:$A$7000,EDATE($E130,Y$1-1)))),"")</f>
        <v>6866550</v>
      </c>
      <c r="Z130">
        <f>IFERROR(IF($A130="","",IF(SUMIFS(RAW_매출A!$J$2:$J$7000,RAW_매출A!$B$2:$B$7000,$A130,RAW_매출A!$A$2:$A$7000,EDATE($E130,Z$1-1))=0,"",SUMIFS(RAW_매출A!$J$2:$J$7000,RAW_매출A!$B$2:$B$7000,$A130,RAW_매출A!$A$2:$A$7000,EDATE($E130,Z$1-1)))),"")</f>
        <v>5813500</v>
      </c>
      <c r="AA130" t="str">
        <f>IFERROR(IF($A130="","",IF(SUMIFS(RAW_매출A!$J$2:$J$7000,RAW_매출A!$B$2:$B$7000,$A130,RAW_매출A!$A$2:$A$7000,EDATE($E130,AA$1-1))=0,"",SUMIFS(RAW_매출A!$J$2:$J$7000,RAW_매출A!$B$2:$B$7000,$A130,RAW_매출A!$A$2:$A$7000,EDATE($E130,AA$1-1)))),"")</f>
        <v/>
      </c>
      <c r="AB130" t="str">
        <f>IFERROR(IF($A130="","",IF(SUMIFS(RAW_매출A!$J$2:$J$7000,RAW_매출A!$B$2:$B$7000,$A130,RAW_매출A!$A$2:$A$7000,EDATE($E130,AB$1-1))=0,"",SUMIFS(RAW_매출A!$J$2:$J$7000,RAW_매출A!$B$2:$B$7000,$A130,RAW_매출A!$A$2:$A$7000,EDATE($E130,AB$1-1)))),"")</f>
        <v/>
      </c>
      <c r="AC130" t="str">
        <f>IFERROR(IF($A130="","",IF(SUMIFS(RAW_매출A!$J$2:$J$7000,RAW_매출A!$B$2:$B$7000,$A130,RAW_매출A!$A$2:$A$7000,EDATE($E130,AC$1-1))=0,"",SUMIFS(RAW_매출A!$J$2:$J$7000,RAW_매출A!$B$2:$B$7000,$A130,RAW_매출A!$A$2:$A$7000,EDATE($E130,AC$1-1)))),"")</f>
        <v/>
      </c>
      <c r="AD130" t="str">
        <f>IFERROR(IF($A130="","",IF(SUMIFS(RAW_매출A!$J$2:$J$7000,RAW_매출A!$B$2:$B$7000,$A130,RAW_매출A!$A$2:$A$7000,EDATE($E130,AD$1-1))=0,"",SUMIFS(RAW_매출A!$J$2:$J$7000,RAW_매출A!$B$2:$B$7000,$A130,RAW_매출A!$A$2:$A$7000,EDATE($E130,AD$1-1)))),"")</f>
        <v/>
      </c>
      <c r="AE130" t="str">
        <f>IFERROR(IF($A130="","",IF(SUMIFS(RAW_매출A!$J$2:$J$7000,RAW_매출A!$B$2:$B$7000,$A130,RAW_매출A!$A$2:$A$7000,EDATE($E130,AE$1-1))=0,"",SUMIFS(RAW_매출A!$J$2:$J$7000,RAW_매출A!$B$2:$B$7000,$A130,RAW_매출A!$A$2:$A$7000,EDATE($E130,AE$1-1)))),"")</f>
        <v/>
      </c>
      <c r="AF130" t="str">
        <f>IFERROR(IF($A130="","",IF(SUMIFS(RAW_매출A!$J$2:$J$7000,RAW_매출A!$B$2:$B$7000,$A130,RAW_매출A!$A$2:$A$7000,EDATE($E130,AF$1-1))=0,"",SUMIFS(RAW_매출A!$J$2:$J$7000,RAW_매출A!$B$2:$B$7000,$A130,RAW_매출A!$A$2:$A$7000,EDATE($E130,AF$1-1)))),"")</f>
        <v/>
      </c>
      <c r="AG130" t="str">
        <f>IFERROR(IF($A130="","",IF(SUMIFS(RAW_매출A!$J$2:$J$7000,RAW_매출A!$B$2:$B$7000,$A130,RAW_매출A!$A$2:$A$7000,EDATE($E130,AG$1-1))=0,"",SUMIFS(RAW_매출A!$J$2:$J$7000,RAW_매출A!$B$2:$B$7000,$A130,RAW_매출A!$A$2:$A$7000,EDATE($E130,AG$1-1)))),"")</f>
        <v/>
      </c>
      <c r="AH130" t="str">
        <f>IFERROR(IF($A130="","",IF(SUMIFS(RAW_매출A!$J$2:$J$7000,RAW_매출A!$B$2:$B$7000,$A130,RAW_매출A!$A$2:$A$7000,EDATE($E130,AH$1-1))=0,"",SUMIFS(RAW_매출A!$J$2:$J$7000,RAW_매출A!$B$2:$B$7000,$A130,RAW_매출A!$A$2:$A$7000,EDATE($E130,AH$1-1)))),"")</f>
        <v/>
      </c>
      <c r="AI130" t="str">
        <f>IFERROR(IF($A130="","",IF(SUMIFS(RAW_매출A!$J$2:$J$7000,RAW_매출A!$B$2:$B$7000,$A130,RAW_매출A!$A$2:$A$7000,EDATE($E130,AI$1-1))=0,"",SUMIFS(RAW_매출A!$J$2:$J$7000,RAW_매출A!$B$2:$B$7000,$A130,RAW_매출A!$A$2:$A$7000,EDATE($E130,AI$1-1)))),"")</f>
        <v/>
      </c>
      <c r="AJ130" t="str">
        <f>IFERROR(IF($A130="","",IF(SUMIFS(RAW_매출A!$J$2:$J$7000,RAW_매출A!$B$2:$B$7000,$A130,RAW_매출A!$A$2:$A$7000,EDATE($E130,AJ$1-1))=0,"",SUMIFS(RAW_매출A!$J$2:$J$7000,RAW_매출A!$B$2:$B$7000,$A130,RAW_매출A!$A$2:$A$7000,EDATE($E130,AJ$1-1)))),"")</f>
        <v/>
      </c>
      <c r="AK130" t="str">
        <f>IFERROR(IF($A130="","",IF(SUMIFS(RAW_매출A!$J$2:$J$7000,RAW_매출A!$B$2:$B$7000,$A130,RAW_매출A!$A$2:$A$7000,EDATE($E130,AK$1-1))=0,"",SUMIFS(RAW_매출A!$J$2:$J$7000,RAW_매출A!$B$2:$B$7000,$A130,RAW_매출A!$A$2:$A$7000,EDATE($E130,AK$1-1)))),"")</f>
        <v/>
      </c>
      <c r="AL130" t="str">
        <f>IFERROR(IF($A130="","",IF(SUMIFS(RAW_매출A!$J$2:$J$7000,RAW_매출A!$B$2:$B$7000,$A130,RAW_매출A!$A$2:$A$7000,EDATE($E130,AL$1-1))=0,"",SUMIFS(RAW_매출A!$J$2:$J$7000,RAW_매출A!$B$2:$B$7000,$A130,RAW_매출A!$A$2:$A$7000,EDATE($E130,AL$1-1)))),"")</f>
        <v/>
      </c>
      <c r="AM130" t="str">
        <f>IFERROR(IF($A130="","",IF(SUMIFS(RAW_매출A!$J$2:$J$7000,RAW_매출A!$B$2:$B$7000,$A130,RAW_매출A!$A$2:$A$7000,EDATE($E130,AM$1-1))=0,"",SUMIFS(RAW_매출A!$J$2:$J$7000,RAW_매출A!$B$2:$B$7000,$A130,RAW_매출A!$A$2:$A$7000,EDATE($E130,AM$1-1)))),"")</f>
        <v/>
      </c>
      <c r="AN130" t="str">
        <f>IFERROR(IF($A130="","",IF(SUMIFS(RAW_매출A!$J$2:$J$7000,RAW_매출A!$B$2:$B$7000,$A130,RAW_매출A!$A$2:$A$7000,EDATE($E130,AN$1-1))=0,"",SUMIFS(RAW_매출A!$J$2:$J$7000,RAW_매출A!$B$2:$B$7000,$A130,RAW_매출A!$A$2:$A$7000,EDATE($E130,AN$1-1)))),"")</f>
        <v/>
      </c>
      <c r="AO130" t="str">
        <f>IFERROR(IF($A130="","",IF(SUMIFS(RAW_매출A!$J$2:$J$7000,RAW_매출A!$B$2:$B$7000,$A130,RAW_매출A!$A$2:$A$7000,EDATE($E130,AO$1-1))=0,"",SUMIFS(RAW_매출A!$J$2:$J$7000,RAW_매출A!$B$2:$B$7000,$A130,RAW_매출A!$A$2:$A$7000,EDATE($E130,AO$1-1)))),"")</f>
        <v/>
      </c>
      <c r="AP130" t="str">
        <f>IFERROR(IF($A130="","",IF(SUMIFS(RAW_매출A!$J$2:$J$7000,RAW_매출A!$B$2:$B$7000,$A130,RAW_매출A!$A$2:$A$7000,EDATE($E130,AP$1-1))=0,"",SUMIFS(RAW_매출A!$J$2:$J$7000,RAW_매출A!$B$2:$B$7000,$A130,RAW_매출A!$A$2:$A$7000,EDATE($E130,AP$1-1)))),"")</f>
        <v/>
      </c>
      <c r="AQ130" t="str">
        <f>IFERROR(IF($A130="","",IF(SUMIFS(RAW_매출A!$J$2:$J$7000,RAW_매출A!$B$2:$B$7000,$A130,RAW_매출A!$A$2:$A$7000,EDATE($E130,AQ$1-1))=0,"",SUMIFS(RAW_매출A!$J$2:$J$7000,RAW_매출A!$B$2:$B$7000,$A130,RAW_매출A!$A$2:$A$7000,EDATE($E130,AQ$1-1)))),"")</f>
        <v/>
      </c>
      <c r="AR130" t="str">
        <f>IFERROR(IF($A130="","",IF(SUMIFS(RAW_매출A!$J$2:$J$7000,RAW_매출A!$B$2:$B$7000,$A130,RAW_매출A!$A$2:$A$7000,EDATE($E130,AR$1-1))=0,"",SUMIFS(RAW_매출A!$J$2:$J$7000,RAW_매출A!$B$2:$B$7000,$A130,RAW_매출A!$A$2:$A$7000,EDATE($E130,AR$1-1)))),"")</f>
        <v/>
      </c>
      <c r="AS130" t="str">
        <f>IFERROR(IF($A130="","",IF(SUMIFS(RAW_매출A!$J$2:$J$7000,RAW_매출A!$B$2:$B$7000,$A130,RAW_매출A!$A$2:$A$7000,EDATE($E130,AS$1-1))=0,"",SUMIFS(RAW_매출A!$J$2:$J$7000,RAW_매출A!$B$2:$B$7000,$A130,RAW_매출A!$A$2:$A$7000,EDATE($E130,AS$1-1)))),"")</f>
        <v/>
      </c>
      <c r="AT130" t="str">
        <f>IFERROR(IF($A130="","",IF(SUMIFS(RAW_매출A!$J$2:$J$7000,RAW_매출A!$B$2:$B$7000,$A130,RAW_매출A!$A$2:$A$7000,EDATE($E130,AT$1-1))=0,"",SUMIFS(RAW_매출A!$J$2:$J$7000,RAW_매출A!$B$2:$B$7000,$A130,RAW_매출A!$A$2:$A$7000,EDATE($E130,AT$1-1)))),"")</f>
        <v/>
      </c>
      <c r="AU130" t="str">
        <f>IFERROR(IF($A130="","",IF(SUMIFS(RAW_매출A!$J$2:$J$7000,RAW_매출A!$B$2:$B$7000,$A130,RAW_매출A!$A$2:$A$7000,EDATE($E130,AU$1-1))=0,"",SUMIFS(RAW_매출A!$J$2:$J$7000,RAW_매출A!$B$2:$B$7000,$A130,RAW_매출A!$A$2:$A$7000,EDATE($E130,AU$1-1)))),"")</f>
        <v/>
      </c>
      <c r="AV130" t="str">
        <f>IFERROR(IF($A130="","",IF(SUMIFS(RAW_매출A!$J$2:$J$7000,RAW_매출A!$B$2:$B$7000,$A130,RAW_매출A!$A$2:$A$7000,EDATE($E130,AV$1-1))=0,"",SUMIFS(RAW_매출A!$J$2:$J$7000,RAW_매출A!$B$2:$B$7000,$A130,RAW_매출A!$A$2:$A$7000,EDATE($E130,AV$1-1)))),"")</f>
        <v/>
      </c>
      <c r="AW130" t="str">
        <f>IFERROR(IF($A130="","",IF(SUMIFS(RAW_매출A!$J$2:$J$7000,RAW_매출A!$B$2:$B$7000,$A130,RAW_매출A!$A$2:$A$7000,EDATE($E130,AW$1-1))=0,"",SUMIFS(RAW_매출A!$J$2:$J$7000,RAW_매출A!$B$2:$B$7000,$A130,RAW_매출A!$A$2:$A$7000,EDATE($E130,AW$1-1)))),"")</f>
        <v/>
      </c>
      <c r="AX130" t="str">
        <f>IFERROR(IF($A130="","",IF(SUMIFS(RAW_매출A!$J$2:$J$7000,RAW_매출A!$B$2:$B$7000,$A130,RAW_매출A!$A$2:$A$7000,EDATE($E130,AX$1-1))=0,"",SUMIFS(RAW_매출A!$J$2:$J$7000,RAW_매출A!$B$2:$B$7000,$A130,RAW_매출A!$A$2:$A$7000,EDATE($E130,AX$1-1)))),"")</f>
        <v/>
      </c>
      <c r="AY130" t="str">
        <f>IFERROR(IF($A130="","",IF(SUMIFS(RAW_매출A!$J$2:$J$7000,RAW_매출A!$B$2:$B$7000,$A130,RAW_매출A!$A$2:$A$7000,EDATE($E130,AY$1-1))=0,"",SUMIFS(RAW_매출A!$J$2:$J$7000,RAW_매출A!$B$2:$B$7000,$A130,RAW_매출A!$A$2:$A$7000,EDATE($E130,AY$1-1)))),"")</f>
        <v/>
      </c>
      <c r="AZ130" t="str">
        <f>IFERROR(IF($A130="","",IF(SUMIFS(RAW_매출A!$J$2:$J$7000,RAW_매출A!$B$2:$B$7000,$A130,RAW_매출A!$A$2:$A$7000,EDATE($E130,AZ$1-1))=0,"",SUMIFS(RAW_매출A!$J$2:$J$7000,RAW_매출A!$B$2:$B$7000,$A130,RAW_매출A!$A$2:$A$7000,EDATE($E130,AZ$1-1)))),"")</f>
        <v/>
      </c>
      <c r="BA130" t="str">
        <f>IFERROR(IF($A130="","",IF(SUMIFS(RAW_매출A!$J$2:$J$7000,RAW_매출A!$B$2:$B$7000,$A130,RAW_매출A!$A$2:$A$7000,EDATE($E130,BA$1-1))=0,"",SUMIFS(RAW_매출A!$J$2:$J$7000,RAW_매출A!$B$2:$B$7000,$A130,RAW_매출A!$A$2:$A$7000,EDATE($E130,BA$1-1)))),"")</f>
        <v/>
      </c>
      <c r="BB130" t="str">
        <f>IFERROR(IF($A130="","",IF(SUMIFS(RAW_매출A!$J$2:$J$7000,RAW_매출A!$B$2:$B$7000,$A130,RAW_매출A!$A$2:$A$7000,EDATE($E130,BB$1-1))=0,"",SUMIFS(RAW_매출A!$J$2:$J$7000,RAW_매출A!$B$2:$B$7000,$A130,RAW_매출A!$A$2:$A$7000,EDATE($E130,BB$1-1)))),"")</f>
        <v/>
      </c>
      <c r="BC130" t="str">
        <f>IFERROR(IF($A130="","",IF(SUMIFS(RAW_매출A!$J$2:$J$7000,RAW_매출A!$B$2:$B$7000,$A130,RAW_매출A!$A$2:$A$7000,EDATE($E130,BC$1-1))=0,"",SUMIFS(RAW_매출A!$J$2:$J$7000,RAW_매출A!$B$2:$B$7000,$A130,RAW_매출A!$A$2:$A$7000,EDATE($E130,BC$1-1)))),"")</f>
        <v/>
      </c>
      <c r="BD130" t="str">
        <f>IFERROR(IF($A130="","",IF(SUMIFS(RAW_매출A!$J$2:$J$7000,RAW_매출A!$B$2:$B$7000,$A130,RAW_매출A!$A$2:$A$7000,EDATE($E130,BD$1-1))=0,"",SUMIFS(RAW_매출A!$J$2:$J$7000,RAW_매출A!$B$2:$B$7000,$A130,RAW_매출A!$A$2:$A$7000,EDATE($E130,BD$1-1)))),"")</f>
        <v/>
      </c>
      <c r="BE130" t="str">
        <f>IFERROR(IF($A130="","",IF(SUMIFS(RAW_매출A!$J$2:$J$7000,RAW_매출A!$B$2:$B$7000,$A130,RAW_매출A!$A$2:$A$7000,EDATE($E130,BE$1-1))=0,"",SUMIFS(RAW_매출A!$J$2:$J$7000,RAW_매출A!$B$2:$B$7000,$A130,RAW_매출A!$A$2:$A$7000,EDATE($E130,BE$1-1)))),"")</f>
        <v/>
      </c>
      <c r="BF130" t="str">
        <f>IFERROR(IF($A130="","",IF(SUMIFS(RAW_매출A!$J$2:$J$7000,RAW_매출A!$B$2:$B$7000,$A130,RAW_매출A!$A$2:$A$7000,EDATE($E130,BF$1-1))=0,"",SUMIFS(RAW_매출A!$J$2:$J$7000,RAW_매출A!$B$2:$B$7000,$A130,RAW_매출A!$A$2:$A$7000,EDATE($E130,BF$1-1)))),"")</f>
        <v/>
      </c>
      <c r="BG130" t="str">
        <f>IFERROR(IF($A130="","",IF(SUMIFS(RAW_매출A!$J$2:$J$7000,RAW_매출A!$B$2:$B$7000,$A130,RAW_매출A!$A$2:$A$7000,EDATE($E130,BG$1-1))=0,"",SUMIFS(RAW_매출A!$J$2:$J$7000,RAW_매출A!$B$2:$B$7000,$A130,RAW_매출A!$A$2:$A$7000,EDATE($E130,BG$1-1)))),"")</f>
        <v/>
      </c>
      <c r="BH130" t="str">
        <f>IFERROR(IF($A130="","",IF(SUMIFS(RAW_매출A!$J$2:$J$7000,RAW_매출A!$B$2:$B$7000,$A130,RAW_매출A!$A$2:$A$7000,EDATE($E130,BH$1-1))=0,"",SUMIFS(RAW_매출A!$J$2:$J$7000,RAW_매출A!$B$2:$B$7000,$A130,RAW_매출A!$A$2:$A$7000,EDATE($E130,BH$1-1)))),"")</f>
        <v/>
      </c>
      <c r="BI130" t="str">
        <f>IFERROR(IF($A130="","",IF(SUMIFS(RAW_매출A!$J$2:$J$7000,RAW_매출A!$B$2:$B$7000,$A130,RAW_매출A!$A$2:$A$7000,EDATE($E130,BI$1-1))=0,"",SUMIFS(RAW_매출A!$J$2:$J$7000,RAW_매출A!$B$2:$B$7000,$A130,RAW_매출A!$A$2:$A$7000,EDATE($E130,BI$1-1)))),"")</f>
        <v/>
      </c>
      <c r="BJ130" t="str">
        <f>IFERROR(IF($A130="","",IF(SUMIFS(RAW_매출A!$J$2:$J$7000,RAW_매출A!$B$2:$B$7000,$A130,RAW_매출A!$A$2:$A$7000,EDATE($E130,BJ$1-1))=0,"",SUMIFS(RAW_매출A!$J$2:$J$7000,RAW_매출A!$B$2:$B$7000,$A130,RAW_매출A!$A$2:$A$7000,EDATE($E130,BJ$1-1)))),"")</f>
        <v/>
      </c>
      <c r="BK130" t="str">
        <f>IFERROR(IF($A130="","",IF(SUMIFS(RAW_매출A!$J$2:$J$7000,RAW_매출A!$B$2:$B$7000,$A130,RAW_매출A!$A$2:$A$7000,EDATE($E130,BK$1-1))=0,"",SUMIFS(RAW_매출A!$J$2:$J$7000,RAW_매출A!$B$2:$B$7000,$A130,RAW_매출A!$A$2:$A$7000,EDATE($E130,BK$1-1)))),"")</f>
        <v/>
      </c>
      <c r="BL130" t="str">
        <f>IFERROR(IF($A130="","",IF(SUMIFS(RAW_매출A!$J$2:$J$7000,RAW_매출A!$B$2:$B$7000,$A130,RAW_매출A!$A$2:$A$7000,EDATE($E130,BL$1-1))=0,"",SUMIFS(RAW_매출A!$J$2:$J$7000,RAW_매출A!$B$2:$B$7000,$A130,RAW_매출A!$A$2:$A$7000,EDATE($E130,BL$1-1)))),"")</f>
        <v/>
      </c>
      <c r="BM130" t="str">
        <f>IFERROR(IF($A130="","",IF(SUMIFS(RAW_매출A!$J$2:$J$7000,RAW_매출A!$B$2:$B$7000,$A130,RAW_매출A!$A$2:$A$7000,EDATE($E130,BM$1-1))=0,"",SUMIFS(RAW_매출A!$J$2:$J$7000,RAW_매출A!$B$2:$B$7000,$A130,RAW_매출A!$A$2:$A$7000,EDATE($E130,BM$1-1)))),"")</f>
        <v/>
      </c>
      <c r="BN130" t="str">
        <f>IFERROR(IF($A130="","",IF(SUMIFS(RAW_매출A!$J$2:$J$7000,RAW_매출A!$B$2:$B$7000,$A130,RAW_매출A!$A$2:$A$7000,EDATE($E130,BN$1-1))=0,"",SUMIFS(RAW_매출A!$J$2:$J$7000,RAW_매출A!$B$2:$B$7000,$A130,RAW_매출A!$A$2:$A$7000,EDATE($E130,BN$1-1)))),"")</f>
        <v/>
      </c>
    </row>
    <row r="131" spans="1:66" x14ac:dyDescent="0.3">
      <c r="A131" t="str">
        <f>세팅!A132</f>
        <v>(1122) #군자용마초교점</v>
      </c>
      <c r="B131" t="str">
        <f>세팅!B132</f>
        <v>150-1</v>
      </c>
      <c r="C131">
        <f t="shared" ref="C131:C150" si="8">IFERROR(VALUE(MID(B131,5,10)),"")</f>
        <v>1</v>
      </c>
      <c r="D131" t="str">
        <f t="shared" ref="D131:D150" si="9">IF(C131="","",IF(C131&gt;=3,"3+",TEXT(C131,"0")))</f>
        <v>1</v>
      </c>
      <c r="E131" s="1">
        <f>세팅!D132</f>
        <v>45597</v>
      </c>
      <c r="F131">
        <f t="shared" si="7"/>
        <v>2947545</v>
      </c>
      <c r="G131">
        <f>IFERROR(IF($A131="","",IF(SUMIFS(RAW_매출A!$J$2:$J$7000,RAW_매출A!$B$2:$B$7000,$A131,RAW_매출A!$A$2:$A$7000,EDATE($E131,G$1-1))=0,"",SUMIFS(RAW_매출A!$J$2:$J$7000,RAW_매출A!$B$2:$B$7000,$A131,RAW_매출A!$A$2:$A$7000,EDATE($E131,G$1-1)))),"")</f>
        <v>1904630</v>
      </c>
      <c r="H131">
        <f>IFERROR(IF($A131="","",IF(SUMIFS(RAW_매출A!$J$2:$J$7000,RAW_매출A!$B$2:$B$7000,$A131,RAW_매출A!$A$2:$A$7000,EDATE($E131,H$1-1))=0,"",SUMIFS(RAW_매출A!$J$2:$J$7000,RAW_매출A!$B$2:$B$7000,$A131,RAW_매출A!$A$2:$A$7000,EDATE($E131,H$1-1)))),"")</f>
        <v>2321850</v>
      </c>
      <c r="I131">
        <f>IFERROR(IF($A131="","",IF(SUMIFS(RAW_매출A!$J$2:$J$7000,RAW_매출A!$B$2:$B$7000,$A131,RAW_매출A!$A$2:$A$7000,EDATE($E131,I$1-1))=0,"",SUMIFS(RAW_매출A!$J$2:$J$7000,RAW_매출A!$B$2:$B$7000,$A131,RAW_매출A!$A$2:$A$7000,EDATE($E131,I$1-1)))),"")</f>
        <v>2782800</v>
      </c>
      <c r="J131" s="28">
        <f>IFERROR(IF($A131="","",IF(SUMIFS(RAW_매출A!$J$2:$J$7000,RAW_매출A!$B$2:$B$7000,$A131,RAW_매출A!$A$2:$A$7000,EDATE($E131,J$1-1))=0,"",SUMIFS(RAW_매출A!$J$2:$J$7000,RAW_매출A!$B$2:$B$7000,$A131,RAW_매출A!$A$2:$A$7000,EDATE($E131,J$1-1)))),"")</f>
        <v>2474380</v>
      </c>
      <c r="K131" s="28">
        <f>IFERROR(IF($A131="","",IF(SUMIFS(RAW_매출A!$J$2:$J$7000,RAW_매출A!$B$2:$B$7000,$A131,RAW_매출A!$A$2:$A$7000,EDATE($E131,K$1-1))=0,"",SUMIFS(RAW_매출A!$J$2:$J$7000,RAW_매출A!$B$2:$B$7000,$A131,RAW_매출A!$A$2:$A$7000,EDATE($E131,K$1-1)))),"")</f>
        <v>2796540</v>
      </c>
      <c r="L131" s="28">
        <f>IFERROR(IF($A131="","",IF(SUMIFS(RAW_매출A!$J$2:$J$7000,RAW_매출A!$B$2:$B$7000,$A131,RAW_매출A!$A$2:$A$7000,EDATE($E131,L$1-1))=0,"",SUMIFS(RAW_매출A!$J$2:$J$7000,RAW_매출A!$B$2:$B$7000,$A131,RAW_매출A!$A$2:$A$7000,EDATE($E131,L$1-1)))),"")</f>
        <v>2922250</v>
      </c>
      <c r="M131" s="28">
        <f>IFERROR(IF($A131="","",IF(SUMIFS(RAW_매출A!$J$2:$J$7000,RAW_매출A!$B$2:$B$7000,$A131,RAW_매출A!$A$2:$A$7000,EDATE($E131,M$1-1))=0,"",SUMIFS(RAW_매출A!$J$2:$J$7000,RAW_매출A!$B$2:$B$7000,$A131,RAW_매출A!$A$2:$A$7000,EDATE($E131,M$1-1)))),"")</f>
        <v>3340400</v>
      </c>
      <c r="N131" s="28">
        <f>IFERROR(IF($A131="","",IF(SUMIFS(RAW_매출A!$J$2:$J$7000,RAW_매출A!$B$2:$B$7000,$A131,RAW_매출A!$A$2:$A$7000,EDATE($E131,N$1-1))=0,"",SUMIFS(RAW_매출A!$J$2:$J$7000,RAW_매출A!$B$2:$B$7000,$A131,RAW_매출A!$A$2:$A$7000,EDATE($E131,N$1-1)))),"")</f>
        <v>3042700</v>
      </c>
      <c r="O131" s="28">
        <f>IFERROR(IF($A131="","",IF(SUMIFS(RAW_매출A!$J$2:$J$7000,RAW_매출A!$B$2:$B$7000,$A131,RAW_매출A!$A$2:$A$7000,EDATE($E131,O$1-1))=0,"",SUMIFS(RAW_매출A!$J$2:$J$7000,RAW_매출A!$B$2:$B$7000,$A131,RAW_매출A!$A$2:$A$7000,EDATE($E131,O$1-1)))),"")</f>
        <v>3109000</v>
      </c>
      <c r="P131">
        <f>IFERROR(IF($A131="","",IF(SUMIFS(RAW_매출A!$J$2:$J$7000,RAW_매출A!$B$2:$B$7000,$A131,RAW_매출A!$A$2:$A$7000,EDATE($E131,P$1-1))=0,"",SUMIFS(RAW_매출A!$J$2:$J$7000,RAW_매출A!$B$2:$B$7000,$A131,RAW_매출A!$A$2:$A$7000,EDATE($E131,P$1-1)))),"")</f>
        <v>3059300</v>
      </c>
      <c r="Q131">
        <f>IFERROR(IF($A131="","",IF(SUMIFS(RAW_매출A!$J$2:$J$7000,RAW_매출A!$B$2:$B$7000,$A131,RAW_매출A!$A$2:$A$7000,EDATE($E131,Q$1-1))=0,"",SUMIFS(RAW_매출A!$J$2:$J$7000,RAW_매출A!$B$2:$B$7000,$A131,RAW_매출A!$A$2:$A$7000,EDATE($E131,Q$1-1)))),"")</f>
        <v>3102200</v>
      </c>
      <c r="R131">
        <f>IFERROR(IF($A131="","",IF(SUMIFS(RAW_매출A!$J$2:$J$7000,RAW_매출A!$B$2:$B$7000,$A131,RAW_매출A!$A$2:$A$7000,EDATE($E131,R$1-1))=0,"",SUMIFS(RAW_매출A!$J$2:$J$7000,RAW_매출A!$B$2:$B$7000,$A131,RAW_매출A!$A$2:$A$7000,EDATE($E131,R$1-1)))),"")</f>
        <v>4093200</v>
      </c>
      <c r="S131">
        <f>IFERROR(IF($A131="","",IF(SUMIFS(RAW_매출A!$J$2:$J$7000,RAW_매출A!$B$2:$B$7000,$A131,RAW_매출A!$A$2:$A$7000,EDATE($E131,S$1-1))=0,"",SUMIFS(RAW_매출A!$J$2:$J$7000,RAW_매출A!$B$2:$B$7000,$A131,RAW_매출A!$A$2:$A$7000,EDATE($E131,S$1-1)))),"")</f>
        <v>3494300</v>
      </c>
      <c r="T131">
        <f>IFERROR(IF($A131="","",IF(SUMIFS(RAW_매출A!$J$2:$J$7000,RAW_매출A!$B$2:$B$7000,$A131,RAW_매출A!$A$2:$A$7000,EDATE($E131,T$1-1))=0,"",SUMIFS(RAW_매출A!$J$2:$J$7000,RAW_매출A!$B$2:$B$7000,$A131,RAW_매출A!$A$2:$A$7000,EDATE($E131,T$1-1)))),"")</f>
        <v>3468800</v>
      </c>
      <c r="U131">
        <f>IFERROR(IF($A131="","",IF(SUMIFS(RAW_매출A!$J$2:$J$7000,RAW_매출A!$B$2:$B$7000,$A131,RAW_매출A!$A$2:$A$7000,EDATE($E131,U$1-1))=0,"",SUMIFS(RAW_매출A!$J$2:$J$7000,RAW_매출A!$B$2:$B$7000,$A131,RAW_매출A!$A$2:$A$7000,EDATE($E131,U$1-1)))),"")</f>
        <v>3044500</v>
      </c>
      <c r="V131">
        <f>IFERROR(IF($A131="","",IF(SUMIFS(RAW_매출A!$J$2:$J$7000,RAW_매출A!$B$2:$B$7000,$A131,RAW_매출A!$A$2:$A$7000,EDATE($E131,V$1-1))=0,"",SUMIFS(RAW_매출A!$J$2:$J$7000,RAW_매출A!$B$2:$B$7000,$A131,RAW_매출A!$A$2:$A$7000,EDATE($E131,V$1-1)))),"")</f>
        <v>3340000</v>
      </c>
      <c r="W131">
        <f>IFERROR(IF($A131="","",IF(SUMIFS(RAW_매출A!$J$2:$J$7000,RAW_매출A!$B$2:$B$7000,$A131,RAW_매출A!$A$2:$A$7000,EDATE($E131,W$1-1))=0,"",SUMIFS(RAW_매출A!$J$2:$J$7000,RAW_매출A!$B$2:$B$7000,$A131,RAW_매출A!$A$2:$A$7000,EDATE($E131,W$1-1)))),"")</f>
        <v>3492800</v>
      </c>
      <c r="X131">
        <f>IFERROR(IF($A131="","",IF(SUMIFS(RAW_매출A!$J$2:$J$7000,RAW_매출A!$B$2:$B$7000,$A131,RAW_매출A!$A$2:$A$7000,EDATE($E131,X$1-1))=0,"",SUMIFS(RAW_매출A!$J$2:$J$7000,RAW_매출A!$B$2:$B$7000,$A131,RAW_매출A!$A$2:$A$7000,EDATE($E131,X$1-1)))),"")</f>
        <v>4168300</v>
      </c>
      <c r="Y131">
        <f>IFERROR(IF($A131="","",IF(SUMIFS(RAW_매출A!$J$2:$J$7000,RAW_매출A!$B$2:$B$7000,$A131,RAW_매출A!$A$2:$A$7000,EDATE($E131,Y$1-1))=0,"",SUMIFS(RAW_매출A!$J$2:$J$7000,RAW_매출A!$B$2:$B$7000,$A131,RAW_매출A!$A$2:$A$7000,EDATE($E131,Y$1-1)))),"")</f>
        <v>4485300</v>
      </c>
      <c r="Z131">
        <f>IFERROR(IF($A131="","",IF(SUMIFS(RAW_매출A!$J$2:$J$7000,RAW_매출A!$B$2:$B$7000,$A131,RAW_매출A!$A$2:$A$7000,EDATE($E131,Z$1-1))=0,"",SUMIFS(RAW_매출A!$J$2:$J$7000,RAW_매출A!$B$2:$B$7000,$A131,RAW_매출A!$A$2:$A$7000,EDATE($E131,Z$1-1)))),"")</f>
        <v>3583900</v>
      </c>
      <c r="AA131" t="str">
        <f>IFERROR(IF($A131="","",IF(SUMIFS(RAW_매출A!$J$2:$J$7000,RAW_매출A!$B$2:$B$7000,$A131,RAW_매출A!$A$2:$A$7000,EDATE($E131,AA$1-1))=0,"",SUMIFS(RAW_매출A!$J$2:$J$7000,RAW_매출A!$B$2:$B$7000,$A131,RAW_매출A!$A$2:$A$7000,EDATE($E131,AA$1-1)))),"")</f>
        <v/>
      </c>
      <c r="AB131" t="str">
        <f>IFERROR(IF($A131="","",IF(SUMIFS(RAW_매출A!$J$2:$J$7000,RAW_매출A!$B$2:$B$7000,$A131,RAW_매출A!$A$2:$A$7000,EDATE($E131,AB$1-1))=0,"",SUMIFS(RAW_매출A!$J$2:$J$7000,RAW_매출A!$B$2:$B$7000,$A131,RAW_매출A!$A$2:$A$7000,EDATE($E131,AB$1-1)))),"")</f>
        <v/>
      </c>
      <c r="AC131" t="str">
        <f>IFERROR(IF($A131="","",IF(SUMIFS(RAW_매출A!$J$2:$J$7000,RAW_매출A!$B$2:$B$7000,$A131,RAW_매출A!$A$2:$A$7000,EDATE($E131,AC$1-1))=0,"",SUMIFS(RAW_매출A!$J$2:$J$7000,RAW_매출A!$B$2:$B$7000,$A131,RAW_매출A!$A$2:$A$7000,EDATE($E131,AC$1-1)))),"")</f>
        <v/>
      </c>
      <c r="AD131" t="str">
        <f>IFERROR(IF($A131="","",IF(SUMIFS(RAW_매출A!$J$2:$J$7000,RAW_매출A!$B$2:$B$7000,$A131,RAW_매출A!$A$2:$A$7000,EDATE($E131,AD$1-1))=0,"",SUMIFS(RAW_매출A!$J$2:$J$7000,RAW_매출A!$B$2:$B$7000,$A131,RAW_매출A!$A$2:$A$7000,EDATE($E131,AD$1-1)))),"")</f>
        <v/>
      </c>
      <c r="AE131" t="str">
        <f>IFERROR(IF($A131="","",IF(SUMIFS(RAW_매출A!$J$2:$J$7000,RAW_매출A!$B$2:$B$7000,$A131,RAW_매출A!$A$2:$A$7000,EDATE($E131,AE$1-1))=0,"",SUMIFS(RAW_매출A!$J$2:$J$7000,RAW_매출A!$B$2:$B$7000,$A131,RAW_매출A!$A$2:$A$7000,EDATE($E131,AE$1-1)))),"")</f>
        <v/>
      </c>
      <c r="AF131" t="str">
        <f>IFERROR(IF($A131="","",IF(SUMIFS(RAW_매출A!$J$2:$J$7000,RAW_매출A!$B$2:$B$7000,$A131,RAW_매출A!$A$2:$A$7000,EDATE($E131,AF$1-1))=0,"",SUMIFS(RAW_매출A!$J$2:$J$7000,RAW_매출A!$B$2:$B$7000,$A131,RAW_매출A!$A$2:$A$7000,EDATE($E131,AF$1-1)))),"")</f>
        <v/>
      </c>
      <c r="AG131" t="str">
        <f>IFERROR(IF($A131="","",IF(SUMIFS(RAW_매출A!$J$2:$J$7000,RAW_매출A!$B$2:$B$7000,$A131,RAW_매출A!$A$2:$A$7000,EDATE($E131,AG$1-1))=0,"",SUMIFS(RAW_매출A!$J$2:$J$7000,RAW_매출A!$B$2:$B$7000,$A131,RAW_매출A!$A$2:$A$7000,EDATE($E131,AG$1-1)))),"")</f>
        <v/>
      </c>
      <c r="AH131" t="str">
        <f>IFERROR(IF($A131="","",IF(SUMIFS(RAW_매출A!$J$2:$J$7000,RAW_매출A!$B$2:$B$7000,$A131,RAW_매출A!$A$2:$A$7000,EDATE($E131,AH$1-1))=0,"",SUMIFS(RAW_매출A!$J$2:$J$7000,RAW_매출A!$B$2:$B$7000,$A131,RAW_매출A!$A$2:$A$7000,EDATE($E131,AH$1-1)))),"")</f>
        <v/>
      </c>
      <c r="AI131" t="str">
        <f>IFERROR(IF($A131="","",IF(SUMIFS(RAW_매출A!$J$2:$J$7000,RAW_매출A!$B$2:$B$7000,$A131,RAW_매출A!$A$2:$A$7000,EDATE($E131,AI$1-1))=0,"",SUMIFS(RAW_매출A!$J$2:$J$7000,RAW_매출A!$B$2:$B$7000,$A131,RAW_매출A!$A$2:$A$7000,EDATE($E131,AI$1-1)))),"")</f>
        <v/>
      </c>
      <c r="AJ131" t="str">
        <f>IFERROR(IF($A131="","",IF(SUMIFS(RAW_매출A!$J$2:$J$7000,RAW_매출A!$B$2:$B$7000,$A131,RAW_매출A!$A$2:$A$7000,EDATE($E131,AJ$1-1))=0,"",SUMIFS(RAW_매출A!$J$2:$J$7000,RAW_매출A!$B$2:$B$7000,$A131,RAW_매출A!$A$2:$A$7000,EDATE($E131,AJ$1-1)))),"")</f>
        <v/>
      </c>
      <c r="AK131" t="str">
        <f>IFERROR(IF($A131="","",IF(SUMIFS(RAW_매출A!$J$2:$J$7000,RAW_매출A!$B$2:$B$7000,$A131,RAW_매출A!$A$2:$A$7000,EDATE($E131,AK$1-1))=0,"",SUMIFS(RAW_매출A!$J$2:$J$7000,RAW_매출A!$B$2:$B$7000,$A131,RAW_매출A!$A$2:$A$7000,EDATE($E131,AK$1-1)))),"")</f>
        <v/>
      </c>
      <c r="AL131" t="str">
        <f>IFERROR(IF($A131="","",IF(SUMIFS(RAW_매출A!$J$2:$J$7000,RAW_매출A!$B$2:$B$7000,$A131,RAW_매출A!$A$2:$A$7000,EDATE($E131,AL$1-1))=0,"",SUMIFS(RAW_매출A!$J$2:$J$7000,RAW_매출A!$B$2:$B$7000,$A131,RAW_매출A!$A$2:$A$7000,EDATE($E131,AL$1-1)))),"")</f>
        <v/>
      </c>
      <c r="AM131" t="str">
        <f>IFERROR(IF($A131="","",IF(SUMIFS(RAW_매출A!$J$2:$J$7000,RAW_매출A!$B$2:$B$7000,$A131,RAW_매출A!$A$2:$A$7000,EDATE($E131,AM$1-1))=0,"",SUMIFS(RAW_매출A!$J$2:$J$7000,RAW_매출A!$B$2:$B$7000,$A131,RAW_매출A!$A$2:$A$7000,EDATE($E131,AM$1-1)))),"")</f>
        <v/>
      </c>
      <c r="AN131" t="str">
        <f>IFERROR(IF($A131="","",IF(SUMIFS(RAW_매출A!$J$2:$J$7000,RAW_매출A!$B$2:$B$7000,$A131,RAW_매출A!$A$2:$A$7000,EDATE($E131,AN$1-1))=0,"",SUMIFS(RAW_매출A!$J$2:$J$7000,RAW_매출A!$B$2:$B$7000,$A131,RAW_매출A!$A$2:$A$7000,EDATE($E131,AN$1-1)))),"")</f>
        <v/>
      </c>
      <c r="AO131" t="str">
        <f>IFERROR(IF($A131="","",IF(SUMIFS(RAW_매출A!$J$2:$J$7000,RAW_매출A!$B$2:$B$7000,$A131,RAW_매출A!$A$2:$A$7000,EDATE($E131,AO$1-1))=0,"",SUMIFS(RAW_매출A!$J$2:$J$7000,RAW_매출A!$B$2:$B$7000,$A131,RAW_매출A!$A$2:$A$7000,EDATE($E131,AO$1-1)))),"")</f>
        <v/>
      </c>
      <c r="AP131" t="str">
        <f>IFERROR(IF($A131="","",IF(SUMIFS(RAW_매출A!$J$2:$J$7000,RAW_매출A!$B$2:$B$7000,$A131,RAW_매출A!$A$2:$A$7000,EDATE($E131,AP$1-1))=0,"",SUMIFS(RAW_매출A!$J$2:$J$7000,RAW_매출A!$B$2:$B$7000,$A131,RAW_매출A!$A$2:$A$7000,EDATE($E131,AP$1-1)))),"")</f>
        <v/>
      </c>
      <c r="AQ131" t="str">
        <f>IFERROR(IF($A131="","",IF(SUMIFS(RAW_매출A!$J$2:$J$7000,RAW_매출A!$B$2:$B$7000,$A131,RAW_매출A!$A$2:$A$7000,EDATE($E131,AQ$1-1))=0,"",SUMIFS(RAW_매출A!$J$2:$J$7000,RAW_매출A!$B$2:$B$7000,$A131,RAW_매출A!$A$2:$A$7000,EDATE($E131,AQ$1-1)))),"")</f>
        <v/>
      </c>
      <c r="AR131" t="str">
        <f>IFERROR(IF($A131="","",IF(SUMIFS(RAW_매출A!$J$2:$J$7000,RAW_매출A!$B$2:$B$7000,$A131,RAW_매출A!$A$2:$A$7000,EDATE($E131,AR$1-1))=0,"",SUMIFS(RAW_매출A!$J$2:$J$7000,RAW_매출A!$B$2:$B$7000,$A131,RAW_매출A!$A$2:$A$7000,EDATE($E131,AR$1-1)))),"")</f>
        <v/>
      </c>
      <c r="AS131" t="str">
        <f>IFERROR(IF($A131="","",IF(SUMIFS(RAW_매출A!$J$2:$J$7000,RAW_매출A!$B$2:$B$7000,$A131,RAW_매출A!$A$2:$A$7000,EDATE($E131,AS$1-1))=0,"",SUMIFS(RAW_매출A!$J$2:$J$7000,RAW_매출A!$B$2:$B$7000,$A131,RAW_매출A!$A$2:$A$7000,EDATE($E131,AS$1-1)))),"")</f>
        <v/>
      </c>
      <c r="AT131" t="str">
        <f>IFERROR(IF($A131="","",IF(SUMIFS(RAW_매출A!$J$2:$J$7000,RAW_매출A!$B$2:$B$7000,$A131,RAW_매출A!$A$2:$A$7000,EDATE($E131,AT$1-1))=0,"",SUMIFS(RAW_매출A!$J$2:$J$7000,RAW_매출A!$B$2:$B$7000,$A131,RAW_매출A!$A$2:$A$7000,EDATE($E131,AT$1-1)))),"")</f>
        <v/>
      </c>
      <c r="AU131" t="str">
        <f>IFERROR(IF($A131="","",IF(SUMIFS(RAW_매출A!$J$2:$J$7000,RAW_매출A!$B$2:$B$7000,$A131,RAW_매출A!$A$2:$A$7000,EDATE($E131,AU$1-1))=0,"",SUMIFS(RAW_매출A!$J$2:$J$7000,RAW_매출A!$B$2:$B$7000,$A131,RAW_매출A!$A$2:$A$7000,EDATE($E131,AU$1-1)))),"")</f>
        <v/>
      </c>
      <c r="AV131" t="str">
        <f>IFERROR(IF($A131="","",IF(SUMIFS(RAW_매출A!$J$2:$J$7000,RAW_매출A!$B$2:$B$7000,$A131,RAW_매출A!$A$2:$A$7000,EDATE($E131,AV$1-1))=0,"",SUMIFS(RAW_매출A!$J$2:$J$7000,RAW_매출A!$B$2:$B$7000,$A131,RAW_매출A!$A$2:$A$7000,EDATE($E131,AV$1-1)))),"")</f>
        <v/>
      </c>
      <c r="AW131" t="str">
        <f>IFERROR(IF($A131="","",IF(SUMIFS(RAW_매출A!$J$2:$J$7000,RAW_매출A!$B$2:$B$7000,$A131,RAW_매출A!$A$2:$A$7000,EDATE($E131,AW$1-1))=0,"",SUMIFS(RAW_매출A!$J$2:$J$7000,RAW_매출A!$B$2:$B$7000,$A131,RAW_매출A!$A$2:$A$7000,EDATE($E131,AW$1-1)))),"")</f>
        <v/>
      </c>
      <c r="AX131" t="str">
        <f>IFERROR(IF($A131="","",IF(SUMIFS(RAW_매출A!$J$2:$J$7000,RAW_매출A!$B$2:$B$7000,$A131,RAW_매출A!$A$2:$A$7000,EDATE($E131,AX$1-1))=0,"",SUMIFS(RAW_매출A!$J$2:$J$7000,RAW_매출A!$B$2:$B$7000,$A131,RAW_매출A!$A$2:$A$7000,EDATE($E131,AX$1-1)))),"")</f>
        <v/>
      </c>
      <c r="AY131" t="str">
        <f>IFERROR(IF($A131="","",IF(SUMIFS(RAW_매출A!$J$2:$J$7000,RAW_매출A!$B$2:$B$7000,$A131,RAW_매출A!$A$2:$A$7000,EDATE($E131,AY$1-1))=0,"",SUMIFS(RAW_매출A!$J$2:$J$7000,RAW_매출A!$B$2:$B$7000,$A131,RAW_매출A!$A$2:$A$7000,EDATE($E131,AY$1-1)))),"")</f>
        <v/>
      </c>
      <c r="AZ131" t="str">
        <f>IFERROR(IF($A131="","",IF(SUMIFS(RAW_매출A!$J$2:$J$7000,RAW_매출A!$B$2:$B$7000,$A131,RAW_매출A!$A$2:$A$7000,EDATE($E131,AZ$1-1))=0,"",SUMIFS(RAW_매출A!$J$2:$J$7000,RAW_매출A!$B$2:$B$7000,$A131,RAW_매출A!$A$2:$A$7000,EDATE($E131,AZ$1-1)))),"")</f>
        <v/>
      </c>
      <c r="BA131" t="str">
        <f>IFERROR(IF($A131="","",IF(SUMIFS(RAW_매출A!$J$2:$J$7000,RAW_매출A!$B$2:$B$7000,$A131,RAW_매출A!$A$2:$A$7000,EDATE($E131,BA$1-1))=0,"",SUMIFS(RAW_매출A!$J$2:$J$7000,RAW_매출A!$B$2:$B$7000,$A131,RAW_매출A!$A$2:$A$7000,EDATE($E131,BA$1-1)))),"")</f>
        <v/>
      </c>
      <c r="BB131" t="str">
        <f>IFERROR(IF($A131="","",IF(SUMIFS(RAW_매출A!$J$2:$J$7000,RAW_매출A!$B$2:$B$7000,$A131,RAW_매출A!$A$2:$A$7000,EDATE($E131,BB$1-1))=0,"",SUMIFS(RAW_매출A!$J$2:$J$7000,RAW_매출A!$B$2:$B$7000,$A131,RAW_매출A!$A$2:$A$7000,EDATE($E131,BB$1-1)))),"")</f>
        <v/>
      </c>
      <c r="BC131" t="str">
        <f>IFERROR(IF($A131="","",IF(SUMIFS(RAW_매출A!$J$2:$J$7000,RAW_매출A!$B$2:$B$7000,$A131,RAW_매출A!$A$2:$A$7000,EDATE($E131,BC$1-1))=0,"",SUMIFS(RAW_매출A!$J$2:$J$7000,RAW_매출A!$B$2:$B$7000,$A131,RAW_매출A!$A$2:$A$7000,EDATE($E131,BC$1-1)))),"")</f>
        <v/>
      </c>
      <c r="BD131" t="str">
        <f>IFERROR(IF($A131="","",IF(SUMIFS(RAW_매출A!$J$2:$J$7000,RAW_매출A!$B$2:$B$7000,$A131,RAW_매출A!$A$2:$A$7000,EDATE($E131,BD$1-1))=0,"",SUMIFS(RAW_매출A!$J$2:$J$7000,RAW_매출A!$B$2:$B$7000,$A131,RAW_매출A!$A$2:$A$7000,EDATE($E131,BD$1-1)))),"")</f>
        <v/>
      </c>
      <c r="BE131" t="str">
        <f>IFERROR(IF($A131="","",IF(SUMIFS(RAW_매출A!$J$2:$J$7000,RAW_매출A!$B$2:$B$7000,$A131,RAW_매출A!$A$2:$A$7000,EDATE($E131,BE$1-1))=0,"",SUMIFS(RAW_매출A!$J$2:$J$7000,RAW_매출A!$B$2:$B$7000,$A131,RAW_매출A!$A$2:$A$7000,EDATE($E131,BE$1-1)))),"")</f>
        <v/>
      </c>
      <c r="BF131" t="str">
        <f>IFERROR(IF($A131="","",IF(SUMIFS(RAW_매출A!$J$2:$J$7000,RAW_매출A!$B$2:$B$7000,$A131,RAW_매출A!$A$2:$A$7000,EDATE($E131,BF$1-1))=0,"",SUMIFS(RAW_매출A!$J$2:$J$7000,RAW_매출A!$B$2:$B$7000,$A131,RAW_매출A!$A$2:$A$7000,EDATE($E131,BF$1-1)))),"")</f>
        <v/>
      </c>
      <c r="BG131" t="str">
        <f>IFERROR(IF($A131="","",IF(SUMIFS(RAW_매출A!$J$2:$J$7000,RAW_매출A!$B$2:$B$7000,$A131,RAW_매출A!$A$2:$A$7000,EDATE($E131,BG$1-1))=0,"",SUMIFS(RAW_매출A!$J$2:$J$7000,RAW_매출A!$B$2:$B$7000,$A131,RAW_매출A!$A$2:$A$7000,EDATE($E131,BG$1-1)))),"")</f>
        <v/>
      </c>
      <c r="BH131" t="str">
        <f>IFERROR(IF($A131="","",IF(SUMIFS(RAW_매출A!$J$2:$J$7000,RAW_매출A!$B$2:$B$7000,$A131,RAW_매출A!$A$2:$A$7000,EDATE($E131,BH$1-1))=0,"",SUMIFS(RAW_매출A!$J$2:$J$7000,RAW_매출A!$B$2:$B$7000,$A131,RAW_매출A!$A$2:$A$7000,EDATE($E131,BH$1-1)))),"")</f>
        <v/>
      </c>
      <c r="BI131" t="str">
        <f>IFERROR(IF($A131="","",IF(SUMIFS(RAW_매출A!$J$2:$J$7000,RAW_매출A!$B$2:$B$7000,$A131,RAW_매출A!$A$2:$A$7000,EDATE($E131,BI$1-1))=0,"",SUMIFS(RAW_매출A!$J$2:$J$7000,RAW_매출A!$B$2:$B$7000,$A131,RAW_매출A!$A$2:$A$7000,EDATE($E131,BI$1-1)))),"")</f>
        <v/>
      </c>
      <c r="BJ131" t="str">
        <f>IFERROR(IF($A131="","",IF(SUMIFS(RAW_매출A!$J$2:$J$7000,RAW_매출A!$B$2:$B$7000,$A131,RAW_매출A!$A$2:$A$7000,EDATE($E131,BJ$1-1))=0,"",SUMIFS(RAW_매출A!$J$2:$J$7000,RAW_매출A!$B$2:$B$7000,$A131,RAW_매출A!$A$2:$A$7000,EDATE($E131,BJ$1-1)))),"")</f>
        <v/>
      </c>
      <c r="BK131" t="str">
        <f>IFERROR(IF($A131="","",IF(SUMIFS(RAW_매출A!$J$2:$J$7000,RAW_매출A!$B$2:$B$7000,$A131,RAW_매출A!$A$2:$A$7000,EDATE($E131,BK$1-1))=0,"",SUMIFS(RAW_매출A!$J$2:$J$7000,RAW_매출A!$B$2:$B$7000,$A131,RAW_매출A!$A$2:$A$7000,EDATE($E131,BK$1-1)))),"")</f>
        <v/>
      </c>
      <c r="BL131" t="str">
        <f>IFERROR(IF($A131="","",IF(SUMIFS(RAW_매출A!$J$2:$J$7000,RAW_매출A!$B$2:$B$7000,$A131,RAW_매출A!$A$2:$A$7000,EDATE($E131,BL$1-1))=0,"",SUMIFS(RAW_매출A!$J$2:$J$7000,RAW_매출A!$B$2:$B$7000,$A131,RAW_매출A!$A$2:$A$7000,EDATE($E131,BL$1-1)))),"")</f>
        <v/>
      </c>
      <c r="BM131" t="str">
        <f>IFERROR(IF($A131="","",IF(SUMIFS(RAW_매출A!$J$2:$J$7000,RAW_매출A!$B$2:$B$7000,$A131,RAW_매출A!$A$2:$A$7000,EDATE($E131,BM$1-1))=0,"",SUMIFS(RAW_매출A!$J$2:$J$7000,RAW_매출A!$B$2:$B$7000,$A131,RAW_매출A!$A$2:$A$7000,EDATE($E131,BM$1-1)))),"")</f>
        <v/>
      </c>
      <c r="BN131" t="str">
        <f>IFERROR(IF($A131="","",IF(SUMIFS(RAW_매출A!$J$2:$J$7000,RAW_매출A!$B$2:$B$7000,$A131,RAW_매출A!$A$2:$A$7000,EDATE($E131,BN$1-1))=0,"",SUMIFS(RAW_매출A!$J$2:$J$7000,RAW_매출A!$B$2:$B$7000,$A131,RAW_매출A!$A$2:$A$7000,EDATE($E131,BN$1-1)))),"")</f>
        <v/>
      </c>
    </row>
    <row r="132" spans="1:66" x14ac:dyDescent="0.3">
      <c r="A132" t="str">
        <f>세팅!A133</f>
        <v>(1123) #왕십리도선점</v>
      </c>
      <c r="B132" t="str">
        <f>세팅!B133</f>
        <v>150-1</v>
      </c>
      <c r="C132">
        <f t="shared" si="8"/>
        <v>1</v>
      </c>
      <c r="D132" t="str">
        <f t="shared" si="9"/>
        <v>1</v>
      </c>
      <c r="E132" s="1">
        <f>세팅!D133</f>
        <v>45627</v>
      </c>
      <c r="F132">
        <f t="shared" si="7"/>
        <v>3971838.3333333335</v>
      </c>
      <c r="G132">
        <f>IFERROR(IF($A132="","",IF(SUMIFS(RAW_매출A!$J$2:$J$7000,RAW_매출A!$B$2:$B$7000,$A132,RAW_매출A!$A$2:$A$7000,EDATE($E132,G$1-1))=0,"",SUMIFS(RAW_매출A!$J$2:$J$7000,RAW_매출A!$B$2:$B$7000,$A132,RAW_매출A!$A$2:$A$7000,EDATE($E132,G$1-1)))),"")</f>
        <v>2394780</v>
      </c>
      <c r="H132">
        <f>IFERROR(IF($A132="","",IF(SUMIFS(RAW_매출A!$J$2:$J$7000,RAW_매출A!$B$2:$B$7000,$A132,RAW_매출A!$A$2:$A$7000,EDATE($E132,H$1-1))=0,"",SUMIFS(RAW_매출A!$J$2:$J$7000,RAW_매출A!$B$2:$B$7000,$A132,RAW_매출A!$A$2:$A$7000,EDATE($E132,H$1-1)))),"")</f>
        <v>2829680</v>
      </c>
      <c r="I132">
        <f>IFERROR(IF($A132="","",IF(SUMIFS(RAW_매출A!$J$2:$J$7000,RAW_매출A!$B$2:$B$7000,$A132,RAW_매출A!$A$2:$A$7000,EDATE($E132,I$1-1))=0,"",SUMIFS(RAW_매출A!$J$2:$J$7000,RAW_매출A!$B$2:$B$7000,$A132,RAW_매출A!$A$2:$A$7000,EDATE($E132,I$1-1)))),"")</f>
        <v>2696550</v>
      </c>
      <c r="J132" s="28">
        <f>IFERROR(IF($A132="","",IF(SUMIFS(RAW_매출A!$J$2:$J$7000,RAW_매출A!$B$2:$B$7000,$A132,RAW_매출A!$A$2:$A$7000,EDATE($E132,J$1-1))=0,"",SUMIFS(RAW_매출A!$J$2:$J$7000,RAW_매출A!$B$2:$B$7000,$A132,RAW_매출A!$A$2:$A$7000,EDATE($E132,J$1-1)))),"")</f>
        <v>3669390</v>
      </c>
      <c r="K132" s="28">
        <f>IFERROR(IF($A132="","",IF(SUMIFS(RAW_매출A!$J$2:$J$7000,RAW_매출A!$B$2:$B$7000,$A132,RAW_매출A!$A$2:$A$7000,EDATE($E132,K$1-1))=0,"",SUMIFS(RAW_매출A!$J$2:$J$7000,RAW_매출A!$B$2:$B$7000,$A132,RAW_매출A!$A$2:$A$7000,EDATE($E132,K$1-1)))),"")</f>
        <v>3125510</v>
      </c>
      <c r="L132" s="28">
        <f>IFERROR(IF($A132="","",IF(SUMIFS(RAW_매출A!$J$2:$J$7000,RAW_매출A!$B$2:$B$7000,$A132,RAW_매출A!$A$2:$A$7000,EDATE($E132,L$1-1))=0,"",SUMIFS(RAW_매출A!$J$2:$J$7000,RAW_매출A!$B$2:$B$7000,$A132,RAW_매출A!$A$2:$A$7000,EDATE($E132,L$1-1)))),"")</f>
        <v>4182520</v>
      </c>
      <c r="M132" s="28">
        <f>IFERROR(IF($A132="","",IF(SUMIFS(RAW_매출A!$J$2:$J$7000,RAW_매출A!$B$2:$B$7000,$A132,RAW_매출A!$A$2:$A$7000,EDATE($E132,M$1-1))=0,"",SUMIFS(RAW_매출A!$J$2:$J$7000,RAW_매출A!$B$2:$B$7000,$A132,RAW_매출A!$A$2:$A$7000,EDATE($E132,M$1-1)))),"")</f>
        <v>4297250</v>
      </c>
      <c r="N132" s="28">
        <f>IFERROR(IF($A132="","",IF(SUMIFS(RAW_매출A!$J$2:$J$7000,RAW_매출A!$B$2:$B$7000,$A132,RAW_매출A!$A$2:$A$7000,EDATE($E132,N$1-1))=0,"",SUMIFS(RAW_매출A!$J$2:$J$7000,RAW_매출A!$B$2:$B$7000,$A132,RAW_매출A!$A$2:$A$7000,EDATE($E132,N$1-1)))),"")</f>
        <v>4230600</v>
      </c>
      <c r="O132" s="28">
        <f>IFERROR(IF($A132="","",IF(SUMIFS(RAW_매출A!$J$2:$J$7000,RAW_매출A!$B$2:$B$7000,$A132,RAW_매출A!$A$2:$A$7000,EDATE($E132,O$1-1))=0,"",SUMIFS(RAW_매출A!$J$2:$J$7000,RAW_매출A!$B$2:$B$7000,$A132,RAW_매출A!$A$2:$A$7000,EDATE($E132,O$1-1)))),"")</f>
        <v>4325760</v>
      </c>
      <c r="P132">
        <f>IFERROR(IF($A132="","",IF(SUMIFS(RAW_매출A!$J$2:$J$7000,RAW_매출A!$B$2:$B$7000,$A132,RAW_매출A!$A$2:$A$7000,EDATE($E132,P$1-1))=0,"",SUMIFS(RAW_매출A!$J$2:$J$7000,RAW_매출A!$B$2:$B$7000,$A132,RAW_매출A!$A$2:$A$7000,EDATE($E132,P$1-1)))),"")</f>
        <v>4121020</v>
      </c>
      <c r="Q132">
        <f>IFERROR(IF($A132="","",IF(SUMIFS(RAW_매출A!$J$2:$J$7000,RAW_매출A!$B$2:$B$7000,$A132,RAW_매출A!$A$2:$A$7000,EDATE($E132,Q$1-1))=0,"",SUMIFS(RAW_매출A!$J$2:$J$7000,RAW_매출A!$B$2:$B$7000,$A132,RAW_매출A!$A$2:$A$7000,EDATE($E132,Q$1-1)))),"")</f>
        <v>4918530</v>
      </c>
      <c r="R132">
        <f>IFERROR(IF($A132="","",IF(SUMIFS(RAW_매출A!$J$2:$J$7000,RAW_매출A!$B$2:$B$7000,$A132,RAW_매출A!$A$2:$A$7000,EDATE($E132,R$1-1))=0,"",SUMIFS(RAW_매출A!$J$2:$J$7000,RAW_매출A!$B$2:$B$7000,$A132,RAW_매출A!$A$2:$A$7000,EDATE($E132,R$1-1)))),"")</f>
        <v>4236200</v>
      </c>
      <c r="S132">
        <f>IFERROR(IF($A132="","",IF(SUMIFS(RAW_매출A!$J$2:$J$7000,RAW_매출A!$B$2:$B$7000,$A132,RAW_매출A!$A$2:$A$7000,EDATE($E132,S$1-1))=0,"",SUMIFS(RAW_매출A!$J$2:$J$7000,RAW_매출A!$B$2:$B$7000,$A132,RAW_매출A!$A$2:$A$7000,EDATE($E132,S$1-1)))),"")</f>
        <v>4571560</v>
      </c>
      <c r="T132">
        <f>IFERROR(IF($A132="","",IF(SUMIFS(RAW_매출A!$J$2:$J$7000,RAW_매출A!$B$2:$B$7000,$A132,RAW_매출A!$A$2:$A$7000,EDATE($E132,T$1-1))=0,"",SUMIFS(RAW_매출A!$J$2:$J$7000,RAW_매출A!$B$2:$B$7000,$A132,RAW_매출A!$A$2:$A$7000,EDATE($E132,T$1-1)))),"")</f>
        <v>4144360</v>
      </c>
      <c r="U132">
        <f>IFERROR(IF($A132="","",IF(SUMIFS(RAW_매출A!$J$2:$J$7000,RAW_매출A!$B$2:$B$7000,$A132,RAW_매출A!$A$2:$A$7000,EDATE($E132,U$1-1))=0,"",SUMIFS(RAW_매출A!$J$2:$J$7000,RAW_매출A!$B$2:$B$7000,$A132,RAW_매출A!$A$2:$A$7000,EDATE($E132,U$1-1)))),"")</f>
        <v>4139210</v>
      </c>
      <c r="V132">
        <f>IFERROR(IF($A132="","",IF(SUMIFS(RAW_매출A!$J$2:$J$7000,RAW_매출A!$B$2:$B$7000,$A132,RAW_매출A!$A$2:$A$7000,EDATE($E132,V$1-1))=0,"",SUMIFS(RAW_매출A!$J$2:$J$7000,RAW_매출A!$B$2:$B$7000,$A132,RAW_매출A!$A$2:$A$7000,EDATE($E132,V$1-1)))),"")</f>
        <v>4380660</v>
      </c>
      <c r="W132">
        <f>IFERROR(IF($A132="","",IF(SUMIFS(RAW_매출A!$J$2:$J$7000,RAW_매출A!$B$2:$B$7000,$A132,RAW_매출A!$A$2:$A$7000,EDATE($E132,W$1-1))=0,"",SUMIFS(RAW_매출A!$J$2:$J$7000,RAW_매출A!$B$2:$B$7000,$A132,RAW_매출A!$A$2:$A$7000,EDATE($E132,W$1-1)))),"")</f>
        <v>4774480</v>
      </c>
      <c r="X132">
        <f>IFERROR(IF($A132="","",IF(SUMIFS(RAW_매출A!$J$2:$J$7000,RAW_매출A!$B$2:$B$7000,$A132,RAW_매출A!$A$2:$A$7000,EDATE($E132,X$1-1))=0,"",SUMIFS(RAW_매출A!$J$2:$J$7000,RAW_매출A!$B$2:$B$7000,$A132,RAW_매출A!$A$2:$A$7000,EDATE($E132,X$1-1)))),"")</f>
        <v>5699240</v>
      </c>
      <c r="Y132">
        <f>IFERROR(IF($A132="","",IF(SUMIFS(RAW_매출A!$J$2:$J$7000,RAW_매출A!$B$2:$B$7000,$A132,RAW_매출A!$A$2:$A$7000,EDATE($E132,Y$1-1))=0,"",SUMIFS(RAW_매출A!$J$2:$J$7000,RAW_매출A!$B$2:$B$7000,$A132,RAW_매출A!$A$2:$A$7000,EDATE($E132,Y$1-1)))),"")</f>
        <v>4506840</v>
      </c>
      <c r="Z132" t="str">
        <f>IFERROR(IF($A132="","",IF(SUMIFS(RAW_매출A!$J$2:$J$7000,RAW_매출A!$B$2:$B$7000,$A132,RAW_매출A!$A$2:$A$7000,EDATE($E132,Z$1-1))=0,"",SUMIFS(RAW_매출A!$J$2:$J$7000,RAW_매출A!$B$2:$B$7000,$A132,RAW_매출A!$A$2:$A$7000,EDATE($E132,Z$1-1)))),"")</f>
        <v/>
      </c>
      <c r="AA132" t="str">
        <f>IFERROR(IF($A132="","",IF(SUMIFS(RAW_매출A!$J$2:$J$7000,RAW_매출A!$B$2:$B$7000,$A132,RAW_매출A!$A$2:$A$7000,EDATE($E132,AA$1-1))=0,"",SUMIFS(RAW_매출A!$J$2:$J$7000,RAW_매출A!$B$2:$B$7000,$A132,RAW_매출A!$A$2:$A$7000,EDATE($E132,AA$1-1)))),"")</f>
        <v/>
      </c>
      <c r="AB132" t="str">
        <f>IFERROR(IF($A132="","",IF(SUMIFS(RAW_매출A!$J$2:$J$7000,RAW_매출A!$B$2:$B$7000,$A132,RAW_매출A!$A$2:$A$7000,EDATE($E132,AB$1-1))=0,"",SUMIFS(RAW_매출A!$J$2:$J$7000,RAW_매출A!$B$2:$B$7000,$A132,RAW_매출A!$A$2:$A$7000,EDATE($E132,AB$1-1)))),"")</f>
        <v/>
      </c>
      <c r="AC132" t="str">
        <f>IFERROR(IF($A132="","",IF(SUMIFS(RAW_매출A!$J$2:$J$7000,RAW_매출A!$B$2:$B$7000,$A132,RAW_매출A!$A$2:$A$7000,EDATE($E132,AC$1-1))=0,"",SUMIFS(RAW_매출A!$J$2:$J$7000,RAW_매출A!$B$2:$B$7000,$A132,RAW_매출A!$A$2:$A$7000,EDATE($E132,AC$1-1)))),"")</f>
        <v/>
      </c>
      <c r="AD132" t="str">
        <f>IFERROR(IF($A132="","",IF(SUMIFS(RAW_매출A!$J$2:$J$7000,RAW_매출A!$B$2:$B$7000,$A132,RAW_매출A!$A$2:$A$7000,EDATE($E132,AD$1-1))=0,"",SUMIFS(RAW_매출A!$J$2:$J$7000,RAW_매출A!$B$2:$B$7000,$A132,RAW_매출A!$A$2:$A$7000,EDATE($E132,AD$1-1)))),"")</f>
        <v/>
      </c>
      <c r="AE132" t="str">
        <f>IFERROR(IF($A132="","",IF(SUMIFS(RAW_매출A!$J$2:$J$7000,RAW_매출A!$B$2:$B$7000,$A132,RAW_매출A!$A$2:$A$7000,EDATE($E132,AE$1-1))=0,"",SUMIFS(RAW_매출A!$J$2:$J$7000,RAW_매출A!$B$2:$B$7000,$A132,RAW_매출A!$A$2:$A$7000,EDATE($E132,AE$1-1)))),"")</f>
        <v/>
      </c>
      <c r="AF132" t="str">
        <f>IFERROR(IF($A132="","",IF(SUMIFS(RAW_매출A!$J$2:$J$7000,RAW_매출A!$B$2:$B$7000,$A132,RAW_매출A!$A$2:$A$7000,EDATE($E132,AF$1-1))=0,"",SUMIFS(RAW_매출A!$J$2:$J$7000,RAW_매출A!$B$2:$B$7000,$A132,RAW_매출A!$A$2:$A$7000,EDATE($E132,AF$1-1)))),"")</f>
        <v/>
      </c>
      <c r="AG132" t="str">
        <f>IFERROR(IF($A132="","",IF(SUMIFS(RAW_매출A!$J$2:$J$7000,RAW_매출A!$B$2:$B$7000,$A132,RAW_매출A!$A$2:$A$7000,EDATE($E132,AG$1-1))=0,"",SUMIFS(RAW_매출A!$J$2:$J$7000,RAW_매출A!$B$2:$B$7000,$A132,RAW_매출A!$A$2:$A$7000,EDATE($E132,AG$1-1)))),"")</f>
        <v/>
      </c>
      <c r="AH132" t="str">
        <f>IFERROR(IF($A132="","",IF(SUMIFS(RAW_매출A!$J$2:$J$7000,RAW_매출A!$B$2:$B$7000,$A132,RAW_매출A!$A$2:$A$7000,EDATE($E132,AH$1-1))=0,"",SUMIFS(RAW_매출A!$J$2:$J$7000,RAW_매출A!$B$2:$B$7000,$A132,RAW_매출A!$A$2:$A$7000,EDATE($E132,AH$1-1)))),"")</f>
        <v/>
      </c>
      <c r="AI132" t="str">
        <f>IFERROR(IF($A132="","",IF(SUMIFS(RAW_매출A!$J$2:$J$7000,RAW_매출A!$B$2:$B$7000,$A132,RAW_매출A!$A$2:$A$7000,EDATE($E132,AI$1-1))=0,"",SUMIFS(RAW_매출A!$J$2:$J$7000,RAW_매출A!$B$2:$B$7000,$A132,RAW_매출A!$A$2:$A$7000,EDATE($E132,AI$1-1)))),"")</f>
        <v/>
      </c>
      <c r="AJ132" t="str">
        <f>IFERROR(IF($A132="","",IF(SUMIFS(RAW_매출A!$J$2:$J$7000,RAW_매출A!$B$2:$B$7000,$A132,RAW_매출A!$A$2:$A$7000,EDATE($E132,AJ$1-1))=0,"",SUMIFS(RAW_매출A!$J$2:$J$7000,RAW_매출A!$B$2:$B$7000,$A132,RAW_매출A!$A$2:$A$7000,EDATE($E132,AJ$1-1)))),"")</f>
        <v/>
      </c>
      <c r="AK132" t="str">
        <f>IFERROR(IF($A132="","",IF(SUMIFS(RAW_매출A!$J$2:$J$7000,RAW_매출A!$B$2:$B$7000,$A132,RAW_매출A!$A$2:$A$7000,EDATE($E132,AK$1-1))=0,"",SUMIFS(RAW_매출A!$J$2:$J$7000,RAW_매출A!$B$2:$B$7000,$A132,RAW_매출A!$A$2:$A$7000,EDATE($E132,AK$1-1)))),"")</f>
        <v/>
      </c>
      <c r="AL132" t="str">
        <f>IFERROR(IF($A132="","",IF(SUMIFS(RAW_매출A!$J$2:$J$7000,RAW_매출A!$B$2:$B$7000,$A132,RAW_매출A!$A$2:$A$7000,EDATE($E132,AL$1-1))=0,"",SUMIFS(RAW_매출A!$J$2:$J$7000,RAW_매출A!$B$2:$B$7000,$A132,RAW_매출A!$A$2:$A$7000,EDATE($E132,AL$1-1)))),"")</f>
        <v/>
      </c>
      <c r="AM132" t="str">
        <f>IFERROR(IF($A132="","",IF(SUMIFS(RAW_매출A!$J$2:$J$7000,RAW_매출A!$B$2:$B$7000,$A132,RAW_매출A!$A$2:$A$7000,EDATE($E132,AM$1-1))=0,"",SUMIFS(RAW_매출A!$J$2:$J$7000,RAW_매출A!$B$2:$B$7000,$A132,RAW_매출A!$A$2:$A$7000,EDATE($E132,AM$1-1)))),"")</f>
        <v/>
      </c>
      <c r="AN132" t="str">
        <f>IFERROR(IF($A132="","",IF(SUMIFS(RAW_매출A!$J$2:$J$7000,RAW_매출A!$B$2:$B$7000,$A132,RAW_매출A!$A$2:$A$7000,EDATE($E132,AN$1-1))=0,"",SUMIFS(RAW_매출A!$J$2:$J$7000,RAW_매출A!$B$2:$B$7000,$A132,RAW_매출A!$A$2:$A$7000,EDATE($E132,AN$1-1)))),"")</f>
        <v/>
      </c>
      <c r="AO132" t="str">
        <f>IFERROR(IF($A132="","",IF(SUMIFS(RAW_매출A!$J$2:$J$7000,RAW_매출A!$B$2:$B$7000,$A132,RAW_매출A!$A$2:$A$7000,EDATE($E132,AO$1-1))=0,"",SUMIFS(RAW_매출A!$J$2:$J$7000,RAW_매출A!$B$2:$B$7000,$A132,RAW_매출A!$A$2:$A$7000,EDATE($E132,AO$1-1)))),"")</f>
        <v/>
      </c>
      <c r="AP132" t="str">
        <f>IFERROR(IF($A132="","",IF(SUMIFS(RAW_매출A!$J$2:$J$7000,RAW_매출A!$B$2:$B$7000,$A132,RAW_매출A!$A$2:$A$7000,EDATE($E132,AP$1-1))=0,"",SUMIFS(RAW_매출A!$J$2:$J$7000,RAW_매출A!$B$2:$B$7000,$A132,RAW_매출A!$A$2:$A$7000,EDATE($E132,AP$1-1)))),"")</f>
        <v/>
      </c>
      <c r="AQ132" t="str">
        <f>IFERROR(IF($A132="","",IF(SUMIFS(RAW_매출A!$J$2:$J$7000,RAW_매출A!$B$2:$B$7000,$A132,RAW_매출A!$A$2:$A$7000,EDATE($E132,AQ$1-1))=0,"",SUMIFS(RAW_매출A!$J$2:$J$7000,RAW_매출A!$B$2:$B$7000,$A132,RAW_매출A!$A$2:$A$7000,EDATE($E132,AQ$1-1)))),"")</f>
        <v/>
      </c>
      <c r="AR132" t="str">
        <f>IFERROR(IF($A132="","",IF(SUMIFS(RAW_매출A!$J$2:$J$7000,RAW_매출A!$B$2:$B$7000,$A132,RAW_매출A!$A$2:$A$7000,EDATE($E132,AR$1-1))=0,"",SUMIFS(RAW_매출A!$J$2:$J$7000,RAW_매출A!$B$2:$B$7000,$A132,RAW_매출A!$A$2:$A$7000,EDATE($E132,AR$1-1)))),"")</f>
        <v/>
      </c>
      <c r="AS132" t="str">
        <f>IFERROR(IF($A132="","",IF(SUMIFS(RAW_매출A!$J$2:$J$7000,RAW_매출A!$B$2:$B$7000,$A132,RAW_매출A!$A$2:$A$7000,EDATE($E132,AS$1-1))=0,"",SUMIFS(RAW_매출A!$J$2:$J$7000,RAW_매출A!$B$2:$B$7000,$A132,RAW_매출A!$A$2:$A$7000,EDATE($E132,AS$1-1)))),"")</f>
        <v/>
      </c>
      <c r="AT132" t="str">
        <f>IFERROR(IF($A132="","",IF(SUMIFS(RAW_매출A!$J$2:$J$7000,RAW_매출A!$B$2:$B$7000,$A132,RAW_매출A!$A$2:$A$7000,EDATE($E132,AT$1-1))=0,"",SUMIFS(RAW_매출A!$J$2:$J$7000,RAW_매출A!$B$2:$B$7000,$A132,RAW_매출A!$A$2:$A$7000,EDATE($E132,AT$1-1)))),"")</f>
        <v/>
      </c>
      <c r="AU132" t="str">
        <f>IFERROR(IF($A132="","",IF(SUMIFS(RAW_매출A!$J$2:$J$7000,RAW_매출A!$B$2:$B$7000,$A132,RAW_매출A!$A$2:$A$7000,EDATE($E132,AU$1-1))=0,"",SUMIFS(RAW_매출A!$J$2:$J$7000,RAW_매출A!$B$2:$B$7000,$A132,RAW_매출A!$A$2:$A$7000,EDATE($E132,AU$1-1)))),"")</f>
        <v/>
      </c>
      <c r="AV132" t="str">
        <f>IFERROR(IF($A132="","",IF(SUMIFS(RAW_매출A!$J$2:$J$7000,RAW_매출A!$B$2:$B$7000,$A132,RAW_매출A!$A$2:$A$7000,EDATE($E132,AV$1-1))=0,"",SUMIFS(RAW_매출A!$J$2:$J$7000,RAW_매출A!$B$2:$B$7000,$A132,RAW_매출A!$A$2:$A$7000,EDATE($E132,AV$1-1)))),"")</f>
        <v/>
      </c>
      <c r="AW132" t="str">
        <f>IFERROR(IF($A132="","",IF(SUMIFS(RAW_매출A!$J$2:$J$7000,RAW_매출A!$B$2:$B$7000,$A132,RAW_매출A!$A$2:$A$7000,EDATE($E132,AW$1-1))=0,"",SUMIFS(RAW_매출A!$J$2:$J$7000,RAW_매출A!$B$2:$B$7000,$A132,RAW_매출A!$A$2:$A$7000,EDATE($E132,AW$1-1)))),"")</f>
        <v/>
      </c>
      <c r="AX132" t="str">
        <f>IFERROR(IF($A132="","",IF(SUMIFS(RAW_매출A!$J$2:$J$7000,RAW_매출A!$B$2:$B$7000,$A132,RAW_매출A!$A$2:$A$7000,EDATE($E132,AX$1-1))=0,"",SUMIFS(RAW_매출A!$J$2:$J$7000,RAW_매출A!$B$2:$B$7000,$A132,RAW_매출A!$A$2:$A$7000,EDATE($E132,AX$1-1)))),"")</f>
        <v/>
      </c>
      <c r="AY132" t="str">
        <f>IFERROR(IF($A132="","",IF(SUMIFS(RAW_매출A!$J$2:$J$7000,RAW_매출A!$B$2:$B$7000,$A132,RAW_매출A!$A$2:$A$7000,EDATE($E132,AY$1-1))=0,"",SUMIFS(RAW_매출A!$J$2:$J$7000,RAW_매출A!$B$2:$B$7000,$A132,RAW_매출A!$A$2:$A$7000,EDATE($E132,AY$1-1)))),"")</f>
        <v/>
      </c>
      <c r="AZ132" t="str">
        <f>IFERROR(IF($A132="","",IF(SUMIFS(RAW_매출A!$J$2:$J$7000,RAW_매출A!$B$2:$B$7000,$A132,RAW_매출A!$A$2:$A$7000,EDATE($E132,AZ$1-1))=0,"",SUMIFS(RAW_매출A!$J$2:$J$7000,RAW_매출A!$B$2:$B$7000,$A132,RAW_매출A!$A$2:$A$7000,EDATE($E132,AZ$1-1)))),"")</f>
        <v/>
      </c>
      <c r="BA132" t="str">
        <f>IFERROR(IF($A132="","",IF(SUMIFS(RAW_매출A!$J$2:$J$7000,RAW_매출A!$B$2:$B$7000,$A132,RAW_매출A!$A$2:$A$7000,EDATE($E132,BA$1-1))=0,"",SUMIFS(RAW_매출A!$J$2:$J$7000,RAW_매출A!$B$2:$B$7000,$A132,RAW_매출A!$A$2:$A$7000,EDATE($E132,BA$1-1)))),"")</f>
        <v/>
      </c>
      <c r="BB132" t="str">
        <f>IFERROR(IF($A132="","",IF(SUMIFS(RAW_매출A!$J$2:$J$7000,RAW_매출A!$B$2:$B$7000,$A132,RAW_매출A!$A$2:$A$7000,EDATE($E132,BB$1-1))=0,"",SUMIFS(RAW_매출A!$J$2:$J$7000,RAW_매출A!$B$2:$B$7000,$A132,RAW_매출A!$A$2:$A$7000,EDATE($E132,BB$1-1)))),"")</f>
        <v/>
      </c>
      <c r="BC132" t="str">
        <f>IFERROR(IF($A132="","",IF(SUMIFS(RAW_매출A!$J$2:$J$7000,RAW_매출A!$B$2:$B$7000,$A132,RAW_매출A!$A$2:$A$7000,EDATE($E132,BC$1-1))=0,"",SUMIFS(RAW_매출A!$J$2:$J$7000,RAW_매출A!$B$2:$B$7000,$A132,RAW_매출A!$A$2:$A$7000,EDATE($E132,BC$1-1)))),"")</f>
        <v/>
      </c>
      <c r="BD132" t="str">
        <f>IFERROR(IF($A132="","",IF(SUMIFS(RAW_매출A!$J$2:$J$7000,RAW_매출A!$B$2:$B$7000,$A132,RAW_매출A!$A$2:$A$7000,EDATE($E132,BD$1-1))=0,"",SUMIFS(RAW_매출A!$J$2:$J$7000,RAW_매출A!$B$2:$B$7000,$A132,RAW_매출A!$A$2:$A$7000,EDATE($E132,BD$1-1)))),"")</f>
        <v/>
      </c>
      <c r="BE132" t="str">
        <f>IFERROR(IF($A132="","",IF(SUMIFS(RAW_매출A!$J$2:$J$7000,RAW_매출A!$B$2:$B$7000,$A132,RAW_매출A!$A$2:$A$7000,EDATE($E132,BE$1-1))=0,"",SUMIFS(RAW_매출A!$J$2:$J$7000,RAW_매출A!$B$2:$B$7000,$A132,RAW_매출A!$A$2:$A$7000,EDATE($E132,BE$1-1)))),"")</f>
        <v/>
      </c>
      <c r="BF132" t="str">
        <f>IFERROR(IF($A132="","",IF(SUMIFS(RAW_매출A!$J$2:$J$7000,RAW_매출A!$B$2:$B$7000,$A132,RAW_매출A!$A$2:$A$7000,EDATE($E132,BF$1-1))=0,"",SUMIFS(RAW_매출A!$J$2:$J$7000,RAW_매출A!$B$2:$B$7000,$A132,RAW_매출A!$A$2:$A$7000,EDATE($E132,BF$1-1)))),"")</f>
        <v/>
      </c>
      <c r="BG132" t="str">
        <f>IFERROR(IF($A132="","",IF(SUMIFS(RAW_매출A!$J$2:$J$7000,RAW_매출A!$B$2:$B$7000,$A132,RAW_매출A!$A$2:$A$7000,EDATE($E132,BG$1-1))=0,"",SUMIFS(RAW_매출A!$J$2:$J$7000,RAW_매출A!$B$2:$B$7000,$A132,RAW_매출A!$A$2:$A$7000,EDATE($E132,BG$1-1)))),"")</f>
        <v/>
      </c>
      <c r="BH132" t="str">
        <f>IFERROR(IF($A132="","",IF(SUMIFS(RAW_매출A!$J$2:$J$7000,RAW_매출A!$B$2:$B$7000,$A132,RAW_매출A!$A$2:$A$7000,EDATE($E132,BH$1-1))=0,"",SUMIFS(RAW_매출A!$J$2:$J$7000,RAW_매출A!$B$2:$B$7000,$A132,RAW_매출A!$A$2:$A$7000,EDATE($E132,BH$1-1)))),"")</f>
        <v/>
      </c>
      <c r="BI132" t="str">
        <f>IFERROR(IF($A132="","",IF(SUMIFS(RAW_매출A!$J$2:$J$7000,RAW_매출A!$B$2:$B$7000,$A132,RAW_매출A!$A$2:$A$7000,EDATE($E132,BI$1-1))=0,"",SUMIFS(RAW_매출A!$J$2:$J$7000,RAW_매출A!$B$2:$B$7000,$A132,RAW_매출A!$A$2:$A$7000,EDATE($E132,BI$1-1)))),"")</f>
        <v/>
      </c>
      <c r="BJ132" t="str">
        <f>IFERROR(IF($A132="","",IF(SUMIFS(RAW_매출A!$J$2:$J$7000,RAW_매출A!$B$2:$B$7000,$A132,RAW_매출A!$A$2:$A$7000,EDATE($E132,BJ$1-1))=0,"",SUMIFS(RAW_매출A!$J$2:$J$7000,RAW_매출A!$B$2:$B$7000,$A132,RAW_매출A!$A$2:$A$7000,EDATE($E132,BJ$1-1)))),"")</f>
        <v/>
      </c>
      <c r="BK132" t="str">
        <f>IFERROR(IF($A132="","",IF(SUMIFS(RAW_매출A!$J$2:$J$7000,RAW_매출A!$B$2:$B$7000,$A132,RAW_매출A!$A$2:$A$7000,EDATE($E132,BK$1-1))=0,"",SUMIFS(RAW_매출A!$J$2:$J$7000,RAW_매출A!$B$2:$B$7000,$A132,RAW_매출A!$A$2:$A$7000,EDATE($E132,BK$1-1)))),"")</f>
        <v/>
      </c>
      <c r="BL132" t="str">
        <f>IFERROR(IF($A132="","",IF(SUMIFS(RAW_매출A!$J$2:$J$7000,RAW_매출A!$B$2:$B$7000,$A132,RAW_매출A!$A$2:$A$7000,EDATE($E132,BL$1-1))=0,"",SUMIFS(RAW_매출A!$J$2:$J$7000,RAW_매출A!$B$2:$B$7000,$A132,RAW_매출A!$A$2:$A$7000,EDATE($E132,BL$1-1)))),"")</f>
        <v/>
      </c>
      <c r="BM132" t="str">
        <f>IFERROR(IF($A132="","",IF(SUMIFS(RAW_매출A!$J$2:$J$7000,RAW_매출A!$B$2:$B$7000,$A132,RAW_매출A!$A$2:$A$7000,EDATE($E132,BM$1-1))=0,"",SUMIFS(RAW_매출A!$J$2:$J$7000,RAW_매출A!$B$2:$B$7000,$A132,RAW_매출A!$A$2:$A$7000,EDATE($E132,BM$1-1)))),"")</f>
        <v/>
      </c>
      <c r="BN132" t="str">
        <f>IFERROR(IF($A132="","",IF(SUMIFS(RAW_매출A!$J$2:$J$7000,RAW_매출A!$B$2:$B$7000,$A132,RAW_매출A!$A$2:$A$7000,EDATE($E132,BN$1-1))=0,"",SUMIFS(RAW_매출A!$J$2:$J$7000,RAW_매출A!$B$2:$B$7000,$A132,RAW_매출A!$A$2:$A$7000,EDATE($E132,BN$1-1)))),"")</f>
        <v/>
      </c>
    </row>
    <row r="133" spans="1:66" x14ac:dyDescent="0.3">
      <c r="A133" t="str">
        <f>세팅!A134</f>
        <v>(1124) #능동대공원점</v>
      </c>
      <c r="B133" t="str">
        <f>세팅!B134</f>
        <v>150-1</v>
      </c>
      <c r="C133">
        <f t="shared" si="8"/>
        <v>1</v>
      </c>
      <c r="D133" t="str">
        <f t="shared" si="9"/>
        <v>1</v>
      </c>
      <c r="E133" s="1">
        <f>세팅!D134</f>
        <v>45658</v>
      </c>
      <c r="F133">
        <f t="shared" si="7"/>
        <v>3704916.6666666665</v>
      </c>
      <c r="G133">
        <f>IFERROR(IF($A133="","",IF(SUMIFS(RAW_매출A!$J$2:$J$7000,RAW_매출A!$B$2:$B$7000,$A133,RAW_매출A!$A$2:$A$7000,EDATE($E133,G$1-1))=0,"",SUMIFS(RAW_매출A!$J$2:$J$7000,RAW_매출A!$B$2:$B$7000,$A133,RAW_매출A!$A$2:$A$7000,EDATE($E133,G$1-1)))),"")</f>
        <v>2887790</v>
      </c>
      <c r="H133">
        <f>IFERROR(IF($A133="","",IF(SUMIFS(RAW_매출A!$J$2:$J$7000,RAW_매출A!$B$2:$B$7000,$A133,RAW_매출A!$A$2:$A$7000,EDATE($E133,H$1-1))=0,"",SUMIFS(RAW_매출A!$J$2:$J$7000,RAW_매출A!$B$2:$B$7000,$A133,RAW_매출A!$A$2:$A$7000,EDATE($E133,H$1-1)))),"")</f>
        <v>2505810</v>
      </c>
      <c r="I133">
        <f>IFERROR(IF($A133="","",IF(SUMIFS(RAW_매출A!$J$2:$J$7000,RAW_매출A!$B$2:$B$7000,$A133,RAW_매출A!$A$2:$A$7000,EDATE($E133,I$1-1))=0,"",SUMIFS(RAW_매출A!$J$2:$J$7000,RAW_매출A!$B$2:$B$7000,$A133,RAW_매출A!$A$2:$A$7000,EDATE($E133,I$1-1)))),"")</f>
        <v>3205900</v>
      </c>
      <c r="J133" s="28">
        <f>IFERROR(IF($A133="","",IF(SUMIFS(RAW_매출A!$J$2:$J$7000,RAW_매출A!$B$2:$B$7000,$A133,RAW_매출A!$A$2:$A$7000,EDATE($E133,J$1-1))=0,"",SUMIFS(RAW_매출A!$J$2:$J$7000,RAW_매출A!$B$2:$B$7000,$A133,RAW_매출A!$A$2:$A$7000,EDATE($E133,J$1-1)))),"")</f>
        <v>3363700</v>
      </c>
      <c r="K133" s="28">
        <f>IFERROR(IF($A133="","",IF(SUMIFS(RAW_매출A!$J$2:$J$7000,RAW_매출A!$B$2:$B$7000,$A133,RAW_매출A!$A$2:$A$7000,EDATE($E133,K$1-1))=0,"",SUMIFS(RAW_매출A!$J$2:$J$7000,RAW_매출A!$B$2:$B$7000,$A133,RAW_매출A!$A$2:$A$7000,EDATE($E133,K$1-1)))),"")</f>
        <v>4356950</v>
      </c>
      <c r="L133" s="28">
        <f>IFERROR(IF($A133="","",IF(SUMIFS(RAW_매출A!$J$2:$J$7000,RAW_매출A!$B$2:$B$7000,$A133,RAW_매출A!$A$2:$A$7000,EDATE($E133,L$1-1))=0,"",SUMIFS(RAW_매출A!$J$2:$J$7000,RAW_매출A!$B$2:$B$7000,$A133,RAW_매출A!$A$2:$A$7000,EDATE($E133,L$1-1)))),"")</f>
        <v>3267750</v>
      </c>
      <c r="M133" s="28">
        <f>IFERROR(IF($A133="","",IF(SUMIFS(RAW_매출A!$J$2:$J$7000,RAW_매출A!$B$2:$B$7000,$A133,RAW_매출A!$A$2:$A$7000,EDATE($E133,M$1-1))=0,"",SUMIFS(RAW_매출A!$J$2:$J$7000,RAW_매출A!$B$2:$B$7000,$A133,RAW_매출A!$A$2:$A$7000,EDATE($E133,M$1-1)))),"")</f>
        <v>3730600</v>
      </c>
      <c r="N133" s="28">
        <f>IFERROR(IF($A133="","",IF(SUMIFS(RAW_매출A!$J$2:$J$7000,RAW_매출A!$B$2:$B$7000,$A133,RAW_매출A!$A$2:$A$7000,EDATE($E133,N$1-1))=0,"",SUMIFS(RAW_매출A!$J$2:$J$7000,RAW_매출A!$B$2:$B$7000,$A133,RAW_매출A!$A$2:$A$7000,EDATE($E133,N$1-1)))),"")</f>
        <v>3910650</v>
      </c>
      <c r="O133" s="28">
        <f>IFERROR(IF($A133="","",IF(SUMIFS(RAW_매출A!$J$2:$J$7000,RAW_매출A!$B$2:$B$7000,$A133,RAW_매출A!$A$2:$A$7000,EDATE($E133,O$1-1))=0,"",SUMIFS(RAW_매출A!$J$2:$J$7000,RAW_매출A!$B$2:$B$7000,$A133,RAW_매출A!$A$2:$A$7000,EDATE($E133,O$1-1)))),"")</f>
        <v>3599850</v>
      </c>
      <c r="P133">
        <f>IFERROR(IF($A133="","",IF(SUMIFS(RAW_매출A!$J$2:$J$7000,RAW_매출A!$B$2:$B$7000,$A133,RAW_매출A!$A$2:$A$7000,EDATE($E133,P$1-1))=0,"",SUMIFS(RAW_매출A!$J$2:$J$7000,RAW_매출A!$B$2:$B$7000,$A133,RAW_매출A!$A$2:$A$7000,EDATE($E133,P$1-1)))),"")</f>
        <v>5112950</v>
      </c>
      <c r="Q133">
        <f>IFERROR(IF($A133="","",IF(SUMIFS(RAW_매출A!$J$2:$J$7000,RAW_매출A!$B$2:$B$7000,$A133,RAW_매출A!$A$2:$A$7000,EDATE($E133,Q$1-1))=0,"",SUMIFS(RAW_매출A!$J$2:$J$7000,RAW_매출A!$B$2:$B$7000,$A133,RAW_매출A!$A$2:$A$7000,EDATE($E133,Q$1-1)))),"")</f>
        <v>4373900</v>
      </c>
      <c r="R133">
        <f>IFERROR(IF($A133="","",IF(SUMIFS(RAW_매출A!$J$2:$J$7000,RAW_매출A!$B$2:$B$7000,$A133,RAW_매출A!$A$2:$A$7000,EDATE($E133,R$1-1))=0,"",SUMIFS(RAW_매출A!$J$2:$J$7000,RAW_매출A!$B$2:$B$7000,$A133,RAW_매출A!$A$2:$A$7000,EDATE($E133,R$1-1)))),"")</f>
        <v>4425350</v>
      </c>
      <c r="S133">
        <f>IFERROR(IF($A133="","",IF(SUMIFS(RAW_매출A!$J$2:$J$7000,RAW_매출A!$B$2:$B$7000,$A133,RAW_매출A!$A$2:$A$7000,EDATE($E133,S$1-1))=0,"",SUMIFS(RAW_매출A!$J$2:$J$7000,RAW_매출A!$B$2:$B$7000,$A133,RAW_매출A!$A$2:$A$7000,EDATE($E133,S$1-1)))),"")</f>
        <v>4258250</v>
      </c>
      <c r="T133">
        <f>IFERROR(IF($A133="","",IF(SUMIFS(RAW_매출A!$J$2:$J$7000,RAW_매출A!$B$2:$B$7000,$A133,RAW_매출A!$A$2:$A$7000,EDATE($E133,T$1-1))=0,"",SUMIFS(RAW_매출A!$J$2:$J$7000,RAW_매출A!$B$2:$B$7000,$A133,RAW_매출A!$A$2:$A$7000,EDATE($E133,T$1-1)))),"")</f>
        <v>3884150</v>
      </c>
      <c r="U133">
        <f>IFERROR(IF($A133="","",IF(SUMIFS(RAW_매출A!$J$2:$J$7000,RAW_매출A!$B$2:$B$7000,$A133,RAW_매출A!$A$2:$A$7000,EDATE($E133,U$1-1))=0,"",SUMIFS(RAW_매출A!$J$2:$J$7000,RAW_매출A!$B$2:$B$7000,$A133,RAW_매출A!$A$2:$A$7000,EDATE($E133,U$1-1)))),"")</f>
        <v>3758700</v>
      </c>
      <c r="V133">
        <f>IFERROR(IF($A133="","",IF(SUMIFS(RAW_매출A!$J$2:$J$7000,RAW_매출A!$B$2:$B$7000,$A133,RAW_매출A!$A$2:$A$7000,EDATE($E133,V$1-1))=0,"",SUMIFS(RAW_매출A!$J$2:$J$7000,RAW_매출A!$B$2:$B$7000,$A133,RAW_매출A!$A$2:$A$7000,EDATE($E133,V$1-1)))),"")</f>
        <v>4091350</v>
      </c>
      <c r="W133">
        <f>IFERROR(IF($A133="","",IF(SUMIFS(RAW_매출A!$J$2:$J$7000,RAW_매출A!$B$2:$B$7000,$A133,RAW_매출A!$A$2:$A$7000,EDATE($E133,W$1-1))=0,"",SUMIFS(RAW_매출A!$J$2:$J$7000,RAW_매출A!$B$2:$B$7000,$A133,RAW_매출A!$A$2:$A$7000,EDATE($E133,W$1-1)))),"")</f>
        <v>4721200</v>
      </c>
      <c r="X133">
        <f>IFERROR(IF($A133="","",IF(SUMIFS(RAW_매출A!$J$2:$J$7000,RAW_매출A!$B$2:$B$7000,$A133,RAW_매출A!$A$2:$A$7000,EDATE($E133,X$1-1))=0,"",SUMIFS(RAW_매출A!$J$2:$J$7000,RAW_매출A!$B$2:$B$7000,$A133,RAW_매출A!$A$2:$A$7000,EDATE($E133,X$1-1)))),"")</f>
        <v>3889150</v>
      </c>
      <c r="Y133" t="str">
        <f>IFERROR(IF($A133="","",IF(SUMIFS(RAW_매출A!$J$2:$J$7000,RAW_매출A!$B$2:$B$7000,$A133,RAW_매출A!$A$2:$A$7000,EDATE($E133,Y$1-1))=0,"",SUMIFS(RAW_매출A!$J$2:$J$7000,RAW_매출A!$B$2:$B$7000,$A133,RAW_매출A!$A$2:$A$7000,EDATE($E133,Y$1-1)))),"")</f>
        <v/>
      </c>
      <c r="Z133" t="str">
        <f>IFERROR(IF($A133="","",IF(SUMIFS(RAW_매출A!$J$2:$J$7000,RAW_매출A!$B$2:$B$7000,$A133,RAW_매출A!$A$2:$A$7000,EDATE($E133,Z$1-1))=0,"",SUMIFS(RAW_매출A!$J$2:$J$7000,RAW_매출A!$B$2:$B$7000,$A133,RAW_매출A!$A$2:$A$7000,EDATE($E133,Z$1-1)))),"")</f>
        <v/>
      </c>
      <c r="AA133" t="str">
        <f>IFERROR(IF($A133="","",IF(SUMIFS(RAW_매출A!$J$2:$J$7000,RAW_매출A!$B$2:$B$7000,$A133,RAW_매출A!$A$2:$A$7000,EDATE($E133,AA$1-1))=0,"",SUMIFS(RAW_매출A!$J$2:$J$7000,RAW_매출A!$B$2:$B$7000,$A133,RAW_매출A!$A$2:$A$7000,EDATE($E133,AA$1-1)))),"")</f>
        <v/>
      </c>
      <c r="AB133" t="str">
        <f>IFERROR(IF($A133="","",IF(SUMIFS(RAW_매출A!$J$2:$J$7000,RAW_매출A!$B$2:$B$7000,$A133,RAW_매출A!$A$2:$A$7000,EDATE($E133,AB$1-1))=0,"",SUMIFS(RAW_매출A!$J$2:$J$7000,RAW_매출A!$B$2:$B$7000,$A133,RAW_매출A!$A$2:$A$7000,EDATE($E133,AB$1-1)))),"")</f>
        <v/>
      </c>
      <c r="AC133" t="str">
        <f>IFERROR(IF($A133="","",IF(SUMIFS(RAW_매출A!$J$2:$J$7000,RAW_매출A!$B$2:$B$7000,$A133,RAW_매출A!$A$2:$A$7000,EDATE($E133,AC$1-1))=0,"",SUMIFS(RAW_매출A!$J$2:$J$7000,RAW_매출A!$B$2:$B$7000,$A133,RAW_매출A!$A$2:$A$7000,EDATE($E133,AC$1-1)))),"")</f>
        <v/>
      </c>
      <c r="AD133" t="str">
        <f>IFERROR(IF($A133="","",IF(SUMIFS(RAW_매출A!$J$2:$J$7000,RAW_매출A!$B$2:$B$7000,$A133,RAW_매출A!$A$2:$A$7000,EDATE($E133,AD$1-1))=0,"",SUMIFS(RAW_매출A!$J$2:$J$7000,RAW_매출A!$B$2:$B$7000,$A133,RAW_매출A!$A$2:$A$7000,EDATE($E133,AD$1-1)))),"")</f>
        <v/>
      </c>
      <c r="AE133" t="str">
        <f>IFERROR(IF($A133="","",IF(SUMIFS(RAW_매출A!$J$2:$J$7000,RAW_매출A!$B$2:$B$7000,$A133,RAW_매출A!$A$2:$A$7000,EDATE($E133,AE$1-1))=0,"",SUMIFS(RAW_매출A!$J$2:$J$7000,RAW_매출A!$B$2:$B$7000,$A133,RAW_매출A!$A$2:$A$7000,EDATE($E133,AE$1-1)))),"")</f>
        <v/>
      </c>
      <c r="AF133" t="str">
        <f>IFERROR(IF($A133="","",IF(SUMIFS(RAW_매출A!$J$2:$J$7000,RAW_매출A!$B$2:$B$7000,$A133,RAW_매출A!$A$2:$A$7000,EDATE($E133,AF$1-1))=0,"",SUMIFS(RAW_매출A!$J$2:$J$7000,RAW_매출A!$B$2:$B$7000,$A133,RAW_매출A!$A$2:$A$7000,EDATE($E133,AF$1-1)))),"")</f>
        <v/>
      </c>
      <c r="AG133" t="str">
        <f>IFERROR(IF($A133="","",IF(SUMIFS(RAW_매출A!$J$2:$J$7000,RAW_매출A!$B$2:$B$7000,$A133,RAW_매출A!$A$2:$A$7000,EDATE($E133,AG$1-1))=0,"",SUMIFS(RAW_매출A!$J$2:$J$7000,RAW_매출A!$B$2:$B$7000,$A133,RAW_매출A!$A$2:$A$7000,EDATE($E133,AG$1-1)))),"")</f>
        <v/>
      </c>
      <c r="AH133" t="str">
        <f>IFERROR(IF($A133="","",IF(SUMIFS(RAW_매출A!$J$2:$J$7000,RAW_매출A!$B$2:$B$7000,$A133,RAW_매출A!$A$2:$A$7000,EDATE($E133,AH$1-1))=0,"",SUMIFS(RAW_매출A!$J$2:$J$7000,RAW_매출A!$B$2:$B$7000,$A133,RAW_매출A!$A$2:$A$7000,EDATE($E133,AH$1-1)))),"")</f>
        <v/>
      </c>
      <c r="AI133" t="str">
        <f>IFERROR(IF($A133="","",IF(SUMIFS(RAW_매출A!$J$2:$J$7000,RAW_매출A!$B$2:$B$7000,$A133,RAW_매출A!$A$2:$A$7000,EDATE($E133,AI$1-1))=0,"",SUMIFS(RAW_매출A!$J$2:$J$7000,RAW_매출A!$B$2:$B$7000,$A133,RAW_매출A!$A$2:$A$7000,EDATE($E133,AI$1-1)))),"")</f>
        <v/>
      </c>
      <c r="AJ133" t="str">
        <f>IFERROR(IF($A133="","",IF(SUMIFS(RAW_매출A!$J$2:$J$7000,RAW_매출A!$B$2:$B$7000,$A133,RAW_매출A!$A$2:$A$7000,EDATE($E133,AJ$1-1))=0,"",SUMIFS(RAW_매출A!$J$2:$J$7000,RAW_매출A!$B$2:$B$7000,$A133,RAW_매출A!$A$2:$A$7000,EDATE($E133,AJ$1-1)))),"")</f>
        <v/>
      </c>
      <c r="AK133" t="str">
        <f>IFERROR(IF($A133="","",IF(SUMIFS(RAW_매출A!$J$2:$J$7000,RAW_매출A!$B$2:$B$7000,$A133,RAW_매출A!$A$2:$A$7000,EDATE($E133,AK$1-1))=0,"",SUMIFS(RAW_매출A!$J$2:$J$7000,RAW_매출A!$B$2:$B$7000,$A133,RAW_매출A!$A$2:$A$7000,EDATE($E133,AK$1-1)))),"")</f>
        <v/>
      </c>
      <c r="AL133" t="str">
        <f>IFERROR(IF($A133="","",IF(SUMIFS(RAW_매출A!$J$2:$J$7000,RAW_매출A!$B$2:$B$7000,$A133,RAW_매출A!$A$2:$A$7000,EDATE($E133,AL$1-1))=0,"",SUMIFS(RAW_매출A!$J$2:$J$7000,RAW_매출A!$B$2:$B$7000,$A133,RAW_매출A!$A$2:$A$7000,EDATE($E133,AL$1-1)))),"")</f>
        <v/>
      </c>
      <c r="AM133" t="str">
        <f>IFERROR(IF($A133="","",IF(SUMIFS(RAW_매출A!$J$2:$J$7000,RAW_매출A!$B$2:$B$7000,$A133,RAW_매출A!$A$2:$A$7000,EDATE($E133,AM$1-1))=0,"",SUMIFS(RAW_매출A!$J$2:$J$7000,RAW_매출A!$B$2:$B$7000,$A133,RAW_매출A!$A$2:$A$7000,EDATE($E133,AM$1-1)))),"")</f>
        <v/>
      </c>
      <c r="AN133" t="str">
        <f>IFERROR(IF($A133="","",IF(SUMIFS(RAW_매출A!$J$2:$J$7000,RAW_매출A!$B$2:$B$7000,$A133,RAW_매출A!$A$2:$A$7000,EDATE($E133,AN$1-1))=0,"",SUMIFS(RAW_매출A!$J$2:$J$7000,RAW_매출A!$B$2:$B$7000,$A133,RAW_매출A!$A$2:$A$7000,EDATE($E133,AN$1-1)))),"")</f>
        <v/>
      </c>
      <c r="AO133" t="str">
        <f>IFERROR(IF($A133="","",IF(SUMIFS(RAW_매출A!$J$2:$J$7000,RAW_매출A!$B$2:$B$7000,$A133,RAW_매출A!$A$2:$A$7000,EDATE($E133,AO$1-1))=0,"",SUMIFS(RAW_매출A!$J$2:$J$7000,RAW_매출A!$B$2:$B$7000,$A133,RAW_매출A!$A$2:$A$7000,EDATE($E133,AO$1-1)))),"")</f>
        <v/>
      </c>
      <c r="AP133" t="str">
        <f>IFERROR(IF($A133="","",IF(SUMIFS(RAW_매출A!$J$2:$J$7000,RAW_매출A!$B$2:$B$7000,$A133,RAW_매출A!$A$2:$A$7000,EDATE($E133,AP$1-1))=0,"",SUMIFS(RAW_매출A!$J$2:$J$7000,RAW_매출A!$B$2:$B$7000,$A133,RAW_매출A!$A$2:$A$7000,EDATE($E133,AP$1-1)))),"")</f>
        <v/>
      </c>
      <c r="AQ133" t="str">
        <f>IFERROR(IF($A133="","",IF(SUMIFS(RAW_매출A!$J$2:$J$7000,RAW_매출A!$B$2:$B$7000,$A133,RAW_매출A!$A$2:$A$7000,EDATE($E133,AQ$1-1))=0,"",SUMIFS(RAW_매출A!$J$2:$J$7000,RAW_매출A!$B$2:$B$7000,$A133,RAW_매출A!$A$2:$A$7000,EDATE($E133,AQ$1-1)))),"")</f>
        <v/>
      </c>
      <c r="AR133" t="str">
        <f>IFERROR(IF($A133="","",IF(SUMIFS(RAW_매출A!$J$2:$J$7000,RAW_매출A!$B$2:$B$7000,$A133,RAW_매출A!$A$2:$A$7000,EDATE($E133,AR$1-1))=0,"",SUMIFS(RAW_매출A!$J$2:$J$7000,RAW_매출A!$B$2:$B$7000,$A133,RAW_매출A!$A$2:$A$7000,EDATE($E133,AR$1-1)))),"")</f>
        <v/>
      </c>
      <c r="AS133" t="str">
        <f>IFERROR(IF($A133="","",IF(SUMIFS(RAW_매출A!$J$2:$J$7000,RAW_매출A!$B$2:$B$7000,$A133,RAW_매출A!$A$2:$A$7000,EDATE($E133,AS$1-1))=0,"",SUMIFS(RAW_매출A!$J$2:$J$7000,RAW_매출A!$B$2:$B$7000,$A133,RAW_매출A!$A$2:$A$7000,EDATE($E133,AS$1-1)))),"")</f>
        <v/>
      </c>
      <c r="AT133" t="str">
        <f>IFERROR(IF($A133="","",IF(SUMIFS(RAW_매출A!$J$2:$J$7000,RAW_매출A!$B$2:$B$7000,$A133,RAW_매출A!$A$2:$A$7000,EDATE($E133,AT$1-1))=0,"",SUMIFS(RAW_매출A!$J$2:$J$7000,RAW_매출A!$B$2:$B$7000,$A133,RAW_매출A!$A$2:$A$7000,EDATE($E133,AT$1-1)))),"")</f>
        <v/>
      </c>
      <c r="AU133" t="str">
        <f>IFERROR(IF($A133="","",IF(SUMIFS(RAW_매출A!$J$2:$J$7000,RAW_매출A!$B$2:$B$7000,$A133,RAW_매출A!$A$2:$A$7000,EDATE($E133,AU$1-1))=0,"",SUMIFS(RAW_매출A!$J$2:$J$7000,RAW_매출A!$B$2:$B$7000,$A133,RAW_매출A!$A$2:$A$7000,EDATE($E133,AU$1-1)))),"")</f>
        <v/>
      </c>
      <c r="AV133" t="str">
        <f>IFERROR(IF($A133="","",IF(SUMIFS(RAW_매출A!$J$2:$J$7000,RAW_매출A!$B$2:$B$7000,$A133,RAW_매출A!$A$2:$A$7000,EDATE($E133,AV$1-1))=0,"",SUMIFS(RAW_매출A!$J$2:$J$7000,RAW_매출A!$B$2:$B$7000,$A133,RAW_매출A!$A$2:$A$7000,EDATE($E133,AV$1-1)))),"")</f>
        <v/>
      </c>
      <c r="AW133" t="str">
        <f>IFERROR(IF($A133="","",IF(SUMIFS(RAW_매출A!$J$2:$J$7000,RAW_매출A!$B$2:$B$7000,$A133,RAW_매출A!$A$2:$A$7000,EDATE($E133,AW$1-1))=0,"",SUMIFS(RAW_매출A!$J$2:$J$7000,RAW_매출A!$B$2:$B$7000,$A133,RAW_매출A!$A$2:$A$7000,EDATE($E133,AW$1-1)))),"")</f>
        <v/>
      </c>
      <c r="AX133" t="str">
        <f>IFERROR(IF($A133="","",IF(SUMIFS(RAW_매출A!$J$2:$J$7000,RAW_매출A!$B$2:$B$7000,$A133,RAW_매출A!$A$2:$A$7000,EDATE($E133,AX$1-1))=0,"",SUMIFS(RAW_매출A!$J$2:$J$7000,RAW_매출A!$B$2:$B$7000,$A133,RAW_매출A!$A$2:$A$7000,EDATE($E133,AX$1-1)))),"")</f>
        <v/>
      </c>
      <c r="AY133" t="str">
        <f>IFERROR(IF($A133="","",IF(SUMIFS(RAW_매출A!$J$2:$J$7000,RAW_매출A!$B$2:$B$7000,$A133,RAW_매출A!$A$2:$A$7000,EDATE($E133,AY$1-1))=0,"",SUMIFS(RAW_매출A!$J$2:$J$7000,RAW_매출A!$B$2:$B$7000,$A133,RAW_매출A!$A$2:$A$7000,EDATE($E133,AY$1-1)))),"")</f>
        <v/>
      </c>
      <c r="AZ133" t="str">
        <f>IFERROR(IF($A133="","",IF(SUMIFS(RAW_매출A!$J$2:$J$7000,RAW_매출A!$B$2:$B$7000,$A133,RAW_매출A!$A$2:$A$7000,EDATE($E133,AZ$1-1))=0,"",SUMIFS(RAW_매출A!$J$2:$J$7000,RAW_매출A!$B$2:$B$7000,$A133,RAW_매출A!$A$2:$A$7000,EDATE($E133,AZ$1-1)))),"")</f>
        <v/>
      </c>
      <c r="BA133" t="str">
        <f>IFERROR(IF($A133="","",IF(SUMIFS(RAW_매출A!$J$2:$J$7000,RAW_매출A!$B$2:$B$7000,$A133,RAW_매출A!$A$2:$A$7000,EDATE($E133,BA$1-1))=0,"",SUMIFS(RAW_매출A!$J$2:$J$7000,RAW_매출A!$B$2:$B$7000,$A133,RAW_매출A!$A$2:$A$7000,EDATE($E133,BA$1-1)))),"")</f>
        <v/>
      </c>
      <c r="BB133" t="str">
        <f>IFERROR(IF($A133="","",IF(SUMIFS(RAW_매출A!$J$2:$J$7000,RAW_매출A!$B$2:$B$7000,$A133,RAW_매출A!$A$2:$A$7000,EDATE($E133,BB$1-1))=0,"",SUMIFS(RAW_매출A!$J$2:$J$7000,RAW_매출A!$B$2:$B$7000,$A133,RAW_매출A!$A$2:$A$7000,EDATE($E133,BB$1-1)))),"")</f>
        <v/>
      </c>
      <c r="BC133" t="str">
        <f>IFERROR(IF($A133="","",IF(SUMIFS(RAW_매출A!$J$2:$J$7000,RAW_매출A!$B$2:$B$7000,$A133,RAW_매출A!$A$2:$A$7000,EDATE($E133,BC$1-1))=0,"",SUMIFS(RAW_매출A!$J$2:$J$7000,RAW_매출A!$B$2:$B$7000,$A133,RAW_매출A!$A$2:$A$7000,EDATE($E133,BC$1-1)))),"")</f>
        <v/>
      </c>
      <c r="BD133" t="str">
        <f>IFERROR(IF($A133="","",IF(SUMIFS(RAW_매출A!$J$2:$J$7000,RAW_매출A!$B$2:$B$7000,$A133,RAW_매출A!$A$2:$A$7000,EDATE($E133,BD$1-1))=0,"",SUMIFS(RAW_매출A!$J$2:$J$7000,RAW_매출A!$B$2:$B$7000,$A133,RAW_매출A!$A$2:$A$7000,EDATE($E133,BD$1-1)))),"")</f>
        <v/>
      </c>
      <c r="BE133" t="str">
        <f>IFERROR(IF($A133="","",IF(SUMIFS(RAW_매출A!$J$2:$J$7000,RAW_매출A!$B$2:$B$7000,$A133,RAW_매출A!$A$2:$A$7000,EDATE($E133,BE$1-1))=0,"",SUMIFS(RAW_매출A!$J$2:$J$7000,RAW_매출A!$B$2:$B$7000,$A133,RAW_매출A!$A$2:$A$7000,EDATE($E133,BE$1-1)))),"")</f>
        <v/>
      </c>
      <c r="BF133" t="str">
        <f>IFERROR(IF($A133="","",IF(SUMIFS(RAW_매출A!$J$2:$J$7000,RAW_매출A!$B$2:$B$7000,$A133,RAW_매출A!$A$2:$A$7000,EDATE($E133,BF$1-1))=0,"",SUMIFS(RAW_매출A!$J$2:$J$7000,RAW_매출A!$B$2:$B$7000,$A133,RAW_매출A!$A$2:$A$7000,EDATE($E133,BF$1-1)))),"")</f>
        <v/>
      </c>
      <c r="BG133" t="str">
        <f>IFERROR(IF($A133="","",IF(SUMIFS(RAW_매출A!$J$2:$J$7000,RAW_매출A!$B$2:$B$7000,$A133,RAW_매출A!$A$2:$A$7000,EDATE($E133,BG$1-1))=0,"",SUMIFS(RAW_매출A!$J$2:$J$7000,RAW_매출A!$B$2:$B$7000,$A133,RAW_매출A!$A$2:$A$7000,EDATE($E133,BG$1-1)))),"")</f>
        <v/>
      </c>
      <c r="BH133" t="str">
        <f>IFERROR(IF($A133="","",IF(SUMIFS(RAW_매출A!$J$2:$J$7000,RAW_매출A!$B$2:$B$7000,$A133,RAW_매출A!$A$2:$A$7000,EDATE($E133,BH$1-1))=0,"",SUMIFS(RAW_매출A!$J$2:$J$7000,RAW_매출A!$B$2:$B$7000,$A133,RAW_매출A!$A$2:$A$7000,EDATE($E133,BH$1-1)))),"")</f>
        <v/>
      </c>
      <c r="BI133" t="str">
        <f>IFERROR(IF($A133="","",IF(SUMIFS(RAW_매출A!$J$2:$J$7000,RAW_매출A!$B$2:$B$7000,$A133,RAW_매출A!$A$2:$A$7000,EDATE($E133,BI$1-1))=0,"",SUMIFS(RAW_매출A!$J$2:$J$7000,RAW_매출A!$B$2:$B$7000,$A133,RAW_매출A!$A$2:$A$7000,EDATE($E133,BI$1-1)))),"")</f>
        <v/>
      </c>
      <c r="BJ133" t="str">
        <f>IFERROR(IF($A133="","",IF(SUMIFS(RAW_매출A!$J$2:$J$7000,RAW_매출A!$B$2:$B$7000,$A133,RAW_매출A!$A$2:$A$7000,EDATE($E133,BJ$1-1))=0,"",SUMIFS(RAW_매출A!$J$2:$J$7000,RAW_매출A!$B$2:$B$7000,$A133,RAW_매출A!$A$2:$A$7000,EDATE($E133,BJ$1-1)))),"")</f>
        <v/>
      </c>
      <c r="BK133" t="str">
        <f>IFERROR(IF($A133="","",IF(SUMIFS(RAW_매출A!$J$2:$J$7000,RAW_매출A!$B$2:$B$7000,$A133,RAW_매출A!$A$2:$A$7000,EDATE($E133,BK$1-1))=0,"",SUMIFS(RAW_매출A!$J$2:$J$7000,RAW_매출A!$B$2:$B$7000,$A133,RAW_매출A!$A$2:$A$7000,EDATE($E133,BK$1-1)))),"")</f>
        <v/>
      </c>
      <c r="BL133" t="str">
        <f>IFERROR(IF($A133="","",IF(SUMIFS(RAW_매출A!$J$2:$J$7000,RAW_매출A!$B$2:$B$7000,$A133,RAW_매출A!$A$2:$A$7000,EDATE($E133,BL$1-1))=0,"",SUMIFS(RAW_매출A!$J$2:$J$7000,RAW_매출A!$B$2:$B$7000,$A133,RAW_매출A!$A$2:$A$7000,EDATE($E133,BL$1-1)))),"")</f>
        <v/>
      </c>
      <c r="BM133" t="str">
        <f>IFERROR(IF($A133="","",IF(SUMIFS(RAW_매출A!$J$2:$J$7000,RAW_매출A!$B$2:$B$7000,$A133,RAW_매출A!$A$2:$A$7000,EDATE($E133,BM$1-1))=0,"",SUMIFS(RAW_매출A!$J$2:$J$7000,RAW_매출A!$B$2:$B$7000,$A133,RAW_매출A!$A$2:$A$7000,EDATE($E133,BM$1-1)))),"")</f>
        <v/>
      </c>
      <c r="BN133" t="str">
        <f>IFERROR(IF($A133="","",IF(SUMIFS(RAW_매출A!$J$2:$J$7000,RAW_매출A!$B$2:$B$7000,$A133,RAW_매출A!$A$2:$A$7000,EDATE($E133,BN$1-1))=0,"",SUMIFS(RAW_매출A!$J$2:$J$7000,RAW_매출A!$B$2:$B$7000,$A133,RAW_매출A!$A$2:$A$7000,EDATE($E133,BN$1-1)))),"")</f>
        <v/>
      </c>
    </row>
    <row r="134" spans="1:66" x14ac:dyDescent="0.3">
      <c r="A134" t="str">
        <f>세팅!A135</f>
        <v>(1125) #불광역대조점</v>
      </c>
      <c r="B134" t="str">
        <f>세팅!B135</f>
        <v>150-1</v>
      </c>
      <c r="C134">
        <f t="shared" si="8"/>
        <v>1</v>
      </c>
      <c r="D134" t="str">
        <f t="shared" si="9"/>
        <v>1</v>
      </c>
      <c r="E134" s="1">
        <f>세팅!D135</f>
        <v>45689</v>
      </c>
      <c r="F134">
        <f t="shared" si="7"/>
        <v>6276173.333333333</v>
      </c>
      <c r="G134">
        <f>IFERROR(IF($A134="","",IF(SUMIFS(RAW_매출A!$J$2:$J$7000,RAW_매출A!$B$2:$B$7000,$A134,RAW_매출A!$A$2:$A$7000,EDATE($E134,G$1-1))=0,"",SUMIFS(RAW_매출A!$J$2:$J$7000,RAW_매출A!$B$2:$B$7000,$A134,RAW_매출A!$A$2:$A$7000,EDATE($E134,G$1-1)))),"")</f>
        <v>3962260</v>
      </c>
      <c r="H134">
        <f>IFERROR(IF($A134="","",IF(SUMIFS(RAW_매출A!$J$2:$J$7000,RAW_매출A!$B$2:$B$7000,$A134,RAW_매출A!$A$2:$A$7000,EDATE($E134,H$1-1))=0,"",SUMIFS(RAW_매출A!$J$2:$J$7000,RAW_매출A!$B$2:$B$7000,$A134,RAW_매출A!$A$2:$A$7000,EDATE($E134,H$1-1)))),"")</f>
        <v>5678620</v>
      </c>
      <c r="I134">
        <f>IFERROR(IF($A134="","",IF(SUMIFS(RAW_매출A!$J$2:$J$7000,RAW_매출A!$B$2:$B$7000,$A134,RAW_매출A!$A$2:$A$7000,EDATE($E134,I$1-1))=0,"",SUMIFS(RAW_매출A!$J$2:$J$7000,RAW_매출A!$B$2:$B$7000,$A134,RAW_매출A!$A$2:$A$7000,EDATE($E134,I$1-1)))),"")</f>
        <v>5481490</v>
      </c>
      <c r="J134" s="28">
        <f>IFERROR(IF($A134="","",IF(SUMIFS(RAW_매출A!$J$2:$J$7000,RAW_매출A!$B$2:$B$7000,$A134,RAW_매출A!$A$2:$A$7000,EDATE($E134,J$1-1))=0,"",SUMIFS(RAW_매출A!$J$2:$J$7000,RAW_매출A!$B$2:$B$7000,$A134,RAW_매출A!$A$2:$A$7000,EDATE($E134,J$1-1)))),"")</f>
        <v>6210410</v>
      </c>
      <c r="K134" s="28">
        <f>IFERROR(IF($A134="","",IF(SUMIFS(RAW_매출A!$J$2:$J$7000,RAW_매출A!$B$2:$B$7000,$A134,RAW_매출A!$A$2:$A$7000,EDATE($E134,K$1-1))=0,"",SUMIFS(RAW_매출A!$J$2:$J$7000,RAW_매출A!$B$2:$B$7000,$A134,RAW_매출A!$A$2:$A$7000,EDATE($E134,K$1-1)))),"")</f>
        <v>6179590</v>
      </c>
      <c r="L134" s="28">
        <f>IFERROR(IF($A134="","",IF(SUMIFS(RAW_매출A!$J$2:$J$7000,RAW_매출A!$B$2:$B$7000,$A134,RAW_매출A!$A$2:$A$7000,EDATE($E134,L$1-1))=0,"",SUMIFS(RAW_매출A!$J$2:$J$7000,RAW_매출A!$B$2:$B$7000,$A134,RAW_매출A!$A$2:$A$7000,EDATE($E134,L$1-1)))),"")</f>
        <v>5785240</v>
      </c>
      <c r="M134" s="28">
        <f>IFERROR(IF($A134="","",IF(SUMIFS(RAW_매출A!$J$2:$J$7000,RAW_매출A!$B$2:$B$7000,$A134,RAW_매출A!$A$2:$A$7000,EDATE($E134,M$1-1))=0,"",SUMIFS(RAW_매출A!$J$2:$J$7000,RAW_매출A!$B$2:$B$7000,$A134,RAW_매출A!$A$2:$A$7000,EDATE($E134,M$1-1)))),"")</f>
        <v>6340450</v>
      </c>
      <c r="N134" s="28">
        <f>IFERROR(IF($A134="","",IF(SUMIFS(RAW_매출A!$J$2:$J$7000,RAW_매출A!$B$2:$B$7000,$A134,RAW_매출A!$A$2:$A$7000,EDATE($E134,N$1-1))=0,"",SUMIFS(RAW_매출A!$J$2:$J$7000,RAW_매출A!$B$2:$B$7000,$A134,RAW_매출A!$A$2:$A$7000,EDATE($E134,N$1-1)))),"")</f>
        <v>5766510</v>
      </c>
      <c r="O134" s="28">
        <f>IFERROR(IF($A134="","",IF(SUMIFS(RAW_매출A!$J$2:$J$7000,RAW_매출A!$B$2:$B$7000,$A134,RAW_매출A!$A$2:$A$7000,EDATE($E134,O$1-1))=0,"",SUMIFS(RAW_매출A!$J$2:$J$7000,RAW_매출A!$B$2:$B$7000,$A134,RAW_매출A!$A$2:$A$7000,EDATE($E134,O$1-1)))),"")</f>
        <v>7374840</v>
      </c>
      <c r="P134">
        <f>IFERROR(IF($A134="","",IF(SUMIFS(RAW_매출A!$J$2:$J$7000,RAW_매출A!$B$2:$B$7000,$A134,RAW_매출A!$A$2:$A$7000,EDATE($E134,P$1-1))=0,"",SUMIFS(RAW_매출A!$J$2:$J$7000,RAW_매출A!$B$2:$B$7000,$A134,RAW_매출A!$A$2:$A$7000,EDATE($E134,P$1-1)))),"")</f>
        <v>6609640</v>
      </c>
      <c r="Q134">
        <f>IFERROR(IF($A134="","",IF(SUMIFS(RAW_매출A!$J$2:$J$7000,RAW_매출A!$B$2:$B$7000,$A134,RAW_매출A!$A$2:$A$7000,EDATE($E134,Q$1-1))=0,"",SUMIFS(RAW_매출A!$J$2:$J$7000,RAW_매출A!$B$2:$B$7000,$A134,RAW_매출A!$A$2:$A$7000,EDATE($E134,Q$1-1)))),"")</f>
        <v>6251140</v>
      </c>
      <c r="R134">
        <f>IFERROR(IF($A134="","",IF(SUMIFS(RAW_매출A!$J$2:$J$7000,RAW_매출A!$B$2:$B$7000,$A134,RAW_매출A!$A$2:$A$7000,EDATE($E134,R$1-1))=0,"",SUMIFS(RAW_매출A!$J$2:$J$7000,RAW_매출A!$B$2:$B$7000,$A134,RAW_매출A!$A$2:$A$7000,EDATE($E134,R$1-1)))),"")</f>
        <v>6236880</v>
      </c>
      <c r="S134">
        <f>IFERROR(IF($A134="","",IF(SUMIFS(RAW_매출A!$J$2:$J$7000,RAW_매출A!$B$2:$B$7000,$A134,RAW_매출A!$A$2:$A$7000,EDATE($E134,S$1-1))=0,"",SUMIFS(RAW_매출A!$J$2:$J$7000,RAW_매출A!$B$2:$B$7000,$A134,RAW_매출A!$A$2:$A$7000,EDATE($E134,S$1-1)))),"")</f>
        <v>6470910</v>
      </c>
      <c r="T134">
        <f>IFERROR(IF($A134="","",IF(SUMIFS(RAW_매출A!$J$2:$J$7000,RAW_매출A!$B$2:$B$7000,$A134,RAW_매출A!$A$2:$A$7000,EDATE($E134,T$1-1))=0,"",SUMIFS(RAW_매출A!$J$2:$J$7000,RAW_매출A!$B$2:$B$7000,$A134,RAW_매출A!$A$2:$A$7000,EDATE($E134,T$1-1)))),"")</f>
        <v>7236990</v>
      </c>
      <c r="U134">
        <f>IFERROR(IF($A134="","",IF(SUMIFS(RAW_매출A!$J$2:$J$7000,RAW_매출A!$B$2:$B$7000,$A134,RAW_매출A!$A$2:$A$7000,EDATE($E134,U$1-1))=0,"",SUMIFS(RAW_매출A!$J$2:$J$7000,RAW_매출A!$B$2:$B$7000,$A134,RAW_매출A!$A$2:$A$7000,EDATE($E134,U$1-1)))),"")</f>
        <v>7394650</v>
      </c>
      <c r="V134">
        <f>IFERROR(IF($A134="","",IF(SUMIFS(RAW_매출A!$J$2:$J$7000,RAW_매출A!$B$2:$B$7000,$A134,RAW_매출A!$A$2:$A$7000,EDATE($E134,V$1-1))=0,"",SUMIFS(RAW_매출A!$J$2:$J$7000,RAW_매출A!$B$2:$B$7000,$A134,RAW_매출A!$A$2:$A$7000,EDATE($E134,V$1-1)))),"")</f>
        <v>7756830</v>
      </c>
      <c r="W134">
        <f>IFERROR(IF($A134="","",IF(SUMIFS(RAW_매출A!$J$2:$J$7000,RAW_매출A!$B$2:$B$7000,$A134,RAW_매출A!$A$2:$A$7000,EDATE($E134,W$1-1))=0,"",SUMIFS(RAW_매출A!$J$2:$J$7000,RAW_매출A!$B$2:$B$7000,$A134,RAW_매출A!$A$2:$A$7000,EDATE($E134,W$1-1)))),"")</f>
        <v>6999600</v>
      </c>
      <c r="X134" t="str">
        <f>IFERROR(IF($A134="","",IF(SUMIFS(RAW_매출A!$J$2:$J$7000,RAW_매출A!$B$2:$B$7000,$A134,RAW_매출A!$A$2:$A$7000,EDATE($E134,X$1-1))=0,"",SUMIFS(RAW_매출A!$J$2:$J$7000,RAW_매출A!$B$2:$B$7000,$A134,RAW_매출A!$A$2:$A$7000,EDATE($E134,X$1-1)))),"")</f>
        <v/>
      </c>
      <c r="Y134" t="str">
        <f>IFERROR(IF($A134="","",IF(SUMIFS(RAW_매출A!$J$2:$J$7000,RAW_매출A!$B$2:$B$7000,$A134,RAW_매출A!$A$2:$A$7000,EDATE($E134,Y$1-1))=0,"",SUMIFS(RAW_매출A!$J$2:$J$7000,RAW_매출A!$B$2:$B$7000,$A134,RAW_매출A!$A$2:$A$7000,EDATE($E134,Y$1-1)))),"")</f>
        <v/>
      </c>
      <c r="Z134" t="str">
        <f>IFERROR(IF($A134="","",IF(SUMIFS(RAW_매출A!$J$2:$J$7000,RAW_매출A!$B$2:$B$7000,$A134,RAW_매출A!$A$2:$A$7000,EDATE($E134,Z$1-1))=0,"",SUMIFS(RAW_매출A!$J$2:$J$7000,RAW_매출A!$B$2:$B$7000,$A134,RAW_매출A!$A$2:$A$7000,EDATE($E134,Z$1-1)))),"")</f>
        <v/>
      </c>
      <c r="AA134" t="str">
        <f>IFERROR(IF($A134="","",IF(SUMIFS(RAW_매출A!$J$2:$J$7000,RAW_매출A!$B$2:$B$7000,$A134,RAW_매출A!$A$2:$A$7000,EDATE($E134,AA$1-1))=0,"",SUMIFS(RAW_매출A!$J$2:$J$7000,RAW_매출A!$B$2:$B$7000,$A134,RAW_매출A!$A$2:$A$7000,EDATE($E134,AA$1-1)))),"")</f>
        <v/>
      </c>
      <c r="AB134" t="str">
        <f>IFERROR(IF($A134="","",IF(SUMIFS(RAW_매출A!$J$2:$J$7000,RAW_매출A!$B$2:$B$7000,$A134,RAW_매출A!$A$2:$A$7000,EDATE($E134,AB$1-1))=0,"",SUMIFS(RAW_매출A!$J$2:$J$7000,RAW_매출A!$B$2:$B$7000,$A134,RAW_매출A!$A$2:$A$7000,EDATE($E134,AB$1-1)))),"")</f>
        <v/>
      </c>
      <c r="AC134" t="str">
        <f>IFERROR(IF($A134="","",IF(SUMIFS(RAW_매출A!$J$2:$J$7000,RAW_매출A!$B$2:$B$7000,$A134,RAW_매출A!$A$2:$A$7000,EDATE($E134,AC$1-1))=0,"",SUMIFS(RAW_매출A!$J$2:$J$7000,RAW_매출A!$B$2:$B$7000,$A134,RAW_매출A!$A$2:$A$7000,EDATE($E134,AC$1-1)))),"")</f>
        <v/>
      </c>
      <c r="AD134" t="str">
        <f>IFERROR(IF($A134="","",IF(SUMIFS(RAW_매출A!$J$2:$J$7000,RAW_매출A!$B$2:$B$7000,$A134,RAW_매출A!$A$2:$A$7000,EDATE($E134,AD$1-1))=0,"",SUMIFS(RAW_매출A!$J$2:$J$7000,RAW_매출A!$B$2:$B$7000,$A134,RAW_매출A!$A$2:$A$7000,EDATE($E134,AD$1-1)))),"")</f>
        <v/>
      </c>
      <c r="AE134" t="str">
        <f>IFERROR(IF($A134="","",IF(SUMIFS(RAW_매출A!$J$2:$J$7000,RAW_매출A!$B$2:$B$7000,$A134,RAW_매출A!$A$2:$A$7000,EDATE($E134,AE$1-1))=0,"",SUMIFS(RAW_매출A!$J$2:$J$7000,RAW_매출A!$B$2:$B$7000,$A134,RAW_매출A!$A$2:$A$7000,EDATE($E134,AE$1-1)))),"")</f>
        <v/>
      </c>
      <c r="AF134" t="str">
        <f>IFERROR(IF($A134="","",IF(SUMIFS(RAW_매출A!$J$2:$J$7000,RAW_매출A!$B$2:$B$7000,$A134,RAW_매출A!$A$2:$A$7000,EDATE($E134,AF$1-1))=0,"",SUMIFS(RAW_매출A!$J$2:$J$7000,RAW_매출A!$B$2:$B$7000,$A134,RAW_매출A!$A$2:$A$7000,EDATE($E134,AF$1-1)))),"")</f>
        <v/>
      </c>
      <c r="AG134" t="str">
        <f>IFERROR(IF($A134="","",IF(SUMIFS(RAW_매출A!$J$2:$J$7000,RAW_매출A!$B$2:$B$7000,$A134,RAW_매출A!$A$2:$A$7000,EDATE($E134,AG$1-1))=0,"",SUMIFS(RAW_매출A!$J$2:$J$7000,RAW_매출A!$B$2:$B$7000,$A134,RAW_매출A!$A$2:$A$7000,EDATE($E134,AG$1-1)))),"")</f>
        <v/>
      </c>
      <c r="AH134" t="str">
        <f>IFERROR(IF($A134="","",IF(SUMIFS(RAW_매출A!$J$2:$J$7000,RAW_매출A!$B$2:$B$7000,$A134,RAW_매출A!$A$2:$A$7000,EDATE($E134,AH$1-1))=0,"",SUMIFS(RAW_매출A!$J$2:$J$7000,RAW_매출A!$B$2:$B$7000,$A134,RAW_매출A!$A$2:$A$7000,EDATE($E134,AH$1-1)))),"")</f>
        <v/>
      </c>
      <c r="AI134" t="str">
        <f>IFERROR(IF($A134="","",IF(SUMIFS(RAW_매출A!$J$2:$J$7000,RAW_매출A!$B$2:$B$7000,$A134,RAW_매출A!$A$2:$A$7000,EDATE($E134,AI$1-1))=0,"",SUMIFS(RAW_매출A!$J$2:$J$7000,RAW_매출A!$B$2:$B$7000,$A134,RAW_매출A!$A$2:$A$7000,EDATE($E134,AI$1-1)))),"")</f>
        <v/>
      </c>
      <c r="AJ134" t="str">
        <f>IFERROR(IF($A134="","",IF(SUMIFS(RAW_매출A!$J$2:$J$7000,RAW_매출A!$B$2:$B$7000,$A134,RAW_매출A!$A$2:$A$7000,EDATE($E134,AJ$1-1))=0,"",SUMIFS(RAW_매출A!$J$2:$J$7000,RAW_매출A!$B$2:$B$7000,$A134,RAW_매출A!$A$2:$A$7000,EDATE($E134,AJ$1-1)))),"")</f>
        <v/>
      </c>
      <c r="AK134" t="str">
        <f>IFERROR(IF($A134="","",IF(SUMIFS(RAW_매출A!$J$2:$J$7000,RAW_매출A!$B$2:$B$7000,$A134,RAW_매출A!$A$2:$A$7000,EDATE($E134,AK$1-1))=0,"",SUMIFS(RAW_매출A!$J$2:$J$7000,RAW_매출A!$B$2:$B$7000,$A134,RAW_매출A!$A$2:$A$7000,EDATE($E134,AK$1-1)))),"")</f>
        <v/>
      </c>
      <c r="AL134" t="str">
        <f>IFERROR(IF($A134="","",IF(SUMIFS(RAW_매출A!$J$2:$J$7000,RAW_매출A!$B$2:$B$7000,$A134,RAW_매출A!$A$2:$A$7000,EDATE($E134,AL$1-1))=0,"",SUMIFS(RAW_매출A!$J$2:$J$7000,RAW_매출A!$B$2:$B$7000,$A134,RAW_매출A!$A$2:$A$7000,EDATE($E134,AL$1-1)))),"")</f>
        <v/>
      </c>
      <c r="AM134" t="str">
        <f>IFERROR(IF($A134="","",IF(SUMIFS(RAW_매출A!$J$2:$J$7000,RAW_매출A!$B$2:$B$7000,$A134,RAW_매출A!$A$2:$A$7000,EDATE($E134,AM$1-1))=0,"",SUMIFS(RAW_매출A!$J$2:$J$7000,RAW_매출A!$B$2:$B$7000,$A134,RAW_매출A!$A$2:$A$7000,EDATE($E134,AM$1-1)))),"")</f>
        <v/>
      </c>
      <c r="AN134" t="str">
        <f>IFERROR(IF($A134="","",IF(SUMIFS(RAW_매출A!$J$2:$J$7000,RAW_매출A!$B$2:$B$7000,$A134,RAW_매출A!$A$2:$A$7000,EDATE($E134,AN$1-1))=0,"",SUMIFS(RAW_매출A!$J$2:$J$7000,RAW_매출A!$B$2:$B$7000,$A134,RAW_매출A!$A$2:$A$7000,EDATE($E134,AN$1-1)))),"")</f>
        <v/>
      </c>
      <c r="AO134" t="str">
        <f>IFERROR(IF($A134="","",IF(SUMIFS(RAW_매출A!$J$2:$J$7000,RAW_매출A!$B$2:$B$7000,$A134,RAW_매출A!$A$2:$A$7000,EDATE($E134,AO$1-1))=0,"",SUMIFS(RAW_매출A!$J$2:$J$7000,RAW_매출A!$B$2:$B$7000,$A134,RAW_매출A!$A$2:$A$7000,EDATE($E134,AO$1-1)))),"")</f>
        <v/>
      </c>
      <c r="AP134" t="str">
        <f>IFERROR(IF($A134="","",IF(SUMIFS(RAW_매출A!$J$2:$J$7000,RAW_매출A!$B$2:$B$7000,$A134,RAW_매출A!$A$2:$A$7000,EDATE($E134,AP$1-1))=0,"",SUMIFS(RAW_매출A!$J$2:$J$7000,RAW_매출A!$B$2:$B$7000,$A134,RAW_매출A!$A$2:$A$7000,EDATE($E134,AP$1-1)))),"")</f>
        <v/>
      </c>
      <c r="AQ134" t="str">
        <f>IFERROR(IF($A134="","",IF(SUMIFS(RAW_매출A!$J$2:$J$7000,RAW_매출A!$B$2:$B$7000,$A134,RAW_매출A!$A$2:$A$7000,EDATE($E134,AQ$1-1))=0,"",SUMIFS(RAW_매출A!$J$2:$J$7000,RAW_매출A!$B$2:$B$7000,$A134,RAW_매출A!$A$2:$A$7000,EDATE($E134,AQ$1-1)))),"")</f>
        <v/>
      </c>
      <c r="AR134" t="str">
        <f>IFERROR(IF($A134="","",IF(SUMIFS(RAW_매출A!$J$2:$J$7000,RAW_매출A!$B$2:$B$7000,$A134,RAW_매출A!$A$2:$A$7000,EDATE($E134,AR$1-1))=0,"",SUMIFS(RAW_매출A!$J$2:$J$7000,RAW_매출A!$B$2:$B$7000,$A134,RAW_매출A!$A$2:$A$7000,EDATE($E134,AR$1-1)))),"")</f>
        <v/>
      </c>
      <c r="AS134" t="str">
        <f>IFERROR(IF($A134="","",IF(SUMIFS(RAW_매출A!$J$2:$J$7000,RAW_매출A!$B$2:$B$7000,$A134,RAW_매출A!$A$2:$A$7000,EDATE($E134,AS$1-1))=0,"",SUMIFS(RAW_매출A!$J$2:$J$7000,RAW_매출A!$B$2:$B$7000,$A134,RAW_매출A!$A$2:$A$7000,EDATE($E134,AS$1-1)))),"")</f>
        <v/>
      </c>
      <c r="AT134" t="str">
        <f>IFERROR(IF($A134="","",IF(SUMIFS(RAW_매출A!$J$2:$J$7000,RAW_매출A!$B$2:$B$7000,$A134,RAW_매출A!$A$2:$A$7000,EDATE($E134,AT$1-1))=0,"",SUMIFS(RAW_매출A!$J$2:$J$7000,RAW_매출A!$B$2:$B$7000,$A134,RAW_매출A!$A$2:$A$7000,EDATE($E134,AT$1-1)))),"")</f>
        <v/>
      </c>
      <c r="AU134" t="str">
        <f>IFERROR(IF($A134="","",IF(SUMIFS(RAW_매출A!$J$2:$J$7000,RAW_매출A!$B$2:$B$7000,$A134,RAW_매출A!$A$2:$A$7000,EDATE($E134,AU$1-1))=0,"",SUMIFS(RAW_매출A!$J$2:$J$7000,RAW_매출A!$B$2:$B$7000,$A134,RAW_매출A!$A$2:$A$7000,EDATE($E134,AU$1-1)))),"")</f>
        <v/>
      </c>
      <c r="AV134" t="str">
        <f>IFERROR(IF($A134="","",IF(SUMIFS(RAW_매출A!$J$2:$J$7000,RAW_매출A!$B$2:$B$7000,$A134,RAW_매출A!$A$2:$A$7000,EDATE($E134,AV$1-1))=0,"",SUMIFS(RAW_매출A!$J$2:$J$7000,RAW_매출A!$B$2:$B$7000,$A134,RAW_매출A!$A$2:$A$7000,EDATE($E134,AV$1-1)))),"")</f>
        <v/>
      </c>
      <c r="AW134" t="str">
        <f>IFERROR(IF($A134="","",IF(SUMIFS(RAW_매출A!$J$2:$J$7000,RAW_매출A!$B$2:$B$7000,$A134,RAW_매출A!$A$2:$A$7000,EDATE($E134,AW$1-1))=0,"",SUMIFS(RAW_매출A!$J$2:$J$7000,RAW_매출A!$B$2:$B$7000,$A134,RAW_매출A!$A$2:$A$7000,EDATE($E134,AW$1-1)))),"")</f>
        <v/>
      </c>
      <c r="AX134" t="str">
        <f>IFERROR(IF($A134="","",IF(SUMIFS(RAW_매출A!$J$2:$J$7000,RAW_매출A!$B$2:$B$7000,$A134,RAW_매출A!$A$2:$A$7000,EDATE($E134,AX$1-1))=0,"",SUMIFS(RAW_매출A!$J$2:$J$7000,RAW_매출A!$B$2:$B$7000,$A134,RAW_매출A!$A$2:$A$7000,EDATE($E134,AX$1-1)))),"")</f>
        <v/>
      </c>
      <c r="AY134" t="str">
        <f>IFERROR(IF($A134="","",IF(SUMIFS(RAW_매출A!$J$2:$J$7000,RAW_매출A!$B$2:$B$7000,$A134,RAW_매출A!$A$2:$A$7000,EDATE($E134,AY$1-1))=0,"",SUMIFS(RAW_매출A!$J$2:$J$7000,RAW_매출A!$B$2:$B$7000,$A134,RAW_매출A!$A$2:$A$7000,EDATE($E134,AY$1-1)))),"")</f>
        <v/>
      </c>
      <c r="AZ134" t="str">
        <f>IFERROR(IF($A134="","",IF(SUMIFS(RAW_매출A!$J$2:$J$7000,RAW_매출A!$B$2:$B$7000,$A134,RAW_매출A!$A$2:$A$7000,EDATE($E134,AZ$1-1))=0,"",SUMIFS(RAW_매출A!$J$2:$J$7000,RAW_매출A!$B$2:$B$7000,$A134,RAW_매출A!$A$2:$A$7000,EDATE($E134,AZ$1-1)))),"")</f>
        <v/>
      </c>
      <c r="BA134" t="str">
        <f>IFERROR(IF($A134="","",IF(SUMIFS(RAW_매출A!$J$2:$J$7000,RAW_매출A!$B$2:$B$7000,$A134,RAW_매출A!$A$2:$A$7000,EDATE($E134,BA$1-1))=0,"",SUMIFS(RAW_매출A!$J$2:$J$7000,RAW_매출A!$B$2:$B$7000,$A134,RAW_매출A!$A$2:$A$7000,EDATE($E134,BA$1-1)))),"")</f>
        <v/>
      </c>
      <c r="BB134" t="str">
        <f>IFERROR(IF($A134="","",IF(SUMIFS(RAW_매출A!$J$2:$J$7000,RAW_매출A!$B$2:$B$7000,$A134,RAW_매출A!$A$2:$A$7000,EDATE($E134,BB$1-1))=0,"",SUMIFS(RAW_매출A!$J$2:$J$7000,RAW_매출A!$B$2:$B$7000,$A134,RAW_매출A!$A$2:$A$7000,EDATE($E134,BB$1-1)))),"")</f>
        <v/>
      </c>
      <c r="BC134" t="str">
        <f>IFERROR(IF($A134="","",IF(SUMIFS(RAW_매출A!$J$2:$J$7000,RAW_매출A!$B$2:$B$7000,$A134,RAW_매출A!$A$2:$A$7000,EDATE($E134,BC$1-1))=0,"",SUMIFS(RAW_매출A!$J$2:$J$7000,RAW_매출A!$B$2:$B$7000,$A134,RAW_매출A!$A$2:$A$7000,EDATE($E134,BC$1-1)))),"")</f>
        <v/>
      </c>
      <c r="BD134" t="str">
        <f>IFERROR(IF($A134="","",IF(SUMIFS(RAW_매출A!$J$2:$J$7000,RAW_매출A!$B$2:$B$7000,$A134,RAW_매출A!$A$2:$A$7000,EDATE($E134,BD$1-1))=0,"",SUMIFS(RAW_매출A!$J$2:$J$7000,RAW_매출A!$B$2:$B$7000,$A134,RAW_매출A!$A$2:$A$7000,EDATE($E134,BD$1-1)))),"")</f>
        <v/>
      </c>
      <c r="BE134" t="str">
        <f>IFERROR(IF($A134="","",IF(SUMIFS(RAW_매출A!$J$2:$J$7000,RAW_매출A!$B$2:$B$7000,$A134,RAW_매출A!$A$2:$A$7000,EDATE($E134,BE$1-1))=0,"",SUMIFS(RAW_매출A!$J$2:$J$7000,RAW_매출A!$B$2:$B$7000,$A134,RAW_매출A!$A$2:$A$7000,EDATE($E134,BE$1-1)))),"")</f>
        <v/>
      </c>
      <c r="BF134" t="str">
        <f>IFERROR(IF($A134="","",IF(SUMIFS(RAW_매출A!$J$2:$J$7000,RAW_매출A!$B$2:$B$7000,$A134,RAW_매출A!$A$2:$A$7000,EDATE($E134,BF$1-1))=0,"",SUMIFS(RAW_매출A!$J$2:$J$7000,RAW_매출A!$B$2:$B$7000,$A134,RAW_매출A!$A$2:$A$7000,EDATE($E134,BF$1-1)))),"")</f>
        <v/>
      </c>
      <c r="BG134" t="str">
        <f>IFERROR(IF($A134="","",IF(SUMIFS(RAW_매출A!$J$2:$J$7000,RAW_매출A!$B$2:$B$7000,$A134,RAW_매출A!$A$2:$A$7000,EDATE($E134,BG$1-1))=0,"",SUMIFS(RAW_매출A!$J$2:$J$7000,RAW_매출A!$B$2:$B$7000,$A134,RAW_매출A!$A$2:$A$7000,EDATE($E134,BG$1-1)))),"")</f>
        <v/>
      </c>
      <c r="BH134" t="str">
        <f>IFERROR(IF($A134="","",IF(SUMIFS(RAW_매출A!$J$2:$J$7000,RAW_매출A!$B$2:$B$7000,$A134,RAW_매출A!$A$2:$A$7000,EDATE($E134,BH$1-1))=0,"",SUMIFS(RAW_매출A!$J$2:$J$7000,RAW_매출A!$B$2:$B$7000,$A134,RAW_매출A!$A$2:$A$7000,EDATE($E134,BH$1-1)))),"")</f>
        <v/>
      </c>
      <c r="BI134" t="str">
        <f>IFERROR(IF($A134="","",IF(SUMIFS(RAW_매출A!$J$2:$J$7000,RAW_매출A!$B$2:$B$7000,$A134,RAW_매출A!$A$2:$A$7000,EDATE($E134,BI$1-1))=0,"",SUMIFS(RAW_매출A!$J$2:$J$7000,RAW_매출A!$B$2:$B$7000,$A134,RAW_매출A!$A$2:$A$7000,EDATE($E134,BI$1-1)))),"")</f>
        <v/>
      </c>
      <c r="BJ134" t="str">
        <f>IFERROR(IF($A134="","",IF(SUMIFS(RAW_매출A!$J$2:$J$7000,RAW_매출A!$B$2:$B$7000,$A134,RAW_매출A!$A$2:$A$7000,EDATE($E134,BJ$1-1))=0,"",SUMIFS(RAW_매출A!$J$2:$J$7000,RAW_매출A!$B$2:$B$7000,$A134,RAW_매출A!$A$2:$A$7000,EDATE($E134,BJ$1-1)))),"")</f>
        <v/>
      </c>
      <c r="BK134" t="str">
        <f>IFERROR(IF($A134="","",IF(SUMIFS(RAW_매출A!$J$2:$J$7000,RAW_매출A!$B$2:$B$7000,$A134,RAW_매출A!$A$2:$A$7000,EDATE($E134,BK$1-1))=0,"",SUMIFS(RAW_매출A!$J$2:$J$7000,RAW_매출A!$B$2:$B$7000,$A134,RAW_매출A!$A$2:$A$7000,EDATE($E134,BK$1-1)))),"")</f>
        <v/>
      </c>
      <c r="BL134" t="str">
        <f>IFERROR(IF($A134="","",IF(SUMIFS(RAW_매출A!$J$2:$J$7000,RAW_매출A!$B$2:$B$7000,$A134,RAW_매출A!$A$2:$A$7000,EDATE($E134,BL$1-1))=0,"",SUMIFS(RAW_매출A!$J$2:$J$7000,RAW_매출A!$B$2:$B$7000,$A134,RAW_매출A!$A$2:$A$7000,EDATE($E134,BL$1-1)))),"")</f>
        <v/>
      </c>
      <c r="BM134" t="str">
        <f>IFERROR(IF($A134="","",IF(SUMIFS(RAW_매출A!$J$2:$J$7000,RAW_매출A!$B$2:$B$7000,$A134,RAW_매출A!$A$2:$A$7000,EDATE($E134,BM$1-1))=0,"",SUMIFS(RAW_매출A!$J$2:$J$7000,RAW_매출A!$B$2:$B$7000,$A134,RAW_매출A!$A$2:$A$7000,EDATE($E134,BM$1-1)))),"")</f>
        <v/>
      </c>
      <c r="BN134" t="str">
        <f>IFERROR(IF($A134="","",IF(SUMIFS(RAW_매출A!$J$2:$J$7000,RAW_매출A!$B$2:$B$7000,$A134,RAW_매출A!$A$2:$A$7000,EDATE($E134,BN$1-1))=0,"",SUMIFS(RAW_매출A!$J$2:$J$7000,RAW_매출A!$B$2:$B$7000,$A134,RAW_매출A!$A$2:$A$7000,EDATE($E134,BN$1-1)))),"")</f>
        <v/>
      </c>
    </row>
    <row r="135" spans="1:66" x14ac:dyDescent="0.3">
      <c r="A135" t="str">
        <f>세팅!A136</f>
        <v>(1126) #창천신촌로점</v>
      </c>
      <c r="B135" t="str">
        <f>세팅!B136</f>
        <v>150-2</v>
      </c>
      <c r="C135">
        <f t="shared" si="8"/>
        <v>2</v>
      </c>
      <c r="D135" t="str">
        <f t="shared" si="9"/>
        <v>2</v>
      </c>
      <c r="E135" s="1">
        <f>세팅!D136</f>
        <v>45778</v>
      </c>
      <c r="F135">
        <f t="shared" si="7"/>
        <v>7213258.333333333</v>
      </c>
      <c r="G135">
        <f>IFERROR(IF($A135="","",IF(SUMIFS(RAW_매출A!$J$2:$J$7000,RAW_매출A!$B$2:$B$7000,$A135,RAW_매출A!$A$2:$A$7000,EDATE($E135,G$1-1))=0,"",SUMIFS(RAW_매출A!$J$2:$J$7000,RAW_매출A!$B$2:$B$7000,$A135,RAW_매출A!$A$2:$A$7000,EDATE($E135,G$1-1)))),"")</f>
        <v>4238910</v>
      </c>
      <c r="H135">
        <f>IFERROR(IF($A135="","",IF(SUMIFS(RAW_매출A!$J$2:$J$7000,RAW_매출A!$B$2:$B$7000,$A135,RAW_매출A!$A$2:$A$7000,EDATE($E135,H$1-1))=0,"",SUMIFS(RAW_매출A!$J$2:$J$7000,RAW_매출A!$B$2:$B$7000,$A135,RAW_매출A!$A$2:$A$7000,EDATE($E135,H$1-1)))),"")</f>
        <v>6125780</v>
      </c>
      <c r="I135">
        <f>IFERROR(IF($A135="","",IF(SUMIFS(RAW_매출A!$J$2:$J$7000,RAW_매출A!$B$2:$B$7000,$A135,RAW_매출A!$A$2:$A$7000,EDATE($E135,I$1-1))=0,"",SUMIFS(RAW_매출A!$J$2:$J$7000,RAW_매출A!$B$2:$B$7000,$A135,RAW_매출A!$A$2:$A$7000,EDATE($E135,I$1-1)))),"")</f>
        <v>6340450</v>
      </c>
      <c r="J135" s="28">
        <f>IFERROR(IF($A135="","",IF(SUMIFS(RAW_매출A!$J$2:$J$7000,RAW_매출A!$B$2:$B$7000,$A135,RAW_매출A!$A$2:$A$7000,EDATE($E135,J$1-1))=0,"",SUMIFS(RAW_매출A!$J$2:$J$7000,RAW_매출A!$B$2:$B$7000,$A135,RAW_매출A!$A$2:$A$7000,EDATE($E135,J$1-1)))),"")</f>
        <v>6613150</v>
      </c>
      <c r="K135" s="28">
        <f>IFERROR(IF($A135="","",IF(SUMIFS(RAW_매출A!$J$2:$J$7000,RAW_매출A!$B$2:$B$7000,$A135,RAW_매출A!$A$2:$A$7000,EDATE($E135,K$1-1))=0,"",SUMIFS(RAW_매출A!$J$2:$J$7000,RAW_매출A!$B$2:$B$7000,$A135,RAW_매출A!$A$2:$A$7000,EDATE($E135,K$1-1)))),"")</f>
        <v>6293150</v>
      </c>
      <c r="L135" s="28">
        <f>IFERROR(IF($A135="","",IF(SUMIFS(RAW_매출A!$J$2:$J$7000,RAW_매출A!$B$2:$B$7000,$A135,RAW_매출A!$A$2:$A$7000,EDATE($E135,L$1-1))=0,"",SUMIFS(RAW_매출A!$J$2:$J$7000,RAW_매출A!$B$2:$B$7000,$A135,RAW_매출A!$A$2:$A$7000,EDATE($E135,L$1-1)))),"")</f>
        <v>8291150</v>
      </c>
      <c r="M135" s="28">
        <f>IFERROR(IF($A135="","",IF(SUMIFS(RAW_매출A!$J$2:$J$7000,RAW_매출A!$B$2:$B$7000,$A135,RAW_매출A!$A$2:$A$7000,EDATE($E135,M$1-1))=0,"",SUMIFS(RAW_매출A!$J$2:$J$7000,RAW_매출A!$B$2:$B$7000,$A135,RAW_매출A!$A$2:$A$7000,EDATE($E135,M$1-1)))),"")</f>
        <v>7486450</v>
      </c>
      <c r="N135" s="28">
        <f>IFERROR(IF($A135="","",IF(SUMIFS(RAW_매출A!$J$2:$J$7000,RAW_매출A!$B$2:$B$7000,$A135,RAW_매출A!$A$2:$A$7000,EDATE($E135,N$1-1))=0,"",SUMIFS(RAW_매출A!$J$2:$J$7000,RAW_매출A!$B$2:$B$7000,$A135,RAW_매출A!$A$2:$A$7000,EDATE($E135,N$1-1)))),"")</f>
        <v>7453050</v>
      </c>
      <c r="O135" s="28">
        <f>IFERROR(IF($A135="","",IF(SUMIFS(RAW_매출A!$J$2:$J$7000,RAW_매출A!$B$2:$B$7000,$A135,RAW_매출A!$A$2:$A$7000,EDATE($E135,O$1-1))=0,"",SUMIFS(RAW_매출A!$J$2:$J$7000,RAW_매출A!$B$2:$B$7000,$A135,RAW_매출A!$A$2:$A$7000,EDATE($E135,O$1-1)))),"")</f>
        <v>7142600</v>
      </c>
      <c r="P135">
        <f>IFERROR(IF($A135="","",IF(SUMIFS(RAW_매출A!$J$2:$J$7000,RAW_매출A!$B$2:$B$7000,$A135,RAW_매출A!$A$2:$A$7000,EDATE($E135,P$1-1))=0,"",SUMIFS(RAW_매출A!$J$2:$J$7000,RAW_매출A!$B$2:$B$7000,$A135,RAW_매출A!$A$2:$A$7000,EDATE($E135,P$1-1)))),"")</f>
        <v>6167650</v>
      </c>
      <c r="Q135">
        <f>IFERROR(IF($A135="","",IF(SUMIFS(RAW_매출A!$J$2:$J$7000,RAW_매출A!$B$2:$B$7000,$A135,RAW_매출A!$A$2:$A$7000,EDATE($E135,Q$1-1))=0,"",SUMIFS(RAW_매출A!$J$2:$J$7000,RAW_매출A!$B$2:$B$7000,$A135,RAW_매출A!$A$2:$A$7000,EDATE($E135,Q$1-1)))),"")</f>
        <v>8033950</v>
      </c>
      <c r="R135">
        <f>IFERROR(IF($A135="","",IF(SUMIFS(RAW_매출A!$J$2:$J$7000,RAW_매출A!$B$2:$B$7000,$A135,RAW_매출A!$A$2:$A$7000,EDATE($E135,R$1-1))=0,"",SUMIFS(RAW_매출A!$J$2:$J$7000,RAW_매출A!$B$2:$B$7000,$A135,RAW_매출A!$A$2:$A$7000,EDATE($E135,R$1-1)))),"")</f>
        <v>8970450</v>
      </c>
      <c r="S135">
        <f>IFERROR(IF($A135="","",IF(SUMIFS(RAW_매출A!$J$2:$J$7000,RAW_매출A!$B$2:$B$7000,$A135,RAW_매출A!$A$2:$A$7000,EDATE($E135,S$1-1))=0,"",SUMIFS(RAW_매출A!$J$2:$J$7000,RAW_매출A!$B$2:$B$7000,$A135,RAW_매출A!$A$2:$A$7000,EDATE($E135,S$1-1)))),"")</f>
        <v>8890100</v>
      </c>
      <c r="T135">
        <f>IFERROR(IF($A135="","",IF(SUMIFS(RAW_매출A!$J$2:$J$7000,RAW_매출A!$B$2:$B$7000,$A135,RAW_매출A!$A$2:$A$7000,EDATE($E135,T$1-1))=0,"",SUMIFS(RAW_매출A!$J$2:$J$7000,RAW_매출A!$B$2:$B$7000,$A135,RAW_매출A!$A$2:$A$7000,EDATE($E135,T$1-1)))),"")</f>
        <v>8265600</v>
      </c>
      <c r="U135" t="str">
        <f>IFERROR(IF($A135="","",IF(SUMIFS(RAW_매출A!$J$2:$J$7000,RAW_매출A!$B$2:$B$7000,$A135,RAW_매출A!$A$2:$A$7000,EDATE($E135,U$1-1))=0,"",SUMIFS(RAW_매출A!$J$2:$J$7000,RAW_매출A!$B$2:$B$7000,$A135,RAW_매출A!$A$2:$A$7000,EDATE($E135,U$1-1)))),"")</f>
        <v/>
      </c>
      <c r="V135" t="str">
        <f>IFERROR(IF($A135="","",IF(SUMIFS(RAW_매출A!$J$2:$J$7000,RAW_매출A!$B$2:$B$7000,$A135,RAW_매출A!$A$2:$A$7000,EDATE($E135,V$1-1))=0,"",SUMIFS(RAW_매출A!$J$2:$J$7000,RAW_매출A!$B$2:$B$7000,$A135,RAW_매출A!$A$2:$A$7000,EDATE($E135,V$1-1)))),"")</f>
        <v/>
      </c>
      <c r="W135" t="str">
        <f>IFERROR(IF($A135="","",IF(SUMIFS(RAW_매출A!$J$2:$J$7000,RAW_매출A!$B$2:$B$7000,$A135,RAW_매출A!$A$2:$A$7000,EDATE($E135,W$1-1))=0,"",SUMIFS(RAW_매출A!$J$2:$J$7000,RAW_매출A!$B$2:$B$7000,$A135,RAW_매출A!$A$2:$A$7000,EDATE($E135,W$1-1)))),"")</f>
        <v/>
      </c>
      <c r="X135" t="str">
        <f>IFERROR(IF($A135="","",IF(SUMIFS(RAW_매출A!$J$2:$J$7000,RAW_매출A!$B$2:$B$7000,$A135,RAW_매출A!$A$2:$A$7000,EDATE($E135,X$1-1))=0,"",SUMIFS(RAW_매출A!$J$2:$J$7000,RAW_매출A!$B$2:$B$7000,$A135,RAW_매출A!$A$2:$A$7000,EDATE($E135,X$1-1)))),"")</f>
        <v/>
      </c>
      <c r="Y135" t="str">
        <f>IFERROR(IF($A135="","",IF(SUMIFS(RAW_매출A!$J$2:$J$7000,RAW_매출A!$B$2:$B$7000,$A135,RAW_매출A!$A$2:$A$7000,EDATE($E135,Y$1-1))=0,"",SUMIFS(RAW_매출A!$J$2:$J$7000,RAW_매출A!$B$2:$B$7000,$A135,RAW_매출A!$A$2:$A$7000,EDATE($E135,Y$1-1)))),"")</f>
        <v/>
      </c>
      <c r="Z135" t="str">
        <f>IFERROR(IF($A135="","",IF(SUMIFS(RAW_매출A!$J$2:$J$7000,RAW_매출A!$B$2:$B$7000,$A135,RAW_매출A!$A$2:$A$7000,EDATE($E135,Z$1-1))=0,"",SUMIFS(RAW_매출A!$J$2:$J$7000,RAW_매출A!$B$2:$B$7000,$A135,RAW_매출A!$A$2:$A$7000,EDATE($E135,Z$1-1)))),"")</f>
        <v/>
      </c>
      <c r="AA135" t="str">
        <f>IFERROR(IF($A135="","",IF(SUMIFS(RAW_매출A!$J$2:$J$7000,RAW_매출A!$B$2:$B$7000,$A135,RAW_매출A!$A$2:$A$7000,EDATE($E135,AA$1-1))=0,"",SUMIFS(RAW_매출A!$J$2:$J$7000,RAW_매출A!$B$2:$B$7000,$A135,RAW_매출A!$A$2:$A$7000,EDATE($E135,AA$1-1)))),"")</f>
        <v/>
      </c>
      <c r="AB135" t="str">
        <f>IFERROR(IF($A135="","",IF(SUMIFS(RAW_매출A!$J$2:$J$7000,RAW_매출A!$B$2:$B$7000,$A135,RAW_매출A!$A$2:$A$7000,EDATE($E135,AB$1-1))=0,"",SUMIFS(RAW_매출A!$J$2:$J$7000,RAW_매출A!$B$2:$B$7000,$A135,RAW_매출A!$A$2:$A$7000,EDATE($E135,AB$1-1)))),"")</f>
        <v/>
      </c>
      <c r="AC135" t="str">
        <f>IFERROR(IF($A135="","",IF(SUMIFS(RAW_매출A!$J$2:$J$7000,RAW_매출A!$B$2:$B$7000,$A135,RAW_매출A!$A$2:$A$7000,EDATE($E135,AC$1-1))=0,"",SUMIFS(RAW_매출A!$J$2:$J$7000,RAW_매출A!$B$2:$B$7000,$A135,RAW_매출A!$A$2:$A$7000,EDATE($E135,AC$1-1)))),"")</f>
        <v/>
      </c>
      <c r="AD135" t="str">
        <f>IFERROR(IF($A135="","",IF(SUMIFS(RAW_매출A!$J$2:$J$7000,RAW_매출A!$B$2:$B$7000,$A135,RAW_매출A!$A$2:$A$7000,EDATE($E135,AD$1-1))=0,"",SUMIFS(RAW_매출A!$J$2:$J$7000,RAW_매출A!$B$2:$B$7000,$A135,RAW_매출A!$A$2:$A$7000,EDATE($E135,AD$1-1)))),"")</f>
        <v/>
      </c>
      <c r="AE135" t="str">
        <f>IFERROR(IF($A135="","",IF(SUMIFS(RAW_매출A!$J$2:$J$7000,RAW_매출A!$B$2:$B$7000,$A135,RAW_매출A!$A$2:$A$7000,EDATE($E135,AE$1-1))=0,"",SUMIFS(RAW_매출A!$J$2:$J$7000,RAW_매출A!$B$2:$B$7000,$A135,RAW_매출A!$A$2:$A$7000,EDATE($E135,AE$1-1)))),"")</f>
        <v/>
      </c>
      <c r="AF135" t="str">
        <f>IFERROR(IF($A135="","",IF(SUMIFS(RAW_매출A!$J$2:$J$7000,RAW_매출A!$B$2:$B$7000,$A135,RAW_매출A!$A$2:$A$7000,EDATE($E135,AF$1-1))=0,"",SUMIFS(RAW_매출A!$J$2:$J$7000,RAW_매출A!$B$2:$B$7000,$A135,RAW_매출A!$A$2:$A$7000,EDATE($E135,AF$1-1)))),"")</f>
        <v/>
      </c>
      <c r="AG135" t="str">
        <f>IFERROR(IF($A135="","",IF(SUMIFS(RAW_매출A!$J$2:$J$7000,RAW_매출A!$B$2:$B$7000,$A135,RAW_매출A!$A$2:$A$7000,EDATE($E135,AG$1-1))=0,"",SUMIFS(RAW_매출A!$J$2:$J$7000,RAW_매출A!$B$2:$B$7000,$A135,RAW_매출A!$A$2:$A$7000,EDATE($E135,AG$1-1)))),"")</f>
        <v/>
      </c>
      <c r="AH135" t="str">
        <f>IFERROR(IF($A135="","",IF(SUMIFS(RAW_매출A!$J$2:$J$7000,RAW_매출A!$B$2:$B$7000,$A135,RAW_매출A!$A$2:$A$7000,EDATE($E135,AH$1-1))=0,"",SUMIFS(RAW_매출A!$J$2:$J$7000,RAW_매출A!$B$2:$B$7000,$A135,RAW_매출A!$A$2:$A$7000,EDATE($E135,AH$1-1)))),"")</f>
        <v/>
      </c>
      <c r="AI135" t="str">
        <f>IFERROR(IF($A135="","",IF(SUMIFS(RAW_매출A!$J$2:$J$7000,RAW_매출A!$B$2:$B$7000,$A135,RAW_매출A!$A$2:$A$7000,EDATE($E135,AI$1-1))=0,"",SUMIFS(RAW_매출A!$J$2:$J$7000,RAW_매출A!$B$2:$B$7000,$A135,RAW_매출A!$A$2:$A$7000,EDATE($E135,AI$1-1)))),"")</f>
        <v/>
      </c>
      <c r="AJ135" t="str">
        <f>IFERROR(IF($A135="","",IF(SUMIFS(RAW_매출A!$J$2:$J$7000,RAW_매출A!$B$2:$B$7000,$A135,RAW_매출A!$A$2:$A$7000,EDATE($E135,AJ$1-1))=0,"",SUMIFS(RAW_매출A!$J$2:$J$7000,RAW_매출A!$B$2:$B$7000,$A135,RAW_매출A!$A$2:$A$7000,EDATE($E135,AJ$1-1)))),"")</f>
        <v/>
      </c>
      <c r="AK135" t="str">
        <f>IFERROR(IF($A135="","",IF(SUMIFS(RAW_매출A!$J$2:$J$7000,RAW_매출A!$B$2:$B$7000,$A135,RAW_매출A!$A$2:$A$7000,EDATE($E135,AK$1-1))=0,"",SUMIFS(RAW_매출A!$J$2:$J$7000,RAW_매출A!$B$2:$B$7000,$A135,RAW_매출A!$A$2:$A$7000,EDATE($E135,AK$1-1)))),"")</f>
        <v/>
      </c>
      <c r="AL135" t="str">
        <f>IFERROR(IF($A135="","",IF(SUMIFS(RAW_매출A!$J$2:$J$7000,RAW_매출A!$B$2:$B$7000,$A135,RAW_매출A!$A$2:$A$7000,EDATE($E135,AL$1-1))=0,"",SUMIFS(RAW_매출A!$J$2:$J$7000,RAW_매출A!$B$2:$B$7000,$A135,RAW_매출A!$A$2:$A$7000,EDATE($E135,AL$1-1)))),"")</f>
        <v/>
      </c>
      <c r="AM135" t="str">
        <f>IFERROR(IF($A135="","",IF(SUMIFS(RAW_매출A!$J$2:$J$7000,RAW_매출A!$B$2:$B$7000,$A135,RAW_매출A!$A$2:$A$7000,EDATE($E135,AM$1-1))=0,"",SUMIFS(RAW_매출A!$J$2:$J$7000,RAW_매출A!$B$2:$B$7000,$A135,RAW_매출A!$A$2:$A$7000,EDATE($E135,AM$1-1)))),"")</f>
        <v/>
      </c>
      <c r="AN135" t="str">
        <f>IFERROR(IF($A135="","",IF(SUMIFS(RAW_매출A!$J$2:$J$7000,RAW_매출A!$B$2:$B$7000,$A135,RAW_매출A!$A$2:$A$7000,EDATE($E135,AN$1-1))=0,"",SUMIFS(RAW_매출A!$J$2:$J$7000,RAW_매출A!$B$2:$B$7000,$A135,RAW_매출A!$A$2:$A$7000,EDATE($E135,AN$1-1)))),"")</f>
        <v/>
      </c>
      <c r="AO135" t="str">
        <f>IFERROR(IF($A135="","",IF(SUMIFS(RAW_매출A!$J$2:$J$7000,RAW_매출A!$B$2:$B$7000,$A135,RAW_매출A!$A$2:$A$7000,EDATE($E135,AO$1-1))=0,"",SUMIFS(RAW_매출A!$J$2:$J$7000,RAW_매출A!$B$2:$B$7000,$A135,RAW_매출A!$A$2:$A$7000,EDATE($E135,AO$1-1)))),"")</f>
        <v/>
      </c>
      <c r="AP135" t="str">
        <f>IFERROR(IF($A135="","",IF(SUMIFS(RAW_매출A!$J$2:$J$7000,RAW_매출A!$B$2:$B$7000,$A135,RAW_매출A!$A$2:$A$7000,EDATE($E135,AP$1-1))=0,"",SUMIFS(RAW_매출A!$J$2:$J$7000,RAW_매출A!$B$2:$B$7000,$A135,RAW_매출A!$A$2:$A$7000,EDATE($E135,AP$1-1)))),"")</f>
        <v/>
      </c>
      <c r="AQ135" t="str">
        <f>IFERROR(IF($A135="","",IF(SUMIFS(RAW_매출A!$J$2:$J$7000,RAW_매출A!$B$2:$B$7000,$A135,RAW_매출A!$A$2:$A$7000,EDATE($E135,AQ$1-1))=0,"",SUMIFS(RAW_매출A!$J$2:$J$7000,RAW_매출A!$B$2:$B$7000,$A135,RAW_매출A!$A$2:$A$7000,EDATE($E135,AQ$1-1)))),"")</f>
        <v/>
      </c>
      <c r="AR135" t="str">
        <f>IFERROR(IF($A135="","",IF(SUMIFS(RAW_매출A!$J$2:$J$7000,RAW_매출A!$B$2:$B$7000,$A135,RAW_매출A!$A$2:$A$7000,EDATE($E135,AR$1-1))=0,"",SUMIFS(RAW_매출A!$J$2:$J$7000,RAW_매출A!$B$2:$B$7000,$A135,RAW_매출A!$A$2:$A$7000,EDATE($E135,AR$1-1)))),"")</f>
        <v/>
      </c>
      <c r="AS135" t="str">
        <f>IFERROR(IF($A135="","",IF(SUMIFS(RAW_매출A!$J$2:$J$7000,RAW_매출A!$B$2:$B$7000,$A135,RAW_매출A!$A$2:$A$7000,EDATE($E135,AS$1-1))=0,"",SUMIFS(RAW_매출A!$J$2:$J$7000,RAW_매출A!$B$2:$B$7000,$A135,RAW_매출A!$A$2:$A$7000,EDATE($E135,AS$1-1)))),"")</f>
        <v/>
      </c>
      <c r="AT135" t="str">
        <f>IFERROR(IF($A135="","",IF(SUMIFS(RAW_매출A!$J$2:$J$7000,RAW_매출A!$B$2:$B$7000,$A135,RAW_매출A!$A$2:$A$7000,EDATE($E135,AT$1-1))=0,"",SUMIFS(RAW_매출A!$J$2:$J$7000,RAW_매출A!$B$2:$B$7000,$A135,RAW_매출A!$A$2:$A$7000,EDATE($E135,AT$1-1)))),"")</f>
        <v/>
      </c>
      <c r="AU135" t="str">
        <f>IFERROR(IF($A135="","",IF(SUMIFS(RAW_매출A!$J$2:$J$7000,RAW_매출A!$B$2:$B$7000,$A135,RAW_매출A!$A$2:$A$7000,EDATE($E135,AU$1-1))=0,"",SUMIFS(RAW_매출A!$J$2:$J$7000,RAW_매출A!$B$2:$B$7000,$A135,RAW_매출A!$A$2:$A$7000,EDATE($E135,AU$1-1)))),"")</f>
        <v/>
      </c>
      <c r="AV135" t="str">
        <f>IFERROR(IF($A135="","",IF(SUMIFS(RAW_매출A!$J$2:$J$7000,RAW_매출A!$B$2:$B$7000,$A135,RAW_매출A!$A$2:$A$7000,EDATE($E135,AV$1-1))=0,"",SUMIFS(RAW_매출A!$J$2:$J$7000,RAW_매출A!$B$2:$B$7000,$A135,RAW_매출A!$A$2:$A$7000,EDATE($E135,AV$1-1)))),"")</f>
        <v/>
      </c>
      <c r="AW135" t="str">
        <f>IFERROR(IF($A135="","",IF(SUMIFS(RAW_매출A!$J$2:$J$7000,RAW_매출A!$B$2:$B$7000,$A135,RAW_매출A!$A$2:$A$7000,EDATE($E135,AW$1-1))=0,"",SUMIFS(RAW_매출A!$J$2:$J$7000,RAW_매출A!$B$2:$B$7000,$A135,RAW_매출A!$A$2:$A$7000,EDATE($E135,AW$1-1)))),"")</f>
        <v/>
      </c>
      <c r="AX135" t="str">
        <f>IFERROR(IF($A135="","",IF(SUMIFS(RAW_매출A!$J$2:$J$7000,RAW_매출A!$B$2:$B$7000,$A135,RAW_매출A!$A$2:$A$7000,EDATE($E135,AX$1-1))=0,"",SUMIFS(RAW_매출A!$J$2:$J$7000,RAW_매출A!$B$2:$B$7000,$A135,RAW_매출A!$A$2:$A$7000,EDATE($E135,AX$1-1)))),"")</f>
        <v/>
      </c>
      <c r="AY135" t="str">
        <f>IFERROR(IF($A135="","",IF(SUMIFS(RAW_매출A!$J$2:$J$7000,RAW_매출A!$B$2:$B$7000,$A135,RAW_매출A!$A$2:$A$7000,EDATE($E135,AY$1-1))=0,"",SUMIFS(RAW_매출A!$J$2:$J$7000,RAW_매출A!$B$2:$B$7000,$A135,RAW_매출A!$A$2:$A$7000,EDATE($E135,AY$1-1)))),"")</f>
        <v/>
      </c>
      <c r="AZ135" t="str">
        <f>IFERROR(IF($A135="","",IF(SUMIFS(RAW_매출A!$J$2:$J$7000,RAW_매출A!$B$2:$B$7000,$A135,RAW_매출A!$A$2:$A$7000,EDATE($E135,AZ$1-1))=0,"",SUMIFS(RAW_매출A!$J$2:$J$7000,RAW_매출A!$B$2:$B$7000,$A135,RAW_매출A!$A$2:$A$7000,EDATE($E135,AZ$1-1)))),"")</f>
        <v/>
      </c>
      <c r="BA135" t="str">
        <f>IFERROR(IF($A135="","",IF(SUMIFS(RAW_매출A!$J$2:$J$7000,RAW_매출A!$B$2:$B$7000,$A135,RAW_매출A!$A$2:$A$7000,EDATE($E135,BA$1-1))=0,"",SUMIFS(RAW_매출A!$J$2:$J$7000,RAW_매출A!$B$2:$B$7000,$A135,RAW_매출A!$A$2:$A$7000,EDATE($E135,BA$1-1)))),"")</f>
        <v/>
      </c>
      <c r="BB135" t="str">
        <f>IFERROR(IF($A135="","",IF(SUMIFS(RAW_매출A!$J$2:$J$7000,RAW_매출A!$B$2:$B$7000,$A135,RAW_매출A!$A$2:$A$7000,EDATE($E135,BB$1-1))=0,"",SUMIFS(RAW_매출A!$J$2:$J$7000,RAW_매출A!$B$2:$B$7000,$A135,RAW_매출A!$A$2:$A$7000,EDATE($E135,BB$1-1)))),"")</f>
        <v/>
      </c>
      <c r="BC135" t="str">
        <f>IFERROR(IF($A135="","",IF(SUMIFS(RAW_매출A!$J$2:$J$7000,RAW_매출A!$B$2:$B$7000,$A135,RAW_매출A!$A$2:$A$7000,EDATE($E135,BC$1-1))=0,"",SUMIFS(RAW_매출A!$J$2:$J$7000,RAW_매출A!$B$2:$B$7000,$A135,RAW_매출A!$A$2:$A$7000,EDATE($E135,BC$1-1)))),"")</f>
        <v/>
      </c>
      <c r="BD135" t="str">
        <f>IFERROR(IF($A135="","",IF(SUMIFS(RAW_매출A!$J$2:$J$7000,RAW_매출A!$B$2:$B$7000,$A135,RAW_매출A!$A$2:$A$7000,EDATE($E135,BD$1-1))=0,"",SUMIFS(RAW_매출A!$J$2:$J$7000,RAW_매출A!$B$2:$B$7000,$A135,RAW_매출A!$A$2:$A$7000,EDATE($E135,BD$1-1)))),"")</f>
        <v/>
      </c>
      <c r="BE135" t="str">
        <f>IFERROR(IF($A135="","",IF(SUMIFS(RAW_매출A!$J$2:$J$7000,RAW_매출A!$B$2:$B$7000,$A135,RAW_매출A!$A$2:$A$7000,EDATE($E135,BE$1-1))=0,"",SUMIFS(RAW_매출A!$J$2:$J$7000,RAW_매출A!$B$2:$B$7000,$A135,RAW_매출A!$A$2:$A$7000,EDATE($E135,BE$1-1)))),"")</f>
        <v/>
      </c>
      <c r="BF135" t="str">
        <f>IFERROR(IF($A135="","",IF(SUMIFS(RAW_매출A!$J$2:$J$7000,RAW_매출A!$B$2:$B$7000,$A135,RAW_매출A!$A$2:$A$7000,EDATE($E135,BF$1-1))=0,"",SUMIFS(RAW_매출A!$J$2:$J$7000,RAW_매출A!$B$2:$B$7000,$A135,RAW_매출A!$A$2:$A$7000,EDATE($E135,BF$1-1)))),"")</f>
        <v/>
      </c>
      <c r="BG135" t="str">
        <f>IFERROR(IF($A135="","",IF(SUMIFS(RAW_매출A!$J$2:$J$7000,RAW_매출A!$B$2:$B$7000,$A135,RAW_매출A!$A$2:$A$7000,EDATE($E135,BG$1-1))=0,"",SUMIFS(RAW_매출A!$J$2:$J$7000,RAW_매출A!$B$2:$B$7000,$A135,RAW_매출A!$A$2:$A$7000,EDATE($E135,BG$1-1)))),"")</f>
        <v/>
      </c>
      <c r="BH135" t="str">
        <f>IFERROR(IF($A135="","",IF(SUMIFS(RAW_매출A!$J$2:$J$7000,RAW_매출A!$B$2:$B$7000,$A135,RAW_매출A!$A$2:$A$7000,EDATE($E135,BH$1-1))=0,"",SUMIFS(RAW_매출A!$J$2:$J$7000,RAW_매출A!$B$2:$B$7000,$A135,RAW_매출A!$A$2:$A$7000,EDATE($E135,BH$1-1)))),"")</f>
        <v/>
      </c>
      <c r="BI135" t="str">
        <f>IFERROR(IF($A135="","",IF(SUMIFS(RAW_매출A!$J$2:$J$7000,RAW_매출A!$B$2:$B$7000,$A135,RAW_매출A!$A$2:$A$7000,EDATE($E135,BI$1-1))=0,"",SUMIFS(RAW_매출A!$J$2:$J$7000,RAW_매출A!$B$2:$B$7000,$A135,RAW_매출A!$A$2:$A$7000,EDATE($E135,BI$1-1)))),"")</f>
        <v/>
      </c>
      <c r="BJ135" t="str">
        <f>IFERROR(IF($A135="","",IF(SUMIFS(RAW_매출A!$J$2:$J$7000,RAW_매출A!$B$2:$B$7000,$A135,RAW_매출A!$A$2:$A$7000,EDATE($E135,BJ$1-1))=0,"",SUMIFS(RAW_매출A!$J$2:$J$7000,RAW_매출A!$B$2:$B$7000,$A135,RAW_매출A!$A$2:$A$7000,EDATE($E135,BJ$1-1)))),"")</f>
        <v/>
      </c>
      <c r="BK135" t="str">
        <f>IFERROR(IF($A135="","",IF(SUMIFS(RAW_매출A!$J$2:$J$7000,RAW_매출A!$B$2:$B$7000,$A135,RAW_매출A!$A$2:$A$7000,EDATE($E135,BK$1-1))=0,"",SUMIFS(RAW_매출A!$J$2:$J$7000,RAW_매출A!$B$2:$B$7000,$A135,RAW_매출A!$A$2:$A$7000,EDATE($E135,BK$1-1)))),"")</f>
        <v/>
      </c>
      <c r="BL135" t="str">
        <f>IFERROR(IF($A135="","",IF(SUMIFS(RAW_매출A!$J$2:$J$7000,RAW_매출A!$B$2:$B$7000,$A135,RAW_매출A!$A$2:$A$7000,EDATE($E135,BL$1-1))=0,"",SUMIFS(RAW_매출A!$J$2:$J$7000,RAW_매출A!$B$2:$B$7000,$A135,RAW_매출A!$A$2:$A$7000,EDATE($E135,BL$1-1)))),"")</f>
        <v/>
      </c>
      <c r="BM135" t="str">
        <f>IFERROR(IF($A135="","",IF(SUMIFS(RAW_매출A!$J$2:$J$7000,RAW_매출A!$B$2:$B$7000,$A135,RAW_매출A!$A$2:$A$7000,EDATE($E135,BM$1-1))=0,"",SUMIFS(RAW_매출A!$J$2:$J$7000,RAW_매출A!$B$2:$B$7000,$A135,RAW_매출A!$A$2:$A$7000,EDATE($E135,BM$1-1)))),"")</f>
        <v/>
      </c>
      <c r="BN135" t="str">
        <f>IFERROR(IF($A135="","",IF(SUMIFS(RAW_매출A!$J$2:$J$7000,RAW_매출A!$B$2:$B$7000,$A135,RAW_매출A!$A$2:$A$7000,EDATE($E135,BN$1-1))=0,"",SUMIFS(RAW_매출A!$J$2:$J$7000,RAW_매출A!$B$2:$B$7000,$A135,RAW_매출A!$A$2:$A$7000,EDATE($E135,BN$1-1)))),"")</f>
        <v/>
      </c>
    </row>
    <row r="136" spans="1:66" x14ac:dyDescent="0.3">
      <c r="A136" t="str">
        <f>세팅!A137</f>
        <v>(1127) #수원시청뽀송점</v>
      </c>
      <c r="B136" t="str">
        <f>세팅!B137</f>
        <v>150-0</v>
      </c>
      <c r="C136">
        <f t="shared" si="8"/>
        <v>0</v>
      </c>
      <c r="D136" t="str">
        <f t="shared" si="9"/>
        <v>0</v>
      </c>
      <c r="E136" s="1">
        <f>세팅!D137</f>
        <v>45870</v>
      </c>
      <c r="F136">
        <f t="shared" si="7"/>
        <v>3311900</v>
      </c>
      <c r="G136">
        <f>IFERROR(IF($A136="","",IF(SUMIFS(RAW_매출A!$J$2:$J$7000,RAW_매출A!$B$2:$B$7000,$A136,RAW_매출A!$A$2:$A$7000,EDATE($E136,G$1-1))=0,"",SUMIFS(RAW_매출A!$J$2:$J$7000,RAW_매출A!$B$2:$B$7000,$A136,RAW_매출A!$A$2:$A$7000,EDATE($E136,G$1-1)))),"")</f>
        <v>2580200</v>
      </c>
      <c r="H136">
        <f>IFERROR(IF($A136="","",IF(SUMIFS(RAW_매출A!$J$2:$J$7000,RAW_매출A!$B$2:$B$7000,$A136,RAW_매출A!$A$2:$A$7000,EDATE($E136,H$1-1))=0,"",SUMIFS(RAW_매출A!$J$2:$J$7000,RAW_매출A!$B$2:$B$7000,$A136,RAW_매출A!$A$2:$A$7000,EDATE($E136,H$1-1)))),"")</f>
        <v>2536320</v>
      </c>
      <c r="I136">
        <f>IFERROR(IF($A136="","",IF(SUMIFS(RAW_매출A!$J$2:$J$7000,RAW_매출A!$B$2:$B$7000,$A136,RAW_매출A!$A$2:$A$7000,EDATE($E136,I$1-1))=0,"",SUMIFS(RAW_매출A!$J$2:$J$7000,RAW_매출A!$B$2:$B$7000,$A136,RAW_매출A!$A$2:$A$7000,EDATE($E136,I$1-1)))),"")</f>
        <v>3969400</v>
      </c>
      <c r="J136" s="28">
        <f>IFERROR(IF($A136="","",IF(SUMIFS(RAW_매출A!$J$2:$J$7000,RAW_매출A!$B$2:$B$7000,$A136,RAW_매출A!$A$2:$A$7000,EDATE($E136,J$1-1))=0,"",SUMIFS(RAW_매출A!$J$2:$J$7000,RAW_매출A!$B$2:$B$7000,$A136,RAW_매출A!$A$2:$A$7000,EDATE($E136,J$1-1)))),"")</f>
        <v>3128000</v>
      </c>
      <c r="K136" s="28">
        <f>IFERROR(IF($A136="","",IF(SUMIFS(RAW_매출A!$J$2:$J$7000,RAW_매출A!$B$2:$B$7000,$A136,RAW_매출A!$A$2:$A$7000,EDATE($E136,K$1-1))=0,"",SUMIFS(RAW_매출A!$J$2:$J$7000,RAW_매출A!$B$2:$B$7000,$A136,RAW_매출A!$A$2:$A$7000,EDATE($E136,K$1-1)))),"")</f>
        <v>3225200</v>
      </c>
      <c r="L136" s="28">
        <f>IFERROR(IF($A136="","",IF(SUMIFS(RAW_매출A!$J$2:$J$7000,RAW_매출A!$B$2:$B$7000,$A136,RAW_매출A!$A$2:$A$7000,EDATE($E136,L$1-1))=0,"",SUMIFS(RAW_매출A!$J$2:$J$7000,RAW_매출A!$B$2:$B$7000,$A136,RAW_매출A!$A$2:$A$7000,EDATE($E136,L$1-1)))),"")</f>
        <v>3105400</v>
      </c>
      <c r="M136" s="28">
        <f>IFERROR(IF($A136="","",IF(SUMIFS(RAW_매출A!$J$2:$J$7000,RAW_매출A!$B$2:$B$7000,$A136,RAW_매출A!$A$2:$A$7000,EDATE($E136,M$1-1))=0,"",SUMIFS(RAW_매출A!$J$2:$J$7000,RAW_매출A!$B$2:$B$7000,$A136,RAW_매출A!$A$2:$A$7000,EDATE($E136,M$1-1)))),"")</f>
        <v>3500600</v>
      </c>
      <c r="N136" s="28">
        <f>IFERROR(IF($A136="","",IF(SUMIFS(RAW_매출A!$J$2:$J$7000,RAW_매출A!$B$2:$B$7000,$A136,RAW_매출A!$A$2:$A$7000,EDATE($E136,N$1-1))=0,"",SUMIFS(RAW_매출A!$J$2:$J$7000,RAW_매출A!$B$2:$B$7000,$A136,RAW_매출A!$A$2:$A$7000,EDATE($E136,N$1-1)))),"")</f>
        <v>3387700</v>
      </c>
      <c r="O136" s="28">
        <f>IFERROR(IF($A136="","",IF(SUMIFS(RAW_매출A!$J$2:$J$7000,RAW_매출A!$B$2:$B$7000,$A136,RAW_매출A!$A$2:$A$7000,EDATE($E136,O$1-1))=0,"",SUMIFS(RAW_매출A!$J$2:$J$7000,RAW_매출A!$B$2:$B$7000,$A136,RAW_매출A!$A$2:$A$7000,EDATE($E136,O$1-1)))),"")</f>
        <v>3524500</v>
      </c>
      <c r="P136">
        <f>IFERROR(IF($A136="","",IF(SUMIFS(RAW_매출A!$J$2:$J$7000,RAW_매출A!$B$2:$B$7000,$A136,RAW_매출A!$A$2:$A$7000,EDATE($E136,P$1-1))=0,"",SUMIFS(RAW_매출A!$J$2:$J$7000,RAW_매출A!$B$2:$B$7000,$A136,RAW_매출A!$A$2:$A$7000,EDATE($E136,P$1-1)))),"")</f>
        <v>4211700</v>
      </c>
      <c r="Q136">
        <f>IFERROR(IF($A136="","",IF(SUMIFS(RAW_매출A!$J$2:$J$7000,RAW_매출A!$B$2:$B$7000,$A136,RAW_매출A!$A$2:$A$7000,EDATE($E136,Q$1-1))=0,"",SUMIFS(RAW_매출A!$J$2:$J$7000,RAW_매출A!$B$2:$B$7000,$A136,RAW_매출A!$A$2:$A$7000,EDATE($E136,Q$1-1)))),"")</f>
        <v>3305800</v>
      </c>
      <c r="R136" t="str">
        <f>IFERROR(IF($A136="","",IF(SUMIFS(RAW_매출A!$J$2:$J$7000,RAW_매출A!$B$2:$B$7000,$A136,RAW_매출A!$A$2:$A$7000,EDATE($E136,R$1-1))=0,"",SUMIFS(RAW_매출A!$J$2:$J$7000,RAW_매출A!$B$2:$B$7000,$A136,RAW_매출A!$A$2:$A$7000,EDATE($E136,R$1-1)))),"")</f>
        <v/>
      </c>
      <c r="S136" t="str">
        <f>IFERROR(IF($A136="","",IF(SUMIFS(RAW_매출A!$J$2:$J$7000,RAW_매출A!$B$2:$B$7000,$A136,RAW_매출A!$A$2:$A$7000,EDATE($E136,S$1-1))=0,"",SUMIFS(RAW_매출A!$J$2:$J$7000,RAW_매출A!$B$2:$B$7000,$A136,RAW_매출A!$A$2:$A$7000,EDATE($E136,S$1-1)))),"")</f>
        <v/>
      </c>
      <c r="T136" t="str">
        <f>IFERROR(IF($A136="","",IF(SUMIFS(RAW_매출A!$J$2:$J$7000,RAW_매출A!$B$2:$B$7000,$A136,RAW_매출A!$A$2:$A$7000,EDATE($E136,T$1-1))=0,"",SUMIFS(RAW_매출A!$J$2:$J$7000,RAW_매출A!$B$2:$B$7000,$A136,RAW_매출A!$A$2:$A$7000,EDATE($E136,T$1-1)))),"")</f>
        <v/>
      </c>
      <c r="U136" t="str">
        <f>IFERROR(IF($A136="","",IF(SUMIFS(RAW_매출A!$J$2:$J$7000,RAW_매출A!$B$2:$B$7000,$A136,RAW_매출A!$A$2:$A$7000,EDATE($E136,U$1-1))=0,"",SUMIFS(RAW_매출A!$J$2:$J$7000,RAW_매출A!$B$2:$B$7000,$A136,RAW_매출A!$A$2:$A$7000,EDATE($E136,U$1-1)))),"")</f>
        <v/>
      </c>
      <c r="V136" t="str">
        <f>IFERROR(IF($A136="","",IF(SUMIFS(RAW_매출A!$J$2:$J$7000,RAW_매출A!$B$2:$B$7000,$A136,RAW_매출A!$A$2:$A$7000,EDATE($E136,V$1-1))=0,"",SUMIFS(RAW_매출A!$J$2:$J$7000,RAW_매출A!$B$2:$B$7000,$A136,RAW_매출A!$A$2:$A$7000,EDATE($E136,V$1-1)))),"")</f>
        <v/>
      </c>
      <c r="W136" t="str">
        <f>IFERROR(IF($A136="","",IF(SUMIFS(RAW_매출A!$J$2:$J$7000,RAW_매출A!$B$2:$B$7000,$A136,RAW_매출A!$A$2:$A$7000,EDATE($E136,W$1-1))=0,"",SUMIFS(RAW_매출A!$J$2:$J$7000,RAW_매출A!$B$2:$B$7000,$A136,RAW_매출A!$A$2:$A$7000,EDATE($E136,W$1-1)))),"")</f>
        <v/>
      </c>
      <c r="X136" t="str">
        <f>IFERROR(IF($A136="","",IF(SUMIFS(RAW_매출A!$J$2:$J$7000,RAW_매출A!$B$2:$B$7000,$A136,RAW_매출A!$A$2:$A$7000,EDATE($E136,X$1-1))=0,"",SUMIFS(RAW_매출A!$J$2:$J$7000,RAW_매출A!$B$2:$B$7000,$A136,RAW_매출A!$A$2:$A$7000,EDATE($E136,X$1-1)))),"")</f>
        <v/>
      </c>
      <c r="Y136" t="str">
        <f>IFERROR(IF($A136="","",IF(SUMIFS(RAW_매출A!$J$2:$J$7000,RAW_매출A!$B$2:$B$7000,$A136,RAW_매출A!$A$2:$A$7000,EDATE($E136,Y$1-1))=0,"",SUMIFS(RAW_매출A!$J$2:$J$7000,RAW_매출A!$B$2:$B$7000,$A136,RAW_매출A!$A$2:$A$7000,EDATE($E136,Y$1-1)))),"")</f>
        <v/>
      </c>
      <c r="Z136" t="str">
        <f>IFERROR(IF($A136="","",IF(SUMIFS(RAW_매출A!$J$2:$J$7000,RAW_매출A!$B$2:$B$7000,$A136,RAW_매출A!$A$2:$A$7000,EDATE($E136,Z$1-1))=0,"",SUMIFS(RAW_매출A!$J$2:$J$7000,RAW_매출A!$B$2:$B$7000,$A136,RAW_매출A!$A$2:$A$7000,EDATE($E136,Z$1-1)))),"")</f>
        <v/>
      </c>
      <c r="AA136" t="str">
        <f>IFERROR(IF($A136="","",IF(SUMIFS(RAW_매출A!$J$2:$J$7000,RAW_매출A!$B$2:$B$7000,$A136,RAW_매출A!$A$2:$A$7000,EDATE($E136,AA$1-1))=0,"",SUMIFS(RAW_매출A!$J$2:$J$7000,RAW_매출A!$B$2:$B$7000,$A136,RAW_매출A!$A$2:$A$7000,EDATE($E136,AA$1-1)))),"")</f>
        <v/>
      </c>
      <c r="AB136" t="str">
        <f>IFERROR(IF($A136="","",IF(SUMIFS(RAW_매출A!$J$2:$J$7000,RAW_매출A!$B$2:$B$7000,$A136,RAW_매출A!$A$2:$A$7000,EDATE($E136,AB$1-1))=0,"",SUMIFS(RAW_매출A!$J$2:$J$7000,RAW_매출A!$B$2:$B$7000,$A136,RAW_매출A!$A$2:$A$7000,EDATE($E136,AB$1-1)))),"")</f>
        <v/>
      </c>
      <c r="AC136" t="str">
        <f>IFERROR(IF($A136="","",IF(SUMIFS(RAW_매출A!$J$2:$J$7000,RAW_매출A!$B$2:$B$7000,$A136,RAW_매출A!$A$2:$A$7000,EDATE($E136,AC$1-1))=0,"",SUMIFS(RAW_매출A!$J$2:$J$7000,RAW_매출A!$B$2:$B$7000,$A136,RAW_매출A!$A$2:$A$7000,EDATE($E136,AC$1-1)))),"")</f>
        <v/>
      </c>
      <c r="AD136" t="str">
        <f>IFERROR(IF($A136="","",IF(SUMIFS(RAW_매출A!$J$2:$J$7000,RAW_매출A!$B$2:$B$7000,$A136,RAW_매출A!$A$2:$A$7000,EDATE($E136,AD$1-1))=0,"",SUMIFS(RAW_매출A!$J$2:$J$7000,RAW_매출A!$B$2:$B$7000,$A136,RAW_매출A!$A$2:$A$7000,EDATE($E136,AD$1-1)))),"")</f>
        <v/>
      </c>
      <c r="AE136" t="str">
        <f>IFERROR(IF($A136="","",IF(SUMIFS(RAW_매출A!$J$2:$J$7000,RAW_매출A!$B$2:$B$7000,$A136,RAW_매출A!$A$2:$A$7000,EDATE($E136,AE$1-1))=0,"",SUMIFS(RAW_매출A!$J$2:$J$7000,RAW_매출A!$B$2:$B$7000,$A136,RAW_매출A!$A$2:$A$7000,EDATE($E136,AE$1-1)))),"")</f>
        <v/>
      </c>
      <c r="AF136" t="str">
        <f>IFERROR(IF($A136="","",IF(SUMIFS(RAW_매출A!$J$2:$J$7000,RAW_매출A!$B$2:$B$7000,$A136,RAW_매출A!$A$2:$A$7000,EDATE($E136,AF$1-1))=0,"",SUMIFS(RAW_매출A!$J$2:$J$7000,RAW_매출A!$B$2:$B$7000,$A136,RAW_매출A!$A$2:$A$7000,EDATE($E136,AF$1-1)))),"")</f>
        <v/>
      </c>
      <c r="AG136" t="str">
        <f>IFERROR(IF($A136="","",IF(SUMIFS(RAW_매출A!$J$2:$J$7000,RAW_매출A!$B$2:$B$7000,$A136,RAW_매출A!$A$2:$A$7000,EDATE($E136,AG$1-1))=0,"",SUMIFS(RAW_매출A!$J$2:$J$7000,RAW_매출A!$B$2:$B$7000,$A136,RAW_매출A!$A$2:$A$7000,EDATE($E136,AG$1-1)))),"")</f>
        <v/>
      </c>
      <c r="AH136" t="str">
        <f>IFERROR(IF($A136="","",IF(SUMIFS(RAW_매출A!$J$2:$J$7000,RAW_매출A!$B$2:$B$7000,$A136,RAW_매출A!$A$2:$A$7000,EDATE($E136,AH$1-1))=0,"",SUMIFS(RAW_매출A!$J$2:$J$7000,RAW_매출A!$B$2:$B$7000,$A136,RAW_매출A!$A$2:$A$7000,EDATE($E136,AH$1-1)))),"")</f>
        <v/>
      </c>
      <c r="AI136" t="str">
        <f>IFERROR(IF($A136="","",IF(SUMIFS(RAW_매출A!$J$2:$J$7000,RAW_매출A!$B$2:$B$7000,$A136,RAW_매출A!$A$2:$A$7000,EDATE($E136,AI$1-1))=0,"",SUMIFS(RAW_매출A!$J$2:$J$7000,RAW_매출A!$B$2:$B$7000,$A136,RAW_매출A!$A$2:$A$7000,EDATE($E136,AI$1-1)))),"")</f>
        <v/>
      </c>
      <c r="AJ136" t="str">
        <f>IFERROR(IF($A136="","",IF(SUMIFS(RAW_매출A!$J$2:$J$7000,RAW_매출A!$B$2:$B$7000,$A136,RAW_매출A!$A$2:$A$7000,EDATE($E136,AJ$1-1))=0,"",SUMIFS(RAW_매출A!$J$2:$J$7000,RAW_매출A!$B$2:$B$7000,$A136,RAW_매출A!$A$2:$A$7000,EDATE($E136,AJ$1-1)))),"")</f>
        <v/>
      </c>
      <c r="AK136" t="str">
        <f>IFERROR(IF($A136="","",IF(SUMIFS(RAW_매출A!$J$2:$J$7000,RAW_매출A!$B$2:$B$7000,$A136,RAW_매출A!$A$2:$A$7000,EDATE($E136,AK$1-1))=0,"",SUMIFS(RAW_매출A!$J$2:$J$7000,RAW_매출A!$B$2:$B$7000,$A136,RAW_매출A!$A$2:$A$7000,EDATE($E136,AK$1-1)))),"")</f>
        <v/>
      </c>
      <c r="AL136" t="str">
        <f>IFERROR(IF($A136="","",IF(SUMIFS(RAW_매출A!$J$2:$J$7000,RAW_매출A!$B$2:$B$7000,$A136,RAW_매출A!$A$2:$A$7000,EDATE($E136,AL$1-1))=0,"",SUMIFS(RAW_매출A!$J$2:$J$7000,RAW_매출A!$B$2:$B$7000,$A136,RAW_매출A!$A$2:$A$7000,EDATE($E136,AL$1-1)))),"")</f>
        <v/>
      </c>
      <c r="AM136" t="str">
        <f>IFERROR(IF($A136="","",IF(SUMIFS(RAW_매출A!$J$2:$J$7000,RAW_매출A!$B$2:$B$7000,$A136,RAW_매출A!$A$2:$A$7000,EDATE($E136,AM$1-1))=0,"",SUMIFS(RAW_매출A!$J$2:$J$7000,RAW_매출A!$B$2:$B$7000,$A136,RAW_매출A!$A$2:$A$7000,EDATE($E136,AM$1-1)))),"")</f>
        <v/>
      </c>
      <c r="AN136" t="str">
        <f>IFERROR(IF($A136="","",IF(SUMIFS(RAW_매출A!$J$2:$J$7000,RAW_매출A!$B$2:$B$7000,$A136,RAW_매출A!$A$2:$A$7000,EDATE($E136,AN$1-1))=0,"",SUMIFS(RAW_매출A!$J$2:$J$7000,RAW_매출A!$B$2:$B$7000,$A136,RAW_매출A!$A$2:$A$7000,EDATE($E136,AN$1-1)))),"")</f>
        <v/>
      </c>
      <c r="AO136" t="str">
        <f>IFERROR(IF($A136="","",IF(SUMIFS(RAW_매출A!$J$2:$J$7000,RAW_매출A!$B$2:$B$7000,$A136,RAW_매출A!$A$2:$A$7000,EDATE($E136,AO$1-1))=0,"",SUMIFS(RAW_매출A!$J$2:$J$7000,RAW_매출A!$B$2:$B$7000,$A136,RAW_매출A!$A$2:$A$7000,EDATE($E136,AO$1-1)))),"")</f>
        <v/>
      </c>
      <c r="AP136" t="str">
        <f>IFERROR(IF($A136="","",IF(SUMIFS(RAW_매출A!$J$2:$J$7000,RAW_매출A!$B$2:$B$7000,$A136,RAW_매출A!$A$2:$A$7000,EDATE($E136,AP$1-1))=0,"",SUMIFS(RAW_매출A!$J$2:$J$7000,RAW_매출A!$B$2:$B$7000,$A136,RAW_매출A!$A$2:$A$7000,EDATE($E136,AP$1-1)))),"")</f>
        <v/>
      </c>
      <c r="AQ136" t="str">
        <f>IFERROR(IF($A136="","",IF(SUMIFS(RAW_매출A!$J$2:$J$7000,RAW_매출A!$B$2:$B$7000,$A136,RAW_매출A!$A$2:$A$7000,EDATE($E136,AQ$1-1))=0,"",SUMIFS(RAW_매출A!$J$2:$J$7000,RAW_매출A!$B$2:$B$7000,$A136,RAW_매출A!$A$2:$A$7000,EDATE($E136,AQ$1-1)))),"")</f>
        <v/>
      </c>
      <c r="AR136" t="str">
        <f>IFERROR(IF($A136="","",IF(SUMIFS(RAW_매출A!$J$2:$J$7000,RAW_매출A!$B$2:$B$7000,$A136,RAW_매출A!$A$2:$A$7000,EDATE($E136,AR$1-1))=0,"",SUMIFS(RAW_매출A!$J$2:$J$7000,RAW_매출A!$B$2:$B$7000,$A136,RAW_매출A!$A$2:$A$7000,EDATE($E136,AR$1-1)))),"")</f>
        <v/>
      </c>
      <c r="AS136" t="str">
        <f>IFERROR(IF($A136="","",IF(SUMIFS(RAW_매출A!$J$2:$J$7000,RAW_매출A!$B$2:$B$7000,$A136,RAW_매출A!$A$2:$A$7000,EDATE($E136,AS$1-1))=0,"",SUMIFS(RAW_매출A!$J$2:$J$7000,RAW_매출A!$B$2:$B$7000,$A136,RAW_매출A!$A$2:$A$7000,EDATE($E136,AS$1-1)))),"")</f>
        <v/>
      </c>
      <c r="AT136" t="str">
        <f>IFERROR(IF($A136="","",IF(SUMIFS(RAW_매출A!$J$2:$J$7000,RAW_매출A!$B$2:$B$7000,$A136,RAW_매출A!$A$2:$A$7000,EDATE($E136,AT$1-1))=0,"",SUMIFS(RAW_매출A!$J$2:$J$7000,RAW_매출A!$B$2:$B$7000,$A136,RAW_매출A!$A$2:$A$7000,EDATE($E136,AT$1-1)))),"")</f>
        <v/>
      </c>
      <c r="AU136" t="str">
        <f>IFERROR(IF($A136="","",IF(SUMIFS(RAW_매출A!$J$2:$J$7000,RAW_매출A!$B$2:$B$7000,$A136,RAW_매출A!$A$2:$A$7000,EDATE($E136,AU$1-1))=0,"",SUMIFS(RAW_매출A!$J$2:$J$7000,RAW_매출A!$B$2:$B$7000,$A136,RAW_매출A!$A$2:$A$7000,EDATE($E136,AU$1-1)))),"")</f>
        <v/>
      </c>
      <c r="AV136" t="str">
        <f>IFERROR(IF($A136="","",IF(SUMIFS(RAW_매출A!$J$2:$J$7000,RAW_매출A!$B$2:$B$7000,$A136,RAW_매출A!$A$2:$A$7000,EDATE($E136,AV$1-1))=0,"",SUMIFS(RAW_매출A!$J$2:$J$7000,RAW_매출A!$B$2:$B$7000,$A136,RAW_매출A!$A$2:$A$7000,EDATE($E136,AV$1-1)))),"")</f>
        <v/>
      </c>
      <c r="AW136" t="str">
        <f>IFERROR(IF($A136="","",IF(SUMIFS(RAW_매출A!$J$2:$J$7000,RAW_매출A!$B$2:$B$7000,$A136,RAW_매출A!$A$2:$A$7000,EDATE($E136,AW$1-1))=0,"",SUMIFS(RAW_매출A!$J$2:$J$7000,RAW_매출A!$B$2:$B$7000,$A136,RAW_매출A!$A$2:$A$7000,EDATE($E136,AW$1-1)))),"")</f>
        <v/>
      </c>
      <c r="AX136" t="str">
        <f>IFERROR(IF($A136="","",IF(SUMIFS(RAW_매출A!$J$2:$J$7000,RAW_매출A!$B$2:$B$7000,$A136,RAW_매출A!$A$2:$A$7000,EDATE($E136,AX$1-1))=0,"",SUMIFS(RAW_매출A!$J$2:$J$7000,RAW_매출A!$B$2:$B$7000,$A136,RAW_매출A!$A$2:$A$7000,EDATE($E136,AX$1-1)))),"")</f>
        <v/>
      </c>
      <c r="AY136" t="str">
        <f>IFERROR(IF($A136="","",IF(SUMIFS(RAW_매출A!$J$2:$J$7000,RAW_매출A!$B$2:$B$7000,$A136,RAW_매출A!$A$2:$A$7000,EDATE($E136,AY$1-1))=0,"",SUMIFS(RAW_매출A!$J$2:$J$7000,RAW_매출A!$B$2:$B$7000,$A136,RAW_매출A!$A$2:$A$7000,EDATE($E136,AY$1-1)))),"")</f>
        <v/>
      </c>
      <c r="AZ136" t="str">
        <f>IFERROR(IF($A136="","",IF(SUMIFS(RAW_매출A!$J$2:$J$7000,RAW_매출A!$B$2:$B$7000,$A136,RAW_매출A!$A$2:$A$7000,EDATE($E136,AZ$1-1))=0,"",SUMIFS(RAW_매출A!$J$2:$J$7000,RAW_매출A!$B$2:$B$7000,$A136,RAW_매출A!$A$2:$A$7000,EDATE($E136,AZ$1-1)))),"")</f>
        <v/>
      </c>
      <c r="BA136" t="str">
        <f>IFERROR(IF($A136="","",IF(SUMIFS(RAW_매출A!$J$2:$J$7000,RAW_매출A!$B$2:$B$7000,$A136,RAW_매출A!$A$2:$A$7000,EDATE($E136,BA$1-1))=0,"",SUMIFS(RAW_매출A!$J$2:$J$7000,RAW_매출A!$B$2:$B$7000,$A136,RAW_매출A!$A$2:$A$7000,EDATE($E136,BA$1-1)))),"")</f>
        <v/>
      </c>
      <c r="BB136" t="str">
        <f>IFERROR(IF($A136="","",IF(SUMIFS(RAW_매출A!$J$2:$J$7000,RAW_매출A!$B$2:$B$7000,$A136,RAW_매출A!$A$2:$A$7000,EDATE($E136,BB$1-1))=0,"",SUMIFS(RAW_매출A!$J$2:$J$7000,RAW_매출A!$B$2:$B$7000,$A136,RAW_매출A!$A$2:$A$7000,EDATE($E136,BB$1-1)))),"")</f>
        <v/>
      </c>
      <c r="BC136" t="str">
        <f>IFERROR(IF($A136="","",IF(SUMIFS(RAW_매출A!$J$2:$J$7000,RAW_매출A!$B$2:$B$7000,$A136,RAW_매출A!$A$2:$A$7000,EDATE($E136,BC$1-1))=0,"",SUMIFS(RAW_매출A!$J$2:$J$7000,RAW_매출A!$B$2:$B$7000,$A136,RAW_매출A!$A$2:$A$7000,EDATE($E136,BC$1-1)))),"")</f>
        <v/>
      </c>
      <c r="BD136" t="str">
        <f>IFERROR(IF($A136="","",IF(SUMIFS(RAW_매출A!$J$2:$J$7000,RAW_매출A!$B$2:$B$7000,$A136,RAW_매출A!$A$2:$A$7000,EDATE($E136,BD$1-1))=0,"",SUMIFS(RAW_매출A!$J$2:$J$7000,RAW_매출A!$B$2:$B$7000,$A136,RAW_매출A!$A$2:$A$7000,EDATE($E136,BD$1-1)))),"")</f>
        <v/>
      </c>
      <c r="BE136" t="str">
        <f>IFERROR(IF($A136="","",IF(SUMIFS(RAW_매출A!$J$2:$J$7000,RAW_매출A!$B$2:$B$7000,$A136,RAW_매출A!$A$2:$A$7000,EDATE($E136,BE$1-1))=0,"",SUMIFS(RAW_매출A!$J$2:$J$7000,RAW_매출A!$B$2:$B$7000,$A136,RAW_매출A!$A$2:$A$7000,EDATE($E136,BE$1-1)))),"")</f>
        <v/>
      </c>
      <c r="BF136" t="str">
        <f>IFERROR(IF($A136="","",IF(SUMIFS(RAW_매출A!$J$2:$J$7000,RAW_매출A!$B$2:$B$7000,$A136,RAW_매출A!$A$2:$A$7000,EDATE($E136,BF$1-1))=0,"",SUMIFS(RAW_매출A!$J$2:$J$7000,RAW_매출A!$B$2:$B$7000,$A136,RAW_매출A!$A$2:$A$7000,EDATE($E136,BF$1-1)))),"")</f>
        <v/>
      </c>
      <c r="BG136" t="str">
        <f>IFERROR(IF($A136="","",IF(SUMIFS(RAW_매출A!$J$2:$J$7000,RAW_매출A!$B$2:$B$7000,$A136,RAW_매출A!$A$2:$A$7000,EDATE($E136,BG$1-1))=0,"",SUMIFS(RAW_매출A!$J$2:$J$7000,RAW_매출A!$B$2:$B$7000,$A136,RAW_매출A!$A$2:$A$7000,EDATE($E136,BG$1-1)))),"")</f>
        <v/>
      </c>
      <c r="BH136" t="str">
        <f>IFERROR(IF($A136="","",IF(SUMIFS(RAW_매출A!$J$2:$J$7000,RAW_매출A!$B$2:$B$7000,$A136,RAW_매출A!$A$2:$A$7000,EDATE($E136,BH$1-1))=0,"",SUMIFS(RAW_매출A!$J$2:$J$7000,RAW_매출A!$B$2:$B$7000,$A136,RAW_매출A!$A$2:$A$7000,EDATE($E136,BH$1-1)))),"")</f>
        <v/>
      </c>
      <c r="BI136" t="str">
        <f>IFERROR(IF($A136="","",IF(SUMIFS(RAW_매출A!$J$2:$J$7000,RAW_매출A!$B$2:$B$7000,$A136,RAW_매출A!$A$2:$A$7000,EDATE($E136,BI$1-1))=0,"",SUMIFS(RAW_매출A!$J$2:$J$7000,RAW_매출A!$B$2:$B$7000,$A136,RAW_매출A!$A$2:$A$7000,EDATE($E136,BI$1-1)))),"")</f>
        <v/>
      </c>
      <c r="BJ136" t="str">
        <f>IFERROR(IF($A136="","",IF(SUMIFS(RAW_매출A!$J$2:$J$7000,RAW_매출A!$B$2:$B$7000,$A136,RAW_매출A!$A$2:$A$7000,EDATE($E136,BJ$1-1))=0,"",SUMIFS(RAW_매출A!$J$2:$J$7000,RAW_매출A!$B$2:$B$7000,$A136,RAW_매출A!$A$2:$A$7000,EDATE($E136,BJ$1-1)))),"")</f>
        <v/>
      </c>
      <c r="BK136" t="str">
        <f>IFERROR(IF($A136="","",IF(SUMIFS(RAW_매출A!$J$2:$J$7000,RAW_매출A!$B$2:$B$7000,$A136,RAW_매출A!$A$2:$A$7000,EDATE($E136,BK$1-1))=0,"",SUMIFS(RAW_매출A!$J$2:$J$7000,RAW_매출A!$B$2:$B$7000,$A136,RAW_매출A!$A$2:$A$7000,EDATE($E136,BK$1-1)))),"")</f>
        <v/>
      </c>
      <c r="BL136" t="str">
        <f>IFERROR(IF($A136="","",IF(SUMIFS(RAW_매출A!$J$2:$J$7000,RAW_매출A!$B$2:$B$7000,$A136,RAW_매출A!$A$2:$A$7000,EDATE($E136,BL$1-1))=0,"",SUMIFS(RAW_매출A!$J$2:$J$7000,RAW_매출A!$B$2:$B$7000,$A136,RAW_매출A!$A$2:$A$7000,EDATE($E136,BL$1-1)))),"")</f>
        <v/>
      </c>
      <c r="BM136" t="str">
        <f>IFERROR(IF($A136="","",IF(SUMIFS(RAW_매출A!$J$2:$J$7000,RAW_매출A!$B$2:$B$7000,$A136,RAW_매출A!$A$2:$A$7000,EDATE($E136,BM$1-1))=0,"",SUMIFS(RAW_매출A!$J$2:$J$7000,RAW_매출A!$B$2:$B$7000,$A136,RAW_매출A!$A$2:$A$7000,EDATE($E136,BM$1-1)))),"")</f>
        <v/>
      </c>
      <c r="BN136" t="str">
        <f>IFERROR(IF($A136="","",IF(SUMIFS(RAW_매출A!$J$2:$J$7000,RAW_매출A!$B$2:$B$7000,$A136,RAW_매출A!$A$2:$A$7000,EDATE($E136,BN$1-1))=0,"",SUMIFS(RAW_매출A!$J$2:$J$7000,RAW_매출A!$B$2:$B$7000,$A136,RAW_매출A!$A$2:$A$7000,EDATE($E136,BN$1-1)))),"")</f>
        <v/>
      </c>
    </row>
    <row r="137" spans="1:66" x14ac:dyDescent="0.3">
      <c r="A137" t="str">
        <f>세팅!A138</f>
        <v>(1128) #응암서부점</v>
      </c>
      <c r="B137" t="str">
        <f>세팅!B138</f>
        <v>150-0</v>
      </c>
      <c r="C137">
        <f t="shared" si="8"/>
        <v>0</v>
      </c>
      <c r="D137" t="str">
        <f t="shared" si="9"/>
        <v>0</v>
      </c>
      <c r="E137" s="1">
        <f>세팅!D138</f>
        <v>45870</v>
      </c>
      <c r="F137">
        <f t="shared" si="7"/>
        <v>4366391.666666667</v>
      </c>
      <c r="G137">
        <f>IFERROR(IF($A137="","",IF(SUMIFS(RAW_매출A!$J$2:$J$7000,RAW_매출A!$B$2:$B$7000,$A137,RAW_매출A!$A$2:$A$7000,EDATE($E137,G$1-1))=0,"",SUMIFS(RAW_매출A!$J$2:$J$7000,RAW_매출A!$B$2:$B$7000,$A137,RAW_매출A!$A$2:$A$7000,EDATE($E137,G$1-1)))),"")</f>
        <v>2666330</v>
      </c>
      <c r="H137">
        <f>IFERROR(IF($A137="","",IF(SUMIFS(RAW_매출A!$J$2:$J$7000,RAW_매출A!$B$2:$B$7000,$A137,RAW_매출A!$A$2:$A$7000,EDATE($E137,H$1-1))=0,"",SUMIFS(RAW_매출A!$J$2:$J$7000,RAW_매출A!$B$2:$B$7000,$A137,RAW_매출A!$A$2:$A$7000,EDATE($E137,H$1-1)))),"")</f>
        <v>2654280</v>
      </c>
      <c r="I137">
        <f>IFERROR(IF($A137="","",IF(SUMIFS(RAW_매출A!$J$2:$J$7000,RAW_매출A!$B$2:$B$7000,$A137,RAW_매출A!$A$2:$A$7000,EDATE($E137,I$1-1))=0,"",SUMIFS(RAW_매출A!$J$2:$J$7000,RAW_매출A!$B$2:$B$7000,$A137,RAW_매출A!$A$2:$A$7000,EDATE($E137,I$1-1)))),"")</f>
        <v>4681260</v>
      </c>
      <c r="J137" s="28">
        <f>IFERROR(IF($A137="","",IF(SUMIFS(RAW_매출A!$J$2:$J$7000,RAW_매출A!$B$2:$B$7000,$A137,RAW_매출A!$A$2:$A$7000,EDATE($E137,J$1-1))=0,"",SUMIFS(RAW_매출A!$J$2:$J$7000,RAW_매출A!$B$2:$B$7000,$A137,RAW_매출A!$A$2:$A$7000,EDATE($E137,J$1-1)))),"")</f>
        <v>4109650</v>
      </c>
      <c r="K137" s="28">
        <f>IFERROR(IF($A137="","",IF(SUMIFS(RAW_매출A!$J$2:$J$7000,RAW_매출A!$B$2:$B$7000,$A137,RAW_매출A!$A$2:$A$7000,EDATE($E137,K$1-1))=0,"",SUMIFS(RAW_매출A!$J$2:$J$7000,RAW_매출A!$B$2:$B$7000,$A137,RAW_매출A!$A$2:$A$7000,EDATE($E137,K$1-1)))),"")</f>
        <v>4660350</v>
      </c>
      <c r="L137" s="28">
        <f>IFERROR(IF($A137="","",IF(SUMIFS(RAW_매출A!$J$2:$J$7000,RAW_매출A!$B$2:$B$7000,$A137,RAW_매출A!$A$2:$A$7000,EDATE($E137,L$1-1))=0,"",SUMIFS(RAW_매출A!$J$2:$J$7000,RAW_매출A!$B$2:$B$7000,$A137,RAW_매출A!$A$2:$A$7000,EDATE($E137,L$1-1)))),"")</f>
        <v>3786060</v>
      </c>
      <c r="M137" s="28">
        <f>IFERROR(IF($A137="","",IF(SUMIFS(RAW_매출A!$J$2:$J$7000,RAW_매출A!$B$2:$B$7000,$A137,RAW_매출A!$A$2:$A$7000,EDATE($E137,M$1-1))=0,"",SUMIFS(RAW_매출A!$J$2:$J$7000,RAW_매출A!$B$2:$B$7000,$A137,RAW_매출A!$A$2:$A$7000,EDATE($E137,M$1-1)))),"")</f>
        <v>4307290</v>
      </c>
      <c r="N137" s="28">
        <f>IFERROR(IF($A137="","",IF(SUMIFS(RAW_매출A!$J$2:$J$7000,RAW_매출A!$B$2:$B$7000,$A137,RAW_매출A!$A$2:$A$7000,EDATE($E137,N$1-1))=0,"",SUMIFS(RAW_매출A!$J$2:$J$7000,RAW_매출A!$B$2:$B$7000,$A137,RAW_매출A!$A$2:$A$7000,EDATE($E137,N$1-1)))),"")</f>
        <v>4828410</v>
      </c>
      <c r="O137" s="28">
        <f>IFERROR(IF($A137="","",IF(SUMIFS(RAW_매출A!$J$2:$J$7000,RAW_매출A!$B$2:$B$7000,$A137,RAW_매출A!$A$2:$A$7000,EDATE($E137,O$1-1))=0,"",SUMIFS(RAW_매출A!$J$2:$J$7000,RAW_매출A!$B$2:$B$7000,$A137,RAW_매출A!$A$2:$A$7000,EDATE($E137,O$1-1)))),"")</f>
        <v>4506590</v>
      </c>
      <c r="P137">
        <f>IFERROR(IF($A137="","",IF(SUMIFS(RAW_매출A!$J$2:$J$7000,RAW_매출A!$B$2:$B$7000,$A137,RAW_매출A!$A$2:$A$7000,EDATE($E137,P$1-1))=0,"",SUMIFS(RAW_매출A!$J$2:$J$7000,RAW_매출A!$B$2:$B$7000,$A137,RAW_매출A!$A$2:$A$7000,EDATE($E137,P$1-1)))),"")</f>
        <v>4953950</v>
      </c>
      <c r="Q137">
        <f>IFERROR(IF($A137="","",IF(SUMIFS(RAW_매출A!$J$2:$J$7000,RAW_매출A!$B$2:$B$7000,$A137,RAW_매출A!$A$2:$A$7000,EDATE($E137,Q$1-1))=0,"",SUMIFS(RAW_매출A!$J$2:$J$7000,RAW_매출A!$B$2:$B$7000,$A137,RAW_매출A!$A$2:$A$7000,EDATE($E137,Q$1-1)))),"")</f>
        <v>4359230</v>
      </c>
      <c r="R137" t="str">
        <f>IFERROR(IF($A137="","",IF(SUMIFS(RAW_매출A!$J$2:$J$7000,RAW_매출A!$B$2:$B$7000,$A137,RAW_매출A!$A$2:$A$7000,EDATE($E137,R$1-1))=0,"",SUMIFS(RAW_매출A!$J$2:$J$7000,RAW_매출A!$B$2:$B$7000,$A137,RAW_매출A!$A$2:$A$7000,EDATE($E137,R$1-1)))),"")</f>
        <v/>
      </c>
      <c r="S137" t="str">
        <f>IFERROR(IF($A137="","",IF(SUMIFS(RAW_매출A!$J$2:$J$7000,RAW_매출A!$B$2:$B$7000,$A137,RAW_매출A!$A$2:$A$7000,EDATE($E137,S$1-1))=0,"",SUMIFS(RAW_매출A!$J$2:$J$7000,RAW_매출A!$B$2:$B$7000,$A137,RAW_매출A!$A$2:$A$7000,EDATE($E137,S$1-1)))),"")</f>
        <v/>
      </c>
      <c r="T137" t="str">
        <f>IFERROR(IF($A137="","",IF(SUMIFS(RAW_매출A!$J$2:$J$7000,RAW_매출A!$B$2:$B$7000,$A137,RAW_매출A!$A$2:$A$7000,EDATE($E137,T$1-1))=0,"",SUMIFS(RAW_매출A!$J$2:$J$7000,RAW_매출A!$B$2:$B$7000,$A137,RAW_매출A!$A$2:$A$7000,EDATE($E137,T$1-1)))),"")</f>
        <v/>
      </c>
      <c r="U137" t="str">
        <f>IFERROR(IF($A137="","",IF(SUMIFS(RAW_매출A!$J$2:$J$7000,RAW_매출A!$B$2:$B$7000,$A137,RAW_매출A!$A$2:$A$7000,EDATE($E137,U$1-1))=0,"",SUMIFS(RAW_매출A!$J$2:$J$7000,RAW_매출A!$B$2:$B$7000,$A137,RAW_매출A!$A$2:$A$7000,EDATE($E137,U$1-1)))),"")</f>
        <v/>
      </c>
      <c r="V137" t="str">
        <f>IFERROR(IF($A137="","",IF(SUMIFS(RAW_매출A!$J$2:$J$7000,RAW_매출A!$B$2:$B$7000,$A137,RAW_매출A!$A$2:$A$7000,EDATE($E137,V$1-1))=0,"",SUMIFS(RAW_매출A!$J$2:$J$7000,RAW_매출A!$B$2:$B$7000,$A137,RAW_매출A!$A$2:$A$7000,EDATE($E137,V$1-1)))),"")</f>
        <v/>
      </c>
      <c r="W137" t="str">
        <f>IFERROR(IF($A137="","",IF(SUMIFS(RAW_매출A!$J$2:$J$7000,RAW_매출A!$B$2:$B$7000,$A137,RAW_매출A!$A$2:$A$7000,EDATE($E137,W$1-1))=0,"",SUMIFS(RAW_매출A!$J$2:$J$7000,RAW_매출A!$B$2:$B$7000,$A137,RAW_매출A!$A$2:$A$7000,EDATE($E137,W$1-1)))),"")</f>
        <v/>
      </c>
      <c r="X137" t="str">
        <f>IFERROR(IF($A137="","",IF(SUMIFS(RAW_매출A!$J$2:$J$7000,RAW_매출A!$B$2:$B$7000,$A137,RAW_매출A!$A$2:$A$7000,EDATE($E137,X$1-1))=0,"",SUMIFS(RAW_매출A!$J$2:$J$7000,RAW_매출A!$B$2:$B$7000,$A137,RAW_매출A!$A$2:$A$7000,EDATE($E137,X$1-1)))),"")</f>
        <v/>
      </c>
      <c r="Y137" t="str">
        <f>IFERROR(IF($A137="","",IF(SUMIFS(RAW_매출A!$J$2:$J$7000,RAW_매출A!$B$2:$B$7000,$A137,RAW_매출A!$A$2:$A$7000,EDATE($E137,Y$1-1))=0,"",SUMIFS(RAW_매출A!$J$2:$J$7000,RAW_매출A!$B$2:$B$7000,$A137,RAW_매출A!$A$2:$A$7000,EDATE($E137,Y$1-1)))),"")</f>
        <v/>
      </c>
      <c r="Z137" t="str">
        <f>IFERROR(IF($A137="","",IF(SUMIFS(RAW_매출A!$J$2:$J$7000,RAW_매출A!$B$2:$B$7000,$A137,RAW_매출A!$A$2:$A$7000,EDATE($E137,Z$1-1))=0,"",SUMIFS(RAW_매출A!$J$2:$J$7000,RAW_매출A!$B$2:$B$7000,$A137,RAW_매출A!$A$2:$A$7000,EDATE($E137,Z$1-1)))),"")</f>
        <v/>
      </c>
      <c r="AA137" t="str">
        <f>IFERROR(IF($A137="","",IF(SUMIFS(RAW_매출A!$J$2:$J$7000,RAW_매출A!$B$2:$B$7000,$A137,RAW_매출A!$A$2:$A$7000,EDATE($E137,AA$1-1))=0,"",SUMIFS(RAW_매출A!$J$2:$J$7000,RAW_매출A!$B$2:$B$7000,$A137,RAW_매출A!$A$2:$A$7000,EDATE($E137,AA$1-1)))),"")</f>
        <v/>
      </c>
      <c r="AB137" t="str">
        <f>IFERROR(IF($A137="","",IF(SUMIFS(RAW_매출A!$J$2:$J$7000,RAW_매출A!$B$2:$B$7000,$A137,RAW_매출A!$A$2:$A$7000,EDATE($E137,AB$1-1))=0,"",SUMIFS(RAW_매출A!$J$2:$J$7000,RAW_매출A!$B$2:$B$7000,$A137,RAW_매출A!$A$2:$A$7000,EDATE($E137,AB$1-1)))),"")</f>
        <v/>
      </c>
      <c r="AC137" t="str">
        <f>IFERROR(IF($A137="","",IF(SUMIFS(RAW_매출A!$J$2:$J$7000,RAW_매출A!$B$2:$B$7000,$A137,RAW_매출A!$A$2:$A$7000,EDATE($E137,AC$1-1))=0,"",SUMIFS(RAW_매출A!$J$2:$J$7000,RAW_매출A!$B$2:$B$7000,$A137,RAW_매출A!$A$2:$A$7000,EDATE($E137,AC$1-1)))),"")</f>
        <v/>
      </c>
      <c r="AD137" t="str">
        <f>IFERROR(IF($A137="","",IF(SUMIFS(RAW_매출A!$J$2:$J$7000,RAW_매출A!$B$2:$B$7000,$A137,RAW_매출A!$A$2:$A$7000,EDATE($E137,AD$1-1))=0,"",SUMIFS(RAW_매출A!$J$2:$J$7000,RAW_매출A!$B$2:$B$7000,$A137,RAW_매출A!$A$2:$A$7000,EDATE($E137,AD$1-1)))),"")</f>
        <v/>
      </c>
      <c r="AE137" t="str">
        <f>IFERROR(IF($A137="","",IF(SUMIFS(RAW_매출A!$J$2:$J$7000,RAW_매출A!$B$2:$B$7000,$A137,RAW_매출A!$A$2:$A$7000,EDATE($E137,AE$1-1))=0,"",SUMIFS(RAW_매출A!$J$2:$J$7000,RAW_매출A!$B$2:$B$7000,$A137,RAW_매출A!$A$2:$A$7000,EDATE($E137,AE$1-1)))),"")</f>
        <v/>
      </c>
      <c r="AF137" t="str">
        <f>IFERROR(IF($A137="","",IF(SUMIFS(RAW_매출A!$J$2:$J$7000,RAW_매출A!$B$2:$B$7000,$A137,RAW_매출A!$A$2:$A$7000,EDATE($E137,AF$1-1))=0,"",SUMIFS(RAW_매출A!$J$2:$J$7000,RAW_매출A!$B$2:$B$7000,$A137,RAW_매출A!$A$2:$A$7000,EDATE($E137,AF$1-1)))),"")</f>
        <v/>
      </c>
      <c r="AG137" t="str">
        <f>IFERROR(IF($A137="","",IF(SUMIFS(RAW_매출A!$J$2:$J$7000,RAW_매출A!$B$2:$B$7000,$A137,RAW_매출A!$A$2:$A$7000,EDATE($E137,AG$1-1))=0,"",SUMIFS(RAW_매출A!$J$2:$J$7000,RAW_매출A!$B$2:$B$7000,$A137,RAW_매출A!$A$2:$A$7000,EDATE($E137,AG$1-1)))),"")</f>
        <v/>
      </c>
      <c r="AH137" t="str">
        <f>IFERROR(IF($A137="","",IF(SUMIFS(RAW_매출A!$J$2:$J$7000,RAW_매출A!$B$2:$B$7000,$A137,RAW_매출A!$A$2:$A$7000,EDATE($E137,AH$1-1))=0,"",SUMIFS(RAW_매출A!$J$2:$J$7000,RAW_매출A!$B$2:$B$7000,$A137,RAW_매출A!$A$2:$A$7000,EDATE($E137,AH$1-1)))),"")</f>
        <v/>
      </c>
      <c r="AI137" t="str">
        <f>IFERROR(IF($A137="","",IF(SUMIFS(RAW_매출A!$J$2:$J$7000,RAW_매출A!$B$2:$B$7000,$A137,RAW_매출A!$A$2:$A$7000,EDATE($E137,AI$1-1))=0,"",SUMIFS(RAW_매출A!$J$2:$J$7000,RAW_매출A!$B$2:$B$7000,$A137,RAW_매출A!$A$2:$A$7000,EDATE($E137,AI$1-1)))),"")</f>
        <v/>
      </c>
      <c r="AJ137" t="str">
        <f>IFERROR(IF($A137="","",IF(SUMIFS(RAW_매출A!$J$2:$J$7000,RAW_매출A!$B$2:$B$7000,$A137,RAW_매출A!$A$2:$A$7000,EDATE($E137,AJ$1-1))=0,"",SUMIFS(RAW_매출A!$J$2:$J$7000,RAW_매출A!$B$2:$B$7000,$A137,RAW_매출A!$A$2:$A$7000,EDATE($E137,AJ$1-1)))),"")</f>
        <v/>
      </c>
      <c r="AK137" t="str">
        <f>IFERROR(IF($A137="","",IF(SUMIFS(RAW_매출A!$J$2:$J$7000,RAW_매출A!$B$2:$B$7000,$A137,RAW_매출A!$A$2:$A$7000,EDATE($E137,AK$1-1))=0,"",SUMIFS(RAW_매출A!$J$2:$J$7000,RAW_매출A!$B$2:$B$7000,$A137,RAW_매출A!$A$2:$A$7000,EDATE($E137,AK$1-1)))),"")</f>
        <v/>
      </c>
      <c r="AL137" t="str">
        <f>IFERROR(IF($A137="","",IF(SUMIFS(RAW_매출A!$J$2:$J$7000,RAW_매출A!$B$2:$B$7000,$A137,RAW_매출A!$A$2:$A$7000,EDATE($E137,AL$1-1))=0,"",SUMIFS(RAW_매출A!$J$2:$J$7000,RAW_매출A!$B$2:$B$7000,$A137,RAW_매출A!$A$2:$A$7000,EDATE($E137,AL$1-1)))),"")</f>
        <v/>
      </c>
      <c r="AM137" t="str">
        <f>IFERROR(IF($A137="","",IF(SUMIFS(RAW_매출A!$J$2:$J$7000,RAW_매출A!$B$2:$B$7000,$A137,RAW_매출A!$A$2:$A$7000,EDATE($E137,AM$1-1))=0,"",SUMIFS(RAW_매출A!$J$2:$J$7000,RAW_매출A!$B$2:$B$7000,$A137,RAW_매출A!$A$2:$A$7000,EDATE($E137,AM$1-1)))),"")</f>
        <v/>
      </c>
      <c r="AN137" t="str">
        <f>IFERROR(IF($A137="","",IF(SUMIFS(RAW_매출A!$J$2:$J$7000,RAW_매출A!$B$2:$B$7000,$A137,RAW_매출A!$A$2:$A$7000,EDATE($E137,AN$1-1))=0,"",SUMIFS(RAW_매출A!$J$2:$J$7000,RAW_매출A!$B$2:$B$7000,$A137,RAW_매출A!$A$2:$A$7000,EDATE($E137,AN$1-1)))),"")</f>
        <v/>
      </c>
      <c r="AO137" t="str">
        <f>IFERROR(IF($A137="","",IF(SUMIFS(RAW_매출A!$J$2:$J$7000,RAW_매출A!$B$2:$B$7000,$A137,RAW_매출A!$A$2:$A$7000,EDATE($E137,AO$1-1))=0,"",SUMIFS(RAW_매출A!$J$2:$J$7000,RAW_매출A!$B$2:$B$7000,$A137,RAW_매출A!$A$2:$A$7000,EDATE($E137,AO$1-1)))),"")</f>
        <v/>
      </c>
      <c r="AP137" t="str">
        <f>IFERROR(IF($A137="","",IF(SUMIFS(RAW_매출A!$J$2:$J$7000,RAW_매출A!$B$2:$B$7000,$A137,RAW_매출A!$A$2:$A$7000,EDATE($E137,AP$1-1))=0,"",SUMIFS(RAW_매출A!$J$2:$J$7000,RAW_매출A!$B$2:$B$7000,$A137,RAW_매출A!$A$2:$A$7000,EDATE($E137,AP$1-1)))),"")</f>
        <v/>
      </c>
      <c r="AQ137" t="str">
        <f>IFERROR(IF($A137="","",IF(SUMIFS(RAW_매출A!$J$2:$J$7000,RAW_매출A!$B$2:$B$7000,$A137,RAW_매출A!$A$2:$A$7000,EDATE($E137,AQ$1-1))=0,"",SUMIFS(RAW_매출A!$J$2:$J$7000,RAW_매출A!$B$2:$B$7000,$A137,RAW_매출A!$A$2:$A$7000,EDATE($E137,AQ$1-1)))),"")</f>
        <v/>
      </c>
      <c r="AR137" t="str">
        <f>IFERROR(IF($A137="","",IF(SUMIFS(RAW_매출A!$J$2:$J$7000,RAW_매출A!$B$2:$B$7000,$A137,RAW_매출A!$A$2:$A$7000,EDATE($E137,AR$1-1))=0,"",SUMIFS(RAW_매출A!$J$2:$J$7000,RAW_매출A!$B$2:$B$7000,$A137,RAW_매출A!$A$2:$A$7000,EDATE($E137,AR$1-1)))),"")</f>
        <v/>
      </c>
      <c r="AS137" t="str">
        <f>IFERROR(IF($A137="","",IF(SUMIFS(RAW_매출A!$J$2:$J$7000,RAW_매출A!$B$2:$B$7000,$A137,RAW_매출A!$A$2:$A$7000,EDATE($E137,AS$1-1))=0,"",SUMIFS(RAW_매출A!$J$2:$J$7000,RAW_매출A!$B$2:$B$7000,$A137,RAW_매출A!$A$2:$A$7000,EDATE($E137,AS$1-1)))),"")</f>
        <v/>
      </c>
      <c r="AT137" t="str">
        <f>IFERROR(IF($A137="","",IF(SUMIFS(RAW_매출A!$J$2:$J$7000,RAW_매출A!$B$2:$B$7000,$A137,RAW_매출A!$A$2:$A$7000,EDATE($E137,AT$1-1))=0,"",SUMIFS(RAW_매출A!$J$2:$J$7000,RAW_매출A!$B$2:$B$7000,$A137,RAW_매출A!$A$2:$A$7000,EDATE($E137,AT$1-1)))),"")</f>
        <v/>
      </c>
      <c r="AU137" t="str">
        <f>IFERROR(IF($A137="","",IF(SUMIFS(RAW_매출A!$J$2:$J$7000,RAW_매출A!$B$2:$B$7000,$A137,RAW_매출A!$A$2:$A$7000,EDATE($E137,AU$1-1))=0,"",SUMIFS(RAW_매출A!$J$2:$J$7000,RAW_매출A!$B$2:$B$7000,$A137,RAW_매출A!$A$2:$A$7000,EDATE($E137,AU$1-1)))),"")</f>
        <v/>
      </c>
      <c r="AV137" t="str">
        <f>IFERROR(IF($A137="","",IF(SUMIFS(RAW_매출A!$J$2:$J$7000,RAW_매출A!$B$2:$B$7000,$A137,RAW_매출A!$A$2:$A$7000,EDATE($E137,AV$1-1))=0,"",SUMIFS(RAW_매출A!$J$2:$J$7000,RAW_매출A!$B$2:$B$7000,$A137,RAW_매출A!$A$2:$A$7000,EDATE($E137,AV$1-1)))),"")</f>
        <v/>
      </c>
      <c r="AW137" t="str">
        <f>IFERROR(IF($A137="","",IF(SUMIFS(RAW_매출A!$J$2:$J$7000,RAW_매출A!$B$2:$B$7000,$A137,RAW_매출A!$A$2:$A$7000,EDATE($E137,AW$1-1))=0,"",SUMIFS(RAW_매출A!$J$2:$J$7000,RAW_매출A!$B$2:$B$7000,$A137,RAW_매출A!$A$2:$A$7000,EDATE($E137,AW$1-1)))),"")</f>
        <v/>
      </c>
      <c r="AX137" t="str">
        <f>IFERROR(IF($A137="","",IF(SUMIFS(RAW_매출A!$J$2:$J$7000,RAW_매출A!$B$2:$B$7000,$A137,RAW_매출A!$A$2:$A$7000,EDATE($E137,AX$1-1))=0,"",SUMIFS(RAW_매출A!$J$2:$J$7000,RAW_매출A!$B$2:$B$7000,$A137,RAW_매출A!$A$2:$A$7000,EDATE($E137,AX$1-1)))),"")</f>
        <v/>
      </c>
      <c r="AY137" t="str">
        <f>IFERROR(IF($A137="","",IF(SUMIFS(RAW_매출A!$J$2:$J$7000,RAW_매출A!$B$2:$B$7000,$A137,RAW_매출A!$A$2:$A$7000,EDATE($E137,AY$1-1))=0,"",SUMIFS(RAW_매출A!$J$2:$J$7000,RAW_매출A!$B$2:$B$7000,$A137,RAW_매출A!$A$2:$A$7000,EDATE($E137,AY$1-1)))),"")</f>
        <v/>
      </c>
      <c r="AZ137" t="str">
        <f>IFERROR(IF($A137="","",IF(SUMIFS(RAW_매출A!$J$2:$J$7000,RAW_매출A!$B$2:$B$7000,$A137,RAW_매출A!$A$2:$A$7000,EDATE($E137,AZ$1-1))=0,"",SUMIFS(RAW_매출A!$J$2:$J$7000,RAW_매출A!$B$2:$B$7000,$A137,RAW_매출A!$A$2:$A$7000,EDATE($E137,AZ$1-1)))),"")</f>
        <v/>
      </c>
      <c r="BA137" t="str">
        <f>IFERROR(IF($A137="","",IF(SUMIFS(RAW_매출A!$J$2:$J$7000,RAW_매출A!$B$2:$B$7000,$A137,RAW_매출A!$A$2:$A$7000,EDATE($E137,BA$1-1))=0,"",SUMIFS(RAW_매출A!$J$2:$J$7000,RAW_매출A!$B$2:$B$7000,$A137,RAW_매출A!$A$2:$A$7000,EDATE($E137,BA$1-1)))),"")</f>
        <v/>
      </c>
      <c r="BB137" t="str">
        <f>IFERROR(IF($A137="","",IF(SUMIFS(RAW_매출A!$J$2:$J$7000,RAW_매출A!$B$2:$B$7000,$A137,RAW_매출A!$A$2:$A$7000,EDATE($E137,BB$1-1))=0,"",SUMIFS(RAW_매출A!$J$2:$J$7000,RAW_매출A!$B$2:$B$7000,$A137,RAW_매출A!$A$2:$A$7000,EDATE($E137,BB$1-1)))),"")</f>
        <v/>
      </c>
      <c r="BC137" t="str">
        <f>IFERROR(IF($A137="","",IF(SUMIFS(RAW_매출A!$J$2:$J$7000,RAW_매출A!$B$2:$B$7000,$A137,RAW_매출A!$A$2:$A$7000,EDATE($E137,BC$1-1))=0,"",SUMIFS(RAW_매출A!$J$2:$J$7000,RAW_매출A!$B$2:$B$7000,$A137,RAW_매출A!$A$2:$A$7000,EDATE($E137,BC$1-1)))),"")</f>
        <v/>
      </c>
      <c r="BD137" t="str">
        <f>IFERROR(IF($A137="","",IF(SUMIFS(RAW_매출A!$J$2:$J$7000,RAW_매출A!$B$2:$B$7000,$A137,RAW_매출A!$A$2:$A$7000,EDATE($E137,BD$1-1))=0,"",SUMIFS(RAW_매출A!$J$2:$J$7000,RAW_매출A!$B$2:$B$7000,$A137,RAW_매출A!$A$2:$A$7000,EDATE($E137,BD$1-1)))),"")</f>
        <v/>
      </c>
      <c r="BE137" t="str">
        <f>IFERROR(IF($A137="","",IF(SUMIFS(RAW_매출A!$J$2:$J$7000,RAW_매출A!$B$2:$B$7000,$A137,RAW_매출A!$A$2:$A$7000,EDATE($E137,BE$1-1))=0,"",SUMIFS(RAW_매출A!$J$2:$J$7000,RAW_매출A!$B$2:$B$7000,$A137,RAW_매출A!$A$2:$A$7000,EDATE($E137,BE$1-1)))),"")</f>
        <v/>
      </c>
      <c r="BF137" t="str">
        <f>IFERROR(IF($A137="","",IF(SUMIFS(RAW_매출A!$J$2:$J$7000,RAW_매출A!$B$2:$B$7000,$A137,RAW_매출A!$A$2:$A$7000,EDATE($E137,BF$1-1))=0,"",SUMIFS(RAW_매출A!$J$2:$J$7000,RAW_매출A!$B$2:$B$7000,$A137,RAW_매출A!$A$2:$A$7000,EDATE($E137,BF$1-1)))),"")</f>
        <v/>
      </c>
      <c r="BG137" t="str">
        <f>IFERROR(IF($A137="","",IF(SUMIFS(RAW_매출A!$J$2:$J$7000,RAW_매출A!$B$2:$B$7000,$A137,RAW_매출A!$A$2:$A$7000,EDATE($E137,BG$1-1))=0,"",SUMIFS(RAW_매출A!$J$2:$J$7000,RAW_매출A!$B$2:$B$7000,$A137,RAW_매출A!$A$2:$A$7000,EDATE($E137,BG$1-1)))),"")</f>
        <v/>
      </c>
      <c r="BH137" t="str">
        <f>IFERROR(IF($A137="","",IF(SUMIFS(RAW_매출A!$J$2:$J$7000,RAW_매출A!$B$2:$B$7000,$A137,RAW_매출A!$A$2:$A$7000,EDATE($E137,BH$1-1))=0,"",SUMIFS(RAW_매출A!$J$2:$J$7000,RAW_매출A!$B$2:$B$7000,$A137,RAW_매출A!$A$2:$A$7000,EDATE($E137,BH$1-1)))),"")</f>
        <v/>
      </c>
      <c r="BI137" t="str">
        <f>IFERROR(IF($A137="","",IF(SUMIFS(RAW_매출A!$J$2:$J$7000,RAW_매출A!$B$2:$B$7000,$A137,RAW_매출A!$A$2:$A$7000,EDATE($E137,BI$1-1))=0,"",SUMIFS(RAW_매출A!$J$2:$J$7000,RAW_매출A!$B$2:$B$7000,$A137,RAW_매출A!$A$2:$A$7000,EDATE($E137,BI$1-1)))),"")</f>
        <v/>
      </c>
      <c r="BJ137" t="str">
        <f>IFERROR(IF($A137="","",IF(SUMIFS(RAW_매출A!$J$2:$J$7000,RAW_매출A!$B$2:$B$7000,$A137,RAW_매출A!$A$2:$A$7000,EDATE($E137,BJ$1-1))=0,"",SUMIFS(RAW_매출A!$J$2:$J$7000,RAW_매출A!$B$2:$B$7000,$A137,RAW_매출A!$A$2:$A$7000,EDATE($E137,BJ$1-1)))),"")</f>
        <v/>
      </c>
      <c r="BK137" t="str">
        <f>IFERROR(IF($A137="","",IF(SUMIFS(RAW_매출A!$J$2:$J$7000,RAW_매출A!$B$2:$B$7000,$A137,RAW_매출A!$A$2:$A$7000,EDATE($E137,BK$1-1))=0,"",SUMIFS(RAW_매출A!$J$2:$J$7000,RAW_매출A!$B$2:$B$7000,$A137,RAW_매출A!$A$2:$A$7000,EDATE($E137,BK$1-1)))),"")</f>
        <v/>
      </c>
      <c r="BL137" t="str">
        <f>IFERROR(IF($A137="","",IF(SUMIFS(RAW_매출A!$J$2:$J$7000,RAW_매출A!$B$2:$B$7000,$A137,RAW_매출A!$A$2:$A$7000,EDATE($E137,BL$1-1))=0,"",SUMIFS(RAW_매출A!$J$2:$J$7000,RAW_매출A!$B$2:$B$7000,$A137,RAW_매출A!$A$2:$A$7000,EDATE($E137,BL$1-1)))),"")</f>
        <v/>
      </c>
      <c r="BM137" t="str">
        <f>IFERROR(IF($A137="","",IF(SUMIFS(RAW_매출A!$J$2:$J$7000,RAW_매출A!$B$2:$B$7000,$A137,RAW_매출A!$A$2:$A$7000,EDATE($E137,BM$1-1))=0,"",SUMIFS(RAW_매출A!$J$2:$J$7000,RAW_매출A!$B$2:$B$7000,$A137,RAW_매출A!$A$2:$A$7000,EDATE($E137,BM$1-1)))),"")</f>
        <v/>
      </c>
      <c r="BN137" t="str">
        <f>IFERROR(IF($A137="","",IF(SUMIFS(RAW_매출A!$J$2:$J$7000,RAW_매출A!$B$2:$B$7000,$A137,RAW_매출A!$A$2:$A$7000,EDATE($E137,BN$1-1))=0,"",SUMIFS(RAW_매출A!$J$2:$J$7000,RAW_매출A!$B$2:$B$7000,$A137,RAW_매출A!$A$2:$A$7000,EDATE($E137,BN$1-1)))),"")</f>
        <v/>
      </c>
    </row>
    <row r="138" spans="1:66" x14ac:dyDescent="0.3">
      <c r="A138" t="str">
        <f>세팅!A139</f>
        <v>(1129) #간석오거리점</v>
      </c>
      <c r="B138" t="str">
        <f>세팅!B139</f>
        <v>150-1</v>
      </c>
      <c r="C138">
        <f t="shared" si="8"/>
        <v>1</v>
      </c>
      <c r="D138" t="str">
        <f t="shared" si="9"/>
        <v>1</v>
      </c>
      <c r="E138" s="1">
        <f>세팅!D139</f>
        <v>45901</v>
      </c>
      <c r="F138">
        <f t="shared" si="7"/>
        <v>6971511.666666667</v>
      </c>
      <c r="G138">
        <f>IFERROR(IF($A138="","",IF(SUMIFS(RAW_매출A!$J$2:$J$7000,RAW_매출A!$B$2:$B$7000,$A138,RAW_매출A!$A$2:$A$7000,EDATE($E138,G$1-1))=0,"",SUMIFS(RAW_매출A!$J$2:$J$7000,RAW_매출A!$B$2:$B$7000,$A138,RAW_매출A!$A$2:$A$7000,EDATE($E138,G$1-1)))),"")</f>
        <v>5394850</v>
      </c>
      <c r="H138">
        <f>IFERROR(IF($A138="","",IF(SUMIFS(RAW_매출A!$J$2:$J$7000,RAW_매출A!$B$2:$B$7000,$A138,RAW_매출A!$A$2:$A$7000,EDATE($E138,H$1-1))=0,"",SUMIFS(RAW_매출A!$J$2:$J$7000,RAW_매출A!$B$2:$B$7000,$A138,RAW_매출A!$A$2:$A$7000,EDATE($E138,H$1-1)))),"")</f>
        <v>7867420</v>
      </c>
      <c r="I138">
        <f>IFERROR(IF($A138="","",IF(SUMIFS(RAW_매출A!$J$2:$J$7000,RAW_매출A!$B$2:$B$7000,$A138,RAW_매출A!$A$2:$A$7000,EDATE($E138,I$1-1))=0,"",SUMIFS(RAW_매출A!$J$2:$J$7000,RAW_매출A!$B$2:$B$7000,$A138,RAW_매출A!$A$2:$A$7000,EDATE($E138,I$1-1)))),"")</f>
        <v>7347460</v>
      </c>
      <c r="J138" s="28">
        <f>IFERROR(IF($A138="","",IF(SUMIFS(RAW_매출A!$J$2:$J$7000,RAW_매출A!$B$2:$B$7000,$A138,RAW_매출A!$A$2:$A$7000,EDATE($E138,J$1-1))=0,"",SUMIFS(RAW_매출A!$J$2:$J$7000,RAW_매출A!$B$2:$B$7000,$A138,RAW_매출A!$A$2:$A$7000,EDATE($E138,J$1-1)))),"")</f>
        <v>7098640</v>
      </c>
      <c r="K138" s="28">
        <f>IFERROR(IF($A138="","",IF(SUMIFS(RAW_매출A!$J$2:$J$7000,RAW_매출A!$B$2:$B$7000,$A138,RAW_매출A!$A$2:$A$7000,EDATE($E138,K$1-1))=0,"",SUMIFS(RAW_매출A!$J$2:$J$7000,RAW_매출A!$B$2:$B$7000,$A138,RAW_매출A!$A$2:$A$7000,EDATE($E138,K$1-1)))),"")</f>
        <v>6788520</v>
      </c>
      <c r="L138" s="28">
        <f>IFERROR(IF($A138="","",IF(SUMIFS(RAW_매출A!$J$2:$J$7000,RAW_매출A!$B$2:$B$7000,$A138,RAW_매출A!$A$2:$A$7000,EDATE($E138,L$1-1))=0,"",SUMIFS(RAW_매출A!$J$2:$J$7000,RAW_매출A!$B$2:$B$7000,$A138,RAW_매출A!$A$2:$A$7000,EDATE($E138,L$1-1)))),"")</f>
        <v>6383890</v>
      </c>
      <c r="M138" s="28">
        <f>IFERROR(IF($A138="","",IF(SUMIFS(RAW_매출A!$J$2:$J$7000,RAW_매출A!$B$2:$B$7000,$A138,RAW_매출A!$A$2:$A$7000,EDATE($E138,M$1-1))=0,"",SUMIFS(RAW_매출A!$J$2:$J$7000,RAW_매출A!$B$2:$B$7000,$A138,RAW_매출A!$A$2:$A$7000,EDATE($E138,M$1-1)))),"")</f>
        <v>6927850</v>
      </c>
      <c r="N138" s="28">
        <f>IFERROR(IF($A138="","",IF(SUMIFS(RAW_매출A!$J$2:$J$7000,RAW_매출A!$B$2:$B$7000,$A138,RAW_매출A!$A$2:$A$7000,EDATE($E138,N$1-1))=0,"",SUMIFS(RAW_매출A!$J$2:$J$7000,RAW_매출A!$B$2:$B$7000,$A138,RAW_매출A!$A$2:$A$7000,EDATE($E138,N$1-1)))),"")</f>
        <v>6750850</v>
      </c>
      <c r="O138" s="28">
        <f>IFERROR(IF($A138="","",IF(SUMIFS(RAW_매출A!$J$2:$J$7000,RAW_매출A!$B$2:$B$7000,$A138,RAW_매출A!$A$2:$A$7000,EDATE($E138,O$1-1))=0,"",SUMIFS(RAW_매출A!$J$2:$J$7000,RAW_매출A!$B$2:$B$7000,$A138,RAW_매출A!$A$2:$A$7000,EDATE($E138,O$1-1)))),"")</f>
        <v>7879320</v>
      </c>
      <c r="P138">
        <f>IFERROR(IF($A138="","",IF(SUMIFS(RAW_매출A!$J$2:$J$7000,RAW_매출A!$B$2:$B$7000,$A138,RAW_매출A!$A$2:$A$7000,EDATE($E138,P$1-1))=0,"",SUMIFS(RAW_매출A!$J$2:$J$7000,RAW_매출A!$B$2:$B$7000,$A138,RAW_매출A!$A$2:$A$7000,EDATE($E138,P$1-1)))),"")</f>
        <v>6999410</v>
      </c>
      <c r="Q138" t="str">
        <f>IFERROR(IF($A138="","",IF(SUMIFS(RAW_매출A!$J$2:$J$7000,RAW_매출A!$B$2:$B$7000,$A138,RAW_매출A!$A$2:$A$7000,EDATE($E138,Q$1-1))=0,"",SUMIFS(RAW_매출A!$J$2:$J$7000,RAW_매출A!$B$2:$B$7000,$A138,RAW_매출A!$A$2:$A$7000,EDATE($E138,Q$1-1)))),"")</f>
        <v/>
      </c>
      <c r="R138" t="str">
        <f>IFERROR(IF($A138="","",IF(SUMIFS(RAW_매출A!$J$2:$J$7000,RAW_매출A!$B$2:$B$7000,$A138,RAW_매출A!$A$2:$A$7000,EDATE($E138,R$1-1))=0,"",SUMIFS(RAW_매출A!$J$2:$J$7000,RAW_매출A!$B$2:$B$7000,$A138,RAW_매출A!$A$2:$A$7000,EDATE($E138,R$1-1)))),"")</f>
        <v/>
      </c>
      <c r="S138" t="str">
        <f>IFERROR(IF($A138="","",IF(SUMIFS(RAW_매출A!$J$2:$J$7000,RAW_매출A!$B$2:$B$7000,$A138,RAW_매출A!$A$2:$A$7000,EDATE($E138,S$1-1))=0,"",SUMIFS(RAW_매출A!$J$2:$J$7000,RAW_매출A!$B$2:$B$7000,$A138,RAW_매출A!$A$2:$A$7000,EDATE($E138,S$1-1)))),"")</f>
        <v/>
      </c>
      <c r="T138" t="str">
        <f>IFERROR(IF($A138="","",IF(SUMIFS(RAW_매출A!$J$2:$J$7000,RAW_매출A!$B$2:$B$7000,$A138,RAW_매출A!$A$2:$A$7000,EDATE($E138,T$1-1))=0,"",SUMIFS(RAW_매출A!$J$2:$J$7000,RAW_매출A!$B$2:$B$7000,$A138,RAW_매출A!$A$2:$A$7000,EDATE($E138,T$1-1)))),"")</f>
        <v/>
      </c>
      <c r="U138" t="str">
        <f>IFERROR(IF($A138="","",IF(SUMIFS(RAW_매출A!$J$2:$J$7000,RAW_매출A!$B$2:$B$7000,$A138,RAW_매출A!$A$2:$A$7000,EDATE($E138,U$1-1))=0,"",SUMIFS(RAW_매출A!$J$2:$J$7000,RAW_매출A!$B$2:$B$7000,$A138,RAW_매출A!$A$2:$A$7000,EDATE($E138,U$1-1)))),"")</f>
        <v/>
      </c>
      <c r="V138" t="str">
        <f>IFERROR(IF($A138="","",IF(SUMIFS(RAW_매출A!$J$2:$J$7000,RAW_매출A!$B$2:$B$7000,$A138,RAW_매출A!$A$2:$A$7000,EDATE($E138,V$1-1))=0,"",SUMIFS(RAW_매출A!$J$2:$J$7000,RAW_매출A!$B$2:$B$7000,$A138,RAW_매출A!$A$2:$A$7000,EDATE($E138,V$1-1)))),"")</f>
        <v/>
      </c>
      <c r="W138" t="str">
        <f>IFERROR(IF($A138="","",IF(SUMIFS(RAW_매출A!$J$2:$J$7000,RAW_매출A!$B$2:$B$7000,$A138,RAW_매출A!$A$2:$A$7000,EDATE($E138,W$1-1))=0,"",SUMIFS(RAW_매출A!$J$2:$J$7000,RAW_매출A!$B$2:$B$7000,$A138,RAW_매출A!$A$2:$A$7000,EDATE($E138,W$1-1)))),"")</f>
        <v/>
      </c>
      <c r="X138" t="str">
        <f>IFERROR(IF($A138="","",IF(SUMIFS(RAW_매출A!$J$2:$J$7000,RAW_매출A!$B$2:$B$7000,$A138,RAW_매출A!$A$2:$A$7000,EDATE($E138,X$1-1))=0,"",SUMIFS(RAW_매출A!$J$2:$J$7000,RAW_매출A!$B$2:$B$7000,$A138,RAW_매출A!$A$2:$A$7000,EDATE($E138,X$1-1)))),"")</f>
        <v/>
      </c>
      <c r="Y138" t="str">
        <f>IFERROR(IF($A138="","",IF(SUMIFS(RAW_매출A!$J$2:$J$7000,RAW_매출A!$B$2:$B$7000,$A138,RAW_매출A!$A$2:$A$7000,EDATE($E138,Y$1-1))=0,"",SUMIFS(RAW_매출A!$J$2:$J$7000,RAW_매출A!$B$2:$B$7000,$A138,RAW_매출A!$A$2:$A$7000,EDATE($E138,Y$1-1)))),"")</f>
        <v/>
      </c>
      <c r="Z138" t="str">
        <f>IFERROR(IF($A138="","",IF(SUMIFS(RAW_매출A!$J$2:$J$7000,RAW_매출A!$B$2:$B$7000,$A138,RAW_매출A!$A$2:$A$7000,EDATE($E138,Z$1-1))=0,"",SUMIFS(RAW_매출A!$J$2:$J$7000,RAW_매출A!$B$2:$B$7000,$A138,RAW_매출A!$A$2:$A$7000,EDATE($E138,Z$1-1)))),"")</f>
        <v/>
      </c>
      <c r="AA138" t="str">
        <f>IFERROR(IF($A138="","",IF(SUMIFS(RAW_매출A!$J$2:$J$7000,RAW_매출A!$B$2:$B$7000,$A138,RAW_매출A!$A$2:$A$7000,EDATE($E138,AA$1-1))=0,"",SUMIFS(RAW_매출A!$J$2:$J$7000,RAW_매출A!$B$2:$B$7000,$A138,RAW_매출A!$A$2:$A$7000,EDATE($E138,AA$1-1)))),"")</f>
        <v/>
      </c>
      <c r="AB138" t="str">
        <f>IFERROR(IF($A138="","",IF(SUMIFS(RAW_매출A!$J$2:$J$7000,RAW_매출A!$B$2:$B$7000,$A138,RAW_매출A!$A$2:$A$7000,EDATE($E138,AB$1-1))=0,"",SUMIFS(RAW_매출A!$J$2:$J$7000,RAW_매출A!$B$2:$B$7000,$A138,RAW_매출A!$A$2:$A$7000,EDATE($E138,AB$1-1)))),"")</f>
        <v/>
      </c>
      <c r="AC138" t="str">
        <f>IFERROR(IF($A138="","",IF(SUMIFS(RAW_매출A!$J$2:$J$7000,RAW_매출A!$B$2:$B$7000,$A138,RAW_매출A!$A$2:$A$7000,EDATE($E138,AC$1-1))=0,"",SUMIFS(RAW_매출A!$J$2:$J$7000,RAW_매출A!$B$2:$B$7000,$A138,RAW_매출A!$A$2:$A$7000,EDATE($E138,AC$1-1)))),"")</f>
        <v/>
      </c>
      <c r="AD138" t="str">
        <f>IFERROR(IF($A138="","",IF(SUMIFS(RAW_매출A!$J$2:$J$7000,RAW_매출A!$B$2:$B$7000,$A138,RAW_매출A!$A$2:$A$7000,EDATE($E138,AD$1-1))=0,"",SUMIFS(RAW_매출A!$J$2:$J$7000,RAW_매출A!$B$2:$B$7000,$A138,RAW_매출A!$A$2:$A$7000,EDATE($E138,AD$1-1)))),"")</f>
        <v/>
      </c>
      <c r="AE138" t="str">
        <f>IFERROR(IF($A138="","",IF(SUMIFS(RAW_매출A!$J$2:$J$7000,RAW_매출A!$B$2:$B$7000,$A138,RAW_매출A!$A$2:$A$7000,EDATE($E138,AE$1-1))=0,"",SUMIFS(RAW_매출A!$J$2:$J$7000,RAW_매출A!$B$2:$B$7000,$A138,RAW_매출A!$A$2:$A$7000,EDATE($E138,AE$1-1)))),"")</f>
        <v/>
      </c>
      <c r="AF138" t="str">
        <f>IFERROR(IF($A138="","",IF(SUMIFS(RAW_매출A!$J$2:$J$7000,RAW_매출A!$B$2:$B$7000,$A138,RAW_매출A!$A$2:$A$7000,EDATE($E138,AF$1-1))=0,"",SUMIFS(RAW_매출A!$J$2:$J$7000,RAW_매출A!$B$2:$B$7000,$A138,RAW_매출A!$A$2:$A$7000,EDATE($E138,AF$1-1)))),"")</f>
        <v/>
      </c>
      <c r="AG138" t="str">
        <f>IFERROR(IF($A138="","",IF(SUMIFS(RAW_매출A!$J$2:$J$7000,RAW_매출A!$B$2:$B$7000,$A138,RAW_매출A!$A$2:$A$7000,EDATE($E138,AG$1-1))=0,"",SUMIFS(RAW_매출A!$J$2:$J$7000,RAW_매출A!$B$2:$B$7000,$A138,RAW_매출A!$A$2:$A$7000,EDATE($E138,AG$1-1)))),"")</f>
        <v/>
      </c>
      <c r="AH138" t="str">
        <f>IFERROR(IF($A138="","",IF(SUMIFS(RAW_매출A!$J$2:$J$7000,RAW_매출A!$B$2:$B$7000,$A138,RAW_매출A!$A$2:$A$7000,EDATE($E138,AH$1-1))=0,"",SUMIFS(RAW_매출A!$J$2:$J$7000,RAW_매출A!$B$2:$B$7000,$A138,RAW_매출A!$A$2:$A$7000,EDATE($E138,AH$1-1)))),"")</f>
        <v/>
      </c>
      <c r="AI138" t="str">
        <f>IFERROR(IF($A138="","",IF(SUMIFS(RAW_매출A!$J$2:$J$7000,RAW_매출A!$B$2:$B$7000,$A138,RAW_매출A!$A$2:$A$7000,EDATE($E138,AI$1-1))=0,"",SUMIFS(RAW_매출A!$J$2:$J$7000,RAW_매출A!$B$2:$B$7000,$A138,RAW_매출A!$A$2:$A$7000,EDATE($E138,AI$1-1)))),"")</f>
        <v/>
      </c>
      <c r="AJ138" t="str">
        <f>IFERROR(IF($A138="","",IF(SUMIFS(RAW_매출A!$J$2:$J$7000,RAW_매출A!$B$2:$B$7000,$A138,RAW_매출A!$A$2:$A$7000,EDATE($E138,AJ$1-1))=0,"",SUMIFS(RAW_매출A!$J$2:$J$7000,RAW_매출A!$B$2:$B$7000,$A138,RAW_매출A!$A$2:$A$7000,EDATE($E138,AJ$1-1)))),"")</f>
        <v/>
      </c>
      <c r="AK138" t="str">
        <f>IFERROR(IF($A138="","",IF(SUMIFS(RAW_매출A!$J$2:$J$7000,RAW_매출A!$B$2:$B$7000,$A138,RAW_매출A!$A$2:$A$7000,EDATE($E138,AK$1-1))=0,"",SUMIFS(RAW_매출A!$J$2:$J$7000,RAW_매출A!$B$2:$B$7000,$A138,RAW_매출A!$A$2:$A$7000,EDATE($E138,AK$1-1)))),"")</f>
        <v/>
      </c>
      <c r="AL138" t="str">
        <f>IFERROR(IF($A138="","",IF(SUMIFS(RAW_매출A!$J$2:$J$7000,RAW_매출A!$B$2:$B$7000,$A138,RAW_매출A!$A$2:$A$7000,EDATE($E138,AL$1-1))=0,"",SUMIFS(RAW_매출A!$J$2:$J$7000,RAW_매출A!$B$2:$B$7000,$A138,RAW_매출A!$A$2:$A$7000,EDATE($E138,AL$1-1)))),"")</f>
        <v/>
      </c>
      <c r="AM138" t="str">
        <f>IFERROR(IF($A138="","",IF(SUMIFS(RAW_매출A!$J$2:$J$7000,RAW_매출A!$B$2:$B$7000,$A138,RAW_매출A!$A$2:$A$7000,EDATE($E138,AM$1-1))=0,"",SUMIFS(RAW_매출A!$J$2:$J$7000,RAW_매출A!$B$2:$B$7000,$A138,RAW_매출A!$A$2:$A$7000,EDATE($E138,AM$1-1)))),"")</f>
        <v/>
      </c>
      <c r="AN138" t="str">
        <f>IFERROR(IF($A138="","",IF(SUMIFS(RAW_매출A!$J$2:$J$7000,RAW_매출A!$B$2:$B$7000,$A138,RAW_매출A!$A$2:$A$7000,EDATE($E138,AN$1-1))=0,"",SUMIFS(RAW_매출A!$J$2:$J$7000,RAW_매출A!$B$2:$B$7000,$A138,RAW_매출A!$A$2:$A$7000,EDATE($E138,AN$1-1)))),"")</f>
        <v/>
      </c>
      <c r="AO138" t="str">
        <f>IFERROR(IF($A138="","",IF(SUMIFS(RAW_매출A!$J$2:$J$7000,RAW_매출A!$B$2:$B$7000,$A138,RAW_매출A!$A$2:$A$7000,EDATE($E138,AO$1-1))=0,"",SUMIFS(RAW_매출A!$J$2:$J$7000,RAW_매출A!$B$2:$B$7000,$A138,RAW_매출A!$A$2:$A$7000,EDATE($E138,AO$1-1)))),"")</f>
        <v/>
      </c>
      <c r="AP138" t="str">
        <f>IFERROR(IF($A138="","",IF(SUMIFS(RAW_매출A!$J$2:$J$7000,RAW_매출A!$B$2:$B$7000,$A138,RAW_매출A!$A$2:$A$7000,EDATE($E138,AP$1-1))=0,"",SUMIFS(RAW_매출A!$J$2:$J$7000,RAW_매출A!$B$2:$B$7000,$A138,RAW_매출A!$A$2:$A$7000,EDATE($E138,AP$1-1)))),"")</f>
        <v/>
      </c>
      <c r="AQ138" t="str">
        <f>IFERROR(IF($A138="","",IF(SUMIFS(RAW_매출A!$J$2:$J$7000,RAW_매출A!$B$2:$B$7000,$A138,RAW_매출A!$A$2:$A$7000,EDATE($E138,AQ$1-1))=0,"",SUMIFS(RAW_매출A!$J$2:$J$7000,RAW_매출A!$B$2:$B$7000,$A138,RAW_매출A!$A$2:$A$7000,EDATE($E138,AQ$1-1)))),"")</f>
        <v/>
      </c>
      <c r="AR138" t="str">
        <f>IFERROR(IF($A138="","",IF(SUMIFS(RAW_매출A!$J$2:$J$7000,RAW_매출A!$B$2:$B$7000,$A138,RAW_매출A!$A$2:$A$7000,EDATE($E138,AR$1-1))=0,"",SUMIFS(RAW_매출A!$J$2:$J$7000,RAW_매출A!$B$2:$B$7000,$A138,RAW_매출A!$A$2:$A$7000,EDATE($E138,AR$1-1)))),"")</f>
        <v/>
      </c>
      <c r="AS138" t="str">
        <f>IFERROR(IF($A138="","",IF(SUMIFS(RAW_매출A!$J$2:$J$7000,RAW_매출A!$B$2:$B$7000,$A138,RAW_매출A!$A$2:$A$7000,EDATE($E138,AS$1-1))=0,"",SUMIFS(RAW_매출A!$J$2:$J$7000,RAW_매출A!$B$2:$B$7000,$A138,RAW_매출A!$A$2:$A$7000,EDATE($E138,AS$1-1)))),"")</f>
        <v/>
      </c>
      <c r="AT138" t="str">
        <f>IFERROR(IF($A138="","",IF(SUMIFS(RAW_매출A!$J$2:$J$7000,RAW_매출A!$B$2:$B$7000,$A138,RAW_매출A!$A$2:$A$7000,EDATE($E138,AT$1-1))=0,"",SUMIFS(RAW_매출A!$J$2:$J$7000,RAW_매출A!$B$2:$B$7000,$A138,RAW_매출A!$A$2:$A$7000,EDATE($E138,AT$1-1)))),"")</f>
        <v/>
      </c>
      <c r="AU138" t="str">
        <f>IFERROR(IF($A138="","",IF(SUMIFS(RAW_매출A!$J$2:$J$7000,RAW_매출A!$B$2:$B$7000,$A138,RAW_매출A!$A$2:$A$7000,EDATE($E138,AU$1-1))=0,"",SUMIFS(RAW_매출A!$J$2:$J$7000,RAW_매출A!$B$2:$B$7000,$A138,RAW_매출A!$A$2:$A$7000,EDATE($E138,AU$1-1)))),"")</f>
        <v/>
      </c>
      <c r="AV138" t="str">
        <f>IFERROR(IF($A138="","",IF(SUMIFS(RAW_매출A!$J$2:$J$7000,RAW_매출A!$B$2:$B$7000,$A138,RAW_매출A!$A$2:$A$7000,EDATE($E138,AV$1-1))=0,"",SUMIFS(RAW_매출A!$J$2:$J$7000,RAW_매출A!$B$2:$B$7000,$A138,RAW_매출A!$A$2:$A$7000,EDATE($E138,AV$1-1)))),"")</f>
        <v/>
      </c>
      <c r="AW138" t="str">
        <f>IFERROR(IF($A138="","",IF(SUMIFS(RAW_매출A!$J$2:$J$7000,RAW_매출A!$B$2:$B$7000,$A138,RAW_매출A!$A$2:$A$7000,EDATE($E138,AW$1-1))=0,"",SUMIFS(RAW_매출A!$J$2:$J$7000,RAW_매출A!$B$2:$B$7000,$A138,RAW_매출A!$A$2:$A$7000,EDATE($E138,AW$1-1)))),"")</f>
        <v/>
      </c>
      <c r="AX138" t="str">
        <f>IFERROR(IF($A138="","",IF(SUMIFS(RAW_매출A!$J$2:$J$7000,RAW_매출A!$B$2:$B$7000,$A138,RAW_매출A!$A$2:$A$7000,EDATE($E138,AX$1-1))=0,"",SUMIFS(RAW_매출A!$J$2:$J$7000,RAW_매출A!$B$2:$B$7000,$A138,RAW_매출A!$A$2:$A$7000,EDATE($E138,AX$1-1)))),"")</f>
        <v/>
      </c>
      <c r="AY138" t="str">
        <f>IFERROR(IF($A138="","",IF(SUMIFS(RAW_매출A!$J$2:$J$7000,RAW_매출A!$B$2:$B$7000,$A138,RAW_매출A!$A$2:$A$7000,EDATE($E138,AY$1-1))=0,"",SUMIFS(RAW_매출A!$J$2:$J$7000,RAW_매출A!$B$2:$B$7000,$A138,RAW_매출A!$A$2:$A$7000,EDATE($E138,AY$1-1)))),"")</f>
        <v/>
      </c>
      <c r="AZ138" t="str">
        <f>IFERROR(IF($A138="","",IF(SUMIFS(RAW_매출A!$J$2:$J$7000,RAW_매출A!$B$2:$B$7000,$A138,RAW_매출A!$A$2:$A$7000,EDATE($E138,AZ$1-1))=0,"",SUMIFS(RAW_매출A!$J$2:$J$7000,RAW_매출A!$B$2:$B$7000,$A138,RAW_매출A!$A$2:$A$7000,EDATE($E138,AZ$1-1)))),"")</f>
        <v/>
      </c>
      <c r="BA138" t="str">
        <f>IFERROR(IF($A138="","",IF(SUMIFS(RAW_매출A!$J$2:$J$7000,RAW_매출A!$B$2:$B$7000,$A138,RAW_매출A!$A$2:$A$7000,EDATE($E138,BA$1-1))=0,"",SUMIFS(RAW_매출A!$J$2:$J$7000,RAW_매출A!$B$2:$B$7000,$A138,RAW_매출A!$A$2:$A$7000,EDATE($E138,BA$1-1)))),"")</f>
        <v/>
      </c>
      <c r="BB138" t="str">
        <f>IFERROR(IF($A138="","",IF(SUMIFS(RAW_매출A!$J$2:$J$7000,RAW_매출A!$B$2:$B$7000,$A138,RAW_매출A!$A$2:$A$7000,EDATE($E138,BB$1-1))=0,"",SUMIFS(RAW_매출A!$J$2:$J$7000,RAW_매출A!$B$2:$B$7000,$A138,RAW_매출A!$A$2:$A$7000,EDATE($E138,BB$1-1)))),"")</f>
        <v/>
      </c>
      <c r="BC138" t="str">
        <f>IFERROR(IF($A138="","",IF(SUMIFS(RAW_매출A!$J$2:$J$7000,RAW_매출A!$B$2:$B$7000,$A138,RAW_매출A!$A$2:$A$7000,EDATE($E138,BC$1-1))=0,"",SUMIFS(RAW_매출A!$J$2:$J$7000,RAW_매출A!$B$2:$B$7000,$A138,RAW_매출A!$A$2:$A$7000,EDATE($E138,BC$1-1)))),"")</f>
        <v/>
      </c>
      <c r="BD138" t="str">
        <f>IFERROR(IF($A138="","",IF(SUMIFS(RAW_매출A!$J$2:$J$7000,RAW_매출A!$B$2:$B$7000,$A138,RAW_매출A!$A$2:$A$7000,EDATE($E138,BD$1-1))=0,"",SUMIFS(RAW_매출A!$J$2:$J$7000,RAW_매출A!$B$2:$B$7000,$A138,RAW_매출A!$A$2:$A$7000,EDATE($E138,BD$1-1)))),"")</f>
        <v/>
      </c>
      <c r="BE138" t="str">
        <f>IFERROR(IF($A138="","",IF(SUMIFS(RAW_매출A!$J$2:$J$7000,RAW_매출A!$B$2:$B$7000,$A138,RAW_매출A!$A$2:$A$7000,EDATE($E138,BE$1-1))=0,"",SUMIFS(RAW_매출A!$J$2:$J$7000,RAW_매출A!$B$2:$B$7000,$A138,RAW_매출A!$A$2:$A$7000,EDATE($E138,BE$1-1)))),"")</f>
        <v/>
      </c>
      <c r="BF138" t="str">
        <f>IFERROR(IF($A138="","",IF(SUMIFS(RAW_매출A!$J$2:$J$7000,RAW_매출A!$B$2:$B$7000,$A138,RAW_매출A!$A$2:$A$7000,EDATE($E138,BF$1-1))=0,"",SUMIFS(RAW_매출A!$J$2:$J$7000,RAW_매출A!$B$2:$B$7000,$A138,RAW_매출A!$A$2:$A$7000,EDATE($E138,BF$1-1)))),"")</f>
        <v/>
      </c>
      <c r="BG138" t="str">
        <f>IFERROR(IF($A138="","",IF(SUMIFS(RAW_매출A!$J$2:$J$7000,RAW_매출A!$B$2:$B$7000,$A138,RAW_매출A!$A$2:$A$7000,EDATE($E138,BG$1-1))=0,"",SUMIFS(RAW_매출A!$J$2:$J$7000,RAW_매출A!$B$2:$B$7000,$A138,RAW_매출A!$A$2:$A$7000,EDATE($E138,BG$1-1)))),"")</f>
        <v/>
      </c>
      <c r="BH138" t="str">
        <f>IFERROR(IF($A138="","",IF(SUMIFS(RAW_매출A!$J$2:$J$7000,RAW_매출A!$B$2:$B$7000,$A138,RAW_매출A!$A$2:$A$7000,EDATE($E138,BH$1-1))=0,"",SUMIFS(RAW_매출A!$J$2:$J$7000,RAW_매출A!$B$2:$B$7000,$A138,RAW_매출A!$A$2:$A$7000,EDATE($E138,BH$1-1)))),"")</f>
        <v/>
      </c>
      <c r="BI138" t="str">
        <f>IFERROR(IF($A138="","",IF(SUMIFS(RAW_매출A!$J$2:$J$7000,RAW_매출A!$B$2:$B$7000,$A138,RAW_매출A!$A$2:$A$7000,EDATE($E138,BI$1-1))=0,"",SUMIFS(RAW_매출A!$J$2:$J$7000,RAW_매출A!$B$2:$B$7000,$A138,RAW_매출A!$A$2:$A$7000,EDATE($E138,BI$1-1)))),"")</f>
        <v/>
      </c>
      <c r="BJ138" t="str">
        <f>IFERROR(IF($A138="","",IF(SUMIFS(RAW_매출A!$J$2:$J$7000,RAW_매출A!$B$2:$B$7000,$A138,RAW_매출A!$A$2:$A$7000,EDATE($E138,BJ$1-1))=0,"",SUMIFS(RAW_매출A!$J$2:$J$7000,RAW_매출A!$B$2:$B$7000,$A138,RAW_매출A!$A$2:$A$7000,EDATE($E138,BJ$1-1)))),"")</f>
        <v/>
      </c>
      <c r="BK138" t="str">
        <f>IFERROR(IF($A138="","",IF(SUMIFS(RAW_매출A!$J$2:$J$7000,RAW_매출A!$B$2:$B$7000,$A138,RAW_매출A!$A$2:$A$7000,EDATE($E138,BK$1-1))=0,"",SUMIFS(RAW_매출A!$J$2:$J$7000,RAW_매출A!$B$2:$B$7000,$A138,RAW_매출A!$A$2:$A$7000,EDATE($E138,BK$1-1)))),"")</f>
        <v/>
      </c>
      <c r="BL138" t="str">
        <f>IFERROR(IF($A138="","",IF(SUMIFS(RAW_매출A!$J$2:$J$7000,RAW_매출A!$B$2:$B$7000,$A138,RAW_매출A!$A$2:$A$7000,EDATE($E138,BL$1-1))=0,"",SUMIFS(RAW_매출A!$J$2:$J$7000,RAW_매출A!$B$2:$B$7000,$A138,RAW_매출A!$A$2:$A$7000,EDATE($E138,BL$1-1)))),"")</f>
        <v/>
      </c>
      <c r="BM138" t="str">
        <f>IFERROR(IF($A138="","",IF(SUMIFS(RAW_매출A!$J$2:$J$7000,RAW_매출A!$B$2:$B$7000,$A138,RAW_매출A!$A$2:$A$7000,EDATE($E138,BM$1-1))=0,"",SUMIFS(RAW_매출A!$J$2:$J$7000,RAW_매출A!$B$2:$B$7000,$A138,RAW_매출A!$A$2:$A$7000,EDATE($E138,BM$1-1)))),"")</f>
        <v/>
      </c>
      <c r="BN138" t="str">
        <f>IFERROR(IF($A138="","",IF(SUMIFS(RAW_매출A!$J$2:$J$7000,RAW_매출A!$B$2:$B$7000,$A138,RAW_매출A!$A$2:$A$7000,EDATE($E138,BN$1-1))=0,"",SUMIFS(RAW_매출A!$J$2:$J$7000,RAW_매출A!$B$2:$B$7000,$A138,RAW_매출A!$A$2:$A$7000,EDATE($E138,BN$1-1)))),"")</f>
        <v/>
      </c>
    </row>
    <row r="139" spans="1:66" x14ac:dyDescent="0.3">
      <c r="A139" t="str">
        <f>세팅!A140</f>
        <v>(1130) #배재대정문점</v>
      </c>
      <c r="B139" t="str">
        <f>세팅!B140</f>
        <v>150-1</v>
      </c>
      <c r="C139">
        <f t="shared" si="8"/>
        <v>1</v>
      </c>
      <c r="D139" t="str">
        <f t="shared" si="9"/>
        <v>1</v>
      </c>
      <c r="E139" s="1">
        <f>세팅!D140</f>
        <v>45931</v>
      </c>
      <c r="F139">
        <f t="shared" si="7"/>
        <v>5244346.666666667</v>
      </c>
      <c r="G139">
        <f>IFERROR(IF($A139="","",IF(SUMIFS(RAW_매출A!$J$2:$J$7000,RAW_매출A!$B$2:$B$7000,$A139,RAW_매출A!$A$2:$A$7000,EDATE($E139,G$1-1))=0,"",SUMIFS(RAW_매출A!$J$2:$J$7000,RAW_매출A!$B$2:$B$7000,$A139,RAW_매출A!$A$2:$A$7000,EDATE($E139,G$1-1)))),"")</f>
        <v>4418010</v>
      </c>
      <c r="H139">
        <f>IFERROR(IF($A139="","",IF(SUMIFS(RAW_매출A!$J$2:$J$7000,RAW_매출A!$B$2:$B$7000,$A139,RAW_매출A!$A$2:$A$7000,EDATE($E139,H$1-1))=0,"",SUMIFS(RAW_매출A!$J$2:$J$7000,RAW_매출A!$B$2:$B$7000,$A139,RAW_매출A!$A$2:$A$7000,EDATE($E139,H$1-1)))),"")</f>
        <v>4411570</v>
      </c>
      <c r="I139">
        <f>IFERROR(IF($A139="","",IF(SUMIFS(RAW_매출A!$J$2:$J$7000,RAW_매출A!$B$2:$B$7000,$A139,RAW_매출A!$A$2:$A$7000,EDATE($E139,I$1-1))=0,"",SUMIFS(RAW_매출A!$J$2:$J$7000,RAW_매출A!$B$2:$B$7000,$A139,RAW_매출A!$A$2:$A$7000,EDATE($E139,I$1-1)))),"")</f>
        <v>4577120</v>
      </c>
      <c r="J139" s="28">
        <f>IFERROR(IF($A139="","",IF(SUMIFS(RAW_매출A!$J$2:$J$7000,RAW_매출A!$B$2:$B$7000,$A139,RAW_매출A!$A$2:$A$7000,EDATE($E139,J$1-1))=0,"",SUMIFS(RAW_매출A!$J$2:$J$7000,RAW_매출A!$B$2:$B$7000,$A139,RAW_매출A!$A$2:$A$7000,EDATE($E139,J$1-1)))),"")</f>
        <v>4317870</v>
      </c>
      <c r="K139" s="28">
        <f>IFERROR(IF($A139="","",IF(SUMIFS(RAW_매출A!$J$2:$J$7000,RAW_매출A!$B$2:$B$7000,$A139,RAW_매출A!$A$2:$A$7000,EDATE($E139,K$1-1))=0,"",SUMIFS(RAW_매출A!$J$2:$J$7000,RAW_매출A!$B$2:$B$7000,$A139,RAW_매출A!$A$2:$A$7000,EDATE($E139,K$1-1)))),"")</f>
        <v>5209490</v>
      </c>
      <c r="L139" s="28">
        <f>IFERROR(IF($A139="","",IF(SUMIFS(RAW_매출A!$J$2:$J$7000,RAW_매출A!$B$2:$B$7000,$A139,RAW_매출A!$A$2:$A$7000,EDATE($E139,L$1-1))=0,"",SUMIFS(RAW_매출A!$J$2:$J$7000,RAW_매출A!$B$2:$B$7000,$A139,RAW_매출A!$A$2:$A$7000,EDATE($E139,L$1-1)))),"")</f>
        <v>5886010</v>
      </c>
      <c r="M139" s="28">
        <f>IFERROR(IF($A139="","",IF(SUMIFS(RAW_매출A!$J$2:$J$7000,RAW_매출A!$B$2:$B$7000,$A139,RAW_매출A!$A$2:$A$7000,EDATE($E139,M$1-1))=0,"",SUMIFS(RAW_매출A!$J$2:$J$7000,RAW_매출A!$B$2:$B$7000,$A139,RAW_매출A!$A$2:$A$7000,EDATE($E139,M$1-1)))),"")</f>
        <v>5356650</v>
      </c>
      <c r="N139" s="28">
        <f>IFERROR(IF($A139="","",IF(SUMIFS(RAW_매출A!$J$2:$J$7000,RAW_매출A!$B$2:$B$7000,$A139,RAW_매출A!$A$2:$A$7000,EDATE($E139,N$1-1))=0,"",SUMIFS(RAW_매출A!$J$2:$J$7000,RAW_매출A!$B$2:$B$7000,$A139,RAW_매출A!$A$2:$A$7000,EDATE($E139,N$1-1)))),"")</f>
        <v>5459180</v>
      </c>
      <c r="O139" s="28">
        <f>IFERROR(IF($A139="","",IF(SUMIFS(RAW_매출A!$J$2:$J$7000,RAW_매출A!$B$2:$B$7000,$A139,RAW_매출A!$A$2:$A$7000,EDATE($E139,O$1-1))=0,"",SUMIFS(RAW_매출A!$J$2:$J$7000,RAW_매출A!$B$2:$B$7000,$A139,RAW_매출A!$A$2:$A$7000,EDATE($E139,O$1-1)))),"")</f>
        <v>5236880</v>
      </c>
      <c r="P139" t="str">
        <f>IFERROR(IF($A139="","",IF(SUMIFS(RAW_매출A!$J$2:$J$7000,RAW_매출A!$B$2:$B$7000,$A139,RAW_매출A!$A$2:$A$7000,EDATE($E139,P$1-1))=0,"",SUMIFS(RAW_매출A!$J$2:$J$7000,RAW_매출A!$B$2:$B$7000,$A139,RAW_매출A!$A$2:$A$7000,EDATE($E139,P$1-1)))),"")</f>
        <v/>
      </c>
      <c r="Q139" t="str">
        <f>IFERROR(IF($A139="","",IF(SUMIFS(RAW_매출A!$J$2:$J$7000,RAW_매출A!$B$2:$B$7000,$A139,RAW_매출A!$A$2:$A$7000,EDATE($E139,Q$1-1))=0,"",SUMIFS(RAW_매출A!$J$2:$J$7000,RAW_매출A!$B$2:$B$7000,$A139,RAW_매출A!$A$2:$A$7000,EDATE($E139,Q$1-1)))),"")</f>
        <v/>
      </c>
      <c r="R139" t="str">
        <f>IFERROR(IF($A139="","",IF(SUMIFS(RAW_매출A!$J$2:$J$7000,RAW_매출A!$B$2:$B$7000,$A139,RAW_매출A!$A$2:$A$7000,EDATE($E139,R$1-1))=0,"",SUMIFS(RAW_매출A!$J$2:$J$7000,RAW_매출A!$B$2:$B$7000,$A139,RAW_매출A!$A$2:$A$7000,EDATE($E139,R$1-1)))),"")</f>
        <v/>
      </c>
      <c r="S139" t="str">
        <f>IFERROR(IF($A139="","",IF(SUMIFS(RAW_매출A!$J$2:$J$7000,RAW_매출A!$B$2:$B$7000,$A139,RAW_매출A!$A$2:$A$7000,EDATE($E139,S$1-1))=0,"",SUMIFS(RAW_매출A!$J$2:$J$7000,RAW_매출A!$B$2:$B$7000,$A139,RAW_매출A!$A$2:$A$7000,EDATE($E139,S$1-1)))),"")</f>
        <v/>
      </c>
      <c r="T139" t="str">
        <f>IFERROR(IF($A139="","",IF(SUMIFS(RAW_매출A!$J$2:$J$7000,RAW_매출A!$B$2:$B$7000,$A139,RAW_매출A!$A$2:$A$7000,EDATE($E139,T$1-1))=0,"",SUMIFS(RAW_매출A!$J$2:$J$7000,RAW_매출A!$B$2:$B$7000,$A139,RAW_매출A!$A$2:$A$7000,EDATE($E139,T$1-1)))),"")</f>
        <v/>
      </c>
      <c r="U139" t="str">
        <f>IFERROR(IF($A139="","",IF(SUMIFS(RAW_매출A!$J$2:$J$7000,RAW_매출A!$B$2:$B$7000,$A139,RAW_매출A!$A$2:$A$7000,EDATE($E139,U$1-1))=0,"",SUMIFS(RAW_매출A!$J$2:$J$7000,RAW_매출A!$B$2:$B$7000,$A139,RAW_매출A!$A$2:$A$7000,EDATE($E139,U$1-1)))),"")</f>
        <v/>
      </c>
      <c r="V139" t="str">
        <f>IFERROR(IF($A139="","",IF(SUMIFS(RAW_매출A!$J$2:$J$7000,RAW_매출A!$B$2:$B$7000,$A139,RAW_매출A!$A$2:$A$7000,EDATE($E139,V$1-1))=0,"",SUMIFS(RAW_매출A!$J$2:$J$7000,RAW_매출A!$B$2:$B$7000,$A139,RAW_매출A!$A$2:$A$7000,EDATE($E139,V$1-1)))),"")</f>
        <v/>
      </c>
      <c r="W139" t="str">
        <f>IFERROR(IF($A139="","",IF(SUMIFS(RAW_매출A!$J$2:$J$7000,RAW_매출A!$B$2:$B$7000,$A139,RAW_매출A!$A$2:$A$7000,EDATE($E139,W$1-1))=0,"",SUMIFS(RAW_매출A!$J$2:$J$7000,RAW_매출A!$B$2:$B$7000,$A139,RAW_매출A!$A$2:$A$7000,EDATE($E139,W$1-1)))),"")</f>
        <v/>
      </c>
      <c r="X139" t="str">
        <f>IFERROR(IF($A139="","",IF(SUMIFS(RAW_매출A!$J$2:$J$7000,RAW_매출A!$B$2:$B$7000,$A139,RAW_매출A!$A$2:$A$7000,EDATE($E139,X$1-1))=0,"",SUMIFS(RAW_매출A!$J$2:$J$7000,RAW_매출A!$B$2:$B$7000,$A139,RAW_매출A!$A$2:$A$7000,EDATE($E139,X$1-1)))),"")</f>
        <v/>
      </c>
      <c r="Y139" t="str">
        <f>IFERROR(IF($A139="","",IF(SUMIFS(RAW_매출A!$J$2:$J$7000,RAW_매출A!$B$2:$B$7000,$A139,RAW_매출A!$A$2:$A$7000,EDATE($E139,Y$1-1))=0,"",SUMIFS(RAW_매출A!$J$2:$J$7000,RAW_매출A!$B$2:$B$7000,$A139,RAW_매출A!$A$2:$A$7000,EDATE($E139,Y$1-1)))),"")</f>
        <v/>
      </c>
      <c r="Z139" t="str">
        <f>IFERROR(IF($A139="","",IF(SUMIFS(RAW_매출A!$J$2:$J$7000,RAW_매출A!$B$2:$B$7000,$A139,RAW_매출A!$A$2:$A$7000,EDATE($E139,Z$1-1))=0,"",SUMIFS(RAW_매출A!$J$2:$J$7000,RAW_매출A!$B$2:$B$7000,$A139,RAW_매출A!$A$2:$A$7000,EDATE($E139,Z$1-1)))),"")</f>
        <v/>
      </c>
      <c r="AA139" t="str">
        <f>IFERROR(IF($A139="","",IF(SUMIFS(RAW_매출A!$J$2:$J$7000,RAW_매출A!$B$2:$B$7000,$A139,RAW_매출A!$A$2:$A$7000,EDATE($E139,AA$1-1))=0,"",SUMIFS(RAW_매출A!$J$2:$J$7000,RAW_매출A!$B$2:$B$7000,$A139,RAW_매출A!$A$2:$A$7000,EDATE($E139,AA$1-1)))),"")</f>
        <v/>
      </c>
      <c r="AB139" t="str">
        <f>IFERROR(IF($A139="","",IF(SUMIFS(RAW_매출A!$J$2:$J$7000,RAW_매출A!$B$2:$B$7000,$A139,RAW_매출A!$A$2:$A$7000,EDATE($E139,AB$1-1))=0,"",SUMIFS(RAW_매출A!$J$2:$J$7000,RAW_매출A!$B$2:$B$7000,$A139,RAW_매출A!$A$2:$A$7000,EDATE($E139,AB$1-1)))),"")</f>
        <v/>
      </c>
      <c r="AC139" t="str">
        <f>IFERROR(IF($A139="","",IF(SUMIFS(RAW_매출A!$J$2:$J$7000,RAW_매출A!$B$2:$B$7000,$A139,RAW_매출A!$A$2:$A$7000,EDATE($E139,AC$1-1))=0,"",SUMIFS(RAW_매출A!$J$2:$J$7000,RAW_매출A!$B$2:$B$7000,$A139,RAW_매출A!$A$2:$A$7000,EDATE($E139,AC$1-1)))),"")</f>
        <v/>
      </c>
      <c r="AD139" t="str">
        <f>IFERROR(IF($A139="","",IF(SUMIFS(RAW_매출A!$J$2:$J$7000,RAW_매출A!$B$2:$B$7000,$A139,RAW_매출A!$A$2:$A$7000,EDATE($E139,AD$1-1))=0,"",SUMIFS(RAW_매출A!$J$2:$J$7000,RAW_매출A!$B$2:$B$7000,$A139,RAW_매출A!$A$2:$A$7000,EDATE($E139,AD$1-1)))),"")</f>
        <v/>
      </c>
      <c r="AE139" t="str">
        <f>IFERROR(IF($A139="","",IF(SUMIFS(RAW_매출A!$J$2:$J$7000,RAW_매출A!$B$2:$B$7000,$A139,RAW_매출A!$A$2:$A$7000,EDATE($E139,AE$1-1))=0,"",SUMIFS(RAW_매출A!$J$2:$J$7000,RAW_매출A!$B$2:$B$7000,$A139,RAW_매출A!$A$2:$A$7000,EDATE($E139,AE$1-1)))),"")</f>
        <v/>
      </c>
      <c r="AF139" t="str">
        <f>IFERROR(IF($A139="","",IF(SUMIFS(RAW_매출A!$J$2:$J$7000,RAW_매출A!$B$2:$B$7000,$A139,RAW_매출A!$A$2:$A$7000,EDATE($E139,AF$1-1))=0,"",SUMIFS(RAW_매출A!$J$2:$J$7000,RAW_매출A!$B$2:$B$7000,$A139,RAW_매출A!$A$2:$A$7000,EDATE($E139,AF$1-1)))),"")</f>
        <v/>
      </c>
      <c r="AG139" t="str">
        <f>IFERROR(IF($A139="","",IF(SUMIFS(RAW_매출A!$J$2:$J$7000,RAW_매출A!$B$2:$B$7000,$A139,RAW_매출A!$A$2:$A$7000,EDATE($E139,AG$1-1))=0,"",SUMIFS(RAW_매출A!$J$2:$J$7000,RAW_매출A!$B$2:$B$7000,$A139,RAW_매출A!$A$2:$A$7000,EDATE($E139,AG$1-1)))),"")</f>
        <v/>
      </c>
      <c r="AH139" t="str">
        <f>IFERROR(IF($A139="","",IF(SUMIFS(RAW_매출A!$J$2:$J$7000,RAW_매출A!$B$2:$B$7000,$A139,RAW_매출A!$A$2:$A$7000,EDATE($E139,AH$1-1))=0,"",SUMIFS(RAW_매출A!$J$2:$J$7000,RAW_매출A!$B$2:$B$7000,$A139,RAW_매출A!$A$2:$A$7000,EDATE($E139,AH$1-1)))),"")</f>
        <v/>
      </c>
      <c r="AI139" t="str">
        <f>IFERROR(IF($A139="","",IF(SUMIFS(RAW_매출A!$J$2:$J$7000,RAW_매출A!$B$2:$B$7000,$A139,RAW_매출A!$A$2:$A$7000,EDATE($E139,AI$1-1))=0,"",SUMIFS(RAW_매출A!$J$2:$J$7000,RAW_매출A!$B$2:$B$7000,$A139,RAW_매출A!$A$2:$A$7000,EDATE($E139,AI$1-1)))),"")</f>
        <v/>
      </c>
      <c r="AJ139" t="str">
        <f>IFERROR(IF($A139="","",IF(SUMIFS(RAW_매출A!$J$2:$J$7000,RAW_매출A!$B$2:$B$7000,$A139,RAW_매출A!$A$2:$A$7000,EDATE($E139,AJ$1-1))=0,"",SUMIFS(RAW_매출A!$J$2:$J$7000,RAW_매출A!$B$2:$B$7000,$A139,RAW_매출A!$A$2:$A$7000,EDATE($E139,AJ$1-1)))),"")</f>
        <v/>
      </c>
      <c r="AK139" t="str">
        <f>IFERROR(IF($A139="","",IF(SUMIFS(RAW_매출A!$J$2:$J$7000,RAW_매출A!$B$2:$B$7000,$A139,RAW_매출A!$A$2:$A$7000,EDATE($E139,AK$1-1))=0,"",SUMIFS(RAW_매출A!$J$2:$J$7000,RAW_매출A!$B$2:$B$7000,$A139,RAW_매출A!$A$2:$A$7000,EDATE($E139,AK$1-1)))),"")</f>
        <v/>
      </c>
      <c r="AL139" t="str">
        <f>IFERROR(IF($A139="","",IF(SUMIFS(RAW_매출A!$J$2:$J$7000,RAW_매출A!$B$2:$B$7000,$A139,RAW_매출A!$A$2:$A$7000,EDATE($E139,AL$1-1))=0,"",SUMIFS(RAW_매출A!$J$2:$J$7000,RAW_매출A!$B$2:$B$7000,$A139,RAW_매출A!$A$2:$A$7000,EDATE($E139,AL$1-1)))),"")</f>
        <v/>
      </c>
      <c r="AM139" t="str">
        <f>IFERROR(IF($A139="","",IF(SUMIFS(RAW_매출A!$J$2:$J$7000,RAW_매출A!$B$2:$B$7000,$A139,RAW_매출A!$A$2:$A$7000,EDATE($E139,AM$1-1))=0,"",SUMIFS(RAW_매출A!$J$2:$J$7000,RAW_매출A!$B$2:$B$7000,$A139,RAW_매출A!$A$2:$A$7000,EDATE($E139,AM$1-1)))),"")</f>
        <v/>
      </c>
      <c r="AN139" t="str">
        <f>IFERROR(IF($A139="","",IF(SUMIFS(RAW_매출A!$J$2:$J$7000,RAW_매출A!$B$2:$B$7000,$A139,RAW_매출A!$A$2:$A$7000,EDATE($E139,AN$1-1))=0,"",SUMIFS(RAW_매출A!$J$2:$J$7000,RAW_매출A!$B$2:$B$7000,$A139,RAW_매출A!$A$2:$A$7000,EDATE($E139,AN$1-1)))),"")</f>
        <v/>
      </c>
      <c r="AO139" t="str">
        <f>IFERROR(IF($A139="","",IF(SUMIFS(RAW_매출A!$J$2:$J$7000,RAW_매출A!$B$2:$B$7000,$A139,RAW_매출A!$A$2:$A$7000,EDATE($E139,AO$1-1))=0,"",SUMIFS(RAW_매출A!$J$2:$J$7000,RAW_매출A!$B$2:$B$7000,$A139,RAW_매출A!$A$2:$A$7000,EDATE($E139,AO$1-1)))),"")</f>
        <v/>
      </c>
      <c r="AP139" t="str">
        <f>IFERROR(IF($A139="","",IF(SUMIFS(RAW_매출A!$J$2:$J$7000,RAW_매출A!$B$2:$B$7000,$A139,RAW_매출A!$A$2:$A$7000,EDATE($E139,AP$1-1))=0,"",SUMIFS(RAW_매출A!$J$2:$J$7000,RAW_매출A!$B$2:$B$7000,$A139,RAW_매출A!$A$2:$A$7000,EDATE($E139,AP$1-1)))),"")</f>
        <v/>
      </c>
      <c r="AQ139" t="str">
        <f>IFERROR(IF($A139="","",IF(SUMIFS(RAW_매출A!$J$2:$J$7000,RAW_매출A!$B$2:$B$7000,$A139,RAW_매출A!$A$2:$A$7000,EDATE($E139,AQ$1-1))=0,"",SUMIFS(RAW_매출A!$J$2:$J$7000,RAW_매출A!$B$2:$B$7000,$A139,RAW_매출A!$A$2:$A$7000,EDATE($E139,AQ$1-1)))),"")</f>
        <v/>
      </c>
      <c r="AR139" t="str">
        <f>IFERROR(IF($A139="","",IF(SUMIFS(RAW_매출A!$J$2:$J$7000,RAW_매출A!$B$2:$B$7000,$A139,RAW_매출A!$A$2:$A$7000,EDATE($E139,AR$1-1))=0,"",SUMIFS(RAW_매출A!$J$2:$J$7000,RAW_매출A!$B$2:$B$7000,$A139,RAW_매출A!$A$2:$A$7000,EDATE($E139,AR$1-1)))),"")</f>
        <v/>
      </c>
      <c r="AS139" t="str">
        <f>IFERROR(IF($A139="","",IF(SUMIFS(RAW_매출A!$J$2:$J$7000,RAW_매출A!$B$2:$B$7000,$A139,RAW_매출A!$A$2:$A$7000,EDATE($E139,AS$1-1))=0,"",SUMIFS(RAW_매출A!$J$2:$J$7000,RAW_매출A!$B$2:$B$7000,$A139,RAW_매출A!$A$2:$A$7000,EDATE($E139,AS$1-1)))),"")</f>
        <v/>
      </c>
      <c r="AT139" t="str">
        <f>IFERROR(IF($A139="","",IF(SUMIFS(RAW_매출A!$J$2:$J$7000,RAW_매출A!$B$2:$B$7000,$A139,RAW_매출A!$A$2:$A$7000,EDATE($E139,AT$1-1))=0,"",SUMIFS(RAW_매출A!$J$2:$J$7000,RAW_매출A!$B$2:$B$7000,$A139,RAW_매출A!$A$2:$A$7000,EDATE($E139,AT$1-1)))),"")</f>
        <v/>
      </c>
      <c r="AU139" t="str">
        <f>IFERROR(IF($A139="","",IF(SUMIFS(RAW_매출A!$J$2:$J$7000,RAW_매출A!$B$2:$B$7000,$A139,RAW_매출A!$A$2:$A$7000,EDATE($E139,AU$1-1))=0,"",SUMIFS(RAW_매출A!$J$2:$J$7000,RAW_매출A!$B$2:$B$7000,$A139,RAW_매출A!$A$2:$A$7000,EDATE($E139,AU$1-1)))),"")</f>
        <v/>
      </c>
      <c r="AV139" t="str">
        <f>IFERROR(IF($A139="","",IF(SUMIFS(RAW_매출A!$J$2:$J$7000,RAW_매출A!$B$2:$B$7000,$A139,RAW_매출A!$A$2:$A$7000,EDATE($E139,AV$1-1))=0,"",SUMIFS(RAW_매출A!$J$2:$J$7000,RAW_매출A!$B$2:$B$7000,$A139,RAW_매출A!$A$2:$A$7000,EDATE($E139,AV$1-1)))),"")</f>
        <v/>
      </c>
      <c r="AW139" t="str">
        <f>IFERROR(IF($A139="","",IF(SUMIFS(RAW_매출A!$J$2:$J$7000,RAW_매출A!$B$2:$B$7000,$A139,RAW_매출A!$A$2:$A$7000,EDATE($E139,AW$1-1))=0,"",SUMIFS(RAW_매출A!$J$2:$J$7000,RAW_매출A!$B$2:$B$7000,$A139,RAW_매출A!$A$2:$A$7000,EDATE($E139,AW$1-1)))),"")</f>
        <v/>
      </c>
      <c r="AX139" t="str">
        <f>IFERROR(IF($A139="","",IF(SUMIFS(RAW_매출A!$J$2:$J$7000,RAW_매출A!$B$2:$B$7000,$A139,RAW_매출A!$A$2:$A$7000,EDATE($E139,AX$1-1))=0,"",SUMIFS(RAW_매출A!$J$2:$J$7000,RAW_매출A!$B$2:$B$7000,$A139,RAW_매출A!$A$2:$A$7000,EDATE($E139,AX$1-1)))),"")</f>
        <v/>
      </c>
      <c r="AY139" t="str">
        <f>IFERROR(IF($A139="","",IF(SUMIFS(RAW_매출A!$J$2:$J$7000,RAW_매출A!$B$2:$B$7000,$A139,RAW_매출A!$A$2:$A$7000,EDATE($E139,AY$1-1))=0,"",SUMIFS(RAW_매출A!$J$2:$J$7000,RAW_매출A!$B$2:$B$7000,$A139,RAW_매출A!$A$2:$A$7000,EDATE($E139,AY$1-1)))),"")</f>
        <v/>
      </c>
      <c r="AZ139" t="str">
        <f>IFERROR(IF($A139="","",IF(SUMIFS(RAW_매출A!$J$2:$J$7000,RAW_매출A!$B$2:$B$7000,$A139,RAW_매출A!$A$2:$A$7000,EDATE($E139,AZ$1-1))=0,"",SUMIFS(RAW_매출A!$J$2:$J$7000,RAW_매출A!$B$2:$B$7000,$A139,RAW_매출A!$A$2:$A$7000,EDATE($E139,AZ$1-1)))),"")</f>
        <v/>
      </c>
      <c r="BA139" t="str">
        <f>IFERROR(IF($A139="","",IF(SUMIFS(RAW_매출A!$J$2:$J$7000,RAW_매출A!$B$2:$B$7000,$A139,RAW_매출A!$A$2:$A$7000,EDATE($E139,BA$1-1))=0,"",SUMIFS(RAW_매출A!$J$2:$J$7000,RAW_매출A!$B$2:$B$7000,$A139,RAW_매출A!$A$2:$A$7000,EDATE($E139,BA$1-1)))),"")</f>
        <v/>
      </c>
      <c r="BB139" t="str">
        <f>IFERROR(IF($A139="","",IF(SUMIFS(RAW_매출A!$J$2:$J$7000,RAW_매출A!$B$2:$B$7000,$A139,RAW_매출A!$A$2:$A$7000,EDATE($E139,BB$1-1))=0,"",SUMIFS(RAW_매출A!$J$2:$J$7000,RAW_매출A!$B$2:$B$7000,$A139,RAW_매출A!$A$2:$A$7000,EDATE($E139,BB$1-1)))),"")</f>
        <v/>
      </c>
      <c r="BC139" t="str">
        <f>IFERROR(IF($A139="","",IF(SUMIFS(RAW_매출A!$J$2:$J$7000,RAW_매출A!$B$2:$B$7000,$A139,RAW_매출A!$A$2:$A$7000,EDATE($E139,BC$1-1))=0,"",SUMIFS(RAW_매출A!$J$2:$J$7000,RAW_매출A!$B$2:$B$7000,$A139,RAW_매출A!$A$2:$A$7000,EDATE($E139,BC$1-1)))),"")</f>
        <v/>
      </c>
      <c r="BD139" t="str">
        <f>IFERROR(IF($A139="","",IF(SUMIFS(RAW_매출A!$J$2:$J$7000,RAW_매출A!$B$2:$B$7000,$A139,RAW_매출A!$A$2:$A$7000,EDATE($E139,BD$1-1))=0,"",SUMIFS(RAW_매출A!$J$2:$J$7000,RAW_매출A!$B$2:$B$7000,$A139,RAW_매출A!$A$2:$A$7000,EDATE($E139,BD$1-1)))),"")</f>
        <v/>
      </c>
      <c r="BE139" t="str">
        <f>IFERROR(IF($A139="","",IF(SUMIFS(RAW_매출A!$J$2:$J$7000,RAW_매출A!$B$2:$B$7000,$A139,RAW_매출A!$A$2:$A$7000,EDATE($E139,BE$1-1))=0,"",SUMIFS(RAW_매출A!$J$2:$J$7000,RAW_매출A!$B$2:$B$7000,$A139,RAW_매출A!$A$2:$A$7000,EDATE($E139,BE$1-1)))),"")</f>
        <v/>
      </c>
      <c r="BF139" t="str">
        <f>IFERROR(IF($A139="","",IF(SUMIFS(RAW_매출A!$J$2:$J$7000,RAW_매출A!$B$2:$B$7000,$A139,RAW_매출A!$A$2:$A$7000,EDATE($E139,BF$1-1))=0,"",SUMIFS(RAW_매출A!$J$2:$J$7000,RAW_매출A!$B$2:$B$7000,$A139,RAW_매출A!$A$2:$A$7000,EDATE($E139,BF$1-1)))),"")</f>
        <v/>
      </c>
      <c r="BG139" t="str">
        <f>IFERROR(IF($A139="","",IF(SUMIFS(RAW_매출A!$J$2:$J$7000,RAW_매출A!$B$2:$B$7000,$A139,RAW_매출A!$A$2:$A$7000,EDATE($E139,BG$1-1))=0,"",SUMIFS(RAW_매출A!$J$2:$J$7000,RAW_매출A!$B$2:$B$7000,$A139,RAW_매출A!$A$2:$A$7000,EDATE($E139,BG$1-1)))),"")</f>
        <v/>
      </c>
      <c r="BH139" t="str">
        <f>IFERROR(IF($A139="","",IF(SUMIFS(RAW_매출A!$J$2:$J$7000,RAW_매출A!$B$2:$B$7000,$A139,RAW_매출A!$A$2:$A$7000,EDATE($E139,BH$1-1))=0,"",SUMIFS(RAW_매출A!$J$2:$J$7000,RAW_매출A!$B$2:$B$7000,$A139,RAW_매출A!$A$2:$A$7000,EDATE($E139,BH$1-1)))),"")</f>
        <v/>
      </c>
      <c r="BI139" t="str">
        <f>IFERROR(IF($A139="","",IF(SUMIFS(RAW_매출A!$J$2:$J$7000,RAW_매출A!$B$2:$B$7000,$A139,RAW_매출A!$A$2:$A$7000,EDATE($E139,BI$1-1))=0,"",SUMIFS(RAW_매출A!$J$2:$J$7000,RAW_매출A!$B$2:$B$7000,$A139,RAW_매출A!$A$2:$A$7000,EDATE($E139,BI$1-1)))),"")</f>
        <v/>
      </c>
      <c r="BJ139" t="str">
        <f>IFERROR(IF($A139="","",IF(SUMIFS(RAW_매출A!$J$2:$J$7000,RAW_매출A!$B$2:$B$7000,$A139,RAW_매출A!$A$2:$A$7000,EDATE($E139,BJ$1-1))=0,"",SUMIFS(RAW_매출A!$J$2:$J$7000,RAW_매출A!$B$2:$B$7000,$A139,RAW_매출A!$A$2:$A$7000,EDATE($E139,BJ$1-1)))),"")</f>
        <v/>
      </c>
      <c r="BK139" t="str">
        <f>IFERROR(IF($A139="","",IF(SUMIFS(RAW_매출A!$J$2:$J$7000,RAW_매출A!$B$2:$B$7000,$A139,RAW_매출A!$A$2:$A$7000,EDATE($E139,BK$1-1))=0,"",SUMIFS(RAW_매출A!$J$2:$J$7000,RAW_매출A!$B$2:$B$7000,$A139,RAW_매출A!$A$2:$A$7000,EDATE($E139,BK$1-1)))),"")</f>
        <v/>
      </c>
      <c r="BL139" t="str">
        <f>IFERROR(IF($A139="","",IF(SUMIFS(RAW_매출A!$J$2:$J$7000,RAW_매출A!$B$2:$B$7000,$A139,RAW_매출A!$A$2:$A$7000,EDATE($E139,BL$1-1))=0,"",SUMIFS(RAW_매출A!$J$2:$J$7000,RAW_매출A!$B$2:$B$7000,$A139,RAW_매출A!$A$2:$A$7000,EDATE($E139,BL$1-1)))),"")</f>
        <v/>
      </c>
      <c r="BM139" t="str">
        <f>IFERROR(IF($A139="","",IF(SUMIFS(RAW_매출A!$J$2:$J$7000,RAW_매출A!$B$2:$B$7000,$A139,RAW_매출A!$A$2:$A$7000,EDATE($E139,BM$1-1))=0,"",SUMIFS(RAW_매출A!$J$2:$J$7000,RAW_매출A!$B$2:$B$7000,$A139,RAW_매출A!$A$2:$A$7000,EDATE($E139,BM$1-1)))),"")</f>
        <v/>
      </c>
      <c r="BN139" t="str">
        <f>IFERROR(IF($A139="","",IF(SUMIFS(RAW_매출A!$J$2:$J$7000,RAW_매출A!$B$2:$B$7000,$A139,RAW_매출A!$A$2:$A$7000,EDATE($E139,BN$1-1))=0,"",SUMIFS(RAW_매출A!$J$2:$J$7000,RAW_매출A!$B$2:$B$7000,$A139,RAW_매출A!$A$2:$A$7000,EDATE($E139,BN$1-1)))),"")</f>
        <v/>
      </c>
    </row>
    <row r="140" spans="1:66" x14ac:dyDescent="0.3">
      <c r="A140" t="str">
        <f>세팅!A141</f>
        <v>(1131) #대전백운초교점</v>
      </c>
      <c r="B140" t="str">
        <f>세팅!B141</f>
        <v>150-0</v>
      </c>
      <c r="C140">
        <f t="shared" si="8"/>
        <v>0</v>
      </c>
      <c r="D140" t="str">
        <f t="shared" si="9"/>
        <v>0</v>
      </c>
      <c r="E140" s="1">
        <f>세팅!D141</f>
        <v>45931</v>
      </c>
      <c r="F140">
        <f t="shared" si="7"/>
        <v>4643438.333333333</v>
      </c>
      <c r="G140">
        <f>IFERROR(IF($A140="","",IF(SUMIFS(RAW_매출A!$J$2:$J$7000,RAW_매출A!$B$2:$B$7000,$A140,RAW_매출A!$A$2:$A$7000,EDATE($E140,G$1-1))=0,"",SUMIFS(RAW_매출A!$J$2:$J$7000,RAW_매출A!$B$2:$B$7000,$A140,RAW_매출A!$A$2:$A$7000,EDATE($E140,G$1-1)))),"")</f>
        <v>3776500</v>
      </c>
      <c r="H140">
        <f>IFERROR(IF($A140="","",IF(SUMIFS(RAW_매출A!$J$2:$J$7000,RAW_매출A!$B$2:$B$7000,$A140,RAW_매출A!$A$2:$A$7000,EDATE($E140,H$1-1))=0,"",SUMIFS(RAW_매출A!$J$2:$J$7000,RAW_매출A!$B$2:$B$7000,$A140,RAW_매출A!$A$2:$A$7000,EDATE($E140,H$1-1)))),"")</f>
        <v>3764520</v>
      </c>
      <c r="I140">
        <f>IFERROR(IF($A140="","",IF(SUMIFS(RAW_매출A!$J$2:$J$7000,RAW_매출A!$B$2:$B$7000,$A140,RAW_매출A!$A$2:$A$7000,EDATE($E140,I$1-1))=0,"",SUMIFS(RAW_매출A!$J$2:$J$7000,RAW_매출A!$B$2:$B$7000,$A140,RAW_매출A!$A$2:$A$7000,EDATE($E140,I$1-1)))),"")</f>
        <v>4279410</v>
      </c>
      <c r="J140" s="28">
        <f>IFERROR(IF($A140="","",IF(SUMIFS(RAW_매출A!$J$2:$J$7000,RAW_매출A!$B$2:$B$7000,$A140,RAW_매출A!$A$2:$A$7000,EDATE($E140,J$1-1))=0,"",SUMIFS(RAW_매출A!$J$2:$J$7000,RAW_매출A!$B$2:$B$7000,$A140,RAW_매출A!$A$2:$A$7000,EDATE($E140,J$1-1)))),"")</f>
        <v>4967220</v>
      </c>
      <c r="K140" s="28">
        <f>IFERROR(IF($A140="","",IF(SUMIFS(RAW_매출A!$J$2:$J$7000,RAW_매출A!$B$2:$B$7000,$A140,RAW_매출A!$A$2:$A$7000,EDATE($E140,K$1-1))=0,"",SUMIFS(RAW_매출A!$J$2:$J$7000,RAW_매출A!$B$2:$B$7000,$A140,RAW_매출A!$A$2:$A$7000,EDATE($E140,K$1-1)))),"")</f>
        <v>4408830</v>
      </c>
      <c r="L140" s="28">
        <f>IFERROR(IF($A140="","",IF(SUMIFS(RAW_매출A!$J$2:$J$7000,RAW_매출A!$B$2:$B$7000,$A140,RAW_매출A!$A$2:$A$7000,EDATE($E140,L$1-1))=0,"",SUMIFS(RAW_매출A!$J$2:$J$7000,RAW_매출A!$B$2:$B$7000,$A140,RAW_매출A!$A$2:$A$7000,EDATE($E140,L$1-1)))),"")</f>
        <v>4439930</v>
      </c>
      <c r="M140" s="28">
        <f>IFERROR(IF($A140="","",IF(SUMIFS(RAW_매출A!$J$2:$J$7000,RAW_매출A!$B$2:$B$7000,$A140,RAW_매출A!$A$2:$A$7000,EDATE($E140,M$1-1))=0,"",SUMIFS(RAW_매출A!$J$2:$J$7000,RAW_매출A!$B$2:$B$7000,$A140,RAW_매출A!$A$2:$A$7000,EDATE($E140,M$1-1)))),"")</f>
        <v>4320530</v>
      </c>
      <c r="N140" s="28">
        <f>IFERROR(IF($A140="","",IF(SUMIFS(RAW_매출A!$J$2:$J$7000,RAW_매출A!$B$2:$B$7000,$A140,RAW_매출A!$A$2:$A$7000,EDATE($E140,N$1-1))=0,"",SUMIFS(RAW_매출A!$J$2:$J$7000,RAW_매출A!$B$2:$B$7000,$A140,RAW_매출A!$A$2:$A$7000,EDATE($E140,N$1-1)))),"")</f>
        <v>5318110</v>
      </c>
      <c r="O140" s="28">
        <f>IFERROR(IF($A140="","",IF(SUMIFS(RAW_매출A!$J$2:$J$7000,RAW_매출A!$B$2:$B$7000,$A140,RAW_매출A!$A$2:$A$7000,EDATE($E140,O$1-1))=0,"",SUMIFS(RAW_매출A!$J$2:$J$7000,RAW_매출A!$B$2:$B$7000,$A140,RAW_매출A!$A$2:$A$7000,EDATE($E140,O$1-1)))),"")</f>
        <v>4406010</v>
      </c>
      <c r="P140" t="str">
        <f>IFERROR(IF($A140="","",IF(SUMIFS(RAW_매출A!$J$2:$J$7000,RAW_매출A!$B$2:$B$7000,$A140,RAW_매출A!$A$2:$A$7000,EDATE($E140,P$1-1))=0,"",SUMIFS(RAW_매출A!$J$2:$J$7000,RAW_매출A!$B$2:$B$7000,$A140,RAW_매출A!$A$2:$A$7000,EDATE($E140,P$1-1)))),"")</f>
        <v/>
      </c>
      <c r="Q140" t="str">
        <f>IFERROR(IF($A140="","",IF(SUMIFS(RAW_매출A!$J$2:$J$7000,RAW_매출A!$B$2:$B$7000,$A140,RAW_매출A!$A$2:$A$7000,EDATE($E140,Q$1-1))=0,"",SUMIFS(RAW_매출A!$J$2:$J$7000,RAW_매출A!$B$2:$B$7000,$A140,RAW_매출A!$A$2:$A$7000,EDATE($E140,Q$1-1)))),"")</f>
        <v/>
      </c>
      <c r="R140" t="str">
        <f>IFERROR(IF($A140="","",IF(SUMIFS(RAW_매출A!$J$2:$J$7000,RAW_매출A!$B$2:$B$7000,$A140,RAW_매출A!$A$2:$A$7000,EDATE($E140,R$1-1))=0,"",SUMIFS(RAW_매출A!$J$2:$J$7000,RAW_매출A!$B$2:$B$7000,$A140,RAW_매출A!$A$2:$A$7000,EDATE($E140,R$1-1)))),"")</f>
        <v/>
      </c>
      <c r="S140" t="str">
        <f>IFERROR(IF($A140="","",IF(SUMIFS(RAW_매출A!$J$2:$J$7000,RAW_매출A!$B$2:$B$7000,$A140,RAW_매출A!$A$2:$A$7000,EDATE($E140,S$1-1))=0,"",SUMIFS(RAW_매출A!$J$2:$J$7000,RAW_매출A!$B$2:$B$7000,$A140,RAW_매출A!$A$2:$A$7000,EDATE($E140,S$1-1)))),"")</f>
        <v/>
      </c>
      <c r="T140" t="str">
        <f>IFERROR(IF($A140="","",IF(SUMIFS(RAW_매출A!$J$2:$J$7000,RAW_매출A!$B$2:$B$7000,$A140,RAW_매출A!$A$2:$A$7000,EDATE($E140,T$1-1))=0,"",SUMIFS(RAW_매출A!$J$2:$J$7000,RAW_매출A!$B$2:$B$7000,$A140,RAW_매출A!$A$2:$A$7000,EDATE($E140,T$1-1)))),"")</f>
        <v/>
      </c>
      <c r="U140" t="str">
        <f>IFERROR(IF($A140="","",IF(SUMIFS(RAW_매출A!$J$2:$J$7000,RAW_매출A!$B$2:$B$7000,$A140,RAW_매출A!$A$2:$A$7000,EDATE($E140,U$1-1))=0,"",SUMIFS(RAW_매출A!$J$2:$J$7000,RAW_매출A!$B$2:$B$7000,$A140,RAW_매출A!$A$2:$A$7000,EDATE($E140,U$1-1)))),"")</f>
        <v/>
      </c>
      <c r="V140" t="str">
        <f>IFERROR(IF($A140="","",IF(SUMIFS(RAW_매출A!$J$2:$J$7000,RAW_매출A!$B$2:$B$7000,$A140,RAW_매출A!$A$2:$A$7000,EDATE($E140,V$1-1))=0,"",SUMIFS(RAW_매출A!$J$2:$J$7000,RAW_매출A!$B$2:$B$7000,$A140,RAW_매출A!$A$2:$A$7000,EDATE($E140,V$1-1)))),"")</f>
        <v/>
      </c>
      <c r="W140" t="str">
        <f>IFERROR(IF($A140="","",IF(SUMIFS(RAW_매출A!$J$2:$J$7000,RAW_매출A!$B$2:$B$7000,$A140,RAW_매출A!$A$2:$A$7000,EDATE($E140,W$1-1))=0,"",SUMIFS(RAW_매출A!$J$2:$J$7000,RAW_매출A!$B$2:$B$7000,$A140,RAW_매출A!$A$2:$A$7000,EDATE($E140,W$1-1)))),"")</f>
        <v/>
      </c>
      <c r="X140" t="str">
        <f>IFERROR(IF($A140="","",IF(SUMIFS(RAW_매출A!$J$2:$J$7000,RAW_매출A!$B$2:$B$7000,$A140,RAW_매출A!$A$2:$A$7000,EDATE($E140,X$1-1))=0,"",SUMIFS(RAW_매출A!$J$2:$J$7000,RAW_매출A!$B$2:$B$7000,$A140,RAW_매출A!$A$2:$A$7000,EDATE($E140,X$1-1)))),"")</f>
        <v/>
      </c>
      <c r="Y140" t="str">
        <f>IFERROR(IF($A140="","",IF(SUMIFS(RAW_매출A!$J$2:$J$7000,RAW_매출A!$B$2:$B$7000,$A140,RAW_매출A!$A$2:$A$7000,EDATE($E140,Y$1-1))=0,"",SUMIFS(RAW_매출A!$J$2:$J$7000,RAW_매출A!$B$2:$B$7000,$A140,RAW_매출A!$A$2:$A$7000,EDATE($E140,Y$1-1)))),"")</f>
        <v/>
      </c>
      <c r="Z140" t="str">
        <f>IFERROR(IF($A140="","",IF(SUMIFS(RAW_매출A!$J$2:$J$7000,RAW_매출A!$B$2:$B$7000,$A140,RAW_매출A!$A$2:$A$7000,EDATE($E140,Z$1-1))=0,"",SUMIFS(RAW_매출A!$J$2:$J$7000,RAW_매출A!$B$2:$B$7000,$A140,RAW_매출A!$A$2:$A$7000,EDATE($E140,Z$1-1)))),"")</f>
        <v/>
      </c>
      <c r="AA140" t="str">
        <f>IFERROR(IF($A140="","",IF(SUMIFS(RAW_매출A!$J$2:$J$7000,RAW_매출A!$B$2:$B$7000,$A140,RAW_매출A!$A$2:$A$7000,EDATE($E140,AA$1-1))=0,"",SUMIFS(RAW_매출A!$J$2:$J$7000,RAW_매출A!$B$2:$B$7000,$A140,RAW_매출A!$A$2:$A$7000,EDATE($E140,AA$1-1)))),"")</f>
        <v/>
      </c>
      <c r="AB140" t="str">
        <f>IFERROR(IF($A140="","",IF(SUMIFS(RAW_매출A!$J$2:$J$7000,RAW_매출A!$B$2:$B$7000,$A140,RAW_매출A!$A$2:$A$7000,EDATE($E140,AB$1-1))=0,"",SUMIFS(RAW_매출A!$J$2:$J$7000,RAW_매출A!$B$2:$B$7000,$A140,RAW_매출A!$A$2:$A$7000,EDATE($E140,AB$1-1)))),"")</f>
        <v/>
      </c>
      <c r="AC140" t="str">
        <f>IFERROR(IF($A140="","",IF(SUMIFS(RAW_매출A!$J$2:$J$7000,RAW_매출A!$B$2:$B$7000,$A140,RAW_매출A!$A$2:$A$7000,EDATE($E140,AC$1-1))=0,"",SUMIFS(RAW_매출A!$J$2:$J$7000,RAW_매출A!$B$2:$B$7000,$A140,RAW_매출A!$A$2:$A$7000,EDATE($E140,AC$1-1)))),"")</f>
        <v/>
      </c>
      <c r="AD140" t="str">
        <f>IFERROR(IF($A140="","",IF(SUMIFS(RAW_매출A!$J$2:$J$7000,RAW_매출A!$B$2:$B$7000,$A140,RAW_매출A!$A$2:$A$7000,EDATE($E140,AD$1-1))=0,"",SUMIFS(RAW_매출A!$J$2:$J$7000,RAW_매출A!$B$2:$B$7000,$A140,RAW_매출A!$A$2:$A$7000,EDATE($E140,AD$1-1)))),"")</f>
        <v/>
      </c>
      <c r="AE140" t="str">
        <f>IFERROR(IF($A140="","",IF(SUMIFS(RAW_매출A!$J$2:$J$7000,RAW_매출A!$B$2:$B$7000,$A140,RAW_매출A!$A$2:$A$7000,EDATE($E140,AE$1-1))=0,"",SUMIFS(RAW_매출A!$J$2:$J$7000,RAW_매출A!$B$2:$B$7000,$A140,RAW_매출A!$A$2:$A$7000,EDATE($E140,AE$1-1)))),"")</f>
        <v/>
      </c>
      <c r="AF140" t="str">
        <f>IFERROR(IF($A140="","",IF(SUMIFS(RAW_매출A!$J$2:$J$7000,RAW_매출A!$B$2:$B$7000,$A140,RAW_매출A!$A$2:$A$7000,EDATE($E140,AF$1-1))=0,"",SUMIFS(RAW_매출A!$J$2:$J$7000,RAW_매출A!$B$2:$B$7000,$A140,RAW_매출A!$A$2:$A$7000,EDATE($E140,AF$1-1)))),"")</f>
        <v/>
      </c>
      <c r="AG140" t="str">
        <f>IFERROR(IF($A140="","",IF(SUMIFS(RAW_매출A!$J$2:$J$7000,RAW_매출A!$B$2:$B$7000,$A140,RAW_매출A!$A$2:$A$7000,EDATE($E140,AG$1-1))=0,"",SUMIFS(RAW_매출A!$J$2:$J$7000,RAW_매출A!$B$2:$B$7000,$A140,RAW_매출A!$A$2:$A$7000,EDATE($E140,AG$1-1)))),"")</f>
        <v/>
      </c>
      <c r="AH140" t="str">
        <f>IFERROR(IF($A140="","",IF(SUMIFS(RAW_매출A!$J$2:$J$7000,RAW_매출A!$B$2:$B$7000,$A140,RAW_매출A!$A$2:$A$7000,EDATE($E140,AH$1-1))=0,"",SUMIFS(RAW_매출A!$J$2:$J$7000,RAW_매출A!$B$2:$B$7000,$A140,RAW_매출A!$A$2:$A$7000,EDATE($E140,AH$1-1)))),"")</f>
        <v/>
      </c>
      <c r="AI140" t="str">
        <f>IFERROR(IF($A140="","",IF(SUMIFS(RAW_매출A!$J$2:$J$7000,RAW_매출A!$B$2:$B$7000,$A140,RAW_매출A!$A$2:$A$7000,EDATE($E140,AI$1-1))=0,"",SUMIFS(RAW_매출A!$J$2:$J$7000,RAW_매출A!$B$2:$B$7000,$A140,RAW_매출A!$A$2:$A$7000,EDATE($E140,AI$1-1)))),"")</f>
        <v/>
      </c>
      <c r="AJ140" t="str">
        <f>IFERROR(IF($A140="","",IF(SUMIFS(RAW_매출A!$J$2:$J$7000,RAW_매출A!$B$2:$B$7000,$A140,RAW_매출A!$A$2:$A$7000,EDATE($E140,AJ$1-1))=0,"",SUMIFS(RAW_매출A!$J$2:$J$7000,RAW_매출A!$B$2:$B$7000,$A140,RAW_매출A!$A$2:$A$7000,EDATE($E140,AJ$1-1)))),"")</f>
        <v/>
      </c>
      <c r="AK140" t="str">
        <f>IFERROR(IF($A140="","",IF(SUMIFS(RAW_매출A!$J$2:$J$7000,RAW_매출A!$B$2:$B$7000,$A140,RAW_매출A!$A$2:$A$7000,EDATE($E140,AK$1-1))=0,"",SUMIFS(RAW_매출A!$J$2:$J$7000,RAW_매출A!$B$2:$B$7000,$A140,RAW_매출A!$A$2:$A$7000,EDATE($E140,AK$1-1)))),"")</f>
        <v/>
      </c>
      <c r="AL140" t="str">
        <f>IFERROR(IF($A140="","",IF(SUMIFS(RAW_매출A!$J$2:$J$7000,RAW_매출A!$B$2:$B$7000,$A140,RAW_매출A!$A$2:$A$7000,EDATE($E140,AL$1-1))=0,"",SUMIFS(RAW_매출A!$J$2:$J$7000,RAW_매출A!$B$2:$B$7000,$A140,RAW_매출A!$A$2:$A$7000,EDATE($E140,AL$1-1)))),"")</f>
        <v/>
      </c>
      <c r="AM140" t="str">
        <f>IFERROR(IF($A140="","",IF(SUMIFS(RAW_매출A!$J$2:$J$7000,RAW_매출A!$B$2:$B$7000,$A140,RAW_매출A!$A$2:$A$7000,EDATE($E140,AM$1-1))=0,"",SUMIFS(RAW_매출A!$J$2:$J$7000,RAW_매출A!$B$2:$B$7000,$A140,RAW_매출A!$A$2:$A$7000,EDATE($E140,AM$1-1)))),"")</f>
        <v/>
      </c>
      <c r="AN140" t="str">
        <f>IFERROR(IF($A140="","",IF(SUMIFS(RAW_매출A!$J$2:$J$7000,RAW_매출A!$B$2:$B$7000,$A140,RAW_매출A!$A$2:$A$7000,EDATE($E140,AN$1-1))=0,"",SUMIFS(RAW_매출A!$J$2:$J$7000,RAW_매출A!$B$2:$B$7000,$A140,RAW_매출A!$A$2:$A$7000,EDATE($E140,AN$1-1)))),"")</f>
        <v/>
      </c>
      <c r="AO140" t="str">
        <f>IFERROR(IF($A140="","",IF(SUMIFS(RAW_매출A!$J$2:$J$7000,RAW_매출A!$B$2:$B$7000,$A140,RAW_매출A!$A$2:$A$7000,EDATE($E140,AO$1-1))=0,"",SUMIFS(RAW_매출A!$J$2:$J$7000,RAW_매출A!$B$2:$B$7000,$A140,RAW_매출A!$A$2:$A$7000,EDATE($E140,AO$1-1)))),"")</f>
        <v/>
      </c>
      <c r="AP140" t="str">
        <f>IFERROR(IF($A140="","",IF(SUMIFS(RAW_매출A!$J$2:$J$7000,RAW_매출A!$B$2:$B$7000,$A140,RAW_매출A!$A$2:$A$7000,EDATE($E140,AP$1-1))=0,"",SUMIFS(RAW_매출A!$J$2:$J$7000,RAW_매출A!$B$2:$B$7000,$A140,RAW_매출A!$A$2:$A$7000,EDATE($E140,AP$1-1)))),"")</f>
        <v/>
      </c>
      <c r="AQ140" t="str">
        <f>IFERROR(IF($A140="","",IF(SUMIFS(RAW_매출A!$J$2:$J$7000,RAW_매출A!$B$2:$B$7000,$A140,RAW_매출A!$A$2:$A$7000,EDATE($E140,AQ$1-1))=0,"",SUMIFS(RAW_매출A!$J$2:$J$7000,RAW_매출A!$B$2:$B$7000,$A140,RAW_매출A!$A$2:$A$7000,EDATE($E140,AQ$1-1)))),"")</f>
        <v/>
      </c>
      <c r="AR140" t="str">
        <f>IFERROR(IF($A140="","",IF(SUMIFS(RAW_매출A!$J$2:$J$7000,RAW_매출A!$B$2:$B$7000,$A140,RAW_매출A!$A$2:$A$7000,EDATE($E140,AR$1-1))=0,"",SUMIFS(RAW_매출A!$J$2:$J$7000,RAW_매출A!$B$2:$B$7000,$A140,RAW_매출A!$A$2:$A$7000,EDATE($E140,AR$1-1)))),"")</f>
        <v/>
      </c>
      <c r="AS140" t="str">
        <f>IFERROR(IF($A140="","",IF(SUMIFS(RAW_매출A!$J$2:$J$7000,RAW_매출A!$B$2:$B$7000,$A140,RAW_매출A!$A$2:$A$7000,EDATE($E140,AS$1-1))=0,"",SUMIFS(RAW_매출A!$J$2:$J$7000,RAW_매출A!$B$2:$B$7000,$A140,RAW_매출A!$A$2:$A$7000,EDATE($E140,AS$1-1)))),"")</f>
        <v/>
      </c>
      <c r="AT140" t="str">
        <f>IFERROR(IF($A140="","",IF(SUMIFS(RAW_매출A!$J$2:$J$7000,RAW_매출A!$B$2:$B$7000,$A140,RAW_매출A!$A$2:$A$7000,EDATE($E140,AT$1-1))=0,"",SUMIFS(RAW_매출A!$J$2:$J$7000,RAW_매출A!$B$2:$B$7000,$A140,RAW_매출A!$A$2:$A$7000,EDATE($E140,AT$1-1)))),"")</f>
        <v/>
      </c>
      <c r="AU140" t="str">
        <f>IFERROR(IF($A140="","",IF(SUMIFS(RAW_매출A!$J$2:$J$7000,RAW_매출A!$B$2:$B$7000,$A140,RAW_매출A!$A$2:$A$7000,EDATE($E140,AU$1-1))=0,"",SUMIFS(RAW_매출A!$J$2:$J$7000,RAW_매출A!$B$2:$B$7000,$A140,RAW_매출A!$A$2:$A$7000,EDATE($E140,AU$1-1)))),"")</f>
        <v/>
      </c>
      <c r="AV140" t="str">
        <f>IFERROR(IF($A140="","",IF(SUMIFS(RAW_매출A!$J$2:$J$7000,RAW_매출A!$B$2:$B$7000,$A140,RAW_매출A!$A$2:$A$7000,EDATE($E140,AV$1-1))=0,"",SUMIFS(RAW_매출A!$J$2:$J$7000,RAW_매출A!$B$2:$B$7000,$A140,RAW_매출A!$A$2:$A$7000,EDATE($E140,AV$1-1)))),"")</f>
        <v/>
      </c>
      <c r="AW140" t="str">
        <f>IFERROR(IF($A140="","",IF(SUMIFS(RAW_매출A!$J$2:$J$7000,RAW_매출A!$B$2:$B$7000,$A140,RAW_매출A!$A$2:$A$7000,EDATE($E140,AW$1-1))=0,"",SUMIFS(RAW_매출A!$J$2:$J$7000,RAW_매출A!$B$2:$B$7000,$A140,RAW_매출A!$A$2:$A$7000,EDATE($E140,AW$1-1)))),"")</f>
        <v/>
      </c>
      <c r="AX140" t="str">
        <f>IFERROR(IF($A140="","",IF(SUMIFS(RAW_매출A!$J$2:$J$7000,RAW_매출A!$B$2:$B$7000,$A140,RAW_매출A!$A$2:$A$7000,EDATE($E140,AX$1-1))=0,"",SUMIFS(RAW_매출A!$J$2:$J$7000,RAW_매출A!$B$2:$B$7000,$A140,RAW_매출A!$A$2:$A$7000,EDATE($E140,AX$1-1)))),"")</f>
        <v/>
      </c>
      <c r="AY140" t="str">
        <f>IFERROR(IF($A140="","",IF(SUMIFS(RAW_매출A!$J$2:$J$7000,RAW_매출A!$B$2:$B$7000,$A140,RAW_매출A!$A$2:$A$7000,EDATE($E140,AY$1-1))=0,"",SUMIFS(RAW_매출A!$J$2:$J$7000,RAW_매출A!$B$2:$B$7000,$A140,RAW_매출A!$A$2:$A$7000,EDATE($E140,AY$1-1)))),"")</f>
        <v/>
      </c>
      <c r="AZ140" t="str">
        <f>IFERROR(IF($A140="","",IF(SUMIFS(RAW_매출A!$J$2:$J$7000,RAW_매출A!$B$2:$B$7000,$A140,RAW_매출A!$A$2:$A$7000,EDATE($E140,AZ$1-1))=0,"",SUMIFS(RAW_매출A!$J$2:$J$7000,RAW_매출A!$B$2:$B$7000,$A140,RAW_매출A!$A$2:$A$7000,EDATE($E140,AZ$1-1)))),"")</f>
        <v/>
      </c>
      <c r="BA140" t="str">
        <f>IFERROR(IF($A140="","",IF(SUMIFS(RAW_매출A!$J$2:$J$7000,RAW_매출A!$B$2:$B$7000,$A140,RAW_매출A!$A$2:$A$7000,EDATE($E140,BA$1-1))=0,"",SUMIFS(RAW_매출A!$J$2:$J$7000,RAW_매출A!$B$2:$B$7000,$A140,RAW_매출A!$A$2:$A$7000,EDATE($E140,BA$1-1)))),"")</f>
        <v/>
      </c>
      <c r="BB140" t="str">
        <f>IFERROR(IF($A140="","",IF(SUMIFS(RAW_매출A!$J$2:$J$7000,RAW_매출A!$B$2:$B$7000,$A140,RAW_매출A!$A$2:$A$7000,EDATE($E140,BB$1-1))=0,"",SUMIFS(RAW_매출A!$J$2:$J$7000,RAW_매출A!$B$2:$B$7000,$A140,RAW_매출A!$A$2:$A$7000,EDATE($E140,BB$1-1)))),"")</f>
        <v/>
      </c>
      <c r="BC140" t="str">
        <f>IFERROR(IF($A140="","",IF(SUMIFS(RAW_매출A!$J$2:$J$7000,RAW_매출A!$B$2:$B$7000,$A140,RAW_매출A!$A$2:$A$7000,EDATE($E140,BC$1-1))=0,"",SUMIFS(RAW_매출A!$J$2:$J$7000,RAW_매출A!$B$2:$B$7000,$A140,RAW_매출A!$A$2:$A$7000,EDATE($E140,BC$1-1)))),"")</f>
        <v/>
      </c>
      <c r="BD140" t="str">
        <f>IFERROR(IF($A140="","",IF(SUMIFS(RAW_매출A!$J$2:$J$7000,RAW_매출A!$B$2:$B$7000,$A140,RAW_매출A!$A$2:$A$7000,EDATE($E140,BD$1-1))=0,"",SUMIFS(RAW_매출A!$J$2:$J$7000,RAW_매출A!$B$2:$B$7000,$A140,RAW_매출A!$A$2:$A$7000,EDATE($E140,BD$1-1)))),"")</f>
        <v/>
      </c>
      <c r="BE140" t="str">
        <f>IFERROR(IF($A140="","",IF(SUMIFS(RAW_매출A!$J$2:$J$7000,RAW_매출A!$B$2:$B$7000,$A140,RAW_매출A!$A$2:$A$7000,EDATE($E140,BE$1-1))=0,"",SUMIFS(RAW_매출A!$J$2:$J$7000,RAW_매출A!$B$2:$B$7000,$A140,RAW_매출A!$A$2:$A$7000,EDATE($E140,BE$1-1)))),"")</f>
        <v/>
      </c>
      <c r="BF140" t="str">
        <f>IFERROR(IF($A140="","",IF(SUMIFS(RAW_매출A!$J$2:$J$7000,RAW_매출A!$B$2:$B$7000,$A140,RAW_매출A!$A$2:$A$7000,EDATE($E140,BF$1-1))=0,"",SUMIFS(RAW_매출A!$J$2:$J$7000,RAW_매출A!$B$2:$B$7000,$A140,RAW_매출A!$A$2:$A$7000,EDATE($E140,BF$1-1)))),"")</f>
        <v/>
      </c>
      <c r="BG140" t="str">
        <f>IFERROR(IF($A140="","",IF(SUMIFS(RAW_매출A!$J$2:$J$7000,RAW_매출A!$B$2:$B$7000,$A140,RAW_매출A!$A$2:$A$7000,EDATE($E140,BG$1-1))=0,"",SUMIFS(RAW_매출A!$J$2:$J$7000,RAW_매출A!$B$2:$B$7000,$A140,RAW_매출A!$A$2:$A$7000,EDATE($E140,BG$1-1)))),"")</f>
        <v/>
      </c>
      <c r="BH140" t="str">
        <f>IFERROR(IF($A140="","",IF(SUMIFS(RAW_매출A!$J$2:$J$7000,RAW_매출A!$B$2:$B$7000,$A140,RAW_매출A!$A$2:$A$7000,EDATE($E140,BH$1-1))=0,"",SUMIFS(RAW_매출A!$J$2:$J$7000,RAW_매출A!$B$2:$B$7000,$A140,RAW_매출A!$A$2:$A$7000,EDATE($E140,BH$1-1)))),"")</f>
        <v/>
      </c>
      <c r="BI140" t="str">
        <f>IFERROR(IF($A140="","",IF(SUMIFS(RAW_매출A!$J$2:$J$7000,RAW_매출A!$B$2:$B$7000,$A140,RAW_매출A!$A$2:$A$7000,EDATE($E140,BI$1-1))=0,"",SUMIFS(RAW_매출A!$J$2:$J$7000,RAW_매출A!$B$2:$B$7000,$A140,RAW_매출A!$A$2:$A$7000,EDATE($E140,BI$1-1)))),"")</f>
        <v/>
      </c>
      <c r="BJ140" t="str">
        <f>IFERROR(IF($A140="","",IF(SUMIFS(RAW_매출A!$J$2:$J$7000,RAW_매출A!$B$2:$B$7000,$A140,RAW_매출A!$A$2:$A$7000,EDATE($E140,BJ$1-1))=0,"",SUMIFS(RAW_매출A!$J$2:$J$7000,RAW_매출A!$B$2:$B$7000,$A140,RAW_매출A!$A$2:$A$7000,EDATE($E140,BJ$1-1)))),"")</f>
        <v/>
      </c>
      <c r="BK140" t="str">
        <f>IFERROR(IF($A140="","",IF(SUMIFS(RAW_매출A!$J$2:$J$7000,RAW_매출A!$B$2:$B$7000,$A140,RAW_매출A!$A$2:$A$7000,EDATE($E140,BK$1-1))=0,"",SUMIFS(RAW_매출A!$J$2:$J$7000,RAW_매출A!$B$2:$B$7000,$A140,RAW_매출A!$A$2:$A$7000,EDATE($E140,BK$1-1)))),"")</f>
        <v/>
      </c>
      <c r="BL140" t="str">
        <f>IFERROR(IF($A140="","",IF(SUMIFS(RAW_매출A!$J$2:$J$7000,RAW_매출A!$B$2:$B$7000,$A140,RAW_매출A!$A$2:$A$7000,EDATE($E140,BL$1-1))=0,"",SUMIFS(RAW_매출A!$J$2:$J$7000,RAW_매출A!$B$2:$B$7000,$A140,RAW_매출A!$A$2:$A$7000,EDATE($E140,BL$1-1)))),"")</f>
        <v/>
      </c>
      <c r="BM140" t="str">
        <f>IFERROR(IF($A140="","",IF(SUMIFS(RAW_매출A!$J$2:$J$7000,RAW_매출A!$B$2:$B$7000,$A140,RAW_매출A!$A$2:$A$7000,EDATE($E140,BM$1-1))=0,"",SUMIFS(RAW_매출A!$J$2:$J$7000,RAW_매출A!$B$2:$B$7000,$A140,RAW_매출A!$A$2:$A$7000,EDATE($E140,BM$1-1)))),"")</f>
        <v/>
      </c>
      <c r="BN140" t="str">
        <f>IFERROR(IF($A140="","",IF(SUMIFS(RAW_매출A!$J$2:$J$7000,RAW_매출A!$B$2:$B$7000,$A140,RAW_매출A!$A$2:$A$7000,EDATE($E140,BN$1-1))=0,"",SUMIFS(RAW_매출A!$J$2:$J$7000,RAW_매출A!$B$2:$B$7000,$A140,RAW_매출A!$A$2:$A$7000,EDATE($E140,BN$1-1)))),"")</f>
        <v/>
      </c>
    </row>
    <row r="141" spans="1:66" x14ac:dyDescent="0.3">
      <c r="A141" t="str">
        <f>세팅!A142</f>
        <v>(1132) #한남대정문점</v>
      </c>
      <c r="B141" t="str">
        <f>세팅!B142</f>
        <v>150-2</v>
      </c>
      <c r="C141">
        <f t="shared" si="8"/>
        <v>2</v>
      </c>
      <c r="D141" t="str">
        <f t="shared" si="9"/>
        <v>2</v>
      </c>
      <c r="E141" s="1">
        <f>세팅!D142</f>
        <v>45931</v>
      </c>
      <c r="F141">
        <f t="shared" si="7"/>
        <v>4857750</v>
      </c>
      <c r="G141">
        <f>IFERROR(IF($A141="","",IF(SUMIFS(RAW_매출A!$J$2:$J$7000,RAW_매출A!$B$2:$B$7000,$A141,RAW_매출A!$A$2:$A$7000,EDATE($E141,G$1-1))=0,"",SUMIFS(RAW_매출A!$J$2:$J$7000,RAW_매출A!$B$2:$B$7000,$A141,RAW_매출A!$A$2:$A$7000,EDATE($E141,G$1-1)))),"")</f>
        <v>3823540</v>
      </c>
      <c r="H141">
        <f>IFERROR(IF($A141="","",IF(SUMIFS(RAW_매출A!$J$2:$J$7000,RAW_매출A!$B$2:$B$7000,$A141,RAW_매출A!$A$2:$A$7000,EDATE($E141,H$1-1))=0,"",SUMIFS(RAW_매출A!$J$2:$J$7000,RAW_매출A!$B$2:$B$7000,$A141,RAW_매출A!$A$2:$A$7000,EDATE($E141,H$1-1)))),"")</f>
        <v>3715310</v>
      </c>
      <c r="I141">
        <f>IFERROR(IF($A141="","",IF(SUMIFS(RAW_매출A!$J$2:$J$7000,RAW_매출A!$B$2:$B$7000,$A141,RAW_매출A!$A$2:$A$7000,EDATE($E141,I$1-1))=0,"",SUMIFS(RAW_매출A!$J$2:$J$7000,RAW_매출A!$B$2:$B$7000,$A141,RAW_매출A!$A$2:$A$7000,EDATE($E141,I$1-1)))),"")</f>
        <v>3621300</v>
      </c>
      <c r="J141" s="28">
        <f>IFERROR(IF($A141="","",IF(SUMIFS(RAW_매출A!$J$2:$J$7000,RAW_매출A!$B$2:$B$7000,$A141,RAW_매출A!$A$2:$A$7000,EDATE($E141,J$1-1))=0,"",SUMIFS(RAW_매출A!$J$2:$J$7000,RAW_매출A!$B$2:$B$7000,$A141,RAW_매출A!$A$2:$A$7000,EDATE($E141,J$1-1)))),"")</f>
        <v>3577850</v>
      </c>
      <c r="K141" s="28">
        <f>IFERROR(IF($A141="","",IF(SUMIFS(RAW_매출A!$J$2:$J$7000,RAW_매출A!$B$2:$B$7000,$A141,RAW_매출A!$A$2:$A$7000,EDATE($E141,K$1-1))=0,"",SUMIFS(RAW_매출A!$J$2:$J$7000,RAW_매출A!$B$2:$B$7000,$A141,RAW_매출A!$A$2:$A$7000,EDATE($E141,K$1-1)))),"")</f>
        <v>4022280</v>
      </c>
      <c r="L141" s="28">
        <f>IFERROR(IF($A141="","",IF(SUMIFS(RAW_매출A!$J$2:$J$7000,RAW_매출A!$B$2:$B$7000,$A141,RAW_매출A!$A$2:$A$7000,EDATE($E141,L$1-1))=0,"",SUMIFS(RAW_매출A!$J$2:$J$7000,RAW_매출A!$B$2:$B$7000,$A141,RAW_매출A!$A$2:$A$7000,EDATE($E141,L$1-1)))),"")</f>
        <v>5164230</v>
      </c>
      <c r="M141" s="28">
        <f>IFERROR(IF($A141="","",IF(SUMIFS(RAW_매출A!$J$2:$J$7000,RAW_매출A!$B$2:$B$7000,$A141,RAW_매출A!$A$2:$A$7000,EDATE($E141,M$1-1))=0,"",SUMIFS(RAW_매출A!$J$2:$J$7000,RAW_매출A!$B$2:$B$7000,$A141,RAW_매출A!$A$2:$A$7000,EDATE($E141,M$1-1)))),"")</f>
        <v>4914460</v>
      </c>
      <c r="N141" s="28">
        <f>IFERROR(IF($A141="","",IF(SUMIFS(RAW_매출A!$J$2:$J$7000,RAW_매출A!$B$2:$B$7000,$A141,RAW_매출A!$A$2:$A$7000,EDATE($E141,N$1-1))=0,"",SUMIFS(RAW_매출A!$J$2:$J$7000,RAW_매출A!$B$2:$B$7000,$A141,RAW_매출A!$A$2:$A$7000,EDATE($E141,N$1-1)))),"")</f>
        <v>6136020</v>
      </c>
      <c r="O141" s="28">
        <f>IFERROR(IF($A141="","",IF(SUMIFS(RAW_매출A!$J$2:$J$7000,RAW_매출A!$B$2:$B$7000,$A141,RAW_매출A!$A$2:$A$7000,EDATE($E141,O$1-1))=0,"",SUMIFS(RAW_매출A!$J$2:$J$7000,RAW_매출A!$B$2:$B$7000,$A141,RAW_매출A!$A$2:$A$7000,EDATE($E141,O$1-1)))),"")</f>
        <v>5331660</v>
      </c>
      <c r="P141" t="str">
        <f>IFERROR(IF($A141="","",IF(SUMIFS(RAW_매출A!$J$2:$J$7000,RAW_매출A!$B$2:$B$7000,$A141,RAW_매출A!$A$2:$A$7000,EDATE($E141,P$1-1))=0,"",SUMIFS(RAW_매출A!$J$2:$J$7000,RAW_매출A!$B$2:$B$7000,$A141,RAW_매출A!$A$2:$A$7000,EDATE($E141,P$1-1)))),"")</f>
        <v/>
      </c>
      <c r="Q141" t="str">
        <f>IFERROR(IF($A141="","",IF(SUMIFS(RAW_매출A!$J$2:$J$7000,RAW_매출A!$B$2:$B$7000,$A141,RAW_매출A!$A$2:$A$7000,EDATE($E141,Q$1-1))=0,"",SUMIFS(RAW_매출A!$J$2:$J$7000,RAW_매출A!$B$2:$B$7000,$A141,RAW_매출A!$A$2:$A$7000,EDATE($E141,Q$1-1)))),"")</f>
        <v/>
      </c>
      <c r="R141" t="str">
        <f>IFERROR(IF($A141="","",IF(SUMIFS(RAW_매출A!$J$2:$J$7000,RAW_매출A!$B$2:$B$7000,$A141,RAW_매출A!$A$2:$A$7000,EDATE($E141,R$1-1))=0,"",SUMIFS(RAW_매출A!$J$2:$J$7000,RAW_매출A!$B$2:$B$7000,$A141,RAW_매출A!$A$2:$A$7000,EDATE($E141,R$1-1)))),"")</f>
        <v/>
      </c>
      <c r="S141" t="str">
        <f>IFERROR(IF($A141="","",IF(SUMIFS(RAW_매출A!$J$2:$J$7000,RAW_매출A!$B$2:$B$7000,$A141,RAW_매출A!$A$2:$A$7000,EDATE($E141,S$1-1))=0,"",SUMIFS(RAW_매출A!$J$2:$J$7000,RAW_매출A!$B$2:$B$7000,$A141,RAW_매출A!$A$2:$A$7000,EDATE($E141,S$1-1)))),"")</f>
        <v/>
      </c>
      <c r="T141" t="str">
        <f>IFERROR(IF($A141="","",IF(SUMIFS(RAW_매출A!$J$2:$J$7000,RAW_매출A!$B$2:$B$7000,$A141,RAW_매출A!$A$2:$A$7000,EDATE($E141,T$1-1))=0,"",SUMIFS(RAW_매출A!$J$2:$J$7000,RAW_매출A!$B$2:$B$7000,$A141,RAW_매출A!$A$2:$A$7000,EDATE($E141,T$1-1)))),"")</f>
        <v/>
      </c>
      <c r="U141" t="str">
        <f>IFERROR(IF($A141="","",IF(SUMIFS(RAW_매출A!$J$2:$J$7000,RAW_매출A!$B$2:$B$7000,$A141,RAW_매출A!$A$2:$A$7000,EDATE($E141,U$1-1))=0,"",SUMIFS(RAW_매출A!$J$2:$J$7000,RAW_매출A!$B$2:$B$7000,$A141,RAW_매출A!$A$2:$A$7000,EDATE($E141,U$1-1)))),"")</f>
        <v/>
      </c>
      <c r="V141" t="str">
        <f>IFERROR(IF($A141="","",IF(SUMIFS(RAW_매출A!$J$2:$J$7000,RAW_매출A!$B$2:$B$7000,$A141,RAW_매출A!$A$2:$A$7000,EDATE($E141,V$1-1))=0,"",SUMIFS(RAW_매출A!$J$2:$J$7000,RAW_매출A!$B$2:$B$7000,$A141,RAW_매출A!$A$2:$A$7000,EDATE($E141,V$1-1)))),"")</f>
        <v/>
      </c>
      <c r="W141" t="str">
        <f>IFERROR(IF($A141="","",IF(SUMIFS(RAW_매출A!$J$2:$J$7000,RAW_매출A!$B$2:$B$7000,$A141,RAW_매출A!$A$2:$A$7000,EDATE($E141,W$1-1))=0,"",SUMIFS(RAW_매출A!$J$2:$J$7000,RAW_매출A!$B$2:$B$7000,$A141,RAW_매출A!$A$2:$A$7000,EDATE($E141,W$1-1)))),"")</f>
        <v/>
      </c>
      <c r="X141" t="str">
        <f>IFERROR(IF($A141="","",IF(SUMIFS(RAW_매출A!$J$2:$J$7000,RAW_매출A!$B$2:$B$7000,$A141,RAW_매출A!$A$2:$A$7000,EDATE($E141,X$1-1))=0,"",SUMIFS(RAW_매출A!$J$2:$J$7000,RAW_매출A!$B$2:$B$7000,$A141,RAW_매출A!$A$2:$A$7000,EDATE($E141,X$1-1)))),"")</f>
        <v/>
      </c>
      <c r="Y141" t="str">
        <f>IFERROR(IF($A141="","",IF(SUMIFS(RAW_매출A!$J$2:$J$7000,RAW_매출A!$B$2:$B$7000,$A141,RAW_매출A!$A$2:$A$7000,EDATE($E141,Y$1-1))=0,"",SUMIFS(RAW_매출A!$J$2:$J$7000,RAW_매출A!$B$2:$B$7000,$A141,RAW_매출A!$A$2:$A$7000,EDATE($E141,Y$1-1)))),"")</f>
        <v/>
      </c>
      <c r="Z141" t="str">
        <f>IFERROR(IF($A141="","",IF(SUMIFS(RAW_매출A!$J$2:$J$7000,RAW_매출A!$B$2:$B$7000,$A141,RAW_매출A!$A$2:$A$7000,EDATE($E141,Z$1-1))=0,"",SUMIFS(RAW_매출A!$J$2:$J$7000,RAW_매출A!$B$2:$B$7000,$A141,RAW_매출A!$A$2:$A$7000,EDATE($E141,Z$1-1)))),"")</f>
        <v/>
      </c>
      <c r="AA141" t="str">
        <f>IFERROR(IF($A141="","",IF(SUMIFS(RAW_매출A!$J$2:$J$7000,RAW_매출A!$B$2:$B$7000,$A141,RAW_매출A!$A$2:$A$7000,EDATE($E141,AA$1-1))=0,"",SUMIFS(RAW_매출A!$J$2:$J$7000,RAW_매출A!$B$2:$B$7000,$A141,RAW_매출A!$A$2:$A$7000,EDATE($E141,AA$1-1)))),"")</f>
        <v/>
      </c>
      <c r="AB141" t="str">
        <f>IFERROR(IF($A141="","",IF(SUMIFS(RAW_매출A!$J$2:$J$7000,RAW_매출A!$B$2:$B$7000,$A141,RAW_매출A!$A$2:$A$7000,EDATE($E141,AB$1-1))=0,"",SUMIFS(RAW_매출A!$J$2:$J$7000,RAW_매출A!$B$2:$B$7000,$A141,RAW_매출A!$A$2:$A$7000,EDATE($E141,AB$1-1)))),"")</f>
        <v/>
      </c>
      <c r="AC141" t="str">
        <f>IFERROR(IF($A141="","",IF(SUMIFS(RAW_매출A!$J$2:$J$7000,RAW_매출A!$B$2:$B$7000,$A141,RAW_매출A!$A$2:$A$7000,EDATE($E141,AC$1-1))=0,"",SUMIFS(RAW_매출A!$J$2:$J$7000,RAW_매출A!$B$2:$B$7000,$A141,RAW_매출A!$A$2:$A$7000,EDATE($E141,AC$1-1)))),"")</f>
        <v/>
      </c>
      <c r="AD141" t="str">
        <f>IFERROR(IF($A141="","",IF(SUMIFS(RAW_매출A!$J$2:$J$7000,RAW_매출A!$B$2:$B$7000,$A141,RAW_매출A!$A$2:$A$7000,EDATE($E141,AD$1-1))=0,"",SUMIFS(RAW_매출A!$J$2:$J$7000,RAW_매출A!$B$2:$B$7000,$A141,RAW_매출A!$A$2:$A$7000,EDATE($E141,AD$1-1)))),"")</f>
        <v/>
      </c>
      <c r="AE141" t="str">
        <f>IFERROR(IF($A141="","",IF(SUMIFS(RAW_매출A!$J$2:$J$7000,RAW_매출A!$B$2:$B$7000,$A141,RAW_매출A!$A$2:$A$7000,EDATE($E141,AE$1-1))=0,"",SUMIFS(RAW_매출A!$J$2:$J$7000,RAW_매출A!$B$2:$B$7000,$A141,RAW_매출A!$A$2:$A$7000,EDATE($E141,AE$1-1)))),"")</f>
        <v/>
      </c>
      <c r="AF141" t="str">
        <f>IFERROR(IF($A141="","",IF(SUMIFS(RAW_매출A!$J$2:$J$7000,RAW_매출A!$B$2:$B$7000,$A141,RAW_매출A!$A$2:$A$7000,EDATE($E141,AF$1-1))=0,"",SUMIFS(RAW_매출A!$J$2:$J$7000,RAW_매출A!$B$2:$B$7000,$A141,RAW_매출A!$A$2:$A$7000,EDATE($E141,AF$1-1)))),"")</f>
        <v/>
      </c>
      <c r="AG141" t="str">
        <f>IFERROR(IF($A141="","",IF(SUMIFS(RAW_매출A!$J$2:$J$7000,RAW_매출A!$B$2:$B$7000,$A141,RAW_매출A!$A$2:$A$7000,EDATE($E141,AG$1-1))=0,"",SUMIFS(RAW_매출A!$J$2:$J$7000,RAW_매출A!$B$2:$B$7000,$A141,RAW_매출A!$A$2:$A$7000,EDATE($E141,AG$1-1)))),"")</f>
        <v/>
      </c>
      <c r="AH141" t="str">
        <f>IFERROR(IF($A141="","",IF(SUMIFS(RAW_매출A!$J$2:$J$7000,RAW_매출A!$B$2:$B$7000,$A141,RAW_매출A!$A$2:$A$7000,EDATE($E141,AH$1-1))=0,"",SUMIFS(RAW_매출A!$J$2:$J$7000,RAW_매출A!$B$2:$B$7000,$A141,RAW_매출A!$A$2:$A$7000,EDATE($E141,AH$1-1)))),"")</f>
        <v/>
      </c>
      <c r="AI141" t="str">
        <f>IFERROR(IF($A141="","",IF(SUMIFS(RAW_매출A!$J$2:$J$7000,RAW_매출A!$B$2:$B$7000,$A141,RAW_매출A!$A$2:$A$7000,EDATE($E141,AI$1-1))=0,"",SUMIFS(RAW_매출A!$J$2:$J$7000,RAW_매출A!$B$2:$B$7000,$A141,RAW_매출A!$A$2:$A$7000,EDATE($E141,AI$1-1)))),"")</f>
        <v/>
      </c>
      <c r="AJ141" t="str">
        <f>IFERROR(IF($A141="","",IF(SUMIFS(RAW_매출A!$J$2:$J$7000,RAW_매출A!$B$2:$B$7000,$A141,RAW_매출A!$A$2:$A$7000,EDATE($E141,AJ$1-1))=0,"",SUMIFS(RAW_매출A!$J$2:$J$7000,RAW_매출A!$B$2:$B$7000,$A141,RAW_매출A!$A$2:$A$7000,EDATE($E141,AJ$1-1)))),"")</f>
        <v/>
      </c>
      <c r="AK141" t="str">
        <f>IFERROR(IF($A141="","",IF(SUMIFS(RAW_매출A!$J$2:$J$7000,RAW_매출A!$B$2:$B$7000,$A141,RAW_매출A!$A$2:$A$7000,EDATE($E141,AK$1-1))=0,"",SUMIFS(RAW_매출A!$J$2:$J$7000,RAW_매출A!$B$2:$B$7000,$A141,RAW_매출A!$A$2:$A$7000,EDATE($E141,AK$1-1)))),"")</f>
        <v/>
      </c>
      <c r="AL141" t="str">
        <f>IFERROR(IF($A141="","",IF(SUMIFS(RAW_매출A!$J$2:$J$7000,RAW_매출A!$B$2:$B$7000,$A141,RAW_매출A!$A$2:$A$7000,EDATE($E141,AL$1-1))=0,"",SUMIFS(RAW_매출A!$J$2:$J$7000,RAW_매출A!$B$2:$B$7000,$A141,RAW_매출A!$A$2:$A$7000,EDATE($E141,AL$1-1)))),"")</f>
        <v/>
      </c>
      <c r="AM141" t="str">
        <f>IFERROR(IF($A141="","",IF(SUMIFS(RAW_매출A!$J$2:$J$7000,RAW_매출A!$B$2:$B$7000,$A141,RAW_매출A!$A$2:$A$7000,EDATE($E141,AM$1-1))=0,"",SUMIFS(RAW_매출A!$J$2:$J$7000,RAW_매출A!$B$2:$B$7000,$A141,RAW_매출A!$A$2:$A$7000,EDATE($E141,AM$1-1)))),"")</f>
        <v/>
      </c>
      <c r="AN141" t="str">
        <f>IFERROR(IF($A141="","",IF(SUMIFS(RAW_매출A!$J$2:$J$7000,RAW_매출A!$B$2:$B$7000,$A141,RAW_매출A!$A$2:$A$7000,EDATE($E141,AN$1-1))=0,"",SUMIFS(RAW_매출A!$J$2:$J$7000,RAW_매출A!$B$2:$B$7000,$A141,RAW_매출A!$A$2:$A$7000,EDATE($E141,AN$1-1)))),"")</f>
        <v/>
      </c>
      <c r="AO141" t="str">
        <f>IFERROR(IF($A141="","",IF(SUMIFS(RAW_매출A!$J$2:$J$7000,RAW_매출A!$B$2:$B$7000,$A141,RAW_매출A!$A$2:$A$7000,EDATE($E141,AO$1-1))=0,"",SUMIFS(RAW_매출A!$J$2:$J$7000,RAW_매출A!$B$2:$B$7000,$A141,RAW_매출A!$A$2:$A$7000,EDATE($E141,AO$1-1)))),"")</f>
        <v/>
      </c>
      <c r="AP141" t="str">
        <f>IFERROR(IF($A141="","",IF(SUMIFS(RAW_매출A!$J$2:$J$7000,RAW_매출A!$B$2:$B$7000,$A141,RAW_매출A!$A$2:$A$7000,EDATE($E141,AP$1-1))=0,"",SUMIFS(RAW_매출A!$J$2:$J$7000,RAW_매출A!$B$2:$B$7000,$A141,RAW_매출A!$A$2:$A$7000,EDATE($E141,AP$1-1)))),"")</f>
        <v/>
      </c>
      <c r="AQ141" t="str">
        <f>IFERROR(IF($A141="","",IF(SUMIFS(RAW_매출A!$J$2:$J$7000,RAW_매출A!$B$2:$B$7000,$A141,RAW_매출A!$A$2:$A$7000,EDATE($E141,AQ$1-1))=0,"",SUMIFS(RAW_매출A!$J$2:$J$7000,RAW_매출A!$B$2:$B$7000,$A141,RAW_매출A!$A$2:$A$7000,EDATE($E141,AQ$1-1)))),"")</f>
        <v/>
      </c>
      <c r="AR141" t="str">
        <f>IFERROR(IF($A141="","",IF(SUMIFS(RAW_매출A!$J$2:$J$7000,RAW_매출A!$B$2:$B$7000,$A141,RAW_매출A!$A$2:$A$7000,EDATE($E141,AR$1-1))=0,"",SUMIFS(RAW_매출A!$J$2:$J$7000,RAW_매출A!$B$2:$B$7000,$A141,RAW_매출A!$A$2:$A$7000,EDATE($E141,AR$1-1)))),"")</f>
        <v/>
      </c>
      <c r="AS141" t="str">
        <f>IFERROR(IF($A141="","",IF(SUMIFS(RAW_매출A!$J$2:$J$7000,RAW_매출A!$B$2:$B$7000,$A141,RAW_매출A!$A$2:$A$7000,EDATE($E141,AS$1-1))=0,"",SUMIFS(RAW_매출A!$J$2:$J$7000,RAW_매출A!$B$2:$B$7000,$A141,RAW_매출A!$A$2:$A$7000,EDATE($E141,AS$1-1)))),"")</f>
        <v/>
      </c>
      <c r="AT141" t="str">
        <f>IFERROR(IF($A141="","",IF(SUMIFS(RAW_매출A!$J$2:$J$7000,RAW_매출A!$B$2:$B$7000,$A141,RAW_매출A!$A$2:$A$7000,EDATE($E141,AT$1-1))=0,"",SUMIFS(RAW_매출A!$J$2:$J$7000,RAW_매출A!$B$2:$B$7000,$A141,RAW_매출A!$A$2:$A$7000,EDATE($E141,AT$1-1)))),"")</f>
        <v/>
      </c>
      <c r="AU141" t="str">
        <f>IFERROR(IF($A141="","",IF(SUMIFS(RAW_매출A!$J$2:$J$7000,RAW_매출A!$B$2:$B$7000,$A141,RAW_매출A!$A$2:$A$7000,EDATE($E141,AU$1-1))=0,"",SUMIFS(RAW_매출A!$J$2:$J$7000,RAW_매출A!$B$2:$B$7000,$A141,RAW_매출A!$A$2:$A$7000,EDATE($E141,AU$1-1)))),"")</f>
        <v/>
      </c>
      <c r="AV141" t="str">
        <f>IFERROR(IF($A141="","",IF(SUMIFS(RAW_매출A!$J$2:$J$7000,RAW_매출A!$B$2:$B$7000,$A141,RAW_매출A!$A$2:$A$7000,EDATE($E141,AV$1-1))=0,"",SUMIFS(RAW_매출A!$J$2:$J$7000,RAW_매출A!$B$2:$B$7000,$A141,RAW_매출A!$A$2:$A$7000,EDATE($E141,AV$1-1)))),"")</f>
        <v/>
      </c>
      <c r="AW141" t="str">
        <f>IFERROR(IF($A141="","",IF(SUMIFS(RAW_매출A!$J$2:$J$7000,RAW_매출A!$B$2:$B$7000,$A141,RAW_매출A!$A$2:$A$7000,EDATE($E141,AW$1-1))=0,"",SUMIFS(RAW_매출A!$J$2:$J$7000,RAW_매출A!$B$2:$B$7000,$A141,RAW_매출A!$A$2:$A$7000,EDATE($E141,AW$1-1)))),"")</f>
        <v/>
      </c>
      <c r="AX141" t="str">
        <f>IFERROR(IF($A141="","",IF(SUMIFS(RAW_매출A!$J$2:$J$7000,RAW_매출A!$B$2:$B$7000,$A141,RAW_매출A!$A$2:$A$7000,EDATE($E141,AX$1-1))=0,"",SUMIFS(RAW_매출A!$J$2:$J$7000,RAW_매출A!$B$2:$B$7000,$A141,RAW_매출A!$A$2:$A$7000,EDATE($E141,AX$1-1)))),"")</f>
        <v/>
      </c>
      <c r="AY141" t="str">
        <f>IFERROR(IF($A141="","",IF(SUMIFS(RAW_매출A!$J$2:$J$7000,RAW_매출A!$B$2:$B$7000,$A141,RAW_매출A!$A$2:$A$7000,EDATE($E141,AY$1-1))=0,"",SUMIFS(RAW_매출A!$J$2:$J$7000,RAW_매출A!$B$2:$B$7000,$A141,RAW_매출A!$A$2:$A$7000,EDATE($E141,AY$1-1)))),"")</f>
        <v/>
      </c>
      <c r="AZ141" t="str">
        <f>IFERROR(IF($A141="","",IF(SUMIFS(RAW_매출A!$J$2:$J$7000,RAW_매출A!$B$2:$B$7000,$A141,RAW_매출A!$A$2:$A$7000,EDATE($E141,AZ$1-1))=0,"",SUMIFS(RAW_매출A!$J$2:$J$7000,RAW_매출A!$B$2:$B$7000,$A141,RAW_매출A!$A$2:$A$7000,EDATE($E141,AZ$1-1)))),"")</f>
        <v/>
      </c>
      <c r="BA141" t="str">
        <f>IFERROR(IF($A141="","",IF(SUMIFS(RAW_매출A!$J$2:$J$7000,RAW_매출A!$B$2:$B$7000,$A141,RAW_매출A!$A$2:$A$7000,EDATE($E141,BA$1-1))=0,"",SUMIFS(RAW_매출A!$J$2:$J$7000,RAW_매출A!$B$2:$B$7000,$A141,RAW_매출A!$A$2:$A$7000,EDATE($E141,BA$1-1)))),"")</f>
        <v/>
      </c>
      <c r="BB141" t="str">
        <f>IFERROR(IF($A141="","",IF(SUMIFS(RAW_매출A!$J$2:$J$7000,RAW_매출A!$B$2:$B$7000,$A141,RAW_매출A!$A$2:$A$7000,EDATE($E141,BB$1-1))=0,"",SUMIFS(RAW_매출A!$J$2:$J$7000,RAW_매출A!$B$2:$B$7000,$A141,RAW_매출A!$A$2:$A$7000,EDATE($E141,BB$1-1)))),"")</f>
        <v/>
      </c>
      <c r="BC141" t="str">
        <f>IFERROR(IF($A141="","",IF(SUMIFS(RAW_매출A!$J$2:$J$7000,RAW_매출A!$B$2:$B$7000,$A141,RAW_매출A!$A$2:$A$7000,EDATE($E141,BC$1-1))=0,"",SUMIFS(RAW_매출A!$J$2:$J$7000,RAW_매출A!$B$2:$B$7000,$A141,RAW_매출A!$A$2:$A$7000,EDATE($E141,BC$1-1)))),"")</f>
        <v/>
      </c>
      <c r="BD141" t="str">
        <f>IFERROR(IF($A141="","",IF(SUMIFS(RAW_매출A!$J$2:$J$7000,RAW_매출A!$B$2:$B$7000,$A141,RAW_매출A!$A$2:$A$7000,EDATE($E141,BD$1-1))=0,"",SUMIFS(RAW_매출A!$J$2:$J$7000,RAW_매출A!$B$2:$B$7000,$A141,RAW_매출A!$A$2:$A$7000,EDATE($E141,BD$1-1)))),"")</f>
        <v/>
      </c>
      <c r="BE141" t="str">
        <f>IFERROR(IF($A141="","",IF(SUMIFS(RAW_매출A!$J$2:$J$7000,RAW_매출A!$B$2:$B$7000,$A141,RAW_매출A!$A$2:$A$7000,EDATE($E141,BE$1-1))=0,"",SUMIFS(RAW_매출A!$J$2:$J$7000,RAW_매출A!$B$2:$B$7000,$A141,RAW_매출A!$A$2:$A$7000,EDATE($E141,BE$1-1)))),"")</f>
        <v/>
      </c>
      <c r="BF141" t="str">
        <f>IFERROR(IF($A141="","",IF(SUMIFS(RAW_매출A!$J$2:$J$7000,RAW_매출A!$B$2:$B$7000,$A141,RAW_매출A!$A$2:$A$7000,EDATE($E141,BF$1-1))=0,"",SUMIFS(RAW_매출A!$J$2:$J$7000,RAW_매출A!$B$2:$B$7000,$A141,RAW_매출A!$A$2:$A$7000,EDATE($E141,BF$1-1)))),"")</f>
        <v/>
      </c>
      <c r="BG141" t="str">
        <f>IFERROR(IF($A141="","",IF(SUMIFS(RAW_매출A!$J$2:$J$7000,RAW_매출A!$B$2:$B$7000,$A141,RAW_매출A!$A$2:$A$7000,EDATE($E141,BG$1-1))=0,"",SUMIFS(RAW_매출A!$J$2:$J$7000,RAW_매출A!$B$2:$B$7000,$A141,RAW_매출A!$A$2:$A$7000,EDATE($E141,BG$1-1)))),"")</f>
        <v/>
      </c>
      <c r="BH141" t="str">
        <f>IFERROR(IF($A141="","",IF(SUMIFS(RAW_매출A!$J$2:$J$7000,RAW_매출A!$B$2:$B$7000,$A141,RAW_매출A!$A$2:$A$7000,EDATE($E141,BH$1-1))=0,"",SUMIFS(RAW_매출A!$J$2:$J$7000,RAW_매출A!$B$2:$B$7000,$A141,RAW_매출A!$A$2:$A$7000,EDATE($E141,BH$1-1)))),"")</f>
        <v/>
      </c>
      <c r="BI141" t="str">
        <f>IFERROR(IF($A141="","",IF(SUMIFS(RAW_매출A!$J$2:$J$7000,RAW_매출A!$B$2:$B$7000,$A141,RAW_매출A!$A$2:$A$7000,EDATE($E141,BI$1-1))=0,"",SUMIFS(RAW_매출A!$J$2:$J$7000,RAW_매출A!$B$2:$B$7000,$A141,RAW_매출A!$A$2:$A$7000,EDATE($E141,BI$1-1)))),"")</f>
        <v/>
      </c>
      <c r="BJ141" t="str">
        <f>IFERROR(IF($A141="","",IF(SUMIFS(RAW_매출A!$J$2:$J$7000,RAW_매출A!$B$2:$B$7000,$A141,RAW_매출A!$A$2:$A$7000,EDATE($E141,BJ$1-1))=0,"",SUMIFS(RAW_매출A!$J$2:$J$7000,RAW_매출A!$B$2:$B$7000,$A141,RAW_매출A!$A$2:$A$7000,EDATE($E141,BJ$1-1)))),"")</f>
        <v/>
      </c>
      <c r="BK141" t="str">
        <f>IFERROR(IF($A141="","",IF(SUMIFS(RAW_매출A!$J$2:$J$7000,RAW_매출A!$B$2:$B$7000,$A141,RAW_매출A!$A$2:$A$7000,EDATE($E141,BK$1-1))=0,"",SUMIFS(RAW_매출A!$J$2:$J$7000,RAW_매출A!$B$2:$B$7000,$A141,RAW_매출A!$A$2:$A$7000,EDATE($E141,BK$1-1)))),"")</f>
        <v/>
      </c>
      <c r="BL141" t="str">
        <f>IFERROR(IF($A141="","",IF(SUMIFS(RAW_매출A!$J$2:$J$7000,RAW_매출A!$B$2:$B$7000,$A141,RAW_매출A!$A$2:$A$7000,EDATE($E141,BL$1-1))=0,"",SUMIFS(RAW_매출A!$J$2:$J$7000,RAW_매출A!$B$2:$B$7000,$A141,RAW_매출A!$A$2:$A$7000,EDATE($E141,BL$1-1)))),"")</f>
        <v/>
      </c>
      <c r="BM141" t="str">
        <f>IFERROR(IF($A141="","",IF(SUMIFS(RAW_매출A!$J$2:$J$7000,RAW_매출A!$B$2:$B$7000,$A141,RAW_매출A!$A$2:$A$7000,EDATE($E141,BM$1-1))=0,"",SUMIFS(RAW_매출A!$J$2:$J$7000,RAW_매출A!$B$2:$B$7000,$A141,RAW_매출A!$A$2:$A$7000,EDATE($E141,BM$1-1)))),"")</f>
        <v/>
      </c>
      <c r="BN141" t="str">
        <f>IFERROR(IF($A141="","",IF(SUMIFS(RAW_매출A!$J$2:$J$7000,RAW_매출A!$B$2:$B$7000,$A141,RAW_매출A!$A$2:$A$7000,EDATE($E141,BN$1-1))=0,"",SUMIFS(RAW_매출A!$J$2:$J$7000,RAW_매출A!$B$2:$B$7000,$A141,RAW_매출A!$A$2:$A$7000,EDATE($E141,BN$1-1)))),"")</f>
        <v/>
      </c>
    </row>
    <row r="142" spans="1:66" x14ac:dyDescent="0.3">
      <c r="A142" t="str">
        <f>세팅!A143</f>
        <v>(1133) #원천제이씨점</v>
      </c>
      <c r="B142" t="str">
        <f>세팅!B143</f>
        <v>150-1</v>
      </c>
      <c r="C142">
        <f t="shared" si="8"/>
        <v>1</v>
      </c>
      <c r="D142" t="str">
        <f t="shared" si="9"/>
        <v>1</v>
      </c>
      <c r="E142" s="1">
        <f>세팅!D143</f>
        <v>45962</v>
      </c>
      <c r="F142">
        <f t="shared" si="7"/>
        <v>2663590</v>
      </c>
      <c r="G142">
        <f>IFERROR(IF($A142="","",IF(SUMIFS(RAW_매출A!$J$2:$J$7000,RAW_매출A!$B$2:$B$7000,$A142,RAW_매출A!$A$2:$A$7000,EDATE($E142,G$1-1))=0,"",SUMIFS(RAW_매출A!$J$2:$J$7000,RAW_매출A!$B$2:$B$7000,$A142,RAW_매출A!$A$2:$A$7000,EDATE($E142,G$1-1)))),"")</f>
        <v>2320500</v>
      </c>
      <c r="H142">
        <f>IFERROR(IF($A142="","",IF(SUMIFS(RAW_매출A!$J$2:$J$7000,RAW_매출A!$B$2:$B$7000,$A142,RAW_매출A!$A$2:$A$7000,EDATE($E142,H$1-1))=0,"",SUMIFS(RAW_매출A!$J$2:$J$7000,RAW_매출A!$B$2:$B$7000,$A142,RAW_매출A!$A$2:$A$7000,EDATE($E142,H$1-1)))),"")</f>
        <v>2242540</v>
      </c>
      <c r="I142">
        <f>IFERROR(IF($A142="","",IF(SUMIFS(RAW_매출A!$J$2:$J$7000,RAW_매출A!$B$2:$B$7000,$A142,RAW_매출A!$A$2:$A$7000,EDATE($E142,I$1-1))=0,"",SUMIFS(RAW_매출A!$J$2:$J$7000,RAW_매출A!$B$2:$B$7000,$A142,RAW_매출A!$A$2:$A$7000,EDATE($E142,I$1-1)))),"")</f>
        <v>2477470</v>
      </c>
      <c r="J142" s="28">
        <f>IFERROR(IF($A142="","",IF(SUMIFS(RAW_매출A!$J$2:$J$7000,RAW_매출A!$B$2:$B$7000,$A142,RAW_매출A!$A$2:$A$7000,EDATE($E142,J$1-1))=0,"",SUMIFS(RAW_매출A!$J$2:$J$7000,RAW_매출A!$B$2:$B$7000,$A142,RAW_매출A!$A$2:$A$7000,EDATE($E142,J$1-1)))),"")</f>
        <v>2118030</v>
      </c>
      <c r="K142" s="28">
        <f>IFERROR(IF($A142="","",IF(SUMIFS(RAW_매출A!$J$2:$J$7000,RAW_매출A!$B$2:$B$7000,$A142,RAW_매출A!$A$2:$A$7000,EDATE($E142,K$1-1))=0,"",SUMIFS(RAW_매출A!$J$2:$J$7000,RAW_매출A!$B$2:$B$7000,$A142,RAW_매출A!$A$2:$A$7000,EDATE($E142,K$1-1)))),"")</f>
        <v>2451390</v>
      </c>
      <c r="L142" s="28">
        <f>IFERROR(IF($A142="","",IF(SUMIFS(RAW_매출A!$J$2:$J$7000,RAW_매출A!$B$2:$B$7000,$A142,RAW_매출A!$A$2:$A$7000,EDATE($E142,L$1-1))=0,"",SUMIFS(RAW_매출A!$J$2:$J$7000,RAW_매출A!$B$2:$B$7000,$A142,RAW_매출A!$A$2:$A$7000,EDATE($E142,L$1-1)))),"")</f>
        <v>2631160</v>
      </c>
      <c r="M142" s="28">
        <f>IFERROR(IF($A142="","",IF(SUMIFS(RAW_매출A!$J$2:$J$7000,RAW_매출A!$B$2:$B$7000,$A142,RAW_매출A!$A$2:$A$7000,EDATE($E142,M$1-1))=0,"",SUMIFS(RAW_매출A!$J$2:$J$7000,RAW_매출A!$B$2:$B$7000,$A142,RAW_매출A!$A$2:$A$7000,EDATE($E142,M$1-1)))),"")</f>
        <v>3355190</v>
      </c>
      <c r="N142" s="28">
        <f>IFERROR(IF($A142="","",IF(SUMIFS(RAW_매출A!$J$2:$J$7000,RAW_매출A!$B$2:$B$7000,$A142,RAW_매출A!$A$2:$A$7000,EDATE($E142,N$1-1))=0,"",SUMIFS(RAW_매출A!$J$2:$J$7000,RAW_매출A!$B$2:$B$7000,$A142,RAW_매출A!$A$2:$A$7000,EDATE($E142,N$1-1)))),"")</f>
        <v>2762180</v>
      </c>
      <c r="O142" s="28" t="str">
        <f>IFERROR(IF($A142="","",IF(SUMIFS(RAW_매출A!$J$2:$J$7000,RAW_매출A!$B$2:$B$7000,$A142,RAW_매출A!$A$2:$A$7000,EDATE($E142,O$1-1))=0,"",SUMIFS(RAW_매출A!$J$2:$J$7000,RAW_매출A!$B$2:$B$7000,$A142,RAW_매출A!$A$2:$A$7000,EDATE($E142,O$1-1)))),"")</f>
        <v/>
      </c>
      <c r="P142" t="str">
        <f>IFERROR(IF($A142="","",IF(SUMIFS(RAW_매출A!$J$2:$J$7000,RAW_매출A!$B$2:$B$7000,$A142,RAW_매출A!$A$2:$A$7000,EDATE($E142,P$1-1))=0,"",SUMIFS(RAW_매출A!$J$2:$J$7000,RAW_매출A!$B$2:$B$7000,$A142,RAW_매출A!$A$2:$A$7000,EDATE($E142,P$1-1)))),"")</f>
        <v/>
      </c>
      <c r="Q142" t="str">
        <f>IFERROR(IF($A142="","",IF(SUMIFS(RAW_매출A!$J$2:$J$7000,RAW_매출A!$B$2:$B$7000,$A142,RAW_매출A!$A$2:$A$7000,EDATE($E142,Q$1-1))=0,"",SUMIFS(RAW_매출A!$J$2:$J$7000,RAW_매출A!$B$2:$B$7000,$A142,RAW_매출A!$A$2:$A$7000,EDATE($E142,Q$1-1)))),"")</f>
        <v/>
      </c>
      <c r="R142" t="str">
        <f>IFERROR(IF($A142="","",IF(SUMIFS(RAW_매출A!$J$2:$J$7000,RAW_매출A!$B$2:$B$7000,$A142,RAW_매출A!$A$2:$A$7000,EDATE($E142,R$1-1))=0,"",SUMIFS(RAW_매출A!$J$2:$J$7000,RAW_매출A!$B$2:$B$7000,$A142,RAW_매출A!$A$2:$A$7000,EDATE($E142,R$1-1)))),"")</f>
        <v/>
      </c>
      <c r="S142" t="str">
        <f>IFERROR(IF($A142="","",IF(SUMIFS(RAW_매출A!$J$2:$J$7000,RAW_매출A!$B$2:$B$7000,$A142,RAW_매출A!$A$2:$A$7000,EDATE($E142,S$1-1))=0,"",SUMIFS(RAW_매출A!$J$2:$J$7000,RAW_매출A!$B$2:$B$7000,$A142,RAW_매출A!$A$2:$A$7000,EDATE($E142,S$1-1)))),"")</f>
        <v/>
      </c>
      <c r="T142" t="str">
        <f>IFERROR(IF($A142="","",IF(SUMIFS(RAW_매출A!$J$2:$J$7000,RAW_매출A!$B$2:$B$7000,$A142,RAW_매출A!$A$2:$A$7000,EDATE($E142,T$1-1))=0,"",SUMIFS(RAW_매출A!$J$2:$J$7000,RAW_매출A!$B$2:$B$7000,$A142,RAW_매출A!$A$2:$A$7000,EDATE($E142,T$1-1)))),"")</f>
        <v/>
      </c>
      <c r="U142" t="str">
        <f>IFERROR(IF($A142="","",IF(SUMIFS(RAW_매출A!$J$2:$J$7000,RAW_매출A!$B$2:$B$7000,$A142,RAW_매출A!$A$2:$A$7000,EDATE($E142,U$1-1))=0,"",SUMIFS(RAW_매출A!$J$2:$J$7000,RAW_매출A!$B$2:$B$7000,$A142,RAW_매출A!$A$2:$A$7000,EDATE($E142,U$1-1)))),"")</f>
        <v/>
      </c>
      <c r="V142" t="str">
        <f>IFERROR(IF($A142="","",IF(SUMIFS(RAW_매출A!$J$2:$J$7000,RAW_매출A!$B$2:$B$7000,$A142,RAW_매출A!$A$2:$A$7000,EDATE($E142,V$1-1))=0,"",SUMIFS(RAW_매출A!$J$2:$J$7000,RAW_매출A!$B$2:$B$7000,$A142,RAW_매출A!$A$2:$A$7000,EDATE($E142,V$1-1)))),"")</f>
        <v/>
      </c>
      <c r="W142" t="str">
        <f>IFERROR(IF($A142="","",IF(SUMIFS(RAW_매출A!$J$2:$J$7000,RAW_매출A!$B$2:$B$7000,$A142,RAW_매출A!$A$2:$A$7000,EDATE($E142,W$1-1))=0,"",SUMIFS(RAW_매출A!$J$2:$J$7000,RAW_매출A!$B$2:$B$7000,$A142,RAW_매출A!$A$2:$A$7000,EDATE($E142,W$1-1)))),"")</f>
        <v/>
      </c>
      <c r="X142" t="str">
        <f>IFERROR(IF($A142="","",IF(SUMIFS(RAW_매출A!$J$2:$J$7000,RAW_매출A!$B$2:$B$7000,$A142,RAW_매출A!$A$2:$A$7000,EDATE($E142,X$1-1))=0,"",SUMIFS(RAW_매출A!$J$2:$J$7000,RAW_매출A!$B$2:$B$7000,$A142,RAW_매출A!$A$2:$A$7000,EDATE($E142,X$1-1)))),"")</f>
        <v/>
      </c>
      <c r="Y142" t="str">
        <f>IFERROR(IF($A142="","",IF(SUMIFS(RAW_매출A!$J$2:$J$7000,RAW_매출A!$B$2:$B$7000,$A142,RAW_매출A!$A$2:$A$7000,EDATE($E142,Y$1-1))=0,"",SUMIFS(RAW_매출A!$J$2:$J$7000,RAW_매출A!$B$2:$B$7000,$A142,RAW_매출A!$A$2:$A$7000,EDATE($E142,Y$1-1)))),"")</f>
        <v/>
      </c>
      <c r="Z142" t="str">
        <f>IFERROR(IF($A142="","",IF(SUMIFS(RAW_매출A!$J$2:$J$7000,RAW_매출A!$B$2:$B$7000,$A142,RAW_매출A!$A$2:$A$7000,EDATE($E142,Z$1-1))=0,"",SUMIFS(RAW_매출A!$J$2:$J$7000,RAW_매출A!$B$2:$B$7000,$A142,RAW_매출A!$A$2:$A$7000,EDATE($E142,Z$1-1)))),"")</f>
        <v/>
      </c>
      <c r="AA142" t="str">
        <f>IFERROR(IF($A142="","",IF(SUMIFS(RAW_매출A!$J$2:$J$7000,RAW_매출A!$B$2:$B$7000,$A142,RAW_매출A!$A$2:$A$7000,EDATE($E142,AA$1-1))=0,"",SUMIFS(RAW_매출A!$J$2:$J$7000,RAW_매출A!$B$2:$B$7000,$A142,RAW_매출A!$A$2:$A$7000,EDATE($E142,AA$1-1)))),"")</f>
        <v/>
      </c>
      <c r="AB142" t="str">
        <f>IFERROR(IF($A142="","",IF(SUMIFS(RAW_매출A!$J$2:$J$7000,RAW_매출A!$B$2:$B$7000,$A142,RAW_매출A!$A$2:$A$7000,EDATE($E142,AB$1-1))=0,"",SUMIFS(RAW_매출A!$J$2:$J$7000,RAW_매출A!$B$2:$B$7000,$A142,RAW_매출A!$A$2:$A$7000,EDATE($E142,AB$1-1)))),"")</f>
        <v/>
      </c>
      <c r="AC142" t="str">
        <f>IFERROR(IF($A142="","",IF(SUMIFS(RAW_매출A!$J$2:$J$7000,RAW_매출A!$B$2:$B$7000,$A142,RAW_매출A!$A$2:$A$7000,EDATE($E142,AC$1-1))=0,"",SUMIFS(RAW_매출A!$J$2:$J$7000,RAW_매출A!$B$2:$B$7000,$A142,RAW_매출A!$A$2:$A$7000,EDATE($E142,AC$1-1)))),"")</f>
        <v/>
      </c>
      <c r="AD142" t="str">
        <f>IFERROR(IF($A142="","",IF(SUMIFS(RAW_매출A!$J$2:$J$7000,RAW_매출A!$B$2:$B$7000,$A142,RAW_매출A!$A$2:$A$7000,EDATE($E142,AD$1-1))=0,"",SUMIFS(RAW_매출A!$J$2:$J$7000,RAW_매출A!$B$2:$B$7000,$A142,RAW_매출A!$A$2:$A$7000,EDATE($E142,AD$1-1)))),"")</f>
        <v/>
      </c>
      <c r="AE142" t="str">
        <f>IFERROR(IF($A142="","",IF(SUMIFS(RAW_매출A!$J$2:$J$7000,RAW_매출A!$B$2:$B$7000,$A142,RAW_매출A!$A$2:$A$7000,EDATE($E142,AE$1-1))=0,"",SUMIFS(RAW_매출A!$J$2:$J$7000,RAW_매출A!$B$2:$B$7000,$A142,RAW_매출A!$A$2:$A$7000,EDATE($E142,AE$1-1)))),"")</f>
        <v/>
      </c>
      <c r="AF142" t="str">
        <f>IFERROR(IF($A142="","",IF(SUMIFS(RAW_매출A!$J$2:$J$7000,RAW_매출A!$B$2:$B$7000,$A142,RAW_매출A!$A$2:$A$7000,EDATE($E142,AF$1-1))=0,"",SUMIFS(RAW_매출A!$J$2:$J$7000,RAW_매출A!$B$2:$B$7000,$A142,RAW_매출A!$A$2:$A$7000,EDATE($E142,AF$1-1)))),"")</f>
        <v/>
      </c>
      <c r="AG142" t="str">
        <f>IFERROR(IF($A142="","",IF(SUMIFS(RAW_매출A!$J$2:$J$7000,RAW_매출A!$B$2:$B$7000,$A142,RAW_매출A!$A$2:$A$7000,EDATE($E142,AG$1-1))=0,"",SUMIFS(RAW_매출A!$J$2:$J$7000,RAW_매출A!$B$2:$B$7000,$A142,RAW_매출A!$A$2:$A$7000,EDATE($E142,AG$1-1)))),"")</f>
        <v/>
      </c>
      <c r="AH142" t="str">
        <f>IFERROR(IF($A142="","",IF(SUMIFS(RAW_매출A!$J$2:$J$7000,RAW_매출A!$B$2:$B$7000,$A142,RAW_매출A!$A$2:$A$7000,EDATE($E142,AH$1-1))=0,"",SUMIFS(RAW_매출A!$J$2:$J$7000,RAW_매출A!$B$2:$B$7000,$A142,RAW_매출A!$A$2:$A$7000,EDATE($E142,AH$1-1)))),"")</f>
        <v/>
      </c>
      <c r="AI142" t="str">
        <f>IFERROR(IF($A142="","",IF(SUMIFS(RAW_매출A!$J$2:$J$7000,RAW_매출A!$B$2:$B$7000,$A142,RAW_매출A!$A$2:$A$7000,EDATE($E142,AI$1-1))=0,"",SUMIFS(RAW_매출A!$J$2:$J$7000,RAW_매출A!$B$2:$B$7000,$A142,RAW_매출A!$A$2:$A$7000,EDATE($E142,AI$1-1)))),"")</f>
        <v/>
      </c>
      <c r="AJ142" t="str">
        <f>IFERROR(IF($A142="","",IF(SUMIFS(RAW_매출A!$J$2:$J$7000,RAW_매출A!$B$2:$B$7000,$A142,RAW_매출A!$A$2:$A$7000,EDATE($E142,AJ$1-1))=0,"",SUMIFS(RAW_매출A!$J$2:$J$7000,RAW_매출A!$B$2:$B$7000,$A142,RAW_매출A!$A$2:$A$7000,EDATE($E142,AJ$1-1)))),"")</f>
        <v/>
      </c>
      <c r="AK142" t="str">
        <f>IFERROR(IF($A142="","",IF(SUMIFS(RAW_매출A!$J$2:$J$7000,RAW_매출A!$B$2:$B$7000,$A142,RAW_매출A!$A$2:$A$7000,EDATE($E142,AK$1-1))=0,"",SUMIFS(RAW_매출A!$J$2:$J$7000,RAW_매출A!$B$2:$B$7000,$A142,RAW_매출A!$A$2:$A$7000,EDATE($E142,AK$1-1)))),"")</f>
        <v/>
      </c>
      <c r="AL142" t="str">
        <f>IFERROR(IF($A142="","",IF(SUMIFS(RAW_매출A!$J$2:$J$7000,RAW_매출A!$B$2:$B$7000,$A142,RAW_매출A!$A$2:$A$7000,EDATE($E142,AL$1-1))=0,"",SUMIFS(RAW_매출A!$J$2:$J$7000,RAW_매출A!$B$2:$B$7000,$A142,RAW_매출A!$A$2:$A$7000,EDATE($E142,AL$1-1)))),"")</f>
        <v/>
      </c>
      <c r="AM142" t="str">
        <f>IFERROR(IF($A142="","",IF(SUMIFS(RAW_매출A!$J$2:$J$7000,RAW_매출A!$B$2:$B$7000,$A142,RAW_매출A!$A$2:$A$7000,EDATE($E142,AM$1-1))=0,"",SUMIFS(RAW_매출A!$J$2:$J$7000,RAW_매출A!$B$2:$B$7000,$A142,RAW_매출A!$A$2:$A$7000,EDATE($E142,AM$1-1)))),"")</f>
        <v/>
      </c>
      <c r="AN142" t="str">
        <f>IFERROR(IF($A142="","",IF(SUMIFS(RAW_매출A!$J$2:$J$7000,RAW_매출A!$B$2:$B$7000,$A142,RAW_매출A!$A$2:$A$7000,EDATE($E142,AN$1-1))=0,"",SUMIFS(RAW_매출A!$J$2:$J$7000,RAW_매출A!$B$2:$B$7000,$A142,RAW_매출A!$A$2:$A$7000,EDATE($E142,AN$1-1)))),"")</f>
        <v/>
      </c>
      <c r="AO142" t="str">
        <f>IFERROR(IF($A142="","",IF(SUMIFS(RAW_매출A!$J$2:$J$7000,RAW_매출A!$B$2:$B$7000,$A142,RAW_매출A!$A$2:$A$7000,EDATE($E142,AO$1-1))=0,"",SUMIFS(RAW_매출A!$J$2:$J$7000,RAW_매출A!$B$2:$B$7000,$A142,RAW_매출A!$A$2:$A$7000,EDATE($E142,AO$1-1)))),"")</f>
        <v/>
      </c>
      <c r="AP142" t="str">
        <f>IFERROR(IF($A142="","",IF(SUMIFS(RAW_매출A!$J$2:$J$7000,RAW_매출A!$B$2:$B$7000,$A142,RAW_매출A!$A$2:$A$7000,EDATE($E142,AP$1-1))=0,"",SUMIFS(RAW_매출A!$J$2:$J$7000,RAW_매출A!$B$2:$B$7000,$A142,RAW_매출A!$A$2:$A$7000,EDATE($E142,AP$1-1)))),"")</f>
        <v/>
      </c>
      <c r="AQ142" t="str">
        <f>IFERROR(IF($A142="","",IF(SUMIFS(RAW_매출A!$J$2:$J$7000,RAW_매출A!$B$2:$B$7000,$A142,RAW_매출A!$A$2:$A$7000,EDATE($E142,AQ$1-1))=0,"",SUMIFS(RAW_매출A!$J$2:$J$7000,RAW_매출A!$B$2:$B$7000,$A142,RAW_매출A!$A$2:$A$7000,EDATE($E142,AQ$1-1)))),"")</f>
        <v/>
      </c>
      <c r="AR142" t="str">
        <f>IFERROR(IF($A142="","",IF(SUMIFS(RAW_매출A!$J$2:$J$7000,RAW_매출A!$B$2:$B$7000,$A142,RAW_매출A!$A$2:$A$7000,EDATE($E142,AR$1-1))=0,"",SUMIFS(RAW_매출A!$J$2:$J$7000,RAW_매출A!$B$2:$B$7000,$A142,RAW_매출A!$A$2:$A$7000,EDATE($E142,AR$1-1)))),"")</f>
        <v/>
      </c>
      <c r="AS142" t="str">
        <f>IFERROR(IF($A142="","",IF(SUMIFS(RAW_매출A!$J$2:$J$7000,RAW_매출A!$B$2:$B$7000,$A142,RAW_매출A!$A$2:$A$7000,EDATE($E142,AS$1-1))=0,"",SUMIFS(RAW_매출A!$J$2:$J$7000,RAW_매출A!$B$2:$B$7000,$A142,RAW_매출A!$A$2:$A$7000,EDATE($E142,AS$1-1)))),"")</f>
        <v/>
      </c>
      <c r="AT142" t="str">
        <f>IFERROR(IF($A142="","",IF(SUMIFS(RAW_매출A!$J$2:$J$7000,RAW_매출A!$B$2:$B$7000,$A142,RAW_매출A!$A$2:$A$7000,EDATE($E142,AT$1-1))=0,"",SUMIFS(RAW_매출A!$J$2:$J$7000,RAW_매출A!$B$2:$B$7000,$A142,RAW_매출A!$A$2:$A$7000,EDATE($E142,AT$1-1)))),"")</f>
        <v/>
      </c>
      <c r="AU142" t="str">
        <f>IFERROR(IF($A142="","",IF(SUMIFS(RAW_매출A!$J$2:$J$7000,RAW_매출A!$B$2:$B$7000,$A142,RAW_매출A!$A$2:$A$7000,EDATE($E142,AU$1-1))=0,"",SUMIFS(RAW_매출A!$J$2:$J$7000,RAW_매출A!$B$2:$B$7000,$A142,RAW_매출A!$A$2:$A$7000,EDATE($E142,AU$1-1)))),"")</f>
        <v/>
      </c>
      <c r="AV142" t="str">
        <f>IFERROR(IF($A142="","",IF(SUMIFS(RAW_매출A!$J$2:$J$7000,RAW_매출A!$B$2:$B$7000,$A142,RAW_매출A!$A$2:$A$7000,EDATE($E142,AV$1-1))=0,"",SUMIFS(RAW_매출A!$J$2:$J$7000,RAW_매출A!$B$2:$B$7000,$A142,RAW_매출A!$A$2:$A$7000,EDATE($E142,AV$1-1)))),"")</f>
        <v/>
      </c>
      <c r="AW142" t="str">
        <f>IFERROR(IF($A142="","",IF(SUMIFS(RAW_매출A!$J$2:$J$7000,RAW_매출A!$B$2:$B$7000,$A142,RAW_매출A!$A$2:$A$7000,EDATE($E142,AW$1-1))=0,"",SUMIFS(RAW_매출A!$J$2:$J$7000,RAW_매출A!$B$2:$B$7000,$A142,RAW_매출A!$A$2:$A$7000,EDATE($E142,AW$1-1)))),"")</f>
        <v/>
      </c>
      <c r="AX142" t="str">
        <f>IFERROR(IF($A142="","",IF(SUMIFS(RAW_매출A!$J$2:$J$7000,RAW_매출A!$B$2:$B$7000,$A142,RAW_매출A!$A$2:$A$7000,EDATE($E142,AX$1-1))=0,"",SUMIFS(RAW_매출A!$J$2:$J$7000,RAW_매출A!$B$2:$B$7000,$A142,RAW_매출A!$A$2:$A$7000,EDATE($E142,AX$1-1)))),"")</f>
        <v/>
      </c>
      <c r="AY142" t="str">
        <f>IFERROR(IF($A142="","",IF(SUMIFS(RAW_매출A!$J$2:$J$7000,RAW_매출A!$B$2:$B$7000,$A142,RAW_매출A!$A$2:$A$7000,EDATE($E142,AY$1-1))=0,"",SUMIFS(RAW_매출A!$J$2:$J$7000,RAW_매출A!$B$2:$B$7000,$A142,RAW_매출A!$A$2:$A$7000,EDATE($E142,AY$1-1)))),"")</f>
        <v/>
      </c>
      <c r="AZ142" t="str">
        <f>IFERROR(IF($A142="","",IF(SUMIFS(RAW_매출A!$J$2:$J$7000,RAW_매출A!$B$2:$B$7000,$A142,RAW_매출A!$A$2:$A$7000,EDATE($E142,AZ$1-1))=0,"",SUMIFS(RAW_매출A!$J$2:$J$7000,RAW_매출A!$B$2:$B$7000,$A142,RAW_매출A!$A$2:$A$7000,EDATE($E142,AZ$1-1)))),"")</f>
        <v/>
      </c>
      <c r="BA142" t="str">
        <f>IFERROR(IF($A142="","",IF(SUMIFS(RAW_매출A!$J$2:$J$7000,RAW_매출A!$B$2:$B$7000,$A142,RAW_매출A!$A$2:$A$7000,EDATE($E142,BA$1-1))=0,"",SUMIFS(RAW_매출A!$J$2:$J$7000,RAW_매출A!$B$2:$B$7000,$A142,RAW_매출A!$A$2:$A$7000,EDATE($E142,BA$1-1)))),"")</f>
        <v/>
      </c>
      <c r="BB142" t="str">
        <f>IFERROR(IF($A142="","",IF(SUMIFS(RAW_매출A!$J$2:$J$7000,RAW_매출A!$B$2:$B$7000,$A142,RAW_매출A!$A$2:$A$7000,EDATE($E142,BB$1-1))=0,"",SUMIFS(RAW_매출A!$J$2:$J$7000,RAW_매출A!$B$2:$B$7000,$A142,RAW_매출A!$A$2:$A$7000,EDATE($E142,BB$1-1)))),"")</f>
        <v/>
      </c>
      <c r="BC142" t="str">
        <f>IFERROR(IF($A142="","",IF(SUMIFS(RAW_매출A!$J$2:$J$7000,RAW_매출A!$B$2:$B$7000,$A142,RAW_매출A!$A$2:$A$7000,EDATE($E142,BC$1-1))=0,"",SUMIFS(RAW_매출A!$J$2:$J$7000,RAW_매출A!$B$2:$B$7000,$A142,RAW_매출A!$A$2:$A$7000,EDATE($E142,BC$1-1)))),"")</f>
        <v/>
      </c>
      <c r="BD142" t="str">
        <f>IFERROR(IF($A142="","",IF(SUMIFS(RAW_매출A!$J$2:$J$7000,RAW_매출A!$B$2:$B$7000,$A142,RAW_매출A!$A$2:$A$7000,EDATE($E142,BD$1-1))=0,"",SUMIFS(RAW_매출A!$J$2:$J$7000,RAW_매출A!$B$2:$B$7000,$A142,RAW_매출A!$A$2:$A$7000,EDATE($E142,BD$1-1)))),"")</f>
        <v/>
      </c>
      <c r="BE142" t="str">
        <f>IFERROR(IF($A142="","",IF(SUMIFS(RAW_매출A!$J$2:$J$7000,RAW_매출A!$B$2:$B$7000,$A142,RAW_매출A!$A$2:$A$7000,EDATE($E142,BE$1-1))=0,"",SUMIFS(RAW_매출A!$J$2:$J$7000,RAW_매출A!$B$2:$B$7000,$A142,RAW_매출A!$A$2:$A$7000,EDATE($E142,BE$1-1)))),"")</f>
        <v/>
      </c>
      <c r="BF142" t="str">
        <f>IFERROR(IF($A142="","",IF(SUMIFS(RAW_매출A!$J$2:$J$7000,RAW_매출A!$B$2:$B$7000,$A142,RAW_매출A!$A$2:$A$7000,EDATE($E142,BF$1-1))=0,"",SUMIFS(RAW_매출A!$J$2:$J$7000,RAW_매출A!$B$2:$B$7000,$A142,RAW_매출A!$A$2:$A$7000,EDATE($E142,BF$1-1)))),"")</f>
        <v/>
      </c>
      <c r="BG142" t="str">
        <f>IFERROR(IF($A142="","",IF(SUMIFS(RAW_매출A!$J$2:$J$7000,RAW_매출A!$B$2:$B$7000,$A142,RAW_매출A!$A$2:$A$7000,EDATE($E142,BG$1-1))=0,"",SUMIFS(RAW_매출A!$J$2:$J$7000,RAW_매출A!$B$2:$B$7000,$A142,RAW_매출A!$A$2:$A$7000,EDATE($E142,BG$1-1)))),"")</f>
        <v/>
      </c>
      <c r="BH142" t="str">
        <f>IFERROR(IF($A142="","",IF(SUMIFS(RAW_매출A!$J$2:$J$7000,RAW_매출A!$B$2:$B$7000,$A142,RAW_매출A!$A$2:$A$7000,EDATE($E142,BH$1-1))=0,"",SUMIFS(RAW_매출A!$J$2:$J$7000,RAW_매출A!$B$2:$B$7000,$A142,RAW_매출A!$A$2:$A$7000,EDATE($E142,BH$1-1)))),"")</f>
        <v/>
      </c>
      <c r="BI142" t="str">
        <f>IFERROR(IF($A142="","",IF(SUMIFS(RAW_매출A!$J$2:$J$7000,RAW_매출A!$B$2:$B$7000,$A142,RAW_매출A!$A$2:$A$7000,EDATE($E142,BI$1-1))=0,"",SUMIFS(RAW_매출A!$J$2:$J$7000,RAW_매출A!$B$2:$B$7000,$A142,RAW_매출A!$A$2:$A$7000,EDATE($E142,BI$1-1)))),"")</f>
        <v/>
      </c>
      <c r="BJ142" t="str">
        <f>IFERROR(IF($A142="","",IF(SUMIFS(RAW_매출A!$J$2:$J$7000,RAW_매출A!$B$2:$B$7000,$A142,RAW_매출A!$A$2:$A$7000,EDATE($E142,BJ$1-1))=0,"",SUMIFS(RAW_매출A!$J$2:$J$7000,RAW_매출A!$B$2:$B$7000,$A142,RAW_매출A!$A$2:$A$7000,EDATE($E142,BJ$1-1)))),"")</f>
        <v/>
      </c>
      <c r="BK142" t="str">
        <f>IFERROR(IF($A142="","",IF(SUMIFS(RAW_매출A!$J$2:$J$7000,RAW_매출A!$B$2:$B$7000,$A142,RAW_매출A!$A$2:$A$7000,EDATE($E142,BK$1-1))=0,"",SUMIFS(RAW_매출A!$J$2:$J$7000,RAW_매출A!$B$2:$B$7000,$A142,RAW_매출A!$A$2:$A$7000,EDATE($E142,BK$1-1)))),"")</f>
        <v/>
      </c>
      <c r="BL142" t="str">
        <f>IFERROR(IF($A142="","",IF(SUMIFS(RAW_매출A!$J$2:$J$7000,RAW_매출A!$B$2:$B$7000,$A142,RAW_매출A!$A$2:$A$7000,EDATE($E142,BL$1-1))=0,"",SUMIFS(RAW_매출A!$J$2:$J$7000,RAW_매출A!$B$2:$B$7000,$A142,RAW_매출A!$A$2:$A$7000,EDATE($E142,BL$1-1)))),"")</f>
        <v/>
      </c>
      <c r="BM142" t="str">
        <f>IFERROR(IF($A142="","",IF(SUMIFS(RAW_매출A!$J$2:$J$7000,RAW_매출A!$B$2:$B$7000,$A142,RAW_매출A!$A$2:$A$7000,EDATE($E142,BM$1-1))=0,"",SUMIFS(RAW_매출A!$J$2:$J$7000,RAW_매출A!$B$2:$B$7000,$A142,RAW_매출A!$A$2:$A$7000,EDATE($E142,BM$1-1)))),"")</f>
        <v/>
      </c>
      <c r="BN142" t="str">
        <f>IFERROR(IF($A142="","",IF(SUMIFS(RAW_매출A!$J$2:$J$7000,RAW_매출A!$B$2:$B$7000,$A142,RAW_매출A!$A$2:$A$7000,EDATE($E142,BN$1-1))=0,"",SUMIFS(RAW_매출A!$J$2:$J$7000,RAW_매출A!$B$2:$B$7000,$A142,RAW_매출A!$A$2:$A$7000,EDATE($E142,BN$1-1)))),"")</f>
        <v/>
      </c>
    </row>
    <row r="143" spans="1:66" x14ac:dyDescent="0.3">
      <c r="A143" t="str">
        <f>세팅!A144</f>
        <v>(1134) #인하문화점</v>
      </c>
      <c r="B143" t="str">
        <f>세팅!B144</f>
        <v>150-1</v>
      </c>
      <c r="C143">
        <f t="shared" si="8"/>
        <v>1</v>
      </c>
      <c r="D143" t="str">
        <f t="shared" si="9"/>
        <v>1</v>
      </c>
      <c r="E143" s="1">
        <f>세팅!D144</f>
        <v>45962</v>
      </c>
      <c r="F143">
        <f t="shared" si="7"/>
        <v>4373894</v>
      </c>
      <c r="G143">
        <f>IFERROR(IF($A143="","",IF(SUMIFS(RAW_매출A!$J$2:$J$7000,RAW_매출A!$B$2:$B$7000,$A143,RAW_매출A!$A$2:$A$7000,EDATE($E143,G$1-1))=0,"",SUMIFS(RAW_매출A!$J$2:$J$7000,RAW_매출A!$B$2:$B$7000,$A143,RAW_매출A!$A$2:$A$7000,EDATE($E143,G$1-1)))),"")</f>
        <v>3109230</v>
      </c>
      <c r="H143">
        <f>IFERROR(IF($A143="","",IF(SUMIFS(RAW_매출A!$J$2:$J$7000,RAW_매출A!$B$2:$B$7000,$A143,RAW_매출A!$A$2:$A$7000,EDATE($E143,H$1-1))=0,"",SUMIFS(RAW_매출A!$J$2:$J$7000,RAW_매출A!$B$2:$B$7000,$A143,RAW_매출A!$A$2:$A$7000,EDATE($E143,H$1-1)))),"")</f>
        <v>3241330</v>
      </c>
      <c r="I143">
        <f>IFERROR(IF($A143="","",IF(SUMIFS(RAW_매출A!$J$2:$J$7000,RAW_매출A!$B$2:$B$7000,$A143,RAW_매출A!$A$2:$A$7000,EDATE($E143,I$1-1))=0,"",SUMIFS(RAW_매출A!$J$2:$J$7000,RAW_매출A!$B$2:$B$7000,$A143,RAW_매출A!$A$2:$A$7000,EDATE($E143,I$1-1)))),"")</f>
        <v>3478590</v>
      </c>
      <c r="J143" s="28">
        <f>IFERROR(IF($A143="","",IF(SUMIFS(RAW_매출A!$J$2:$J$7000,RAW_매출A!$B$2:$B$7000,$A143,RAW_매출A!$A$2:$A$7000,EDATE($E143,J$1-1))=0,"",SUMIFS(RAW_매출A!$J$2:$J$7000,RAW_매출A!$B$2:$B$7000,$A143,RAW_매출A!$A$2:$A$7000,EDATE($E143,J$1-1)))),"")</f>
        <v>3840970</v>
      </c>
      <c r="K143" s="28">
        <f>IFERROR(IF($A143="","",IF(SUMIFS(RAW_매출A!$J$2:$J$7000,RAW_매출A!$B$2:$B$7000,$A143,RAW_매출A!$A$2:$A$7000,EDATE($E143,K$1-1))=0,"",SUMIFS(RAW_매출A!$J$2:$J$7000,RAW_매출A!$B$2:$B$7000,$A143,RAW_매출A!$A$2:$A$7000,EDATE($E143,K$1-1)))),"")</f>
        <v>4541920</v>
      </c>
      <c r="L143" s="28">
        <f>IFERROR(IF($A143="","",IF(SUMIFS(RAW_매출A!$J$2:$J$7000,RAW_매출A!$B$2:$B$7000,$A143,RAW_매출A!$A$2:$A$7000,EDATE($E143,L$1-1))=0,"",SUMIFS(RAW_매출A!$J$2:$J$7000,RAW_매출A!$B$2:$B$7000,$A143,RAW_매출A!$A$2:$A$7000,EDATE($E143,L$1-1)))),"")</f>
        <v>4197810</v>
      </c>
      <c r="M143" s="28">
        <f>IFERROR(IF($A143="","",IF(SUMIFS(RAW_매출A!$J$2:$J$7000,RAW_매출A!$B$2:$B$7000,$A143,RAW_매출A!$A$2:$A$7000,EDATE($E143,M$1-1))=0,"",SUMIFS(RAW_매출A!$J$2:$J$7000,RAW_매출A!$B$2:$B$7000,$A143,RAW_매출A!$A$2:$A$7000,EDATE($E143,M$1-1)))),"")</f>
        <v>4794780</v>
      </c>
      <c r="N143" s="28">
        <f>IFERROR(IF($A143="","",IF(SUMIFS(RAW_매출A!$J$2:$J$7000,RAW_매출A!$B$2:$B$7000,$A143,RAW_매출A!$A$2:$A$7000,EDATE($E143,N$1-1))=0,"",SUMIFS(RAW_매출A!$J$2:$J$7000,RAW_매출A!$B$2:$B$7000,$A143,RAW_매출A!$A$2:$A$7000,EDATE($E143,N$1-1)))),"")</f>
        <v>4493990</v>
      </c>
      <c r="O143" s="28" t="str">
        <f>IFERROR(IF($A143="","",IF(SUMIFS(RAW_매출A!$J$2:$J$7000,RAW_매출A!$B$2:$B$7000,$A143,RAW_매출A!$A$2:$A$7000,EDATE($E143,O$1-1))=0,"",SUMIFS(RAW_매출A!$J$2:$J$7000,RAW_매출A!$B$2:$B$7000,$A143,RAW_매출A!$A$2:$A$7000,EDATE($E143,O$1-1)))),"")</f>
        <v/>
      </c>
      <c r="P143" t="str">
        <f>IFERROR(IF($A143="","",IF(SUMIFS(RAW_매출A!$J$2:$J$7000,RAW_매출A!$B$2:$B$7000,$A143,RAW_매출A!$A$2:$A$7000,EDATE($E143,P$1-1))=0,"",SUMIFS(RAW_매출A!$J$2:$J$7000,RAW_매출A!$B$2:$B$7000,$A143,RAW_매출A!$A$2:$A$7000,EDATE($E143,P$1-1)))),"")</f>
        <v/>
      </c>
      <c r="Q143" t="str">
        <f>IFERROR(IF($A143="","",IF(SUMIFS(RAW_매출A!$J$2:$J$7000,RAW_매출A!$B$2:$B$7000,$A143,RAW_매출A!$A$2:$A$7000,EDATE($E143,Q$1-1))=0,"",SUMIFS(RAW_매출A!$J$2:$J$7000,RAW_매출A!$B$2:$B$7000,$A143,RAW_매출A!$A$2:$A$7000,EDATE($E143,Q$1-1)))),"")</f>
        <v/>
      </c>
      <c r="R143" t="str">
        <f>IFERROR(IF($A143="","",IF(SUMIFS(RAW_매출A!$J$2:$J$7000,RAW_매출A!$B$2:$B$7000,$A143,RAW_매출A!$A$2:$A$7000,EDATE($E143,R$1-1))=0,"",SUMIFS(RAW_매출A!$J$2:$J$7000,RAW_매출A!$B$2:$B$7000,$A143,RAW_매출A!$A$2:$A$7000,EDATE($E143,R$1-1)))),"")</f>
        <v/>
      </c>
      <c r="S143" t="str">
        <f>IFERROR(IF($A143="","",IF(SUMIFS(RAW_매출A!$J$2:$J$7000,RAW_매출A!$B$2:$B$7000,$A143,RAW_매출A!$A$2:$A$7000,EDATE($E143,S$1-1))=0,"",SUMIFS(RAW_매출A!$J$2:$J$7000,RAW_매출A!$B$2:$B$7000,$A143,RAW_매출A!$A$2:$A$7000,EDATE($E143,S$1-1)))),"")</f>
        <v/>
      </c>
      <c r="T143" t="str">
        <f>IFERROR(IF($A143="","",IF(SUMIFS(RAW_매출A!$J$2:$J$7000,RAW_매출A!$B$2:$B$7000,$A143,RAW_매출A!$A$2:$A$7000,EDATE($E143,T$1-1))=0,"",SUMIFS(RAW_매출A!$J$2:$J$7000,RAW_매출A!$B$2:$B$7000,$A143,RAW_매출A!$A$2:$A$7000,EDATE($E143,T$1-1)))),"")</f>
        <v/>
      </c>
      <c r="U143" t="str">
        <f>IFERROR(IF($A143="","",IF(SUMIFS(RAW_매출A!$J$2:$J$7000,RAW_매출A!$B$2:$B$7000,$A143,RAW_매출A!$A$2:$A$7000,EDATE($E143,U$1-1))=0,"",SUMIFS(RAW_매출A!$J$2:$J$7000,RAW_매출A!$B$2:$B$7000,$A143,RAW_매출A!$A$2:$A$7000,EDATE($E143,U$1-1)))),"")</f>
        <v/>
      </c>
      <c r="V143" t="str">
        <f>IFERROR(IF($A143="","",IF(SUMIFS(RAW_매출A!$J$2:$J$7000,RAW_매출A!$B$2:$B$7000,$A143,RAW_매출A!$A$2:$A$7000,EDATE($E143,V$1-1))=0,"",SUMIFS(RAW_매출A!$J$2:$J$7000,RAW_매출A!$B$2:$B$7000,$A143,RAW_매출A!$A$2:$A$7000,EDATE($E143,V$1-1)))),"")</f>
        <v/>
      </c>
      <c r="W143" t="str">
        <f>IFERROR(IF($A143="","",IF(SUMIFS(RAW_매출A!$J$2:$J$7000,RAW_매출A!$B$2:$B$7000,$A143,RAW_매출A!$A$2:$A$7000,EDATE($E143,W$1-1))=0,"",SUMIFS(RAW_매출A!$J$2:$J$7000,RAW_매출A!$B$2:$B$7000,$A143,RAW_매출A!$A$2:$A$7000,EDATE($E143,W$1-1)))),"")</f>
        <v/>
      </c>
      <c r="X143" t="str">
        <f>IFERROR(IF($A143="","",IF(SUMIFS(RAW_매출A!$J$2:$J$7000,RAW_매출A!$B$2:$B$7000,$A143,RAW_매출A!$A$2:$A$7000,EDATE($E143,X$1-1))=0,"",SUMIFS(RAW_매출A!$J$2:$J$7000,RAW_매출A!$B$2:$B$7000,$A143,RAW_매출A!$A$2:$A$7000,EDATE($E143,X$1-1)))),"")</f>
        <v/>
      </c>
      <c r="Y143" t="str">
        <f>IFERROR(IF($A143="","",IF(SUMIFS(RAW_매출A!$J$2:$J$7000,RAW_매출A!$B$2:$B$7000,$A143,RAW_매출A!$A$2:$A$7000,EDATE($E143,Y$1-1))=0,"",SUMIFS(RAW_매출A!$J$2:$J$7000,RAW_매출A!$B$2:$B$7000,$A143,RAW_매출A!$A$2:$A$7000,EDATE($E143,Y$1-1)))),"")</f>
        <v/>
      </c>
      <c r="Z143" t="str">
        <f>IFERROR(IF($A143="","",IF(SUMIFS(RAW_매출A!$J$2:$J$7000,RAW_매출A!$B$2:$B$7000,$A143,RAW_매출A!$A$2:$A$7000,EDATE($E143,Z$1-1))=0,"",SUMIFS(RAW_매출A!$J$2:$J$7000,RAW_매출A!$B$2:$B$7000,$A143,RAW_매출A!$A$2:$A$7000,EDATE($E143,Z$1-1)))),"")</f>
        <v/>
      </c>
      <c r="AA143" t="str">
        <f>IFERROR(IF($A143="","",IF(SUMIFS(RAW_매출A!$J$2:$J$7000,RAW_매출A!$B$2:$B$7000,$A143,RAW_매출A!$A$2:$A$7000,EDATE($E143,AA$1-1))=0,"",SUMIFS(RAW_매출A!$J$2:$J$7000,RAW_매출A!$B$2:$B$7000,$A143,RAW_매출A!$A$2:$A$7000,EDATE($E143,AA$1-1)))),"")</f>
        <v/>
      </c>
      <c r="AB143" t="str">
        <f>IFERROR(IF($A143="","",IF(SUMIFS(RAW_매출A!$J$2:$J$7000,RAW_매출A!$B$2:$B$7000,$A143,RAW_매출A!$A$2:$A$7000,EDATE($E143,AB$1-1))=0,"",SUMIFS(RAW_매출A!$J$2:$J$7000,RAW_매출A!$B$2:$B$7000,$A143,RAW_매출A!$A$2:$A$7000,EDATE($E143,AB$1-1)))),"")</f>
        <v/>
      </c>
      <c r="AC143" t="str">
        <f>IFERROR(IF($A143="","",IF(SUMIFS(RAW_매출A!$J$2:$J$7000,RAW_매출A!$B$2:$B$7000,$A143,RAW_매출A!$A$2:$A$7000,EDATE($E143,AC$1-1))=0,"",SUMIFS(RAW_매출A!$J$2:$J$7000,RAW_매출A!$B$2:$B$7000,$A143,RAW_매출A!$A$2:$A$7000,EDATE($E143,AC$1-1)))),"")</f>
        <v/>
      </c>
      <c r="AD143" t="str">
        <f>IFERROR(IF($A143="","",IF(SUMIFS(RAW_매출A!$J$2:$J$7000,RAW_매출A!$B$2:$B$7000,$A143,RAW_매출A!$A$2:$A$7000,EDATE($E143,AD$1-1))=0,"",SUMIFS(RAW_매출A!$J$2:$J$7000,RAW_매출A!$B$2:$B$7000,$A143,RAW_매출A!$A$2:$A$7000,EDATE($E143,AD$1-1)))),"")</f>
        <v/>
      </c>
      <c r="AE143" t="str">
        <f>IFERROR(IF($A143="","",IF(SUMIFS(RAW_매출A!$J$2:$J$7000,RAW_매출A!$B$2:$B$7000,$A143,RAW_매출A!$A$2:$A$7000,EDATE($E143,AE$1-1))=0,"",SUMIFS(RAW_매출A!$J$2:$J$7000,RAW_매출A!$B$2:$B$7000,$A143,RAW_매출A!$A$2:$A$7000,EDATE($E143,AE$1-1)))),"")</f>
        <v/>
      </c>
      <c r="AF143" t="str">
        <f>IFERROR(IF($A143="","",IF(SUMIFS(RAW_매출A!$J$2:$J$7000,RAW_매출A!$B$2:$B$7000,$A143,RAW_매출A!$A$2:$A$7000,EDATE($E143,AF$1-1))=0,"",SUMIFS(RAW_매출A!$J$2:$J$7000,RAW_매출A!$B$2:$B$7000,$A143,RAW_매출A!$A$2:$A$7000,EDATE($E143,AF$1-1)))),"")</f>
        <v/>
      </c>
      <c r="AG143" t="str">
        <f>IFERROR(IF($A143="","",IF(SUMIFS(RAW_매출A!$J$2:$J$7000,RAW_매출A!$B$2:$B$7000,$A143,RAW_매출A!$A$2:$A$7000,EDATE($E143,AG$1-1))=0,"",SUMIFS(RAW_매출A!$J$2:$J$7000,RAW_매출A!$B$2:$B$7000,$A143,RAW_매출A!$A$2:$A$7000,EDATE($E143,AG$1-1)))),"")</f>
        <v/>
      </c>
      <c r="AH143" t="str">
        <f>IFERROR(IF($A143="","",IF(SUMIFS(RAW_매출A!$J$2:$J$7000,RAW_매출A!$B$2:$B$7000,$A143,RAW_매출A!$A$2:$A$7000,EDATE($E143,AH$1-1))=0,"",SUMIFS(RAW_매출A!$J$2:$J$7000,RAW_매출A!$B$2:$B$7000,$A143,RAW_매출A!$A$2:$A$7000,EDATE($E143,AH$1-1)))),"")</f>
        <v/>
      </c>
      <c r="AI143" t="str">
        <f>IFERROR(IF($A143="","",IF(SUMIFS(RAW_매출A!$J$2:$J$7000,RAW_매출A!$B$2:$B$7000,$A143,RAW_매출A!$A$2:$A$7000,EDATE($E143,AI$1-1))=0,"",SUMIFS(RAW_매출A!$J$2:$J$7000,RAW_매출A!$B$2:$B$7000,$A143,RAW_매출A!$A$2:$A$7000,EDATE($E143,AI$1-1)))),"")</f>
        <v/>
      </c>
      <c r="AJ143" t="str">
        <f>IFERROR(IF($A143="","",IF(SUMIFS(RAW_매출A!$J$2:$J$7000,RAW_매출A!$B$2:$B$7000,$A143,RAW_매출A!$A$2:$A$7000,EDATE($E143,AJ$1-1))=0,"",SUMIFS(RAW_매출A!$J$2:$J$7000,RAW_매출A!$B$2:$B$7000,$A143,RAW_매출A!$A$2:$A$7000,EDATE($E143,AJ$1-1)))),"")</f>
        <v/>
      </c>
      <c r="AK143" t="str">
        <f>IFERROR(IF($A143="","",IF(SUMIFS(RAW_매출A!$J$2:$J$7000,RAW_매출A!$B$2:$B$7000,$A143,RAW_매출A!$A$2:$A$7000,EDATE($E143,AK$1-1))=0,"",SUMIFS(RAW_매출A!$J$2:$J$7000,RAW_매출A!$B$2:$B$7000,$A143,RAW_매출A!$A$2:$A$7000,EDATE($E143,AK$1-1)))),"")</f>
        <v/>
      </c>
      <c r="AL143" t="str">
        <f>IFERROR(IF($A143="","",IF(SUMIFS(RAW_매출A!$J$2:$J$7000,RAW_매출A!$B$2:$B$7000,$A143,RAW_매출A!$A$2:$A$7000,EDATE($E143,AL$1-1))=0,"",SUMIFS(RAW_매출A!$J$2:$J$7000,RAW_매출A!$B$2:$B$7000,$A143,RAW_매출A!$A$2:$A$7000,EDATE($E143,AL$1-1)))),"")</f>
        <v/>
      </c>
      <c r="AM143" t="str">
        <f>IFERROR(IF($A143="","",IF(SUMIFS(RAW_매출A!$J$2:$J$7000,RAW_매출A!$B$2:$B$7000,$A143,RAW_매출A!$A$2:$A$7000,EDATE($E143,AM$1-1))=0,"",SUMIFS(RAW_매출A!$J$2:$J$7000,RAW_매출A!$B$2:$B$7000,$A143,RAW_매출A!$A$2:$A$7000,EDATE($E143,AM$1-1)))),"")</f>
        <v/>
      </c>
      <c r="AN143" t="str">
        <f>IFERROR(IF($A143="","",IF(SUMIFS(RAW_매출A!$J$2:$J$7000,RAW_매출A!$B$2:$B$7000,$A143,RAW_매출A!$A$2:$A$7000,EDATE($E143,AN$1-1))=0,"",SUMIFS(RAW_매출A!$J$2:$J$7000,RAW_매출A!$B$2:$B$7000,$A143,RAW_매출A!$A$2:$A$7000,EDATE($E143,AN$1-1)))),"")</f>
        <v/>
      </c>
      <c r="AO143" t="str">
        <f>IFERROR(IF($A143="","",IF(SUMIFS(RAW_매출A!$J$2:$J$7000,RAW_매출A!$B$2:$B$7000,$A143,RAW_매출A!$A$2:$A$7000,EDATE($E143,AO$1-1))=0,"",SUMIFS(RAW_매출A!$J$2:$J$7000,RAW_매출A!$B$2:$B$7000,$A143,RAW_매출A!$A$2:$A$7000,EDATE($E143,AO$1-1)))),"")</f>
        <v/>
      </c>
      <c r="AP143" t="str">
        <f>IFERROR(IF($A143="","",IF(SUMIFS(RAW_매출A!$J$2:$J$7000,RAW_매출A!$B$2:$B$7000,$A143,RAW_매출A!$A$2:$A$7000,EDATE($E143,AP$1-1))=0,"",SUMIFS(RAW_매출A!$J$2:$J$7000,RAW_매출A!$B$2:$B$7000,$A143,RAW_매출A!$A$2:$A$7000,EDATE($E143,AP$1-1)))),"")</f>
        <v/>
      </c>
      <c r="AQ143" t="str">
        <f>IFERROR(IF($A143="","",IF(SUMIFS(RAW_매출A!$J$2:$J$7000,RAW_매출A!$B$2:$B$7000,$A143,RAW_매출A!$A$2:$A$7000,EDATE($E143,AQ$1-1))=0,"",SUMIFS(RAW_매출A!$J$2:$J$7000,RAW_매출A!$B$2:$B$7000,$A143,RAW_매출A!$A$2:$A$7000,EDATE($E143,AQ$1-1)))),"")</f>
        <v/>
      </c>
      <c r="AR143" t="str">
        <f>IFERROR(IF($A143="","",IF(SUMIFS(RAW_매출A!$J$2:$J$7000,RAW_매출A!$B$2:$B$7000,$A143,RAW_매출A!$A$2:$A$7000,EDATE($E143,AR$1-1))=0,"",SUMIFS(RAW_매출A!$J$2:$J$7000,RAW_매출A!$B$2:$B$7000,$A143,RAW_매출A!$A$2:$A$7000,EDATE($E143,AR$1-1)))),"")</f>
        <v/>
      </c>
      <c r="AS143" t="str">
        <f>IFERROR(IF($A143="","",IF(SUMIFS(RAW_매출A!$J$2:$J$7000,RAW_매출A!$B$2:$B$7000,$A143,RAW_매출A!$A$2:$A$7000,EDATE($E143,AS$1-1))=0,"",SUMIFS(RAW_매출A!$J$2:$J$7000,RAW_매출A!$B$2:$B$7000,$A143,RAW_매출A!$A$2:$A$7000,EDATE($E143,AS$1-1)))),"")</f>
        <v/>
      </c>
      <c r="AT143" t="str">
        <f>IFERROR(IF($A143="","",IF(SUMIFS(RAW_매출A!$J$2:$J$7000,RAW_매출A!$B$2:$B$7000,$A143,RAW_매출A!$A$2:$A$7000,EDATE($E143,AT$1-1))=0,"",SUMIFS(RAW_매출A!$J$2:$J$7000,RAW_매출A!$B$2:$B$7000,$A143,RAW_매출A!$A$2:$A$7000,EDATE($E143,AT$1-1)))),"")</f>
        <v/>
      </c>
      <c r="AU143" t="str">
        <f>IFERROR(IF($A143="","",IF(SUMIFS(RAW_매출A!$J$2:$J$7000,RAW_매출A!$B$2:$B$7000,$A143,RAW_매출A!$A$2:$A$7000,EDATE($E143,AU$1-1))=0,"",SUMIFS(RAW_매출A!$J$2:$J$7000,RAW_매출A!$B$2:$B$7000,$A143,RAW_매출A!$A$2:$A$7000,EDATE($E143,AU$1-1)))),"")</f>
        <v/>
      </c>
      <c r="AV143" t="str">
        <f>IFERROR(IF($A143="","",IF(SUMIFS(RAW_매출A!$J$2:$J$7000,RAW_매출A!$B$2:$B$7000,$A143,RAW_매출A!$A$2:$A$7000,EDATE($E143,AV$1-1))=0,"",SUMIFS(RAW_매출A!$J$2:$J$7000,RAW_매출A!$B$2:$B$7000,$A143,RAW_매출A!$A$2:$A$7000,EDATE($E143,AV$1-1)))),"")</f>
        <v/>
      </c>
      <c r="AW143" t="str">
        <f>IFERROR(IF($A143="","",IF(SUMIFS(RAW_매출A!$J$2:$J$7000,RAW_매출A!$B$2:$B$7000,$A143,RAW_매출A!$A$2:$A$7000,EDATE($E143,AW$1-1))=0,"",SUMIFS(RAW_매출A!$J$2:$J$7000,RAW_매출A!$B$2:$B$7000,$A143,RAW_매출A!$A$2:$A$7000,EDATE($E143,AW$1-1)))),"")</f>
        <v/>
      </c>
      <c r="AX143" t="str">
        <f>IFERROR(IF($A143="","",IF(SUMIFS(RAW_매출A!$J$2:$J$7000,RAW_매출A!$B$2:$B$7000,$A143,RAW_매출A!$A$2:$A$7000,EDATE($E143,AX$1-1))=0,"",SUMIFS(RAW_매출A!$J$2:$J$7000,RAW_매출A!$B$2:$B$7000,$A143,RAW_매출A!$A$2:$A$7000,EDATE($E143,AX$1-1)))),"")</f>
        <v/>
      </c>
      <c r="AY143" t="str">
        <f>IFERROR(IF($A143="","",IF(SUMIFS(RAW_매출A!$J$2:$J$7000,RAW_매출A!$B$2:$B$7000,$A143,RAW_매출A!$A$2:$A$7000,EDATE($E143,AY$1-1))=0,"",SUMIFS(RAW_매출A!$J$2:$J$7000,RAW_매출A!$B$2:$B$7000,$A143,RAW_매출A!$A$2:$A$7000,EDATE($E143,AY$1-1)))),"")</f>
        <v/>
      </c>
      <c r="AZ143" t="str">
        <f>IFERROR(IF($A143="","",IF(SUMIFS(RAW_매출A!$J$2:$J$7000,RAW_매출A!$B$2:$B$7000,$A143,RAW_매출A!$A$2:$A$7000,EDATE($E143,AZ$1-1))=0,"",SUMIFS(RAW_매출A!$J$2:$J$7000,RAW_매출A!$B$2:$B$7000,$A143,RAW_매출A!$A$2:$A$7000,EDATE($E143,AZ$1-1)))),"")</f>
        <v/>
      </c>
      <c r="BA143" t="str">
        <f>IFERROR(IF($A143="","",IF(SUMIFS(RAW_매출A!$J$2:$J$7000,RAW_매출A!$B$2:$B$7000,$A143,RAW_매출A!$A$2:$A$7000,EDATE($E143,BA$1-1))=0,"",SUMIFS(RAW_매출A!$J$2:$J$7000,RAW_매출A!$B$2:$B$7000,$A143,RAW_매출A!$A$2:$A$7000,EDATE($E143,BA$1-1)))),"")</f>
        <v/>
      </c>
      <c r="BB143" t="str">
        <f>IFERROR(IF($A143="","",IF(SUMIFS(RAW_매출A!$J$2:$J$7000,RAW_매출A!$B$2:$B$7000,$A143,RAW_매출A!$A$2:$A$7000,EDATE($E143,BB$1-1))=0,"",SUMIFS(RAW_매출A!$J$2:$J$7000,RAW_매출A!$B$2:$B$7000,$A143,RAW_매출A!$A$2:$A$7000,EDATE($E143,BB$1-1)))),"")</f>
        <v/>
      </c>
      <c r="BC143" t="str">
        <f>IFERROR(IF($A143="","",IF(SUMIFS(RAW_매출A!$J$2:$J$7000,RAW_매출A!$B$2:$B$7000,$A143,RAW_매출A!$A$2:$A$7000,EDATE($E143,BC$1-1))=0,"",SUMIFS(RAW_매출A!$J$2:$J$7000,RAW_매출A!$B$2:$B$7000,$A143,RAW_매출A!$A$2:$A$7000,EDATE($E143,BC$1-1)))),"")</f>
        <v/>
      </c>
      <c r="BD143" t="str">
        <f>IFERROR(IF($A143="","",IF(SUMIFS(RAW_매출A!$J$2:$J$7000,RAW_매출A!$B$2:$B$7000,$A143,RAW_매출A!$A$2:$A$7000,EDATE($E143,BD$1-1))=0,"",SUMIFS(RAW_매출A!$J$2:$J$7000,RAW_매출A!$B$2:$B$7000,$A143,RAW_매출A!$A$2:$A$7000,EDATE($E143,BD$1-1)))),"")</f>
        <v/>
      </c>
      <c r="BE143" t="str">
        <f>IFERROR(IF($A143="","",IF(SUMIFS(RAW_매출A!$J$2:$J$7000,RAW_매출A!$B$2:$B$7000,$A143,RAW_매출A!$A$2:$A$7000,EDATE($E143,BE$1-1))=0,"",SUMIFS(RAW_매출A!$J$2:$J$7000,RAW_매출A!$B$2:$B$7000,$A143,RAW_매출A!$A$2:$A$7000,EDATE($E143,BE$1-1)))),"")</f>
        <v/>
      </c>
      <c r="BF143" t="str">
        <f>IFERROR(IF($A143="","",IF(SUMIFS(RAW_매출A!$J$2:$J$7000,RAW_매출A!$B$2:$B$7000,$A143,RAW_매출A!$A$2:$A$7000,EDATE($E143,BF$1-1))=0,"",SUMIFS(RAW_매출A!$J$2:$J$7000,RAW_매출A!$B$2:$B$7000,$A143,RAW_매출A!$A$2:$A$7000,EDATE($E143,BF$1-1)))),"")</f>
        <v/>
      </c>
      <c r="BG143" t="str">
        <f>IFERROR(IF($A143="","",IF(SUMIFS(RAW_매출A!$J$2:$J$7000,RAW_매출A!$B$2:$B$7000,$A143,RAW_매출A!$A$2:$A$7000,EDATE($E143,BG$1-1))=0,"",SUMIFS(RAW_매출A!$J$2:$J$7000,RAW_매출A!$B$2:$B$7000,$A143,RAW_매출A!$A$2:$A$7000,EDATE($E143,BG$1-1)))),"")</f>
        <v/>
      </c>
      <c r="BH143" t="str">
        <f>IFERROR(IF($A143="","",IF(SUMIFS(RAW_매출A!$J$2:$J$7000,RAW_매출A!$B$2:$B$7000,$A143,RAW_매출A!$A$2:$A$7000,EDATE($E143,BH$1-1))=0,"",SUMIFS(RAW_매출A!$J$2:$J$7000,RAW_매출A!$B$2:$B$7000,$A143,RAW_매출A!$A$2:$A$7000,EDATE($E143,BH$1-1)))),"")</f>
        <v/>
      </c>
      <c r="BI143" t="str">
        <f>IFERROR(IF($A143="","",IF(SUMIFS(RAW_매출A!$J$2:$J$7000,RAW_매출A!$B$2:$B$7000,$A143,RAW_매출A!$A$2:$A$7000,EDATE($E143,BI$1-1))=0,"",SUMIFS(RAW_매출A!$J$2:$J$7000,RAW_매출A!$B$2:$B$7000,$A143,RAW_매출A!$A$2:$A$7000,EDATE($E143,BI$1-1)))),"")</f>
        <v/>
      </c>
      <c r="BJ143" t="str">
        <f>IFERROR(IF($A143="","",IF(SUMIFS(RAW_매출A!$J$2:$J$7000,RAW_매출A!$B$2:$B$7000,$A143,RAW_매출A!$A$2:$A$7000,EDATE($E143,BJ$1-1))=0,"",SUMIFS(RAW_매출A!$J$2:$J$7000,RAW_매출A!$B$2:$B$7000,$A143,RAW_매출A!$A$2:$A$7000,EDATE($E143,BJ$1-1)))),"")</f>
        <v/>
      </c>
      <c r="BK143" t="str">
        <f>IFERROR(IF($A143="","",IF(SUMIFS(RAW_매출A!$J$2:$J$7000,RAW_매출A!$B$2:$B$7000,$A143,RAW_매출A!$A$2:$A$7000,EDATE($E143,BK$1-1))=0,"",SUMIFS(RAW_매출A!$J$2:$J$7000,RAW_매출A!$B$2:$B$7000,$A143,RAW_매출A!$A$2:$A$7000,EDATE($E143,BK$1-1)))),"")</f>
        <v/>
      </c>
      <c r="BL143" t="str">
        <f>IFERROR(IF($A143="","",IF(SUMIFS(RAW_매출A!$J$2:$J$7000,RAW_매출A!$B$2:$B$7000,$A143,RAW_매출A!$A$2:$A$7000,EDATE($E143,BL$1-1))=0,"",SUMIFS(RAW_매출A!$J$2:$J$7000,RAW_매출A!$B$2:$B$7000,$A143,RAW_매출A!$A$2:$A$7000,EDATE($E143,BL$1-1)))),"")</f>
        <v/>
      </c>
      <c r="BM143" t="str">
        <f>IFERROR(IF($A143="","",IF(SUMIFS(RAW_매출A!$J$2:$J$7000,RAW_매출A!$B$2:$B$7000,$A143,RAW_매출A!$A$2:$A$7000,EDATE($E143,BM$1-1))=0,"",SUMIFS(RAW_매출A!$J$2:$J$7000,RAW_매출A!$B$2:$B$7000,$A143,RAW_매출A!$A$2:$A$7000,EDATE($E143,BM$1-1)))),"")</f>
        <v/>
      </c>
      <c r="BN143" t="str">
        <f>IFERROR(IF($A143="","",IF(SUMIFS(RAW_매출A!$J$2:$J$7000,RAW_매출A!$B$2:$B$7000,$A143,RAW_매출A!$A$2:$A$7000,EDATE($E143,BN$1-1))=0,"",SUMIFS(RAW_매출A!$J$2:$J$7000,RAW_매출A!$B$2:$B$7000,$A143,RAW_매출A!$A$2:$A$7000,EDATE($E143,BN$1-1)))),"")</f>
        <v/>
      </c>
    </row>
    <row r="144" spans="1:66" x14ac:dyDescent="0.3">
      <c r="A144" t="str">
        <f>세팅!A145</f>
        <v>(1135) #관악미성점</v>
      </c>
      <c r="B144" t="str">
        <f>세팅!B145</f>
        <v>150-2</v>
      </c>
      <c r="C144">
        <f t="shared" si="8"/>
        <v>2</v>
      </c>
      <c r="D144" t="str">
        <f t="shared" si="9"/>
        <v>2</v>
      </c>
      <c r="E144" s="1">
        <f>세팅!D145</f>
        <v>45992</v>
      </c>
      <c r="F144">
        <f t="shared" si="7"/>
        <v>3683287.5</v>
      </c>
      <c r="G144">
        <f>IFERROR(IF($A144="","",IF(SUMIFS(RAW_매출A!$J$2:$J$7000,RAW_매출A!$B$2:$B$7000,$A144,RAW_매출A!$A$2:$A$7000,EDATE($E144,G$1-1))=0,"",SUMIFS(RAW_매출A!$J$2:$J$7000,RAW_매출A!$B$2:$B$7000,$A144,RAW_매출A!$A$2:$A$7000,EDATE($E144,G$1-1)))),"")</f>
        <v>1761830</v>
      </c>
      <c r="H144">
        <f>IFERROR(IF($A144="","",IF(SUMIFS(RAW_매출A!$J$2:$J$7000,RAW_매출A!$B$2:$B$7000,$A144,RAW_매출A!$A$2:$A$7000,EDATE($E144,H$1-1))=0,"",SUMIFS(RAW_매출A!$J$2:$J$7000,RAW_매출A!$B$2:$B$7000,$A144,RAW_매출A!$A$2:$A$7000,EDATE($E144,H$1-1)))),"")</f>
        <v>2441700</v>
      </c>
      <c r="I144">
        <f>IFERROR(IF($A144="","",IF(SUMIFS(RAW_매출A!$J$2:$J$7000,RAW_매출A!$B$2:$B$7000,$A144,RAW_매출A!$A$2:$A$7000,EDATE($E144,I$1-1))=0,"",SUMIFS(RAW_매출A!$J$2:$J$7000,RAW_매출A!$B$2:$B$7000,$A144,RAW_매출A!$A$2:$A$7000,EDATE($E144,I$1-1)))),"")</f>
        <v>2859100</v>
      </c>
      <c r="J144" s="28">
        <f>IFERROR(IF($A144="","",IF(SUMIFS(RAW_매출A!$J$2:$J$7000,RAW_매출A!$B$2:$B$7000,$A144,RAW_매출A!$A$2:$A$7000,EDATE($E144,J$1-1))=0,"",SUMIFS(RAW_매출A!$J$2:$J$7000,RAW_매출A!$B$2:$B$7000,$A144,RAW_매출A!$A$2:$A$7000,EDATE($E144,J$1-1)))),"")</f>
        <v>3209350</v>
      </c>
      <c r="K144" s="28">
        <f>IFERROR(IF($A144="","",IF(SUMIFS(RAW_매출A!$J$2:$J$7000,RAW_매출A!$B$2:$B$7000,$A144,RAW_매출A!$A$2:$A$7000,EDATE($E144,K$1-1))=0,"",SUMIFS(RAW_매출A!$J$2:$J$7000,RAW_매출A!$B$2:$B$7000,$A144,RAW_매출A!$A$2:$A$7000,EDATE($E144,K$1-1)))),"")</f>
        <v>3259250</v>
      </c>
      <c r="L144" s="28">
        <f>IFERROR(IF($A144="","",IF(SUMIFS(RAW_매출A!$J$2:$J$7000,RAW_매출A!$B$2:$B$7000,$A144,RAW_매출A!$A$2:$A$7000,EDATE($E144,L$1-1))=0,"",SUMIFS(RAW_매출A!$J$2:$J$7000,RAW_매출A!$B$2:$B$7000,$A144,RAW_매출A!$A$2:$A$7000,EDATE($E144,L$1-1)))),"")</f>
        <v>4424500</v>
      </c>
      <c r="M144" s="28">
        <f>IFERROR(IF($A144="","",IF(SUMIFS(RAW_매출A!$J$2:$J$7000,RAW_매출A!$B$2:$B$7000,$A144,RAW_매출A!$A$2:$A$7000,EDATE($E144,M$1-1))=0,"",SUMIFS(RAW_매출A!$J$2:$J$7000,RAW_매출A!$B$2:$B$7000,$A144,RAW_매출A!$A$2:$A$7000,EDATE($E144,M$1-1)))),"")</f>
        <v>3840050</v>
      </c>
      <c r="N144" s="28" t="str">
        <f>IFERROR(IF($A144="","",IF(SUMIFS(RAW_매출A!$J$2:$J$7000,RAW_매출A!$B$2:$B$7000,$A144,RAW_매출A!$A$2:$A$7000,EDATE($E144,N$1-1))=0,"",SUMIFS(RAW_매출A!$J$2:$J$7000,RAW_매출A!$B$2:$B$7000,$A144,RAW_매출A!$A$2:$A$7000,EDATE($E144,N$1-1)))),"")</f>
        <v/>
      </c>
      <c r="O144" s="28" t="str">
        <f>IFERROR(IF($A144="","",IF(SUMIFS(RAW_매출A!$J$2:$J$7000,RAW_매출A!$B$2:$B$7000,$A144,RAW_매출A!$A$2:$A$7000,EDATE($E144,O$1-1))=0,"",SUMIFS(RAW_매출A!$J$2:$J$7000,RAW_매출A!$B$2:$B$7000,$A144,RAW_매출A!$A$2:$A$7000,EDATE($E144,O$1-1)))),"")</f>
        <v/>
      </c>
      <c r="P144" t="str">
        <f>IFERROR(IF($A144="","",IF(SUMIFS(RAW_매출A!$J$2:$J$7000,RAW_매출A!$B$2:$B$7000,$A144,RAW_매출A!$A$2:$A$7000,EDATE($E144,P$1-1))=0,"",SUMIFS(RAW_매출A!$J$2:$J$7000,RAW_매출A!$B$2:$B$7000,$A144,RAW_매출A!$A$2:$A$7000,EDATE($E144,P$1-1)))),"")</f>
        <v/>
      </c>
      <c r="Q144" t="str">
        <f>IFERROR(IF($A144="","",IF(SUMIFS(RAW_매출A!$J$2:$J$7000,RAW_매출A!$B$2:$B$7000,$A144,RAW_매출A!$A$2:$A$7000,EDATE($E144,Q$1-1))=0,"",SUMIFS(RAW_매출A!$J$2:$J$7000,RAW_매출A!$B$2:$B$7000,$A144,RAW_매출A!$A$2:$A$7000,EDATE($E144,Q$1-1)))),"")</f>
        <v/>
      </c>
      <c r="R144" t="str">
        <f>IFERROR(IF($A144="","",IF(SUMIFS(RAW_매출A!$J$2:$J$7000,RAW_매출A!$B$2:$B$7000,$A144,RAW_매출A!$A$2:$A$7000,EDATE($E144,R$1-1))=0,"",SUMIFS(RAW_매출A!$J$2:$J$7000,RAW_매출A!$B$2:$B$7000,$A144,RAW_매출A!$A$2:$A$7000,EDATE($E144,R$1-1)))),"")</f>
        <v/>
      </c>
      <c r="S144" t="str">
        <f>IFERROR(IF($A144="","",IF(SUMIFS(RAW_매출A!$J$2:$J$7000,RAW_매출A!$B$2:$B$7000,$A144,RAW_매출A!$A$2:$A$7000,EDATE($E144,S$1-1))=0,"",SUMIFS(RAW_매출A!$J$2:$J$7000,RAW_매출A!$B$2:$B$7000,$A144,RAW_매출A!$A$2:$A$7000,EDATE($E144,S$1-1)))),"")</f>
        <v/>
      </c>
      <c r="T144" t="str">
        <f>IFERROR(IF($A144="","",IF(SUMIFS(RAW_매출A!$J$2:$J$7000,RAW_매출A!$B$2:$B$7000,$A144,RAW_매출A!$A$2:$A$7000,EDATE($E144,T$1-1))=0,"",SUMIFS(RAW_매출A!$J$2:$J$7000,RAW_매출A!$B$2:$B$7000,$A144,RAW_매출A!$A$2:$A$7000,EDATE($E144,T$1-1)))),"")</f>
        <v/>
      </c>
      <c r="U144" t="str">
        <f>IFERROR(IF($A144="","",IF(SUMIFS(RAW_매출A!$J$2:$J$7000,RAW_매출A!$B$2:$B$7000,$A144,RAW_매출A!$A$2:$A$7000,EDATE($E144,U$1-1))=0,"",SUMIFS(RAW_매출A!$J$2:$J$7000,RAW_매출A!$B$2:$B$7000,$A144,RAW_매출A!$A$2:$A$7000,EDATE($E144,U$1-1)))),"")</f>
        <v/>
      </c>
      <c r="V144" t="str">
        <f>IFERROR(IF($A144="","",IF(SUMIFS(RAW_매출A!$J$2:$J$7000,RAW_매출A!$B$2:$B$7000,$A144,RAW_매출A!$A$2:$A$7000,EDATE($E144,V$1-1))=0,"",SUMIFS(RAW_매출A!$J$2:$J$7000,RAW_매출A!$B$2:$B$7000,$A144,RAW_매출A!$A$2:$A$7000,EDATE($E144,V$1-1)))),"")</f>
        <v/>
      </c>
      <c r="W144" t="str">
        <f>IFERROR(IF($A144="","",IF(SUMIFS(RAW_매출A!$J$2:$J$7000,RAW_매출A!$B$2:$B$7000,$A144,RAW_매출A!$A$2:$A$7000,EDATE($E144,W$1-1))=0,"",SUMIFS(RAW_매출A!$J$2:$J$7000,RAW_매출A!$B$2:$B$7000,$A144,RAW_매출A!$A$2:$A$7000,EDATE($E144,W$1-1)))),"")</f>
        <v/>
      </c>
      <c r="X144" t="str">
        <f>IFERROR(IF($A144="","",IF(SUMIFS(RAW_매출A!$J$2:$J$7000,RAW_매출A!$B$2:$B$7000,$A144,RAW_매출A!$A$2:$A$7000,EDATE($E144,X$1-1))=0,"",SUMIFS(RAW_매출A!$J$2:$J$7000,RAW_매출A!$B$2:$B$7000,$A144,RAW_매출A!$A$2:$A$7000,EDATE($E144,X$1-1)))),"")</f>
        <v/>
      </c>
      <c r="Y144" t="str">
        <f>IFERROR(IF($A144="","",IF(SUMIFS(RAW_매출A!$J$2:$J$7000,RAW_매출A!$B$2:$B$7000,$A144,RAW_매출A!$A$2:$A$7000,EDATE($E144,Y$1-1))=0,"",SUMIFS(RAW_매출A!$J$2:$J$7000,RAW_매출A!$B$2:$B$7000,$A144,RAW_매출A!$A$2:$A$7000,EDATE($E144,Y$1-1)))),"")</f>
        <v/>
      </c>
      <c r="Z144" t="str">
        <f>IFERROR(IF($A144="","",IF(SUMIFS(RAW_매출A!$J$2:$J$7000,RAW_매출A!$B$2:$B$7000,$A144,RAW_매출A!$A$2:$A$7000,EDATE($E144,Z$1-1))=0,"",SUMIFS(RAW_매출A!$J$2:$J$7000,RAW_매출A!$B$2:$B$7000,$A144,RAW_매출A!$A$2:$A$7000,EDATE($E144,Z$1-1)))),"")</f>
        <v/>
      </c>
      <c r="AA144" t="str">
        <f>IFERROR(IF($A144="","",IF(SUMIFS(RAW_매출A!$J$2:$J$7000,RAW_매출A!$B$2:$B$7000,$A144,RAW_매출A!$A$2:$A$7000,EDATE($E144,AA$1-1))=0,"",SUMIFS(RAW_매출A!$J$2:$J$7000,RAW_매출A!$B$2:$B$7000,$A144,RAW_매출A!$A$2:$A$7000,EDATE($E144,AA$1-1)))),"")</f>
        <v/>
      </c>
      <c r="AB144" t="str">
        <f>IFERROR(IF($A144="","",IF(SUMIFS(RAW_매출A!$J$2:$J$7000,RAW_매출A!$B$2:$B$7000,$A144,RAW_매출A!$A$2:$A$7000,EDATE($E144,AB$1-1))=0,"",SUMIFS(RAW_매출A!$J$2:$J$7000,RAW_매출A!$B$2:$B$7000,$A144,RAW_매출A!$A$2:$A$7000,EDATE($E144,AB$1-1)))),"")</f>
        <v/>
      </c>
      <c r="AC144" t="str">
        <f>IFERROR(IF($A144="","",IF(SUMIFS(RAW_매출A!$J$2:$J$7000,RAW_매출A!$B$2:$B$7000,$A144,RAW_매출A!$A$2:$A$7000,EDATE($E144,AC$1-1))=0,"",SUMIFS(RAW_매출A!$J$2:$J$7000,RAW_매출A!$B$2:$B$7000,$A144,RAW_매출A!$A$2:$A$7000,EDATE($E144,AC$1-1)))),"")</f>
        <v/>
      </c>
      <c r="AD144" t="str">
        <f>IFERROR(IF($A144="","",IF(SUMIFS(RAW_매출A!$J$2:$J$7000,RAW_매출A!$B$2:$B$7000,$A144,RAW_매출A!$A$2:$A$7000,EDATE($E144,AD$1-1))=0,"",SUMIFS(RAW_매출A!$J$2:$J$7000,RAW_매출A!$B$2:$B$7000,$A144,RAW_매출A!$A$2:$A$7000,EDATE($E144,AD$1-1)))),"")</f>
        <v/>
      </c>
      <c r="AE144" t="str">
        <f>IFERROR(IF($A144="","",IF(SUMIFS(RAW_매출A!$J$2:$J$7000,RAW_매출A!$B$2:$B$7000,$A144,RAW_매출A!$A$2:$A$7000,EDATE($E144,AE$1-1))=0,"",SUMIFS(RAW_매출A!$J$2:$J$7000,RAW_매출A!$B$2:$B$7000,$A144,RAW_매출A!$A$2:$A$7000,EDATE($E144,AE$1-1)))),"")</f>
        <v/>
      </c>
      <c r="AF144" t="str">
        <f>IFERROR(IF($A144="","",IF(SUMIFS(RAW_매출A!$J$2:$J$7000,RAW_매출A!$B$2:$B$7000,$A144,RAW_매출A!$A$2:$A$7000,EDATE($E144,AF$1-1))=0,"",SUMIFS(RAW_매출A!$J$2:$J$7000,RAW_매출A!$B$2:$B$7000,$A144,RAW_매출A!$A$2:$A$7000,EDATE($E144,AF$1-1)))),"")</f>
        <v/>
      </c>
      <c r="AG144" t="str">
        <f>IFERROR(IF($A144="","",IF(SUMIFS(RAW_매출A!$J$2:$J$7000,RAW_매출A!$B$2:$B$7000,$A144,RAW_매출A!$A$2:$A$7000,EDATE($E144,AG$1-1))=0,"",SUMIFS(RAW_매출A!$J$2:$J$7000,RAW_매출A!$B$2:$B$7000,$A144,RAW_매출A!$A$2:$A$7000,EDATE($E144,AG$1-1)))),"")</f>
        <v/>
      </c>
      <c r="AH144" t="str">
        <f>IFERROR(IF($A144="","",IF(SUMIFS(RAW_매출A!$J$2:$J$7000,RAW_매출A!$B$2:$B$7000,$A144,RAW_매출A!$A$2:$A$7000,EDATE($E144,AH$1-1))=0,"",SUMIFS(RAW_매출A!$J$2:$J$7000,RAW_매출A!$B$2:$B$7000,$A144,RAW_매출A!$A$2:$A$7000,EDATE($E144,AH$1-1)))),"")</f>
        <v/>
      </c>
      <c r="AI144" t="str">
        <f>IFERROR(IF($A144="","",IF(SUMIFS(RAW_매출A!$J$2:$J$7000,RAW_매출A!$B$2:$B$7000,$A144,RAW_매출A!$A$2:$A$7000,EDATE($E144,AI$1-1))=0,"",SUMIFS(RAW_매출A!$J$2:$J$7000,RAW_매출A!$B$2:$B$7000,$A144,RAW_매출A!$A$2:$A$7000,EDATE($E144,AI$1-1)))),"")</f>
        <v/>
      </c>
      <c r="AJ144" t="str">
        <f>IFERROR(IF($A144="","",IF(SUMIFS(RAW_매출A!$J$2:$J$7000,RAW_매출A!$B$2:$B$7000,$A144,RAW_매출A!$A$2:$A$7000,EDATE($E144,AJ$1-1))=0,"",SUMIFS(RAW_매출A!$J$2:$J$7000,RAW_매출A!$B$2:$B$7000,$A144,RAW_매출A!$A$2:$A$7000,EDATE($E144,AJ$1-1)))),"")</f>
        <v/>
      </c>
      <c r="AK144" t="str">
        <f>IFERROR(IF($A144="","",IF(SUMIFS(RAW_매출A!$J$2:$J$7000,RAW_매출A!$B$2:$B$7000,$A144,RAW_매출A!$A$2:$A$7000,EDATE($E144,AK$1-1))=0,"",SUMIFS(RAW_매출A!$J$2:$J$7000,RAW_매출A!$B$2:$B$7000,$A144,RAW_매출A!$A$2:$A$7000,EDATE($E144,AK$1-1)))),"")</f>
        <v/>
      </c>
      <c r="AL144" t="str">
        <f>IFERROR(IF($A144="","",IF(SUMIFS(RAW_매출A!$J$2:$J$7000,RAW_매출A!$B$2:$B$7000,$A144,RAW_매출A!$A$2:$A$7000,EDATE($E144,AL$1-1))=0,"",SUMIFS(RAW_매출A!$J$2:$J$7000,RAW_매출A!$B$2:$B$7000,$A144,RAW_매출A!$A$2:$A$7000,EDATE($E144,AL$1-1)))),"")</f>
        <v/>
      </c>
      <c r="AM144" t="str">
        <f>IFERROR(IF($A144="","",IF(SUMIFS(RAW_매출A!$J$2:$J$7000,RAW_매출A!$B$2:$B$7000,$A144,RAW_매출A!$A$2:$A$7000,EDATE($E144,AM$1-1))=0,"",SUMIFS(RAW_매출A!$J$2:$J$7000,RAW_매출A!$B$2:$B$7000,$A144,RAW_매출A!$A$2:$A$7000,EDATE($E144,AM$1-1)))),"")</f>
        <v/>
      </c>
      <c r="AN144" t="str">
        <f>IFERROR(IF($A144="","",IF(SUMIFS(RAW_매출A!$J$2:$J$7000,RAW_매출A!$B$2:$B$7000,$A144,RAW_매출A!$A$2:$A$7000,EDATE($E144,AN$1-1))=0,"",SUMIFS(RAW_매출A!$J$2:$J$7000,RAW_매출A!$B$2:$B$7000,$A144,RAW_매출A!$A$2:$A$7000,EDATE($E144,AN$1-1)))),"")</f>
        <v/>
      </c>
      <c r="AO144" t="str">
        <f>IFERROR(IF($A144="","",IF(SUMIFS(RAW_매출A!$J$2:$J$7000,RAW_매출A!$B$2:$B$7000,$A144,RAW_매출A!$A$2:$A$7000,EDATE($E144,AO$1-1))=0,"",SUMIFS(RAW_매출A!$J$2:$J$7000,RAW_매출A!$B$2:$B$7000,$A144,RAW_매출A!$A$2:$A$7000,EDATE($E144,AO$1-1)))),"")</f>
        <v/>
      </c>
      <c r="AP144" t="str">
        <f>IFERROR(IF($A144="","",IF(SUMIFS(RAW_매출A!$J$2:$J$7000,RAW_매출A!$B$2:$B$7000,$A144,RAW_매출A!$A$2:$A$7000,EDATE($E144,AP$1-1))=0,"",SUMIFS(RAW_매출A!$J$2:$J$7000,RAW_매출A!$B$2:$B$7000,$A144,RAW_매출A!$A$2:$A$7000,EDATE($E144,AP$1-1)))),"")</f>
        <v/>
      </c>
      <c r="AQ144" t="str">
        <f>IFERROR(IF($A144="","",IF(SUMIFS(RAW_매출A!$J$2:$J$7000,RAW_매출A!$B$2:$B$7000,$A144,RAW_매출A!$A$2:$A$7000,EDATE($E144,AQ$1-1))=0,"",SUMIFS(RAW_매출A!$J$2:$J$7000,RAW_매출A!$B$2:$B$7000,$A144,RAW_매출A!$A$2:$A$7000,EDATE($E144,AQ$1-1)))),"")</f>
        <v/>
      </c>
      <c r="AR144" t="str">
        <f>IFERROR(IF($A144="","",IF(SUMIFS(RAW_매출A!$J$2:$J$7000,RAW_매출A!$B$2:$B$7000,$A144,RAW_매출A!$A$2:$A$7000,EDATE($E144,AR$1-1))=0,"",SUMIFS(RAW_매출A!$J$2:$J$7000,RAW_매출A!$B$2:$B$7000,$A144,RAW_매출A!$A$2:$A$7000,EDATE($E144,AR$1-1)))),"")</f>
        <v/>
      </c>
      <c r="AS144" t="str">
        <f>IFERROR(IF($A144="","",IF(SUMIFS(RAW_매출A!$J$2:$J$7000,RAW_매출A!$B$2:$B$7000,$A144,RAW_매출A!$A$2:$A$7000,EDATE($E144,AS$1-1))=0,"",SUMIFS(RAW_매출A!$J$2:$J$7000,RAW_매출A!$B$2:$B$7000,$A144,RAW_매출A!$A$2:$A$7000,EDATE($E144,AS$1-1)))),"")</f>
        <v/>
      </c>
      <c r="AT144" t="str">
        <f>IFERROR(IF($A144="","",IF(SUMIFS(RAW_매출A!$J$2:$J$7000,RAW_매출A!$B$2:$B$7000,$A144,RAW_매출A!$A$2:$A$7000,EDATE($E144,AT$1-1))=0,"",SUMIFS(RAW_매출A!$J$2:$J$7000,RAW_매출A!$B$2:$B$7000,$A144,RAW_매출A!$A$2:$A$7000,EDATE($E144,AT$1-1)))),"")</f>
        <v/>
      </c>
      <c r="AU144" t="str">
        <f>IFERROR(IF($A144="","",IF(SUMIFS(RAW_매출A!$J$2:$J$7000,RAW_매출A!$B$2:$B$7000,$A144,RAW_매출A!$A$2:$A$7000,EDATE($E144,AU$1-1))=0,"",SUMIFS(RAW_매출A!$J$2:$J$7000,RAW_매출A!$B$2:$B$7000,$A144,RAW_매출A!$A$2:$A$7000,EDATE($E144,AU$1-1)))),"")</f>
        <v/>
      </c>
      <c r="AV144" t="str">
        <f>IFERROR(IF($A144="","",IF(SUMIFS(RAW_매출A!$J$2:$J$7000,RAW_매출A!$B$2:$B$7000,$A144,RAW_매출A!$A$2:$A$7000,EDATE($E144,AV$1-1))=0,"",SUMIFS(RAW_매출A!$J$2:$J$7000,RAW_매출A!$B$2:$B$7000,$A144,RAW_매출A!$A$2:$A$7000,EDATE($E144,AV$1-1)))),"")</f>
        <v/>
      </c>
      <c r="AW144" t="str">
        <f>IFERROR(IF($A144="","",IF(SUMIFS(RAW_매출A!$J$2:$J$7000,RAW_매출A!$B$2:$B$7000,$A144,RAW_매출A!$A$2:$A$7000,EDATE($E144,AW$1-1))=0,"",SUMIFS(RAW_매출A!$J$2:$J$7000,RAW_매출A!$B$2:$B$7000,$A144,RAW_매출A!$A$2:$A$7000,EDATE($E144,AW$1-1)))),"")</f>
        <v/>
      </c>
      <c r="AX144" t="str">
        <f>IFERROR(IF($A144="","",IF(SUMIFS(RAW_매출A!$J$2:$J$7000,RAW_매출A!$B$2:$B$7000,$A144,RAW_매출A!$A$2:$A$7000,EDATE($E144,AX$1-1))=0,"",SUMIFS(RAW_매출A!$J$2:$J$7000,RAW_매출A!$B$2:$B$7000,$A144,RAW_매출A!$A$2:$A$7000,EDATE($E144,AX$1-1)))),"")</f>
        <v/>
      </c>
      <c r="AY144" t="str">
        <f>IFERROR(IF($A144="","",IF(SUMIFS(RAW_매출A!$J$2:$J$7000,RAW_매출A!$B$2:$B$7000,$A144,RAW_매출A!$A$2:$A$7000,EDATE($E144,AY$1-1))=0,"",SUMIFS(RAW_매출A!$J$2:$J$7000,RAW_매출A!$B$2:$B$7000,$A144,RAW_매출A!$A$2:$A$7000,EDATE($E144,AY$1-1)))),"")</f>
        <v/>
      </c>
      <c r="AZ144" t="str">
        <f>IFERROR(IF($A144="","",IF(SUMIFS(RAW_매출A!$J$2:$J$7000,RAW_매출A!$B$2:$B$7000,$A144,RAW_매출A!$A$2:$A$7000,EDATE($E144,AZ$1-1))=0,"",SUMIFS(RAW_매출A!$J$2:$J$7000,RAW_매출A!$B$2:$B$7000,$A144,RAW_매출A!$A$2:$A$7000,EDATE($E144,AZ$1-1)))),"")</f>
        <v/>
      </c>
      <c r="BA144" t="str">
        <f>IFERROR(IF($A144="","",IF(SUMIFS(RAW_매출A!$J$2:$J$7000,RAW_매출A!$B$2:$B$7000,$A144,RAW_매출A!$A$2:$A$7000,EDATE($E144,BA$1-1))=0,"",SUMIFS(RAW_매출A!$J$2:$J$7000,RAW_매출A!$B$2:$B$7000,$A144,RAW_매출A!$A$2:$A$7000,EDATE($E144,BA$1-1)))),"")</f>
        <v/>
      </c>
      <c r="BB144" t="str">
        <f>IFERROR(IF($A144="","",IF(SUMIFS(RAW_매출A!$J$2:$J$7000,RAW_매출A!$B$2:$B$7000,$A144,RAW_매출A!$A$2:$A$7000,EDATE($E144,BB$1-1))=0,"",SUMIFS(RAW_매출A!$J$2:$J$7000,RAW_매출A!$B$2:$B$7000,$A144,RAW_매출A!$A$2:$A$7000,EDATE($E144,BB$1-1)))),"")</f>
        <v/>
      </c>
      <c r="BC144" t="str">
        <f>IFERROR(IF($A144="","",IF(SUMIFS(RAW_매출A!$J$2:$J$7000,RAW_매출A!$B$2:$B$7000,$A144,RAW_매출A!$A$2:$A$7000,EDATE($E144,BC$1-1))=0,"",SUMIFS(RAW_매출A!$J$2:$J$7000,RAW_매출A!$B$2:$B$7000,$A144,RAW_매출A!$A$2:$A$7000,EDATE($E144,BC$1-1)))),"")</f>
        <v/>
      </c>
      <c r="BD144" t="str">
        <f>IFERROR(IF($A144="","",IF(SUMIFS(RAW_매출A!$J$2:$J$7000,RAW_매출A!$B$2:$B$7000,$A144,RAW_매출A!$A$2:$A$7000,EDATE($E144,BD$1-1))=0,"",SUMIFS(RAW_매출A!$J$2:$J$7000,RAW_매출A!$B$2:$B$7000,$A144,RAW_매출A!$A$2:$A$7000,EDATE($E144,BD$1-1)))),"")</f>
        <v/>
      </c>
      <c r="BE144" t="str">
        <f>IFERROR(IF($A144="","",IF(SUMIFS(RAW_매출A!$J$2:$J$7000,RAW_매출A!$B$2:$B$7000,$A144,RAW_매출A!$A$2:$A$7000,EDATE($E144,BE$1-1))=0,"",SUMIFS(RAW_매출A!$J$2:$J$7000,RAW_매출A!$B$2:$B$7000,$A144,RAW_매출A!$A$2:$A$7000,EDATE($E144,BE$1-1)))),"")</f>
        <v/>
      </c>
      <c r="BF144" t="str">
        <f>IFERROR(IF($A144="","",IF(SUMIFS(RAW_매출A!$J$2:$J$7000,RAW_매출A!$B$2:$B$7000,$A144,RAW_매출A!$A$2:$A$7000,EDATE($E144,BF$1-1))=0,"",SUMIFS(RAW_매출A!$J$2:$J$7000,RAW_매출A!$B$2:$B$7000,$A144,RAW_매출A!$A$2:$A$7000,EDATE($E144,BF$1-1)))),"")</f>
        <v/>
      </c>
      <c r="BG144" t="str">
        <f>IFERROR(IF($A144="","",IF(SUMIFS(RAW_매출A!$J$2:$J$7000,RAW_매출A!$B$2:$B$7000,$A144,RAW_매출A!$A$2:$A$7000,EDATE($E144,BG$1-1))=0,"",SUMIFS(RAW_매출A!$J$2:$J$7000,RAW_매출A!$B$2:$B$7000,$A144,RAW_매출A!$A$2:$A$7000,EDATE($E144,BG$1-1)))),"")</f>
        <v/>
      </c>
      <c r="BH144" t="str">
        <f>IFERROR(IF($A144="","",IF(SUMIFS(RAW_매출A!$J$2:$J$7000,RAW_매출A!$B$2:$B$7000,$A144,RAW_매출A!$A$2:$A$7000,EDATE($E144,BH$1-1))=0,"",SUMIFS(RAW_매출A!$J$2:$J$7000,RAW_매출A!$B$2:$B$7000,$A144,RAW_매출A!$A$2:$A$7000,EDATE($E144,BH$1-1)))),"")</f>
        <v/>
      </c>
      <c r="BI144" t="str">
        <f>IFERROR(IF($A144="","",IF(SUMIFS(RAW_매출A!$J$2:$J$7000,RAW_매출A!$B$2:$B$7000,$A144,RAW_매출A!$A$2:$A$7000,EDATE($E144,BI$1-1))=0,"",SUMIFS(RAW_매출A!$J$2:$J$7000,RAW_매출A!$B$2:$B$7000,$A144,RAW_매출A!$A$2:$A$7000,EDATE($E144,BI$1-1)))),"")</f>
        <v/>
      </c>
      <c r="BJ144" t="str">
        <f>IFERROR(IF($A144="","",IF(SUMIFS(RAW_매출A!$J$2:$J$7000,RAW_매출A!$B$2:$B$7000,$A144,RAW_매출A!$A$2:$A$7000,EDATE($E144,BJ$1-1))=0,"",SUMIFS(RAW_매출A!$J$2:$J$7000,RAW_매출A!$B$2:$B$7000,$A144,RAW_매출A!$A$2:$A$7000,EDATE($E144,BJ$1-1)))),"")</f>
        <v/>
      </c>
      <c r="BK144" t="str">
        <f>IFERROR(IF($A144="","",IF(SUMIFS(RAW_매출A!$J$2:$J$7000,RAW_매출A!$B$2:$B$7000,$A144,RAW_매출A!$A$2:$A$7000,EDATE($E144,BK$1-1))=0,"",SUMIFS(RAW_매출A!$J$2:$J$7000,RAW_매출A!$B$2:$B$7000,$A144,RAW_매출A!$A$2:$A$7000,EDATE($E144,BK$1-1)))),"")</f>
        <v/>
      </c>
      <c r="BL144" t="str">
        <f>IFERROR(IF($A144="","",IF(SUMIFS(RAW_매출A!$J$2:$J$7000,RAW_매출A!$B$2:$B$7000,$A144,RAW_매출A!$A$2:$A$7000,EDATE($E144,BL$1-1))=0,"",SUMIFS(RAW_매출A!$J$2:$J$7000,RAW_매출A!$B$2:$B$7000,$A144,RAW_매출A!$A$2:$A$7000,EDATE($E144,BL$1-1)))),"")</f>
        <v/>
      </c>
      <c r="BM144" t="str">
        <f>IFERROR(IF($A144="","",IF(SUMIFS(RAW_매출A!$J$2:$J$7000,RAW_매출A!$B$2:$B$7000,$A144,RAW_매출A!$A$2:$A$7000,EDATE($E144,BM$1-1))=0,"",SUMIFS(RAW_매출A!$J$2:$J$7000,RAW_매출A!$B$2:$B$7000,$A144,RAW_매출A!$A$2:$A$7000,EDATE($E144,BM$1-1)))),"")</f>
        <v/>
      </c>
      <c r="BN144" t="str">
        <f>IFERROR(IF($A144="","",IF(SUMIFS(RAW_매출A!$J$2:$J$7000,RAW_매출A!$B$2:$B$7000,$A144,RAW_매출A!$A$2:$A$7000,EDATE($E144,BN$1-1))=0,"",SUMIFS(RAW_매출A!$J$2:$J$7000,RAW_매출A!$B$2:$B$7000,$A144,RAW_매출A!$A$2:$A$7000,EDATE($E144,BN$1-1)))),"")</f>
        <v/>
      </c>
    </row>
    <row r="145" spans="1:66" x14ac:dyDescent="0.3">
      <c r="A145" t="str">
        <f>세팅!A146</f>
        <v>(1136) #주안역삼거리점</v>
      </c>
      <c r="B145" t="str">
        <f>세팅!B146</f>
        <v>150-0</v>
      </c>
      <c r="C145">
        <f t="shared" si="8"/>
        <v>0</v>
      </c>
      <c r="D145" t="str">
        <f t="shared" si="9"/>
        <v>0</v>
      </c>
      <c r="E145" s="1">
        <f>세팅!D146</f>
        <v>45992</v>
      </c>
      <c r="F145">
        <f t="shared" si="7"/>
        <v>4699762.5</v>
      </c>
      <c r="G145">
        <f>IFERROR(IF($A145="","",IF(SUMIFS(RAW_매출A!$J$2:$J$7000,RAW_매출A!$B$2:$B$7000,$A145,RAW_매출A!$A$2:$A$7000,EDATE($E145,G$1-1))=0,"",SUMIFS(RAW_매출A!$J$2:$J$7000,RAW_매출A!$B$2:$B$7000,$A145,RAW_매출A!$A$2:$A$7000,EDATE($E145,G$1-1)))),"")</f>
        <v>2719770</v>
      </c>
      <c r="H145">
        <f>IFERROR(IF($A145="","",IF(SUMIFS(RAW_매출A!$J$2:$J$7000,RAW_매출A!$B$2:$B$7000,$A145,RAW_매출A!$A$2:$A$7000,EDATE($E145,H$1-1))=0,"",SUMIFS(RAW_매출A!$J$2:$J$7000,RAW_매출A!$B$2:$B$7000,$A145,RAW_매출A!$A$2:$A$7000,EDATE($E145,H$1-1)))),"")</f>
        <v>3467700</v>
      </c>
      <c r="I145">
        <f>IFERROR(IF($A145="","",IF(SUMIFS(RAW_매출A!$J$2:$J$7000,RAW_매출A!$B$2:$B$7000,$A145,RAW_매출A!$A$2:$A$7000,EDATE($E145,I$1-1))=0,"",SUMIFS(RAW_매출A!$J$2:$J$7000,RAW_매출A!$B$2:$B$7000,$A145,RAW_매출A!$A$2:$A$7000,EDATE($E145,I$1-1)))),"")</f>
        <v>4205990</v>
      </c>
      <c r="J145" s="28">
        <f>IFERROR(IF($A145="","",IF(SUMIFS(RAW_매출A!$J$2:$J$7000,RAW_매출A!$B$2:$B$7000,$A145,RAW_매출A!$A$2:$A$7000,EDATE($E145,J$1-1))=0,"",SUMIFS(RAW_매출A!$J$2:$J$7000,RAW_매출A!$B$2:$B$7000,$A145,RAW_매출A!$A$2:$A$7000,EDATE($E145,J$1-1)))),"")</f>
        <v>4324870</v>
      </c>
      <c r="K145" s="28">
        <f>IFERROR(IF($A145="","",IF(SUMIFS(RAW_매출A!$J$2:$J$7000,RAW_매출A!$B$2:$B$7000,$A145,RAW_매출A!$A$2:$A$7000,EDATE($E145,K$1-1))=0,"",SUMIFS(RAW_매출A!$J$2:$J$7000,RAW_매출A!$B$2:$B$7000,$A145,RAW_매출A!$A$2:$A$7000,EDATE($E145,K$1-1)))),"")</f>
        <v>4467220</v>
      </c>
      <c r="L145" s="28">
        <f>IFERROR(IF($A145="","",IF(SUMIFS(RAW_매출A!$J$2:$J$7000,RAW_매출A!$B$2:$B$7000,$A145,RAW_매출A!$A$2:$A$7000,EDATE($E145,L$1-1))=0,"",SUMIFS(RAW_매출A!$J$2:$J$7000,RAW_매출A!$B$2:$B$7000,$A145,RAW_매출A!$A$2:$A$7000,EDATE($E145,L$1-1)))),"")</f>
        <v>5396530</v>
      </c>
      <c r="M145" s="28">
        <f>IFERROR(IF($A145="","",IF(SUMIFS(RAW_매출A!$J$2:$J$7000,RAW_매출A!$B$2:$B$7000,$A145,RAW_매출A!$A$2:$A$7000,EDATE($E145,M$1-1))=0,"",SUMIFS(RAW_매출A!$J$2:$J$7000,RAW_매출A!$B$2:$B$7000,$A145,RAW_매출A!$A$2:$A$7000,EDATE($E145,M$1-1)))),"")</f>
        <v>4610430</v>
      </c>
      <c r="N145" s="28" t="str">
        <f>IFERROR(IF($A145="","",IF(SUMIFS(RAW_매출A!$J$2:$J$7000,RAW_매출A!$B$2:$B$7000,$A145,RAW_매출A!$A$2:$A$7000,EDATE($E145,N$1-1))=0,"",SUMIFS(RAW_매출A!$J$2:$J$7000,RAW_매출A!$B$2:$B$7000,$A145,RAW_매출A!$A$2:$A$7000,EDATE($E145,N$1-1)))),"")</f>
        <v/>
      </c>
      <c r="O145" s="28" t="str">
        <f>IFERROR(IF($A145="","",IF(SUMIFS(RAW_매출A!$J$2:$J$7000,RAW_매출A!$B$2:$B$7000,$A145,RAW_매출A!$A$2:$A$7000,EDATE($E145,O$1-1))=0,"",SUMIFS(RAW_매출A!$J$2:$J$7000,RAW_매출A!$B$2:$B$7000,$A145,RAW_매출A!$A$2:$A$7000,EDATE($E145,O$1-1)))),"")</f>
        <v/>
      </c>
      <c r="P145" t="str">
        <f>IFERROR(IF($A145="","",IF(SUMIFS(RAW_매출A!$J$2:$J$7000,RAW_매출A!$B$2:$B$7000,$A145,RAW_매출A!$A$2:$A$7000,EDATE($E145,P$1-1))=0,"",SUMIFS(RAW_매출A!$J$2:$J$7000,RAW_매출A!$B$2:$B$7000,$A145,RAW_매출A!$A$2:$A$7000,EDATE($E145,P$1-1)))),"")</f>
        <v/>
      </c>
      <c r="Q145" t="str">
        <f>IFERROR(IF($A145="","",IF(SUMIFS(RAW_매출A!$J$2:$J$7000,RAW_매출A!$B$2:$B$7000,$A145,RAW_매출A!$A$2:$A$7000,EDATE($E145,Q$1-1))=0,"",SUMIFS(RAW_매출A!$J$2:$J$7000,RAW_매출A!$B$2:$B$7000,$A145,RAW_매출A!$A$2:$A$7000,EDATE($E145,Q$1-1)))),"")</f>
        <v/>
      </c>
      <c r="R145" t="str">
        <f>IFERROR(IF($A145="","",IF(SUMIFS(RAW_매출A!$J$2:$J$7000,RAW_매출A!$B$2:$B$7000,$A145,RAW_매출A!$A$2:$A$7000,EDATE($E145,R$1-1))=0,"",SUMIFS(RAW_매출A!$J$2:$J$7000,RAW_매출A!$B$2:$B$7000,$A145,RAW_매출A!$A$2:$A$7000,EDATE($E145,R$1-1)))),"")</f>
        <v/>
      </c>
      <c r="S145" t="str">
        <f>IFERROR(IF($A145="","",IF(SUMIFS(RAW_매출A!$J$2:$J$7000,RAW_매출A!$B$2:$B$7000,$A145,RAW_매출A!$A$2:$A$7000,EDATE($E145,S$1-1))=0,"",SUMIFS(RAW_매출A!$J$2:$J$7000,RAW_매출A!$B$2:$B$7000,$A145,RAW_매출A!$A$2:$A$7000,EDATE($E145,S$1-1)))),"")</f>
        <v/>
      </c>
      <c r="T145" t="str">
        <f>IFERROR(IF($A145="","",IF(SUMIFS(RAW_매출A!$J$2:$J$7000,RAW_매출A!$B$2:$B$7000,$A145,RAW_매출A!$A$2:$A$7000,EDATE($E145,T$1-1))=0,"",SUMIFS(RAW_매출A!$J$2:$J$7000,RAW_매출A!$B$2:$B$7000,$A145,RAW_매출A!$A$2:$A$7000,EDATE($E145,T$1-1)))),"")</f>
        <v/>
      </c>
      <c r="U145" t="str">
        <f>IFERROR(IF($A145="","",IF(SUMIFS(RAW_매출A!$J$2:$J$7000,RAW_매출A!$B$2:$B$7000,$A145,RAW_매출A!$A$2:$A$7000,EDATE($E145,U$1-1))=0,"",SUMIFS(RAW_매출A!$J$2:$J$7000,RAW_매출A!$B$2:$B$7000,$A145,RAW_매출A!$A$2:$A$7000,EDATE($E145,U$1-1)))),"")</f>
        <v/>
      </c>
      <c r="V145" t="str">
        <f>IFERROR(IF($A145="","",IF(SUMIFS(RAW_매출A!$J$2:$J$7000,RAW_매출A!$B$2:$B$7000,$A145,RAW_매출A!$A$2:$A$7000,EDATE($E145,V$1-1))=0,"",SUMIFS(RAW_매출A!$J$2:$J$7000,RAW_매출A!$B$2:$B$7000,$A145,RAW_매출A!$A$2:$A$7000,EDATE($E145,V$1-1)))),"")</f>
        <v/>
      </c>
      <c r="W145" t="str">
        <f>IFERROR(IF($A145="","",IF(SUMIFS(RAW_매출A!$J$2:$J$7000,RAW_매출A!$B$2:$B$7000,$A145,RAW_매출A!$A$2:$A$7000,EDATE($E145,W$1-1))=0,"",SUMIFS(RAW_매출A!$J$2:$J$7000,RAW_매출A!$B$2:$B$7000,$A145,RAW_매출A!$A$2:$A$7000,EDATE($E145,W$1-1)))),"")</f>
        <v/>
      </c>
      <c r="X145" t="str">
        <f>IFERROR(IF($A145="","",IF(SUMIFS(RAW_매출A!$J$2:$J$7000,RAW_매출A!$B$2:$B$7000,$A145,RAW_매출A!$A$2:$A$7000,EDATE($E145,X$1-1))=0,"",SUMIFS(RAW_매출A!$J$2:$J$7000,RAW_매출A!$B$2:$B$7000,$A145,RAW_매출A!$A$2:$A$7000,EDATE($E145,X$1-1)))),"")</f>
        <v/>
      </c>
      <c r="Y145" t="str">
        <f>IFERROR(IF($A145="","",IF(SUMIFS(RAW_매출A!$J$2:$J$7000,RAW_매출A!$B$2:$B$7000,$A145,RAW_매출A!$A$2:$A$7000,EDATE($E145,Y$1-1))=0,"",SUMIFS(RAW_매출A!$J$2:$J$7000,RAW_매출A!$B$2:$B$7000,$A145,RAW_매출A!$A$2:$A$7000,EDATE($E145,Y$1-1)))),"")</f>
        <v/>
      </c>
      <c r="Z145" t="str">
        <f>IFERROR(IF($A145="","",IF(SUMIFS(RAW_매출A!$J$2:$J$7000,RAW_매출A!$B$2:$B$7000,$A145,RAW_매출A!$A$2:$A$7000,EDATE($E145,Z$1-1))=0,"",SUMIFS(RAW_매출A!$J$2:$J$7000,RAW_매출A!$B$2:$B$7000,$A145,RAW_매출A!$A$2:$A$7000,EDATE($E145,Z$1-1)))),"")</f>
        <v/>
      </c>
      <c r="AA145" t="str">
        <f>IFERROR(IF($A145="","",IF(SUMIFS(RAW_매출A!$J$2:$J$7000,RAW_매출A!$B$2:$B$7000,$A145,RAW_매출A!$A$2:$A$7000,EDATE($E145,AA$1-1))=0,"",SUMIFS(RAW_매출A!$J$2:$J$7000,RAW_매출A!$B$2:$B$7000,$A145,RAW_매출A!$A$2:$A$7000,EDATE($E145,AA$1-1)))),"")</f>
        <v/>
      </c>
      <c r="AB145" t="str">
        <f>IFERROR(IF($A145="","",IF(SUMIFS(RAW_매출A!$J$2:$J$7000,RAW_매출A!$B$2:$B$7000,$A145,RAW_매출A!$A$2:$A$7000,EDATE($E145,AB$1-1))=0,"",SUMIFS(RAW_매출A!$J$2:$J$7000,RAW_매출A!$B$2:$B$7000,$A145,RAW_매출A!$A$2:$A$7000,EDATE($E145,AB$1-1)))),"")</f>
        <v/>
      </c>
      <c r="AC145" t="str">
        <f>IFERROR(IF($A145="","",IF(SUMIFS(RAW_매출A!$J$2:$J$7000,RAW_매출A!$B$2:$B$7000,$A145,RAW_매출A!$A$2:$A$7000,EDATE($E145,AC$1-1))=0,"",SUMIFS(RAW_매출A!$J$2:$J$7000,RAW_매출A!$B$2:$B$7000,$A145,RAW_매출A!$A$2:$A$7000,EDATE($E145,AC$1-1)))),"")</f>
        <v/>
      </c>
      <c r="AD145" t="str">
        <f>IFERROR(IF($A145="","",IF(SUMIFS(RAW_매출A!$J$2:$J$7000,RAW_매출A!$B$2:$B$7000,$A145,RAW_매출A!$A$2:$A$7000,EDATE($E145,AD$1-1))=0,"",SUMIFS(RAW_매출A!$J$2:$J$7000,RAW_매출A!$B$2:$B$7000,$A145,RAW_매출A!$A$2:$A$7000,EDATE($E145,AD$1-1)))),"")</f>
        <v/>
      </c>
      <c r="AE145" t="str">
        <f>IFERROR(IF($A145="","",IF(SUMIFS(RAW_매출A!$J$2:$J$7000,RAW_매출A!$B$2:$B$7000,$A145,RAW_매출A!$A$2:$A$7000,EDATE($E145,AE$1-1))=0,"",SUMIFS(RAW_매출A!$J$2:$J$7000,RAW_매출A!$B$2:$B$7000,$A145,RAW_매출A!$A$2:$A$7000,EDATE($E145,AE$1-1)))),"")</f>
        <v/>
      </c>
      <c r="AF145" t="str">
        <f>IFERROR(IF($A145="","",IF(SUMIFS(RAW_매출A!$J$2:$J$7000,RAW_매출A!$B$2:$B$7000,$A145,RAW_매출A!$A$2:$A$7000,EDATE($E145,AF$1-1))=0,"",SUMIFS(RAW_매출A!$J$2:$J$7000,RAW_매출A!$B$2:$B$7000,$A145,RAW_매출A!$A$2:$A$7000,EDATE($E145,AF$1-1)))),"")</f>
        <v/>
      </c>
      <c r="AG145" t="str">
        <f>IFERROR(IF($A145="","",IF(SUMIFS(RAW_매출A!$J$2:$J$7000,RAW_매출A!$B$2:$B$7000,$A145,RAW_매출A!$A$2:$A$7000,EDATE($E145,AG$1-1))=0,"",SUMIFS(RAW_매출A!$J$2:$J$7000,RAW_매출A!$B$2:$B$7000,$A145,RAW_매출A!$A$2:$A$7000,EDATE($E145,AG$1-1)))),"")</f>
        <v/>
      </c>
      <c r="AH145" t="str">
        <f>IFERROR(IF($A145="","",IF(SUMIFS(RAW_매출A!$J$2:$J$7000,RAW_매출A!$B$2:$B$7000,$A145,RAW_매출A!$A$2:$A$7000,EDATE($E145,AH$1-1))=0,"",SUMIFS(RAW_매출A!$J$2:$J$7000,RAW_매출A!$B$2:$B$7000,$A145,RAW_매출A!$A$2:$A$7000,EDATE($E145,AH$1-1)))),"")</f>
        <v/>
      </c>
      <c r="AI145" t="str">
        <f>IFERROR(IF($A145="","",IF(SUMIFS(RAW_매출A!$J$2:$J$7000,RAW_매출A!$B$2:$B$7000,$A145,RAW_매출A!$A$2:$A$7000,EDATE($E145,AI$1-1))=0,"",SUMIFS(RAW_매출A!$J$2:$J$7000,RAW_매출A!$B$2:$B$7000,$A145,RAW_매출A!$A$2:$A$7000,EDATE($E145,AI$1-1)))),"")</f>
        <v/>
      </c>
      <c r="AJ145" t="str">
        <f>IFERROR(IF($A145="","",IF(SUMIFS(RAW_매출A!$J$2:$J$7000,RAW_매출A!$B$2:$B$7000,$A145,RAW_매출A!$A$2:$A$7000,EDATE($E145,AJ$1-1))=0,"",SUMIFS(RAW_매출A!$J$2:$J$7000,RAW_매출A!$B$2:$B$7000,$A145,RAW_매출A!$A$2:$A$7000,EDATE($E145,AJ$1-1)))),"")</f>
        <v/>
      </c>
      <c r="AK145" t="str">
        <f>IFERROR(IF($A145="","",IF(SUMIFS(RAW_매출A!$J$2:$J$7000,RAW_매출A!$B$2:$B$7000,$A145,RAW_매출A!$A$2:$A$7000,EDATE($E145,AK$1-1))=0,"",SUMIFS(RAW_매출A!$J$2:$J$7000,RAW_매출A!$B$2:$B$7000,$A145,RAW_매출A!$A$2:$A$7000,EDATE($E145,AK$1-1)))),"")</f>
        <v/>
      </c>
      <c r="AL145" t="str">
        <f>IFERROR(IF($A145="","",IF(SUMIFS(RAW_매출A!$J$2:$J$7000,RAW_매출A!$B$2:$B$7000,$A145,RAW_매출A!$A$2:$A$7000,EDATE($E145,AL$1-1))=0,"",SUMIFS(RAW_매출A!$J$2:$J$7000,RAW_매출A!$B$2:$B$7000,$A145,RAW_매출A!$A$2:$A$7000,EDATE($E145,AL$1-1)))),"")</f>
        <v/>
      </c>
      <c r="AM145" t="str">
        <f>IFERROR(IF($A145="","",IF(SUMIFS(RAW_매출A!$J$2:$J$7000,RAW_매출A!$B$2:$B$7000,$A145,RAW_매출A!$A$2:$A$7000,EDATE($E145,AM$1-1))=0,"",SUMIFS(RAW_매출A!$J$2:$J$7000,RAW_매출A!$B$2:$B$7000,$A145,RAW_매출A!$A$2:$A$7000,EDATE($E145,AM$1-1)))),"")</f>
        <v/>
      </c>
      <c r="AN145" t="str">
        <f>IFERROR(IF($A145="","",IF(SUMIFS(RAW_매출A!$J$2:$J$7000,RAW_매출A!$B$2:$B$7000,$A145,RAW_매출A!$A$2:$A$7000,EDATE($E145,AN$1-1))=0,"",SUMIFS(RAW_매출A!$J$2:$J$7000,RAW_매출A!$B$2:$B$7000,$A145,RAW_매출A!$A$2:$A$7000,EDATE($E145,AN$1-1)))),"")</f>
        <v/>
      </c>
      <c r="AO145" t="str">
        <f>IFERROR(IF($A145="","",IF(SUMIFS(RAW_매출A!$J$2:$J$7000,RAW_매출A!$B$2:$B$7000,$A145,RAW_매출A!$A$2:$A$7000,EDATE($E145,AO$1-1))=0,"",SUMIFS(RAW_매출A!$J$2:$J$7000,RAW_매출A!$B$2:$B$7000,$A145,RAW_매출A!$A$2:$A$7000,EDATE($E145,AO$1-1)))),"")</f>
        <v/>
      </c>
      <c r="AP145" t="str">
        <f>IFERROR(IF($A145="","",IF(SUMIFS(RAW_매출A!$J$2:$J$7000,RAW_매출A!$B$2:$B$7000,$A145,RAW_매출A!$A$2:$A$7000,EDATE($E145,AP$1-1))=0,"",SUMIFS(RAW_매출A!$J$2:$J$7000,RAW_매출A!$B$2:$B$7000,$A145,RAW_매출A!$A$2:$A$7000,EDATE($E145,AP$1-1)))),"")</f>
        <v/>
      </c>
      <c r="AQ145" t="str">
        <f>IFERROR(IF($A145="","",IF(SUMIFS(RAW_매출A!$J$2:$J$7000,RAW_매출A!$B$2:$B$7000,$A145,RAW_매출A!$A$2:$A$7000,EDATE($E145,AQ$1-1))=0,"",SUMIFS(RAW_매출A!$J$2:$J$7000,RAW_매출A!$B$2:$B$7000,$A145,RAW_매출A!$A$2:$A$7000,EDATE($E145,AQ$1-1)))),"")</f>
        <v/>
      </c>
      <c r="AR145" t="str">
        <f>IFERROR(IF($A145="","",IF(SUMIFS(RAW_매출A!$J$2:$J$7000,RAW_매출A!$B$2:$B$7000,$A145,RAW_매출A!$A$2:$A$7000,EDATE($E145,AR$1-1))=0,"",SUMIFS(RAW_매출A!$J$2:$J$7000,RAW_매출A!$B$2:$B$7000,$A145,RAW_매출A!$A$2:$A$7000,EDATE($E145,AR$1-1)))),"")</f>
        <v/>
      </c>
      <c r="AS145" t="str">
        <f>IFERROR(IF($A145="","",IF(SUMIFS(RAW_매출A!$J$2:$J$7000,RAW_매출A!$B$2:$B$7000,$A145,RAW_매출A!$A$2:$A$7000,EDATE($E145,AS$1-1))=0,"",SUMIFS(RAW_매출A!$J$2:$J$7000,RAW_매출A!$B$2:$B$7000,$A145,RAW_매출A!$A$2:$A$7000,EDATE($E145,AS$1-1)))),"")</f>
        <v/>
      </c>
      <c r="AT145" t="str">
        <f>IFERROR(IF($A145="","",IF(SUMIFS(RAW_매출A!$J$2:$J$7000,RAW_매출A!$B$2:$B$7000,$A145,RAW_매출A!$A$2:$A$7000,EDATE($E145,AT$1-1))=0,"",SUMIFS(RAW_매출A!$J$2:$J$7000,RAW_매출A!$B$2:$B$7000,$A145,RAW_매출A!$A$2:$A$7000,EDATE($E145,AT$1-1)))),"")</f>
        <v/>
      </c>
      <c r="AU145" t="str">
        <f>IFERROR(IF($A145="","",IF(SUMIFS(RAW_매출A!$J$2:$J$7000,RAW_매출A!$B$2:$B$7000,$A145,RAW_매출A!$A$2:$A$7000,EDATE($E145,AU$1-1))=0,"",SUMIFS(RAW_매출A!$J$2:$J$7000,RAW_매출A!$B$2:$B$7000,$A145,RAW_매출A!$A$2:$A$7000,EDATE($E145,AU$1-1)))),"")</f>
        <v/>
      </c>
      <c r="AV145" t="str">
        <f>IFERROR(IF($A145="","",IF(SUMIFS(RAW_매출A!$J$2:$J$7000,RAW_매출A!$B$2:$B$7000,$A145,RAW_매출A!$A$2:$A$7000,EDATE($E145,AV$1-1))=0,"",SUMIFS(RAW_매출A!$J$2:$J$7000,RAW_매출A!$B$2:$B$7000,$A145,RAW_매출A!$A$2:$A$7000,EDATE($E145,AV$1-1)))),"")</f>
        <v/>
      </c>
      <c r="AW145" t="str">
        <f>IFERROR(IF($A145="","",IF(SUMIFS(RAW_매출A!$J$2:$J$7000,RAW_매출A!$B$2:$B$7000,$A145,RAW_매출A!$A$2:$A$7000,EDATE($E145,AW$1-1))=0,"",SUMIFS(RAW_매출A!$J$2:$J$7000,RAW_매출A!$B$2:$B$7000,$A145,RAW_매출A!$A$2:$A$7000,EDATE($E145,AW$1-1)))),"")</f>
        <v/>
      </c>
      <c r="AX145" t="str">
        <f>IFERROR(IF($A145="","",IF(SUMIFS(RAW_매출A!$J$2:$J$7000,RAW_매출A!$B$2:$B$7000,$A145,RAW_매출A!$A$2:$A$7000,EDATE($E145,AX$1-1))=0,"",SUMIFS(RAW_매출A!$J$2:$J$7000,RAW_매출A!$B$2:$B$7000,$A145,RAW_매출A!$A$2:$A$7000,EDATE($E145,AX$1-1)))),"")</f>
        <v/>
      </c>
      <c r="AY145" t="str">
        <f>IFERROR(IF($A145="","",IF(SUMIFS(RAW_매출A!$J$2:$J$7000,RAW_매출A!$B$2:$B$7000,$A145,RAW_매출A!$A$2:$A$7000,EDATE($E145,AY$1-1))=0,"",SUMIFS(RAW_매출A!$J$2:$J$7000,RAW_매출A!$B$2:$B$7000,$A145,RAW_매출A!$A$2:$A$7000,EDATE($E145,AY$1-1)))),"")</f>
        <v/>
      </c>
      <c r="AZ145" t="str">
        <f>IFERROR(IF($A145="","",IF(SUMIFS(RAW_매출A!$J$2:$J$7000,RAW_매출A!$B$2:$B$7000,$A145,RAW_매출A!$A$2:$A$7000,EDATE($E145,AZ$1-1))=0,"",SUMIFS(RAW_매출A!$J$2:$J$7000,RAW_매출A!$B$2:$B$7000,$A145,RAW_매출A!$A$2:$A$7000,EDATE($E145,AZ$1-1)))),"")</f>
        <v/>
      </c>
      <c r="BA145" t="str">
        <f>IFERROR(IF($A145="","",IF(SUMIFS(RAW_매출A!$J$2:$J$7000,RAW_매출A!$B$2:$B$7000,$A145,RAW_매출A!$A$2:$A$7000,EDATE($E145,BA$1-1))=0,"",SUMIFS(RAW_매출A!$J$2:$J$7000,RAW_매출A!$B$2:$B$7000,$A145,RAW_매출A!$A$2:$A$7000,EDATE($E145,BA$1-1)))),"")</f>
        <v/>
      </c>
      <c r="BB145" t="str">
        <f>IFERROR(IF($A145="","",IF(SUMIFS(RAW_매출A!$J$2:$J$7000,RAW_매출A!$B$2:$B$7000,$A145,RAW_매출A!$A$2:$A$7000,EDATE($E145,BB$1-1))=0,"",SUMIFS(RAW_매출A!$J$2:$J$7000,RAW_매출A!$B$2:$B$7000,$A145,RAW_매출A!$A$2:$A$7000,EDATE($E145,BB$1-1)))),"")</f>
        <v/>
      </c>
      <c r="BC145" t="str">
        <f>IFERROR(IF($A145="","",IF(SUMIFS(RAW_매출A!$J$2:$J$7000,RAW_매출A!$B$2:$B$7000,$A145,RAW_매출A!$A$2:$A$7000,EDATE($E145,BC$1-1))=0,"",SUMIFS(RAW_매출A!$J$2:$J$7000,RAW_매출A!$B$2:$B$7000,$A145,RAW_매출A!$A$2:$A$7000,EDATE($E145,BC$1-1)))),"")</f>
        <v/>
      </c>
      <c r="BD145" t="str">
        <f>IFERROR(IF($A145="","",IF(SUMIFS(RAW_매출A!$J$2:$J$7000,RAW_매출A!$B$2:$B$7000,$A145,RAW_매출A!$A$2:$A$7000,EDATE($E145,BD$1-1))=0,"",SUMIFS(RAW_매출A!$J$2:$J$7000,RAW_매출A!$B$2:$B$7000,$A145,RAW_매출A!$A$2:$A$7000,EDATE($E145,BD$1-1)))),"")</f>
        <v/>
      </c>
      <c r="BE145" t="str">
        <f>IFERROR(IF($A145="","",IF(SUMIFS(RAW_매출A!$J$2:$J$7000,RAW_매출A!$B$2:$B$7000,$A145,RAW_매출A!$A$2:$A$7000,EDATE($E145,BE$1-1))=0,"",SUMIFS(RAW_매출A!$J$2:$J$7000,RAW_매출A!$B$2:$B$7000,$A145,RAW_매출A!$A$2:$A$7000,EDATE($E145,BE$1-1)))),"")</f>
        <v/>
      </c>
      <c r="BF145" t="str">
        <f>IFERROR(IF($A145="","",IF(SUMIFS(RAW_매출A!$J$2:$J$7000,RAW_매출A!$B$2:$B$7000,$A145,RAW_매출A!$A$2:$A$7000,EDATE($E145,BF$1-1))=0,"",SUMIFS(RAW_매출A!$J$2:$J$7000,RAW_매출A!$B$2:$B$7000,$A145,RAW_매출A!$A$2:$A$7000,EDATE($E145,BF$1-1)))),"")</f>
        <v/>
      </c>
      <c r="BG145" t="str">
        <f>IFERROR(IF($A145="","",IF(SUMIFS(RAW_매출A!$J$2:$J$7000,RAW_매출A!$B$2:$B$7000,$A145,RAW_매출A!$A$2:$A$7000,EDATE($E145,BG$1-1))=0,"",SUMIFS(RAW_매출A!$J$2:$J$7000,RAW_매출A!$B$2:$B$7000,$A145,RAW_매출A!$A$2:$A$7000,EDATE($E145,BG$1-1)))),"")</f>
        <v/>
      </c>
      <c r="BH145" t="str">
        <f>IFERROR(IF($A145="","",IF(SUMIFS(RAW_매출A!$J$2:$J$7000,RAW_매출A!$B$2:$B$7000,$A145,RAW_매출A!$A$2:$A$7000,EDATE($E145,BH$1-1))=0,"",SUMIFS(RAW_매출A!$J$2:$J$7000,RAW_매출A!$B$2:$B$7000,$A145,RAW_매출A!$A$2:$A$7000,EDATE($E145,BH$1-1)))),"")</f>
        <v/>
      </c>
      <c r="BI145" t="str">
        <f>IFERROR(IF($A145="","",IF(SUMIFS(RAW_매출A!$J$2:$J$7000,RAW_매출A!$B$2:$B$7000,$A145,RAW_매출A!$A$2:$A$7000,EDATE($E145,BI$1-1))=0,"",SUMIFS(RAW_매출A!$J$2:$J$7000,RAW_매출A!$B$2:$B$7000,$A145,RAW_매출A!$A$2:$A$7000,EDATE($E145,BI$1-1)))),"")</f>
        <v/>
      </c>
      <c r="BJ145" t="str">
        <f>IFERROR(IF($A145="","",IF(SUMIFS(RAW_매출A!$J$2:$J$7000,RAW_매출A!$B$2:$B$7000,$A145,RAW_매출A!$A$2:$A$7000,EDATE($E145,BJ$1-1))=0,"",SUMIFS(RAW_매출A!$J$2:$J$7000,RAW_매출A!$B$2:$B$7000,$A145,RAW_매출A!$A$2:$A$7000,EDATE($E145,BJ$1-1)))),"")</f>
        <v/>
      </c>
      <c r="BK145" t="str">
        <f>IFERROR(IF($A145="","",IF(SUMIFS(RAW_매출A!$J$2:$J$7000,RAW_매출A!$B$2:$B$7000,$A145,RAW_매출A!$A$2:$A$7000,EDATE($E145,BK$1-1))=0,"",SUMIFS(RAW_매출A!$J$2:$J$7000,RAW_매출A!$B$2:$B$7000,$A145,RAW_매출A!$A$2:$A$7000,EDATE($E145,BK$1-1)))),"")</f>
        <v/>
      </c>
      <c r="BL145" t="str">
        <f>IFERROR(IF($A145="","",IF(SUMIFS(RAW_매출A!$J$2:$J$7000,RAW_매출A!$B$2:$B$7000,$A145,RAW_매출A!$A$2:$A$7000,EDATE($E145,BL$1-1))=0,"",SUMIFS(RAW_매출A!$J$2:$J$7000,RAW_매출A!$B$2:$B$7000,$A145,RAW_매출A!$A$2:$A$7000,EDATE($E145,BL$1-1)))),"")</f>
        <v/>
      </c>
      <c r="BM145" t="str">
        <f>IFERROR(IF($A145="","",IF(SUMIFS(RAW_매출A!$J$2:$J$7000,RAW_매출A!$B$2:$B$7000,$A145,RAW_매출A!$A$2:$A$7000,EDATE($E145,BM$1-1))=0,"",SUMIFS(RAW_매출A!$J$2:$J$7000,RAW_매출A!$B$2:$B$7000,$A145,RAW_매출A!$A$2:$A$7000,EDATE($E145,BM$1-1)))),"")</f>
        <v/>
      </c>
      <c r="BN145" t="str">
        <f>IFERROR(IF($A145="","",IF(SUMIFS(RAW_매출A!$J$2:$J$7000,RAW_매출A!$B$2:$B$7000,$A145,RAW_매출A!$A$2:$A$7000,EDATE($E145,BN$1-1))=0,"",SUMIFS(RAW_매출A!$J$2:$J$7000,RAW_매출A!$B$2:$B$7000,$A145,RAW_매출A!$A$2:$A$7000,EDATE($E145,BN$1-1)))),"")</f>
        <v/>
      </c>
    </row>
    <row r="146" spans="1:66" x14ac:dyDescent="0.3">
      <c r="A146" t="str">
        <f>세팅!A147</f>
        <v>(1137) #서울예대점</v>
      </c>
      <c r="B146" t="str">
        <f>세팅!B147</f>
        <v>150-0</v>
      </c>
      <c r="C146">
        <f t="shared" si="8"/>
        <v>0</v>
      </c>
      <c r="D146" t="str">
        <f t="shared" si="9"/>
        <v>0</v>
      </c>
      <c r="E146" s="1">
        <f>세팅!D147</f>
        <v>46054</v>
      </c>
      <c r="F146" t="str">
        <f t="shared" si="7"/>
        <v/>
      </c>
      <c r="G146">
        <f>IFERROR(IF($A146="","",IF(SUMIFS(RAW_매출A!$J$2:$J$7000,RAW_매출A!$B$2:$B$7000,$A146,RAW_매출A!$A$2:$A$7000,EDATE($E146,G$1-1))=0,"",SUMIFS(RAW_매출A!$J$2:$J$7000,RAW_매출A!$B$2:$B$7000,$A146,RAW_매출A!$A$2:$A$7000,EDATE($E146,G$1-1)))),"")</f>
        <v>2182260</v>
      </c>
      <c r="H146">
        <f>IFERROR(IF($A146="","",IF(SUMIFS(RAW_매출A!$J$2:$J$7000,RAW_매출A!$B$2:$B$7000,$A146,RAW_매출A!$A$2:$A$7000,EDATE($E146,H$1-1))=0,"",SUMIFS(RAW_매출A!$J$2:$J$7000,RAW_매출A!$B$2:$B$7000,$A146,RAW_매출A!$A$2:$A$7000,EDATE($E146,H$1-1)))),"")</f>
        <v>3137120</v>
      </c>
      <c r="I146">
        <f>IFERROR(IF($A146="","",IF(SUMIFS(RAW_매출A!$J$2:$J$7000,RAW_매출A!$B$2:$B$7000,$A146,RAW_매출A!$A$2:$A$7000,EDATE($E146,I$1-1))=0,"",SUMIFS(RAW_매출A!$J$2:$J$7000,RAW_매출A!$B$2:$B$7000,$A146,RAW_매출A!$A$2:$A$7000,EDATE($E146,I$1-1)))),"")</f>
        <v>3639290</v>
      </c>
      <c r="J146" s="28">
        <f>IFERROR(IF($A146="","",IF(SUMIFS(RAW_매출A!$J$2:$J$7000,RAW_매출A!$B$2:$B$7000,$A146,RAW_매출A!$A$2:$A$7000,EDATE($E146,J$1-1))=0,"",SUMIFS(RAW_매출A!$J$2:$J$7000,RAW_매출A!$B$2:$B$7000,$A146,RAW_매출A!$A$2:$A$7000,EDATE($E146,J$1-1)))),"")</f>
        <v>4402170</v>
      </c>
      <c r="K146" s="28">
        <f>IFERROR(IF($A146="","",IF(SUMIFS(RAW_매출A!$J$2:$J$7000,RAW_매출A!$B$2:$B$7000,$A146,RAW_매출A!$A$2:$A$7000,EDATE($E146,K$1-1))=0,"",SUMIFS(RAW_매출A!$J$2:$J$7000,RAW_매출A!$B$2:$B$7000,$A146,RAW_매출A!$A$2:$A$7000,EDATE($E146,K$1-1)))),"")</f>
        <v>5040140</v>
      </c>
      <c r="L146" s="28" t="str">
        <f>IFERROR(IF($A146="","",IF(SUMIFS(RAW_매출A!$J$2:$J$7000,RAW_매출A!$B$2:$B$7000,$A146,RAW_매출A!$A$2:$A$7000,EDATE($E146,L$1-1))=0,"",SUMIFS(RAW_매출A!$J$2:$J$7000,RAW_매출A!$B$2:$B$7000,$A146,RAW_매출A!$A$2:$A$7000,EDATE($E146,L$1-1)))),"")</f>
        <v/>
      </c>
      <c r="M146" s="28" t="str">
        <f>IFERROR(IF($A146="","",IF(SUMIFS(RAW_매출A!$J$2:$J$7000,RAW_매출A!$B$2:$B$7000,$A146,RAW_매출A!$A$2:$A$7000,EDATE($E146,M$1-1))=0,"",SUMIFS(RAW_매출A!$J$2:$J$7000,RAW_매출A!$B$2:$B$7000,$A146,RAW_매출A!$A$2:$A$7000,EDATE($E146,M$1-1)))),"")</f>
        <v/>
      </c>
      <c r="N146" s="28" t="str">
        <f>IFERROR(IF($A146="","",IF(SUMIFS(RAW_매출A!$J$2:$J$7000,RAW_매출A!$B$2:$B$7000,$A146,RAW_매출A!$A$2:$A$7000,EDATE($E146,N$1-1))=0,"",SUMIFS(RAW_매출A!$J$2:$J$7000,RAW_매출A!$B$2:$B$7000,$A146,RAW_매출A!$A$2:$A$7000,EDATE($E146,N$1-1)))),"")</f>
        <v/>
      </c>
      <c r="O146" s="28" t="str">
        <f>IFERROR(IF($A146="","",IF(SUMIFS(RAW_매출A!$J$2:$J$7000,RAW_매출A!$B$2:$B$7000,$A146,RAW_매출A!$A$2:$A$7000,EDATE($E146,O$1-1))=0,"",SUMIFS(RAW_매출A!$J$2:$J$7000,RAW_매출A!$B$2:$B$7000,$A146,RAW_매출A!$A$2:$A$7000,EDATE($E146,O$1-1)))),"")</f>
        <v/>
      </c>
      <c r="P146" t="str">
        <f>IFERROR(IF($A146="","",IF(SUMIFS(RAW_매출A!$J$2:$J$7000,RAW_매출A!$B$2:$B$7000,$A146,RAW_매출A!$A$2:$A$7000,EDATE($E146,P$1-1))=0,"",SUMIFS(RAW_매출A!$J$2:$J$7000,RAW_매출A!$B$2:$B$7000,$A146,RAW_매출A!$A$2:$A$7000,EDATE($E146,P$1-1)))),"")</f>
        <v/>
      </c>
      <c r="Q146" t="str">
        <f>IFERROR(IF($A146="","",IF(SUMIFS(RAW_매출A!$J$2:$J$7000,RAW_매출A!$B$2:$B$7000,$A146,RAW_매출A!$A$2:$A$7000,EDATE($E146,Q$1-1))=0,"",SUMIFS(RAW_매출A!$J$2:$J$7000,RAW_매출A!$B$2:$B$7000,$A146,RAW_매출A!$A$2:$A$7000,EDATE($E146,Q$1-1)))),"")</f>
        <v/>
      </c>
      <c r="R146" t="str">
        <f>IFERROR(IF($A146="","",IF(SUMIFS(RAW_매출A!$J$2:$J$7000,RAW_매출A!$B$2:$B$7000,$A146,RAW_매출A!$A$2:$A$7000,EDATE($E146,R$1-1))=0,"",SUMIFS(RAW_매출A!$J$2:$J$7000,RAW_매출A!$B$2:$B$7000,$A146,RAW_매출A!$A$2:$A$7000,EDATE($E146,R$1-1)))),"")</f>
        <v/>
      </c>
      <c r="S146" t="str">
        <f>IFERROR(IF($A146="","",IF(SUMIFS(RAW_매출A!$J$2:$J$7000,RAW_매출A!$B$2:$B$7000,$A146,RAW_매출A!$A$2:$A$7000,EDATE($E146,S$1-1))=0,"",SUMIFS(RAW_매출A!$J$2:$J$7000,RAW_매출A!$B$2:$B$7000,$A146,RAW_매출A!$A$2:$A$7000,EDATE($E146,S$1-1)))),"")</f>
        <v/>
      </c>
      <c r="T146" t="str">
        <f>IFERROR(IF($A146="","",IF(SUMIFS(RAW_매출A!$J$2:$J$7000,RAW_매출A!$B$2:$B$7000,$A146,RAW_매출A!$A$2:$A$7000,EDATE($E146,T$1-1))=0,"",SUMIFS(RAW_매출A!$J$2:$J$7000,RAW_매출A!$B$2:$B$7000,$A146,RAW_매출A!$A$2:$A$7000,EDATE($E146,T$1-1)))),"")</f>
        <v/>
      </c>
      <c r="U146" t="str">
        <f>IFERROR(IF($A146="","",IF(SUMIFS(RAW_매출A!$J$2:$J$7000,RAW_매출A!$B$2:$B$7000,$A146,RAW_매출A!$A$2:$A$7000,EDATE($E146,U$1-1))=0,"",SUMIFS(RAW_매출A!$J$2:$J$7000,RAW_매출A!$B$2:$B$7000,$A146,RAW_매출A!$A$2:$A$7000,EDATE($E146,U$1-1)))),"")</f>
        <v/>
      </c>
      <c r="V146" t="str">
        <f>IFERROR(IF($A146="","",IF(SUMIFS(RAW_매출A!$J$2:$J$7000,RAW_매출A!$B$2:$B$7000,$A146,RAW_매출A!$A$2:$A$7000,EDATE($E146,V$1-1))=0,"",SUMIFS(RAW_매출A!$J$2:$J$7000,RAW_매출A!$B$2:$B$7000,$A146,RAW_매출A!$A$2:$A$7000,EDATE($E146,V$1-1)))),"")</f>
        <v/>
      </c>
      <c r="W146" t="str">
        <f>IFERROR(IF($A146="","",IF(SUMIFS(RAW_매출A!$J$2:$J$7000,RAW_매출A!$B$2:$B$7000,$A146,RAW_매출A!$A$2:$A$7000,EDATE($E146,W$1-1))=0,"",SUMIFS(RAW_매출A!$J$2:$J$7000,RAW_매출A!$B$2:$B$7000,$A146,RAW_매출A!$A$2:$A$7000,EDATE($E146,W$1-1)))),"")</f>
        <v/>
      </c>
      <c r="X146" t="str">
        <f>IFERROR(IF($A146="","",IF(SUMIFS(RAW_매출A!$J$2:$J$7000,RAW_매출A!$B$2:$B$7000,$A146,RAW_매출A!$A$2:$A$7000,EDATE($E146,X$1-1))=0,"",SUMIFS(RAW_매출A!$J$2:$J$7000,RAW_매출A!$B$2:$B$7000,$A146,RAW_매출A!$A$2:$A$7000,EDATE($E146,X$1-1)))),"")</f>
        <v/>
      </c>
      <c r="Y146" t="str">
        <f>IFERROR(IF($A146="","",IF(SUMIFS(RAW_매출A!$J$2:$J$7000,RAW_매출A!$B$2:$B$7000,$A146,RAW_매출A!$A$2:$A$7000,EDATE($E146,Y$1-1))=0,"",SUMIFS(RAW_매출A!$J$2:$J$7000,RAW_매출A!$B$2:$B$7000,$A146,RAW_매출A!$A$2:$A$7000,EDATE($E146,Y$1-1)))),"")</f>
        <v/>
      </c>
      <c r="Z146" t="str">
        <f>IFERROR(IF($A146="","",IF(SUMIFS(RAW_매출A!$J$2:$J$7000,RAW_매출A!$B$2:$B$7000,$A146,RAW_매출A!$A$2:$A$7000,EDATE($E146,Z$1-1))=0,"",SUMIFS(RAW_매출A!$J$2:$J$7000,RAW_매출A!$B$2:$B$7000,$A146,RAW_매출A!$A$2:$A$7000,EDATE($E146,Z$1-1)))),"")</f>
        <v/>
      </c>
      <c r="AA146" t="str">
        <f>IFERROR(IF($A146="","",IF(SUMIFS(RAW_매출A!$J$2:$J$7000,RAW_매출A!$B$2:$B$7000,$A146,RAW_매출A!$A$2:$A$7000,EDATE($E146,AA$1-1))=0,"",SUMIFS(RAW_매출A!$J$2:$J$7000,RAW_매출A!$B$2:$B$7000,$A146,RAW_매출A!$A$2:$A$7000,EDATE($E146,AA$1-1)))),"")</f>
        <v/>
      </c>
      <c r="AB146" t="str">
        <f>IFERROR(IF($A146="","",IF(SUMIFS(RAW_매출A!$J$2:$J$7000,RAW_매출A!$B$2:$B$7000,$A146,RAW_매출A!$A$2:$A$7000,EDATE($E146,AB$1-1))=0,"",SUMIFS(RAW_매출A!$J$2:$J$7000,RAW_매출A!$B$2:$B$7000,$A146,RAW_매출A!$A$2:$A$7000,EDATE($E146,AB$1-1)))),"")</f>
        <v/>
      </c>
      <c r="AC146" t="str">
        <f>IFERROR(IF($A146="","",IF(SUMIFS(RAW_매출A!$J$2:$J$7000,RAW_매출A!$B$2:$B$7000,$A146,RAW_매출A!$A$2:$A$7000,EDATE($E146,AC$1-1))=0,"",SUMIFS(RAW_매출A!$J$2:$J$7000,RAW_매출A!$B$2:$B$7000,$A146,RAW_매출A!$A$2:$A$7000,EDATE($E146,AC$1-1)))),"")</f>
        <v/>
      </c>
      <c r="AD146" t="str">
        <f>IFERROR(IF($A146="","",IF(SUMIFS(RAW_매출A!$J$2:$J$7000,RAW_매출A!$B$2:$B$7000,$A146,RAW_매출A!$A$2:$A$7000,EDATE($E146,AD$1-1))=0,"",SUMIFS(RAW_매출A!$J$2:$J$7000,RAW_매출A!$B$2:$B$7000,$A146,RAW_매출A!$A$2:$A$7000,EDATE($E146,AD$1-1)))),"")</f>
        <v/>
      </c>
      <c r="AE146" t="str">
        <f>IFERROR(IF($A146="","",IF(SUMIFS(RAW_매출A!$J$2:$J$7000,RAW_매출A!$B$2:$B$7000,$A146,RAW_매출A!$A$2:$A$7000,EDATE($E146,AE$1-1))=0,"",SUMIFS(RAW_매출A!$J$2:$J$7000,RAW_매출A!$B$2:$B$7000,$A146,RAW_매출A!$A$2:$A$7000,EDATE($E146,AE$1-1)))),"")</f>
        <v/>
      </c>
      <c r="AF146" t="str">
        <f>IFERROR(IF($A146="","",IF(SUMIFS(RAW_매출A!$J$2:$J$7000,RAW_매출A!$B$2:$B$7000,$A146,RAW_매출A!$A$2:$A$7000,EDATE($E146,AF$1-1))=0,"",SUMIFS(RAW_매출A!$J$2:$J$7000,RAW_매출A!$B$2:$B$7000,$A146,RAW_매출A!$A$2:$A$7000,EDATE($E146,AF$1-1)))),"")</f>
        <v/>
      </c>
      <c r="AG146" t="str">
        <f>IFERROR(IF($A146="","",IF(SUMIFS(RAW_매출A!$J$2:$J$7000,RAW_매출A!$B$2:$B$7000,$A146,RAW_매출A!$A$2:$A$7000,EDATE($E146,AG$1-1))=0,"",SUMIFS(RAW_매출A!$J$2:$J$7000,RAW_매출A!$B$2:$B$7000,$A146,RAW_매출A!$A$2:$A$7000,EDATE($E146,AG$1-1)))),"")</f>
        <v/>
      </c>
      <c r="AH146" t="str">
        <f>IFERROR(IF($A146="","",IF(SUMIFS(RAW_매출A!$J$2:$J$7000,RAW_매출A!$B$2:$B$7000,$A146,RAW_매출A!$A$2:$A$7000,EDATE($E146,AH$1-1))=0,"",SUMIFS(RAW_매출A!$J$2:$J$7000,RAW_매출A!$B$2:$B$7000,$A146,RAW_매출A!$A$2:$A$7000,EDATE($E146,AH$1-1)))),"")</f>
        <v/>
      </c>
      <c r="AI146" t="str">
        <f>IFERROR(IF($A146="","",IF(SUMIFS(RAW_매출A!$J$2:$J$7000,RAW_매출A!$B$2:$B$7000,$A146,RAW_매출A!$A$2:$A$7000,EDATE($E146,AI$1-1))=0,"",SUMIFS(RAW_매출A!$J$2:$J$7000,RAW_매출A!$B$2:$B$7000,$A146,RAW_매출A!$A$2:$A$7000,EDATE($E146,AI$1-1)))),"")</f>
        <v/>
      </c>
      <c r="AJ146" t="str">
        <f>IFERROR(IF($A146="","",IF(SUMIFS(RAW_매출A!$J$2:$J$7000,RAW_매출A!$B$2:$B$7000,$A146,RAW_매출A!$A$2:$A$7000,EDATE($E146,AJ$1-1))=0,"",SUMIFS(RAW_매출A!$J$2:$J$7000,RAW_매출A!$B$2:$B$7000,$A146,RAW_매출A!$A$2:$A$7000,EDATE($E146,AJ$1-1)))),"")</f>
        <v/>
      </c>
      <c r="AK146" t="str">
        <f>IFERROR(IF($A146="","",IF(SUMIFS(RAW_매출A!$J$2:$J$7000,RAW_매출A!$B$2:$B$7000,$A146,RAW_매출A!$A$2:$A$7000,EDATE($E146,AK$1-1))=0,"",SUMIFS(RAW_매출A!$J$2:$J$7000,RAW_매출A!$B$2:$B$7000,$A146,RAW_매출A!$A$2:$A$7000,EDATE($E146,AK$1-1)))),"")</f>
        <v/>
      </c>
      <c r="AL146" t="str">
        <f>IFERROR(IF($A146="","",IF(SUMIFS(RAW_매출A!$J$2:$J$7000,RAW_매출A!$B$2:$B$7000,$A146,RAW_매출A!$A$2:$A$7000,EDATE($E146,AL$1-1))=0,"",SUMIFS(RAW_매출A!$J$2:$J$7000,RAW_매출A!$B$2:$B$7000,$A146,RAW_매출A!$A$2:$A$7000,EDATE($E146,AL$1-1)))),"")</f>
        <v/>
      </c>
      <c r="AM146" t="str">
        <f>IFERROR(IF($A146="","",IF(SUMIFS(RAW_매출A!$J$2:$J$7000,RAW_매출A!$B$2:$B$7000,$A146,RAW_매출A!$A$2:$A$7000,EDATE($E146,AM$1-1))=0,"",SUMIFS(RAW_매출A!$J$2:$J$7000,RAW_매출A!$B$2:$B$7000,$A146,RAW_매출A!$A$2:$A$7000,EDATE($E146,AM$1-1)))),"")</f>
        <v/>
      </c>
      <c r="AN146" t="str">
        <f>IFERROR(IF($A146="","",IF(SUMIFS(RAW_매출A!$J$2:$J$7000,RAW_매출A!$B$2:$B$7000,$A146,RAW_매출A!$A$2:$A$7000,EDATE($E146,AN$1-1))=0,"",SUMIFS(RAW_매출A!$J$2:$J$7000,RAW_매출A!$B$2:$B$7000,$A146,RAW_매출A!$A$2:$A$7000,EDATE($E146,AN$1-1)))),"")</f>
        <v/>
      </c>
      <c r="AO146" t="str">
        <f>IFERROR(IF($A146="","",IF(SUMIFS(RAW_매출A!$J$2:$J$7000,RAW_매출A!$B$2:$B$7000,$A146,RAW_매출A!$A$2:$A$7000,EDATE($E146,AO$1-1))=0,"",SUMIFS(RAW_매출A!$J$2:$J$7000,RAW_매출A!$B$2:$B$7000,$A146,RAW_매출A!$A$2:$A$7000,EDATE($E146,AO$1-1)))),"")</f>
        <v/>
      </c>
      <c r="AP146" t="str">
        <f>IFERROR(IF($A146="","",IF(SUMIFS(RAW_매출A!$J$2:$J$7000,RAW_매출A!$B$2:$B$7000,$A146,RAW_매출A!$A$2:$A$7000,EDATE($E146,AP$1-1))=0,"",SUMIFS(RAW_매출A!$J$2:$J$7000,RAW_매출A!$B$2:$B$7000,$A146,RAW_매출A!$A$2:$A$7000,EDATE($E146,AP$1-1)))),"")</f>
        <v/>
      </c>
      <c r="AQ146" t="str">
        <f>IFERROR(IF($A146="","",IF(SUMIFS(RAW_매출A!$J$2:$J$7000,RAW_매출A!$B$2:$B$7000,$A146,RAW_매출A!$A$2:$A$7000,EDATE($E146,AQ$1-1))=0,"",SUMIFS(RAW_매출A!$J$2:$J$7000,RAW_매출A!$B$2:$B$7000,$A146,RAW_매출A!$A$2:$A$7000,EDATE($E146,AQ$1-1)))),"")</f>
        <v/>
      </c>
      <c r="AR146" t="str">
        <f>IFERROR(IF($A146="","",IF(SUMIFS(RAW_매출A!$J$2:$J$7000,RAW_매출A!$B$2:$B$7000,$A146,RAW_매출A!$A$2:$A$7000,EDATE($E146,AR$1-1))=0,"",SUMIFS(RAW_매출A!$J$2:$J$7000,RAW_매출A!$B$2:$B$7000,$A146,RAW_매출A!$A$2:$A$7000,EDATE($E146,AR$1-1)))),"")</f>
        <v/>
      </c>
      <c r="AS146" t="str">
        <f>IFERROR(IF($A146="","",IF(SUMIFS(RAW_매출A!$J$2:$J$7000,RAW_매출A!$B$2:$B$7000,$A146,RAW_매출A!$A$2:$A$7000,EDATE($E146,AS$1-1))=0,"",SUMIFS(RAW_매출A!$J$2:$J$7000,RAW_매출A!$B$2:$B$7000,$A146,RAW_매출A!$A$2:$A$7000,EDATE($E146,AS$1-1)))),"")</f>
        <v/>
      </c>
      <c r="AT146" t="str">
        <f>IFERROR(IF($A146="","",IF(SUMIFS(RAW_매출A!$J$2:$J$7000,RAW_매출A!$B$2:$B$7000,$A146,RAW_매출A!$A$2:$A$7000,EDATE($E146,AT$1-1))=0,"",SUMIFS(RAW_매출A!$J$2:$J$7000,RAW_매출A!$B$2:$B$7000,$A146,RAW_매출A!$A$2:$A$7000,EDATE($E146,AT$1-1)))),"")</f>
        <v/>
      </c>
      <c r="AU146" t="str">
        <f>IFERROR(IF($A146="","",IF(SUMIFS(RAW_매출A!$J$2:$J$7000,RAW_매출A!$B$2:$B$7000,$A146,RAW_매출A!$A$2:$A$7000,EDATE($E146,AU$1-1))=0,"",SUMIFS(RAW_매출A!$J$2:$J$7000,RAW_매출A!$B$2:$B$7000,$A146,RAW_매출A!$A$2:$A$7000,EDATE($E146,AU$1-1)))),"")</f>
        <v/>
      </c>
      <c r="AV146" t="str">
        <f>IFERROR(IF($A146="","",IF(SUMIFS(RAW_매출A!$J$2:$J$7000,RAW_매출A!$B$2:$B$7000,$A146,RAW_매출A!$A$2:$A$7000,EDATE($E146,AV$1-1))=0,"",SUMIFS(RAW_매출A!$J$2:$J$7000,RAW_매출A!$B$2:$B$7000,$A146,RAW_매출A!$A$2:$A$7000,EDATE($E146,AV$1-1)))),"")</f>
        <v/>
      </c>
      <c r="AW146" t="str">
        <f>IFERROR(IF($A146="","",IF(SUMIFS(RAW_매출A!$J$2:$J$7000,RAW_매출A!$B$2:$B$7000,$A146,RAW_매출A!$A$2:$A$7000,EDATE($E146,AW$1-1))=0,"",SUMIFS(RAW_매출A!$J$2:$J$7000,RAW_매출A!$B$2:$B$7000,$A146,RAW_매출A!$A$2:$A$7000,EDATE($E146,AW$1-1)))),"")</f>
        <v/>
      </c>
      <c r="AX146" t="str">
        <f>IFERROR(IF($A146="","",IF(SUMIFS(RAW_매출A!$J$2:$J$7000,RAW_매출A!$B$2:$B$7000,$A146,RAW_매출A!$A$2:$A$7000,EDATE($E146,AX$1-1))=0,"",SUMIFS(RAW_매출A!$J$2:$J$7000,RAW_매출A!$B$2:$B$7000,$A146,RAW_매출A!$A$2:$A$7000,EDATE($E146,AX$1-1)))),"")</f>
        <v/>
      </c>
      <c r="AY146" t="str">
        <f>IFERROR(IF($A146="","",IF(SUMIFS(RAW_매출A!$J$2:$J$7000,RAW_매출A!$B$2:$B$7000,$A146,RAW_매출A!$A$2:$A$7000,EDATE($E146,AY$1-1))=0,"",SUMIFS(RAW_매출A!$J$2:$J$7000,RAW_매출A!$B$2:$B$7000,$A146,RAW_매출A!$A$2:$A$7000,EDATE($E146,AY$1-1)))),"")</f>
        <v/>
      </c>
      <c r="AZ146" t="str">
        <f>IFERROR(IF($A146="","",IF(SUMIFS(RAW_매출A!$J$2:$J$7000,RAW_매출A!$B$2:$B$7000,$A146,RAW_매출A!$A$2:$A$7000,EDATE($E146,AZ$1-1))=0,"",SUMIFS(RAW_매출A!$J$2:$J$7000,RAW_매출A!$B$2:$B$7000,$A146,RAW_매출A!$A$2:$A$7000,EDATE($E146,AZ$1-1)))),"")</f>
        <v/>
      </c>
      <c r="BA146" t="str">
        <f>IFERROR(IF($A146="","",IF(SUMIFS(RAW_매출A!$J$2:$J$7000,RAW_매출A!$B$2:$B$7000,$A146,RAW_매출A!$A$2:$A$7000,EDATE($E146,BA$1-1))=0,"",SUMIFS(RAW_매출A!$J$2:$J$7000,RAW_매출A!$B$2:$B$7000,$A146,RAW_매출A!$A$2:$A$7000,EDATE($E146,BA$1-1)))),"")</f>
        <v/>
      </c>
      <c r="BB146" t="str">
        <f>IFERROR(IF($A146="","",IF(SUMIFS(RAW_매출A!$J$2:$J$7000,RAW_매출A!$B$2:$B$7000,$A146,RAW_매출A!$A$2:$A$7000,EDATE($E146,BB$1-1))=0,"",SUMIFS(RAW_매출A!$J$2:$J$7000,RAW_매출A!$B$2:$B$7000,$A146,RAW_매출A!$A$2:$A$7000,EDATE($E146,BB$1-1)))),"")</f>
        <v/>
      </c>
      <c r="BC146" t="str">
        <f>IFERROR(IF($A146="","",IF(SUMIFS(RAW_매출A!$J$2:$J$7000,RAW_매출A!$B$2:$B$7000,$A146,RAW_매출A!$A$2:$A$7000,EDATE($E146,BC$1-1))=0,"",SUMIFS(RAW_매출A!$J$2:$J$7000,RAW_매출A!$B$2:$B$7000,$A146,RAW_매출A!$A$2:$A$7000,EDATE($E146,BC$1-1)))),"")</f>
        <v/>
      </c>
      <c r="BD146" t="str">
        <f>IFERROR(IF($A146="","",IF(SUMIFS(RAW_매출A!$J$2:$J$7000,RAW_매출A!$B$2:$B$7000,$A146,RAW_매출A!$A$2:$A$7000,EDATE($E146,BD$1-1))=0,"",SUMIFS(RAW_매출A!$J$2:$J$7000,RAW_매출A!$B$2:$B$7000,$A146,RAW_매출A!$A$2:$A$7000,EDATE($E146,BD$1-1)))),"")</f>
        <v/>
      </c>
      <c r="BE146" t="str">
        <f>IFERROR(IF($A146="","",IF(SUMIFS(RAW_매출A!$J$2:$J$7000,RAW_매출A!$B$2:$B$7000,$A146,RAW_매출A!$A$2:$A$7000,EDATE($E146,BE$1-1))=0,"",SUMIFS(RAW_매출A!$J$2:$J$7000,RAW_매출A!$B$2:$B$7000,$A146,RAW_매출A!$A$2:$A$7000,EDATE($E146,BE$1-1)))),"")</f>
        <v/>
      </c>
      <c r="BF146" t="str">
        <f>IFERROR(IF($A146="","",IF(SUMIFS(RAW_매출A!$J$2:$J$7000,RAW_매출A!$B$2:$B$7000,$A146,RAW_매출A!$A$2:$A$7000,EDATE($E146,BF$1-1))=0,"",SUMIFS(RAW_매출A!$J$2:$J$7000,RAW_매출A!$B$2:$B$7000,$A146,RAW_매출A!$A$2:$A$7000,EDATE($E146,BF$1-1)))),"")</f>
        <v/>
      </c>
      <c r="BG146" t="str">
        <f>IFERROR(IF($A146="","",IF(SUMIFS(RAW_매출A!$J$2:$J$7000,RAW_매출A!$B$2:$B$7000,$A146,RAW_매출A!$A$2:$A$7000,EDATE($E146,BG$1-1))=0,"",SUMIFS(RAW_매출A!$J$2:$J$7000,RAW_매출A!$B$2:$B$7000,$A146,RAW_매출A!$A$2:$A$7000,EDATE($E146,BG$1-1)))),"")</f>
        <v/>
      </c>
      <c r="BH146" t="str">
        <f>IFERROR(IF($A146="","",IF(SUMIFS(RAW_매출A!$J$2:$J$7000,RAW_매출A!$B$2:$B$7000,$A146,RAW_매출A!$A$2:$A$7000,EDATE($E146,BH$1-1))=0,"",SUMIFS(RAW_매출A!$J$2:$J$7000,RAW_매출A!$B$2:$B$7000,$A146,RAW_매출A!$A$2:$A$7000,EDATE($E146,BH$1-1)))),"")</f>
        <v/>
      </c>
      <c r="BI146" t="str">
        <f>IFERROR(IF($A146="","",IF(SUMIFS(RAW_매출A!$J$2:$J$7000,RAW_매출A!$B$2:$B$7000,$A146,RAW_매출A!$A$2:$A$7000,EDATE($E146,BI$1-1))=0,"",SUMIFS(RAW_매출A!$J$2:$J$7000,RAW_매출A!$B$2:$B$7000,$A146,RAW_매출A!$A$2:$A$7000,EDATE($E146,BI$1-1)))),"")</f>
        <v/>
      </c>
      <c r="BJ146" t="str">
        <f>IFERROR(IF($A146="","",IF(SUMIFS(RAW_매출A!$J$2:$J$7000,RAW_매출A!$B$2:$B$7000,$A146,RAW_매출A!$A$2:$A$7000,EDATE($E146,BJ$1-1))=0,"",SUMIFS(RAW_매출A!$J$2:$J$7000,RAW_매출A!$B$2:$B$7000,$A146,RAW_매출A!$A$2:$A$7000,EDATE($E146,BJ$1-1)))),"")</f>
        <v/>
      </c>
      <c r="BK146" t="str">
        <f>IFERROR(IF($A146="","",IF(SUMIFS(RAW_매출A!$J$2:$J$7000,RAW_매출A!$B$2:$B$7000,$A146,RAW_매출A!$A$2:$A$7000,EDATE($E146,BK$1-1))=0,"",SUMIFS(RAW_매출A!$J$2:$J$7000,RAW_매출A!$B$2:$B$7000,$A146,RAW_매출A!$A$2:$A$7000,EDATE($E146,BK$1-1)))),"")</f>
        <v/>
      </c>
      <c r="BL146" t="str">
        <f>IFERROR(IF($A146="","",IF(SUMIFS(RAW_매출A!$J$2:$J$7000,RAW_매출A!$B$2:$B$7000,$A146,RAW_매출A!$A$2:$A$7000,EDATE($E146,BL$1-1))=0,"",SUMIFS(RAW_매출A!$J$2:$J$7000,RAW_매출A!$B$2:$B$7000,$A146,RAW_매출A!$A$2:$A$7000,EDATE($E146,BL$1-1)))),"")</f>
        <v/>
      </c>
      <c r="BM146" t="str">
        <f>IFERROR(IF($A146="","",IF(SUMIFS(RAW_매출A!$J$2:$J$7000,RAW_매출A!$B$2:$B$7000,$A146,RAW_매출A!$A$2:$A$7000,EDATE($E146,BM$1-1))=0,"",SUMIFS(RAW_매출A!$J$2:$J$7000,RAW_매출A!$B$2:$B$7000,$A146,RAW_매출A!$A$2:$A$7000,EDATE($E146,BM$1-1)))),"")</f>
        <v/>
      </c>
      <c r="BN146" t="str">
        <f>IFERROR(IF($A146="","",IF(SUMIFS(RAW_매출A!$J$2:$J$7000,RAW_매출A!$B$2:$B$7000,$A146,RAW_매출A!$A$2:$A$7000,EDATE($E146,BN$1-1))=0,"",SUMIFS(RAW_매출A!$J$2:$J$7000,RAW_매출A!$B$2:$B$7000,$A146,RAW_매출A!$A$2:$A$7000,EDATE($E146,BN$1-1)))),"")</f>
        <v/>
      </c>
    </row>
    <row r="147" spans="1:66" x14ac:dyDescent="0.3">
      <c r="A147" t="str">
        <f>세팅!A148</f>
        <v>(0015) 부평더갤러리점</v>
      </c>
      <c r="B147" t="str">
        <f>세팅!B148</f>
        <v>150-0</v>
      </c>
      <c r="C147">
        <f t="shared" si="8"/>
        <v>0</v>
      </c>
      <c r="D147" t="str">
        <f t="shared" si="9"/>
        <v>0</v>
      </c>
      <c r="E147" s="1">
        <f>세팅!D148</f>
        <v>46113</v>
      </c>
      <c r="F147" t="str">
        <f t="shared" si="7"/>
        <v/>
      </c>
      <c r="G147">
        <f>IFERROR(IF($A147="","",IF(SUMIFS(RAW_매출A!$J$2:$J$7000,RAW_매출A!$B$2:$B$7000,$A147,RAW_매출A!$A$2:$A$7000,EDATE($E147,G$1-1))=0,"",SUMIFS(RAW_매출A!$J$2:$J$7000,RAW_매출A!$B$2:$B$7000,$A147,RAW_매출A!$A$2:$A$7000,EDATE($E147,G$1-1)))),"")</f>
        <v>1605700</v>
      </c>
      <c r="H147">
        <f>IFERROR(IF($A147="","",IF(SUMIFS(RAW_매출A!$J$2:$J$7000,RAW_매출A!$B$2:$B$7000,$A147,RAW_매출A!$A$2:$A$7000,EDATE($E147,H$1-1))=0,"",SUMIFS(RAW_매출A!$J$2:$J$7000,RAW_매출A!$B$2:$B$7000,$A147,RAW_매출A!$A$2:$A$7000,EDATE($E147,H$1-1)))),"")</f>
        <v>1493700</v>
      </c>
      <c r="I147">
        <f>IFERROR(IF($A147="","",IF(SUMIFS(RAW_매출A!$J$2:$J$7000,RAW_매출A!$B$2:$B$7000,$A147,RAW_매출A!$A$2:$A$7000,EDATE($E147,I$1-1))=0,"",SUMIFS(RAW_매출A!$J$2:$J$7000,RAW_매출A!$B$2:$B$7000,$A147,RAW_매출A!$A$2:$A$7000,EDATE($E147,I$1-1)))),"")</f>
        <v>2001730</v>
      </c>
      <c r="J147" s="28" t="str">
        <f>IFERROR(IF($A147="","",IF(SUMIFS(RAW_매출A!$J$2:$J$7000,RAW_매출A!$B$2:$B$7000,$A147,RAW_매출A!$A$2:$A$7000,EDATE($E147,J$1-1))=0,"",SUMIFS(RAW_매출A!$J$2:$J$7000,RAW_매출A!$B$2:$B$7000,$A147,RAW_매출A!$A$2:$A$7000,EDATE($E147,J$1-1)))),"")</f>
        <v/>
      </c>
      <c r="K147" s="28" t="str">
        <f>IFERROR(IF($A147="","",IF(SUMIFS(RAW_매출A!$J$2:$J$7000,RAW_매출A!$B$2:$B$7000,$A147,RAW_매출A!$A$2:$A$7000,EDATE($E147,K$1-1))=0,"",SUMIFS(RAW_매출A!$J$2:$J$7000,RAW_매출A!$B$2:$B$7000,$A147,RAW_매출A!$A$2:$A$7000,EDATE($E147,K$1-1)))),"")</f>
        <v/>
      </c>
      <c r="L147" s="28" t="str">
        <f>IFERROR(IF($A147="","",IF(SUMIFS(RAW_매출A!$J$2:$J$7000,RAW_매출A!$B$2:$B$7000,$A147,RAW_매출A!$A$2:$A$7000,EDATE($E147,L$1-1))=0,"",SUMIFS(RAW_매출A!$J$2:$J$7000,RAW_매출A!$B$2:$B$7000,$A147,RAW_매출A!$A$2:$A$7000,EDATE($E147,L$1-1)))),"")</f>
        <v/>
      </c>
      <c r="M147" s="28" t="str">
        <f>IFERROR(IF($A147="","",IF(SUMIFS(RAW_매출A!$J$2:$J$7000,RAW_매출A!$B$2:$B$7000,$A147,RAW_매출A!$A$2:$A$7000,EDATE($E147,M$1-1))=0,"",SUMIFS(RAW_매출A!$J$2:$J$7000,RAW_매출A!$B$2:$B$7000,$A147,RAW_매출A!$A$2:$A$7000,EDATE($E147,M$1-1)))),"")</f>
        <v/>
      </c>
      <c r="N147" s="28" t="str">
        <f>IFERROR(IF($A147="","",IF(SUMIFS(RAW_매출A!$J$2:$J$7000,RAW_매출A!$B$2:$B$7000,$A147,RAW_매출A!$A$2:$A$7000,EDATE($E147,N$1-1))=0,"",SUMIFS(RAW_매출A!$J$2:$J$7000,RAW_매출A!$B$2:$B$7000,$A147,RAW_매출A!$A$2:$A$7000,EDATE($E147,N$1-1)))),"")</f>
        <v/>
      </c>
      <c r="O147" s="28" t="str">
        <f>IFERROR(IF($A147="","",IF(SUMIFS(RAW_매출A!$J$2:$J$7000,RAW_매출A!$B$2:$B$7000,$A147,RAW_매출A!$A$2:$A$7000,EDATE($E147,O$1-1))=0,"",SUMIFS(RAW_매출A!$J$2:$J$7000,RAW_매출A!$B$2:$B$7000,$A147,RAW_매출A!$A$2:$A$7000,EDATE($E147,O$1-1)))),"")</f>
        <v/>
      </c>
      <c r="P147" t="str">
        <f>IFERROR(IF($A147="","",IF(SUMIFS(RAW_매출A!$J$2:$J$7000,RAW_매출A!$B$2:$B$7000,$A147,RAW_매출A!$A$2:$A$7000,EDATE($E147,P$1-1))=0,"",SUMIFS(RAW_매출A!$J$2:$J$7000,RAW_매출A!$B$2:$B$7000,$A147,RAW_매출A!$A$2:$A$7000,EDATE($E147,P$1-1)))),"")</f>
        <v/>
      </c>
      <c r="Q147" t="str">
        <f>IFERROR(IF($A147="","",IF(SUMIFS(RAW_매출A!$J$2:$J$7000,RAW_매출A!$B$2:$B$7000,$A147,RAW_매출A!$A$2:$A$7000,EDATE($E147,Q$1-1))=0,"",SUMIFS(RAW_매출A!$J$2:$J$7000,RAW_매출A!$B$2:$B$7000,$A147,RAW_매출A!$A$2:$A$7000,EDATE($E147,Q$1-1)))),"")</f>
        <v/>
      </c>
      <c r="R147" t="str">
        <f>IFERROR(IF($A147="","",IF(SUMIFS(RAW_매출A!$J$2:$J$7000,RAW_매출A!$B$2:$B$7000,$A147,RAW_매출A!$A$2:$A$7000,EDATE($E147,R$1-1))=0,"",SUMIFS(RAW_매출A!$J$2:$J$7000,RAW_매출A!$B$2:$B$7000,$A147,RAW_매출A!$A$2:$A$7000,EDATE($E147,R$1-1)))),"")</f>
        <v/>
      </c>
      <c r="S147" t="str">
        <f>IFERROR(IF($A147="","",IF(SUMIFS(RAW_매출A!$J$2:$J$7000,RAW_매출A!$B$2:$B$7000,$A147,RAW_매출A!$A$2:$A$7000,EDATE($E147,S$1-1))=0,"",SUMIFS(RAW_매출A!$J$2:$J$7000,RAW_매출A!$B$2:$B$7000,$A147,RAW_매출A!$A$2:$A$7000,EDATE($E147,S$1-1)))),"")</f>
        <v/>
      </c>
      <c r="T147" t="str">
        <f>IFERROR(IF($A147="","",IF(SUMIFS(RAW_매출A!$J$2:$J$7000,RAW_매출A!$B$2:$B$7000,$A147,RAW_매출A!$A$2:$A$7000,EDATE($E147,T$1-1))=0,"",SUMIFS(RAW_매출A!$J$2:$J$7000,RAW_매출A!$B$2:$B$7000,$A147,RAW_매출A!$A$2:$A$7000,EDATE($E147,T$1-1)))),"")</f>
        <v/>
      </c>
      <c r="U147" t="str">
        <f>IFERROR(IF($A147="","",IF(SUMIFS(RAW_매출A!$J$2:$J$7000,RAW_매출A!$B$2:$B$7000,$A147,RAW_매출A!$A$2:$A$7000,EDATE($E147,U$1-1))=0,"",SUMIFS(RAW_매출A!$J$2:$J$7000,RAW_매출A!$B$2:$B$7000,$A147,RAW_매출A!$A$2:$A$7000,EDATE($E147,U$1-1)))),"")</f>
        <v/>
      </c>
      <c r="V147" t="str">
        <f>IFERROR(IF($A147="","",IF(SUMIFS(RAW_매출A!$J$2:$J$7000,RAW_매출A!$B$2:$B$7000,$A147,RAW_매출A!$A$2:$A$7000,EDATE($E147,V$1-1))=0,"",SUMIFS(RAW_매출A!$J$2:$J$7000,RAW_매출A!$B$2:$B$7000,$A147,RAW_매출A!$A$2:$A$7000,EDATE($E147,V$1-1)))),"")</f>
        <v/>
      </c>
      <c r="W147" t="str">
        <f>IFERROR(IF($A147="","",IF(SUMIFS(RAW_매출A!$J$2:$J$7000,RAW_매출A!$B$2:$B$7000,$A147,RAW_매출A!$A$2:$A$7000,EDATE($E147,W$1-1))=0,"",SUMIFS(RAW_매출A!$J$2:$J$7000,RAW_매출A!$B$2:$B$7000,$A147,RAW_매출A!$A$2:$A$7000,EDATE($E147,W$1-1)))),"")</f>
        <v/>
      </c>
      <c r="X147" t="str">
        <f>IFERROR(IF($A147="","",IF(SUMIFS(RAW_매출A!$J$2:$J$7000,RAW_매출A!$B$2:$B$7000,$A147,RAW_매출A!$A$2:$A$7000,EDATE($E147,X$1-1))=0,"",SUMIFS(RAW_매출A!$J$2:$J$7000,RAW_매출A!$B$2:$B$7000,$A147,RAW_매출A!$A$2:$A$7000,EDATE($E147,X$1-1)))),"")</f>
        <v/>
      </c>
      <c r="Y147" t="str">
        <f>IFERROR(IF($A147="","",IF(SUMIFS(RAW_매출A!$J$2:$J$7000,RAW_매출A!$B$2:$B$7000,$A147,RAW_매출A!$A$2:$A$7000,EDATE($E147,Y$1-1))=0,"",SUMIFS(RAW_매출A!$J$2:$J$7000,RAW_매출A!$B$2:$B$7000,$A147,RAW_매출A!$A$2:$A$7000,EDATE($E147,Y$1-1)))),"")</f>
        <v/>
      </c>
      <c r="Z147" t="str">
        <f>IFERROR(IF($A147="","",IF(SUMIFS(RAW_매출A!$J$2:$J$7000,RAW_매출A!$B$2:$B$7000,$A147,RAW_매출A!$A$2:$A$7000,EDATE($E147,Z$1-1))=0,"",SUMIFS(RAW_매출A!$J$2:$J$7000,RAW_매출A!$B$2:$B$7000,$A147,RAW_매출A!$A$2:$A$7000,EDATE($E147,Z$1-1)))),"")</f>
        <v/>
      </c>
      <c r="AA147" t="str">
        <f>IFERROR(IF($A147="","",IF(SUMIFS(RAW_매출A!$J$2:$J$7000,RAW_매출A!$B$2:$B$7000,$A147,RAW_매출A!$A$2:$A$7000,EDATE($E147,AA$1-1))=0,"",SUMIFS(RAW_매출A!$J$2:$J$7000,RAW_매출A!$B$2:$B$7000,$A147,RAW_매출A!$A$2:$A$7000,EDATE($E147,AA$1-1)))),"")</f>
        <v/>
      </c>
      <c r="AB147" t="str">
        <f>IFERROR(IF($A147="","",IF(SUMIFS(RAW_매출A!$J$2:$J$7000,RAW_매출A!$B$2:$B$7000,$A147,RAW_매출A!$A$2:$A$7000,EDATE($E147,AB$1-1))=0,"",SUMIFS(RAW_매출A!$J$2:$J$7000,RAW_매출A!$B$2:$B$7000,$A147,RAW_매출A!$A$2:$A$7000,EDATE($E147,AB$1-1)))),"")</f>
        <v/>
      </c>
      <c r="AC147" t="str">
        <f>IFERROR(IF($A147="","",IF(SUMIFS(RAW_매출A!$J$2:$J$7000,RAW_매출A!$B$2:$B$7000,$A147,RAW_매출A!$A$2:$A$7000,EDATE($E147,AC$1-1))=0,"",SUMIFS(RAW_매출A!$J$2:$J$7000,RAW_매출A!$B$2:$B$7000,$A147,RAW_매출A!$A$2:$A$7000,EDATE($E147,AC$1-1)))),"")</f>
        <v/>
      </c>
      <c r="AD147" t="str">
        <f>IFERROR(IF($A147="","",IF(SUMIFS(RAW_매출A!$J$2:$J$7000,RAW_매출A!$B$2:$B$7000,$A147,RAW_매출A!$A$2:$A$7000,EDATE($E147,AD$1-1))=0,"",SUMIFS(RAW_매출A!$J$2:$J$7000,RAW_매출A!$B$2:$B$7000,$A147,RAW_매출A!$A$2:$A$7000,EDATE($E147,AD$1-1)))),"")</f>
        <v/>
      </c>
      <c r="AE147" t="str">
        <f>IFERROR(IF($A147="","",IF(SUMIFS(RAW_매출A!$J$2:$J$7000,RAW_매출A!$B$2:$B$7000,$A147,RAW_매출A!$A$2:$A$7000,EDATE($E147,AE$1-1))=0,"",SUMIFS(RAW_매출A!$J$2:$J$7000,RAW_매출A!$B$2:$B$7000,$A147,RAW_매출A!$A$2:$A$7000,EDATE($E147,AE$1-1)))),"")</f>
        <v/>
      </c>
      <c r="AF147" t="str">
        <f>IFERROR(IF($A147="","",IF(SUMIFS(RAW_매출A!$J$2:$J$7000,RAW_매출A!$B$2:$B$7000,$A147,RAW_매출A!$A$2:$A$7000,EDATE($E147,AF$1-1))=0,"",SUMIFS(RAW_매출A!$J$2:$J$7000,RAW_매출A!$B$2:$B$7000,$A147,RAW_매출A!$A$2:$A$7000,EDATE($E147,AF$1-1)))),"")</f>
        <v/>
      </c>
      <c r="AG147" t="str">
        <f>IFERROR(IF($A147="","",IF(SUMIFS(RAW_매출A!$J$2:$J$7000,RAW_매출A!$B$2:$B$7000,$A147,RAW_매출A!$A$2:$A$7000,EDATE($E147,AG$1-1))=0,"",SUMIFS(RAW_매출A!$J$2:$J$7000,RAW_매출A!$B$2:$B$7000,$A147,RAW_매출A!$A$2:$A$7000,EDATE($E147,AG$1-1)))),"")</f>
        <v/>
      </c>
      <c r="AH147" t="str">
        <f>IFERROR(IF($A147="","",IF(SUMIFS(RAW_매출A!$J$2:$J$7000,RAW_매출A!$B$2:$B$7000,$A147,RAW_매출A!$A$2:$A$7000,EDATE($E147,AH$1-1))=0,"",SUMIFS(RAW_매출A!$J$2:$J$7000,RAW_매출A!$B$2:$B$7000,$A147,RAW_매출A!$A$2:$A$7000,EDATE($E147,AH$1-1)))),"")</f>
        <v/>
      </c>
      <c r="AI147" t="str">
        <f>IFERROR(IF($A147="","",IF(SUMIFS(RAW_매출A!$J$2:$J$7000,RAW_매출A!$B$2:$B$7000,$A147,RAW_매출A!$A$2:$A$7000,EDATE($E147,AI$1-1))=0,"",SUMIFS(RAW_매출A!$J$2:$J$7000,RAW_매출A!$B$2:$B$7000,$A147,RAW_매출A!$A$2:$A$7000,EDATE($E147,AI$1-1)))),"")</f>
        <v/>
      </c>
      <c r="AJ147" t="str">
        <f>IFERROR(IF($A147="","",IF(SUMIFS(RAW_매출A!$J$2:$J$7000,RAW_매출A!$B$2:$B$7000,$A147,RAW_매출A!$A$2:$A$7000,EDATE($E147,AJ$1-1))=0,"",SUMIFS(RAW_매출A!$J$2:$J$7000,RAW_매출A!$B$2:$B$7000,$A147,RAW_매출A!$A$2:$A$7000,EDATE($E147,AJ$1-1)))),"")</f>
        <v/>
      </c>
      <c r="AK147" t="str">
        <f>IFERROR(IF($A147="","",IF(SUMIFS(RAW_매출A!$J$2:$J$7000,RAW_매출A!$B$2:$B$7000,$A147,RAW_매출A!$A$2:$A$7000,EDATE($E147,AK$1-1))=0,"",SUMIFS(RAW_매출A!$J$2:$J$7000,RAW_매출A!$B$2:$B$7000,$A147,RAW_매출A!$A$2:$A$7000,EDATE($E147,AK$1-1)))),"")</f>
        <v/>
      </c>
      <c r="AL147" t="str">
        <f>IFERROR(IF($A147="","",IF(SUMIFS(RAW_매출A!$J$2:$J$7000,RAW_매출A!$B$2:$B$7000,$A147,RAW_매출A!$A$2:$A$7000,EDATE($E147,AL$1-1))=0,"",SUMIFS(RAW_매출A!$J$2:$J$7000,RAW_매출A!$B$2:$B$7000,$A147,RAW_매출A!$A$2:$A$7000,EDATE($E147,AL$1-1)))),"")</f>
        <v/>
      </c>
      <c r="AM147" t="str">
        <f>IFERROR(IF($A147="","",IF(SUMIFS(RAW_매출A!$J$2:$J$7000,RAW_매출A!$B$2:$B$7000,$A147,RAW_매출A!$A$2:$A$7000,EDATE($E147,AM$1-1))=0,"",SUMIFS(RAW_매출A!$J$2:$J$7000,RAW_매출A!$B$2:$B$7000,$A147,RAW_매출A!$A$2:$A$7000,EDATE($E147,AM$1-1)))),"")</f>
        <v/>
      </c>
      <c r="AN147" t="str">
        <f>IFERROR(IF($A147="","",IF(SUMIFS(RAW_매출A!$J$2:$J$7000,RAW_매출A!$B$2:$B$7000,$A147,RAW_매출A!$A$2:$A$7000,EDATE($E147,AN$1-1))=0,"",SUMIFS(RAW_매출A!$J$2:$J$7000,RAW_매출A!$B$2:$B$7000,$A147,RAW_매출A!$A$2:$A$7000,EDATE($E147,AN$1-1)))),"")</f>
        <v/>
      </c>
      <c r="AO147" t="str">
        <f>IFERROR(IF($A147="","",IF(SUMIFS(RAW_매출A!$J$2:$J$7000,RAW_매출A!$B$2:$B$7000,$A147,RAW_매출A!$A$2:$A$7000,EDATE($E147,AO$1-1))=0,"",SUMIFS(RAW_매출A!$J$2:$J$7000,RAW_매출A!$B$2:$B$7000,$A147,RAW_매출A!$A$2:$A$7000,EDATE($E147,AO$1-1)))),"")</f>
        <v/>
      </c>
      <c r="AP147" t="str">
        <f>IFERROR(IF($A147="","",IF(SUMIFS(RAW_매출A!$J$2:$J$7000,RAW_매출A!$B$2:$B$7000,$A147,RAW_매출A!$A$2:$A$7000,EDATE($E147,AP$1-1))=0,"",SUMIFS(RAW_매출A!$J$2:$J$7000,RAW_매출A!$B$2:$B$7000,$A147,RAW_매출A!$A$2:$A$7000,EDATE($E147,AP$1-1)))),"")</f>
        <v/>
      </c>
      <c r="AQ147" t="str">
        <f>IFERROR(IF($A147="","",IF(SUMIFS(RAW_매출A!$J$2:$J$7000,RAW_매출A!$B$2:$B$7000,$A147,RAW_매출A!$A$2:$A$7000,EDATE($E147,AQ$1-1))=0,"",SUMIFS(RAW_매출A!$J$2:$J$7000,RAW_매출A!$B$2:$B$7000,$A147,RAW_매출A!$A$2:$A$7000,EDATE($E147,AQ$1-1)))),"")</f>
        <v/>
      </c>
      <c r="AR147" t="str">
        <f>IFERROR(IF($A147="","",IF(SUMIFS(RAW_매출A!$J$2:$J$7000,RAW_매출A!$B$2:$B$7000,$A147,RAW_매출A!$A$2:$A$7000,EDATE($E147,AR$1-1))=0,"",SUMIFS(RAW_매출A!$J$2:$J$7000,RAW_매출A!$B$2:$B$7000,$A147,RAW_매출A!$A$2:$A$7000,EDATE($E147,AR$1-1)))),"")</f>
        <v/>
      </c>
      <c r="AS147" t="str">
        <f>IFERROR(IF($A147="","",IF(SUMIFS(RAW_매출A!$J$2:$J$7000,RAW_매출A!$B$2:$B$7000,$A147,RAW_매출A!$A$2:$A$7000,EDATE($E147,AS$1-1))=0,"",SUMIFS(RAW_매출A!$J$2:$J$7000,RAW_매출A!$B$2:$B$7000,$A147,RAW_매출A!$A$2:$A$7000,EDATE($E147,AS$1-1)))),"")</f>
        <v/>
      </c>
      <c r="AT147" t="str">
        <f>IFERROR(IF($A147="","",IF(SUMIFS(RAW_매출A!$J$2:$J$7000,RAW_매출A!$B$2:$B$7000,$A147,RAW_매출A!$A$2:$A$7000,EDATE($E147,AT$1-1))=0,"",SUMIFS(RAW_매출A!$J$2:$J$7000,RAW_매출A!$B$2:$B$7000,$A147,RAW_매출A!$A$2:$A$7000,EDATE($E147,AT$1-1)))),"")</f>
        <v/>
      </c>
      <c r="AU147" t="str">
        <f>IFERROR(IF($A147="","",IF(SUMIFS(RAW_매출A!$J$2:$J$7000,RAW_매출A!$B$2:$B$7000,$A147,RAW_매출A!$A$2:$A$7000,EDATE($E147,AU$1-1))=0,"",SUMIFS(RAW_매출A!$J$2:$J$7000,RAW_매출A!$B$2:$B$7000,$A147,RAW_매출A!$A$2:$A$7000,EDATE($E147,AU$1-1)))),"")</f>
        <v/>
      </c>
      <c r="AV147" t="str">
        <f>IFERROR(IF($A147="","",IF(SUMIFS(RAW_매출A!$J$2:$J$7000,RAW_매출A!$B$2:$B$7000,$A147,RAW_매출A!$A$2:$A$7000,EDATE($E147,AV$1-1))=0,"",SUMIFS(RAW_매출A!$J$2:$J$7000,RAW_매출A!$B$2:$B$7000,$A147,RAW_매출A!$A$2:$A$7000,EDATE($E147,AV$1-1)))),"")</f>
        <v/>
      </c>
      <c r="AW147" t="str">
        <f>IFERROR(IF($A147="","",IF(SUMIFS(RAW_매출A!$J$2:$J$7000,RAW_매출A!$B$2:$B$7000,$A147,RAW_매출A!$A$2:$A$7000,EDATE($E147,AW$1-1))=0,"",SUMIFS(RAW_매출A!$J$2:$J$7000,RAW_매출A!$B$2:$B$7000,$A147,RAW_매출A!$A$2:$A$7000,EDATE($E147,AW$1-1)))),"")</f>
        <v/>
      </c>
      <c r="AX147" t="str">
        <f>IFERROR(IF($A147="","",IF(SUMIFS(RAW_매출A!$J$2:$J$7000,RAW_매출A!$B$2:$B$7000,$A147,RAW_매출A!$A$2:$A$7000,EDATE($E147,AX$1-1))=0,"",SUMIFS(RAW_매출A!$J$2:$J$7000,RAW_매출A!$B$2:$B$7000,$A147,RAW_매출A!$A$2:$A$7000,EDATE($E147,AX$1-1)))),"")</f>
        <v/>
      </c>
      <c r="AY147" t="str">
        <f>IFERROR(IF($A147="","",IF(SUMIFS(RAW_매출A!$J$2:$J$7000,RAW_매출A!$B$2:$B$7000,$A147,RAW_매출A!$A$2:$A$7000,EDATE($E147,AY$1-1))=0,"",SUMIFS(RAW_매출A!$J$2:$J$7000,RAW_매출A!$B$2:$B$7000,$A147,RAW_매출A!$A$2:$A$7000,EDATE($E147,AY$1-1)))),"")</f>
        <v/>
      </c>
      <c r="AZ147" t="str">
        <f>IFERROR(IF($A147="","",IF(SUMIFS(RAW_매출A!$J$2:$J$7000,RAW_매출A!$B$2:$B$7000,$A147,RAW_매출A!$A$2:$A$7000,EDATE($E147,AZ$1-1))=0,"",SUMIFS(RAW_매출A!$J$2:$J$7000,RAW_매출A!$B$2:$B$7000,$A147,RAW_매출A!$A$2:$A$7000,EDATE($E147,AZ$1-1)))),"")</f>
        <v/>
      </c>
      <c r="BA147" t="str">
        <f>IFERROR(IF($A147="","",IF(SUMIFS(RAW_매출A!$J$2:$J$7000,RAW_매출A!$B$2:$B$7000,$A147,RAW_매출A!$A$2:$A$7000,EDATE($E147,BA$1-1))=0,"",SUMIFS(RAW_매출A!$J$2:$J$7000,RAW_매출A!$B$2:$B$7000,$A147,RAW_매출A!$A$2:$A$7000,EDATE($E147,BA$1-1)))),"")</f>
        <v/>
      </c>
      <c r="BB147" t="str">
        <f>IFERROR(IF($A147="","",IF(SUMIFS(RAW_매출A!$J$2:$J$7000,RAW_매출A!$B$2:$B$7000,$A147,RAW_매출A!$A$2:$A$7000,EDATE($E147,BB$1-1))=0,"",SUMIFS(RAW_매출A!$J$2:$J$7000,RAW_매출A!$B$2:$B$7000,$A147,RAW_매출A!$A$2:$A$7000,EDATE($E147,BB$1-1)))),"")</f>
        <v/>
      </c>
      <c r="BC147" t="str">
        <f>IFERROR(IF($A147="","",IF(SUMIFS(RAW_매출A!$J$2:$J$7000,RAW_매출A!$B$2:$B$7000,$A147,RAW_매출A!$A$2:$A$7000,EDATE($E147,BC$1-1))=0,"",SUMIFS(RAW_매출A!$J$2:$J$7000,RAW_매출A!$B$2:$B$7000,$A147,RAW_매출A!$A$2:$A$7000,EDATE($E147,BC$1-1)))),"")</f>
        <v/>
      </c>
      <c r="BD147" t="str">
        <f>IFERROR(IF($A147="","",IF(SUMIFS(RAW_매출A!$J$2:$J$7000,RAW_매출A!$B$2:$B$7000,$A147,RAW_매출A!$A$2:$A$7000,EDATE($E147,BD$1-1))=0,"",SUMIFS(RAW_매출A!$J$2:$J$7000,RAW_매출A!$B$2:$B$7000,$A147,RAW_매출A!$A$2:$A$7000,EDATE($E147,BD$1-1)))),"")</f>
        <v/>
      </c>
      <c r="BE147" t="str">
        <f>IFERROR(IF($A147="","",IF(SUMIFS(RAW_매출A!$J$2:$J$7000,RAW_매출A!$B$2:$B$7000,$A147,RAW_매출A!$A$2:$A$7000,EDATE($E147,BE$1-1))=0,"",SUMIFS(RAW_매출A!$J$2:$J$7000,RAW_매출A!$B$2:$B$7000,$A147,RAW_매출A!$A$2:$A$7000,EDATE($E147,BE$1-1)))),"")</f>
        <v/>
      </c>
      <c r="BF147" t="str">
        <f>IFERROR(IF($A147="","",IF(SUMIFS(RAW_매출A!$J$2:$J$7000,RAW_매출A!$B$2:$B$7000,$A147,RAW_매출A!$A$2:$A$7000,EDATE($E147,BF$1-1))=0,"",SUMIFS(RAW_매출A!$J$2:$J$7000,RAW_매출A!$B$2:$B$7000,$A147,RAW_매출A!$A$2:$A$7000,EDATE($E147,BF$1-1)))),"")</f>
        <v/>
      </c>
      <c r="BG147" t="str">
        <f>IFERROR(IF($A147="","",IF(SUMIFS(RAW_매출A!$J$2:$J$7000,RAW_매출A!$B$2:$B$7000,$A147,RAW_매출A!$A$2:$A$7000,EDATE($E147,BG$1-1))=0,"",SUMIFS(RAW_매출A!$J$2:$J$7000,RAW_매출A!$B$2:$B$7000,$A147,RAW_매출A!$A$2:$A$7000,EDATE($E147,BG$1-1)))),"")</f>
        <v/>
      </c>
      <c r="BH147" t="str">
        <f>IFERROR(IF($A147="","",IF(SUMIFS(RAW_매출A!$J$2:$J$7000,RAW_매출A!$B$2:$B$7000,$A147,RAW_매출A!$A$2:$A$7000,EDATE($E147,BH$1-1))=0,"",SUMIFS(RAW_매출A!$J$2:$J$7000,RAW_매출A!$B$2:$B$7000,$A147,RAW_매출A!$A$2:$A$7000,EDATE($E147,BH$1-1)))),"")</f>
        <v/>
      </c>
      <c r="BI147" t="str">
        <f>IFERROR(IF($A147="","",IF(SUMIFS(RAW_매출A!$J$2:$J$7000,RAW_매출A!$B$2:$B$7000,$A147,RAW_매출A!$A$2:$A$7000,EDATE($E147,BI$1-1))=0,"",SUMIFS(RAW_매출A!$J$2:$J$7000,RAW_매출A!$B$2:$B$7000,$A147,RAW_매출A!$A$2:$A$7000,EDATE($E147,BI$1-1)))),"")</f>
        <v/>
      </c>
      <c r="BJ147" t="str">
        <f>IFERROR(IF($A147="","",IF(SUMIFS(RAW_매출A!$J$2:$J$7000,RAW_매출A!$B$2:$B$7000,$A147,RAW_매출A!$A$2:$A$7000,EDATE($E147,BJ$1-1))=0,"",SUMIFS(RAW_매출A!$J$2:$J$7000,RAW_매출A!$B$2:$B$7000,$A147,RAW_매출A!$A$2:$A$7000,EDATE($E147,BJ$1-1)))),"")</f>
        <v/>
      </c>
      <c r="BK147" t="str">
        <f>IFERROR(IF($A147="","",IF(SUMIFS(RAW_매출A!$J$2:$J$7000,RAW_매출A!$B$2:$B$7000,$A147,RAW_매출A!$A$2:$A$7000,EDATE($E147,BK$1-1))=0,"",SUMIFS(RAW_매출A!$J$2:$J$7000,RAW_매출A!$B$2:$B$7000,$A147,RAW_매출A!$A$2:$A$7000,EDATE($E147,BK$1-1)))),"")</f>
        <v/>
      </c>
      <c r="BL147" t="str">
        <f>IFERROR(IF($A147="","",IF(SUMIFS(RAW_매출A!$J$2:$J$7000,RAW_매출A!$B$2:$B$7000,$A147,RAW_매출A!$A$2:$A$7000,EDATE($E147,BL$1-1))=0,"",SUMIFS(RAW_매출A!$J$2:$J$7000,RAW_매출A!$B$2:$B$7000,$A147,RAW_매출A!$A$2:$A$7000,EDATE($E147,BL$1-1)))),"")</f>
        <v/>
      </c>
      <c r="BM147" t="str">
        <f>IFERROR(IF($A147="","",IF(SUMIFS(RAW_매출A!$J$2:$J$7000,RAW_매출A!$B$2:$B$7000,$A147,RAW_매출A!$A$2:$A$7000,EDATE($E147,BM$1-1))=0,"",SUMIFS(RAW_매출A!$J$2:$J$7000,RAW_매출A!$B$2:$B$7000,$A147,RAW_매출A!$A$2:$A$7000,EDATE($E147,BM$1-1)))),"")</f>
        <v/>
      </c>
      <c r="BN147" t="str">
        <f>IFERROR(IF($A147="","",IF(SUMIFS(RAW_매출A!$J$2:$J$7000,RAW_매출A!$B$2:$B$7000,$A147,RAW_매출A!$A$2:$A$7000,EDATE($E147,BN$1-1))=0,"",SUMIFS(RAW_매출A!$J$2:$J$7000,RAW_매출A!$B$2:$B$7000,$A147,RAW_매출A!$A$2:$A$7000,EDATE($E147,BN$1-1)))),"")</f>
        <v/>
      </c>
    </row>
    <row r="148" spans="1:66" x14ac:dyDescent="0.3">
      <c r="A148" t="str">
        <f>세팅!A149</f>
        <v>(1138) #강원대공대점</v>
      </c>
      <c r="B148" t="str">
        <f>세팅!B149</f>
        <v>150-1</v>
      </c>
      <c r="C148">
        <f t="shared" si="8"/>
        <v>1</v>
      </c>
      <c r="D148" t="str">
        <f t="shared" si="9"/>
        <v>1</v>
      </c>
      <c r="E148" s="1">
        <f>세팅!D149</f>
        <v>46143</v>
      </c>
      <c r="F148" t="str">
        <f t="shared" si="7"/>
        <v/>
      </c>
      <c r="G148">
        <f>IFERROR(IF($A148="","",IF(SUMIFS(RAW_매출A!$J$2:$J$7000,RAW_매출A!$B$2:$B$7000,$A148,RAW_매출A!$A$2:$A$7000,EDATE($E148,G$1-1))=0,"",SUMIFS(RAW_매출A!$J$2:$J$7000,RAW_매출A!$B$2:$B$7000,$A148,RAW_매출A!$A$2:$A$7000,EDATE($E148,G$1-1)))),"")</f>
        <v>4472320</v>
      </c>
      <c r="H148">
        <f>IFERROR(IF($A148="","",IF(SUMIFS(RAW_매출A!$J$2:$J$7000,RAW_매출A!$B$2:$B$7000,$A148,RAW_매출A!$A$2:$A$7000,EDATE($E148,H$1-1))=0,"",SUMIFS(RAW_매출A!$J$2:$J$7000,RAW_매출A!$B$2:$B$7000,$A148,RAW_매출A!$A$2:$A$7000,EDATE($E148,H$1-1)))),"")</f>
        <v>3930890</v>
      </c>
      <c r="I148" t="str">
        <f>IFERROR(IF($A148="","",IF(SUMIFS(RAW_매출A!$J$2:$J$7000,RAW_매출A!$B$2:$B$7000,$A148,RAW_매출A!$A$2:$A$7000,EDATE($E148,I$1-1))=0,"",SUMIFS(RAW_매출A!$J$2:$J$7000,RAW_매출A!$B$2:$B$7000,$A148,RAW_매출A!$A$2:$A$7000,EDATE($E148,I$1-1)))),"")</f>
        <v/>
      </c>
      <c r="J148" s="28" t="str">
        <f>IFERROR(IF($A148="","",IF(SUMIFS(RAW_매출A!$J$2:$J$7000,RAW_매출A!$B$2:$B$7000,$A148,RAW_매출A!$A$2:$A$7000,EDATE($E148,J$1-1))=0,"",SUMIFS(RAW_매출A!$J$2:$J$7000,RAW_매출A!$B$2:$B$7000,$A148,RAW_매출A!$A$2:$A$7000,EDATE($E148,J$1-1)))),"")</f>
        <v/>
      </c>
      <c r="K148" s="28" t="str">
        <f>IFERROR(IF($A148="","",IF(SUMIFS(RAW_매출A!$J$2:$J$7000,RAW_매출A!$B$2:$B$7000,$A148,RAW_매출A!$A$2:$A$7000,EDATE($E148,K$1-1))=0,"",SUMIFS(RAW_매출A!$J$2:$J$7000,RAW_매출A!$B$2:$B$7000,$A148,RAW_매출A!$A$2:$A$7000,EDATE($E148,K$1-1)))),"")</f>
        <v/>
      </c>
      <c r="L148" s="28" t="str">
        <f>IFERROR(IF($A148="","",IF(SUMIFS(RAW_매출A!$J$2:$J$7000,RAW_매출A!$B$2:$B$7000,$A148,RAW_매출A!$A$2:$A$7000,EDATE($E148,L$1-1))=0,"",SUMIFS(RAW_매출A!$J$2:$J$7000,RAW_매출A!$B$2:$B$7000,$A148,RAW_매출A!$A$2:$A$7000,EDATE($E148,L$1-1)))),"")</f>
        <v/>
      </c>
      <c r="M148" s="28" t="str">
        <f>IFERROR(IF($A148="","",IF(SUMIFS(RAW_매출A!$J$2:$J$7000,RAW_매출A!$B$2:$B$7000,$A148,RAW_매출A!$A$2:$A$7000,EDATE($E148,M$1-1))=0,"",SUMIFS(RAW_매출A!$J$2:$J$7000,RAW_매출A!$B$2:$B$7000,$A148,RAW_매출A!$A$2:$A$7000,EDATE($E148,M$1-1)))),"")</f>
        <v/>
      </c>
      <c r="N148" s="28" t="str">
        <f>IFERROR(IF($A148="","",IF(SUMIFS(RAW_매출A!$J$2:$J$7000,RAW_매출A!$B$2:$B$7000,$A148,RAW_매출A!$A$2:$A$7000,EDATE($E148,N$1-1))=0,"",SUMIFS(RAW_매출A!$J$2:$J$7000,RAW_매출A!$B$2:$B$7000,$A148,RAW_매출A!$A$2:$A$7000,EDATE($E148,N$1-1)))),"")</f>
        <v/>
      </c>
      <c r="O148" s="28" t="str">
        <f>IFERROR(IF($A148="","",IF(SUMIFS(RAW_매출A!$J$2:$J$7000,RAW_매출A!$B$2:$B$7000,$A148,RAW_매출A!$A$2:$A$7000,EDATE($E148,O$1-1))=0,"",SUMIFS(RAW_매출A!$J$2:$J$7000,RAW_매출A!$B$2:$B$7000,$A148,RAW_매출A!$A$2:$A$7000,EDATE($E148,O$1-1)))),"")</f>
        <v/>
      </c>
      <c r="P148" t="str">
        <f>IFERROR(IF($A148="","",IF(SUMIFS(RAW_매출A!$J$2:$J$7000,RAW_매출A!$B$2:$B$7000,$A148,RAW_매출A!$A$2:$A$7000,EDATE($E148,P$1-1))=0,"",SUMIFS(RAW_매출A!$J$2:$J$7000,RAW_매출A!$B$2:$B$7000,$A148,RAW_매출A!$A$2:$A$7000,EDATE($E148,P$1-1)))),"")</f>
        <v/>
      </c>
      <c r="Q148" t="str">
        <f>IFERROR(IF($A148="","",IF(SUMIFS(RAW_매출A!$J$2:$J$7000,RAW_매출A!$B$2:$B$7000,$A148,RAW_매출A!$A$2:$A$7000,EDATE($E148,Q$1-1))=0,"",SUMIFS(RAW_매출A!$J$2:$J$7000,RAW_매출A!$B$2:$B$7000,$A148,RAW_매출A!$A$2:$A$7000,EDATE($E148,Q$1-1)))),"")</f>
        <v/>
      </c>
      <c r="R148" t="str">
        <f>IFERROR(IF($A148="","",IF(SUMIFS(RAW_매출A!$J$2:$J$7000,RAW_매출A!$B$2:$B$7000,$A148,RAW_매출A!$A$2:$A$7000,EDATE($E148,R$1-1))=0,"",SUMIFS(RAW_매출A!$J$2:$J$7000,RAW_매출A!$B$2:$B$7000,$A148,RAW_매출A!$A$2:$A$7000,EDATE($E148,R$1-1)))),"")</f>
        <v/>
      </c>
      <c r="S148" t="str">
        <f>IFERROR(IF($A148="","",IF(SUMIFS(RAW_매출A!$J$2:$J$7000,RAW_매출A!$B$2:$B$7000,$A148,RAW_매출A!$A$2:$A$7000,EDATE($E148,S$1-1))=0,"",SUMIFS(RAW_매출A!$J$2:$J$7000,RAW_매출A!$B$2:$B$7000,$A148,RAW_매출A!$A$2:$A$7000,EDATE($E148,S$1-1)))),"")</f>
        <v/>
      </c>
      <c r="T148" t="str">
        <f>IFERROR(IF($A148="","",IF(SUMIFS(RAW_매출A!$J$2:$J$7000,RAW_매출A!$B$2:$B$7000,$A148,RAW_매출A!$A$2:$A$7000,EDATE($E148,T$1-1))=0,"",SUMIFS(RAW_매출A!$J$2:$J$7000,RAW_매출A!$B$2:$B$7000,$A148,RAW_매출A!$A$2:$A$7000,EDATE($E148,T$1-1)))),"")</f>
        <v/>
      </c>
      <c r="U148" t="str">
        <f>IFERROR(IF($A148="","",IF(SUMIFS(RAW_매출A!$J$2:$J$7000,RAW_매출A!$B$2:$B$7000,$A148,RAW_매출A!$A$2:$A$7000,EDATE($E148,U$1-1))=0,"",SUMIFS(RAW_매출A!$J$2:$J$7000,RAW_매출A!$B$2:$B$7000,$A148,RAW_매출A!$A$2:$A$7000,EDATE($E148,U$1-1)))),"")</f>
        <v/>
      </c>
      <c r="V148" t="str">
        <f>IFERROR(IF($A148="","",IF(SUMIFS(RAW_매출A!$J$2:$J$7000,RAW_매출A!$B$2:$B$7000,$A148,RAW_매출A!$A$2:$A$7000,EDATE($E148,V$1-1))=0,"",SUMIFS(RAW_매출A!$J$2:$J$7000,RAW_매출A!$B$2:$B$7000,$A148,RAW_매출A!$A$2:$A$7000,EDATE($E148,V$1-1)))),"")</f>
        <v/>
      </c>
      <c r="W148" t="str">
        <f>IFERROR(IF($A148="","",IF(SUMIFS(RAW_매출A!$J$2:$J$7000,RAW_매출A!$B$2:$B$7000,$A148,RAW_매출A!$A$2:$A$7000,EDATE($E148,W$1-1))=0,"",SUMIFS(RAW_매출A!$J$2:$J$7000,RAW_매출A!$B$2:$B$7000,$A148,RAW_매출A!$A$2:$A$7000,EDATE($E148,W$1-1)))),"")</f>
        <v/>
      </c>
      <c r="X148" t="str">
        <f>IFERROR(IF($A148="","",IF(SUMIFS(RAW_매출A!$J$2:$J$7000,RAW_매출A!$B$2:$B$7000,$A148,RAW_매출A!$A$2:$A$7000,EDATE($E148,X$1-1))=0,"",SUMIFS(RAW_매출A!$J$2:$J$7000,RAW_매출A!$B$2:$B$7000,$A148,RAW_매출A!$A$2:$A$7000,EDATE($E148,X$1-1)))),"")</f>
        <v/>
      </c>
      <c r="Y148" t="str">
        <f>IFERROR(IF($A148="","",IF(SUMIFS(RAW_매출A!$J$2:$J$7000,RAW_매출A!$B$2:$B$7000,$A148,RAW_매출A!$A$2:$A$7000,EDATE($E148,Y$1-1))=0,"",SUMIFS(RAW_매출A!$J$2:$J$7000,RAW_매출A!$B$2:$B$7000,$A148,RAW_매출A!$A$2:$A$7000,EDATE($E148,Y$1-1)))),"")</f>
        <v/>
      </c>
      <c r="Z148" t="str">
        <f>IFERROR(IF($A148="","",IF(SUMIFS(RAW_매출A!$J$2:$J$7000,RAW_매출A!$B$2:$B$7000,$A148,RAW_매출A!$A$2:$A$7000,EDATE($E148,Z$1-1))=0,"",SUMIFS(RAW_매출A!$J$2:$J$7000,RAW_매출A!$B$2:$B$7000,$A148,RAW_매출A!$A$2:$A$7000,EDATE($E148,Z$1-1)))),"")</f>
        <v/>
      </c>
      <c r="AA148" t="str">
        <f>IFERROR(IF($A148="","",IF(SUMIFS(RAW_매출A!$J$2:$J$7000,RAW_매출A!$B$2:$B$7000,$A148,RAW_매출A!$A$2:$A$7000,EDATE($E148,AA$1-1))=0,"",SUMIFS(RAW_매출A!$J$2:$J$7000,RAW_매출A!$B$2:$B$7000,$A148,RAW_매출A!$A$2:$A$7000,EDATE($E148,AA$1-1)))),"")</f>
        <v/>
      </c>
      <c r="AB148" t="str">
        <f>IFERROR(IF($A148="","",IF(SUMIFS(RAW_매출A!$J$2:$J$7000,RAW_매출A!$B$2:$B$7000,$A148,RAW_매출A!$A$2:$A$7000,EDATE($E148,AB$1-1))=0,"",SUMIFS(RAW_매출A!$J$2:$J$7000,RAW_매출A!$B$2:$B$7000,$A148,RAW_매출A!$A$2:$A$7000,EDATE($E148,AB$1-1)))),"")</f>
        <v/>
      </c>
      <c r="AC148" t="str">
        <f>IFERROR(IF($A148="","",IF(SUMIFS(RAW_매출A!$J$2:$J$7000,RAW_매출A!$B$2:$B$7000,$A148,RAW_매출A!$A$2:$A$7000,EDATE($E148,AC$1-1))=0,"",SUMIFS(RAW_매출A!$J$2:$J$7000,RAW_매출A!$B$2:$B$7000,$A148,RAW_매출A!$A$2:$A$7000,EDATE($E148,AC$1-1)))),"")</f>
        <v/>
      </c>
      <c r="AD148" t="str">
        <f>IFERROR(IF($A148="","",IF(SUMIFS(RAW_매출A!$J$2:$J$7000,RAW_매출A!$B$2:$B$7000,$A148,RAW_매출A!$A$2:$A$7000,EDATE($E148,AD$1-1))=0,"",SUMIFS(RAW_매출A!$J$2:$J$7000,RAW_매출A!$B$2:$B$7000,$A148,RAW_매출A!$A$2:$A$7000,EDATE($E148,AD$1-1)))),"")</f>
        <v/>
      </c>
      <c r="AE148" t="str">
        <f>IFERROR(IF($A148="","",IF(SUMIFS(RAW_매출A!$J$2:$J$7000,RAW_매출A!$B$2:$B$7000,$A148,RAW_매출A!$A$2:$A$7000,EDATE($E148,AE$1-1))=0,"",SUMIFS(RAW_매출A!$J$2:$J$7000,RAW_매출A!$B$2:$B$7000,$A148,RAW_매출A!$A$2:$A$7000,EDATE($E148,AE$1-1)))),"")</f>
        <v/>
      </c>
      <c r="AF148" t="str">
        <f>IFERROR(IF($A148="","",IF(SUMIFS(RAW_매출A!$J$2:$J$7000,RAW_매출A!$B$2:$B$7000,$A148,RAW_매출A!$A$2:$A$7000,EDATE($E148,AF$1-1))=0,"",SUMIFS(RAW_매출A!$J$2:$J$7000,RAW_매출A!$B$2:$B$7000,$A148,RAW_매출A!$A$2:$A$7000,EDATE($E148,AF$1-1)))),"")</f>
        <v/>
      </c>
      <c r="AG148" t="str">
        <f>IFERROR(IF($A148="","",IF(SUMIFS(RAW_매출A!$J$2:$J$7000,RAW_매출A!$B$2:$B$7000,$A148,RAW_매출A!$A$2:$A$7000,EDATE($E148,AG$1-1))=0,"",SUMIFS(RAW_매출A!$J$2:$J$7000,RAW_매출A!$B$2:$B$7000,$A148,RAW_매출A!$A$2:$A$7000,EDATE($E148,AG$1-1)))),"")</f>
        <v/>
      </c>
      <c r="AH148" t="str">
        <f>IFERROR(IF($A148="","",IF(SUMIFS(RAW_매출A!$J$2:$J$7000,RAW_매출A!$B$2:$B$7000,$A148,RAW_매출A!$A$2:$A$7000,EDATE($E148,AH$1-1))=0,"",SUMIFS(RAW_매출A!$J$2:$J$7000,RAW_매출A!$B$2:$B$7000,$A148,RAW_매출A!$A$2:$A$7000,EDATE($E148,AH$1-1)))),"")</f>
        <v/>
      </c>
      <c r="AI148" t="str">
        <f>IFERROR(IF($A148="","",IF(SUMIFS(RAW_매출A!$J$2:$J$7000,RAW_매출A!$B$2:$B$7000,$A148,RAW_매출A!$A$2:$A$7000,EDATE($E148,AI$1-1))=0,"",SUMIFS(RAW_매출A!$J$2:$J$7000,RAW_매출A!$B$2:$B$7000,$A148,RAW_매출A!$A$2:$A$7000,EDATE($E148,AI$1-1)))),"")</f>
        <v/>
      </c>
      <c r="AJ148" t="str">
        <f>IFERROR(IF($A148="","",IF(SUMIFS(RAW_매출A!$J$2:$J$7000,RAW_매출A!$B$2:$B$7000,$A148,RAW_매출A!$A$2:$A$7000,EDATE($E148,AJ$1-1))=0,"",SUMIFS(RAW_매출A!$J$2:$J$7000,RAW_매출A!$B$2:$B$7000,$A148,RAW_매출A!$A$2:$A$7000,EDATE($E148,AJ$1-1)))),"")</f>
        <v/>
      </c>
      <c r="AK148" t="str">
        <f>IFERROR(IF($A148="","",IF(SUMIFS(RAW_매출A!$J$2:$J$7000,RAW_매출A!$B$2:$B$7000,$A148,RAW_매출A!$A$2:$A$7000,EDATE($E148,AK$1-1))=0,"",SUMIFS(RAW_매출A!$J$2:$J$7000,RAW_매출A!$B$2:$B$7000,$A148,RAW_매출A!$A$2:$A$7000,EDATE($E148,AK$1-1)))),"")</f>
        <v/>
      </c>
      <c r="AL148" t="str">
        <f>IFERROR(IF($A148="","",IF(SUMIFS(RAW_매출A!$J$2:$J$7000,RAW_매출A!$B$2:$B$7000,$A148,RAW_매출A!$A$2:$A$7000,EDATE($E148,AL$1-1))=0,"",SUMIFS(RAW_매출A!$J$2:$J$7000,RAW_매출A!$B$2:$B$7000,$A148,RAW_매출A!$A$2:$A$7000,EDATE($E148,AL$1-1)))),"")</f>
        <v/>
      </c>
      <c r="AM148" t="str">
        <f>IFERROR(IF($A148="","",IF(SUMIFS(RAW_매출A!$J$2:$J$7000,RAW_매출A!$B$2:$B$7000,$A148,RAW_매출A!$A$2:$A$7000,EDATE($E148,AM$1-1))=0,"",SUMIFS(RAW_매출A!$J$2:$J$7000,RAW_매출A!$B$2:$B$7000,$A148,RAW_매출A!$A$2:$A$7000,EDATE($E148,AM$1-1)))),"")</f>
        <v/>
      </c>
      <c r="AN148" t="str">
        <f>IFERROR(IF($A148="","",IF(SUMIFS(RAW_매출A!$J$2:$J$7000,RAW_매출A!$B$2:$B$7000,$A148,RAW_매출A!$A$2:$A$7000,EDATE($E148,AN$1-1))=0,"",SUMIFS(RAW_매출A!$J$2:$J$7000,RAW_매출A!$B$2:$B$7000,$A148,RAW_매출A!$A$2:$A$7000,EDATE($E148,AN$1-1)))),"")</f>
        <v/>
      </c>
      <c r="AO148" t="str">
        <f>IFERROR(IF($A148="","",IF(SUMIFS(RAW_매출A!$J$2:$J$7000,RAW_매출A!$B$2:$B$7000,$A148,RAW_매출A!$A$2:$A$7000,EDATE($E148,AO$1-1))=0,"",SUMIFS(RAW_매출A!$J$2:$J$7000,RAW_매출A!$B$2:$B$7000,$A148,RAW_매출A!$A$2:$A$7000,EDATE($E148,AO$1-1)))),"")</f>
        <v/>
      </c>
      <c r="AP148" t="str">
        <f>IFERROR(IF($A148="","",IF(SUMIFS(RAW_매출A!$J$2:$J$7000,RAW_매출A!$B$2:$B$7000,$A148,RAW_매출A!$A$2:$A$7000,EDATE($E148,AP$1-1))=0,"",SUMIFS(RAW_매출A!$J$2:$J$7000,RAW_매출A!$B$2:$B$7000,$A148,RAW_매출A!$A$2:$A$7000,EDATE($E148,AP$1-1)))),"")</f>
        <v/>
      </c>
      <c r="AQ148" t="str">
        <f>IFERROR(IF($A148="","",IF(SUMIFS(RAW_매출A!$J$2:$J$7000,RAW_매출A!$B$2:$B$7000,$A148,RAW_매출A!$A$2:$A$7000,EDATE($E148,AQ$1-1))=0,"",SUMIFS(RAW_매출A!$J$2:$J$7000,RAW_매출A!$B$2:$B$7000,$A148,RAW_매출A!$A$2:$A$7000,EDATE($E148,AQ$1-1)))),"")</f>
        <v/>
      </c>
      <c r="AR148" t="str">
        <f>IFERROR(IF($A148="","",IF(SUMIFS(RAW_매출A!$J$2:$J$7000,RAW_매출A!$B$2:$B$7000,$A148,RAW_매출A!$A$2:$A$7000,EDATE($E148,AR$1-1))=0,"",SUMIFS(RAW_매출A!$J$2:$J$7000,RAW_매출A!$B$2:$B$7000,$A148,RAW_매출A!$A$2:$A$7000,EDATE($E148,AR$1-1)))),"")</f>
        <v/>
      </c>
      <c r="AS148" t="str">
        <f>IFERROR(IF($A148="","",IF(SUMIFS(RAW_매출A!$J$2:$J$7000,RAW_매출A!$B$2:$B$7000,$A148,RAW_매출A!$A$2:$A$7000,EDATE($E148,AS$1-1))=0,"",SUMIFS(RAW_매출A!$J$2:$J$7000,RAW_매출A!$B$2:$B$7000,$A148,RAW_매출A!$A$2:$A$7000,EDATE($E148,AS$1-1)))),"")</f>
        <v/>
      </c>
      <c r="AT148" t="str">
        <f>IFERROR(IF($A148="","",IF(SUMIFS(RAW_매출A!$J$2:$J$7000,RAW_매출A!$B$2:$B$7000,$A148,RAW_매출A!$A$2:$A$7000,EDATE($E148,AT$1-1))=0,"",SUMIFS(RAW_매출A!$J$2:$J$7000,RAW_매출A!$B$2:$B$7000,$A148,RAW_매출A!$A$2:$A$7000,EDATE($E148,AT$1-1)))),"")</f>
        <v/>
      </c>
      <c r="AU148" t="str">
        <f>IFERROR(IF($A148="","",IF(SUMIFS(RAW_매출A!$J$2:$J$7000,RAW_매출A!$B$2:$B$7000,$A148,RAW_매출A!$A$2:$A$7000,EDATE($E148,AU$1-1))=0,"",SUMIFS(RAW_매출A!$J$2:$J$7000,RAW_매출A!$B$2:$B$7000,$A148,RAW_매출A!$A$2:$A$7000,EDATE($E148,AU$1-1)))),"")</f>
        <v/>
      </c>
      <c r="AV148" t="str">
        <f>IFERROR(IF($A148="","",IF(SUMIFS(RAW_매출A!$J$2:$J$7000,RAW_매출A!$B$2:$B$7000,$A148,RAW_매출A!$A$2:$A$7000,EDATE($E148,AV$1-1))=0,"",SUMIFS(RAW_매출A!$J$2:$J$7000,RAW_매출A!$B$2:$B$7000,$A148,RAW_매출A!$A$2:$A$7000,EDATE($E148,AV$1-1)))),"")</f>
        <v/>
      </c>
      <c r="AW148" t="str">
        <f>IFERROR(IF($A148="","",IF(SUMIFS(RAW_매출A!$J$2:$J$7000,RAW_매출A!$B$2:$B$7000,$A148,RAW_매출A!$A$2:$A$7000,EDATE($E148,AW$1-1))=0,"",SUMIFS(RAW_매출A!$J$2:$J$7000,RAW_매출A!$B$2:$B$7000,$A148,RAW_매출A!$A$2:$A$7000,EDATE($E148,AW$1-1)))),"")</f>
        <v/>
      </c>
      <c r="AX148" t="str">
        <f>IFERROR(IF($A148="","",IF(SUMIFS(RAW_매출A!$J$2:$J$7000,RAW_매출A!$B$2:$B$7000,$A148,RAW_매출A!$A$2:$A$7000,EDATE($E148,AX$1-1))=0,"",SUMIFS(RAW_매출A!$J$2:$J$7000,RAW_매출A!$B$2:$B$7000,$A148,RAW_매출A!$A$2:$A$7000,EDATE($E148,AX$1-1)))),"")</f>
        <v/>
      </c>
      <c r="AY148" t="str">
        <f>IFERROR(IF($A148="","",IF(SUMIFS(RAW_매출A!$J$2:$J$7000,RAW_매출A!$B$2:$B$7000,$A148,RAW_매출A!$A$2:$A$7000,EDATE($E148,AY$1-1))=0,"",SUMIFS(RAW_매출A!$J$2:$J$7000,RAW_매출A!$B$2:$B$7000,$A148,RAW_매출A!$A$2:$A$7000,EDATE($E148,AY$1-1)))),"")</f>
        <v/>
      </c>
      <c r="AZ148" t="str">
        <f>IFERROR(IF($A148="","",IF(SUMIFS(RAW_매출A!$J$2:$J$7000,RAW_매출A!$B$2:$B$7000,$A148,RAW_매출A!$A$2:$A$7000,EDATE($E148,AZ$1-1))=0,"",SUMIFS(RAW_매출A!$J$2:$J$7000,RAW_매출A!$B$2:$B$7000,$A148,RAW_매출A!$A$2:$A$7000,EDATE($E148,AZ$1-1)))),"")</f>
        <v/>
      </c>
      <c r="BA148" t="str">
        <f>IFERROR(IF($A148="","",IF(SUMIFS(RAW_매출A!$J$2:$J$7000,RAW_매출A!$B$2:$B$7000,$A148,RAW_매출A!$A$2:$A$7000,EDATE($E148,BA$1-1))=0,"",SUMIFS(RAW_매출A!$J$2:$J$7000,RAW_매출A!$B$2:$B$7000,$A148,RAW_매출A!$A$2:$A$7000,EDATE($E148,BA$1-1)))),"")</f>
        <v/>
      </c>
      <c r="BB148" t="str">
        <f>IFERROR(IF($A148="","",IF(SUMIFS(RAW_매출A!$J$2:$J$7000,RAW_매출A!$B$2:$B$7000,$A148,RAW_매출A!$A$2:$A$7000,EDATE($E148,BB$1-1))=0,"",SUMIFS(RAW_매출A!$J$2:$J$7000,RAW_매출A!$B$2:$B$7000,$A148,RAW_매출A!$A$2:$A$7000,EDATE($E148,BB$1-1)))),"")</f>
        <v/>
      </c>
      <c r="BC148" t="str">
        <f>IFERROR(IF($A148="","",IF(SUMIFS(RAW_매출A!$J$2:$J$7000,RAW_매출A!$B$2:$B$7000,$A148,RAW_매출A!$A$2:$A$7000,EDATE($E148,BC$1-1))=0,"",SUMIFS(RAW_매출A!$J$2:$J$7000,RAW_매출A!$B$2:$B$7000,$A148,RAW_매출A!$A$2:$A$7000,EDATE($E148,BC$1-1)))),"")</f>
        <v/>
      </c>
      <c r="BD148" t="str">
        <f>IFERROR(IF($A148="","",IF(SUMIFS(RAW_매출A!$J$2:$J$7000,RAW_매출A!$B$2:$B$7000,$A148,RAW_매출A!$A$2:$A$7000,EDATE($E148,BD$1-1))=0,"",SUMIFS(RAW_매출A!$J$2:$J$7000,RAW_매출A!$B$2:$B$7000,$A148,RAW_매출A!$A$2:$A$7000,EDATE($E148,BD$1-1)))),"")</f>
        <v/>
      </c>
      <c r="BE148" t="str">
        <f>IFERROR(IF($A148="","",IF(SUMIFS(RAW_매출A!$J$2:$J$7000,RAW_매출A!$B$2:$B$7000,$A148,RAW_매출A!$A$2:$A$7000,EDATE($E148,BE$1-1))=0,"",SUMIFS(RAW_매출A!$J$2:$J$7000,RAW_매출A!$B$2:$B$7000,$A148,RAW_매출A!$A$2:$A$7000,EDATE($E148,BE$1-1)))),"")</f>
        <v/>
      </c>
      <c r="BF148" t="str">
        <f>IFERROR(IF($A148="","",IF(SUMIFS(RAW_매출A!$J$2:$J$7000,RAW_매출A!$B$2:$B$7000,$A148,RAW_매출A!$A$2:$A$7000,EDATE($E148,BF$1-1))=0,"",SUMIFS(RAW_매출A!$J$2:$J$7000,RAW_매출A!$B$2:$B$7000,$A148,RAW_매출A!$A$2:$A$7000,EDATE($E148,BF$1-1)))),"")</f>
        <v/>
      </c>
      <c r="BG148" t="str">
        <f>IFERROR(IF($A148="","",IF(SUMIFS(RAW_매출A!$J$2:$J$7000,RAW_매출A!$B$2:$B$7000,$A148,RAW_매출A!$A$2:$A$7000,EDATE($E148,BG$1-1))=0,"",SUMIFS(RAW_매출A!$J$2:$J$7000,RAW_매출A!$B$2:$B$7000,$A148,RAW_매출A!$A$2:$A$7000,EDATE($E148,BG$1-1)))),"")</f>
        <v/>
      </c>
      <c r="BH148" t="str">
        <f>IFERROR(IF($A148="","",IF(SUMIFS(RAW_매출A!$J$2:$J$7000,RAW_매출A!$B$2:$B$7000,$A148,RAW_매출A!$A$2:$A$7000,EDATE($E148,BH$1-1))=0,"",SUMIFS(RAW_매출A!$J$2:$J$7000,RAW_매출A!$B$2:$B$7000,$A148,RAW_매출A!$A$2:$A$7000,EDATE($E148,BH$1-1)))),"")</f>
        <v/>
      </c>
      <c r="BI148" t="str">
        <f>IFERROR(IF($A148="","",IF(SUMIFS(RAW_매출A!$J$2:$J$7000,RAW_매출A!$B$2:$B$7000,$A148,RAW_매출A!$A$2:$A$7000,EDATE($E148,BI$1-1))=0,"",SUMIFS(RAW_매출A!$J$2:$J$7000,RAW_매출A!$B$2:$B$7000,$A148,RAW_매출A!$A$2:$A$7000,EDATE($E148,BI$1-1)))),"")</f>
        <v/>
      </c>
      <c r="BJ148" t="str">
        <f>IFERROR(IF($A148="","",IF(SUMIFS(RAW_매출A!$J$2:$J$7000,RAW_매출A!$B$2:$B$7000,$A148,RAW_매출A!$A$2:$A$7000,EDATE($E148,BJ$1-1))=0,"",SUMIFS(RAW_매출A!$J$2:$J$7000,RAW_매출A!$B$2:$B$7000,$A148,RAW_매출A!$A$2:$A$7000,EDATE($E148,BJ$1-1)))),"")</f>
        <v/>
      </c>
      <c r="BK148" t="str">
        <f>IFERROR(IF($A148="","",IF(SUMIFS(RAW_매출A!$J$2:$J$7000,RAW_매출A!$B$2:$B$7000,$A148,RAW_매출A!$A$2:$A$7000,EDATE($E148,BK$1-1))=0,"",SUMIFS(RAW_매출A!$J$2:$J$7000,RAW_매출A!$B$2:$B$7000,$A148,RAW_매출A!$A$2:$A$7000,EDATE($E148,BK$1-1)))),"")</f>
        <v/>
      </c>
      <c r="BL148" t="str">
        <f>IFERROR(IF($A148="","",IF(SUMIFS(RAW_매출A!$J$2:$J$7000,RAW_매출A!$B$2:$B$7000,$A148,RAW_매출A!$A$2:$A$7000,EDATE($E148,BL$1-1))=0,"",SUMIFS(RAW_매출A!$J$2:$J$7000,RAW_매출A!$B$2:$B$7000,$A148,RAW_매출A!$A$2:$A$7000,EDATE($E148,BL$1-1)))),"")</f>
        <v/>
      </c>
      <c r="BM148" t="str">
        <f>IFERROR(IF($A148="","",IF(SUMIFS(RAW_매출A!$J$2:$J$7000,RAW_매출A!$B$2:$B$7000,$A148,RAW_매출A!$A$2:$A$7000,EDATE($E148,BM$1-1))=0,"",SUMIFS(RAW_매출A!$J$2:$J$7000,RAW_매출A!$B$2:$B$7000,$A148,RAW_매출A!$A$2:$A$7000,EDATE($E148,BM$1-1)))),"")</f>
        <v/>
      </c>
      <c r="BN148" t="str">
        <f>IFERROR(IF($A148="","",IF(SUMIFS(RAW_매출A!$J$2:$J$7000,RAW_매출A!$B$2:$B$7000,$A148,RAW_매출A!$A$2:$A$7000,EDATE($E148,BN$1-1))=0,"",SUMIFS(RAW_매출A!$J$2:$J$7000,RAW_매출A!$B$2:$B$7000,$A148,RAW_매출A!$A$2:$A$7000,EDATE($E148,BN$1-1)))),"")</f>
        <v/>
      </c>
    </row>
    <row r="149" spans="1:66" x14ac:dyDescent="0.3">
      <c r="A149" t="str">
        <f>세팅!A150</f>
        <v>(1139) #두정메트로점</v>
      </c>
      <c r="B149" t="str">
        <f>세팅!B150</f>
        <v>150-0</v>
      </c>
      <c r="C149">
        <f t="shared" si="8"/>
        <v>0</v>
      </c>
      <c r="D149" t="str">
        <f t="shared" si="9"/>
        <v>0</v>
      </c>
      <c r="E149" s="1">
        <f>세팅!D150</f>
        <v>46143</v>
      </c>
      <c r="F149" t="str">
        <f t="shared" si="7"/>
        <v/>
      </c>
      <c r="G149">
        <f>IFERROR(IF($A149="","",IF(SUMIFS(RAW_매출A!$J$2:$J$7000,RAW_매출A!$B$2:$B$7000,$A149,RAW_매출A!$A$2:$A$7000,EDATE($E149,G$1-1))=0,"",SUMIFS(RAW_매출A!$J$2:$J$7000,RAW_매출A!$B$2:$B$7000,$A149,RAW_매출A!$A$2:$A$7000,EDATE($E149,G$1-1)))),"")</f>
        <v>4473590</v>
      </c>
      <c r="H149">
        <f>IFERROR(IF($A149="","",IF(SUMIFS(RAW_매출A!$J$2:$J$7000,RAW_매출A!$B$2:$B$7000,$A149,RAW_매출A!$A$2:$A$7000,EDATE($E149,H$1-1))=0,"",SUMIFS(RAW_매출A!$J$2:$J$7000,RAW_매출A!$B$2:$B$7000,$A149,RAW_매출A!$A$2:$A$7000,EDATE($E149,H$1-1)))),"")</f>
        <v>4825640</v>
      </c>
      <c r="I149" t="str">
        <f>IFERROR(IF($A149="","",IF(SUMIFS(RAW_매출A!$J$2:$J$7000,RAW_매출A!$B$2:$B$7000,$A149,RAW_매출A!$A$2:$A$7000,EDATE($E149,I$1-1))=0,"",SUMIFS(RAW_매출A!$J$2:$J$7000,RAW_매출A!$B$2:$B$7000,$A149,RAW_매출A!$A$2:$A$7000,EDATE($E149,I$1-1)))),"")</f>
        <v/>
      </c>
      <c r="J149" s="28" t="str">
        <f>IFERROR(IF($A149="","",IF(SUMIFS(RAW_매출A!$J$2:$J$7000,RAW_매출A!$B$2:$B$7000,$A149,RAW_매출A!$A$2:$A$7000,EDATE($E149,J$1-1))=0,"",SUMIFS(RAW_매출A!$J$2:$J$7000,RAW_매출A!$B$2:$B$7000,$A149,RAW_매출A!$A$2:$A$7000,EDATE($E149,J$1-1)))),"")</f>
        <v/>
      </c>
      <c r="K149" s="28" t="str">
        <f>IFERROR(IF($A149="","",IF(SUMIFS(RAW_매출A!$J$2:$J$7000,RAW_매출A!$B$2:$B$7000,$A149,RAW_매출A!$A$2:$A$7000,EDATE($E149,K$1-1))=0,"",SUMIFS(RAW_매출A!$J$2:$J$7000,RAW_매출A!$B$2:$B$7000,$A149,RAW_매출A!$A$2:$A$7000,EDATE($E149,K$1-1)))),"")</f>
        <v/>
      </c>
      <c r="L149" s="28" t="str">
        <f>IFERROR(IF($A149="","",IF(SUMIFS(RAW_매출A!$J$2:$J$7000,RAW_매출A!$B$2:$B$7000,$A149,RAW_매출A!$A$2:$A$7000,EDATE($E149,L$1-1))=0,"",SUMIFS(RAW_매출A!$J$2:$J$7000,RAW_매출A!$B$2:$B$7000,$A149,RAW_매출A!$A$2:$A$7000,EDATE($E149,L$1-1)))),"")</f>
        <v/>
      </c>
      <c r="M149" s="28" t="str">
        <f>IFERROR(IF($A149="","",IF(SUMIFS(RAW_매출A!$J$2:$J$7000,RAW_매출A!$B$2:$B$7000,$A149,RAW_매출A!$A$2:$A$7000,EDATE($E149,M$1-1))=0,"",SUMIFS(RAW_매출A!$J$2:$J$7000,RAW_매출A!$B$2:$B$7000,$A149,RAW_매출A!$A$2:$A$7000,EDATE($E149,M$1-1)))),"")</f>
        <v/>
      </c>
      <c r="N149" s="28" t="str">
        <f>IFERROR(IF($A149="","",IF(SUMIFS(RAW_매출A!$J$2:$J$7000,RAW_매출A!$B$2:$B$7000,$A149,RAW_매출A!$A$2:$A$7000,EDATE($E149,N$1-1))=0,"",SUMIFS(RAW_매출A!$J$2:$J$7000,RAW_매출A!$B$2:$B$7000,$A149,RAW_매출A!$A$2:$A$7000,EDATE($E149,N$1-1)))),"")</f>
        <v/>
      </c>
      <c r="O149" s="28" t="str">
        <f>IFERROR(IF($A149="","",IF(SUMIFS(RAW_매출A!$J$2:$J$7000,RAW_매출A!$B$2:$B$7000,$A149,RAW_매출A!$A$2:$A$7000,EDATE($E149,O$1-1))=0,"",SUMIFS(RAW_매출A!$J$2:$J$7000,RAW_매출A!$B$2:$B$7000,$A149,RAW_매출A!$A$2:$A$7000,EDATE($E149,O$1-1)))),"")</f>
        <v/>
      </c>
      <c r="P149" t="str">
        <f>IFERROR(IF($A149="","",IF(SUMIFS(RAW_매출A!$J$2:$J$7000,RAW_매출A!$B$2:$B$7000,$A149,RAW_매출A!$A$2:$A$7000,EDATE($E149,P$1-1))=0,"",SUMIFS(RAW_매출A!$J$2:$J$7000,RAW_매출A!$B$2:$B$7000,$A149,RAW_매출A!$A$2:$A$7000,EDATE($E149,P$1-1)))),"")</f>
        <v/>
      </c>
      <c r="Q149" t="str">
        <f>IFERROR(IF($A149="","",IF(SUMIFS(RAW_매출A!$J$2:$J$7000,RAW_매출A!$B$2:$B$7000,$A149,RAW_매출A!$A$2:$A$7000,EDATE($E149,Q$1-1))=0,"",SUMIFS(RAW_매출A!$J$2:$J$7000,RAW_매출A!$B$2:$B$7000,$A149,RAW_매출A!$A$2:$A$7000,EDATE($E149,Q$1-1)))),"")</f>
        <v/>
      </c>
      <c r="R149" t="str">
        <f>IFERROR(IF($A149="","",IF(SUMIFS(RAW_매출A!$J$2:$J$7000,RAW_매출A!$B$2:$B$7000,$A149,RAW_매출A!$A$2:$A$7000,EDATE($E149,R$1-1))=0,"",SUMIFS(RAW_매출A!$J$2:$J$7000,RAW_매출A!$B$2:$B$7000,$A149,RAW_매출A!$A$2:$A$7000,EDATE($E149,R$1-1)))),"")</f>
        <v/>
      </c>
      <c r="S149" t="str">
        <f>IFERROR(IF($A149="","",IF(SUMIFS(RAW_매출A!$J$2:$J$7000,RAW_매출A!$B$2:$B$7000,$A149,RAW_매출A!$A$2:$A$7000,EDATE($E149,S$1-1))=0,"",SUMIFS(RAW_매출A!$J$2:$J$7000,RAW_매출A!$B$2:$B$7000,$A149,RAW_매출A!$A$2:$A$7000,EDATE($E149,S$1-1)))),"")</f>
        <v/>
      </c>
      <c r="T149" t="str">
        <f>IFERROR(IF($A149="","",IF(SUMIFS(RAW_매출A!$J$2:$J$7000,RAW_매출A!$B$2:$B$7000,$A149,RAW_매출A!$A$2:$A$7000,EDATE($E149,T$1-1))=0,"",SUMIFS(RAW_매출A!$J$2:$J$7000,RAW_매출A!$B$2:$B$7000,$A149,RAW_매출A!$A$2:$A$7000,EDATE($E149,T$1-1)))),"")</f>
        <v/>
      </c>
      <c r="U149" t="str">
        <f>IFERROR(IF($A149="","",IF(SUMIFS(RAW_매출A!$J$2:$J$7000,RAW_매출A!$B$2:$B$7000,$A149,RAW_매출A!$A$2:$A$7000,EDATE($E149,U$1-1))=0,"",SUMIFS(RAW_매출A!$J$2:$J$7000,RAW_매출A!$B$2:$B$7000,$A149,RAW_매출A!$A$2:$A$7000,EDATE($E149,U$1-1)))),"")</f>
        <v/>
      </c>
      <c r="V149" t="str">
        <f>IFERROR(IF($A149="","",IF(SUMIFS(RAW_매출A!$J$2:$J$7000,RAW_매출A!$B$2:$B$7000,$A149,RAW_매출A!$A$2:$A$7000,EDATE($E149,V$1-1))=0,"",SUMIFS(RAW_매출A!$J$2:$J$7000,RAW_매출A!$B$2:$B$7000,$A149,RAW_매출A!$A$2:$A$7000,EDATE($E149,V$1-1)))),"")</f>
        <v/>
      </c>
      <c r="W149" t="str">
        <f>IFERROR(IF($A149="","",IF(SUMIFS(RAW_매출A!$J$2:$J$7000,RAW_매출A!$B$2:$B$7000,$A149,RAW_매출A!$A$2:$A$7000,EDATE($E149,W$1-1))=0,"",SUMIFS(RAW_매출A!$J$2:$J$7000,RAW_매출A!$B$2:$B$7000,$A149,RAW_매출A!$A$2:$A$7000,EDATE($E149,W$1-1)))),"")</f>
        <v/>
      </c>
      <c r="X149" t="str">
        <f>IFERROR(IF($A149="","",IF(SUMIFS(RAW_매출A!$J$2:$J$7000,RAW_매출A!$B$2:$B$7000,$A149,RAW_매출A!$A$2:$A$7000,EDATE($E149,X$1-1))=0,"",SUMIFS(RAW_매출A!$J$2:$J$7000,RAW_매출A!$B$2:$B$7000,$A149,RAW_매출A!$A$2:$A$7000,EDATE($E149,X$1-1)))),"")</f>
        <v/>
      </c>
      <c r="Y149" t="str">
        <f>IFERROR(IF($A149="","",IF(SUMIFS(RAW_매출A!$J$2:$J$7000,RAW_매출A!$B$2:$B$7000,$A149,RAW_매출A!$A$2:$A$7000,EDATE($E149,Y$1-1))=0,"",SUMIFS(RAW_매출A!$J$2:$J$7000,RAW_매출A!$B$2:$B$7000,$A149,RAW_매출A!$A$2:$A$7000,EDATE($E149,Y$1-1)))),"")</f>
        <v/>
      </c>
      <c r="Z149" t="str">
        <f>IFERROR(IF($A149="","",IF(SUMIFS(RAW_매출A!$J$2:$J$7000,RAW_매출A!$B$2:$B$7000,$A149,RAW_매출A!$A$2:$A$7000,EDATE($E149,Z$1-1))=0,"",SUMIFS(RAW_매출A!$J$2:$J$7000,RAW_매출A!$B$2:$B$7000,$A149,RAW_매출A!$A$2:$A$7000,EDATE($E149,Z$1-1)))),"")</f>
        <v/>
      </c>
      <c r="AA149" t="str">
        <f>IFERROR(IF($A149="","",IF(SUMIFS(RAW_매출A!$J$2:$J$7000,RAW_매출A!$B$2:$B$7000,$A149,RAW_매출A!$A$2:$A$7000,EDATE($E149,AA$1-1))=0,"",SUMIFS(RAW_매출A!$J$2:$J$7000,RAW_매출A!$B$2:$B$7000,$A149,RAW_매출A!$A$2:$A$7000,EDATE($E149,AA$1-1)))),"")</f>
        <v/>
      </c>
      <c r="AB149" t="str">
        <f>IFERROR(IF($A149="","",IF(SUMIFS(RAW_매출A!$J$2:$J$7000,RAW_매출A!$B$2:$B$7000,$A149,RAW_매출A!$A$2:$A$7000,EDATE($E149,AB$1-1))=0,"",SUMIFS(RAW_매출A!$J$2:$J$7000,RAW_매출A!$B$2:$B$7000,$A149,RAW_매출A!$A$2:$A$7000,EDATE($E149,AB$1-1)))),"")</f>
        <v/>
      </c>
      <c r="AC149" t="str">
        <f>IFERROR(IF($A149="","",IF(SUMIFS(RAW_매출A!$J$2:$J$7000,RAW_매출A!$B$2:$B$7000,$A149,RAW_매출A!$A$2:$A$7000,EDATE($E149,AC$1-1))=0,"",SUMIFS(RAW_매출A!$J$2:$J$7000,RAW_매출A!$B$2:$B$7000,$A149,RAW_매출A!$A$2:$A$7000,EDATE($E149,AC$1-1)))),"")</f>
        <v/>
      </c>
      <c r="AD149" t="str">
        <f>IFERROR(IF($A149="","",IF(SUMIFS(RAW_매출A!$J$2:$J$7000,RAW_매출A!$B$2:$B$7000,$A149,RAW_매출A!$A$2:$A$7000,EDATE($E149,AD$1-1))=0,"",SUMIFS(RAW_매출A!$J$2:$J$7000,RAW_매출A!$B$2:$B$7000,$A149,RAW_매출A!$A$2:$A$7000,EDATE($E149,AD$1-1)))),"")</f>
        <v/>
      </c>
      <c r="AE149" t="str">
        <f>IFERROR(IF($A149="","",IF(SUMIFS(RAW_매출A!$J$2:$J$7000,RAW_매출A!$B$2:$B$7000,$A149,RAW_매출A!$A$2:$A$7000,EDATE($E149,AE$1-1))=0,"",SUMIFS(RAW_매출A!$J$2:$J$7000,RAW_매출A!$B$2:$B$7000,$A149,RAW_매출A!$A$2:$A$7000,EDATE($E149,AE$1-1)))),"")</f>
        <v/>
      </c>
      <c r="AF149" t="str">
        <f>IFERROR(IF($A149="","",IF(SUMIFS(RAW_매출A!$J$2:$J$7000,RAW_매출A!$B$2:$B$7000,$A149,RAW_매출A!$A$2:$A$7000,EDATE($E149,AF$1-1))=0,"",SUMIFS(RAW_매출A!$J$2:$J$7000,RAW_매출A!$B$2:$B$7000,$A149,RAW_매출A!$A$2:$A$7000,EDATE($E149,AF$1-1)))),"")</f>
        <v/>
      </c>
      <c r="AG149" t="str">
        <f>IFERROR(IF($A149="","",IF(SUMIFS(RAW_매출A!$J$2:$J$7000,RAW_매출A!$B$2:$B$7000,$A149,RAW_매출A!$A$2:$A$7000,EDATE($E149,AG$1-1))=0,"",SUMIFS(RAW_매출A!$J$2:$J$7000,RAW_매출A!$B$2:$B$7000,$A149,RAW_매출A!$A$2:$A$7000,EDATE($E149,AG$1-1)))),"")</f>
        <v/>
      </c>
      <c r="AH149" t="str">
        <f>IFERROR(IF($A149="","",IF(SUMIFS(RAW_매출A!$J$2:$J$7000,RAW_매출A!$B$2:$B$7000,$A149,RAW_매출A!$A$2:$A$7000,EDATE($E149,AH$1-1))=0,"",SUMIFS(RAW_매출A!$J$2:$J$7000,RAW_매출A!$B$2:$B$7000,$A149,RAW_매출A!$A$2:$A$7000,EDATE($E149,AH$1-1)))),"")</f>
        <v/>
      </c>
      <c r="AI149" t="str">
        <f>IFERROR(IF($A149="","",IF(SUMIFS(RAW_매출A!$J$2:$J$7000,RAW_매출A!$B$2:$B$7000,$A149,RAW_매출A!$A$2:$A$7000,EDATE($E149,AI$1-1))=0,"",SUMIFS(RAW_매출A!$J$2:$J$7000,RAW_매출A!$B$2:$B$7000,$A149,RAW_매출A!$A$2:$A$7000,EDATE($E149,AI$1-1)))),"")</f>
        <v/>
      </c>
      <c r="AJ149" t="str">
        <f>IFERROR(IF($A149="","",IF(SUMIFS(RAW_매출A!$J$2:$J$7000,RAW_매출A!$B$2:$B$7000,$A149,RAW_매출A!$A$2:$A$7000,EDATE($E149,AJ$1-1))=0,"",SUMIFS(RAW_매출A!$J$2:$J$7000,RAW_매출A!$B$2:$B$7000,$A149,RAW_매출A!$A$2:$A$7000,EDATE($E149,AJ$1-1)))),"")</f>
        <v/>
      </c>
      <c r="AK149" t="str">
        <f>IFERROR(IF($A149="","",IF(SUMIFS(RAW_매출A!$J$2:$J$7000,RAW_매출A!$B$2:$B$7000,$A149,RAW_매출A!$A$2:$A$7000,EDATE($E149,AK$1-1))=0,"",SUMIFS(RAW_매출A!$J$2:$J$7000,RAW_매출A!$B$2:$B$7000,$A149,RAW_매출A!$A$2:$A$7000,EDATE($E149,AK$1-1)))),"")</f>
        <v/>
      </c>
      <c r="AL149" t="str">
        <f>IFERROR(IF($A149="","",IF(SUMIFS(RAW_매출A!$J$2:$J$7000,RAW_매출A!$B$2:$B$7000,$A149,RAW_매출A!$A$2:$A$7000,EDATE($E149,AL$1-1))=0,"",SUMIFS(RAW_매출A!$J$2:$J$7000,RAW_매출A!$B$2:$B$7000,$A149,RAW_매출A!$A$2:$A$7000,EDATE($E149,AL$1-1)))),"")</f>
        <v/>
      </c>
      <c r="AM149" t="str">
        <f>IFERROR(IF($A149="","",IF(SUMIFS(RAW_매출A!$J$2:$J$7000,RAW_매출A!$B$2:$B$7000,$A149,RAW_매출A!$A$2:$A$7000,EDATE($E149,AM$1-1))=0,"",SUMIFS(RAW_매출A!$J$2:$J$7000,RAW_매출A!$B$2:$B$7000,$A149,RAW_매출A!$A$2:$A$7000,EDATE($E149,AM$1-1)))),"")</f>
        <v/>
      </c>
      <c r="AN149" t="str">
        <f>IFERROR(IF($A149="","",IF(SUMIFS(RAW_매출A!$J$2:$J$7000,RAW_매출A!$B$2:$B$7000,$A149,RAW_매출A!$A$2:$A$7000,EDATE($E149,AN$1-1))=0,"",SUMIFS(RAW_매출A!$J$2:$J$7000,RAW_매출A!$B$2:$B$7000,$A149,RAW_매출A!$A$2:$A$7000,EDATE($E149,AN$1-1)))),"")</f>
        <v/>
      </c>
      <c r="AO149" t="str">
        <f>IFERROR(IF($A149="","",IF(SUMIFS(RAW_매출A!$J$2:$J$7000,RAW_매출A!$B$2:$B$7000,$A149,RAW_매출A!$A$2:$A$7000,EDATE($E149,AO$1-1))=0,"",SUMIFS(RAW_매출A!$J$2:$J$7000,RAW_매출A!$B$2:$B$7000,$A149,RAW_매출A!$A$2:$A$7000,EDATE($E149,AO$1-1)))),"")</f>
        <v/>
      </c>
      <c r="AP149" t="str">
        <f>IFERROR(IF($A149="","",IF(SUMIFS(RAW_매출A!$J$2:$J$7000,RAW_매출A!$B$2:$B$7000,$A149,RAW_매출A!$A$2:$A$7000,EDATE($E149,AP$1-1))=0,"",SUMIFS(RAW_매출A!$J$2:$J$7000,RAW_매출A!$B$2:$B$7000,$A149,RAW_매출A!$A$2:$A$7000,EDATE($E149,AP$1-1)))),"")</f>
        <v/>
      </c>
      <c r="AQ149" t="str">
        <f>IFERROR(IF($A149="","",IF(SUMIFS(RAW_매출A!$J$2:$J$7000,RAW_매출A!$B$2:$B$7000,$A149,RAW_매출A!$A$2:$A$7000,EDATE($E149,AQ$1-1))=0,"",SUMIFS(RAW_매출A!$J$2:$J$7000,RAW_매출A!$B$2:$B$7000,$A149,RAW_매출A!$A$2:$A$7000,EDATE($E149,AQ$1-1)))),"")</f>
        <v/>
      </c>
      <c r="AR149" t="str">
        <f>IFERROR(IF($A149="","",IF(SUMIFS(RAW_매출A!$J$2:$J$7000,RAW_매출A!$B$2:$B$7000,$A149,RAW_매출A!$A$2:$A$7000,EDATE($E149,AR$1-1))=0,"",SUMIFS(RAW_매출A!$J$2:$J$7000,RAW_매출A!$B$2:$B$7000,$A149,RAW_매출A!$A$2:$A$7000,EDATE($E149,AR$1-1)))),"")</f>
        <v/>
      </c>
      <c r="AS149" t="str">
        <f>IFERROR(IF($A149="","",IF(SUMIFS(RAW_매출A!$J$2:$J$7000,RAW_매출A!$B$2:$B$7000,$A149,RAW_매출A!$A$2:$A$7000,EDATE($E149,AS$1-1))=0,"",SUMIFS(RAW_매출A!$J$2:$J$7000,RAW_매출A!$B$2:$B$7000,$A149,RAW_매출A!$A$2:$A$7000,EDATE($E149,AS$1-1)))),"")</f>
        <v/>
      </c>
      <c r="AT149" t="str">
        <f>IFERROR(IF($A149="","",IF(SUMIFS(RAW_매출A!$J$2:$J$7000,RAW_매출A!$B$2:$B$7000,$A149,RAW_매출A!$A$2:$A$7000,EDATE($E149,AT$1-1))=0,"",SUMIFS(RAW_매출A!$J$2:$J$7000,RAW_매출A!$B$2:$B$7000,$A149,RAW_매출A!$A$2:$A$7000,EDATE($E149,AT$1-1)))),"")</f>
        <v/>
      </c>
      <c r="AU149" t="str">
        <f>IFERROR(IF($A149="","",IF(SUMIFS(RAW_매출A!$J$2:$J$7000,RAW_매출A!$B$2:$B$7000,$A149,RAW_매출A!$A$2:$A$7000,EDATE($E149,AU$1-1))=0,"",SUMIFS(RAW_매출A!$J$2:$J$7000,RAW_매출A!$B$2:$B$7000,$A149,RAW_매출A!$A$2:$A$7000,EDATE($E149,AU$1-1)))),"")</f>
        <v/>
      </c>
      <c r="AV149" t="str">
        <f>IFERROR(IF($A149="","",IF(SUMIFS(RAW_매출A!$J$2:$J$7000,RAW_매출A!$B$2:$B$7000,$A149,RAW_매출A!$A$2:$A$7000,EDATE($E149,AV$1-1))=0,"",SUMIFS(RAW_매출A!$J$2:$J$7000,RAW_매출A!$B$2:$B$7000,$A149,RAW_매출A!$A$2:$A$7000,EDATE($E149,AV$1-1)))),"")</f>
        <v/>
      </c>
      <c r="AW149" t="str">
        <f>IFERROR(IF($A149="","",IF(SUMIFS(RAW_매출A!$J$2:$J$7000,RAW_매출A!$B$2:$B$7000,$A149,RAW_매출A!$A$2:$A$7000,EDATE($E149,AW$1-1))=0,"",SUMIFS(RAW_매출A!$J$2:$J$7000,RAW_매출A!$B$2:$B$7000,$A149,RAW_매출A!$A$2:$A$7000,EDATE($E149,AW$1-1)))),"")</f>
        <v/>
      </c>
      <c r="AX149" t="str">
        <f>IFERROR(IF($A149="","",IF(SUMIFS(RAW_매출A!$J$2:$J$7000,RAW_매출A!$B$2:$B$7000,$A149,RAW_매출A!$A$2:$A$7000,EDATE($E149,AX$1-1))=0,"",SUMIFS(RAW_매출A!$J$2:$J$7000,RAW_매출A!$B$2:$B$7000,$A149,RAW_매출A!$A$2:$A$7000,EDATE($E149,AX$1-1)))),"")</f>
        <v/>
      </c>
      <c r="AY149" t="str">
        <f>IFERROR(IF($A149="","",IF(SUMIFS(RAW_매출A!$J$2:$J$7000,RAW_매출A!$B$2:$B$7000,$A149,RAW_매출A!$A$2:$A$7000,EDATE($E149,AY$1-1))=0,"",SUMIFS(RAW_매출A!$J$2:$J$7000,RAW_매출A!$B$2:$B$7000,$A149,RAW_매출A!$A$2:$A$7000,EDATE($E149,AY$1-1)))),"")</f>
        <v/>
      </c>
      <c r="AZ149" t="str">
        <f>IFERROR(IF($A149="","",IF(SUMIFS(RAW_매출A!$J$2:$J$7000,RAW_매출A!$B$2:$B$7000,$A149,RAW_매출A!$A$2:$A$7000,EDATE($E149,AZ$1-1))=0,"",SUMIFS(RAW_매출A!$J$2:$J$7000,RAW_매출A!$B$2:$B$7000,$A149,RAW_매출A!$A$2:$A$7000,EDATE($E149,AZ$1-1)))),"")</f>
        <v/>
      </c>
      <c r="BA149" t="str">
        <f>IFERROR(IF($A149="","",IF(SUMIFS(RAW_매출A!$J$2:$J$7000,RAW_매출A!$B$2:$B$7000,$A149,RAW_매출A!$A$2:$A$7000,EDATE($E149,BA$1-1))=0,"",SUMIFS(RAW_매출A!$J$2:$J$7000,RAW_매출A!$B$2:$B$7000,$A149,RAW_매출A!$A$2:$A$7000,EDATE($E149,BA$1-1)))),"")</f>
        <v/>
      </c>
      <c r="BB149" t="str">
        <f>IFERROR(IF($A149="","",IF(SUMIFS(RAW_매출A!$J$2:$J$7000,RAW_매출A!$B$2:$B$7000,$A149,RAW_매출A!$A$2:$A$7000,EDATE($E149,BB$1-1))=0,"",SUMIFS(RAW_매출A!$J$2:$J$7000,RAW_매출A!$B$2:$B$7000,$A149,RAW_매출A!$A$2:$A$7000,EDATE($E149,BB$1-1)))),"")</f>
        <v/>
      </c>
      <c r="BC149" t="str">
        <f>IFERROR(IF($A149="","",IF(SUMIFS(RAW_매출A!$J$2:$J$7000,RAW_매출A!$B$2:$B$7000,$A149,RAW_매출A!$A$2:$A$7000,EDATE($E149,BC$1-1))=0,"",SUMIFS(RAW_매출A!$J$2:$J$7000,RAW_매출A!$B$2:$B$7000,$A149,RAW_매출A!$A$2:$A$7000,EDATE($E149,BC$1-1)))),"")</f>
        <v/>
      </c>
      <c r="BD149" t="str">
        <f>IFERROR(IF($A149="","",IF(SUMIFS(RAW_매출A!$J$2:$J$7000,RAW_매출A!$B$2:$B$7000,$A149,RAW_매출A!$A$2:$A$7000,EDATE($E149,BD$1-1))=0,"",SUMIFS(RAW_매출A!$J$2:$J$7000,RAW_매출A!$B$2:$B$7000,$A149,RAW_매출A!$A$2:$A$7000,EDATE($E149,BD$1-1)))),"")</f>
        <v/>
      </c>
      <c r="BE149" t="str">
        <f>IFERROR(IF($A149="","",IF(SUMIFS(RAW_매출A!$J$2:$J$7000,RAW_매출A!$B$2:$B$7000,$A149,RAW_매출A!$A$2:$A$7000,EDATE($E149,BE$1-1))=0,"",SUMIFS(RAW_매출A!$J$2:$J$7000,RAW_매출A!$B$2:$B$7000,$A149,RAW_매출A!$A$2:$A$7000,EDATE($E149,BE$1-1)))),"")</f>
        <v/>
      </c>
      <c r="BF149" t="str">
        <f>IFERROR(IF($A149="","",IF(SUMIFS(RAW_매출A!$J$2:$J$7000,RAW_매출A!$B$2:$B$7000,$A149,RAW_매출A!$A$2:$A$7000,EDATE($E149,BF$1-1))=0,"",SUMIFS(RAW_매출A!$J$2:$J$7000,RAW_매출A!$B$2:$B$7000,$A149,RAW_매출A!$A$2:$A$7000,EDATE($E149,BF$1-1)))),"")</f>
        <v/>
      </c>
      <c r="BG149" t="str">
        <f>IFERROR(IF($A149="","",IF(SUMIFS(RAW_매출A!$J$2:$J$7000,RAW_매출A!$B$2:$B$7000,$A149,RAW_매출A!$A$2:$A$7000,EDATE($E149,BG$1-1))=0,"",SUMIFS(RAW_매출A!$J$2:$J$7000,RAW_매출A!$B$2:$B$7000,$A149,RAW_매출A!$A$2:$A$7000,EDATE($E149,BG$1-1)))),"")</f>
        <v/>
      </c>
      <c r="BH149" t="str">
        <f>IFERROR(IF($A149="","",IF(SUMIFS(RAW_매출A!$J$2:$J$7000,RAW_매출A!$B$2:$B$7000,$A149,RAW_매출A!$A$2:$A$7000,EDATE($E149,BH$1-1))=0,"",SUMIFS(RAW_매출A!$J$2:$J$7000,RAW_매출A!$B$2:$B$7000,$A149,RAW_매출A!$A$2:$A$7000,EDATE($E149,BH$1-1)))),"")</f>
        <v/>
      </c>
      <c r="BI149" t="str">
        <f>IFERROR(IF($A149="","",IF(SUMIFS(RAW_매출A!$J$2:$J$7000,RAW_매출A!$B$2:$B$7000,$A149,RAW_매출A!$A$2:$A$7000,EDATE($E149,BI$1-1))=0,"",SUMIFS(RAW_매출A!$J$2:$J$7000,RAW_매출A!$B$2:$B$7000,$A149,RAW_매출A!$A$2:$A$7000,EDATE($E149,BI$1-1)))),"")</f>
        <v/>
      </c>
      <c r="BJ149" t="str">
        <f>IFERROR(IF($A149="","",IF(SUMIFS(RAW_매출A!$J$2:$J$7000,RAW_매출A!$B$2:$B$7000,$A149,RAW_매출A!$A$2:$A$7000,EDATE($E149,BJ$1-1))=0,"",SUMIFS(RAW_매출A!$J$2:$J$7000,RAW_매출A!$B$2:$B$7000,$A149,RAW_매출A!$A$2:$A$7000,EDATE($E149,BJ$1-1)))),"")</f>
        <v/>
      </c>
      <c r="BK149" t="str">
        <f>IFERROR(IF($A149="","",IF(SUMIFS(RAW_매출A!$J$2:$J$7000,RAW_매출A!$B$2:$B$7000,$A149,RAW_매출A!$A$2:$A$7000,EDATE($E149,BK$1-1))=0,"",SUMIFS(RAW_매출A!$J$2:$J$7000,RAW_매출A!$B$2:$B$7000,$A149,RAW_매출A!$A$2:$A$7000,EDATE($E149,BK$1-1)))),"")</f>
        <v/>
      </c>
      <c r="BL149" t="str">
        <f>IFERROR(IF($A149="","",IF(SUMIFS(RAW_매출A!$J$2:$J$7000,RAW_매출A!$B$2:$B$7000,$A149,RAW_매출A!$A$2:$A$7000,EDATE($E149,BL$1-1))=0,"",SUMIFS(RAW_매출A!$J$2:$J$7000,RAW_매출A!$B$2:$B$7000,$A149,RAW_매출A!$A$2:$A$7000,EDATE($E149,BL$1-1)))),"")</f>
        <v/>
      </c>
      <c r="BM149" t="str">
        <f>IFERROR(IF($A149="","",IF(SUMIFS(RAW_매출A!$J$2:$J$7000,RAW_매출A!$B$2:$B$7000,$A149,RAW_매출A!$A$2:$A$7000,EDATE($E149,BM$1-1))=0,"",SUMIFS(RAW_매출A!$J$2:$J$7000,RAW_매출A!$B$2:$B$7000,$A149,RAW_매출A!$A$2:$A$7000,EDATE($E149,BM$1-1)))),"")</f>
        <v/>
      </c>
      <c r="BN149" t="str">
        <f>IFERROR(IF($A149="","",IF(SUMIFS(RAW_매출A!$J$2:$J$7000,RAW_매출A!$B$2:$B$7000,$A149,RAW_매출A!$A$2:$A$7000,EDATE($E149,BN$1-1))=0,"",SUMIFS(RAW_매출A!$J$2:$J$7000,RAW_매출A!$B$2:$B$7000,$A149,RAW_매출A!$A$2:$A$7000,EDATE($E149,BN$1-1)))),"")</f>
        <v/>
      </c>
    </row>
    <row r="150" spans="1:66" x14ac:dyDescent="0.3">
      <c r="A150" t="str">
        <f>세팅!A151</f>
        <v>(1140) #대전보건대점</v>
      </c>
      <c r="B150" t="str">
        <f>세팅!B151</f>
        <v>150-1</v>
      </c>
      <c r="C150">
        <f t="shared" si="8"/>
        <v>1</v>
      </c>
      <c r="D150" t="str">
        <f t="shared" si="9"/>
        <v>1</v>
      </c>
      <c r="E150" s="1">
        <f>세팅!D151</f>
        <v>46143</v>
      </c>
      <c r="F150" t="str">
        <f t="shared" si="7"/>
        <v/>
      </c>
      <c r="G150">
        <f>IFERROR(IF($A150="","",IF(SUMIFS(RAW_매출A!$J$2:$J$7000,RAW_매출A!$B$2:$B$7000,$A150,RAW_매출A!$A$2:$A$7000,EDATE($E150,G$1-1))=0,"",SUMIFS(RAW_매출A!$J$2:$J$7000,RAW_매출A!$B$2:$B$7000,$A150,RAW_매출A!$A$2:$A$7000,EDATE($E150,G$1-1)))),"")</f>
        <v>4355560</v>
      </c>
      <c r="H150">
        <f>IFERROR(IF($A150="","",IF(SUMIFS(RAW_매출A!$J$2:$J$7000,RAW_매출A!$B$2:$B$7000,$A150,RAW_매출A!$A$2:$A$7000,EDATE($E150,H$1-1))=0,"",SUMIFS(RAW_매출A!$J$2:$J$7000,RAW_매출A!$B$2:$B$7000,$A150,RAW_매출A!$A$2:$A$7000,EDATE($E150,H$1-1)))),"")</f>
        <v>4060650</v>
      </c>
      <c r="I150" t="str">
        <f>IFERROR(IF($A150="","",IF(SUMIFS(RAW_매출A!$J$2:$J$7000,RAW_매출A!$B$2:$B$7000,$A150,RAW_매출A!$A$2:$A$7000,EDATE($E150,I$1-1))=0,"",SUMIFS(RAW_매출A!$J$2:$J$7000,RAW_매출A!$B$2:$B$7000,$A150,RAW_매출A!$A$2:$A$7000,EDATE($E150,I$1-1)))),"")</f>
        <v/>
      </c>
      <c r="J150" s="28" t="str">
        <f>IFERROR(IF($A150="","",IF(SUMIFS(RAW_매출A!$J$2:$J$7000,RAW_매출A!$B$2:$B$7000,$A150,RAW_매출A!$A$2:$A$7000,EDATE($E150,J$1-1))=0,"",SUMIFS(RAW_매출A!$J$2:$J$7000,RAW_매출A!$B$2:$B$7000,$A150,RAW_매출A!$A$2:$A$7000,EDATE($E150,J$1-1)))),"")</f>
        <v/>
      </c>
      <c r="K150" s="28" t="str">
        <f>IFERROR(IF($A150="","",IF(SUMIFS(RAW_매출A!$J$2:$J$7000,RAW_매출A!$B$2:$B$7000,$A150,RAW_매출A!$A$2:$A$7000,EDATE($E150,K$1-1))=0,"",SUMIFS(RAW_매출A!$J$2:$J$7000,RAW_매출A!$B$2:$B$7000,$A150,RAW_매출A!$A$2:$A$7000,EDATE($E150,K$1-1)))),"")</f>
        <v/>
      </c>
      <c r="L150" s="28" t="str">
        <f>IFERROR(IF($A150="","",IF(SUMIFS(RAW_매출A!$J$2:$J$7000,RAW_매출A!$B$2:$B$7000,$A150,RAW_매출A!$A$2:$A$7000,EDATE($E150,L$1-1))=0,"",SUMIFS(RAW_매출A!$J$2:$J$7000,RAW_매출A!$B$2:$B$7000,$A150,RAW_매출A!$A$2:$A$7000,EDATE($E150,L$1-1)))),"")</f>
        <v/>
      </c>
      <c r="M150" s="28" t="str">
        <f>IFERROR(IF($A150="","",IF(SUMIFS(RAW_매출A!$J$2:$J$7000,RAW_매출A!$B$2:$B$7000,$A150,RAW_매출A!$A$2:$A$7000,EDATE($E150,M$1-1))=0,"",SUMIFS(RAW_매출A!$J$2:$J$7000,RAW_매출A!$B$2:$B$7000,$A150,RAW_매출A!$A$2:$A$7000,EDATE($E150,M$1-1)))),"")</f>
        <v/>
      </c>
      <c r="N150" s="28" t="str">
        <f>IFERROR(IF($A150="","",IF(SUMIFS(RAW_매출A!$J$2:$J$7000,RAW_매출A!$B$2:$B$7000,$A150,RAW_매출A!$A$2:$A$7000,EDATE($E150,N$1-1))=0,"",SUMIFS(RAW_매출A!$J$2:$J$7000,RAW_매출A!$B$2:$B$7000,$A150,RAW_매출A!$A$2:$A$7000,EDATE($E150,N$1-1)))),"")</f>
        <v/>
      </c>
      <c r="O150" s="28" t="str">
        <f>IFERROR(IF($A150="","",IF(SUMIFS(RAW_매출A!$J$2:$J$7000,RAW_매출A!$B$2:$B$7000,$A150,RAW_매출A!$A$2:$A$7000,EDATE($E150,O$1-1))=0,"",SUMIFS(RAW_매출A!$J$2:$J$7000,RAW_매출A!$B$2:$B$7000,$A150,RAW_매출A!$A$2:$A$7000,EDATE($E150,O$1-1)))),"")</f>
        <v/>
      </c>
      <c r="P150" t="str">
        <f>IFERROR(IF($A150="","",IF(SUMIFS(RAW_매출A!$J$2:$J$7000,RAW_매출A!$B$2:$B$7000,$A150,RAW_매출A!$A$2:$A$7000,EDATE($E150,P$1-1))=0,"",SUMIFS(RAW_매출A!$J$2:$J$7000,RAW_매출A!$B$2:$B$7000,$A150,RAW_매출A!$A$2:$A$7000,EDATE($E150,P$1-1)))),"")</f>
        <v/>
      </c>
      <c r="Q150" t="str">
        <f>IFERROR(IF($A150="","",IF(SUMIFS(RAW_매출A!$J$2:$J$7000,RAW_매출A!$B$2:$B$7000,$A150,RAW_매출A!$A$2:$A$7000,EDATE($E150,Q$1-1))=0,"",SUMIFS(RAW_매출A!$J$2:$J$7000,RAW_매출A!$B$2:$B$7000,$A150,RAW_매출A!$A$2:$A$7000,EDATE($E150,Q$1-1)))),"")</f>
        <v/>
      </c>
      <c r="R150" t="str">
        <f>IFERROR(IF($A150="","",IF(SUMIFS(RAW_매출A!$J$2:$J$7000,RAW_매출A!$B$2:$B$7000,$A150,RAW_매출A!$A$2:$A$7000,EDATE($E150,R$1-1))=0,"",SUMIFS(RAW_매출A!$J$2:$J$7000,RAW_매출A!$B$2:$B$7000,$A150,RAW_매출A!$A$2:$A$7000,EDATE($E150,R$1-1)))),"")</f>
        <v/>
      </c>
      <c r="S150" t="str">
        <f>IFERROR(IF($A150="","",IF(SUMIFS(RAW_매출A!$J$2:$J$7000,RAW_매출A!$B$2:$B$7000,$A150,RAW_매출A!$A$2:$A$7000,EDATE($E150,S$1-1))=0,"",SUMIFS(RAW_매출A!$J$2:$J$7000,RAW_매출A!$B$2:$B$7000,$A150,RAW_매출A!$A$2:$A$7000,EDATE($E150,S$1-1)))),"")</f>
        <v/>
      </c>
      <c r="T150" t="str">
        <f>IFERROR(IF($A150="","",IF(SUMIFS(RAW_매출A!$J$2:$J$7000,RAW_매출A!$B$2:$B$7000,$A150,RAW_매출A!$A$2:$A$7000,EDATE($E150,T$1-1))=0,"",SUMIFS(RAW_매출A!$J$2:$J$7000,RAW_매출A!$B$2:$B$7000,$A150,RAW_매출A!$A$2:$A$7000,EDATE($E150,T$1-1)))),"")</f>
        <v/>
      </c>
      <c r="U150" t="str">
        <f>IFERROR(IF($A150="","",IF(SUMIFS(RAW_매출A!$J$2:$J$7000,RAW_매출A!$B$2:$B$7000,$A150,RAW_매출A!$A$2:$A$7000,EDATE($E150,U$1-1))=0,"",SUMIFS(RAW_매출A!$J$2:$J$7000,RAW_매출A!$B$2:$B$7000,$A150,RAW_매출A!$A$2:$A$7000,EDATE($E150,U$1-1)))),"")</f>
        <v/>
      </c>
      <c r="V150" t="str">
        <f>IFERROR(IF($A150="","",IF(SUMIFS(RAW_매출A!$J$2:$J$7000,RAW_매출A!$B$2:$B$7000,$A150,RAW_매출A!$A$2:$A$7000,EDATE($E150,V$1-1))=0,"",SUMIFS(RAW_매출A!$J$2:$J$7000,RAW_매출A!$B$2:$B$7000,$A150,RAW_매출A!$A$2:$A$7000,EDATE($E150,V$1-1)))),"")</f>
        <v/>
      </c>
      <c r="W150" t="str">
        <f>IFERROR(IF($A150="","",IF(SUMIFS(RAW_매출A!$J$2:$J$7000,RAW_매출A!$B$2:$B$7000,$A150,RAW_매출A!$A$2:$A$7000,EDATE($E150,W$1-1))=0,"",SUMIFS(RAW_매출A!$J$2:$J$7000,RAW_매출A!$B$2:$B$7000,$A150,RAW_매출A!$A$2:$A$7000,EDATE($E150,W$1-1)))),"")</f>
        <v/>
      </c>
      <c r="X150" t="str">
        <f>IFERROR(IF($A150="","",IF(SUMIFS(RAW_매출A!$J$2:$J$7000,RAW_매출A!$B$2:$B$7000,$A150,RAW_매출A!$A$2:$A$7000,EDATE($E150,X$1-1))=0,"",SUMIFS(RAW_매출A!$J$2:$J$7000,RAW_매출A!$B$2:$B$7000,$A150,RAW_매출A!$A$2:$A$7000,EDATE($E150,X$1-1)))),"")</f>
        <v/>
      </c>
      <c r="Y150" t="str">
        <f>IFERROR(IF($A150="","",IF(SUMIFS(RAW_매출A!$J$2:$J$7000,RAW_매출A!$B$2:$B$7000,$A150,RAW_매출A!$A$2:$A$7000,EDATE($E150,Y$1-1))=0,"",SUMIFS(RAW_매출A!$J$2:$J$7000,RAW_매출A!$B$2:$B$7000,$A150,RAW_매출A!$A$2:$A$7000,EDATE($E150,Y$1-1)))),"")</f>
        <v/>
      </c>
      <c r="Z150" t="str">
        <f>IFERROR(IF($A150="","",IF(SUMIFS(RAW_매출A!$J$2:$J$7000,RAW_매출A!$B$2:$B$7000,$A150,RAW_매출A!$A$2:$A$7000,EDATE($E150,Z$1-1))=0,"",SUMIFS(RAW_매출A!$J$2:$J$7000,RAW_매출A!$B$2:$B$7000,$A150,RAW_매출A!$A$2:$A$7000,EDATE($E150,Z$1-1)))),"")</f>
        <v/>
      </c>
      <c r="AA150" t="str">
        <f>IFERROR(IF($A150="","",IF(SUMIFS(RAW_매출A!$J$2:$J$7000,RAW_매출A!$B$2:$B$7000,$A150,RAW_매출A!$A$2:$A$7000,EDATE($E150,AA$1-1))=0,"",SUMIFS(RAW_매출A!$J$2:$J$7000,RAW_매출A!$B$2:$B$7000,$A150,RAW_매출A!$A$2:$A$7000,EDATE($E150,AA$1-1)))),"")</f>
        <v/>
      </c>
      <c r="AB150" t="str">
        <f>IFERROR(IF($A150="","",IF(SUMIFS(RAW_매출A!$J$2:$J$7000,RAW_매출A!$B$2:$B$7000,$A150,RAW_매출A!$A$2:$A$7000,EDATE($E150,AB$1-1))=0,"",SUMIFS(RAW_매출A!$J$2:$J$7000,RAW_매출A!$B$2:$B$7000,$A150,RAW_매출A!$A$2:$A$7000,EDATE($E150,AB$1-1)))),"")</f>
        <v/>
      </c>
      <c r="AC150" t="str">
        <f>IFERROR(IF($A150="","",IF(SUMIFS(RAW_매출A!$J$2:$J$7000,RAW_매출A!$B$2:$B$7000,$A150,RAW_매출A!$A$2:$A$7000,EDATE($E150,AC$1-1))=0,"",SUMIFS(RAW_매출A!$J$2:$J$7000,RAW_매출A!$B$2:$B$7000,$A150,RAW_매출A!$A$2:$A$7000,EDATE($E150,AC$1-1)))),"")</f>
        <v/>
      </c>
      <c r="AD150" t="str">
        <f>IFERROR(IF($A150="","",IF(SUMIFS(RAW_매출A!$J$2:$J$7000,RAW_매출A!$B$2:$B$7000,$A150,RAW_매출A!$A$2:$A$7000,EDATE($E150,AD$1-1))=0,"",SUMIFS(RAW_매출A!$J$2:$J$7000,RAW_매출A!$B$2:$B$7000,$A150,RAW_매출A!$A$2:$A$7000,EDATE($E150,AD$1-1)))),"")</f>
        <v/>
      </c>
      <c r="AE150" t="str">
        <f>IFERROR(IF($A150="","",IF(SUMIFS(RAW_매출A!$J$2:$J$7000,RAW_매출A!$B$2:$B$7000,$A150,RAW_매출A!$A$2:$A$7000,EDATE($E150,AE$1-1))=0,"",SUMIFS(RAW_매출A!$J$2:$J$7000,RAW_매출A!$B$2:$B$7000,$A150,RAW_매출A!$A$2:$A$7000,EDATE($E150,AE$1-1)))),"")</f>
        <v/>
      </c>
      <c r="AF150" t="str">
        <f>IFERROR(IF($A150="","",IF(SUMIFS(RAW_매출A!$J$2:$J$7000,RAW_매출A!$B$2:$B$7000,$A150,RAW_매출A!$A$2:$A$7000,EDATE($E150,AF$1-1))=0,"",SUMIFS(RAW_매출A!$J$2:$J$7000,RAW_매출A!$B$2:$B$7000,$A150,RAW_매출A!$A$2:$A$7000,EDATE($E150,AF$1-1)))),"")</f>
        <v/>
      </c>
      <c r="AG150" t="str">
        <f>IFERROR(IF($A150="","",IF(SUMIFS(RAW_매출A!$J$2:$J$7000,RAW_매출A!$B$2:$B$7000,$A150,RAW_매출A!$A$2:$A$7000,EDATE($E150,AG$1-1))=0,"",SUMIFS(RAW_매출A!$J$2:$J$7000,RAW_매출A!$B$2:$B$7000,$A150,RAW_매출A!$A$2:$A$7000,EDATE($E150,AG$1-1)))),"")</f>
        <v/>
      </c>
      <c r="AH150" t="str">
        <f>IFERROR(IF($A150="","",IF(SUMIFS(RAW_매출A!$J$2:$J$7000,RAW_매출A!$B$2:$B$7000,$A150,RAW_매출A!$A$2:$A$7000,EDATE($E150,AH$1-1))=0,"",SUMIFS(RAW_매출A!$J$2:$J$7000,RAW_매출A!$B$2:$B$7000,$A150,RAW_매출A!$A$2:$A$7000,EDATE($E150,AH$1-1)))),"")</f>
        <v/>
      </c>
      <c r="AI150" t="str">
        <f>IFERROR(IF($A150="","",IF(SUMIFS(RAW_매출A!$J$2:$J$7000,RAW_매출A!$B$2:$B$7000,$A150,RAW_매출A!$A$2:$A$7000,EDATE($E150,AI$1-1))=0,"",SUMIFS(RAW_매출A!$J$2:$J$7000,RAW_매출A!$B$2:$B$7000,$A150,RAW_매출A!$A$2:$A$7000,EDATE($E150,AI$1-1)))),"")</f>
        <v/>
      </c>
      <c r="AJ150" t="str">
        <f>IFERROR(IF($A150="","",IF(SUMIFS(RAW_매출A!$J$2:$J$7000,RAW_매출A!$B$2:$B$7000,$A150,RAW_매출A!$A$2:$A$7000,EDATE($E150,AJ$1-1))=0,"",SUMIFS(RAW_매출A!$J$2:$J$7000,RAW_매출A!$B$2:$B$7000,$A150,RAW_매출A!$A$2:$A$7000,EDATE($E150,AJ$1-1)))),"")</f>
        <v/>
      </c>
      <c r="AK150" t="str">
        <f>IFERROR(IF($A150="","",IF(SUMIFS(RAW_매출A!$J$2:$J$7000,RAW_매출A!$B$2:$B$7000,$A150,RAW_매출A!$A$2:$A$7000,EDATE($E150,AK$1-1))=0,"",SUMIFS(RAW_매출A!$J$2:$J$7000,RAW_매출A!$B$2:$B$7000,$A150,RAW_매출A!$A$2:$A$7000,EDATE($E150,AK$1-1)))),"")</f>
        <v/>
      </c>
      <c r="AL150" t="str">
        <f>IFERROR(IF($A150="","",IF(SUMIFS(RAW_매출A!$J$2:$J$7000,RAW_매출A!$B$2:$B$7000,$A150,RAW_매출A!$A$2:$A$7000,EDATE($E150,AL$1-1))=0,"",SUMIFS(RAW_매출A!$J$2:$J$7000,RAW_매출A!$B$2:$B$7000,$A150,RAW_매출A!$A$2:$A$7000,EDATE($E150,AL$1-1)))),"")</f>
        <v/>
      </c>
      <c r="AM150" t="str">
        <f>IFERROR(IF($A150="","",IF(SUMIFS(RAW_매출A!$J$2:$J$7000,RAW_매출A!$B$2:$B$7000,$A150,RAW_매출A!$A$2:$A$7000,EDATE($E150,AM$1-1))=0,"",SUMIFS(RAW_매출A!$J$2:$J$7000,RAW_매출A!$B$2:$B$7000,$A150,RAW_매출A!$A$2:$A$7000,EDATE($E150,AM$1-1)))),"")</f>
        <v/>
      </c>
      <c r="AN150" t="str">
        <f>IFERROR(IF($A150="","",IF(SUMIFS(RAW_매출A!$J$2:$J$7000,RAW_매출A!$B$2:$B$7000,$A150,RAW_매출A!$A$2:$A$7000,EDATE($E150,AN$1-1))=0,"",SUMIFS(RAW_매출A!$J$2:$J$7000,RAW_매출A!$B$2:$B$7000,$A150,RAW_매출A!$A$2:$A$7000,EDATE($E150,AN$1-1)))),"")</f>
        <v/>
      </c>
      <c r="AO150" t="str">
        <f>IFERROR(IF($A150="","",IF(SUMIFS(RAW_매출A!$J$2:$J$7000,RAW_매출A!$B$2:$B$7000,$A150,RAW_매출A!$A$2:$A$7000,EDATE($E150,AO$1-1))=0,"",SUMIFS(RAW_매출A!$J$2:$J$7000,RAW_매출A!$B$2:$B$7000,$A150,RAW_매출A!$A$2:$A$7000,EDATE($E150,AO$1-1)))),"")</f>
        <v/>
      </c>
      <c r="AP150" t="str">
        <f>IFERROR(IF($A150="","",IF(SUMIFS(RAW_매출A!$J$2:$J$7000,RAW_매출A!$B$2:$B$7000,$A150,RAW_매출A!$A$2:$A$7000,EDATE($E150,AP$1-1))=0,"",SUMIFS(RAW_매출A!$J$2:$J$7000,RAW_매출A!$B$2:$B$7000,$A150,RAW_매출A!$A$2:$A$7000,EDATE($E150,AP$1-1)))),"")</f>
        <v/>
      </c>
      <c r="AQ150" t="str">
        <f>IFERROR(IF($A150="","",IF(SUMIFS(RAW_매출A!$J$2:$J$7000,RAW_매출A!$B$2:$B$7000,$A150,RAW_매출A!$A$2:$A$7000,EDATE($E150,AQ$1-1))=0,"",SUMIFS(RAW_매출A!$J$2:$J$7000,RAW_매출A!$B$2:$B$7000,$A150,RAW_매출A!$A$2:$A$7000,EDATE($E150,AQ$1-1)))),"")</f>
        <v/>
      </c>
      <c r="AR150" t="str">
        <f>IFERROR(IF($A150="","",IF(SUMIFS(RAW_매출A!$J$2:$J$7000,RAW_매출A!$B$2:$B$7000,$A150,RAW_매출A!$A$2:$A$7000,EDATE($E150,AR$1-1))=0,"",SUMIFS(RAW_매출A!$J$2:$J$7000,RAW_매출A!$B$2:$B$7000,$A150,RAW_매출A!$A$2:$A$7000,EDATE($E150,AR$1-1)))),"")</f>
        <v/>
      </c>
      <c r="AS150" t="str">
        <f>IFERROR(IF($A150="","",IF(SUMIFS(RAW_매출A!$J$2:$J$7000,RAW_매출A!$B$2:$B$7000,$A150,RAW_매출A!$A$2:$A$7000,EDATE($E150,AS$1-1))=0,"",SUMIFS(RAW_매출A!$J$2:$J$7000,RAW_매출A!$B$2:$B$7000,$A150,RAW_매출A!$A$2:$A$7000,EDATE($E150,AS$1-1)))),"")</f>
        <v/>
      </c>
      <c r="AT150" t="str">
        <f>IFERROR(IF($A150="","",IF(SUMIFS(RAW_매출A!$J$2:$J$7000,RAW_매출A!$B$2:$B$7000,$A150,RAW_매출A!$A$2:$A$7000,EDATE($E150,AT$1-1))=0,"",SUMIFS(RAW_매출A!$J$2:$J$7000,RAW_매출A!$B$2:$B$7000,$A150,RAW_매출A!$A$2:$A$7000,EDATE($E150,AT$1-1)))),"")</f>
        <v/>
      </c>
      <c r="AU150" t="str">
        <f>IFERROR(IF($A150="","",IF(SUMIFS(RAW_매출A!$J$2:$J$7000,RAW_매출A!$B$2:$B$7000,$A150,RAW_매출A!$A$2:$A$7000,EDATE($E150,AU$1-1))=0,"",SUMIFS(RAW_매출A!$J$2:$J$7000,RAW_매출A!$B$2:$B$7000,$A150,RAW_매출A!$A$2:$A$7000,EDATE($E150,AU$1-1)))),"")</f>
        <v/>
      </c>
      <c r="AV150" t="str">
        <f>IFERROR(IF($A150="","",IF(SUMIFS(RAW_매출A!$J$2:$J$7000,RAW_매출A!$B$2:$B$7000,$A150,RAW_매출A!$A$2:$A$7000,EDATE($E150,AV$1-1))=0,"",SUMIFS(RAW_매출A!$J$2:$J$7000,RAW_매출A!$B$2:$B$7000,$A150,RAW_매출A!$A$2:$A$7000,EDATE($E150,AV$1-1)))),"")</f>
        <v/>
      </c>
      <c r="AW150" t="str">
        <f>IFERROR(IF($A150="","",IF(SUMIFS(RAW_매출A!$J$2:$J$7000,RAW_매출A!$B$2:$B$7000,$A150,RAW_매출A!$A$2:$A$7000,EDATE($E150,AW$1-1))=0,"",SUMIFS(RAW_매출A!$J$2:$J$7000,RAW_매출A!$B$2:$B$7000,$A150,RAW_매출A!$A$2:$A$7000,EDATE($E150,AW$1-1)))),"")</f>
        <v/>
      </c>
      <c r="AX150" t="str">
        <f>IFERROR(IF($A150="","",IF(SUMIFS(RAW_매출A!$J$2:$J$7000,RAW_매출A!$B$2:$B$7000,$A150,RAW_매출A!$A$2:$A$7000,EDATE($E150,AX$1-1))=0,"",SUMIFS(RAW_매출A!$J$2:$J$7000,RAW_매출A!$B$2:$B$7000,$A150,RAW_매출A!$A$2:$A$7000,EDATE($E150,AX$1-1)))),"")</f>
        <v/>
      </c>
      <c r="AY150" t="str">
        <f>IFERROR(IF($A150="","",IF(SUMIFS(RAW_매출A!$J$2:$J$7000,RAW_매출A!$B$2:$B$7000,$A150,RAW_매출A!$A$2:$A$7000,EDATE($E150,AY$1-1))=0,"",SUMIFS(RAW_매출A!$J$2:$J$7000,RAW_매출A!$B$2:$B$7000,$A150,RAW_매출A!$A$2:$A$7000,EDATE($E150,AY$1-1)))),"")</f>
        <v/>
      </c>
      <c r="AZ150" t="str">
        <f>IFERROR(IF($A150="","",IF(SUMIFS(RAW_매출A!$J$2:$J$7000,RAW_매출A!$B$2:$B$7000,$A150,RAW_매출A!$A$2:$A$7000,EDATE($E150,AZ$1-1))=0,"",SUMIFS(RAW_매출A!$J$2:$J$7000,RAW_매출A!$B$2:$B$7000,$A150,RAW_매출A!$A$2:$A$7000,EDATE($E150,AZ$1-1)))),"")</f>
        <v/>
      </c>
      <c r="BA150" t="str">
        <f>IFERROR(IF($A150="","",IF(SUMIFS(RAW_매출A!$J$2:$J$7000,RAW_매출A!$B$2:$B$7000,$A150,RAW_매출A!$A$2:$A$7000,EDATE($E150,BA$1-1))=0,"",SUMIFS(RAW_매출A!$J$2:$J$7000,RAW_매출A!$B$2:$B$7000,$A150,RAW_매출A!$A$2:$A$7000,EDATE($E150,BA$1-1)))),"")</f>
        <v/>
      </c>
      <c r="BB150" t="str">
        <f>IFERROR(IF($A150="","",IF(SUMIFS(RAW_매출A!$J$2:$J$7000,RAW_매출A!$B$2:$B$7000,$A150,RAW_매출A!$A$2:$A$7000,EDATE($E150,BB$1-1))=0,"",SUMIFS(RAW_매출A!$J$2:$J$7000,RAW_매출A!$B$2:$B$7000,$A150,RAW_매출A!$A$2:$A$7000,EDATE($E150,BB$1-1)))),"")</f>
        <v/>
      </c>
      <c r="BC150" t="str">
        <f>IFERROR(IF($A150="","",IF(SUMIFS(RAW_매출A!$J$2:$J$7000,RAW_매출A!$B$2:$B$7000,$A150,RAW_매출A!$A$2:$A$7000,EDATE($E150,BC$1-1))=0,"",SUMIFS(RAW_매출A!$J$2:$J$7000,RAW_매출A!$B$2:$B$7000,$A150,RAW_매출A!$A$2:$A$7000,EDATE($E150,BC$1-1)))),"")</f>
        <v/>
      </c>
      <c r="BD150" t="str">
        <f>IFERROR(IF($A150="","",IF(SUMIFS(RAW_매출A!$J$2:$J$7000,RAW_매출A!$B$2:$B$7000,$A150,RAW_매출A!$A$2:$A$7000,EDATE($E150,BD$1-1))=0,"",SUMIFS(RAW_매출A!$J$2:$J$7000,RAW_매출A!$B$2:$B$7000,$A150,RAW_매출A!$A$2:$A$7000,EDATE($E150,BD$1-1)))),"")</f>
        <v/>
      </c>
      <c r="BE150" t="str">
        <f>IFERROR(IF($A150="","",IF(SUMIFS(RAW_매출A!$J$2:$J$7000,RAW_매출A!$B$2:$B$7000,$A150,RAW_매출A!$A$2:$A$7000,EDATE($E150,BE$1-1))=0,"",SUMIFS(RAW_매출A!$J$2:$J$7000,RAW_매출A!$B$2:$B$7000,$A150,RAW_매출A!$A$2:$A$7000,EDATE($E150,BE$1-1)))),"")</f>
        <v/>
      </c>
      <c r="BF150" t="str">
        <f>IFERROR(IF($A150="","",IF(SUMIFS(RAW_매출A!$J$2:$J$7000,RAW_매출A!$B$2:$B$7000,$A150,RAW_매출A!$A$2:$A$7000,EDATE($E150,BF$1-1))=0,"",SUMIFS(RAW_매출A!$J$2:$J$7000,RAW_매출A!$B$2:$B$7000,$A150,RAW_매출A!$A$2:$A$7000,EDATE($E150,BF$1-1)))),"")</f>
        <v/>
      </c>
      <c r="BG150" t="str">
        <f>IFERROR(IF($A150="","",IF(SUMIFS(RAW_매출A!$J$2:$J$7000,RAW_매출A!$B$2:$B$7000,$A150,RAW_매출A!$A$2:$A$7000,EDATE($E150,BG$1-1))=0,"",SUMIFS(RAW_매출A!$J$2:$J$7000,RAW_매출A!$B$2:$B$7000,$A150,RAW_매출A!$A$2:$A$7000,EDATE($E150,BG$1-1)))),"")</f>
        <v/>
      </c>
      <c r="BH150" t="str">
        <f>IFERROR(IF($A150="","",IF(SUMIFS(RAW_매출A!$J$2:$J$7000,RAW_매출A!$B$2:$B$7000,$A150,RAW_매출A!$A$2:$A$7000,EDATE($E150,BH$1-1))=0,"",SUMIFS(RAW_매출A!$J$2:$J$7000,RAW_매출A!$B$2:$B$7000,$A150,RAW_매출A!$A$2:$A$7000,EDATE($E150,BH$1-1)))),"")</f>
        <v/>
      </c>
      <c r="BI150" t="str">
        <f>IFERROR(IF($A150="","",IF(SUMIFS(RAW_매출A!$J$2:$J$7000,RAW_매출A!$B$2:$B$7000,$A150,RAW_매출A!$A$2:$A$7000,EDATE($E150,BI$1-1))=0,"",SUMIFS(RAW_매출A!$J$2:$J$7000,RAW_매출A!$B$2:$B$7000,$A150,RAW_매출A!$A$2:$A$7000,EDATE($E150,BI$1-1)))),"")</f>
        <v/>
      </c>
      <c r="BJ150" t="str">
        <f>IFERROR(IF($A150="","",IF(SUMIFS(RAW_매출A!$J$2:$J$7000,RAW_매출A!$B$2:$B$7000,$A150,RAW_매출A!$A$2:$A$7000,EDATE($E150,BJ$1-1))=0,"",SUMIFS(RAW_매출A!$J$2:$J$7000,RAW_매출A!$B$2:$B$7000,$A150,RAW_매출A!$A$2:$A$7000,EDATE($E150,BJ$1-1)))),"")</f>
        <v/>
      </c>
      <c r="BK150" t="str">
        <f>IFERROR(IF($A150="","",IF(SUMIFS(RAW_매출A!$J$2:$J$7000,RAW_매출A!$B$2:$B$7000,$A150,RAW_매출A!$A$2:$A$7000,EDATE($E150,BK$1-1))=0,"",SUMIFS(RAW_매출A!$J$2:$J$7000,RAW_매출A!$B$2:$B$7000,$A150,RAW_매출A!$A$2:$A$7000,EDATE($E150,BK$1-1)))),"")</f>
        <v/>
      </c>
      <c r="BL150" t="str">
        <f>IFERROR(IF($A150="","",IF(SUMIFS(RAW_매출A!$J$2:$J$7000,RAW_매출A!$B$2:$B$7000,$A150,RAW_매출A!$A$2:$A$7000,EDATE($E150,BL$1-1))=0,"",SUMIFS(RAW_매출A!$J$2:$J$7000,RAW_매출A!$B$2:$B$7000,$A150,RAW_매출A!$A$2:$A$7000,EDATE($E150,BL$1-1)))),"")</f>
        <v/>
      </c>
      <c r="BM150" t="str">
        <f>IFERROR(IF($A150="","",IF(SUMIFS(RAW_매출A!$J$2:$J$7000,RAW_매출A!$B$2:$B$7000,$A150,RAW_매출A!$A$2:$A$7000,EDATE($E150,BM$1-1))=0,"",SUMIFS(RAW_매출A!$J$2:$J$7000,RAW_매출A!$B$2:$B$7000,$A150,RAW_매출A!$A$2:$A$7000,EDATE($E150,BM$1-1)))),"")</f>
        <v/>
      </c>
      <c r="BN150" t="str">
        <f>IFERROR(IF($A150="","",IF(SUMIFS(RAW_매출A!$J$2:$J$7000,RAW_매출A!$B$2:$B$7000,$A150,RAW_매출A!$A$2:$A$7000,EDATE($E150,BN$1-1))=0,"",SUMIFS(RAW_매출A!$J$2:$J$7000,RAW_매출A!$B$2:$B$7000,$A150,RAW_매출A!$A$2:$A$7000,EDATE($E150,BN$1-1)))),"")</f>
        <v/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CBD6-6ACA-450B-9D90-49A4CA9BDE88}">
  <sheetPr>
    <tabColor rgb="FF002060"/>
  </sheetPr>
  <dimension ref="A1:BN150"/>
  <sheetViews>
    <sheetView topLeftCell="A4" workbookViewId="0">
      <selection activeCell="P31" sqref="P31"/>
    </sheetView>
  </sheetViews>
  <sheetFormatPr defaultRowHeight="13.2" x14ac:dyDescent="0.3"/>
  <cols>
    <col min="3" max="3" width="9.125" customWidth="1"/>
    <col min="5" max="5" width="12.375" style="1" bestFit="1" customWidth="1"/>
    <col min="6" max="6" width="11.75" bestFit="1" customWidth="1"/>
  </cols>
  <sheetData>
    <row r="1" spans="1:66" x14ac:dyDescent="0.3">
      <c r="A1" t="s">
        <v>668</v>
      </c>
      <c r="B1" t="s">
        <v>161</v>
      </c>
      <c r="C1" t="s">
        <v>669</v>
      </c>
      <c r="D1" t="s">
        <v>639</v>
      </c>
      <c r="E1" s="1" t="s">
        <v>166</v>
      </c>
      <c r="F1" t="s">
        <v>670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</row>
    <row r="2" spans="1:66" x14ac:dyDescent="0.3">
      <c r="A2" t="str">
        <f>'Calc_오픈정렬(시즌미반영)'!A2</f>
        <v>(0001) 건대점</v>
      </c>
      <c r="B2" t="str">
        <f>'Calc_오픈정렬(시즌미반영)'!B2</f>
        <v>150-1</v>
      </c>
      <c r="C2">
        <f>'Calc_오픈정렬(시즌미반영)'!C2</f>
        <v>1</v>
      </c>
      <c r="D2" t="str">
        <f>'Calc_오픈정렬(시즌미반영)'!D2</f>
        <v>1</v>
      </c>
      <c r="E2" s="1">
        <f>'Calc_오픈정렬(시즌미반영)'!E2</f>
        <v>42309</v>
      </c>
      <c r="F2">
        <f>'Calc_오픈정렬(시즌미반영)'!F2</f>
        <v>4615833.333333333</v>
      </c>
      <c r="G2">
        <f>IF(OR('Calc_오픈정렬(시즌미반영)'!$F2="",'Calc_오픈정렬(시즌미반영)'!G2=""),"",'Calc_오픈정렬(시즌미반영)'!G2/'Calc_오픈정렬(시즌미반영)'!$F2*100)</f>
        <v>85.791659144249863</v>
      </c>
      <c r="H2">
        <f>IF(OR('Calc_오픈정렬(시즌미반영)'!$F2="",'Calc_오픈정렬(시즌미반영)'!H2=""),"",'Calc_오픈정렬(시즌미반영)'!H2/'Calc_오픈정렬(시즌미반영)'!$F2*100)</f>
        <v>96.255641812601553</v>
      </c>
      <c r="I2">
        <f>IF(OR('Calc_오픈정렬(시즌미반영)'!$F2="",'Calc_오픈정렬(시즌미반영)'!I2=""),"",'Calc_오픈정렬(시즌미반영)'!I2/'Calc_오픈정렬(시즌미반영)'!$F2*100)</f>
        <v>95.995667087922016</v>
      </c>
      <c r="J2">
        <f>IF(OR('Calc_오픈정렬(시즌미반영)'!$F2="",'Calc_오픈정렬(시즌미반영)'!J2=""),"",'Calc_오픈정렬(시즌미반영)'!J2/'Calc_오픈정렬(시즌미반영)'!$F2*100)</f>
        <v>97.707167358729023</v>
      </c>
      <c r="K2">
        <f>IF(OR('Calc_오픈정렬(시즌미반영)'!$F2="",'Calc_오픈정렬(시즌미반영)'!K2=""),"",'Calc_오픈정렬(시즌미반영)'!K2/'Calc_오픈정렬(시즌미반영)'!$F2*100)</f>
        <v>109.21104892579889</v>
      </c>
      <c r="L2">
        <f>IF(OR('Calc_오픈정렬(시즌미반영)'!$F2="",'Calc_오픈정렬(시즌미반영)'!L2=""),"",'Calc_오픈정렬(시즌미반영)'!L2/'Calc_오픈정렬(시즌미반영)'!$F2*100)</f>
        <v>104.2931937172775</v>
      </c>
      <c r="M2">
        <f>IF(OR('Calc_오픈정렬(시즌미반영)'!$F2="",'Calc_오픈정렬(시즌미반영)'!M2=""),"",'Calc_오픈정렬(시즌미반영)'!M2/'Calc_오픈정렬(시즌미반영)'!$F2*100)</f>
        <v>104.68315580429682</v>
      </c>
      <c r="N2">
        <f>IF(OR('Calc_오픈정렬(시즌미반영)'!$F2="",'Calc_오픈정렬(시즌미반영)'!N2=""),"",'Calc_오픈정렬(시즌미반영)'!N2/'Calc_오픈정렬(시즌미반영)'!$F2*100)</f>
        <v>89.019678642354222</v>
      </c>
      <c r="O2">
        <f>IF(OR('Calc_오픈정렬(시즌미반영)'!$F2="",'Calc_오픈정렬(시즌미반영)'!O2=""),"",'Calc_오픈정렬(시즌미반영)'!O2/'Calc_오픈정렬(시즌미반영)'!$F2*100)</f>
        <v>95.085755551543599</v>
      </c>
      <c r="P2">
        <f>IF(OR('Calc_오픈정렬(시즌미반영)'!$F2="",'Calc_오픈정렬(시즌미반영)'!P2=""),"",'Calc_오픈정렬(시즌미반영)'!P2/'Calc_오픈정렬(시즌미반영)'!$F2*100)</f>
        <v>85.315038815670704</v>
      </c>
      <c r="Q2">
        <f>IF(OR('Calc_오픈정렬(시즌미반영)'!$F2="",'Calc_오픈정렬(시즌미반영)'!Q2=""),"",'Calc_오픈정렬(시즌미반영)'!Q2/'Calc_오픈정렬(시즌미반영)'!$F2*100)</f>
        <v>91.814406932659338</v>
      </c>
      <c r="R2">
        <f>IF(OR('Calc_오픈정렬(시즌미반영)'!$F2="",'Calc_오픈정렬(시즌미반영)'!R2=""),"",'Calc_오픈정렬(시즌미반영)'!R2/'Calc_오픈정렬(시즌미반영)'!$F2*100)</f>
        <v>113.15399891677198</v>
      </c>
      <c r="S2">
        <f>IF(OR('Calc_오픈정렬(시즌미반영)'!$F2="",'Calc_오픈정렬(시즌미반영)'!S2=""),"",'Calc_오픈정렬(시즌미반영)'!S2/'Calc_오픈정렬(시즌미반영)'!$F2*100)</f>
        <v>107.56454233616178</v>
      </c>
      <c r="T2">
        <f>IF(OR('Calc_오픈정렬(시즌미반영)'!$F2="",'Calc_오픈정렬(시즌미반영)'!T2=""),"",'Calc_오픈정렬(시즌미반영)'!T2/'Calc_오픈정렬(시즌미반영)'!$F2*100)</f>
        <v>108.97273876150931</v>
      </c>
      <c r="U2">
        <f>IF(OR('Calc_오픈정렬(시즌미반영)'!$F2="",'Calc_오픈정렬(시즌미반영)'!U2=""),"",'Calc_오픈정렬(시즌미반영)'!U2/'Calc_오픈정렬(시즌미반영)'!$F2*100)</f>
        <v>112.30908106156348</v>
      </c>
      <c r="V2">
        <f>IF(OR('Calc_오픈정렬(시즌미반영)'!$F2="",'Calc_오픈정렬(시즌미반영)'!V2=""),"",'Calc_오픈정렬(시즌미반영)'!V2/'Calc_오픈정렬(시즌미반영)'!$F2*100)</f>
        <v>102.73334536920022</v>
      </c>
      <c r="W2">
        <f>IF(OR('Calc_오픈정렬(시즌미반영)'!$F2="",'Calc_오픈정렬(시즌미반영)'!W2=""),"",'Calc_오픈정렬(시즌미반영)'!W2/'Calc_오픈정렬(시즌미반영)'!$F2*100)</f>
        <v>100.80519949449361</v>
      </c>
      <c r="X2">
        <f>IF(OR('Calc_오픈정렬(시즌미반영)'!$F2="",'Calc_오픈정렬(시즌미반영)'!X2=""),"",'Calc_오픈정렬(시즌미반영)'!X2/'Calc_오픈정렬(시즌미반영)'!$F2*100)</f>
        <v>99.700306914605534</v>
      </c>
      <c r="Y2">
        <f>IF(OR('Calc_오픈정렬(시즌미반영)'!$F2="",'Calc_오픈정렬(시즌미반영)'!Y2=""),"",'Calc_오픈정렬(시즌미반영)'!Y2/'Calc_오픈정렬(시즌미반영)'!$F2*100)</f>
        <v>115.81873984473732</v>
      </c>
      <c r="Z2">
        <f>IF(OR('Calc_오픈정렬(시즌미반영)'!$F2="",'Calc_오픈정렬(시즌미반영)'!Z2=""),"",'Calc_오픈정렬(시즌미반영)'!Z2/'Calc_오픈정렬(시즌미반영)'!$F2*100)</f>
        <v>101.67178191009208</v>
      </c>
      <c r="AA2">
        <f>IF(OR('Calc_오픈정렬(시즌미반영)'!$F2="",'Calc_오픈정렬(시즌미반영)'!AA2=""),"",'Calc_오픈정렬(시즌미반영)'!AA2/'Calc_오픈정렬(시즌미반영)'!$F2*100)</f>
        <v>116.44701209604622</v>
      </c>
      <c r="AB2">
        <f>IF(OR('Calc_오픈정렬(시즌미반영)'!$F2="",'Calc_오픈정렬(시즌미반영)'!AB2=""),"",'Calc_오픈정렬(시즌미반영)'!AB2/'Calc_오픈정렬(시즌미반영)'!$F2*100)</f>
        <v>109.27604260696877</v>
      </c>
      <c r="AC2">
        <f>IF(OR('Calc_오픈정렬(시즌미반영)'!$F2="",'Calc_오픈정렬(시즌미반영)'!AC2=""),"",'Calc_오픈정렬(시즌미반영)'!AC2/'Calc_오픈정렬(시즌미반영)'!$F2*100)</f>
        <v>108.62610579526992</v>
      </c>
      <c r="AD2">
        <f>IF(OR('Calc_오픈정렬(시즌미반영)'!$F2="",'Calc_오픈정렬(시즌미반영)'!AD2=""),"",'Calc_오픈정렬(시즌미반영)'!AD2/'Calc_오픈정렬(시즌미반영)'!$F2*100)</f>
        <v>133.69200216645604</v>
      </c>
      <c r="AE2">
        <f>IF(OR('Calc_오픈정렬(시즌미반영)'!$F2="",'Calc_오픈정렬(시즌미반영)'!AE2=""),"",'Calc_오픈정렬(시즌미반영)'!AE2/'Calc_오픈정렬(시즌미반영)'!$F2*100)</f>
        <v>110.18595414334717</v>
      </c>
      <c r="AF2">
        <f>IF(OR('Calc_오픈정렬(시즌미반영)'!$F2="",'Calc_오픈정렬(시즌미반영)'!AF2=""),"",'Calc_오픈정렬(시즌미반영)'!AF2/'Calc_오픈정렬(시즌미반영)'!$F2*100)</f>
        <v>95.584040440512723</v>
      </c>
      <c r="AG2">
        <f>IF(OR('Calc_오픈정렬(시즌미반영)'!$F2="",'Calc_오픈정렬(시즌미반영)'!AG2=""),"",'Calc_오픈정렬(시즌미반영)'!AG2/'Calc_오픈정렬(시즌미반영)'!$F2*100)</f>
        <v>111.63747968947465</v>
      </c>
      <c r="AH2">
        <f>IF(OR('Calc_오픈정렬(시즌미반영)'!$F2="",'Calc_오픈정렬(시즌미반영)'!AH2=""),"",'Calc_오픈정렬(시즌미반영)'!AH2/'Calc_오픈정렬(시즌미반영)'!$F2*100)</f>
        <v>113.4356382018415</v>
      </c>
      <c r="AI2">
        <f>IF(OR('Calc_오픈정렬(시즌미반영)'!$F2="",'Calc_오픈정렬(시즌미반영)'!AI2=""),"",'Calc_오픈정렬(시즌미반영)'!AI2/'Calc_오픈정렬(시즌미반영)'!$F2*100)</f>
        <v>120.75825961364868</v>
      </c>
      <c r="AJ2">
        <f>IF(OR('Calc_오픈정렬(시즌미반영)'!$F2="",'Calc_오픈정렬(시즌미반영)'!AJ2=""),"",'Calc_오픈정렬(시즌미반영)'!AJ2/'Calc_오픈정렬(시즌미반영)'!$F2*100)</f>
        <v>131.80718541252935</v>
      </c>
      <c r="AK2">
        <f>IF(OR('Calc_오픈정렬(시즌미반영)'!$F2="",'Calc_오픈정렬(시즌미반영)'!AK2=""),"",'Calc_오픈정렬(시즌미반영)'!AK2/'Calc_오픈정렬(시즌미반영)'!$F2*100)</f>
        <v>160.4693988084492</v>
      </c>
      <c r="AL2">
        <f>IF(OR('Calc_오픈정렬(시즌미반영)'!$F2="",'Calc_오픈정렬(시즌미반영)'!AL2=""),"",'Calc_오픈정렬(시즌미반영)'!AL2/'Calc_오픈정렬(시즌미반영)'!$F2*100)</f>
        <v>146.43076367575375</v>
      </c>
      <c r="AM2">
        <f>IF(OR('Calc_오픈정렬(시즌미반영)'!$F2="",'Calc_오픈정렬(시즌미반영)'!AM2=""),"",'Calc_오픈정렬(시즌미반영)'!AM2/'Calc_오픈정렬(시즌미반영)'!$F2*100)</f>
        <v>156.02816392850696</v>
      </c>
      <c r="AN2">
        <f>IF(OR('Calc_오픈정렬(시즌미반영)'!$F2="",'Calc_오픈정렬(시즌미반영)'!AN2=""),"",'Calc_오픈정렬(시즌미반영)'!AN2/'Calc_오픈정렬(시즌미반영)'!$F2*100)</f>
        <v>132.30547030149847</v>
      </c>
      <c r="AO2">
        <f>IF(OR('Calc_오픈정렬(시즌미반영)'!$F2="",'Calc_오픈정렬(시즌미반영)'!AO2=""),"",'Calc_오픈정렬(시즌미반영)'!AO2/'Calc_오픈정렬(시즌미반영)'!$F2*100)</f>
        <v>161.59595594872721</v>
      </c>
      <c r="AP2">
        <f>IF(OR('Calc_오픈정렬(시즌미반영)'!$F2="",'Calc_오픈정렬(시즌미반영)'!AP2=""),"",'Calc_오픈정렬(시즌미반영)'!AP2/'Calc_오픈정렬(시즌미반영)'!$F2*100)</f>
        <v>183.02220617439971</v>
      </c>
      <c r="AQ2">
        <f>IF(OR('Calc_오픈정렬(시즌미반영)'!$F2="",'Calc_오픈정렬(시즌미반영)'!AQ2=""),"",'Calc_오픈정렬(시즌미반영)'!AQ2/'Calc_오픈정렬(시즌미반영)'!$F2*100)</f>
        <v>147.49232713486188</v>
      </c>
      <c r="AR2">
        <f>IF(OR('Calc_오픈정렬(시즌미반영)'!$F2="",'Calc_오픈정렬(시즌미반영)'!AR2=""),"",'Calc_오픈정렬(시즌미반영)'!AR2/'Calc_오픈정렬(시즌미반영)'!$F2*100)</f>
        <v>168.11698862610581</v>
      </c>
      <c r="AS2">
        <f>IF(OR('Calc_오픈정렬(시즌미반영)'!$F2="",'Calc_오픈정렬(시즌미반영)'!AS2=""),"",'Calc_오픈정렬(시즌미반영)'!AS2/'Calc_오픈정렬(시즌미반영)'!$F2*100)</f>
        <v>162.02924715652648</v>
      </c>
      <c r="AT2">
        <f>IF(OR('Calc_오픈정렬(시즌미반영)'!$F2="",'Calc_오픈정렬(시즌미반영)'!AT2=""),"",'Calc_오픈정렬(시즌미반영)'!AT2/'Calc_오픈정렬(시즌미반영)'!$F2*100)</f>
        <v>138.19823072756816</v>
      </c>
      <c r="AU2">
        <f>IF(OR('Calc_오픈정렬(시즌미반영)'!$F2="",'Calc_오픈정렬(시즌미반영)'!AU2=""),"",'Calc_오픈정렬(시즌미반영)'!AU2/'Calc_오픈정렬(시즌미반영)'!$F2*100)</f>
        <v>183.99711139194801</v>
      </c>
      <c r="AV2">
        <f>IF(OR('Calc_오픈정렬(시즌미반영)'!$F2="",'Calc_오픈정렬(시즌미반영)'!AV2=""),"",'Calc_오픈정렬(시즌미반영)'!AV2/'Calc_오픈정렬(시즌미반영)'!$F2*100)</f>
        <v>176.73948366131071</v>
      </c>
      <c r="AW2">
        <f>IF(OR('Calc_오픈정렬(시즌미반영)'!$F2="",'Calc_오픈정렬(시즌미반영)'!AW2=""),"",'Calc_오픈정렬(시즌미반영)'!AW2/'Calc_오픈정렬(시즌미반영)'!$F2*100)</f>
        <v>183.52049106336887</v>
      </c>
      <c r="AX2">
        <f>IF(OR('Calc_오픈정렬(시즌미반영)'!$F2="",'Calc_오픈정렬(시즌미반영)'!AX2=""),"",'Calc_오픈정렬(시즌미반영)'!AX2/'Calc_오픈정렬(시즌미반영)'!$F2*100)</f>
        <v>166.79545044231813</v>
      </c>
      <c r="AY2">
        <f>IF(OR('Calc_오픈정렬(시즌미반영)'!$F2="",'Calc_오픈정렬(시즌미반영)'!AY2=""),"",'Calc_오픈정렬(시즌미반영)'!AY2/'Calc_오픈정렬(시즌미반영)'!$F2*100)</f>
        <v>156.63477161942589</v>
      </c>
      <c r="AZ2">
        <f>IF(OR('Calc_오픈정렬(시즌미반영)'!$F2="",'Calc_오픈정렬(시즌미반영)'!AZ2=""),"",'Calc_오픈정렬(시즌미반영)'!AZ2/'Calc_오픈정렬(시즌미반영)'!$F2*100)</f>
        <v>157.52301859541436</v>
      </c>
      <c r="BA2">
        <f>IF(OR('Calc_오픈정렬(시즌미반영)'!$F2="",'Calc_오픈정렬(시즌미반영)'!BA2=""),"",'Calc_오픈정렬(시즌미반영)'!BA2/'Calc_오픈정렬(시즌미반영)'!$F2*100)</f>
        <v>158.19461996750317</v>
      </c>
      <c r="BB2">
        <f>IF(OR('Calc_오픈정렬(시즌미반영)'!$F2="",'Calc_오픈정렬(시즌미반영)'!BB2=""),"",'Calc_오픈정렬(시즌미반영)'!BB2/'Calc_오픈정렬(시즌미반영)'!$F2*100)</f>
        <v>153.92670157068065</v>
      </c>
      <c r="BC2">
        <f>IF(OR('Calc_오픈정렬(시즌미반영)'!$F2="",'Calc_오픈정렬(시즌미반영)'!BC2=""),"",'Calc_오픈정렬(시즌미반영)'!BC2/'Calc_오픈정렬(시즌미반영)'!$F2*100)</f>
        <v>155.29156887524823</v>
      </c>
      <c r="BD2">
        <f>IF(OR('Calc_오픈정렬(시즌미반영)'!$F2="",'Calc_오픈정렬(시즌미반영)'!BD2=""),"",'Calc_오픈정렬(시즌미반영)'!BD2/'Calc_오픈정렬(시즌미반영)'!$F2*100)</f>
        <v>130.8106156345911</v>
      </c>
      <c r="BE2">
        <f>IF(OR('Calc_오픈정렬(시즌미반영)'!$F2="",'Calc_오픈정렬(시즌미반영)'!BE2=""),"",'Calc_오픈정렬(시즌미반영)'!BE2/'Calc_오픈정렬(시즌미반영)'!$F2*100)</f>
        <v>144.95757356923633</v>
      </c>
      <c r="BF2">
        <f>IF(OR('Calc_오픈정렬(시즌미반영)'!$F2="",'Calc_오픈정렬(시즌미반영)'!BF2=""),"",'Calc_오픈정렬(시즌미반영)'!BF2/'Calc_오픈정렬(시즌미반영)'!$F2*100)</f>
        <v>125.58945658061023</v>
      </c>
      <c r="BG2">
        <f>IF(OR('Calc_오픈정렬(시즌미반영)'!$F2="",'Calc_오픈정렬(시즌미반영)'!BG2=""),"",'Calc_오픈정렬(시즌미반영)'!BG2/'Calc_오픈정렬(시즌미반영)'!$F2*100)</f>
        <v>143.28940241920924</v>
      </c>
      <c r="BH2">
        <f>IF(OR('Calc_오픈정렬(시즌미반영)'!$F2="",'Calc_오픈정렬(시즌미반영)'!BH2=""),"",'Calc_오픈정렬(시즌미반영)'!BH2/'Calc_오픈정렬(시즌미반영)'!$F2*100)</f>
        <v>118.00686044412349</v>
      </c>
      <c r="BI2">
        <f>IF(OR('Calc_오픈정렬(시즌미반영)'!$F2="",'Calc_오픈정렬(시즌미반영)'!BI2=""),"",'Calc_오픈정렬(시즌미반영)'!BI2/'Calc_오픈정렬(시즌미반영)'!$F2*100)</f>
        <v>157.19805018956492</v>
      </c>
      <c r="BJ2">
        <f>IF(OR('Calc_오픈정렬(시즌미반영)'!$F2="",'Calc_오픈정렬(시즌미반영)'!BJ2=""),"",'Calc_오픈정렬(시즌미반영)'!BJ2/'Calc_오픈정렬(시즌미반영)'!$F2*100)</f>
        <v>124.02960823253295</v>
      </c>
      <c r="BK2">
        <f>IF(OR('Calc_오픈정렬(시즌미반영)'!$F2="",'Calc_오픈정렬(시즌미반영)'!BK2=""),"",'Calc_오픈정렬(시즌미반영)'!BK2/'Calc_오픈정렬(시즌미반영)'!$F2*100)</f>
        <v>133.19371727748691</v>
      </c>
      <c r="BL2">
        <f>IF(OR('Calc_오픈정렬(시즌미반영)'!$F2="",'Calc_오픈정렬(시즌미반영)'!BL2=""),"",'Calc_오픈정렬(시즌미반영)'!BL2/'Calc_오픈정렬(시즌미반영)'!$F2*100)</f>
        <v>173.57645784437625</v>
      </c>
      <c r="BM2">
        <f>IF(OR('Calc_오픈정렬(시즌미반영)'!$F2="",'Calc_오픈정렬(시즌미반영)'!BM2=""),"",'Calc_오픈정렬(시즌미반영)'!BM2/'Calc_오픈정렬(시즌미반영)'!$F2*100)</f>
        <v>141.33959198411264</v>
      </c>
      <c r="BN2">
        <f>IF(OR('Calc_오픈정렬(시즌미반영)'!$F2="",'Calc_오픈정렬(시즌미반영)'!BN2=""),"",'Calc_오픈정렬(시즌미반영)'!BN2/'Calc_오픈정렬(시즌미반영)'!$F2*100)</f>
        <v>162.22422820003612</v>
      </c>
    </row>
    <row r="3" spans="1:66" x14ac:dyDescent="0.3">
      <c r="A3" t="str">
        <f>'Calc_오픈정렬(시즌미반영)'!A3</f>
        <v>(0002) 인헌점</v>
      </c>
      <c r="B3" t="str">
        <f>'Calc_오픈정렬(시즌미반영)'!B3</f>
        <v>150-1</v>
      </c>
      <c r="C3">
        <f>'Calc_오픈정렬(시즌미반영)'!C3</f>
        <v>1</v>
      </c>
      <c r="D3" t="str">
        <f>'Calc_오픈정렬(시즌미반영)'!D3</f>
        <v>1</v>
      </c>
      <c r="E3" s="1">
        <f>'Calc_오픈정렬(시즌미반영)'!E3</f>
        <v>42461</v>
      </c>
      <c r="F3">
        <f>'Calc_오픈정렬(시즌미반영)'!F3</f>
        <v>1792833.3333333333</v>
      </c>
      <c r="G3">
        <f>IF(OR('Calc_오픈정렬(시즌미반영)'!$F3="",'Calc_오픈정렬(시즌미반영)'!G3=""),"",'Calc_오픈정렬(시즌미반영)'!G3/'Calc_오픈정렬(시즌미반영)'!$F3*100)</f>
        <v>87.403551175978436</v>
      </c>
      <c r="H3">
        <f>IF(OR('Calc_오픈정렬(시즌미반영)'!$F3="",'Calc_오픈정렬(시즌미반영)'!H3=""),"",'Calc_오픈정렬(시즌미반영)'!H3/'Calc_오픈정렬(시즌미반영)'!$F3*100)</f>
        <v>80.654457562517436</v>
      </c>
      <c r="I3">
        <f>IF(OR('Calc_오픈정렬(시즌미반영)'!$F3="",'Calc_오픈정렬(시즌미반영)'!I3=""),"",'Calc_오픈정렬(시즌미반영)'!I3/'Calc_오픈정렬(시즌미반영)'!$F3*100)</f>
        <v>69.55470856186669</v>
      </c>
      <c r="J3">
        <f>IF(OR('Calc_오픈정렬(시즌미반영)'!$F3="",'Calc_오픈정렬(시즌미반영)'!J3=""),"",'Calc_오픈정렬(시즌미반영)'!J3/'Calc_오픈정렬(시즌미반영)'!$F3*100)</f>
        <v>85.674444547736357</v>
      </c>
      <c r="K3">
        <f>IF(OR('Calc_오픈정렬(시즌미반영)'!$F3="",'Calc_오픈정렬(시즌미반영)'!K3=""),"",'Calc_오픈정렬(시즌미반영)'!K3/'Calc_오픈정렬(시즌미반영)'!$F3*100)</f>
        <v>78.702240401598971</v>
      </c>
      <c r="L3">
        <f>IF(OR('Calc_오픈정렬(시즌미반영)'!$F3="",'Calc_오픈정렬(시즌미반영)'!L3=""),"",'Calc_오픈정렬(시즌미반영)'!L3/'Calc_오픈정렬(시즌미반영)'!$F3*100)</f>
        <v>88.072882774007624</v>
      </c>
      <c r="M3">
        <f>IF(OR('Calc_오픈정렬(시즌미반영)'!$F3="",'Calc_오픈정렬(시즌미반영)'!M3=""),"",'Calc_오픈정렬(시즌미반영)'!M3/'Calc_오픈정렬(시즌미반영)'!$F3*100)</f>
        <v>122.98968113786373</v>
      </c>
      <c r="N3">
        <f>IF(OR('Calc_오픈정렬(시즌미반영)'!$F3="",'Calc_오픈정렬(시즌미반영)'!N3=""),"",'Calc_오픈정렬(시즌미반영)'!N3/'Calc_오픈정렬(시즌미반영)'!$F3*100)</f>
        <v>104.80617272473738</v>
      </c>
      <c r="O3">
        <f>IF(OR('Calc_오픈정렬(시즌미반영)'!$F3="",'Calc_오픈정렬(시즌미반영)'!O3=""),"",'Calc_오픈정렬(시즌미반영)'!O3/'Calc_오픈정렬(시즌미반영)'!$F3*100)</f>
        <v>119.75457841405597</v>
      </c>
      <c r="P3">
        <f>IF(OR('Calc_오픈정렬(시즌미반영)'!$F3="",'Calc_오픈정렬(시즌미반영)'!P3=""),"",'Calc_오픈정렬(시즌미반영)'!P3/'Calc_오픈정렬(시즌미반영)'!$F3*100)</f>
        <v>108.20860834805244</v>
      </c>
      <c r="Q3">
        <f>IF(OR('Calc_오픈정렬(시즌미반영)'!$F3="",'Calc_오픈정렬(시즌미반영)'!Q3=""),"",'Calc_오픈정렬(시즌미반영)'!Q3/'Calc_오픈정렬(시즌미반영)'!$F3*100)</f>
        <v>93.483313191410247</v>
      </c>
      <c r="R3">
        <f>IF(OR('Calc_오픈정렬(시즌미반영)'!$F3="",'Calc_오픈정렬(시즌미반영)'!R3=""),"",'Calc_오픈정렬(시즌미반영)'!R3/'Calc_오픈정렬(시즌미반영)'!$F3*100)</f>
        <v>98.503300176629168</v>
      </c>
      <c r="S3">
        <f>IF(OR('Calc_오픈정렬(시즌미반영)'!$F3="",'Calc_오픈정렬(시즌미반영)'!S3=""),"",'Calc_오픈정렬(시즌미반영)'!S3/'Calc_오픈정렬(시즌미반영)'!$F3*100)</f>
        <v>117.0214743887701</v>
      </c>
      <c r="T3">
        <f>IF(OR('Calc_오픈정렬(시즌미반영)'!$F3="",'Calc_오픈정렬(시즌미반영)'!T3=""),"",'Calc_오픈정렬(시즌미반영)'!T3/'Calc_오픈정렬(시즌미반영)'!$F3*100)</f>
        <v>123.60323510272381</v>
      </c>
      <c r="U3">
        <f>IF(OR('Calc_오픈정렬(시즌미반영)'!$F3="",'Calc_오픈정렬(시즌미반영)'!U3=""),"",'Calc_오픈정렬(시즌미반영)'!U3/'Calc_오픈정렬(시즌미반영)'!$F3*100)</f>
        <v>110.8301571070001</v>
      </c>
      <c r="V3">
        <f>IF(OR('Calc_오픈정렬(시즌미반영)'!$F3="",'Calc_오픈정렬(시즌미반영)'!V3=""),"",'Calc_오픈정렬(시즌미반영)'!V3/'Calc_오픈정렬(시즌미반영)'!$F3*100)</f>
        <v>145.02184623965789</v>
      </c>
      <c r="W3">
        <f>IF(OR('Calc_오픈정렬(시즌미반영)'!$F3="",'Calc_오픈정렬(시즌미반영)'!W3=""),"",'Calc_오픈정렬(시즌미반영)'!W3/'Calc_오픈정렬(시즌미반영)'!$F3*100)</f>
        <v>122.71079297201824</v>
      </c>
      <c r="X3">
        <f>IF(OR('Calc_오픈정렬(시즌미반영)'!$F3="",'Calc_오픈정렬(시즌미반영)'!X3=""),"",'Calc_오픈정렬(시즌미반영)'!X3/'Calc_오픈정렬(시즌미반영)'!$F3*100)</f>
        <v>119.25257971553407</v>
      </c>
      <c r="Y3">
        <f>IF(OR('Calc_오픈정렬(시즌미반영)'!$F3="",'Calc_오픈정렬(시즌미반영)'!Y3=""),"",'Calc_오픈정렬(시즌미반영)'!Y3/'Calc_오픈정렬(시즌미반영)'!$F3*100)</f>
        <v>151.9382727526262</v>
      </c>
      <c r="Z3">
        <f>IF(OR('Calc_오픈정렬(시즌미반영)'!$F3="",'Calc_오픈정렬(시즌미반영)'!Z3=""),"",'Calc_오픈정렬(시즌미반영)'!Z3/'Calc_오픈정렬(시즌미반영)'!$F3*100)</f>
        <v>109.37993864460351</v>
      </c>
      <c r="AA3">
        <f>IF(OR('Calc_오픈정렬(시즌미반영)'!$F3="",'Calc_오픈정렬(시즌미반영)'!AA3=""),"",'Calc_오픈정렬(시즌미반영)'!AA3/'Calc_오픈정렬(시즌미반영)'!$F3*100)</f>
        <v>143.68318304359951</v>
      </c>
      <c r="AB3">
        <f>IF(OR('Calc_오픈정렬(시즌미반영)'!$F3="",'Calc_오픈정렬(시즌미반영)'!AB3=""),"",'Calc_오픈정렬(시즌미반영)'!AB3/'Calc_오픈정렬(시즌미반영)'!$F3*100)</f>
        <v>145.41228967184159</v>
      </c>
      <c r="AC3">
        <f>IF(OR('Calc_오픈정렬(시즌미반영)'!$F3="",'Calc_오픈정렬(시즌미반영)'!AC3=""),"",'Calc_오픈정렬(시즌미반영)'!AC3/'Calc_오픈정렬(시즌미반영)'!$F3*100)</f>
        <v>148.70317002881845</v>
      </c>
      <c r="AD3">
        <f>IF(OR('Calc_오픈정렬(시즌미반영)'!$F3="",'Calc_오픈정렬(시즌미반영)'!AD3=""),"",'Calc_오픈정렬(시즌미반영)'!AD3/'Calc_오픈정렬(시즌미반영)'!$F3*100)</f>
        <v>168.89467323603236</v>
      </c>
      <c r="AE3">
        <f>IF(OR('Calc_오픈정렬(시즌미반영)'!$F3="",'Calc_오픈정렬(시즌미반영)'!AE3=""),"",'Calc_오픈정렬(시즌미반영)'!AE3/'Calc_오픈정렬(시즌미반영)'!$F3*100)</f>
        <v>137.0456446964767</v>
      </c>
      <c r="AF3">
        <f>IF(OR('Calc_오픈정렬(시즌미반영)'!$F3="",'Calc_오픈정렬(시즌미반영)'!AF3=""),"",'Calc_오픈정렬(시즌미반영)'!AF3/'Calc_오픈정렬(시즌미반영)'!$F3*100)</f>
        <v>189.53239750859908</v>
      </c>
      <c r="AG3">
        <f>IF(OR('Calc_오픈정렬(시즌미반영)'!$F3="",'Calc_오픈정렬(시즌미반영)'!AG3=""),"",'Calc_오픈정렬(시즌미반영)'!AG3/'Calc_오픈정렬(시즌미반영)'!$F3*100)</f>
        <v>160.52802826066747</v>
      </c>
      <c r="AH3">
        <f>IF(OR('Calc_오픈정렬(시즌미반영)'!$F3="",'Calc_오픈정렬(시즌미반영)'!AH3=""),"",'Calc_오픈정렬(시즌미반영)'!AH3/'Calc_오픈정렬(시즌미반영)'!$F3*100)</f>
        <v>134.81453936971275</v>
      </c>
      <c r="AI3">
        <f>IF(OR('Calc_오픈정렬(시즌미반영)'!$F3="",'Calc_오픈정렬(시즌미반영)'!AI3=""),"",'Calc_오픈정렬(시즌미반영)'!AI3/'Calc_오픈정렬(시즌미반영)'!$F3*100)</f>
        <v>101.90573579994422</v>
      </c>
      <c r="AJ3">
        <f>IF(OR('Calc_오픈정렬(시즌미반영)'!$F3="",'Calc_오픈정렬(시즌미반영)'!AJ3=""),"",'Calc_오픈정렬(시즌미반영)'!AJ3/'Calc_오픈정렬(시즌미반영)'!$F3*100)</f>
        <v>173.52421678906759</v>
      </c>
      <c r="AK3">
        <f>IF(OR('Calc_오픈정렬(시즌미반영)'!$F3="",'Calc_오픈정렬(시즌미반영)'!AK3=""),"",'Calc_오픈정렬(시즌미반영)'!AK3/'Calc_오픈정렬(시즌미반영)'!$F3*100)</f>
        <v>151.5478293204425</v>
      </c>
      <c r="AL3">
        <f>IF(OR('Calc_오픈정렬(시즌미반영)'!$F3="",'Calc_오픈정렬(시즌미반영)'!AL3=""),"",'Calc_오픈정렬(시즌미반영)'!AL3/'Calc_오픈정렬(시즌미반영)'!$F3*100)</f>
        <v>123.15701403737103</v>
      </c>
      <c r="AM3">
        <f>IF(OR('Calc_오픈정렬(시즌미반영)'!$F3="",'Calc_오픈정렬(시즌미반영)'!AM3=""),"",'Calc_오픈정렬(시즌미반영)'!AM3/'Calc_오픈정렬(시즌미반영)'!$F3*100)</f>
        <v>144.96606860648879</v>
      </c>
      <c r="AN3">
        <f>IF(OR('Calc_오픈정렬(시즌미반영)'!$F3="",'Calc_오픈정렬(시즌미반영)'!AN3=""),"",'Calc_오픈정렬(시즌미반영)'!AN3/'Calc_오픈정렬(시즌미반영)'!$F3*100)</f>
        <v>153.22115831551548</v>
      </c>
      <c r="AO3">
        <f>IF(OR('Calc_오픈정렬(시즌미반영)'!$F3="",'Calc_오픈정렬(시즌미반영)'!AO3=""),"",'Calc_오픈정렬(시즌미반영)'!AO3/'Calc_오픈정렬(시즌미반영)'!$F3*100)</f>
        <v>141.28474481732826</v>
      </c>
      <c r="AP3">
        <f>IF(OR('Calc_오픈정렬(시즌미반영)'!$F3="",'Calc_오픈정렬(시즌미반영)'!AP3=""),"",'Calc_오픈정렬(시즌미반영)'!AP3/'Calc_오픈정렬(시즌미반영)'!$F3*100)</f>
        <v>162.53602305475505</v>
      </c>
      <c r="AQ3">
        <f>IF(OR('Calc_오픈정렬(시즌미반영)'!$F3="",'Calc_오픈정렬(시즌미반영)'!AQ3=""),"",'Calc_오픈정렬(시즌미반영)'!AQ3/'Calc_오픈정렬(시즌미반영)'!$F3*100)</f>
        <v>191.48461466951753</v>
      </c>
      <c r="AR3">
        <f>IF(OR('Calc_오픈정렬(시즌미반영)'!$F3="",'Calc_오픈정렬(시즌미반영)'!AR3=""),"",'Calc_오픈정렬(시즌미반영)'!AR3/'Calc_오픈정렬(시즌미반영)'!$F3*100)</f>
        <v>206.99079669052711</v>
      </c>
      <c r="AS3">
        <f>IF(OR('Calc_오픈정렬(시즌미반영)'!$F3="",'Calc_오픈정렬(시즌미반영)'!AS3=""),"",'Calc_오픈정렬(시즌미반영)'!AS3/'Calc_오픈정렬(시즌미반영)'!$F3*100)</f>
        <v>181.16575253323418</v>
      </c>
      <c r="AT3">
        <f>IF(OR('Calc_오픈정렬(시즌미반영)'!$F3="",'Calc_오픈정렬(시즌미반영)'!AT3=""),"",'Calc_오픈정렬(시즌미반영)'!AT3/'Calc_오픈정렬(시즌미반영)'!$F3*100)</f>
        <v>198.62415171516224</v>
      </c>
      <c r="AU3">
        <f>IF(OR('Calc_오픈정렬(시즌미반영)'!$F3="",'Calc_오픈정렬(시즌미반영)'!AU3=""),"",'Calc_오픈정렬(시즌미반영)'!AU3/'Calc_오픈정렬(시즌미반영)'!$F3*100)</f>
        <v>186.46462768429862</v>
      </c>
      <c r="AV3">
        <f>IF(OR('Calc_오픈정렬(시즌미반영)'!$F3="",'Calc_오픈정렬(시즌미반영)'!AV3=""),"",'Calc_오픈정렬(시즌미반영)'!AV3/'Calc_오픈정렬(시즌미반영)'!$F3*100)</f>
        <v>214.8554429673701</v>
      </c>
      <c r="AW3">
        <f>IF(OR('Calc_오픈정렬(시즌미반영)'!$F3="",'Calc_오픈정렬(시즌미반영)'!AW3=""),"",'Calc_오픈정렬(시즌미반영)'!AW3/'Calc_오픈정렬(시즌미반영)'!$F3*100)</f>
        <v>231.36562238542348</v>
      </c>
      <c r="AX3">
        <f>IF(OR('Calc_오픈정렬(시즌미반영)'!$F3="",'Calc_오픈정렬(시즌미반영)'!AX3=""),"",'Calc_오픈정렬(시즌미반영)'!AX3/'Calc_오픈정렬(시즌미반영)'!$F3*100)</f>
        <v>216.24988379659754</v>
      </c>
      <c r="AY3">
        <f>IF(OR('Calc_오픈정렬(시즌미반영)'!$F3="",'Calc_오픈정렬(시즌미반영)'!AY3=""),"",'Calc_오픈정렬(시즌미반영)'!AY3/'Calc_오픈정렬(시즌미반영)'!$F3*100)</f>
        <v>209.44501254996749</v>
      </c>
      <c r="AZ3">
        <f>IF(OR('Calc_오픈정렬(시즌미반영)'!$F3="",'Calc_오픈정렬(시즌미반영)'!AZ3=""),"",'Calc_오픈정렬(시즌미반영)'!AZ3/'Calc_오픈정렬(시즌미반영)'!$F3*100)</f>
        <v>225.39741563632981</v>
      </c>
      <c r="BA3">
        <f>IF(OR('Calc_오픈정렬(시즌미반영)'!$F3="",'Calc_오픈정렬(시즌미반영)'!BA3=""),"",'Calc_오픈정렬(시즌미반영)'!BA3/'Calc_오픈정렬(시즌미반영)'!$F3*100)</f>
        <v>197.45282141861114</v>
      </c>
      <c r="BB3">
        <f>IF(OR('Calc_오픈정렬(시즌미반영)'!$F3="",'Calc_오픈정렬(시즌미반영)'!BB3=""),"",'Calc_오픈정렬(시즌미반영)'!BB3/'Calc_오픈정렬(시즌미반영)'!$F3*100)</f>
        <v>185.73951845310032</v>
      </c>
      <c r="BC3">
        <f>IF(OR('Calc_오픈정렬(시즌미반영)'!$F3="",'Calc_오픈정렬(시즌미반영)'!BC3=""),"",'Calc_오픈정렬(시즌미반영)'!BC3/'Calc_오픈정렬(시즌미반영)'!$F3*100)</f>
        <v>185.01440922190201</v>
      </c>
      <c r="BD3">
        <f>IF(OR('Calc_오픈정렬(시즌미반영)'!$F3="",'Calc_오픈정렬(시즌미반영)'!BD3=""),"",'Calc_오픈정렬(시즌미반영)'!BD3/'Calc_오픈정렬(시즌미반영)'!$F3*100)</f>
        <v>269.8521892721019</v>
      </c>
      <c r="BE3">
        <f>IF(OR('Calc_오픈정렬(시즌미반영)'!$F3="",'Calc_오픈정렬(시즌미반영)'!BE3=""),"",'Calc_오픈정렬(시즌미반영)'!BE3/'Calc_오픈정렬(시즌미반영)'!$F3*100)</f>
        <v>219.9869852189272</v>
      </c>
      <c r="BF3">
        <f>IF(OR('Calc_오픈정렬(시즌미반영)'!$F3="",'Calc_오픈정렬(시즌미반영)'!BF3=""),"",'Calc_오픈정렬(시즌미반영)'!BF3/'Calc_오픈정렬(시즌미반영)'!$F3*100)</f>
        <v>202.75169656967557</v>
      </c>
      <c r="BG3">
        <f>IF(OR('Calc_오픈정렬(시즌미반영)'!$F3="",'Calc_오픈정렬(시즌미반영)'!BG3=""),"",'Calc_오픈정렬(시즌미반영)'!BG3/'Calc_오픈정렬(시즌미반영)'!$F3*100)</f>
        <v>303.82076787208331</v>
      </c>
      <c r="BH3">
        <f>IF(OR('Calc_오픈정렬(시즌미반영)'!$F3="",'Calc_오픈정렬(시즌미반영)'!BH3=""),"",'Calc_오픈정렬(시즌미반영)'!BH3/'Calc_오픈정렬(시즌미반영)'!$F3*100)</f>
        <v>237.72427256670076</v>
      </c>
      <c r="BI3">
        <f>IF(OR('Calc_오픈정렬(시즌미반영)'!$F3="",'Calc_오픈정렬(시즌미반영)'!BI3=""),"",'Calc_오픈정렬(시즌미반영)'!BI3/'Calc_오픈정렬(시즌미반영)'!$F3*100)</f>
        <v>259.92377056800223</v>
      </c>
      <c r="BJ3">
        <f>IF(OR('Calc_오픈정렬(시즌미반영)'!$F3="",'Calc_오픈정렬(시즌미반영)'!BJ3=""),"",'Calc_오픈정렬(시즌미반영)'!BJ3/'Calc_오픈정렬(시즌미반영)'!$F3*100)</f>
        <v>228.79985125964487</v>
      </c>
      <c r="BK3">
        <f>IF(OR('Calc_오픈정렬(시즌미반영)'!$F3="",'Calc_오픈정렬(시즌미반영)'!BK3=""),"",'Calc_오픈정렬(시즌미반영)'!BK3/'Calc_오픈정렬(시즌미반영)'!$F3*100)</f>
        <v>225.39741563632981</v>
      </c>
      <c r="BL3">
        <f>IF(OR('Calc_오픈정렬(시즌미반영)'!$F3="",'Calc_오픈정렬(시즌미반영)'!BL3=""),"",'Calc_오픈정렬(시즌미반영)'!BL3/'Calc_오픈정렬(시즌미반영)'!$F3*100)</f>
        <v>203.92302686622665</v>
      </c>
      <c r="BM3">
        <f>IF(OR('Calc_오픈정렬(시즌미반영)'!$F3="",'Calc_오픈정렬(시즌미반영)'!BM3=""),"",'Calc_오픈정렬(시즌미반영)'!BM3/'Calc_오픈정렬(시즌미반영)'!$F3*100)</f>
        <v>203.42102816770478</v>
      </c>
      <c r="BN3">
        <f>IF(OR('Calc_오픈정렬(시즌미반영)'!$F3="",'Calc_오픈정렬(시즌미반영)'!BN3=""),"",'Calc_오픈정렬(시즌미반영)'!BN3/'Calc_오픈정렬(시즌미반영)'!$F3*100)</f>
        <v>243.5251464162871</v>
      </c>
    </row>
    <row r="4" spans="1:66" x14ac:dyDescent="0.3">
      <c r="A4" t="str">
        <f>'Calc_오픈정렬(시즌미반영)'!A4</f>
        <v>(0003) 구디점</v>
      </c>
      <c r="B4" t="str">
        <f>'Calc_오픈정렬(시즌미반영)'!B4</f>
        <v>150-3</v>
      </c>
      <c r="C4">
        <f>'Calc_오픈정렬(시즌미반영)'!C4</f>
        <v>3</v>
      </c>
      <c r="D4" t="str">
        <f>'Calc_오픈정렬(시즌미반영)'!D4</f>
        <v>3+</v>
      </c>
      <c r="E4" s="1">
        <f>'Calc_오픈정렬(시즌미반영)'!E4</f>
        <v>42522</v>
      </c>
      <c r="F4">
        <f>'Calc_오픈정렬(시즌미반영)'!F4</f>
        <v>5836333.333333333</v>
      </c>
      <c r="G4">
        <f>IF(OR('Calc_오픈정렬(시즌미반영)'!$F4="",'Calc_오픈정렬(시즌미반영)'!G4=""),"",'Calc_오픈정렬(시즌미반영)'!G4/'Calc_오픈정렬(시즌미반영)'!$F4*100)</f>
        <v>78.662402193157817</v>
      </c>
      <c r="H4">
        <f>IF(OR('Calc_오픈정렬(시즌미반영)'!$F4="",'Calc_오픈정렬(시즌미반영)'!H4=""),"",'Calc_오픈정렬(시즌미반영)'!H4/'Calc_오픈정렬(시즌미반영)'!$F4*100)</f>
        <v>92.626649151864754</v>
      </c>
      <c r="I4">
        <f>IF(OR('Calc_오픈정렬(시즌미반영)'!$F4="",'Calc_오픈정렬(시즌미반영)'!I4=""),"",'Calc_오픈정렬(시즌미반영)'!I4/'Calc_오픈정렬(시즌미반영)'!$F4*100)</f>
        <v>83.168656119709865</v>
      </c>
      <c r="J4">
        <f>IF(OR('Calc_오픈정렬(시즌미반영)'!$F4="",'Calc_오픈정렬(시즌미반영)'!J4=""),"",'Calc_오픈정렬(시즌미반영)'!J4/'Calc_오픈정렬(시즌미반영)'!$F4*100)</f>
        <v>91.050316979838939</v>
      </c>
      <c r="K4">
        <f>IF(OR('Calc_오픈정렬(시즌미반영)'!$F4="",'Calc_오픈정렬(시즌미반영)'!K4=""),"",'Calc_오픈정렬(시즌미반영)'!K4/'Calc_오픈정렬(시즌미반영)'!$F4*100)</f>
        <v>106.17967902221714</v>
      </c>
      <c r="L4">
        <f>IF(OR('Calc_오픈정렬(시즌미반영)'!$F4="",'Calc_오픈정렬(시즌미반영)'!L4=""),"",'Calc_오픈정렬(시즌미반영)'!L4/'Calc_오픈정렬(시즌미반영)'!$F4*100)</f>
        <v>99.411731109715006</v>
      </c>
      <c r="M4">
        <f>IF(OR('Calc_오픈정렬(시즌미반영)'!$F4="",'Calc_오픈정렬(시즌미반영)'!M4=""),"",'Calc_오픈정렬(시즌미반영)'!M4/'Calc_오픈정렬(시즌미반영)'!$F4*100)</f>
        <v>105.54571934433721</v>
      </c>
      <c r="N4">
        <f>IF(OR('Calc_오픈정렬(시즌미반영)'!$F4="",'Calc_오픈정렬(시즌미반영)'!N4=""),"",'Calc_오픈정렬(시즌미반영)'!N4/'Calc_오픈정렬(시즌미반영)'!$F4*100)</f>
        <v>97.475583985378961</v>
      </c>
      <c r="O4">
        <f>IF(OR('Calc_오픈정렬(시즌미반영)'!$F4="",'Calc_오픈정렬(시즌미반영)'!O4=""),"",'Calc_오픈정렬(시즌미반영)'!O4/'Calc_오픈정렬(시즌미반영)'!$F4*100)</f>
        <v>100.33696955851276</v>
      </c>
      <c r="P4">
        <f>IF(OR('Calc_오픈정렬(시즌미반영)'!$F4="",'Calc_오픈정렬(시즌미반영)'!P4=""),"",'Calc_오픈정렬(시즌미반영)'!P4/'Calc_오픈정렬(시즌미반영)'!$F4*100)</f>
        <v>108.23576446398995</v>
      </c>
      <c r="Q4">
        <f>IF(OR('Calc_오픈정렬(시즌미반영)'!$F4="",'Calc_오픈정렬(시즌미반영)'!Q4=""),"",'Calc_오픈정렬(시즌미반영)'!Q4/'Calc_오픈정렬(시즌미반영)'!$F4*100)</f>
        <v>126.8090696213376</v>
      </c>
      <c r="R4">
        <f>IF(OR('Calc_오픈정렬(시즌미반영)'!$F4="",'Calc_오픈정렬(시즌미반영)'!R4=""),"",'Calc_오픈정렬(시즌미반영)'!R4/'Calc_오픈정렬(시즌미반영)'!$F4*100)</f>
        <v>138.0661374150437</v>
      </c>
      <c r="S4">
        <f>IF(OR('Calc_오픈정렬(시즌미반영)'!$F4="",'Calc_오픈정렬(시즌미반영)'!S4=""),"",'Calc_오픈정렬(시즌미반영)'!S4/'Calc_오픈정렬(시즌미반영)'!$F4*100)</f>
        <v>115.89468273459364</v>
      </c>
      <c r="T4">
        <f>IF(OR('Calc_오픈정렬(시즌미반영)'!$F4="",'Calc_오픈정렬(시즌미반영)'!T4=""),"",'Calc_오픈정렬(시즌미반영)'!T4/'Calc_오픈정렬(시즌미반영)'!$F4*100)</f>
        <v>141.49294648466503</v>
      </c>
      <c r="U4">
        <f>IF(OR('Calc_오픈정렬(시즌미반영)'!$F4="",'Calc_오픈정렬(시즌미반영)'!U4=""),"",'Calc_오픈정렬(시즌미반영)'!U4/'Calc_오픈정렬(시즌미반영)'!$F4*100)</f>
        <v>124.06762236564053</v>
      </c>
      <c r="V4">
        <f>IF(OR('Calc_오픈정렬(시즌미반영)'!$F4="",'Calc_오픈정렬(시즌미반영)'!V4=""),"",'Calc_오픈정렬(시즌미반영)'!V4/'Calc_오픈정렬(시즌미반영)'!$F4*100)</f>
        <v>125.86669712719174</v>
      </c>
      <c r="W4">
        <f>IF(OR('Calc_오픈정렬(시즌미반영)'!$F4="",'Calc_오픈정렬(시즌미반영)'!W4=""),"",'Calc_오픈정렬(시즌미반영)'!W4/'Calc_오픈정렬(시즌미반영)'!$F4*100)</f>
        <v>152.97275686789652</v>
      </c>
      <c r="X4">
        <f>IF(OR('Calc_오픈정렬(시즌미반영)'!$F4="",'Calc_오픈정렬(시즌미반영)'!X4=""),"",'Calc_오픈정렬(시즌미반영)'!X4/'Calc_오픈정렬(시즌미반영)'!$F4*100)</f>
        <v>120.74361756810784</v>
      </c>
      <c r="Y4">
        <f>IF(OR('Calc_오픈정렬(시즌미반영)'!$F4="",'Calc_오픈정렬(시즌미반영)'!Y4=""),"",'Calc_오픈정렬(시즌미반영)'!Y4/'Calc_오픈정렬(시즌미반영)'!$F4*100)</f>
        <v>135.78730938374551</v>
      </c>
      <c r="Z4">
        <f>IF(OR('Calc_오픈정렬(시즌미반영)'!$F4="",'Calc_오픈정렬(시즌미반영)'!Z4=""),"",'Calc_오픈정렬(시즌미반영)'!Z4/'Calc_오픈정렬(시즌미반영)'!$F4*100)</f>
        <v>133.4913473070992</v>
      </c>
      <c r="AA4">
        <f>IF(OR('Calc_오픈정렬(시즌미반영)'!$F4="",'Calc_오픈정렬(시즌미반영)'!AA4=""),"",'Calc_오픈정렬(시즌미반영)'!AA4/'Calc_오픈정렬(시즌미반영)'!$F4*100)</f>
        <v>140.01941858472787</v>
      </c>
      <c r="AB4">
        <f>IF(OR('Calc_오픈정렬(시즌미반영)'!$F4="",'Calc_오픈정렬(시즌미반영)'!AB4=""),"",'Calc_오픈정렬(시즌미반영)'!AB4/'Calc_오픈정렬(시즌미반영)'!$F4*100)</f>
        <v>157.90736192815126</v>
      </c>
      <c r="AC4">
        <f>IF(OR('Calc_오픈정렬(시즌미반영)'!$F4="",'Calc_오픈정렬(시즌미반영)'!AC4=""),"",'Calc_오픈정렬(시즌미반영)'!AC4/'Calc_오픈정렬(시즌미반영)'!$F4*100)</f>
        <v>165.49774401736249</v>
      </c>
      <c r="AD4">
        <f>IF(OR('Calc_오픈정렬(시즌미반영)'!$F4="",'Calc_오픈정렬(시즌미반영)'!AD4=""),"",'Calc_오픈정렬(시즌미반영)'!AD4/'Calc_오픈정렬(시즌미반영)'!$F4*100)</f>
        <v>179.18784625049975</v>
      </c>
      <c r="AE4">
        <f>IF(OR('Calc_오픈정렬(시즌미반영)'!$F4="",'Calc_오픈정렬(시즌미반영)'!AE4=""),"",'Calc_오픈정렬(시즌미반영)'!AE4/'Calc_오픈정렬(시즌미반영)'!$F4*100)</f>
        <v>186.58975384088183</v>
      </c>
      <c r="AF4">
        <f>IF(OR('Calc_오픈정렬(시즌미반영)'!$F4="",'Calc_오픈정렬(시즌미반영)'!AF4=""),"",'Calc_오픈정렬(시즌미반영)'!AF4/'Calc_오픈정렬(시즌미반영)'!$F4*100)</f>
        <v>189.38260323262324</v>
      </c>
      <c r="AG4">
        <f>IF(OR('Calc_오픈정렬(시즌미반영)'!$F4="",'Calc_오픈정렬(시즌미반영)'!AG4=""),"",'Calc_오픈정렬(시즌미반영)'!AG4/'Calc_오픈정렬(시즌미반영)'!$F4*100)</f>
        <v>144.74841510080532</v>
      </c>
      <c r="AH4">
        <f>IF(OR('Calc_오픈정렬(시즌미반영)'!$F4="",'Calc_오픈정렬(시즌미반영)'!AH4=""),"",'Calc_오픈정렬(시즌미반영)'!AH4/'Calc_오픈정렬(시즌미반영)'!$F4*100)</f>
        <v>179.44485693072136</v>
      </c>
      <c r="AI4">
        <f>IF(OR('Calc_오픈정렬(시즌미반영)'!$F4="",'Calc_오픈정렬(시즌미반영)'!AI4=""),"",'Calc_오픈정렬(시즌미반영)'!AI4/'Calc_오픈정렬(시즌미반영)'!$F4*100)</f>
        <v>167.7937060940088</v>
      </c>
      <c r="AJ4">
        <f>IF(OR('Calc_오픈정렬(시즌미반영)'!$F4="",'Calc_오픈정렬(시즌미반영)'!AJ4=""),"",'Calc_오픈정렬(시즌미반영)'!AJ4/'Calc_오픈정렬(시즌미반영)'!$F4*100)</f>
        <v>159.0210748757782</v>
      </c>
      <c r="AK4">
        <f>IF(OR('Calc_오픈정렬(시즌미반영)'!$F4="",'Calc_오픈정렬(시즌미반영)'!AK4=""),"",'Calc_오픈정렬(시즌미반영)'!AK4/'Calc_오픈정렬(시즌미반영)'!$F4*100)</f>
        <v>176.78907990176484</v>
      </c>
      <c r="AL4">
        <f>IF(OR('Calc_오픈정렬(시즌미반영)'!$F4="",'Calc_오픈정렬(시즌미반영)'!AL4=""),"",'Calc_오픈정렬(시즌미반영)'!AL4/'Calc_오픈정렬(시즌미반영)'!$F4*100)</f>
        <v>154.44628476783367</v>
      </c>
      <c r="AM4">
        <f>IF(OR('Calc_오픈정렬(시즌미반영)'!$F4="",'Calc_오픈정렬(시즌미반영)'!AM4=""),"",'Calc_오픈정렬(시즌미반영)'!AM4/'Calc_오픈정렬(시즌미반영)'!$F4*100)</f>
        <v>147.06151122279971</v>
      </c>
      <c r="AN4">
        <f>IF(OR('Calc_오픈정렬(시즌미반영)'!$F4="",'Calc_오픈정렬(시즌미반영)'!AN4=""),"",'Calc_오픈정렬(시즌미반영)'!AN4/'Calc_오픈정렬(시즌미반영)'!$F4*100)</f>
        <v>162.56782226283627</v>
      </c>
      <c r="AO4">
        <f>IF(OR('Calc_오픈정렬(시즌미반영)'!$F4="",'Calc_오픈정렬(시즌미반영)'!AO4=""),"",'Calc_오픈정렬(시즌미반영)'!AO4/'Calc_오픈정렬(시즌미반영)'!$F4*100)</f>
        <v>171.04917471014906</v>
      </c>
      <c r="AP4">
        <f>IF(OR('Calc_오픈정렬(시즌미반영)'!$F4="",'Calc_오픈정렬(시즌미반영)'!AP4=""),"",'Calc_오픈정렬(시즌미반영)'!AP4/'Calc_오픈정렬(시즌미반영)'!$F4*100)</f>
        <v>194.65988919984011</v>
      </c>
      <c r="AQ4">
        <f>IF(OR('Calc_오픈정렬(시즌미반영)'!$F4="",'Calc_오픈정렬(시즌미반영)'!AQ4=""),"",'Calc_오픈정렬(시즌미반영)'!AQ4/'Calc_오픈정렬(시즌미반영)'!$F4*100)</f>
        <v>194.96830201610601</v>
      </c>
      <c r="AR4">
        <f>IF(OR('Calc_오픈정렬(시즌미반영)'!$F4="",'Calc_오픈정렬(시즌미반영)'!AR4=""),"",'Calc_오픈정렬(시즌미반영)'!AR4/'Calc_오픈정렬(시즌미반영)'!$F4*100)</f>
        <v>183.52275972357074</v>
      </c>
      <c r="AS4">
        <f>IF(OR('Calc_오픈정렬(시즌미반영)'!$F4="",'Calc_오픈정렬(시즌미반영)'!AS4=""),"",'Calc_오픈정렬(시즌미반영)'!AS4/'Calc_오픈정렬(시즌미반영)'!$F4*100)</f>
        <v>203.1755097378491</v>
      </c>
      <c r="AT4">
        <f>IF(OR('Calc_오픈정렬(시즌미반영)'!$F4="",'Calc_오픈정렬(시즌미반영)'!AT4=""),"",'Calc_오픈정렬(시즌미반영)'!AT4/'Calc_오픈정렬(시즌미반영)'!$F4*100)</f>
        <v>200.24558798332288</v>
      </c>
      <c r="AU4">
        <f>IF(OR('Calc_오픈정렬(시즌미반영)'!$F4="",'Calc_오픈정렬(시즌미반영)'!AU4=""),"",'Calc_오픈정렬(시즌미반영)'!AU4/'Calc_오픈정렬(시즌미반영)'!$F4*100)</f>
        <v>197.88108972528414</v>
      </c>
      <c r="AV4">
        <f>IF(OR('Calc_오픈정렬(시즌미반영)'!$F4="",'Calc_오픈정렬(시즌미반영)'!AV4=""),"",'Calc_오픈정렬(시즌미반영)'!AV4/'Calc_오픈정렬(시즌미반영)'!$F4*100)</f>
        <v>177.45730767034098</v>
      </c>
      <c r="AW4">
        <f>IF(OR('Calc_오픈정렬(시즌미반영)'!$F4="",'Calc_오픈정렬(시즌미반영)'!AW4=""),"",'Calc_오픈정렬(시즌미반영)'!AW4/'Calc_오픈정렬(시즌미반영)'!$F4*100)</f>
        <v>186.09286652578675</v>
      </c>
      <c r="AX4">
        <f>IF(OR('Calc_오픈정렬(시즌미반영)'!$F4="",'Calc_오픈정렬(시즌미반영)'!AX4=""),"",'Calc_오픈정렬(시즌미반영)'!AX4/'Calc_오픈정렬(시즌미반영)'!$F4*100)</f>
        <v>179.17071220515163</v>
      </c>
      <c r="AY4">
        <f>IF(OR('Calc_오픈정렬(시즌미반영)'!$F4="",'Calc_오픈정렬(시즌미반영)'!AY4=""),"",'Calc_오픈정렬(시즌미반영)'!AY4/'Calc_오픈정렬(시즌미반영)'!$F4*100)</f>
        <v>174.37317950768175</v>
      </c>
      <c r="AZ4">
        <f>IF(OR('Calc_오픈정렬(시즌미반영)'!$F4="",'Calc_오픈정렬(시즌미반영)'!AZ4=""),"",'Calc_오픈정렬(시즌미반영)'!AZ4/'Calc_오픈정렬(시즌미반영)'!$F4*100)</f>
        <v>201.0337540693358</v>
      </c>
      <c r="BA4">
        <f>IF(OR('Calc_오픈정렬(시즌미반영)'!$F4="",'Calc_오픈정렬(시즌미반영)'!BA4=""),"",'Calc_오픈정렬(시즌미반영)'!BA4/'Calc_오픈정렬(시즌미반영)'!$F4*100)</f>
        <v>181.00405505739906</v>
      </c>
      <c r="BB4">
        <f>IF(OR('Calc_오픈정렬(시즌미반영)'!$F4="",'Calc_오픈정렬(시즌미반영)'!BB4=""),"",'Calc_오픈정렬(시즌미반영)'!BB4/'Calc_오픈정렬(시즌미반영)'!$F4*100)</f>
        <v>215.6662287966189</v>
      </c>
      <c r="BC4">
        <f>IF(OR('Calc_오픈정렬(시즌미반영)'!$F4="",'Calc_오픈정렬(시즌미반영)'!BC4=""),"",'Calc_오픈정렬(시즌미반영)'!BC4/'Calc_오픈정렬(시즌미반영)'!$F4*100)</f>
        <v>190.1022331372437</v>
      </c>
      <c r="BD4">
        <f>IF(OR('Calc_오픈정렬(시즌미반영)'!$F4="",'Calc_오픈정렬(시즌미반영)'!BD4=""),"",'Calc_오픈정렬(시즌미반영)'!BD4/'Calc_오픈정렬(시즌미반영)'!$F4*100)</f>
        <v>185.47604089325492</v>
      </c>
      <c r="BE4">
        <f>IF(OR('Calc_오픈정렬(시즌미반영)'!$F4="",'Calc_오픈정렬(시즌미반영)'!BE4=""),"",'Calc_오픈정렬(시즌미반영)'!BE4/'Calc_오픈정렬(시즌미반영)'!$F4*100)</f>
        <v>250.80815580558573</v>
      </c>
      <c r="BF4">
        <f>IF(OR('Calc_오픈정렬(시즌미반영)'!$F4="",'Calc_오픈정렬(시즌미반영)'!BF4=""),"",'Calc_오픈정렬(시즌미반영)'!BF4/'Calc_오픈정렬(시즌미반영)'!$F4*100)</f>
        <v>194.86549774401738</v>
      </c>
      <c r="BG4">
        <f>IF(OR('Calc_오픈정렬(시즌미반영)'!$F4="",'Calc_오픈정렬(시즌미반영)'!BG4=""),"",'Calc_오픈정렬(시즌미반영)'!BG4/'Calc_오픈정렬(시즌미반영)'!$F4*100)</f>
        <v>208.23005311554058</v>
      </c>
      <c r="BH4">
        <f>IF(OR('Calc_오픈정렬(시즌미반영)'!$F4="",'Calc_오픈정렬(시즌미반영)'!BH4=""),"",'Calc_오픈정렬(시즌미반영)'!BH4/'Calc_오픈정렬(시즌미반영)'!$F4*100)</f>
        <v>205.7456165400651</v>
      </c>
      <c r="BI4">
        <f>IF(OR('Calc_오픈정렬(시즌미반영)'!$F4="",'Calc_오픈정렬(시즌미반영)'!BI4=""),"",'Calc_오픈정렬(시즌미반영)'!BI4/'Calc_오픈정렬(시즌미반영)'!$F4*100)</f>
        <v>192.99788680107375</v>
      </c>
      <c r="BJ4">
        <f>IF(OR('Calc_오픈정렬(시즌미반영)'!$F4="",'Calc_오픈정렬(시즌미반영)'!BJ4=""),"",'Calc_오픈정렬(시즌미반영)'!BJ4/'Calc_오픈정렬(시즌미반영)'!$F4*100)</f>
        <v>181.8778913701525</v>
      </c>
      <c r="BK4">
        <f>IF(OR('Calc_오픈정렬(시즌미반영)'!$F4="",'Calc_오픈정렬(시즌미반영)'!BK4=""),"",'Calc_오픈정렬(시즌미반영)'!BK4/'Calc_오픈정렬(시즌미반영)'!$F4*100)</f>
        <v>166.2687760580273</v>
      </c>
      <c r="BL4">
        <f>IF(OR('Calc_오픈정렬(시즌미반영)'!$F4="",'Calc_오픈정렬(시즌미반영)'!BL4=""),"",'Calc_오픈정렬(시즌미반영)'!BL4/'Calc_오픈정렬(시즌미반영)'!$F4*100)</f>
        <v>189.36546918727512</v>
      </c>
      <c r="BM4">
        <f>IF(OR('Calc_오픈정렬(시즌미반영)'!$F4="",'Calc_오픈정렬(시즌미반영)'!BM4=""),"",'Calc_오픈정렬(시즌미반영)'!BM4/'Calc_오픈정렬(시즌미반영)'!$F4*100)</f>
        <v>197.79541949854362</v>
      </c>
      <c r="BN4">
        <f>IF(OR('Calc_오픈정렬(시즌미반영)'!$F4="",'Calc_오픈정렬(시즌미반영)'!BN4=""),"",'Calc_오픈정렬(시즌미반영)'!BN4/'Calc_오픈정렬(시즌미반영)'!$F4*100)</f>
        <v>220.49802958478497</v>
      </c>
    </row>
    <row r="5" spans="1:66" x14ac:dyDescent="0.3">
      <c r="A5" t="str">
        <f>'Calc_오픈정렬(시즌미반영)'!A5</f>
        <v>(0004) 신림점</v>
      </c>
      <c r="B5" t="str">
        <f>'Calc_오픈정렬(시즌미반영)'!B5</f>
        <v>150-4</v>
      </c>
      <c r="C5">
        <f>'Calc_오픈정렬(시즌미반영)'!C5</f>
        <v>4</v>
      </c>
      <c r="D5" t="str">
        <f>'Calc_오픈정렬(시즌미반영)'!D5</f>
        <v>3+</v>
      </c>
      <c r="E5" s="1">
        <f>'Calc_오픈정렬(시즌미반영)'!E5</f>
        <v>42644</v>
      </c>
      <c r="F5">
        <f>'Calc_오픈정렬(시즌미반영)'!F5</f>
        <v>5175333.333333333</v>
      </c>
      <c r="G5">
        <f>IF(OR('Calc_오픈정렬(시즌미반영)'!$F5="",'Calc_오픈정렬(시즌미반영)'!G5=""),"",'Calc_오픈정렬(시즌미반영)'!G5/'Calc_오픈정렬(시즌미반영)'!$F5*100)</f>
        <v>76.226974107947967</v>
      </c>
      <c r="H5">
        <f>IF(OR('Calc_오픈정렬(시즌미반영)'!$F5="",'Calc_오픈정렬(시즌미반영)'!H5=""),"",'Calc_오픈정렬(시즌미반영)'!H5/'Calc_오픈정렬(시즌미반영)'!$F5*100)</f>
        <v>76.980548756923866</v>
      </c>
      <c r="I5">
        <f>IF(OR('Calc_오픈정렬(시즌미반영)'!$F5="",'Calc_오픈정렬(시즌미반영)'!I5=""),"",'Calc_오픈정렬(시즌미반영)'!I5/'Calc_오픈정렬(시즌미반영)'!$F5*100)</f>
        <v>93.09545278887029</v>
      </c>
      <c r="J5">
        <f>IF(OR('Calc_오픈정렬(시즌미반영)'!$F5="",'Calc_오픈정렬(시즌미반영)'!J5=""),"",'Calc_오픈정렬(시즌미반영)'!J5/'Calc_오픈정렬(시즌미반영)'!$F5*100)</f>
        <v>94.834471209583924</v>
      </c>
      <c r="K5">
        <f>IF(OR('Calc_오픈정렬(시즌미반영)'!$F5="",'Calc_오픈정렬(시즌미반영)'!K5=""),"",'Calc_오픈정렬(시즌미반영)'!K5/'Calc_오픈정렬(시즌미반영)'!$F5*100)</f>
        <v>88.921808579157542</v>
      </c>
      <c r="L5">
        <f>IF(OR('Calc_오픈정렬(시즌미반영)'!$F5="",'Calc_오픈정렬(시즌미반영)'!L5=""),"",'Calc_오픈정렬(시즌미반영)'!L5/'Calc_오픈정렬(시즌미반영)'!$F5*100)</f>
        <v>100.20610588689939</v>
      </c>
      <c r="M5">
        <f>IF(OR('Calc_오픈정렬(시즌미반영)'!$F5="",'Calc_오픈정렬(시즌미반영)'!M5=""),"",'Calc_오픈정렬(시즌미반영)'!M5/'Calc_오픈정렬(시즌미반영)'!$F5*100)</f>
        <v>105.40383872214352</v>
      </c>
      <c r="N5">
        <f>IF(OR('Calc_오픈정렬(시즌미반영)'!$F5="",'Calc_오픈정렬(시즌미반영)'!N5=""),"",'Calc_오픈정렬(시즌미반영)'!N5/'Calc_오픈정렬(시즌미반영)'!$F5*100)</f>
        <v>110.07986603117352</v>
      </c>
      <c r="O5">
        <f>IF(OR('Calc_오픈정렬(시즌미반영)'!$F5="",'Calc_오픈정렬(시즌미반영)'!O5=""),"",'Calc_오픈정렬(시즌미반영)'!O5/'Calc_오픈정렬(시즌미반영)'!$F5*100)</f>
        <v>100.55390957104213</v>
      </c>
      <c r="P5">
        <f>IF(OR('Calc_오픈정렬(시즌미반영)'!$F5="",'Calc_오픈정렬(시즌미반영)'!P5=""),"",'Calc_오픈정렬(시즌미반영)'!P5/'Calc_오픈정렬(시즌미반영)'!$F5*100)</f>
        <v>123.48963029756538</v>
      </c>
      <c r="Q5">
        <f>IF(OR('Calc_오픈정렬(시즌미반영)'!$F5="",'Calc_오픈정렬(시즌미반영)'!Q5=""),"",'Calc_오픈정렬(시즌미반영)'!Q5/'Calc_오픈정렬(시즌미반영)'!$F5*100)</f>
        <v>116.726780883679</v>
      </c>
      <c r="R5">
        <f>IF(OR('Calc_오픈정렬(시즌미반영)'!$F5="",'Calc_오픈정렬(시즌미반영)'!R5=""),"",'Calc_오픈정렬(시즌미반영)'!R5/'Calc_오픈정렬(시즌미반영)'!$F5*100)</f>
        <v>122.56215380651811</v>
      </c>
      <c r="S5">
        <f>IF(OR('Calc_오픈정렬(시즌미반영)'!$F5="",'Calc_오픈정렬(시즌미반영)'!S5=""),"",'Calc_오픈정렬(시즌미반영)'!S5/'Calc_오픈정렬(시즌미반영)'!$F5*100)</f>
        <v>139.68182403709909</v>
      </c>
      <c r="T5">
        <f>IF(OR('Calc_오픈정렬(시즌미반영)'!$F5="",'Calc_오픈정렬(시즌미반영)'!T5=""),"",'Calc_오픈정렬(시즌미반영)'!T5/'Calc_오픈정렬(시즌미반영)'!$F5*100)</f>
        <v>110.42766971531626</v>
      </c>
      <c r="U5">
        <f>IF(OR('Calc_오픈정렬(시즌미반영)'!$F5="",'Calc_오픈정렬(시즌미반영)'!U5=""),"",'Calc_오픈정렬(시즌미반영)'!U5/'Calc_오픈정렬(시즌미반영)'!$F5*100)</f>
        <v>116.22439778436173</v>
      </c>
      <c r="V5">
        <f>IF(OR('Calc_오픈정렬(시즌미반영)'!$F5="",'Calc_오픈정렬(시즌미반영)'!V5=""),"",'Calc_오픈정렬(시즌미반영)'!V5/'Calc_오픈정렬(시즌미반영)'!$F5*100)</f>
        <v>117.61561252093264</v>
      </c>
      <c r="W5">
        <f>IF(OR('Calc_오픈정렬(시즌미반영)'!$F5="",'Calc_오픈정렬(시즌미반영)'!W5=""),"",'Calc_오픈정렬(시즌미반영)'!W5/'Calc_오픈정렬(시즌미반영)'!$F5*100)</f>
        <v>118.58173386577356</v>
      </c>
      <c r="X5">
        <f>IF(OR('Calc_오픈정렬(시즌미반영)'!$F5="",'Calc_오픈정렬(시즌미반영)'!X5=""),"",'Calc_오픈정렬(시즌미반영)'!X5/'Calc_오픈정렬(시즌미반영)'!$F5*100)</f>
        <v>128.62939585211905</v>
      </c>
      <c r="Y5">
        <f>IF(OR('Calc_오픈정렬(시즌미반영)'!$F5="",'Calc_오픈정렬(시즌미반영)'!Y5=""),"",'Calc_오픈정렬(시즌미반영)'!Y5/'Calc_오픈정렬(시즌미반영)'!$F5*100)</f>
        <v>121.34484091201855</v>
      </c>
      <c r="Z5">
        <f>IF(OR('Calc_오픈정렬(시즌미반영)'!$F5="",'Calc_오픈정렬(시즌미반영)'!Z5=""),"",'Calc_오픈정렬(시즌미반영)'!Z5/'Calc_오픈정렬(시즌미반영)'!$F5*100)</f>
        <v>139.83640345227363</v>
      </c>
      <c r="AA5">
        <f>IF(OR('Calc_오픈정렬(시즌미반영)'!$F5="",'Calc_오픈정렬(시즌미반영)'!AA5=""),"",'Calc_오픈정렬(시즌미반영)'!AA5/'Calc_오픈정렬(시즌미반영)'!$F5*100)</f>
        <v>134.31018935978361</v>
      </c>
      <c r="AB5">
        <f>IF(OR('Calc_오픈정렬(시즌미반영)'!$F5="",'Calc_오픈정렬(시즌미반영)'!AB5=""),"",'Calc_오픈정렬(시즌미반영)'!AB5/'Calc_오픈정렬(시즌미반영)'!$F5*100)</f>
        <v>147.35282751513591</v>
      </c>
      <c r="AC5">
        <f>IF(OR('Calc_오픈정렬(시즌미반영)'!$F5="",'Calc_오픈정렬(시즌미반영)'!AC5=""),"",'Calc_오픈정렬(시즌미반영)'!AC5/'Calc_오픈정렬(시즌미반영)'!$F5*100)</f>
        <v>129.17042380522994</v>
      </c>
      <c r="AD5">
        <f>IF(OR('Calc_오픈정렬(시즌미반영)'!$F5="",'Calc_오픈정렬(시즌미반영)'!AD5=""),"",'Calc_오픈정렬(시즌미반영)'!AD5/'Calc_오픈정렬(시즌미반영)'!$F5*100)</f>
        <v>154.4441581862682</v>
      </c>
      <c r="AE5">
        <f>IF(OR('Calc_오픈정렬(시즌미반영)'!$F5="",'Calc_오픈정렬(시즌미반영)'!AE5=""),"",'Calc_오픈정렬(시즌미반영)'!AE5/'Calc_오픈정렬(시즌미반영)'!$F5*100)</f>
        <v>155.42960195800592</v>
      </c>
      <c r="AF5">
        <f>IF(OR('Calc_오픈정렬(시즌미반영)'!$F5="",'Calc_오픈정렬(시즌미반영)'!AF5=""),"",'Calc_오픈정렬(시즌미반영)'!AF5/'Calc_오픈정렬(시즌미반영)'!$F5*100)</f>
        <v>135.87530593842587</v>
      </c>
      <c r="AG5">
        <f>IF(OR('Calc_오픈정렬(시즌미반영)'!$F5="",'Calc_오픈정렬(시즌미반영)'!AG5=""),"",'Calc_오픈정렬(시즌미반영)'!AG5/'Calc_오픈정렬(시즌미반영)'!$F5*100)</f>
        <v>153.30413499935594</v>
      </c>
      <c r="AH5">
        <f>IF(OR('Calc_오픈정렬(시즌미반영)'!$F5="",'Calc_오픈정렬(시즌미반영)'!AH5=""),"",'Calc_오픈정렬(시즌미반영)'!AH5/'Calc_오픈정렬(시즌미반영)'!$F5*100)</f>
        <v>146.83112198892181</v>
      </c>
      <c r="AI5">
        <f>IF(OR('Calc_오픈정렬(시즌미반영)'!$F5="",'Calc_오픈정렬(시즌미반영)'!AI5=""),"",'Calc_오픈정렬(시즌미반영)'!AI5/'Calc_오픈정렬(시즌미반영)'!$F5*100)</f>
        <v>151.44918201726139</v>
      </c>
      <c r="AJ5">
        <f>IF(OR('Calc_오픈정렬(시즌미반영)'!$F5="",'Calc_오픈정렬(시즌미반영)'!AJ5=""),"",'Calc_오픈정렬(시즌미반영)'!AJ5/'Calc_오픈정렬(시즌미반영)'!$F5*100)</f>
        <v>142.79273476748679</v>
      </c>
      <c r="AK5">
        <f>IF(OR('Calc_오픈정렬(시즌미반영)'!$F5="",'Calc_오픈정렬(시즌미반영)'!AK5=""),"",'Calc_오픈정렬(시즌미반영)'!AK5/'Calc_오픈정렬(시즌미반영)'!$F5*100)</f>
        <v>139.7204688908927</v>
      </c>
      <c r="AL5">
        <f>IF(OR('Calc_오픈정렬(시즌미반영)'!$F5="",'Calc_오픈정렬(시즌미반영)'!AL5=""),"",'Calc_오픈정렬(시즌미반영)'!AL5/'Calc_오픈정렬(시즌미반영)'!$F5*100)</f>
        <v>144.99549143372408</v>
      </c>
      <c r="AM5">
        <f>IF(OR('Calc_오픈정렬(시즌미반영)'!$F5="",'Calc_오픈정렬(시즌미반영)'!AM5=""),"",'Calc_오픈정렬(시즌미반영)'!AM5/'Calc_오픈정렬(시즌미반영)'!$F5*100)</f>
        <v>140.70591266263045</v>
      </c>
      <c r="AN5">
        <f>IF(OR('Calc_오픈정렬(시즌미반영)'!$F5="",'Calc_오픈정렬(시즌미반영)'!AN5=""),"",'Calc_오픈정렬(시즌미반영)'!AN5/'Calc_오픈정렬(시즌미반영)'!$F5*100)</f>
        <v>143.68156640474044</v>
      </c>
      <c r="AO5">
        <f>IF(OR('Calc_오픈정렬(시즌미반영)'!$F5="",'Calc_오픈정렬(시즌미반영)'!AO5=""),"",'Calc_오픈정렬(시즌미반영)'!AO5/'Calc_오픈정렬(시즌미반영)'!$F5*100)</f>
        <v>174.21100090171328</v>
      </c>
      <c r="AP5">
        <f>IF(OR('Calc_오픈정렬(시즌미반영)'!$F5="",'Calc_오픈정렬(시즌미반영)'!AP5=""),"",'Calc_오픈정렬(시즌미반영)'!AP5/'Calc_오픈정렬(시즌미반영)'!$F5*100)</f>
        <v>152.43462578899911</v>
      </c>
      <c r="AQ5">
        <f>IF(OR('Calc_오픈정렬(시즌미반영)'!$F5="",'Calc_오픈정렬(시즌미반영)'!AQ5=""),"",'Calc_오픈정렬(시즌미반영)'!AQ5/'Calc_오픈정렬(시즌미반영)'!$F5*100)</f>
        <v>164.37588561123277</v>
      </c>
      <c r="AR5">
        <f>IF(OR('Calc_오픈정렬(시즌미반영)'!$F5="",'Calc_오픈정렬(시즌미반영)'!AR5=""),"",'Calc_오픈정렬(시즌미반영)'!AR5/'Calc_오픈정렬(시즌미반영)'!$F5*100)</f>
        <v>147.0050238309932</v>
      </c>
      <c r="AS5">
        <f>IF(OR('Calc_오픈정렬(시즌미반영)'!$F5="",'Calc_오픈정렬(시즌미반영)'!AS5=""),"",'Calc_오픈정렬(시즌미반영)'!AS5/'Calc_오픈정렬(시즌미반영)'!$F5*100)</f>
        <v>127.89514363003993</v>
      </c>
      <c r="AT5">
        <f>IF(OR('Calc_오픈정렬(시즌미반영)'!$F5="",'Calc_오픈정렬(시즌미반영)'!AT5=""),"",'Calc_오픈정렬(시즌미반영)'!AT5/'Calc_오픈정렬(시즌미반영)'!$F5*100)</f>
        <v>136.06853020739408</v>
      </c>
      <c r="AU5">
        <f>IF(OR('Calc_오픈정렬(시즌미반영)'!$F5="",'Calc_오픈정렬(시즌미반영)'!AU5=""),"",'Calc_오픈정렬(시즌미반영)'!AU5/'Calc_오픈정렬(시즌미반영)'!$F5*100)</f>
        <v>102.44750740693031</v>
      </c>
      <c r="AV5">
        <f>IF(OR('Calc_오픈정렬(시즌미반영)'!$F5="",'Calc_오픈정렬(시즌미반영)'!AV5=""),"",'Calc_오픈정렬(시즌미반영)'!AV5/'Calc_오픈정렬(시즌미반영)'!$F5*100)</f>
        <v>118.58173386577356</v>
      </c>
      <c r="AW5">
        <f>IF(OR('Calc_오픈정렬(시즌미반영)'!$F5="",'Calc_오픈정렬(시즌미반영)'!AW5=""),"",'Calc_오픈정렬(시즌미반영)'!AW5/'Calc_오픈정렬(시즌미반영)'!$F5*100)</f>
        <v>111.23921164498263</v>
      </c>
      <c r="AX5">
        <f>IF(OR('Calc_오픈정렬(시즌미반영)'!$F5="",'Calc_오픈정렬(시즌미반영)'!AX5=""),"",'Calc_오픈정렬(시즌미반영)'!AX5/'Calc_오픈정렬(시즌미반영)'!$F5*100)</f>
        <v>124.24320494654128</v>
      </c>
      <c r="AY5">
        <f>IF(OR('Calc_오픈정렬(시즌미반영)'!$F5="",'Calc_오픈정렬(시즌미반영)'!AY5=""),"",'Calc_오픈정렬(시즌미반영)'!AY5/'Calc_오픈정렬(시즌미반영)'!$F5*100)</f>
        <v>117.13255184851219</v>
      </c>
      <c r="AZ5">
        <f>IF(OR('Calc_오픈정렬(시즌미반영)'!$F5="",'Calc_오픈정렬(시즌미반영)'!AZ5=""),"",'Calc_오픈정렬(시즌미반영)'!AZ5/'Calc_오픈정렬(시즌미반영)'!$F5*100)</f>
        <v>102.67937652969215</v>
      </c>
      <c r="BA5">
        <f>IF(OR('Calc_오픈정렬(시즌미반영)'!$F5="",'Calc_오픈정렬(시즌미반영)'!BA5=""),"",'Calc_오픈정렬(시즌미반영)'!BA5/'Calc_오픈정렬(시즌미반영)'!$F5*100)</f>
        <v>142.19373953368543</v>
      </c>
      <c r="BB5">
        <f>IF(OR('Calc_오픈정렬(시즌미반영)'!$F5="",'Calc_오픈정렬(시즌미반영)'!BB5=""),"",'Calc_오픈정렬(시즌미반영)'!BB5/'Calc_오픈정렬(시즌미반영)'!$F5*100)</f>
        <v>116.70745845678219</v>
      </c>
      <c r="BC5">
        <f>IF(OR('Calc_오픈정렬(시즌미반영)'!$F5="",'Calc_오픈정렬(시즌미반영)'!BC5=""),"",'Calc_오픈정렬(시즌미반영)'!BC5/'Calc_오픈정렬(시즌미반영)'!$F5*100)</f>
        <v>120.99703722787582</v>
      </c>
      <c r="BD5">
        <f>IF(OR('Calc_오픈정렬(시즌미반영)'!$F5="",'Calc_오픈정렬(시즌미반영)'!BD5=""),"",'Calc_오픈정렬(시즌미반영)'!BD5/'Calc_오픈정렬(시즌미반영)'!$F5*100)</f>
        <v>107.81914208424578</v>
      </c>
      <c r="BE5">
        <f>IF(OR('Calc_오픈정렬(시즌미반영)'!$F5="",'Calc_오픈정렬(시즌미반영)'!BE5=""),"",'Calc_오픈정렬(시즌미반영)'!BE5/'Calc_오픈정렬(시즌미반영)'!$F5*100)</f>
        <v>103.93533427798532</v>
      </c>
      <c r="BF5">
        <f>IF(OR('Calc_오픈정렬(시즌미반영)'!$F5="",'Calc_오픈정렬(시즌미반영)'!BF5=""),"",'Calc_오픈정렬(시즌미반영)'!BF5/'Calc_오픈정렬(시즌미반영)'!$F5*100)</f>
        <v>97.694190390313025</v>
      </c>
      <c r="BG5">
        <f>IF(OR('Calc_오픈정렬(시즌미반영)'!$F5="",'Calc_오픈정렬(시즌미반영)'!BG5=""),"",'Calc_오픈정렬(시즌미반영)'!BG5/'Calc_오픈정렬(시즌미반영)'!$F5*100)</f>
        <v>89.327579543990737</v>
      </c>
      <c r="BH5">
        <f>IF(OR('Calc_오픈정렬(시즌미반영)'!$F5="",'Calc_오픈정렬(시즌미반영)'!BH5=""),"",'Calc_오픈정렬(시즌미반영)'!BH5/'Calc_오픈정렬(시즌미반영)'!$F5*100)</f>
        <v>102.87260079866032</v>
      </c>
      <c r="BI5">
        <f>IF(OR('Calc_오픈정렬(시즌미반영)'!$F5="",'Calc_오픈정렬(시즌미반영)'!BI5=""),"",'Calc_오픈정렬(시즌미반영)'!BI5/'Calc_오픈정렬(시즌미반영)'!$F5*100)</f>
        <v>105.44248357593715</v>
      </c>
      <c r="BJ5">
        <f>IF(OR('Calc_오픈정렬(시즌미반영)'!$F5="",'Calc_오픈정렬(시즌미반영)'!BJ5=""),"",'Calc_오픈정렬(시즌미반영)'!BJ5/'Calc_오픈정렬(시즌미반영)'!$F5*100)</f>
        <v>123.79878912791446</v>
      </c>
      <c r="BK5">
        <f>IF(OR('Calc_오픈정렬(시즌미반영)'!$F5="",'Calc_오픈정렬(시즌미반영)'!BK5=""),"",'Calc_오픈정렬(시즌미반영)'!BK5/'Calc_오픈정렬(시즌미반영)'!$F5*100)</f>
        <v>120.37871956717765</v>
      </c>
      <c r="BL5">
        <f>IF(OR('Calc_오픈정렬(시즌미반영)'!$F5="",'Calc_오픈정렬(시즌미반영)'!BL5=""),"",'Calc_오픈정렬(시즌미반영)'!BL5/'Calc_오픈정렬(시즌미반영)'!$F5*100)</f>
        <v>113.36467860363261</v>
      </c>
      <c r="BM5">
        <f>IF(OR('Calc_오픈정렬(시즌미반영)'!$F5="",'Calc_오픈정렬(시즌미반영)'!BM5=""),"",'Calc_오픈정렬(시즌미반영)'!BM5/'Calc_오픈정렬(시즌미반영)'!$F5*100)</f>
        <v>106.61149040319464</v>
      </c>
      <c r="BN5">
        <f>IF(OR('Calc_오픈정렬(시즌미반영)'!$F5="",'Calc_오픈정렬(시즌미반영)'!BN5=""),"",'Calc_오픈정렬(시즌미반영)'!BN5/'Calc_오픈정렬(시즌미반영)'!$F5*100)</f>
        <v>119.06479453819401</v>
      </c>
    </row>
    <row r="6" spans="1:66" x14ac:dyDescent="0.3">
      <c r="A6" t="str">
        <f>'Calc_오픈정렬(시즌미반영)'!A6</f>
        <v>(0005) 대학점</v>
      </c>
      <c r="B6" t="str">
        <f>'Calc_오픈정렬(시즌미반영)'!B6</f>
        <v>150-2</v>
      </c>
      <c r="C6">
        <f>'Calc_오픈정렬(시즌미반영)'!C6</f>
        <v>2</v>
      </c>
      <c r="D6" t="str">
        <f>'Calc_오픈정렬(시즌미반영)'!D6</f>
        <v>2</v>
      </c>
      <c r="E6" s="1">
        <f>'Calc_오픈정렬(시즌미반영)'!E6</f>
        <v>42736</v>
      </c>
      <c r="F6">
        <f>'Calc_오픈정렬(시즌미반영)'!F6</f>
        <v>6426333.333333333</v>
      </c>
      <c r="G6">
        <f>IF(OR('Calc_오픈정렬(시즌미반영)'!$F6="",'Calc_오픈정렬(시즌미반영)'!G6=""),"",'Calc_오픈정렬(시즌미반영)'!G6/'Calc_오픈정렬(시즌미반영)'!$F6*100)</f>
        <v>70.506769023289593</v>
      </c>
      <c r="H6">
        <f>IF(OR('Calc_오픈정렬(시즌미반영)'!$F6="",'Calc_오픈정렬(시즌미반영)'!H6=""),"",'Calc_오픈정렬(시즌미반영)'!H6/'Calc_오픈정렬(시즌미반영)'!$F6*100)</f>
        <v>69.868769127029424</v>
      </c>
      <c r="I6">
        <f>IF(OR('Calc_오픈정렬(시즌미반영)'!$F6="",'Calc_오픈정렬(시즌미반영)'!I6=""),"",'Calc_오픈정렬(시즌미반영)'!I6/'Calc_오픈정렬(시즌미반영)'!$F6*100)</f>
        <v>80.963742932724728</v>
      </c>
      <c r="J6">
        <f>IF(OR('Calc_오픈정렬(시즌미반영)'!$F6="",'Calc_오픈정렬(시즌미반영)'!J6=""),"",'Calc_오픈정렬(시즌미반영)'!J6/'Calc_오픈정렬(시즌미반영)'!$F6*100)</f>
        <v>80.185694278748898</v>
      </c>
      <c r="K6">
        <f>IF(OR('Calc_오픈정렬(시즌미반영)'!$F6="",'Calc_오픈정렬(시즌미반영)'!K6=""),"",'Calc_오픈정렬(시즌미반영)'!K6/'Calc_오픈정렬(시즌미반영)'!$F6*100)</f>
        <v>97.44281342393279</v>
      </c>
      <c r="L6">
        <f>IF(OR('Calc_오픈정렬(시즌미반영)'!$F6="",'Calc_오픈정렬(시즌미반영)'!L6=""),"",'Calc_오픈정렬(시즌미반영)'!L6/'Calc_오픈정렬(시즌미반영)'!$F6*100)</f>
        <v>95.030862596607719</v>
      </c>
      <c r="M6">
        <f>IF(OR('Calc_오픈정렬(시즌미반영)'!$F6="",'Calc_오픈정렬(시즌미반영)'!M6=""),"",'Calc_오픈정렬(시즌미반영)'!M6/'Calc_오픈정렬(시즌미반영)'!$F6*100)</f>
        <v>119.05700503138131</v>
      </c>
      <c r="N6">
        <f>IF(OR('Calc_오픈정렬(시즌미반영)'!$F6="",'Calc_오픈정렬(시즌미반영)'!N6=""),"",'Calc_오픈정렬(시즌미반영)'!N6/'Calc_오픈정렬(시즌미반영)'!$F6*100)</f>
        <v>106.96612894859692</v>
      </c>
      <c r="O6">
        <f>IF(OR('Calc_오픈정렬(시즌미반영)'!$F6="",'Calc_오픈정렬(시즌미반영)'!O6=""),"",'Calc_오픈정렬(시즌미반영)'!O6/'Calc_오픈정렬(시즌미반영)'!$F6*100)</f>
        <v>101.31749572073241</v>
      </c>
      <c r="P6">
        <f>IF(OR('Calc_오픈정렬(시즌미반영)'!$F6="",'Calc_오픈정렬(시즌미반영)'!P6=""),"",'Calc_오픈정렬(시즌미반영)'!P6/'Calc_오픈정렬(시즌미반영)'!$F6*100)</f>
        <v>104.61642201358991</v>
      </c>
      <c r="Q6">
        <f>IF(OR('Calc_오픈정렬(시즌미반영)'!$F6="",'Calc_오픈정렬(시즌미반영)'!Q6=""),"",'Calc_오픈정렬(시즌미반영)'!Q6/'Calc_오픈정렬(시즌미반영)'!$F6*100)</f>
        <v>82.084132994449917</v>
      </c>
      <c r="R6">
        <f>IF(OR('Calc_오픈정렬(시즌미반영)'!$F6="",'Calc_오픈정렬(시즌미반영)'!R6=""),"",'Calc_오픈정렬(시즌미반영)'!R6/'Calc_오픈정렬(시즌미반영)'!$F6*100)</f>
        <v>92.198765496135692</v>
      </c>
      <c r="S6">
        <f>IF(OR('Calc_오픈정렬(시즌미반영)'!$F6="",'Calc_오픈정렬(시즌미반영)'!S6=""),"",'Calc_오픈정렬(시즌미반영)'!S6/'Calc_오픈정렬(시즌미반영)'!$F6*100)</f>
        <v>87.577156491519276</v>
      </c>
      <c r="T6">
        <f>IF(OR('Calc_오픈정렬(시즌미반영)'!$F6="",'Calc_오픈정렬(시즌미반영)'!T6=""),"",'Calc_오픈정렬(시즌미반영)'!T6/'Calc_오픈정렬(시즌미반영)'!$F6*100)</f>
        <v>84.356035064059341</v>
      </c>
      <c r="U6">
        <f>IF(OR('Calc_오픈정렬(시즌미반영)'!$F6="",'Calc_오픈정렬(시즌미반영)'!U6=""),"",'Calc_오픈정렬(시즌미반영)'!U6/'Calc_오픈정렬(시즌미반영)'!$F6*100)</f>
        <v>86.830229783702478</v>
      </c>
      <c r="V6">
        <f>IF(OR('Calc_오픈정렬(시즌미반영)'!$F6="",'Calc_오픈정렬(시즌미반영)'!V6=""),"",'Calc_오픈정렬(시즌미반영)'!V6/'Calc_오픈정렬(시즌미반영)'!$F6*100)</f>
        <v>77.680377612946742</v>
      </c>
      <c r="W6">
        <f>IF(OR('Calc_오픈정렬(시즌미반영)'!$F6="",'Calc_오픈정렬(시즌미반영)'!W6=""),"",'Calc_오픈정렬(시즌미반영)'!W6/'Calc_오픈정렬(시즌미반영)'!$F6*100)</f>
        <v>97.287203693137613</v>
      </c>
      <c r="X6">
        <f>IF(OR('Calc_오픈정렬(시즌미반영)'!$F6="",'Calc_오픈정렬(시즌미반영)'!X6=""),"",'Calc_오픈정렬(시즌미반영)'!X6/'Calc_오픈정렬(시즌미반영)'!$F6*100)</f>
        <v>102.67130037865036</v>
      </c>
      <c r="Y6">
        <f>IF(OR('Calc_오픈정렬(시즌미반영)'!$F6="",'Calc_오픈정렬(시즌미반영)'!Y6=""),"",'Calc_오픈정렬(시즌미반영)'!Y6/'Calc_오픈정렬(시즌미반영)'!$F6*100)</f>
        <v>119.29041962757405</v>
      </c>
      <c r="Z6">
        <f>IF(OR('Calc_오픈정렬(시즌미반영)'!$F6="",'Calc_오픈정렬(시즌미반영)'!Z6=""),"",'Calc_오픈정렬(시즌미반영)'!Z6/'Calc_오픈정렬(시즌미반영)'!$F6*100)</f>
        <v>97.894081643238763</v>
      </c>
      <c r="AA6">
        <f>IF(OR('Calc_오픈정렬(시즌미반영)'!$F6="",'Calc_오픈정렬(시즌미반영)'!AA6=""),"",'Calc_오픈정렬(시즌미반영)'!AA6/'Calc_오픈정렬(시즌미반영)'!$F6*100)</f>
        <v>116.16266403859122</v>
      </c>
      <c r="AB6">
        <f>IF(OR('Calc_오픈정렬(시즌미반영)'!$F6="",'Calc_오픈정렬(시즌미반영)'!AB6=""),"",'Calc_오픈정렬(시즌미반영)'!AB6/'Calc_오픈정렬(시즌미반영)'!$F6*100)</f>
        <v>112.98822553036985</v>
      </c>
      <c r="AC6">
        <f>IF(OR('Calc_오픈정렬(시즌미반영)'!$F6="",'Calc_오픈정렬(시즌미반영)'!AC6=""),"",'Calc_오픈정렬(시즌미반영)'!AC6/'Calc_오픈정렬(시즌미반영)'!$F6*100)</f>
        <v>101.19300793609627</v>
      </c>
      <c r="AD6">
        <f>IF(OR('Calc_오픈정렬(시즌미반영)'!$F6="",'Calc_오픈정렬(시즌미반영)'!AD6=""),"",'Calc_오픈정렬(시즌미반영)'!AD6/'Calc_오픈정렬(시즌미반영)'!$F6*100)</f>
        <v>117.2674931272369</v>
      </c>
      <c r="AE6">
        <f>IF(OR('Calc_오픈정렬(시즌미반영)'!$F6="",'Calc_오픈정렬(시즌미반영)'!AE6=""),"",'Calc_오픈정렬(시즌미반영)'!AE6/'Calc_오픈정렬(시즌미반영)'!$F6*100)</f>
        <v>106.40593391773432</v>
      </c>
      <c r="AF6">
        <f>IF(OR('Calc_오픈정렬(시즌미반영)'!$F6="",'Calc_오픈정렬(시즌미반영)'!AF6=""),"",'Calc_오픈정렬(시즌미반영)'!AF6/'Calc_오픈정렬(시즌미반영)'!$F6*100)</f>
        <v>89.133253799470936</v>
      </c>
      <c r="AG6">
        <f>IF(OR('Calc_오픈정렬(시즌미반영)'!$F6="",'Calc_오픈정렬(시즌미반영)'!AG6=""),"",'Calc_오픈정렬(시즌미반영)'!AG6/'Calc_오픈정렬(시즌미반영)'!$F6*100)</f>
        <v>103.90061725193216</v>
      </c>
      <c r="AH6">
        <f>IF(OR('Calc_오픈정렬(시즌미반영)'!$F6="",'Calc_오픈정렬(시즌미반영)'!AH6=""),"",'Calc_오픈정렬(시즌미반영)'!AH6/'Calc_오픈정렬(시즌미반영)'!$F6*100)</f>
        <v>102.50012967477566</v>
      </c>
      <c r="AI6">
        <f>IF(OR('Calc_오픈정렬(시즌미반영)'!$F6="",'Calc_오픈정렬(시즌미반영)'!AI6=""),"",'Calc_오픈정렬(시즌미반영)'!AI6/'Calc_오픈정렬(시즌미반영)'!$F6*100)</f>
        <v>113.81295710358421</v>
      </c>
      <c r="AJ6">
        <f>IF(OR('Calc_오픈정렬(시즌미반영)'!$F6="",'Calc_오픈정렬(시즌미반영)'!AJ6=""),"",'Calc_오픈정렬(시즌미반영)'!AJ6/'Calc_오픈정렬(시즌미반영)'!$F6*100)</f>
        <v>115.30681051921781</v>
      </c>
      <c r="AK6">
        <f>IF(OR('Calc_오픈정렬(시즌미반영)'!$F6="",'Calc_오픈정렬(시즌미반영)'!AK6=""),"",'Calc_오픈정렬(시즌미반영)'!AK6/'Calc_오픈정렬(시즌미반영)'!$F6*100)</f>
        <v>122.68271175890865</v>
      </c>
      <c r="AL6">
        <f>IF(OR('Calc_오픈정렬(시즌미반영)'!$F6="",'Calc_오픈정렬(시즌미반영)'!AL6=""),"",'Calc_오픈정렬(시즌미반영)'!AL6/'Calc_오픈정렬(시즌미반영)'!$F6*100)</f>
        <v>133.91773432231963</v>
      </c>
      <c r="AM6">
        <f>IF(OR('Calc_오픈정렬(시즌미반영)'!$F6="",'Calc_오픈정렬(시즌미반영)'!AM6=""),"",'Calc_오픈정렬(시즌미반영)'!AM6/'Calc_오픈정렬(시즌미반영)'!$F6*100)</f>
        <v>132.1282224181752</v>
      </c>
      <c r="AN6">
        <f>IF(OR('Calc_오픈정렬(시즌미반영)'!$F6="",'Calc_오픈정렬(시즌미반영)'!AN6=""),"",'Calc_오픈정렬(시즌미반영)'!AN6/'Calc_오픈정렬(시즌미반영)'!$F6*100)</f>
        <v>130.52544219098502</v>
      </c>
      <c r="AO6">
        <f>IF(OR('Calc_오픈정렬(시즌미반영)'!$F6="",'Calc_오픈정렬(시즌미반영)'!AO6=""),"",'Calc_오픈정렬(시즌미반영)'!AO6/'Calc_오픈정렬(시즌미반영)'!$F6*100)</f>
        <v>115.66471290004669</v>
      </c>
      <c r="AP6">
        <f>IF(OR('Calc_오픈정렬(시즌미반영)'!$F6="",'Calc_오픈정렬(시즌미반영)'!AP6=""),"",'Calc_오픈정렬(시즌미반영)'!AP6/'Calc_오픈정렬(시즌미반영)'!$F6*100)</f>
        <v>104.83427563670315</v>
      </c>
      <c r="AQ6">
        <f>IF(OR('Calc_오픈정렬(시즌미반영)'!$F6="",'Calc_오픈정렬(시즌미반영)'!AQ6=""),"",'Calc_오픈정렬(시즌미반영)'!AQ6/'Calc_오픈정렬(시즌미반영)'!$F6*100)</f>
        <v>90.129156076559994</v>
      </c>
      <c r="AR6">
        <f>IF(OR('Calc_오픈정렬(시즌미반영)'!$F6="",'Calc_오픈정렬(시즌미반영)'!AR6=""),"",'Calc_오픈정렬(시즌미반영)'!AR6/'Calc_오픈정렬(시즌미반영)'!$F6*100)</f>
        <v>83.998132683230466</v>
      </c>
      <c r="AS6">
        <f>IF(OR('Calc_오픈정렬(시즌미반영)'!$F6="",'Calc_오픈정렬(시즌미반영)'!AS6=""),"",'Calc_오픈정렬(시즌미반영)'!AS6/'Calc_오픈정렬(시즌미반영)'!$F6*100)</f>
        <v>74.879402458633749</v>
      </c>
      <c r="AT6">
        <f>IF(OR('Calc_오픈정렬(시즌미반영)'!$F6="",'Calc_오픈정렬(시즌미반영)'!AT6=""),"",'Calc_오픈정렬(시즌미반영)'!AT6/'Calc_오픈정렬(시즌미반영)'!$F6*100)</f>
        <v>64.329062710721516</v>
      </c>
      <c r="AU6">
        <f>IF(OR('Calc_오픈정렬(시즌미반영)'!$F6="",'Calc_오픈정렬(시즌미반영)'!AU6=""),"",'Calc_오픈정렬(시즌미반영)'!AU6/'Calc_오픈정렬(시즌미반영)'!$F6*100)</f>
        <v>85.243010529591785</v>
      </c>
      <c r="AV6">
        <f>IF(OR('Calc_오픈정렬(시즌미반영)'!$F6="",'Calc_오픈정렬(시즌미반영)'!AV6=""),"",'Calc_오픈정렬(시즌미반영)'!AV6/'Calc_오픈정렬(시즌미반영)'!$F6*100)</f>
        <v>68.530525442190992</v>
      </c>
      <c r="AW6">
        <f>IF(OR('Calc_오픈정렬(시즌미반영)'!$F6="",'Calc_오픈정렬(시즌미반영)'!AW6=""),"",'Calc_오픈정렬(시즌미반영)'!AW6/'Calc_오픈정렬(시즌미반영)'!$F6*100)</f>
        <v>73.043207635250795</v>
      </c>
      <c r="AX6">
        <f>IF(OR('Calc_오픈정렬(시즌미반영)'!$F6="",'Calc_오픈정렬(시즌미반영)'!AX6=""),"",'Calc_오픈정렬(시즌미반영)'!AX6/'Calc_오픈정렬(시즌미반영)'!$F6*100)</f>
        <v>90.31588775351419</v>
      </c>
      <c r="AY6">
        <f>IF(OR('Calc_오픈정렬(시즌미반영)'!$F6="",'Calc_오픈정렬(시즌미반영)'!AY6=""),"",'Calc_오픈정렬(시즌미반영)'!AY6/'Calc_오픈정렬(시즌미반영)'!$F6*100)</f>
        <v>62.679599564292751</v>
      </c>
      <c r="AZ6">
        <f>IF(OR('Calc_오픈정렬(시즌미반영)'!$F6="",'Calc_오픈정렬(시즌미반영)'!AZ6=""),"",'Calc_오픈정렬(시즌미반영)'!AZ6/'Calc_오픈정렬(시즌미반영)'!$F6*100)</f>
        <v>68.966232688417449</v>
      </c>
      <c r="BA6">
        <f>IF(OR('Calc_오픈정렬(시즌미반영)'!$F6="",'Calc_오픈정렬(시즌미반영)'!BA6=""),"",'Calc_오픈정렬(시즌미반영)'!BA6/'Calc_오픈정렬(시즌미반영)'!$F6*100)</f>
        <v>69.293013123087306</v>
      </c>
      <c r="BB6">
        <f>IF(OR('Calc_오픈정렬(시즌미반영)'!$F6="",'Calc_오픈정렬(시즌미반영)'!BB6=""),"",'Calc_오픈정렬(시즌미반영)'!BB6/'Calc_오픈정렬(시즌미반영)'!$F6*100)</f>
        <v>56.39296644016806</v>
      </c>
      <c r="BC6">
        <f>IF(OR('Calc_오픈정렬(시즌미반영)'!$F6="",'Calc_오픈정렬(시즌미반영)'!BC6=""),"",'Calc_오픈정렬(시즌미반영)'!BC6/'Calc_오픈정렬(시즌미반영)'!$F6*100)</f>
        <v>59.442917163753307</v>
      </c>
      <c r="BD6">
        <f>IF(OR('Calc_오픈정렬(시즌미반영)'!$F6="",'Calc_오픈정렬(시즌미반영)'!BD6=""),"",'Calc_오픈정렬(시즌미반영)'!BD6/'Calc_오픈정렬(시즌미반영)'!$F6*100)</f>
        <v>52.767259712640701</v>
      </c>
      <c r="BE6">
        <f>IF(OR('Calc_오픈정렬(시즌미반영)'!$F6="",'Calc_오픈정렬(시즌미반영)'!BE6=""),"",'Calc_오픈정렬(시즌미반영)'!BE6/'Calc_오픈정렬(시즌미반영)'!$F6*100)</f>
        <v>62.461745941179522</v>
      </c>
      <c r="BF6">
        <f>IF(OR('Calc_오픈정렬(시즌미반영)'!$F6="",'Calc_오픈정렬(시즌미반영)'!BF6=""),"",'Calc_오픈정렬(시즌미반영)'!BF6/'Calc_오픈정렬(시즌미반영)'!$F6*100)</f>
        <v>65.807355153275594</v>
      </c>
      <c r="BG6">
        <f>IF(OR('Calc_오픈정렬(시즌미반영)'!$F6="",'Calc_오픈정렬(시즌미반영)'!BG6=""),"",'Calc_오픈정렬(시즌미반영)'!BG6/'Calc_오픈정렬(시즌미반영)'!$F6*100)</f>
        <v>78.925255459308062</v>
      </c>
      <c r="BH6">
        <f>IF(OR('Calc_오픈정렬(시즌미반영)'!$F6="",'Calc_오픈정렬(시즌미반영)'!BH6=""),"",'Calc_오픈정렬(시즌미반영)'!BH6/'Calc_오픈정렬(시즌미반영)'!$F6*100)</f>
        <v>68.955340007261796</v>
      </c>
      <c r="BI6">
        <f>IF(OR('Calc_오픈정렬(시즌미반영)'!$F6="",'Calc_오픈정렬(시즌미반영)'!BI6=""),"",'Calc_오픈정렬(시즌미반영)'!BI6/'Calc_오픈정렬(시즌미반영)'!$F6*100)</f>
        <v>80.688313709217283</v>
      </c>
      <c r="BJ6">
        <f>IF(OR('Calc_오픈정렬(시즌미반영)'!$F6="",'Calc_오픈정렬(시즌미반영)'!BJ6=""),"",'Calc_오픈정렬(시즌미반영)'!BJ6/'Calc_오픈정렬(시즌미반영)'!$F6*100)</f>
        <v>64.923491882359045</v>
      </c>
      <c r="BK6">
        <f>IF(OR('Calc_오픈정렬(시즌미반영)'!$F6="",'Calc_오픈정렬(시즌미반영)'!BK6=""),"",'Calc_오픈정렬(시즌미반영)'!BK6/'Calc_오픈정렬(시즌미반영)'!$F6*100)</f>
        <v>70.967373826443279</v>
      </c>
      <c r="BL6">
        <f>IF(OR('Calc_오픈정렬(시즌미반영)'!$F6="",'Calc_오픈정렬(시즌미반영)'!BL6=""),"",'Calc_오픈정렬(시즌미반영)'!BL6/'Calc_오픈정렬(시즌미반영)'!$F6*100)</f>
        <v>67.248301260438822</v>
      </c>
      <c r="BM6">
        <f>IF(OR('Calc_오픈정렬(시즌미반영)'!$F6="",'Calc_오픈정렬(시즌미반영)'!BM6=""),"",'Calc_오픈정렬(시즌미반영)'!BM6/'Calc_오픈정렬(시즌미반영)'!$F6*100)</f>
        <v>54.709269152964367</v>
      </c>
      <c r="BN6">
        <f>IF(OR('Calc_오픈정렬(시즌미반영)'!$F6="",'Calc_오픈정렬(시즌미반영)'!BN6=""),"",'Calc_오픈정렬(시즌미반영)'!BN6/'Calc_오픈정렬(시즌미반영)'!$F6*100)</f>
        <v>53.934332693604446</v>
      </c>
    </row>
    <row r="7" spans="1:66" x14ac:dyDescent="0.3">
      <c r="A7" t="str">
        <f>'Calc_오픈정렬(시즌미반영)'!A7</f>
        <v>(0006) 서림점</v>
      </c>
      <c r="B7" t="str">
        <f>'Calc_오픈정렬(시즌미반영)'!B7</f>
        <v>150-2</v>
      </c>
      <c r="C7">
        <f>'Calc_오픈정렬(시즌미반영)'!C7</f>
        <v>2</v>
      </c>
      <c r="D7" t="str">
        <f>'Calc_오픈정렬(시즌미반영)'!D7</f>
        <v>2</v>
      </c>
      <c r="E7" s="1">
        <f>'Calc_오픈정렬(시즌미반영)'!E7</f>
        <v>43040</v>
      </c>
      <c r="F7">
        <f>'Calc_오픈정렬(시즌미반영)'!F7</f>
        <v>4224000</v>
      </c>
      <c r="G7">
        <f>IF(OR('Calc_오픈정렬(시즌미반영)'!$F7="",'Calc_오픈정렬(시즌미반영)'!G7=""),"",'Calc_오픈정렬(시즌미반영)'!G7/'Calc_오픈정렬(시즌미반영)'!$F7*100)</f>
        <v>63.257575757575758</v>
      </c>
      <c r="H7">
        <f>IF(OR('Calc_오픈정렬(시즌미반영)'!$F7="",'Calc_오픈정렬(시즌미반영)'!H7=""),"",'Calc_오픈정렬(시즌미반영)'!H7/'Calc_오픈정렬(시즌미반영)'!$F7*100)</f>
        <v>81.794507575757578</v>
      </c>
      <c r="I7">
        <f>IF(OR('Calc_오픈정렬(시즌미반영)'!$F7="",'Calc_오픈정렬(시즌미반영)'!I7=""),"",'Calc_오픈정렬(시즌미반영)'!I7/'Calc_오픈정렬(시즌미반영)'!$F7*100)</f>
        <v>94.95738636363636</v>
      </c>
      <c r="J7">
        <f>IF(OR('Calc_오픈정렬(시즌미반영)'!$F7="",'Calc_오픈정렬(시즌미반영)'!J7=""),"",'Calc_오픈정렬(시즌미반영)'!J7/'Calc_오픈정렬(시즌미반영)'!$F7*100)</f>
        <v>82.339015151515156</v>
      </c>
      <c r="K7">
        <f>IF(OR('Calc_오픈정렬(시즌미반영)'!$F7="",'Calc_오픈정렬(시즌미반영)'!K7=""),"",'Calc_오픈정렬(시즌미반영)'!K7/'Calc_오픈정렬(시즌미반영)'!$F7*100)</f>
        <v>93.110795454545453</v>
      </c>
      <c r="L7">
        <f>IF(OR('Calc_오픈정렬(시즌미반영)'!$F7="",'Calc_오픈정렬(시즌미반영)'!L7=""),"",'Calc_오픈정렬(시즌미반영)'!L7/'Calc_오픈정렬(시즌미반영)'!$F7*100)</f>
        <v>91.074810606060609</v>
      </c>
      <c r="M7">
        <f>IF(OR('Calc_오픈정렬(시즌미반영)'!$F7="",'Calc_오픈정렬(시즌미반영)'!M7=""),"",'Calc_오픈정렬(시즌미반영)'!M7/'Calc_오픈정렬(시즌미반영)'!$F7*100)</f>
        <v>110.9375</v>
      </c>
      <c r="N7">
        <f>IF(OR('Calc_오픈정렬(시즌미반영)'!$F7="",'Calc_오픈정렬(시즌미반영)'!N7=""),"",'Calc_오픈정렬(시즌미반영)'!N7/'Calc_오픈정렬(시즌미반영)'!$F7*100)</f>
        <v>106.22632575757575</v>
      </c>
      <c r="O7">
        <f>IF(OR('Calc_오픈정렬(시즌미반영)'!$F7="",'Calc_오픈정렬(시즌미반영)'!O7=""),"",'Calc_오픈정렬(시즌미반영)'!O7/'Calc_오픈정렬(시즌미반영)'!$F7*100)</f>
        <v>116.31155303030303</v>
      </c>
      <c r="P7">
        <f>IF(OR('Calc_오픈정렬(시즌미반영)'!$F7="",'Calc_오픈정렬(시즌미반영)'!P7=""),"",'Calc_오픈정렬(시즌미반영)'!P7/'Calc_오픈정렬(시즌미반영)'!$F7*100)</f>
        <v>103.66950757575756</v>
      </c>
      <c r="Q7">
        <f>IF(OR('Calc_오픈정렬(시즌미반영)'!$F7="",'Calc_오픈정렬(시즌미반영)'!Q7=""),"",'Calc_오픈정렬(시즌미반영)'!Q7/'Calc_오픈정렬(시즌미반영)'!$F7*100)</f>
        <v>119.38920454545455</v>
      </c>
      <c r="R7">
        <f>IF(OR('Calc_오픈정렬(시즌미반영)'!$F7="",'Calc_오픈정렬(시즌미반영)'!R7=""),"",'Calc_오픈정렬(시즌미반영)'!R7/'Calc_오픈정렬(시즌미반영)'!$F7*100)</f>
        <v>119.55492424242425</v>
      </c>
      <c r="S7">
        <f>IF(OR('Calc_오픈정렬(시즌미반영)'!$F7="",'Calc_오픈정렬(시즌미반영)'!S7=""),"",'Calc_오픈정렬(시즌미반영)'!S7/'Calc_오픈정렬(시즌미반영)'!$F7*100)</f>
        <v>126.79924242424244</v>
      </c>
      <c r="T7">
        <f>IF(OR('Calc_오픈정렬(시즌미반영)'!$F7="",'Calc_오픈정렬(시즌미반영)'!T7=""),"",'Calc_오픈정렬(시즌미반영)'!T7/'Calc_오픈정렬(시즌미반영)'!$F7*100)</f>
        <v>133.68844696969697</v>
      </c>
      <c r="U7">
        <f>IF(OR('Calc_오픈정렬(시즌미반영)'!$F7="",'Calc_오픈정렬(시즌미반영)'!U7=""),"",'Calc_오픈정렬(시즌미반영)'!U7/'Calc_오픈정렬(시즌미반영)'!$F7*100)</f>
        <v>126.58617424242425</v>
      </c>
      <c r="V7">
        <f>IF(OR('Calc_오픈정렬(시즌미반영)'!$F7="",'Calc_오픈정렬(시즌미반영)'!V7=""),"",'Calc_오픈정렬(시즌미반영)'!V7/'Calc_오픈정렬(시즌미반영)'!$F7*100)</f>
        <v>125.82859848484848</v>
      </c>
      <c r="W7">
        <f>IF(OR('Calc_오픈정렬(시즌미반영)'!$F7="",'Calc_오픈정렬(시즌미반영)'!W7=""),"",'Calc_오픈정렬(시즌미반영)'!W7/'Calc_오픈정렬(시즌미반영)'!$F7*100)</f>
        <v>144.64962121212122</v>
      </c>
      <c r="X7">
        <f>IF(OR('Calc_오픈정렬(시즌미반영)'!$F7="",'Calc_오픈정렬(시즌미반영)'!X7=""),"",'Calc_오픈정렬(시즌미반영)'!X7/'Calc_오픈정렬(시즌미반영)'!$F7*100)</f>
        <v>136.55303030303031</v>
      </c>
      <c r="Y7">
        <f>IF(OR('Calc_오픈정렬(시즌미반영)'!$F7="",'Calc_오픈정렬(시즌미반영)'!Y7=""),"",'Calc_오픈정렬(시즌미반영)'!Y7/'Calc_오픈정렬(시즌미반영)'!$F7*100)</f>
        <v>151.82291666666669</v>
      </c>
      <c r="Z7">
        <f>IF(OR('Calc_오픈정렬(시즌미반영)'!$F7="",'Calc_오픈정렬(시즌미반영)'!Z7=""),"",'Calc_오픈정렬(시즌미반영)'!Z7/'Calc_오픈정렬(시즌미반영)'!$F7*100)</f>
        <v>153.83522727272728</v>
      </c>
      <c r="AA7">
        <f>IF(OR('Calc_오픈정렬(시즌미반영)'!$F7="",'Calc_오픈정렬(시즌미반영)'!AA7=""),"",'Calc_오픈정렬(시즌미반영)'!AA7/'Calc_오픈정렬(시즌미반영)'!$F7*100)</f>
        <v>154.52178030303031</v>
      </c>
      <c r="AB7">
        <f>IF(OR('Calc_오픈정렬(시즌미반영)'!$F7="",'Calc_오픈정렬(시즌미반영)'!AB7=""),"",'Calc_오픈정렬(시즌미반영)'!AB7/'Calc_오픈정렬(시즌미반영)'!$F7*100)</f>
        <v>173.24810606060606</v>
      </c>
      <c r="AC7">
        <f>IF(OR('Calc_오픈정렬(시즌미반영)'!$F7="",'Calc_오픈정렬(시즌미반영)'!AC7=""),"",'Calc_오픈정렬(시즌미반영)'!AC7/'Calc_오픈정렬(시즌미반영)'!$F7*100)</f>
        <v>182.95454545454547</v>
      </c>
      <c r="AD7">
        <f>IF(OR('Calc_오픈정렬(시즌미반영)'!$F7="",'Calc_오픈정렬(시즌미반영)'!AD7=""),"",'Calc_오픈정렬(시즌미반영)'!AD7/'Calc_오픈정렬(시즌미반영)'!$F7*100)</f>
        <v>170.85700757575756</v>
      </c>
      <c r="AE7">
        <f>IF(OR('Calc_오픈정렬(시즌미반영)'!$F7="",'Calc_오픈정렬(시즌미반영)'!AE7=""),"",'Calc_오픈정렬(시즌미반영)'!AE7/'Calc_오픈정렬(시즌미반영)'!$F7*100)</f>
        <v>153.74053030303031</v>
      </c>
      <c r="AF7">
        <f>IF(OR('Calc_오픈정렬(시즌미반영)'!$F7="",'Calc_오픈정렬(시즌미반영)'!AF7=""),"",'Calc_오픈정렬(시즌미반영)'!AF7/'Calc_오픈정렬(시즌미반영)'!$F7*100)</f>
        <v>151.91761363636365</v>
      </c>
      <c r="AG7">
        <f>IF(OR('Calc_오픈정렬(시즌미반영)'!$F7="",'Calc_오픈정렬(시즌미반영)'!AG7=""),"",'Calc_오픈정렬(시즌미반영)'!AG7/'Calc_오픈정렬(시즌미반영)'!$F7*100)</f>
        <v>148.79261363636365</v>
      </c>
      <c r="AH7">
        <f>IF(OR('Calc_오픈정렬(시즌미반영)'!$F7="",'Calc_오픈정렬(시즌미반영)'!AH7=""),"",'Calc_오픈정렬(시즌미반영)'!AH7/'Calc_오픈정렬(시즌미반영)'!$F7*100)</f>
        <v>138.30492424242425</v>
      </c>
      <c r="AI7">
        <f>IF(OR('Calc_오픈정렬(시즌미반영)'!$F7="",'Calc_오픈정렬(시즌미반영)'!AI7=""),"",'Calc_오픈정렬(시즌미반영)'!AI7/'Calc_오픈정렬(시즌미반영)'!$F7*100)</f>
        <v>131.93655303030303</v>
      </c>
      <c r="AJ7">
        <f>IF(OR('Calc_오픈정렬(시즌미반영)'!$F7="",'Calc_오픈정렬(시즌미반영)'!AJ7=""),"",'Calc_오픈정렬(시즌미반영)'!AJ7/'Calc_오픈정렬(시즌미반영)'!$F7*100)</f>
        <v>130.56344696969697</v>
      </c>
      <c r="AK7">
        <f>IF(OR('Calc_오픈정렬(시즌미반영)'!$F7="",'Calc_오픈정렬(시즌미반영)'!AK7=""),"",'Calc_오픈정렬(시즌미반영)'!AK7/'Calc_오픈정렬(시즌미반영)'!$F7*100)</f>
        <v>173.62689393939394</v>
      </c>
      <c r="AL7">
        <f>IF(OR('Calc_오픈정렬(시즌미반영)'!$F7="",'Calc_오픈정렬(시즌미반영)'!AL7=""),"",'Calc_오픈정렬(시즌미반영)'!AL7/'Calc_오픈정렬(시즌미반영)'!$F7*100)</f>
        <v>141.40625</v>
      </c>
      <c r="AM7">
        <f>IF(OR('Calc_오픈정렬(시즌미반영)'!$F7="",'Calc_오픈정렬(시즌미반영)'!AM7=""),"",'Calc_오픈정렬(시즌미반영)'!AM7/'Calc_오픈정렬(시즌미반영)'!$F7*100)</f>
        <v>124.8342803030303</v>
      </c>
      <c r="AN7">
        <f>IF(OR('Calc_오픈정렬(시즌미반영)'!$F7="",'Calc_오픈정렬(시즌미반영)'!AN7=""),"",'Calc_오픈정렬(시즌미반영)'!AN7/'Calc_오픈정렬(시즌미반영)'!$F7*100)</f>
        <v>191.3589015151515</v>
      </c>
      <c r="AO7">
        <f>IF(OR('Calc_오픈정렬(시즌미반영)'!$F7="",'Calc_오픈정렬(시즌미반영)'!AO7=""),"",'Calc_오픈정렬(시즌미반영)'!AO7/'Calc_오픈정렬(시즌미반영)'!$F7*100)</f>
        <v>141.54829545454547</v>
      </c>
      <c r="AP7">
        <f>IF(OR('Calc_오픈정렬(시즌미반영)'!$F7="",'Calc_오픈정렬(시즌미반영)'!AP7=""),"",'Calc_오픈정렬(시즌미반영)'!AP7/'Calc_오픈정렬(시즌미반영)'!$F7*100)</f>
        <v>138.89678030303031</v>
      </c>
      <c r="AQ7">
        <f>IF(OR('Calc_오픈정렬(시즌미반영)'!$F7="",'Calc_오픈정렬(시즌미반영)'!AQ7=""),"",'Calc_오픈정렬(시즌미반영)'!AQ7/'Calc_오픈정렬(시즌미반영)'!$F7*100)</f>
        <v>139.82007575757575</v>
      </c>
      <c r="AR7">
        <f>IF(OR('Calc_오픈정렬(시즌미반영)'!$F7="",'Calc_오픈정렬(시즌미반영)'!AR7=""),"",'Calc_오픈정렬(시즌미반영)'!AR7/'Calc_오픈정렬(시즌미반영)'!$F7*100)</f>
        <v>126.65719696969697</v>
      </c>
      <c r="AS7">
        <f>IF(OR('Calc_오픈정렬(시즌미반영)'!$F7="",'Calc_오픈정렬(시즌미반영)'!AS7=""),"",'Calc_오픈정렬(시즌미반영)'!AS7/'Calc_오픈정렬(시즌미반영)'!$F7*100)</f>
        <v>122.60890151515152</v>
      </c>
      <c r="AT7">
        <f>IF(OR('Calc_오픈정렬(시즌미반영)'!$F7="",'Calc_오픈정렬(시즌미반영)'!AT7=""),"",'Calc_오픈정렬(시즌미반영)'!AT7/'Calc_오픈정렬(시즌미반영)'!$F7*100)</f>
        <v>113.87310606060606</v>
      </c>
      <c r="AU7">
        <f>IF(OR('Calc_오픈정렬(시즌미반영)'!$F7="",'Calc_오픈정렬(시즌미반영)'!AU7=""),"",'Calc_오픈정렬(시즌미반영)'!AU7/'Calc_오픈정렬(시즌미반영)'!$F7*100)</f>
        <v>124.97632575757575</v>
      </c>
      <c r="AV7">
        <f>IF(OR('Calc_오픈정렬(시즌미반영)'!$F7="",'Calc_오픈정렬(시즌미반영)'!AV7=""),"",'Calc_오픈정렬(시즌미반영)'!AV7/'Calc_오픈정렬(시즌미반영)'!$F7*100)</f>
        <v>124.66856060606059</v>
      </c>
      <c r="AW7">
        <f>IF(OR('Calc_오픈정렬(시즌미반영)'!$F7="",'Calc_오픈정렬(시즌미반영)'!AW7=""),"",'Calc_오픈정렬(시즌미반영)'!AW7/'Calc_오픈정렬(시즌미반영)'!$F7*100)</f>
        <v>140.90909090909091</v>
      </c>
      <c r="AX7">
        <f>IF(OR('Calc_오픈정렬(시즌미반영)'!$F7="",'Calc_오픈정렬(시즌미반영)'!AX7=""),"",'Calc_오픈정렬(시즌미반영)'!AX7/'Calc_오픈정렬(시즌미반영)'!$F7*100)</f>
        <v>140.29592803030303</v>
      </c>
      <c r="AY7">
        <f>IF(OR('Calc_오픈정렬(시즌미반영)'!$F7="",'Calc_오픈정렬(시즌미반영)'!AY7=""),"",'Calc_오픈정렬(시즌미반영)'!AY7/'Calc_오픈정렬(시즌미반영)'!$F7*100)</f>
        <v>133.11316287878788</v>
      </c>
      <c r="AZ7">
        <f>IF(OR('Calc_오픈정렬(시즌미반영)'!$F7="",'Calc_오픈정렬(시즌미반영)'!AZ7=""),"",'Calc_오픈정렬(시즌미반영)'!AZ7/'Calc_오픈정렬(시즌미반영)'!$F7*100)</f>
        <v>131.36837121212122</v>
      </c>
      <c r="BA7">
        <f>IF(OR('Calc_오픈정렬(시즌미반영)'!$F7="",'Calc_오픈정렬(시즌미반영)'!BA7=""),"",'Calc_오픈정렬(시즌미반영)'!BA7/'Calc_오픈정렬(시즌미반영)'!$F7*100)</f>
        <v>134.7964015151515</v>
      </c>
      <c r="BB7">
        <f>IF(OR('Calc_오픈정렬(시즌미반영)'!$F7="",'Calc_오픈정렬(시즌미반영)'!BB7=""),"",'Calc_오픈정렬(시즌미반영)'!BB7/'Calc_오픈정렬(시즌미반영)'!$F7*100)</f>
        <v>144.92424242424244</v>
      </c>
      <c r="BC7">
        <f>IF(OR('Calc_오픈정렬(시즌미반영)'!$F7="",'Calc_오픈정렬(시즌미반영)'!BC7=""),"",'Calc_오픈정렬(시즌미반영)'!BC7/'Calc_오픈정렬(시즌미반영)'!$F7*100)</f>
        <v>133.34517045454547</v>
      </c>
      <c r="BD7">
        <f>IF(OR('Calc_오픈정렬(시즌미반영)'!$F7="",'Calc_오픈정렬(시즌미반영)'!BD7=""),"",'Calc_오픈정렬(시즌미반영)'!BD7/'Calc_오픈정렬(시즌미반영)'!$F7*100)</f>
        <v>136.93655303030303</v>
      </c>
      <c r="BE7">
        <f>IF(OR('Calc_오픈정렬(시즌미반영)'!$F7="",'Calc_오픈정렬(시즌미반영)'!BE7=""),"",'Calc_오픈정렬(시즌미반영)'!BE7/'Calc_오픈정렬(시즌미반영)'!$F7*100)</f>
        <v>132.80539772727275</v>
      </c>
      <c r="BF7">
        <f>IF(OR('Calc_오픈정렬(시즌미반영)'!$F7="",'Calc_오픈정렬(시즌미반영)'!BF7=""),"",'Calc_오픈정렬(시즌미반영)'!BF7/'Calc_오픈정렬(시즌미반영)'!$F7*100)</f>
        <v>120.69365530303031</v>
      </c>
      <c r="BG7">
        <f>IF(OR('Calc_오픈정렬(시즌미반영)'!$F7="",'Calc_오픈정렬(시즌미반영)'!BG7=""),"",'Calc_오픈정렬(시즌미반영)'!BG7/'Calc_오픈정렬(시즌미반영)'!$F7*100)</f>
        <v>149.13352272727275</v>
      </c>
      <c r="BH7">
        <f>IF(OR('Calc_오픈정렬(시즌미반영)'!$F7="",'Calc_오픈정렬(시즌미반영)'!BH7=""),"",'Calc_오픈정렬(시즌미반영)'!BH7/'Calc_오픈정렬(시즌미반영)'!$F7*100)</f>
        <v>148.96780303030303</v>
      </c>
      <c r="BI7">
        <f>IF(OR('Calc_오픈정렬(시즌미반영)'!$F7="",'Calc_오픈정렬(시즌미반영)'!BI7=""),"",'Calc_오픈정렬(시즌미반영)'!BI7/'Calc_오픈정렬(시즌미반영)'!$F7*100)</f>
        <v>166.02746212121212</v>
      </c>
      <c r="BJ7">
        <f>IF(OR('Calc_오픈정렬(시즌미반영)'!$F7="",'Calc_오픈정렬(시즌미반영)'!BJ7=""),"",'Calc_오픈정렬(시즌미반영)'!BJ7/'Calc_오픈정렬(시즌미반영)'!$F7*100)</f>
        <v>176.83712121212122</v>
      </c>
      <c r="BK7">
        <f>IF(OR('Calc_오픈정렬(시즌미반영)'!$F7="",'Calc_오픈정렬(시즌미반영)'!BK7=""),"",'Calc_오픈정렬(시즌미반영)'!BK7/'Calc_오픈정렬(시즌미반영)'!$F7*100)</f>
        <v>198.70738636363637</v>
      </c>
      <c r="BL7">
        <f>IF(OR('Calc_오픈정렬(시즌미반영)'!$F7="",'Calc_오픈정렬(시즌미반영)'!BL7=""),"",'Calc_오픈정렬(시즌미반영)'!BL7/'Calc_오픈정렬(시즌미반영)'!$F7*100)</f>
        <v>181.16477272727275</v>
      </c>
      <c r="BM7">
        <f>IF(OR('Calc_오픈정렬(시즌미반영)'!$F7="",'Calc_오픈정렬(시즌미반영)'!BM7=""),"",'Calc_오픈정렬(시즌미반영)'!BM7/'Calc_오픈정렬(시즌미반영)'!$F7*100)</f>
        <v>170.88068181818181</v>
      </c>
      <c r="BN7">
        <f>IF(OR('Calc_오픈정렬(시즌미반영)'!$F7="",'Calc_오픈정렬(시즌미반영)'!BN7=""),"",'Calc_오픈정렬(시즌미반영)'!BN7/'Calc_오픈정렬(시즌미반영)'!$F7*100)</f>
        <v>196.07481060606059</v>
      </c>
    </row>
    <row r="8" spans="1:66" x14ac:dyDescent="0.3">
      <c r="A8" t="str">
        <f>'Calc_오픈정렬(시즌미반영)'!A8</f>
        <v>(0007) 낙성대점</v>
      </c>
      <c r="B8" t="str">
        <f>'Calc_오픈정렬(시즌미반영)'!B8</f>
        <v>150-1</v>
      </c>
      <c r="C8">
        <f>'Calc_오픈정렬(시즌미반영)'!C8</f>
        <v>1</v>
      </c>
      <c r="D8" t="str">
        <f>'Calc_오픈정렬(시즌미반영)'!D8</f>
        <v>1</v>
      </c>
      <c r="E8" s="1">
        <f>'Calc_오픈정렬(시즌미반영)'!E8</f>
        <v>43160</v>
      </c>
      <c r="F8">
        <f>'Calc_오픈정렬(시즌미반영)'!F8</f>
        <v>5462000</v>
      </c>
      <c r="G8">
        <f>IF(OR('Calc_오픈정렬(시즌미반영)'!$F8="",'Calc_오픈정렬(시즌미반영)'!G8=""),"",'Calc_오픈정렬(시즌미반영)'!G8/'Calc_오픈정렬(시즌미반영)'!$F8*100)</f>
        <v>70.999633833760527</v>
      </c>
      <c r="H8">
        <f>IF(OR('Calc_오픈정렬(시즌미반영)'!$F8="",'Calc_오픈정렬(시즌미반영)'!H8=""),"",'Calc_오픈정렬(시즌미반영)'!H8/'Calc_오픈정렬(시즌미반영)'!$F8*100)</f>
        <v>69.589893811790546</v>
      </c>
      <c r="I8">
        <f>IF(OR('Calc_오픈정렬(시즌미반영)'!$F8="",'Calc_오픈정렬(시즌미반영)'!I8=""),"",'Calc_오픈정렬(시즌미반영)'!I8/'Calc_오픈정렬(시즌미반영)'!$F8*100)</f>
        <v>100.09154155986819</v>
      </c>
      <c r="J8">
        <f>IF(OR('Calc_오픈정렬(시즌미반영)'!$F8="",'Calc_오픈정렬(시즌미반영)'!J8=""),"",'Calc_오픈정렬(시즌미반영)'!J8/'Calc_오픈정렬(시즌미반영)'!$F8*100)</f>
        <v>98.626876601977301</v>
      </c>
      <c r="K8">
        <f>IF(OR('Calc_오픈정렬(시즌미반영)'!$F8="",'Calc_오픈정렬(시즌미반영)'!K8=""),"",'Calc_오픈정렬(시즌미반영)'!K8/'Calc_오픈정렬(시즌미반영)'!$F8*100)</f>
        <v>103.44196265104357</v>
      </c>
      <c r="L8">
        <f>IF(OR('Calc_오픈정렬(시즌미반영)'!$F8="",'Calc_오픈정렬(시즌미반영)'!L8=""),"",'Calc_오픈정렬(시즌미반영)'!L8/'Calc_오픈정렬(시즌미반영)'!$F8*100)</f>
        <v>82.460637129256682</v>
      </c>
      <c r="M8">
        <f>IF(OR('Calc_오픈정렬(시즌미반영)'!$F8="",'Calc_오픈정렬(시즌미반영)'!M8=""),"",'Calc_오픈정렬(시즌미반영)'!M8/'Calc_오픈정렬(시즌미반영)'!$F8*100)</f>
        <v>104.08275357012084</v>
      </c>
      <c r="N8">
        <f>IF(OR('Calc_오픈정렬(시즌미반영)'!$F8="",'Calc_오픈정렬(시즌미반영)'!N8=""),"",'Calc_오픈정렬(시즌미반영)'!N8/'Calc_오픈정렬(시즌미반영)'!$F8*100)</f>
        <v>114.24386671548883</v>
      </c>
      <c r="O8">
        <f>IF(OR('Calc_오픈정렬(시즌미반영)'!$F8="",'Calc_오픈정렬(시즌미반영)'!O8=""),"",'Calc_오픈정렬(시즌미반영)'!O8/'Calc_오픈정렬(시즌미반영)'!$F8*100)</f>
        <v>97.143903332112785</v>
      </c>
      <c r="P8">
        <f>IF(OR('Calc_오픈정렬(시즌미반영)'!$F8="",'Calc_오픈정렬(시즌미반영)'!P8=""),"",'Calc_오픈정렬(시즌미반영)'!P8/'Calc_오픈정렬(시즌미반영)'!$F8*100)</f>
        <v>114.29879165140974</v>
      </c>
      <c r="Q8">
        <f>IF(OR('Calc_오픈정렬(시즌미반영)'!$F8="",'Calc_오픈정렬(시즌미반영)'!Q8=""),"",'Calc_오픈정렬(시즌미반영)'!Q8/'Calc_오픈정렬(시즌미반영)'!$F8*100)</f>
        <v>103.82643720248994</v>
      </c>
      <c r="R8">
        <f>IF(OR('Calc_오픈정렬(시즌미반영)'!$F8="",'Calc_오픈정렬(시즌미반영)'!R8=""),"",'Calc_오픈정렬(시즌미반영)'!R8/'Calc_오픈정렬(시즌미반영)'!$F8*100)</f>
        <v>93.720248993042844</v>
      </c>
      <c r="S8">
        <f>IF(OR('Calc_오픈정렬(시즌미반영)'!$F8="",'Calc_오픈정렬(시즌미반영)'!S8=""),"",'Calc_오픈정렬(시즌미반영)'!S8/'Calc_오픈정렬(시즌미반영)'!$F8*100)</f>
        <v>123.61772244599048</v>
      </c>
      <c r="T8">
        <f>IF(OR('Calc_오픈정렬(시즌미반영)'!$F8="",'Calc_오픈정렬(시즌미반영)'!T8=""),"",'Calc_오픈정렬(시즌미반영)'!T8/'Calc_오픈정렬(시즌미반영)'!$F8*100)</f>
        <v>109.11753936287074</v>
      </c>
      <c r="U8">
        <f>IF(OR('Calc_오픈정렬(시즌미반영)'!$F8="",'Calc_오픈정렬(시즌미반영)'!U8=""),"",'Calc_오픈정렬(시즌미반영)'!U8/'Calc_오픈정렬(시즌미반영)'!$F8*100)</f>
        <v>118.98571951666057</v>
      </c>
      <c r="V8">
        <f>IF(OR('Calc_오픈정렬(시즌미반영)'!$F8="",'Calc_오픈정렬(시즌미반영)'!V8=""),"",'Calc_오픈정렬(시즌미반영)'!V8/'Calc_오픈정렬(시즌미반영)'!$F8*100)</f>
        <v>115.32405712193336</v>
      </c>
      <c r="W8">
        <f>IF(OR('Calc_오픈정렬(시즌미반영)'!$F8="",'Calc_오픈정렬(시즌미반영)'!W8=""),"",'Calc_오픈정렬(시즌미반영)'!W8/'Calc_오픈정렬(시즌미반영)'!$F8*100)</f>
        <v>119.15049432442328</v>
      </c>
      <c r="X8">
        <f>IF(OR('Calc_오픈정렬(시즌미반영)'!$F8="",'Calc_오픈정렬(시즌미반영)'!X8=""),"",'Calc_오픈정렬(시즌미반영)'!X8/'Calc_오픈정렬(시즌미반영)'!$F8*100)</f>
        <v>130.080556572684</v>
      </c>
      <c r="Y8">
        <f>IF(OR('Calc_오픈정렬(시즌미반영)'!$F8="",'Calc_오픈정렬(시즌미반영)'!Y8=""),"",'Calc_오픈정렬(시즌미반영)'!Y8/'Calc_오픈정렬(시즌미반영)'!$F8*100)</f>
        <v>144.5624313438301</v>
      </c>
      <c r="Z8">
        <f>IF(OR('Calc_오픈정렬(시즌미반영)'!$F8="",'Calc_오픈정렬(시즌미반영)'!Z8=""),"",'Calc_오픈정렬(시즌미반영)'!Z8/'Calc_오픈정렬(시즌미반영)'!$F8*100)</f>
        <v>142.12742585133651</v>
      </c>
      <c r="AA8">
        <f>IF(OR('Calc_오픈정렬(시즌미반영)'!$F8="",'Calc_오픈정렬(시즌미반영)'!AA8=""),"",'Calc_오픈정렬(시즌미반영)'!AA8/'Calc_오픈정렬(시즌미반영)'!$F8*100)</f>
        <v>126.23581105822043</v>
      </c>
      <c r="AB8">
        <f>IF(OR('Calc_오픈정렬(시즌미반영)'!$F8="",'Calc_오픈정렬(시즌미반영)'!AB8=""),"",'Calc_오픈정렬(시즌미반영)'!AB8/'Calc_오픈정렬(시즌미반영)'!$F8*100)</f>
        <v>136.36030757964116</v>
      </c>
      <c r="AC8">
        <f>IF(OR('Calc_오픈정렬(시즌미반영)'!$F8="",'Calc_오픈정렬(시즌미반영)'!AC8=""),"",'Calc_오픈정렬(시즌미반영)'!AC8/'Calc_오픈정렬(시즌미반영)'!$F8*100)</f>
        <v>129.53130721347492</v>
      </c>
      <c r="AD8">
        <f>IF(OR('Calc_오픈정렬(시즌미반영)'!$F8="",'Calc_오픈정렬(시즌미반영)'!AD8=""),"",'Calc_오픈정렬(시즌미반영)'!AD8/'Calc_오픈정렬(시즌미반영)'!$F8*100)</f>
        <v>110.19772976931527</v>
      </c>
      <c r="AE8">
        <f>IF(OR('Calc_오픈정렬(시즌미반영)'!$F8="",'Calc_오픈정렬(시즌미반영)'!AE8=""),"",'Calc_오픈정렬(시즌미반영)'!AE8/'Calc_오픈정렬(시즌미반영)'!$F8*100)</f>
        <v>118.39985353350421</v>
      </c>
      <c r="AF8">
        <f>IF(OR('Calc_오픈정렬(시즌미반영)'!$F8="",'Calc_오픈정렬(시즌미반영)'!AF8=""),"",'Calc_오픈정렬(시즌미반영)'!AF8/'Calc_오픈정렬(시즌미반영)'!$F8*100)</f>
        <v>111.55254485536435</v>
      </c>
      <c r="AG8">
        <f>IF(OR('Calc_오픈정렬(시즌미반영)'!$F8="",'Calc_오픈정렬(시즌미반영)'!AG8=""),"",'Calc_오픈정렬(시즌미반영)'!AG8/'Calc_오픈정렬(시즌미반영)'!$F8*100)</f>
        <v>149.15781764921275</v>
      </c>
      <c r="AH8">
        <f>IF(OR('Calc_오픈정렬(시즌미반영)'!$F8="",'Calc_오픈정렬(시즌미반영)'!AH8=""),"",'Calc_오픈정렬(시즌미반영)'!AH8/'Calc_오픈정렬(시즌미반영)'!$F8*100)</f>
        <v>122.95862321493958</v>
      </c>
      <c r="AI8">
        <f>IF(OR('Calc_오픈정렬(시즌미반영)'!$F8="",'Calc_오픈정렬(시즌미반영)'!AI8=""),"",'Calc_오픈정렬(시즌미반영)'!AI8/'Calc_오픈정렬(시즌미반영)'!$F8*100)</f>
        <v>138.04467228121567</v>
      </c>
      <c r="AJ8">
        <f>IF(OR('Calc_오픈정렬(시즌미반영)'!$F8="",'Calc_오픈정렬(시즌미반영)'!AJ8=""),"",'Calc_오픈정렬(시즌미반영)'!AJ8/'Calc_오픈정렬(시즌미반영)'!$F8*100)</f>
        <v>190.71768582936653</v>
      </c>
      <c r="AK8">
        <f>IF(OR('Calc_오픈정렬(시즌미반영)'!$F8="",'Calc_오픈정렬(시즌미반영)'!AK8=""),"",'Calc_오픈정렬(시즌미반영)'!AK8/'Calc_오픈정렬(시즌미반영)'!$F8*100)</f>
        <v>137.97143903332113</v>
      </c>
      <c r="AL8">
        <f>IF(OR('Calc_오픈정렬(시즌미반영)'!$F8="",'Calc_오픈정렬(시즌미반영)'!AL8=""),"",'Calc_오픈정렬(시즌미반영)'!AL8/'Calc_오픈정렬(시즌미반영)'!$F8*100)</f>
        <v>140.91907726107652</v>
      </c>
      <c r="AM8">
        <f>IF(OR('Calc_오픈정렬(시즌미반영)'!$F8="",'Calc_오픈정렬(시즌미반영)'!AM8=""),"",'Calc_오픈정렬(시즌미반영)'!AM8/'Calc_오픈정렬(시즌미반영)'!$F8*100)</f>
        <v>137.4588062980593</v>
      </c>
      <c r="AN8">
        <f>IF(OR('Calc_오픈정렬(시즌미반영)'!$F8="",'Calc_오픈정렬(시즌미반영)'!AN8=""),"",'Calc_오픈정렬(시즌미반영)'!AN8/'Calc_오픈정렬(시즌미반영)'!$F8*100)</f>
        <v>122.8670816550714</v>
      </c>
      <c r="AO8">
        <f>IF(OR('Calc_오픈정렬(시즌미반영)'!$F8="",'Calc_오픈정렬(시즌미반영)'!AO8=""),"",'Calc_오픈정렬(시즌미반영)'!AO8/'Calc_오픈정렬(시즌미반영)'!$F8*100)</f>
        <v>123.5261808861223</v>
      </c>
      <c r="AP8">
        <f>IF(OR('Calc_오픈정렬(시즌미반영)'!$F8="",'Calc_오픈정렬(시즌미반영)'!AP8=""),"",'Calc_오픈정렬(시즌미반영)'!AP8/'Calc_오픈정렬(시즌미반영)'!$F8*100)</f>
        <v>116.27608934456244</v>
      </c>
      <c r="AQ8">
        <f>IF(OR('Calc_오픈정렬(시즌미반영)'!$F8="",'Calc_오픈정렬(시즌미반영)'!AQ8=""),"",'Calc_오픈정렬(시즌미반영)'!AQ8/'Calc_오픈정렬(시즌미반영)'!$F8*100)</f>
        <v>127.44415964848042</v>
      </c>
      <c r="AR8">
        <f>IF(OR('Calc_오픈정렬(시즌미반영)'!$F8="",'Calc_오픈정렬(시즌미반영)'!AR8=""),"",'Calc_오픈정렬(시즌미반영)'!AR8/'Calc_오픈정렬(시즌미반영)'!$F8*100)</f>
        <v>136.30538264372026</v>
      </c>
      <c r="AS8">
        <f>IF(OR('Calc_오픈정렬(시즌미반영)'!$F8="",'Calc_오픈정렬(시즌미반영)'!AS8=""),"",'Calc_오픈정렬(시즌미반영)'!AS8/'Calc_오픈정렬(시즌미반영)'!$F8*100)</f>
        <v>165.63529842548516</v>
      </c>
      <c r="AT8">
        <f>IF(OR('Calc_오픈정렬(시즌미반영)'!$F8="",'Calc_오픈정렬(시즌미반영)'!AT8=""),"",'Calc_오픈정렬(시즌미반영)'!AT8/'Calc_오픈정렬(시즌미반영)'!$F8*100)</f>
        <v>154.15598681801538</v>
      </c>
      <c r="AU8">
        <f>IF(OR('Calc_오픈정렬(시즌미반영)'!$F8="",'Calc_오픈정렬(시즌미반영)'!AU8=""),"",'Calc_오픈정렬(시즌미반영)'!AU8/'Calc_오픈정렬(시즌미반영)'!$F8*100)</f>
        <v>155.96850970340535</v>
      </c>
      <c r="AV8">
        <f>IF(OR('Calc_오픈정렬(시즌미반영)'!$F8="",'Calc_오픈정렬(시즌미반영)'!AV8=""),"",'Calc_오픈정렬(시즌미반영)'!AV8/'Calc_오픈정렬(시즌미반영)'!$F8*100)</f>
        <v>138.63053826437201</v>
      </c>
      <c r="AW8">
        <f>IF(OR('Calc_오픈정렬(시즌미반영)'!$F8="",'Calc_오픈정렬(시즌미반영)'!AW8=""),"",'Calc_오픈정렬(시즌미반영)'!AW8/'Calc_오픈정렬(시즌미반영)'!$F8*100)</f>
        <v>147.97693152691323</v>
      </c>
      <c r="AX8">
        <f>IF(OR('Calc_오픈정렬(시즌미반영)'!$F8="",'Calc_오픈정렬(시즌미반영)'!AX8=""),"",'Calc_오픈정렬(시즌미반영)'!AX8/'Calc_오픈정렬(시즌미반영)'!$F8*100)</f>
        <v>150.82387403881364</v>
      </c>
      <c r="AY8">
        <f>IF(OR('Calc_오픈정렬(시즌미반영)'!$F8="",'Calc_오픈정렬(시즌미반영)'!AY8=""),"",'Calc_오픈정렬(시즌미반영)'!AY8/'Calc_오픈정렬(시즌미반영)'!$F8*100)</f>
        <v>119.52581471988282</v>
      </c>
      <c r="AZ8">
        <f>IF(OR('Calc_오픈정렬(시즌미반영)'!$F8="",'Calc_오픈정렬(시즌미반영)'!AZ8=""),"",'Calc_오픈정렬(시즌미반영)'!AZ8/'Calc_오픈정렬(시즌미반영)'!$F8*100)</f>
        <v>119.14134016843647</v>
      </c>
      <c r="BA8">
        <f>IF(OR('Calc_오픈정렬(시즌미반영)'!$F8="",'Calc_오픈정렬(시즌미반영)'!BA8=""),"",'Calc_오픈정렬(시즌미반영)'!BA8/'Calc_오픈정렬(시즌미반영)'!$F8*100)</f>
        <v>112.8524350054925</v>
      </c>
      <c r="BB8">
        <f>IF(OR('Calc_오픈정렬(시즌미반영)'!$F8="",'Calc_오픈정렬(시즌미반영)'!BB8=""),"",'Calc_오픈정렬(시즌미반영)'!BB8/'Calc_오픈정렬(시즌미반영)'!$F8*100)</f>
        <v>115.45770779934091</v>
      </c>
      <c r="BC8">
        <f>IF(OR('Calc_오픈정렬(시즌미반영)'!$F8="",'Calc_오픈정렬(시즌미반영)'!BC8=""),"",'Calc_오픈정렬(시즌미반영)'!BC8/'Calc_오픈정렬(시즌미반영)'!$F8*100)</f>
        <v>131.38777004760161</v>
      </c>
      <c r="BD8">
        <f>IF(OR('Calc_오픈정렬(시즌미반영)'!$F8="",'Calc_오픈정렬(시즌미반영)'!BD8=""),"",'Calc_오픈정렬(시즌미반영)'!BD8/'Calc_오픈정렬(시즌미반영)'!$F8*100)</f>
        <v>128.55913584767484</v>
      </c>
      <c r="BE8">
        <f>IF(OR('Calc_오픈정렬(시즌미반영)'!$F8="",'Calc_오픈정렬(시즌미반영)'!BE8=""),"",'Calc_오픈정렬(시즌미반영)'!BE8/'Calc_오픈정렬(시즌미반영)'!$F8*100)</f>
        <v>141.26144269498354</v>
      </c>
      <c r="BF8">
        <f>IF(OR('Calc_오픈정렬(시즌미반영)'!$F8="",'Calc_오픈정렬(시즌미반영)'!BF8=""),"",'Calc_오픈정렬(시즌미반영)'!BF8/'Calc_오픈정렬(시즌미반영)'!$F8*100)</f>
        <v>147.99340900768948</v>
      </c>
      <c r="BG8">
        <f>IF(OR('Calc_오픈정렬(시즌미반영)'!$F8="",'Calc_오픈정렬(시즌미반영)'!BG8=""),"",'Calc_오픈정렬(시즌미반영)'!BG8/'Calc_오픈정렬(시즌미반영)'!$F8*100)</f>
        <v>177.1731966312706</v>
      </c>
      <c r="BH8">
        <f>IF(OR('Calc_오픈정렬(시즌미반영)'!$F8="",'Calc_오픈정렬(시즌미반영)'!BH8=""),"",'Calc_오픈정렬(시즌미반영)'!BH8/'Calc_오픈정렬(시즌미반영)'!$F8*100)</f>
        <v>159.75100695715855</v>
      </c>
      <c r="BI8">
        <f>IF(OR('Calc_오픈정렬(시즌미반영)'!$F8="",'Calc_오픈정렬(시즌미반영)'!BI8=""),"",'Calc_오픈정렬(시즌미반영)'!BI8/'Calc_오픈정렬(시즌미반영)'!$F8*100)</f>
        <v>159.27316001464663</v>
      </c>
      <c r="BJ8">
        <f>IF(OR('Calc_오픈정렬(시즌미반영)'!$F8="",'Calc_오픈정렬(시즌미반영)'!BJ8=""),"",'Calc_오픈정렬(시즌미반영)'!BJ8/'Calc_오픈정렬(시즌미반영)'!$F8*100)</f>
        <v>161.68985719516661</v>
      </c>
      <c r="BK8">
        <f>IF(OR('Calc_오픈정렬(시즌미반영)'!$F8="",'Calc_오픈정렬(시즌미반영)'!BK8=""),"",'Calc_오픈정렬(시즌미반영)'!BK8/'Calc_오픈정렬(시즌미반영)'!$F8*100)</f>
        <v>138.46942511900403</v>
      </c>
      <c r="BL8">
        <f>IF(OR('Calc_오픈정렬(시즌미반영)'!$F8="",'Calc_오픈정렬(시즌미반영)'!BL8=""),"",'Calc_오픈정렬(시즌미반영)'!BL8/'Calc_오픈정렬(시즌미반영)'!$F8*100)</f>
        <v>146.05822043207615</v>
      </c>
      <c r="BM8">
        <f>IF(OR('Calc_오픈정렬(시즌미반영)'!$F8="",'Calc_오픈정렬(시즌미반영)'!BM8=""),"",'Calc_오픈정렬(시즌미반영)'!BM8/'Calc_오픈정렬(시즌미반영)'!$F8*100)</f>
        <v>138.64884657634568</v>
      </c>
      <c r="BN8">
        <f>IF(OR('Calc_오픈정렬(시즌미반영)'!$F8="",'Calc_오픈정렬(시즌미반영)'!BN8=""),"",'Calc_오픈정렬(시즌미반영)'!BN8/'Calc_오픈정렬(시즌미반영)'!$F8*100)</f>
        <v>134.48004393994876</v>
      </c>
    </row>
    <row r="9" spans="1:66" x14ac:dyDescent="0.3">
      <c r="A9" t="str">
        <f>'Calc_오픈정렬(시즌미반영)'!A9</f>
        <v>(0008) 트리하우스점</v>
      </c>
      <c r="B9">
        <f>'Calc_오픈정렬(시즌미반영)'!B9</f>
        <v>0</v>
      </c>
      <c r="C9" t="str">
        <f>'Calc_오픈정렬(시즌미반영)'!C9</f>
        <v/>
      </c>
      <c r="D9" t="str">
        <f>'Calc_오픈정렬(시즌미반영)'!D9</f>
        <v/>
      </c>
      <c r="E9" s="1">
        <f>'Calc_오픈정렬(시즌미반영)'!E9</f>
        <v>43282</v>
      </c>
      <c r="F9" t="str">
        <f>'Calc_오픈정렬(시즌미반영)'!F9</f>
        <v/>
      </c>
      <c r="G9" t="str">
        <f>IF(OR('Calc_오픈정렬(시즌미반영)'!$F9="",'Calc_오픈정렬(시즌미반영)'!G9=""),"",'Calc_오픈정렬(시즌미반영)'!G9/'Calc_오픈정렬(시즌미반영)'!$F9*100)</f>
        <v/>
      </c>
      <c r="H9" t="str">
        <f>IF(OR('Calc_오픈정렬(시즌미반영)'!$F9="",'Calc_오픈정렬(시즌미반영)'!H9=""),"",'Calc_오픈정렬(시즌미반영)'!H9/'Calc_오픈정렬(시즌미반영)'!$F9*100)</f>
        <v/>
      </c>
      <c r="I9" t="str">
        <f>IF(OR('Calc_오픈정렬(시즌미반영)'!$F9="",'Calc_오픈정렬(시즌미반영)'!I9=""),"",'Calc_오픈정렬(시즌미반영)'!I9/'Calc_오픈정렬(시즌미반영)'!$F9*100)</f>
        <v/>
      </c>
      <c r="J9" t="str">
        <f>IF(OR('Calc_오픈정렬(시즌미반영)'!$F9="",'Calc_오픈정렬(시즌미반영)'!J9=""),"",'Calc_오픈정렬(시즌미반영)'!J9/'Calc_오픈정렬(시즌미반영)'!$F9*100)</f>
        <v/>
      </c>
      <c r="K9" t="str">
        <f>IF(OR('Calc_오픈정렬(시즌미반영)'!$F9="",'Calc_오픈정렬(시즌미반영)'!K9=""),"",'Calc_오픈정렬(시즌미반영)'!K9/'Calc_오픈정렬(시즌미반영)'!$F9*100)</f>
        <v/>
      </c>
      <c r="L9" t="str">
        <f>IF(OR('Calc_오픈정렬(시즌미반영)'!$F9="",'Calc_오픈정렬(시즌미반영)'!L9=""),"",'Calc_오픈정렬(시즌미반영)'!L9/'Calc_오픈정렬(시즌미반영)'!$F9*100)</f>
        <v/>
      </c>
      <c r="M9" t="str">
        <f>IF(OR('Calc_오픈정렬(시즌미반영)'!$F9="",'Calc_오픈정렬(시즌미반영)'!M9=""),"",'Calc_오픈정렬(시즌미반영)'!M9/'Calc_오픈정렬(시즌미반영)'!$F9*100)</f>
        <v/>
      </c>
      <c r="N9" t="str">
        <f>IF(OR('Calc_오픈정렬(시즌미반영)'!$F9="",'Calc_오픈정렬(시즌미반영)'!N9=""),"",'Calc_오픈정렬(시즌미반영)'!N9/'Calc_오픈정렬(시즌미반영)'!$F9*100)</f>
        <v/>
      </c>
      <c r="O9" t="str">
        <f>IF(OR('Calc_오픈정렬(시즌미반영)'!$F9="",'Calc_오픈정렬(시즌미반영)'!O9=""),"",'Calc_오픈정렬(시즌미반영)'!O9/'Calc_오픈정렬(시즌미반영)'!$F9*100)</f>
        <v/>
      </c>
      <c r="P9" t="str">
        <f>IF(OR('Calc_오픈정렬(시즌미반영)'!$F9="",'Calc_오픈정렬(시즌미반영)'!P9=""),"",'Calc_오픈정렬(시즌미반영)'!P9/'Calc_오픈정렬(시즌미반영)'!$F9*100)</f>
        <v/>
      </c>
      <c r="Q9" t="str">
        <f>IF(OR('Calc_오픈정렬(시즌미반영)'!$F9="",'Calc_오픈정렬(시즌미반영)'!Q9=""),"",'Calc_오픈정렬(시즌미반영)'!Q9/'Calc_오픈정렬(시즌미반영)'!$F9*100)</f>
        <v/>
      </c>
      <c r="R9" t="str">
        <f>IF(OR('Calc_오픈정렬(시즌미반영)'!$F9="",'Calc_오픈정렬(시즌미반영)'!R9=""),"",'Calc_오픈정렬(시즌미반영)'!R9/'Calc_오픈정렬(시즌미반영)'!$F9*100)</f>
        <v/>
      </c>
      <c r="S9" t="str">
        <f>IF(OR('Calc_오픈정렬(시즌미반영)'!$F9="",'Calc_오픈정렬(시즌미반영)'!S9=""),"",'Calc_오픈정렬(시즌미반영)'!S9/'Calc_오픈정렬(시즌미반영)'!$F9*100)</f>
        <v/>
      </c>
      <c r="T9" t="str">
        <f>IF(OR('Calc_오픈정렬(시즌미반영)'!$F9="",'Calc_오픈정렬(시즌미반영)'!T9=""),"",'Calc_오픈정렬(시즌미반영)'!T9/'Calc_오픈정렬(시즌미반영)'!$F9*100)</f>
        <v/>
      </c>
      <c r="U9" t="str">
        <f>IF(OR('Calc_오픈정렬(시즌미반영)'!$F9="",'Calc_오픈정렬(시즌미반영)'!U9=""),"",'Calc_오픈정렬(시즌미반영)'!U9/'Calc_오픈정렬(시즌미반영)'!$F9*100)</f>
        <v/>
      </c>
      <c r="V9" t="str">
        <f>IF(OR('Calc_오픈정렬(시즌미반영)'!$F9="",'Calc_오픈정렬(시즌미반영)'!V9=""),"",'Calc_오픈정렬(시즌미반영)'!V9/'Calc_오픈정렬(시즌미반영)'!$F9*100)</f>
        <v/>
      </c>
      <c r="W9" t="str">
        <f>IF(OR('Calc_오픈정렬(시즌미반영)'!$F9="",'Calc_오픈정렬(시즌미반영)'!W9=""),"",'Calc_오픈정렬(시즌미반영)'!W9/'Calc_오픈정렬(시즌미반영)'!$F9*100)</f>
        <v/>
      </c>
      <c r="X9" t="str">
        <f>IF(OR('Calc_오픈정렬(시즌미반영)'!$F9="",'Calc_오픈정렬(시즌미반영)'!X9=""),"",'Calc_오픈정렬(시즌미반영)'!X9/'Calc_오픈정렬(시즌미반영)'!$F9*100)</f>
        <v/>
      </c>
      <c r="Y9" t="str">
        <f>IF(OR('Calc_오픈정렬(시즌미반영)'!$F9="",'Calc_오픈정렬(시즌미반영)'!Y9=""),"",'Calc_오픈정렬(시즌미반영)'!Y9/'Calc_오픈정렬(시즌미반영)'!$F9*100)</f>
        <v/>
      </c>
      <c r="Z9" t="str">
        <f>IF(OR('Calc_오픈정렬(시즌미반영)'!$F9="",'Calc_오픈정렬(시즌미반영)'!Z9=""),"",'Calc_오픈정렬(시즌미반영)'!Z9/'Calc_오픈정렬(시즌미반영)'!$F9*100)</f>
        <v/>
      </c>
      <c r="AA9" t="str">
        <f>IF(OR('Calc_오픈정렬(시즌미반영)'!$F9="",'Calc_오픈정렬(시즌미반영)'!AA9=""),"",'Calc_오픈정렬(시즌미반영)'!AA9/'Calc_오픈정렬(시즌미반영)'!$F9*100)</f>
        <v/>
      </c>
      <c r="AB9" t="str">
        <f>IF(OR('Calc_오픈정렬(시즌미반영)'!$F9="",'Calc_오픈정렬(시즌미반영)'!AB9=""),"",'Calc_오픈정렬(시즌미반영)'!AB9/'Calc_오픈정렬(시즌미반영)'!$F9*100)</f>
        <v/>
      </c>
      <c r="AC9" t="str">
        <f>IF(OR('Calc_오픈정렬(시즌미반영)'!$F9="",'Calc_오픈정렬(시즌미반영)'!AC9=""),"",'Calc_오픈정렬(시즌미반영)'!AC9/'Calc_오픈정렬(시즌미반영)'!$F9*100)</f>
        <v/>
      </c>
      <c r="AD9" t="str">
        <f>IF(OR('Calc_오픈정렬(시즌미반영)'!$F9="",'Calc_오픈정렬(시즌미반영)'!AD9=""),"",'Calc_오픈정렬(시즌미반영)'!AD9/'Calc_오픈정렬(시즌미반영)'!$F9*100)</f>
        <v/>
      </c>
      <c r="AE9" t="str">
        <f>IF(OR('Calc_오픈정렬(시즌미반영)'!$F9="",'Calc_오픈정렬(시즌미반영)'!AE9=""),"",'Calc_오픈정렬(시즌미반영)'!AE9/'Calc_오픈정렬(시즌미반영)'!$F9*100)</f>
        <v/>
      </c>
      <c r="AF9" t="str">
        <f>IF(OR('Calc_오픈정렬(시즌미반영)'!$F9="",'Calc_오픈정렬(시즌미반영)'!AF9=""),"",'Calc_오픈정렬(시즌미반영)'!AF9/'Calc_오픈정렬(시즌미반영)'!$F9*100)</f>
        <v/>
      </c>
      <c r="AG9" t="str">
        <f>IF(OR('Calc_오픈정렬(시즌미반영)'!$F9="",'Calc_오픈정렬(시즌미반영)'!AG9=""),"",'Calc_오픈정렬(시즌미반영)'!AG9/'Calc_오픈정렬(시즌미반영)'!$F9*100)</f>
        <v/>
      </c>
      <c r="AH9" t="str">
        <f>IF(OR('Calc_오픈정렬(시즌미반영)'!$F9="",'Calc_오픈정렬(시즌미반영)'!AH9=""),"",'Calc_오픈정렬(시즌미반영)'!AH9/'Calc_오픈정렬(시즌미반영)'!$F9*100)</f>
        <v/>
      </c>
      <c r="AI9" t="str">
        <f>IF(OR('Calc_오픈정렬(시즌미반영)'!$F9="",'Calc_오픈정렬(시즌미반영)'!AI9=""),"",'Calc_오픈정렬(시즌미반영)'!AI9/'Calc_오픈정렬(시즌미반영)'!$F9*100)</f>
        <v/>
      </c>
      <c r="AJ9" t="str">
        <f>IF(OR('Calc_오픈정렬(시즌미반영)'!$F9="",'Calc_오픈정렬(시즌미반영)'!AJ9=""),"",'Calc_오픈정렬(시즌미반영)'!AJ9/'Calc_오픈정렬(시즌미반영)'!$F9*100)</f>
        <v/>
      </c>
      <c r="AK9" t="str">
        <f>IF(OR('Calc_오픈정렬(시즌미반영)'!$F9="",'Calc_오픈정렬(시즌미반영)'!AK9=""),"",'Calc_오픈정렬(시즌미반영)'!AK9/'Calc_오픈정렬(시즌미반영)'!$F9*100)</f>
        <v/>
      </c>
      <c r="AL9" t="str">
        <f>IF(OR('Calc_오픈정렬(시즌미반영)'!$F9="",'Calc_오픈정렬(시즌미반영)'!AL9=""),"",'Calc_오픈정렬(시즌미반영)'!AL9/'Calc_오픈정렬(시즌미반영)'!$F9*100)</f>
        <v/>
      </c>
      <c r="AM9" t="str">
        <f>IF(OR('Calc_오픈정렬(시즌미반영)'!$F9="",'Calc_오픈정렬(시즌미반영)'!AM9=""),"",'Calc_오픈정렬(시즌미반영)'!AM9/'Calc_오픈정렬(시즌미반영)'!$F9*100)</f>
        <v/>
      </c>
      <c r="AN9" t="str">
        <f>IF(OR('Calc_오픈정렬(시즌미반영)'!$F9="",'Calc_오픈정렬(시즌미반영)'!AN9=""),"",'Calc_오픈정렬(시즌미반영)'!AN9/'Calc_오픈정렬(시즌미반영)'!$F9*100)</f>
        <v/>
      </c>
      <c r="AO9" t="str">
        <f>IF(OR('Calc_오픈정렬(시즌미반영)'!$F9="",'Calc_오픈정렬(시즌미반영)'!AO9=""),"",'Calc_오픈정렬(시즌미반영)'!AO9/'Calc_오픈정렬(시즌미반영)'!$F9*100)</f>
        <v/>
      </c>
      <c r="AP9" t="str">
        <f>IF(OR('Calc_오픈정렬(시즌미반영)'!$F9="",'Calc_오픈정렬(시즌미반영)'!AP9=""),"",'Calc_오픈정렬(시즌미반영)'!AP9/'Calc_오픈정렬(시즌미반영)'!$F9*100)</f>
        <v/>
      </c>
      <c r="AQ9" t="str">
        <f>IF(OR('Calc_오픈정렬(시즌미반영)'!$F9="",'Calc_오픈정렬(시즌미반영)'!AQ9=""),"",'Calc_오픈정렬(시즌미반영)'!AQ9/'Calc_오픈정렬(시즌미반영)'!$F9*100)</f>
        <v/>
      </c>
      <c r="AR9" t="str">
        <f>IF(OR('Calc_오픈정렬(시즌미반영)'!$F9="",'Calc_오픈정렬(시즌미반영)'!AR9=""),"",'Calc_오픈정렬(시즌미반영)'!AR9/'Calc_오픈정렬(시즌미반영)'!$F9*100)</f>
        <v/>
      </c>
      <c r="AS9" t="str">
        <f>IF(OR('Calc_오픈정렬(시즌미반영)'!$F9="",'Calc_오픈정렬(시즌미반영)'!AS9=""),"",'Calc_오픈정렬(시즌미반영)'!AS9/'Calc_오픈정렬(시즌미반영)'!$F9*100)</f>
        <v/>
      </c>
      <c r="AT9" t="str">
        <f>IF(OR('Calc_오픈정렬(시즌미반영)'!$F9="",'Calc_오픈정렬(시즌미반영)'!AT9=""),"",'Calc_오픈정렬(시즌미반영)'!AT9/'Calc_오픈정렬(시즌미반영)'!$F9*100)</f>
        <v/>
      </c>
      <c r="AU9" t="str">
        <f>IF(OR('Calc_오픈정렬(시즌미반영)'!$F9="",'Calc_오픈정렬(시즌미반영)'!AU9=""),"",'Calc_오픈정렬(시즌미반영)'!AU9/'Calc_오픈정렬(시즌미반영)'!$F9*100)</f>
        <v/>
      </c>
      <c r="AV9" t="str">
        <f>IF(OR('Calc_오픈정렬(시즌미반영)'!$F9="",'Calc_오픈정렬(시즌미반영)'!AV9=""),"",'Calc_오픈정렬(시즌미반영)'!AV9/'Calc_오픈정렬(시즌미반영)'!$F9*100)</f>
        <v/>
      </c>
      <c r="AW9" t="str">
        <f>IF(OR('Calc_오픈정렬(시즌미반영)'!$F9="",'Calc_오픈정렬(시즌미반영)'!AW9=""),"",'Calc_오픈정렬(시즌미반영)'!AW9/'Calc_오픈정렬(시즌미반영)'!$F9*100)</f>
        <v/>
      </c>
      <c r="AX9" t="str">
        <f>IF(OR('Calc_오픈정렬(시즌미반영)'!$F9="",'Calc_오픈정렬(시즌미반영)'!AX9=""),"",'Calc_오픈정렬(시즌미반영)'!AX9/'Calc_오픈정렬(시즌미반영)'!$F9*100)</f>
        <v/>
      </c>
      <c r="AY9" t="str">
        <f>IF(OR('Calc_오픈정렬(시즌미반영)'!$F9="",'Calc_오픈정렬(시즌미반영)'!AY9=""),"",'Calc_오픈정렬(시즌미반영)'!AY9/'Calc_오픈정렬(시즌미반영)'!$F9*100)</f>
        <v/>
      </c>
      <c r="AZ9" t="str">
        <f>IF(OR('Calc_오픈정렬(시즌미반영)'!$F9="",'Calc_오픈정렬(시즌미반영)'!AZ9=""),"",'Calc_오픈정렬(시즌미반영)'!AZ9/'Calc_오픈정렬(시즌미반영)'!$F9*100)</f>
        <v/>
      </c>
      <c r="BA9" t="str">
        <f>IF(OR('Calc_오픈정렬(시즌미반영)'!$F9="",'Calc_오픈정렬(시즌미반영)'!BA9=""),"",'Calc_오픈정렬(시즌미반영)'!BA9/'Calc_오픈정렬(시즌미반영)'!$F9*100)</f>
        <v/>
      </c>
      <c r="BB9" t="str">
        <f>IF(OR('Calc_오픈정렬(시즌미반영)'!$F9="",'Calc_오픈정렬(시즌미반영)'!BB9=""),"",'Calc_오픈정렬(시즌미반영)'!BB9/'Calc_오픈정렬(시즌미반영)'!$F9*100)</f>
        <v/>
      </c>
      <c r="BC9" t="str">
        <f>IF(OR('Calc_오픈정렬(시즌미반영)'!$F9="",'Calc_오픈정렬(시즌미반영)'!BC9=""),"",'Calc_오픈정렬(시즌미반영)'!BC9/'Calc_오픈정렬(시즌미반영)'!$F9*100)</f>
        <v/>
      </c>
      <c r="BD9" t="str">
        <f>IF(OR('Calc_오픈정렬(시즌미반영)'!$F9="",'Calc_오픈정렬(시즌미반영)'!BD9=""),"",'Calc_오픈정렬(시즌미반영)'!BD9/'Calc_오픈정렬(시즌미반영)'!$F9*100)</f>
        <v/>
      </c>
      <c r="BE9" t="str">
        <f>IF(OR('Calc_오픈정렬(시즌미반영)'!$F9="",'Calc_오픈정렬(시즌미반영)'!BE9=""),"",'Calc_오픈정렬(시즌미반영)'!BE9/'Calc_오픈정렬(시즌미반영)'!$F9*100)</f>
        <v/>
      </c>
      <c r="BF9" t="str">
        <f>IF(OR('Calc_오픈정렬(시즌미반영)'!$F9="",'Calc_오픈정렬(시즌미반영)'!BF9=""),"",'Calc_오픈정렬(시즌미반영)'!BF9/'Calc_오픈정렬(시즌미반영)'!$F9*100)</f>
        <v/>
      </c>
      <c r="BG9" t="str">
        <f>IF(OR('Calc_오픈정렬(시즌미반영)'!$F9="",'Calc_오픈정렬(시즌미반영)'!BG9=""),"",'Calc_오픈정렬(시즌미반영)'!BG9/'Calc_오픈정렬(시즌미반영)'!$F9*100)</f>
        <v/>
      </c>
      <c r="BH9" t="str">
        <f>IF(OR('Calc_오픈정렬(시즌미반영)'!$F9="",'Calc_오픈정렬(시즌미반영)'!BH9=""),"",'Calc_오픈정렬(시즌미반영)'!BH9/'Calc_오픈정렬(시즌미반영)'!$F9*100)</f>
        <v/>
      </c>
      <c r="BI9" t="str">
        <f>IF(OR('Calc_오픈정렬(시즌미반영)'!$F9="",'Calc_오픈정렬(시즌미반영)'!BI9=""),"",'Calc_오픈정렬(시즌미반영)'!BI9/'Calc_오픈정렬(시즌미반영)'!$F9*100)</f>
        <v/>
      </c>
      <c r="BJ9" t="str">
        <f>IF(OR('Calc_오픈정렬(시즌미반영)'!$F9="",'Calc_오픈정렬(시즌미반영)'!BJ9=""),"",'Calc_오픈정렬(시즌미반영)'!BJ9/'Calc_오픈정렬(시즌미반영)'!$F9*100)</f>
        <v/>
      </c>
      <c r="BK9" t="str">
        <f>IF(OR('Calc_오픈정렬(시즌미반영)'!$F9="",'Calc_오픈정렬(시즌미반영)'!BK9=""),"",'Calc_오픈정렬(시즌미반영)'!BK9/'Calc_오픈정렬(시즌미반영)'!$F9*100)</f>
        <v/>
      </c>
      <c r="BL9" t="str">
        <f>IF(OR('Calc_오픈정렬(시즌미반영)'!$F9="",'Calc_오픈정렬(시즌미반영)'!BL9=""),"",'Calc_오픈정렬(시즌미반영)'!BL9/'Calc_오픈정렬(시즌미반영)'!$F9*100)</f>
        <v/>
      </c>
      <c r="BM9" t="str">
        <f>IF(OR('Calc_오픈정렬(시즌미반영)'!$F9="",'Calc_오픈정렬(시즌미반영)'!BM9=""),"",'Calc_오픈정렬(시즌미반영)'!BM9/'Calc_오픈정렬(시즌미반영)'!$F9*100)</f>
        <v/>
      </c>
      <c r="BN9" t="str">
        <f>IF(OR('Calc_오픈정렬(시즌미반영)'!$F9="",'Calc_오픈정렬(시즌미반영)'!BN9=""),"",'Calc_오픈정렬(시즌미반영)'!BN9/'Calc_오픈정렬(시즌미반영)'!$F9*100)</f>
        <v/>
      </c>
    </row>
    <row r="10" spans="1:66" x14ac:dyDescent="0.3">
      <c r="A10" t="str">
        <f>'Calc_오픈정렬(시즌미반영)'!A10</f>
        <v>(0009) 신원점</v>
      </c>
      <c r="B10" t="str">
        <f>'Calc_오픈정렬(시즌미반영)'!B10</f>
        <v>150-0</v>
      </c>
      <c r="C10">
        <f>'Calc_오픈정렬(시즌미반영)'!C10</f>
        <v>0</v>
      </c>
      <c r="D10" t="str">
        <f>'Calc_오픈정렬(시즌미반영)'!D10</f>
        <v>0</v>
      </c>
      <c r="E10" s="1">
        <f>'Calc_오픈정렬(시즌미반영)'!E10</f>
        <v>43800</v>
      </c>
      <c r="F10">
        <f>'Calc_오픈정렬(시즌미반영)'!F10</f>
        <v>4745833.333333333</v>
      </c>
      <c r="G10">
        <f>IF(OR('Calc_오픈정렬(시즌미반영)'!$F10="",'Calc_오픈정렬(시즌미반영)'!G10=""),"",'Calc_오픈정렬(시즌미반영)'!G10/'Calc_오픈정렬(시즌미반영)'!$F10*100)</f>
        <v>81.334503950834076</v>
      </c>
      <c r="H10">
        <f>IF(OR('Calc_오픈정렬(시즌미반영)'!$F10="",'Calc_오픈정렬(시즌미반영)'!H10=""),"",'Calc_오픈정렬(시즌미반영)'!H10/'Calc_오픈정렬(시즌미반영)'!$F10*100)</f>
        <v>74.04389815627745</v>
      </c>
      <c r="I10">
        <f>IF(OR('Calc_오픈정렬(시즌미반영)'!$F10="",'Calc_오픈정렬(시즌미반영)'!I10=""),"",'Calc_오픈정렬(시즌미반영)'!I10/'Calc_오픈정렬(시즌미반영)'!$F10*100)</f>
        <v>76.846356453028974</v>
      </c>
      <c r="J10">
        <f>IF(OR('Calc_오픈정렬(시즌미반영)'!$F10="",'Calc_오픈정렬(시즌미반영)'!J10=""),"",'Calc_오픈정렬(시즌미반영)'!J10/'Calc_오픈정렬(시즌미반영)'!$F10*100)</f>
        <v>88.835820895522403</v>
      </c>
      <c r="K10">
        <f>IF(OR('Calc_오픈정렬(시즌미반영)'!$F10="",'Calc_오픈정렬(시즌미반영)'!K10=""),"",'Calc_오픈정렬(시즌미반영)'!K10/'Calc_오픈정렬(시즌미반영)'!$F10*100)</f>
        <v>78.30026338893768</v>
      </c>
      <c r="L10">
        <f>IF(OR('Calc_오픈정렬(시즌미반영)'!$F10="",'Calc_오픈정렬(시즌미반영)'!L10=""),"",'Calc_오픈정렬(시즌미반영)'!L10/'Calc_오픈정렬(시즌미반영)'!$F10*100)</f>
        <v>108.30553116769097</v>
      </c>
      <c r="M10">
        <f>IF(OR('Calc_오픈정렬(시즌미반영)'!$F10="",'Calc_오픈정렬(시즌미반영)'!M10=""),"",'Calc_오픈정렬(시즌미반영)'!M10/'Calc_오픈정렬(시즌미반영)'!$F10*100)</f>
        <v>96.632133450395088</v>
      </c>
      <c r="N10">
        <f>IF(OR('Calc_오픈정렬(시즌미반영)'!$F10="",'Calc_오픈정렬(시즌미반영)'!N10=""),"",'Calc_오픈정렬(시즌미반영)'!N10/'Calc_오픈정렬(시즌미반영)'!$F10*100)</f>
        <v>88.835820895522403</v>
      </c>
      <c r="O10">
        <f>IF(OR('Calc_오픈정렬(시즌미반영)'!$F10="",'Calc_오픈정렬(시즌미반영)'!O10=""),"",'Calc_오픈정렬(시즌미반영)'!O10/'Calc_오픈정렬(시즌미반영)'!$F10*100)</f>
        <v>139.09043020193153</v>
      </c>
      <c r="P10">
        <f>IF(OR('Calc_오픈정렬(시즌미반영)'!$F10="",'Calc_오픈정렬(시즌미반영)'!P10=""),"",'Calc_오픈정렬(시즌미반영)'!P10/'Calc_오픈정렬(시즌미반영)'!$F10*100)</f>
        <v>105.98770851624234</v>
      </c>
      <c r="Q10">
        <f>IF(OR('Calc_오픈정렬(시즌미반영)'!$F10="",'Calc_오픈정렬(시즌미반영)'!Q10=""),"",'Calc_오픈정렬(시즌미반영)'!Q10/'Calc_오픈정렬(시즌미반영)'!$F10*100)</f>
        <v>108.03160667251976</v>
      </c>
      <c r="R10">
        <f>IF(OR('Calc_오픈정렬(시즌미반영)'!$F10="",'Calc_오픈정렬(시즌미반영)'!R10=""),"",'Calc_오픈정렬(시즌미반영)'!R10/'Calc_오픈정렬(시즌미반영)'!$F10*100)</f>
        <v>101.89991220368746</v>
      </c>
      <c r="S10">
        <f>IF(OR('Calc_오픈정렬(시즌미반영)'!$F10="",'Calc_오픈정렬(시즌미반영)'!S10=""),"",'Calc_오픈정렬(시즌미반영)'!S10/'Calc_오픈정렬(시즌미반영)'!$F10*100)</f>
        <v>100.2142230026339</v>
      </c>
      <c r="T10">
        <f>IF(OR('Calc_오픈정렬(시즌미반영)'!$F10="",'Calc_오픈정렬(시즌미반영)'!T10=""),"",'Calc_오픈정렬(시즌미반영)'!T10/'Calc_오픈정렬(시즌미반영)'!$F10*100)</f>
        <v>82.935908691834953</v>
      </c>
      <c r="U10">
        <f>IF(OR('Calc_오픈정렬(시즌미반영)'!$F10="",'Calc_오픈정렬(시즌미반영)'!U10=""),"",'Calc_오픈정렬(시즌미반영)'!U10/'Calc_오픈정렬(시즌미반영)'!$F10*100)</f>
        <v>86.834064969271296</v>
      </c>
      <c r="V10">
        <f>IF(OR('Calc_오픈정렬(시즌미반영)'!$F10="",'Calc_오픈정렬(시즌미반영)'!V10=""),"",'Calc_오픈정렬(시즌미반영)'!V10/'Calc_오픈정렬(시즌미반영)'!$F10*100)</f>
        <v>109.16944688323092</v>
      </c>
      <c r="W10">
        <f>IF(OR('Calc_오픈정렬(시즌미반영)'!$F10="",'Calc_오픈정렬(시즌미반영)'!W10=""),"",'Calc_오픈정렬(시즌미반영)'!W10/'Calc_오픈정렬(시즌미반영)'!$F10*100)</f>
        <v>100.71992976294996</v>
      </c>
      <c r="X10">
        <f>IF(OR('Calc_오픈정렬(시즌미반영)'!$F10="",'Calc_오픈정렬(시즌미반영)'!X10=""),"",'Calc_오픈정렬(시즌미반영)'!X10/'Calc_오픈정렬(시즌미반영)'!$F10*100)</f>
        <v>117.26075504828799</v>
      </c>
      <c r="Y10">
        <f>IF(OR('Calc_오픈정렬(시즌미반영)'!$F10="",'Calc_오픈정렬(시즌미반영)'!Y10=""),"",'Calc_오픈정렬(시즌미반영)'!Y10/'Calc_오픈정렬(시즌미반영)'!$F10*100)</f>
        <v>120.69323968393329</v>
      </c>
      <c r="Z10">
        <f>IF(OR('Calc_오픈정렬(시즌미반영)'!$F10="",'Calc_오픈정렬(시즌미반영)'!Z10=""),"",'Calc_오픈정렬(시즌미반영)'!Z10/'Calc_오픈정렬(시즌미반영)'!$F10*100)</f>
        <v>119.81035996488147</v>
      </c>
      <c r="AA10">
        <f>IF(OR('Calc_오픈정렬(시즌미반영)'!$F10="",'Calc_오픈정렬(시즌미반영)'!AA10=""),"",'Calc_오픈정렬(시즌미반영)'!AA10/'Calc_오픈정렬(시즌미반영)'!$F10*100)</f>
        <v>106.35645302897278</v>
      </c>
      <c r="AB10">
        <f>IF(OR('Calc_오픈정렬(시즌미반영)'!$F10="",'Calc_오픈정렬(시즌미반영)'!AB10=""),"",'Calc_오픈정렬(시즌미반영)'!AB10/'Calc_오픈정렬(시즌미반영)'!$F10*100)</f>
        <v>105.61896400351185</v>
      </c>
      <c r="AC10">
        <f>IF(OR('Calc_오픈정렬(시즌미반영)'!$F10="",'Calc_오픈정렬(시즌미반영)'!AC10=""),"",'Calc_오픈정렬(시즌미반영)'!AC10/'Calc_오픈정렬(시즌미반영)'!$F10*100)</f>
        <v>123.47673397717296</v>
      </c>
      <c r="AD10">
        <f>IF(OR('Calc_오픈정렬(시즌미반영)'!$F10="",'Calc_오픈정렬(시즌미반영)'!AD10=""),"",'Calc_오픈정렬(시즌미반영)'!AD10/'Calc_오픈정렬(시즌미반영)'!$F10*100)</f>
        <v>108.30553116769097</v>
      </c>
      <c r="AE10">
        <f>IF(OR('Calc_오픈정렬(시즌미반영)'!$F10="",'Calc_오픈정렬(시즌미반영)'!AE10=""),"",'Calc_오픈정렬(시즌미반영)'!AE10/'Calc_오픈정렬(시즌미반영)'!$F10*100)</f>
        <v>109.1799824407375</v>
      </c>
      <c r="AF10">
        <f>IF(OR('Calc_오픈정렬(시즌미반영)'!$F10="",'Calc_오픈정렬(시즌미반영)'!AF10=""),"",'Calc_오픈정렬(시즌미반영)'!AF10/'Calc_오픈정렬(시즌미반영)'!$F10*100)</f>
        <v>113.16242317822652</v>
      </c>
      <c r="AG10">
        <f>IF(OR('Calc_오픈정렬(시즌미반영)'!$F10="",'Calc_오픈정렬(시즌미반영)'!AG10=""),"",'Calc_오픈정렬(시즌미반영)'!AG10/'Calc_오픈정렬(시즌미반영)'!$F10*100)</f>
        <v>100.56</v>
      </c>
      <c r="AH10">
        <f>IF(OR('Calc_오픈정렬(시즌미반영)'!$F10="",'Calc_오픈정렬(시즌미반영)'!AH10=""),"",'Calc_오픈정렬(시즌미반영)'!AH10/'Calc_오픈정렬(시즌미반영)'!$F10*100)</f>
        <v>131.89464442493417</v>
      </c>
      <c r="AI10">
        <f>IF(OR('Calc_오픈정렬(시즌미반영)'!$F10="",'Calc_오픈정렬(시즌미반영)'!AI10=""),"",'Calc_오픈정렬(시즌미반영)'!AI10/'Calc_오픈정렬(시즌미반영)'!$F10*100)</f>
        <v>122.21878841088676</v>
      </c>
      <c r="AJ10">
        <f>IF(OR('Calc_오픈정렬(시즌미반영)'!$F10="",'Calc_오픈정렬(시즌미반영)'!AJ10=""),"",'Calc_오픈정렬(시즌미반영)'!AJ10/'Calc_오픈정렬(시즌미반영)'!$F10*100)</f>
        <v>116.18612818261633</v>
      </c>
      <c r="AK10">
        <f>IF(OR('Calc_오픈정렬(시즌미반영)'!$F10="",'Calc_오픈정렬(시즌미반영)'!AK10=""),"",'Calc_오픈정렬(시즌미반영)'!AK10/'Calc_오픈정렬(시즌미반영)'!$F10*100)</f>
        <v>143.00755048287971</v>
      </c>
      <c r="AL10">
        <f>IF(OR('Calc_오픈정렬(시즌미반영)'!$F10="",'Calc_오픈정렬(시즌미반영)'!AL10=""),"",'Calc_오픈정렬(시즌미반영)'!AL10/'Calc_오픈정렬(시즌미반영)'!$F10*100)</f>
        <v>140.76347673397717</v>
      </c>
      <c r="AM10">
        <f>IF(OR('Calc_오픈정렬(시즌미반영)'!$F10="",'Calc_오픈정렬(시즌미반영)'!AM10=""),"",'Calc_오픈정렬(시즌미반영)'!AM10/'Calc_오픈정렬(시즌미반영)'!$F10*100)</f>
        <v>149.30149253731344</v>
      </c>
      <c r="AN10">
        <f>IF(OR('Calc_오픈정렬(시즌미반영)'!$F10="",'Calc_오픈정렬(시즌미반영)'!AN10=""),"",'Calc_오픈정렬(시즌미반영)'!AN10/'Calc_오픈정렬(시즌미반영)'!$F10*100)</f>
        <v>128.2282704126427</v>
      </c>
      <c r="AO10">
        <f>IF(OR('Calc_오픈정렬(시즌미반영)'!$F10="",'Calc_오픈정렬(시즌미반영)'!AO10=""),"",'Calc_오픈정렬(시즌미반영)'!AO10/'Calc_오픈정렬(시즌미반영)'!$F10*100)</f>
        <v>149.93784021071116</v>
      </c>
      <c r="AP10">
        <f>IF(OR('Calc_오픈정렬(시즌미반영)'!$F10="",'Calc_오픈정렬(시즌미반영)'!AP10=""),"",'Calc_오픈정렬(시즌미반영)'!AP10/'Calc_오픈정렬(시즌미반영)'!$F10*100)</f>
        <v>143.15926251097454</v>
      </c>
      <c r="AQ10">
        <f>IF(OR('Calc_오픈정렬(시즌미반영)'!$F10="",'Calc_오픈정렬(시즌미반영)'!AQ10=""),"",'Calc_오픈정렬(시즌미반영)'!AQ10/'Calc_오픈정렬(시즌미반영)'!$F10*100)</f>
        <v>135.38823529411766</v>
      </c>
      <c r="AR10">
        <f>IF(OR('Calc_오픈정렬(시즌미반영)'!$F10="",'Calc_오픈정렬(시즌미반영)'!AR10=""),"",'Calc_오픈정렬(시즌미반영)'!AR10/'Calc_오픈정렬(시즌미반영)'!$F10*100)</f>
        <v>122.49060579455664</v>
      </c>
      <c r="AS10">
        <f>IF(OR('Calc_오픈정렬(시즌미반영)'!$F10="",'Calc_오픈정렬(시즌미반영)'!AS10=""),"",'Calc_오픈정렬(시즌미반영)'!AS10/'Calc_오픈정렬(시즌미반영)'!$F10*100)</f>
        <v>122.41474978050924</v>
      </c>
      <c r="AT10">
        <f>IF(OR('Calc_오픈정렬(시즌미반영)'!$F10="",'Calc_오픈정렬(시즌미반영)'!AT10=""),"",'Calc_오픈정렬(시즌미반영)'!AT10/'Calc_오픈정렬(시즌미반영)'!$F10*100)</f>
        <v>142.91062335381915</v>
      </c>
      <c r="AU10">
        <f>IF(OR('Calc_오픈정렬(시즌미반영)'!$F10="",'Calc_오픈정렬(시즌미반영)'!AU10=""),"",'Calc_오픈정렬(시즌미반영)'!AU10/'Calc_오픈정렬(시즌미반영)'!$F10*100)</f>
        <v>127.99859525899913</v>
      </c>
      <c r="AV10">
        <f>IF(OR('Calc_오픈정렬(시즌미반영)'!$F10="",'Calc_오픈정렬(시즌미반영)'!AV10=""),"",'Calc_오픈정렬(시즌미반영)'!AV10/'Calc_오픈정렬(시즌미반영)'!$F10*100)</f>
        <v>152.30834064969272</v>
      </c>
      <c r="AW10">
        <f>IF(OR('Calc_오픈정렬(시즌미반영)'!$F10="",'Calc_오픈정렬(시즌미반영)'!AW10=""),"",'Calc_오픈정렬(시즌미반영)'!AW10/'Calc_오픈정렬(시즌미반영)'!$F10*100)</f>
        <v>141.56839332748027</v>
      </c>
      <c r="AX10">
        <f>IF(OR('Calc_오픈정렬(시즌미반영)'!$F10="",'Calc_오픈정렬(시즌미반영)'!AX10=""),"",'Calc_오픈정렬(시즌미반영)'!AX10/'Calc_오픈정렬(시즌미반영)'!$F10*100)</f>
        <v>149.53748902546093</v>
      </c>
      <c r="AY10">
        <f>IF(OR('Calc_오픈정렬(시즌미반영)'!$F10="",'Calc_오픈정렬(시즌미반영)'!AY10=""),"",'Calc_오픈정렬(시즌미반영)'!AY10/'Calc_오픈정렬(시즌미반영)'!$F10*100)</f>
        <v>101.03178226514487</v>
      </c>
      <c r="AZ10">
        <f>IF(OR('Calc_오픈정렬(시즌미반영)'!$F10="",'Calc_오픈정렬(시즌미반영)'!AZ10=""),"",'Calc_오픈정렬(시즌미반영)'!AZ10/'Calc_오픈정렬(시즌미반영)'!$F10*100)</f>
        <v>140.95943810359967</v>
      </c>
      <c r="BA10">
        <f>IF(OR('Calc_오픈정렬(시즌미반영)'!$F10="",'Calc_오픈정렬(시즌미반영)'!BA10=""),"",'Calc_오픈정렬(시즌미반영)'!BA10/'Calc_오픈정렬(시즌미반영)'!$F10*100)</f>
        <v>157.13573309920986</v>
      </c>
      <c r="BB10">
        <f>IF(OR('Calc_오픈정렬(시즌미반영)'!$F10="",'Calc_오픈정렬(시즌미반영)'!BB10=""),"",'Calc_오픈정렬(시즌미반영)'!BB10/'Calc_오픈정렬(시즌미반영)'!$F10*100)</f>
        <v>139.52238805970148</v>
      </c>
      <c r="BC10">
        <f>IF(OR('Calc_오픈정렬(시즌미반영)'!$F10="",'Calc_오픈정렬(시즌미반영)'!BC10=""),"",'Calc_오픈정렬(시즌미반영)'!BC10/'Calc_오픈정렬(시즌미반영)'!$F10*100)</f>
        <v>148.18029850746271</v>
      </c>
      <c r="BD10">
        <f>IF(OR('Calc_오픈정렬(시즌미반영)'!$F10="",'Calc_오픈정렬(시즌미반영)'!BD10=""),"",'Calc_오픈정렬(시즌미반영)'!BD10/'Calc_오픈정렬(시즌미반영)'!$F10*100)</f>
        <v>156.35610184372257</v>
      </c>
      <c r="BE10">
        <f>IF(OR('Calc_오픈정렬(시즌미반영)'!$F10="",'Calc_오픈정렬(시즌미반영)'!BE10=""),"",'Calc_오픈정렬(시즌미반영)'!BE10/'Calc_오픈정렬(시즌미반영)'!$F10*100)</f>
        <v>150.4115188762072</v>
      </c>
      <c r="BF10">
        <f>IF(OR('Calc_오픈정렬(시즌미반영)'!$F10="",'Calc_오픈정렬(시즌미반영)'!BF10=""),"",'Calc_오픈정렬(시즌미반영)'!BF10/'Calc_오픈정렬(시즌미반영)'!$F10*100)</f>
        <v>168.72316066725199</v>
      </c>
      <c r="BG10">
        <f>IF(OR('Calc_오픈정렬(시즌미반영)'!$F10="",'Calc_오픈정렬(시즌미반영)'!BG10=""),"",'Calc_오픈정렬(시즌미반영)'!BG10/'Calc_오픈정렬(시즌미반영)'!$F10*100)</f>
        <v>171.831992976295</v>
      </c>
      <c r="BH10">
        <f>IF(OR('Calc_오픈정렬(시즌미반영)'!$F10="",'Calc_오픈정렬(시즌미반영)'!BH10=""),"",'Calc_오픈정렬(시즌미반영)'!BH10/'Calc_오픈정렬(시즌미반영)'!$F10*100)</f>
        <v>161.05917471466199</v>
      </c>
      <c r="BI10">
        <f>IF(OR('Calc_오픈정렬(시즌미반영)'!$F10="",'Calc_오픈정렬(시즌미반영)'!BI10=""),"",'Calc_오픈정렬(시즌미반영)'!BI10/'Calc_오픈정렬(시즌미반영)'!$F10*100)</f>
        <v>152.56625109745391</v>
      </c>
      <c r="BJ10">
        <f>IF(OR('Calc_오픈정렬(시즌미반영)'!$F10="",'Calc_오픈정렬(시즌미반영)'!BJ10=""),"",'Calc_오픈정렬(시즌미반영)'!BJ10/'Calc_오픈정렬(시즌미반영)'!$F10*100)</f>
        <v>159.75592625109746</v>
      </c>
      <c r="BK10">
        <f>IF(OR('Calc_오픈정렬(시즌미반영)'!$F10="",'Calc_오픈정렬(시즌미반영)'!BK10=""),"",'Calc_오픈정렬(시즌미반영)'!BK10/'Calc_오픈정렬(시즌미반영)'!$F10*100)</f>
        <v>154.07452151009659</v>
      </c>
      <c r="BL10">
        <f>IF(OR('Calc_오픈정렬(시즌미반영)'!$F10="",'Calc_오픈정렬(시즌미반영)'!BL10=""),"",'Calc_오픈정렬(시즌미반영)'!BL10/'Calc_오픈정렬(시즌미반영)'!$F10*100)</f>
        <v>145.24193151887621</v>
      </c>
      <c r="BM10">
        <f>IF(OR('Calc_오픈정렬(시즌미반영)'!$F10="",'Calc_오픈정렬(시즌미반영)'!BM10=""),"",'Calc_오픈정렬(시즌미반영)'!BM10/'Calc_오픈정렬(시즌미반영)'!$F10*100)</f>
        <v>138.43785776997365</v>
      </c>
      <c r="BN10">
        <f>IF(OR('Calc_오픈정렬(시즌미반영)'!$F10="",'Calc_오픈정렬(시즌미반영)'!BN10=""),"",'Calc_오픈정렬(시즌미반영)'!BN10/'Calc_오픈정렬(시즌미반영)'!$F10*100)</f>
        <v>138.83062335381913</v>
      </c>
    </row>
    <row r="11" spans="1:66" x14ac:dyDescent="0.3">
      <c r="A11" t="str">
        <f>'Calc_오픈정렬(시즌미반영)'!A11</f>
        <v>(0010) 별빛거리점</v>
      </c>
      <c r="B11" t="str">
        <f>'Calc_오픈정렬(시즌미반영)'!B11</f>
        <v>150-3</v>
      </c>
      <c r="C11">
        <f>'Calc_오픈정렬(시즌미반영)'!C11</f>
        <v>3</v>
      </c>
      <c r="D11" t="str">
        <f>'Calc_오픈정렬(시즌미반영)'!D11</f>
        <v>3+</v>
      </c>
      <c r="E11" s="1">
        <f>'Calc_오픈정렬(시즌미반영)'!E11</f>
        <v>44593</v>
      </c>
      <c r="F11">
        <f>'Calc_오픈정렬(시즌미반영)'!F11</f>
        <v>6601166.666666667</v>
      </c>
      <c r="G11">
        <f>IF(OR('Calc_오픈정렬(시즌미반영)'!$F11="",'Calc_오픈정렬(시즌미반영)'!G11=""),"",'Calc_오픈정렬(시즌미반영)'!G11/'Calc_오픈정렬(시즌미반영)'!$F11*100)</f>
        <v>48.967101774938769</v>
      </c>
      <c r="H11">
        <f>IF(OR('Calc_오픈정렬(시즌미반영)'!$F11="",'Calc_오픈정렬(시즌미반영)'!H11=""),"",'Calc_오픈정렬(시즌미반영)'!H11/'Calc_오픈정렬(시즌미반영)'!$F11*100)</f>
        <v>60.374176281970357</v>
      </c>
      <c r="I11">
        <f>IF(OR('Calc_오픈정렬(시즌미반영)'!$F11="",'Calc_오픈정렬(시즌미반영)'!I11=""),"",'Calc_오픈정렬(시즌미반영)'!I11/'Calc_오픈정렬(시즌미반영)'!$F11*100)</f>
        <v>66.865453076476371</v>
      </c>
      <c r="J11">
        <f>IF(OR('Calc_오픈정렬(시즌미반영)'!$F11="",'Calc_오픈정렬(시즌미반영)'!J11=""),"",'Calc_오픈정렬(시즌미반영)'!J11/'Calc_오픈정렬(시즌미반영)'!$F11*100)</f>
        <v>81.765849471053102</v>
      </c>
      <c r="K11">
        <f>IF(OR('Calc_오픈정렬(시즌미반영)'!$F11="",'Calc_오픈정렬(시즌미반영)'!K11=""),"",'Calc_오픈정렬(시즌미반영)'!K11/'Calc_오픈정렬(시즌미반영)'!$F11*100)</f>
        <v>97.055570984926902</v>
      </c>
      <c r="L11">
        <f>IF(OR('Calc_오픈정렬(시즌미반영)'!$F11="",'Calc_오픈정렬(시즌미반영)'!L11=""),"",'Calc_오픈정렬(시즌미반영)'!L11/'Calc_오픈정렬(시즌미반영)'!$F11*100)</f>
        <v>102.98634079834372</v>
      </c>
      <c r="M11">
        <f>IF(OR('Calc_오픈정렬(시즌미반영)'!$F11="",'Calc_오픈정렬(시즌미반영)'!M11=""),"",'Calc_오픈정렬(시즌미반영)'!M11/'Calc_오픈정렬(시즌미반영)'!$F11*100)</f>
        <v>112.27257807963238</v>
      </c>
      <c r="N11">
        <f>IF(OR('Calc_오픈정렬(시즌미반영)'!$F11="",'Calc_오픈정렬(시즌미반영)'!N11=""),"",'Calc_오픈정렬(시즌미반영)'!N11/'Calc_오픈정렬(시즌미반영)'!$F11*100)</f>
        <v>102.08801474486833</v>
      </c>
      <c r="O11">
        <f>IF(OR('Calc_오픈정렬(시즌미반영)'!$F11="",'Calc_오픈정렬(시즌미반영)'!O11=""),"",'Calc_오픈정렬(시즌미반영)'!O11/'Calc_오픈정렬(시즌미반영)'!$F11*100)</f>
        <v>103.83164592117555</v>
      </c>
      <c r="P11">
        <f>IF(OR('Calc_오픈정렬(시즌미반영)'!$F11="",'Calc_오픈정렬(시즌미반영)'!P11=""),"",'Calc_오픈정렬(시즌미반영)'!P11/'Calc_오픈정렬(시즌미반영)'!$F11*100)</f>
        <v>91.756507688034944</v>
      </c>
      <c r="Q11">
        <f>IF(OR('Calc_오픈정렬(시즌미반영)'!$F11="",'Calc_오픈정렬(시즌미반영)'!Q11=""),"",'Calc_오픈정렬(시즌미반영)'!Q11/'Calc_오픈정렬(시즌미반영)'!$F11*100)</f>
        <v>93.881889564975879</v>
      </c>
      <c r="R11">
        <f>IF(OR('Calc_오픈정렬(시즌미반영)'!$F11="",'Calc_오픈정렬(시즌미반영)'!R11=""),"",'Calc_오픈정렬(시즌미반영)'!R11/'Calc_오픈정렬(시즌미반영)'!$F11*100)</f>
        <v>101.1972631100563</v>
      </c>
      <c r="S11">
        <f>IF(OR('Calc_오픈정렬(시즌미반영)'!$F11="",'Calc_오픈정렬(시즌미반영)'!S11=""),"",'Calc_오픈정렬(시즌미반영)'!S11/'Calc_오픈정렬(시즌미반영)'!$F11*100)</f>
        <v>91.667129547807207</v>
      </c>
      <c r="T11">
        <f>IF(OR('Calc_오픈정렬(시즌미반영)'!$F11="",'Calc_오픈정렬(시즌미반영)'!T11=""),"",'Calc_오픈정렬(시즌미반영)'!T11/'Calc_오픈정렬(시즌미반영)'!$F11*100)</f>
        <v>108.35963339813668</v>
      </c>
      <c r="U11">
        <f>IF(OR('Calc_오픈정렬(시즌미반영)'!$F11="",'Calc_오픈정렬(시즌미반영)'!U11=""),"",'Calc_오픈정렬(시즌미반영)'!U11/'Calc_오픈정렬(시즌미반영)'!$F11*100)</f>
        <v>95.692175625520733</v>
      </c>
      <c r="V11">
        <f>IF(OR('Calc_오픈정렬(시즌미반영)'!$F11="",'Calc_오픈정렬(시즌미반영)'!V11=""),"",'Calc_오픈정렬(시즌미반영)'!V11/'Calc_오픈정렬(시즌미반영)'!$F11*100)</f>
        <v>107.65824222990885</v>
      </c>
      <c r="W11">
        <f>IF(OR('Calc_오픈정렬(시즌미반영)'!$F11="",'Calc_오픈정렬(시즌미반영)'!W11=""),"",'Calc_오픈정렬(시즌미반영)'!W11/'Calc_오픈정렬(시즌미반영)'!$F11*100)</f>
        <v>105.31092988613125</v>
      </c>
      <c r="X11">
        <f>IF(OR('Calc_오픈정렬(시즌미반영)'!$F11="",'Calc_오픈정렬(시즌미반영)'!X11=""),"",'Calc_오픈정렬(시즌미반영)'!X11/'Calc_오픈정렬(시즌미반영)'!$F11*100)</f>
        <v>122.74042467240638</v>
      </c>
      <c r="Y11">
        <f>IF(OR('Calc_오픈정렬(시즌미반영)'!$F11="",'Calc_오픈정렬(시즌미반영)'!Y11=""),"",'Calc_오픈정렬(시즌미반영)'!Y11/'Calc_오픈정렬(시즌미반영)'!$F11*100)</f>
        <v>108.30358270002777</v>
      </c>
      <c r="Z11">
        <f>IF(OR('Calc_오픈정렬(시즌미반영)'!$F11="",'Calc_오픈정렬(시즌미반영)'!Z11=""),"",'Calc_오픈정렬(시즌미반영)'!Z11/'Calc_오픈정렬(시즌미반영)'!$F11*100)</f>
        <v>109.87754689827555</v>
      </c>
      <c r="AA11">
        <f>IF(OR('Calc_오픈정렬(시즌미반영)'!$F11="",'Calc_오픈정렬(시즌미반영)'!AA11=""),"",'Calc_오픈정렬(시즌미반영)'!AA11/'Calc_오픈정렬(시즌미반영)'!$F11*100)</f>
        <v>109.63440805918145</v>
      </c>
      <c r="AB11">
        <f>IF(OR('Calc_오픈정렬(시즌미반영)'!$F11="",'Calc_오픈정렬(시즌미반영)'!AB11=""),"",'Calc_오픈정렬(시즌미반영)'!AB11/'Calc_오픈정렬(시즌미반영)'!$F11*100)</f>
        <v>97.739540990228988</v>
      </c>
      <c r="AC11">
        <f>IF(OR('Calc_오픈정렬(시즌미반영)'!$F11="",'Calc_오픈정렬(시즌미반영)'!AC11=""),"",'Calc_오픈정렬(시즌미반영)'!AC11/'Calc_오픈정렬(시즌미반영)'!$F11*100)</f>
        <v>84.702451586840709</v>
      </c>
      <c r="AD11">
        <f>IF(OR('Calc_오픈정렬(시즌미반영)'!$F11="",'Calc_오픈정렬(시즌미반영)'!AD11=""),"",'Calc_오픈정렬(시즌미반영)'!AD11/'Calc_오픈정렬(시즌미반영)'!$F11*100)</f>
        <v>92.677556997500432</v>
      </c>
      <c r="AE11">
        <f>IF(OR('Calc_오픈정렬(시즌미반영)'!$F11="",'Calc_오픈정렬(시즌미반영)'!AE11=""),"",'Calc_오픈정렬(시즌미반영)'!AE11/'Calc_오픈정렬(시즌미반영)'!$F11*100)</f>
        <v>77.293155250334536</v>
      </c>
      <c r="AF11">
        <f>IF(OR('Calc_오픈정렬(시즌미반영)'!$F11="",'Calc_오픈정렬(시즌미반영)'!AF11=""),"",'Calc_오픈정렬(시즌미반영)'!AF11/'Calc_오픈정렬(시즌미반영)'!$F11*100)</f>
        <v>79.339460196429926</v>
      </c>
      <c r="AG11">
        <f>IF(OR('Calc_오픈정렬(시즌미반영)'!$F11="",'Calc_오픈정렬(시즌미반영)'!AG11=""),"",'Calc_오픈정렬(시즌미반영)'!AG11/'Calc_오픈정렬(시즌미반영)'!$F11*100)</f>
        <v>80.986441790592565</v>
      </c>
      <c r="AH11">
        <f>IF(OR('Calc_오픈정렬(시즌미반영)'!$F11="",'Calc_오픈정렬(시즌미반영)'!AH11=""),"",'Calc_오픈정렬(시즌미반영)'!AH11/'Calc_오픈정렬(시즌미반영)'!$F11*100)</f>
        <v>80.521372484661796</v>
      </c>
      <c r="AI11">
        <f>IF(OR('Calc_오픈정렬(시즌미반영)'!$F11="",'Calc_오픈정렬(시즌미반영)'!AI11=""),"",'Calc_오픈정렬(시즌미반영)'!AI11/'Calc_오픈정렬(시즌미반영)'!$F11*100)</f>
        <v>81.715858307874868</v>
      </c>
      <c r="AJ11">
        <f>IF(OR('Calc_오픈정렬(시즌미반영)'!$F11="",'Calc_오픈정렬(시즌미반영)'!AJ11=""),"",'Calc_오픈정렬(시즌미반영)'!AJ11/'Calc_오픈정렬(시즌미반영)'!$F11*100)</f>
        <v>93.372131188931235</v>
      </c>
      <c r="AK11">
        <f>IF(OR('Calc_오픈정렬(시즌미반영)'!$F11="",'Calc_오픈정렬(시즌미반영)'!AK11=""),"",'Calc_오픈정렬(시즌미반영)'!AK11/'Calc_오픈정렬(시즌미반영)'!$F11*100)</f>
        <v>82.755068548488893</v>
      </c>
      <c r="AL11">
        <f>IF(OR('Calc_오픈정렬(시즌미반영)'!$F11="",'Calc_오픈정렬(시즌미반영)'!AL11=""),"",'Calc_오픈정렬(시즌미반영)'!AL11/'Calc_오픈정렬(시즌미반영)'!$F11*100)</f>
        <v>83.128487388592916</v>
      </c>
      <c r="AM11">
        <f>IF(OR('Calc_오픈정렬(시즌미반영)'!$F11="",'Calc_오픈정렬(시즌미반영)'!AM11=""),"",'Calc_오픈정렬(시즌미반영)'!AM11/'Calc_오픈정렬(시즌미반영)'!$F11*100)</f>
        <v>86.689221602242029</v>
      </c>
      <c r="AN11">
        <f>IF(OR('Calc_오픈정렬(시즌미반영)'!$F11="",'Calc_오픈정렬(시즌미반영)'!AN11=""),"",'Calc_오픈정렬(시즌미반영)'!AN11/'Calc_오픈정렬(시즌미반영)'!$F11*100)</f>
        <v>79.72681596687454</v>
      </c>
      <c r="AO11">
        <f>IF(OR('Calc_오픈정렬(시즌미반영)'!$F11="",'Calc_오픈정렬(시즌미반영)'!AO11=""),"",'Calc_오픈정렬(시즌미반영)'!AO11/'Calc_오픈정렬(시즌미반영)'!$F11*100)</f>
        <v>84.328275304870346</v>
      </c>
      <c r="AP11">
        <f>IF(OR('Calc_오픈정렬(시즌미반영)'!$F11="",'Calc_오픈정렬(시즌미반영)'!AP11=""),"",'Calc_오픈정렬(시즌미반영)'!AP11/'Calc_오픈정렬(시즌미반영)'!$F11*100)</f>
        <v>79.589718989067578</v>
      </c>
      <c r="AQ11">
        <f>IF(OR('Calc_오픈정렬(시즌미반영)'!$F11="",'Calc_오픈정렬(시즌미반영)'!AQ11=""),"",'Calc_오픈정렬(시즌미반영)'!AQ11/'Calc_오픈정렬(시즌미반영)'!$F11*100)</f>
        <v>68.26066099426869</v>
      </c>
      <c r="AR11">
        <f>IF(OR('Calc_오픈정렬(시즌미반영)'!$F11="",'Calc_오픈정렬(시즌미반영)'!AR11=""),"",'Calc_오픈정렬(시즌미반영)'!AR11/'Calc_오픈정렬(시즌미반영)'!$F11*100)</f>
        <v>68.253086575605309</v>
      </c>
      <c r="AS11">
        <f>IF(OR('Calc_오픈정렬(시즌미반영)'!$F11="",'Calc_오픈정렬(시즌미반영)'!AS11=""),"",'Calc_오픈정렬(시즌미반영)'!AS11/'Calc_오픈정렬(시즌미반영)'!$F11*100)</f>
        <v>89.59022395031181</v>
      </c>
      <c r="AT11">
        <f>IF(OR('Calc_오픈정렬(시즌미반영)'!$F11="",'Calc_오픈정렬(시즌미반영)'!AT11=""),"",'Calc_오픈정렬(시즌미반영)'!AT11/'Calc_오픈정렬(시즌미반영)'!$F11*100)</f>
        <v>101.52069078698209</v>
      </c>
      <c r="AU11">
        <f>IF(OR('Calc_오픈정렬(시즌미반영)'!$F11="",'Calc_오픈정렬(시즌미반영)'!AU11=""),"",'Calc_오픈정렬(시즌미반영)'!AU11/'Calc_오픈정렬(시즌미반영)'!$F11*100)</f>
        <v>90.024238139722769</v>
      </c>
      <c r="AV11">
        <f>IF(OR('Calc_오픈정렬(시즌미반영)'!$F11="",'Calc_오픈정렬(시즌미반영)'!AV11=""),"",'Calc_오픈정렬(시즌미반영)'!AV11/'Calc_오픈정렬(시즌미반영)'!$F11*100)</f>
        <v>96.029994697906929</v>
      </c>
      <c r="AW11">
        <f>IF(OR('Calc_오픈정렬(시즌미반영)'!$F11="",'Calc_오픈정렬(시즌미반영)'!AW11=""),"",'Calc_오픈정렬(시즌미반영)'!AW11/'Calc_오픈정렬(시즌미반영)'!$F11*100)</f>
        <v>99.45438937561542</v>
      </c>
      <c r="AX11">
        <f>IF(OR('Calc_오픈정렬(시즌미반영)'!$F11="",'Calc_오픈정렬(시즌미반영)'!AX11=""),"",'Calc_오픈정렬(시즌미반영)'!AX11/'Calc_오픈정렬(시즌미반영)'!$F11*100)</f>
        <v>98.003888201580523</v>
      </c>
      <c r="AY11">
        <f>IF(OR('Calc_오픈정렬(시즌미반영)'!$F11="",'Calc_오픈정렬(시즌미반영)'!AY11=""),"",'Calc_오픈정렬(시즌미반영)'!AY11/'Calc_오픈정렬(시즌미반영)'!$F11*100)</f>
        <v>105.1450501174035</v>
      </c>
      <c r="AZ11">
        <f>IF(OR('Calc_오픈정렬(시즌미반영)'!$F11="",'Calc_오픈정렬(시즌미반영)'!AZ11=""),"",'Calc_오픈정렬(시즌미반영)'!AZ11/'Calc_오픈정렬(시즌미반영)'!$F11*100)</f>
        <v>84.714570656702094</v>
      </c>
      <c r="BA11">
        <f>IF(OR('Calc_오픈정렬(시즌미반영)'!$F11="",'Calc_오픈정렬(시즌미반영)'!BA11=""),"",'Calc_오픈정렬(시즌미반영)'!BA11/'Calc_오픈정렬(시즌미반영)'!$F11*100)</f>
        <v>78.406594793849564</v>
      </c>
      <c r="BB11">
        <f>IF(OR('Calc_오픈정렬(시즌미반영)'!$F11="",'Calc_오픈정렬(시즌미반영)'!BB11=""),"",'Calc_오픈정렬(시즌미반영)'!BB11/'Calc_오픈정렬(시즌미반영)'!$F11*100)</f>
        <v>74.192945691418174</v>
      </c>
      <c r="BC11">
        <f>IF(OR('Calc_오픈정렬(시즌미반영)'!$F11="",'Calc_오픈정렬(시즌미반영)'!BC11=""),"",'Calc_오픈정렬(시즌미반영)'!BC11/'Calc_오픈정렬(시즌미반영)'!$F11*100)</f>
        <v>73.816497083848816</v>
      </c>
      <c r="BD11">
        <f>IF(OR('Calc_오픈정렬(시즌미반영)'!$F11="",'Calc_오픈정렬(시즌미반영)'!BD11=""),"",'Calc_오픈정렬(시즌미반영)'!BD11/'Calc_오픈정렬(시즌미반영)'!$F11*100)</f>
        <v>76.426641755245285</v>
      </c>
      <c r="BE11">
        <f>IF(OR('Calc_오픈정렬(시즌미반영)'!$F11="",'Calc_오픈정렬(시즌미반영)'!BE11=""),"",'Calc_오픈정렬(시즌미반영)'!BE11/'Calc_오픈정렬(시즌미반영)'!$F11*100)</f>
        <v>83.376928320751375</v>
      </c>
      <c r="BF11">
        <f>IF(OR('Calc_오픈정렬(시즌미반영)'!$F11="",'Calc_오픈정렬(시즌미반영)'!BF11=""),"",'Calc_오픈정렬(시즌미반영)'!BF11/'Calc_오픈정렬(시즌미반영)'!$F11*100)</f>
        <v>92.049637690307264</v>
      </c>
      <c r="BG11">
        <f>IF(OR('Calc_오픈정렬(시즌미반영)'!$F11="",'Calc_오픈정렬(시즌미반영)'!BG11=""),"",'Calc_오픈정렬(시즌미반영)'!BG11/'Calc_오픈정렬(시즌미반영)'!$F11*100)</f>
        <v>77.693084555760336</v>
      </c>
      <c r="BH11" t="str">
        <f>IF(OR('Calc_오픈정렬(시즌미반영)'!$F11="",'Calc_오픈정렬(시즌미반영)'!BH11=""),"",'Calc_오픈정렬(시즌미반영)'!BH11/'Calc_오픈정렬(시즌미반영)'!$F11*100)</f>
        <v/>
      </c>
      <c r="BI11" t="str">
        <f>IF(OR('Calc_오픈정렬(시즌미반영)'!$F11="",'Calc_오픈정렬(시즌미반영)'!BI11=""),"",'Calc_오픈정렬(시즌미반영)'!BI11/'Calc_오픈정렬(시즌미반영)'!$F11*100)</f>
        <v/>
      </c>
      <c r="BJ11" t="str">
        <f>IF(OR('Calc_오픈정렬(시즌미반영)'!$F11="",'Calc_오픈정렬(시즌미반영)'!BJ11=""),"",'Calc_오픈정렬(시즌미반영)'!BJ11/'Calc_오픈정렬(시즌미반영)'!$F11*100)</f>
        <v/>
      </c>
      <c r="BK11" t="str">
        <f>IF(OR('Calc_오픈정렬(시즌미반영)'!$F11="",'Calc_오픈정렬(시즌미반영)'!BK11=""),"",'Calc_오픈정렬(시즌미반영)'!BK11/'Calc_오픈정렬(시즌미반영)'!$F11*100)</f>
        <v/>
      </c>
      <c r="BL11" t="str">
        <f>IF(OR('Calc_오픈정렬(시즌미반영)'!$F11="",'Calc_오픈정렬(시즌미반영)'!BL11=""),"",'Calc_오픈정렬(시즌미반영)'!BL11/'Calc_오픈정렬(시즌미반영)'!$F11*100)</f>
        <v/>
      </c>
      <c r="BM11" t="str">
        <f>IF(OR('Calc_오픈정렬(시즌미반영)'!$F11="",'Calc_오픈정렬(시즌미반영)'!BM11=""),"",'Calc_오픈정렬(시즌미반영)'!BM11/'Calc_오픈정렬(시즌미반영)'!$F11*100)</f>
        <v/>
      </c>
      <c r="BN11" t="str">
        <f>IF(OR('Calc_오픈정렬(시즌미반영)'!$F11="",'Calc_오픈정렬(시즌미반영)'!BN11=""),"",'Calc_오픈정렬(시즌미반영)'!BN11/'Calc_오픈정렬(시즌미반영)'!$F11*100)</f>
        <v/>
      </c>
    </row>
    <row r="12" spans="1:66" x14ac:dyDescent="0.3">
      <c r="A12" t="str">
        <f>'Calc_오픈정렬(시즌미반영)'!A12</f>
        <v>(0011) 천안성정공원점</v>
      </c>
      <c r="B12" t="str">
        <f>'Calc_오픈정렬(시즌미반영)'!B12</f>
        <v>150-2</v>
      </c>
      <c r="C12">
        <f>'Calc_오픈정렬(시즌미반영)'!C12</f>
        <v>2</v>
      </c>
      <c r="D12" t="str">
        <f>'Calc_오픈정렬(시즌미반영)'!D12</f>
        <v>2</v>
      </c>
      <c r="E12" s="1">
        <f>'Calc_오픈정렬(시즌미반영)'!E12</f>
        <v>44896</v>
      </c>
      <c r="F12">
        <f>'Calc_오픈정렬(시즌미반영)'!F12</f>
        <v>6568250</v>
      </c>
      <c r="G12">
        <f>IF(OR('Calc_오픈정렬(시즌미반영)'!$F12="",'Calc_오픈정렬(시즌미반영)'!G12=""),"",'Calc_오픈정렬(시즌미반영)'!G12/'Calc_오픈정렬(시즌미반영)'!$F12*100)</f>
        <v>57.796521143379131</v>
      </c>
      <c r="H12">
        <f>IF(OR('Calc_오픈정렬(시즌미반영)'!$F12="",'Calc_오픈정렬(시즌미반영)'!H12=""),"",'Calc_오픈정렬(시즌미반영)'!H12/'Calc_오픈정렬(시즌미반영)'!$F12*100)</f>
        <v>68.079473223461349</v>
      </c>
      <c r="I12">
        <f>IF(OR('Calc_오픈정렬(시즌미반영)'!$F12="",'Calc_오픈정렬(시즌미반영)'!I12=""),"",'Calc_오픈정렬(시즌미반영)'!I12/'Calc_오픈정렬(시즌미반영)'!$F12*100)</f>
        <v>67.476116164884104</v>
      </c>
      <c r="J12">
        <f>IF(OR('Calc_오픈정렬(시즌미반영)'!$F12="",'Calc_오픈정렬(시즌미반영)'!J12=""),"",'Calc_오픈정렬(시즌미반영)'!J12/'Calc_오픈정렬(시즌미반영)'!$F12*100)</f>
        <v>88.455829178243832</v>
      </c>
      <c r="K12">
        <f>IF(OR('Calc_오픈정렬(시즌미반영)'!$F12="",'Calc_오픈정렬(시즌미반영)'!K12=""),"",'Calc_오픈정렬(시즌미반영)'!K12/'Calc_오픈정렬(시즌미반영)'!$F12*100)</f>
        <v>92.924294903513115</v>
      </c>
      <c r="L12">
        <f>IF(OR('Calc_오픈정렬(시즌미반영)'!$F12="",'Calc_오픈정렬(시즌미반영)'!L12=""),"",'Calc_오픈정렬(시즌미반영)'!L12/'Calc_오픈정렬(시즌미반영)'!$F12*100)</f>
        <v>94.332584782856927</v>
      </c>
      <c r="M12">
        <f>IF(OR('Calc_오픈정렬(시즌미반영)'!$F12="",'Calc_오픈정렬(시즌미반영)'!M12=""),"",'Calc_오픈정렬(시즌미반영)'!M12/'Calc_오픈정렬(시즌미반영)'!$F12*100)</f>
        <v>96.98169223156853</v>
      </c>
      <c r="N12">
        <f>IF(OR('Calc_오픈정렬(시즌미반영)'!$F12="",'Calc_오픈정렬(시즌미반영)'!N12=""),"",'Calc_오픈정렬(시즌미반영)'!N12/'Calc_오픈정렬(시즌미반영)'!$F12*100)</f>
        <v>119.65135310014084</v>
      </c>
      <c r="O12">
        <f>IF(OR('Calc_오픈정렬(시즌미반영)'!$F12="",'Calc_오픈정렬(시즌미반영)'!O12=""),"",'Calc_오픈정렬(시즌미반영)'!O12/'Calc_오픈정렬(시즌미반영)'!$F12*100)</f>
        <v>107.65424580367677</v>
      </c>
      <c r="P12">
        <f>IF(OR('Calc_오픈정렬(시즌미반영)'!$F12="",'Calc_오픈정렬(시즌미반영)'!P12=""),"",'Calc_오픈정렬(시즌미반영)'!P12/'Calc_오픈정렬(시즌미반영)'!$F12*100)</f>
        <v>106.11654550298786</v>
      </c>
      <c r="Q12">
        <f>IF(OR('Calc_오픈정렬(시즌미반영)'!$F12="",'Calc_오픈정렬(시즌미반영)'!Q12=""),"",'Calc_오픈정렬(시즌미반영)'!Q12/'Calc_오픈정렬(시즌미반영)'!$F12*100)</f>
        <v>108.97879952803258</v>
      </c>
      <c r="R12">
        <f>IF(OR('Calc_오픈정렬(시즌미반영)'!$F12="",'Calc_오픈정렬(시즌미반영)'!R12=""),"",'Calc_오픈정렬(시즌미반영)'!R12/'Calc_오픈정렬(시즌미반영)'!$F12*100)</f>
        <v>106.20454458950252</v>
      </c>
      <c r="S12">
        <f>IF(OR('Calc_오픈정렬(시즌미반영)'!$F12="",'Calc_오픈정렬(시즌미반영)'!S12=""),"",'Calc_오픈정렬(시즌미반영)'!S12/'Calc_오픈정렬(시즌미반영)'!$F12*100)</f>
        <v>100.88029536025577</v>
      </c>
      <c r="T12">
        <f>IF(OR('Calc_오픈정렬(시즌미반영)'!$F12="",'Calc_오픈정렬(시즌미반영)'!T12=""),"",'Calc_오픈정렬(시즌미반영)'!T12/'Calc_오픈정렬(시즌미반영)'!$F12*100)</f>
        <v>95.474745936893385</v>
      </c>
      <c r="U12">
        <f>IF(OR('Calc_오픈정렬(시즌미반영)'!$F12="",'Calc_오픈정렬(시즌미반영)'!U12=""),"",'Calc_오픈정렬(시즌미반영)'!U12/'Calc_오픈정렬(시즌미반영)'!$F12*100)</f>
        <v>92.232634263312136</v>
      </c>
      <c r="V12">
        <f>IF(OR('Calc_오픈정렬(시즌미반영)'!$F12="",'Calc_오픈정렬(시즌미반영)'!V12=""),"",'Calc_오픈정렬(시즌미반영)'!V12/'Calc_오픈정렬(시즌미반영)'!$F12*100)</f>
        <v>101.24842994709398</v>
      </c>
      <c r="W12">
        <f>IF(OR('Calc_오픈정렬(시즌미반영)'!$F12="",'Calc_오픈정렬(시즌미반영)'!W12=""),"",'Calc_오픈정렬(시즌미반영)'!W12/'Calc_오픈정렬(시즌미반영)'!$F12*100)</f>
        <v>101.52902219008106</v>
      </c>
      <c r="X12">
        <f>IF(OR('Calc_오픈정렬(시즌미반영)'!$F12="",'Calc_오픈정렬(시즌미반영)'!X12=""),"",'Calc_오픈정렬(시즌미반영)'!X12/'Calc_오픈정렬(시즌미반영)'!$F12*100)</f>
        <v>105.58702850835458</v>
      </c>
      <c r="Y12">
        <f>IF(OR('Calc_오픈정렬(시즌미반영)'!$F12="",'Calc_오픈정렬(시즌미반영)'!Y12=""),"",'Calc_오픈정렬(시즌미반영)'!Y12/'Calc_오픈정렬(시즌미반영)'!$F12*100)</f>
        <v>96.006698892399044</v>
      </c>
      <c r="Z12">
        <f>IF(OR('Calc_오픈정렬(시즌미반영)'!$F12="",'Calc_오픈정렬(시즌미반영)'!Z12=""),"",'Calc_오픈정렬(시즌미반영)'!Z12/'Calc_오픈정렬(시즌미반영)'!$F12*100)</f>
        <v>130.30868191679673</v>
      </c>
      <c r="AA12">
        <f>IF(OR('Calc_오픈정렬(시즌미반영)'!$F12="",'Calc_오픈정렬(시즌미반영)'!AA12=""),"",'Calc_오픈정렬(시즌미반영)'!AA12/'Calc_오픈정렬(시즌미반영)'!$F12*100)</f>
        <v>116.06135576447303</v>
      </c>
      <c r="AB12">
        <f>IF(OR('Calc_오픈정렬(시즌미반영)'!$F12="",'Calc_오픈정렬(시즌미반영)'!AB12=""),"",'Calc_오픈정렬(시즌미반영)'!AB12/'Calc_오픈정렬(시즌미반영)'!$F12*100)</f>
        <v>112.47927530164046</v>
      </c>
      <c r="AC12">
        <f>IF(OR('Calc_오픈정렬(시즌미반영)'!$F12="",'Calc_오픈정렬(시즌미반영)'!AC12=""),"",'Calc_오픈정렬(시즌미반영)'!AC12/'Calc_오픈정렬(시즌미반영)'!$F12*100)</f>
        <v>118.8351539603395</v>
      </c>
      <c r="AD12">
        <f>IF(OR('Calc_오픈정렬(시즌미반영)'!$F12="",'Calc_오픈정렬(시즌미반영)'!AD12=""),"",'Calc_오픈정렬(시즌미반영)'!AD12/'Calc_오픈정렬(시즌미반영)'!$F12*100)</f>
        <v>107.56594222205307</v>
      </c>
      <c r="AE12">
        <f>IF(OR('Calc_오픈정렬(시즌미반영)'!$F12="",'Calc_오픈정렬(시즌미반영)'!AE12=""),"",'Calc_오픈정렬(시즌미반영)'!AE12/'Calc_오픈정렬(시즌미반영)'!$F12*100)</f>
        <v>110.41555970007231</v>
      </c>
      <c r="AF12">
        <f>IF(OR('Calc_오픈정렬(시즌미반영)'!$F12="",'Calc_오픈정렬(시즌미반영)'!AF12=""),"",'Calc_오픈정렬(시즌미반영)'!AF12/'Calc_오픈정렬(시즌미반영)'!$F12*100)</f>
        <v>113.76896433601036</v>
      </c>
      <c r="AG12">
        <f>IF(OR('Calc_오픈정렬(시즌미반영)'!$F12="",'Calc_오픈정렬(시즌미반영)'!AG12=""),"",'Calc_오픈정렬(시즌미반영)'!AG12/'Calc_오픈정렬(시즌미반영)'!$F12*100)</f>
        <v>88.324896281353489</v>
      </c>
      <c r="AH12">
        <f>IF(OR('Calc_오픈정렬(시즌미반영)'!$F12="",'Calc_오픈정렬(시즌미반영)'!AH12=""),"",'Calc_오픈정렬(시즌미반영)'!AH12/'Calc_오픈정렬(시즌미반영)'!$F12*100)</f>
        <v>93.053705324858214</v>
      </c>
      <c r="AI12">
        <f>IF(OR('Calc_오픈정렬(시즌미반영)'!$F12="",'Calc_오픈정렬(시즌미반영)'!AI12=""),"",'Calc_오픈정렬(시즌미반영)'!AI12/'Calc_오픈정렬(시즌미반영)'!$F12*100)</f>
        <v>112.60624976211319</v>
      </c>
      <c r="AJ12">
        <f>IF(OR('Calc_오픈정렬(시즌미반영)'!$F12="",'Calc_오픈정렬(시즌미반영)'!AJ12=""),"",'Calc_오픈정렬(시즌미반영)'!AJ12/'Calc_오픈정렬(시즌미반영)'!$F12*100)</f>
        <v>113.90035397556426</v>
      </c>
      <c r="AK12">
        <f>IF(OR('Calc_오픈정렬(시즌미반영)'!$F12="",'Calc_오픈정렬(시즌미반영)'!AK12=""),"",'Calc_오픈정렬(시즌미반영)'!AK12/'Calc_오픈정렬(시즌미반영)'!$F12*100)</f>
        <v>111.39649069386823</v>
      </c>
      <c r="AL12">
        <f>IF(OR('Calc_오픈정렬(시즌미반영)'!$F12="",'Calc_오픈정렬(시즌미반영)'!AL12=""),"",'Calc_오픈정렬(시즌미반영)'!AL12/'Calc_오픈정렬(시즌미반영)'!$F12*100)</f>
        <v>113.41696798995167</v>
      </c>
      <c r="AM12">
        <f>IF(OR('Calc_오픈정렬(시즌미반영)'!$F12="",'Calc_오픈정렬(시즌미반영)'!AM12=""),"",'Calc_오픈정렬(시즌미반영)'!AM12/'Calc_오픈정렬(시즌미반영)'!$F12*100)</f>
        <v>115.22597343280174</v>
      </c>
      <c r="AN12">
        <f>IF(OR('Calc_오픈정렬(시즌미반영)'!$F12="",'Calc_오픈정렬(시즌미반영)'!AN12=""),"",'Calc_오픈정렬(시즌미반영)'!AN12/'Calc_오픈정렬(시즌미반영)'!$F12*100)</f>
        <v>105.51623339550109</v>
      </c>
      <c r="AO12">
        <f>IF(OR('Calc_오픈정렬(시즌미반영)'!$F12="",'Calc_오픈정렬(시즌미반영)'!AO12=""),"",'Calc_오픈정렬(시즌미반영)'!AO12/'Calc_오픈정렬(시즌미반영)'!$F12*100)</f>
        <v>122.93122216724394</v>
      </c>
      <c r="AP12">
        <f>IF(OR('Calc_오픈정렬(시즌미반영)'!$F12="",'Calc_오픈정렬(시즌미반영)'!AP12=""),"",'Calc_오픈정렬(시즌미반영)'!AP12/'Calc_오픈정렬(시즌미반영)'!$F12*100)</f>
        <v>120.3952346515434</v>
      </c>
      <c r="AQ12">
        <f>IF(OR('Calc_오픈정렬(시즌미반영)'!$F12="",'Calc_오픈정렬(시즌미반영)'!AQ12=""),"",'Calc_오픈정렬(시즌미반영)'!AQ12/'Calc_오픈정렬(시즌미반영)'!$F12*100)</f>
        <v>109.26380695010087</v>
      </c>
      <c r="AR12">
        <f>IF(OR('Calc_오픈정렬(시즌미반영)'!$F12="",'Calc_오픈정렬(시즌미반영)'!AR12=""),"",'Calc_오픈정렬(시즌미반영)'!AR12/'Calc_오픈정렬(시즌미반영)'!$F12*100)</f>
        <v>120.18680774940051</v>
      </c>
      <c r="AS12">
        <f>IF(OR('Calc_오픈정렬(시즌미반영)'!$F12="",'Calc_오픈정렬(시즌미반영)'!AS12=""),"",'Calc_오픈정렬(시즌미반영)'!AS12/'Calc_오픈정렬(시즌미반영)'!$F12*100)</f>
        <v>114.93274464278917</v>
      </c>
      <c r="AT12">
        <f>IF(OR('Calc_오픈정렬(시즌미반영)'!$F12="",'Calc_오픈정렬(시즌미반영)'!AT12=""),"",'Calc_오픈정렬(시즌미반영)'!AT12/'Calc_오픈정렬(시즌미반영)'!$F12*100)</f>
        <v>113.02965021124348</v>
      </c>
      <c r="AU12">
        <f>IF(OR('Calc_오픈정렬(시즌미반영)'!$F12="",'Calc_오픈정렬(시즌미반영)'!AU12=""),"",'Calc_오픈정렬(시즌미반영)'!AU12/'Calc_오픈정렬(시즌미반영)'!$F12*100)</f>
        <v>118.80105050812621</v>
      </c>
      <c r="AV12">
        <f>IF(OR('Calc_오픈정렬(시즌미반영)'!$F12="",'Calc_오픈정렬(시즌미반영)'!AV12=""),"",'Calc_오픈정렬(시즌미반영)'!AV12/'Calc_오픈정렬(시즌미반영)'!$F12*100)</f>
        <v>113.0671031096563</v>
      </c>
      <c r="AW12">
        <f>IF(OR('Calc_오픈정렬(시즌미반영)'!$F12="",'Calc_오픈정렬(시즌미반영)'!AW12=""),"",'Calc_오픈정렬(시즌미반영)'!AW12/'Calc_오픈정렬(시즌미반영)'!$F12*100)</f>
        <v>93.683401210368061</v>
      </c>
      <c r="AX12" t="str">
        <f>IF(OR('Calc_오픈정렬(시즌미반영)'!$F12="",'Calc_오픈정렬(시즌미반영)'!AX12=""),"",'Calc_오픈정렬(시즌미반영)'!AX12/'Calc_오픈정렬(시즌미반영)'!$F12*100)</f>
        <v/>
      </c>
      <c r="AY12" t="str">
        <f>IF(OR('Calc_오픈정렬(시즌미반영)'!$F12="",'Calc_오픈정렬(시즌미반영)'!AY12=""),"",'Calc_오픈정렬(시즌미반영)'!AY12/'Calc_오픈정렬(시즌미반영)'!$F12*100)</f>
        <v/>
      </c>
      <c r="AZ12" t="str">
        <f>IF(OR('Calc_오픈정렬(시즌미반영)'!$F12="",'Calc_오픈정렬(시즌미반영)'!AZ12=""),"",'Calc_오픈정렬(시즌미반영)'!AZ12/'Calc_오픈정렬(시즌미반영)'!$F12*100)</f>
        <v/>
      </c>
      <c r="BA12" t="str">
        <f>IF(OR('Calc_오픈정렬(시즌미반영)'!$F12="",'Calc_오픈정렬(시즌미반영)'!BA12=""),"",'Calc_오픈정렬(시즌미반영)'!BA12/'Calc_오픈정렬(시즌미반영)'!$F12*100)</f>
        <v/>
      </c>
      <c r="BB12" t="str">
        <f>IF(OR('Calc_오픈정렬(시즌미반영)'!$F12="",'Calc_오픈정렬(시즌미반영)'!BB12=""),"",'Calc_오픈정렬(시즌미반영)'!BB12/'Calc_오픈정렬(시즌미반영)'!$F12*100)</f>
        <v/>
      </c>
      <c r="BC12" t="str">
        <f>IF(OR('Calc_오픈정렬(시즌미반영)'!$F12="",'Calc_오픈정렬(시즌미반영)'!BC12=""),"",'Calc_오픈정렬(시즌미반영)'!BC12/'Calc_오픈정렬(시즌미반영)'!$F12*100)</f>
        <v/>
      </c>
      <c r="BD12" t="str">
        <f>IF(OR('Calc_오픈정렬(시즌미반영)'!$F12="",'Calc_오픈정렬(시즌미반영)'!BD12=""),"",'Calc_오픈정렬(시즌미반영)'!BD12/'Calc_오픈정렬(시즌미반영)'!$F12*100)</f>
        <v/>
      </c>
      <c r="BE12" t="str">
        <f>IF(OR('Calc_오픈정렬(시즌미반영)'!$F12="",'Calc_오픈정렬(시즌미반영)'!BE12=""),"",'Calc_오픈정렬(시즌미반영)'!BE12/'Calc_오픈정렬(시즌미반영)'!$F12*100)</f>
        <v/>
      </c>
      <c r="BF12" t="str">
        <f>IF(OR('Calc_오픈정렬(시즌미반영)'!$F12="",'Calc_오픈정렬(시즌미반영)'!BF12=""),"",'Calc_오픈정렬(시즌미반영)'!BF12/'Calc_오픈정렬(시즌미반영)'!$F12*100)</f>
        <v/>
      </c>
      <c r="BG12" t="str">
        <f>IF(OR('Calc_오픈정렬(시즌미반영)'!$F12="",'Calc_오픈정렬(시즌미반영)'!BG12=""),"",'Calc_오픈정렬(시즌미반영)'!BG12/'Calc_오픈정렬(시즌미반영)'!$F12*100)</f>
        <v/>
      </c>
      <c r="BH12" t="str">
        <f>IF(OR('Calc_오픈정렬(시즌미반영)'!$F12="",'Calc_오픈정렬(시즌미반영)'!BH12=""),"",'Calc_오픈정렬(시즌미반영)'!BH12/'Calc_오픈정렬(시즌미반영)'!$F12*100)</f>
        <v/>
      </c>
      <c r="BI12" t="str">
        <f>IF(OR('Calc_오픈정렬(시즌미반영)'!$F12="",'Calc_오픈정렬(시즌미반영)'!BI12=""),"",'Calc_오픈정렬(시즌미반영)'!BI12/'Calc_오픈정렬(시즌미반영)'!$F12*100)</f>
        <v/>
      </c>
      <c r="BJ12" t="str">
        <f>IF(OR('Calc_오픈정렬(시즌미반영)'!$F12="",'Calc_오픈정렬(시즌미반영)'!BJ12=""),"",'Calc_오픈정렬(시즌미반영)'!BJ12/'Calc_오픈정렬(시즌미반영)'!$F12*100)</f>
        <v/>
      </c>
      <c r="BK12" t="str">
        <f>IF(OR('Calc_오픈정렬(시즌미반영)'!$F12="",'Calc_오픈정렬(시즌미반영)'!BK12=""),"",'Calc_오픈정렬(시즌미반영)'!BK12/'Calc_오픈정렬(시즌미반영)'!$F12*100)</f>
        <v/>
      </c>
      <c r="BL12" t="str">
        <f>IF(OR('Calc_오픈정렬(시즌미반영)'!$F12="",'Calc_오픈정렬(시즌미반영)'!BL12=""),"",'Calc_오픈정렬(시즌미반영)'!BL12/'Calc_오픈정렬(시즌미반영)'!$F12*100)</f>
        <v/>
      </c>
      <c r="BM12" t="str">
        <f>IF(OR('Calc_오픈정렬(시즌미반영)'!$F12="",'Calc_오픈정렬(시즌미반영)'!BM12=""),"",'Calc_오픈정렬(시즌미반영)'!BM12/'Calc_오픈정렬(시즌미반영)'!$F12*100)</f>
        <v/>
      </c>
      <c r="BN12" t="str">
        <f>IF(OR('Calc_오픈정렬(시즌미반영)'!$F12="",'Calc_오픈정렬(시즌미반영)'!BN12=""),"",'Calc_오픈정렬(시즌미반영)'!BN12/'Calc_오픈정렬(시즌미반영)'!$F12*100)</f>
        <v/>
      </c>
    </row>
    <row r="13" spans="1:66" x14ac:dyDescent="0.3">
      <c r="A13" t="str">
        <f>'Calc_오픈정렬(시즌미반영)'!A13</f>
        <v>(0012) 우송대북문점</v>
      </c>
      <c r="B13" t="str">
        <f>'Calc_오픈정렬(시즌미반영)'!B13</f>
        <v>150-1</v>
      </c>
      <c r="C13">
        <f>'Calc_오픈정렬(시즌미반영)'!C13</f>
        <v>1</v>
      </c>
      <c r="D13" t="str">
        <f>'Calc_오픈정렬(시즌미반영)'!D13</f>
        <v>1</v>
      </c>
      <c r="E13" s="1">
        <f>'Calc_오픈정렬(시즌미반영)'!E13</f>
        <v>45474</v>
      </c>
      <c r="F13">
        <f>'Calc_오픈정렬(시즌미반영)'!F13</f>
        <v>3997720</v>
      </c>
      <c r="G13">
        <f>IF(OR('Calc_오픈정렬(시즌미반영)'!$F13="",'Calc_오픈정렬(시즌미반영)'!G13=""),"",'Calc_오픈정렬(시즌미반영)'!G13/'Calc_오픈정렬(시즌미반영)'!$F13*100)</f>
        <v>70.416137198202975</v>
      </c>
      <c r="H13">
        <f>IF(OR('Calc_오픈정렬(시즌미반영)'!$F13="",'Calc_오픈정렬(시즌미반영)'!H13=""),"",'Calc_오픈정렬(시즌미반영)'!H13/'Calc_오픈정렬(시즌미반영)'!$F13*100)</f>
        <v>74.53673593948551</v>
      </c>
      <c r="I13">
        <f>IF(OR('Calc_오픈정렬(시즌미반영)'!$F13="",'Calc_오픈정렬(시즌미반영)'!I13=""),"",'Calc_오픈정렬(시즌미반영)'!I13/'Calc_오픈정렬(시즌미반영)'!$F13*100)</f>
        <v>101.52511931801126</v>
      </c>
      <c r="J13">
        <f>IF(OR('Calc_오픈정렬(시즌미반영)'!$F13="",'Calc_오픈정렬(시즌미반영)'!J13=""),"",'Calc_오픈정렬(시즌미반영)'!J13/'Calc_오픈정렬(시즌미반영)'!$F13*100)</f>
        <v>106.17727104449537</v>
      </c>
      <c r="K13">
        <f>IF(OR('Calc_오픈정렬(시즌미반영)'!$F13="",'Calc_오픈정렬(시즌미반영)'!K13=""),"",'Calc_오픈정렬(시즌미반영)'!K13/'Calc_오픈정렬(시즌미반영)'!$F13*100)</f>
        <v>97.58487337782536</v>
      </c>
      <c r="L13">
        <f>IF(OR('Calc_오픈정렬(시즌미반영)'!$F13="",'Calc_오픈정렬(시즌미반영)'!L13=""),"",'Calc_오픈정렬(시즌미반영)'!L13/'Calc_오픈정렬(시즌미반영)'!$F13*100)</f>
        <v>103.483985871947</v>
      </c>
      <c r="M13">
        <f>IF(OR('Calc_오픈정렬(시즌미반영)'!$F13="",'Calc_오픈정렬(시즌미반영)'!M13=""),"",'Calc_오픈정렬(시즌미반영)'!M13/'Calc_오픈정렬(시즌미반영)'!$F13*100)</f>
        <v>100.80095654523078</v>
      </c>
      <c r="N13">
        <f>IF(OR('Calc_오픈정렬(시즌미반영)'!$F13="",'Calc_오픈정렬(시즌미반영)'!N13=""),"",'Calc_오픈정렬(시즌미반영)'!N13/'Calc_오픈정렬(시즌미반영)'!$F13*100)</f>
        <v>86.45678036480794</v>
      </c>
      <c r="O13">
        <f>IF(OR('Calc_오픈정렬(시즌미반영)'!$F13="",'Calc_오픈정렬(시즌미반영)'!O13=""),"",'Calc_오픈정렬(시즌미반영)'!O13/'Calc_오픈정렬(시즌미반영)'!$F13*100)</f>
        <v>105.49613279569354</v>
      </c>
      <c r="P13">
        <f>IF(OR('Calc_오픈정렬(시즌미반영)'!$F13="",'Calc_오픈정렬(시즌미반영)'!P13=""),"",'Calc_오픈정렬(시즌미반영)'!P13/'Calc_오픈정렬(시즌미반영)'!$F13*100)</f>
        <v>90.202915661927292</v>
      </c>
      <c r="Q13">
        <f>IF(OR('Calc_오픈정렬(시즌미반영)'!$F13="",'Calc_오픈정렬(시즌미반영)'!Q13=""),"",'Calc_오픈정렬(시즌미반영)'!Q13/'Calc_오픈정렬(시즌미반영)'!$F13*100)</f>
        <v>114.37719500115067</v>
      </c>
      <c r="R13">
        <f>IF(OR('Calc_오픈정렬(시즌미반영)'!$F13="",'Calc_오픈정렬(시즌미반영)'!R13=""),"",'Calc_오픈정렬(시즌미반영)'!R13/'Calc_오픈정렬(시즌미반영)'!$F13*100)</f>
        <v>97.276697717699093</v>
      </c>
      <c r="S13">
        <f>IF(OR('Calc_오픈정렬(시즌미반영)'!$F13="",'Calc_오픈정렬(시즌미반영)'!S13=""),"",'Calc_오픈정렬(시즌미반영)'!S13/'Calc_오픈정렬(시즌미반영)'!$F13*100)</f>
        <v>80.082647108852044</v>
      </c>
      <c r="T13">
        <f>IF(OR('Calc_오픈정렬(시즌미반영)'!$F13="",'Calc_오픈정렬(시즌미반영)'!T13=""),"",'Calc_오픈정렬(시즌미반영)'!T13/'Calc_오픈정렬(시즌미반영)'!$F13*100)</f>
        <v>82.753169306504702</v>
      </c>
      <c r="U13">
        <f>IF(OR('Calc_오픈정렬(시즌미반영)'!$F13="",'Calc_오픈정렬(시즌미반영)'!U13=""),"",'Calc_오픈정렬(시즌미반영)'!U13/'Calc_오픈정렬(시즌미반영)'!$F13*100)</f>
        <v>122.2399267582522</v>
      </c>
      <c r="V13">
        <f>IF(OR('Calc_오픈정렬(시즌미반영)'!$F13="",'Calc_오픈정렬(시즌미반영)'!V13=""),"",'Calc_오픈정렬(시즌미반영)'!V13/'Calc_오픈정렬(시즌미반영)'!$F13*100)</f>
        <v>127.01489849214052</v>
      </c>
      <c r="W13">
        <f>IF(OR('Calc_오픈정렬(시즌미반영)'!$F13="",'Calc_오픈정렬(시즌미반영)'!W13=""),"",'Calc_오픈정렬(시즌미반영)'!W13/'Calc_오픈정렬(시즌미반영)'!$F13*100)</f>
        <v>113.83488588495443</v>
      </c>
      <c r="X13">
        <f>IF(OR('Calc_오픈정렬(시즌미반영)'!$F13="",'Calc_오픈정렬(시즌미반영)'!X13=""),"",'Calc_오픈정렬(시즌미반영)'!X13/'Calc_오픈정렬(시즌미반영)'!$F13*100)</f>
        <v>125.22387761023784</v>
      </c>
      <c r="Y13">
        <f>IF(OR('Calc_오픈정렬(시즌미반영)'!$F13="",'Calc_오픈정렬(시즌미반영)'!Y13=""),"",'Calc_오픈정렬(시즌미반영)'!Y13/'Calc_오픈정렬(시즌미반영)'!$F13*100)</f>
        <v>103.06124490959847</v>
      </c>
      <c r="Z13">
        <f>IF(OR('Calc_오픈정렬(시즌미반영)'!$F13="",'Calc_오픈정렬(시즌미반영)'!Z13=""),"",'Calc_오픈정렬(시즌미반영)'!Z13/'Calc_오픈정렬(시즌미반영)'!$F13*100)</f>
        <v>121.65934582712146</v>
      </c>
      <c r="AA13">
        <f>IF(OR('Calc_오픈정렬(시즌미반영)'!$F13="",'Calc_오픈정렬(시즌미반영)'!AA13=""),"",'Calc_오픈정렬(시즌미반영)'!AA13/'Calc_오픈정렬(시즌미반영)'!$F13*100)</f>
        <v>135.29962078384679</v>
      </c>
      <c r="AB13">
        <f>IF(OR('Calc_오픈정렬(시즌미반영)'!$F13="",'Calc_오픈정렬(시즌미반영)'!AB13=""),"",'Calc_오픈정렬(시즌미반영)'!AB13/'Calc_오픈정렬(시즌미반영)'!$F13*100)</f>
        <v>118.38748086409254</v>
      </c>
      <c r="AC13">
        <f>IF(OR('Calc_오픈정렬(시즌미반영)'!$F13="",'Calc_오픈정렬(시즌미반영)'!AC13=""),"",'Calc_오픈정렬(시즌미반영)'!AC13/'Calc_오픈정렬(시즌미반영)'!$F13*100)</f>
        <v>120.74882683129384</v>
      </c>
      <c r="AD13">
        <f>IF(OR('Calc_오픈정렬(시즌미반영)'!$F13="",'Calc_오픈정렬(시즌미반영)'!AD13=""),"",'Calc_오픈정렬(시즌미반영)'!AD13/'Calc_오픈정렬(시즌미반영)'!$F13*100)</f>
        <v>108.9195841629729</v>
      </c>
      <c r="AE13" t="str">
        <f>IF(OR('Calc_오픈정렬(시즌미반영)'!$F13="",'Calc_오픈정렬(시즌미반영)'!AE13=""),"",'Calc_오픈정렬(시즌미반영)'!AE13/'Calc_오픈정렬(시즌미반영)'!$F13*100)</f>
        <v/>
      </c>
      <c r="AF13" t="str">
        <f>IF(OR('Calc_오픈정렬(시즌미반영)'!$F13="",'Calc_오픈정렬(시즌미반영)'!AF13=""),"",'Calc_오픈정렬(시즌미반영)'!AF13/'Calc_오픈정렬(시즌미반영)'!$F13*100)</f>
        <v/>
      </c>
      <c r="AG13" t="str">
        <f>IF(OR('Calc_오픈정렬(시즌미반영)'!$F13="",'Calc_오픈정렬(시즌미반영)'!AG13=""),"",'Calc_오픈정렬(시즌미반영)'!AG13/'Calc_오픈정렬(시즌미반영)'!$F13*100)</f>
        <v/>
      </c>
      <c r="AH13" t="str">
        <f>IF(OR('Calc_오픈정렬(시즌미반영)'!$F13="",'Calc_오픈정렬(시즌미반영)'!AH13=""),"",'Calc_오픈정렬(시즌미반영)'!AH13/'Calc_오픈정렬(시즌미반영)'!$F13*100)</f>
        <v/>
      </c>
      <c r="AI13" t="str">
        <f>IF(OR('Calc_오픈정렬(시즌미반영)'!$F13="",'Calc_오픈정렬(시즌미반영)'!AI13=""),"",'Calc_오픈정렬(시즌미반영)'!AI13/'Calc_오픈정렬(시즌미반영)'!$F13*100)</f>
        <v/>
      </c>
      <c r="AJ13" t="str">
        <f>IF(OR('Calc_오픈정렬(시즌미반영)'!$F13="",'Calc_오픈정렬(시즌미반영)'!AJ13=""),"",'Calc_오픈정렬(시즌미반영)'!AJ13/'Calc_오픈정렬(시즌미반영)'!$F13*100)</f>
        <v/>
      </c>
      <c r="AK13" t="str">
        <f>IF(OR('Calc_오픈정렬(시즌미반영)'!$F13="",'Calc_오픈정렬(시즌미반영)'!AK13=""),"",'Calc_오픈정렬(시즌미반영)'!AK13/'Calc_오픈정렬(시즌미반영)'!$F13*100)</f>
        <v/>
      </c>
      <c r="AL13" t="str">
        <f>IF(OR('Calc_오픈정렬(시즌미반영)'!$F13="",'Calc_오픈정렬(시즌미반영)'!AL13=""),"",'Calc_오픈정렬(시즌미반영)'!AL13/'Calc_오픈정렬(시즌미반영)'!$F13*100)</f>
        <v/>
      </c>
      <c r="AM13" t="str">
        <f>IF(OR('Calc_오픈정렬(시즌미반영)'!$F13="",'Calc_오픈정렬(시즌미반영)'!AM13=""),"",'Calc_오픈정렬(시즌미반영)'!AM13/'Calc_오픈정렬(시즌미반영)'!$F13*100)</f>
        <v/>
      </c>
      <c r="AN13" t="str">
        <f>IF(OR('Calc_오픈정렬(시즌미반영)'!$F13="",'Calc_오픈정렬(시즌미반영)'!AN13=""),"",'Calc_오픈정렬(시즌미반영)'!AN13/'Calc_오픈정렬(시즌미반영)'!$F13*100)</f>
        <v/>
      </c>
      <c r="AO13" t="str">
        <f>IF(OR('Calc_오픈정렬(시즌미반영)'!$F13="",'Calc_오픈정렬(시즌미반영)'!AO13=""),"",'Calc_오픈정렬(시즌미반영)'!AO13/'Calc_오픈정렬(시즌미반영)'!$F13*100)</f>
        <v/>
      </c>
      <c r="AP13" t="str">
        <f>IF(OR('Calc_오픈정렬(시즌미반영)'!$F13="",'Calc_오픈정렬(시즌미반영)'!AP13=""),"",'Calc_오픈정렬(시즌미반영)'!AP13/'Calc_오픈정렬(시즌미반영)'!$F13*100)</f>
        <v/>
      </c>
      <c r="AQ13" t="str">
        <f>IF(OR('Calc_오픈정렬(시즌미반영)'!$F13="",'Calc_오픈정렬(시즌미반영)'!AQ13=""),"",'Calc_오픈정렬(시즌미반영)'!AQ13/'Calc_오픈정렬(시즌미반영)'!$F13*100)</f>
        <v/>
      </c>
      <c r="AR13" t="str">
        <f>IF(OR('Calc_오픈정렬(시즌미반영)'!$F13="",'Calc_오픈정렬(시즌미반영)'!AR13=""),"",'Calc_오픈정렬(시즌미반영)'!AR13/'Calc_오픈정렬(시즌미반영)'!$F13*100)</f>
        <v/>
      </c>
      <c r="AS13" t="str">
        <f>IF(OR('Calc_오픈정렬(시즌미반영)'!$F13="",'Calc_오픈정렬(시즌미반영)'!AS13=""),"",'Calc_오픈정렬(시즌미반영)'!AS13/'Calc_오픈정렬(시즌미반영)'!$F13*100)</f>
        <v/>
      </c>
      <c r="AT13" t="str">
        <f>IF(OR('Calc_오픈정렬(시즌미반영)'!$F13="",'Calc_오픈정렬(시즌미반영)'!AT13=""),"",'Calc_오픈정렬(시즌미반영)'!AT13/'Calc_오픈정렬(시즌미반영)'!$F13*100)</f>
        <v/>
      </c>
      <c r="AU13" t="str">
        <f>IF(OR('Calc_오픈정렬(시즌미반영)'!$F13="",'Calc_오픈정렬(시즌미반영)'!AU13=""),"",'Calc_오픈정렬(시즌미반영)'!AU13/'Calc_오픈정렬(시즌미반영)'!$F13*100)</f>
        <v/>
      </c>
      <c r="AV13" t="str">
        <f>IF(OR('Calc_오픈정렬(시즌미반영)'!$F13="",'Calc_오픈정렬(시즌미반영)'!AV13=""),"",'Calc_오픈정렬(시즌미반영)'!AV13/'Calc_오픈정렬(시즌미반영)'!$F13*100)</f>
        <v/>
      </c>
      <c r="AW13" t="str">
        <f>IF(OR('Calc_오픈정렬(시즌미반영)'!$F13="",'Calc_오픈정렬(시즌미반영)'!AW13=""),"",'Calc_오픈정렬(시즌미반영)'!AW13/'Calc_오픈정렬(시즌미반영)'!$F13*100)</f>
        <v/>
      </c>
      <c r="AX13" t="str">
        <f>IF(OR('Calc_오픈정렬(시즌미반영)'!$F13="",'Calc_오픈정렬(시즌미반영)'!AX13=""),"",'Calc_오픈정렬(시즌미반영)'!AX13/'Calc_오픈정렬(시즌미반영)'!$F13*100)</f>
        <v/>
      </c>
      <c r="AY13" t="str">
        <f>IF(OR('Calc_오픈정렬(시즌미반영)'!$F13="",'Calc_오픈정렬(시즌미반영)'!AY13=""),"",'Calc_오픈정렬(시즌미반영)'!AY13/'Calc_오픈정렬(시즌미반영)'!$F13*100)</f>
        <v/>
      </c>
      <c r="AZ13" t="str">
        <f>IF(OR('Calc_오픈정렬(시즌미반영)'!$F13="",'Calc_오픈정렬(시즌미반영)'!AZ13=""),"",'Calc_오픈정렬(시즌미반영)'!AZ13/'Calc_오픈정렬(시즌미반영)'!$F13*100)</f>
        <v/>
      </c>
      <c r="BA13" t="str">
        <f>IF(OR('Calc_오픈정렬(시즌미반영)'!$F13="",'Calc_오픈정렬(시즌미반영)'!BA13=""),"",'Calc_오픈정렬(시즌미반영)'!BA13/'Calc_오픈정렬(시즌미반영)'!$F13*100)</f>
        <v/>
      </c>
      <c r="BB13" t="str">
        <f>IF(OR('Calc_오픈정렬(시즌미반영)'!$F13="",'Calc_오픈정렬(시즌미반영)'!BB13=""),"",'Calc_오픈정렬(시즌미반영)'!BB13/'Calc_오픈정렬(시즌미반영)'!$F13*100)</f>
        <v/>
      </c>
      <c r="BC13" t="str">
        <f>IF(OR('Calc_오픈정렬(시즌미반영)'!$F13="",'Calc_오픈정렬(시즌미반영)'!BC13=""),"",'Calc_오픈정렬(시즌미반영)'!BC13/'Calc_오픈정렬(시즌미반영)'!$F13*100)</f>
        <v/>
      </c>
      <c r="BD13" t="str">
        <f>IF(OR('Calc_오픈정렬(시즌미반영)'!$F13="",'Calc_오픈정렬(시즌미반영)'!BD13=""),"",'Calc_오픈정렬(시즌미반영)'!BD13/'Calc_오픈정렬(시즌미반영)'!$F13*100)</f>
        <v/>
      </c>
      <c r="BE13" t="str">
        <f>IF(OR('Calc_오픈정렬(시즌미반영)'!$F13="",'Calc_오픈정렬(시즌미반영)'!BE13=""),"",'Calc_오픈정렬(시즌미반영)'!BE13/'Calc_오픈정렬(시즌미반영)'!$F13*100)</f>
        <v/>
      </c>
      <c r="BF13" t="str">
        <f>IF(OR('Calc_오픈정렬(시즌미반영)'!$F13="",'Calc_오픈정렬(시즌미반영)'!BF13=""),"",'Calc_오픈정렬(시즌미반영)'!BF13/'Calc_오픈정렬(시즌미반영)'!$F13*100)</f>
        <v/>
      </c>
      <c r="BG13" t="str">
        <f>IF(OR('Calc_오픈정렬(시즌미반영)'!$F13="",'Calc_오픈정렬(시즌미반영)'!BG13=""),"",'Calc_오픈정렬(시즌미반영)'!BG13/'Calc_오픈정렬(시즌미반영)'!$F13*100)</f>
        <v/>
      </c>
      <c r="BH13" t="str">
        <f>IF(OR('Calc_오픈정렬(시즌미반영)'!$F13="",'Calc_오픈정렬(시즌미반영)'!BH13=""),"",'Calc_오픈정렬(시즌미반영)'!BH13/'Calc_오픈정렬(시즌미반영)'!$F13*100)</f>
        <v/>
      </c>
      <c r="BI13" t="str">
        <f>IF(OR('Calc_오픈정렬(시즌미반영)'!$F13="",'Calc_오픈정렬(시즌미반영)'!BI13=""),"",'Calc_오픈정렬(시즌미반영)'!BI13/'Calc_오픈정렬(시즌미반영)'!$F13*100)</f>
        <v/>
      </c>
      <c r="BJ13" t="str">
        <f>IF(OR('Calc_오픈정렬(시즌미반영)'!$F13="",'Calc_오픈정렬(시즌미반영)'!BJ13=""),"",'Calc_오픈정렬(시즌미반영)'!BJ13/'Calc_오픈정렬(시즌미반영)'!$F13*100)</f>
        <v/>
      </c>
      <c r="BK13" t="str">
        <f>IF(OR('Calc_오픈정렬(시즌미반영)'!$F13="",'Calc_오픈정렬(시즌미반영)'!BK13=""),"",'Calc_오픈정렬(시즌미반영)'!BK13/'Calc_오픈정렬(시즌미반영)'!$F13*100)</f>
        <v/>
      </c>
      <c r="BL13" t="str">
        <f>IF(OR('Calc_오픈정렬(시즌미반영)'!$F13="",'Calc_오픈정렬(시즌미반영)'!BL13=""),"",'Calc_오픈정렬(시즌미반영)'!BL13/'Calc_오픈정렬(시즌미반영)'!$F13*100)</f>
        <v/>
      </c>
      <c r="BM13" t="str">
        <f>IF(OR('Calc_오픈정렬(시즌미반영)'!$F13="",'Calc_오픈정렬(시즌미반영)'!BM13=""),"",'Calc_오픈정렬(시즌미반영)'!BM13/'Calc_오픈정렬(시즌미반영)'!$F13*100)</f>
        <v/>
      </c>
      <c r="BN13" t="str">
        <f>IF(OR('Calc_오픈정렬(시즌미반영)'!$F13="",'Calc_오픈정렬(시즌미반영)'!BN13=""),"",'Calc_오픈정렬(시즌미반영)'!BN13/'Calc_오픈정렬(시즌미반영)'!$F13*100)</f>
        <v/>
      </c>
    </row>
    <row r="14" spans="1:66" x14ac:dyDescent="0.3">
      <c r="A14" t="str">
        <f>'Calc_오픈정렬(시즌미반영)'!A14</f>
        <v>(0013) 구의역파워점</v>
      </c>
      <c r="B14" t="str">
        <f>'Calc_오픈정렬(시즌미반영)'!B14</f>
        <v>150-1</v>
      </c>
      <c r="C14">
        <f>'Calc_오픈정렬(시즌미반영)'!C14</f>
        <v>1</v>
      </c>
      <c r="D14" t="str">
        <f>'Calc_오픈정렬(시즌미반영)'!D14</f>
        <v>1</v>
      </c>
      <c r="E14" s="1">
        <f>'Calc_오픈정렬(시즌미반영)'!E14</f>
        <v>45839</v>
      </c>
      <c r="F14">
        <f>'Calc_오픈정렬(시즌미반영)'!F14</f>
        <v>3750361.6666666665</v>
      </c>
      <c r="G14">
        <f>IF(OR('Calc_오픈정렬(시즌미반영)'!$F14="",'Calc_오픈정렬(시즌미반영)'!G14=""),"",'Calc_오픈정렬(시즌미반영)'!G14/'Calc_오픈정렬(시즌미반영)'!$F14*100)</f>
        <v>83.045857355090646</v>
      </c>
      <c r="H14">
        <f>IF(OR('Calc_오픈정렬(시즌미반영)'!$F14="",'Calc_오픈정렬(시즌미반영)'!H14=""),"",'Calc_오픈정렬(시즌미반영)'!H14/'Calc_오픈정렬(시즌미반영)'!$F14*100)</f>
        <v>83.742856800033067</v>
      </c>
      <c r="I14">
        <f>IF(OR('Calc_오픈정렬(시즌미반영)'!$F14="",'Calc_오픈정렬(시즌미반영)'!I14=""),"",'Calc_오픈정렬(시즌미반영)'!I14/'Calc_오픈정렬(시즌미반영)'!$F14*100)</f>
        <v>80.787675144219435</v>
      </c>
      <c r="J14">
        <f>IF(OR('Calc_오픈정렬(시즌미반영)'!$F14="",'Calc_오픈정렬(시즌미반영)'!J14=""),"",'Calc_오픈정렬(시즌미반영)'!J14/'Calc_오픈정렬(시즌미반영)'!$F14*100)</f>
        <v>105.57115158226962</v>
      </c>
      <c r="K14">
        <f>IF(OR('Calc_오픈정렬(시즌미반영)'!$F14="",'Calc_오픈정렬(시즌미반영)'!K14=""),"",'Calc_오픈정렬(시즌미반영)'!K14/'Calc_오픈정렬(시즌미반영)'!$F14*100)</f>
        <v>100.42124826183432</v>
      </c>
      <c r="L14">
        <f>IF(OR('Calc_오픈정렬(시즌미반영)'!$F14="",'Calc_오픈정렬(시즌미반영)'!L14=""),"",'Calc_오픈정렬(시즌미반영)'!L14/'Calc_오픈정렬(시즌미반영)'!$F14*100)</f>
        <v>99.46000763481922</v>
      </c>
      <c r="M14">
        <f>IF(OR('Calc_오픈정렬(시즌미반영)'!$F14="",'Calc_오픈정렬(시즌미반영)'!M14=""),"",'Calc_오픈정렬(시즌미반영)'!M14/'Calc_오픈정렬(시즌미반영)'!$F14*100)</f>
        <v>99.761311909029232</v>
      </c>
      <c r="N14">
        <f>IF(OR('Calc_오픈정렬(시즌미반영)'!$F14="",'Calc_오픈정렬(시즌미반영)'!N14=""),"",'Calc_오픈정렬(시즌미반영)'!N14/'Calc_오픈정렬(시즌미반영)'!$F14*100)</f>
        <v>93.43952161058246</v>
      </c>
      <c r="O14">
        <f>IF(OR('Calc_오픈정렬(시즌미반영)'!$F14="",'Calc_오픈정렬(시즌미반영)'!O14=""),"",'Calc_오픈정렬(시즌미반영)'!O14/'Calc_오픈정렬(시즌미반영)'!$F14*100)</f>
        <v>101.34675900146519</v>
      </c>
      <c r="P14">
        <f>IF(OR('Calc_오픈정렬(시즌미반영)'!$F14="",'Calc_오픈정렬(시즌미반영)'!P14=""),"",'Calc_오픈정렬(시즌미반영)'!P14/'Calc_오픈정렬(시즌미반영)'!$F14*100)</f>
        <v>109.53663580001395</v>
      </c>
      <c r="Q14">
        <f>IF(OR('Calc_오픈정렬(시즌미반영)'!$F14="",'Calc_오픈정렬(시즌미반영)'!Q14=""),"",'Calc_오픈정렬(시즌미반영)'!Q14/'Calc_오픈정렬(시즌미반영)'!$F14*100)</f>
        <v>127.01788316415706</v>
      </c>
      <c r="R14">
        <f>IF(OR('Calc_오픈정렬(시즌미반영)'!$F14="",'Calc_오픈정렬(시즌미반영)'!R14=""),"",'Calc_오픈정렬(시즌미반영)'!R14/'Calc_오픈정렬(시즌미반영)'!$F14*100)</f>
        <v>110.93276781750383</v>
      </c>
      <c r="S14" t="str">
        <f>IF(OR('Calc_오픈정렬(시즌미반영)'!$F14="",'Calc_오픈정렬(시즌미반영)'!S14=""),"",'Calc_오픈정렬(시즌미반영)'!S14/'Calc_오픈정렬(시즌미반영)'!$F14*100)</f>
        <v/>
      </c>
      <c r="T14" t="str">
        <f>IF(OR('Calc_오픈정렬(시즌미반영)'!$F14="",'Calc_오픈정렬(시즌미반영)'!T14=""),"",'Calc_오픈정렬(시즌미반영)'!T14/'Calc_오픈정렬(시즌미반영)'!$F14*100)</f>
        <v/>
      </c>
      <c r="U14" t="str">
        <f>IF(OR('Calc_오픈정렬(시즌미반영)'!$F14="",'Calc_오픈정렬(시즌미반영)'!U14=""),"",'Calc_오픈정렬(시즌미반영)'!U14/'Calc_오픈정렬(시즌미반영)'!$F14*100)</f>
        <v/>
      </c>
      <c r="V14" t="str">
        <f>IF(OR('Calc_오픈정렬(시즌미반영)'!$F14="",'Calc_오픈정렬(시즌미반영)'!V14=""),"",'Calc_오픈정렬(시즌미반영)'!V14/'Calc_오픈정렬(시즌미반영)'!$F14*100)</f>
        <v/>
      </c>
      <c r="W14" t="str">
        <f>IF(OR('Calc_오픈정렬(시즌미반영)'!$F14="",'Calc_오픈정렬(시즌미반영)'!W14=""),"",'Calc_오픈정렬(시즌미반영)'!W14/'Calc_오픈정렬(시즌미반영)'!$F14*100)</f>
        <v/>
      </c>
      <c r="X14" t="str">
        <f>IF(OR('Calc_오픈정렬(시즌미반영)'!$F14="",'Calc_오픈정렬(시즌미반영)'!X14=""),"",'Calc_오픈정렬(시즌미반영)'!X14/'Calc_오픈정렬(시즌미반영)'!$F14*100)</f>
        <v/>
      </c>
      <c r="Y14" t="str">
        <f>IF(OR('Calc_오픈정렬(시즌미반영)'!$F14="",'Calc_오픈정렬(시즌미반영)'!Y14=""),"",'Calc_오픈정렬(시즌미반영)'!Y14/'Calc_오픈정렬(시즌미반영)'!$F14*100)</f>
        <v/>
      </c>
      <c r="Z14" t="str">
        <f>IF(OR('Calc_오픈정렬(시즌미반영)'!$F14="",'Calc_오픈정렬(시즌미반영)'!Z14=""),"",'Calc_오픈정렬(시즌미반영)'!Z14/'Calc_오픈정렬(시즌미반영)'!$F14*100)</f>
        <v/>
      </c>
      <c r="AA14" t="str">
        <f>IF(OR('Calc_오픈정렬(시즌미반영)'!$F14="",'Calc_오픈정렬(시즌미반영)'!AA14=""),"",'Calc_오픈정렬(시즌미반영)'!AA14/'Calc_오픈정렬(시즌미반영)'!$F14*100)</f>
        <v/>
      </c>
      <c r="AB14" t="str">
        <f>IF(OR('Calc_오픈정렬(시즌미반영)'!$F14="",'Calc_오픈정렬(시즌미반영)'!AB14=""),"",'Calc_오픈정렬(시즌미반영)'!AB14/'Calc_오픈정렬(시즌미반영)'!$F14*100)</f>
        <v/>
      </c>
      <c r="AC14" t="str">
        <f>IF(OR('Calc_오픈정렬(시즌미반영)'!$F14="",'Calc_오픈정렬(시즌미반영)'!AC14=""),"",'Calc_오픈정렬(시즌미반영)'!AC14/'Calc_오픈정렬(시즌미반영)'!$F14*100)</f>
        <v/>
      </c>
      <c r="AD14" t="str">
        <f>IF(OR('Calc_오픈정렬(시즌미반영)'!$F14="",'Calc_오픈정렬(시즌미반영)'!AD14=""),"",'Calc_오픈정렬(시즌미반영)'!AD14/'Calc_오픈정렬(시즌미반영)'!$F14*100)</f>
        <v/>
      </c>
      <c r="AE14" t="str">
        <f>IF(OR('Calc_오픈정렬(시즌미반영)'!$F14="",'Calc_오픈정렬(시즌미반영)'!AE14=""),"",'Calc_오픈정렬(시즌미반영)'!AE14/'Calc_오픈정렬(시즌미반영)'!$F14*100)</f>
        <v/>
      </c>
      <c r="AF14" t="str">
        <f>IF(OR('Calc_오픈정렬(시즌미반영)'!$F14="",'Calc_오픈정렬(시즌미반영)'!AF14=""),"",'Calc_오픈정렬(시즌미반영)'!AF14/'Calc_오픈정렬(시즌미반영)'!$F14*100)</f>
        <v/>
      </c>
      <c r="AG14" t="str">
        <f>IF(OR('Calc_오픈정렬(시즌미반영)'!$F14="",'Calc_오픈정렬(시즌미반영)'!AG14=""),"",'Calc_오픈정렬(시즌미반영)'!AG14/'Calc_오픈정렬(시즌미반영)'!$F14*100)</f>
        <v/>
      </c>
      <c r="AH14" t="str">
        <f>IF(OR('Calc_오픈정렬(시즌미반영)'!$F14="",'Calc_오픈정렬(시즌미반영)'!AH14=""),"",'Calc_오픈정렬(시즌미반영)'!AH14/'Calc_오픈정렬(시즌미반영)'!$F14*100)</f>
        <v/>
      </c>
      <c r="AI14" t="str">
        <f>IF(OR('Calc_오픈정렬(시즌미반영)'!$F14="",'Calc_오픈정렬(시즌미반영)'!AI14=""),"",'Calc_오픈정렬(시즌미반영)'!AI14/'Calc_오픈정렬(시즌미반영)'!$F14*100)</f>
        <v/>
      </c>
      <c r="AJ14" t="str">
        <f>IF(OR('Calc_오픈정렬(시즌미반영)'!$F14="",'Calc_오픈정렬(시즌미반영)'!AJ14=""),"",'Calc_오픈정렬(시즌미반영)'!AJ14/'Calc_오픈정렬(시즌미반영)'!$F14*100)</f>
        <v/>
      </c>
      <c r="AK14" t="str">
        <f>IF(OR('Calc_오픈정렬(시즌미반영)'!$F14="",'Calc_오픈정렬(시즌미반영)'!AK14=""),"",'Calc_오픈정렬(시즌미반영)'!AK14/'Calc_오픈정렬(시즌미반영)'!$F14*100)</f>
        <v/>
      </c>
      <c r="AL14" t="str">
        <f>IF(OR('Calc_오픈정렬(시즌미반영)'!$F14="",'Calc_오픈정렬(시즌미반영)'!AL14=""),"",'Calc_오픈정렬(시즌미반영)'!AL14/'Calc_오픈정렬(시즌미반영)'!$F14*100)</f>
        <v/>
      </c>
      <c r="AM14" t="str">
        <f>IF(OR('Calc_오픈정렬(시즌미반영)'!$F14="",'Calc_오픈정렬(시즌미반영)'!AM14=""),"",'Calc_오픈정렬(시즌미반영)'!AM14/'Calc_오픈정렬(시즌미반영)'!$F14*100)</f>
        <v/>
      </c>
      <c r="AN14" t="str">
        <f>IF(OR('Calc_오픈정렬(시즌미반영)'!$F14="",'Calc_오픈정렬(시즌미반영)'!AN14=""),"",'Calc_오픈정렬(시즌미반영)'!AN14/'Calc_오픈정렬(시즌미반영)'!$F14*100)</f>
        <v/>
      </c>
      <c r="AO14" t="str">
        <f>IF(OR('Calc_오픈정렬(시즌미반영)'!$F14="",'Calc_오픈정렬(시즌미반영)'!AO14=""),"",'Calc_오픈정렬(시즌미반영)'!AO14/'Calc_오픈정렬(시즌미반영)'!$F14*100)</f>
        <v/>
      </c>
      <c r="AP14" t="str">
        <f>IF(OR('Calc_오픈정렬(시즌미반영)'!$F14="",'Calc_오픈정렬(시즌미반영)'!AP14=""),"",'Calc_오픈정렬(시즌미반영)'!AP14/'Calc_오픈정렬(시즌미반영)'!$F14*100)</f>
        <v/>
      </c>
      <c r="AQ14" t="str">
        <f>IF(OR('Calc_오픈정렬(시즌미반영)'!$F14="",'Calc_오픈정렬(시즌미반영)'!AQ14=""),"",'Calc_오픈정렬(시즌미반영)'!AQ14/'Calc_오픈정렬(시즌미반영)'!$F14*100)</f>
        <v/>
      </c>
      <c r="AR14" t="str">
        <f>IF(OR('Calc_오픈정렬(시즌미반영)'!$F14="",'Calc_오픈정렬(시즌미반영)'!AR14=""),"",'Calc_오픈정렬(시즌미반영)'!AR14/'Calc_오픈정렬(시즌미반영)'!$F14*100)</f>
        <v/>
      </c>
      <c r="AS14" t="str">
        <f>IF(OR('Calc_오픈정렬(시즌미반영)'!$F14="",'Calc_오픈정렬(시즌미반영)'!AS14=""),"",'Calc_오픈정렬(시즌미반영)'!AS14/'Calc_오픈정렬(시즌미반영)'!$F14*100)</f>
        <v/>
      </c>
      <c r="AT14" t="str">
        <f>IF(OR('Calc_오픈정렬(시즌미반영)'!$F14="",'Calc_오픈정렬(시즌미반영)'!AT14=""),"",'Calc_오픈정렬(시즌미반영)'!AT14/'Calc_오픈정렬(시즌미반영)'!$F14*100)</f>
        <v/>
      </c>
      <c r="AU14" t="str">
        <f>IF(OR('Calc_오픈정렬(시즌미반영)'!$F14="",'Calc_오픈정렬(시즌미반영)'!AU14=""),"",'Calc_오픈정렬(시즌미반영)'!AU14/'Calc_오픈정렬(시즌미반영)'!$F14*100)</f>
        <v/>
      </c>
      <c r="AV14" t="str">
        <f>IF(OR('Calc_오픈정렬(시즌미반영)'!$F14="",'Calc_오픈정렬(시즌미반영)'!AV14=""),"",'Calc_오픈정렬(시즌미반영)'!AV14/'Calc_오픈정렬(시즌미반영)'!$F14*100)</f>
        <v/>
      </c>
      <c r="AW14" t="str">
        <f>IF(OR('Calc_오픈정렬(시즌미반영)'!$F14="",'Calc_오픈정렬(시즌미반영)'!AW14=""),"",'Calc_오픈정렬(시즌미반영)'!AW14/'Calc_오픈정렬(시즌미반영)'!$F14*100)</f>
        <v/>
      </c>
      <c r="AX14" t="str">
        <f>IF(OR('Calc_오픈정렬(시즌미반영)'!$F14="",'Calc_오픈정렬(시즌미반영)'!AX14=""),"",'Calc_오픈정렬(시즌미반영)'!AX14/'Calc_오픈정렬(시즌미반영)'!$F14*100)</f>
        <v/>
      </c>
      <c r="AY14" t="str">
        <f>IF(OR('Calc_오픈정렬(시즌미반영)'!$F14="",'Calc_오픈정렬(시즌미반영)'!AY14=""),"",'Calc_오픈정렬(시즌미반영)'!AY14/'Calc_오픈정렬(시즌미반영)'!$F14*100)</f>
        <v/>
      </c>
      <c r="AZ14" t="str">
        <f>IF(OR('Calc_오픈정렬(시즌미반영)'!$F14="",'Calc_오픈정렬(시즌미반영)'!AZ14=""),"",'Calc_오픈정렬(시즌미반영)'!AZ14/'Calc_오픈정렬(시즌미반영)'!$F14*100)</f>
        <v/>
      </c>
      <c r="BA14" t="str">
        <f>IF(OR('Calc_오픈정렬(시즌미반영)'!$F14="",'Calc_오픈정렬(시즌미반영)'!BA14=""),"",'Calc_오픈정렬(시즌미반영)'!BA14/'Calc_오픈정렬(시즌미반영)'!$F14*100)</f>
        <v/>
      </c>
      <c r="BB14" t="str">
        <f>IF(OR('Calc_오픈정렬(시즌미반영)'!$F14="",'Calc_오픈정렬(시즌미반영)'!BB14=""),"",'Calc_오픈정렬(시즌미반영)'!BB14/'Calc_오픈정렬(시즌미반영)'!$F14*100)</f>
        <v/>
      </c>
      <c r="BC14" t="str">
        <f>IF(OR('Calc_오픈정렬(시즌미반영)'!$F14="",'Calc_오픈정렬(시즌미반영)'!BC14=""),"",'Calc_오픈정렬(시즌미반영)'!BC14/'Calc_오픈정렬(시즌미반영)'!$F14*100)</f>
        <v/>
      </c>
      <c r="BD14" t="str">
        <f>IF(OR('Calc_오픈정렬(시즌미반영)'!$F14="",'Calc_오픈정렬(시즌미반영)'!BD14=""),"",'Calc_오픈정렬(시즌미반영)'!BD14/'Calc_오픈정렬(시즌미반영)'!$F14*100)</f>
        <v/>
      </c>
      <c r="BE14" t="str">
        <f>IF(OR('Calc_오픈정렬(시즌미반영)'!$F14="",'Calc_오픈정렬(시즌미반영)'!BE14=""),"",'Calc_오픈정렬(시즌미반영)'!BE14/'Calc_오픈정렬(시즌미반영)'!$F14*100)</f>
        <v/>
      </c>
      <c r="BF14" t="str">
        <f>IF(OR('Calc_오픈정렬(시즌미반영)'!$F14="",'Calc_오픈정렬(시즌미반영)'!BF14=""),"",'Calc_오픈정렬(시즌미반영)'!BF14/'Calc_오픈정렬(시즌미반영)'!$F14*100)</f>
        <v/>
      </c>
      <c r="BG14" t="str">
        <f>IF(OR('Calc_오픈정렬(시즌미반영)'!$F14="",'Calc_오픈정렬(시즌미반영)'!BG14=""),"",'Calc_오픈정렬(시즌미반영)'!BG14/'Calc_오픈정렬(시즌미반영)'!$F14*100)</f>
        <v/>
      </c>
      <c r="BH14" t="str">
        <f>IF(OR('Calc_오픈정렬(시즌미반영)'!$F14="",'Calc_오픈정렬(시즌미반영)'!BH14=""),"",'Calc_오픈정렬(시즌미반영)'!BH14/'Calc_오픈정렬(시즌미반영)'!$F14*100)</f>
        <v/>
      </c>
      <c r="BI14" t="str">
        <f>IF(OR('Calc_오픈정렬(시즌미반영)'!$F14="",'Calc_오픈정렬(시즌미반영)'!BI14=""),"",'Calc_오픈정렬(시즌미반영)'!BI14/'Calc_오픈정렬(시즌미반영)'!$F14*100)</f>
        <v/>
      </c>
      <c r="BJ14" t="str">
        <f>IF(OR('Calc_오픈정렬(시즌미반영)'!$F14="",'Calc_오픈정렬(시즌미반영)'!BJ14=""),"",'Calc_오픈정렬(시즌미반영)'!BJ14/'Calc_오픈정렬(시즌미반영)'!$F14*100)</f>
        <v/>
      </c>
      <c r="BK14" t="str">
        <f>IF(OR('Calc_오픈정렬(시즌미반영)'!$F14="",'Calc_오픈정렬(시즌미반영)'!BK14=""),"",'Calc_오픈정렬(시즌미반영)'!BK14/'Calc_오픈정렬(시즌미반영)'!$F14*100)</f>
        <v/>
      </c>
      <c r="BL14" t="str">
        <f>IF(OR('Calc_오픈정렬(시즌미반영)'!$F14="",'Calc_오픈정렬(시즌미반영)'!BL14=""),"",'Calc_오픈정렬(시즌미반영)'!BL14/'Calc_오픈정렬(시즌미반영)'!$F14*100)</f>
        <v/>
      </c>
      <c r="BM14" t="str">
        <f>IF(OR('Calc_오픈정렬(시즌미반영)'!$F14="",'Calc_오픈정렬(시즌미반영)'!BM14=""),"",'Calc_오픈정렬(시즌미반영)'!BM14/'Calc_오픈정렬(시즌미반영)'!$F14*100)</f>
        <v/>
      </c>
      <c r="BN14" t="str">
        <f>IF(OR('Calc_오픈정렬(시즌미반영)'!$F14="",'Calc_오픈정렬(시즌미반영)'!BN14=""),"",'Calc_오픈정렬(시즌미반영)'!BN14/'Calc_오픈정렬(시즌미반영)'!$F14*100)</f>
        <v/>
      </c>
    </row>
    <row r="15" spans="1:66" x14ac:dyDescent="0.3">
      <c r="A15" t="str">
        <f>'Calc_오픈정렬(시즌미반영)'!A15</f>
        <v>(0014) 수원서둔골드점</v>
      </c>
      <c r="B15" t="str">
        <f>'Calc_오픈정렬(시즌미반영)'!B15</f>
        <v>150-1</v>
      </c>
      <c r="C15">
        <f>'Calc_오픈정렬(시즌미반영)'!C15</f>
        <v>1</v>
      </c>
      <c r="D15" t="str">
        <f>'Calc_오픈정렬(시즌미반영)'!D15</f>
        <v>1</v>
      </c>
      <c r="E15" s="1">
        <f>'Calc_오픈정렬(시즌미반영)'!E15</f>
        <v>45870</v>
      </c>
      <c r="F15">
        <f>'Calc_오픈정렬(시즌미반영)'!F15</f>
        <v>3024141.6666666665</v>
      </c>
      <c r="G15">
        <f>IF(OR('Calc_오픈정렬(시즌미반영)'!$F15="",'Calc_오픈정렬(시즌미반영)'!G15=""),"",'Calc_오픈정렬(시즌미반영)'!G15/'Calc_오픈정렬(시즌미반영)'!$F15*100)</f>
        <v>85.384888825203859</v>
      </c>
      <c r="H15">
        <f>IF(OR('Calc_오픈정렬(시즌미반영)'!$F15="",'Calc_오픈정렬(시즌미반영)'!H15=""),"",'Calc_오픈정렬(시즌미반영)'!H15/'Calc_오픈정렬(시즌미반영)'!$F15*100)</f>
        <v>86.194044040044432</v>
      </c>
      <c r="I15">
        <f>IF(OR('Calc_오픈정렬(시즌미반영)'!$F15="",'Calc_오픈정렬(시즌미반영)'!I15=""),"",'Calc_오픈정렬(시즌미반영)'!I15/'Calc_오픈정렬(시즌미반영)'!$F15*100)</f>
        <v>110.20813068170858</v>
      </c>
      <c r="J15">
        <f>IF(OR('Calc_오픈정렬(시즌미반영)'!$F15="",'Calc_오픈정렬(시즌미반영)'!J15=""),"",'Calc_오픈정렬(시즌미반영)'!J15/'Calc_오픈정렬(시즌미반영)'!$F15*100)</f>
        <v>106.01355205471525</v>
      </c>
      <c r="K15">
        <f>IF(OR('Calc_오픈정렬(시즌미반영)'!$F15="",'Calc_오픈정렬(시즌미반영)'!K15=""),"",'Calc_오픈정렬(시즌미반영)'!K15/'Calc_오픈정렬(시즌미반영)'!$F15*100)</f>
        <v>101.28493759937393</v>
      </c>
      <c r="L15">
        <f>IF(OR('Calc_오픈정렬(시즌미반영)'!$F15="",'Calc_오픈정렬(시즌미반영)'!L15=""),"",'Calc_오픈정렬(시즌미반영)'!L15/'Calc_오픈정렬(시즌미반영)'!$F15*100)</f>
        <v>82.511015522310743</v>
      </c>
      <c r="M15">
        <f>IF(OR('Calc_오픈정렬(시즌미반영)'!$F15="",'Calc_오픈정렬(시즌미반영)'!M15=""),"",'Calc_오픈정렬(시즌미반영)'!M15/'Calc_오픈정렬(시즌미반영)'!$F15*100)</f>
        <v>94.63015676624498</v>
      </c>
      <c r="N15">
        <f>IF(OR('Calc_오픈정렬(시즌미반영)'!$F15="",'Calc_오픈정렬(시즌미반영)'!N15=""),"",'Calc_오픈정렬(시즌미반영)'!N15/'Calc_오픈정렬(시즌미반영)'!$F15*100)</f>
        <v>103.47894857218441</v>
      </c>
      <c r="O15">
        <f>IF(OR('Calc_오픈정렬(시즌미반영)'!$F15="",'Calc_오픈정렬(시즌미반영)'!O15=""),"",'Calc_오픈정렬(시즌미반영)'!O15/'Calc_오픈정렬(시즌미반영)'!$F15*100)</f>
        <v>112.08138948517072</v>
      </c>
      <c r="P15">
        <f>IF(OR('Calc_오픈정렬(시즌미반영)'!$F15="",'Calc_오픈정렬(시즌미반영)'!P15=""),"",'Calc_오픈정렬(시즌미반영)'!P15/'Calc_오픈정렬(시즌미반영)'!$F15*100)</f>
        <v>117.93428989492887</v>
      </c>
      <c r="Q15">
        <f>IF(OR('Calc_오픈정렬(시즌미반영)'!$F15="",'Calc_오픈정렬(시즌미반영)'!Q15=""),"",'Calc_오픈정렬(시즌미반영)'!Q15/'Calc_오픈정렬(시즌미반영)'!$F15*100)</f>
        <v>89.096355164137492</v>
      </c>
      <c r="R15" t="str">
        <f>IF(OR('Calc_오픈정렬(시즌미반영)'!$F15="",'Calc_오픈정렬(시즌미반영)'!R15=""),"",'Calc_오픈정렬(시즌미반영)'!R15/'Calc_오픈정렬(시즌미반영)'!$F15*100)</f>
        <v/>
      </c>
      <c r="S15" t="str">
        <f>IF(OR('Calc_오픈정렬(시즌미반영)'!$F15="",'Calc_오픈정렬(시즌미반영)'!S15=""),"",'Calc_오픈정렬(시즌미반영)'!S15/'Calc_오픈정렬(시즌미반영)'!$F15*100)</f>
        <v/>
      </c>
      <c r="T15" t="str">
        <f>IF(OR('Calc_오픈정렬(시즌미반영)'!$F15="",'Calc_오픈정렬(시즌미반영)'!T15=""),"",'Calc_오픈정렬(시즌미반영)'!T15/'Calc_오픈정렬(시즌미반영)'!$F15*100)</f>
        <v/>
      </c>
      <c r="U15" t="str">
        <f>IF(OR('Calc_오픈정렬(시즌미반영)'!$F15="",'Calc_오픈정렬(시즌미반영)'!U15=""),"",'Calc_오픈정렬(시즌미반영)'!U15/'Calc_오픈정렬(시즌미반영)'!$F15*100)</f>
        <v/>
      </c>
      <c r="V15" t="str">
        <f>IF(OR('Calc_오픈정렬(시즌미반영)'!$F15="",'Calc_오픈정렬(시즌미반영)'!V15=""),"",'Calc_오픈정렬(시즌미반영)'!V15/'Calc_오픈정렬(시즌미반영)'!$F15*100)</f>
        <v/>
      </c>
      <c r="W15" t="str">
        <f>IF(OR('Calc_오픈정렬(시즌미반영)'!$F15="",'Calc_오픈정렬(시즌미반영)'!W15=""),"",'Calc_오픈정렬(시즌미반영)'!W15/'Calc_오픈정렬(시즌미반영)'!$F15*100)</f>
        <v/>
      </c>
      <c r="X15" t="str">
        <f>IF(OR('Calc_오픈정렬(시즌미반영)'!$F15="",'Calc_오픈정렬(시즌미반영)'!X15=""),"",'Calc_오픈정렬(시즌미반영)'!X15/'Calc_오픈정렬(시즌미반영)'!$F15*100)</f>
        <v/>
      </c>
      <c r="Y15" t="str">
        <f>IF(OR('Calc_오픈정렬(시즌미반영)'!$F15="",'Calc_오픈정렬(시즌미반영)'!Y15=""),"",'Calc_오픈정렬(시즌미반영)'!Y15/'Calc_오픈정렬(시즌미반영)'!$F15*100)</f>
        <v/>
      </c>
      <c r="Z15" t="str">
        <f>IF(OR('Calc_오픈정렬(시즌미반영)'!$F15="",'Calc_오픈정렬(시즌미반영)'!Z15=""),"",'Calc_오픈정렬(시즌미반영)'!Z15/'Calc_오픈정렬(시즌미반영)'!$F15*100)</f>
        <v/>
      </c>
      <c r="AA15" t="str">
        <f>IF(OR('Calc_오픈정렬(시즌미반영)'!$F15="",'Calc_오픈정렬(시즌미반영)'!AA15=""),"",'Calc_오픈정렬(시즌미반영)'!AA15/'Calc_오픈정렬(시즌미반영)'!$F15*100)</f>
        <v/>
      </c>
      <c r="AB15" t="str">
        <f>IF(OR('Calc_오픈정렬(시즌미반영)'!$F15="",'Calc_오픈정렬(시즌미반영)'!AB15=""),"",'Calc_오픈정렬(시즌미반영)'!AB15/'Calc_오픈정렬(시즌미반영)'!$F15*100)</f>
        <v/>
      </c>
      <c r="AC15" t="str">
        <f>IF(OR('Calc_오픈정렬(시즌미반영)'!$F15="",'Calc_오픈정렬(시즌미반영)'!AC15=""),"",'Calc_오픈정렬(시즌미반영)'!AC15/'Calc_오픈정렬(시즌미반영)'!$F15*100)</f>
        <v/>
      </c>
      <c r="AD15" t="str">
        <f>IF(OR('Calc_오픈정렬(시즌미반영)'!$F15="",'Calc_오픈정렬(시즌미반영)'!AD15=""),"",'Calc_오픈정렬(시즌미반영)'!AD15/'Calc_오픈정렬(시즌미반영)'!$F15*100)</f>
        <v/>
      </c>
      <c r="AE15" t="str">
        <f>IF(OR('Calc_오픈정렬(시즌미반영)'!$F15="",'Calc_오픈정렬(시즌미반영)'!AE15=""),"",'Calc_오픈정렬(시즌미반영)'!AE15/'Calc_오픈정렬(시즌미반영)'!$F15*100)</f>
        <v/>
      </c>
      <c r="AF15" t="str">
        <f>IF(OR('Calc_오픈정렬(시즌미반영)'!$F15="",'Calc_오픈정렬(시즌미반영)'!AF15=""),"",'Calc_오픈정렬(시즌미반영)'!AF15/'Calc_오픈정렬(시즌미반영)'!$F15*100)</f>
        <v/>
      </c>
      <c r="AG15" t="str">
        <f>IF(OR('Calc_오픈정렬(시즌미반영)'!$F15="",'Calc_오픈정렬(시즌미반영)'!AG15=""),"",'Calc_오픈정렬(시즌미반영)'!AG15/'Calc_오픈정렬(시즌미반영)'!$F15*100)</f>
        <v/>
      </c>
      <c r="AH15" t="str">
        <f>IF(OR('Calc_오픈정렬(시즌미반영)'!$F15="",'Calc_오픈정렬(시즌미반영)'!AH15=""),"",'Calc_오픈정렬(시즌미반영)'!AH15/'Calc_오픈정렬(시즌미반영)'!$F15*100)</f>
        <v/>
      </c>
      <c r="AI15" t="str">
        <f>IF(OR('Calc_오픈정렬(시즌미반영)'!$F15="",'Calc_오픈정렬(시즌미반영)'!AI15=""),"",'Calc_오픈정렬(시즌미반영)'!AI15/'Calc_오픈정렬(시즌미반영)'!$F15*100)</f>
        <v/>
      </c>
      <c r="AJ15" t="str">
        <f>IF(OR('Calc_오픈정렬(시즌미반영)'!$F15="",'Calc_오픈정렬(시즌미반영)'!AJ15=""),"",'Calc_오픈정렬(시즌미반영)'!AJ15/'Calc_오픈정렬(시즌미반영)'!$F15*100)</f>
        <v/>
      </c>
      <c r="AK15" t="str">
        <f>IF(OR('Calc_오픈정렬(시즌미반영)'!$F15="",'Calc_오픈정렬(시즌미반영)'!AK15=""),"",'Calc_오픈정렬(시즌미반영)'!AK15/'Calc_오픈정렬(시즌미반영)'!$F15*100)</f>
        <v/>
      </c>
      <c r="AL15" t="str">
        <f>IF(OR('Calc_오픈정렬(시즌미반영)'!$F15="",'Calc_오픈정렬(시즌미반영)'!AL15=""),"",'Calc_오픈정렬(시즌미반영)'!AL15/'Calc_오픈정렬(시즌미반영)'!$F15*100)</f>
        <v/>
      </c>
      <c r="AM15" t="str">
        <f>IF(OR('Calc_오픈정렬(시즌미반영)'!$F15="",'Calc_오픈정렬(시즌미반영)'!AM15=""),"",'Calc_오픈정렬(시즌미반영)'!AM15/'Calc_오픈정렬(시즌미반영)'!$F15*100)</f>
        <v/>
      </c>
      <c r="AN15" t="str">
        <f>IF(OR('Calc_오픈정렬(시즌미반영)'!$F15="",'Calc_오픈정렬(시즌미반영)'!AN15=""),"",'Calc_오픈정렬(시즌미반영)'!AN15/'Calc_오픈정렬(시즌미반영)'!$F15*100)</f>
        <v/>
      </c>
      <c r="AO15" t="str">
        <f>IF(OR('Calc_오픈정렬(시즌미반영)'!$F15="",'Calc_오픈정렬(시즌미반영)'!AO15=""),"",'Calc_오픈정렬(시즌미반영)'!AO15/'Calc_오픈정렬(시즌미반영)'!$F15*100)</f>
        <v/>
      </c>
      <c r="AP15" t="str">
        <f>IF(OR('Calc_오픈정렬(시즌미반영)'!$F15="",'Calc_오픈정렬(시즌미반영)'!AP15=""),"",'Calc_오픈정렬(시즌미반영)'!AP15/'Calc_오픈정렬(시즌미반영)'!$F15*100)</f>
        <v/>
      </c>
      <c r="AQ15" t="str">
        <f>IF(OR('Calc_오픈정렬(시즌미반영)'!$F15="",'Calc_오픈정렬(시즌미반영)'!AQ15=""),"",'Calc_오픈정렬(시즌미반영)'!AQ15/'Calc_오픈정렬(시즌미반영)'!$F15*100)</f>
        <v/>
      </c>
      <c r="AR15" t="str">
        <f>IF(OR('Calc_오픈정렬(시즌미반영)'!$F15="",'Calc_오픈정렬(시즌미반영)'!AR15=""),"",'Calc_오픈정렬(시즌미반영)'!AR15/'Calc_오픈정렬(시즌미반영)'!$F15*100)</f>
        <v/>
      </c>
      <c r="AS15" t="str">
        <f>IF(OR('Calc_오픈정렬(시즌미반영)'!$F15="",'Calc_오픈정렬(시즌미반영)'!AS15=""),"",'Calc_오픈정렬(시즌미반영)'!AS15/'Calc_오픈정렬(시즌미반영)'!$F15*100)</f>
        <v/>
      </c>
      <c r="AT15" t="str">
        <f>IF(OR('Calc_오픈정렬(시즌미반영)'!$F15="",'Calc_오픈정렬(시즌미반영)'!AT15=""),"",'Calc_오픈정렬(시즌미반영)'!AT15/'Calc_오픈정렬(시즌미반영)'!$F15*100)</f>
        <v/>
      </c>
      <c r="AU15" t="str">
        <f>IF(OR('Calc_오픈정렬(시즌미반영)'!$F15="",'Calc_오픈정렬(시즌미반영)'!AU15=""),"",'Calc_오픈정렬(시즌미반영)'!AU15/'Calc_오픈정렬(시즌미반영)'!$F15*100)</f>
        <v/>
      </c>
      <c r="AV15" t="str">
        <f>IF(OR('Calc_오픈정렬(시즌미반영)'!$F15="",'Calc_오픈정렬(시즌미반영)'!AV15=""),"",'Calc_오픈정렬(시즌미반영)'!AV15/'Calc_오픈정렬(시즌미반영)'!$F15*100)</f>
        <v/>
      </c>
      <c r="AW15" t="str">
        <f>IF(OR('Calc_오픈정렬(시즌미반영)'!$F15="",'Calc_오픈정렬(시즌미반영)'!AW15=""),"",'Calc_오픈정렬(시즌미반영)'!AW15/'Calc_오픈정렬(시즌미반영)'!$F15*100)</f>
        <v/>
      </c>
      <c r="AX15" t="str">
        <f>IF(OR('Calc_오픈정렬(시즌미반영)'!$F15="",'Calc_오픈정렬(시즌미반영)'!AX15=""),"",'Calc_오픈정렬(시즌미반영)'!AX15/'Calc_오픈정렬(시즌미반영)'!$F15*100)</f>
        <v/>
      </c>
      <c r="AY15" t="str">
        <f>IF(OR('Calc_오픈정렬(시즌미반영)'!$F15="",'Calc_오픈정렬(시즌미반영)'!AY15=""),"",'Calc_오픈정렬(시즌미반영)'!AY15/'Calc_오픈정렬(시즌미반영)'!$F15*100)</f>
        <v/>
      </c>
      <c r="AZ15" t="str">
        <f>IF(OR('Calc_오픈정렬(시즌미반영)'!$F15="",'Calc_오픈정렬(시즌미반영)'!AZ15=""),"",'Calc_오픈정렬(시즌미반영)'!AZ15/'Calc_오픈정렬(시즌미반영)'!$F15*100)</f>
        <v/>
      </c>
      <c r="BA15" t="str">
        <f>IF(OR('Calc_오픈정렬(시즌미반영)'!$F15="",'Calc_오픈정렬(시즌미반영)'!BA15=""),"",'Calc_오픈정렬(시즌미반영)'!BA15/'Calc_오픈정렬(시즌미반영)'!$F15*100)</f>
        <v/>
      </c>
      <c r="BB15" t="str">
        <f>IF(OR('Calc_오픈정렬(시즌미반영)'!$F15="",'Calc_오픈정렬(시즌미반영)'!BB15=""),"",'Calc_오픈정렬(시즌미반영)'!BB15/'Calc_오픈정렬(시즌미반영)'!$F15*100)</f>
        <v/>
      </c>
      <c r="BC15" t="str">
        <f>IF(OR('Calc_오픈정렬(시즌미반영)'!$F15="",'Calc_오픈정렬(시즌미반영)'!BC15=""),"",'Calc_오픈정렬(시즌미반영)'!BC15/'Calc_오픈정렬(시즌미반영)'!$F15*100)</f>
        <v/>
      </c>
      <c r="BD15" t="str">
        <f>IF(OR('Calc_오픈정렬(시즌미반영)'!$F15="",'Calc_오픈정렬(시즌미반영)'!BD15=""),"",'Calc_오픈정렬(시즌미반영)'!BD15/'Calc_오픈정렬(시즌미반영)'!$F15*100)</f>
        <v/>
      </c>
      <c r="BE15" t="str">
        <f>IF(OR('Calc_오픈정렬(시즌미반영)'!$F15="",'Calc_오픈정렬(시즌미반영)'!BE15=""),"",'Calc_오픈정렬(시즌미반영)'!BE15/'Calc_오픈정렬(시즌미반영)'!$F15*100)</f>
        <v/>
      </c>
      <c r="BF15" t="str">
        <f>IF(OR('Calc_오픈정렬(시즌미반영)'!$F15="",'Calc_오픈정렬(시즌미반영)'!BF15=""),"",'Calc_오픈정렬(시즌미반영)'!BF15/'Calc_오픈정렬(시즌미반영)'!$F15*100)</f>
        <v/>
      </c>
      <c r="BG15" t="str">
        <f>IF(OR('Calc_오픈정렬(시즌미반영)'!$F15="",'Calc_오픈정렬(시즌미반영)'!BG15=""),"",'Calc_오픈정렬(시즌미반영)'!BG15/'Calc_오픈정렬(시즌미반영)'!$F15*100)</f>
        <v/>
      </c>
      <c r="BH15" t="str">
        <f>IF(OR('Calc_오픈정렬(시즌미반영)'!$F15="",'Calc_오픈정렬(시즌미반영)'!BH15=""),"",'Calc_오픈정렬(시즌미반영)'!BH15/'Calc_오픈정렬(시즌미반영)'!$F15*100)</f>
        <v/>
      </c>
      <c r="BI15" t="str">
        <f>IF(OR('Calc_오픈정렬(시즌미반영)'!$F15="",'Calc_오픈정렬(시즌미반영)'!BI15=""),"",'Calc_오픈정렬(시즌미반영)'!BI15/'Calc_오픈정렬(시즌미반영)'!$F15*100)</f>
        <v/>
      </c>
      <c r="BJ15" t="str">
        <f>IF(OR('Calc_오픈정렬(시즌미반영)'!$F15="",'Calc_오픈정렬(시즌미반영)'!BJ15=""),"",'Calc_오픈정렬(시즌미반영)'!BJ15/'Calc_오픈정렬(시즌미반영)'!$F15*100)</f>
        <v/>
      </c>
      <c r="BK15" t="str">
        <f>IF(OR('Calc_오픈정렬(시즌미반영)'!$F15="",'Calc_오픈정렬(시즌미반영)'!BK15=""),"",'Calc_오픈정렬(시즌미반영)'!BK15/'Calc_오픈정렬(시즌미반영)'!$F15*100)</f>
        <v/>
      </c>
      <c r="BL15" t="str">
        <f>IF(OR('Calc_오픈정렬(시즌미반영)'!$F15="",'Calc_오픈정렬(시즌미반영)'!BL15=""),"",'Calc_오픈정렬(시즌미반영)'!BL15/'Calc_오픈정렬(시즌미반영)'!$F15*100)</f>
        <v/>
      </c>
      <c r="BM15" t="str">
        <f>IF(OR('Calc_오픈정렬(시즌미반영)'!$F15="",'Calc_오픈정렬(시즌미반영)'!BM15=""),"",'Calc_오픈정렬(시즌미반영)'!BM15/'Calc_오픈정렬(시즌미반영)'!$F15*100)</f>
        <v/>
      </c>
      <c r="BN15" t="str">
        <f>IF(OR('Calc_오픈정렬(시즌미반영)'!$F15="",'Calc_오픈정렬(시즌미반영)'!BN15=""),"",'Calc_오픈정렬(시즌미반영)'!BN15/'Calc_오픈정렬(시즌미반영)'!$F15*100)</f>
        <v/>
      </c>
    </row>
    <row r="16" spans="1:66" x14ac:dyDescent="0.3">
      <c r="A16" t="str">
        <f>'Calc_오픈정렬(시즌미반영)'!A16</f>
        <v>(1001) #화곡점</v>
      </c>
      <c r="B16" t="str">
        <f>'Calc_오픈정렬(시즌미반영)'!B16</f>
        <v>150-1</v>
      </c>
      <c r="C16">
        <f>'Calc_오픈정렬(시즌미반영)'!C16</f>
        <v>1</v>
      </c>
      <c r="D16" t="str">
        <f>'Calc_오픈정렬(시즌미반영)'!D16</f>
        <v>1</v>
      </c>
      <c r="E16" s="1">
        <f>'Calc_오픈정렬(시즌미반영)'!E16</f>
        <v>43647</v>
      </c>
      <c r="F16">
        <f>'Calc_오픈정렬(시즌미반영)'!F16</f>
        <v>6090833.333333333</v>
      </c>
      <c r="G16">
        <f>IF(OR('Calc_오픈정렬(시즌미반영)'!$F16="",'Calc_오픈정렬(시즌미반영)'!G16=""),"",'Calc_오픈정렬(시즌미반영)'!G16/'Calc_오픈정렬(시즌미반영)'!$F16*100)</f>
        <v>65.262005746340137</v>
      </c>
      <c r="H16">
        <f>IF(OR('Calc_오픈정렬(시즌미반영)'!$F16="",'Calc_오픈정렬(시즌미반영)'!H16=""),"",'Calc_오픈정렬(시즌미반영)'!H16/'Calc_오픈정렬(시즌미반영)'!$F16*100)</f>
        <v>71.533725543850039</v>
      </c>
      <c r="I16">
        <f>IF(OR('Calc_오픈정렬(시즌미반영)'!$F16="",'Calc_오픈정렬(시즌미반영)'!I16=""),"",'Calc_오픈정렬(시즌미반영)'!I16/'Calc_오픈정렬(시즌미반영)'!$F16*100)</f>
        <v>90.939937063893836</v>
      </c>
      <c r="J16">
        <f>IF(OR('Calc_오픈정렬(시즌미반영)'!$F16="",'Calc_오픈정렬(시즌미반영)'!J16=""),"",'Calc_오픈정렬(시즌미반영)'!J16/'Calc_오픈정렬(시즌미반영)'!$F16*100)</f>
        <v>103.59830346148584</v>
      </c>
      <c r="K16">
        <f>IF(OR('Calc_오픈정렬(시즌미반영)'!$F16="",'Calc_오픈정렬(시즌미반영)'!K16=""),"",'Calc_오픈정렬(시즌미반영)'!K16/'Calc_오픈정렬(시즌미반영)'!$F16*100)</f>
        <v>95.044465727185667</v>
      </c>
      <c r="L16">
        <f>IF(OR('Calc_오픈정렬(시즌미반영)'!$F16="",'Calc_오픈정렬(시즌미반영)'!L16=""),"",'Calc_오픈정렬(시즌미반영)'!L16/'Calc_오픈정렬(시즌미반영)'!$F16*100)</f>
        <v>103.38486797099466</v>
      </c>
      <c r="M16">
        <f>IF(OR('Calc_오픈정렬(시즌미반영)'!$F16="",'Calc_오픈정렬(시즌미반영)'!M16=""),"",'Calc_오픈정렬(시즌미반영)'!M16/'Calc_오픈정렬(시즌미반영)'!$F16*100)</f>
        <v>105.04309755096457</v>
      </c>
      <c r="N16">
        <f>IF(OR('Calc_오픈정렬(시즌미반영)'!$F16="",'Calc_오픈정렬(시즌미반영)'!N16=""),"",'Calc_오픈정렬(시즌미반영)'!N16/'Calc_오픈정렬(시즌미반영)'!$F16*100)</f>
        <v>91.104118210425511</v>
      </c>
      <c r="O16">
        <f>IF(OR('Calc_오픈정렬(시즌미반영)'!$F16="",'Calc_오픈정렬(시즌미반영)'!O16=""),"",'Calc_오픈정렬(시즌미반영)'!O16/'Calc_오픈정렬(시즌미반영)'!$F16*100)</f>
        <v>101.82514707894377</v>
      </c>
      <c r="P16">
        <f>IF(OR('Calc_오픈정렬(시즌미반영)'!$F16="",'Calc_오픈정렬(시즌미반영)'!P16=""),"",'Calc_오픈정렬(시즌미반영)'!P16/'Calc_오픈정렬(시즌미반영)'!$F16*100)</f>
        <v>98.114653167327958</v>
      </c>
      <c r="Q16">
        <f>IF(OR('Calc_오픈정렬(시즌미반영)'!$F16="",'Calc_오픈정렬(시즌미반영)'!Q16=""),"",'Calc_오픈정렬(시즌미반영)'!Q16/'Calc_오픈정렬(시즌미반영)'!$F16*100)</f>
        <v>129.39116158161173</v>
      </c>
      <c r="R16">
        <f>IF(OR('Calc_오픈정렬(시즌미반영)'!$F16="",'Calc_오픈정렬(시즌미반영)'!R16=""),"",'Calc_오픈정렬(시즌미반영)'!R16/'Calc_오픈정렬(시즌미반영)'!$F16*100)</f>
        <v>130.17923108496373</v>
      </c>
      <c r="S16">
        <f>IF(OR('Calc_오픈정렬(시즌미반영)'!$F16="",'Calc_오픈정렬(시즌미반영)'!S16=""),"",'Calc_오픈정렬(시즌미반영)'!S16/'Calc_오픈정렬(시즌미반영)'!$F16*100)</f>
        <v>127.86427691886715</v>
      </c>
      <c r="T16">
        <f>IF(OR('Calc_오픈정렬(시즌미반영)'!$F16="",'Calc_오픈정렬(시즌미반영)'!T16=""),"",'Calc_오픈정렬(시즌미반영)'!T16/'Calc_오픈정렬(시즌미반영)'!$F16*100)</f>
        <v>156.20194281023396</v>
      </c>
      <c r="U16">
        <f>IF(OR('Calc_오픈정렬(시즌미반영)'!$F16="",'Calc_오픈정렬(시즌미반영)'!U16=""),"",'Calc_오픈정렬(시즌미반영)'!U16/'Calc_오픈정렬(시즌미반영)'!$F16*100)</f>
        <v>123.33287727459296</v>
      </c>
      <c r="V16">
        <f>IF(OR('Calc_오픈정렬(시즌미반영)'!$F16="",'Calc_오픈정렬(시즌미반영)'!V16=""),"",'Calc_오픈정렬(시즌미반영)'!V16/'Calc_오픈정렬(시즌미반영)'!$F16*100)</f>
        <v>129.73594198932824</v>
      </c>
      <c r="W16">
        <f>IF(OR('Calc_오픈정렬(시즌미반영)'!$F16="",'Calc_오픈정렬(시즌미반영)'!W16=""),"",'Calc_오픈정렬(시즌미반영)'!W16/'Calc_오픈정렬(시즌미반영)'!$F16*100)</f>
        <v>124.03885620467916</v>
      </c>
      <c r="X16">
        <f>IF(OR('Calc_오픈정렬(시즌미반영)'!$F16="",'Calc_오픈정렬(시즌미반영)'!X16=""),"",'Calc_오픈정렬(시즌미반영)'!X16/'Calc_오픈정렬(시즌미반영)'!$F16*100)</f>
        <v>123.9731837460665</v>
      </c>
      <c r="Y16">
        <f>IF(OR('Calc_오픈정렬(시즌미반영)'!$F16="",'Calc_오픈정렬(시즌미반영)'!Y16=""),"",'Calc_오픈정렬(시즌미반영)'!Y16/'Calc_오픈정렬(시즌미반영)'!$F16*100)</f>
        <v>130.34341223149542</v>
      </c>
      <c r="Z16">
        <f>IF(OR('Calc_오픈정렬(시즌미반영)'!$F16="",'Calc_오픈정렬(시즌미반영)'!Z16=""),"",'Calc_오픈정렬(시즌미반영)'!Z16/'Calc_오픈정렬(시즌미반영)'!$F16*100)</f>
        <v>107.22670679983581</v>
      </c>
      <c r="AA16">
        <f>IF(OR('Calc_오픈정렬(시즌미반영)'!$F16="",'Calc_오픈정렬(시즌미반영)'!AA16=""),"",'Calc_오픈정렬(시즌미반영)'!AA16/'Calc_오픈정렬(시즌미반영)'!$F16*100)</f>
        <v>134.98973867834178</v>
      </c>
      <c r="AB16">
        <f>IF(OR('Calc_오픈정렬(시즌미반영)'!$F16="",'Calc_오픈정렬(시즌미반영)'!AB16=""),"",'Calc_오픈정렬(시즌미반영)'!AB16/'Calc_오픈정렬(시즌미반영)'!$F16*100)</f>
        <v>138.78232316322342</v>
      </c>
      <c r="AC16">
        <f>IF(OR('Calc_오픈정렬(시즌미반영)'!$F16="",'Calc_오픈정렬(시즌미반영)'!AC16=""),"",'Calc_오픈정렬(시즌미반영)'!AC16/'Calc_오픈정렬(시즌미반영)'!$F16*100)</f>
        <v>151.68696128061293</v>
      </c>
      <c r="AD16">
        <f>IF(OR('Calc_오픈정렬(시즌미반영)'!$F16="",'Calc_오픈정렬(시즌미반영)'!AD16=""),"",'Calc_오픈정렬(시즌미반영)'!AD16/'Calc_오픈정렬(시즌미반영)'!$F16*100)</f>
        <v>159.05705294841977</v>
      </c>
      <c r="AE16">
        <f>IF(OR('Calc_오픈정렬(시즌미반영)'!$F16="",'Calc_오픈정렬(시즌미반영)'!AE16=""),"",'Calc_오픈정렬(시즌미반영)'!AE16/'Calc_오픈정렬(시즌미반영)'!$F16*100)</f>
        <v>169.60897523601042</v>
      </c>
      <c r="AF16">
        <f>IF(OR('Calc_오픈정렬(시즌미반영)'!$F16="",'Calc_오픈정렬(시즌미반영)'!AF16=""),"",'Calc_오픈정렬(시즌미반영)'!AF16/'Calc_오픈정렬(시즌미반영)'!$F16*100)</f>
        <v>141.44534135996719</v>
      </c>
      <c r="AG16">
        <f>IF(OR('Calc_오픈정렬(시즌미반영)'!$F16="",'Calc_오픈정렬(시즌미반영)'!AG16=""),"",'Calc_오픈정렬(시즌미반영)'!AG16/'Calc_오픈정렬(시즌미반영)'!$F16*100)</f>
        <v>158.97496237515395</v>
      </c>
      <c r="AH16">
        <f>IF(OR('Calc_오픈정렬(시즌미반영)'!$F16="",'Calc_오픈정렬(시즌미반영)'!AH16=""),"",'Calc_오픈정렬(시즌미반영)'!AH16/'Calc_오픈정렬(시즌미반영)'!$F16*100)</f>
        <v>188.79518401970174</v>
      </c>
      <c r="AI16">
        <f>IF(OR('Calc_오픈정렬(시즌미반영)'!$F16="",'Calc_오픈정렬(시즌미반영)'!AI16=""),"",'Calc_오픈정렬(시즌미반영)'!AI16/'Calc_오픈정렬(시즌미반영)'!$F16*100)</f>
        <v>144.06403064714738</v>
      </c>
      <c r="AJ16">
        <f>IF(OR('Calc_오픈정렬(시즌미반영)'!$F16="",'Calc_오픈정렬(시즌미반영)'!AJ16=""),"",'Calc_오픈정렬(시즌미반영)'!AJ16/'Calc_오픈정렬(시즌미반영)'!$F16*100)</f>
        <v>163.90696401696539</v>
      </c>
      <c r="AK16">
        <f>IF(OR('Calc_오픈정렬(시즌미반영)'!$F16="",'Calc_오픈정렬(시즌미반영)'!AK16=""),"",'Calc_오픈정렬(시즌미반영)'!AK16/'Calc_오픈정렬(시즌미반영)'!$F16*100)</f>
        <v>165.85907784922699</v>
      </c>
      <c r="AL16">
        <f>IF(OR('Calc_오픈정렬(시즌미반영)'!$F16="",'Calc_오픈정렬(시즌미반영)'!AL16=""),"",'Calc_오픈정렬(시즌미반영)'!AL16/'Calc_오픈정렬(시즌미반영)'!$F16*100)</f>
        <v>122.47420987823232</v>
      </c>
      <c r="AM16">
        <f>IF(OR('Calc_오픈정렬(시즌미반영)'!$F16="",'Calc_오픈정렬(시즌미반영)'!AM16=""),"",'Calc_오픈정렬(시즌미반영)'!AM16/'Calc_오픈정렬(시즌미반영)'!$F16*100)</f>
        <v>152.35682035846219</v>
      </c>
      <c r="AN16">
        <f>IF(OR('Calc_오픈정렬(시즌미반영)'!$F16="",'Calc_오픈정렬(시즌미반영)'!AN16=""),"",'Calc_오픈정렬(시즌미반영)'!AN16/'Calc_오픈정렬(시즌미반영)'!$F16*100)</f>
        <v>160.88603092078259</v>
      </c>
      <c r="AO16">
        <f>IF(OR('Calc_오픈정렬(시즌미반영)'!$F16="",'Calc_오픈정렬(시즌미반영)'!AO16=""),"",'Calc_오픈정렬(시즌미반영)'!AO16/'Calc_오픈정렬(시즌미반영)'!$F16*100)</f>
        <v>149.19469147626214</v>
      </c>
      <c r="AP16">
        <f>IF(OR('Calc_오픈정렬(시즌미반영)'!$F16="",'Calc_오픈정렬(시즌미반영)'!AP16=""),"",'Calc_오픈정렬(시즌미반영)'!AP16/'Calc_오픈정렬(시즌미반영)'!$F16*100)</f>
        <v>147.49213298672871</v>
      </c>
      <c r="AQ16">
        <f>IF(OR('Calc_오픈정렬(시즌미반영)'!$F16="",'Calc_오픈정렬(시즌미반영)'!AQ16=""),"",'Calc_오픈정렬(시즌미반영)'!AQ16/'Calc_오픈정렬(시즌미반영)'!$F16*100)</f>
        <v>173.34409631960597</v>
      </c>
      <c r="AR16">
        <f>IF(OR('Calc_오픈정렬(시즌미반영)'!$F16="",'Calc_오픈정렬(시즌미반영)'!AR16=""),"",'Calc_오픈정렬(시즌미반영)'!AR16/'Calc_오픈정렬(시즌미반영)'!$F16*100)</f>
        <v>165.28280202490083</v>
      </c>
      <c r="AS16">
        <f>IF(OR('Calc_오픈정렬(시즌미반영)'!$F16="",'Calc_오픈정렬(시즌미반영)'!AS16=""),"",'Calc_오픈정렬(시즌미반영)'!AS16/'Calc_오픈정렬(시즌미반영)'!$F16*100)</f>
        <v>151.34053906143112</v>
      </c>
      <c r="AT16">
        <f>IF(OR('Calc_오픈정렬(시즌미반영)'!$F16="",'Calc_오픈정렬(시즌미반영)'!AT16=""),"",'Calc_오픈정렬(시즌미반영)'!AT16/'Calc_오픈정렬(시즌미반영)'!$F16*100)</f>
        <v>182.89451361335341</v>
      </c>
      <c r="AU16">
        <f>IF(OR('Calc_오픈정렬(시즌미반영)'!$F16="",'Calc_오픈정렬(시즌미반영)'!AU16=""),"",'Calc_오픈정렬(시즌미반영)'!AU16/'Calc_오픈정렬(시즌미반영)'!$F16*100)</f>
        <v>160.57737036530307</v>
      </c>
      <c r="AV16">
        <f>IF(OR('Calc_오픈정렬(시즌미반영)'!$F16="",'Calc_오픈정렬(시즌미반영)'!AV16=""),"",'Calc_오픈정렬(시즌미반영)'!AV16/'Calc_오픈정렬(시즌미반영)'!$F16*100)</f>
        <v>152.6424955534273</v>
      </c>
      <c r="AW16">
        <f>IF(OR('Calc_오픈정렬(시즌미반영)'!$F16="",'Calc_오픈정렬(시즌미반영)'!AW16=""),"",'Calc_오픈정렬(시즌미반영)'!AW16/'Calc_오픈정렬(시즌미반영)'!$F16*100)</f>
        <v>149.02722670679984</v>
      </c>
      <c r="AX16">
        <f>IF(OR('Calc_오픈정렬(시즌미반영)'!$F16="",'Calc_오픈정렬(시즌미반영)'!AX16=""),"",'Calc_오픈정렬(시즌미반영)'!AX16/'Calc_오픈정렬(시즌미반영)'!$F16*100)</f>
        <v>151.54084006019977</v>
      </c>
      <c r="AY16">
        <f>IF(OR('Calc_오픈정렬(시즌미반영)'!$F16="",'Calc_오픈정렬(시즌미반영)'!AY16=""),"",'Calc_오픈정렬(시즌미반영)'!AY16/'Calc_오픈정렬(시즌미반영)'!$F16*100)</f>
        <v>161.03871938705709</v>
      </c>
      <c r="AZ16">
        <f>IF(OR('Calc_오픈정렬(시즌미반영)'!$F16="",'Calc_오픈정렬(시즌미반영)'!AZ16=""),"",'Calc_오픈정렬(시즌미반영)'!AZ16/'Calc_오픈정렬(시즌미반영)'!$F16*100)</f>
        <v>161.77260911205366</v>
      </c>
      <c r="BA16">
        <f>IF(OR('Calc_오픈정렬(시즌미반영)'!$F16="",'Calc_오픈정렬(시즌미반영)'!BA16=""),"",'Calc_오픈정렬(시즌미반영)'!BA16/'Calc_오픈정렬(시즌미반영)'!$F16*100)</f>
        <v>191.3810370775756</v>
      </c>
      <c r="BB16">
        <f>IF(OR('Calc_오픈정렬(시즌미반영)'!$F16="",'Calc_오픈정렬(시즌미반영)'!BB16=""),"",'Calc_오픈정렬(시즌미반영)'!BB16/'Calc_오픈정렬(시즌미반영)'!$F16*100)</f>
        <v>171.2458612669312</v>
      </c>
      <c r="BC16">
        <f>IF(OR('Calc_오픈정렬(시즌미반영)'!$F16="",'Calc_오픈정렬(시즌미반영)'!BC16=""),"",'Calc_오픈정렬(시즌미반영)'!BC16/'Calc_오픈정렬(시즌미반영)'!$F16*100)</f>
        <v>193.19852236968123</v>
      </c>
      <c r="BD16">
        <f>IF(OR('Calc_오픈정렬(시즌미반영)'!$F16="",'Calc_오픈정렬(시즌미반영)'!BD16=""),"",'Calc_오픈정렬(시즌미반영)'!BD16/'Calc_오픈정렬(시즌미반영)'!$F16*100)</f>
        <v>153.56355178547</v>
      </c>
      <c r="BE16">
        <f>IF(OR('Calc_오픈정렬(시즌미반영)'!$F16="",'Calc_오픈정렬(시즌미반영)'!BE16=""),"",'Calc_오픈정렬(시즌미반영)'!BE16/'Calc_오픈정렬(시즌미반영)'!$F16*100)</f>
        <v>147.23929402106992</v>
      </c>
      <c r="BF16">
        <f>IF(OR('Calc_오픈정렬(시즌미반영)'!$F16="",'Calc_오픈정렬(시즌미반영)'!BF16=""),"",'Calc_오픈정렬(시즌미반영)'!BF16/'Calc_오픈정렬(시즌미반영)'!$F16*100)</f>
        <v>187.61800519906967</v>
      </c>
      <c r="BG16">
        <f>IF(OR('Calc_오픈정렬(시즌미반영)'!$F16="",'Calc_오픈정렬(시즌미반영)'!BG16=""),"",'Calc_오픈정렬(시즌미반영)'!BG16/'Calc_오픈정렬(시즌미반영)'!$F16*100)</f>
        <v>157.81091804624435</v>
      </c>
      <c r="BH16">
        <f>IF(OR('Calc_오픈정렬(시즌미반영)'!$F16="",'Calc_오픈정렬(시즌미반영)'!BH16=""),"",'Calc_오픈정렬(시즌미반영)'!BH16/'Calc_오픈정렬(시즌미반영)'!$F16*100)</f>
        <v>177.15457654945959</v>
      </c>
      <c r="BI16">
        <f>IF(OR('Calc_오픈정렬(시즌미반영)'!$F16="",'Calc_오픈정렬(시즌미반영)'!BI16=""),"",'Calc_오픈정렬(시즌미반영)'!BI16/'Calc_오픈정렬(시즌미반영)'!$F16*100)</f>
        <v>160.99307702832127</v>
      </c>
      <c r="BJ16">
        <f>IF(OR('Calc_오픈정렬(시즌미반영)'!$F16="",'Calc_오픈정렬(시즌미반영)'!BJ16=""),"",'Calc_오픈정렬(시즌미반영)'!BJ16/'Calc_오픈정렬(시즌미반영)'!$F16*100)</f>
        <v>153.784047065262</v>
      </c>
      <c r="BK16">
        <f>IF(OR('Calc_오픈정렬(시즌미반영)'!$F16="",'Calc_오픈정렬(시즌미반영)'!BK16=""),"",'Calc_오픈정렬(시즌미반영)'!BK16/'Calc_오픈정렬(시즌미반영)'!$F16*100)</f>
        <v>173.5562183609249</v>
      </c>
      <c r="BL16">
        <f>IF(OR('Calc_오픈정렬(시즌미반영)'!$F16="",'Calc_오픈정렬(시즌미반영)'!BL16=""),"",'Calc_오픈정렬(시즌미반영)'!BL16/'Calc_오픈정렬(시즌미반영)'!$F16*100)</f>
        <v>173.34918593514845</v>
      </c>
      <c r="BM16">
        <f>IF(OR('Calc_오픈정렬(시즌미반영)'!$F16="",'Calc_오픈정렬(시즌미반영)'!BM16=""),"",'Calc_오픈정렬(시즌미반영)'!BM16/'Calc_오픈정렬(시즌미반영)'!$F16*100)</f>
        <v>176.42249281707484</v>
      </c>
      <c r="BN16">
        <f>IF(OR('Calc_오픈정렬(시즌미반영)'!$F16="",'Calc_오픈정렬(시즌미반영)'!BN16=""),"",'Calc_오픈정렬(시즌미반영)'!BN16/'Calc_오픈정렬(시즌미반영)'!$F16*100)</f>
        <v>177.17493501162951</v>
      </c>
    </row>
    <row r="17" spans="1:66" x14ac:dyDescent="0.3">
      <c r="A17" t="str">
        <f>'Calc_오픈정렬(시즌미반영)'!A17</f>
        <v>(1002) #신대방점</v>
      </c>
      <c r="B17" t="str">
        <f>'Calc_오픈정렬(시즌미반영)'!B17</f>
        <v>150-4</v>
      </c>
      <c r="C17">
        <f>'Calc_오픈정렬(시즌미반영)'!C17</f>
        <v>4</v>
      </c>
      <c r="D17" t="str">
        <f>'Calc_오픈정렬(시즌미반영)'!D17</f>
        <v>3+</v>
      </c>
      <c r="E17" s="1">
        <f>'Calc_오픈정렬(시즌미반영)'!E17</f>
        <v>43647</v>
      </c>
      <c r="F17">
        <f>'Calc_오픈정렬(시즌미반영)'!F17</f>
        <v>4430333.333333333</v>
      </c>
      <c r="G17">
        <f>IF(OR('Calc_오픈정렬(시즌미반영)'!$F17="",'Calc_오픈정렬(시즌미반영)'!G17=""),"",'Calc_오픈정렬(시즌미반영)'!G17/'Calc_오픈정렬(시즌미반영)'!$F17*100)</f>
        <v>88.661500263336109</v>
      </c>
      <c r="H17">
        <f>IF(OR('Calc_오픈정렬(시즌미반영)'!$F17="",'Calc_오픈정렬(시즌미반영)'!H17=""),"",'Calc_오픈정렬(시즌미반영)'!H17/'Calc_오픈정렬(시즌미반영)'!$F17*100)</f>
        <v>85.614325483409843</v>
      </c>
      <c r="I17">
        <f>IF(OR('Calc_오픈정렬(시즌미반영)'!$F17="",'Calc_오픈정렬(시즌미반영)'!I17=""),"",'Calc_오픈정렬(시즌미반영)'!I17/'Calc_오픈정렬(시즌미반영)'!$F17*100)</f>
        <v>106.83169061771125</v>
      </c>
      <c r="J17">
        <f>IF(OR('Calc_오픈정렬(시즌미반영)'!$F17="",'Calc_오픈정렬(시즌미반영)'!J17=""),"",'Calc_오픈정렬(시즌미반영)'!J17/'Calc_오픈정렬(시즌미반영)'!$F17*100)</f>
        <v>106.98969227296669</v>
      </c>
      <c r="K17">
        <f>IF(OR('Calc_오픈정렬(시즌미반영)'!$F17="",'Calc_오픈정렬(시즌미반영)'!K17=""),"",'Calc_오픈정렬(시즌미반영)'!K17/'Calc_오픈정렬(시즌미반영)'!$F17*100)</f>
        <v>92.29553833421113</v>
      </c>
      <c r="L17">
        <f>IF(OR('Calc_오픈정렬(시즌미반영)'!$F17="",'Calc_오픈정렬(시즌미반영)'!L17=""),"",'Calc_오픈정렬(시즌미반영)'!L17/'Calc_오픈정렬(시즌미반영)'!$F17*100)</f>
        <v>104.75509743435407</v>
      </c>
      <c r="M17">
        <f>IF(OR('Calc_오픈정렬(시즌미반영)'!$F17="",'Calc_오픈정렬(시즌미반영)'!M17=""),"",'Calc_오픈정렬(시즌미반영)'!M17/'Calc_오픈정렬(시즌미반영)'!$F17*100)</f>
        <v>101.93363930479273</v>
      </c>
      <c r="N17">
        <f>IF(OR('Calc_오픈정렬(시즌미반영)'!$F17="",'Calc_오픈정렬(시즌미반영)'!N17=""),"",'Calc_오픈정렬(시즌미반영)'!N17/'Calc_오픈정렬(시즌미반영)'!$F17*100)</f>
        <v>90.986381762094652</v>
      </c>
      <c r="O17">
        <f>IF(OR('Calc_오픈정렬(시즌미반영)'!$F17="",'Calc_오픈정렬(시즌미반영)'!O17=""),"",'Calc_오픈정렬(시즌미반영)'!O17/'Calc_오픈정렬(시즌미반영)'!$F17*100)</f>
        <v>103.03965089158078</v>
      </c>
      <c r="P17">
        <f>IF(OR('Calc_오픈정렬(시즌미반영)'!$F17="",'Calc_오픈정렬(시즌미반영)'!P17=""),"",'Calc_오픈정렬(시즌미반영)'!P17/'Calc_오픈정렬(시즌미반영)'!$F17*100)</f>
        <v>88.255210292679266</v>
      </c>
      <c r="Q17">
        <f>IF(OR('Calc_오픈정렬(시즌미반영)'!$F17="",'Calc_오픈정렬(시즌미반영)'!Q17=""),"",'Calc_오픈정렬(시즌미반영)'!Q17/'Calc_오픈정렬(시즌미반영)'!$F17*100)</f>
        <v>121.97727785719661</v>
      </c>
      <c r="R17">
        <f>IF(OR('Calc_오픈정렬(시즌미반영)'!$F17="",'Calc_오픈정렬(시즌미반영)'!R17=""),"",'Calc_오픈정렬(시즌미반영)'!R17/'Calc_오픈정렬(시즌미반영)'!$F17*100)</f>
        <v>117.75637649537283</v>
      </c>
      <c r="S17">
        <f>IF(OR('Calc_오픈정렬(시즌미반영)'!$F17="",'Calc_오픈정렬(시즌미반영)'!S17=""),"",'Calc_오픈정렬(시즌미반영)'!S17/'Calc_오픈정렬(시즌미반영)'!$F17*100)</f>
        <v>122.54156948310889</v>
      </c>
      <c r="T17">
        <f>IF(OR('Calc_오픈정렬(시즌미반영)'!$F17="",'Calc_오픈정렬(시즌미반영)'!T17=""),"",'Calc_오픈정렬(시즌미반영)'!T17/'Calc_오픈정렬(시즌미반영)'!$F17*100)</f>
        <v>166.48860130915659</v>
      </c>
      <c r="U17">
        <f>IF(OR('Calc_오픈정렬(시즌미반영)'!$F17="",'Calc_오픈정렬(시즌미반영)'!U17=""),"",'Calc_오픈정렬(시즌미반영)'!U17/'Calc_오픈정렬(시즌미반영)'!$F17*100)</f>
        <v>127.2139041456625</v>
      </c>
      <c r="V17">
        <f>IF(OR('Calc_오픈정렬(시즌미반영)'!$F17="",'Calc_오픈정렬(시즌미반영)'!V17=""),"",'Calc_오픈정렬(시즌미반영)'!V17/'Calc_오픈정렬(시즌미반영)'!$F17*100)</f>
        <v>141.75005642916261</v>
      </c>
      <c r="W17">
        <f>IF(OR('Calc_오픈정렬(시즌미반영)'!$F17="",'Calc_오픈정렬(시즌미반영)'!W17=""),"",'Calc_오픈정렬(시즌미반영)'!W17/'Calc_오픈정렬(시즌미반영)'!$F17*100)</f>
        <v>130.03536227522386</v>
      </c>
      <c r="X17">
        <f>IF(OR('Calc_오픈정렬(시즌미반영)'!$F17="",'Calc_오픈정렬(시즌미반영)'!X17=""),"",'Calc_오픈정렬(시즌미반영)'!X17/'Calc_오픈정렬(시즌미반영)'!$F17*100)</f>
        <v>126.04017756376496</v>
      </c>
      <c r="Y17">
        <f>IF(OR('Calc_오픈정렬(시즌미반영)'!$F17="",'Calc_오픈정렬(시즌미반영)'!Y17=""),"",'Calc_오픈정렬(시즌미반영)'!Y17/'Calc_오픈정렬(시즌미반영)'!$F17*100)</f>
        <v>118.83981641712438</v>
      </c>
      <c r="Z17">
        <f>IF(OR('Calc_오픈정렬(시즌미반영)'!$F17="",'Calc_오픈정렬(시즌미반영)'!Z17=""),"",'Calc_오픈정렬(시즌미반영)'!Z17/'Calc_오픈정렬(시즌미반영)'!$F17*100)</f>
        <v>90.1512301557445</v>
      </c>
      <c r="AA17">
        <f>IF(OR('Calc_오픈정렬(시즌미반영)'!$F17="",'Calc_오픈정렬(시즌미반영)'!AA17=""),"",'Calc_오픈정렬(시즌미반영)'!AA17/'Calc_오픈정렬(시즌미반영)'!$F17*100)</f>
        <v>106.87683394778422</v>
      </c>
      <c r="AB17">
        <f>IF(OR('Calc_오픈정렬(시즌미반영)'!$F17="",'Calc_오픈정렬(시즌미반영)'!AB17=""),"",'Calc_오픈정렬(시즌미반영)'!AB17/'Calc_오픈정렬(시즌미반영)'!$F17*100)</f>
        <v>100.66962606274923</v>
      </c>
      <c r="AC17">
        <f>IF(OR('Calc_오픈정렬(시즌미반영)'!$F17="",'Calc_오픈정렬(시즌미반영)'!AC17=""),"",'Calc_오픈정렬(시즌미반영)'!AC17/'Calc_오픈정렬(시즌미반영)'!$F17*100)</f>
        <v>113.85147844405989</v>
      </c>
      <c r="AD17">
        <f>IF(OR('Calc_오픈정렬(시즌미반영)'!$F17="",'Calc_오픈정렬(시즌미반영)'!AD17=""),"",'Calc_오픈정렬(시즌미반영)'!AD17/'Calc_오픈정렬(시즌미반영)'!$F17*100)</f>
        <v>115.37280866751938</v>
      </c>
      <c r="AE17">
        <f>IF(OR('Calc_오픈정렬(시즌미반영)'!$F17="",'Calc_오픈정렬(시즌미반영)'!AE17=""),"",'Calc_오픈정렬(시즌미반영)'!AE17/'Calc_오픈정렬(시즌미반영)'!$F17*100)</f>
        <v>117.63448950417576</v>
      </c>
      <c r="AF17">
        <f>IF(OR('Calc_오픈정렬(시즌미반영)'!$F17="",'Calc_오픈정렬(시즌미반영)'!AF17=""),"",'Calc_오픈정렬(시즌미반영)'!AF17/'Calc_오픈정렬(시즌미반영)'!$F17*100)</f>
        <v>98.432774057632983</v>
      </c>
      <c r="AG17">
        <f>IF(OR('Calc_오픈정렬(시즌미반영)'!$F17="",'Calc_오픈정렬(시즌미반영)'!AG17=""),"",'Calc_오픈정렬(시즌미반영)'!AG17/'Calc_오픈정렬(시즌미반영)'!$F17*100)</f>
        <v>91.595816718079917</v>
      </c>
      <c r="AH17">
        <f>IF(OR('Calc_오픈정렬(시즌미반영)'!$F17="",'Calc_오픈정렬(시즌미반영)'!AH17=""),"",'Calc_오픈정렬(시즌미반영)'!AH17/'Calc_오픈정렬(시즌미반영)'!$F17*100)</f>
        <v>114.85366037168009</v>
      </c>
      <c r="AI17">
        <f>IF(OR('Calc_오픈정렬(시즌미반영)'!$F17="",'Calc_오픈정렬(시즌미반영)'!AI17=""),"",'Calc_오픈정렬(시즌미반영)'!AI17/'Calc_오픈정렬(시즌미반영)'!$F17*100)</f>
        <v>102.79587690918667</v>
      </c>
      <c r="AJ17">
        <f>IF(OR('Calc_오픈정렬(시즌미반영)'!$F17="",'Calc_오픈정렬(시즌미반영)'!AJ17=""),"",'Calc_오픈정렬(시즌미반영)'!AJ17/'Calc_오픈정렬(시즌미반영)'!$F17*100)</f>
        <v>115.07034835603041</v>
      </c>
      <c r="AK17">
        <f>IF(OR('Calc_오픈정렬(시즌미반영)'!$F17="",'Calc_오픈정렬(시즌미반영)'!AK17=""),"",'Calc_오픈정렬(시즌미반영)'!AK17/'Calc_오픈정렬(시즌미반영)'!$F17*100)</f>
        <v>112.20600406289971</v>
      </c>
      <c r="AL17">
        <f>IF(OR('Calc_오픈정렬(시즌미반영)'!$F17="",'Calc_오픈정렬(시즌미반영)'!AL17=""),"",'Calc_오픈정렬(시즌미반영)'!AL17/'Calc_오픈정렬(시즌미반영)'!$F17*100)</f>
        <v>94.017982093145747</v>
      </c>
      <c r="AM17">
        <f>IF(OR('Calc_오픈정렬(시즌미반영)'!$F17="",'Calc_오픈정렬(시즌미반영)'!AM17=""),"",'Calc_오픈정렬(시즌미반영)'!AM17/'Calc_오픈정렬(시즌미반영)'!$F17*100)</f>
        <v>116.75645173425626</v>
      </c>
      <c r="AN17">
        <f>IF(OR('Calc_오픈정렬(시즌미반영)'!$F17="",'Calc_오픈정렬(시즌미반영)'!AN17=""),"",'Calc_오픈정렬(시즌미반영)'!AN17/'Calc_오픈정렬(시즌미반영)'!$F17*100)</f>
        <v>116.49462041983298</v>
      </c>
      <c r="AO17">
        <f>IF(OR('Calc_오픈정렬(시즌미반영)'!$F17="",'Calc_오픈정렬(시즌미반영)'!AO17=""),"",'Calc_오픈정렬(시즌미반영)'!AO17/'Calc_오픈정렬(시즌미반영)'!$F17*100)</f>
        <v>105.0869009103905</v>
      </c>
      <c r="AP17">
        <f>IF(OR('Calc_오픈정렬(시즌미반영)'!$F17="",'Calc_오픈정렬(시즌미반영)'!AP17=""),"",'Calc_오픈정렬(시즌미반영)'!AP17/'Calc_오픈정렬(시즌미반영)'!$F17*100)</f>
        <v>124.75584982318864</v>
      </c>
      <c r="AQ17">
        <f>IF(OR('Calc_오픈정렬(시즌미반영)'!$F17="",'Calc_오픈정렬(시즌미반영)'!AQ17=""),"",'Calc_오픈정렬(시즌미반영)'!AQ17/'Calc_오픈정렬(시즌미반영)'!$F17*100)</f>
        <v>130.41005191482958</v>
      </c>
      <c r="AR17">
        <f>IF(OR('Calc_오픈정렬(시즌미반영)'!$F17="",'Calc_오픈정렬(시즌미반영)'!AR17=""),"",'Calc_오픈정렬(시즌미반영)'!AR17/'Calc_오픈정렬(시즌미반영)'!$F17*100)</f>
        <v>139.52900458957188</v>
      </c>
      <c r="AS17">
        <f>IF(OR('Calc_오픈정렬(시즌미반영)'!$F17="",'Calc_오픈정렬(시즌미반영)'!AS17=""),"",'Calc_오픈정렬(시즌미반영)'!AS17/'Calc_오픈정렬(시즌미반영)'!$F17*100)</f>
        <v>125.25694078699874</v>
      </c>
      <c r="AT17">
        <f>IF(OR('Calc_오픈정렬(시즌미반영)'!$F17="",'Calc_오픈정렬(시즌미반영)'!AT17=""),"",'Calc_오픈정렬(시즌미반영)'!AT17/'Calc_오픈정렬(시즌미반영)'!$F17*100)</f>
        <v>135.43224738544882</v>
      </c>
      <c r="AU17">
        <f>IF(OR('Calc_오픈정렬(시즌미반영)'!$F17="",'Calc_오픈정렬(시즌미반영)'!AU17=""),"",'Calc_오픈정렬(시즌미반영)'!AU17/'Calc_오픈정렬(시즌미반영)'!$F17*100)</f>
        <v>120.11962982469342</v>
      </c>
      <c r="AV17">
        <f>IF(OR('Calc_오픈정렬(시즌미반영)'!$F17="",'Calc_오픈정렬(시즌미반영)'!AV17=""),"",'Calc_오픈정렬(시즌미반영)'!AV17/'Calc_오픈정렬(시즌미반영)'!$F17*100)</f>
        <v>122.19848017455422</v>
      </c>
      <c r="AW17">
        <f>IF(OR('Calc_오픈정렬(시즌미반영)'!$F17="",'Calc_오픈정렬(시즌미반영)'!AW17=""),"",'Calc_오픈정렬(시즌미반영)'!AW17/'Calc_오픈정렬(시즌미반영)'!$F17*100)</f>
        <v>123.18260477014522</v>
      </c>
      <c r="AX17">
        <f>IF(OR('Calc_오픈정렬(시즌미반영)'!$F17="",'Calc_오픈정렬(시즌미반영)'!AX17=""),"",'Calc_오픈정렬(시즌미반영)'!AX17/'Calc_오픈정렬(시즌미반영)'!$F17*100)</f>
        <v>112.98472650665865</v>
      </c>
      <c r="AY17">
        <f>IF(OR('Calc_오픈정렬(시즌미반영)'!$F17="",'Calc_오픈정렬(시즌미반영)'!AY17=""),"",'Calc_오픈정렬(시즌미반영)'!AY17/'Calc_오픈정렬(시즌미반영)'!$F17*100)</f>
        <v>120.16928748777369</v>
      </c>
      <c r="AZ17">
        <f>IF(OR('Calc_오픈정렬(시즌미반영)'!$F17="",'Calc_오픈정렬(시즌미반영)'!AZ17=""),"",'Calc_오픈정렬(시즌미반영)'!AZ17/'Calc_오픈정렬(시즌미반영)'!$F17*100)</f>
        <v>132.0577834624934</v>
      </c>
      <c r="BA17">
        <f>IF(OR('Calc_오픈정렬(시즌미반영)'!$F17="",'Calc_오픈정렬(시즌미반영)'!BA17=""),"",'Calc_오픈정렬(시즌미반영)'!BA17/'Calc_오픈정렬(시즌미반영)'!$F17*100)</f>
        <v>146.37047626213229</v>
      </c>
      <c r="BB17">
        <f>IF(OR('Calc_오픈정렬(시즌미반영)'!$F17="",'Calc_오픈정렬(시즌미반영)'!BB17=""),"",'Calc_오픈정렬(시즌미반영)'!BB17/'Calc_오픈정렬(시즌미반영)'!$F17*100)</f>
        <v>134.48198028741254</v>
      </c>
      <c r="BC17">
        <f>IF(OR('Calc_오픈정렬(시즌미반영)'!$F17="",'Calc_오픈정렬(시즌미반영)'!BC17=""),"",'Calc_오픈정렬(시즌미반영)'!BC17/'Calc_오픈정렬(시즌미반영)'!$F17*100)</f>
        <v>154.01549920999173</v>
      </c>
      <c r="BD17">
        <f>IF(OR('Calc_오픈정렬(시즌미반영)'!$F17="",'Calc_오픈정렬(시즌미반영)'!BD17=""),"",'Calc_오픈정렬(시즌미반영)'!BD17/'Calc_오픈정렬(시즌미반영)'!$F17*100)</f>
        <v>137.32826724851404</v>
      </c>
      <c r="BE17">
        <f>IF(OR('Calc_오픈정렬(시즌미반영)'!$F17="",'Calc_오픈정렬(시즌미반영)'!BE17=""),"",'Calc_오픈정렬(시즌미반영)'!BE17/'Calc_오픈정렬(시즌미반영)'!$F17*100)</f>
        <v>145.46986682717628</v>
      </c>
      <c r="BF17">
        <f>IF(OR('Calc_오픈정렬(시즌미반영)'!$F17="",'Calc_오픈정렬(시즌미반영)'!BF17=""),"",'Calc_오픈정렬(시즌미반영)'!BF17/'Calc_오픈정렬(시즌미반영)'!$F17*100)</f>
        <v>168.16793318787151</v>
      </c>
      <c r="BG17">
        <f>IF(OR('Calc_오픈정렬(시즌미반영)'!$F17="",'Calc_오픈정렬(시즌미반영)'!BG17=""),"",'Calc_오픈정렬(시즌미반영)'!BG17/'Calc_오픈정렬(시즌미반영)'!$F17*100)</f>
        <v>139.70957790986381</v>
      </c>
      <c r="BH17">
        <f>IF(OR('Calc_오픈정렬(시즌미반영)'!$F17="",'Calc_오픈정렬(시즌미반영)'!BH17=""),"",'Calc_오픈정렬(시즌미반영)'!BH17/'Calc_오픈정렬(시즌미반영)'!$F17*100)</f>
        <v>144.75434504551953</v>
      </c>
      <c r="BI17">
        <f>IF(OR('Calc_오픈정렬(시즌미반영)'!$F17="",'Calc_오픈정렬(시즌미반영)'!BI17=""),"",'Calc_오픈정렬(시즌미반영)'!BI17/'Calc_오픈정렬(시즌미반영)'!$F17*100)</f>
        <v>127.35159130238509</v>
      </c>
      <c r="BJ17">
        <f>IF(OR('Calc_오픈정렬(시즌미반영)'!$F17="",'Calc_오픈정렬(시즌미반영)'!BJ17=""),"",'Calc_오픈정렬(시즌미반영)'!BJ17/'Calc_오픈정렬(시즌미반영)'!$F17*100)</f>
        <v>122.38356782785344</v>
      </c>
      <c r="BK17">
        <f>IF(OR('Calc_오픈정렬(시즌미반영)'!$F17="",'Calc_오픈정렬(시즌미반영)'!BK17=""),"",'Calc_오픈정렬(시즌미반영)'!BK17/'Calc_오픈정렬(시즌미반영)'!$F17*100)</f>
        <v>151.07892558874428</v>
      </c>
      <c r="BL17">
        <f>IF(OR('Calc_오픈정렬(시즌미반영)'!$F17="",'Calc_오픈정렬(시즌미반영)'!BL17=""),"",'Calc_오픈정렬(시즌미반영)'!BL17/'Calc_오픈정렬(시즌미반영)'!$F17*100)</f>
        <v>134.60386727860961</v>
      </c>
      <c r="BM17">
        <f>IF(OR('Calc_오픈정렬(시즌미반영)'!$F17="",'Calc_오픈정렬(시즌미반영)'!BM17=""),"",'Calc_오픈정렬(시즌미반영)'!BM17/'Calc_오픈정렬(시즌미반영)'!$F17*100)</f>
        <v>139.68926341133098</v>
      </c>
      <c r="BN17">
        <f>IF(OR('Calc_오픈정렬(시즌미반영)'!$F17="",'Calc_오픈정렬(시즌미반영)'!BN17=""),"",'Calc_오픈정렬(시즌미반영)'!BN17/'Calc_오픈정렬(시즌미반영)'!$F17*100)</f>
        <v>134.21563463998197</v>
      </c>
    </row>
    <row r="18" spans="1:66" x14ac:dyDescent="0.3">
      <c r="A18" t="str">
        <f>'Calc_오픈정렬(시즌미반영)'!A18</f>
        <v>(1003) #샤로수점</v>
      </c>
      <c r="B18" t="str">
        <f>'Calc_오픈정렬(시즌미반영)'!B18</f>
        <v>150-2</v>
      </c>
      <c r="C18">
        <f>'Calc_오픈정렬(시즌미반영)'!C18</f>
        <v>2</v>
      </c>
      <c r="D18" t="str">
        <f>'Calc_오픈정렬(시즌미반영)'!D18</f>
        <v>2</v>
      </c>
      <c r="E18" s="1">
        <f>'Calc_오픈정렬(시즌미반영)'!E18</f>
        <v>43770</v>
      </c>
      <c r="F18">
        <f>'Calc_오픈정렬(시즌미반영)'!F18</f>
        <v>4899333.333333333</v>
      </c>
      <c r="G18">
        <f>IF(OR('Calc_오픈정렬(시즌미반영)'!$F18="",'Calc_오픈정렬(시즌미반영)'!G18=""),"",'Calc_오픈정렬(시즌미반영)'!G18/'Calc_오픈정렬(시즌미반영)'!$F18*100)</f>
        <v>71.39746904340727</v>
      </c>
      <c r="H18">
        <f>IF(OR('Calc_오픈정렬(시즌미반영)'!$F18="",'Calc_오픈정렬(시즌미반영)'!H18=""),"",'Calc_오픈정렬(시즌미반영)'!H18/'Calc_오픈정렬(시즌미반영)'!$F18*100)</f>
        <v>76.438971288610702</v>
      </c>
      <c r="I18">
        <f>IF(OR('Calc_오픈정렬(시즌미반영)'!$F18="",'Calc_오픈정렬(시즌미반영)'!I18=""),"",'Calc_오픈정렬(시즌미반영)'!I18/'Calc_오픈정렬(시즌미반영)'!$F18*100)</f>
        <v>85.623894407402361</v>
      </c>
      <c r="J18">
        <f>IF(OR('Calc_오픈정렬(시즌미반영)'!$F18="",'Calc_오픈정렬(시즌미반영)'!J18=""),"",'Calc_오픈정렬(시즌미반영)'!J18/'Calc_오픈정렬(시즌미반영)'!$F18*100)</f>
        <v>87.256769628520885</v>
      </c>
      <c r="K18">
        <f>IF(OR('Calc_오픈정렬(시즌미반영)'!$F18="",'Calc_오픈정렬(시즌미반영)'!K18=""),"",'Calc_오픈정렬(시즌미반영)'!K18/'Calc_오픈정렬(시즌미반영)'!$F18*100)</f>
        <v>97.850047625527296</v>
      </c>
      <c r="L18">
        <f>IF(OR('Calc_오픈정렬(시즌미반영)'!$F18="",'Calc_오픈정렬(시즌미반영)'!L18=""),"",'Calc_오픈정렬(시즌미반영)'!L18/'Calc_오픈정렬(시즌미반영)'!$F18*100)</f>
        <v>86.583208599809495</v>
      </c>
      <c r="M18">
        <f>IF(OR('Calc_오픈정렬(시즌미반영)'!$F18="",'Calc_오픈정렬(시즌미반영)'!M18=""),"",'Calc_오픈정렬(시즌미반영)'!M18/'Calc_오픈정렬(시즌미반영)'!$F18*100)</f>
        <v>118.26098788950878</v>
      </c>
      <c r="N18">
        <f>IF(OR('Calc_오픈정렬(시즌미반영)'!$F18="",'Calc_오픈정렬(시즌미반영)'!N18=""),"",'Calc_오픈정렬(시즌미반영)'!N18/'Calc_오픈정렬(시즌미반영)'!$F18*100)</f>
        <v>100.381004218261</v>
      </c>
      <c r="O18">
        <f>IF(OR('Calc_오픈정렬(시즌미반영)'!$F18="",'Calc_오픈정렬(시즌미반영)'!O18=""),"",'Calc_오픈정렬(시즌미반영)'!O18/'Calc_오픈정렬(시즌미반영)'!$F18*100)</f>
        <v>109.66798203837259</v>
      </c>
      <c r="P18">
        <f>IF(OR('Calc_오픈정렬(시즌미반영)'!$F18="",'Calc_오픈정렬(시즌미반영)'!P18=""),"",'Calc_오픈정렬(시즌미반영)'!P18/'Calc_오픈정렬(시즌미반영)'!$F18*100)</f>
        <v>140.99877534358416</v>
      </c>
      <c r="Q18">
        <f>IF(OR('Calc_오픈정렬(시즌미반영)'!$F18="",'Calc_오픈정렬(시즌미반영)'!Q18=""),"",'Calc_오픈정렬(시즌미반영)'!Q18/'Calc_오픈정렬(시즌미반영)'!$F18*100)</f>
        <v>116.4648251462784</v>
      </c>
      <c r="R18">
        <f>IF(OR('Calc_오픈정렬(시즌미반영)'!$F18="",'Calc_오픈정렬(시즌미반영)'!R18=""),"",'Calc_오픈정렬(시즌미반영)'!R18/'Calc_오픈정렬(시즌미반영)'!$F18*100)</f>
        <v>112.83167777928971</v>
      </c>
      <c r="S18">
        <f>IF(OR('Calc_오픈정렬(시즌미반영)'!$F18="",'Calc_오픈정렬(시즌미반영)'!S18=""),"",'Calc_오픈정렬(시즌미반영)'!S18/'Calc_오픈정렬(시즌미반영)'!$F18*100)</f>
        <v>108.48414750306165</v>
      </c>
      <c r="T18">
        <f>IF(OR('Calc_오픈정렬(시즌미반영)'!$F18="",'Calc_오픈정렬(시즌미반영)'!T18=""),"",'Calc_오픈정렬(시즌미반영)'!T18/'Calc_오픈정렬(시즌미반영)'!$F18*100)</f>
        <v>114.03592325486463</v>
      </c>
      <c r="U18">
        <f>IF(OR('Calc_오픈정렬(시즌미반영)'!$F18="",'Calc_오픈정렬(시즌미반영)'!U18=""),"",'Calc_오픈정렬(시즌미반영)'!U18/'Calc_오픈정렬(시즌미반영)'!$F18*100)</f>
        <v>112.58674649612192</v>
      </c>
      <c r="V18">
        <f>IF(OR('Calc_오픈정렬(시즌미반영)'!$F18="",'Calc_오픈정렬(시즌미반영)'!V18=""),"",'Calc_오픈정렬(시즌미반영)'!V18/'Calc_오픈정렬(시즌미반영)'!$F18*100)</f>
        <v>99.789086950605537</v>
      </c>
      <c r="W18">
        <f>IF(OR('Calc_오픈정렬(시즌미반영)'!$F18="",'Calc_오픈정렬(시즌미반영)'!W18=""),"",'Calc_오픈정렬(시즌미반영)'!W18/'Calc_오픈정렬(시즌미반영)'!$F18*100)</f>
        <v>113.07660906245749</v>
      </c>
      <c r="X18">
        <f>IF(OR('Calc_오픈정렬(시즌미반영)'!$F18="",'Calc_오픈정렬(시즌미반영)'!X18=""),"",'Calc_오픈정렬(시즌미반영)'!X18/'Calc_오픈정렬(시즌미반영)'!$F18*100)</f>
        <v>115.60756565519119</v>
      </c>
      <c r="Y18">
        <f>IF(OR('Calc_오픈정렬(시즌미반영)'!$F18="",'Calc_오픈정렬(시즌미반영)'!Y18=""),"",'Calc_오픈정렬(시즌미반영)'!Y18/'Calc_오픈정렬(시즌미반영)'!$F18*100)</f>
        <v>128.52769084229146</v>
      </c>
      <c r="Z18">
        <f>IF(OR('Calc_오픈정렬(시즌미반영)'!$F18="",'Calc_오픈정렬(시즌미반영)'!Z18=""),"",'Calc_오픈정렬(시즌미반영)'!Z18/'Calc_오픈정렬(시즌미반영)'!$F18*100)</f>
        <v>121.01442373111988</v>
      </c>
      <c r="AA18">
        <f>IF(OR('Calc_오픈정렬(시즌미반영)'!$F18="",'Calc_오픈정렬(시즌미반영)'!AA18=""),"",'Calc_오픈정렬(시즌미반영)'!AA18/'Calc_오픈정렬(시즌미반영)'!$F18*100)</f>
        <v>134.99183562389442</v>
      </c>
      <c r="AB18">
        <f>IF(OR('Calc_오픈정렬(시즌미반영)'!$F18="",'Calc_오픈정렬(시즌미반영)'!AB18=""),"",'Calc_오픈정렬(시즌미반영)'!AB18/'Calc_오픈정렬(시즌미반영)'!$F18*100)</f>
        <v>130.50551095387129</v>
      </c>
      <c r="AC18">
        <f>IF(OR('Calc_오픈정렬(시즌미반영)'!$F18="",'Calc_오픈정렬(시즌미반영)'!AC18=""),"",'Calc_오픈정렬(시즌미반영)'!AC18/'Calc_오픈정렬(시즌미반영)'!$F18*100)</f>
        <v>115.10341543067084</v>
      </c>
      <c r="AD18">
        <f>IF(OR('Calc_오픈정렬(시즌미반영)'!$F18="",'Calc_오픈정렬(시즌미반영)'!AD18=""),"",'Calc_오픈정렬(시즌미반영)'!AD18/'Calc_오픈정렬(시즌미반영)'!$F18*100)</f>
        <v>128.87467682677917</v>
      </c>
      <c r="AE18">
        <f>IF(OR('Calc_오픈정렬(시즌미반영)'!$F18="",'Calc_오픈정렬(시즌미반영)'!AE18=""),"",'Calc_오픈정렬(시즌미반영)'!AE18/'Calc_오픈정렬(시즌미반영)'!$F18*100)</f>
        <v>114.34821064090353</v>
      </c>
      <c r="AF18">
        <f>IF(OR('Calc_오픈정렬(시즌미반영)'!$F18="",'Calc_오픈정렬(시즌미반영)'!AF18=""),"",'Calc_오픈정렬(시즌미반영)'!AF18/'Calc_오픈정렬(시즌미반영)'!$F18*100)</f>
        <v>127.14178799836714</v>
      </c>
      <c r="AG18">
        <f>IF(OR('Calc_오픈정렬(시즌미반영)'!$F18="",'Calc_오픈정렬(시즌미반영)'!AG18=""),"",'Calc_오픈정렬(시즌미반영)'!AG18/'Calc_오픈정렬(시즌미반영)'!$F18*100)</f>
        <v>126.23962443869917</v>
      </c>
      <c r="AH18">
        <f>IF(OR('Calc_오픈정렬(시즌미반영)'!$F18="",'Calc_오픈정렬(시즌미반영)'!AH18=""),"",'Calc_오픈정렬(시즌미반영)'!AH18/'Calc_오픈정렬(시즌미반영)'!$F18*100)</f>
        <v>73.567356102871145</v>
      </c>
      <c r="AI18">
        <f>IF(OR('Calc_오픈정렬(시즌미반영)'!$F18="",'Calc_오픈정렬(시즌미반영)'!AI18=""),"",'Calc_오픈정렬(시즌미반영)'!AI18/'Calc_오픈정렬(시즌미반영)'!$F18*100)</f>
        <v>127.14178799836714</v>
      </c>
      <c r="AJ18">
        <f>IF(OR('Calc_오픈정렬(시즌미반영)'!$F18="",'Calc_오픈정렬(시즌미반영)'!AJ18=""),"",'Calc_오픈정렬(시즌미반영)'!AJ18/'Calc_오픈정렬(시즌미반영)'!$F18*100)</f>
        <v>135.902163559668</v>
      </c>
      <c r="AK18">
        <f>IF(OR('Calc_오픈정렬(시즌미반영)'!$F18="",'Calc_오픈정렬(시즌미반영)'!AK18=""),"",'Calc_오픈정렬(시즌미반영)'!AK18/'Calc_오픈정렬(시즌미반영)'!$F18*100)</f>
        <v>141.39270649067902</v>
      </c>
      <c r="AL18">
        <f>IF(OR('Calc_오픈정렬(시즌미반영)'!$F18="",'Calc_오픈정렬(시즌미반영)'!AL18=""),"",'Calc_오픈정렬(시즌미반영)'!AL18/'Calc_오픈정렬(시즌미반영)'!$F18*100)</f>
        <v>158.11947203701183</v>
      </c>
      <c r="AM18">
        <f>IF(OR('Calc_오픈정렬(시즌미반영)'!$F18="",'Calc_오픈정렬(시즌미반영)'!AM18=""),"",'Calc_오픈정렬(시즌미반영)'!AM18/'Calc_오픈정렬(시즌미반영)'!$F18*100)</f>
        <v>159.2665668798476</v>
      </c>
      <c r="AN18">
        <f>IF(OR('Calc_오픈정렬(시즌미반영)'!$F18="",'Calc_오픈정렬(시즌미반영)'!AN18=""),"",'Calc_오픈정렬(시즌미반영)'!AN18/'Calc_오픈정렬(시즌미반영)'!$F18*100)</f>
        <v>106.52265614369303</v>
      </c>
      <c r="AO18">
        <f>IF(OR('Calc_오픈정렬(시즌미반영)'!$F18="",'Calc_오픈정렬(시즌미반영)'!AO18=""),"",'Calc_오픈정렬(시즌미반영)'!AO18/'Calc_오픈정렬(시즌미반영)'!$F18*100)</f>
        <v>115.08096339638047</v>
      </c>
      <c r="AP18">
        <f>IF(OR('Calc_오픈정렬(시즌미반영)'!$F18="",'Calc_오픈정렬(시즌미반영)'!AP18=""),"",'Calc_오픈정렬(시즌미반영)'!AP18/'Calc_오픈정렬(시즌미반영)'!$F18*100)</f>
        <v>170.87222751394748</v>
      </c>
      <c r="AQ18">
        <f>IF(OR('Calc_오픈정렬(시즌미반영)'!$F18="",'Calc_오픈정렬(시즌미반영)'!AQ18=""),"",'Calc_오픈정렬(시즌미반영)'!AQ18/'Calc_오픈정렬(시즌미반영)'!$F18*100)</f>
        <v>134.60810994693156</v>
      </c>
      <c r="AR18">
        <f>IF(OR('Calc_오픈정렬(시즌미반영)'!$F18="",'Calc_오픈정렬(시즌미반영)'!AR18=""),"",'Calc_오픈정렬(시즌미반영)'!AR18/'Calc_오픈정렬(시즌미반영)'!$F18*100)</f>
        <v>144.30738876037557</v>
      </c>
      <c r="AS18">
        <f>IF(OR('Calc_오픈정렬(시즌미반영)'!$F18="",'Calc_오픈정렬(시즌미반영)'!AS18=""),"",'Calc_오픈정렬(시즌미반영)'!AS18/'Calc_오픈정렬(시즌미반영)'!$F18*100)</f>
        <v>144.74418288202477</v>
      </c>
      <c r="AT18">
        <f>IF(OR('Calc_오픈정렬(시즌미반영)'!$F18="",'Calc_오픈정렬(시즌미반영)'!AT18=""),"",'Calc_오픈정렬(시즌미반영)'!AT18/'Calc_오픈정렬(시즌미반영)'!$F18*100)</f>
        <v>145.06871683222209</v>
      </c>
      <c r="AU18">
        <f>IF(OR('Calc_오픈정렬(시즌미반영)'!$F18="",'Calc_오픈정렬(시즌미반영)'!AU18=""),"",'Calc_오픈정렬(시즌미반영)'!AU18/'Calc_오픈정렬(시즌미반영)'!$F18*100)</f>
        <v>152.67179208055518</v>
      </c>
      <c r="AV18">
        <f>IF(OR('Calc_오픈정렬(시즌미반영)'!$F18="",'Calc_오픈정렬(시즌미반영)'!AV18=""),"",'Calc_오픈정렬(시즌미반영)'!AV18/'Calc_오픈정렬(시즌미반영)'!$F18*100)</f>
        <v>164.128452850728</v>
      </c>
      <c r="AW18">
        <f>IF(OR('Calc_오픈정렬(시즌미반영)'!$F18="",'Calc_오픈정렬(시즌미반영)'!AW18=""),"",'Calc_오픈정렬(시즌미반영)'!AW18/'Calc_오픈정렬(시즌미반영)'!$F18*100)</f>
        <v>177.59355014287658</v>
      </c>
      <c r="AX18">
        <f>IF(OR('Calc_오픈정렬(시즌미반영)'!$F18="",'Calc_오픈정렬(시즌미반영)'!AX18=""),"",'Calc_오픈정렬(시즌미반영)'!AX18/'Calc_오픈정렬(시즌미반영)'!$F18*100)</f>
        <v>175.97700367396928</v>
      </c>
      <c r="AY18">
        <f>IF(OR('Calc_오픈정렬(시즌미반영)'!$F18="",'Calc_오픈정렬(시즌미반영)'!AY18=""),"",'Calc_오픈정렬(시즌미반영)'!AY18/'Calc_오픈정렬(시즌미반영)'!$F18*100)</f>
        <v>180.04694516260719</v>
      </c>
      <c r="AZ18">
        <f>IF(OR('Calc_오픈정렬(시즌미반영)'!$F18="",'Calc_오픈정렬(시즌미반영)'!AZ18=""),"",'Calc_오픈정렬(시즌미반영)'!AZ18/'Calc_오픈정렬(시즌미반영)'!$F18*100)</f>
        <v>167.49013471220576</v>
      </c>
      <c r="BA18">
        <f>IF(OR('Calc_오픈정렬(시즌미반영)'!$F18="",'Calc_오픈정렬(시즌미반영)'!BA18=""),"",'Calc_오픈정렬(시즌미반영)'!BA18/'Calc_오픈정렬(시즌미반영)'!$F18*100)</f>
        <v>198.42087358824332</v>
      </c>
      <c r="BB18">
        <f>IF(OR('Calc_오픈정렬(시즌미반영)'!$F18="",'Calc_오픈정렬(시즌미반영)'!BB18=""),"",'Calc_오픈정렬(시즌미반영)'!BB18/'Calc_오픈정렬(시즌미반영)'!$F18*100)</f>
        <v>198.42495577629612</v>
      </c>
      <c r="BC18">
        <f>IF(OR('Calc_오픈정렬(시즌미반영)'!$F18="",'Calc_오픈정렬(시즌미반영)'!BC18=""),"",'Calc_오픈정렬(시즌미반영)'!BC18/'Calc_오픈정렬(시즌미반영)'!$F18*100)</f>
        <v>196.26547829636687</v>
      </c>
      <c r="BD18">
        <f>IF(OR('Calc_오픈정렬(시즌미반영)'!$F18="",'Calc_오픈정렬(시즌미반영)'!BD18=""),"",'Calc_오픈정렬(시즌미반영)'!BD18/'Calc_오픈정렬(시즌미반영)'!$F18*100)</f>
        <v>185.30684446863518</v>
      </c>
      <c r="BE18">
        <f>IF(OR('Calc_오픈정렬(시즌미반영)'!$F18="",'Calc_오픈정렬(시즌미반영)'!BE18=""),"",'Calc_오픈정렬(시즌미반영)'!BE18/'Calc_오픈정렬(시즌미반영)'!$F18*100)</f>
        <v>182.6636277044496</v>
      </c>
      <c r="BF18">
        <f>IF(OR('Calc_오픈정렬(시즌미반영)'!$F18="",'Calc_오픈정렬(시즌미반영)'!BF18=""),"",'Calc_오픈정렬(시즌미반영)'!BF18/'Calc_오픈정렬(시즌미반영)'!$F18*100)</f>
        <v>175.65042862974556</v>
      </c>
      <c r="BG18">
        <f>IF(OR('Calc_오픈정렬(시즌미반영)'!$F18="",'Calc_오픈정렬(시즌미반영)'!BG18=""),"",'Calc_오픈정렬(시즌미반영)'!BG18/'Calc_오픈정렬(시즌미반영)'!$F18*100)</f>
        <v>198.96788678731801</v>
      </c>
      <c r="BH18">
        <f>IF(OR('Calc_오픈정렬(시즌미반영)'!$F18="",'Calc_오픈정렬(시즌미반영)'!BH18=""),"",'Calc_오픈정렬(시즌미반영)'!BH18/'Calc_오픈정렬(시즌미반영)'!$F18*100)</f>
        <v>209.67750714382908</v>
      </c>
      <c r="BI18">
        <f>IF(OR('Calc_오픈정렬(시즌미반영)'!$F18="",'Calc_오픈정렬(시즌미반영)'!BI18=""),"",'Calc_오픈정렬(시즌미반영)'!BI18/'Calc_오픈정렬(시즌미반영)'!$F18*100)</f>
        <v>198.13716151857398</v>
      </c>
      <c r="BJ18">
        <f>IF(OR('Calc_오픈정렬(시즌미반영)'!$F18="",'Calc_오픈정렬(시즌미반영)'!BJ18=""),"",'Calc_오픈정렬(시즌미반영)'!BJ18/'Calc_오픈정렬(시즌미반영)'!$F18*100)</f>
        <v>177.00979725132672</v>
      </c>
      <c r="BK18">
        <f>IF(OR('Calc_오픈정렬(시즌미반영)'!$F18="",'Calc_오픈정렬(시즌미반영)'!BK18=""),"",'Calc_오픈정렬(시즌미반영)'!BK18/'Calc_오픈정렬(시즌미반영)'!$F18*100)</f>
        <v>189.95645666077019</v>
      </c>
      <c r="BL18">
        <f>IF(OR('Calc_오픈정렬(시즌미반영)'!$F18="",'Calc_오픈정렬(시즌미반영)'!BL18=""),"",'Calc_오픈정렬(시즌미반영)'!BL18/'Calc_오픈정렬(시즌미반영)'!$F18*100)</f>
        <v>168.19635324533951</v>
      </c>
      <c r="BM18">
        <f>IF(OR('Calc_오픈정렬(시즌미반영)'!$F18="",'Calc_오픈정렬(시즌미반영)'!BM18=""),"",'Calc_오픈정렬(시즌미반영)'!BM18/'Calc_오픈정렬(시즌미반영)'!$F18*100)</f>
        <v>153.82705129949653</v>
      </c>
      <c r="BN18">
        <f>IF(OR('Calc_오픈정렬(시즌미반영)'!$F18="",'Calc_오픈정렬(시즌미반영)'!BN18=""),"",'Calc_오픈정렬(시즌미반영)'!BN18/'Calc_오픈정렬(시즌미반영)'!$F18*100)</f>
        <v>192.20166008980814</v>
      </c>
    </row>
    <row r="19" spans="1:66" x14ac:dyDescent="0.3">
      <c r="A19" t="str">
        <f>'Calc_오픈정렬(시즌미반영)'!A19</f>
        <v>(1004) #서울대입구점</v>
      </c>
      <c r="B19" t="str">
        <f>'Calc_오픈정렬(시즌미반영)'!B19</f>
        <v>150-1</v>
      </c>
      <c r="C19">
        <f>'Calc_오픈정렬(시즌미반영)'!C19</f>
        <v>1</v>
      </c>
      <c r="D19" t="str">
        <f>'Calc_오픈정렬(시즌미반영)'!D19</f>
        <v>1</v>
      </c>
      <c r="E19" s="1">
        <f>'Calc_오픈정렬(시즌미반영)'!E19</f>
        <v>43862</v>
      </c>
      <c r="F19">
        <f>'Calc_오픈정렬(시즌미반영)'!F19</f>
        <v>8332166.666666667</v>
      </c>
      <c r="G19">
        <f>IF(OR('Calc_오픈정렬(시즌미반영)'!$F19="",'Calc_오픈정렬(시즌미반영)'!G19=""),"",'Calc_오픈정렬(시즌미반영)'!G19/'Calc_오픈정렬(시즌미반영)'!$F19*100)</f>
        <v>59.624347408637199</v>
      </c>
      <c r="H19">
        <f>IF(OR('Calc_오픈정렬(시즌미반영)'!$F19="",'Calc_오픈정렬(시즌미반영)'!H19=""),"",'Calc_오픈정렬(시즌미반영)'!H19/'Calc_오픈정렬(시즌미반영)'!$F19*100)</f>
        <v>66.525313543896146</v>
      </c>
      <c r="I19">
        <f>IF(OR('Calc_오픈정렬(시즌미반영)'!$F19="",'Calc_오픈정렬(시즌미반영)'!I19=""),"",'Calc_오픈정렬(시즌미반영)'!I19/'Calc_오픈정렬(시즌미반영)'!$F19*100)</f>
        <v>62.108695217330421</v>
      </c>
      <c r="J19">
        <f>IF(OR('Calc_오픈정렬(시즌미반영)'!$F19="",'Calc_오픈정렬(시즌미반영)'!J19=""),"",'Calc_오픈정렬(시즌미반영)'!J19/'Calc_오픈정렬(시즌미반영)'!$F19*100)</f>
        <v>91.884863880943328</v>
      </c>
      <c r="K19">
        <f>IF(OR('Calc_오픈정렬(시즌미반영)'!$F19="",'Calc_오픈정렬(시즌미반영)'!K19=""),"",'Calc_오픈정렬(시즌미반영)'!K19/'Calc_오픈정렬(시즌미반영)'!$F19*100)</f>
        <v>89.760566479307101</v>
      </c>
      <c r="L19">
        <f>IF(OR('Calc_오픈정렬(시즌미반영)'!$F19="",'Calc_오픈정렬(시즌미반영)'!L19=""),"",'Calc_오픈정렬(시즌미반영)'!L19/'Calc_오픈정렬(시즌미반영)'!$F19*100)</f>
        <v>89.35250935130918</v>
      </c>
      <c r="M19">
        <f>IF(OR('Calc_오픈정렬(시즌미반영)'!$F19="",'Calc_오픈정렬(시즌미반영)'!M19=""),"",'Calc_오픈정렬(시즌미반영)'!M19/'Calc_오픈정렬(시즌미반영)'!$F19*100)</f>
        <v>120.26883763726921</v>
      </c>
      <c r="N19">
        <f>IF(OR('Calc_오픈정렬(시즌미반영)'!$F19="",'Calc_오픈정렬(시즌미반영)'!N19=""),"",'Calc_오픈정렬(시즌미반영)'!N19/'Calc_오픈정렬(시즌미반영)'!$F19*100)</f>
        <v>100.5860820514872</v>
      </c>
      <c r="O19">
        <f>IF(OR('Calc_오픈정렬(시즌미반영)'!$F19="",'Calc_오픈정렬(시즌미반영)'!O19=""),"",'Calc_오픈정렬(시즌미반영)'!O19/'Calc_오픈정렬(시즌미반영)'!$F19*100)</f>
        <v>108.14714059968395</v>
      </c>
      <c r="P19">
        <f>IF(OR('Calc_오픈정렬(시즌미반영)'!$F19="",'Calc_오픈정렬(시즌미반영)'!P19=""),"",'Calc_오픈정렬(시즌미반영)'!P19/'Calc_오픈정렬(시즌미반영)'!$F19*100)</f>
        <v>92.796991578821036</v>
      </c>
      <c r="Q19">
        <f>IF(OR('Calc_오픈정렬(시즌미반영)'!$F19="",'Calc_오픈정렬(시즌미반영)'!Q19=""),"",'Calc_오픈정렬(시즌미반영)'!Q19/'Calc_오픈정렬(시즌미반영)'!$F19*100)</f>
        <v>87.20420858920248</v>
      </c>
      <c r="R19">
        <f>IF(OR('Calc_오픈정렬(시즌미반영)'!$F19="",'Calc_오픈정렬(시즌미반영)'!R19=""),"",'Calc_오픈정렬(시즌미반영)'!R19/'Calc_오픈정렬(시즌미반영)'!$F19*100)</f>
        <v>80.723301262176705</v>
      </c>
      <c r="S19">
        <f>IF(OR('Calc_오픈정렬(시즌미반영)'!$F19="",'Calc_오픈정렬(시즌미반영)'!S19=""),"",'Calc_오픈정렬(시즌미반영)'!S19/'Calc_오픈정렬(시즌미반영)'!$F19*100)</f>
        <v>76.29468125537575</v>
      </c>
      <c r="T19">
        <f>IF(OR('Calc_오픈정렬(시즌미반영)'!$F19="",'Calc_오픈정렬(시즌미반영)'!T19=""),"",'Calc_오픈정렬(시즌미반영)'!T19/'Calc_오픈정렬(시즌미반영)'!$F19*100)</f>
        <v>88.93245054307603</v>
      </c>
      <c r="U19">
        <f>IF(OR('Calc_오픈정렬(시즌미반영)'!$F19="",'Calc_오픈정렬(시즌미반영)'!U19=""),"",'Calc_오픈정렬(시즌미반영)'!U19/'Calc_오픈정렬(시즌미반영)'!$F19*100)</f>
        <v>91.872862200708099</v>
      </c>
      <c r="V19">
        <f>IF(OR('Calc_오픈정렬(시즌미반영)'!$F19="",'Calc_오픈정렬(시즌미반영)'!V19=""),"",'Calc_오픈정렬(시즌미반영)'!V19/'Calc_오픈정렬(시즌미반영)'!$F19*100)</f>
        <v>106.88696417498448</v>
      </c>
      <c r="W19">
        <f>IF(OR('Calc_오픈정렬(시즌미반영)'!$F19="",'Calc_오픈정렬(시즌미반영)'!W19=""),"",'Calc_오픈정렬(시즌미반영)'!W19/'Calc_오픈정렬(시즌미반영)'!$F19*100)</f>
        <v>116.68513591902867</v>
      </c>
      <c r="X19">
        <f>IF(OR('Calc_오픈정렬(시즌미반영)'!$F19="",'Calc_오픈정렬(시즌미반영)'!X19=""),"",'Calc_오픈정렬(시즌미반영)'!X19/'Calc_오픈정렬(시즌미반영)'!$F19*100)</f>
        <v>130.12221711039544</v>
      </c>
      <c r="Y19">
        <f>IF(OR('Calc_오픈정렬(시즌미반영)'!$F19="",'Calc_오픈정렬(시즌미반영)'!Y19=""),"",'Calc_오픈정렬(시즌미반영)'!Y19/'Calc_오픈정렬(시즌미반영)'!$F19*100)</f>
        <v>126.66573320264835</v>
      </c>
      <c r="Z19">
        <f>IF(OR('Calc_오픈정렬(시즌미반영)'!$F19="",'Calc_오픈정렬(시즌미반영)'!Z19=""),"",'Calc_오픈정렬(시즌미반영)'!Z19/'Calc_오픈정렬(시즌미반영)'!$F19*100)</f>
        <v>116.2182705578781</v>
      </c>
      <c r="AA19">
        <f>IF(OR('Calc_오픈정렬(시즌미반영)'!$F19="",'Calc_오픈정렬(시즌미반영)'!AA19=""),"",'Calc_오픈정렬(시즌미반영)'!AA19/'Calc_오픈정렬(시즌미반영)'!$F19*100)</f>
        <v>142.79599143880142</v>
      </c>
      <c r="AB19">
        <f>IF(OR('Calc_오픈정렬(시즌미반영)'!$F19="",'Calc_오픈정렬(시즌미반영)'!AB19=""),"",'Calc_오픈정렬(시즌미반영)'!AB19/'Calc_오픈정렬(시즌미반영)'!$F19*100)</f>
        <v>116.30828315964234</v>
      </c>
      <c r="AC19">
        <f>IF(OR('Calc_오픈정렬(시즌미반영)'!$F19="",'Calc_오픈정렬(시즌미반영)'!AC19=""),"",'Calc_오픈정렬(시즌미반영)'!AC19/'Calc_오픈정렬(시즌미반영)'!$F19*100)</f>
        <v>113.9619546736543</v>
      </c>
      <c r="AD19">
        <f>IF(OR('Calc_오픈정렬(시즌미반영)'!$F19="",'Calc_오픈정렬(시즌미반영)'!AD19=""),"",'Calc_오픈정렬(시즌미반영)'!AD19/'Calc_오픈정렬(시즌미반영)'!$F19*100)</f>
        <v>102.36833156641929</v>
      </c>
      <c r="AE19">
        <f>IF(OR('Calc_오픈정렬(시즌미반영)'!$F19="",'Calc_오픈정렬(시즌미반영)'!AE19=""),"",'Calc_오픈정렬(시즌미반영)'!AE19/'Calc_오픈정렬(시즌미반영)'!$F19*100)</f>
        <v>103.12443742123898</v>
      </c>
      <c r="AF19">
        <f>IF(OR('Calc_오픈정렬(시즌미반영)'!$F19="",'Calc_오픈정렬(시즌미반영)'!AF19=""),"",'Calc_오픈정렬(시즌미반영)'!AF19/'Calc_오픈정렬(시즌미반영)'!$F19*100)</f>
        <v>113.57190006600923</v>
      </c>
      <c r="AG19">
        <f>IF(OR('Calc_오픈정렬(시즌미반영)'!$F19="",'Calc_오픈정렬(시즌미반영)'!AG19=""),"",'Calc_오픈정렬(시즌미반영)'!AG19/'Calc_오픈정렬(시즌미반영)'!$F19*100)</f>
        <v>120.14882083491689</v>
      </c>
      <c r="AH19">
        <f>IF(OR('Calc_오픈정렬(시즌미반영)'!$F19="",'Calc_오픈정렬(시즌미반영)'!AH19=""),"",'Calc_오픈정렬(시즌미반영)'!AH19/'Calc_오픈정렬(시즌미반영)'!$F19*100)</f>
        <v>132.4385413957954</v>
      </c>
      <c r="AI19">
        <f>IF(OR('Calc_오픈정렬(시즌미반영)'!$F19="",'Calc_오픈정렬(시즌미반영)'!AI19=""),"",'Calc_오픈정렬(시즌미반영)'!AI19/'Calc_오픈정렬(시즌미반영)'!$F19*100)</f>
        <v>149.87698277758886</v>
      </c>
      <c r="AJ19">
        <f>IF(OR('Calc_오픈정렬(시즌미반영)'!$F19="",'Calc_오픈정렬(시즌미반영)'!AJ19=""),"",'Calc_오픈정렬(시즌미반영)'!AJ19/'Calc_오픈정렬(시즌미반영)'!$F19*100)</f>
        <v>159.47832696577521</v>
      </c>
      <c r="AK19">
        <f>IF(OR('Calc_오픈정렬(시즌미반영)'!$F19="",'Calc_오픈정렬(시즌미반영)'!AK19=""),"",'Calc_오픈정렬(시즌미반영)'!AK19/'Calc_오픈정렬(시즌미반영)'!$F19*100)</f>
        <v>144.89628547996719</v>
      </c>
      <c r="AL19">
        <f>IF(OR('Calc_오픈정렬(시즌미반영)'!$F19="",'Calc_오픈정렬(시즌미반영)'!AL19=""),"",'Calc_오픈정렬(시즌미반영)'!AL19/'Calc_오픈정렬(시즌미반영)'!$F19*100)</f>
        <v>138.18134538835437</v>
      </c>
      <c r="AM19">
        <f>IF(OR('Calc_오픈정렬(시즌미반영)'!$F19="",'Calc_오픈정렬(시즌미반영)'!AM19=""),"",'Calc_오픈정렬(시즌미반영)'!AM19/'Calc_오픈정렬(시즌미반영)'!$F19*100)</f>
        <v>151.43120036805152</v>
      </c>
      <c r="AN19">
        <f>IF(OR('Calc_오픈정렬(시즌미반영)'!$F19="",'Calc_오픈정렬(시즌미반영)'!AN19=""),"",'Calc_오픈정렬(시즌미반영)'!AN19/'Calc_오픈정렬(시즌미반영)'!$F19*100)</f>
        <v>132.52255315744205</v>
      </c>
      <c r="AO19">
        <f>IF(OR('Calc_오픈정렬(시즌미반영)'!$F19="",'Calc_오픈정렬(시즌미반영)'!AO19=""),"",'Calc_오픈정렬(시즌미반영)'!AO19/'Calc_오픈정렬(시즌미반영)'!$F19*100)</f>
        <v>122.80119216690338</v>
      </c>
      <c r="AP19">
        <f>IF(OR('Calc_오픈정렬(시즌미반영)'!$F19="",'Calc_오픈정렬(시즌미반영)'!AP19=""),"",'Calc_오픈정렬(시즌미반영)'!AP19/'Calc_오픈정렬(시즌미반영)'!$F19*100)</f>
        <v>113.07383033624707</v>
      </c>
      <c r="AQ19">
        <f>IF(OR('Calc_오픈정렬(시즌미반영)'!$F19="",'Calc_오픈정렬(시즌미반영)'!AQ19=""),"",'Calc_오픈정렬(시즌미반영)'!AQ19/'Calc_오픈정렬(시즌미반영)'!$F19*100)</f>
        <v>111.16556317884503</v>
      </c>
      <c r="AR19">
        <f>IF(OR('Calc_오픈정렬(시즌미반영)'!$F19="",'Calc_오픈정렬(시즌미반영)'!AR19=""),"",'Calc_오픈정렬(시즌미반영)'!AR19/'Calc_오픈정렬(시즌미반영)'!$F19*100)</f>
        <v>130.64429020062809</v>
      </c>
      <c r="AS19">
        <f>IF(OR('Calc_오픈정렬(시즌미반영)'!$F19="",'Calc_오픈정렬(시즌미반영)'!AS19=""),"",'Calc_오픈정렬(시즌미반영)'!AS19/'Calc_오픈정렬(시즌미반영)'!$F19*100)</f>
        <v>135.74500430060209</v>
      </c>
      <c r="AT19">
        <f>IF(OR('Calc_오픈정렬(시즌미반영)'!$F19="",'Calc_오픈정렬(시즌미반영)'!AT19=""),"",'Calc_오픈정렬(시즌미반영)'!AT19/'Calc_오픈정렬(시즌미반영)'!$F19*100)</f>
        <v>152.46334486828155</v>
      </c>
      <c r="AU19">
        <f>IF(OR('Calc_오픈정렬(시즌미반영)'!$F19="",'Calc_오픈정렬(시즌미반영)'!AU19=""),"",'Calc_오픈정렬(시즌미반영)'!AU19/'Calc_오픈정렬(시즌미반영)'!$F19*100)</f>
        <v>145.32234512831798</v>
      </c>
      <c r="AV19">
        <f>IF(OR('Calc_오픈정렬(시즌미반영)'!$F19="",'Calc_오픈정렬(시즌미반영)'!AV19=""),"",'Calc_오픈정렬(시즌미반영)'!AV19/'Calc_오픈정렬(시즌미반영)'!$F19*100)</f>
        <v>161.23057228011922</v>
      </c>
      <c r="AW19">
        <f>IF(OR('Calc_오픈정렬(시즌미반영)'!$F19="",'Calc_오픈정렬(시즌미반영)'!AW19=""),"",'Calc_오픈정렬(시즌미반영)'!AW19/'Calc_오픈정렬(시즌미반영)'!$F19*100)</f>
        <v>144.49422919208686</v>
      </c>
      <c r="AX19">
        <f>IF(OR('Calc_오픈정렬(시즌미반영)'!$F19="",'Calc_오픈정렬(시즌미반영)'!AX19=""),"",'Calc_오픈정렬(시즌미반영)'!AX19/'Calc_오픈정렬(시즌미반영)'!$F19*100)</f>
        <v>156.195867421439</v>
      </c>
      <c r="AY19">
        <f>IF(OR('Calc_오픈정렬(시즌미반영)'!$F19="",'Calc_오픈정렬(시즌미반영)'!AY19=""),"",'Calc_오픈정렬(시즌미반영)'!AY19/'Calc_오픈정렬(시즌미반영)'!$F19*100)</f>
        <v>162.25671594023163</v>
      </c>
      <c r="AZ19">
        <f>IF(OR('Calc_오픈정렬(시즌미반영)'!$F19="",'Calc_오픈정렬(시즌미반영)'!AZ19=""),"",'Calc_오픈정렬(시즌미반영)'!AZ19/'Calc_오픈정렬(시즌미반영)'!$F19*100)</f>
        <v>144.99829976196668</v>
      </c>
      <c r="BA19">
        <f>IF(OR('Calc_오픈정렬(시즌미반영)'!$F19="",'Calc_오픈정렬(시즌미반영)'!BA19=""),"",'Calc_오픈정렬(시즌미반영)'!BA19/'Calc_오픈정렬(시즌미반영)'!$F19*100)</f>
        <v>165.88722421138959</v>
      </c>
      <c r="BB19">
        <f>IF(OR('Calc_오픈정렬(시즌미반영)'!$F19="",'Calc_오픈정렬(시즌미반영)'!BB19=""),"",'Calc_오픈정렬(시즌미반영)'!BB19/'Calc_오픈정렬(시즌미반영)'!$F19*100)</f>
        <v>154.19422719180685</v>
      </c>
      <c r="BC19">
        <f>IF(OR('Calc_오픈정렬(시즌미반영)'!$F19="",'Calc_오픈정렬(시즌미반영)'!BC19=""),"",'Calc_오픈정렬(시즌미반영)'!BC19/'Calc_오픈정렬(시즌미반영)'!$F19*100)</f>
        <v>146.13017822495149</v>
      </c>
      <c r="BD19">
        <f>IF(OR('Calc_오픈정렬(시즌미반영)'!$F19="",'Calc_오픈정렬(시즌미반영)'!BD19=""),"",'Calc_오픈정렬(시즌미반영)'!BD19/'Calc_오픈정렬(시즌미반영)'!$F19*100)</f>
        <v>163.0231432400536</v>
      </c>
      <c r="BE19">
        <f>IF(OR('Calc_오픈정렬(시즌미반영)'!$F19="",'Calc_오픈정렬(시즌미반영)'!BE19=""),"",'Calc_오픈정렬(시즌미반영)'!BE19/'Calc_오픈정렬(시즌미반영)'!$F19*100)</f>
        <v>165.07579061068549</v>
      </c>
      <c r="BF19">
        <f>IF(OR('Calc_오픈정렬(시즌미반영)'!$F19="",'Calc_오픈정렬(시즌미반영)'!BF19=""),"",'Calc_오픈정렬(시즌미반영)'!BF19/'Calc_오픈정렬(시즌미반영)'!$F19*100)</f>
        <v>180.5470365851219</v>
      </c>
      <c r="BG19">
        <f>IF(OR('Calc_오픈정렬(시즌미반영)'!$F19="",'Calc_오픈정렬(시즌미반영)'!BG19=""),"",'Calc_오픈정렬(시즌미반영)'!BG19/'Calc_오픈정렬(시즌미반영)'!$F19*100)</f>
        <v>177.53221451003139</v>
      </c>
      <c r="BH19">
        <f>IF(OR('Calc_오픈정렬(시즌미반영)'!$F19="",'Calc_오픈정렬(시즌미반영)'!BH19=""),"",'Calc_오픈정렬(시즌미반영)'!BH19/'Calc_오픈정렬(시즌미반영)'!$F19*100)</f>
        <v>187.26065649190886</v>
      </c>
      <c r="BI19">
        <f>IF(OR('Calc_오픈정렬(시즌미반영)'!$F19="",'Calc_오픈정렬(시즌미반영)'!BI19=""),"",'Calc_오픈정렬(시즌미반영)'!BI19/'Calc_오픈정렬(시즌미반영)'!$F19*100)</f>
        <v>188.14794071169962</v>
      </c>
      <c r="BJ19">
        <f>IF(OR('Calc_오픈정렬(시즌미반영)'!$F19="",'Calc_오픈정렬(시즌미반영)'!BJ19=""),"",'Calc_오픈정렬(시즌미반영)'!BJ19/'Calc_오픈정렬(시즌미반영)'!$F19*100)</f>
        <v>171.27285820014802</v>
      </c>
      <c r="BK19">
        <f>IF(OR('Calc_오픈정렬(시즌미반영)'!$F19="",'Calc_오픈정렬(시즌미반영)'!BK19=""),"",'Calc_오픈정렬(시즌미반영)'!BK19/'Calc_오픈정렬(시즌미반영)'!$F19*100)</f>
        <v>187.29282099493929</v>
      </c>
      <c r="BL19">
        <f>IF(OR('Calc_오픈정렬(시즌미반영)'!$F19="",'Calc_오픈정렬(시즌미반영)'!BL19=""),"",'Calc_오픈정렬(시즌미반영)'!BL19/'Calc_오픈정렬(시즌미반영)'!$F19*100)</f>
        <v>167.11103554497629</v>
      </c>
      <c r="BM19">
        <f>IF(OR('Calc_오픈정렬(시즌미반영)'!$F19="",'Calc_오픈정렬(시즌미반영)'!BM19=""),"",'Calc_오픈정렬(시즌미반영)'!BM19/'Calc_오픈정렬(시즌미반영)'!$F19*100)</f>
        <v>165.35278939051469</v>
      </c>
      <c r="BN19">
        <f>IF(OR('Calc_오픈정렬(시즌미반영)'!$F19="",'Calc_오픈정렬(시즌미반영)'!BN19=""),"",'Calc_오픈정렬(시즌미반영)'!BN19/'Calc_오픈정렬(시즌미반영)'!$F19*100)</f>
        <v>147.2766987378233</v>
      </c>
    </row>
    <row r="20" spans="1:66" x14ac:dyDescent="0.3">
      <c r="A20" t="str">
        <f>'Calc_오픈정렬(시즌미반영)'!A20</f>
        <v>(1005) #쑥고개점</v>
      </c>
      <c r="B20" t="str">
        <f>'Calc_오픈정렬(시즌미반영)'!B20</f>
        <v>150-1</v>
      </c>
      <c r="C20">
        <f>'Calc_오픈정렬(시즌미반영)'!C20</f>
        <v>1</v>
      </c>
      <c r="D20" t="str">
        <f>'Calc_오픈정렬(시즌미반영)'!D20</f>
        <v>1</v>
      </c>
      <c r="E20" s="1">
        <f>'Calc_오픈정렬(시즌미반영)'!E20</f>
        <v>43862</v>
      </c>
      <c r="F20">
        <f>'Calc_오픈정렬(시즌미반영)'!F20</f>
        <v>5921666.666666667</v>
      </c>
      <c r="G20">
        <f>IF(OR('Calc_오픈정렬(시즌미반영)'!$F20="",'Calc_오픈정렬(시즌미반영)'!G20=""),"",'Calc_오픈정렬(시즌미반영)'!G20/'Calc_오픈정렬(시즌미반영)'!$F20*100)</f>
        <v>54.02195327891922</v>
      </c>
      <c r="H20">
        <f>IF(OR('Calc_오픈정렬(시즌미반영)'!$F20="",'Calc_오픈정렬(시즌미반영)'!H20=""),"",'Calc_오픈정렬(시즌미반영)'!H20/'Calc_오픈정렬(시즌미반영)'!$F20*100)</f>
        <v>62.397973543484376</v>
      </c>
      <c r="I20">
        <f>IF(OR('Calc_오픈정렬(시즌미반영)'!$F20="",'Calc_오픈정렬(시즌미반영)'!I20=""),"",'Calc_오픈정렬(시즌미반영)'!I20/'Calc_오픈정렬(시즌미반영)'!$F20*100)</f>
        <v>66.704193639178158</v>
      </c>
      <c r="J20">
        <f>IF(OR('Calc_오픈정렬(시즌미반영)'!$F20="",'Calc_오픈정렬(시즌미반영)'!J20=""),"",'Calc_오픈정렬(시즌미반영)'!J20/'Calc_오픈정렬(시즌미반영)'!$F20*100)</f>
        <v>91.190543202927103</v>
      </c>
      <c r="K20">
        <f>IF(OR('Calc_오픈정렬(시즌미반영)'!$F20="",'Calc_오픈정렬(시즌미반영)'!K20=""),"",'Calc_오픈정렬(시즌미반영)'!K20/'Calc_오픈정렬(시즌미반영)'!$F20*100)</f>
        <v>96.847734309034621</v>
      </c>
      <c r="L20">
        <f>IF(OR('Calc_오픈정렬(시즌미반영)'!$F20="",'Calc_오픈정렬(시즌미반영)'!L20=""),"",'Calc_오픈정렬(시즌미반영)'!L20/'Calc_오픈정렬(시즌미반영)'!$F20*100)</f>
        <v>95.682521812552764</v>
      </c>
      <c r="M20">
        <f>IF(OR('Calc_오픈정렬(시즌미반영)'!$F20="",'Calc_오픈정렬(시즌미반영)'!M20=""),"",'Calc_오픈정렬(시즌미반영)'!M20/'Calc_오픈정렬(시즌미반영)'!$F20*100)</f>
        <v>124.86349563748944</v>
      </c>
      <c r="N20">
        <f>IF(OR('Calc_오픈정렬(시즌미반영)'!$F20="",'Calc_오픈정렬(시즌미반영)'!N20=""),"",'Calc_오픈정렬(시즌미반영)'!N20/'Calc_오픈정렬(시즌미반영)'!$F20*100)</f>
        <v>97.624542640022511</v>
      </c>
      <c r="O20">
        <f>IF(OR('Calc_오픈정렬(시즌미반영)'!$F20="",'Calc_오픈정렬(시즌미반영)'!O20=""),"",'Calc_오픈정렬(시즌미반영)'!O20/'Calc_오픈정렬(시즌미반영)'!$F20*100)</f>
        <v>93.791162397973537</v>
      </c>
      <c r="P20">
        <f>IF(OR('Calc_오픈정렬(시즌미반영)'!$F20="",'Calc_오픈정렬(시즌미반영)'!P20=""),"",'Calc_오픈정렬(시즌미반영)'!P20/'Calc_오픈정렬(시즌미반영)'!$F20*100)</f>
        <v>89.92400788066422</v>
      </c>
      <c r="Q20">
        <f>IF(OR('Calc_오픈정렬(시즌미반영)'!$F20="",'Calc_오픈정렬(시즌미반영)'!Q20=""),"",'Calc_오픈정렬(시즌미반영)'!Q20/'Calc_오픈정렬(시즌미반영)'!$F20*100)</f>
        <v>88.522375457359971</v>
      </c>
      <c r="R20">
        <f>IF(OR('Calc_오픈정렬(시즌미반영)'!$F20="",'Calc_오픈정렬(시즌미반영)'!R20=""),"",'Calc_오픈정렬(시즌미반영)'!R20/'Calc_오픈정렬(시즌미반영)'!$F20*100)</f>
        <v>78.812271320011249</v>
      </c>
      <c r="S20">
        <f>IF(OR('Calc_오픈정렬(시즌미반영)'!$F20="",'Calc_오픈정렬(시즌미반영)'!S20=""),"",'Calc_오픈정렬(시즌미반영)'!S20/'Calc_오픈정렬(시즌미반영)'!$F20*100)</f>
        <v>76.802701942020818</v>
      </c>
      <c r="T20">
        <f>IF(OR('Calc_오픈정렬(시즌미반영)'!$F20="",'Calc_오픈정렬(시즌미반영)'!T20=""),"",'Calc_오픈정렬(시즌미반영)'!T20/'Calc_오픈정렬(시즌미반영)'!$F20*100)</f>
        <v>82.324795947086955</v>
      </c>
      <c r="U20">
        <f>IF(OR('Calc_오픈정렬(시즌미반영)'!$F20="",'Calc_오픈정렬(시즌미반영)'!U20=""),"",'Calc_오픈정렬(시즌미반영)'!U20/'Calc_오픈정렬(시즌미반영)'!$F20*100)</f>
        <v>84.182381086405854</v>
      </c>
      <c r="V20">
        <f>IF(OR('Calc_오픈정렬(시즌미반영)'!$F20="",'Calc_오픈정렬(시즌미반영)'!V20=""),"",'Calc_오픈정렬(시즌미반영)'!V20/'Calc_오픈정렬(시즌미반영)'!$F20*100)</f>
        <v>99.532789192231903</v>
      </c>
      <c r="W20">
        <f>IF(OR('Calc_오픈정렬(시즌미반영)'!$F20="",'Calc_오픈정렬(시즌미반영)'!W20=""),"",'Calc_오픈정렬(시즌미반영)'!W20/'Calc_오픈정렬(시즌미반영)'!$F20*100)</f>
        <v>103.90824655220941</v>
      </c>
      <c r="X20">
        <f>IF(OR('Calc_오픈정렬(시즌미반영)'!$F20="",'Calc_오픈정렬(시즌미반영)'!X20=""),"",'Calc_오픈정렬(시즌미반영)'!X20/'Calc_오픈정렬(시즌미반영)'!$F20*100)</f>
        <v>112.63383056571909</v>
      </c>
      <c r="Y20">
        <f>IF(OR('Calc_오픈정렬(시즌미반영)'!$F20="",'Calc_오픈정렬(시즌미반영)'!Y20=""),"",'Calc_오픈정렬(시즌미반영)'!Y20/'Calc_오픈정렬(시즌미반영)'!$F20*100)</f>
        <v>103.6025893611033</v>
      </c>
      <c r="Z20">
        <f>IF(OR('Calc_오픈정렬(시즌미반영)'!$F20="",'Calc_오픈정렬(시즌미반영)'!Z20=""),"",'Calc_오픈정렬(시즌미반영)'!Z20/'Calc_오픈정렬(시즌미반영)'!$F20*100)</f>
        <v>101.96453701097663</v>
      </c>
      <c r="AA20">
        <f>IF(OR('Calc_오픈정렬(시즌미반영)'!$F20="",'Calc_오픈정렬(시즌미반영)'!AA20=""),"",'Calc_오픈정렬(시즌미반영)'!AA20/'Calc_오픈정렬(시즌미반영)'!$F20*100)</f>
        <v>124.12890515057697</v>
      </c>
      <c r="AB20">
        <f>IF(OR('Calc_오픈정렬(시즌미반영)'!$F20="",'Calc_오픈정렬(시즌미반영)'!AB20=""),"",'Calc_오픈정렬(시즌미반영)'!AB20/'Calc_오픈정렬(시즌미반영)'!$F20*100)</f>
        <v>81.252462707571055</v>
      </c>
      <c r="AC20">
        <f>IF(OR('Calc_오픈정렬(시즌미반영)'!$F20="",'Calc_오픈정렬(시즌미반영)'!AC20=""),"",'Calc_오픈정렬(시즌미반영)'!AC20/'Calc_오픈정렬(시즌미반영)'!$F20*100)</f>
        <v>75.257528848860105</v>
      </c>
      <c r="AD20">
        <f>IF(OR('Calc_오픈정렬(시즌미반영)'!$F20="",'Calc_오픈정렬(시즌미반영)'!AD20=""),"",'Calc_오픈정렬(시즌미반영)'!AD20/'Calc_오픈정렬(시즌미반영)'!$F20*100)</f>
        <v>73.771460737405008</v>
      </c>
      <c r="AE20">
        <f>IF(OR('Calc_오픈정렬(시즌미반영)'!$F20="",'Calc_오픈정렬(시즌미반영)'!AE20=""),"",'Calc_오픈정렬(시즌미반영)'!AE20/'Calc_오픈정렬(시즌미반영)'!$F20*100)</f>
        <v>62.938361947649867</v>
      </c>
      <c r="AF20">
        <f>IF(OR('Calc_오픈정렬(시즌미반영)'!$F20="",'Calc_오픈정렬(시즌미반영)'!AF20=""),"",'Calc_오픈정렬(시즌미반영)'!AF20/'Calc_오픈정렬(시즌미반영)'!$F20*100)</f>
        <v>81.826625386996895</v>
      </c>
      <c r="AG20">
        <f>IF(OR('Calc_오픈정렬(시즌미반영)'!$F20="",'Calc_오픈정렬(시즌미반영)'!AG20=""),"",'Calc_오픈정렬(시즌미반영)'!AG20/'Calc_오픈정렬(시즌미반영)'!$F20*100)</f>
        <v>89.358288770053477</v>
      </c>
      <c r="AH20">
        <f>IF(OR('Calc_오픈정렬(시즌미반영)'!$F20="",'Calc_오픈정렬(시즌미반영)'!AH20=""),"",'Calc_오픈정렬(시즌미반영)'!AH20/'Calc_오픈정렬(시즌미반영)'!$F20*100)</f>
        <v>88.446383338024205</v>
      </c>
      <c r="AI20">
        <f>IF(OR('Calc_오픈정렬(시즌미반영)'!$F20="",'Calc_오픈정렬(시즌미반영)'!AI20=""),"",'Calc_오픈정렬(시즌미반영)'!AI20/'Calc_오픈정렬(시즌미반영)'!$F20*100)</f>
        <v>81.759076836476211</v>
      </c>
      <c r="AJ20">
        <f>IF(OR('Calc_오픈정렬(시즌미반영)'!$F20="",'Calc_오픈정렬(시즌미반영)'!AJ20=""),"",'Calc_오픈정렬(시즌미반영)'!AJ20/'Calc_오픈정렬(시즌미반영)'!$F20*100)</f>
        <v>88.319729805797905</v>
      </c>
      <c r="AK20">
        <f>IF(OR('Calc_오픈정렬(시즌미반영)'!$F20="",'Calc_오픈정렬(시즌미반영)'!AK20=""),"",'Calc_오픈정렬(시즌미반영)'!AK20/'Calc_오픈정렬(시즌미반영)'!$F20*100)</f>
        <v>90.996341120180119</v>
      </c>
      <c r="AL20">
        <f>IF(OR('Calc_오픈정렬(시즌미반영)'!$F20="",'Calc_오픈정렬(시즌미반영)'!AL20=""),"",'Calc_오픈정렬(시즌미반영)'!AL20/'Calc_오픈정렬(시즌미반영)'!$F20*100)</f>
        <v>83.557556994089495</v>
      </c>
      <c r="AM20">
        <f>IF(OR('Calc_오픈정렬(시즌미반영)'!$F20="",'Calc_오픈정렬(시즌미반영)'!AM20=""),"",'Calc_오픈정렬(시즌미반영)'!AM20/'Calc_오픈정렬(시즌미반영)'!$F20*100)</f>
        <v>92.195327891922318</v>
      </c>
      <c r="AN20">
        <f>IF(OR('Calc_오픈정렬(시즌미반영)'!$F20="",'Calc_오픈정렬(시즌미반영)'!AN20=""),"",'Calc_오픈정렬(시즌미반영)'!AN20/'Calc_오픈정렬(시즌미반영)'!$F20*100)</f>
        <v>83.473121305938633</v>
      </c>
      <c r="AO20">
        <f>IF(OR('Calc_오픈정렬(시즌미반영)'!$F20="",'Calc_오픈정렬(시즌미반영)'!AO20=""),"",'Calc_오픈정렬(시즌미반영)'!AO20/'Calc_오픈정렬(시즌미반영)'!$F20*100)</f>
        <v>79.192231916690119</v>
      </c>
      <c r="AP20">
        <f>IF(OR('Calc_오픈정렬(시즌미반영)'!$F20="",'Calc_오픈정렬(시즌미반영)'!AP20=""),"",'Calc_오픈정렬(시즌미반영)'!AP20/'Calc_오픈정렬(시즌미반영)'!$F20*100)</f>
        <v>84.325921756262318</v>
      </c>
      <c r="AQ20">
        <f>IF(OR('Calc_오픈정렬(시즌미반영)'!$F20="",'Calc_오픈정렬(시즌미반영)'!AQ20=""),"",'Calc_오픈정렬(시즌미반영)'!AQ20/'Calc_오픈정렬(시즌미반영)'!$F20*100)</f>
        <v>72.192513368983953</v>
      </c>
      <c r="AR20">
        <f>IF(OR('Calc_오픈정렬(시즌미반영)'!$F20="",'Calc_오픈정렬(시즌미반영)'!AR20=""),"",'Calc_오픈정렬(시즌미반영)'!AR20/'Calc_오픈정렬(시즌미반영)'!$F20*100)</f>
        <v>81.894173937517593</v>
      </c>
      <c r="AS20">
        <f>IF(OR('Calc_오픈정렬(시즌미반영)'!$F20="",'Calc_오픈정렬(시즌미반영)'!AS20=""),"",'Calc_오픈정렬(시즌미반영)'!AS20/'Calc_오픈정렬(시즌미반영)'!$F20*100)</f>
        <v>82.535885167464102</v>
      </c>
      <c r="AT20">
        <f>IF(OR('Calc_오픈정렬(시즌미반영)'!$F20="",'Calc_오픈정렬(시즌미반영)'!AT20=""),"",'Calc_오픈정렬(시즌미반영)'!AT20/'Calc_오픈정렬(시즌미반영)'!$F20*100)</f>
        <v>86.698564593301427</v>
      </c>
      <c r="AU20">
        <f>IF(OR('Calc_오픈정렬(시즌미반영)'!$F20="",'Calc_오픈정렬(시즌미반영)'!AU20=""),"",'Calc_오픈정렬(시즌미반영)'!AU20/'Calc_오픈정렬(시즌미반영)'!$F20*100)</f>
        <v>82.814522938361947</v>
      </c>
      <c r="AV20">
        <f>IF(OR('Calc_오픈정렬(시즌미반영)'!$F20="",'Calc_오픈정렬(시즌미반영)'!AV20=""),"",'Calc_오픈정렬(시즌미반영)'!AV20/'Calc_오픈정렬(시즌미반영)'!$F20*100)</f>
        <v>96.062482409231635</v>
      </c>
      <c r="AW20">
        <f>IF(OR('Calc_오픈정렬(시즌미반영)'!$F20="",'Calc_오픈정렬(시즌미반영)'!AW20=""),"",'Calc_오픈정렬(시즌미반영)'!AW20/'Calc_오픈정렬(시즌미반영)'!$F20*100)</f>
        <v>82.822966507177028</v>
      </c>
      <c r="AX20">
        <f>IF(OR('Calc_오픈정렬(시즌미반영)'!$F20="",'Calc_오픈정렬(시즌미반영)'!AX20=""),"",'Calc_오픈정렬(시즌미반영)'!AX20/'Calc_오픈정렬(시즌미반영)'!$F20*100)</f>
        <v>87.331832254432868</v>
      </c>
      <c r="AY20">
        <f>IF(OR('Calc_오픈정렬(시즌미반영)'!$F20="",'Calc_오픈정렬(시즌미반영)'!AY20=""),"",'Calc_오픈정렬(시즌미반영)'!AY20/'Calc_오픈정렬(시즌미반영)'!$F20*100)</f>
        <v>96.737967914438499</v>
      </c>
      <c r="AZ20">
        <f>IF(OR('Calc_오픈정렬(시즌미반영)'!$F20="",'Calc_오픈정렬(시즌미반영)'!AZ20=""),"",'Calc_오픈정렬(시즌미반영)'!AZ20/'Calc_오픈정렬(시즌미반영)'!$F20*100)</f>
        <v>89.983112862369822</v>
      </c>
      <c r="BA20">
        <f>IF(OR('Calc_오픈정렬(시즌미반영)'!$F20="",'Calc_오픈정렬(시즌미반영)'!BA20=""),"",'Calc_오픈정렬(시즌미반영)'!BA20/'Calc_오픈정렬(시즌미반영)'!$F20*100)</f>
        <v>87.924233042499296</v>
      </c>
      <c r="BB20">
        <f>IF(OR('Calc_오픈정렬(시즌미반영)'!$F20="",'Calc_오픈정렬(시즌미반영)'!BB20=""),"",'Calc_오픈정렬(시즌미반영)'!BB20/'Calc_오픈정렬(시즌미반영)'!$F20*100)</f>
        <v>88.711511398817905</v>
      </c>
      <c r="BC20">
        <f>IF(OR('Calc_오픈정렬(시즌미반영)'!$F20="",'Calc_오픈정렬(시즌미반영)'!BC20=""),"",'Calc_오픈정렬(시즌미반영)'!BC20/'Calc_오픈정렬(시즌미반영)'!$F20*100)</f>
        <v>83.484604559527156</v>
      </c>
      <c r="BD20">
        <f>IF(OR('Calc_오픈정렬(시즌미반영)'!$F20="",'Calc_오픈정렬(시즌미반영)'!BD20=""),"",'Calc_오픈정렬(시즌미반영)'!BD20/'Calc_오픈정렬(시즌미반영)'!$F20*100)</f>
        <v>94.776020264565147</v>
      </c>
      <c r="BE20">
        <f>IF(OR('Calc_오픈정렬(시즌미반영)'!$F20="",'Calc_오픈정렬(시즌미반영)'!BE20=""),"",'Calc_오픈정렬(시즌미반영)'!BE20/'Calc_오픈정렬(시즌미반영)'!$F20*100)</f>
        <v>90.032929918378841</v>
      </c>
      <c r="BF20">
        <f>IF(OR('Calc_오픈정렬(시즌미반영)'!$F20="",'Calc_오픈정렬(시즌미반영)'!BF20=""),"",'Calc_오픈정렬(시즌미반영)'!BF20/'Calc_오픈정렬(시즌미반영)'!$F20*100)</f>
        <v>85.817731494511676</v>
      </c>
      <c r="BG20">
        <f>IF(OR('Calc_오픈정렬(시즌미반영)'!$F20="",'Calc_오픈정렬(시즌미반영)'!BG20=""),"",'Calc_오픈정렬(시즌미반영)'!BG20/'Calc_오픈정렬(시즌미반영)'!$F20*100)</f>
        <v>86.304587672389516</v>
      </c>
      <c r="BH20">
        <f>IF(OR('Calc_오픈정렬(시즌미반영)'!$F20="",'Calc_오픈정렬(시즌미반영)'!BH20=""),"",'Calc_오픈정렬(시즌미반영)'!BH20/'Calc_오픈정렬(시즌미반영)'!$F20*100)</f>
        <v>92.358119898677174</v>
      </c>
      <c r="BI20">
        <f>IF(OR('Calc_오픈정렬(시즌미반영)'!$F20="",'Calc_오픈정렬(시즌미반영)'!BI20=""),"",'Calc_오픈정렬(시즌미반영)'!BI20/'Calc_오픈정렬(시즌미반영)'!$F20*100)</f>
        <v>89.17253025612159</v>
      </c>
      <c r="BJ20">
        <f>IF(OR('Calc_오픈정렬(시즌미반영)'!$F20="",'Calc_오픈정렬(시즌미반영)'!BJ20=""),"",'Calc_오픈정렬(시즌미반영)'!BJ20/'Calc_오픈정렬(시즌미반영)'!$F20*100)</f>
        <v>82.336279200675477</v>
      </c>
      <c r="BK20">
        <f>IF(OR('Calc_오픈정렬(시즌미반영)'!$F20="",'Calc_오픈정렬(시즌미반영)'!BK20=""),"",'Calc_오픈정렬(시즌미반영)'!BK20/'Calc_오픈정렬(시즌미반영)'!$F20*100)</f>
        <v>84.588010132282577</v>
      </c>
      <c r="BL20">
        <f>IF(OR('Calc_오픈정렬(시즌미반영)'!$F20="",'Calc_오픈정렬(시즌미반영)'!BL20=""),"",'Calc_오픈정렬(시즌미반영)'!BL20/'Calc_오픈정렬(시즌미반영)'!$F20*100)</f>
        <v>80.533408387278342</v>
      </c>
      <c r="BM20">
        <f>IF(OR('Calc_오픈정렬(시즌미반영)'!$F20="",'Calc_오픈정렬(시즌미반영)'!BM20=""),"",'Calc_오픈정렬(시즌미반영)'!BM20/'Calc_오픈정렬(시즌미반영)'!$F20*100)</f>
        <v>88.817900365887979</v>
      </c>
      <c r="BN20">
        <f>IF(OR('Calc_오픈정렬(시즌미반영)'!$F20="",'Calc_오픈정렬(시즌미반영)'!BN20=""),"",'Calc_오픈정렬(시즌미반영)'!BN20/'Calc_오픈정렬(시즌미반영)'!$F20*100)</f>
        <v>79.617787784970446</v>
      </c>
    </row>
    <row r="21" spans="1:66" x14ac:dyDescent="0.3">
      <c r="A21" t="str">
        <f>'Calc_오픈정렬(시즌미반영)'!A21</f>
        <v>(1006) #회기점</v>
      </c>
      <c r="B21" t="str">
        <f>'Calc_오픈정렬(시즌미반영)'!B21</f>
        <v>150-1</v>
      </c>
      <c r="C21">
        <f>'Calc_오픈정렬(시즌미반영)'!C21</f>
        <v>1</v>
      </c>
      <c r="D21" t="str">
        <f>'Calc_오픈정렬(시즌미반영)'!D21</f>
        <v>1</v>
      </c>
      <c r="E21" s="1">
        <f>'Calc_오픈정렬(시즌미반영)'!E21</f>
        <v>43862</v>
      </c>
      <c r="F21">
        <f>'Calc_오픈정렬(시즌미반영)'!F21</f>
        <v>7962833.333333333</v>
      </c>
      <c r="G21">
        <f>IF(OR('Calc_오픈정렬(시즌미반영)'!$F21="",'Calc_오픈정렬(시즌미반영)'!G21=""),"",'Calc_오픈정렬(시즌미반영)'!G21/'Calc_오픈정렬(시즌미반영)'!$F21*100)</f>
        <v>48.651024551562472</v>
      </c>
      <c r="H21">
        <f>IF(OR('Calc_오픈정렬(시즌미반영)'!$F21="",'Calc_오픈정렬(시즌미반영)'!H21=""),"",'Calc_오픈정렬(시즌미반영)'!H21/'Calc_오픈정렬(시즌미반영)'!$F21*100)</f>
        <v>46.917973083282753</v>
      </c>
      <c r="I21">
        <f>IF(OR('Calc_오픈정렬(시즌미반영)'!$F21="",'Calc_오픈정렬(시즌미반영)'!I21=""),"",'Calc_오픈정렬(시즌미반영)'!I21/'Calc_오픈정렬(시즌미반영)'!$F21*100)</f>
        <v>48.5379994558051</v>
      </c>
      <c r="J21">
        <f>IF(OR('Calc_오픈정렬(시즌미반영)'!$F21="",'Calc_오픈정렬(시즌미반영)'!J21=""),"",'Calc_오픈정렬(시즌미반영)'!J21/'Calc_오픈정렬(시즌미반영)'!$F21*100)</f>
        <v>70.904410071791872</v>
      </c>
      <c r="K21">
        <f>IF(OR('Calc_오픈정렬(시즌미반영)'!$F21="",'Calc_오픈정렬(시즌미반영)'!K21=""),"",'Calc_오픈정렬(시즌미반영)'!K21/'Calc_오픈정렬(시즌미반영)'!$F21*100)</f>
        <v>78.715700023023643</v>
      </c>
      <c r="L21">
        <f>IF(OR('Calc_오픈정렬(시즌미반영)'!$F21="",'Calc_오픈정렬(시즌미반영)'!L21=""),"",'Calc_오픈정렬(시즌미반영)'!L21/'Calc_오픈정렬(시즌미반영)'!$F21*100)</f>
        <v>107.02220733825899</v>
      </c>
      <c r="M21">
        <f>IF(OR('Calc_오픈정렬(시즌미반영)'!$F21="",'Calc_오픈정렬(시즌미반영)'!M21=""),"",'Calc_오픈정렬(시즌미반영)'!M21/'Calc_오픈정렬(시즌미반영)'!$F21*100)</f>
        <v>132.31471209996442</v>
      </c>
      <c r="N21">
        <f>IF(OR('Calc_오픈정렬(시즌미반영)'!$F21="",'Calc_오픈정렬(시즌미반영)'!N21=""),"",'Calc_오픈정렬(시즌미반영)'!N21/'Calc_오픈정렬(시즌미반영)'!$F21*100)</f>
        <v>98.92207547564729</v>
      </c>
      <c r="O21">
        <f>IF(OR('Calc_오픈정렬(시즌미반영)'!$F21="",'Calc_오픈정렬(시즌미반영)'!O21=""),"",'Calc_오픈정렬(시즌미반영)'!O21/'Calc_오픈정렬(시즌미반영)'!$F21*100)</f>
        <v>112.12089499131382</v>
      </c>
      <c r="P21">
        <f>IF(OR('Calc_오픈정렬(시즌미반영)'!$F21="",'Calc_오픈정렬(시즌미반영)'!P21=""),"",'Calc_오픈정렬(시즌미반영)'!P21/'Calc_오픈정렬(시즌미반영)'!$F21*100)</f>
        <v>108.66735039872744</v>
      </c>
      <c r="Q21">
        <f>IF(OR('Calc_오픈정렬(시즌미반영)'!$F21="",'Calc_오픈정렬(시즌미반영)'!Q21=""),"",'Calc_오픈정렬(시즌미반영)'!Q21/'Calc_오픈정렬(시즌미반영)'!$F21*100)</f>
        <v>93.57222094313164</v>
      </c>
      <c r="R21">
        <f>IF(OR('Calc_오픈정렬(시즌미반영)'!$F21="",'Calc_오픈정렬(시즌미반영)'!R21=""),"",'Calc_오픈정렬(시즌미반영)'!R21/'Calc_오픈정렬(시즌미반영)'!$F21*100)</f>
        <v>98.243924901103043</v>
      </c>
      <c r="S21">
        <f>IF(OR('Calc_오픈정렬(시즌미반영)'!$F21="",'Calc_오픈정렬(시즌미반영)'!S21=""),"",'Calc_오픈정렬(시즌미반영)'!S21/'Calc_오픈정렬(시즌미반영)'!$F21*100)</f>
        <v>95.656906042656516</v>
      </c>
      <c r="T21">
        <f>IF(OR('Calc_오픈정렬(시즌미반영)'!$F21="",'Calc_오픈정렬(시즌미반영)'!T21=""),"",'Calc_오픈정렬(시즌미반영)'!T21/'Calc_오픈정렬(시즌미반영)'!$F21*100)</f>
        <v>96.058773049793828</v>
      </c>
      <c r="U21">
        <f>IF(OR('Calc_오픈정렬(시즌미반영)'!$F21="",'Calc_오픈정렬(시즌미반영)'!U21=""),"",'Calc_오픈정렬(시즌미반영)'!U21/'Calc_오픈정렬(시즌미반영)'!$F21*100)</f>
        <v>105.52776440546707</v>
      </c>
      <c r="V21">
        <f>IF(OR('Calc_오픈정렬(시즌미반영)'!$F21="",'Calc_오픈정렬(시즌미반영)'!V21=""),"",'Calc_오픈정렬(시즌미반영)'!V21/'Calc_오픈정렬(시즌미반영)'!$F21*100)</f>
        <v>118.11122506645458</v>
      </c>
      <c r="W21">
        <f>IF(OR('Calc_오픈정렬(시즌미반영)'!$F21="",'Calc_오픈정렬(시즌미반영)'!W21=""),"",'Calc_오픈정렬(시즌미반영)'!W21/'Calc_오픈정렬(시즌미반영)'!$F21*100)</f>
        <v>113.1444000251167</v>
      </c>
      <c r="X21">
        <f>IF(OR('Calc_오픈정렬(시즌미반영)'!$F21="",'Calc_오픈정렬(시즌미반영)'!X21=""),"",'Calc_오픈정렬(시즌미반영)'!X21/'Calc_오픈정렬(시즌미반영)'!$F21*100)</f>
        <v>115.12987420725453</v>
      </c>
      <c r="Y21">
        <f>IF(OR('Calc_오픈정렬(시즌미반영)'!$F21="",'Calc_오픈정렬(시즌미반영)'!Y21=""),"",'Calc_오픈정렬(시즌미반영)'!Y21/'Calc_오픈정렬(시즌미반영)'!$F21*100)</f>
        <v>110.26351591770099</v>
      </c>
      <c r="Z21">
        <f>IF(OR('Calc_오픈정렬(시즌미반영)'!$F21="",'Calc_오픈정렬(시즌미반영)'!Z21=""),"",'Calc_오픈정렬(시즌미반영)'!Z21/'Calc_오픈정렬(시즌미반영)'!$F21*100)</f>
        <v>113.21221508257111</v>
      </c>
      <c r="AA21">
        <f>IF(OR('Calc_오픈정렬(시즌미반영)'!$F21="",'Calc_오픈정렬(시즌미반영)'!AA21=""),"",'Calc_오픈정렬(시즌미반영)'!AA21/'Calc_오픈정렬(시즌미반영)'!$F21*100)</f>
        <v>135.48569395315738</v>
      </c>
      <c r="AB21">
        <f>IF(OR('Calc_오픈정렬(시즌미반영)'!$F21="",'Calc_오픈정렬(시즌미반영)'!AB21=""),"",'Calc_오픈정렬(시즌미반영)'!AB21/'Calc_오픈정렬(시즌미반영)'!$F21*100)</f>
        <v>112.06689411222975</v>
      </c>
      <c r="AC21">
        <f>IF(OR('Calc_오픈정렬(시즌미반영)'!$F21="",'Calc_오픈정렬(시즌미반영)'!AC21=""),"",'Calc_오픈정렬(시즌미반영)'!AC21/'Calc_오픈정렬(시즌미반영)'!$F21*100)</f>
        <v>124.01239089938673</v>
      </c>
      <c r="AD21">
        <f>IF(OR('Calc_오픈정렬(시즌미반영)'!$F21="",'Calc_오픈정렬(시즌미반영)'!AD21=""),"",'Calc_오픈정렬(시즌미반영)'!AD21/'Calc_오픈정렬(시즌미반영)'!$F21*100)</f>
        <v>115.58825376227055</v>
      </c>
      <c r="AE21">
        <f>IF(OR('Calc_오픈정렬(시즌미반영)'!$F21="",'Calc_오픈정렬(시즌미반영)'!AE21=""),"",'Calc_오픈정렬(시즌미반영)'!AE21/'Calc_오픈정렬(시즌미반영)'!$F21*100)</f>
        <v>103.98095317830756</v>
      </c>
      <c r="AF21">
        <f>IF(OR('Calc_오픈정렬(시즌미반영)'!$F21="",'Calc_오픈정렬(시즌미반영)'!AF21=""),"",'Calc_오픈정렬(시즌미반영)'!AF21/'Calc_오픈정렬(시즌미반영)'!$F21*100)</f>
        <v>125.98530673755155</v>
      </c>
      <c r="AG21">
        <f>IF(OR('Calc_오픈정렬(시즌미반영)'!$F21="",'Calc_오픈정렬(시즌미반영)'!AG21=""),"",'Calc_오픈정렬(시즌미반영)'!AG21/'Calc_오픈정렬(시즌미반영)'!$F21*100)</f>
        <v>127.99815810955062</v>
      </c>
      <c r="AH21">
        <f>IF(OR('Calc_오픈정렬(시즌미반영)'!$F21="",'Calc_오픈정렬(시즌미반영)'!AH21=""),"",'Calc_오픈정렬(시즌미반영)'!AH21/'Calc_오픈정렬(시즌미반영)'!$F21*100)</f>
        <v>128.05241015551417</v>
      </c>
      <c r="AI21">
        <f>IF(OR('Calc_오픈정렬(시즌미반영)'!$F21="",'Calc_오픈정렬(시즌미반영)'!AI21=""),"",'Calc_오픈정렬(시즌미반영)'!AI21/'Calc_오픈정렬(시즌미반영)'!$F21*100)</f>
        <v>105.9424409234569</v>
      </c>
      <c r="AJ21">
        <f>IF(OR('Calc_오픈정렬(시즌미반영)'!$F21="",'Calc_오픈정렬(시즌미반영)'!AJ21=""),"",'Calc_오픈정렬(시즌미반영)'!AJ21/'Calc_오픈정렬(시즌미반영)'!$F21*100)</f>
        <v>104.85589300290937</v>
      </c>
      <c r="AK21">
        <f>IF(OR('Calc_오픈정렬(시즌미반영)'!$F21="",'Calc_오픈정렬(시즌미반영)'!AK21=""),"",'Calc_오픈정렬(시즌미반영)'!AK21/'Calc_오픈정렬(시즌미반영)'!$F21*100)</f>
        <v>100.74102601670261</v>
      </c>
      <c r="AL21">
        <f>IF(OR('Calc_오픈정렬(시즌미반영)'!$F21="",'Calc_오픈정렬(시즌미반영)'!AL21=""),"",'Calc_오픈정렬(시즌미반영)'!AL21/'Calc_오픈정렬(시즌미반영)'!$F21*100)</f>
        <v>97.779266174100513</v>
      </c>
      <c r="AM21">
        <f>IF(OR('Calc_오픈정렬(시즌미반영)'!$F21="",'Calc_오픈정렬(시즌미반영)'!AM21=""),"",'Calc_오픈정렬(시즌미반영)'!AM21/'Calc_오픈정렬(시즌미반영)'!$F21*100)</f>
        <v>110.44310023651549</v>
      </c>
      <c r="AN21">
        <f>IF(OR('Calc_오픈정렬(시즌미반영)'!$F21="",'Calc_오픈정렬(시즌미반영)'!AN21=""),"",'Calc_오픈정렬(시즌미반영)'!AN21/'Calc_오픈정렬(시즌미반영)'!$F21*100)</f>
        <v>89.883835318249368</v>
      </c>
      <c r="AO21">
        <f>IF(OR('Calc_오픈정렬(시즌미반영)'!$F21="",'Calc_오픈정렬(시즌미반영)'!AO21=""),"",'Calc_오픈정렬(시즌미반영)'!AO21/'Calc_오픈정렬(시즌미반영)'!$F21*100)</f>
        <v>87.575611696004358</v>
      </c>
      <c r="AP21">
        <f>IF(OR('Calc_오픈정렬(시즌미반영)'!$F21="",'Calc_오픈정렬(시즌미반영)'!AP21=""),"",'Calc_오픈정렬(시즌미반영)'!AP21/'Calc_오픈정렬(시즌미반영)'!$F21*100)</f>
        <v>73.178726165309669</v>
      </c>
      <c r="AQ21">
        <f>IF(OR('Calc_오픈정렬(시즌미반영)'!$F21="",'Calc_오픈정렬(시즌미반영)'!AQ21=""),"",'Calc_오픈정렬(시즌미반영)'!AQ21/'Calc_오픈정렬(시즌미반영)'!$F21*100)</f>
        <v>78.335182200640475</v>
      </c>
      <c r="AR21">
        <f>IF(OR('Calc_오픈정렬(시즌미반영)'!$F21="",'Calc_오픈정렬(시즌미반영)'!AR21=""),"",'Calc_오픈정렬(시즌미반영)'!AR21/'Calc_오픈정렬(시즌미반영)'!$F21*100)</f>
        <v>82.137848755677425</v>
      </c>
      <c r="AS21">
        <f>IF(OR('Calc_오픈정렬(시즌미반영)'!$F21="",'Calc_오픈정렬(시즌미반영)'!AS21=""),"",'Calc_오픈정렬(시즌미반영)'!AS21/'Calc_오픈정렬(시즌미반영)'!$F21*100)</f>
        <v>86.171588839818327</v>
      </c>
      <c r="AT21">
        <f>IF(OR('Calc_오픈정렬(시즌미반영)'!$F21="",'Calc_오픈정렬(시즌미반영)'!AT21=""),"",'Calc_오픈정렬(시즌미반영)'!AT21/'Calc_오픈정렬(시즌미반영)'!$F21*100)</f>
        <v>92.993281285974433</v>
      </c>
      <c r="AU21">
        <f>IF(OR('Calc_오픈정렬(시즌미반영)'!$F21="",'Calc_오픈정렬(시즌미반영)'!AU21=""),"",'Calc_오픈정렬(시즌미반영)'!AU21/'Calc_오픈정렬(시즌미반영)'!$F21*100)</f>
        <v>87.76524268999728</v>
      </c>
      <c r="AV21">
        <f>IF(OR('Calc_오픈정렬(시즌미반영)'!$F21="",'Calc_오픈정렬(시즌미반영)'!AV21=""),"",'Calc_오픈정렬(시즌미반영)'!AV21/'Calc_오픈정렬(시즌미반영)'!$F21*100)</f>
        <v>87.25537392469181</v>
      </c>
      <c r="AW21">
        <f>IF(OR('Calc_오픈정렬(시즌미반영)'!$F21="",'Calc_오픈정렬(시즌미반영)'!AW21=""),"",'Calc_오픈정렬(시즌미반영)'!AW21/'Calc_오픈정렬(시즌미반영)'!$F21*100)</f>
        <v>86.609875044477462</v>
      </c>
      <c r="AX21">
        <f>IF(OR('Calc_오픈정렬(시즌미반영)'!$F21="",'Calc_오픈정렬(시즌미반영)'!AX21=""),"",'Calc_오픈정렬(시즌미반영)'!AX21/'Calc_오픈정렬(시즌미반영)'!$F21*100)</f>
        <v>96.314963266843876</v>
      </c>
      <c r="AY21">
        <f>IF(OR('Calc_오픈정렬(시즌미반영)'!$F21="",'Calc_오픈정렬(시즌미반영)'!AY21=""),"",'Calc_오픈정렬(시즌미반영)'!AY21/'Calc_오픈정렬(시즌미반영)'!$F21*100)</f>
        <v>102.37436423383637</v>
      </c>
      <c r="AZ21">
        <f>IF(OR('Calc_오픈정렬(시즌미반영)'!$F21="",'Calc_오픈정렬(시즌미반영)'!AZ21=""),"",'Calc_오픈정렬(시즌미반영)'!AZ21/'Calc_오픈정렬(시즌미반영)'!$F21*100)</f>
        <v>90.485379994558059</v>
      </c>
      <c r="BA21">
        <f>IF(OR('Calc_오픈정렬(시즌미반영)'!$F21="",'Calc_오픈정렬(시즌미반영)'!BA21=""),"",'Calc_오픈정렬(시즌미반영)'!BA21/'Calc_오픈정렬(시즌미반영)'!$F21*100)</f>
        <v>87.93452916675389</v>
      </c>
      <c r="BB21">
        <f>IF(OR('Calc_오픈정렬(시즌미반영)'!$F21="",'Calc_오픈정렬(시즌미반영)'!BB21=""),"",'Calc_오픈정렬(시즌미반영)'!BB21/'Calc_오픈정렬(시즌미반영)'!$F21*100)</f>
        <v>78.197291583816479</v>
      </c>
      <c r="BC21">
        <f>IF(OR('Calc_오픈정렬(시즌미반영)'!$F21="",'Calc_오픈정렬(시즌미반영)'!BC21=""),"",'Calc_오픈정렬(시즌미반영)'!BC21/'Calc_오픈정렬(시즌미반영)'!$F21*100)</f>
        <v>80.855767419469629</v>
      </c>
      <c r="BD21">
        <f>IF(OR('Calc_오픈정렬(시즌미반영)'!$F21="",'Calc_오픈정렬(시즌미반영)'!BD21=""),"",'Calc_오픈정렬(시즌미반영)'!BD21/'Calc_오픈정렬(시즌미반영)'!$F21*100)</f>
        <v>99.348808003851232</v>
      </c>
      <c r="BE21">
        <f>IF(OR('Calc_오픈정렬(시즌미반영)'!$F21="",'Calc_오픈정렬(시즌미반영)'!BE21=""),"",'Calc_오픈정렬(시즌미반영)'!BE21/'Calc_오픈정렬(시즌미반영)'!$F21*100)</f>
        <v>94.572241873704925</v>
      </c>
      <c r="BF21">
        <f>IF(OR('Calc_오픈정렬(시즌미반영)'!$F21="",'Calc_오픈정렬(시즌미반영)'!BF21=""),"",'Calc_오픈정렬(시즌미반영)'!BF21/'Calc_오픈정렬(시즌미반영)'!$F21*100)</f>
        <v>96.840906712434858</v>
      </c>
      <c r="BG21">
        <f>IF(OR('Calc_오픈정렬(시즌미반영)'!$F21="",'Calc_오픈정렬(시즌미반영)'!BG21=""),"",'Calc_오픈정렬(시즌미반영)'!BG21/'Calc_오픈정렬(시즌미반영)'!$F21*100)</f>
        <v>97.563764991523115</v>
      </c>
      <c r="BH21">
        <f>IF(OR('Calc_오픈정렬(시즌미반영)'!$F21="",'Calc_오픈정렬(시즌미반영)'!BH21=""),"",'Calc_오픈정렬(시즌미반영)'!BH21/'Calc_오픈정렬(시즌미반영)'!$F21*100)</f>
        <v>93.680599451618988</v>
      </c>
      <c r="BI21">
        <f>IF(OR('Calc_오픈정렬(시즌미반영)'!$F21="",'Calc_오픈정렬(시즌미반영)'!BI21=""),"",'Calc_오픈정렬(시즌미반영)'!BI21/'Calc_오픈정렬(시즌미반영)'!$F21*100)</f>
        <v>99.606630805617769</v>
      </c>
      <c r="BJ21">
        <f>IF(OR('Calc_오픈정렬(시즌미반영)'!$F21="",'Calc_오픈정렬(시즌미반영)'!BJ21=""),"",'Calc_오픈정렬(시즌미반영)'!BJ21/'Calc_오픈정렬(시즌미반영)'!$F21*100)</f>
        <v>96.195407832220525</v>
      </c>
      <c r="BK21">
        <f>IF(OR('Calc_오픈정렬(시즌미반영)'!$F21="",'Calc_오픈정렬(시즌미반영)'!BK21=""),"",'Calc_오픈정렬(시즌미반영)'!BK21/'Calc_오픈정렬(시즌미반영)'!$F21*100)</f>
        <v>108.55771605584277</v>
      </c>
      <c r="BL21">
        <f>IF(OR('Calc_오픈정렬(시즌미반영)'!$F21="",'Calc_오픈정렬(시즌미반영)'!BL21=""),"",'Calc_오픈정렬(시즌미반영)'!BL21/'Calc_오픈정렬(시즌미반영)'!$F21*100)</f>
        <v>89.310672499319764</v>
      </c>
      <c r="BM21">
        <f>IF(OR('Calc_오픈정렬(시즌미반영)'!$F21="",'Calc_오픈정렬(시즌미반영)'!BM21=""),"",'Calc_오픈정렬(시즌미반영)'!BM21/'Calc_오픈정렬(시즌미반영)'!$F21*100)</f>
        <v>89.537601774912616</v>
      </c>
      <c r="BN21">
        <f>IF(OR('Calc_오픈정렬(시즌미반영)'!$F21="",'Calc_오픈정렬(시즌미반영)'!BN21=""),"",'Calc_오픈정렬(시즌미반영)'!BN21/'Calc_오픈정렬(시즌미반영)'!$F21*100)</f>
        <v>74.3845783536011</v>
      </c>
    </row>
    <row r="22" spans="1:66" x14ac:dyDescent="0.3">
      <c r="A22" t="str">
        <f>'Calc_오픈정렬(시즌미반영)'!A22</f>
        <v>(1007) #구의점</v>
      </c>
      <c r="B22" t="str">
        <f>'Calc_오픈정렬(시즌미반영)'!B22</f>
        <v>150-2</v>
      </c>
      <c r="C22">
        <f>'Calc_오픈정렬(시즌미반영)'!C22</f>
        <v>2</v>
      </c>
      <c r="D22" t="str">
        <f>'Calc_오픈정렬(시즌미반영)'!D22</f>
        <v>2</v>
      </c>
      <c r="E22" s="1">
        <f>'Calc_오픈정렬(시즌미반영)'!E22</f>
        <v>43952</v>
      </c>
      <c r="F22">
        <f>'Calc_오픈정렬(시즌미반영)'!F22</f>
        <v>7867333.333333333</v>
      </c>
      <c r="G22">
        <f>IF(OR('Calc_오픈정렬(시즌미반영)'!$F22="",'Calc_오픈정렬(시즌미반영)'!G22=""),"",'Calc_오픈정렬(시즌미반영)'!G22/'Calc_오픈정렬(시즌미반영)'!$F22*100)</f>
        <v>65.524108126429965</v>
      </c>
      <c r="H22">
        <f>IF(OR('Calc_오픈정렬(시즌미반영)'!$F22="",'Calc_오픈정렬(시즌미반영)'!H22=""),"",'Calc_오픈정렬(시즌미반영)'!H22/'Calc_오픈정렬(시즌미반영)'!$F22*100)</f>
        <v>65.308024743665797</v>
      </c>
      <c r="I22">
        <f>IF(OR('Calc_오픈정렬(시즌미반영)'!$F22="",'Calc_오픈정렬(시즌미반영)'!I22=""),"",'Calc_오픈정렬(시즌미반영)'!I22/'Calc_오픈정렬(시즌미반영)'!$F22*100)</f>
        <v>77.701042284552159</v>
      </c>
      <c r="J22">
        <f>IF(OR('Calc_오픈정렬(시즌미반영)'!$F22="",'Calc_오픈정렬(시즌미반영)'!J22=""),"",'Calc_오픈정렬(시즌미반영)'!J22/'Calc_오픈정렬(시즌미반영)'!$F22*100)</f>
        <v>118.96025760528769</v>
      </c>
      <c r="K22">
        <f>IF(OR('Calc_오픈정렬(시즌미반영)'!$F22="",'Calc_오픈정렬(시즌미반영)'!K22=""),"",'Calc_오픈정렬(시즌미반영)'!K22/'Calc_오픈정렬(시즌미반영)'!$F22*100)</f>
        <v>95.10210999067877</v>
      </c>
      <c r="L22">
        <f>IF(OR('Calc_오픈정렬(시즌미반영)'!$F22="",'Calc_오픈정렬(시즌미반영)'!L22=""),"",'Calc_오픈정렬(시즌미반영)'!L22/'Calc_오픈정렬(시즌미반영)'!$F22*100)</f>
        <v>103.50394034403865</v>
      </c>
      <c r="M22">
        <f>IF(OR('Calc_오픈정렬(시즌미반영)'!$F22="",'Calc_오픈정렬(시즌미반영)'!M22=""),"",'Calc_오픈정렬(시즌미반영)'!M22/'Calc_오픈정렬(시즌미반영)'!$F22*100)</f>
        <v>90.284721633759858</v>
      </c>
      <c r="N22">
        <f>IF(OR('Calc_오픈정렬(시즌미반영)'!$F22="",'Calc_오픈정렬(시즌미반영)'!N22=""),"",'Calc_오픈정렬(시즌미반영)'!N22/'Calc_오픈정렬(시즌미반영)'!$F22*100)</f>
        <v>97.046860435556312</v>
      </c>
      <c r="O22">
        <f>IF(OR('Calc_오픈정렬(시즌미반영)'!$F22="",'Calc_오픈정렬(시즌미반영)'!O22=""),"",'Calc_오픈정렬(시즌미반영)'!O22/'Calc_오픈정렬(시즌미반영)'!$F22*100)</f>
        <v>95.10210999067877</v>
      </c>
      <c r="P22">
        <f>IF(OR('Calc_오픈정렬(시즌미반영)'!$F22="",'Calc_오픈정렬(시즌미반영)'!P22=""),"",'Calc_오픈정렬(시즌미반영)'!P22/'Calc_오픈정렬(시즌미반영)'!$F22*100)</f>
        <v>81.781204982628594</v>
      </c>
      <c r="Q22">
        <f>IF(OR('Calc_오픈정렬(시즌미반영)'!$F22="",'Calc_오픈정렬(시즌미반영)'!Q22=""),"",'Calc_오픈정렬(시즌미반영)'!Q22/'Calc_오픈정렬(시즌미반영)'!$F22*100)</f>
        <v>97.453605626641817</v>
      </c>
      <c r="R22">
        <f>IF(OR('Calc_오픈정렬(시즌미반영)'!$F22="",'Calc_오픈정렬(시즌미반영)'!R22=""),"",'Calc_오픈정렬(시즌미반영)'!R22/'Calc_오픈정렬(시즌미반영)'!$F22*100)</f>
        <v>102.86840098296754</v>
      </c>
      <c r="S22">
        <f>IF(OR('Calc_오픈정렬(시즌미반영)'!$F22="",'Calc_오픈정렬(시즌미반영)'!S22=""),"",'Calc_오픈정렬(시즌미반영)'!S22/'Calc_오픈정렬(시즌미반영)'!$F22*100)</f>
        <v>122.34132700618592</v>
      </c>
      <c r="T22">
        <f>IF(OR('Calc_오픈정렬(시즌미반영)'!$F22="",'Calc_오픈정렬(시즌미반영)'!T22=""),"",'Calc_오픈정렬(시즌미반영)'!T22/'Calc_오픈정렬(시즌미반영)'!$F22*100)</f>
        <v>116.53503940344039</v>
      </c>
      <c r="U22">
        <f>IF(OR('Calc_오픈정렬(시즌미반영)'!$F22="",'Calc_오픈정렬(시즌미반영)'!U22=""),"",'Calc_오픈정렬(시즌미반영)'!U22/'Calc_오픈정렬(시즌미반영)'!$F22*100)</f>
        <v>113.82128633166681</v>
      </c>
      <c r="V22">
        <f>IF(OR('Calc_오픈정렬(시즌미반영)'!$F22="",'Calc_오픈정렬(시즌미반영)'!V22=""),"",'Calc_오픈정렬(시즌미반영)'!V22/'Calc_오픈정렬(시즌미반영)'!$F22*100)</f>
        <v>108.50182187950175</v>
      </c>
      <c r="W22">
        <f>IF(OR('Calc_오픈정렬(시즌미반영)'!$F22="",'Calc_오픈정렬(시즌미반영)'!W22=""),"",'Calc_오픈정렬(시즌미반영)'!W22/'Calc_오픈정렬(시즌미반영)'!$F22*100)</f>
        <v>102.92178628929751</v>
      </c>
      <c r="X22">
        <f>IF(OR('Calc_오픈정렬(시즌미반영)'!$F22="",'Calc_오픈정렬(시즌미반영)'!X22=""),"",'Calc_오픈정렬(시즌미반영)'!X22/'Calc_오픈정렬(시즌미반영)'!$F22*100)</f>
        <v>122.68324718244217</v>
      </c>
      <c r="Y22">
        <f>IF(OR('Calc_오픈정렬(시즌미반영)'!$F22="",'Calc_오픈정렬(시즌미반영)'!Y22=""),"",'Calc_오픈정렬(시즌미반영)'!Y22/'Calc_오픈정렬(시즌미반영)'!$F22*100)</f>
        <v>93.265401237183298</v>
      </c>
      <c r="Z22">
        <f>IF(OR('Calc_오픈정렬(시즌미반영)'!$F22="",'Calc_오픈정렬(시즌미반영)'!Z22=""),"",'Calc_오픈정렬(시즌미반영)'!Z22/'Calc_오픈정렬(시즌미반영)'!$F22*100)</f>
        <v>99.003050588933149</v>
      </c>
      <c r="AA22">
        <f>IF(OR('Calc_오픈정렬(시즌미반영)'!$F22="",'Calc_오픈정렬(시즌미반영)'!AA22=""),"",'Calc_오픈정렬(시즌미반영)'!AA22/'Calc_오픈정렬(시즌미반영)'!$F22*100)</f>
        <v>105.61393102279469</v>
      </c>
      <c r="AB22">
        <f>IF(OR('Calc_오픈정렬(시즌미반영)'!$F22="",'Calc_오픈정렬(시즌미반영)'!AB22=""),"",'Calc_오픈정렬(시즌미반영)'!AB22/'Calc_오픈정렬(시즌미반영)'!$F22*100)</f>
        <v>90.882128633166687</v>
      </c>
      <c r="AC22">
        <f>IF(OR('Calc_오픈정렬(시즌미반영)'!$F22="",'Calc_오픈정렬(시즌미반영)'!AC22=""),"",'Calc_오픈정렬(시즌미반영)'!AC22/'Calc_오픈정렬(시즌미반영)'!$F22*100)</f>
        <v>113.95729175493602</v>
      </c>
      <c r="AD22">
        <f>IF(OR('Calc_오픈정렬(시즌미반영)'!$F22="",'Calc_오픈정렬(시즌미반영)'!AD22=""),"",'Calc_오픈정렬(시즌미반영)'!AD22/'Calc_오픈정렬(시즌미반영)'!$F22*100)</f>
        <v>117.4120837217185</v>
      </c>
      <c r="AE22">
        <f>IF(OR('Calc_오픈정렬(시즌미반영)'!$F22="",'Calc_오픈정렬(시즌미반영)'!AE22=""),"",'Calc_오픈정렬(시즌미반영)'!AE22/'Calc_오픈정렬(시즌미반영)'!$F22*100)</f>
        <v>112.13202270993985</v>
      </c>
      <c r="AF22">
        <f>IF(OR('Calc_오픈정렬(시즌미반영)'!$F22="",'Calc_오픈정렬(시즌미반영)'!AF22=""),"",'Calc_오픈정렬(시즌미반영)'!AF22/'Calc_오픈정렬(시즌미반영)'!$F22*100)</f>
        <v>115.73934412337938</v>
      </c>
      <c r="AG22">
        <f>IF(OR('Calc_오픈정렬(시즌미반영)'!$F22="",'Calc_오픈정렬(시즌미반영)'!AG22=""),"",'Calc_오픈정렬(시즌미반영)'!AG22/'Calc_오픈정렬(시즌미반영)'!$F22*100)</f>
        <v>133.12897212100668</v>
      </c>
      <c r="AH22">
        <f>IF(OR('Calc_오픈정렬(시즌미반영)'!$F22="",'Calc_오픈정렬(시즌미반영)'!AH22=""),"",'Calc_오픈정렬(시즌미반영)'!AH22/'Calc_오픈정렬(시즌미반영)'!$F22*100)</f>
        <v>121.82018473010763</v>
      </c>
      <c r="AI22">
        <f>IF(OR('Calc_오픈정렬(시즌미반영)'!$F22="",'Calc_오픈정렬(시즌미반영)'!AI22=""),"",'Calc_오픈정렬(시즌미반영)'!AI22/'Calc_오픈정렬(시즌미반영)'!$F22*100)</f>
        <v>122.72392170155074</v>
      </c>
      <c r="AJ22">
        <f>IF(OR('Calc_오픈정렬(시즌미반영)'!$F22="",'Calc_오픈정렬(시즌미반영)'!AJ22=""),"",'Calc_오픈정렬(시즌미반영)'!AJ22/'Calc_오픈정렬(시즌미반영)'!$F22*100)</f>
        <v>131.51343106516399</v>
      </c>
      <c r="AK22">
        <f>IF(OR('Calc_오픈정렬(시즌미반영)'!$F22="",'Calc_오픈정렬(시즌미반영)'!AK22=""),"",'Calc_오픈정렬(시즌미반영)'!AK22/'Calc_오픈정렬(시즌미반영)'!$F22*100)</f>
        <v>113.69544953817474</v>
      </c>
      <c r="AL22">
        <f>IF(OR('Calc_오픈정렬(시즌미반영)'!$F22="",'Calc_오픈정렬(시즌미반영)'!AL22=""),"",'Calc_오픈정렬(시즌미반영)'!AL22/'Calc_오픈정렬(시즌미반영)'!$F22*100)</f>
        <v>117.45784255571563</v>
      </c>
      <c r="AM22">
        <f>IF(OR('Calc_오픈정렬(시즌미반영)'!$F22="",'Calc_오픈정렬(시즌미반영)'!AM22=""),"",'Calc_오픈정렬(시즌미반영)'!AM22/'Calc_오픈정렬(시즌미반영)'!$F22*100)</f>
        <v>127.98491653249727</v>
      </c>
      <c r="AN22">
        <f>IF(OR('Calc_오픈정렬(시즌미반영)'!$F22="",'Calc_오픈정렬(시즌미반영)'!AN22=""),"",'Calc_오픈정렬(시즌미반영)'!AN22/'Calc_오픈정렬(시즌미반영)'!$F22*100)</f>
        <v>117.27099398356071</v>
      </c>
      <c r="AO22">
        <f>IF(OR('Calc_오픈정렬(시즌미반영)'!$F22="",'Calc_오픈정렬(시즌미반영)'!AO22=""),"",'Calc_오픈정렬(시즌미반영)'!AO22/'Calc_오픈정렬(시즌미반영)'!$F22*100)</f>
        <v>128.31031268536566</v>
      </c>
      <c r="AP22">
        <f>IF(OR('Calc_오픈정렬(시즌미반영)'!$F22="",'Calc_오픈정렬(시즌미반영)'!AP22=""),"",'Calc_오픈정렬(시즌미반영)'!AP22/'Calc_오픈정렬(시즌미반영)'!$F22*100)</f>
        <v>138.12176934158123</v>
      </c>
      <c r="AQ22">
        <f>IF(OR('Calc_오픈정렬(시즌미반영)'!$F22="",'Calc_오픈정렬(시즌미반영)'!AQ22=""),"",'Calc_오픈정렬(시즌미반영)'!AQ22/'Calc_오픈정렬(시즌미반영)'!$F22*100)</f>
        <v>152.48622998051013</v>
      </c>
      <c r="AR22">
        <f>IF(OR('Calc_오픈정렬(시즌미반영)'!$F22="",'Calc_오픈정렬(시즌미반영)'!AR22=""),"",'Calc_오픈정렬(시즌미반영)'!AR22/'Calc_오픈정렬(시즌미반영)'!$F22*100)</f>
        <v>141.18252690449961</v>
      </c>
      <c r="AS22">
        <f>IF(OR('Calc_오픈정렬(시즌미반영)'!$F22="",'Calc_오픈정렬(시즌미반영)'!AS22=""),"",'Calc_오픈정렬(시즌미반영)'!AS22/'Calc_오픈정렬(시즌미반영)'!$F22*100)</f>
        <v>150.60884670790611</v>
      </c>
      <c r="AT22">
        <f>IF(OR('Calc_오픈정렬(시즌미반영)'!$F22="",'Calc_오픈정렬(시즌미반영)'!AT22=""),"",'Calc_오픈정렬(시즌미반영)'!AT22/'Calc_오픈정렬(시즌미반영)'!$F22*100)</f>
        <v>129.65257181594779</v>
      </c>
      <c r="AU22">
        <f>IF(OR('Calc_오픈정렬(시즌미반영)'!$F22="",'Calc_오픈정렬(시즌미반영)'!AU22=""),"",'Calc_오픈정렬(시즌미반영)'!AU22/'Calc_오픈정렬(시즌미반영)'!$F22*100)</f>
        <v>124.42589611049912</v>
      </c>
      <c r="AV22">
        <f>IF(OR('Calc_오픈정렬(시즌미반영)'!$F22="",'Calc_오픈정렬(시즌미반영)'!AV22=""),"",'Calc_오픈정렬(시즌미반영)'!AV22/'Calc_오픈정렬(시즌미반영)'!$F22*100)</f>
        <v>138.06457079908483</v>
      </c>
      <c r="AW22">
        <f>IF(OR('Calc_오픈정렬(시즌미반영)'!$F22="",'Calc_오픈정렬(시즌미반영)'!AW22=""),"",'Calc_오픈정렬(시즌미반영)'!AW22/'Calc_오픈정렬(시즌미반영)'!$F22*100)</f>
        <v>133.67680705024998</v>
      </c>
      <c r="AX22">
        <f>IF(OR('Calc_오픈정렬(시즌미반영)'!$F22="",'Calc_오픈정렬(시즌미반영)'!AX22=""),"",'Calc_오픈정렬(시즌미반영)'!AX22/'Calc_오픈정렬(시즌미반영)'!$F22*100)</f>
        <v>141.7651893907296</v>
      </c>
      <c r="AY22">
        <f>IF(OR('Calc_오픈정렬(시즌미반영)'!$F22="",'Calc_오픈정렬(시즌미반영)'!AY22=""),"",'Calc_오픈정렬(시즌미반영)'!AY22/'Calc_오픈정렬(시즌미반영)'!$F22*100)</f>
        <v>123.58825523260741</v>
      </c>
      <c r="AZ22">
        <f>IF(OR('Calc_오픈정렬(시즌미반영)'!$F22="",'Calc_오픈정렬(시즌미반영)'!AZ22=""),"",'Calc_오픈정렬(시즌미반영)'!AZ22/'Calc_오픈정렬(시즌미반영)'!$F22*100)</f>
        <v>127.27540038979748</v>
      </c>
      <c r="BA22">
        <f>IF(OR('Calc_오픈정렬(시즌미반영)'!$F22="",'Calc_오픈정렬(시즌미반영)'!BA22=""),"",'Calc_오픈정렬(시즌미반영)'!BA22/'Calc_오픈정렬(시즌미반영)'!$F22*100)</f>
        <v>131.12193881874418</v>
      </c>
      <c r="BB22">
        <f>IF(OR('Calc_오픈정렬(시즌미반영)'!$F22="",'Calc_오픈정렬(시즌미반영)'!BB22=""),"",'Calc_오픈정렬(시즌미반영)'!BB22/'Calc_오픈정렬(시즌미반영)'!$F22*100)</f>
        <v>140.043513261588</v>
      </c>
      <c r="BC22">
        <f>IF(OR('Calc_오픈정렬(시즌미반영)'!$F22="",'Calc_오픈정렬(시즌미반영)'!BC22=""),"",'Calc_오픈정렬(시즌미반영)'!BC22/'Calc_오픈정렬(시즌미반영)'!$F22*100)</f>
        <v>139.51830353359887</v>
      </c>
      <c r="BD22">
        <f>IF(OR('Calc_오픈정렬(시즌미반영)'!$F22="",'Calc_오픈정렬(시즌미반영)'!BD22=""),"",'Calc_오픈정렬(시즌미반영)'!BD22/'Calc_오픈정렬(시즌미반영)'!$F22*100)</f>
        <v>141.70532158291672</v>
      </c>
      <c r="BE22">
        <f>IF(OR('Calc_오픈정렬(시즌미반영)'!$F22="",'Calc_오픈정렬(시즌미반영)'!BE22=""),"",'Calc_오픈정렬(시즌미반영)'!BE22/'Calc_오픈정렬(시즌미반영)'!$F22*100)</f>
        <v>137.00118634014066</v>
      </c>
      <c r="BF22">
        <f>IF(OR('Calc_오픈정렬(시즌미반영)'!$F22="",'Calc_오픈정렬(시즌미반영)'!BF22=""),"",'Calc_오픈정렬(시즌미반영)'!BF22/'Calc_오픈정렬(시즌미반영)'!$F22*100)</f>
        <v>132.06279128887383</v>
      </c>
      <c r="BG22">
        <f>IF(OR('Calc_오픈정렬(시즌미반영)'!$F22="",'Calc_오픈정렬(시즌미반영)'!BG22=""),"",'Calc_오픈정렬(시즌미반영)'!BG22/'Calc_오픈정렬(시즌미반영)'!$F22*100)</f>
        <v>123.93742055757988</v>
      </c>
      <c r="BH22">
        <f>IF(OR('Calc_오픈정렬(시즌미반영)'!$F22="",'Calc_오픈정렬(시즌미반영)'!BH22=""),"",'Calc_오픈정렬(시즌미반영)'!BH22/'Calc_오픈정렬(시즌미반영)'!$F22*100)</f>
        <v>147.76735022455725</v>
      </c>
      <c r="BI22">
        <f>IF(OR('Calc_오픈정렬(시즌미반영)'!$F22="",'Calc_오픈정렬(시즌미반영)'!BI22=""),"",'Calc_오픈정렬(시즌미반영)'!BI22/'Calc_오픈정렬(시즌미반영)'!$F22*100)</f>
        <v>122.59287348529786</v>
      </c>
      <c r="BJ22">
        <f>IF(OR('Calc_오픈정렬(시즌미반영)'!$F22="",'Calc_오픈정렬(시즌미반영)'!BJ22=""),"",'Calc_오픈정렬(시즌미반영)'!BJ22/'Calc_오픈정렬(시즌미반영)'!$F22*100)</f>
        <v>123.43598000169477</v>
      </c>
      <c r="BK22">
        <f>IF(OR('Calc_오픈정렬(시즌미반영)'!$F22="",'Calc_오픈정렬(시즌미반영)'!BK22=""),"",'Calc_오픈정렬(시즌미반영)'!BK22/'Calc_오픈정렬(시즌미반영)'!$F22*100)</f>
        <v>136.84280993136176</v>
      </c>
      <c r="BL22">
        <f>IF(OR('Calc_오픈정렬(시즌미반영)'!$F22="",'Calc_오픈정렬(시즌미반영)'!BL22=""),"",'Calc_오픈정렬(시즌미반영)'!BL22/'Calc_오픈정렬(시즌미반영)'!$F22*100)</f>
        <v>106.59317007033302</v>
      </c>
      <c r="BM22">
        <f>IF(OR('Calc_오픈정렬(시즌미반영)'!$F22="",'Calc_오픈정렬(시즌미반영)'!BM22=""),"",'Calc_오픈정렬(시즌미반영)'!BM22/'Calc_오픈정렬(시즌미반영)'!$F22*100)</f>
        <v>137.64524192865014</v>
      </c>
      <c r="BN22">
        <f>IF(OR('Calc_오픈정렬(시즌미반영)'!$F22="",'Calc_오픈정렬(시즌미반영)'!BN22=""),"",'Calc_오픈정렬(시즌미반영)'!BN22/'Calc_오픈정렬(시즌미반영)'!$F22*100)</f>
        <v>133.47368867045165</v>
      </c>
    </row>
    <row r="23" spans="1:66" x14ac:dyDescent="0.3">
      <c r="A23" t="str">
        <f>'Calc_오픈정렬(시즌미반영)'!A23</f>
        <v>(1008) #개포드림웍스점</v>
      </c>
      <c r="B23" t="str">
        <f>'Calc_오픈정렬(시즌미반영)'!B23</f>
        <v>150-0</v>
      </c>
      <c r="C23">
        <f>'Calc_오픈정렬(시즌미반영)'!C23</f>
        <v>0</v>
      </c>
      <c r="D23" t="str">
        <f>'Calc_오픈정렬(시즌미반영)'!D23</f>
        <v>0</v>
      </c>
      <c r="E23" s="1">
        <f>'Calc_오픈정렬(시즌미반영)'!E23</f>
        <v>44044</v>
      </c>
      <c r="F23">
        <f>'Calc_오픈정렬(시즌미반영)'!F23</f>
        <v>2267166.6666666665</v>
      </c>
      <c r="G23">
        <f>IF(OR('Calc_오픈정렬(시즌미반영)'!$F23="",'Calc_오픈정렬(시즌미반영)'!G23=""),"",'Calc_오픈정렬(시즌미반영)'!G23/'Calc_오픈정렬(시즌미반영)'!$F23*100)</f>
        <v>149.70227155774464</v>
      </c>
      <c r="H23">
        <f>IF(OR('Calc_오픈정렬(시즌미반영)'!$F23="",'Calc_오픈정렬(시즌미반영)'!H23=""),"",'Calc_오픈정렬(시즌미반영)'!H23/'Calc_오픈정렬(시즌미반영)'!$F23*100)</f>
        <v>96.860986547085204</v>
      </c>
      <c r="I23">
        <f>IF(OR('Calc_오픈정렬(시즌미반영)'!$F23="",'Calc_오픈정렬(시즌미반영)'!I23=""),"",'Calc_오픈정렬(시즌미반영)'!I23/'Calc_오픈정렬(시즌미반영)'!$F23*100)</f>
        <v>99.110490333014781</v>
      </c>
      <c r="J23">
        <f>IF(OR('Calc_오픈정렬(시즌미반영)'!$F23="",'Calc_오픈정렬(시즌미반영)'!J23=""),"",'Calc_오픈정렬(시즌미반영)'!J23/'Calc_오픈정렬(시즌미반영)'!$F23*100)</f>
        <v>94.832022348011478</v>
      </c>
      <c r="K23">
        <f>IF(OR('Calc_오픈정렬(시즌미반영)'!$F23="",'Calc_오픈정렬(시즌미반영)'!K23=""),"",'Calc_오픈정렬(시즌미반영)'!K23/'Calc_오픈정렬(시즌미반영)'!$F23*100)</f>
        <v>96.243475703888862</v>
      </c>
      <c r="L23">
        <f>IF(OR('Calc_오픈정렬(시즌미반영)'!$F23="",'Calc_오픈정렬(시즌미반영)'!L23=""),"",'Calc_오픈정렬(시즌미반영)'!L23/'Calc_오픈정렬(시즌미반영)'!$F23*100)</f>
        <v>110.04925384106447</v>
      </c>
      <c r="M23">
        <f>IF(OR('Calc_오픈정렬(시즌미반영)'!$F23="",'Calc_오픈정렬(시즌미반영)'!M23=""),"",'Calc_오픈정렬(시즌미반영)'!M23/'Calc_오픈정렬(시즌미반영)'!$F23*100)</f>
        <v>79.1737116812468</v>
      </c>
      <c r="N23">
        <f>IF(OR('Calc_오픈정렬(시즌미반영)'!$F23="",'Calc_오픈정렬(시즌미반영)'!N23=""),"",'Calc_오픈정렬(시즌미반영)'!N23/'Calc_오픈정렬(시즌미반영)'!$F23*100)</f>
        <v>103.74182165698744</v>
      </c>
      <c r="O23">
        <f>IF(OR('Calc_오픈정렬(시즌미반영)'!$F23="",'Calc_오픈정렬(시즌미반영)'!O23=""),"",'Calc_오픈정렬(시즌미반영)'!O23/'Calc_오픈정렬(시즌미반영)'!$F23*100)</f>
        <v>115.95971476880101</v>
      </c>
      <c r="P23">
        <f>IF(OR('Calc_오픈정렬(시즌미반영)'!$F23="",'Calc_오픈정렬(시즌미반영)'!P23=""),"",'Calc_오픈정렬(시즌미반영)'!P23/'Calc_오픈정렬(시즌미반영)'!$F23*100)</f>
        <v>127.11901786370655</v>
      </c>
      <c r="Q23">
        <f>IF(OR('Calc_오픈정렬(시즌미반영)'!$F23="",'Calc_오픈정렬(시즌미반영)'!Q23=""),"",'Calc_오픈정렬(시즌미반영)'!Q23/'Calc_오픈정렬(시즌미반영)'!$F23*100)</f>
        <v>122.92038520914505</v>
      </c>
      <c r="R23">
        <f>IF(OR('Calc_오픈정렬(시즌미반영)'!$F23="",'Calc_오픈정렬(시즌미반영)'!R23=""),"",'Calc_오픈정렬(시즌미반영)'!R23/'Calc_오픈정렬(시즌미반영)'!$F23*100)</f>
        <v>123.19076674263032</v>
      </c>
      <c r="S23">
        <f>IF(OR('Calc_오픈정렬(시즌미반영)'!$F23="",'Calc_오픈정렬(시즌미반영)'!S23=""),"",'Calc_오픈정렬(시즌미반영)'!S23/'Calc_오픈정렬(시즌미반영)'!$F23*100)</f>
        <v>114.0410203631552</v>
      </c>
      <c r="T23">
        <f>IF(OR('Calc_오픈정렬(시즌미반영)'!$F23="",'Calc_오픈정렬(시즌미반영)'!T23=""),"",'Calc_오픈정렬(시즌미반영)'!T23/'Calc_오픈정렬(시즌미반영)'!$F23*100)</f>
        <v>128.40432257590237</v>
      </c>
      <c r="U23">
        <f>IF(OR('Calc_오픈정렬(시즌미반영)'!$F23="",'Calc_오픈정렬(시즌미반영)'!U23=""),"",'Calc_오픈정렬(시즌미반영)'!U23/'Calc_오픈정렬(시즌미반영)'!$F23*100)</f>
        <v>148.76806586782328</v>
      </c>
      <c r="V23">
        <f>IF(OR('Calc_오픈정렬(시즌미반영)'!$F23="",'Calc_오픈정렬(시즌미반영)'!V23=""),"",'Calc_오픈정렬(시즌미반영)'!V23/'Calc_오픈정렬(시즌미반영)'!$F23*100)</f>
        <v>118.40549878703229</v>
      </c>
      <c r="W23">
        <f>IF(OR('Calc_오픈정렬(시즌미반영)'!$F23="",'Calc_오픈정렬(시즌미반영)'!W23=""),"",'Calc_오픈정렬(시즌미반영)'!W23/'Calc_오픈정렬(시즌미반영)'!$F23*100)</f>
        <v>102.66691171065207</v>
      </c>
      <c r="X23">
        <f>IF(OR('Calc_오픈정렬(시즌미반영)'!$F23="",'Calc_오픈정렬(시즌미반영)'!X23=""),"",'Calc_오픈정렬(시즌미반영)'!X23/'Calc_오픈정렬(시즌미반영)'!$F23*100)</f>
        <v>107.27663015511284</v>
      </c>
      <c r="Y23">
        <f>IF(OR('Calc_오픈정렬(시즌미반영)'!$F23="",'Calc_오픈정렬(시즌미반영)'!Y23=""),"",'Calc_오픈정렬(시즌미반영)'!Y23/'Calc_오픈정렬(시즌미반영)'!$F23*100)</f>
        <v>101.6974196868338</v>
      </c>
      <c r="Z23">
        <f>IF(OR('Calc_오픈정렬(시즌미반영)'!$F23="",'Calc_오픈정렬(시즌미반영)'!Z23=""),"",'Calc_오픈정렬(시즌미반영)'!Z23/'Calc_오픈정렬(시즌미반영)'!$F23*100)</f>
        <v>104.30419760346983</v>
      </c>
      <c r="AA23">
        <f>IF(OR('Calc_오픈정렬(시즌미반영)'!$F23="",'Calc_오픈정렬(시즌미반영)'!AA23=""),"",'Calc_오픈정렬(시즌미반영)'!AA23/'Calc_오픈정렬(시즌미반영)'!$F23*100)</f>
        <v>113.64934205689923</v>
      </c>
      <c r="AB23">
        <f>IF(OR('Calc_오픈정렬(시즌미반영)'!$F23="",'Calc_오픈정렬(시즌미반영)'!AB23=""),"",'Calc_오픈정렬(시즌미반영)'!AB23/'Calc_오픈정렬(시즌미반영)'!$F23*100)</f>
        <v>113.26560317577005</v>
      </c>
      <c r="AC23">
        <f>IF(OR('Calc_오픈정렬(시즌미반영)'!$F23="",'Calc_오픈정렬(시즌미반영)'!AC23=""),"",'Calc_오픈정렬(시즌미반영)'!AC23/'Calc_오픈정렬(시즌미반영)'!$F23*100)</f>
        <v>128.61074762919944</v>
      </c>
      <c r="AD23">
        <f>IF(OR('Calc_오픈정렬(시즌미반영)'!$F23="",'Calc_오픈정렬(시즌미반영)'!AD23=""),"",'Calc_오픈정렬(시즌미반영)'!AD23/'Calc_오픈정렬(시즌미반영)'!$F23*100)</f>
        <v>136.58678232742778</v>
      </c>
      <c r="AE23">
        <f>IF(OR('Calc_오픈정렬(시즌미반영)'!$F23="",'Calc_오픈정렬(시즌미반영)'!AE23=""),"",'Calc_오픈정렬(시즌미반영)'!AE23/'Calc_오픈정렬(시즌미반영)'!$F23*100)</f>
        <v>126.04410791737118</v>
      </c>
      <c r="AF23">
        <f>IF(OR('Calc_오픈정렬(시즌미반영)'!$F23="",'Calc_오픈정렬(시즌미반영)'!AF23=""),"",'Calc_오픈정렬(시즌미반영)'!AF23/'Calc_오픈정렬(시즌미반영)'!$F23*100)</f>
        <v>134.05498787032272</v>
      </c>
      <c r="AG23">
        <f>IF(OR('Calc_오픈정렬(시즌미반영)'!$F23="",'Calc_오픈정렬(시즌미반영)'!AG23=""),"",'Calc_오픈정렬(시즌미반영)'!AG23/'Calc_오픈정렬(시즌미반영)'!$F23*100)</f>
        <v>129.71653311769464</v>
      </c>
      <c r="AH23">
        <f>IF(OR('Calc_오픈정렬(시즌미반영)'!$F23="",'Calc_오픈정렬(시즌미반영)'!AH23=""),"",'Calc_오픈정렬(시즌미반영)'!AH23/'Calc_오픈정렬(시즌미반영)'!$F23*100)</f>
        <v>126.89406748511358</v>
      </c>
      <c r="AI23">
        <f>IF(OR('Calc_오픈정렬(시즌미반영)'!$F23="",'Calc_오픈정렬(시즌미반영)'!AI23=""),"",'Calc_오픈정렬(시즌미반영)'!AI23/'Calc_오픈정렬(시즌미반영)'!$F23*100)</f>
        <v>143.0406527971771</v>
      </c>
      <c r="AJ23">
        <f>IF(OR('Calc_오픈정렬(시즌미반영)'!$F23="",'Calc_오픈정렬(시즌미반영)'!AJ23=""),"",'Calc_오픈정렬(시즌미반영)'!AJ23/'Calc_오픈정렬(시즌미반영)'!$F23*100)</f>
        <v>137.53377931338676</v>
      </c>
      <c r="AK23">
        <f>IF(OR('Calc_오픈정렬(시즌미반영)'!$F23="",'Calc_오픈정렬(시즌미반영)'!AK23=""),"",'Calc_오픈정렬(시즌미반영)'!AK23/'Calc_오픈정렬(시즌미반영)'!$F23*100)</f>
        <v>136.38476806586783</v>
      </c>
      <c r="AL23">
        <f>IF(OR('Calc_오픈정렬(시즌미반영)'!$F23="",'Calc_오픈정렬(시즌미반영)'!AL23=""),"",'Calc_오픈정렬(시즌미반영)'!AL23/'Calc_오픈정렬(시즌미반영)'!$F23*100)</f>
        <v>143.76622803793282</v>
      </c>
      <c r="AM23">
        <f>IF(OR('Calc_오픈정렬(시즌미반영)'!$F23="",'Calc_오픈정렬(시즌미반영)'!AM23=""),"",'Calc_오픈정렬(시즌미반영)'!AM23/'Calc_오픈정렬(시즌미반영)'!$F23*100)</f>
        <v>137.33264721017423</v>
      </c>
      <c r="AN23">
        <f>IF(OR('Calc_오픈정렬(시즌미반영)'!$F23="",'Calc_오픈정렬(시즌미반영)'!AN23=""),"",'Calc_오픈정렬(시즌미반영)'!AN23/'Calc_오픈정렬(시즌미반영)'!$F23*100)</f>
        <v>159.60758656178785</v>
      </c>
      <c r="AO23">
        <f>IF(OR('Calc_오픈정렬(시즌미반영)'!$F23="",'Calc_오픈정렬(시즌미반영)'!AO23=""),"",'Calc_오픈정렬(시즌미반영)'!AO23/'Calc_오픈정렬(시즌미반영)'!$F23*100)</f>
        <v>132.3590384474013</v>
      </c>
      <c r="AP23">
        <f>IF(OR('Calc_오픈정렬(시즌미반영)'!$F23="",'Calc_오픈정렬(시즌미반영)'!AP23=""),"",'Calc_오픈정렬(시즌미반영)'!AP23/'Calc_오픈정렬(시즌미반영)'!$F23*100)</f>
        <v>162.45872234066016</v>
      </c>
      <c r="AQ23">
        <f>IF(OR('Calc_오픈정렬(시즌미반영)'!$F23="",'Calc_오픈정렬(시즌미반영)'!AQ23=""),"",'Calc_오픈정렬(시즌미반영)'!AQ23/'Calc_오픈정렬(시즌미반영)'!$F23*100)</f>
        <v>123.33147099904434</v>
      </c>
      <c r="AR23">
        <f>IF(OR('Calc_오픈정렬(시즌미반영)'!$F23="",'Calc_오픈정렬(시즌미반영)'!AR23=""),"",'Calc_오픈정렬(시즌미반영)'!AR23/'Calc_오픈정렬(시즌미반영)'!$F23*100)</f>
        <v>135.46908770124239</v>
      </c>
      <c r="AS23">
        <f>IF(OR('Calc_오픈정렬(시즌미반영)'!$F23="",'Calc_오픈정렬(시즌미반영)'!AS23=""),"",'Calc_오픈정렬(시즌미반영)'!AS23/'Calc_오픈정렬(시즌미반영)'!$F23*100)</f>
        <v>132.60471954715874</v>
      </c>
      <c r="AT23">
        <f>IF(OR('Calc_오픈정렬(시즌미반영)'!$F23="",'Calc_오픈정렬(시즌미반영)'!AT23=""),"",'Calc_오픈정렬(시즌미반영)'!AT23/'Calc_오픈정렬(시즌미반영)'!$F23*100)</f>
        <v>141.33588179078146</v>
      </c>
      <c r="AU23">
        <f>IF(OR('Calc_오픈정렬(시즌미반영)'!$F23="",'Calc_오픈정렬(시즌미반영)'!AU23=""),"",'Calc_오픈정렬(시즌미반영)'!AU23/'Calc_오픈정렬(시즌미반영)'!$F23*100)</f>
        <v>168.42211276924209</v>
      </c>
      <c r="AV23">
        <f>IF(OR('Calc_오픈정렬(시즌미반영)'!$F23="",'Calc_오픈정렬(시즌미반영)'!AV23=""),"",'Calc_오픈정렬(시즌미반영)'!AV23/'Calc_오픈정렬(시즌미반영)'!$F23*100)</f>
        <v>167.12666323605089</v>
      </c>
      <c r="AW23">
        <f>IF(OR('Calc_오픈정렬(시즌미반영)'!$F23="",'Calc_오픈정렬(시즌미반영)'!AW23=""),"",'Calc_오픈정렬(시즌미반영)'!AW23/'Calc_오픈정렬(시즌미반영)'!$F23*100)</f>
        <v>132.27435124604867</v>
      </c>
      <c r="AX23">
        <f>IF(OR('Calc_오픈정렬(시즌미반영)'!$F23="",'Calc_오픈정렬(시즌미반영)'!AX23=""),"",'Calc_오픈정렬(시즌미반영)'!AX23/'Calc_오픈정렬(시즌미반영)'!$F23*100)</f>
        <v>147.58376828640743</v>
      </c>
      <c r="AY23">
        <f>IF(OR('Calc_오픈정렬(시즌미반영)'!$F23="",'Calc_오픈정렬(시즌미반영)'!AY23=""),"",'Calc_오픈정렬(시즌미반영)'!AY23/'Calc_오픈정렬(시즌미반영)'!$F23*100)</f>
        <v>184.31992942733223</v>
      </c>
      <c r="AZ23">
        <f>IF(OR('Calc_오픈정렬(시즌미반영)'!$F23="",'Calc_오픈정렬(시즌미반영)'!AZ23=""),"",'Calc_오픈정렬(시즌미반영)'!AZ23/'Calc_오픈정렬(시즌미반영)'!$F23*100)</f>
        <v>169.45203263985886</v>
      </c>
      <c r="BA23">
        <f>IF(OR('Calc_오픈정렬(시즌미반영)'!$F23="",'Calc_오픈정렬(시즌미반영)'!BA23=""),"",'Calc_오픈정렬(시즌미반영)'!BA23/'Calc_오픈정렬(시즌미반영)'!$F23*100)</f>
        <v>156.19142836139088</v>
      </c>
      <c r="BB23">
        <f>IF(OR('Calc_오픈정렬(시즌미반영)'!$F23="",'Calc_오픈정렬(시즌미반영)'!BB23=""),"",'Calc_오픈정렬(시즌미반영)'!BB23/'Calc_오픈정렬(시즌미반영)'!$F23*100)</f>
        <v>165.55201058590018</v>
      </c>
      <c r="BC23">
        <f>IF(OR('Calc_오픈정렬(시즌미반영)'!$F23="",'Calc_오픈정렬(시즌미반영)'!BC23=""),"",'Calc_오픈정렬(시즌미반영)'!BC23/'Calc_오픈정렬(시즌미반영)'!$F23*100)</f>
        <v>149.70359479526576</v>
      </c>
      <c r="BD23">
        <f>IF(OR('Calc_오픈정렬(시즌미반영)'!$F23="",'Calc_오픈정렬(시즌미반영)'!BD23=""),"",'Calc_오픈정렬(시즌미반영)'!BD23/'Calc_오픈정렬(시즌미반영)'!$F23*100)</f>
        <v>158.36286113357349</v>
      </c>
      <c r="BE23">
        <f>IF(OR('Calc_오픈정렬(시즌미반영)'!$F23="",'Calc_오픈정렬(시즌미반영)'!BE23=""),"",'Calc_오픈정렬(시즌미반영)'!BE23/'Calc_오픈정렬(시즌미반영)'!$F23*100)</f>
        <v>166.75747996765421</v>
      </c>
      <c r="BF23">
        <f>IF(OR('Calc_오픈정렬(시즌미반영)'!$F23="",'Calc_오픈정렬(시즌미반영)'!BF23=""),"",'Calc_오픈정렬(시즌미반영)'!BF23/'Calc_오픈정렬(시즌미반영)'!$F23*100)</f>
        <v>148.77688745129751</v>
      </c>
      <c r="BG23">
        <f>IF(OR('Calc_오픈정렬(시즌미반영)'!$F23="",'Calc_오픈정렬(시즌미반영)'!BG23=""),"",'Calc_오픈정렬(시즌미반영)'!BG23/'Calc_오픈정렬(시즌미반영)'!$F23*100)</f>
        <v>155.61008601043889</v>
      </c>
      <c r="BH23">
        <f>IF(OR('Calc_오픈정렬(시즌미반영)'!$F23="",'Calc_오픈정렬(시즌미반영)'!BH23=""),"",'Calc_오픈정렬(시즌미반영)'!BH23/'Calc_오픈정렬(시즌미반영)'!$F23*100)</f>
        <v>169.98882599426599</v>
      </c>
      <c r="BI23">
        <f>IF(OR('Calc_오픈정렬(시즌미반영)'!$F23="",'Calc_오픈정렬(시즌미반영)'!BI23=""),"",'Calc_오픈정렬(시즌미반영)'!BI23/'Calc_오픈정렬(시즌미반영)'!$F23*100)</f>
        <v>142.6026611776814</v>
      </c>
      <c r="BJ23">
        <f>IF(OR('Calc_오픈정렬(시즌미반영)'!$F23="",'Calc_오픈정렬(시즌미반영)'!BJ23=""),"",'Calc_오픈정렬(시즌미반영)'!BJ23/'Calc_오픈정렬(시즌미반영)'!$F23*100)</f>
        <v>180.49268543703596</v>
      </c>
      <c r="BK23">
        <f>IF(OR('Calc_오픈정렬(시즌미반영)'!$F23="",'Calc_오픈정렬(시즌미반영)'!BK23=""),"",'Calc_오픈정렬(시즌미반영)'!BK23/'Calc_오픈정렬(시즌미반영)'!$F23*100)</f>
        <v>184.83907961479088</v>
      </c>
      <c r="BL23">
        <f>IF(OR('Calc_오픈정렬(시즌미반영)'!$F23="",'Calc_오픈정렬(시즌미반영)'!BL23=""),"",'Calc_오픈정렬(시즌미반영)'!BL23/'Calc_오픈정렬(시즌미반영)'!$F23*100)</f>
        <v>194.81849592001765</v>
      </c>
      <c r="BM23">
        <f>IF(OR('Calc_오픈정렬(시즌미반영)'!$F23="",'Calc_오픈정렬(시즌미반영)'!BM23=""),"",'Calc_오픈정렬(시즌미반영)'!BM23/'Calc_오픈정렬(시즌미반영)'!$F23*100)</f>
        <v>173.5695067264574</v>
      </c>
      <c r="BN23">
        <f>IF(OR('Calc_오픈정렬(시즌미반영)'!$F23="",'Calc_오픈정렬(시즌미반영)'!BN23=""),"",'Calc_오픈정렬(시즌미반영)'!BN23/'Calc_오픈정렬(시즌미반영)'!$F23*100)</f>
        <v>186.10894655590678</v>
      </c>
    </row>
    <row r="24" spans="1:66" x14ac:dyDescent="0.3">
      <c r="A24" t="str">
        <f>'Calc_오픈정렬(시즌미반영)'!A24</f>
        <v>(1009) #진시스장항점</v>
      </c>
      <c r="B24" t="str">
        <f>'Calc_오픈정렬(시즌미반영)'!B24</f>
        <v>150-3</v>
      </c>
      <c r="C24">
        <f>'Calc_오픈정렬(시즌미반영)'!C24</f>
        <v>3</v>
      </c>
      <c r="D24" t="str">
        <f>'Calc_오픈정렬(시즌미반영)'!D24</f>
        <v>3+</v>
      </c>
      <c r="E24" s="1">
        <f>'Calc_오픈정렬(시즌미반영)'!E24</f>
        <v>44044</v>
      </c>
      <c r="F24">
        <f>'Calc_오픈정렬(시즌미반영)'!F24</f>
        <v>2761000</v>
      </c>
      <c r="G24">
        <f>IF(OR('Calc_오픈정렬(시즌미반영)'!$F24="",'Calc_오픈정렬(시즌미반영)'!G24=""),"",'Calc_오픈정렬(시즌미반영)'!G24/'Calc_오픈정렬(시즌미반영)'!$F24*100)</f>
        <v>135.27707352408547</v>
      </c>
      <c r="H24">
        <f>IF(OR('Calc_오픈정렬(시즌미반영)'!$F24="",'Calc_오픈정렬(시즌미반영)'!H24=""),"",'Calc_오픈정렬(시즌미반영)'!H24/'Calc_오픈정렬(시즌미반영)'!$F24*100)</f>
        <v>85.186526620789564</v>
      </c>
      <c r="I24">
        <f>IF(OR('Calc_오픈정렬(시즌미반영)'!$F24="",'Calc_오픈정렬(시즌미반영)'!I24=""),"",'Calc_오픈정렬(시즌미반영)'!I24/'Calc_오픈정렬(시즌미반영)'!$F24*100)</f>
        <v>117.7834118073162</v>
      </c>
      <c r="J24">
        <f>IF(OR('Calc_오픈정렬(시즌미반영)'!$F24="",'Calc_오픈정렬(시즌미반영)'!J24=""),"",'Calc_오픈정렬(시즌미반영)'!J24/'Calc_오픈정렬(시즌미반영)'!$F24*100)</f>
        <v>91.959434987323434</v>
      </c>
      <c r="K24">
        <f>IF(OR('Calc_오픈정렬(시즌미반영)'!$F24="",'Calc_오픈정렬(시즌미반영)'!K24=""),"",'Calc_오픈정렬(시즌미반영)'!K24/'Calc_오픈정렬(시즌미반영)'!$F24*100)</f>
        <v>95.038029699384282</v>
      </c>
      <c r="L24">
        <f>IF(OR('Calc_오픈정렬(시즌미반영)'!$F24="",'Calc_오픈정렬(시즌미반영)'!L24=""),"",'Calc_오픈정렬(시즌미반영)'!L24/'Calc_오픈정렬(시즌미반영)'!$F24*100)</f>
        <v>105.68634552698298</v>
      </c>
      <c r="M24">
        <f>IF(OR('Calc_오픈정렬(시즌미반영)'!$F24="",'Calc_오픈정렬(시즌미반영)'!M24=""),"",'Calc_오픈정렬(시즌미반영)'!M24/'Calc_오픈정렬(시즌미반영)'!$F24*100)</f>
        <v>94.386091995653757</v>
      </c>
      <c r="N24">
        <f>IF(OR('Calc_오픈정렬(시즌미반영)'!$F24="",'Calc_오픈정렬(시즌미반영)'!N24=""),"",'Calc_오픈정렬(시즌미반영)'!N24/'Calc_오픈정렬(시즌미반영)'!$F24*100)</f>
        <v>111.87975371242302</v>
      </c>
      <c r="O24">
        <f>IF(OR('Calc_오픈정렬(시즌미반영)'!$F24="",'Calc_오픈정렬(시즌미반영)'!O24=""),"",'Calc_오픈정렬(시즌미반영)'!O24/'Calc_오픈정렬(시즌미반영)'!$F24*100)</f>
        <v>101.05034407823253</v>
      </c>
      <c r="P24">
        <f>IF(OR('Calc_오픈정렬(시즌미반영)'!$F24="",'Calc_오픈정렬(시즌미반영)'!P24=""),"",'Calc_오픈정렬(시즌미반영)'!P24/'Calc_오픈정렬(시즌미반영)'!$F24*100)</f>
        <v>114.81347337921044</v>
      </c>
      <c r="Q24">
        <f>IF(OR('Calc_오픈정렬(시즌미반영)'!$F24="",'Calc_오픈정렬(시즌미반영)'!Q24=""),"",'Calc_오픈정렬(시즌미반영)'!Q24/'Calc_오픈정렬(시즌미반영)'!$F24*100)</f>
        <v>89.608837377761688</v>
      </c>
      <c r="R24">
        <f>IF(OR('Calc_오픈정렬(시즌미반영)'!$F24="",'Calc_오픈정렬(시즌미반영)'!R24=""),"",'Calc_오픈정렬(시즌미반영)'!R24/'Calc_오픈정렬(시즌미반영)'!$F24*100)</f>
        <v>91.108294096341908</v>
      </c>
      <c r="S24">
        <f>IF(OR('Calc_오픈정렬(시즌미반영)'!$F24="",'Calc_오픈정렬(시즌미반영)'!S24=""),"",'Calc_오픈정렬(시즌미반영)'!S24/'Calc_오픈정렬(시즌미반영)'!$F24*100)</f>
        <v>77.587830496197029</v>
      </c>
      <c r="T24">
        <f>IF(OR('Calc_오픈정렬(시즌미반영)'!$F24="",'Calc_오픈정렬(시즌미반영)'!T24=""),"",'Calc_오픈정렬(시즌미반영)'!T24/'Calc_오픈정렬(시즌미반영)'!$F24*100)</f>
        <v>77.272727272727266</v>
      </c>
      <c r="U24">
        <f>IF(OR('Calc_오픈정렬(시즌미반영)'!$F24="",'Calc_오픈정렬(시즌미반영)'!U24=""),"",'Calc_오픈정렬(시즌미반영)'!U24/'Calc_오픈정렬(시즌미반영)'!$F24*100)</f>
        <v>96.606302064469389</v>
      </c>
      <c r="V24">
        <f>IF(OR('Calc_오픈정렬(시즌미반영)'!$F24="",'Calc_오픈정렬(시즌미반영)'!V24=""),"",'Calc_오픈정렬(시즌미반영)'!V24/'Calc_오픈정렬(시즌미반영)'!$F24*100)</f>
        <v>90.318725099601593</v>
      </c>
      <c r="W24">
        <f>IF(OR('Calc_오픈정렬(시즌미반영)'!$F24="",'Calc_오픈정렬(시즌미반영)'!W24=""),"",'Calc_오픈정렬(시즌미반영)'!W24/'Calc_오픈정렬(시즌미반영)'!$F24*100)</f>
        <v>104.04925751539298</v>
      </c>
      <c r="X24">
        <f>IF(OR('Calc_오픈정렬(시즌미반영)'!$F24="",'Calc_오픈정렬(시즌미반영)'!X24=""),"",'Calc_오픈정렬(시즌미반영)'!X24/'Calc_오픈정렬(시즌미반영)'!$F24*100)</f>
        <v>89.04382470119522</v>
      </c>
      <c r="Y24">
        <f>IF(OR('Calc_오픈정렬(시즌미반영)'!$F24="",'Calc_오픈정렬(시즌미반영)'!Y24=""),"",'Calc_오픈정렬(시즌미반영)'!Y24/'Calc_오픈정렬(시즌미반영)'!$F24*100)</f>
        <v>77.026439695762406</v>
      </c>
      <c r="Z24">
        <f>IF(OR('Calc_오픈정렬(시즌미반영)'!$F24="",'Calc_오픈정렬(시즌미반영)'!Z24=""),"",'Calc_오픈정렬(시즌미반영)'!Z24/'Calc_오픈정렬(시즌미반영)'!$F24*100)</f>
        <v>99.554509235784138</v>
      </c>
      <c r="AA24">
        <f>IF(OR('Calc_오픈정렬(시즌미반영)'!$F24="",'Calc_오픈정렬(시즌미반영)'!AA24=""),"",'Calc_오픈정렬(시즌미반영)'!AA24/'Calc_오픈정렬(시즌미반영)'!$F24*100)</f>
        <v>109.22491850778704</v>
      </c>
      <c r="AB24">
        <f>IF(OR('Calc_오픈정렬(시즌미반영)'!$F24="",'Calc_오픈정렬(시즌미반영)'!AB24=""),"",'Calc_오픈정렬(시즌미반영)'!AB24/'Calc_오픈정렬(시즌미반영)'!$F24*100)</f>
        <v>98.98949655921767</v>
      </c>
      <c r="AC24">
        <f>IF(OR('Calc_오픈정렬(시즌미반영)'!$F24="",'Calc_오픈정렬(시즌미반영)'!AC24=""),"",'Calc_오픈정렬(시즌미반영)'!AC24/'Calc_오픈정렬(시즌미반영)'!$F24*100)</f>
        <v>101.5863817457443</v>
      </c>
      <c r="AD24">
        <f>IF(OR('Calc_오픈정렬(시즌미반영)'!$F24="",'Calc_오픈정렬(시즌미반영)'!AD24=""),"",'Calc_오픈정렬(시즌미반영)'!AD24/'Calc_오픈정렬(시즌미반영)'!$F24*100)</f>
        <v>101.52843172763491</v>
      </c>
      <c r="AE24">
        <f>IF(OR('Calc_오픈정렬(시즌미반영)'!$F24="",'Calc_오픈정렬(시즌미반영)'!AE24=""),"",'Calc_오픈정렬(시즌미반영)'!AE24/'Calc_오픈정렬(시즌미반영)'!$F24*100)</f>
        <v>90.57225642883013</v>
      </c>
      <c r="AF24">
        <f>IF(OR('Calc_오픈정렬(시즌미반영)'!$F24="",'Calc_오픈정렬(시즌미반영)'!AF24=""),"",'Calc_오픈정렬(시즌미반영)'!AF24/'Calc_오픈정렬(시즌미반영)'!$F24*100)</f>
        <v>38.333936979355308</v>
      </c>
      <c r="AG24">
        <f>IF(OR('Calc_오픈정렬(시즌미반영)'!$F24="",'Calc_오픈정렬(시즌미반영)'!AG24=""),"",'Calc_오픈정렬(시즌미반영)'!AG24/'Calc_오픈정렬(시즌미반영)'!$F24*100)</f>
        <v>71.538572980804062</v>
      </c>
      <c r="AH24">
        <f>IF(OR('Calc_오픈정렬(시즌미반영)'!$F24="",'Calc_오픈정렬(시즌미반영)'!AH24=""),"",'Calc_오픈정렬(시즌미반영)'!AH24/'Calc_오픈정렬(시즌미반영)'!$F24*100)</f>
        <v>118.27091633466136</v>
      </c>
      <c r="AI24">
        <f>IF(OR('Calc_오픈정렬(시즌미반영)'!$F24="",'Calc_오픈정렬(시즌미반영)'!AI24=""),"",'Calc_오픈정렬(시즌미반영)'!AI24/'Calc_오픈정렬(시즌미반영)'!$F24*100)</f>
        <v>137.12640347700108</v>
      </c>
      <c r="AJ24">
        <f>IF(OR('Calc_오픈정렬(시즌미반영)'!$F24="",'Calc_오픈정렬(시즌미반영)'!AJ24=""),"",'Calc_오픈정렬(시즌미반영)'!AJ24/'Calc_오픈정렬(시즌미반영)'!$F24*100)</f>
        <v>150.36218761318364</v>
      </c>
      <c r="AK24">
        <f>IF(OR('Calc_오픈정렬(시즌미반영)'!$F24="",'Calc_오픈정렬(시즌미반영)'!AK24=""),"",'Calc_오픈정렬(시즌미반영)'!AK24/'Calc_오픈정렬(시즌미반영)'!$F24*100)</f>
        <v>109.16334661354581</v>
      </c>
      <c r="AL24">
        <f>IF(OR('Calc_오픈정렬(시즌미반영)'!$F24="",'Calc_오픈정렬(시즌미반영)'!AL24=""),"",'Calc_오픈정렬(시즌미반영)'!AL24/'Calc_오픈정렬(시즌미반영)'!$F24*100)</f>
        <v>144.22310756972112</v>
      </c>
      <c r="AM24">
        <f>IF(OR('Calc_오픈정렬(시즌미반영)'!$F24="",'Calc_오픈정렬(시즌미반영)'!AM24=""),"",'Calc_오픈정렬(시즌미반영)'!AM24/'Calc_오픈정렬(시즌미반영)'!$F24*100)</f>
        <v>136.85258964143426</v>
      </c>
      <c r="AN24">
        <f>IF(OR('Calc_오픈정렬(시즌미반영)'!$F24="",'Calc_오픈정렬(시즌미반영)'!AN24=""),"",'Calc_오픈정렬(시즌미반영)'!AN24/'Calc_오픈정렬(시즌미반영)'!$F24*100)</f>
        <v>153.16914161535675</v>
      </c>
      <c r="AO24">
        <f>IF(OR('Calc_오픈정렬(시즌미반영)'!$F24="",'Calc_오픈정렬(시즌미반영)'!AO24=""),"",'Calc_오픈정렬(시즌미반영)'!AO24/'Calc_오픈정렬(시즌미반영)'!$F24*100)</f>
        <v>139.27924664976459</v>
      </c>
      <c r="AP24">
        <f>IF(OR('Calc_오픈정렬(시즌미반영)'!$F24="",'Calc_오픈정렬(시즌미반영)'!AP24=""),"",'Calc_오픈정렬(시즌미반영)'!AP24/'Calc_오픈정렬(시즌미반영)'!$F24*100)</f>
        <v>191.95943498732345</v>
      </c>
      <c r="AQ24">
        <f>IF(OR('Calc_오픈정렬(시즌미반영)'!$F24="",'Calc_오픈정렬(시즌미반영)'!AQ24=""),"",'Calc_오픈정렬(시즌미반영)'!AQ24/'Calc_오픈정렬(시즌미반영)'!$F24*100)</f>
        <v>156.39261137269105</v>
      </c>
      <c r="AR24">
        <f>IF(OR('Calc_오픈정렬(시즌미반영)'!$F24="",'Calc_오픈정렬(시즌미반영)'!AR24=""),"",'Calc_오픈정렬(시즌미반영)'!AR24/'Calc_오픈정렬(시즌미반영)'!$F24*100)</f>
        <v>162.35059760956173</v>
      </c>
      <c r="AS24">
        <f>IF(OR('Calc_오픈정렬(시즌미반영)'!$F24="",'Calc_오픈정렬(시즌미반영)'!AS24=""),"",'Calc_오픈정렬(시즌미반영)'!AS24/'Calc_오픈정렬(시즌미반영)'!$F24*100)</f>
        <v>169.14161535675481</v>
      </c>
      <c r="AT24">
        <f>IF(OR('Calc_오픈정렬(시즌미반영)'!$F24="",'Calc_오픈정렬(시즌미반영)'!AT24=""),"",'Calc_오픈정렬(시즌미반영)'!AT24/'Calc_오픈정렬(시즌미반영)'!$F24*100)</f>
        <v>151.84715682723652</v>
      </c>
      <c r="AU24">
        <f>IF(OR('Calc_오픈정렬(시즌미반영)'!$F24="",'Calc_오픈정렬(시즌미반영)'!AU24=""),"",'Calc_오픈정렬(시즌미반영)'!AU24/'Calc_오픈정렬(시즌미반영)'!$F24*100)</f>
        <v>164.91850778703366</v>
      </c>
      <c r="AV24">
        <f>IF(OR('Calc_오픈정렬(시즌미반영)'!$F24="",'Calc_오픈정렬(시즌미반영)'!AV24=""),"",'Calc_오픈정렬(시즌미반영)'!AV24/'Calc_오픈정렬(시즌미반영)'!$F24*100)</f>
        <v>172.02825063382832</v>
      </c>
      <c r="AW24">
        <f>IF(OR('Calc_오픈정렬(시즌미반영)'!$F24="",'Calc_오픈정렬(시즌미반영)'!AW24=""),"",'Calc_오픈정렬(시즌미반영)'!AW24/'Calc_오픈정렬(시즌미반영)'!$F24*100)</f>
        <v>154.01303875407461</v>
      </c>
      <c r="AX24">
        <f>IF(OR('Calc_오픈정렬(시즌미반영)'!$F24="",'Calc_오픈정렬(시즌미반영)'!AX24=""),"",'Calc_오픈정렬(시즌미반영)'!AX24/'Calc_오픈정렬(시즌미반영)'!$F24*100)</f>
        <v>171.89424121695038</v>
      </c>
      <c r="AY24">
        <f>IF(OR('Calc_오픈정렬(시즌미반영)'!$F24="",'Calc_오픈정렬(시즌미반영)'!AY24=""),"",'Calc_오픈정렬(시즌미반영)'!AY24/'Calc_오픈정렬(시즌미반영)'!$F24*100)</f>
        <v>175.22998913437161</v>
      </c>
      <c r="AZ24">
        <f>IF(OR('Calc_오픈정렬(시즌미반영)'!$F24="",'Calc_오픈정렬(시즌미반영)'!AZ24=""),"",'Calc_오픈정렬(시즌미반영)'!AZ24/'Calc_오픈정렬(시즌미반영)'!$F24*100)</f>
        <v>188.02788844621514</v>
      </c>
      <c r="BA24">
        <f>IF(OR('Calc_오픈정렬(시즌미반영)'!$F24="",'Calc_오픈정렬(시즌미반영)'!BA24=""),"",'Calc_오픈정렬(시즌미반영)'!BA24/'Calc_오픈정렬(시즌미반영)'!$F24*100)</f>
        <v>181.60811300253533</v>
      </c>
      <c r="BB24">
        <f>IF(OR('Calc_오픈정렬(시즌미반영)'!$F24="",'Calc_오픈정렬(시즌미반영)'!BB24=""),"",'Calc_오픈정렬(시즌미반영)'!BB24/'Calc_오픈정렬(시즌미반영)'!$F24*100)</f>
        <v>187.75986961245925</v>
      </c>
      <c r="BC24">
        <f>IF(OR('Calc_오픈정렬(시즌미반영)'!$F24="",'Calc_오픈정렬(시즌미반영)'!BC24=""),"",'Calc_오픈정렬(시즌미반영)'!BC24/'Calc_오픈정렬(시즌미반영)'!$F24*100)</f>
        <v>185.12314378848242</v>
      </c>
      <c r="BD24">
        <f>IF(OR('Calc_오픈정렬(시즌미반영)'!$F24="",'Calc_오픈정렬(시즌미반영)'!BD24=""),"",'Calc_오픈정렬(시즌미반영)'!BD24/'Calc_오픈정렬(시즌미반영)'!$F24*100)</f>
        <v>182.35421948569359</v>
      </c>
      <c r="BE24">
        <f>IF(OR('Calc_오픈정렬(시즌미반영)'!$F24="",'Calc_오픈정렬(시즌미반영)'!BE24=""),"",'Calc_오픈정렬(시즌미반영)'!BE24/'Calc_오픈정렬(시즌미반영)'!$F24*100)</f>
        <v>197.24918507787032</v>
      </c>
      <c r="BF24">
        <f>IF(OR('Calc_오픈정렬(시즌미반영)'!$F24="",'Calc_오픈정렬(시즌미반영)'!BF24=""),"",'Calc_오픈정렬(시즌미반영)'!BF24/'Calc_오픈정렬(시즌미반영)'!$F24*100)</f>
        <v>181.95581311119159</v>
      </c>
      <c r="BG24">
        <f>IF(OR('Calc_오픈정렬(시즌미반영)'!$F24="",'Calc_오픈정렬(시즌미반영)'!BG24=""),"",'Calc_오픈정렬(시즌미반영)'!BG24/'Calc_오픈정렬(시즌미반영)'!$F24*100)</f>
        <v>177.0662803332126</v>
      </c>
      <c r="BH24">
        <f>IF(OR('Calc_오픈정렬(시즌미반영)'!$F24="",'Calc_오픈정렬(시즌미반영)'!BH24=""),"",'Calc_오픈정렬(시즌미반영)'!BH24/'Calc_오픈정렬(시즌미반영)'!$F24*100)</f>
        <v>167.50633828323072</v>
      </c>
      <c r="BI24">
        <f>IF(OR('Calc_오픈정렬(시즌미반영)'!$F24="",'Calc_오픈정렬(시즌미반영)'!BI24=""),"",'Calc_오픈정렬(시즌미반영)'!BI24/'Calc_오픈정렬(시즌미반영)'!$F24*100)</f>
        <v>153.12205722564289</v>
      </c>
      <c r="BJ24">
        <f>IF(OR('Calc_오픈정렬(시즌미반영)'!$F24="",'Calc_오픈정렬(시즌미반영)'!BJ24=""),"",'Calc_오픈정렬(시즌미반영)'!BJ24/'Calc_오픈정렬(시즌미반영)'!$F24*100)</f>
        <v>195.50344078232524</v>
      </c>
      <c r="BK24">
        <f>IF(OR('Calc_오픈정렬(시즌미반영)'!$F24="",'Calc_오픈정렬(시즌미반영)'!BK24=""),"",'Calc_오픈정렬(시즌미반영)'!BK24/'Calc_오픈정렬(시즌미반영)'!$F24*100)</f>
        <v>184.81166244114451</v>
      </c>
      <c r="BL24">
        <f>IF(OR('Calc_오픈정렬(시즌미반영)'!$F24="",'Calc_오픈정렬(시즌미반영)'!BL24=""),"",'Calc_오픈정렬(시즌미반영)'!BL24/'Calc_오픈정렬(시즌미반영)'!$F24*100)</f>
        <v>252.93009779065554</v>
      </c>
      <c r="BM24">
        <f>IF(OR('Calc_오픈정렬(시즌미반영)'!$F24="",'Calc_오픈정렬(시즌미반영)'!BM24=""),"",'Calc_오픈정렬(시즌미반영)'!BM24/'Calc_오픈정렬(시즌미반영)'!$F24*100)</f>
        <v>227.75443679826148</v>
      </c>
      <c r="BN24">
        <f>IF(OR('Calc_오픈정렬(시즌미반영)'!$F24="",'Calc_오픈정렬(시즌미반영)'!BN24=""),"",'Calc_오픈정렬(시즌미반영)'!BN24/'Calc_오픈정렬(시즌미반영)'!$F24*100)</f>
        <v>222.23107569721114</v>
      </c>
    </row>
    <row r="25" spans="1:66" x14ac:dyDescent="0.3">
      <c r="A25" t="str">
        <f>'Calc_오픈정렬(시즌미반영)'!A25</f>
        <v>(1010) #삼전엠케이점</v>
      </c>
      <c r="B25" t="str">
        <f>'Calc_오픈정렬(시즌미반영)'!B25</f>
        <v>150-0</v>
      </c>
      <c r="C25">
        <f>'Calc_오픈정렬(시즌미반영)'!C25</f>
        <v>0</v>
      </c>
      <c r="D25" t="str">
        <f>'Calc_오픈정렬(시즌미반영)'!D25</f>
        <v>0</v>
      </c>
      <c r="E25" s="1">
        <f>'Calc_오픈정렬(시즌미반영)'!E25</f>
        <v>44044</v>
      </c>
      <c r="F25">
        <f>'Calc_오픈정렬(시즌미반영)'!F25</f>
        <v>2767333.3333333335</v>
      </c>
      <c r="G25">
        <f>IF(OR('Calc_오픈정렬(시즌미반영)'!$F25="",'Calc_오픈정렬(시즌미반영)'!G25=""),"",'Calc_오픈정렬(시즌미반영)'!G25/'Calc_오픈정렬(시즌미반영)'!$F25*100)</f>
        <v>48.241387617441575</v>
      </c>
      <c r="H25">
        <f>IF(OR('Calc_오픈정렬(시즌미반영)'!$F25="",'Calc_오픈정렬(시즌미반영)'!H25=""),"",'Calc_오픈정렬(시즌미반영)'!H25/'Calc_오픈정렬(시즌미반영)'!$F25*100)</f>
        <v>90.99012286196097</v>
      </c>
      <c r="I25">
        <f>IF(OR('Calc_오픈정렬(시즌미반영)'!$F25="",'Calc_오픈정렬(시즌미반영)'!I25=""),"",'Calc_오픈정렬(시즌미반영)'!I25/'Calc_오픈정렬(시즌미반영)'!$F25*100)</f>
        <v>119.13996627318717</v>
      </c>
      <c r="J25">
        <f>IF(OR('Calc_오픈정렬(시즌미반영)'!$F25="",'Calc_오픈정렬(시즌미반영)'!J25=""),"",'Calc_오픈정렬(시즌미반영)'!J25/'Calc_오픈정렬(시즌미반영)'!$F25*100)</f>
        <v>111.33461816429775</v>
      </c>
      <c r="K25">
        <f>IF(OR('Calc_오픈정렬(시즌미반영)'!$F25="",'Calc_오픈정렬(시즌미반영)'!K25=""),"",'Calc_오픈정렬(시즌미반영)'!K25/'Calc_오픈정렬(시즌미반영)'!$F25*100)</f>
        <v>107.79330281859791</v>
      </c>
      <c r="L25">
        <f>IF(OR('Calc_오픈정렬(시즌미반영)'!$F25="",'Calc_오픈정렬(시즌미반영)'!L25=""),"",'Calc_오픈정렬(시즌미반영)'!L25/'Calc_오픈정렬(시즌미반영)'!$F25*100)</f>
        <v>102.01156347867983</v>
      </c>
      <c r="M25">
        <f>IF(OR('Calc_오픈정렬(시즌미반영)'!$F25="",'Calc_오픈정렬(시즌미반영)'!M25=""),"",'Calc_오픈정렬(시즌미반영)'!M25/'Calc_오픈정렬(시즌미반영)'!$F25*100)</f>
        <v>94.892796916405672</v>
      </c>
      <c r="N25">
        <f>IF(OR('Calc_오픈정렬(시즌미반영)'!$F25="",'Calc_오픈정렬(시즌미반영)'!N25=""),"",'Calc_오픈정렬(시즌미반영)'!N25/'Calc_오픈정렬(시즌미반영)'!$F25*100)</f>
        <v>88.171524933750902</v>
      </c>
      <c r="O25">
        <f>IF(OR('Calc_오픈정렬(시즌미반영)'!$F25="",'Calc_오픈정렬(시즌미반영)'!O25=""),"",'Calc_오픈정렬(시즌미반영)'!O25/'Calc_오픈정렬(시즌미반영)'!$F25*100)</f>
        <v>95.796193688267877</v>
      </c>
      <c r="P25">
        <f>IF(OR('Calc_오픈정렬(시즌미반영)'!$F25="",'Calc_오픈정렬(시즌미반영)'!P25=""),"",'Calc_오픈정렬(시즌미반영)'!P25/'Calc_오픈정렬(시즌미반영)'!$F25*100)</f>
        <v>104.64948205251746</v>
      </c>
      <c r="Q25">
        <f>IF(OR('Calc_오픈정렬(시즌미반영)'!$F25="",'Calc_오픈정렬(시즌미반영)'!Q25=""),"",'Calc_오픈정렬(시즌미반영)'!Q25/'Calc_오픈정렬(시즌미반영)'!$F25*100)</f>
        <v>103.33774993977354</v>
      </c>
      <c r="R25">
        <f>IF(OR('Calc_오픈정렬(시즌미반영)'!$F25="",'Calc_오픈정렬(시즌미반영)'!R25=""),"",'Calc_오픈정렬(시즌미반영)'!R25/'Calc_오픈정렬(시즌미반영)'!$F25*100)</f>
        <v>89.685617923391945</v>
      </c>
      <c r="S25">
        <f>IF(OR('Calc_오픈정렬(시즌미반영)'!$F25="",'Calc_오픈정렬(시즌미반영)'!S25=""),"",'Calc_오픈정렬(시즌미반영)'!S25/'Calc_오픈정렬(시즌미반영)'!$F25*100)</f>
        <v>91.803179956636953</v>
      </c>
      <c r="T25">
        <f>IF(OR('Calc_오픈정렬(시즌미반영)'!$F25="",'Calc_오픈정렬(시즌미반영)'!T25=""),"",'Calc_오픈정렬(시즌미반영)'!T25/'Calc_오픈정렬(시즌미반영)'!$F25*100)</f>
        <v>97.162129607323536</v>
      </c>
      <c r="U25">
        <f>IF(OR('Calc_오픈정렬(시즌미반영)'!$F25="",'Calc_오픈정렬(시즌미반영)'!U25=""),"",'Calc_오픈정렬(시즌미반영)'!U25/'Calc_오픈정렬(시즌미반영)'!$F25*100)</f>
        <v>123.94603709949411</v>
      </c>
      <c r="V25">
        <f>IF(OR('Calc_오픈정렬(시즌미반영)'!$F25="",'Calc_오픈정렬(시즌미반영)'!V25=""),"",'Calc_오픈정렬(시즌미반영)'!V25/'Calc_오픈정렬(시즌미반영)'!$F25*100)</f>
        <v>96.023849674777168</v>
      </c>
      <c r="W25">
        <f>IF(OR('Calc_오픈정렬(시즌미반영)'!$F25="",'Calc_오픈정렬(시즌미반영)'!W25=""),"",'Calc_오픈정렬(시즌미반영)'!W25/'Calc_오픈정렬(시즌미반영)'!$F25*100)</f>
        <v>124.45193929173692</v>
      </c>
      <c r="X25">
        <f>IF(OR('Calc_오픈정렬(시즌미반영)'!$F25="",'Calc_오픈정렬(시즌미반영)'!X25=""),"",'Calc_오픈정렬(시즌미반영)'!X25/'Calc_오픈정렬(시즌미반영)'!$F25*100)</f>
        <v>130.61310527583714</v>
      </c>
      <c r="Y25">
        <f>IF(OR('Calc_오픈정렬(시즌미반영)'!$F25="",'Calc_오픈정렬(시즌미반영)'!Y25=""),"",'Calc_오픈정렬(시즌미반영)'!Y25/'Calc_오픈정렬(시즌미반영)'!$F25*100)</f>
        <v>116.75499879547095</v>
      </c>
      <c r="Z25">
        <f>IF(OR('Calc_오픈정렬(시즌미반영)'!$F25="",'Calc_오픈정렬(시즌미반영)'!Z25=""),"",'Calc_오픈정렬(시즌미반영)'!Z25/'Calc_오픈정렬(시즌미반영)'!$F25*100)</f>
        <v>122.66321368344977</v>
      </c>
      <c r="AA25">
        <f>IF(OR('Calc_오픈정렬(시즌미반영)'!$F25="",'Calc_오픈정렬(시즌미반영)'!AA25=""),"",'Calc_오픈정렬(시즌미반영)'!AA25/'Calc_오픈정렬(시즌미반영)'!$F25*100)</f>
        <v>131.31775475788965</v>
      </c>
      <c r="AB25">
        <f>IF(OR('Calc_오픈정렬(시즌미반영)'!$F25="",'Calc_오픈정렬(시즌미반영)'!AB25=""),"",'Calc_오픈정렬(시즌미반영)'!AB25/'Calc_오픈정렬(시즌미반영)'!$F25*100)</f>
        <v>129.69164056853771</v>
      </c>
      <c r="AC25">
        <f>IF(OR('Calc_오픈정렬(시즌미반영)'!$F25="",'Calc_오픈정렬(시즌미반영)'!AC25=""),"",'Calc_오픈정렬(시즌미반영)'!AC25/'Calc_오픈정렬(시즌미반영)'!$F25*100)</f>
        <v>135.11202119971091</v>
      </c>
      <c r="AD25">
        <f>IF(OR('Calc_오픈정렬(시즌미반영)'!$F25="",'Calc_오픈정렬(시즌미반영)'!AD25=""),"",'Calc_오픈정렬(시즌미반영)'!AD25/'Calc_오픈정렬(시즌미반영)'!$F25*100)</f>
        <v>134.13635268609974</v>
      </c>
      <c r="AE25">
        <f>IF(OR('Calc_오픈정렬(시즌미반영)'!$F25="",'Calc_오픈정렬(시즌미반영)'!AE25=""),"",'Calc_오픈정렬(시즌미반영)'!AE25/'Calc_오픈정렬(시즌미반영)'!$F25*100)</f>
        <v>139.39412189833774</v>
      </c>
      <c r="AF25">
        <f>IF(OR('Calc_오픈정렬(시즌미반영)'!$F25="",'Calc_오픈정렬(시즌미반영)'!AF25=""),"",'Calc_오픈정렬(시즌미반영)'!AF25/'Calc_오픈정렬(시즌미반영)'!$F25*100)</f>
        <v>150.30715490243313</v>
      </c>
      <c r="AG25">
        <f>IF(OR('Calc_오픈정렬(시즌미반영)'!$F25="",'Calc_오픈정렬(시즌미반영)'!AG25=""),"",'Calc_오픈정렬(시즌미반영)'!AG25/'Calc_오픈정렬(시즌미반영)'!$F25*100)</f>
        <v>143.49554324259213</v>
      </c>
      <c r="AH25">
        <f>IF(OR('Calc_오픈정렬(시즌미반영)'!$F25="",'Calc_오픈정렬(시즌미반영)'!AH25=""),"",'Calc_오픈정렬(시즌미반영)'!AH25/'Calc_오픈정렬(시즌미반영)'!$F25*100)</f>
        <v>131.0828715972055</v>
      </c>
      <c r="AI25">
        <f>IF(OR('Calc_오픈정렬(시즌미반영)'!$F25="",'Calc_오픈정렬(시즌미반영)'!AI25=""),"",'Calc_오픈정렬(시즌미반영)'!AI25/'Calc_오픈정렬(시즌미반영)'!$F25*100)</f>
        <v>145.86244278487109</v>
      </c>
      <c r="AJ25">
        <f>IF(OR('Calc_오픈정렬(시즌미반영)'!$F25="",'Calc_오픈정렬(시즌미반영)'!AJ25=""),"",'Calc_오픈정렬(시즌미반영)'!AJ25/'Calc_오픈정렬(시즌미반영)'!$F25*100)</f>
        <v>158.40158997831847</v>
      </c>
      <c r="AK25">
        <f>IF(OR('Calc_오픈정렬(시즌미반영)'!$F25="",'Calc_오픈정렬(시즌미반영)'!AK25=""),"",'Calc_오픈정렬(시즌미반영)'!AK25/'Calc_오픈정렬(시즌미반영)'!$F25*100)</f>
        <v>119.37484943387136</v>
      </c>
      <c r="AL25">
        <f>IF(OR('Calc_오픈정렬(시즌미반영)'!$F25="",'Calc_오픈정렬(시즌미반영)'!AL25=""),"",'Calc_오픈정렬(시즌미반영)'!AL25/'Calc_오픈정렬(시즌미반영)'!$F25*100)</f>
        <v>145.37460852806552</v>
      </c>
      <c r="AM25">
        <f>IF(OR('Calc_오픈정렬(시즌미반영)'!$F25="",'Calc_오픈정렬(시즌미반영)'!AM25=""),"",'Calc_오픈정렬(시즌미반영)'!AM25/'Calc_오픈정렬(시즌미반영)'!$F25*100)</f>
        <v>156.97422307877619</v>
      </c>
      <c r="AN25">
        <f>IF(OR('Calc_오픈정렬(시즌미반영)'!$F25="",'Calc_오픈정렬(시즌미반영)'!AN25=""),"",'Calc_오픈정렬(시즌미반영)'!AN25/'Calc_오픈정렬(시즌미반영)'!$F25*100)</f>
        <v>148.78944832570465</v>
      </c>
      <c r="AO25">
        <f>IF(OR('Calc_오픈정렬(시즌미반영)'!$F25="",'Calc_오픈정렬(시즌미반영)'!AO25=""),"",'Calc_오픈정렬(시즌미반영)'!AO25/'Calc_오픈정렬(시즌미반영)'!$F25*100)</f>
        <v>154.33630450493857</v>
      </c>
      <c r="AP25">
        <f>IF(OR('Calc_오픈정렬(시즌미반영)'!$F25="",'Calc_오픈정렬(시즌미반영)'!AP25=""),"",'Calc_오픈정렬(시즌미반영)'!AP25/'Calc_오픈정렬(시즌미반영)'!$F25*100)</f>
        <v>178.36665863647312</v>
      </c>
      <c r="AQ25">
        <f>IF(OR('Calc_오픈정렬(시즌미반영)'!$F25="",'Calc_오픈정렬(시즌미반영)'!AQ25=""),"",'Calc_오픈정렬(시즌미반영)'!AQ25/'Calc_오픈정렬(시즌미반영)'!$F25*100)</f>
        <v>151.86099735003614</v>
      </c>
      <c r="AR25">
        <f>IF(OR('Calc_오픈정렬(시즌미반영)'!$F25="",'Calc_오픈정렬(시즌미반영)'!AR25=""),"",'Calc_오픈정렬(시즌미반영)'!AR25/'Calc_오픈정렬(시즌미반영)'!$F25*100)</f>
        <v>161.25632377740303</v>
      </c>
      <c r="AS25">
        <f>IF(OR('Calc_오픈정렬(시즌미반영)'!$F25="",'Calc_오픈정렬(시즌미반영)'!AS25=""),"",'Calc_오픈정렬(시즌미반영)'!AS25/'Calc_오픈정렬(시즌미반영)'!$F25*100)</f>
        <v>182.68489520597447</v>
      </c>
      <c r="AT25">
        <f>IF(OR('Calc_오픈정렬(시즌미반영)'!$F25="",'Calc_오픈정렬(시즌미반영)'!AT25=""),"",'Calc_오픈정렬(시즌미반영)'!AT25/'Calc_오픈정렬(시즌미반영)'!$F25*100)</f>
        <v>168.98940014454348</v>
      </c>
      <c r="AU25">
        <f>IF(OR('Calc_오픈정렬(시즌미반영)'!$F25="",'Calc_오픈정렬(시즌미반영)'!AU25=""),"",'Calc_오픈정렬(시즌미반영)'!AU25/'Calc_오픈정렬(시즌미반영)'!$F25*100)</f>
        <v>192.69706094916887</v>
      </c>
      <c r="AV25">
        <f>IF(OR('Calc_오픈정렬(시즌미반영)'!$F25="",'Calc_오픈정렬(시즌미반영)'!AV25=""),"",'Calc_오픈정렬(시즌미반영)'!AV25/'Calc_오픈정렬(시즌미반영)'!$F25*100)</f>
        <v>179.5024090580583</v>
      </c>
      <c r="AW25">
        <f>IF(OR('Calc_오픈정렬(시즌미반영)'!$F25="",'Calc_오픈정렬(시즌미반영)'!AW25=""),"",'Calc_오픈정렬(시즌미반영)'!AW25/'Calc_오픈정렬(시즌미반영)'!$F25*100)</f>
        <v>166.9202601782703</v>
      </c>
      <c r="AX25">
        <f>IF(OR('Calc_오픈정렬(시즌미반영)'!$F25="",'Calc_오픈정렬(시즌미반영)'!AX25=""),"",'Calc_오픈정렬(시즌미반영)'!AX25/'Calc_오픈정렬(시즌미반영)'!$F25*100)</f>
        <v>188.42001927246446</v>
      </c>
      <c r="AY25">
        <f>IF(OR('Calc_오픈정렬(시즌미반영)'!$F25="",'Calc_오픈정렬(시즌미반영)'!AY25=""),"",'Calc_오픈정렬(시즌미반영)'!AY25/'Calc_오픈정렬(시즌미반영)'!$F25*100)</f>
        <v>168.82389785593833</v>
      </c>
      <c r="AZ25">
        <f>IF(OR('Calc_오픈정렬(시즌미반영)'!$F25="",'Calc_오픈정렬(시즌미반영)'!AZ25=""),"",'Calc_오픈정렬(시즌미반영)'!AZ25/'Calc_오픈정렬(시즌미반영)'!$F25*100)</f>
        <v>193.52132016381594</v>
      </c>
      <c r="BA25">
        <f>IF(OR('Calc_오픈정렬(시즌미반영)'!$F25="",'Calc_오픈정렬(시즌미반영)'!BA25=""),"",'Calc_오픈정렬(시즌미반영)'!BA25/'Calc_오픈정렬(시즌미반영)'!$F25*100)</f>
        <v>184.71789930137314</v>
      </c>
      <c r="BB25">
        <f>IF(OR('Calc_오픈정렬(시즌미반영)'!$F25="",'Calc_오픈정렬(시즌미반영)'!BB25=""),"",'Calc_오픈정렬(시즌미반영)'!BB25/'Calc_오픈정렬(시즌미반영)'!$F25*100)</f>
        <v>165.96663454589256</v>
      </c>
      <c r="BC25">
        <f>IF(OR('Calc_오픈정렬(시즌미반영)'!$F25="",'Calc_오픈정렬(시즌미반영)'!BC25=""),"",'Calc_오픈정렬(시즌미반영)'!BC25/'Calc_오픈정렬(시즌미반영)'!$F25*100)</f>
        <v>141.68838834015901</v>
      </c>
      <c r="BD25">
        <f>IF(OR('Calc_오픈정렬(시즌미반영)'!$F25="",'Calc_오픈정렬(시즌미반영)'!BD25=""),"",'Calc_오픈정렬(시즌미반영)'!BD25/'Calc_오픈정렬(시즌미반영)'!$F25*100)</f>
        <v>152.82799325463742</v>
      </c>
      <c r="BE25">
        <f>IF(OR('Calc_오픈정렬(시즌미반영)'!$F25="",'Calc_오픈정렬(시즌미반영)'!BE25=""),"",'Calc_오픈정렬(시즌미반영)'!BE25/'Calc_오픈정렬(시즌미반영)'!$F25*100)</f>
        <v>172.16863406408095</v>
      </c>
      <c r="BF25">
        <f>IF(OR('Calc_오픈정렬(시즌미반영)'!$F25="",'Calc_오픈정렬(시즌미반영)'!BF25=""),"",'Calc_오픈정렬(시즌미반영)'!BF25/'Calc_오픈정렬(시즌미반영)'!$F25*100)</f>
        <v>144.57672849915681</v>
      </c>
      <c r="BG25">
        <f>IF(OR('Calc_오픈정렬(시즌미반영)'!$F25="",'Calc_오픈정렬(시즌미반영)'!BG25=""),"",'Calc_오픈정렬(시즌미반영)'!BG25/'Calc_오픈정렬(시즌미반영)'!$F25*100)</f>
        <v>140.22922187424714</v>
      </c>
      <c r="BH25">
        <f>IF(OR('Calc_오픈정렬(시즌미반영)'!$F25="",'Calc_오픈정렬(시즌미반영)'!BH25=""),"",'Calc_오픈정렬(시즌미반영)'!BH25/'Calc_오픈정렬(시즌미반영)'!$F25*100)</f>
        <v>155.9775957600578</v>
      </c>
      <c r="BI25">
        <f>IF(OR('Calc_오픈정렬(시즌미반영)'!$F25="",'Calc_오픈정렬(시즌미반영)'!BI25=""),"",'Calc_오픈정렬(시즌미반영)'!BI25/'Calc_오픈정렬(시즌미반영)'!$F25*100)</f>
        <v>125.25126475548061</v>
      </c>
      <c r="BJ25">
        <f>IF(OR('Calc_오픈정렬(시즌미반영)'!$F25="",'Calc_오픈정렬(시즌미반영)'!BJ25=""),"",'Calc_오픈정렬(시즌미반영)'!BJ25/'Calc_오픈정렬(시즌미반영)'!$F25*100)</f>
        <v>163.27595760057815</v>
      </c>
      <c r="BK25">
        <f>IF(OR('Calc_오픈정렬(시즌미반영)'!$F25="",'Calc_오픈정렬(시즌미반영)'!BK25=""),"",'Calc_오픈정렬(시즌미반영)'!BK25/'Calc_오픈정렬(시즌미반영)'!$F25*100)</f>
        <v>151.58600337268126</v>
      </c>
      <c r="BL25">
        <f>IF(OR('Calc_오픈정렬(시즌미반영)'!$F25="",'Calc_오픈정렬(시즌미반영)'!BL25=""),"",'Calc_오픈정렬(시즌미반영)'!BL25/'Calc_오픈정렬(시즌미반영)'!$F25*100)</f>
        <v>175.99433871356297</v>
      </c>
      <c r="BM25">
        <f>IF(OR('Calc_오픈정렬(시즌미반영)'!$F25="",'Calc_오픈정렬(시즌미반영)'!BM25=""),"",'Calc_오픈정렬(시즌미반영)'!BM25/'Calc_오픈정렬(시즌미반영)'!$F25*100)</f>
        <v>167.27583714767525</v>
      </c>
      <c r="BN25">
        <f>IF(OR('Calc_오픈정렬(시즌미반영)'!$F25="",'Calc_오픈정렬(시즌미반영)'!BN25=""),"",'Calc_오픈정렬(시즌미반영)'!BN25/'Calc_오픈정렬(시즌미반영)'!$F25*100)</f>
        <v>145.5451698385931</v>
      </c>
    </row>
    <row r="26" spans="1:66" x14ac:dyDescent="0.3">
      <c r="A26" t="str">
        <f>'Calc_오픈정렬(시즌미반영)'!A26</f>
        <v>(1011) #신길점</v>
      </c>
      <c r="B26" t="str">
        <f>'Calc_오픈정렬(시즌미반영)'!B26</f>
        <v>150-1</v>
      </c>
      <c r="C26">
        <f>'Calc_오픈정렬(시즌미반영)'!C26</f>
        <v>1</v>
      </c>
      <c r="D26" t="str">
        <f>'Calc_오픈정렬(시즌미반영)'!D26</f>
        <v>1</v>
      </c>
      <c r="E26" s="1">
        <f>'Calc_오픈정렬(시즌미반영)'!E26</f>
        <v>44075</v>
      </c>
      <c r="F26">
        <f>'Calc_오픈정렬(시즌미반영)'!F26</f>
        <v>3685166.6666666665</v>
      </c>
      <c r="G26">
        <f>IF(OR('Calc_오픈정렬(시즌미반영)'!$F26="",'Calc_오픈정렬(시즌미반영)'!G26=""),"",'Calc_오픈정렬(시즌미반영)'!G26/'Calc_오픈정렬(시즌미반영)'!$F26*100)</f>
        <v>54.434444394192937</v>
      </c>
      <c r="H26">
        <f>IF(OR('Calc_오픈정렬(시즌미반영)'!$F26="",'Calc_오픈정렬(시즌미반영)'!H26=""),"",'Calc_오픈정렬(시즌미반영)'!H26/'Calc_오픈정렬(시즌미반영)'!$F26*100)</f>
        <v>61.951065080729052</v>
      </c>
      <c r="I26">
        <f>IF(OR('Calc_오픈정렬(시즌미반영)'!$F26="",'Calc_오픈정렬(시즌미반영)'!I26=""),"",'Calc_오픈정렬(시즌미반영)'!I26/'Calc_오픈정렬(시즌미반영)'!$F26*100)</f>
        <v>64.420424223237305</v>
      </c>
      <c r="J26">
        <f>IF(OR('Calc_오픈정렬(시즌미반영)'!$F26="",'Calc_오픈정렬(시즌미반영)'!J26=""),"",'Calc_오픈정렬(시즌미반영)'!J26/'Calc_오픈정렬(시즌미반영)'!$F26*100)</f>
        <v>81.977296368323465</v>
      </c>
      <c r="K26">
        <f>IF(OR('Calc_오픈정렬(시즌미반영)'!$F26="",'Calc_오픈정렬(시즌미반영)'!K26=""),"",'Calc_오픈정렬(시즌미반영)'!K26/'Calc_오픈정렬(시즌미반영)'!$F26*100)</f>
        <v>80.539098186423047</v>
      </c>
      <c r="L26">
        <f>IF(OR('Calc_오픈정렬(시즌미반영)'!$F26="",'Calc_오픈정렬(시즌미반영)'!L26=""),"",'Calc_오픈정렬(시즌미반영)'!L26/'Calc_오픈정렬(시즌미반영)'!$F26*100)</f>
        <v>85.939125322237814</v>
      </c>
      <c r="M26">
        <f>IF(OR('Calc_오픈정렬(시즌미반영)'!$F26="",'Calc_오픈정렬(시즌미반영)'!M26=""),"",'Calc_오픈정렬(시즌미반영)'!M26/'Calc_오픈정렬(시즌미반영)'!$F26*100)</f>
        <v>120.23879516982498</v>
      </c>
      <c r="N26">
        <f>IF(OR('Calc_오픈정렬(시즌미반영)'!$F26="",'Calc_오픈정렬(시즌미반영)'!N26=""),"",'Calc_오픈정렬(시즌미반영)'!N26/'Calc_오픈정렬(시즌미반영)'!$F26*100)</f>
        <v>109.38446926868978</v>
      </c>
      <c r="O26">
        <f>IF(OR('Calc_오픈정렬(시즌미반영)'!$F26="",'Calc_오픈정렬(시즌미반영)'!O26=""),"",'Calc_오픈정렬(시즌미반영)'!O26/'Calc_오픈정렬(시즌미반영)'!$F26*100)</f>
        <v>121.92121568450094</v>
      </c>
      <c r="P26">
        <f>IF(OR('Calc_오픈정렬(시즌미반영)'!$F26="",'Calc_오픈정렬(시즌미반영)'!P26=""),"",'Calc_오픈정렬(시즌미반영)'!P26/'Calc_오픈정렬(시즌미반영)'!$F26*100)</f>
        <v>109.16195558771653</v>
      </c>
      <c r="Q26">
        <f>IF(OR('Calc_오픈정렬(시즌미반영)'!$F26="",'Calc_오픈정렬(시즌미반영)'!Q26=""),"",'Calc_오픈정렬(시즌미반영)'!Q26/'Calc_오픈정렬(시즌미반영)'!$F26*100)</f>
        <v>97.026819230247398</v>
      </c>
      <c r="R26">
        <f>IF(OR('Calc_오픈정렬(시즌미반영)'!$F26="",'Calc_오픈정렬(시즌미반영)'!R26=""),"",'Calc_오픈정렬(시즌미반영)'!R26/'Calc_오픈정렬(시즌미반영)'!$F26*100)</f>
        <v>95.401383926552398</v>
      </c>
      <c r="S26">
        <f>IF(OR('Calc_오픈정렬(시즌미반영)'!$F26="",'Calc_오픈정렬(시즌미반영)'!S26=""),"",'Calc_오픈정렬(시즌미반영)'!S26/'Calc_오픈정렬(시즌미반영)'!$F26*100)</f>
        <v>81.244629369996829</v>
      </c>
      <c r="T26">
        <f>IF(OR('Calc_오픈정렬(시즌미반영)'!$F26="",'Calc_오픈정렬(시즌미반영)'!T26=""),"",'Calc_오픈정렬(시즌미반영)'!T26/'Calc_오픈정렬(시즌미반영)'!$F26*100)</f>
        <v>97.300890959251049</v>
      </c>
      <c r="U26">
        <f>IF(OR('Calc_오픈정렬(시즌미반영)'!$F26="",'Calc_오픈정렬(시즌미반영)'!U26=""),"",'Calc_오픈정렬(시즌미반영)'!U26/'Calc_오픈정렬(시즌미반영)'!$F26*100)</f>
        <v>90.245579123513181</v>
      </c>
      <c r="V26">
        <f>IF(OR('Calc_오픈정렬(시즌미반영)'!$F26="",'Calc_오픈정렬(시즌미반영)'!V26=""),"",'Calc_오픈정렬(시즌미반영)'!V26/'Calc_오픈정렬(시즌미반영)'!$F26*100)</f>
        <v>89.49391705485958</v>
      </c>
      <c r="W26">
        <f>IF(OR('Calc_오픈정렬(시즌미반영)'!$F26="",'Calc_오픈정렬(시즌미반영)'!W26=""),"",'Calc_오픈정렬(시즌미반영)'!W26/'Calc_오픈정렬(시즌미반영)'!$F26*100)</f>
        <v>88.476324001628143</v>
      </c>
      <c r="X26">
        <f>IF(OR('Calc_오픈정렬(시즌미반영)'!$F26="",'Calc_오픈정렬(시즌미반영)'!X26=""),"",'Calc_오픈정렬(시즌미반영)'!X26/'Calc_오픈정렬(시즌미반영)'!$F26*100)</f>
        <v>75.532540364524451</v>
      </c>
      <c r="Y26">
        <f>IF(OR('Calc_오픈정렬(시즌미반영)'!$F26="",'Calc_오픈정렬(시즌미반영)'!Y26=""),"",'Calc_오픈정렬(시즌미반영)'!Y26/'Calc_오픈정렬(시즌미반영)'!$F26*100)</f>
        <v>101.40653973135542</v>
      </c>
      <c r="Z26">
        <f>IF(OR('Calc_오픈정렬(시즌미반영)'!$F26="",'Calc_오픈정렬(시즌미반영)'!Z26=""),"",'Calc_오픈정렬(시즌미반영)'!Z26/'Calc_오픈정렬(시즌미반영)'!$F26*100)</f>
        <v>107.49853014336756</v>
      </c>
      <c r="AA26">
        <f>IF(OR('Calc_오픈정렬(시즌미반영)'!$F26="",'Calc_오픈정렬(시즌미반영)'!AA26=""),"",'Calc_오픈정렬(시즌미반영)'!AA26/'Calc_오픈정렬(시즌미반영)'!$F26*100)</f>
        <v>124.47198227126771</v>
      </c>
      <c r="AB26">
        <f>IF(OR('Calc_오픈정렬(시즌미반영)'!$F26="",'Calc_오픈정렬(시즌미반영)'!AB26=""),"",'Calc_오픈정렬(시즌미반영)'!AB26/'Calc_오픈정렬(시즌미반영)'!$F26*100)</f>
        <v>139.08461851567094</v>
      </c>
      <c r="AC26">
        <f>IF(OR('Calc_오픈정렬(시즌미반영)'!$F26="",'Calc_오픈정렬(시즌미반영)'!AC26=""),"",'Calc_오픈정렬(시즌미반영)'!AC26/'Calc_오픈정렬(시즌미반영)'!$F26*100)</f>
        <v>176.12500565329475</v>
      </c>
      <c r="AD26">
        <f>IF(OR('Calc_오픈정렬(시즌미반영)'!$F26="",'Calc_오픈정렬(시즌미반영)'!AD26=""),"",'Calc_오픈정렬(시즌미반영)'!AD26/'Calc_오픈정렬(시즌미반영)'!$F26*100)</f>
        <v>180.23608158834969</v>
      </c>
      <c r="AE26">
        <f>IF(OR('Calc_오픈정렬(시즌미반영)'!$F26="",'Calc_오픈정렬(시즌미반영)'!AE26=""),"",'Calc_오픈정렬(시즌미반영)'!AE26/'Calc_오픈정렬(시즌미반영)'!$F26*100)</f>
        <v>165.27067975215957</v>
      </c>
      <c r="AF26">
        <f>IF(OR('Calc_오픈정렬(시즌미반영)'!$F26="",'Calc_오픈정렬(시즌미반영)'!AF26=""),"",'Calc_오픈정렬(시즌미반영)'!AF26/'Calc_오픈정렬(시즌미반영)'!$F26*100)</f>
        <v>184.44213287503959</v>
      </c>
      <c r="AG26">
        <f>IF(OR('Calc_오픈정렬(시즌미반영)'!$F26="",'Calc_오픈정렬(시즌미반영)'!AG26=""),"",'Calc_오픈정렬(시즌미반영)'!AG26/'Calc_오픈정렬(시즌미반영)'!$F26*100)</f>
        <v>158.20180000904526</v>
      </c>
      <c r="AH26">
        <f>IF(OR('Calc_오픈정렬(시즌미반영)'!$F26="",'Calc_오픈정렬(시즌미반영)'!AH26=""),"",'Calc_오픈정렬(시즌미반영)'!AH26/'Calc_오픈정렬(시즌미반영)'!$F26*100)</f>
        <v>148.24295599475374</v>
      </c>
      <c r="AI26">
        <f>IF(OR('Calc_오픈정렬(시즌미반영)'!$F26="",'Calc_오픈정렬(시즌미반영)'!AI26=""),"",'Calc_오픈정렬(시즌미반영)'!AI26/'Calc_오픈정렬(시즌미반영)'!$F26*100)</f>
        <v>121.6905612591018</v>
      </c>
      <c r="AJ26">
        <f>IF(OR('Calc_오픈정렬(시즌미반영)'!$F26="",'Calc_오픈정렬(시즌미반영)'!AJ26=""),"",'Calc_오픈정렬(시즌미반영)'!AJ26/'Calc_오픈정렬(시즌미반영)'!$F26*100)</f>
        <v>109.47944462032473</v>
      </c>
      <c r="AK26">
        <f>IF(OR('Calc_오픈정렬(시즌미반영)'!$F26="",'Calc_오픈정렬(시즌미반영)'!AK26=""),"",'Calc_오픈정렬(시즌미반영)'!AK26/'Calc_오픈정렬(시즌미반영)'!$F26*100)</f>
        <v>135.90972818958892</v>
      </c>
      <c r="AL26">
        <f>IF(OR('Calc_오픈정렬(시즌미반영)'!$F26="",'Calc_오픈정렬(시즌미반영)'!AL26=""),"",'Calc_오픈정렬(시즌미반영)'!AL26/'Calc_오픈정렬(시즌미반영)'!$F26*100)</f>
        <v>176.11143774591832</v>
      </c>
      <c r="AM26">
        <f>IF(OR('Calc_오픈정렬(시즌미반영)'!$F26="",'Calc_오픈정렬(시즌미반영)'!AM26=""),"",'Calc_오픈정렬(시즌미반영)'!AM26/'Calc_오픈정렬(시즌미반영)'!$F26*100)</f>
        <v>184.30645380127538</v>
      </c>
      <c r="AN26">
        <f>IF(OR('Calc_오픈정렬(시즌미반영)'!$F26="",'Calc_오픈정렬(시즌미반영)'!AN26=""),"",'Calc_오픈정렬(시즌미반영)'!AN26/'Calc_오픈정렬(시즌미반영)'!$F26*100)</f>
        <v>180.26321740310254</v>
      </c>
      <c r="AO26">
        <f>IF(OR('Calc_오픈정렬(시즌미반영)'!$F26="",'Calc_오픈정렬(시즌미반영)'!AO26=""),"",'Calc_오픈정렬(시즌미반영)'!AO26/'Calc_오픈정렬(시즌미반영)'!$F26*100)</f>
        <v>203.69499344217812</v>
      </c>
      <c r="AP26">
        <f>IF(OR('Calc_오픈정렬(시즌미반영)'!$F26="",'Calc_오픈정렬(시즌미반영)'!AP26=""),"",'Calc_오픈정렬(시즌미반영)'!AP26/'Calc_오픈정렬(시즌미반영)'!$F26*100)</f>
        <v>178.7300438695672</v>
      </c>
      <c r="AQ26">
        <f>IF(OR('Calc_오픈정렬(시즌미반영)'!$F26="",'Calc_오픈정렬(시즌미반영)'!AQ26=""),"",'Calc_오픈정렬(시즌미반영)'!AQ26/'Calc_오픈정렬(시즌미반영)'!$F26*100)</f>
        <v>182.12202071367193</v>
      </c>
      <c r="AR26">
        <f>IF(OR('Calc_오픈정렬(시즌미반영)'!$F26="",'Calc_오픈정렬(시즌미반영)'!AR26=""),"",'Calc_오픈정렬(시즌미반영)'!AR26/'Calc_오픈정렬(시즌미반영)'!$F26*100)</f>
        <v>202.21609153814845</v>
      </c>
      <c r="AS26">
        <f>IF(OR('Calc_오픈정렬(시즌미반영)'!$F26="",'Calc_오픈정렬(시즌미반영)'!AS26=""),"",'Calc_오픈정렬(시즌미반영)'!AS26/'Calc_오픈정렬(시즌미반영)'!$F26*100)</f>
        <v>151.0650807290489</v>
      </c>
      <c r="AT26">
        <f>IF(OR('Calc_오픈정렬(시즌미반영)'!$F26="",'Calc_오픈정렬(시즌미반영)'!AT26=""),"",'Calc_오픈정렬(시즌미반영)'!AT26/'Calc_오픈정렬(시즌미반영)'!$F26*100)</f>
        <v>149.49744471077744</v>
      </c>
      <c r="AU26">
        <f>IF(OR('Calc_오픈정렬(시즌미반영)'!$F26="",'Calc_오픈정렬(시즌미반영)'!AU26=""),"",'Calc_오픈정렬(시즌미반영)'!AU26/'Calc_오픈정렬(시즌미반영)'!$F26*100)</f>
        <v>152.95943195694451</v>
      </c>
      <c r="AV26">
        <f>IF(OR('Calc_오픈정렬(시즌미반영)'!$F26="",'Calc_오픈정렬(시즌미반영)'!AV26=""),"",'Calc_오픈정렬(시즌미반영)'!AV26/'Calc_오픈정렬(시즌미반영)'!$F26*100)</f>
        <v>123.70376735561486</v>
      </c>
      <c r="AW26">
        <f>IF(OR('Calc_오픈정렬(시즌미반영)'!$F26="",'Calc_오픈정렬(시즌미반영)'!AW26=""),"",'Calc_오픈정렬(시즌미반영)'!AW26/'Calc_오픈정렬(시즌미반영)'!$F26*100)</f>
        <v>156.2906245760029</v>
      </c>
      <c r="AX26">
        <f>IF(OR('Calc_오픈정렬(시즌미반영)'!$F26="",'Calc_오픈정렬(시즌미반영)'!AX26=""),"",'Calc_오픈정렬(시즌미반영)'!AX26/'Calc_오픈정렬(시즌미반영)'!$F26*100)</f>
        <v>171.71380760707339</v>
      </c>
      <c r="AY26">
        <f>IF(OR('Calc_오픈정렬(시즌미반영)'!$F26="",'Calc_오픈정렬(시즌미반영)'!AY26=""),"",'Calc_오픈정렬(시즌미반영)'!AY26/'Calc_오픈정렬(시즌미반영)'!$F26*100)</f>
        <v>185.19732259961106</v>
      </c>
      <c r="AZ26">
        <f>IF(OR('Calc_오픈정렬(시즌미반영)'!$F26="",'Calc_오픈정렬(시즌미반영)'!AZ26=""),"",'Calc_오픈정렬(시즌미반영)'!AZ26/'Calc_오픈정렬(시즌미반영)'!$F26*100)</f>
        <v>201.27827778029035</v>
      </c>
      <c r="BA26">
        <f>IF(OR('Calc_오픈정렬(시즌미반영)'!$F26="",'Calc_오픈정렬(시즌미반영)'!BA26=""),"",'Calc_오픈정렬(시즌미반영)'!BA26/'Calc_오픈정렬(시즌미반영)'!$F26*100)</f>
        <v>214.0673872733029</v>
      </c>
      <c r="BB26">
        <f>IF(OR('Calc_오픈정렬(시즌미반영)'!$F26="",'Calc_오픈정렬(시즌미반영)'!BB26=""),"",'Calc_오픈정렬(시즌미반영)'!BB26/'Calc_오픈정렬(시즌미반영)'!$F26*100)</f>
        <v>221.07548279137083</v>
      </c>
      <c r="BC26">
        <f>IF(OR('Calc_오픈정렬(시즌미반영)'!$F26="",'Calc_오픈정렬(시즌미반영)'!BC26=""),"",'Calc_오픈정렬(시즌미반영)'!BC26/'Calc_오픈정렬(시즌미반영)'!$F26*100)</f>
        <v>213.97892451720867</v>
      </c>
      <c r="BD26">
        <f>IF(OR('Calc_오픈정렬(시즌미반영)'!$F26="",'Calc_오픈정렬(시즌미반영)'!BD26=""),"",'Calc_오픈정렬(시즌미반영)'!BD26/'Calc_오픈정렬(시즌미반영)'!$F26*100)</f>
        <v>210.75546108271902</v>
      </c>
      <c r="BE26">
        <f>IF(OR('Calc_오픈정렬(시즌미반영)'!$F26="",'Calc_오픈정렬(시즌미반영)'!BE26=""),"",'Calc_오픈정렬(시즌미반영)'!BE26/'Calc_오픈정렬(시즌미반영)'!$F26*100)</f>
        <v>173.52268101849759</v>
      </c>
      <c r="BF26">
        <f>IF(OR('Calc_오픈정렬(시즌미반영)'!$F26="",'Calc_오픈정렬(시즌미반영)'!BF26=""),"",'Calc_오픈정렬(시즌미반영)'!BF26/'Calc_오픈정렬(시즌미반영)'!$F26*100)</f>
        <v>184.45787164759622</v>
      </c>
      <c r="BG26">
        <f>IF(OR('Calc_오픈정렬(시즌미반영)'!$F26="",'Calc_오픈정렬(시즌미반영)'!BG26=""),"",'Calc_오픈정렬(시즌미반영)'!BG26/'Calc_오픈정렬(시즌미반영)'!$F26*100)</f>
        <v>169.09465876712949</v>
      </c>
      <c r="BH26">
        <f>IF(OR('Calc_오픈정렬(시즌미반영)'!$F26="",'Calc_오픈정렬(시즌미반영)'!BH26=""),"",'Calc_오픈정렬(시즌미반영)'!BH26/'Calc_오픈정렬(시즌미반영)'!$F26*100)</f>
        <v>146.40477590339651</v>
      </c>
      <c r="BI26">
        <f>IF(OR('Calc_오픈정렬(시즌미반영)'!$F26="",'Calc_오픈정렬(시즌미반영)'!BI26=""),"",'Calc_오픈정렬(시즌미반영)'!BI26/'Calc_오픈정렬(시즌미반영)'!$F26*100)</f>
        <v>180.97146216815162</v>
      </c>
      <c r="BJ26">
        <f>IF(OR('Calc_오픈정렬(시즌미반영)'!$F26="",'Calc_오픈정렬(시즌미반영)'!BJ26=""),"",'Calc_오픈정렬(시즌미반영)'!BJ26/'Calc_오픈정렬(시즌미반영)'!$F26*100)</f>
        <v>209.64723440821311</v>
      </c>
      <c r="BK26">
        <f>IF(OR('Calc_오픈정렬(시즌미반영)'!$F26="",'Calc_오픈정렬(시즌미반영)'!BK26=""),"",'Calc_오픈정렬(시즌미반영)'!BK26/'Calc_오픈정렬(시즌미반영)'!$F26*100)</f>
        <v>226.360182714486</v>
      </c>
      <c r="BL26">
        <f>IF(OR('Calc_오픈정렬(시즌미반영)'!$F26="",'Calc_오픈정렬(시즌미반영)'!BL26=""),"",'Calc_오픈정렬(시즌미반영)'!BL26/'Calc_오픈정렬(시즌미반영)'!$F26*100)</f>
        <v>244.26412193026096</v>
      </c>
      <c r="BM26">
        <f>IF(OR('Calc_오픈정렬(시즌미반영)'!$F26="",'Calc_오픈정렬(시즌미반영)'!BM26=""),"",'Calc_오픈정렬(시즌미반영)'!BM26/'Calc_오픈정렬(시즌미반영)'!$F26*100)</f>
        <v>238.63289765275204</v>
      </c>
      <c r="BN26">
        <f>IF(OR('Calc_오픈정렬(시즌미반영)'!$F26="",'Calc_오픈정렬(시즌미반영)'!BN26=""),"",'Calc_오픈정렬(시즌미반영)'!BN26/'Calc_오픈정렬(시즌미반영)'!$F26*100)</f>
        <v>222.4903441725838</v>
      </c>
    </row>
    <row r="27" spans="1:66" x14ac:dyDescent="0.3">
      <c r="A27" t="str">
        <f>'Calc_오픈정렬(시즌미반영)'!A27</f>
        <v>(1012) #석촌점</v>
      </c>
      <c r="B27" t="str">
        <f>'Calc_오픈정렬(시즌미반영)'!B27</f>
        <v>150-0</v>
      </c>
      <c r="C27">
        <f>'Calc_오픈정렬(시즌미반영)'!C27</f>
        <v>0</v>
      </c>
      <c r="D27" t="str">
        <f>'Calc_오픈정렬(시즌미반영)'!D27</f>
        <v>0</v>
      </c>
      <c r="E27" s="1">
        <f>'Calc_오픈정렬(시즌미반영)'!E27</f>
        <v>44105</v>
      </c>
      <c r="F27">
        <f>'Calc_오픈정렬(시즌미반영)'!F27</f>
        <v>3709450</v>
      </c>
      <c r="G27">
        <f>IF(OR('Calc_오픈정렬(시즌미반영)'!$F27="",'Calc_오픈정렬(시즌미반영)'!G27=""),"",'Calc_오픈정렬(시즌미반영)'!G27/'Calc_오픈정렬(시즌미반영)'!$F27*100)</f>
        <v>84.19037862755934</v>
      </c>
      <c r="H27">
        <f>IF(OR('Calc_오픈정렬(시즌미반영)'!$F27="",'Calc_오픈정렬(시즌미반영)'!H27=""),"",'Calc_오픈정렬(시즌미반영)'!H27/'Calc_오픈정렬(시즌미반영)'!$F27*100)</f>
        <v>88.935017320627054</v>
      </c>
      <c r="I27">
        <f>IF(OR('Calc_오픈정렬(시즌미반영)'!$F27="",'Calc_오픈정렬(시즌미반영)'!I27=""),"",'Calc_오픈정렬(시즌미반영)'!I27/'Calc_오픈정렬(시즌미반영)'!$F27*100)</f>
        <v>95.674560918734585</v>
      </c>
      <c r="J27">
        <f>IF(OR('Calc_오픈정렬(시즌미반영)'!$F27="",'Calc_오픈정렬(시즌미반영)'!J27=""),"",'Calc_오픈정렬(시즌미반영)'!J27/'Calc_오픈정렬(시즌미반영)'!$F27*100)</f>
        <v>96.105891709013463</v>
      </c>
      <c r="K27">
        <f>IF(OR('Calc_오픈정렬(시즌미반영)'!$F27="",'Calc_오픈정렬(시즌미반영)'!K27=""),"",'Calc_오픈정렬(시즌미반영)'!K27/'Calc_오픈정렬(시즌미반영)'!$F27*100)</f>
        <v>90.067260645109116</v>
      </c>
      <c r="L27">
        <f>IF(OR('Calc_오픈정렬(시즌미반영)'!$F27="",'Calc_오픈정렬(시즌미반영)'!L27=""),"",'Calc_오픈정렬(시즌미반영)'!L27/'Calc_오픈정렬(시즌미반영)'!$F27*100)</f>
        <v>101.44361023871464</v>
      </c>
      <c r="M27">
        <f>IF(OR('Calc_오픈정렬(시즌미반영)'!$F27="",'Calc_오픈정렬(시즌미반영)'!M27=""),"",'Calc_오픈정렬(시즌미반영)'!M27/'Calc_오픈정렬(시즌미반영)'!$F27*100)</f>
        <v>90.633382307350146</v>
      </c>
      <c r="N27">
        <f>IF(OR('Calc_오픈정렬(시즌미반영)'!$F27="",'Calc_오픈정렬(시즌미반영)'!N27=""),"",'Calc_오픈정렬(시즌미반영)'!N27/'Calc_오픈정렬(시즌미반영)'!$F27*100)</f>
        <v>114.22178490072652</v>
      </c>
      <c r="O27">
        <f>IF(OR('Calc_오픈정렬(시즌미반영)'!$F27="",'Calc_오픈정렬(시즌미반영)'!O27=""),"",'Calc_오픈정렬(시즌미반영)'!O27/'Calc_오픈정렬(시즌미반영)'!$F27*100)</f>
        <v>107.52807019908613</v>
      </c>
      <c r="P27">
        <f>IF(OR('Calc_오픈정렬(시즌미반영)'!$F27="",'Calc_오픈정렬(시즌미반영)'!P27=""),"",'Calc_오픈정렬(시즌미반영)'!P27/'Calc_오픈정렬(시즌미반영)'!$F27*100)</f>
        <v>109.94891425952635</v>
      </c>
      <c r="Q27">
        <f>IF(OR('Calc_오픈정렬(시즌미반영)'!$F27="",'Calc_오픈정렬(시즌미반영)'!Q27=""),"",'Calc_오픈정렬(시즌미반영)'!Q27/'Calc_오픈정렬(시즌미반영)'!$F27*100)</f>
        <v>93.80096779846069</v>
      </c>
      <c r="R27">
        <f>IF(OR('Calc_오픈정렬(시즌미반영)'!$F27="",'Calc_오픈정렬(시즌미반영)'!R27=""),"",'Calc_오픈정렬(시즌미반영)'!R27/'Calc_오픈정렬(시즌미반영)'!$F27*100)</f>
        <v>97.858173044521422</v>
      </c>
      <c r="S27">
        <f>IF(OR('Calc_오픈정렬(시즌미반영)'!$F27="",'Calc_오픈정렬(시즌미반영)'!S27=""),"",'Calc_오픈정렬(시즌미반영)'!S27/'Calc_오픈정렬(시즌미반영)'!$F27*100)</f>
        <v>140.20946501502917</v>
      </c>
      <c r="T27">
        <f>IF(OR('Calc_오픈정렬(시즌미반영)'!$F27="",'Calc_오픈정렬(시즌미반영)'!T27=""),"",'Calc_오픈정렬(시즌미반영)'!T27/'Calc_오픈정렬(시즌미반영)'!$F27*100)</f>
        <v>105.03713488522557</v>
      </c>
      <c r="U27">
        <f>IF(OR('Calc_오픈정렬(시즌미반영)'!$F27="",'Calc_오픈정렬(시즌미반영)'!U27=""),"",'Calc_오픈정렬(시즌미반영)'!U27/'Calc_오픈정렬(시즌미반영)'!$F27*100)</f>
        <v>126.75733599320654</v>
      </c>
      <c r="V27">
        <f>IF(OR('Calc_오픈정렬(시즌미반영)'!$F27="",'Calc_오픈정렬(시즌미반영)'!V27=""),"",'Calc_오픈정렬(시즌미반영)'!V27/'Calc_오픈정렬(시즌미반영)'!$F27*100)</f>
        <v>139.81857148633893</v>
      </c>
      <c r="W27">
        <f>IF(OR('Calc_오픈정렬(시즌미반영)'!$F27="",'Calc_오픈정렬(시즌미반영)'!W27=""),"",'Calc_오픈정렬(시즌미반영)'!W27/'Calc_오픈정렬(시즌미반영)'!$F27*100)</f>
        <v>119.60263650945558</v>
      </c>
      <c r="X27">
        <f>IF(OR('Calc_오픈정렬(시즌미반영)'!$F27="",'Calc_오픈정렬(시즌미반영)'!X27=""),"",'Calc_오픈정렬(시즌미반영)'!X27/'Calc_오픈정렬(시즌미반영)'!$F27*100)</f>
        <v>150.22173098437776</v>
      </c>
      <c r="Y27">
        <f>IF(OR('Calc_오픈정렬(시즌미반영)'!$F27="",'Calc_오픈정렬(시즌미반영)'!Y27=""),"",'Calc_오픈정렬(시즌미반영)'!Y27/'Calc_오픈정렬(시즌미반영)'!$F27*100)</f>
        <v>144.70339268624727</v>
      </c>
      <c r="Z27">
        <f>IF(OR('Calc_오픈정렬(시즌미반영)'!$F27="",'Calc_오픈정렬(시즌미반영)'!Z27=""),"",'Calc_오픈정렬(시즌미반영)'!Z27/'Calc_오픈정렬(시즌미반영)'!$F27*100)</f>
        <v>140.61383763091564</v>
      </c>
      <c r="AA27">
        <f>IF(OR('Calc_오픈정렬(시즌미반영)'!$F27="",'Calc_오픈정렬(시즌미반영)'!AA27=""),"",'Calc_오픈정렬(시즌미반영)'!AA27/'Calc_오픈정렬(시즌미반영)'!$F27*100)</f>
        <v>138.17412284840071</v>
      </c>
      <c r="AB27">
        <f>IF(OR('Calc_오픈정렬(시즌미반영)'!$F27="",'Calc_오픈정렬(시즌미반영)'!AB27=""),"",'Calc_오픈정렬(시즌미반영)'!AB27/'Calc_오픈정렬(시즌미반영)'!$F27*100)</f>
        <v>154.1117955492054</v>
      </c>
      <c r="AC27">
        <f>IF(OR('Calc_오픈정렬(시즌미반영)'!$F27="",'Calc_오픈정렬(시즌미반영)'!AC27=""),"",'Calc_오픈정렬(시즌미반영)'!AC27/'Calc_오픈정렬(시즌미반영)'!$F27*100)</f>
        <v>145.25333944385287</v>
      </c>
      <c r="AD27">
        <f>IF(OR('Calc_오픈정렬(시즌미반영)'!$F27="",'Calc_오픈정렬(시즌미반영)'!AD27=""),"",'Calc_오픈정렬(시즌미반영)'!AD27/'Calc_오픈정렬(시즌미반영)'!$F27*100)</f>
        <v>127.72513445389477</v>
      </c>
      <c r="AE27">
        <f>IF(OR('Calc_오픈정렬(시즌미반영)'!$F27="",'Calc_오픈정렬(시즌미반영)'!AE27=""),"",'Calc_오픈정렬(시즌미반영)'!AE27/'Calc_오픈정렬(시즌미반영)'!$F27*100)</f>
        <v>160.59254067314561</v>
      </c>
      <c r="AF27">
        <f>IF(OR('Calc_오픈정렬(시즌미반영)'!$F27="",'Calc_오픈정렬(시즌미반영)'!AF27=""),"",'Calc_오픈정렬(시즌미반영)'!AF27/'Calc_오픈정렬(시즌미반영)'!$F27*100)</f>
        <v>135.90694038199734</v>
      </c>
      <c r="AG27">
        <f>IF(OR('Calc_오픈정렬(시즌미반영)'!$F27="",'Calc_오픈정렬(시즌미반영)'!AG27=""),"",'Calc_오픈정렬(시즌미반영)'!AG27/'Calc_오픈정렬(시즌미반영)'!$F27*100)</f>
        <v>144.96758279529308</v>
      </c>
      <c r="AH27">
        <f>IF(OR('Calc_오픈정렬(시즌미반영)'!$F27="",'Calc_오픈정렬(시즌미반영)'!AH27=""),"",'Calc_오픈정렬(시즌미반영)'!AH27/'Calc_오픈정렬(시즌미반영)'!$F27*100)</f>
        <v>148.58536979875723</v>
      </c>
      <c r="AI27">
        <f>IF(OR('Calc_오픈정렬(시즌미반영)'!$F27="",'Calc_오픈정렬(시즌미반영)'!AI27=""),"",'Calc_오픈정렬(시즌미반영)'!AI27/'Calc_오픈정렬(시즌미반영)'!$F27*100)</f>
        <v>121.22821442531912</v>
      </c>
      <c r="AJ27">
        <f>IF(OR('Calc_오픈정렬(시즌미반영)'!$F27="",'Calc_오픈정렬(시즌미반영)'!AJ27=""),"",'Calc_오픈정렬(시즌미반영)'!AJ27/'Calc_오픈정렬(시즌미반영)'!$F27*100)</f>
        <v>139.85092129560985</v>
      </c>
      <c r="AK27">
        <f>IF(OR('Calc_오픈정렬(시즌미반영)'!$F27="",'Calc_오픈정렬(시즌미반영)'!AK27=""),"",'Calc_오픈정렬(시즌미반영)'!AK27/'Calc_오픈정렬(시즌미반영)'!$F27*100)</f>
        <v>133.04398226152125</v>
      </c>
      <c r="AL27">
        <f>IF(OR('Calc_오픈정렬(시즌미반영)'!$F27="",'Calc_오픈정렬(시즌미반영)'!AL27=""),"",'Calc_오픈정렬(시즌미반영)'!AL27/'Calc_오픈정렬(시즌미반영)'!$F27*100)</f>
        <v>147.45851810915366</v>
      </c>
      <c r="AM27">
        <f>IF(OR('Calc_오픈정렬(시즌미반영)'!$F27="",'Calc_오픈정렬(시즌미반영)'!AM27=""),"",'Calc_오픈정렬(시즌미반영)'!AM27/'Calc_오픈정렬(시즌미반영)'!$F27*100)</f>
        <v>92.199652239550332</v>
      </c>
      <c r="AN27">
        <f>IF(OR('Calc_오픈정렬(시즌미반영)'!$F27="",'Calc_오픈정렬(시즌미반영)'!AN27=""),"",'Calc_오픈정렬(시즌미반영)'!AN27/'Calc_오픈정렬(시즌미반영)'!$F27*100)</f>
        <v>168.30527436681987</v>
      </c>
      <c r="AO27">
        <f>IF(OR('Calc_오픈정렬(시즌미반영)'!$F27="",'Calc_오픈정렬(시즌미반영)'!AO27=""),"",'Calc_오픈정렬(시즌미반영)'!AO27/'Calc_오픈정렬(시즌미반영)'!$F27*100)</f>
        <v>119.65116122336195</v>
      </c>
      <c r="AP27">
        <f>IF(OR('Calc_오픈정렬(시즌미반영)'!$F27="",'Calc_오픈정렬(시즌미반영)'!AP27=""),"",'Calc_오픈정렬(시즌미반영)'!AP27/'Calc_오픈정렬(시즌미반영)'!$F27*100)</f>
        <v>124.61955276388683</v>
      </c>
      <c r="AQ27">
        <f>IF(OR('Calc_오픈정렬(시즌미반영)'!$F27="",'Calc_오픈정렬(시즌미반영)'!AQ27=""),"",'Calc_오픈정렬(시즌미반영)'!AQ27/'Calc_오픈정렬(시즌미반영)'!$F27*100)</f>
        <v>158.31187911954603</v>
      </c>
      <c r="AR27">
        <f>IF(OR('Calc_오픈정렬(시즌미반영)'!$F27="",'Calc_오픈정렬(시즌미반영)'!AR27=""),"",'Calc_오픈정렬(시즌미반영)'!AR27/'Calc_오픈정렬(시즌미반영)'!$F27*100)</f>
        <v>131.46423324212483</v>
      </c>
      <c r="AS27">
        <f>IF(OR('Calc_오픈정렬(시즌미반영)'!$F27="",'Calc_오픈정렬(시즌미반영)'!AS27=""),"",'Calc_오픈정렬(시즌미반영)'!AS27/'Calc_오픈정렬(시즌미반영)'!$F27*100)</f>
        <v>149.76586825540176</v>
      </c>
      <c r="AT27">
        <f>IF(OR('Calc_오픈정렬(시즌미반영)'!$F27="",'Calc_오픈정렬(시즌미반영)'!AT27=""),"",'Calc_오픈정렬(시즌미반영)'!AT27/'Calc_오픈정렬(시즌미반영)'!$F27*100)</f>
        <v>145.13714971222149</v>
      </c>
      <c r="AU27">
        <f>IF(OR('Calc_오픈정렬(시즌미반영)'!$F27="",'Calc_오픈정렬(시즌미반영)'!AU27=""),"",'Calc_오픈정렬(시즌미반영)'!AU27/'Calc_오픈정렬(시즌미반영)'!$F27*100)</f>
        <v>150.12710779226032</v>
      </c>
      <c r="AV27">
        <f>IF(OR('Calc_오픈정렬(시즌미반영)'!$F27="",'Calc_오픈정렬(시즌미반영)'!AV27=""),"",'Calc_오픈정렬(시즌미반영)'!AV27/'Calc_오픈정렬(시즌미반영)'!$F27*100)</f>
        <v>158.75021903516694</v>
      </c>
      <c r="AW27">
        <f>IF(OR('Calc_오픈정렬(시즌미반영)'!$F27="",'Calc_오픈정렬(시즌미반영)'!AW27=""),"",'Calc_오픈정렬(시즌미반영)'!AW27/'Calc_오픈정렬(시즌미반영)'!$F27*100)</f>
        <v>167.02691773713084</v>
      </c>
      <c r="AX27">
        <f>IF(OR('Calc_오픈정렬(시즌미반영)'!$F27="",'Calc_오픈정렬(시즌미반영)'!AX27=""),"",'Calc_오픈정렬(시즌미반영)'!AX27/'Calc_오픈정렬(시즌미반영)'!$F27*100)</f>
        <v>159.63444715523863</v>
      </c>
      <c r="AY27">
        <f>IF(OR('Calc_오픈정렬(시즌미반영)'!$F27="",'Calc_오픈정렬(시즌미반영)'!AY27=""),"",'Calc_오픈정렬(시즌미반영)'!AY27/'Calc_오픈정렬(시즌미반영)'!$F27*100)</f>
        <v>145.48814514281091</v>
      </c>
      <c r="AZ27">
        <f>IF(OR('Calc_오픈정렬(시즌미반영)'!$F27="",'Calc_오픈정렬(시즌미반영)'!AZ27=""),"",'Calc_오픈정렬(시즌미반영)'!AZ27/'Calc_오픈정렬(시즌미반영)'!$F27*100)</f>
        <v>160.70118211594712</v>
      </c>
      <c r="BA27">
        <f>IF(OR('Calc_오픈정렬(시즌미반영)'!$F27="",'Calc_오픈정렬(시즌미반영)'!BA27=""),"",'Calc_오픈정렬(시즌미반영)'!BA27/'Calc_오픈정렬(시즌미반영)'!$F27*100)</f>
        <v>127.58737818274946</v>
      </c>
      <c r="BB27">
        <f>IF(OR('Calc_오픈정렬(시즌미반영)'!$F27="",'Calc_오픈정렬(시즌미반영)'!BB27=""),"",'Calc_오픈정렬(시즌미반영)'!BB27/'Calc_오픈정렬(시즌미반영)'!$F27*100)</f>
        <v>141.38699807249054</v>
      </c>
      <c r="BC27">
        <f>IF(OR('Calc_오픈정렬(시즌미반영)'!$F27="",'Calc_오픈정렬(시즌미반영)'!BC27=""),"",'Calc_오픈정렬(시즌미반영)'!BC27/'Calc_오픈정렬(시즌미반영)'!$F27*100)</f>
        <v>160.46772432570867</v>
      </c>
      <c r="BD27">
        <f>IF(OR('Calc_오픈정렬(시즌미반영)'!$F27="",'Calc_오픈정렬(시즌미반영)'!BD27=""),"",'Calc_오픈정렬(시즌미반영)'!BD27/'Calc_오픈정렬(시즌미반영)'!$F27*100)</f>
        <v>141.66601517745218</v>
      </c>
      <c r="BE27">
        <f>IF(OR('Calc_오픈정렬(시즌미반영)'!$F27="",'Calc_오픈정렬(시즌미반영)'!BE27=""),"",'Calc_오픈정렬(시즌미반영)'!BE27/'Calc_오픈정렬(시즌미반영)'!$F27*100)</f>
        <v>159.034897356751</v>
      </c>
      <c r="BF27">
        <f>IF(OR('Calc_오픈정렬(시즌미반영)'!$F27="",'Calc_오픈정렬(시즌미반영)'!BF27=""),"",'Calc_오픈정렬(시즌미반영)'!BF27/'Calc_오픈정렬(시즌미반영)'!$F27*100)</f>
        <v>157.31685290272145</v>
      </c>
      <c r="BG27">
        <f>IF(OR('Calc_오픈정렬(시즌미반영)'!$F27="",'Calc_오픈정렬(시즌미반영)'!BG27=""),"",'Calc_오픈정렬(시즌미반영)'!BG27/'Calc_오픈정렬(시즌미반영)'!$F27*100)</f>
        <v>136.47494911644586</v>
      </c>
      <c r="BH27">
        <f>IF(OR('Calc_오픈정렬(시즌미반영)'!$F27="",'Calc_오픈정렬(시즌미반영)'!BH27=""),"",'Calc_오픈정렬(시즌미반영)'!BH27/'Calc_오픈정렬(시즌미반영)'!$F27*100)</f>
        <v>162.28767067894162</v>
      </c>
      <c r="BI27">
        <f>IF(OR('Calc_오픈정렬(시즌미반영)'!$F27="",'Calc_오픈정렬(시즌미반영)'!BI27=""),"",'Calc_오픈정렬(시즌미반영)'!BI27/'Calc_오픈정렬(시즌미반영)'!$F27*100)</f>
        <v>152.45305907883917</v>
      </c>
      <c r="BJ27">
        <f>IF(OR('Calc_오픈정렬(시즌미반영)'!$F27="",'Calc_오픈정렬(시즌미반영)'!BJ27=""),"",'Calc_오픈정렬(시즌미반영)'!BJ27/'Calc_오픈정렬(시즌미반영)'!$F27*100)</f>
        <v>192.63799215517125</v>
      </c>
      <c r="BK27">
        <f>IF(OR('Calc_오픈정렬(시즌미반영)'!$F27="",'Calc_오픈정렬(시즌미반영)'!BK27=""),"",'Calc_오픈정렬(시즌미반영)'!BK27/'Calc_오픈정렬(시즌미반영)'!$F27*100)</f>
        <v>180.35800455593147</v>
      </c>
      <c r="BL27">
        <f>IF(OR('Calc_오픈정렬(시즌미반영)'!$F27="",'Calc_오픈정렬(시즌미반영)'!BL27=""),"",'Calc_오픈정렬(시즌미반영)'!BL27/'Calc_오픈정렬(시즌미반영)'!$F27*100)</f>
        <v>151.35747887153082</v>
      </c>
      <c r="BM27">
        <f>IF(OR('Calc_오픈정렬(시즌미반영)'!$F27="",'Calc_오픈정렬(시즌미반영)'!BM27=""),"",'Calc_오픈정렬(시즌미반영)'!BM27/'Calc_오픈정렬(시즌미반영)'!$F27*100)</f>
        <v>131.97805604604454</v>
      </c>
      <c r="BN27">
        <f>IF(OR('Calc_오픈정렬(시즌미반영)'!$F27="",'Calc_오픈정렬(시즌미반영)'!BN27=""),"",'Calc_오픈정렬(시즌미반영)'!BN27/'Calc_오픈정렬(시즌미반영)'!$F27*100)</f>
        <v>130.87169256897923</v>
      </c>
    </row>
    <row r="28" spans="1:66" x14ac:dyDescent="0.3">
      <c r="A28" t="str">
        <f>'Calc_오픈정렬(시즌미반영)'!A28</f>
        <v>(1014) #자곡점</v>
      </c>
      <c r="B28" t="str">
        <f>'Calc_오픈정렬(시즌미반영)'!B28</f>
        <v>150-2</v>
      </c>
      <c r="C28">
        <f>'Calc_오픈정렬(시즌미반영)'!C28</f>
        <v>2</v>
      </c>
      <c r="D28" t="str">
        <f>'Calc_오픈정렬(시즌미반영)'!D28</f>
        <v>2</v>
      </c>
      <c r="E28" s="1">
        <f>'Calc_오픈정렬(시즌미반영)'!E28</f>
        <v>44166</v>
      </c>
      <c r="F28">
        <f>'Calc_오픈정렬(시즌미반영)'!F28</f>
        <v>5875583.333333333</v>
      </c>
      <c r="G28">
        <f>IF(OR('Calc_오픈정렬(시즌미반영)'!$F28="",'Calc_오픈정렬(시즌미반영)'!G28=""),"",'Calc_오픈정렬(시즌미반영)'!G28/'Calc_오픈정렬(시즌미반영)'!$F28*100)</f>
        <v>48.676017984029954</v>
      </c>
      <c r="H28">
        <f>IF(OR('Calc_오픈정렬(시즌미반영)'!$F28="",'Calc_오픈정렬(시즌미반영)'!H28=""),"",'Calc_오픈정렬(시즌미반영)'!H28/'Calc_오픈정렬(시즌미반영)'!$F28*100)</f>
        <v>58.241025713758923</v>
      </c>
      <c r="I28">
        <f>IF(OR('Calc_오픈정렬(시즌미반영)'!$F28="",'Calc_오픈정렬(시즌미반영)'!I28=""),"",'Calc_오픈정렬(시즌미반영)'!I28/'Calc_오픈정렬(시즌미반영)'!$F28*100)</f>
        <v>58.564397861205272</v>
      </c>
      <c r="J28">
        <f>IF(OR('Calc_오픈정렬(시즌미반영)'!$F28="",'Calc_오픈정렬(시즌미반영)'!J28=""),"",'Calc_오픈정렬(시즌미반영)'!J28/'Calc_오픈정렬(시즌미반영)'!$F28*100)</f>
        <v>65.236075850624758</v>
      </c>
      <c r="K28">
        <f>IF(OR('Calc_오픈정렬(시즌미반영)'!$F28="",'Calc_오픈정렬(시즌미반영)'!K28=""),"",'Calc_오픈정렬(시즌미반영)'!K28/'Calc_오픈정렬(시즌미반영)'!$F28*100)</f>
        <v>83.515111974697547</v>
      </c>
      <c r="L28">
        <f>IF(OR('Calc_오픈정렬(시즌미반영)'!$F28="",'Calc_오픈정렬(시즌미반영)'!L28=""),"",'Calc_오픈정렬(시즌미반영)'!L28/'Calc_오픈정렬(시즌미반영)'!$F28*100)</f>
        <v>91.820670288056505</v>
      </c>
      <c r="M28">
        <f>IF(OR('Calc_오픈정렬(시즌미반영)'!$F28="",'Calc_오픈정렬(시즌미반영)'!M28=""),"",'Calc_오픈정렬(시즌미반영)'!M28/'Calc_오픈정렬(시즌미반영)'!$F28*100)</f>
        <v>122.88141602961409</v>
      </c>
      <c r="N28">
        <f>IF(OR('Calc_오픈정렬(시즌미반영)'!$F28="",'Calc_오픈정렬(시즌미반영)'!N28=""),"",'Calc_오픈정렬(시즌미반영)'!N28/'Calc_오픈정렬(시즌미반영)'!$F28*100)</f>
        <v>122.48145574198308</v>
      </c>
      <c r="O28">
        <f>IF(OR('Calc_오픈정렬(시즌미반영)'!$F28="",'Calc_오픈정렬(시즌미반영)'!O28=""),"",'Calc_오픈정렬(시즌미반영)'!O28/'Calc_오픈정렬(시즌미반영)'!$F28*100)</f>
        <v>114.06527011502405</v>
      </c>
      <c r="P28">
        <f>IF(OR('Calc_오픈정렬(시즌미반영)'!$F28="",'Calc_오픈정렬(시즌미반영)'!P28=""),"",'Calc_오픈정렬(시즌미반영)'!P28/'Calc_오픈정렬(시즌미반영)'!$F28*100)</f>
        <v>107.44465088572765</v>
      </c>
      <c r="Q28">
        <f>IF(OR('Calc_오픈정렬(시즌미반영)'!$F28="",'Calc_오픈정렬(시즌미반영)'!Q28=""),"",'Calc_오픈정렬(시즌미반영)'!Q28/'Calc_오픈정렬(시즌미반영)'!$F28*100)</f>
        <v>136.40347766888394</v>
      </c>
      <c r="R28">
        <f>IF(OR('Calc_오픈정렬(시즌미반영)'!$F28="",'Calc_오픈정렬(시즌미반영)'!R28=""),"",'Calc_오픈정렬(시즌미반영)'!R28/'Calc_오픈정렬(시즌미반영)'!$F28*100)</f>
        <v>110.3975491795141</v>
      </c>
      <c r="S28">
        <f>IF(OR('Calc_오픈정렬(시즌미반영)'!$F28="",'Calc_오픈정렬(시즌미반영)'!S28=""),"",'Calc_오픈정렬(시즌미반영)'!S28/'Calc_오픈정렬(시즌미반영)'!$F28*100)</f>
        <v>110.01460847859079</v>
      </c>
      <c r="T28">
        <f>IF(OR('Calc_오픈정렬(시즌미반영)'!$F28="",'Calc_오픈정렬(시즌미반영)'!T28=""),"",'Calc_오픈정렬(시즌미반영)'!T28/'Calc_오픈정렬(시즌미반영)'!$F28*100)</f>
        <v>119.03498943367326</v>
      </c>
      <c r="U28">
        <f>IF(OR('Calc_오픈정렬(시즌미반영)'!$F28="",'Calc_오픈정렬(시즌미반영)'!U28=""),"",'Calc_오픈정렬(시즌미반영)'!U28/'Calc_오픈정렬(시즌미반영)'!$F28*100)</f>
        <v>102.1855985930475</v>
      </c>
      <c r="V28">
        <f>IF(OR('Calc_오픈정렬(시즌미반영)'!$F28="",'Calc_오픈정렬(시즌미반영)'!V28=""),"",'Calc_오픈정렬(시즌미반영)'!V28/'Calc_오픈정렬(시즌미반영)'!$F28*100)</f>
        <v>125.58753031613882</v>
      </c>
      <c r="W28">
        <f>IF(OR('Calc_오픈정렬(시즌미반영)'!$F28="",'Calc_오픈정렬(시즌미반영)'!W28=""),"",'Calc_오픈정렬(시즌미반영)'!W28/'Calc_오픈정렬(시즌미반영)'!$F28*100)</f>
        <v>106.01330364360986</v>
      </c>
      <c r="X28">
        <f>IF(OR('Calc_오픈정렬(시즌미반영)'!$F28="",'Calc_오픈정렬(시즌미반영)'!X28=""),"",'Calc_오픈정렬(시즌미반영)'!X28/'Calc_오픈정렬(시즌미반영)'!$F28*100)</f>
        <v>116.873501921795</v>
      </c>
      <c r="Y28">
        <f>IF(OR('Calc_오픈정렬(시즌미반영)'!$F28="",'Calc_오픈정렬(시즌미반영)'!Y28=""),"",'Calc_오픈정렬(시즌미반영)'!Y28/'Calc_오픈정렬(시즌미반영)'!$F28*100)</f>
        <v>110.25288269249862</v>
      </c>
      <c r="Z28">
        <f>IF(OR('Calc_오픈정렬(시즌미반영)'!$F28="",'Calc_오픈정렬(시즌미반영)'!Z28=""),"",'Calc_오픈정렬(시즌미반영)'!Z28/'Calc_오픈정렬(시즌미반영)'!$F28*100)</f>
        <v>120.4986738905357</v>
      </c>
      <c r="AA28">
        <f>IF(OR('Calc_오픈정렬(시즌미반영)'!$F28="",'Calc_오픈정렬(시즌미반영)'!AA28=""),"",'Calc_오픈정렬(시즌미반영)'!AA28/'Calc_오픈정렬(시즌미반영)'!$F28*100)</f>
        <v>98.526387450891406</v>
      </c>
      <c r="AB28">
        <f>IF(OR('Calc_오픈정렬(시즌미반영)'!$F28="",'Calc_오픈정렬(시즌미반영)'!AB28=""),"",'Calc_오픈정렬(시즌미반영)'!AB28/'Calc_오픈정렬(시즌미반영)'!$F28*100)</f>
        <v>90.910122399194421</v>
      </c>
      <c r="AC28">
        <f>IF(OR('Calc_오픈정렬(시즌미반영)'!$F28="",'Calc_오픈정렬(시즌미반영)'!AC28=""),"",'Calc_오픈정렬(시즌미반영)'!AC28/'Calc_오픈정렬(시즌미반영)'!$F28*100)</f>
        <v>107.30849419206605</v>
      </c>
      <c r="AD28">
        <f>IF(OR('Calc_오픈정렬(시즌미반영)'!$F28="",'Calc_오픈정렬(시즌미반영)'!AD28=""),"",'Calc_오픈정렬(시즌미반영)'!AD28/'Calc_오픈정렬(시즌미반영)'!$F28*100)</f>
        <v>96.960585473782743</v>
      </c>
      <c r="AE28">
        <f>IF(OR('Calc_오픈정렬(시즌미반영)'!$F28="",'Calc_오픈정렬(시즌미반영)'!AE28=""),"",'Calc_오픈정렬(시즌미반영)'!AE28/'Calc_오픈정렬(시즌미반영)'!$F28*100)</f>
        <v>102.03242231267818</v>
      </c>
      <c r="AF28">
        <f>IF(OR('Calc_오픈정렬(시즌미반영)'!$F28="",'Calc_오픈정렬(시즌미반영)'!AF28=""),"",'Calc_오픈정렬(시즌미반영)'!AF28/'Calc_오픈정렬(시즌미반영)'!$F28*100)</f>
        <v>99.785836867261409</v>
      </c>
      <c r="AG28">
        <f>IF(OR('Calc_오픈정렬(시즌미반영)'!$F28="",'Calc_오픈정렬(시즌미반영)'!AG28=""),"",'Calc_오픈정렬(시즌미반영)'!AG28/'Calc_오픈정렬(시즌미반영)'!$F28*100)</f>
        <v>89.514516289162785</v>
      </c>
      <c r="AH28">
        <f>IF(OR('Calc_오픈정렬(시즌미반영)'!$F28="",'Calc_오픈정렬(시즌미반영)'!AH28=""),"",'Calc_오픈정렬(시즌미반영)'!AH28/'Calc_오픈정렬(시즌미반영)'!$F28*100)</f>
        <v>113.54617272043912</v>
      </c>
      <c r="AI28">
        <f>IF(OR('Calc_오픈정렬(시즌미반영)'!$F28="",'Calc_오픈정렬(시즌미반영)'!AI28=""),"",'Calc_오픈정렬(시즌미반영)'!AI28/'Calc_오픈정렬(시즌미반영)'!$F28*100)</f>
        <v>110.26990227920632</v>
      </c>
      <c r="AJ28">
        <f>IF(OR('Calc_오픈정렬(시즌미반영)'!$F28="",'Calc_오픈정렬(시즌미반영)'!AJ28=""),"",'Calc_오픈정렬(시즌미반영)'!AJ28/'Calc_오픈정렬(시즌미반영)'!$F28*100)</f>
        <v>109.18915852326721</v>
      </c>
      <c r="AK28">
        <f>IF(OR('Calc_오픈정렬(시즌미반영)'!$F28="",'Calc_오픈정렬(시즌미반영)'!AK28=""),"",'Calc_오픈정렬(시즌미반영)'!AK28/'Calc_오픈정렬(시즌미반영)'!$F28*100)</f>
        <v>109.34233480363653</v>
      </c>
      <c r="AL28">
        <f>IF(OR('Calc_오픈정렬(시즌미반영)'!$F28="",'Calc_오픈정렬(시즌미반영)'!AL28=""),"",'Calc_오픈정렬(시즌미반영)'!AL28/'Calc_오픈정렬(시즌미반영)'!$F28*100)</f>
        <v>121.93682896733658</v>
      </c>
      <c r="AM28">
        <f>IF(OR('Calc_오픈정렬(시즌미반영)'!$F28="",'Calc_오픈정렬(시즌미반영)'!AM28=""),"",'Calc_오픈정렬(시즌미반영)'!AM28/'Calc_오픈정렬(시즌미반영)'!$F28*100)</f>
        <v>103.93010623058704</v>
      </c>
      <c r="AN28">
        <f>IF(OR('Calc_오픈정렬(시즌미반영)'!$F28="",'Calc_오픈정렬(시즌미반영)'!AN28=""),"",'Calc_오픈정렬(시즌미반영)'!AN28/'Calc_오픈정렬(시즌미반영)'!$F28*100)</f>
        <v>109.58060901754436</v>
      </c>
      <c r="AO28">
        <f>IF(OR('Calc_오픈정렬(시즌미반영)'!$F28="",'Calc_오픈정렬(시즌미반영)'!AO28=""),"",'Calc_오픈정렬(시즌미반영)'!AO28/'Calc_오픈정렬(시즌미반영)'!$F28*100)</f>
        <v>128.87231055072547</v>
      </c>
      <c r="AP28">
        <f>IF(OR('Calc_오픈정렬(시즌미반영)'!$F28="",'Calc_오픈정렬(시즌미반영)'!AP28=""),"",'Calc_오픈정렬(시즌미반영)'!AP28/'Calc_오픈정렬(시즌미반영)'!$F28*100)</f>
        <v>115.42683705164028</v>
      </c>
      <c r="AQ28">
        <f>IF(OR('Calc_오픈정렬(시즌미반영)'!$F28="",'Calc_오픈정렬(시즌미반영)'!AQ28=""),"",'Calc_오픈정렬(시즌미반영)'!AQ28/'Calc_오픈정렬(시즌미반영)'!$F28*100)</f>
        <v>118.02232402456494</v>
      </c>
      <c r="AR28">
        <f>IF(OR('Calc_오픈정렬(시즌미반영)'!$F28="",'Calc_오픈정렬(시즌미반영)'!AR28=""),"",'Calc_오픈정렬(시즌미반영)'!AR28/'Calc_오픈정렬(시즌미반영)'!$F28*100)</f>
        <v>115.39960571290794</v>
      </c>
      <c r="AS28">
        <f>IF(OR('Calc_오픈정렬(시즌미반영)'!$F28="",'Calc_오픈정렬(시즌미반영)'!AS28=""),"",'Calc_오픈정렬(시즌미반영)'!AS28/'Calc_오픈정렬(시즌미반영)'!$F28*100)</f>
        <v>109.16277816387026</v>
      </c>
      <c r="AT28">
        <f>IF(OR('Calc_오픈정렬(시즌미반영)'!$F28="",'Calc_오픈정렬(시즌미반영)'!AT28=""),"",'Calc_오픈정렬(시즌미반영)'!AT28/'Calc_오픈정렬(시즌미반영)'!$F28*100)</f>
        <v>130.30025387550174</v>
      </c>
      <c r="AU28">
        <f>IF(OR('Calc_오픈정렬(시즌미반영)'!$F28="",'Calc_오픈정렬(시즌미반영)'!AU28=""),"",'Calc_오픈정렬(시즌미반영)'!AU28/'Calc_오픈정렬(시즌미반영)'!$F28*100)</f>
        <v>130.48832030862187</v>
      </c>
      <c r="AV28">
        <f>IF(OR('Calc_오픈정렬(시즌미반영)'!$F28="",'Calc_오픈정렬(시즌미반영)'!AV28=""),"",'Calc_오픈정렬(시즌미반영)'!AV28/'Calc_오픈정렬(시즌미반영)'!$F28*100)</f>
        <v>124.46168465542429</v>
      </c>
      <c r="AW28">
        <f>IF(OR('Calc_오픈정렬(시즌미반영)'!$F28="",'Calc_오픈정렬(시즌미반영)'!AW28=""),"",'Calc_오픈정렬(시즌미반영)'!AW28/'Calc_오픈정렬(시즌미반영)'!$F28*100)</f>
        <v>118.94904052079936</v>
      </c>
      <c r="AX28">
        <f>IF(OR('Calc_오픈정렬(시즌미반영)'!$F28="",'Calc_오픈정렬(시즌미반영)'!AX28=""),"",'Calc_오픈정렬(시즌미반영)'!AX28/'Calc_오픈정렬(시즌미반영)'!$F28*100)</f>
        <v>120.88586948813594</v>
      </c>
      <c r="AY28">
        <f>IF(OR('Calc_오픈정렬(시즌미반영)'!$F28="",'Calc_오픈정렬(시즌미반영)'!AY28=""),"",'Calc_오픈정렬(시즌미반영)'!AY28/'Calc_오픈정렬(시즌미반영)'!$F28*100)</f>
        <v>110.68603117420966</v>
      </c>
      <c r="AZ28">
        <f>IF(OR('Calc_오픈정렬(시즌미반영)'!$F28="",'Calc_오픈정렬(시즌미반영)'!AZ28=""),"",'Calc_오픈정렬(시즌미반영)'!AZ28/'Calc_오픈정렬(시즌미반영)'!$F28*100)</f>
        <v>101.06656076701606</v>
      </c>
      <c r="BA28">
        <f>IF(OR('Calc_오픈정렬(시즌미반영)'!$F28="",'Calc_오픈정렬(시즌미반영)'!BA28=""),"",'Calc_오픈정렬(시즌미반영)'!BA28/'Calc_오픈정렬(시즌미반영)'!$F28*100)</f>
        <v>116.87009800445347</v>
      </c>
      <c r="BB28">
        <f>IF(OR('Calc_오픈정렬(시즌미반영)'!$F28="",'Calc_오픈정렬(시즌미반영)'!BB28=""),"",'Calc_오픈정렬(시즌미반영)'!BB28/'Calc_오픈정렬(시즌미반영)'!$F28*100)</f>
        <v>106.24647198150538</v>
      </c>
      <c r="BC28">
        <f>IF(OR('Calc_오픈정렬(시즌미반영)'!$F28="",'Calc_오픈정렬(시즌미반영)'!BC28=""),"",'Calc_오픈정렬(시즌미반영)'!BC28/'Calc_오픈정렬(시즌미반영)'!$F28*100)</f>
        <v>99.836044648049139</v>
      </c>
      <c r="BD28">
        <f>IF(OR('Calc_오픈정렬(시즌미반영)'!$F28="",'Calc_오픈정렬(시즌미반영)'!BD28=""),"",'Calc_오픈정렬(시즌미반영)'!BD28/'Calc_오픈정렬(시즌미반영)'!$F28*100)</f>
        <v>91.688768491071812</v>
      </c>
      <c r="BE28">
        <f>IF(OR('Calc_오픈정렬(시즌미반영)'!$F28="",'Calc_오픈정렬(시즌미반영)'!BE28=""),"",'Calc_오픈정렬(시즌미반영)'!BE28/'Calc_오픈정렬(시즌미반영)'!$F28*100)</f>
        <v>83.241947608038927</v>
      </c>
      <c r="BF28">
        <f>IF(OR('Calc_오픈정렬(시즌미반영)'!$F28="",'Calc_오픈정렬(시즌미반영)'!BF28=""),"",'Calc_오픈정렬(시즌미반영)'!BF28/'Calc_오픈정렬(시즌미반영)'!$F28*100)</f>
        <v>101.94732437913967</v>
      </c>
      <c r="BG28">
        <f>IF(OR('Calc_오픈정렬(시즌미반영)'!$F28="",'Calc_오픈정렬(시즌미반영)'!BG28=""),"",'Calc_오픈정렬(시즌미반영)'!BG28/'Calc_오픈정렬(시즌미반영)'!$F28*100)</f>
        <v>100.9321060320252</v>
      </c>
      <c r="BH28">
        <f>IF(OR('Calc_오픈정렬(시즌미반영)'!$F28="",'Calc_오픈정렬(시즌미반영)'!BH28=""),"",'Calc_오픈정렬(시즌미반영)'!BH28/'Calc_오픈정렬(시즌미반영)'!$F28*100)</f>
        <v>105.8618293219113</v>
      </c>
      <c r="BI28">
        <f>IF(OR('Calc_오픈정렬(시즌미반영)'!$F28="",'Calc_오픈정렬(시즌미반영)'!BI28=""),"",'Calc_오픈정렬(시즌미반영)'!BI28/'Calc_오픈정렬(시즌미반영)'!$F28*100)</f>
        <v>124.99184478136922</v>
      </c>
      <c r="BJ28">
        <f>IF(OR('Calc_오픈정렬(시즌미반영)'!$F28="",'Calc_오픈정렬(시즌미반영)'!BJ28=""),"",'Calc_오픈정렬(시즌미반영)'!BJ28/'Calc_오픈정렬(시즌미반영)'!$F28*100)</f>
        <v>123.12734905754039</v>
      </c>
      <c r="BK28">
        <f>IF(OR('Calc_오픈정렬(시즌미반영)'!$F28="",'Calc_오픈정렬(시즌미반영)'!BK28=""),"",'Calc_오픈정렬(시즌미반영)'!BK28/'Calc_오픈정렬(시즌미반영)'!$F28*100)</f>
        <v>135.05722836030463</v>
      </c>
      <c r="BL28">
        <f>IF(OR('Calc_오픈정렬(시즌미반영)'!$F28="",'Calc_오픈정렬(시즌미반영)'!BL28=""),"",'Calc_오픈정렬(시즌미반영)'!BL28/'Calc_오픈정렬(시즌미반영)'!$F28*100)</f>
        <v>118.79075836441773</v>
      </c>
      <c r="BM28">
        <f>IF(OR('Calc_오픈정렬(시즌미반영)'!$F28="",'Calc_오픈정렬(시즌미반영)'!BM28=""),"",'Calc_오픈정렬(시즌미반영)'!BM28/'Calc_오픈정렬(시즌미반영)'!$F28*100)</f>
        <v>153.93875785383014</v>
      </c>
      <c r="BN28">
        <f>IF(OR('Calc_오픈정렬(시즌미반영)'!$F28="",'Calc_오픈정렬(시즌미반영)'!BN28=""),"",'Calc_오픈정렬(시즌미반영)'!BN28/'Calc_오픈정렬(시즌미반영)'!$F28*100)</f>
        <v>126.92271689335813</v>
      </c>
    </row>
    <row r="29" spans="1:66" x14ac:dyDescent="0.3">
      <c r="A29" t="str">
        <f>'Calc_오픈정렬(시즌미반영)'!A29</f>
        <v>(1015) #사당점</v>
      </c>
      <c r="B29" t="str">
        <f>'Calc_오픈정렬(시즌미반영)'!B29</f>
        <v>150-1</v>
      </c>
      <c r="C29">
        <f>'Calc_오픈정렬(시즌미반영)'!C29</f>
        <v>1</v>
      </c>
      <c r="D29" t="str">
        <f>'Calc_오픈정렬(시즌미반영)'!D29</f>
        <v>1</v>
      </c>
      <c r="E29" s="1">
        <f>'Calc_오픈정렬(시즌미반영)'!E29</f>
        <v>44166</v>
      </c>
      <c r="F29">
        <f>'Calc_오픈정렬(시즌미반영)'!F29</f>
        <v>6028300</v>
      </c>
      <c r="G29">
        <f>IF(OR('Calc_오픈정렬(시즌미반영)'!$F29="",'Calc_오픈정렬(시즌미반영)'!G29=""),"",'Calc_오픈정렬(시즌미반영)'!G29/'Calc_오픈정렬(시즌미반영)'!$F29*100)</f>
        <v>61.02881409352554</v>
      </c>
      <c r="H29">
        <f>IF(OR('Calc_오픈정렬(시즌미반영)'!$F29="",'Calc_오픈정렬(시즌미반영)'!H29=""),"",'Calc_오픈정렬(시즌미반영)'!H29/'Calc_오픈정렬(시즌미반영)'!$F29*100)</f>
        <v>75.460743493190449</v>
      </c>
      <c r="I29">
        <f>IF(OR('Calc_오픈정렬(시즌미반영)'!$F29="",'Calc_오픈정렬(시즌미반영)'!I29=""),"",'Calc_오픈정렬(시즌미반영)'!I29/'Calc_오픈정렬(시즌미반영)'!$F29*100)</f>
        <v>66.46981736144518</v>
      </c>
      <c r="J29">
        <f>IF(OR('Calc_오픈정렬(시즌미반영)'!$F29="",'Calc_오픈정렬(시즌미반영)'!J29=""),"",'Calc_오픈정렬(시즌미반영)'!J29/'Calc_오픈정렬(시즌미반영)'!$F29*100)</f>
        <v>81.814110113962485</v>
      </c>
      <c r="K29">
        <f>IF(OR('Calc_오픈정렬(시즌미반영)'!$F29="",'Calc_오픈정렬(시즌미반영)'!K29=""),"",'Calc_오픈정렬(시즌미반영)'!K29/'Calc_오픈정렬(시즌미반영)'!$F29*100)</f>
        <v>94.736492875271637</v>
      </c>
      <c r="L29">
        <f>IF(OR('Calc_오픈정렬(시즌미반영)'!$F29="",'Calc_오픈정렬(시즌미반영)'!L29=""),"",'Calc_오픈정렬(시즌미반영)'!L29/'Calc_오픈정렬(시즌미반영)'!$F29*100)</f>
        <v>108.13993994990297</v>
      </c>
      <c r="M29">
        <f>IF(OR('Calc_오픈정렬(시즌미반영)'!$F29="",'Calc_오픈정렬(시즌미반영)'!M29=""),"",'Calc_오픈정렬(시즌미반영)'!M29/'Calc_오픈정렬(시즌미반영)'!$F29*100)</f>
        <v>99.968481993265101</v>
      </c>
      <c r="N29">
        <f>IF(OR('Calc_오픈정렬(시즌미반영)'!$F29="",'Calc_오픈정렬(시즌미반영)'!N29=""),"",'Calc_오픈정렬(시즌미반영)'!N29/'Calc_오픈정렬(시즌미반영)'!$F29*100)</f>
        <v>113.56269595076556</v>
      </c>
      <c r="O29">
        <f>IF(OR('Calc_오픈정렬(시즌미반영)'!$F29="",'Calc_오픈정렬(시즌미반영)'!O29=""),"",'Calc_오픈정렬(시즌미반영)'!O29/'Calc_오픈정렬(시즌미반영)'!$F29*100)</f>
        <v>101.77827911683228</v>
      </c>
      <c r="P29">
        <f>IF(OR('Calc_오픈정렬(시즌미반영)'!$F29="",'Calc_오픈정렬(시즌미반영)'!P29=""),"",'Calc_오픈정렬(시즌미반영)'!P29/'Calc_오픈정렬(시즌미반영)'!$F29*100)</f>
        <v>98.85042217540601</v>
      </c>
      <c r="Q29">
        <f>IF(OR('Calc_오픈정렬(시즌미반영)'!$F29="",'Calc_오픈정렬(시즌미반영)'!Q29=""),"",'Calc_오픈정렬(시즌미반영)'!Q29/'Calc_오픈정렬(시즌미반영)'!$F29*100)</f>
        <v>125.69878738616194</v>
      </c>
      <c r="R29">
        <f>IF(OR('Calc_오픈정렬(시즌미반영)'!$F29="",'Calc_오픈정렬(시즌미반영)'!R29=""),"",'Calc_오픈정렬(시즌미반영)'!R29/'Calc_오픈정렬(시즌미반영)'!$F29*100)</f>
        <v>110.39596569513795</v>
      </c>
      <c r="S29">
        <f>IF(OR('Calc_오픈정렬(시즌미반영)'!$F29="",'Calc_오픈정렬(시즌미반영)'!S29=""),"",'Calc_오픈정렬(시즌미반영)'!S29/'Calc_오픈정렬(시즌미반영)'!$F29*100)</f>
        <v>99.165602242755</v>
      </c>
      <c r="T29">
        <f>IF(OR('Calc_오픈정렬(시즌미반영)'!$F29="",'Calc_오픈정렬(시즌미반영)'!T29=""),"",'Calc_오픈정렬(시즌미반영)'!T29/'Calc_오픈정렬(시즌미반영)'!$F29*100)</f>
        <v>103.11364729691621</v>
      </c>
      <c r="U29">
        <f>IF(OR('Calc_오픈정렬(시즌미반영)'!$F29="",'Calc_오픈정렬(시즌미반영)'!U29=""),"",'Calc_오픈정렬(시즌미반영)'!U29/'Calc_오픈정렬(시즌미반영)'!$F29*100)</f>
        <v>96.677338553157611</v>
      </c>
      <c r="V29">
        <f>IF(OR('Calc_오픈정렬(시즌미반영)'!$F29="",'Calc_오픈정렬(시즌미반영)'!V29=""),"",'Calc_오픈정렬(시즌미반영)'!V29/'Calc_오픈정렬(시즌미반영)'!$F29*100)</f>
        <v>117.47922299819187</v>
      </c>
      <c r="W29">
        <f>IF(OR('Calc_오픈정렬(시즌미반영)'!$F29="",'Calc_오픈정렬(시즌미반영)'!W29=""),"",'Calc_오픈정렬(시즌미반영)'!W29/'Calc_오픈정렬(시즌미반영)'!$F29*100)</f>
        <v>122.85387256772225</v>
      </c>
      <c r="X29">
        <f>IF(OR('Calc_오픈정렬(시즌미반영)'!$F29="",'Calc_오픈정렬(시즌미반영)'!X29=""),"",'Calc_오픈정렬(시즌미반영)'!X29/'Calc_오픈정렬(시즌미반영)'!$F29*100)</f>
        <v>133.66952540517227</v>
      </c>
      <c r="Y29">
        <f>IF(OR('Calc_오픈정렬(시즌미반영)'!$F29="",'Calc_오픈정렬(시즌미반영)'!Y29=""),"",'Calc_오픈정렬(시즌미반영)'!Y29/'Calc_오픈정렬(시즌미반영)'!$F29*100)</f>
        <v>137.15309457060863</v>
      </c>
      <c r="Z29">
        <f>IF(OR('Calc_오픈정렬(시즌미반영)'!$F29="",'Calc_오픈정렬(시즌미반영)'!Z29=""),"",'Calc_오픈정렬(시즌미반영)'!Z29/'Calc_오픈정렬(시즌미반영)'!$F29*100)</f>
        <v>146.92367665842775</v>
      </c>
      <c r="AA29">
        <f>IF(OR('Calc_오픈정렬(시즌미반영)'!$F29="",'Calc_오픈정렬(시즌미반영)'!AA29=""),"",'Calc_오픈정렬(시즌미반영)'!AA29/'Calc_오픈정렬(시즌미반영)'!$F29*100)</f>
        <v>157.09238093658243</v>
      </c>
      <c r="AB29">
        <f>IF(OR('Calc_오픈정렬(시즌미반영)'!$F29="",'Calc_오픈정렬(시즌미반영)'!AB29=""),"",'Calc_오픈정렬(시즌미반영)'!AB29/'Calc_오픈정렬(시즌미반영)'!$F29*100)</f>
        <v>141.17578753545777</v>
      </c>
      <c r="AC29">
        <f>IF(OR('Calc_오픈정렬(시즌미반영)'!$F29="",'Calc_오픈정렬(시즌미반영)'!AC29=""),"",'Calc_오픈정렬(시즌미반영)'!AC29/'Calc_오픈정렬(시즌미반영)'!$F29*100)</f>
        <v>154.04011081067631</v>
      </c>
      <c r="AD29">
        <f>IF(OR('Calc_오픈정렬(시즌미반영)'!$F29="",'Calc_오픈정렬(시즌미반영)'!AD29=""),"",'Calc_오픈정렬(시즌미반영)'!AD29/'Calc_오픈정렬(시즌미반영)'!$F29*100)</f>
        <v>139.5667103495181</v>
      </c>
      <c r="AE29">
        <f>IF(OR('Calc_오픈정렬(시즌미반영)'!$F29="",'Calc_오픈정렬(시즌미반영)'!AE29=""),"",'Calc_오픈정렬(시즌미반영)'!AE29/'Calc_오픈정렬(시즌미반영)'!$F29*100)</f>
        <v>135.02977622215218</v>
      </c>
      <c r="AF29">
        <f>IF(OR('Calc_오픈정렬(시즌미반영)'!$F29="",'Calc_오픈정렬(시즌미반영)'!AF29=""),"",'Calc_오픈정렬(시즌미반영)'!AF29/'Calc_오픈정렬(시즌미반영)'!$F29*100)</f>
        <v>130.50113630708492</v>
      </c>
      <c r="AG29">
        <f>IF(OR('Calc_오픈정렬(시즌미반영)'!$F29="",'Calc_오픈정렬(시즌미반영)'!AG29=""),"",'Calc_오픈정렬(시즌미반영)'!AG29/'Calc_오픈정렬(시즌미반영)'!$F29*100)</f>
        <v>123.05293366289003</v>
      </c>
      <c r="AH29">
        <f>IF(OR('Calc_오픈정렬(시즌미반영)'!$F29="",'Calc_오픈정렬(시즌미반영)'!AH29=""),"",'Calc_오픈정렬(시즌미반영)'!AH29/'Calc_오픈정렬(시즌미반영)'!$F29*100)</f>
        <v>143.15810427483703</v>
      </c>
      <c r="AI29">
        <f>IF(OR('Calc_오픈정렬(시즌미반영)'!$F29="",'Calc_오픈정렬(시즌미반영)'!AI29=""),"",'Calc_오픈정렬(시즌미반영)'!AI29/'Calc_오픈정렬(시즌미반영)'!$F29*100)</f>
        <v>143.33228273310883</v>
      </c>
      <c r="AJ29">
        <f>IF(OR('Calc_오픈정렬(시즌미반영)'!$F29="",'Calc_오픈정렬(시즌미반영)'!AJ29=""),"",'Calc_오픈정렬(시즌미반영)'!AJ29/'Calc_오픈정렬(시즌미반영)'!$F29*100)</f>
        <v>164.14246139044175</v>
      </c>
      <c r="AK29">
        <f>IF(OR('Calc_오픈정렬(시즌미반영)'!$F29="",'Calc_오픈정렬(시즌미반영)'!AK29=""),"",'Calc_오픈정렬(시즌미반영)'!AK29/'Calc_오픈정렬(시즌미반영)'!$F29*100)</f>
        <v>149.21287925285736</v>
      </c>
      <c r="AL29">
        <f>IF(OR('Calc_오픈정렬(시즌미반영)'!$F29="",'Calc_오픈정렬(시즌미반영)'!AL29=""),"",'Calc_오픈정렬(시즌미반영)'!AL29/'Calc_오픈정렬(시즌미반영)'!$F29*100)</f>
        <v>162.1352620141665</v>
      </c>
      <c r="AM29">
        <f>IF(OR('Calc_오픈정렬(시즌미반영)'!$F29="",'Calc_오픈정렬(시즌미반영)'!AM29=""),"",'Calc_오픈정렬(시즌미반영)'!AM29/'Calc_오픈정렬(시즌미반영)'!$F29*100)</f>
        <v>143.0834563641491</v>
      </c>
      <c r="AN29">
        <f>IF(OR('Calc_오픈정렬(시즌미반영)'!$F29="",'Calc_오픈정렬(시즌미반영)'!AN29=""),"",'Calc_오픈정렬(시즌미반영)'!AN29/'Calc_오픈정렬(시즌미반영)'!$F29*100)</f>
        <v>109.375777582403</v>
      </c>
      <c r="AO29">
        <f>IF(OR('Calc_오픈정렬(시즌미반영)'!$F29="",'Calc_오픈정렬(시즌미반영)'!AO29=""),"",'Calc_오픈정렬(시즌미반영)'!AO29/'Calc_오픈정렬(시즌미반영)'!$F29*100)</f>
        <v>168.15686014299223</v>
      </c>
      <c r="AP29">
        <f>IF(OR('Calc_오픈정렬(시즌미반영)'!$F29="",'Calc_오픈정렬(시즌미반영)'!AP29=""),"",'Calc_오픈정렬(시즌미반영)'!AP29/'Calc_오픈정렬(시즌미반영)'!$F29*100)</f>
        <v>147.84433422357878</v>
      </c>
      <c r="AQ29">
        <f>IF(OR('Calc_오픈정렬(시즌미반영)'!$F29="",'Calc_오픈정렬(시즌미반영)'!AQ29=""),"",'Calc_오픈정렬(시즌미반영)'!AQ29/'Calc_오픈정렬(시즌미반영)'!$F29*100)</f>
        <v>170.92978119867956</v>
      </c>
      <c r="AR29">
        <f>IF(OR('Calc_오픈정렬(시즌미반영)'!$F29="",'Calc_오픈정렬(시즌미반영)'!AR29=""),"",'Calc_오픈정렬(시즌미반영)'!AR29/'Calc_오픈정렬(시즌미반영)'!$F29*100)</f>
        <v>165.20826767081931</v>
      </c>
      <c r="AS29">
        <f>IF(OR('Calc_오픈정렬(시즌미반영)'!$F29="",'Calc_오픈정렬(시즌미반영)'!AS29=""),"",'Calc_오픈정렬(시즌미반영)'!AS29/'Calc_오픈정렬(시즌미반영)'!$F29*100)</f>
        <v>147.26672527910026</v>
      </c>
      <c r="AT29">
        <f>IF(OR('Calc_오픈정렬(시즌미반영)'!$F29="",'Calc_오픈정렬(시즌미반영)'!AT29=""),"",'Calc_오픈정렬(시즌미반영)'!AT29/'Calc_오픈정렬(시즌미반영)'!$F29*100)</f>
        <v>171.53359985402184</v>
      </c>
      <c r="AU29">
        <f>IF(OR('Calc_오픈정렬(시즌미반영)'!$F29="",'Calc_오픈정렬(시즌미반영)'!AU29=""),"",'Calc_오픈정렬(시즌미반영)'!AU29/'Calc_오픈정렬(시즌미반영)'!$F29*100)</f>
        <v>168.75503873397145</v>
      </c>
      <c r="AV29">
        <f>IF(OR('Calc_오픈정렬(시즌미반영)'!$F29="",'Calc_오픈정렬(시즌미반영)'!AV29=""),"",'Calc_오픈정렬(시즌미반영)'!AV29/'Calc_오픈정렬(시즌미반영)'!$F29*100)</f>
        <v>174.78493107509581</v>
      </c>
      <c r="AW29">
        <f>IF(OR('Calc_오픈정렬(시즌미반영)'!$F29="",'Calc_오픈정렬(시즌미반영)'!AW29=""),"",'Calc_오픈정렬(시즌미반영)'!AW29/'Calc_오픈정렬(시즌미반영)'!$F29*100)</f>
        <v>172.50037323955345</v>
      </c>
      <c r="AX29">
        <f>IF(OR('Calc_오픈정렬(시즌미반영)'!$F29="",'Calc_오픈정렬(시즌미반영)'!AX29=""),"",'Calc_오픈정렬(시즌미반영)'!AX29/'Calc_오픈정렬(시즌미반영)'!$F29*100)</f>
        <v>152.78552825838131</v>
      </c>
      <c r="AY29">
        <f>IF(OR('Calc_오픈정렬(시즌미반영)'!$F29="",'Calc_오픈정렬(시즌미반영)'!AY29=""),"",'Calc_오픈정렬(시즌미반영)'!AY29/'Calc_오픈정렬(시즌미반영)'!$F29*100)</f>
        <v>156.39218353432975</v>
      </c>
      <c r="AZ29">
        <f>IF(OR('Calc_오픈정렬(시즌미반영)'!$F29="",'Calc_오픈정렬(시즌미반영)'!AZ29=""),"",'Calc_오픈정렬(시즌미반영)'!AZ29/'Calc_오픈정렬(시즌미반영)'!$F29*100)</f>
        <v>158.18506046480763</v>
      </c>
      <c r="BA29">
        <f>IF(OR('Calc_오픈정렬(시즌미반영)'!$F29="",'Calc_오픈정렬(시즌미반영)'!BA29=""),"",'Calc_오픈정렬(시즌미반영)'!BA29/'Calc_오픈정렬(시즌미반영)'!$F29*100)</f>
        <v>165.7633163578455</v>
      </c>
      <c r="BB29">
        <f>IF(OR('Calc_오픈정렬(시즌미반영)'!$F29="",'Calc_오픈정렬(시즌미반영)'!BB29=""),"",'Calc_오픈정렬(시즌미반영)'!BB29/'Calc_오픈정렬(시즌미반영)'!$F29*100)</f>
        <v>151.06696747009934</v>
      </c>
      <c r="BC29">
        <f>IF(OR('Calc_오픈정렬(시즌미반영)'!$F29="",'Calc_오픈정렬(시즌미반영)'!BC29=""),"",'Calc_오픈정렬(시즌미반영)'!BC29/'Calc_오픈정렬(시즌미반영)'!$F29*100)</f>
        <v>161.13647296916213</v>
      </c>
      <c r="BD29">
        <f>IF(OR('Calc_오픈정렬(시즌미반영)'!$F29="",'Calc_오픈정렬(시즌미반영)'!BD29=""),"",'Calc_오픈정렬(시즌미반영)'!BD29/'Calc_오픈정렬(시즌미반영)'!$F29*100)</f>
        <v>146.12411459283712</v>
      </c>
      <c r="BE29">
        <f>IF(OR('Calc_오픈정렬(시즌미반영)'!$F29="",'Calc_오픈정렬(시즌미반영)'!BE29=""),"",'Calc_오픈정렬(시즌미반영)'!BE29/'Calc_오픈정렬(시즌미반영)'!$F29*100)</f>
        <v>133.64032977788099</v>
      </c>
      <c r="BF29">
        <f>IF(OR('Calc_오픈정렬(시즌미반영)'!$F29="",'Calc_오픈정렬(시즌미반영)'!BF29=""),"",'Calc_오픈정렬(시즌미반영)'!BF29/'Calc_오픈정렬(시즌미반영)'!$F29*100)</f>
        <v>156.40479073702372</v>
      </c>
      <c r="BG29">
        <f>IF(OR('Calc_오픈정렬(시즌미반영)'!$F29="",'Calc_오픈정렬(시즌미반영)'!BG29=""),"",'Calc_오픈정렬(시즌미반영)'!BG29/'Calc_오픈정렬(시즌미반영)'!$F29*100)</f>
        <v>150.94769669724465</v>
      </c>
      <c r="BH29">
        <f>IF(OR('Calc_오픈정렬(시즌미반영)'!$F29="",'Calc_오픈정렬(시즌미반영)'!BH29=""),"",'Calc_오픈정렬(시즌미반영)'!BH29/'Calc_오픈정렬(시즌미반영)'!$F29*100)</f>
        <v>173.80671167659207</v>
      </c>
      <c r="BI29">
        <f>IF(OR('Calc_오픈정렬(시즌미반영)'!$F29="",'Calc_오픈정렬(시즌미반영)'!BI29=""),"",'Calc_오픈정렬(시즌미반영)'!BI29/'Calc_오픈정렬(시즌미반영)'!$F29*100)</f>
        <v>168.97948011877313</v>
      </c>
      <c r="BJ29">
        <f>IF(OR('Calc_오픈정렬(시즌미반영)'!$F29="",'Calc_오픈정렬(시즌미반영)'!BJ29=""),"",'Calc_오픈정렬(시즌미반영)'!BJ29/'Calc_오픈정렬(시즌미반영)'!$F29*100)</f>
        <v>151.4660849659108</v>
      </c>
      <c r="BK29">
        <f>IF(OR('Calc_오픈정렬(시즌미반영)'!$F29="",'Calc_오픈정렬(시즌미반영)'!BK29=""),"",'Calc_오픈정렬(시즌미반영)'!BK29/'Calc_오픈정렬(시즌미반영)'!$F29*100)</f>
        <v>152.59791317618564</v>
      </c>
      <c r="BL29">
        <f>IF(OR('Calc_오픈정렬(시즌미반영)'!$F29="",'Calc_오픈정렬(시즌미반영)'!BL29=""),"",'Calc_오픈정렬(시즌미반영)'!BL29/'Calc_오픈정렬(시즌미반영)'!$F29*100)</f>
        <v>149.11766169566874</v>
      </c>
      <c r="BM29">
        <f>IF(OR('Calc_오픈정렬(시즌미반영)'!$F29="",'Calc_오픈정렬(시즌미반영)'!BM29=""),"",'Calc_오픈정렬(시즌미반영)'!BM29/'Calc_오픈정렬(시즌미반영)'!$F29*100)</f>
        <v>169.34044423801072</v>
      </c>
      <c r="BN29">
        <f>IF(OR('Calc_오픈정렬(시즌미반영)'!$F29="",'Calc_오픈정렬(시즌미반영)'!BN29=""),"",'Calc_오픈정렬(시즌미반영)'!BN29/'Calc_오픈정렬(시즌미반영)'!$F29*100)</f>
        <v>144.00643630874376</v>
      </c>
    </row>
    <row r="30" spans="1:66" x14ac:dyDescent="0.3">
      <c r="A30" t="str">
        <f>'Calc_오픈정렬(시즌미반영)'!A30</f>
        <v>(1016) #가산점</v>
      </c>
      <c r="B30" t="str">
        <f>'Calc_오픈정렬(시즌미반영)'!B30</f>
        <v>150-2</v>
      </c>
      <c r="C30">
        <f>'Calc_오픈정렬(시즌미반영)'!C30</f>
        <v>2</v>
      </c>
      <c r="D30" t="str">
        <f>'Calc_오픈정렬(시즌미반영)'!D30</f>
        <v>2</v>
      </c>
      <c r="E30" s="1">
        <f>'Calc_오픈정렬(시즌미반영)'!E30</f>
        <v>44197</v>
      </c>
      <c r="F30">
        <f>'Calc_오픈정렬(시즌미반영)'!F30</f>
        <v>4492416.666666667</v>
      </c>
      <c r="G30">
        <f>IF(OR('Calc_오픈정렬(시즌미반영)'!$F30="",'Calc_오픈정렬(시즌미반영)'!G30=""),"",'Calc_오픈정렬(시즌미반영)'!G30/'Calc_오픈정렬(시즌미반영)'!$F30*100)</f>
        <v>88.838598378749367</v>
      </c>
      <c r="H30">
        <f>IF(OR('Calc_오픈정렬(시즌미반영)'!$F30="",'Calc_오픈정렬(시즌미반영)'!H30=""),"",'Calc_오픈정렬(시즌미반영)'!H30/'Calc_오픈정렬(시즌미반영)'!$F30*100)</f>
        <v>75.304680109072692</v>
      </c>
      <c r="I30">
        <f>IF(OR('Calc_오픈정렬(시즌미반영)'!$F30="",'Calc_오픈정렬(시즌미반영)'!I30=""),"",'Calc_오픈정렬(시즌미반영)'!I30/'Calc_오픈정렬(시즌미반영)'!$F30*100)</f>
        <v>81.93808083993396</v>
      </c>
      <c r="J30">
        <f>IF(OR('Calc_오픈정렬(시즌미반영)'!$F30="",'Calc_오픈정렬(시즌미반영)'!J30=""),"",'Calc_오픈정렬(시즌미반영)'!J30/'Calc_오픈정렬(시즌미반영)'!$F30*100)</f>
        <v>87.88142981691368</v>
      </c>
      <c r="K30">
        <f>IF(OR('Calc_오픈정렬(시즌미반영)'!$F30="",'Calc_오픈정렬(시즌미반영)'!K30=""),"",'Calc_오픈정렬(시즌미반영)'!K30/'Calc_오픈정렬(시즌미반영)'!$F30*100)</f>
        <v>106.11215195978407</v>
      </c>
      <c r="L30">
        <f>IF(OR('Calc_오픈정렬(시즌미반영)'!$F30="",'Calc_오픈정렬(시즌미반영)'!L30=""),"",'Calc_오픈정렬(시즌미반영)'!L30/'Calc_오픈정렬(시즌미반영)'!$F30*100)</f>
        <v>98.209946391140619</v>
      </c>
      <c r="M30">
        <f>IF(OR('Calc_오픈정렬(시즌미반영)'!$F30="",'Calc_오픈정렬(시즌미반영)'!M30=""),"",'Calc_오픈정렬(시즌미반영)'!M30/'Calc_오픈정렬(시즌미반영)'!$F30*100)</f>
        <v>97.263907696303022</v>
      </c>
      <c r="N30">
        <f>IF(OR('Calc_오픈정렬(시즌미반영)'!$F30="",'Calc_오픈정렬(시즌미반영)'!N30=""),"",'Calc_오픈정렬(시즌미반영)'!N30/'Calc_오픈정렬(시즌미반영)'!$F30*100)</f>
        <v>96.97453115435269</v>
      </c>
      <c r="O30">
        <f>IF(OR('Calc_오픈정렬(시즌미반영)'!$F30="",'Calc_오픈정렬(시즌미반영)'!O30=""),"",'Calc_오픈정렬(시즌미반영)'!O30/'Calc_오픈정렬(시즌미반영)'!$F30*100)</f>
        <v>113.55803298150586</v>
      </c>
      <c r="P30">
        <f>IF(OR('Calc_오픈정렬(시즌미반영)'!$F30="",'Calc_오픈정렬(시즌미반영)'!P30=""),"",'Calc_오픈정렬(시즌미반영)'!P30/'Calc_오픈정렬(시즌미반영)'!$F30*100)</f>
        <v>123.53039381179394</v>
      </c>
      <c r="Q30">
        <f>IF(OR('Calc_오픈정렬(시즌미반영)'!$F30="",'Calc_오픈정렬(시즌미반영)'!Q30=""),"",'Calc_오픈정렬(시즌미반영)'!Q30/'Calc_오픈정렬(시즌미반영)'!$F30*100)</f>
        <v>110.17455341408669</v>
      </c>
      <c r="R30">
        <f>IF(OR('Calc_오픈정렬(시즌미반영)'!$F30="",'Calc_오픈정렬(시즌미반영)'!R30=""),"",'Calc_오픈정렬(시즌미반영)'!R30/'Calc_오픈정렬(시즌미반영)'!$F30*100)</f>
        <v>129.48487265577177</v>
      </c>
      <c r="S30">
        <f>IF(OR('Calc_오픈정렬(시즌미반영)'!$F30="",'Calc_오픈정렬(시즌미반영)'!S30=""),"",'Calc_오픈정렬(시즌미반영)'!S30/'Calc_오픈정렬(시즌미반영)'!$F30*100)</f>
        <v>120.48081025431745</v>
      </c>
      <c r="T30">
        <f>IF(OR('Calc_오픈정렬(시즌미반영)'!$F30="",'Calc_오픈정렬(시즌미반영)'!T30=""),"",'Calc_오픈정렬(시즌미반영)'!T30/'Calc_오픈정렬(시즌미반영)'!$F30*100)</f>
        <v>111.48787771986125</v>
      </c>
      <c r="U30">
        <f>IF(OR('Calc_오픈정렬(시즌미반영)'!$F30="",'Calc_오픈정렬(시즌미반영)'!U30=""),"",'Calc_오픈정렬(시즌미반영)'!U30/'Calc_오픈정렬(시즌미반영)'!$F30*100)</f>
        <v>129.2288857148157</v>
      </c>
      <c r="V30">
        <f>IF(OR('Calc_오픈정렬(시즌미반영)'!$F30="",'Calc_오픈정렬(시즌미반영)'!V30=""),"",'Calc_오픈정렬(시즌미반영)'!V30/'Calc_오픈정렬(시즌미반영)'!$F30*100)</f>
        <v>122.84034205791239</v>
      </c>
      <c r="W30">
        <f>IF(OR('Calc_오픈정렬(시즌미반영)'!$F30="",'Calc_오픈정렬(시즌미반영)'!W30=""),"",'Calc_오픈정렬(시즌미반영)'!W30/'Calc_오픈정렬(시즌미반영)'!$F30*100)</f>
        <v>126.34625016231055</v>
      </c>
      <c r="X30">
        <f>IF(OR('Calc_오픈정렬(시즌미반영)'!$F30="",'Calc_오픈정렬(시즌미반영)'!X30=""),"",'Calc_오픈정렬(시즌미반영)'!X30/'Calc_오픈정렬(시즌미반영)'!$F30*100)</f>
        <v>135.71759817470181</v>
      </c>
      <c r="Y30">
        <f>IF(OR('Calc_오픈정렬(시즌미반영)'!$F30="",'Calc_오픈정렬(시즌미반영)'!Y30=""),"",'Calc_오픈정렬(시즌미반영)'!Y30/'Calc_오픈정렬(시즌미반영)'!$F30*100)</f>
        <v>138.52232465822033</v>
      </c>
      <c r="Z30">
        <f>IF(OR('Calc_오픈정렬(시즌미반영)'!$F30="",'Calc_오픈정렬(시즌미반영)'!Z30=""),"",'Calc_오픈정렬(시즌미반영)'!Z30/'Calc_오픈정렬(시즌미반영)'!$F30*100)</f>
        <v>151.03229516407276</v>
      </c>
      <c r="AA30">
        <f>IF(OR('Calc_오픈정렬(시즌미반영)'!$F30="",'Calc_오픈정렬(시즌미반영)'!AA30=""),"",'Calc_오픈정렬(시즌미반영)'!AA30/'Calc_오픈정렬(시즌미반영)'!$F30*100)</f>
        <v>142.65150531451147</v>
      </c>
      <c r="AB30">
        <f>IF(OR('Calc_오픈정렬(시즌미반영)'!$F30="",'Calc_오픈정렬(시즌미반영)'!AB30=""),"",'Calc_오픈정렬(시즌미반영)'!AB30/'Calc_오픈정렬(시즌미반영)'!$F30*100)</f>
        <v>149.00665937042049</v>
      </c>
      <c r="AC30">
        <f>IF(OR('Calc_오픈정렬(시즌미반영)'!$F30="",'Calc_오픈정렬(시즌미반영)'!AC30=""),"",'Calc_오픈정렬(시즌미반영)'!AC30/'Calc_오픈정렬(시즌미반영)'!$F30*100)</f>
        <v>133.01304049416609</v>
      </c>
      <c r="AD30">
        <f>IF(OR('Calc_오픈정렬(시즌미반영)'!$F30="",'Calc_오픈정렬(시즌미반영)'!AD30=""),"",'Calc_오픈정렬(시즌미반영)'!AD30/'Calc_오픈정렬(시즌미반영)'!$F30*100)</f>
        <v>148.87310096644345</v>
      </c>
      <c r="AE30">
        <f>IF(OR('Calc_오픈정렬(시즌미반영)'!$F30="",'Calc_오픈정렬(시즌미반영)'!AE30=""),"",'Calc_오픈정렬(시즌미반영)'!AE30/'Calc_오픈정렬(시즌미반영)'!$F30*100)</f>
        <v>147.18136118273387</v>
      </c>
      <c r="AF30">
        <f>IF(OR('Calc_오픈정렬(시즌미반영)'!$F30="",'Calc_오픈정렬(시즌미반영)'!AF30=""),"",'Calc_오픈정렬(시즌미반영)'!AF30/'Calc_오픈정렬(시즌미반영)'!$F30*100)</f>
        <v>145.21137472407204</v>
      </c>
      <c r="AG30">
        <f>IF(OR('Calc_오픈정렬(시즌미반영)'!$F30="",'Calc_오픈정렬(시즌미반영)'!AG30=""),"",'Calc_오픈정렬(시즌미반영)'!AG30/'Calc_오픈정렬(시즌미반영)'!$F30*100)</f>
        <v>162.00634402418891</v>
      </c>
      <c r="AH30">
        <f>IF(OR('Calc_오픈정렬(시즌미반영)'!$F30="",'Calc_오픈정렬(시즌미반영)'!AH30=""),"",'Calc_오픈정렬(시즌미반영)'!AH30/'Calc_오픈정렬(시즌미반영)'!$F30*100)</f>
        <v>160.90448719137805</v>
      </c>
      <c r="AI30">
        <f>IF(OR('Calc_오픈정렬(시즌미반영)'!$F30="",'Calc_오픈정렬(시즌미반영)'!AI30=""),"",'Calc_오픈정렬(시즌미반영)'!AI30/'Calc_오픈정렬(시즌미반영)'!$F30*100)</f>
        <v>165.00027824667492</v>
      </c>
      <c r="AJ30">
        <f>IF(OR('Calc_오픈정렬(시즌미반영)'!$F30="",'Calc_오픈정렬(시즌미반영)'!AJ30=""),"",'Calc_오픈정렬(시즌미반영)'!AJ30/'Calc_오픈정렬(시즌미반영)'!$F30*100)</f>
        <v>157.22050121501047</v>
      </c>
      <c r="AK30">
        <f>IF(OR('Calc_오픈정렬(시즌미반영)'!$F30="",'Calc_오픈정렬(시즌미반영)'!AK30=""),"",'Calc_오픈정렬(시즌미반영)'!AK30/'Calc_오픈정렬(시즌미반영)'!$F30*100)</f>
        <v>167.32642044927562</v>
      </c>
      <c r="AL30">
        <f>IF(OR('Calc_오픈정렬(시즌미반영)'!$F30="",'Calc_오픈정렬(시즌미반영)'!AL30=""),"",'Calc_오픈정렬(시즌미반영)'!AL30/'Calc_오픈정렬(시즌미반영)'!$F30*100)</f>
        <v>145.11120592108924</v>
      </c>
      <c r="AM30">
        <f>IF(OR('Calc_오픈정렬(시즌미반영)'!$F30="",'Calc_오픈정렬(시즌미반영)'!AM30=""),"",'Calc_오픈정렬(시즌미반영)'!AM30/'Calc_오픈정렬(시즌미반영)'!$F30*100)</f>
        <v>158.03298150587099</v>
      </c>
      <c r="AN30">
        <f>IF(OR('Calc_오픈정렬(시즌미반영)'!$F30="",'Calc_오픈정렬(시즌미반영)'!AN30=""),"",'Calc_오픈정렬(시즌미반영)'!AN30/'Calc_오픈정렬(시즌미반영)'!$F30*100)</f>
        <v>172.96926301730693</v>
      </c>
      <c r="AO30">
        <f>IF(OR('Calc_오픈정렬(시즌미반영)'!$F30="",'Calc_오픈정렬(시즌미반영)'!AO30=""),"",'Calc_오픈정렬(시즌미반영)'!AO30/'Calc_오픈정렬(시즌미반영)'!$F30*100)</f>
        <v>159.20161754067038</v>
      </c>
      <c r="AP30">
        <f>IF(OR('Calc_오픈정렬(시즌미반영)'!$F30="",'Calc_오픈정렬(시즌미반영)'!AP30=""),"",'Calc_오픈정렬(시즌미반영)'!AP30/'Calc_오픈정렬(시즌미반영)'!$F30*100)</f>
        <v>191.44194846871579</v>
      </c>
      <c r="AQ30">
        <f>IF(OR('Calc_오픈정렬(시즌미반영)'!$F30="",'Calc_오픈정렬(시즌미반영)'!AQ30=""),"",'Calc_오픈정렬(시즌미반영)'!AQ30/'Calc_오픈정렬(시즌미반영)'!$F30*100)</f>
        <v>161.16448088445341</v>
      </c>
      <c r="AR30">
        <f>IF(OR('Calc_오픈정렬(시즌미반영)'!$F30="",'Calc_오픈정렬(시즌미반영)'!AR30=""),"",'Calc_오픈정렬(시즌미반영)'!AR30/'Calc_오픈정렬(시즌미반영)'!$F30*100)</f>
        <v>158.13181472481403</v>
      </c>
      <c r="AS30">
        <f>IF(OR('Calc_오픈정렬(시즌미반영)'!$F30="",'Calc_오픈정렬(시즌미반영)'!AS30=""),"",'Calc_오픈정렬(시즌미반영)'!AS30/'Calc_오픈정렬(시즌미반영)'!$F30*100)</f>
        <v>181.60537201580439</v>
      </c>
      <c r="AT30">
        <f>IF(OR('Calc_오픈정렬(시즌미반영)'!$F30="",'Calc_오픈정렬(시즌미반영)'!AT30=""),"",'Calc_오픈정렬(시즌미반영)'!AT30/'Calc_오픈정렬(시즌미반영)'!$F30*100)</f>
        <v>178.95067613942012</v>
      </c>
      <c r="AU30">
        <f>IF(OR('Calc_오픈정렬(시즌미반영)'!$F30="",'Calc_오픈정렬(시즌미반영)'!AU30=""),"",'Calc_오픈정렬(시즌미반영)'!AU30/'Calc_오픈정렬(시즌미반영)'!$F30*100)</f>
        <v>185.9480235211189</v>
      </c>
      <c r="AV30">
        <f>IF(OR('Calc_오픈정렬(시즌미반영)'!$F30="",'Calc_오픈정렬(시즌미반영)'!AV30=""),"",'Calc_오픈정렬(시즌미반영)'!AV30/'Calc_오픈정렬(시즌미반영)'!$F30*100)</f>
        <v>96.828284701997802</v>
      </c>
      <c r="AW30">
        <f>IF(OR('Calc_오픈정렬(시즌미반영)'!$F30="",'Calc_오픈정렬(시즌미반영)'!AW30=""),"",'Calc_오픈정렬(시즌미반영)'!AW30/'Calc_오픈정렬(시즌미반영)'!$F30*100)</f>
        <v>107.91430002411471</v>
      </c>
      <c r="AX30">
        <f>IF(OR('Calc_오픈정렬(시즌미반영)'!$F30="",'Calc_오픈정렬(시즌미반영)'!AX30=""),"",'Calc_오픈정렬(시즌미반영)'!AX30/'Calc_오픈정렬(시즌미반영)'!$F30*100)</f>
        <v>98.882412955165179</v>
      </c>
      <c r="AY30">
        <f>IF(OR('Calc_오픈정렬(시즌미반영)'!$F30="",'Calc_오픈정렬(시즌미반영)'!AY30=""),"",'Calc_오픈정렬(시즌미반영)'!AY30/'Calc_오픈정렬(시즌미반영)'!$F30*100)</f>
        <v>88.303251776141266</v>
      </c>
      <c r="AZ30">
        <f>IF(OR('Calc_오픈정렬(시즌미반영)'!$F30="",'Calc_오픈정렬(시즌미반영)'!AZ30=""),"",'Calc_오픈정렬(시즌미반영)'!AZ30/'Calc_오픈정렬(시즌미반영)'!$F30*100)</f>
        <v>85.033742046782535</v>
      </c>
      <c r="BA30">
        <f>IF(OR('Calc_오픈정렬(시즌미반영)'!$F30="",'Calc_오픈정렬(시즌미반영)'!BA30=""),"",'Calc_오픈정렬(시즌미반영)'!BA30/'Calc_오픈정렬(시즌미반영)'!$F30*100)</f>
        <v>89.893264575488317</v>
      </c>
      <c r="BB30">
        <f>IF(OR('Calc_오픈정렬(시즌미반영)'!$F30="",'Calc_오픈정렬(시즌미반영)'!BB30=""),"",'Calc_오픈정렬(시즌미반영)'!BB30/'Calc_오픈정렬(시즌미반영)'!$F30*100)</f>
        <v>103.0334081507726</v>
      </c>
      <c r="BC30">
        <f>IF(OR('Calc_오픈정렬(시즌미반영)'!$F30="",'Calc_오픈정렬(시즌미반영)'!BC30=""),"",'Calc_오픈정렬(시즌미반영)'!BC30/'Calc_오픈정렬(시즌미반영)'!$F30*100)</f>
        <v>83.184180749040053</v>
      </c>
      <c r="BD30">
        <f>IF(OR('Calc_오픈정렬(시즌미반영)'!$F30="",'Calc_오픈정렬(시즌미반영)'!BD30=""),"",'Calc_오픈정렬(시즌미반영)'!BD30/'Calc_오픈정렬(시즌미반영)'!$F30*100)</f>
        <v>81.697230518095296</v>
      </c>
      <c r="BE30">
        <f>IF(OR('Calc_오픈정렬(시즌미반영)'!$F30="",'Calc_오픈정렬(시즌미반영)'!BE30=""),"",'Calc_오픈정렬(시즌미반영)'!BE30/'Calc_오픈정렬(시즌미반영)'!$F30*100)</f>
        <v>98.11912667643621</v>
      </c>
      <c r="BF30">
        <f>IF(OR('Calc_오픈정렬(시즌미반영)'!$F30="",'Calc_오픈정렬(시즌미반영)'!BF30=""),"",'Calc_오픈정렬(시즌미반영)'!BF30/'Calc_오픈정렬(시즌미반영)'!$F30*100)</f>
        <v>88.698584651913407</v>
      </c>
      <c r="BG30">
        <f>IF(OR('Calc_오픈정렬(시즌미반영)'!$F30="",'Calc_오픈정렬(시즌미반영)'!BG30=""),"",'Calc_오픈정렬(시즌미반영)'!BG30/'Calc_오픈정렬(시즌미반영)'!$F30*100)</f>
        <v>97.537257229776102</v>
      </c>
      <c r="BH30">
        <f>IF(OR('Calc_오픈정렬(시즌미반영)'!$F30="",'Calc_오픈정렬(시즌미반영)'!BH30=""),"",'Calc_오픈정렬(시즌미반영)'!BH30/'Calc_오픈정렬(시즌미반영)'!$F30*100)</f>
        <v>95.608006084327286</v>
      </c>
      <c r="BI30">
        <f>IF(OR('Calc_오픈정렬(시즌미반영)'!$F30="",'Calc_오픈정렬(시즌미반영)'!BI30=""),"",'Calc_오픈정렬(시즌미반영)'!BI30/'Calc_오픈정렬(시즌미반영)'!$F30*100)</f>
        <v>89.780852918807625</v>
      </c>
      <c r="BJ30">
        <f>IF(OR('Calc_오픈정렬(시즌미반영)'!$F30="",'Calc_오픈정렬(시즌미반영)'!BJ30=""),"",'Calc_오픈정렬(시즌미반영)'!BJ30/'Calc_오픈정렬(시즌미반영)'!$F30*100)</f>
        <v>91.629301229850299</v>
      </c>
      <c r="BK30">
        <f>IF(OR('Calc_오픈정렬(시즌미반영)'!$F30="",'Calc_오픈정렬(시즌미반영)'!BK30=""),"",'Calc_오픈정렬(시즌미반영)'!BK30/'Calc_오픈정렬(시즌미반영)'!$F30*100)</f>
        <v>88.711495297631188</v>
      </c>
      <c r="BL30">
        <f>IF(OR('Calc_오픈정렬(시즌미반영)'!$F30="",'Calc_오픈정렬(시즌미반영)'!BL30=""),"",'Calc_오픈정렬(시즌미반영)'!BL30/'Calc_오픈정렬(시즌미반영)'!$F30*100)</f>
        <v>126.28948784062028</v>
      </c>
      <c r="BM30">
        <f>IF(OR('Calc_오픈정렬(시즌미반영)'!$F30="",'Calc_오픈정렬(시즌미반영)'!BM30=""),"",'Calc_오픈정렬(시즌미반영)'!BM30/'Calc_오픈정렬(시즌미반영)'!$F30*100)</f>
        <v>103.01181620879629</v>
      </c>
      <c r="BN30">
        <f>IF(OR('Calc_오픈정렬(시즌미반영)'!$F30="",'Calc_오픈정렬(시즌미반영)'!BN30=""),"",'Calc_오픈정렬(시즌미반영)'!BN30/'Calc_오픈정렬(시즌미반영)'!$F30*100)</f>
        <v>98.657812239143738</v>
      </c>
    </row>
    <row r="31" spans="1:66" x14ac:dyDescent="0.3">
      <c r="A31" t="str">
        <f>'Calc_오픈정렬(시즌미반영)'!A31</f>
        <v>(1019) #청룡점</v>
      </c>
      <c r="B31" t="str">
        <f>'Calc_오픈정렬(시즌미반영)'!B31</f>
        <v>150-3</v>
      </c>
      <c r="C31">
        <f>'Calc_오픈정렬(시즌미반영)'!C31</f>
        <v>3</v>
      </c>
      <c r="D31" t="str">
        <f>'Calc_오픈정렬(시즌미반영)'!D31</f>
        <v>3+</v>
      </c>
      <c r="E31" s="1">
        <f>'Calc_오픈정렬(시즌미반영)'!E31</f>
        <v>44256</v>
      </c>
      <c r="F31">
        <f>'Calc_오픈정렬(시즌미반영)'!F31</f>
        <v>3754666.6666666665</v>
      </c>
      <c r="G31">
        <f>IF(OR('Calc_오픈정렬(시즌미반영)'!$F31="",'Calc_오픈정렬(시즌미반영)'!G31=""),"",'Calc_오픈정렬(시즌미반영)'!G31/'Calc_오픈정렬(시즌미반영)'!$F31*100)</f>
        <v>53.639914772727273</v>
      </c>
      <c r="H31">
        <f>IF(OR('Calc_오픈정렬(시즌미반영)'!$F31="",'Calc_오픈정렬(시즌미반영)'!H31=""),"",'Calc_오픈정렬(시즌미반영)'!H31/'Calc_오픈정렬(시즌미반영)'!$F31*100)</f>
        <v>68.368252840909093</v>
      </c>
      <c r="I31">
        <f>IF(OR('Calc_오픈정렬(시즌미반영)'!$F31="",'Calc_오픈정렬(시즌미반영)'!I31=""),"",'Calc_오픈정렬(시즌미반영)'!I31/'Calc_오픈정렬(시즌미반영)'!$F31*100)</f>
        <v>88.849431818181827</v>
      </c>
      <c r="J31">
        <f>IF(OR('Calc_오픈정렬(시즌미반영)'!$F31="",'Calc_오픈정렬(시즌미반영)'!J31=""),"",'Calc_오픈정렬(시즌미반영)'!J31/'Calc_오픈정렬(시즌미반영)'!$F31*100)</f>
        <v>88.50319602272728</v>
      </c>
      <c r="K31">
        <f>IF(OR('Calc_오픈정렬(시즌미반영)'!$F31="",'Calc_오픈정렬(시즌미반영)'!K31=""),"",'Calc_오픈정렬(시즌미반영)'!K31/'Calc_오픈정렬(시즌미반영)'!$F31*100)</f>
        <v>93.829900568181827</v>
      </c>
      <c r="L31">
        <f>IF(OR('Calc_오픈정렬(시즌미반영)'!$F31="",'Calc_오픈정렬(시즌미반영)'!L31=""),"",'Calc_오픈정렬(시즌미반영)'!L31/'Calc_오픈정렬(시즌미반영)'!$F31*100)</f>
        <v>93.963068181818187</v>
      </c>
      <c r="M31">
        <f>IF(OR('Calc_오픈정렬(시즌미반영)'!$F31="",'Calc_오픈정렬(시즌미반영)'!M31=""),"",'Calc_오픈정렬(시즌미반영)'!M31/'Calc_오픈정렬(시즌미반영)'!$F31*100)</f>
        <v>91.366299715909093</v>
      </c>
      <c r="N31">
        <f>IF(OR('Calc_오픈정렬(시즌미반영)'!$F31="",'Calc_오픈정렬(시즌미반영)'!N31=""),"",'Calc_오픈정렬(시즌미반영)'!N31/'Calc_오픈정렬(시즌미반영)'!$F31*100)</f>
        <v>125.65696022727273</v>
      </c>
      <c r="O31">
        <f>IF(OR('Calc_오픈정렬(시즌미반영)'!$F31="",'Calc_오픈정렬(시즌미반영)'!O31=""),"",'Calc_오픈정렬(시즌미반영)'!O31/'Calc_오픈정렬(시즌미반영)'!$F31*100)</f>
        <v>106.68057528409092</v>
      </c>
      <c r="P31">
        <f>IF(OR('Calc_오픈정렬(시즌미반영)'!$F31="",'Calc_오픈정렬(시즌미반영)'!P31=""),"",'Calc_오픈정렬(시즌미반영)'!P31/'Calc_오픈정렬(시즌미반영)'!$F31*100)</f>
        <v>120.05060369318181</v>
      </c>
      <c r="Q31">
        <f>IF(OR('Calc_오픈정렬(시즌미반영)'!$F31="",'Calc_오픈정렬(시즌미반영)'!Q31=""),"",'Calc_오픈정렬(시즌미반영)'!Q31/'Calc_오픈정렬(시즌미반영)'!$F31*100)</f>
        <v>110.60901988636364</v>
      </c>
      <c r="R31">
        <f>IF(OR('Calc_오픈정렬(시즌미반영)'!$F31="",'Calc_오픈정렬(시즌미반영)'!R31=""),"",'Calc_오픈정렬(시즌미반영)'!R31/'Calc_오픈정렬(시즌미반영)'!$F31*100)</f>
        <v>99.556107954545453</v>
      </c>
      <c r="S31">
        <f>IF(OR('Calc_오픈정렬(시즌미반영)'!$F31="",'Calc_오픈정렬(시즌미반영)'!S31=""),"",'Calc_오픈정렬(시즌미반영)'!S31/'Calc_오픈정렬(시즌미반영)'!$F31*100)</f>
        <v>123.29989346590911</v>
      </c>
      <c r="T31">
        <f>IF(OR('Calc_오픈정렬(시즌미반영)'!$F31="",'Calc_오픈정렬(시즌미반영)'!T31=""),"",'Calc_오픈정렬(시즌미반영)'!T31/'Calc_오픈정렬(시즌미반영)'!$F31*100)</f>
        <v>119.91743607954545</v>
      </c>
      <c r="U31">
        <f>IF(OR('Calc_오픈정렬(시즌미반영)'!$F31="",'Calc_오픈정렬(시즌미반영)'!U31=""),"",'Calc_오픈정렬(시즌미반영)'!U31/'Calc_오픈정렬(시즌미반영)'!$F31*100)</f>
        <v>141.46395596590909</v>
      </c>
      <c r="V31">
        <f>IF(OR('Calc_오픈정렬(시즌미반영)'!$F31="",'Calc_오픈정렬(시즌미반영)'!V31=""),"",'Calc_오픈정렬(시즌미반영)'!V31/'Calc_오픈정렬(시즌미반영)'!$F31*100)</f>
        <v>143.30166903409091</v>
      </c>
      <c r="W31">
        <f>IF(OR('Calc_오픈정렬(시즌미반영)'!$F31="",'Calc_오픈정렬(시즌미반영)'!W31=""),"",'Calc_오픈정렬(시즌미반영)'!W31/'Calc_오픈정렬(시즌미반영)'!$F31*100)</f>
        <v>155.59303977272728</v>
      </c>
      <c r="X31">
        <f>IF(OR('Calc_오픈정렬(시즌미반영)'!$F31="",'Calc_오픈정렬(시즌미반영)'!X31=""),"",'Calc_오픈정렬(시즌미반영)'!X31/'Calc_오픈정렬(시즌미반영)'!$F31*100)</f>
        <v>156.49857954545453</v>
      </c>
      <c r="Y31">
        <f>IF(OR('Calc_오픈정렬(시즌미반영)'!$F31="",'Calc_오픈정렬(시즌미반영)'!Y31=""),"",'Calc_오픈정렬(시즌미반영)'!Y31/'Calc_오픈정렬(시즌미반영)'!$F31*100)</f>
        <v>145.60546875</v>
      </c>
      <c r="Z31">
        <f>IF(OR('Calc_오픈정렬(시즌미반영)'!$F31="",'Calc_오픈정렬(시즌미반영)'!Z31=""),"",'Calc_오픈정렬(시즌미반영)'!Z31/'Calc_오픈정렬(시즌미반영)'!$F31*100)</f>
        <v>164.55522017045453</v>
      </c>
      <c r="AA31">
        <f>IF(OR('Calc_오픈정렬(시즌미반영)'!$F31="",'Calc_오픈정렬(시즌미반영)'!AA31=""),"",'Calc_오픈정렬(시즌미반영)'!AA31/'Calc_오픈정렬(시즌미반영)'!$F31*100)</f>
        <v>131.87588778409091</v>
      </c>
      <c r="AB31">
        <f>IF(OR('Calc_오픈정렬(시즌미반영)'!$F31="",'Calc_오픈정렬(시즌미반영)'!AB31=""),"",'Calc_오픈정렬(시즌미반영)'!AB31/'Calc_오픈정렬(시즌미반영)'!$F31*100)</f>
        <v>139.08025568181819</v>
      </c>
      <c r="AC31">
        <f>IF(OR('Calc_오픈정렬(시즌미반영)'!$F31="",'Calc_오픈정렬(시즌미반영)'!AC31=""),"",'Calc_오픈정렬(시즌미반영)'!AC31/'Calc_오픈정렬(시즌미반영)'!$F31*100)</f>
        <v>125.79012784090911</v>
      </c>
      <c r="AD31">
        <f>IF(OR('Calc_오픈정렬(시즌미반영)'!$F31="",'Calc_오픈정렬(시즌미반영)'!AD31=""),"",'Calc_오픈정렬(시즌미반영)'!AD31/'Calc_오픈정렬(시즌미반영)'!$F31*100)</f>
        <v>133.11434659090909</v>
      </c>
      <c r="AE31">
        <f>IF(OR('Calc_오픈정렬(시즌미반영)'!$F31="",'Calc_오픈정렬(시즌미반영)'!AE31=""),"",'Calc_오픈정렬(시즌미반영)'!AE31/'Calc_오픈정렬(시즌미반영)'!$F31*100)</f>
        <v>147.69620028409091</v>
      </c>
      <c r="AF31">
        <f>IF(OR('Calc_오픈정렬(시즌미반영)'!$F31="",'Calc_오픈정렬(시즌미반영)'!AF31=""),"",'Calc_오픈정렬(시즌미반영)'!AF31/'Calc_오픈정렬(시즌미반영)'!$F31*100)</f>
        <v>143.50142045454547</v>
      </c>
      <c r="AG31">
        <f>IF(OR('Calc_오픈정렬(시즌미반영)'!$F31="",'Calc_오픈정렬(시즌미반영)'!AG31=""),"",'Calc_오픈정렬(시즌미반영)'!AG31/'Calc_오픈정렬(시즌미반영)'!$F31*100)</f>
        <v>164.0625</v>
      </c>
      <c r="AH31">
        <f>IF(OR('Calc_오픈정렬(시즌미반영)'!$F31="",'Calc_오픈정렬(시즌미반영)'!AH31=""),"",'Calc_오픈정렬(시즌미반영)'!AH31/'Calc_오픈정렬(시즌미반영)'!$F31*100)</f>
        <v>158.17649147727272</v>
      </c>
      <c r="AI31">
        <f>IF(OR('Calc_오픈정렬(시즌미반영)'!$F31="",'Calc_오픈정렬(시즌미반영)'!AI31=""),"",'Calc_오픈정렬(시즌미반영)'!AI31/'Calc_오픈정렬(시즌미반영)'!$F31*100)</f>
        <v>174.34303977272728</v>
      </c>
      <c r="AJ31">
        <f>IF(OR('Calc_오픈정렬(시즌미반영)'!$F31="",'Calc_오픈정렬(시즌미반영)'!AJ31=""),"",'Calc_오픈정렬(시즌미반영)'!AJ31/'Calc_오픈정렬(시즌미반영)'!$F31*100)</f>
        <v>123.00692471590911</v>
      </c>
      <c r="AK31">
        <f>IF(OR('Calc_오픈정렬(시즌미반영)'!$F31="",'Calc_오픈정렬(시즌미반영)'!AK31=""),"",'Calc_오픈정렬(시즌미반영)'!AK31/'Calc_오픈정렬(시즌미반영)'!$F31*100)</f>
        <v>119.66441761363637</v>
      </c>
      <c r="AL31">
        <f>IF(OR('Calc_오픈정렬(시즌미반영)'!$F31="",'Calc_오픈정렬(시즌미반영)'!AL31=""),"",'Calc_오픈정렬(시즌미반영)'!AL31/'Calc_오픈정렬(시즌미반영)'!$F31*100)</f>
        <v>138.22798295454547</v>
      </c>
      <c r="AM31">
        <f>IF(OR('Calc_오픈정렬(시즌미반영)'!$F31="",'Calc_오픈정렬(시즌미반영)'!AM31=""),"",'Calc_오픈정렬(시즌미반영)'!AM31/'Calc_오픈정렬(시즌미반영)'!$F31*100)</f>
        <v>123.81924715909092</v>
      </c>
      <c r="AN31">
        <f>IF(OR('Calc_오픈정렬(시즌미반영)'!$F31="",'Calc_오픈정렬(시즌미반영)'!AN31=""),"",'Calc_오픈정렬(시즌미반영)'!AN31/'Calc_오픈정렬(시즌미반영)'!$F31*100)</f>
        <v>119.89080255681819</v>
      </c>
      <c r="AO31">
        <f>IF(OR('Calc_오픈정렬(시즌미반영)'!$F31="",'Calc_오픈정렬(시즌미반영)'!AO31=""),"",'Calc_오픈정렬(시즌미반영)'!AO31/'Calc_오픈정렬(시즌미반영)'!$F31*100)</f>
        <v>117.01970880681817</v>
      </c>
      <c r="AP31">
        <f>IF(OR('Calc_오픈정렬(시즌미반영)'!$F31="",'Calc_오픈정렬(시즌미반영)'!AP31=""),"",'Calc_오픈정렬(시즌미반영)'!AP31/'Calc_오픈정렬(시즌미반영)'!$F31*100)</f>
        <v>96.129705255681813</v>
      </c>
      <c r="AQ31">
        <f>IF(OR('Calc_오픈정렬(시즌미반영)'!$F31="",'Calc_오픈정렬(시즌미반영)'!AQ31=""),"",'Calc_오픈정렬(시즌미반영)'!AQ31/'Calc_오픈정렬(시즌미반영)'!$F31*100)</f>
        <v>117.07830255681819</v>
      </c>
      <c r="AR31">
        <f>IF(OR('Calc_오픈정렬(시즌미반영)'!$F31="",'Calc_오픈정렬(시즌미반영)'!AR31=""),"",'Calc_오픈정렬(시즌미반영)'!AR31/'Calc_오픈정렬(시즌미반영)'!$F31*100)</f>
        <v>126.07643821022727</v>
      </c>
      <c r="AS31">
        <f>IF(OR('Calc_오픈정렬(시즌미반영)'!$F31="",'Calc_오픈정렬(시즌미반영)'!AS31=""),"",'Calc_오픈정렬(시즌미반영)'!AS31/'Calc_오픈정렬(시즌미반영)'!$F31*100)</f>
        <v>116.83860085227273</v>
      </c>
      <c r="AT31">
        <f>IF(OR('Calc_오픈정렬(시즌미반영)'!$F31="",'Calc_오픈정렬(시즌미반영)'!AT31=""),"",'Calc_오픈정렬(시즌미반영)'!AT31/'Calc_오픈정렬(시즌미반영)'!$F31*100)</f>
        <v>126.94202769886364</v>
      </c>
      <c r="AU31">
        <f>IF(OR('Calc_오픈정렬(시즌미반영)'!$F31="",'Calc_오픈정렬(시즌미반영)'!AU31=""),"",'Calc_오픈정렬(시즌미반영)'!AU31/'Calc_오픈정렬(시즌미반영)'!$F31*100)</f>
        <v>130.86514559659091</v>
      </c>
      <c r="AV31">
        <f>IF(OR('Calc_오픈정렬(시즌미반영)'!$F31="",'Calc_오픈정렬(시즌미반영)'!AV31=""),"",'Calc_오픈정렬(시즌미반영)'!AV31/'Calc_오픈정렬(시즌미반영)'!$F31*100)</f>
        <v>114.46688565340909</v>
      </c>
      <c r="AW31">
        <f>IF(OR('Calc_오픈정렬(시즌미반영)'!$F31="",'Calc_오픈정렬(시즌미반영)'!AW31=""),"",'Calc_오픈정렬(시즌미반영)'!AW31/'Calc_오픈정렬(시즌미반영)'!$F31*100)</f>
        <v>99.103338068181827</v>
      </c>
      <c r="AX31">
        <f>IF(OR('Calc_오픈정렬(시즌미반영)'!$F31="",'Calc_오픈정렬(시즌미반영)'!AX31=""),"",'Calc_오픈정렬(시즌미반영)'!AX31/'Calc_오픈정렬(시즌미반영)'!$F31*100)</f>
        <v>105.58061079545456</v>
      </c>
      <c r="AY31">
        <f>IF(OR('Calc_오픈정렬(시즌미반영)'!$F31="",'Calc_오픈정렬(시즌미반영)'!AY31=""),"",'Calc_오픈정렬(시즌미반영)'!AY31/'Calc_오픈정렬(시즌미반영)'!$F31*100)</f>
        <v>103.10102982954545</v>
      </c>
      <c r="AZ31">
        <f>IF(OR('Calc_오픈정렬(시즌미반영)'!$F31="",'Calc_오픈정렬(시즌미반영)'!AZ31=""),"",'Calc_오픈정렬(시즌미반영)'!AZ31/'Calc_오픈정렬(시즌미반영)'!$F31*100)</f>
        <v>108.54891690340909</v>
      </c>
      <c r="BA31">
        <f>IF(OR('Calc_오픈정렬(시즌미반영)'!$F31="",'Calc_오픈정렬(시즌미반영)'!BA31=""),"",'Calc_오픈정렬(시즌미반영)'!BA31/'Calc_오픈정렬(시즌미반영)'!$F31*100)</f>
        <v>92.859108664772734</v>
      </c>
      <c r="BB31">
        <f>IF(OR('Calc_오픈정렬(시즌미반영)'!$F31="",'Calc_오픈정렬(시즌미반영)'!BB31=""),"",'Calc_오픈정렬(시즌미반영)'!BB31/'Calc_오픈정렬(시즌미반영)'!$F31*100)</f>
        <v>90.163796164772734</v>
      </c>
      <c r="BC31">
        <f>IF(OR('Calc_오픈정렬(시즌미반영)'!$F31="",'Calc_오픈정렬(시즌미반영)'!BC31=""),"",'Calc_오픈정렬(시즌미반영)'!BC31/'Calc_오픈정렬(시즌미반영)'!$F31*100)</f>
        <v>112.21102627840909</v>
      </c>
      <c r="BD31">
        <f>IF(OR('Calc_오픈정렬(시즌미반영)'!$F31="",'Calc_오픈정렬(시즌미반영)'!BD31=""),"",'Calc_오픈정렬(시즌미반영)'!BD31/'Calc_오픈정렬(시즌미반영)'!$F31*100)</f>
        <v>100.20063920454545</v>
      </c>
      <c r="BE31">
        <f>IF(OR('Calc_오픈정렬(시즌미반영)'!$F31="",'Calc_오픈정렬(시즌미반영)'!BE31=""),"",'Calc_오픈정렬(시즌미반영)'!BE31/'Calc_오픈정렬(시즌미반영)'!$F31*100)</f>
        <v>117.15314275568183</v>
      </c>
      <c r="BF31">
        <f>IF(OR('Calc_오픈정렬(시즌미반영)'!$F31="",'Calc_오픈정렬(시즌미반영)'!BF31=""),"",'Calc_오픈정렬(시즌미반영)'!BF31/'Calc_오픈정렬(시즌미반영)'!$F31*100)</f>
        <v>123.20774147727273</v>
      </c>
      <c r="BG31">
        <f>IF(OR('Calc_오픈정렬(시즌미반영)'!$F31="",'Calc_오픈정렬(시즌미반영)'!BG31=""),"",'Calc_오픈정렬(시즌미반영)'!BG31/'Calc_오픈정렬(시즌미반영)'!$F31*100)</f>
        <v>135.76411576704547</v>
      </c>
      <c r="BH31">
        <f>IF(OR('Calc_오픈정렬(시즌미반영)'!$F31="",'Calc_오픈정렬(시즌미반영)'!BH31=""),"",'Calc_오픈정렬(시즌미반영)'!BH31/'Calc_오픈정렬(시즌미반영)'!$F31*100)</f>
        <v>129.74014559659091</v>
      </c>
      <c r="BI31">
        <f>IF(OR('Calc_오픈정렬(시즌미반영)'!$F31="",'Calc_오픈정렬(시즌미반영)'!BI31=""),"",'Calc_오픈정렬(시즌미반영)'!BI31/'Calc_오픈정렬(시즌미반영)'!$F31*100)</f>
        <v>134.86763139204544</v>
      </c>
      <c r="BJ31">
        <f>IF(OR('Calc_오픈정렬(시즌미반영)'!$F31="",'Calc_오픈정렬(시즌미반영)'!BJ31=""),"",'Calc_오픈정렬(시즌미반영)'!BJ31/'Calc_오픈정렬(시즌미반영)'!$F31*100)</f>
        <v>161.00870028409091</v>
      </c>
      <c r="BK31">
        <f>IF(OR('Calc_오픈정렬(시즌미반영)'!$F31="",'Calc_오픈정렬(시즌미반영)'!BK31=""),"",'Calc_오픈정렬(시즌미반영)'!BK31/'Calc_오픈정렬(시즌미반영)'!$F31*100)</f>
        <v>128.3349609375</v>
      </c>
      <c r="BL31">
        <f>IF(OR('Calc_오픈정렬(시즌미반영)'!$F31="",'Calc_오픈정렬(시즌미반영)'!BL31=""),"",'Calc_오픈정렬(시즌미반영)'!BL31/'Calc_오픈정렬(시즌미반영)'!$F31*100)</f>
        <v>122.62473366477273</v>
      </c>
      <c r="BM31">
        <f>IF(OR('Calc_오픈정렬(시즌미반영)'!$F31="",'Calc_오픈정렬(시즌미반영)'!BM31=""),"",'Calc_오픈정렬(시즌미반영)'!BM31/'Calc_오픈정렬(시즌미반영)'!$F31*100)</f>
        <v>109.71786221590909</v>
      </c>
      <c r="BN31">
        <f>IF(OR('Calc_오픈정렬(시즌미반영)'!$F31="",'Calc_오픈정렬(시즌미반영)'!BN31=""),"",'Calc_오픈정렬(시즌미반영)'!BN31/'Calc_오픈정렬(시즌미반영)'!$F31*100)</f>
        <v>113.73393110795456</v>
      </c>
    </row>
    <row r="32" spans="1:66" x14ac:dyDescent="0.3">
      <c r="A32" t="str">
        <f>'Calc_오픈정렬(시즌미반영)'!A32</f>
        <v>(1020) #신길삼거리점</v>
      </c>
      <c r="B32" t="str">
        <f>'Calc_오픈정렬(시즌미반영)'!B32</f>
        <v>150-1</v>
      </c>
      <c r="C32">
        <f>'Calc_오픈정렬(시즌미반영)'!C32</f>
        <v>1</v>
      </c>
      <c r="D32" t="str">
        <f>'Calc_오픈정렬(시즌미반영)'!D32</f>
        <v>1</v>
      </c>
      <c r="E32" s="1">
        <f>'Calc_오픈정렬(시즌미반영)'!E32</f>
        <v>44287</v>
      </c>
      <c r="F32">
        <f>'Calc_오픈정렬(시즌미반영)'!F32</f>
        <v>3903733.3333333335</v>
      </c>
      <c r="G32">
        <f>IF(OR('Calc_오픈정렬(시즌미반영)'!$F32="",'Calc_오픈정렬(시즌미반영)'!G32=""),"",'Calc_오픈정렬(시즌미반영)'!G32/'Calc_오픈정렬(시즌미반영)'!$F32*100)</f>
        <v>73.801147619372912</v>
      </c>
      <c r="H32">
        <f>IF(OR('Calc_오픈정렬(시즌미반영)'!$F32="",'Calc_오픈정렬(시즌미반영)'!H32=""),"",'Calc_오픈정렬(시즌미반영)'!H32/'Calc_오픈정렬(시즌미반영)'!$F32*100)</f>
        <v>87.864608238267635</v>
      </c>
      <c r="I32">
        <f>IF(OR('Calc_오픈정렬(시즌미반영)'!$F32="",'Calc_오픈정렬(시즌미반영)'!I32=""),"",'Calc_오픈정렬(시즌미반영)'!I32/'Calc_오픈정렬(시즌미반영)'!$F32*100)</f>
        <v>93.0673201721429</v>
      </c>
      <c r="J32">
        <f>IF(OR('Calc_오픈정렬(시즌미반영)'!$F32="",'Calc_오픈정렬(시즌미반영)'!J32=""),"",'Calc_오픈정렬(시즌미반영)'!J32/'Calc_오픈정렬(시즌미반영)'!$F32*100)</f>
        <v>95.147380285538631</v>
      </c>
      <c r="K32">
        <f>IF(OR('Calc_오픈정렬(시즌미반영)'!$F32="",'Calc_오픈정렬(시즌미반영)'!K32=""),"",'Calc_오픈정렬(시즌미반영)'!K32/'Calc_오픈정렬(시즌미반영)'!$F32*100)</f>
        <v>82.003552155201859</v>
      </c>
      <c r="L32">
        <f>IF(OR('Calc_오픈정렬(시즌미반영)'!$F32="",'Calc_오픈정렬(시즌미반영)'!L32=""),"",'Calc_오픈정렬(시즌미반영)'!L32/'Calc_오픈정렬(시즌미반영)'!$F32*100)</f>
        <v>91.514960038253975</v>
      </c>
      <c r="M32">
        <f>IF(OR('Calc_오픈정렬(시즌미반영)'!$F32="",'Calc_오픈정렬(시즌미반영)'!M32=""),"",'Calc_오픈정렬(시즌미반영)'!M32/'Calc_오픈정렬(시즌미반영)'!$F32*100)</f>
        <v>123.41006899378372</v>
      </c>
      <c r="N32">
        <f>IF(OR('Calc_오픈정렬(시즌미반영)'!$F32="",'Calc_오픈정렬(시즌미반영)'!N32=""),"",'Calc_오픈정렬(시즌미반영)'!N32/'Calc_오픈정렬(시즌미반영)'!$F32*100)</f>
        <v>99.991461165380144</v>
      </c>
      <c r="O32">
        <f>IF(OR('Calc_오픈정렬(시즌미반영)'!$F32="",'Calc_오픈정렬(시즌미반영)'!O32=""),"",'Calc_오픈정렬(시즌미반영)'!O32/'Calc_오픈정렬(시즌미반영)'!$F32*100)</f>
        <v>107.93257736184165</v>
      </c>
      <c r="P32">
        <f>IF(OR('Calc_오픈정렬(시즌미반영)'!$F32="",'Calc_오픈정렬(시즌미반영)'!P32=""),"",'Calc_오픈정렬(시즌미반영)'!P32/'Calc_오픈정렬(시즌미반영)'!$F32*100)</f>
        <v>115.12569164560421</v>
      </c>
      <c r="Q32">
        <f>IF(OR('Calc_오픈정렬(시즌미반영)'!$F32="",'Calc_오픈정렬(시즌미반영)'!Q32=""),"",'Calc_오픈정렬(시즌미반영)'!Q32/'Calc_오픈정렬(시즌미반영)'!$F32*100)</f>
        <v>93.295563221531523</v>
      </c>
      <c r="R32">
        <f>IF(OR('Calc_오픈정렬(시즌미반영)'!$F32="",'Calc_오픈정렬(시즌미반영)'!R32=""),"",'Calc_오픈정렬(시즌미반영)'!R32/'Calc_오픈정렬(시즌미반영)'!$F32*100)</f>
        <v>110.2175695061138</v>
      </c>
      <c r="S32">
        <f>IF(OR('Calc_오픈정렬(시즌미반영)'!$F32="",'Calc_오픈정렬(시즌미반영)'!S32=""),"",'Calc_오픈정렬(시즌미반영)'!S32/'Calc_오픈정렬(시즌미반영)'!$F32*100)</f>
        <v>117.51058815492861</v>
      </c>
      <c r="T32">
        <f>IF(OR('Calc_오픈정렬(시즌미반영)'!$F32="",'Calc_오픈정렬(시즌미반영)'!T32=""),"",'Calc_오픈정렬(시즌미반영)'!T32/'Calc_오픈정렬(시즌미반영)'!$F32*100)</f>
        <v>96.54347974588427</v>
      </c>
      <c r="U32">
        <f>IF(OR('Calc_오픈정렬(시즌미반영)'!$F32="",'Calc_오픈정렬(시즌미반영)'!U32=""),"",'Calc_오픈정렬(시즌미반영)'!U32/'Calc_오픈정렬(시즌미반영)'!$F32*100)</f>
        <v>101.64628731470728</v>
      </c>
      <c r="V32">
        <f>IF(OR('Calc_오픈정렬(시즌미반영)'!$F32="",'Calc_오픈정렬(시즌미반영)'!V32=""),"",'Calc_오픈정렬(시즌미반영)'!V32/'Calc_오픈정렬(시즌미반영)'!$F32*100)</f>
        <v>130.69796434182661</v>
      </c>
      <c r="W32">
        <f>IF(OR('Calc_오픈정렬(시즌미반영)'!$F32="",'Calc_오픈정렬(시즌미반영)'!W32=""),"",'Calc_오픈정렬(시즌미반영)'!W32/'Calc_오픈정렬(시즌미반영)'!$F32*100)</f>
        <v>127.98005328232802</v>
      </c>
      <c r="X32">
        <f>IF(OR('Calc_오픈정렬(시즌미반영)'!$F32="",'Calc_오픈정렬(시즌미반영)'!X32=""),"",'Calc_오픈정렬(시즌미반영)'!X32/'Calc_오픈정렬(시즌미반영)'!$F32*100)</f>
        <v>104.87909010178291</v>
      </c>
      <c r="Y32">
        <f>IF(OR('Calc_오픈정렬(시즌미반영)'!$F32="",'Calc_오픈정렬(시즌미반영)'!Y32=""),"",'Calc_오픈정렬(시즌미반영)'!Y32/'Calc_오픈정렬(시즌미반영)'!$F32*100)</f>
        <v>130.11903135460074</v>
      </c>
      <c r="Z32">
        <f>IF(OR('Calc_오픈정렬(시즌미반영)'!$F32="",'Calc_오픈정렬(시즌미반영)'!Z32=""),"",'Calc_오픈정렬(시즌미반영)'!Z32/'Calc_오픈정렬(시즌미반영)'!$F32*100)</f>
        <v>126.60188537468406</v>
      </c>
      <c r="AA32">
        <f>IF(OR('Calc_오픈정렬(시즌미반영)'!$F32="",'Calc_오픈정렬(시즌미반영)'!AA32=""),"",'Calc_오픈정렬(시즌미반영)'!AA32/'Calc_오픈정렬(시즌미반영)'!$F32*100)</f>
        <v>137.85777717057175</v>
      </c>
      <c r="AB32">
        <f>IF(OR('Calc_오픈정렬(시즌미반영)'!$F32="",'Calc_오픈정렬(시즌미반영)'!AB32=""),"",'Calc_오픈정렬(시즌미반영)'!AB32/'Calc_오픈정렬(시즌미반영)'!$F32*100)</f>
        <v>157.7336225151991</v>
      </c>
      <c r="AC32">
        <f>IF(OR('Calc_오픈정렬(시즌미반영)'!$F32="",'Calc_오픈정렬(시즌미반영)'!AC32=""),"",'Calc_오픈정렬(시즌미반영)'!AC32/'Calc_오픈정렬(시즌미반영)'!$F32*100)</f>
        <v>133.82830111346402</v>
      </c>
      <c r="AD32">
        <f>IF(OR('Calc_오픈정렬(시즌미반영)'!$F32="",'Calc_오픈정렬(시즌미반영)'!AD32=""),"",'Calc_오픈정렬(시즌미반영)'!AD32/'Calc_오픈정렬(시즌미반영)'!$F32*100)</f>
        <v>144.50525992212582</v>
      </c>
      <c r="AE32">
        <f>IF(OR('Calc_오픈정렬(시즌미반영)'!$F32="",'Calc_오픈정렬(시즌미반영)'!AE32=""),"",'Calc_오픈정렬(시즌미반영)'!AE32/'Calc_오픈정렬(시즌미반영)'!$F32*100)</f>
        <v>140.92663433294624</v>
      </c>
      <c r="AF32">
        <f>IF(OR('Calc_오픈정렬(시즌미반영)'!$F32="",'Calc_오픈정렬(시즌미반영)'!AF32=""),"",'Calc_오픈정렬(시즌미반영)'!AF32/'Calc_오픈정렬(시즌미반영)'!$F32*100)</f>
        <v>153.09959696700594</v>
      </c>
      <c r="AG32">
        <f>IF(OR('Calc_오픈정렬(시즌미반영)'!$F32="",'Calc_오픈정렬(시즌미반영)'!AG32=""),"",'Calc_오픈정렬(시즌미반영)'!AG32/'Calc_오픈정렬(시즌미반영)'!$F32*100)</f>
        <v>138.18387526470386</v>
      </c>
      <c r="AH32">
        <f>IF(OR('Calc_오픈정렬(시즌미반영)'!$F32="",'Calc_오픈정렬(시즌미반영)'!AH32=""),"",'Calc_오픈정렬(시즌미반영)'!AH32/'Calc_오픈정렬(시즌미반영)'!$F32*100)</f>
        <v>165.23285402008335</v>
      </c>
      <c r="AI32">
        <f>IF(OR('Calc_오픈정렬(시즌미반영)'!$F32="",'Calc_오픈정렬(시즌미반영)'!AI32=""),"",'Calc_오픈정렬(시즌미반영)'!AI32/'Calc_오픈정렬(시즌미반영)'!$F32*100)</f>
        <v>136.67352619714461</v>
      </c>
      <c r="AJ32">
        <f>IF(OR('Calc_오픈정렬(시즌미반영)'!$F32="",'Calc_오픈정렬(시즌미반영)'!AJ32=""),"",'Calc_오픈정렬(시즌미반영)'!AJ32/'Calc_오픈정렬(시즌미반영)'!$F32*100)</f>
        <v>148.36208074322016</v>
      </c>
      <c r="AK32">
        <f>IF(OR('Calc_오픈정렬(시즌미반영)'!$F32="",'Calc_오픈정렬(시즌미반영)'!AK32=""),"",'Calc_오픈정렬(시즌미반영)'!AK32/'Calc_오픈정렬(시즌미반영)'!$F32*100)</f>
        <v>149.84886262722864</v>
      </c>
      <c r="AL32">
        <f>IF(OR('Calc_오픈정렬(시즌미반영)'!$F32="",'Calc_오픈정렬(시즌미반영)'!AL32=""),"",'Calc_오픈정렬(시즌미반영)'!AL32/'Calc_오픈정렬(시즌미반영)'!$F32*100)</f>
        <v>171.25298859211696</v>
      </c>
      <c r="AM32">
        <f>IF(OR('Calc_오픈정렬(시즌미반영)'!$F32="",'Calc_오픈정렬(시즌미반영)'!AM32=""),"",'Calc_오픈정렬(시즌미반영)'!AM32/'Calc_오픈정렬(시즌미반영)'!$F32*100)</f>
        <v>150.2459184370517</v>
      </c>
      <c r="AN32">
        <f>IF(OR('Calc_오픈정렬(시즌미반영)'!$F32="",'Calc_오픈정렬(시즌미반영)'!AN32=""),"",'Calc_오픈정렬(시즌미반영)'!AN32/'Calc_오픈정렬(시즌미반영)'!$F32*100)</f>
        <v>162.90431381924995</v>
      </c>
      <c r="AO32">
        <f>IF(OR('Calc_오픈정렬(시즌미반영)'!$F32="",'Calc_오픈정렬(시즌미반영)'!AO32=""),"",'Calc_오픈정렬(시즌미반영)'!AO32/'Calc_오픈정렬(시즌미반영)'!$F32*100)</f>
        <v>166.50471343671015</v>
      </c>
      <c r="AP32">
        <f>IF(OR('Calc_오픈정렬(시즌미반영)'!$F32="",'Calc_오픈정렬(시즌미반영)'!AP32=""),"",'Calc_오픈정렬(시즌미반영)'!AP32/'Calc_오픈정렬(시즌미반영)'!$F32*100)</f>
        <v>169.79131088189084</v>
      </c>
      <c r="AQ32">
        <f>IF(OR('Calc_오픈정렬(시즌미반영)'!$F32="",'Calc_오픈정렬(시즌미반영)'!AQ32=""),"",'Calc_오픈정렬(시즌미반영)'!AQ32/'Calc_오픈정렬(시즌미반영)'!$F32*100)</f>
        <v>155.50242502903203</v>
      </c>
      <c r="AR32">
        <f>IF(OR('Calc_오픈정렬(시즌미반영)'!$F32="",'Calc_오픈정렬(시즌미반영)'!AR32=""),"",'Calc_오픈정렬(시즌미반영)'!AR32/'Calc_오픈정렬(시즌미반영)'!$F32*100)</f>
        <v>153.76434524216134</v>
      </c>
      <c r="AS32">
        <f>IF(OR('Calc_오픈정렬(시즌미반영)'!$F32="",'Calc_오픈정렬(시즌미반영)'!AS32=""),"",'Calc_오픈정렬(시즌미반영)'!AS32/'Calc_오픈정렬(시즌미반영)'!$F32*100)</f>
        <v>155.10921169478789</v>
      </c>
      <c r="AT32">
        <f>IF(OR('Calc_오픈정렬(시즌미반영)'!$F32="",'Calc_오픈정렬(시즌미반영)'!AT32=""),"",'Calc_오픈정렬(시즌미반영)'!AT32/'Calc_오픈정렬(시즌미반영)'!$F32*100)</f>
        <v>164.28120090170094</v>
      </c>
      <c r="AU32">
        <f>IF(OR('Calc_오픈정렬(시즌미반영)'!$F32="",'Calc_오픈정렬(시즌미반영)'!AU32=""),"",'Calc_오픈정렬(시즌미반영)'!AU32/'Calc_오픈정렬(시즌미반영)'!$F32*100)</f>
        <v>140.67687342031559</v>
      </c>
      <c r="AV32">
        <f>IF(OR('Calc_오픈정렬(시즌미반영)'!$F32="",'Calc_오픈정렬(시즌미반영)'!AV32=""),"",'Calc_오픈정렬(시즌미반영)'!AV32/'Calc_오픈정렬(시즌미반영)'!$F32*100)</f>
        <v>158.59561787007308</v>
      </c>
      <c r="AW32">
        <f>IF(OR('Calc_오픈정렬(시즌미반영)'!$F32="",'Calc_오픈정렬(시즌미반영)'!AW32=""),"",'Calc_오픈정렬(시즌미반영)'!AW32/'Calc_오픈정렬(시즌미반영)'!$F32*100)</f>
        <v>174.2601099801899</v>
      </c>
      <c r="AX32">
        <f>IF(OR('Calc_오픈정렬(시즌미반영)'!$F32="",'Calc_오픈정렬(시즌미반영)'!AX32=""),"",'Calc_오픈정렬(시즌미반영)'!AX32/'Calc_오픈정렬(시즌미반영)'!$F32*100)</f>
        <v>167.68691508982855</v>
      </c>
      <c r="AY32">
        <f>IF(OR('Calc_오픈정렬(시즌미반영)'!$F32="",'Calc_오픈정렬(시즌미반영)'!AY32=""),"",'Calc_오픈정렬(시즌미반영)'!AY32/'Calc_오픈정렬(시즌미반영)'!$F32*100)</f>
        <v>160.44128697315389</v>
      </c>
      <c r="AZ32">
        <f>IF(OR('Calc_오픈정렬(시즌미반영)'!$F32="",'Calc_오픈정렬(시즌미반영)'!AZ32=""),"",'Calc_오픈정렬(시즌미반영)'!AZ32/'Calc_오픈정렬(시즌미반영)'!$F32*100)</f>
        <v>165.74518409727438</v>
      </c>
      <c r="BA32">
        <f>IF(OR('Calc_오픈정렬(시즌미반영)'!$F32="",'Calc_오픈정렬(시즌미반영)'!BA32=""),"",'Calc_오픈정렬(시즌미반영)'!BA32/'Calc_오픈정렬(시즌미반영)'!$F32*100)</f>
        <v>144.68969874991458</v>
      </c>
      <c r="BB32">
        <f>IF(OR('Calc_오픈정렬(시즌미반영)'!$F32="",'Calc_오픈정렬(시즌미반영)'!BB32=""),"",'Calc_오픈정렬(시즌미반영)'!BB32/'Calc_오픈정렬(시즌미반영)'!$F32*100)</f>
        <v>181.55825192977662</v>
      </c>
      <c r="BC32">
        <f>IF(OR('Calc_오픈정렬(시즌미반영)'!$F32="",'Calc_오픈정렬(시즌미반영)'!BC32=""),"",'Calc_오픈정렬(시즌미반영)'!BC32/'Calc_오픈정렬(시즌미반영)'!$F32*100)</f>
        <v>153.21999453514584</v>
      </c>
      <c r="BD32">
        <f>IF(OR('Calc_오픈정렬(시즌미반영)'!$F32="",'Calc_오픈정렬(시즌미반영)'!BD32=""),"",'Calc_오픈정렬(시즌미반영)'!BD32/'Calc_오픈정렬(시즌미반영)'!$F32*100)</f>
        <v>175.0913655304324</v>
      </c>
      <c r="BE32">
        <f>IF(OR('Calc_오픈정렬(시즌미반영)'!$F32="",'Calc_오픈정렬(시즌미반영)'!BE32=""),"",'Calc_오픈정렬(시즌미반영)'!BE32/'Calc_오픈정렬(시즌미반영)'!$F32*100)</f>
        <v>163.67537058542248</v>
      </c>
      <c r="BF32">
        <f>IF(OR('Calc_오픈정렬(시즌미반영)'!$F32="",'Calc_오픈정렬(시즌미반영)'!BF32=""),"",'Calc_오픈정렬(시즌미반영)'!BF32/'Calc_오픈정렬(시즌미반영)'!$F32*100)</f>
        <v>151.57797663774849</v>
      </c>
      <c r="BG32">
        <f>IF(OR('Calc_오픈정렬(시즌미반영)'!$F32="",'Calc_오픈정렬(시즌미반영)'!BG32=""),"",'Calc_오픈정렬(시즌미반영)'!BG32/'Calc_오픈정렬(시즌미반영)'!$F32*100)</f>
        <v>147.30258214358904</v>
      </c>
      <c r="BH32">
        <f>IF(OR('Calc_오픈정렬(시즌미반영)'!$F32="",'Calc_오픈정렬(시즌미반영)'!BH32=""),"",'Calc_오픈정렬(시즌미반영)'!BH32/'Calc_오픈정렬(시즌미반영)'!$F32*100)</f>
        <v>150.52001502834892</v>
      </c>
      <c r="BI32">
        <f>IF(OR('Calc_오픈정렬(시즌미반영)'!$F32="",'Calc_오픈정렬(시즌미반영)'!BI32=""),"",'Calc_오픈정렬(시즌미반영)'!BI32/'Calc_오픈정렬(시즌미반영)'!$F32*100)</f>
        <v>190.31141129858597</v>
      </c>
      <c r="BJ32">
        <f>IF(OR('Calc_오픈정렬(시즌미반영)'!$F32="",'Calc_오픈정렬(시즌미반영)'!BJ32=""),"",'Calc_오픈정렬(시즌미반영)'!BJ32/'Calc_오픈정렬(시즌미반영)'!$F32*100)</f>
        <v>160.20817678803198</v>
      </c>
      <c r="BK32">
        <f>IF(OR('Calc_오픈정렬(시즌미반영)'!$F32="",'Calc_오픈정렬(시즌미반영)'!BK32=""),"",'Calc_오픈정렬(시즌미반영)'!BK32/'Calc_오픈정렬(시즌미반영)'!$F32*100)</f>
        <v>159.29494842543889</v>
      </c>
      <c r="BL32">
        <f>IF(OR('Calc_오픈정렬(시즌미반영)'!$F32="",'Calc_오픈정렬(시즌미반영)'!BL32=""),"",'Calc_오픈정렬(시즌미반영)'!BL32/'Calc_오픈정렬(시즌미반영)'!$F32*100)</f>
        <v>157.80278707561993</v>
      </c>
      <c r="BM32">
        <f>IF(OR('Calc_오픈정렬(시즌미반영)'!$F32="",'Calc_오픈정렬(시즌미반영)'!BM32=""),"",'Calc_오픈정렬(시즌미반영)'!BM32/'Calc_오픈정렬(시즌미반영)'!$F32*100)</f>
        <v>148.69099665277682</v>
      </c>
      <c r="BN32">
        <f>IF(OR('Calc_오픈정렬(시즌미반영)'!$F32="",'Calc_오픈정렬(시즌미반영)'!BN32=""),"",'Calc_오픈정렬(시즌미반영)'!BN32/'Calc_오픈정렬(시즌미반영)'!$F32*100)</f>
        <v>143.99164901974177</v>
      </c>
    </row>
    <row r="33" spans="1:66" x14ac:dyDescent="0.3">
      <c r="A33" t="str">
        <f>'Calc_오픈정렬(시즌미반영)'!A33</f>
        <v>(1021) #광주전남대점</v>
      </c>
      <c r="B33" t="str">
        <f>'Calc_오픈정렬(시즌미반영)'!B33</f>
        <v>150-1</v>
      </c>
      <c r="C33">
        <f>'Calc_오픈정렬(시즌미반영)'!C33</f>
        <v>1</v>
      </c>
      <c r="D33" t="str">
        <f>'Calc_오픈정렬(시즌미반영)'!D33</f>
        <v>1</v>
      </c>
      <c r="E33" s="1">
        <f>'Calc_오픈정렬(시즌미반영)'!E33</f>
        <v>44287</v>
      </c>
      <c r="F33">
        <f>'Calc_오픈정렬(시즌미반영)'!F33</f>
        <v>3257666.6666666665</v>
      </c>
      <c r="G33">
        <f>IF(OR('Calc_오픈정렬(시즌미반영)'!$F33="",'Calc_오픈정렬(시즌미반영)'!G33=""),"",'Calc_오픈정렬(시즌미반영)'!G33/'Calc_오픈정렬(시즌미반영)'!$F33*100)</f>
        <v>69.92735086462703</v>
      </c>
      <c r="H33">
        <f>IF(OR('Calc_오픈정렬(시즌미반영)'!$F33="",'Calc_오픈정렬(시즌미반영)'!H33=""),"",'Calc_오픈정렬(시즌미반영)'!H33/'Calc_오픈정렬(시즌미반영)'!$F33*100)</f>
        <v>84.815307479791272</v>
      </c>
      <c r="I33">
        <f>IF(OR('Calc_오픈정렬(시즌미반영)'!$F33="",'Calc_오픈정렬(시즌미반영)'!I33=""),"",'Calc_오픈정렬(시즌미반영)'!I33/'Calc_오픈정렬(시즌미반영)'!$F33*100)</f>
        <v>79.243835055765885</v>
      </c>
      <c r="J33">
        <f>IF(OR('Calc_오픈정렬(시즌미반영)'!$F33="",'Calc_오픈정렬(시즌미반영)'!J33=""),"",'Calc_오픈정렬(시즌미반영)'!J33/'Calc_오픈정렬(시즌미반영)'!$F33*100)</f>
        <v>85.183669292949972</v>
      </c>
      <c r="K33">
        <f>IF(OR('Calc_오픈정렬(시즌미반영)'!$F33="",'Calc_오픈정렬(시즌미반영)'!K33=""),"",'Calc_오픈정렬(시즌미반영)'!K33/'Calc_오픈정렬(시즌미반영)'!$F33*100)</f>
        <v>93.717384631126578</v>
      </c>
      <c r="L33">
        <f>IF(OR('Calc_오픈정렬(시즌미반영)'!$F33="",'Calc_오픈정렬(시즌미반영)'!L33=""),"",'Calc_오픈정렬(시즌미반영)'!L33/'Calc_오픈정렬(시즌미반영)'!$F33*100)</f>
        <v>98.122377980149395</v>
      </c>
      <c r="M33">
        <f>IF(OR('Calc_오픈정렬(시즌미반영)'!$F33="",'Calc_오픈정렬(시즌미반영)'!M33=""),"",'Calc_오픈정렬(시즌미반영)'!M33/'Calc_오픈정렬(시즌미반영)'!$F33*100)</f>
        <v>111.65967461373172</v>
      </c>
      <c r="N33">
        <f>IF(OR('Calc_오픈정렬(시즌미반영)'!$F33="",'Calc_오픈정렬(시즌미반영)'!N33=""),"",'Calc_오픈정렬(시즌미반영)'!N33/'Calc_오픈정렬(시즌미반영)'!$F33*100)</f>
        <v>103.84733449299091</v>
      </c>
      <c r="O33">
        <f>IF(OR('Calc_오픈정렬(시즌미반영)'!$F33="",'Calc_오픈정렬(시즌미반영)'!O33=""),"",'Calc_오픈정렬(시즌미반영)'!O33/'Calc_오픈정렬(시즌미반영)'!$F33*100)</f>
        <v>107.46955898905148</v>
      </c>
      <c r="P33">
        <f>IF(OR('Calc_오픈정렬(시즌미반영)'!$F33="",'Calc_오픈정렬(시즌미반영)'!P33=""),"",'Calc_오픈정렬(시즌미반영)'!P33/'Calc_오픈정렬(시즌미반영)'!$F33*100)</f>
        <v>109.72577509464854</v>
      </c>
      <c r="Q33">
        <f>IF(OR('Calc_오픈정렬(시즌미반영)'!$F33="",'Calc_오픈정렬(시즌미반영)'!Q33=""),"",'Calc_오픈정렬(시즌미반영)'!Q33/'Calc_오픈정렬(시즌미반영)'!$F33*100)</f>
        <v>107.43886217128824</v>
      </c>
      <c r="R33">
        <f>IF(OR('Calc_오픈정렬(시즌미반영)'!$F33="",'Calc_오픈정렬(시즌미반영)'!R33=""),"",'Calc_오픈정렬(시즌미반영)'!R33/'Calc_오픈정렬(시즌미반영)'!$F33*100)</f>
        <v>105.61240151437634</v>
      </c>
      <c r="S33">
        <f>IF(OR('Calc_오픈정렬(시즌미반영)'!$F33="",'Calc_오픈정렬(시즌미반영)'!S33=""),"",'Calc_오픈정렬(시즌미반영)'!S33/'Calc_오픈정렬(시즌미반영)'!$F33*100)</f>
        <v>77.908523483065593</v>
      </c>
      <c r="T33">
        <f>IF(OR('Calc_오픈정렬(시즌미반영)'!$F33="",'Calc_오픈정렬(시즌미반영)'!T33=""),"",'Calc_오픈정렬(시즌미반영)'!T33/'Calc_오픈정렬(시즌미반영)'!$F33*100)</f>
        <v>76.68065077253658</v>
      </c>
      <c r="U33">
        <f>IF(OR('Calc_오픈정렬(시즌미반영)'!$F33="",'Calc_오픈정렬(시즌미반영)'!U33=""),"",'Calc_오픈정렬(시즌미반영)'!U33/'Calc_오픈정렬(시즌미반영)'!$F33*100)</f>
        <v>76.542515092602073</v>
      </c>
      <c r="V33">
        <f>IF(OR('Calc_오픈정렬(시즌미반영)'!$F33="",'Calc_오픈정렬(시즌미반영)'!V33=""),"",'Calc_오픈정렬(시즌미반영)'!V33/'Calc_오픈정렬(시즌미반영)'!$F33*100)</f>
        <v>79.82707459326717</v>
      </c>
      <c r="W33">
        <f>IF(OR('Calc_오픈정렬(시즌미반영)'!$F33="",'Calc_오픈정렬(시즌미반영)'!W33=""),"",'Calc_오픈정렬(시즌미반영)'!W33/'Calc_오픈정렬(시즌미반영)'!$F33*100)</f>
        <v>94.975954159418805</v>
      </c>
      <c r="X33">
        <f>IF(OR('Calc_오픈정렬(시즌미반영)'!$F33="",'Calc_오픈정렬(시즌미반영)'!X33=""),"",'Calc_오픈정렬(시즌미반영)'!X33/'Calc_오픈정렬(시즌미반영)'!$F33*100)</f>
        <v>74.976977386677589</v>
      </c>
      <c r="Y33">
        <f>IF(OR('Calc_오픈정렬(시즌미반영)'!$F33="",'Calc_오픈정렬(시즌미반영)'!Y33=""),"",'Calc_오픈정렬(시즌미반영)'!Y33/'Calc_오픈정렬(시즌미반영)'!$F33*100)</f>
        <v>72.58262560114602</v>
      </c>
      <c r="Z33">
        <f>IF(OR('Calc_오픈정렬(시즌미반영)'!$F33="",'Calc_오픈정렬(시즌미반영)'!Z33=""),"",'Calc_오픈정렬(시즌미반영)'!Z33/'Calc_오픈정렬(시즌미반영)'!$F33*100)</f>
        <v>73.19656195641052</v>
      </c>
      <c r="AA33">
        <f>IF(OR('Calc_오픈정렬(시즌미반영)'!$F33="",'Calc_오픈정렬(시즌미반영)'!AA33=""),"",'Calc_오픈정렬(시즌미반영)'!AA33/'Calc_오픈정렬(시즌미반영)'!$F33*100)</f>
        <v>74.409086258057926</v>
      </c>
      <c r="AB33">
        <f>IF(OR('Calc_오픈정렬(시즌미반영)'!$F33="",'Calc_오픈정렬(시즌미반영)'!AB33=""),"",'Calc_오픈정렬(시즌미반영)'!AB33/'Calc_오픈정렬(시즌미반영)'!$F33*100)</f>
        <v>82.267471605443575</v>
      </c>
      <c r="AC33">
        <f>IF(OR('Calc_오픈정렬(시즌미반영)'!$F33="",'Calc_오픈정렬(시즌미반영)'!AC33=""),"",'Calc_오픈정렬(시즌미반영)'!AC33/'Calc_오픈정렬(시즌미반영)'!$F33*100)</f>
        <v>77.555510078788501</v>
      </c>
      <c r="AD33">
        <f>IF(OR('Calc_오픈정렬(시즌미반영)'!$F33="",'Calc_오픈정렬(시즌미반영)'!AD33=""),"",'Calc_오픈정렬(시즌미반영)'!AD33/'Calc_오픈정렬(시즌미반영)'!$F33*100)</f>
        <v>80.548449810702962</v>
      </c>
      <c r="AE33">
        <f>IF(OR('Calc_오픈정렬(시즌미반영)'!$F33="",'Calc_오픈정렬(시즌미반영)'!AE33=""),"",'Calc_오픈정렬(시즌미반영)'!AE33/'Calc_오픈정렬(시즌미반영)'!$F33*100)</f>
        <v>84.278113168934823</v>
      </c>
      <c r="AF33">
        <f>IF(OR('Calc_오픈정렬(시즌미반영)'!$F33="",'Calc_오픈정렬(시즌미반영)'!AF33=""),"",'Calc_오픈정렬(시즌미반영)'!AF33/'Calc_오픈정렬(시즌미반영)'!$F33*100)</f>
        <v>88.775196971247311</v>
      </c>
      <c r="AG33">
        <f>IF(OR('Calc_오픈정렬(시즌미반영)'!$F33="",'Calc_오픈정렬(시즌미반영)'!AG33=""),"",'Calc_오픈정렬(시즌미반영)'!AG33/'Calc_오픈정렬(시즌미반영)'!$F33*100)</f>
        <v>83.311163409393231</v>
      </c>
      <c r="AH33">
        <f>IF(OR('Calc_오픈정렬(시즌미반영)'!$F33="",'Calc_오픈정렬(시즌미반영)'!AH33=""),"",'Calc_오픈정렬(시즌미반영)'!AH33/'Calc_오픈정렬(시즌미반영)'!$F33*100)</f>
        <v>100.74695589890514</v>
      </c>
      <c r="AI33">
        <f>IF(OR('Calc_오픈정렬(시즌미반영)'!$F33="",'Calc_오픈정렬(시즌미반영)'!AI33=""),"",'Calc_오픈정렬(시즌미반영)'!AI33/'Calc_오픈정렬(시즌미반영)'!$F33*100)</f>
        <v>79.259183464647492</v>
      </c>
      <c r="AJ33">
        <f>IF(OR('Calc_오픈정렬(시즌미반영)'!$F33="",'Calc_오픈정렬(시즌미반영)'!AJ33=""),"",'Calc_오픈정렬(시즌미반영)'!AJ33/'Calc_오픈정렬(시즌미반영)'!$F33*100)</f>
        <v>92.919267369282721</v>
      </c>
      <c r="AK33">
        <f>IF(OR('Calc_오픈정렬(시즌미반영)'!$F33="",'Calc_오픈정렬(시즌미반영)'!AK33=""),"",'Calc_오픈정렬(시즌미반영)'!AK33/'Calc_오픈정렬(시즌미반영)'!$F33*100)</f>
        <v>88.637061291312804</v>
      </c>
      <c r="AL33">
        <f>IF(OR('Calc_오픈정렬(시즌미반영)'!$F33="",'Calc_오픈정렬(시즌미반영)'!AL33=""),"",'Calc_오픈정렬(시즌미반영)'!AL33/'Calc_오픈정렬(시즌미반영)'!$F33*100)</f>
        <v>79.596848460042978</v>
      </c>
      <c r="AM33">
        <f>IF(OR('Calc_오픈정렬(시즌미반영)'!$F33="",'Calc_오픈정렬(시즌미반영)'!AM33=""),"",'Calc_오픈정렬(시즌미반영)'!AM33/'Calc_오픈정렬(시즌미반영)'!$F33*100)</f>
        <v>80.824721170571991</v>
      </c>
      <c r="AN33">
        <f>IF(OR('Calc_오픈정렬(시즌미반영)'!$F33="",'Calc_오픈정렬(시즌미반영)'!AN33=""),"",'Calc_오픈정렬(시즌미반영)'!AN33/'Calc_오픈정렬(시즌미반영)'!$F33*100)</f>
        <v>80.794024352808762</v>
      </c>
      <c r="AO33">
        <f>IF(OR('Calc_오픈정렬(시즌미반영)'!$F33="",'Calc_오픈정렬(시즌미반영)'!AO33=""),"",'Calc_오픈정렬(시즌미반영)'!AO33/'Calc_오픈정렬(시즌미반영)'!$F33*100)</f>
        <v>82.927453187352924</v>
      </c>
      <c r="AP33">
        <f>IF(OR('Calc_오픈정렬(시즌미반영)'!$F33="",'Calc_오픈정렬(시즌미반영)'!AP33=""),"",'Calc_오픈정렬(시즌미반영)'!AP33/'Calc_오픈정렬(시즌미반영)'!$F33*100)</f>
        <v>86.304103141307692</v>
      </c>
      <c r="AQ33">
        <f>IF(OR('Calc_오픈정렬(시즌미반영)'!$F33="",'Calc_오픈정렬(시즌미반영)'!AQ33=""),"",'Calc_오픈정렬(시즌미반영)'!AQ33/'Calc_오픈정렬(시즌미반영)'!$F33*100)</f>
        <v>88.19195743374604</v>
      </c>
      <c r="AR33">
        <f>IF(OR('Calc_오픈정렬(시즌미반영)'!$F33="",'Calc_오픈정렬(시즌미반영)'!AR33=""),"",'Calc_오픈정렬(시즌미반영)'!AR33/'Calc_오픈정렬(시즌미반영)'!$F33*100)</f>
        <v>88.038473344929912</v>
      </c>
      <c r="AS33">
        <f>IF(OR('Calc_오픈정렬(시즌미반영)'!$F33="",'Calc_오픈정렬(시즌미반영)'!AS33=""),"",'Calc_오픈정렬(시즌미반영)'!AS33/'Calc_오픈정렬(시즌미반영)'!$F33*100)</f>
        <v>80.594495037347798</v>
      </c>
      <c r="AT33">
        <f>IF(OR('Calc_오픈정렬(시즌미반영)'!$F33="",'Calc_오픈정렬(시즌미반영)'!AT33=""),"",'Calc_오픈정렬(시즌미반영)'!AT33/'Calc_오픈정렬(시즌미반영)'!$F33*100)</f>
        <v>89.343088099866989</v>
      </c>
      <c r="AU33">
        <f>IF(OR('Calc_오픈정렬(시즌미반영)'!$F33="",'Calc_오픈정렬(시즌미반영)'!AU33=""),"",'Calc_오픈정렬(시즌미반영)'!AU33/'Calc_오픈정렬(시즌미반영)'!$F33*100)</f>
        <v>76.68065077253658</v>
      </c>
      <c r="AV33">
        <f>IF(OR('Calc_오픈정렬(시즌미반영)'!$F33="",'Calc_오픈정렬(시즌미반영)'!AV33=""),"",'Calc_오픈정렬(시즌미반영)'!AV33/'Calc_오픈정렬(시즌미반영)'!$F33*100)</f>
        <v>77.355980763327537</v>
      </c>
      <c r="AW33">
        <f>IF(OR('Calc_오픈정렬(시즌미반영)'!$F33="",'Calc_오픈정렬(시즌미반영)'!AW33=""),"",'Calc_오픈정렬(시즌미반영)'!AW33/'Calc_오픈정렬(시즌미반영)'!$F33*100)</f>
        <v>78.752685971554286</v>
      </c>
      <c r="AX33">
        <f>IF(OR('Calc_오픈정렬(시즌미반영)'!$F33="",'Calc_오픈정렬(시즌미반영)'!AX33=""),"",'Calc_오픈정렬(시즌미반영)'!AX33/'Calc_오픈정렬(시즌미반영)'!$F33*100)</f>
        <v>72.904942187659884</v>
      </c>
      <c r="AY33">
        <f>IF(OR('Calc_오픈정렬(시즌미반영)'!$F33="",'Calc_오픈정렬(시즌미반영)'!AY33=""),"",'Calc_오픈정렬(시즌미반영)'!AY33/'Calc_오픈정렬(시즌미반영)'!$F33*100)</f>
        <v>80.932160032743269</v>
      </c>
      <c r="AZ33">
        <f>IF(OR('Calc_오픈정렬(시즌미반영)'!$F33="",'Calc_오픈정렬(시즌미반영)'!AZ33=""),"",'Calc_오픈정렬(시즌미반영)'!AZ33/'Calc_오픈정렬(시즌미반영)'!$F33*100)</f>
        <v>88.069170162693126</v>
      </c>
      <c r="BA33">
        <f>IF(OR('Calc_오픈정렬(시즌미반영)'!$F33="",'Calc_오픈정렬(시즌미반영)'!BA33=""),"",'Calc_오픈정렬(시즌미반영)'!BA33/'Calc_오픈정렬(시즌미반영)'!$F33*100)</f>
        <v>68.269722705412875</v>
      </c>
      <c r="BB33">
        <f>IF(OR('Calc_오픈정렬(시즌미반영)'!$F33="",'Calc_오픈정렬(시즌미반영)'!BB33=""),"",'Calc_오픈정렬(시즌미반영)'!BB33/'Calc_오픈정렬(시즌미반영)'!$F33*100)</f>
        <v>80.226133224189098</v>
      </c>
      <c r="BC33">
        <f>IF(OR('Calc_오픈정렬(시즌미반영)'!$F33="",'Calc_오픈정렬(시즌미반영)'!BC33=""),"",'Calc_오픈정렬(시즌미반영)'!BC33/'Calc_오픈정렬(시즌미반영)'!$F33*100)</f>
        <v>62.928476414611687</v>
      </c>
      <c r="BD33">
        <f>IF(OR('Calc_오픈정렬(시즌미반영)'!$F33="",'Calc_오픈정렬(시즌미반영)'!BD33=""),"",'Calc_오픈정렬(시즌미반영)'!BD33/'Calc_오픈정렬(시즌미반영)'!$F33*100)</f>
        <v>64.064258671851022</v>
      </c>
      <c r="BE33">
        <f>IF(OR('Calc_오픈정렬(시즌미반영)'!$F33="",'Calc_오픈정렬(시즌미반영)'!BE33=""),"",'Calc_오픈정렬(시즌미반영)'!BE33/'Calc_오픈정렬(시즌미반영)'!$F33*100)</f>
        <v>65.906067737644534</v>
      </c>
      <c r="BF33">
        <f>IF(OR('Calc_오픈정렬(시즌미반영)'!$F33="",'Calc_오픈정렬(시즌미반영)'!BF33=""),"",'Calc_오픈정렬(시즌미반영)'!BF33/'Calc_오픈정렬(시즌미반영)'!$F33*100)</f>
        <v>55.469149698147959</v>
      </c>
      <c r="BG33">
        <f>IF(OR('Calc_오픈정렬(시즌미반영)'!$F33="",'Calc_오픈정렬(시즌미반영)'!BG33=""),"",'Calc_오픈정렬(시즌미반영)'!BG33/'Calc_오픈정렬(시즌미반영)'!$F33*100)</f>
        <v>74.762099662335018</v>
      </c>
      <c r="BH33">
        <f>IF(OR('Calc_오픈정렬(시즌미반영)'!$F33="",'Calc_오픈정렬(시즌미반영)'!BH33=""),"",'Calc_오픈정렬(시즌미반영)'!BH33/'Calc_오픈정렬(시즌미반영)'!$F33*100)</f>
        <v>70.616494423411453</v>
      </c>
      <c r="BI33">
        <f>IF(OR('Calc_오픈정렬(시즌미반영)'!$F33="",'Calc_오픈정렬(시즌미반영)'!BI33=""),"",'Calc_오픈정렬(시즌미반영)'!BI33/'Calc_오픈정렬(시즌미반영)'!$F33*100)</f>
        <v>68.46311265732119</v>
      </c>
      <c r="BJ33">
        <f>IF(OR('Calc_오픈정렬(시즌미반영)'!$F33="",'Calc_오픈정렬(시즌미반영)'!BJ33=""),"",'Calc_오픈정렬(시즌미반영)'!BJ33/'Calc_오픈정렬(시즌미반영)'!$F33*100)</f>
        <v>69.507111429448486</v>
      </c>
      <c r="BK33">
        <f>IF(OR('Calc_오픈정렬(시즌미반영)'!$F33="",'Calc_오픈정렬(시즌미반영)'!BK33=""),"",'Calc_오픈정렬(시즌미반영)'!BK33/'Calc_오픈정렬(시즌미반영)'!$F33*100)</f>
        <v>70.284661823390977</v>
      </c>
      <c r="BL33">
        <f>IF(OR('Calc_오픈정렬(시즌미반영)'!$F33="",'Calc_오픈정렬(시즌미반영)'!BL33=""),"",'Calc_오픈정렬(시즌미반영)'!BL33/'Calc_오픈정렬(시즌미반영)'!$F33*100)</f>
        <v>51.954364064258677</v>
      </c>
      <c r="BM33">
        <f>IF(OR('Calc_오픈정렬(시즌미반영)'!$F33="",'Calc_오픈정렬(시즌미반영)'!BM33=""),"",'Calc_오픈정렬(시즌미반영)'!BM33/'Calc_오픈정렬(시즌미반영)'!$F33*100)</f>
        <v>51.52460861557352</v>
      </c>
      <c r="BN33">
        <f>IF(OR('Calc_오픈정렬(시즌미반영)'!$F33="",'Calc_오픈정렬(시즌미반영)'!BN33=""),"",'Calc_오픈정렬(시즌미반영)'!BN33/'Calc_오픈정렬(시즌미반영)'!$F33*100)</f>
        <v>58.538831474470484</v>
      </c>
    </row>
    <row r="34" spans="1:66" x14ac:dyDescent="0.3">
      <c r="A34" t="str">
        <f>'Calc_오픈정렬(시즌미반영)'!A34</f>
        <v>(1022) #서울시립대점</v>
      </c>
      <c r="B34" t="str">
        <f>'Calc_오픈정렬(시즌미반영)'!B34</f>
        <v>150-3</v>
      </c>
      <c r="C34">
        <f>'Calc_오픈정렬(시즌미반영)'!C34</f>
        <v>3</v>
      </c>
      <c r="D34" t="str">
        <f>'Calc_오픈정렬(시즌미반영)'!D34</f>
        <v>3+</v>
      </c>
      <c r="E34" s="1">
        <f>'Calc_오픈정렬(시즌미반영)'!E34</f>
        <v>44317</v>
      </c>
      <c r="F34">
        <f>'Calc_오픈정렬(시즌미반영)'!F34</f>
        <v>5085066.666666667</v>
      </c>
      <c r="G34">
        <f>IF(OR('Calc_오픈정렬(시즌미반영)'!$F34="",'Calc_오픈정렬(시즌미반영)'!G34=""),"",'Calc_오픈정렬(시즌미반영)'!G34/'Calc_오픈정렬(시즌미반영)'!$F34*100)</f>
        <v>78.229062876920651</v>
      </c>
      <c r="H34">
        <f>IF(OR('Calc_오픈정렬(시즌미반영)'!$F34="",'Calc_오픈정렬(시즌미반영)'!H34=""),"",'Calc_오픈정렬(시즌미반영)'!H34/'Calc_오픈정렬(시즌미반영)'!$F34*100)</f>
        <v>76.64206303424406</v>
      </c>
      <c r="I34">
        <f>IF(OR('Calc_오픈정렬(시즌미반영)'!$F34="",'Calc_오픈정렬(시즌미반영)'!I34=""),"",'Calc_오픈정렬(시즌미반영)'!I34/'Calc_오픈정렬(시즌미반영)'!$F34*100)</f>
        <v>84.480701662383979</v>
      </c>
      <c r="J34">
        <f>IF(OR('Calc_오픈정렬(시즌미반영)'!$F34="",'Calc_오픈정렬(시즌미반영)'!J34=""),"",'Calc_오픈정렬(시즌미반영)'!J34/'Calc_오픈정렬(시즌미반영)'!$F34*100)</f>
        <v>93.967302952435887</v>
      </c>
      <c r="K34">
        <f>IF(OR('Calc_오픈정렬(시즌미반영)'!$F34="",'Calc_오픈정렬(시즌미반영)'!K34=""),"",'Calc_오픈정렬(시즌미반영)'!K34/'Calc_오픈정렬(시즌미반영)'!$F34*100)</f>
        <v>104.12842833918926</v>
      </c>
      <c r="L34">
        <f>IF(OR('Calc_오픈정렬(시즌미반영)'!$F34="",'Calc_오픈정렬(시즌미반영)'!L34=""),"",'Calc_오픈정렬(시즌미반영)'!L34/'Calc_오픈정렬(시즌미반영)'!$F34*100)</f>
        <v>115.47734542975509</v>
      </c>
      <c r="M34">
        <f>IF(OR('Calc_오픈정렬(시즌미반영)'!$F34="",'Calc_오픈정렬(시즌미반영)'!M34=""),"",'Calc_오픈정렬(시즌미반영)'!M34/'Calc_오픈정렬(시즌미반영)'!$F34*100)</f>
        <v>98.549347107871412</v>
      </c>
      <c r="N34">
        <f>IF(OR('Calc_오픈정렬(시즌미반영)'!$F34="",'Calc_오픈정렬(시즌미반영)'!N34=""),"",'Calc_오픈정렬(시즌미반영)'!N34/'Calc_오픈정렬(시즌미반영)'!$F34*100)</f>
        <v>87.363653049451983</v>
      </c>
      <c r="O34">
        <f>IF(OR('Calc_오픈정렬(시즌미반영)'!$F34="",'Calc_오픈정렬(시즌미반영)'!O34=""),"",'Calc_오픈정렬(시즌미반영)'!O34/'Calc_오픈정렬(시즌미반영)'!$F34*100)</f>
        <v>100.51392312129634</v>
      </c>
      <c r="P34">
        <f>IF(OR('Calc_오픈정렬(시즌미반영)'!$F34="",'Calc_오픈정렬(시즌미반영)'!P34=""),"",'Calc_오픈정렬(시즌미반영)'!P34/'Calc_오픈정렬(시즌미반영)'!$F34*100)</f>
        <v>104.75772195710316</v>
      </c>
      <c r="Q34">
        <f>IF(OR('Calc_오픈정렬(시즌미반영)'!$F34="",'Calc_오픈정렬(시즌미반영)'!Q34=""),"",'Calc_오픈정렬(시즌미반영)'!Q34/'Calc_오픈정렬(시즌미반영)'!$F34*100)</f>
        <v>117.35736011327285</v>
      </c>
      <c r="R34">
        <f>IF(OR('Calc_오픈정렬(시즌미반영)'!$F34="",'Calc_오픈정렬(시즌미반영)'!R34=""),"",'Calc_오픈정렬(시즌미반영)'!R34/'Calc_오픈정렬(시즌미반영)'!$F34*100)</f>
        <v>127.81543342597934</v>
      </c>
      <c r="S34">
        <f>IF(OR('Calc_오픈정렬(시즌미반영)'!$F34="",'Calc_오픈정렬(시즌미반영)'!S34=""),"",'Calc_오픈정렬(시즌미반영)'!S34/'Calc_오픈정렬(시즌미반영)'!$F34*100)</f>
        <v>138.28137290890973</v>
      </c>
      <c r="T34">
        <f>IF(OR('Calc_오픈정렬(시즌미반영)'!$F34="",'Calc_오픈정렬(시즌미반영)'!T34=""),"",'Calc_오픈정렬(시즌미반영)'!T34/'Calc_오픈정렬(시즌미반영)'!$F34*100)</f>
        <v>144.49171430069745</v>
      </c>
      <c r="U34">
        <f>IF(OR('Calc_오픈정렬(시즌미반영)'!$F34="",'Calc_오픈정렬(시즌미반영)'!U34=""),"",'Calc_오픈정렬(시즌미반영)'!U34/'Calc_오픈정렬(시즌미반영)'!$F34*100)</f>
        <v>166.19251140594682</v>
      </c>
      <c r="V34">
        <f>IF(OR('Calc_오픈정렬(시즌미반영)'!$F34="",'Calc_오픈정렬(시즌미반영)'!V34=""),"",'Calc_오픈정렬(시즌미반영)'!V34/'Calc_오픈정렬(시즌미반영)'!$F34*100)</f>
        <v>170.29275263516701</v>
      </c>
      <c r="W34">
        <f>IF(OR('Calc_오픈정렬(시즌미반영)'!$F34="",'Calc_오픈정렬(시즌미반영)'!W34=""),"",'Calc_오픈정렬(시즌미반영)'!W34/'Calc_오픈정렬(시즌미반영)'!$F34*100)</f>
        <v>171.48251088153549</v>
      </c>
      <c r="X34">
        <f>IF(OR('Calc_오픈정렬(시즌미반영)'!$F34="",'Calc_오픈정렬(시즌미반영)'!X34=""),"",'Calc_오픈정렬(시즌미반영)'!X34/'Calc_오픈정렬(시즌미반영)'!$F34*100)</f>
        <v>160.89267921757826</v>
      </c>
      <c r="Y34">
        <f>IF(OR('Calc_오픈정렬(시즌미반영)'!$F34="",'Calc_오픈정렬(시즌미반영)'!Y34=""),"",'Calc_오픈정렬(시즌미반영)'!Y34/'Calc_오픈정렬(시즌미반영)'!$F34*100)</f>
        <v>140.73561801877392</v>
      </c>
      <c r="Z34">
        <f>IF(OR('Calc_오픈정렬(시즌미반영)'!$F34="",'Calc_오픈정렬(시즌미반영)'!Z34=""),"",'Calc_오픈정렬(시즌미반영)'!Z34/'Calc_오픈정렬(시즌미반영)'!$F34*100)</f>
        <v>141.46323876448685</v>
      </c>
      <c r="AA34">
        <f>IF(OR('Calc_오픈정렬(시즌미반영)'!$F34="",'Calc_오픈정렬(시즌미반영)'!AA34=""),"",'Calc_오픈정렬(시즌미반영)'!AA34/'Calc_오픈정렬(시즌미반영)'!$F34*100)</f>
        <v>136.58621322565418</v>
      </c>
      <c r="AB34">
        <f>IF(OR('Calc_오픈정렬(시즌미반영)'!$F34="",'Calc_오픈정렬(시즌미반영)'!AB34=""),"",'Calc_오픈정렬(시즌미반영)'!AB34/'Calc_오픈정렬(시즌미반영)'!$F34*100)</f>
        <v>138.98539514395088</v>
      </c>
      <c r="AC34">
        <f>IF(OR('Calc_오픈정렬(시즌미반영)'!$F34="",'Calc_오픈정렬(시즌미반영)'!AC34=""),"",'Calc_오픈정렬(시즌미반영)'!AC34/'Calc_오픈정렬(시즌미반영)'!$F34*100)</f>
        <v>178.09009386963132</v>
      </c>
      <c r="AD34">
        <f>IF(OR('Calc_오픈정렬(시즌미반영)'!$F34="",'Calc_오픈정렬(시즌미반영)'!AD34=""),"",'Calc_오픈정렬(시즌미반영)'!AD34/'Calc_오픈정렬(시즌미반영)'!$F34*100)</f>
        <v>168.77851486706169</v>
      </c>
      <c r="AE34">
        <f>IF(OR('Calc_오픈정렬(시즌미반영)'!$F34="",'Calc_오픈정렬(시즌미반영)'!AE34=""),"",'Calc_오픈정렬(시즌미반영)'!AE34/'Calc_오픈정렬(시즌미반영)'!$F34*100)</f>
        <v>190.08600346111487</v>
      </c>
      <c r="AF34">
        <f>IF(OR('Calc_오픈정렬(시즌미반영)'!$F34="",'Calc_오픈정렬(시즌미반영)'!AF34=""),"",'Calc_오픈정렬(시즌미반영)'!AF34/'Calc_오픈정렬(시즌미반영)'!$F34*100)</f>
        <v>178.95084954638418</v>
      </c>
      <c r="AG34">
        <f>IF(OR('Calc_오픈정렬(시즌미반영)'!$F34="",'Calc_오픈정렬(시즌미반영)'!AG34=""),"",'Calc_오픈정렬(시즌미반영)'!AG34/'Calc_오픈정렬(시즌미반영)'!$F34*100)</f>
        <v>193.72863023755832</v>
      </c>
      <c r="AH34">
        <f>IF(OR('Calc_오픈정렬(시즌미반영)'!$F34="",'Calc_오픈정렬(시즌미반영)'!AH34=""),"",'Calc_오픈정렬(시즌미반영)'!AH34/'Calc_오픈정렬(시즌미반영)'!$F34*100)</f>
        <v>178.24525407729823</v>
      </c>
      <c r="AI34">
        <f>IF(OR('Calc_오픈정렬(시즌미반영)'!$F34="",'Calc_오픈정렬(시즌미반영)'!AI34=""),"",'Calc_오픈정렬(시즌미반영)'!AI34/'Calc_오픈정렬(시즌미반영)'!$F34*100)</f>
        <v>173.88778908175573</v>
      </c>
      <c r="AJ34">
        <f>IF(OR('Calc_오픈정렬(시즌미반영)'!$F34="",'Calc_오픈정렬(시즌미반영)'!AJ34=""),"",'Calc_오픈정렬(시즌미반영)'!AJ34/'Calc_오픈정렬(시즌미반영)'!$F34*100)</f>
        <v>173.03214641564841</v>
      </c>
      <c r="AK34">
        <f>IF(OR('Calc_오픈정렬(시즌미반영)'!$F34="",'Calc_오픈정렬(시즌미반영)'!AK34=""),"",'Calc_오픈정렬(시즌미반영)'!AK34/'Calc_오픈정렬(시즌미반영)'!$F34*100)</f>
        <v>162.53651214012271</v>
      </c>
      <c r="AL34">
        <f>IF(OR('Calc_오픈정렬(시즌미반영)'!$F34="",'Calc_오픈정렬(시즌미반영)'!AL34=""),"",'Calc_오픈정렬(시즌미반영)'!AL34/'Calc_오픈정렬(시즌미반영)'!$F34*100)</f>
        <v>137.89396402538151</v>
      </c>
      <c r="AM34">
        <f>IF(OR('Calc_오픈정렬(시즌미반영)'!$F34="",'Calc_오픈정렬(시즌미반영)'!AM34=""),"",'Calc_오픈정렬(시즌미반영)'!AM34/'Calc_오픈정렬(시즌미반영)'!$F34*100)</f>
        <v>137.50655514185326</v>
      </c>
      <c r="AN34">
        <f>IF(OR('Calc_오픈정렬(시즌미반영)'!$F34="",'Calc_오픈정렬(시즌미반영)'!AN34=""),"",'Calc_오픈정렬(시즌미반영)'!AN34/'Calc_오픈정렬(시즌미반영)'!$F34*100)</f>
        <v>147.06100215008652</v>
      </c>
      <c r="AO34">
        <f>IF(OR('Calc_오픈정렬(시즌미반영)'!$F34="",'Calc_오픈정렬(시즌미반영)'!AO34=""),"",'Calc_오픈정렬(시즌미반영)'!AO34/'Calc_오픈정렬(시즌미반영)'!$F34*100)</f>
        <v>171.62115213173212</v>
      </c>
      <c r="AP34">
        <f>IF(OR('Calc_오픈정렬(시즌미반영)'!$F34="",'Calc_오픈정렬(시즌미반영)'!AP34=""),"",'Calc_오픈정렬(시즌미반영)'!AP34/'Calc_오픈정렬(시즌미반영)'!$F34*100)</f>
        <v>136.49575226807906</v>
      </c>
      <c r="AQ34">
        <f>IF(OR('Calc_오픈정렬(시즌미반영)'!$F34="",'Calc_오픈정렬(시즌미반영)'!AQ34=""),"",'Calc_오픈정렬(시즌미반영)'!AQ34/'Calc_오픈정렬(시즌미반영)'!$F34*100)</f>
        <v>133.80453878021922</v>
      </c>
      <c r="AR34">
        <f>IF(OR('Calc_오픈정렬(시즌미반영)'!$F34="",'Calc_오픈정렬(시즌미반영)'!AR34=""),"",'Calc_오픈정렬(시즌미반영)'!AR34/'Calc_오픈정렬(시즌미반영)'!$F34*100)</f>
        <v>130.61873983953012</v>
      </c>
      <c r="AS34">
        <f>IF(OR('Calc_오픈정렬(시즌미반영)'!$F34="",'Calc_오픈정렬(시즌미반영)'!AS34=""),"",'Calc_오픈정렬(시즌미반영)'!AS34/'Calc_오픈정렬(시즌미반영)'!$F34*100)</f>
        <v>147.24487387907072</v>
      </c>
      <c r="AT34">
        <f>IF(OR('Calc_오픈정렬(시즌미반영)'!$F34="",'Calc_오픈정렬(시즌미반영)'!AT34=""),"",'Calc_오픈정렬(시즌미반영)'!AT34/'Calc_오픈정렬(시즌미반영)'!$F34*100)</f>
        <v>157.7363784152289</v>
      </c>
      <c r="AU34">
        <f>IF(OR('Calc_오픈정렬(시즌미반영)'!$F34="",'Calc_오픈정렬(시즌미반영)'!AU34=""),"",'Calc_오픈정렬(시즌미반영)'!AU34/'Calc_오픈정렬(시즌미반영)'!$F34*100)</f>
        <v>147.06100215008652</v>
      </c>
      <c r="AV34">
        <f>IF(OR('Calc_오픈정렬(시즌미반영)'!$F34="",'Calc_오픈정렬(시즌미반영)'!AV34=""),"",'Calc_오픈정렬(시즌미반영)'!AV34/'Calc_오픈정렬(시즌미반영)'!$F34*100)</f>
        <v>144.51727935392523</v>
      </c>
      <c r="AW34">
        <f>IF(OR('Calc_오픈정렬(시즌미반영)'!$F34="",'Calc_오픈정렬(시즌미반영)'!AW34=""),"",'Calc_오픈정렬(시즌미반영)'!AW34/'Calc_오픈정렬(시즌미반영)'!$F34*100)</f>
        <v>147.59885153914729</v>
      </c>
      <c r="AX34">
        <f>IF(OR('Calc_오픈정렬(시즌미반영)'!$F34="",'Calc_오픈정렬(시즌미반영)'!AX34=""),"",'Calc_오픈정렬(시즌미반영)'!AX34/'Calc_오픈정렬(시즌미반영)'!$F34*100)</f>
        <v>141.39342650374954</v>
      </c>
      <c r="AY34">
        <f>IF(OR('Calc_오픈정렬(시즌미반영)'!$F34="",'Calc_오픈정렬(시즌미반영)'!AY34=""),"",'Calc_오픈정렬(시즌미반영)'!AY34/'Calc_오픈정렬(시즌미반영)'!$F34*100)</f>
        <v>122.69848969531701</v>
      </c>
      <c r="AZ34">
        <f>IF(OR('Calc_오픈정렬(시즌미반영)'!$F34="",'Calc_오픈정렬(시즌미반영)'!AZ34=""),"",'Calc_오픈정렬(시즌미반영)'!AZ34/'Calc_오픈정렬(시즌미반영)'!$F34*100)</f>
        <v>128.55583669830614</v>
      </c>
      <c r="BA34">
        <f>IF(OR('Calc_오픈정렬(시즌미반영)'!$F34="",'Calc_오픈정렬(시즌미반영)'!BA34=""),"",'Calc_오픈정렬(시즌미반영)'!BA34/'Calc_오픈정렬(시즌미반영)'!$F34*100)</f>
        <v>136.96477266768053</v>
      </c>
      <c r="BB34">
        <f>IF(OR('Calc_오픈정렬(시즌미반영)'!$F34="",'Calc_오픈정렬(시즌미반영)'!BB34=""),"",'Calc_오픈정렬(시즌미반영)'!BB34/'Calc_오픈정렬(시즌미반영)'!$F34*100)</f>
        <v>137.90772982327337</v>
      </c>
      <c r="BC34">
        <f>IF(OR('Calc_오픈정렬(시즌미반영)'!$F34="",'Calc_오픈정렬(시즌미반영)'!BC34=""),"",'Calc_오픈정렬(시즌미반영)'!BC34/'Calc_오픈정렬(시즌미반영)'!$F34*100)</f>
        <v>160.07853059940217</v>
      </c>
      <c r="BD34">
        <f>IF(OR('Calc_오픈정렬(시즌미반영)'!$F34="",'Calc_오픈정렬(시즌미반영)'!BD34=""),"",'Calc_오픈정렬(시즌미반영)'!BD34/'Calc_오픈정렬(시즌미반영)'!$F34*100)</f>
        <v>152.80133987099481</v>
      </c>
      <c r="BE34">
        <f>IF(OR('Calc_오픈정렬(시즌미반영)'!$F34="",'Calc_오픈정렬(시즌미반영)'!BE34=""),"",'Calc_오픈정렬(시즌미반영)'!BE34/'Calc_오픈정렬(시즌미반영)'!$F34*100)</f>
        <v>140.1210734700299</v>
      </c>
      <c r="BF34">
        <f>IF(OR('Calc_오픈정렬(시즌미반영)'!$F34="",'Calc_오픈정렬(시즌미반영)'!BF34=""),"",'Calc_오픈정렬(시즌미반영)'!BF34/'Calc_오픈정렬(시즌미반영)'!$F34*100)</f>
        <v>147.9577455556138</v>
      </c>
      <c r="BG34">
        <f>IF(OR('Calc_오픈정렬(시즌미반영)'!$F34="",'Calc_오픈정렬(시즌미반영)'!BG34=""),"",'Calc_오픈정렬(시즌미반영)'!BG34/'Calc_오픈정렬(시즌미반영)'!$F34*100)</f>
        <v>147.89284965126643</v>
      </c>
      <c r="BH34">
        <f>IF(OR('Calc_오픈정렬(시즌미반영)'!$F34="",'Calc_오픈정렬(시즌미반영)'!BH34=""),"",'Calc_오픈정렬(시즌미반영)'!BH34/'Calc_오픈정렬(시즌미반영)'!$F34*100)</f>
        <v>171.71751271697519</v>
      </c>
      <c r="BI34">
        <f>IF(OR('Calc_오픈정렬(시즌미반영)'!$F34="",'Calc_오픈정렬(시즌미반영)'!BI34=""),"",'Calc_오픈정렬(시즌미반영)'!BI34/'Calc_오픈정렬(시즌미반영)'!$F34*100)</f>
        <v>156.78653836069012</v>
      </c>
      <c r="BJ34">
        <f>IF(OR('Calc_오픈정렬(시즌미반영)'!$F34="",'Calc_오픈정렬(시즌미반영)'!BJ34=""),"",'Calc_오픈정렬(시즌미반영)'!BJ34/'Calc_오픈정렬(시즌미반영)'!$F34*100)</f>
        <v>152.00390686454455</v>
      </c>
      <c r="BK34">
        <f>IF(OR('Calc_오픈정렬(시즌미반영)'!$F34="",'Calc_오픈정렬(시즌미반영)'!BK34=""),"",'Calc_오픈정렬(시즌미반영)'!BK34/'Calc_오픈정렬(시즌미반영)'!$F34*100)</f>
        <v>133.40238082752109</v>
      </c>
      <c r="BL34">
        <f>IF(OR('Calc_오픈정렬(시즌미반영)'!$F34="",'Calc_오픈정렬(시즌미반영)'!BL34=""),"",'Calc_오픈정렬(시즌미반영)'!BL34/'Calc_오픈정렬(시즌미반영)'!$F34*100)</f>
        <v>121.59919240652366</v>
      </c>
      <c r="BM34">
        <f>IF(OR('Calc_오픈정렬(시즌미반영)'!$F34="",'Calc_오픈정렬(시즌미반영)'!BM34=""),"",'Calc_오픈정렬(시즌미반영)'!BM34/'Calc_오픈정렬(시즌미반영)'!$F34*100)</f>
        <v>118.37701242854894</v>
      </c>
      <c r="BN34">
        <f>IF(OR('Calc_오픈정렬(시즌미반영)'!$F34="",'Calc_오픈정렬(시즌미반영)'!BN34=""),"",'Calc_오픈정렬(시즌미반영)'!BN34/'Calc_오픈정렬(시즌미반영)'!$F34*100)</f>
        <v>117.66315748072789</v>
      </c>
    </row>
    <row r="35" spans="1:66" x14ac:dyDescent="0.3">
      <c r="A35" t="str">
        <f>'Calc_오픈정렬(시즌미반영)'!A35</f>
        <v>(1023) #동탄석우동점</v>
      </c>
      <c r="B35" t="str">
        <f>'Calc_오픈정렬(시즌미반영)'!B35</f>
        <v>150-1</v>
      </c>
      <c r="C35">
        <f>'Calc_오픈정렬(시즌미반영)'!C35</f>
        <v>1</v>
      </c>
      <c r="D35" t="str">
        <f>'Calc_오픈정렬(시즌미반영)'!D35</f>
        <v>1</v>
      </c>
      <c r="E35" s="1">
        <f>'Calc_오픈정렬(시즌미반영)'!E35</f>
        <v>44317</v>
      </c>
      <c r="F35">
        <f>'Calc_오픈정렬(시즌미반영)'!F35</f>
        <v>3263333.3333333335</v>
      </c>
      <c r="G35">
        <f>IF(OR('Calc_오픈정렬(시즌미반영)'!$F35="",'Calc_오픈정렬(시즌미반영)'!G35=""),"",'Calc_오픈정렬(시즌미반영)'!G35/'Calc_오픈정렬(시즌미반영)'!$F35*100)</f>
        <v>87.058222676200202</v>
      </c>
      <c r="H35">
        <f>IF(OR('Calc_오픈정렬(시즌미반영)'!$F35="",'Calc_오픈정렬(시즌미반영)'!H35=""),"",'Calc_오픈정렬(시즌미반영)'!H35/'Calc_오픈정렬(시즌미반영)'!$F35*100)</f>
        <v>89.626149131767107</v>
      </c>
      <c r="I35">
        <f>IF(OR('Calc_오픈정렬(시즌미반영)'!$F35="",'Calc_오픈정렬(시즌미반영)'!I35=""),"",'Calc_오픈정렬(시즌미반영)'!I35/'Calc_오픈정렬(시즌미반영)'!$F35*100)</f>
        <v>104.60776302349335</v>
      </c>
      <c r="J35">
        <f>IF(OR('Calc_오픈정렬(시즌미반영)'!$F35="",'Calc_오픈정렬(시즌미반영)'!J35=""),"",'Calc_오픈정렬(시즌미반영)'!J35/'Calc_오픈정렬(시즌미반영)'!$F35*100)</f>
        <v>92.132788559754857</v>
      </c>
      <c r="K35">
        <f>IF(OR('Calc_오픈정렬(시즌미반영)'!$F35="",'Calc_오픈정렬(시즌미반영)'!K35=""),"",'Calc_오픈정렬(시즌미반영)'!K35/'Calc_오픈정렬(시즌미반영)'!$F35*100)</f>
        <v>90.720122574055154</v>
      </c>
      <c r="L35">
        <f>IF(OR('Calc_오픈정렬(시즌미반영)'!$F35="",'Calc_오픈정렬(시즌미반영)'!L35=""),"",'Calc_오픈정렬(시즌미반영)'!L35/'Calc_오픈정렬(시즌미반영)'!$F35*100)</f>
        <v>117.68641470888662</v>
      </c>
      <c r="M35">
        <f>IF(OR('Calc_오픈정렬(시즌미반영)'!$F35="",'Calc_오픈정렬(시즌미반영)'!M35=""),"",'Calc_오픈정렬(시즌미반영)'!M35/'Calc_오픈정렬(시즌미반영)'!$F35*100)</f>
        <v>88.912155260469859</v>
      </c>
      <c r="N35">
        <f>IF(OR('Calc_오픈정렬(시즌미반영)'!$F35="",'Calc_오픈정렬(시즌미반영)'!N35=""),"",'Calc_오픈정렬(시즌미반영)'!N35/'Calc_오픈정렬(시즌미반영)'!$F35*100)</f>
        <v>100.86925434116445</v>
      </c>
      <c r="O35">
        <f>IF(OR('Calc_오픈정렬(시즌미반영)'!$F35="",'Calc_오픈정렬(시즌미반영)'!O35=""),"",'Calc_오픈정렬(시즌미반영)'!O35/'Calc_오픈정렬(시즌미반영)'!$F35*100)</f>
        <v>109.67926455566905</v>
      </c>
      <c r="P35">
        <f>IF(OR('Calc_오픈정렬(시즌미반영)'!$F35="",'Calc_오픈정렬(시즌미반영)'!P35=""),"",'Calc_오픈정렬(시즌미반영)'!P35/'Calc_오픈정렬(시즌미반영)'!$F35*100)</f>
        <v>108.40755873340142</v>
      </c>
      <c r="Q35">
        <f>IF(OR('Calc_오픈정렬(시즌미반영)'!$F35="",'Calc_오픈정렬(시즌미반영)'!Q35=""),"",'Calc_오픈정렬(시즌미반영)'!Q35/'Calc_오픈정렬(시즌미반영)'!$F35*100)</f>
        <v>121.97344228804903</v>
      </c>
      <c r="R35">
        <f>IF(OR('Calc_오픈정렬(시즌미반영)'!$F35="",'Calc_오픈정렬(시즌미반영)'!R35=""),"",'Calc_오픈정렬(시즌미반영)'!R35/'Calc_오픈정렬(시즌미반영)'!$F35*100)</f>
        <v>127.65168539325842</v>
      </c>
      <c r="S35">
        <f>IF(OR('Calc_오픈정렬(시즌미반영)'!$F35="",'Calc_오픈정렬(시즌미반영)'!S35=""),"",'Calc_오픈정렬(시즌미반영)'!S35/'Calc_오픈정렬(시즌미반영)'!$F35*100)</f>
        <v>125.79775280898875</v>
      </c>
      <c r="T35">
        <f>IF(OR('Calc_오픈정렬(시즌미반영)'!$F35="",'Calc_오픈정렬(시즌미반영)'!T35=""),"",'Calc_오픈정렬(시즌미반영)'!T35/'Calc_오픈정렬(시즌미반영)'!$F35*100)</f>
        <v>138.88866189989787</v>
      </c>
      <c r="U35">
        <f>IF(OR('Calc_오픈정렬(시즌미반영)'!$F35="",'Calc_오픈정렬(시즌미반영)'!U35=""),"",'Calc_오픈정렬(시즌미반영)'!U35/'Calc_오픈정렬(시즌미반영)'!$F35*100)</f>
        <v>150.98365679264555</v>
      </c>
      <c r="V35">
        <f>IF(OR('Calc_오픈정렬(시즌미반영)'!$F35="",'Calc_오픈정렬(시즌미반영)'!V35=""),"",'Calc_오픈정렬(시즌미반영)'!V35/'Calc_오픈정렬(시즌미반영)'!$F35*100)</f>
        <v>153.59754851889682</v>
      </c>
      <c r="W35">
        <f>IF(OR('Calc_오픈정렬(시즌미반영)'!$F35="",'Calc_오픈정렬(시즌미반영)'!W35=""),"",'Calc_오픈정렬(시즌미반영)'!W35/'Calc_오픈정렬(시즌미반영)'!$F35*100)</f>
        <v>137.06537282941778</v>
      </c>
      <c r="X35">
        <f>IF(OR('Calc_오픈정렬(시즌미반영)'!$F35="",'Calc_오픈정렬(시즌미반영)'!X35=""),"",'Calc_오픈정렬(시즌미반영)'!X35/'Calc_오픈정렬(시즌미반영)'!$F35*100)</f>
        <v>164.46680286006128</v>
      </c>
      <c r="Y35">
        <f>IF(OR('Calc_오픈정렬(시즌미반영)'!$F35="",'Calc_오픈정렬(시즌미반영)'!Y35=""),"",'Calc_오픈정렬(시즌미반영)'!Y35/'Calc_오픈정렬(시즌미반영)'!$F35*100)</f>
        <v>150.52093973442285</v>
      </c>
      <c r="Z35">
        <f>IF(OR('Calc_오픈정렬(시즌미반영)'!$F35="",'Calc_오픈정렬(시즌미반영)'!Z35=""),"",'Calc_오픈정렬(시즌미반영)'!Z35/'Calc_오픈정렬(시즌미반영)'!$F35*100)</f>
        <v>138.8702757916241</v>
      </c>
      <c r="AA35">
        <f>IF(OR('Calc_오픈정렬(시즌미반영)'!$F35="",'Calc_오픈정렬(시즌미반영)'!AA35=""),"",'Calc_오픈정렬(시즌미반영)'!AA35/'Calc_오픈정렬(시즌미반영)'!$F35*100)</f>
        <v>132.22063329928497</v>
      </c>
      <c r="AB35">
        <f>IF(OR('Calc_오픈정렬(시즌미반영)'!$F35="",'Calc_오픈정렬(시즌미반영)'!AB35=""),"",'Calc_오픈정렬(시즌미반영)'!AB35/'Calc_오픈정렬(시즌미반영)'!$F35*100)</f>
        <v>119.94484167517874</v>
      </c>
      <c r="AC35">
        <f>IF(OR('Calc_오픈정렬(시즌미반영)'!$F35="",'Calc_오픈정렬(시즌미반영)'!AC35=""),"",'Calc_오픈정렬(시즌미반영)'!AC35/'Calc_오픈정렬(시즌미반영)'!$F35*100)</f>
        <v>135.35240040858019</v>
      </c>
      <c r="AD35">
        <f>IF(OR('Calc_오픈정렬(시즌미반영)'!$F35="",'Calc_오픈정렬(시즌미반영)'!AD35=""),"",'Calc_오픈정렬(시즌미반영)'!AD35/'Calc_오픈정렬(시즌미반영)'!$F35*100)</f>
        <v>144.83043922369765</v>
      </c>
      <c r="AE35">
        <f>IF(OR('Calc_오픈정렬(시즌미반영)'!$F35="",'Calc_오픈정렬(시즌미반영)'!AE35=""),"",'Calc_오픈정렬(시즌미반영)'!AE35/'Calc_오픈정렬(시즌미반영)'!$F35*100)</f>
        <v>151.57814096016341</v>
      </c>
      <c r="AF35">
        <f>IF(OR('Calc_오픈정렬(시즌미반영)'!$F35="",'Calc_오픈정렬(시즌미반영)'!AF35=""),"",'Calc_오픈정렬(시즌미반영)'!AF35/'Calc_오픈정렬(시즌미반영)'!$F35*100)</f>
        <v>128.18794688457609</v>
      </c>
      <c r="AG35">
        <f>IF(OR('Calc_오픈정렬(시즌미반영)'!$F35="",'Calc_오픈정렬(시즌미반영)'!AG35=""),"",'Calc_오픈정렬(시즌미반영)'!AG35/'Calc_오픈정렬(시즌미반영)'!$F35*100)</f>
        <v>151.59959141981614</v>
      </c>
      <c r="AH35">
        <f>IF(OR('Calc_오픈정렬(시즌미반영)'!$F35="",'Calc_오픈정렬(시즌미반영)'!AH35=""),"",'Calc_오픈정렬(시즌미반영)'!AH35/'Calc_오픈정렬(시즌미반영)'!$F35*100)</f>
        <v>132.55771195097037</v>
      </c>
      <c r="AI35">
        <f>IF(OR('Calc_오픈정렬(시즌미반영)'!$F35="",'Calc_오픈정렬(시즌미반영)'!AI35=""),"",'Calc_오픈정렬(시즌미반영)'!AI35/'Calc_오픈정렬(시즌미반영)'!$F35*100)</f>
        <v>127.4555669050051</v>
      </c>
      <c r="AJ35">
        <f>IF(OR('Calc_오픈정렬(시즌미반영)'!$F35="",'Calc_오픈정렬(시즌미반영)'!AJ35=""),"",'Calc_오픈정렬(시즌미반영)'!AJ35/'Calc_오픈정렬(시즌미반영)'!$F35*100)</f>
        <v>142.69152196118489</v>
      </c>
      <c r="AK35">
        <f>IF(OR('Calc_오픈정렬(시즌미반영)'!$F35="",'Calc_오픈정렬(시즌미반영)'!AK35=""),"",'Calc_오픈정렬(시즌미반영)'!AK35/'Calc_오픈정렬(시즌미반영)'!$F35*100)</f>
        <v>116.62614913176709</v>
      </c>
      <c r="AL35">
        <f>IF(OR('Calc_오픈정렬(시즌미반영)'!$F35="",'Calc_오픈정렬(시즌미반영)'!AL35=""),"",'Calc_오픈정렬(시즌미반영)'!AL35/'Calc_오픈정렬(시즌미반영)'!$F35*100)</f>
        <v>115.62808988764044</v>
      </c>
      <c r="AM35">
        <f>IF(OR('Calc_오픈정렬(시즌미반영)'!$F35="",'Calc_오픈정렬(시즌미반영)'!AM35=""),"",'Calc_오픈정렬(시즌미반영)'!AM35/'Calc_오픈정렬(시즌미반영)'!$F35*100)</f>
        <v>117.58038815117466</v>
      </c>
      <c r="AN35">
        <f>IF(OR('Calc_오픈정렬(시즌미반영)'!$F35="",'Calc_오픈정렬(시즌미반영)'!AN35=""),"",'Calc_오픈정렬(시즌미반영)'!AN35/'Calc_오픈정렬(시즌미반영)'!$F35*100)</f>
        <v>117.23289070480081</v>
      </c>
      <c r="AO35">
        <f>IF(OR('Calc_오픈정렬(시즌미반영)'!$F35="",'Calc_오픈정렬(시즌미반영)'!AO35=""),"",'Calc_오픈정렬(시즌미반영)'!AO35/'Calc_오픈정렬(시즌미반영)'!$F35*100)</f>
        <v>137.97395301327884</v>
      </c>
      <c r="AP35">
        <f>IF(OR('Calc_오픈정렬(시즌미반영)'!$F35="",'Calc_오픈정렬(시즌미반영)'!AP35=""),"",'Calc_오픈정렬(시즌미반영)'!AP35/'Calc_오픈정렬(시즌미반영)'!$F35*100)</f>
        <v>140.86608784473952</v>
      </c>
      <c r="AQ35">
        <f>IF(OR('Calc_오픈정렬(시즌미반영)'!$F35="",'Calc_오픈정렬(시즌미반영)'!AQ35=""),"",'Calc_오픈정렬(시즌미반영)'!AQ35/'Calc_오픈정렬(시즌미반영)'!$F35*100)</f>
        <v>132.94443309499488</v>
      </c>
      <c r="AR35">
        <f>IF(OR('Calc_오픈정렬(시즌미반영)'!$F35="",'Calc_오픈정렬(시즌미반영)'!AR35=""),"",'Calc_오픈정렬(시즌미반영)'!AR35/'Calc_오픈정렬(시즌미반영)'!$F35*100)</f>
        <v>134.51552604698671</v>
      </c>
      <c r="AS35">
        <f>IF(OR('Calc_오픈정렬(시즌미반영)'!$F35="",'Calc_오픈정렬(시즌미반영)'!AS35=""),"",'Calc_오픈정렬(시즌미반영)'!AS35/'Calc_오픈정렬(시즌미반영)'!$F35*100)</f>
        <v>126.05270684371807</v>
      </c>
      <c r="AT35">
        <f>IF(OR('Calc_오픈정렬(시즌미반영)'!$F35="",'Calc_오픈정렬(시즌미반영)'!AT35=""),"",'Calc_오픈정렬(시즌미반영)'!AT35/'Calc_오픈정렬(시즌미반영)'!$F35*100)</f>
        <v>125.48457609805924</v>
      </c>
      <c r="AU35">
        <f>IF(OR('Calc_오픈정렬(시즌미반영)'!$F35="",'Calc_오픈정렬(시즌미반영)'!AU35=""),"",'Calc_오픈정렬(시즌미반영)'!AU35/'Calc_오픈정렬(시즌미반영)'!$F35*100)</f>
        <v>119.72849846782429</v>
      </c>
      <c r="AV35">
        <f>IF(OR('Calc_오픈정렬(시즌미반영)'!$F35="",'Calc_오픈정렬(시즌미반영)'!AV35=""),"",'Calc_오픈정렬(시즌미반영)'!AV35/'Calc_오픈정렬(시즌미반영)'!$F35*100)</f>
        <v>139.56649642492337</v>
      </c>
      <c r="AW35">
        <f>IF(OR('Calc_오픈정렬(시즌미반영)'!$F35="",'Calc_오픈정렬(시즌미반영)'!AW35=""),"",'Calc_오픈정렬(시즌미반영)'!AW35/'Calc_오픈정렬(시즌미반영)'!$F35*100)</f>
        <v>137.47875383043922</v>
      </c>
      <c r="AX35">
        <f>IF(OR('Calc_오픈정렬(시즌미반영)'!$F35="",'Calc_오픈정렬(시즌미반영)'!AX35=""),"",'Calc_오픈정렬(시즌미반영)'!AX35/'Calc_오픈정렬(시즌미반영)'!$F35*100)</f>
        <v>110.95005107252298</v>
      </c>
      <c r="AY35">
        <f>IF(OR('Calc_오픈정렬(시즌미반영)'!$F35="",'Calc_오픈정렬(시즌미반영)'!AY35=""),"",'Calc_오픈정렬(시즌미반영)'!AY35/'Calc_오픈정렬(시즌미반영)'!$F35*100)</f>
        <v>117.28835546475995</v>
      </c>
      <c r="AZ35">
        <f>IF(OR('Calc_오픈정렬(시즌미반영)'!$F35="",'Calc_오픈정렬(시즌미반영)'!AZ35=""),"",'Calc_오픈정렬(시즌미반영)'!AZ35/'Calc_오픈정렬(시즌미반영)'!$F35*100)</f>
        <v>109.65199182839631</v>
      </c>
      <c r="BA35">
        <f>IF(OR('Calc_오픈정렬(시즌미반영)'!$F35="",'Calc_오픈정렬(시즌미반영)'!BA35=""),"",'Calc_오픈정렬(시즌미반영)'!BA35/'Calc_오픈정렬(시즌미반영)'!$F35*100)</f>
        <v>123.62451481103164</v>
      </c>
      <c r="BB35">
        <f>IF(OR('Calc_오픈정렬(시즌미반영)'!$F35="",'Calc_오픈정렬(시즌미반영)'!BB35=""),"",'Calc_오픈정렬(시즌미반영)'!BB35/'Calc_오픈정렬(시즌미반영)'!$F35*100)</f>
        <v>110.61174668028599</v>
      </c>
      <c r="BC35">
        <f>IF(OR('Calc_오픈정렬(시즌미반영)'!$F35="",'Calc_오픈정렬(시즌미반영)'!BC35=""),"",'Calc_오픈정렬(시즌미반영)'!BC35/'Calc_오픈정렬(시즌미반영)'!$F35*100)</f>
        <v>127.75617977528088</v>
      </c>
      <c r="BD35">
        <f>IF(OR('Calc_오픈정렬(시즌미반영)'!$F35="",'Calc_오픈정렬(시즌미반영)'!BD35=""),"",'Calc_오픈정렬(시즌미반영)'!BD35/'Calc_오픈정렬(시즌미반영)'!$F35*100)</f>
        <v>120.80040858018386</v>
      </c>
      <c r="BE35">
        <f>IF(OR('Calc_오픈정렬(시즌미반영)'!$F35="",'Calc_오픈정렬(시즌미반영)'!BE35=""),"",'Calc_오픈정렬(시즌미반영)'!BE35/'Calc_오픈정렬(시즌미반영)'!$F35*100)</f>
        <v>122.05648621041878</v>
      </c>
      <c r="BF35">
        <f>IF(OR('Calc_오픈정렬(시즌미반영)'!$F35="",'Calc_오픈정렬(시즌미반영)'!BF35=""),"",'Calc_오픈정렬(시즌미반영)'!BF35/'Calc_오픈정렬(시즌미반영)'!$F35*100)</f>
        <v>150.9214504596527</v>
      </c>
      <c r="BG35">
        <f>IF(OR('Calc_오픈정렬(시즌미반영)'!$F35="",'Calc_오픈정렬(시즌미반영)'!BG35=""),"",'Calc_오픈정렬(시즌미반영)'!BG35/'Calc_오픈정렬(시즌미반영)'!$F35*100)</f>
        <v>125.00316649642491</v>
      </c>
      <c r="BH35">
        <f>IF(OR('Calc_오픈정렬(시즌미반영)'!$F35="",'Calc_오픈정렬(시즌미반영)'!BH35=""),"",'Calc_오픈정렬(시즌미반영)'!BH35/'Calc_오픈정렬(시즌미반영)'!$F35*100)</f>
        <v>162.76516853932583</v>
      </c>
      <c r="BI35">
        <f>IF(OR('Calc_오픈정렬(시즌미반영)'!$F35="",'Calc_오픈정렬(시즌미반영)'!BI35=""),"",'Calc_오픈정렬(시즌미반영)'!BI35/'Calc_오픈정렬(시즌미반영)'!$F35*100)</f>
        <v>139.62778345250254</v>
      </c>
      <c r="BJ35">
        <f>IF(OR('Calc_오픈정렬(시즌미반영)'!$F35="",'Calc_오픈정렬(시즌미반영)'!BJ35=""),"",'Calc_오픈정렬(시즌미반영)'!BJ35/'Calc_오픈정렬(시즌미반영)'!$F35*100)</f>
        <v>127.70990806945863</v>
      </c>
      <c r="BK35">
        <f>IF(OR('Calc_오픈정렬(시즌미반영)'!$F35="",'Calc_오픈정렬(시즌미반영)'!BK35=""),"",'Calc_오픈정렬(시즌미반영)'!BK35/'Calc_오픈정렬(시즌미반영)'!$F35*100)</f>
        <v>147.56138917262513</v>
      </c>
      <c r="BL35">
        <f>IF(OR('Calc_오픈정렬(시즌미반영)'!$F35="",'Calc_오픈정렬(시즌미반영)'!BL35=""),"",'Calc_오픈정렬(시즌미반영)'!BL35/'Calc_오픈정렬(시즌미반영)'!$F35*100)</f>
        <v>119.81521961184882</v>
      </c>
      <c r="BM35">
        <f>IF(OR('Calc_오픈정렬(시즌미반영)'!$F35="",'Calc_오픈정렬(시즌미반영)'!BM35=""),"",'Calc_오픈정렬(시즌미반영)'!BM35/'Calc_오픈정렬(시즌미반영)'!$F35*100)</f>
        <v>135.29295199182837</v>
      </c>
      <c r="BN35">
        <f>IF(OR('Calc_오픈정렬(시즌미반영)'!$F35="",'Calc_오픈정렬(시즌미반영)'!BN35=""),"",'Calc_오픈정렬(시즌미반영)'!BN35/'Calc_오픈정렬(시즌미반영)'!$F35*100)</f>
        <v>146.51950970377936</v>
      </c>
    </row>
    <row r="36" spans="1:66" x14ac:dyDescent="0.3">
      <c r="A36" t="str">
        <f>'Calc_오픈정렬(시즌미반영)'!A36</f>
        <v>(1024) #인헌그린점</v>
      </c>
      <c r="B36" t="str">
        <f>'Calc_오픈정렬(시즌미반영)'!B36</f>
        <v>150-1</v>
      </c>
      <c r="C36">
        <f>'Calc_오픈정렬(시즌미반영)'!C36</f>
        <v>1</v>
      </c>
      <c r="D36" t="str">
        <f>'Calc_오픈정렬(시즌미반영)'!D36</f>
        <v>1</v>
      </c>
      <c r="E36" s="1">
        <f>'Calc_오픈정렬(시즌미반영)'!E36</f>
        <v>44317</v>
      </c>
      <c r="F36">
        <f>'Calc_오픈정렬(시즌미반영)'!F36</f>
        <v>1985033.3333333333</v>
      </c>
      <c r="G36">
        <f>IF(OR('Calc_오픈정렬(시즌미반영)'!$F36="",'Calc_오픈정렬(시즌미반영)'!G36=""),"",'Calc_오픈정렬(시즌미반영)'!G36/'Calc_오픈정렬(시즌미반영)'!$F36*100)</f>
        <v>110.17447230105289</v>
      </c>
      <c r="H36">
        <f>IF(OR('Calc_오픈정렬(시즌미반영)'!$F36="",'Calc_오픈정렬(시즌미반영)'!H36=""),"",'Calc_오픈정렬(시즌미반영)'!H36/'Calc_오픈정렬(시즌미반영)'!$F36*100)</f>
        <v>97.246225923997926</v>
      </c>
      <c r="I36">
        <f>IF(OR('Calc_오픈정렬(시즌미반영)'!$F36="",'Calc_오픈정렬(시즌미반영)'!I36=""),"",'Calc_오픈정렬(시즌미반영)'!I36/'Calc_오픈정렬(시즌미반영)'!$F36*100)</f>
        <v>108.66316266729359</v>
      </c>
      <c r="J36">
        <f>IF(OR('Calc_오픈정렬(시즌미반영)'!$F36="",'Calc_오픈정렬(시즌미반영)'!J36=""),"",'Calc_오픈정렬(시즌미반영)'!J36/'Calc_오픈정렬(시즌미반영)'!$F36*100)</f>
        <v>90.739030410908299</v>
      </c>
      <c r="K36">
        <f>IF(OR('Calc_오픈정렬(시즌미반영)'!$F36="",'Calc_오픈정렬(시즌미반영)'!K36=""),"",'Calc_오픈정렬(시즌미반영)'!K36/'Calc_오픈정렬(시즌미반영)'!$F36*100)</f>
        <v>105.95791842286444</v>
      </c>
      <c r="L36">
        <f>IF(OR('Calc_오픈정렬(시즌미반영)'!$F36="",'Calc_오픈정렬(시즌미반영)'!L36=""),"",'Calc_오픈정렬(시즌미반영)'!L36/'Calc_오픈정렬(시즌미반영)'!$F36*100)</f>
        <v>88.406575876139783</v>
      </c>
      <c r="M36">
        <f>IF(OR('Calc_오픈정렬(시즌미반영)'!$F36="",'Calc_오픈정렬(시즌미반영)'!M36=""),"",'Calc_오픈정렬(시즌미반영)'!M36/'Calc_오픈정렬(시즌미반영)'!$F36*100)</f>
        <v>92.159661466642035</v>
      </c>
      <c r="N36">
        <f>IF(OR('Calc_오픈정렬(시즌미반영)'!$F36="",'Calc_오픈정렬(시즌미반영)'!N36=""),"",'Calc_오픈정렬(시즌미반영)'!N36/'Calc_오픈정렬(시즌미반영)'!$F36*100)</f>
        <v>109.5044583634196</v>
      </c>
      <c r="O36">
        <f>IF(OR('Calc_오픈정렬(시즌미반영)'!$F36="",'Calc_오픈정렬(시즌미반영)'!O36=""),"",'Calc_오픈정렬(시즌미반영)'!O36/'Calc_오픈정렬(시즌미반영)'!$F36*100)</f>
        <v>113.23235546002586</v>
      </c>
      <c r="P36">
        <f>IF(OR('Calc_오픈정렬(시즌미반영)'!$F36="",'Calc_오픈정렬(시즌미반영)'!P36=""),"",'Calc_오픈정렬(시즌미반영)'!P36/'Calc_오픈정렬(시즌미반영)'!$F36*100)</f>
        <v>91.469496733891958</v>
      </c>
      <c r="Q36">
        <f>IF(OR('Calc_오픈정렬(시즌미반영)'!$F36="",'Calc_오픈정렬(시즌미반영)'!Q36=""),"",'Calc_오픈정렬(시즌미반영)'!Q36/'Calc_오픈정렬(시즌미반영)'!$F36*100)</f>
        <v>114.89479605716109</v>
      </c>
      <c r="R36">
        <f>IF(OR('Calc_오픈정렬(시즌미반영)'!$F36="",'Calc_오픈정렬(시즌미반영)'!R36=""),"",'Calc_오픈정렬(시즌미반영)'!R36/'Calc_오픈정렬(시즌미반영)'!$F36*100)</f>
        <v>121.02567547144464</v>
      </c>
      <c r="S36">
        <f>IF(OR('Calc_오픈정렬(시즌미반영)'!$F36="",'Calc_오픈정렬(시즌미반영)'!S36=""),"",'Calc_오픈정렬(시즌미반영)'!S36/'Calc_오픈정렬(시즌미반영)'!$F36*100)</f>
        <v>101.85219391781834</v>
      </c>
      <c r="T36">
        <f>IF(OR('Calc_오픈정렬(시즌미반영)'!$F36="",'Calc_오픈정렬(시즌미반영)'!T36=""),"",'Calc_오픈정렬(시즌미반영)'!T36/'Calc_오픈정렬(시즌미반영)'!$F36*100)</f>
        <v>118.29524273311951</v>
      </c>
      <c r="U36">
        <f>IF(OR('Calc_오픈정렬(시즌미반영)'!$F36="",'Calc_오픈정렬(시즌미반영)'!U36=""),"",'Calc_오픈정렬(시즌미반영)'!U36/'Calc_오픈정렬(시즌미반영)'!$F36*100)</f>
        <v>115.75624254840389</v>
      </c>
      <c r="V36">
        <f>IF(OR('Calc_오픈정렬(시즌미반영)'!$F36="",'Calc_오픈정렬(시즌미반영)'!V36=""),"",'Calc_오픈정렬(시즌미반영)'!V36/'Calc_오픈정렬(시즌미반영)'!$F36*100)</f>
        <v>119.58993131937332</v>
      </c>
      <c r="W36">
        <f>IF(OR('Calc_오픈정렬(시즌미반영)'!$F36="",'Calc_오픈정렬(시즌미반영)'!W36=""),"",'Calc_오픈정렬(시즌미반영)'!W36/'Calc_오픈정렬(시즌미반영)'!$F36*100)</f>
        <v>123.710768920757</v>
      </c>
      <c r="X36">
        <f>IF(OR('Calc_오픈정렬(시즌미반영)'!$F36="",'Calc_오픈정렬(시즌미반영)'!X36=""),"",'Calc_오픈정렬(시즌미반영)'!X36/'Calc_오픈정렬(시즌미반영)'!$F36*100)</f>
        <v>130.65775553727056</v>
      </c>
      <c r="Y36">
        <f>IF(OR('Calc_오픈정렬(시즌미반영)'!$F36="",'Calc_오픈정렬(시즌미반영)'!Y36=""),"",'Calc_오픈정렬(시즌미반영)'!Y36/'Calc_오픈정렬(시즌미반영)'!$F36*100)</f>
        <v>119.00052056220719</v>
      </c>
      <c r="Z36">
        <f>IF(OR('Calc_오픈정렬(시즌미반영)'!$F36="",'Calc_오픈정렬(시즌미반영)'!Z36=""),"",'Calc_오픈정렬(시즌미반영)'!Z36/'Calc_오픈정렬(시즌미반영)'!$F36*100)</f>
        <v>178.83326896273783</v>
      </c>
      <c r="AA36">
        <f>IF(OR('Calc_오픈정렬(시즌미반영)'!$F36="",'Calc_오픈정렬(시즌미반영)'!AA36=""),"",'Calc_오픈정렬(시즌미반영)'!AA36/'Calc_오픈정렬(시즌미반영)'!$F36*100)</f>
        <v>173.64443922016423</v>
      </c>
      <c r="AB36">
        <f>IF(OR('Calc_오픈정렬(시즌미반영)'!$F36="",'Calc_오픈정렬(시즌미반영)'!AB36=""),"",'Calc_오픈정렬(시즌미반영)'!AB36/'Calc_오픈정렬(시즌미반영)'!$F36*100)</f>
        <v>117.54966331379826</v>
      </c>
      <c r="AC36">
        <f>IF(OR('Calc_오픈정렬(시즌미반영)'!$F36="",'Calc_오픈정렬(시즌미반영)'!AC36=""),"",'Calc_오픈정렬(시즌미반영)'!AC36/'Calc_오픈정렬(시즌미반영)'!$F36*100)</f>
        <v>129.21697368642003</v>
      </c>
      <c r="AD36">
        <f>IF(OR('Calc_오픈정렬(시즌미반영)'!$F36="",'Calc_오픈정렬(시즌미반영)'!AD36=""),"",'Calc_오픈정렬(시즌미반영)'!AD36/'Calc_오픈정렬(시즌미반영)'!$F36*100)</f>
        <v>132.66779735017045</v>
      </c>
      <c r="AE36">
        <f>IF(OR('Calc_오픈정렬(시즌미반영)'!$F36="",'Calc_오픈정렬(시즌미반영)'!AE36=""),"",'Calc_오픈정렬(시즌미반영)'!AE36/'Calc_오픈정렬(시즌미반영)'!$F36*100)</f>
        <v>145.44843915299492</v>
      </c>
      <c r="AF36">
        <f>IF(OR('Calc_오픈정렬(시즌미반영)'!$F36="",'Calc_오픈정렬(시즌미반영)'!AF36=""),"",'Calc_오픈정렬(시즌미반영)'!AF36/'Calc_오픈정렬(시즌미반영)'!$F36*100)</f>
        <v>124.9903444106732</v>
      </c>
      <c r="AG36">
        <f>IF(OR('Calc_오픈정렬(시즌미반영)'!$F36="",'Calc_오픈정렬(시즌미반영)'!AG36=""),"",'Calc_오픈정렬(시즌미반영)'!AG36/'Calc_오픈정렬(시즌미반영)'!$F36*100)</f>
        <v>154.35005289583719</v>
      </c>
      <c r="AH36">
        <f>IF(OR('Calc_오픈정렬(시즌미반영)'!$F36="",'Calc_오픈정렬(시즌미반영)'!AH36=""),"",'Calc_오픈정렬(시즌미반영)'!AH36/'Calc_오픈정렬(시즌미반영)'!$F36*100)</f>
        <v>121.52944534936441</v>
      </c>
      <c r="AI36">
        <f>IF(OR('Calc_오픈정렬(시즌미반영)'!$F36="",'Calc_오픈정렬(시즌미반영)'!AI36=""),"",'Calc_오픈정렬(시즌미반영)'!AI36/'Calc_오픈정렬(시즌미반영)'!$F36*100)</f>
        <v>122.57224899665833</v>
      </c>
      <c r="AJ36">
        <f>IF(OR('Calc_오픈정렬(시즌미반영)'!$F36="",'Calc_오픈정렬(시즌미반영)'!AJ36=""),"",'Calc_오픈정렬(시즌미반영)'!AJ36/'Calc_오픈정렬(시즌미반영)'!$F36*100)</f>
        <v>135.42845628117078</v>
      </c>
      <c r="AK36">
        <f>IF(OR('Calc_오픈정렬(시즌미반영)'!$F36="",'Calc_오픈정렬(시즌미반영)'!AK36=""),"",'Calc_오픈정렬(시즌미반영)'!AK36/'Calc_오픈정렬(시즌미반영)'!$F36*100)</f>
        <v>123.58986415005626</v>
      </c>
      <c r="AL36">
        <f>IF(OR('Calc_오픈정렬(시즌미반영)'!$F36="",'Calc_오픈정렬(시즌미반영)'!AL36=""),"",'Calc_오픈정렬(시즌미반영)'!AL36/'Calc_오픈정렬(시즌미반영)'!$F36*100)</f>
        <v>209.48363587513222</v>
      </c>
      <c r="AM36">
        <f>IF(OR('Calc_오픈정렬(시즌미반영)'!$F36="",'Calc_오픈정렬(시즌미반영)'!AM36=""),"",'Calc_오픈정렬(시즌미반영)'!AM36/'Calc_오픈정렬(시즌미반영)'!$F36*100)</f>
        <v>137.98659972124733</v>
      </c>
      <c r="AN36">
        <f>IF(OR('Calc_오픈정렬(시즌미반영)'!$F36="",'Calc_오픈정렬(시즌미반영)'!AN36=""),"",'Calc_오픈정렬(시즌미반영)'!AN36/'Calc_오픈정렬(시즌미반영)'!$F36*100)</f>
        <v>147.41465298651576</v>
      </c>
      <c r="AO36">
        <f>IF(OR('Calc_오픈정렬(시즌미반영)'!$F36="",'Calc_오픈정렬(시즌미반영)'!AO36=""),"",'Calc_오픈정렬(시즌미반영)'!AO36/'Calc_오픈정렬(시즌미반영)'!$F36*100)</f>
        <v>133.12119024029823</v>
      </c>
      <c r="AP36">
        <f>IF(OR('Calc_오픈정렬(시즌미반영)'!$F36="",'Calc_오픈정렬(시즌미반영)'!AP36=""),"",'Calc_오픈정렬(시즌미반영)'!AP36/'Calc_오픈정렬(시즌미반영)'!$F36*100)</f>
        <v>140.43089116891406</v>
      </c>
      <c r="AQ36">
        <f>IF(OR('Calc_오픈정렬(시즌미반영)'!$F36="",'Calc_오픈정렬(시즌미반영)'!AQ36=""),"",'Calc_오픈정렬(시즌미반영)'!AQ36/'Calc_오픈정렬(시즌미반영)'!$F36*100)</f>
        <v>140.86211818441336</v>
      </c>
      <c r="AR36">
        <f>IF(OR('Calc_오픈정렬(시즌미반영)'!$F36="",'Calc_오픈정렬(시즌미반영)'!AR36=""),"",'Calc_오픈정렬(시즌미반영)'!AR36/'Calc_오픈정렬(시즌미반영)'!$F36*100)</f>
        <v>156.8835116118957</v>
      </c>
      <c r="AS36">
        <f>IF(OR('Calc_오픈정렬(시즌미반영)'!$F36="",'Calc_오픈정렬(시즌미반영)'!AS36=""),"",'Calc_오픈정렬(시즌미반영)'!AS36/'Calc_오픈정렬(시즌미반영)'!$F36*100)</f>
        <v>173.50388742422462</v>
      </c>
      <c r="AT36">
        <f>IF(OR('Calc_오픈정렬(시즌미반영)'!$F36="",'Calc_오픈정렬(시즌미반영)'!AT36=""),"",'Calc_오픈정렬(시즌미반영)'!AT36/'Calc_오픈정렬(시즌미반영)'!$F36*100)</f>
        <v>159.08901613742842</v>
      </c>
      <c r="AU36">
        <f>IF(OR('Calc_오픈정렬(시즌미반영)'!$F36="",'Calc_오픈정렬(시즌미반영)'!AU36=""),"",'Calc_오픈정렬(시즌미반영)'!AU36/'Calc_오픈정렬(시즌미반영)'!$F36*100)</f>
        <v>164.48439152994914</v>
      </c>
      <c r="AV36">
        <f>IF(OR('Calc_오픈정렬(시즌미반영)'!$F36="",'Calc_오픈정렬(시즌미반영)'!AV36=""),"",'Calc_오픈정렬(시즌미반영)'!AV36/'Calc_오픈정렬(시즌미반영)'!$F36*100)</f>
        <v>159.37263857869726</v>
      </c>
      <c r="AW36">
        <f>IF(OR('Calc_오픈정렬(시즌미반영)'!$F36="",'Calc_오픈정렬(시즌미반영)'!AW36=""),"",'Calc_오픈정렬(시즌미반영)'!AW36/'Calc_오픈정렬(시즌미반영)'!$F36*100)</f>
        <v>160.38320095380431</v>
      </c>
      <c r="AX36">
        <f>IF(OR('Calc_오픈정렬(시즌미반영)'!$F36="",'Calc_오픈정렬(시즌미반영)'!AX36=""),"",'Calc_오픈정렬(시즌미반영)'!AX36/'Calc_오픈정렬(시즌미반영)'!$F36*100)</f>
        <v>163.23353092307434</v>
      </c>
      <c r="AY36">
        <f>IF(OR('Calc_오픈정렬(시즌미반영)'!$F36="",'Calc_오픈정렬(시즌미반영)'!AY36=""),"",'Calc_오픈정렬(시즌미반영)'!AY36/'Calc_오픈정렬(시즌미반영)'!$F36*100)</f>
        <v>176.08873066783096</v>
      </c>
      <c r="AZ36">
        <f>IF(OR('Calc_오픈정렬(시즌미반영)'!$F36="",'Calc_오픈정렬(시즌미반영)'!AZ36=""),"",'Calc_오픈정렬(시즌미반영)'!AZ36/'Calc_오픈정렬(시즌미반영)'!$F36*100)</f>
        <v>189.23964333092644</v>
      </c>
      <c r="BA36">
        <f>IF(OR('Calc_오픈정렬(시즌미반영)'!$F36="",'Calc_오픈정렬(시즌미반영)'!BA36=""),"",'Calc_오픈정렬(시즌미반영)'!BA36/'Calc_오픈정렬(시즌미반영)'!$F36*100)</f>
        <v>172.83437725646925</v>
      </c>
      <c r="BB36">
        <f>IF(OR('Calc_오픈정렬(시즌미반영)'!$F36="",'Calc_오픈정렬(시즌미반영)'!BB36=""),"",'Calc_오픈정렬(시즌미반영)'!BB36/'Calc_오픈정렬(시즌미반영)'!$F36*100)</f>
        <v>141.92507262682409</v>
      </c>
      <c r="BC36">
        <f>IF(OR('Calc_오픈정렬(시즌미반영)'!$F36="",'Calc_오픈정렬(시즌미반영)'!BC36=""),"",'Calc_오픈정렬(시즌미반영)'!BC36/'Calc_오픈정렬(시즌미반영)'!$F36*100)</f>
        <v>189.50009235781096</v>
      </c>
      <c r="BD36">
        <f>IF(OR('Calc_오픈정렬(시즌미반영)'!$F36="",'Calc_오픈정렬(시즌미반영)'!BD36=""),"",'Calc_오픈정렬(시즌미반영)'!BD36/'Calc_오픈정렬(시즌미반영)'!$F36*100)</f>
        <v>156.44019411932629</v>
      </c>
      <c r="BE36">
        <f>IF(OR('Calc_오픈정렬(시즌미반영)'!$F36="",'Calc_오픈정렬(시즌미반영)'!BE36=""),"",'Calc_오픈정렬(시즌미반영)'!BE36/'Calc_오픈정렬(시즌미반영)'!$F36*100)</f>
        <v>159.88346123490791</v>
      </c>
      <c r="BF36">
        <f>IF(OR('Calc_오픈정렬(시즌미반영)'!$F36="",'Calc_오픈정렬(시즌미반영)'!BF36=""),"",'Calc_오픈정렬(시즌미반영)'!BF36/'Calc_오픈정렬(시즌미반영)'!$F36*100)</f>
        <v>149.43577773672988</v>
      </c>
      <c r="BG36">
        <f>IF(OR('Calc_오픈정렬(시즌미반영)'!$F36="",'Calc_오픈정렬(시즌미반영)'!BG36=""),"",'Calc_오픈정렬(시즌미반영)'!BG36/'Calc_오픈정렬(시즌미반영)'!$F36*100)</f>
        <v>154.00446675958423</v>
      </c>
      <c r="BH36">
        <f>IF(OR('Calc_오픈정렬(시즌미반영)'!$F36="",'Calc_오픈정렬(시즌미반영)'!BH36=""),"",'Calc_오픈정렬(시즌미반영)'!BH36/'Calc_오픈정렬(시즌미반영)'!$F36*100)</f>
        <v>212.48711188728987</v>
      </c>
      <c r="BI36">
        <f>IF(OR('Calc_오픈정렬(시즌미반영)'!$F36="",'Calc_오픈정렬(시즌미반영)'!BI36=""),"",'Calc_오픈정렬(시즌미반영)'!BI36/'Calc_오픈정렬(시즌미반영)'!$F36*100)</f>
        <v>159.80940706285369</v>
      </c>
      <c r="BJ36">
        <f>IF(OR('Calc_오픈정렬(시즌미반영)'!$F36="",'Calc_오픈정렬(시즌미반영)'!BJ36=""),"",'Calc_오픈정렬(시즌미반영)'!BJ36/'Calc_오픈정렬(시즌미반영)'!$F36*100)</f>
        <v>172.00769088680292</v>
      </c>
      <c r="BK36">
        <f>IF(OR('Calc_오픈정렬(시즌미반영)'!$F36="",'Calc_오픈정렬(시즌미반영)'!BK36=""),"",'Calc_오픈정렬(시즌미반영)'!BK36/'Calc_오픈정렬(시즌미반영)'!$F36*100)</f>
        <v>279.38523282564523</v>
      </c>
      <c r="BL36">
        <f>IF(OR('Calc_오픈정렬(시즌미반영)'!$F36="",'Calc_오픈정렬(시즌미반영)'!BL36=""),"",'Calc_오픈정렬(시즌미반영)'!BL36/'Calc_오픈정렬(시즌미반영)'!$F36*100)</f>
        <v>177.76225420228039</v>
      </c>
      <c r="BM36">
        <f>IF(OR('Calc_오픈정렬(시즌미반영)'!$F36="",'Calc_오픈정렬(시즌미반영)'!BM36=""),"",'Calc_오픈정렬(시즌미반영)'!BM36/'Calc_오픈정렬(시즌미반영)'!$F36*100)</f>
        <v>151.10678242178975</v>
      </c>
      <c r="BN36">
        <f>IF(OR('Calc_오픈정렬(시즌미반영)'!$F36="",'Calc_오픈정렬(시즌미반영)'!BN36=""),"",'Calc_오픈정렬(시즌미반영)'!BN36/'Calc_오픈정렬(시즌미반영)'!$F36*100)</f>
        <v>143.57088881798794</v>
      </c>
    </row>
    <row r="37" spans="1:66" x14ac:dyDescent="0.3">
      <c r="A37" t="str">
        <f>'Calc_오픈정렬(시즌미반영)'!A37</f>
        <v>(1025) #연남점</v>
      </c>
      <c r="B37" t="str">
        <f>'Calc_오픈정렬(시즌미반영)'!B37</f>
        <v>150-0</v>
      </c>
      <c r="C37">
        <f>'Calc_오픈정렬(시즌미반영)'!C37</f>
        <v>0</v>
      </c>
      <c r="D37" t="str">
        <f>'Calc_오픈정렬(시즌미반영)'!D37</f>
        <v>0</v>
      </c>
      <c r="E37" s="1">
        <f>'Calc_오픈정렬(시즌미반영)'!E37</f>
        <v>44440</v>
      </c>
      <c r="F37">
        <f>'Calc_오픈정렬(시즌미반영)'!F37</f>
        <v>6282151.666666667</v>
      </c>
      <c r="G37">
        <f>IF(OR('Calc_오픈정렬(시즌미반영)'!$F37="",'Calc_오픈정렬(시즌미반영)'!G37=""),"",'Calc_오픈정렬(시즌미반영)'!G37/'Calc_오픈정렬(시즌미반영)'!$F37*100)</f>
        <v>73.39396188832329</v>
      </c>
      <c r="H37">
        <f>IF(OR('Calc_오픈정렬(시즌미반영)'!$F37="",'Calc_오픈정렬(시즌미반영)'!H37=""),"",'Calc_오픈정렬(시즌미반영)'!H37/'Calc_오픈정렬(시즌미반영)'!$F37*100)</f>
        <v>97.714928351246954</v>
      </c>
      <c r="I37">
        <f>IF(OR('Calc_오픈정렬(시즌미반영)'!$F37="",'Calc_오픈정렬(시즌미반영)'!I37=""),"",'Calc_오픈정렬(시즌미반영)'!I37/'Calc_오픈정렬(시즌미반영)'!$F37*100)</f>
        <v>95.946425998947802</v>
      </c>
      <c r="J37">
        <f>IF(OR('Calc_오픈정렬(시즌미반영)'!$F37="",'Calc_오픈정렬(시즌미반영)'!J37=""),"",'Calc_오픈정렬(시즌미반영)'!J37/'Calc_오픈정렬(시즌미반영)'!$F37*100)</f>
        <v>93.733808294451123</v>
      </c>
      <c r="K37">
        <f>IF(OR('Calc_오픈정렬(시즌미반영)'!$F37="",'Calc_오픈정렬(시즌미반영)'!K37=""),"",'Calc_오픈정렬(시즌미반영)'!K37/'Calc_오픈정렬(시즌미반영)'!$F37*100)</f>
        <v>91.495721609183249</v>
      </c>
      <c r="L37">
        <f>IF(OR('Calc_오픈정렬(시즌미반영)'!$F37="",'Calc_오픈정렬(시즌미반영)'!L37=""),"",'Calc_오픈정렬(시즌미반영)'!L37/'Calc_오픈정렬(시즌미반영)'!$F37*100)</f>
        <v>90.343409410416967</v>
      </c>
      <c r="M37">
        <f>IF(OR('Calc_오픈정렬(시즌미반영)'!$F37="",'Calc_오픈정렬(시즌미반영)'!M37=""),"",'Calc_오픈정렬(시즌미반영)'!M37/'Calc_오픈정렬(시즌미반영)'!$F37*100)</f>
        <v>108.6920590636276</v>
      </c>
      <c r="N37">
        <f>IF(OR('Calc_오픈정렬(시즌미반영)'!$F37="",'Calc_오픈정렬(시즌미반영)'!N37=""),"",'Calc_오픈정렬(시즌미반영)'!N37/'Calc_오픈정렬(시즌미반영)'!$F37*100)</f>
        <v>108.44851193500315</v>
      </c>
      <c r="O37">
        <f>IF(OR('Calc_오픈정렬(시즌미반영)'!$F37="",'Calc_오픈정렬(시즌미반영)'!O37=""),"",'Calc_오픈정렬(시즌미반영)'!O37/'Calc_오픈정렬(시즌미반영)'!$F37*100)</f>
        <v>107.28648968731784</v>
      </c>
      <c r="P37">
        <f>IF(OR('Calc_오픈정렬(시즌미반영)'!$F37="",'Calc_오픈정렬(시즌미반영)'!P37=""),"",'Calc_오픈정렬(시즌미반영)'!P37/'Calc_오픈정렬(시즌미반영)'!$F37*100)</f>
        <v>125.53660622116998</v>
      </c>
      <c r="Q37">
        <f>IF(OR('Calc_오픈정렬(시즌미반영)'!$F37="",'Calc_오픈정렬(시즌미반영)'!Q37=""),"",'Calc_오픈정렬(시즌미반영)'!Q37/'Calc_오픈정렬(시즌미반영)'!$F37*100)</f>
        <v>136.7143051571237</v>
      </c>
      <c r="R37">
        <f>IF(OR('Calc_오픈정렬(시즌미반영)'!$F37="",'Calc_오픈정렬(시즌미반영)'!R37=""),"",'Calc_오픈정렬(시즌미반영)'!R37/'Calc_오픈정렬(시즌미반영)'!$F37*100)</f>
        <v>134.04324579874569</v>
      </c>
      <c r="S37">
        <f>IF(OR('Calc_오픈정렬(시즌미반영)'!$F37="",'Calc_오픈정렬(시즌미반영)'!S37=""),"",'Calc_오픈정렬(시즌미반영)'!S37/'Calc_오픈정렬(시즌미반영)'!$F37*100)</f>
        <v>112.19404391966552</v>
      </c>
      <c r="T37">
        <f>IF(OR('Calc_오픈정렬(시즌미반영)'!$F37="",'Calc_오픈정렬(시즌미반영)'!T37=""),"",'Calc_오픈정렬(시즌미반영)'!T37/'Calc_오픈정렬(시즌미반영)'!$F37*100)</f>
        <v>126.44234684984524</v>
      </c>
      <c r="U37">
        <f>IF(OR('Calc_오픈정렬(시즌미반영)'!$F37="",'Calc_오픈정렬(시즌미반영)'!U37=""),"",'Calc_오픈정렬(시즌미반영)'!U37/'Calc_오픈정렬(시즌미반영)'!$F37*100)</f>
        <v>125.38697595913926</v>
      </c>
      <c r="V37">
        <f>IF(OR('Calc_오픈정렬(시즌미반영)'!$F37="",'Calc_오픈정렬(시즌미반영)'!V37=""),"",'Calc_오픈정렬(시즌미반영)'!V37/'Calc_오픈정렬(시즌미반영)'!$F37*100)</f>
        <v>134.67837850672711</v>
      </c>
      <c r="W37">
        <f>IF(OR('Calc_오픈정렬(시즌미반영)'!$F37="",'Calc_오픈정렬(시즌미반영)'!W37=""),"",'Calc_오픈정렬(시즌미반영)'!W37/'Calc_오픈정렬(시즌미반영)'!$F37*100)</f>
        <v>129.08316179355745</v>
      </c>
      <c r="X37">
        <f>IF(OR('Calc_오픈정렬(시즌미반영)'!$F37="",'Calc_오픈정렬(시즌미반영)'!X37=""),"",'Calc_오픈정렬(시즌미반영)'!X37/'Calc_오픈정렬(시즌미반영)'!$F37*100)</f>
        <v>107.22281723538988</v>
      </c>
      <c r="Y37">
        <f>IF(OR('Calc_오픈정렬(시즌미반영)'!$F37="",'Calc_오픈정렬(시즌미반영)'!Y37=""),"",'Calc_오픈정렬(시즌미반영)'!Y37/'Calc_오픈정렬(시즌미반영)'!$F37*100)</f>
        <v>136.70952972322911</v>
      </c>
      <c r="Z37">
        <f>IF(OR('Calc_오픈정렬(시즌미반영)'!$F37="",'Calc_오픈정렬(시즌미반영)'!Z37=""),"",'Calc_오픈정렬(시즌미반영)'!Z37/'Calc_오픈정렬(시즌미반영)'!$F37*100)</f>
        <v>129.48748186330002</v>
      </c>
      <c r="AA37">
        <f>IF(OR('Calc_오픈정렬(시즌미반영)'!$F37="",'Calc_오픈정렬(시즌미반영)'!AA37=""),"",'Calc_오픈정렬(시즌미반영)'!AA37/'Calc_오픈정렬(시즌미반영)'!$F37*100)</f>
        <v>139.57479005998741</v>
      </c>
      <c r="AB37">
        <f>IF(OR('Calc_오픈정렬(시즌미반영)'!$F37="",'Calc_오픈정렬(시즌미반영)'!AB37=""),"",'Calc_오픈정렬(시즌미반영)'!AB37/'Calc_오픈정렬(시즌미반영)'!$F37*100)</f>
        <v>125.88839651807196</v>
      </c>
      <c r="AC37">
        <f>IF(OR('Calc_오픈정렬(시즌미반영)'!$F37="",'Calc_오픈정렬(시즌미반영)'!AC37=""),"",'Calc_오픈정렬(시즌미반영)'!AC37/'Calc_오픈정렬(시즌미반영)'!$F37*100)</f>
        <v>149.41695931675213</v>
      </c>
      <c r="AD37">
        <f>IF(OR('Calc_오픈정렬(시즌미반영)'!$F37="",'Calc_오픈정렬(시즌미반영)'!AD37=""),"",'Calc_오픈정렬(시즌미반영)'!AD37/'Calc_오픈정렬(시즌미반영)'!$F37*100)</f>
        <v>120.02416369550666</v>
      </c>
      <c r="AE37">
        <f>IF(OR('Calc_오픈정렬(시즌미반영)'!$F37="",'Calc_오픈정렬(시즌미반영)'!AE37=""),"",'Calc_오픈정렬(시즌미반영)'!AE37/'Calc_오픈정렬(시즌미반영)'!$F37*100)</f>
        <v>131.90544322526435</v>
      </c>
      <c r="AF37">
        <f>IF(OR('Calc_오픈정렬(시즌미반영)'!$F37="",'Calc_오픈정렬(시즌미반영)'!AF37=""),"",'Calc_오픈정렬(시즌미반영)'!AF37/'Calc_오픈정렬(시즌미반영)'!$F37*100)</f>
        <v>147.78376092479991</v>
      </c>
      <c r="AG37">
        <f>IF(OR('Calc_오픈정렬(시즌미반영)'!$F37="",'Calc_오픈정렬(시즌미반영)'!AG37=""),"",'Calc_오픈정렬(시즌미반영)'!AG37/'Calc_오픈정렬(시즌미반영)'!$F37*100)</f>
        <v>142.4432340193421</v>
      </c>
      <c r="AH37">
        <f>IF(OR('Calc_오픈정렬(시즌미반영)'!$F37="",'Calc_오픈정렬(시즌미반영)'!AH37=""),"",'Calc_오픈정렬(시즌미반영)'!AH37/'Calc_오픈정렬(시즌미반영)'!$F37*100)</f>
        <v>150.61336468847855</v>
      </c>
      <c r="AI37">
        <f>IF(OR('Calc_오픈정렬(시즌미반영)'!$F37="",'Calc_오픈정렬(시즌미반영)'!AI37=""),"",'Calc_오픈정렬(시즌미반영)'!AI37/'Calc_오픈정렬(시즌미반영)'!$F37*100)</f>
        <v>124.94540750501884</v>
      </c>
      <c r="AJ37">
        <f>IF(OR('Calc_오픈정렬(시즌미반영)'!$F37="",'Calc_오픈정렬(시즌미반영)'!AJ37=""),"",'Calc_오픈정렬(시즌미반영)'!AJ37/'Calc_오픈정렬(시즌미반영)'!$F37*100)</f>
        <v>121.69652064539459</v>
      </c>
      <c r="AK37">
        <f>IF(OR('Calc_오픈정렬(시즌미반영)'!$F37="",'Calc_오픈정렬(시즌미반영)'!AK37=""),"",'Calc_오픈정렬(시즌미반영)'!AK37/'Calc_오픈정렬(시즌미반영)'!$F37*100)</f>
        <v>144.87886448671645</v>
      </c>
      <c r="AL37">
        <f>IF(OR('Calc_오픈정렬(시즌미반영)'!$F37="",'Calc_오픈정렬(시즌미반영)'!AL37=""),"",'Calc_오픈정렬(시즌미반영)'!AL37/'Calc_오픈정렬(시즌미반영)'!$F37*100)</f>
        <v>161.94117142985246</v>
      </c>
      <c r="AM37">
        <f>IF(OR('Calc_오픈정렬(시즌미반영)'!$F37="",'Calc_오픈정렬(시즌미반영)'!AM37=""),"",'Calc_오픈정렬(시즌미반영)'!AM37/'Calc_오픈정렬(시즌미반영)'!$F37*100)</f>
        <v>153.05583994443518</v>
      </c>
      <c r="AN37">
        <f>IF(OR('Calc_오픈정렬(시즌미반영)'!$F37="",'Calc_오픈정렬(시즌미반영)'!AN37=""),"",'Calc_오픈정렬(시즌미반영)'!AN37/'Calc_오픈정렬(시즌미반영)'!$F37*100)</f>
        <v>146.2427284070134</v>
      </c>
      <c r="AO37">
        <f>IF(OR('Calc_오픈정렬(시즌미반영)'!$F37="",'Calc_오픈정렬(시즌미반영)'!AO37=""),"",'Calc_오픈정렬(시즌미반영)'!AO37/'Calc_오픈정렬(시즌미반영)'!$F37*100)</f>
        <v>165.13593670533794</v>
      </c>
      <c r="AP37">
        <f>IF(OR('Calc_오픈정렬(시즌미반영)'!$F37="",'Calc_오픈정렬(시즌미반영)'!AP37=""),"",'Calc_오픈정렬(시즌미반영)'!AP37/'Calc_오픈정렬(시즌미반영)'!$F37*100)</f>
        <v>163.43874749919812</v>
      </c>
      <c r="AQ37">
        <f>IF(OR('Calc_오픈정렬(시즌미반영)'!$F37="",'Calc_오픈정렬(시즌미반영)'!AQ37=""),"",'Calc_오픈정렬(시즌미반영)'!AQ37/'Calc_오픈정렬(시즌미반영)'!$F37*100)</f>
        <v>157.00353196396881</v>
      </c>
      <c r="AR37">
        <f>IF(OR('Calc_오픈정렬(시즌미반영)'!$F37="",'Calc_오픈정렬(시즌미반영)'!AR37=""),"",'Calc_오픈정렬(시즌미반영)'!AR37/'Calc_오픈정렬(시즌미반영)'!$F37*100)</f>
        <v>174.33596928440917</v>
      </c>
      <c r="AS37">
        <f>IF(OR('Calc_오픈정렬(시즌미반영)'!$F37="",'Calc_오픈정렬(시즌미반영)'!AS37=""),"",'Calc_오픈정렬(시즌미반영)'!AS37/'Calc_오픈정렬(시즌미반영)'!$F37*100)</f>
        <v>140.93165001057227</v>
      </c>
      <c r="AT37">
        <f>IF(OR('Calc_오픈정렬(시즌미반영)'!$F37="",'Calc_오픈정렬(시즌미반영)'!AT37=""),"",'Calc_오픈정렬(시즌미반영)'!AT37/'Calc_오픈정렬(시즌미반영)'!$F37*100)</f>
        <v>133.84729382793739</v>
      </c>
      <c r="AU37">
        <f>IF(OR('Calc_오픈정렬(시즌미반영)'!$F37="",'Calc_오픈정렬(시즌미반영)'!AU37=""),"",'Calc_오픈정렬(시즌미반영)'!AU37/'Calc_오픈정렬(시즌미반영)'!$F37*100)</f>
        <v>131.04793447892456</v>
      </c>
      <c r="AV37">
        <f>IF(OR('Calc_오픈정렬(시즌미반영)'!$F37="",'Calc_오픈정렬(시즌미반영)'!AV37=""),"",'Calc_오픈정렬(시즌미반영)'!AV37/'Calc_오픈정렬(시즌미반영)'!$F37*100)</f>
        <v>116.51979112252144</v>
      </c>
      <c r="AW37">
        <f>IF(OR('Calc_오픈정렬(시즌미반영)'!$F37="",'Calc_오픈정렬(시즌미반영)'!AW37=""),"",'Calc_오픈정렬(시즌미반영)'!AW37/'Calc_오픈정렬(시즌미반영)'!$F37*100)</f>
        <v>142.58347259471341</v>
      </c>
      <c r="AX37">
        <f>IF(OR('Calc_오픈정렬(시즌미반영)'!$F37="",'Calc_오픈정렬(시즌미반영)'!AX37=""),"",'Calc_오픈정렬(시즌미반영)'!AX37/'Calc_오픈정렬(시즌미반영)'!$F37*100)</f>
        <v>148.68026904794561</v>
      </c>
      <c r="AY37">
        <f>IF(OR('Calc_오픈정렬(시즌미반영)'!$F37="",'Calc_오픈정렬(시즌미반영)'!AY37=""),"",'Calc_오픈정렬(시즌미반영)'!AY37/'Calc_오픈정렬(시즌미반영)'!$F37*100)</f>
        <v>184.47150936343201</v>
      </c>
      <c r="AZ37">
        <f>IF(OR('Calc_오픈정렬(시즌미반영)'!$F37="",'Calc_오픈정렬(시즌미반영)'!AZ37=""),"",'Calc_오픈정렬(시즌미반영)'!AZ37/'Calc_오픈정렬(시즌미반영)'!$F37*100)</f>
        <v>165.54757910705223</v>
      </c>
      <c r="BA37">
        <f>IF(OR('Calc_오픈정렬(시즌미반영)'!$F37="",'Calc_오픈정렬(시즌미반영)'!BA37=""),"",'Calc_오픈정렬(시즌미반영)'!BA37/'Calc_오픈정렬(시즌미반영)'!$F37*100)</f>
        <v>148.00311252169175</v>
      </c>
      <c r="BB37">
        <f>IF(OR('Calc_오픈정렬(시즌미반영)'!$F37="",'Calc_오픈정렬(시즌미반영)'!BB37=""),"",'Calc_오픈정렬(시즌미반영)'!BB37/'Calc_오픈정렬(시즌미반영)'!$F37*100)</f>
        <v>153.59482725000538</v>
      </c>
      <c r="BC37">
        <f>IF(OR('Calc_오픈정렬(시즌미반영)'!$F37="",'Calc_오픈정렬(시즌미반영)'!BC37=""),"",'Calc_오픈정렬(시즌미반영)'!BC37/'Calc_오픈정렬(시즌미반영)'!$F37*100)</f>
        <v>149.37127433249381</v>
      </c>
      <c r="BD37">
        <f>IF(OR('Calc_오픈정렬(시즌미반영)'!$F37="",'Calc_오픈정렬(시즌미반영)'!BD37=""),"",'Calc_오픈정렬(시즌미반영)'!BD37/'Calc_오픈정렬(시즌미반영)'!$F37*100)</f>
        <v>192.52559698892975</v>
      </c>
      <c r="BE37">
        <f>IF(OR('Calc_오픈정렬(시즌미반영)'!$F37="",'Calc_오픈정렬(시즌미반영)'!BE37=""),"",'Calc_오픈정렬(시즌미반영)'!BE37/'Calc_오픈정렬(시즌미반영)'!$F37*100)</f>
        <v>158.93137462721768</v>
      </c>
      <c r="BF37">
        <f>IF(OR('Calc_오픈정렬(시즌미반영)'!$F37="",'Calc_오픈정렬(시즌미반영)'!BF37=""),"",'Calc_오픈정렬(시즌미반영)'!BF37/'Calc_오픈정렬(시즌미반영)'!$F37*100)</f>
        <v>158.88425701279098</v>
      </c>
      <c r="BG37">
        <f>IF(OR('Calc_오픈정렬(시즌미반영)'!$F37="",'Calc_오픈정렬(시즌미반영)'!BG37=""),"",'Calc_오픈정렬(시즌미반영)'!BG37/'Calc_오픈정렬(시즌미반영)'!$F37*100)</f>
        <v>141.42224625267724</v>
      </c>
      <c r="BH37">
        <f>IF(OR('Calc_오픈정렬(시즌미반영)'!$F37="",'Calc_오픈정렬(시즌미반영)'!BH37=""),"",'Calc_오픈정렬(시즌미반영)'!BH37/'Calc_오픈정렬(시즌미반영)'!$F37*100)</f>
        <v>146.85732674924805</v>
      </c>
      <c r="BI37">
        <f>IF(OR('Calc_오픈정렬(시즌미반영)'!$F37="",'Calc_오픈정렬(시즌미반영)'!BI37=""),"",'Calc_오픈정렬(시즌미반영)'!BI37/'Calc_오픈정렬(시즌미반영)'!$F37*100)</f>
        <v>159.98722306131313</v>
      </c>
      <c r="BJ37">
        <f>IF(OR('Calc_오픈정렬(시즌미반영)'!$F37="",'Calc_오픈정렬(시즌미반영)'!BJ37=""),"",'Calc_오픈정렬(시즌미반영)'!BJ37/'Calc_오픈정렬(시즌미반영)'!$F37*100)</f>
        <v>150.83446727779838</v>
      </c>
      <c r="BK37">
        <f>IF(OR('Calc_오픈정렬(시즌미반영)'!$F37="",'Calc_오픈정렬(시즌미반영)'!BK37=""),"",'Calc_오픈정렬(시즌미반영)'!BK37/'Calc_오픈정렬(시즌미반영)'!$F37*100)</f>
        <v>162.89275622391582</v>
      </c>
      <c r="BL37">
        <f>IF(OR('Calc_오픈정렬(시즌미반영)'!$F37="",'Calc_오픈정렬(시즌미반영)'!BL37=""),"",'Calc_오픈정렬(시즌미반영)'!BL37/'Calc_오픈정렬(시즌미반영)'!$F37*100)</f>
        <v>145.60918751033017</v>
      </c>
      <c r="BM37" t="str">
        <f>IF(OR('Calc_오픈정렬(시즌미반영)'!$F37="",'Calc_오픈정렬(시즌미반영)'!BM37=""),"",'Calc_오픈정렬(시즌미반영)'!BM37/'Calc_오픈정렬(시즌미반영)'!$F37*100)</f>
        <v/>
      </c>
      <c r="BN37" t="str">
        <f>IF(OR('Calc_오픈정렬(시즌미반영)'!$F37="",'Calc_오픈정렬(시즌미반영)'!BN37=""),"",'Calc_오픈정렬(시즌미반영)'!BN37/'Calc_오픈정렬(시즌미반영)'!$F37*100)</f>
        <v/>
      </c>
    </row>
    <row r="38" spans="1:66" x14ac:dyDescent="0.3">
      <c r="A38" t="str">
        <f>'Calc_오픈정렬(시즌미반영)'!A38</f>
        <v>(1026) #신촌점</v>
      </c>
      <c r="B38" t="str">
        <f>'Calc_오픈정렬(시즌미반영)'!B38</f>
        <v>150-1</v>
      </c>
      <c r="C38">
        <f>'Calc_오픈정렬(시즌미반영)'!C38</f>
        <v>1</v>
      </c>
      <c r="D38" t="str">
        <f>'Calc_오픈정렬(시즌미반영)'!D38</f>
        <v>1</v>
      </c>
      <c r="E38" s="1">
        <f>'Calc_오픈정렬(시즌미반영)'!E38</f>
        <v>44409</v>
      </c>
      <c r="F38">
        <f>'Calc_오픈정렬(시즌미반영)'!F38</f>
        <v>5157185</v>
      </c>
      <c r="G38">
        <f>IF(OR('Calc_오픈정렬(시즌미반영)'!$F38="",'Calc_오픈정렬(시즌미반영)'!G38=""),"",'Calc_오픈정렬(시즌미반영)'!G38/'Calc_오픈정렬(시즌미반영)'!$F38*100)</f>
        <v>78.918247066956098</v>
      </c>
      <c r="H38">
        <f>IF(OR('Calc_오픈정렬(시즌미반영)'!$F38="",'Calc_오픈정렬(시즌미반영)'!H38=""),"",'Calc_오픈정렬(시즌미반영)'!H38/'Calc_오픈정렬(시즌미반영)'!$F38*100)</f>
        <v>91.195099652232756</v>
      </c>
      <c r="I38">
        <f>IF(OR('Calc_오픈정렬(시즌미반영)'!$F38="",'Calc_오픈정렬(시즌미반영)'!I38=""),"",'Calc_오픈정렬(시즌미반영)'!I38/'Calc_오픈정렬(시즌미반영)'!$F38*100)</f>
        <v>101.5922446063114</v>
      </c>
      <c r="J38">
        <f>IF(OR('Calc_오픈정렬(시즌미반영)'!$F38="",'Calc_오픈정렬(시즌미반영)'!J38=""),"",'Calc_오픈정렬(시즌미반영)'!J38/'Calc_오픈정렬(시즌미반영)'!$F38*100)</f>
        <v>83.1558301670388</v>
      </c>
      <c r="K38">
        <f>IF(OR('Calc_오픈정렬(시즌미반영)'!$F38="",'Calc_오픈정렬(시즌미반영)'!K38=""),"",'Calc_오픈정렬(시즌미반영)'!K38/'Calc_오픈정렬(시즌미반영)'!$F38*100)</f>
        <v>93.174861867472274</v>
      </c>
      <c r="L38">
        <f>IF(OR('Calc_오픈정렬(시즌미반영)'!$F38="",'Calc_오픈정렬(시즌미반영)'!L38=""),"",'Calc_오픈정렬(시즌미반영)'!L38/'Calc_오픈정렬(시즌미반영)'!$F38*100)</f>
        <v>95.641323706634523</v>
      </c>
      <c r="M38">
        <f>IF(OR('Calc_오픈정렬(시즌미반영)'!$F38="",'Calc_오픈정렬(시즌미반영)'!M38=""),"",'Calc_오픈정렬(시즌미반영)'!M38/'Calc_오픈정렬(시즌미반영)'!$F38*100)</f>
        <v>97.039567128191067</v>
      </c>
      <c r="N38">
        <f>IF(OR('Calc_오픈정렬(시즌미반영)'!$F38="",'Calc_오픈정렬(시즌미반영)'!N38=""),"",'Calc_오픈정렬(시즌미반영)'!N38/'Calc_오픈정렬(시즌미반영)'!$F38*100)</f>
        <v>110.69992641334372</v>
      </c>
      <c r="O38">
        <f>IF(OR('Calc_오픈정렬(시즌미반영)'!$F38="",'Calc_오픈정렬(시즌미반영)'!O38=""),"",'Calc_오픈정렬(시즌미반영)'!O38/'Calc_오픈정렬(시즌미반영)'!$F38*100)</f>
        <v>120.28849071731962</v>
      </c>
      <c r="P38">
        <f>IF(OR('Calc_오픈정렬(시즌미반영)'!$F38="",'Calc_오픈정렬(시즌미반영)'!P38=""),"",'Calc_오픈정렬(시즌미반영)'!P38/'Calc_오픈정렬(시즌미반영)'!$F38*100)</f>
        <v>132.90583913510957</v>
      </c>
      <c r="Q38">
        <f>IF(OR('Calc_오픈정렬(시즌미반영)'!$F38="",'Calc_오픈정렬(시즌미반영)'!Q38=""),"",'Calc_오픈정렬(시즌미반영)'!Q38/'Calc_오픈정렬(시즌미반영)'!$F38*100)</f>
        <v>150.52397771264751</v>
      </c>
      <c r="R38">
        <f>IF(OR('Calc_오픈정렬(시즌미반영)'!$F38="",'Calc_오픈정렬(시즌미반영)'!R38=""),"",'Calc_오픈정렬(시즌미반영)'!R38/'Calc_오픈정렬(시즌미반영)'!$F38*100)</f>
        <v>158.89288439332699</v>
      </c>
      <c r="S38">
        <f>IF(OR('Calc_오픈정렬(시즌미반영)'!$F38="",'Calc_오픈정렬(시즌미반영)'!S38=""),"",'Calc_오픈정렬(시즌미반영)'!S38/'Calc_오픈정렬(시즌미반영)'!$F38*100)</f>
        <v>165.67371540869681</v>
      </c>
      <c r="T38">
        <f>IF(OR('Calc_오픈정렬(시즌미반영)'!$F38="",'Calc_오픈정렬(시즌미반영)'!T38=""),"",'Calc_오픈정렬(시즌미반영)'!T38/'Calc_오픈정렬(시즌미반영)'!$F38*100)</f>
        <v>160.23082359853291</v>
      </c>
      <c r="U38">
        <f>IF(OR('Calc_오픈정렬(시즌미반영)'!$F38="",'Calc_오픈정렬(시즌미반영)'!U38=""),"",'Calc_오픈정렬(시즌미반영)'!U38/'Calc_오픈정렬(시즌미반영)'!$F38*100)</f>
        <v>171.69250278979715</v>
      </c>
      <c r="V38">
        <f>IF(OR('Calc_오픈정렬(시즌미반영)'!$F38="",'Calc_오픈정렬(시즌미반영)'!V38=""),"",'Calc_오픈정렬(시즌미반영)'!V38/'Calc_오픈정렬(시즌미반영)'!$F38*100)</f>
        <v>158.06103523530763</v>
      </c>
      <c r="W38">
        <f>IF(OR('Calc_오픈정렬(시즌미반영)'!$F38="",'Calc_오픈정렬(시즌미반영)'!W38=""),"",'Calc_오픈정렬(시즌미반영)'!W38/'Calc_오픈정렬(시즌미반영)'!$F38*100)</f>
        <v>155.43945001003453</v>
      </c>
      <c r="X38">
        <f>IF(OR('Calc_오픈정렬(시즌미반영)'!$F38="",'Calc_오픈정렬(시즌미반영)'!X38=""),"",'Calc_오픈정렬(시즌미반영)'!X38/'Calc_오픈정렬(시즌미반영)'!$F38*100)</f>
        <v>145.19548939974035</v>
      </c>
      <c r="Y38">
        <f>IF(OR('Calc_오픈정렬(시즌미반영)'!$F38="",'Calc_오픈정렬(시즌미반영)'!Y38=""),"",'Calc_오픈정렬(시즌미반영)'!Y38/'Calc_오픈정렬(시즌미반영)'!$F38*100)</f>
        <v>131.58922939549387</v>
      </c>
      <c r="Z38">
        <f>IF(OR('Calc_오픈정렬(시즌미반영)'!$F38="",'Calc_오픈정렬(시즌미반영)'!Z38=""),"",'Calc_오픈정렬(시즌미반영)'!Z38/'Calc_오픈정렬(시즌미반영)'!$F38*100)</f>
        <v>150.79932172299425</v>
      </c>
      <c r="AA38">
        <f>IF(OR('Calc_오픈정렬(시즌미반영)'!$F38="",'Calc_오픈정렬(시즌미반영)'!AA38=""),"",'Calc_오픈정렬(시즌미반영)'!AA38/'Calc_오픈정렬(시즌미반영)'!$F38*100)</f>
        <v>138.01909374978791</v>
      </c>
      <c r="AB38">
        <f>IF(OR('Calc_오픈정렬(시즌미반영)'!$F38="",'Calc_오픈정렬(시즌미반영)'!AB38=""),"",'Calc_오픈정렬(시즌미반영)'!AB38/'Calc_오픈정렬(시즌미반영)'!$F38*100)</f>
        <v>170.93433724018047</v>
      </c>
      <c r="AC38">
        <f>IF(OR('Calc_오픈정렬(시즌미반영)'!$F38="",'Calc_오픈정렬(시즌미반영)'!AC38=""),"",'Calc_오픈정렬(시즌미반영)'!AC38/'Calc_오픈정렬(시즌미반영)'!$F38*100)</f>
        <v>166.7392191670456</v>
      </c>
      <c r="AD38">
        <f>IF(OR('Calc_오픈정렬(시즌미반영)'!$F38="",'Calc_오픈정렬(시즌미반영)'!AD38=""),"",'Calc_오픈정렬(시즌미반영)'!AD38/'Calc_오픈정렬(시즌미반영)'!$F38*100)</f>
        <v>202.13876368600313</v>
      </c>
      <c r="AE38">
        <f>IF(OR('Calc_오픈정렬(시즌미반영)'!$F38="",'Calc_오픈정렬(시즌미반영)'!AE38=""),"",'Calc_오픈정렬(시즌미반영)'!AE38/'Calc_오픈정렬(시즌미반영)'!$F38*100)</f>
        <v>179.48376876144641</v>
      </c>
      <c r="AF38">
        <f>IF(OR('Calc_오픈정렬(시즌미반영)'!$F38="",'Calc_오픈정렬(시즌미반영)'!AF38=""),"",'Calc_오픈정렬(시즌미반영)'!AF38/'Calc_오픈정렬(시즌미반영)'!$F38*100)</f>
        <v>177.14315076926655</v>
      </c>
      <c r="AG38">
        <f>IF(OR('Calc_오픈정렬(시즌미반영)'!$F38="",'Calc_오픈정렬(시즌미반영)'!AG38=""),"",'Calc_오픈정렬(시즌미반영)'!AG38/'Calc_오픈정렬(시즌미반영)'!$F38*100)</f>
        <v>190.99159716007861</v>
      </c>
      <c r="AH38">
        <f>IF(OR('Calc_오픈정렬(시즌미반영)'!$F38="",'Calc_오픈정렬(시즌미반영)'!AH38=""),"",'Calc_오픈정렬(시즌미반영)'!AH38/'Calc_오픈정렬(시즌미반영)'!$F38*100)</f>
        <v>174.33231501293827</v>
      </c>
      <c r="AI38">
        <f>IF(OR('Calc_오픈정렬(시즌미반영)'!$F38="",'Calc_오픈정렬(시즌미반영)'!AI38=""),"",'Calc_오픈정렬(시즌미반영)'!AI38/'Calc_오픈정렬(시즌미반영)'!$F38*100)</f>
        <v>163.31467651441628</v>
      </c>
      <c r="AJ38">
        <f>IF(OR('Calc_오픈정렬(시즌미반영)'!$F38="",'Calc_오픈정렬(시즌미반영)'!AJ38=""),"",'Calc_오픈정렬(시즌미반영)'!AJ38/'Calc_오픈정렬(시즌미반영)'!$F38*100)</f>
        <v>136.78644454290469</v>
      </c>
      <c r="AK38">
        <f>IF(OR('Calc_오픈정렬(시즌미반영)'!$F38="",'Calc_오픈정렬(시즌미반영)'!AK38=""),"",'Calc_오픈정렬(시즌미반영)'!AK38/'Calc_오픈정렬(시즌미반영)'!$F38*100)</f>
        <v>149.68146382183303</v>
      </c>
      <c r="AL38">
        <f>IF(OR('Calc_오픈정렬(시즌미반영)'!$F38="",'Calc_오픈정렬(시즌미반영)'!AL38=""),"",'Calc_오픈정렬(시즌미반영)'!AL38/'Calc_오픈정렬(시즌미반영)'!$F38*100)</f>
        <v>165.72781468960295</v>
      </c>
      <c r="AM38">
        <f>IF(OR('Calc_오픈정렬(시즌미반영)'!$F38="",'Calc_오픈정렬(시즌미반영)'!AM38=""),"",'Calc_오픈정렬(시즌미반영)'!AM38/'Calc_오픈정렬(시즌미반영)'!$F38*100)</f>
        <v>166.15905770299108</v>
      </c>
      <c r="AN38">
        <f>IF(OR('Calc_오픈정렬(시즌미반영)'!$F38="",'Calc_오픈정렬(시즌미반영)'!AN38=""),"",'Calc_오픈정렬(시즌미반영)'!AN38/'Calc_오픈정렬(시즌미반영)'!$F38*100)</f>
        <v>170.17016065935195</v>
      </c>
      <c r="AO38">
        <f>IF(OR('Calc_오픈정렬(시즌미반영)'!$F38="",'Calc_오픈정렬(시즌미반영)'!AO38=""),"",'Calc_오픈정렬(시즌미반영)'!AO38/'Calc_오픈정렬(시즌미반영)'!$F38*100)</f>
        <v>173.18498366841601</v>
      </c>
      <c r="AP38">
        <f>IF(OR('Calc_오픈정렬(시즌미반영)'!$F38="",'Calc_오픈정렬(시즌미반영)'!AP38=""),"",'Calc_오픈정렬(시즌미반영)'!AP38/'Calc_오픈정렬(시즌미반영)'!$F38*100)</f>
        <v>181.21688479276969</v>
      </c>
      <c r="AQ38">
        <f>IF(OR('Calc_오픈정렬(시즌미반영)'!$F38="",'Calc_오픈정렬(시즌미반영)'!AQ38=""),"",'Calc_오픈정렬(시즌미반영)'!AQ38/'Calc_오픈정렬(시즌미반영)'!$F38*100)</f>
        <v>179.85490146271658</v>
      </c>
      <c r="AR38">
        <f>IF(OR('Calc_오픈정렬(시즌미반영)'!$F38="",'Calc_오픈정렬(시즌미반영)'!AR38=""),"",'Calc_오픈정렬(시즌미반영)'!AR38/'Calc_오픈정렬(시즌미반영)'!$F38*100)</f>
        <v>163.34453776624264</v>
      </c>
      <c r="AS38">
        <f>IF(OR('Calc_오픈정렬(시즌미반영)'!$F38="",'Calc_오픈정렬(시즌미반영)'!AS38=""),"",'Calc_오픈정렬(시즌미반영)'!AS38/'Calc_오픈정렬(시즌미반영)'!$F38*100)</f>
        <v>186.86550899376306</v>
      </c>
      <c r="AT38">
        <f>IF(OR('Calc_오픈정렬(시즌미반영)'!$F38="",'Calc_오픈정렬(시즌미반영)'!AT38=""),"",'Calc_오픈정렬(시즌미반영)'!AT38/'Calc_오픈정렬(시즌미반영)'!$F38*100)</f>
        <v>173.00445882782952</v>
      </c>
      <c r="AU38">
        <f>IF(OR('Calc_오픈정렬(시즌미반영)'!$F38="",'Calc_오픈정렬(시즌미반영)'!AU38=""),"",'Calc_오픈정렬(시즌미반영)'!AU38/'Calc_오픈정렬(시즌미반영)'!$F38*100)</f>
        <v>151.35679639183004</v>
      </c>
      <c r="AV38">
        <f>IF(OR('Calc_오픈정렬(시즌미반영)'!$F38="",'Calc_오픈정렬(시즌미반영)'!AV38=""),"",'Calc_오픈정렬(시즌미반영)'!AV38/'Calc_오픈정렬(시즌미반영)'!$F38*100)</f>
        <v>147.52796341414938</v>
      </c>
      <c r="AW38">
        <f>IF(OR('Calc_오픈정렬(시즌미반영)'!$F38="",'Calc_오픈정렬(시즌미반영)'!AW38=""),"",'Calc_오픈정렬(시즌미반영)'!AW38/'Calc_오픈정렬(시즌미반영)'!$F38*100)</f>
        <v>139.68395549122243</v>
      </c>
      <c r="AX38">
        <f>IF(OR('Calc_오픈정렬(시즌미반영)'!$F38="",'Calc_오픈정렬(시즌미반영)'!AX38=""),"",'Calc_오픈정렬(시즌미반영)'!AX38/'Calc_오픈정렬(시즌미반영)'!$F38*100)</f>
        <v>167.97322570355726</v>
      </c>
      <c r="AY38">
        <f>IF(OR('Calc_오픈정렬(시즌미반영)'!$F38="",'Calc_오픈정렬(시즌미반영)'!AY38=""),"",'Calc_오픈정렬(시즌미반영)'!AY38/'Calc_오픈정렬(시즌미반영)'!$F38*100)</f>
        <v>169.95473305689052</v>
      </c>
      <c r="AZ38">
        <f>IF(OR('Calc_오픈정렬(시즌미반영)'!$F38="",'Calc_오픈정렬(시즌미반영)'!AZ38=""),"",'Calc_오픈정렬(시즌미반영)'!AZ38/'Calc_오픈정렬(시즌미반영)'!$F38*100)</f>
        <v>179.7986692352514</v>
      </c>
      <c r="BA38">
        <f>IF(OR('Calc_오픈정렬(시즌미반영)'!$F38="",'Calc_오픈정렬(시즌미반영)'!BA38=""),"",'Calc_오픈정렬(시즌미반영)'!BA38/'Calc_오픈정렬(시즌미반영)'!$F38*100)</f>
        <v>168.66352477175047</v>
      </c>
      <c r="BB38">
        <f>IF(OR('Calc_오픈정렬(시즌미반영)'!$F38="",'Calc_오픈정렬(시즌미반영)'!BB38=""),"",'Calc_오픈정렬(시즌미반영)'!BB38/'Calc_오픈정렬(시즌미반영)'!$F38*100)</f>
        <v>178.94490889894391</v>
      </c>
      <c r="BC38">
        <f>IF(OR('Calc_오픈정렬(시즌미반영)'!$F38="",'Calc_오픈정렬(시즌미반영)'!BC38=""),"",'Calc_오픈정렬(시즌미반영)'!BC38/'Calc_오픈정렬(시즌미반영)'!$F38*100)</f>
        <v>177.3597417971238</v>
      </c>
      <c r="BD38">
        <f>IF(OR('Calc_오픈정렬(시즌미반영)'!$F38="",'Calc_오픈정렬(시즌미반영)'!BD38=""),"",'Calc_오픈정렬(시즌미반영)'!BD38/'Calc_오픈정렬(시즌미반영)'!$F38*100)</f>
        <v>188.28702092323621</v>
      </c>
      <c r="BE38">
        <f>IF(OR('Calc_오픈정렬(시즌미반영)'!$F38="",'Calc_오픈정렬(시즌미반영)'!BE38=""),"",'Calc_오픈정렬(시즌미반영)'!BE38/'Calc_오픈정렬(시즌미반영)'!$F38*100)</f>
        <v>199.96742408891672</v>
      </c>
      <c r="BF38">
        <f>IF(OR('Calc_오픈정렬(시즌미반영)'!$F38="",'Calc_오픈정렬(시즌미반영)'!BF38=""),"",'Calc_오픈정렬(시즌미반영)'!BF38/'Calc_오픈정렬(시즌미반영)'!$F38*100)</f>
        <v>182.94108122939161</v>
      </c>
      <c r="BG38">
        <f>IF(OR('Calc_오픈정렬(시즌미반영)'!$F38="",'Calc_오픈정렬(시즌미반영)'!BG38=""),"",'Calc_오픈정렬(시즌미반영)'!BG38/'Calc_오픈정렬(시즌미반영)'!$F38*100)</f>
        <v>181.91028632868515</v>
      </c>
      <c r="BH38">
        <f>IF(OR('Calc_오픈정렬(시즌미반영)'!$F38="",'Calc_오픈정렬(시즌미반영)'!BH38=""),"",'Calc_오픈정렬(시즌미반영)'!BH38/'Calc_오픈정렬(시즌미반영)'!$F38*100)</f>
        <v>142.72088358280729</v>
      </c>
      <c r="BI38">
        <f>IF(OR('Calc_오픈정렬(시즌미반영)'!$F38="",'Calc_오픈정렬(시즌미반영)'!BI38=""),"",'Calc_오픈정렬(시즌미반영)'!BI38/'Calc_오픈정렬(시즌미반영)'!$F38*100)</f>
        <v>148.81723265696306</v>
      </c>
      <c r="BJ38">
        <f>IF(OR('Calc_오픈정렬(시즌미반영)'!$F38="",'Calc_오픈정렬(시즌미반영)'!BJ38=""),"",'Calc_오픈정렬(시즌미반영)'!BJ38/'Calc_오픈정렬(시즌미반영)'!$F38*100)</f>
        <v>173.00116245587466</v>
      </c>
      <c r="BK38">
        <f>IF(OR('Calc_오픈정렬(시즌미반영)'!$F38="",'Calc_오픈정렬(시즌미반영)'!BK38=""),"",'Calc_오픈정렬(시즌미반영)'!BK38/'Calc_오픈정렬(시즌미반영)'!$F38*100)</f>
        <v>193.08847753183181</v>
      </c>
      <c r="BL38">
        <f>IF(OR('Calc_오픈정렬(시즌미반영)'!$F38="",'Calc_오픈정렬(시즌미반영)'!BL38=""),"",'Calc_오픈정렬(시즌미반영)'!BL38/'Calc_오픈정렬(시즌미반영)'!$F38*100)</f>
        <v>190.47348505046841</v>
      </c>
      <c r="BM38">
        <f>IF(OR('Calc_오픈정렬(시즌미반영)'!$F38="",'Calc_오픈정렬(시즌미반영)'!BM38=""),"",'Calc_오픈정렬(시즌미반영)'!BM38/'Calc_오픈정렬(시즌미반영)'!$F38*100)</f>
        <v>162.01997795308876</v>
      </c>
      <c r="BN38" t="str">
        <f>IF(OR('Calc_오픈정렬(시즌미반영)'!$F38="",'Calc_오픈정렬(시즌미반영)'!BN38=""),"",'Calc_오픈정렬(시즌미반영)'!BN38/'Calc_오픈정렬(시즌미반영)'!$F38*100)</f>
        <v/>
      </c>
    </row>
    <row r="39" spans="1:66" x14ac:dyDescent="0.3">
      <c r="A39" t="str">
        <f>'Calc_오픈정렬(시즌미반영)'!A39</f>
        <v>(1027) #가산디지털점</v>
      </c>
      <c r="B39" t="str">
        <f>'Calc_오픈정렬(시즌미반영)'!B39</f>
        <v>150-0</v>
      </c>
      <c r="C39">
        <f>'Calc_오픈정렬(시즌미반영)'!C39</f>
        <v>0</v>
      </c>
      <c r="D39" t="str">
        <f>'Calc_오픈정렬(시즌미반영)'!D39</f>
        <v>0</v>
      </c>
      <c r="E39" s="1">
        <f>'Calc_오픈정렬(시즌미반영)'!E39</f>
        <v>44409</v>
      </c>
      <c r="F39">
        <f>'Calc_오픈정렬(시즌미반영)'!F39</f>
        <v>6651286.666666667</v>
      </c>
      <c r="G39">
        <f>IF(OR('Calc_오픈정렬(시즌미반영)'!$F39="",'Calc_오픈정렬(시즌미반영)'!G39=""),"",'Calc_오픈정렬(시즌미반영)'!G39/'Calc_오픈정렬(시즌미반영)'!$F39*100)</f>
        <v>59.184939655785897</v>
      </c>
      <c r="H39">
        <f>IF(OR('Calc_오픈정렬(시즌미반영)'!$F39="",'Calc_오픈정렬(시즌미반영)'!H39=""),"",'Calc_오픈정렬(시즌미반영)'!H39/'Calc_오픈정렬(시즌미반영)'!$F39*100)</f>
        <v>75.413378664579184</v>
      </c>
      <c r="I39">
        <f>IF(OR('Calc_오픈정렬(시즌미반영)'!$F39="",'Calc_오픈정렬(시즌미반영)'!I39=""),"",'Calc_오픈정렬(시즌미반영)'!I39/'Calc_오픈정렬(시즌미반영)'!$F39*100)</f>
        <v>122.81232804079009</v>
      </c>
      <c r="J39">
        <f>IF(OR('Calc_오픈정렬(시즌미반영)'!$F39="",'Calc_오픈정렬(시즌미반영)'!J39=""),"",'Calc_오픈정렬(시즌미반영)'!J39/'Calc_오픈정렬(시즌미반영)'!$F39*100)</f>
        <v>94.589217324367311</v>
      </c>
      <c r="K39">
        <f>IF(OR('Calc_오픈정렬(시즌미반영)'!$F39="",'Calc_오픈정렬(시즌미반영)'!K39=""),"",'Calc_오픈정렬(시즌미반영)'!K39/'Calc_오픈정렬(시즌미반영)'!$F39*100)</f>
        <v>99.90999235235688</v>
      </c>
      <c r="L39">
        <f>IF(OR('Calc_오픈정렬(시즌미반영)'!$F39="",'Calc_오픈정렬(시즌미반영)'!L39=""),"",'Calc_오픈정렬(시즌미반영)'!L39/'Calc_오픈정렬(시즌미반영)'!$F39*100)</f>
        <v>101.86750834174441</v>
      </c>
      <c r="M39">
        <f>IF(OR('Calc_오픈정렬(시즌미반영)'!$F39="",'Calc_오픈정렬(시즌미반영)'!M39=""),"",'Calc_오픈정렬(시즌미반영)'!M39/'Calc_오픈정렬(시즌미반영)'!$F39*100)</f>
        <v>86.374566124048187</v>
      </c>
      <c r="N39">
        <f>IF(OR('Calc_오픈정렬(시즌미반영)'!$F39="",'Calc_오픈정렬(시즌미반영)'!N39=""),"",'Calc_오픈정렬(시즌미반영)'!N39/'Calc_오픈정렬(시즌미반영)'!$F39*100)</f>
        <v>105.08793787267226</v>
      </c>
      <c r="O39">
        <f>IF(OR('Calc_오픈정렬(시즌미반영)'!$F39="",'Calc_오픈정렬(시즌미반영)'!O39=""),"",'Calc_오픈정렬(시즌미반영)'!O39/'Calc_오픈정렬(시즌미반영)'!$F39*100)</f>
        <v>112.17077798481094</v>
      </c>
      <c r="P39">
        <f>IF(OR('Calc_오픈정렬(시즌미반영)'!$F39="",'Calc_오픈정렬(시즌미반영)'!P39=""),"",'Calc_오픈정렬(시즌미반영)'!P39/'Calc_오픈정렬(시즌미반영)'!$F39*100)</f>
        <v>117.49305648130235</v>
      </c>
      <c r="Q39">
        <f>IF(OR('Calc_오픈정렬(시즌미반영)'!$F39="",'Calc_오픈정렬(시즌미반영)'!Q39=""),"",'Calc_오픈정렬(시즌미반영)'!Q39/'Calc_오픈정렬(시즌미반영)'!$F39*100)</f>
        <v>122.88599799737996</v>
      </c>
      <c r="R39">
        <f>IF(OR('Calc_오픈정렬(시즌미반영)'!$F39="",'Calc_오픈정렬(시즌미반영)'!R39=""),"",'Calc_오픈정렬(시즌미반영)'!R39/'Calc_오픈정렬(시즌미반영)'!$F39*100)</f>
        <v>138.17927959803265</v>
      </c>
      <c r="S39">
        <f>IF(OR('Calc_오픈정렬(시즌미반영)'!$F39="",'Calc_오픈정렬(시즌미반영)'!S39=""),"",'Calc_오픈정렬(시즌미반영)'!S39/'Calc_오픈정렬(시즌미반영)'!$F39*100)</f>
        <v>132.92315371562194</v>
      </c>
      <c r="T39">
        <f>IF(OR('Calc_오픈정렬(시즌미반영)'!$F39="",'Calc_오픈정렬(시즌미반영)'!T39=""),"",'Calc_오픈정렬(시즌미반영)'!T39/'Calc_오픈정렬(시즌미반영)'!$F39*100)</f>
        <v>124.85554173478212</v>
      </c>
      <c r="U39">
        <f>IF(OR('Calc_오픈정렬(시즌미반영)'!$F39="",'Calc_오픈정렬(시즌미반영)'!U39=""),"",'Calc_오픈정렬(시즌미반영)'!U39/'Calc_오픈정렬(시즌미반영)'!$F39*100)</f>
        <v>146.87534141263896</v>
      </c>
      <c r="V39">
        <f>IF(OR('Calc_오픈정렬(시즌미반영)'!$F39="",'Calc_오픈정렬(시즌미반영)'!V39=""),"",'Calc_오픈정렬(시즌미반영)'!V39/'Calc_오픈정렬(시즌미반영)'!$F39*100)</f>
        <v>125.24644354525891</v>
      </c>
      <c r="W39">
        <f>IF(OR('Calc_오픈정렬(시즌미반영)'!$F39="",'Calc_오픈정렬(시즌미반영)'!W39=""),"",'Calc_오픈정렬(시즌미반영)'!W39/'Calc_오픈정렬(시즌미반영)'!$F39*100)</f>
        <v>122.58229736000953</v>
      </c>
      <c r="X39">
        <f>IF(OR('Calc_오픈정렬(시즌미반영)'!$F39="",'Calc_오픈정렬(시즌미반영)'!X39=""),"",'Calc_오픈정렬(시즌미반영)'!X39/'Calc_오픈정렬(시즌미반영)'!$F39*100)</f>
        <v>132.67808834982304</v>
      </c>
      <c r="Y39">
        <f>IF(OR('Calc_오픈정렬(시즌미반영)'!$F39="",'Calc_오픈정렬(시즌미반영)'!Y39=""),"",'Calc_오픈정렬(시즌미반영)'!Y39/'Calc_오픈정렬(시즌미반영)'!$F39*100)</f>
        <v>115.19425314199859</v>
      </c>
      <c r="Z39">
        <f>IF(OR('Calc_오픈정렬(시즌미반영)'!$F39="",'Calc_오픈정렬(시즌미반영)'!Z39=""),"",'Calc_오픈정렬(시즌미반영)'!Z39/'Calc_오픈정렬(시즌미반영)'!$F39*100)</f>
        <v>132.62546695225885</v>
      </c>
      <c r="AA39">
        <f>IF(OR('Calc_오픈정렬(시즌미반영)'!$F39="",'Calc_오픈정렬(시즌미반영)'!AA39=""),"",'Calc_오픈정렬(시즌미반영)'!AA39/'Calc_오픈정렬(시즌미반영)'!$F39*100)</f>
        <v>139.33544687594278</v>
      </c>
      <c r="AB39">
        <f>IF(OR('Calc_오픈정렬(시즌미반영)'!$F39="",'Calc_오픈정렬(시즌미반영)'!AB39=""),"",'Calc_오픈정렬(시즌미반영)'!AB39/'Calc_오픈정렬(시즌미반영)'!$F39*100)</f>
        <v>145.04862718291096</v>
      </c>
      <c r="AC39">
        <f>IF(OR('Calc_오픈정렬(시즌미반영)'!$F39="",'Calc_오픈정렬(시즌미반영)'!AC39=""),"",'Calc_오픈정렬(시즌미반영)'!AC39/'Calc_오픈정렬(시즌미반영)'!$F39*100)</f>
        <v>135.10468651178266</v>
      </c>
      <c r="AD39">
        <f>IF(OR('Calc_오픈정렬(시즌미반영)'!$F39="",'Calc_오픈정렬(시즌미반영)'!AD39=""),"",'Calc_오픈정렬(시즌미반영)'!AD39/'Calc_오픈정렬(시즌미반영)'!$F39*100)</f>
        <v>158.17841760942491</v>
      </c>
      <c r="AE39">
        <f>IF(OR('Calc_오픈정렬(시즌미반영)'!$F39="",'Calc_오픈정렬(시즌미반영)'!AE39=""),"",'Calc_오픈정렬(시즌미반영)'!AE39/'Calc_오픈정렬(시즌미반영)'!$F39*100)</f>
        <v>137.84701305912742</v>
      </c>
      <c r="AF39">
        <f>IF(OR('Calc_오픈정렬(시즌미반영)'!$F39="",'Calc_오픈정렬(시즌미반영)'!AF39=""),"",'Calc_오픈정렬(시즌미반영)'!AF39/'Calc_오픈정렬(시즌미반영)'!$F39*100)</f>
        <v>150.19048945918232</v>
      </c>
      <c r="AG39">
        <f>IF(OR('Calc_오픈정렬(시즌미반영)'!$F39="",'Calc_오픈정렬(시즌미반영)'!AG39=""),"",'Calc_오픈정렬(시즌미반영)'!AG39/'Calc_오픈정렬(시즌미반영)'!$F39*100)</f>
        <v>169.18982091685518</v>
      </c>
      <c r="AH39">
        <f>IF(OR('Calc_오픈정렬(시즌미반영)'!$F39="",'Calc_오픈정렬(시즌미반영)'!AH39=""),"",'Calc_오픈정렬(시즌미반영)'!AH39/'Calc_오픈정렬(시즌미반영)'!$F39*100)</f>
        <v>136.14358324654978</v>
      </c>
      <c r="AI39">
        <f>IF(OR('Calc_오픈정렬(시즌미반영)'!$F39="",'Calc_오픈정렬(시즌미반영)'!AI39=""),"",'Calc_오픈정렬(시즌미반영)'!AI39/'Calc_오픈정렬(시즌미반영)'!$F39*100)</f>
        <v>161.61775215421977</v>
      </c>
      <c r="AJ39">
        <f>IF(OR('Calc_오픈정렬(시즌미반영)'!$F39="",'Calc_오픈정렬(시즌미반영)'!AJ39=""),"",'Calc_오픈정렬(시즌미반영)'!AJ39/'Calc_오픈정렬(시즌미반영)'!$F39*100)</f>
        <v>146.43241959199872</v>
      </c>
      <c r="AK39">
        <f>IF(OR('Calc_오픈정렬(시즌미반영)'!$F39="",'Calc_오픈정렬(시즌미반영)'!AK39=""),"",'Calc_오픈정렬(시즌미반영)'!AK39/'Calc_오픈정렬(시즌미반영)'!$F39*100)</f>
        <v>138.31534349744859</v>
      </c>
      <c r="AL39">
        <f>IF(OR('Calc_오픈정렬(시즌미반영)'!$F39="",'Calc_오픈정렬(시즌미반영)'!AL39=""),"",'Calc_오픈정렬(시즌미반영)'!AL39/'Calc_오픈정렬(시즌미반영)'!$F39*100)</f>
        <v>171.52500819390332</v>
      </c>
      <c r="AM39">
        <f>IF(OR('Calc_오픈정렬(시즌미반영)'!$F39="",'Calc_오픈정렬(시즌미반영)'!AM39=""),"",'Calc_오픈정렬(시즌미반영)'!AM39/'Calc_오픈정렬(시즌미반영)'!$F39*100)</f>
        <v>161.97678043245767</v>
      </c>
      <c r="AN39">
        <f>IF(OR('Calc_오픈정렬(시즌미반영)'!$F39="",'Calc_오픈정렬(시즌미반영)'!AN39=""),"",'Calc_오픈정렬(시즌미반영)'!AN39/'Calc_오픈정렬(시즌미반영)'!$F39*100)</f>
        <v>159.34405673889663</v>
      </c>
      <c r="AO39">
        <f>IF(OR('Calc_오픈정렬(시즌미반영)'!$F39="",'Calc_오픈정렬(시즌미반영)'!AO39=""),"",'Calc_오픈정렬(시즌미반영)'!AO39/'Calc_오픈정렬(시즌미반영)'!$F39*100)</f>
        <v>155.01978063392247</v>
      </c>
      <c r="AP39">
        <f>IF(OR('Calc_오픈정렬(시즌미반영)'!$F39="",'Calc_오픈정렬(시즌미반영)'!AP39=""),"",'Calc_오픈정렬(시즌미반영)'!AP39/'Calc_오픈정렬(시즌미반영)'!$F39*100)</f>
        <v>167.97982946657939</v>
      </c>
      <c r="AQ39">
        <f>IF(OR('Calc_오픈정렬(시즌미반영)'!$F39="",'Calc_오픈정렬(시즌미반영)'!AQ39=""),"",'Calc_오픈정렬(시즌미반영)'!AQ39/'Calc_오픈정렬(시즌미반영)'!$F39*100)</f>
        <v>162.49532671874013</v>
      </c>
      <c r="AR39">
        <f>IF(OR('Calc_오픈정렬(시즌미반영)'!$F39="",'Calc_오픈정렬(시즌미반영)'!AR39=""),"",'Calc_오픈정렬(시즌미반영)'!AR39/'Calc_오픈정렬(시즌미반영)'!$F39*100)</f>
        <v>155.89073993703474</v>
      </c>
      <c r="AS39">
        <f>IF(OR('Calc_오픈정렬(시즌미반영)'!$F39="",'Calc_오픈정렬(시즌미반영)'!AS39=""),"",'Calc_오픈정렬(시즌미반영)'!AS39/'Calc_오픈정렬(시즌미반영)'!$F39*100)</f>
        <v>150.32234364679314</v>
      </c>
      <c r="AT39">
        <f>IF(OR('Calc_오픈정렬(시즌미반영)'!$F39="",'Calc_오픈정렬(시즌미반영)'!AT39=""),"",'Calc_오픈정렬(시즌미반영)'!AT39/'Calc_오픈정렬(시즌미반영)'!$F39*100)</f>
        <v>139.66440578414401</v>
      </c>
      <c r="AU39">
        <f>IF(OR('Calc_오픈정렬(시즌미반영)'!$F39="",'Calc_오픈정렬(시즌미반영)'!AU39=""),"",'Calc_오픈정렬(시즌미반영)'!AU39/'Calc_오픈정렬(시즌미반영)'!$F39*100)</f>
        <v>129.39571591661962</v>
      </c>
      <c r="AV39">
        <f>IF(OR('Calc_오픈정렬(시즌미반영)'!$F39="",'Calc_오픈정렬(시즌미반영)'!AV39=""),"",'Calc_오픈정렬(시즌미반영)'!AV39/'Calc_오픈정렬(시즌미반영)'!$F39*100)</f>
        <v>126.8903360051639</v>
      </c>
      <c r="AW39">
        <f>IF(OR('Calc_오픈정렬(시즌미반영)'!$F39="",'Calc_오픈정렬(시즌미반영)'!AW39=""),"",'Calc_오픈정렬(시즌미반영)'!AW39/'Calc_오픈정렬(시즌미반영)'!$F39*100)</f>
        <v>105.67850030019255</v>
      </c>
      <c r="AX39">
        <f>IF(OR('Calc_오픈정렬(시즌미반영)'!$F39="",'Calc_오픈정렬(시즌미반영)'!AX39=""),"",'Calc_오픈정렬(시즌미반영)'!AX39/'Calc_오픈정렬(시즌미반영)'!$F39*100)</f>
        <v>132.27951884998691</v>
      </c>
      <c r="AY39">
        <f>IF(OR('Calc_오픈정렬(시즌미반영)'!$F39="",'Calc_오픈정렬(시즌미반영)'!AY39=""),"",'Calc_오픈정렬(시즌미반영)'!AY39/'Calc_오픈정렬(시즌미반영)'!$F39*100)</f>
        <v>115.94914467676931</v>
      </c>
      <c r="AZ39">
        <f>IF(OR('Calc_오픈정렬(시즌미반영)'!$F39="",'Calc_오픈정렬(시즌미반영)'!AZ39=""),"",'Calc_오픈정렬(시즌미반영)'!AZ39/'Calc_오픈정렬(시즌미반영)'!$F39*100)</f>
        <v>139.11518874042414</v>
      </c>
      <c r="BA39">
        <f>IF(OR('Calc_오픈정렬(시즌미반영)'!$F39="",'Calc_오픈정렬(시즌미반영)'!BA39=""),"",'Calc_오픈정렬(시즌미반영)'!BA39/'Calc_오픈정렬(시즌미반영)'!$F39*100)</f>
        <v>132.02422989837555</v>
      </c>
      <c r="BB39">
        <f>IF(OR('Calc_오픈정렬(시즌미반영)'!$F39="",'Calc_오픈정렬(시즌미반영)'!BB39=""),"",'Calc_오픈정렬(시즌미반영)'!BB39/'Calc_오픈정렬(시즌미반영)'!$F39*100)</f>
        <v>128.6517997019123</v>
      </c>
      <c r="BC39">
        <f>IF(OR('Calc_오픈정렬(시즌미반영)'!$F39="",'Calc_오픈정렬(시즌미반영)'!BC39=""),"",'Calc_오픈정렬(시즌미반영)'!BC39/'Calc_오픈정렬(시즌미반영)'!$F39*100)</f>
        <v>128.99654502938279</v>
      </c>
      <c r="BD39">
        <f>IF(OR('Calc_오픈정렬(시즌미반영)'!$F39="",'Calc_오픈정렬(시즌미반영)'!BD39=""),"",'Calc_오픈정렬(시즌미반영)'!BD39/'Calc_오픈정렬(시즌미반영)'!$F39*100)</f>
        <v>117.44449444869313</v>
      </c>
      <c r="BE39">
        <f>IF(OR('Calc_오픈정렬(시즌미반영)'!$F39="",'Calc_오픈정렬(시즌미반영)'!BE39=""),"",'Calc_오픈정렬(시즌미반영)'!BE39/'Calc_오픈정렬(시즌미반영)'!$F39*100)</f>
        <v>135.8251486178614</v>
      </c>
      <c r="BF39">
        <f>IF(OR('Calc_오픈정렬(시즌미반영)'!$F39="",'Calc_오픈정렬(시즌미반영)'!BF39=""),"",'Calc_오픈정렬(시즌미반영)'!BF39/'Calc_오픈정렬(시즌미반영)'!$F39*100)</f>
        <v>125.18976278273976</v>
      </c>
      <c r="BG39">
        <f>IF(OR('Calc_오픈정렬(시즌미반영)'!$F39="",'Calc_오픈정렬(시즌미반영)'!BG39=""),"",'Calc_오픈정렬(시즌미반영)'!BG39/'Calc_오픈정렬(시즌미반영)'!$F39*100)</f>
        <v>119.6176078212436</v>
      </c>
      <c r="BH39">
        <f>IF(OR('Calc_오픈정렬(시즌미반영)'!$F39="",'Calc_오픈정렬(시즌미반영)'!BH39=""),"",'Calc_오픈정렬(시즌미반영)'!BH39/'Calc_오픈정렬(시즌미반영)'!$F39*100)</f>
        <v>107.59241570302689</v>
      </c>
      <c r="BI39">
        <f>IF(OR('Calc_오픈정렬(시즌미반영)'!$F39="",'Calc_오픈정렬(시즌미반영)'!BI39=""),"",'Calc_오픈정렬(시즌미반영)'!BI39/'Calc_오픈정렬(시즌미반영)'!$F39*100)</f>
        <v>102.5963898714334</v>
      </c>
      <c r="BJ39">
        <f>IF(OR('Calc_오픈정렬(시즌미반영)'!$F39="",'Calc_오픈정렬(시즌미반영)'!BJ39=""),"",'Calc_오픈정렬(시즌미반영)'!BJ39/'Calc_오픈정렬(시즌미반영)'!$F39*100)</f>
        <v>114.75478929891258</v>
      </c>
      <c r="BK39">
        <f>IF(OR('Calc_오픈정렬(시즌미반영)'!$F39="",'Calc_오픈정렬(시즌미반영)'!BK39=""),"",'Calc_오픈정렬(시즌미반영)'!BK39/'Calc_오픈정렬(시즌미반영)'!$F39*100)</f>
        <v>117.03840760634785</v>
      </c>
      <c r="BL39">
        <f>IF(OR('Calc_오픈정렬(시즌미반영)'!$F39="",'Calc_오픈정렬(시즌미반영)'!BL39=""),"",'Calc_오픈정렬(시즌미반영)'!BL39/'Calc_오픈정렬(시즌미반영)'!$F39*100)</f>
        <v>124.82953172970042</v>
      </c>
      <c r="BM39">
        <f>IF(OR('Calc_오픈정렬(시즌미반영)'!$F39="",'Calc_오픈정렬(시즌미반영)'!BM39=""),"",'Calc_오픈정렬(시즌미반영)'!BM39/'Calc_오픈정렬(시즌미반영)'!$F39*100)</f>
        <v>115.52050580689649</v>
      </c>
      <c r="BN39" t="str">
        <f>IF(OR('Calc_오픈정렬(시즌미반영)'!$F39="",'Calc_오픈정렬(시즌미반영)'!BN39=""),"",'Calc_오픈정렬(시즌미반영)'!BN39/'Calc_오픈정렬(시즌미반영)'!$F39*100)</f>
        <v/>
      </c>
    </row>
    <row r="40" spans="1:66" x14ac:dyDescent="0.3">
      <c r="A40" t="str">
        <f>'Calc_오픈정렬(시즌미반영)'!A40</f>
        <v>(1028) #서림에스제이점</v>
      </c>
      <c r="B40" t="str">
        <f>'Calc_오픈정렬(시즌미반영)'!B40</f>
        <v>150-0</v>
      </c>
      <c r="C40">
        <f>'Calc_오픈정렬(시즌미반영)'!C40</f>
        <v>0</v>
      </c>
      <c r="D40" t="str">
        <f>'Calc_오픈정렬(시즌미반영)'!D40</f>
        <v>0</v>
      </c>
      <c r="E40" s="1">
        <f>'Calc_오픈정렬(시즌미반영)'!E40</f>
        <v>44409</v>
      </c>
      <c r="F40">
        <f>'Calc_오픈정렬(시즌미반영)'!F40</f>
        <v>4380000</v>
      </c>
      <c r="G40">
        <f>IF(OR('Calc_오픈정렬(시즌미반영)'!$F40="",'Calc_오픈정렬(시즌미반영)'!G40=""),"",'Calc_오픈정렬(시즌미반영)'!G40/'Calc_오픈정렬(시즌미반영)'!$F40*100)</f>
        <v>66.414840182648405</v>
      </c>
      <c r="H40">
        <f>IF(OR('Calc_오픈정렬(시즌미반영)'!$F40="",'Calc_오픈정렬(시즌미반영)'!H40=""),"",'Calc_오픈정렬(시즌미반영)'!H40/'Calc_오픈정렬(시즌미반영)'!$F40*100)</f>
        <v>88.37214611872146</v>
      </c>
      <c r="I40">
        <f>IF(OR('Calc_오픈정렬(시즌미반영)'!$F40="",'Calc_오픈정렬(시즌미반영)'!I40=""),"",'Calc_오픈정렬(시즌미반영)'!I40/'Calc_오픈정렬(시즌미반영)'!$F40*100)</f>
        <v>109.09360730593608</v>
      </c>
      <c r="J40">
        <f>IF(OR('Calc_오픈정렬(시즌미반영)'!$F40="",'Calc_오픈정렬(시즌미반영)'!J40=""),"",'Calc_오픈정렬(시즌미반영)'!J40/'Calc_오픈정렬(시즌미반영)'!$F40*100)</f>
        <v>98.671232876712338</v>
      </c>
      <c r="K40">
        <f>IF(OR('Calc_오픈정렬(시즌미반영)'!$F40="",'Calc_오픈정렬(시즌미반영)'!K40=""),"",'Calc_오픈정렬(시즌미반영)'!K40/'Calc_오픈정렬(시즌미반영)'!$F40*100)</f>
        <v>103.73972602739725</v>
      </c>
      <c r="L40">
        <f>IF(OR('Calc_오픈정렬(시즌미반영)'!$F40="",'Calc_오픈정렬(시즌미반영)'!L40=""),"",'Calc_오픈정렬(시즌미반영)'!L40/'Calc_오픈정렬(시즌미반영)'!$F40*100)</f>
        <v>100.13698630136987</v>
      </c>
      <c r="M40">
        <f>IF(OR('Calc_오픈정렬(시즌미반영)'!$F40="",'Calc_오픈정렬(시즌미반영)'!M40=""),"",'Calc_오픈정렬(시즌미반영)'!M40/'Calc_오픈정렬(시즌미반영)'!$F40*100)</f>
        <v>63.477168949771688</v>
      </c>
      <c r="N40">
        <f>IF(OR('Calc_오픈정렬(시즌미반영)'!$F40="",'Calc_오픈정렬(시즌미반영)'!N40=""),"",'Calc_오픈정렬(시즌미반영)'!N40/'Calc_오픈정렬(시즌미반영)'!$F40*100)</f>
        <v>106.88127853881279</v>
      </c>
      <c r="O40">
        <f>IF(OR('Calc_오픈정렬(시즌미반영)'!$F40="",'Calc_오픈정렬(시즌미반영)'!O40=""),"",'Calc_오픈정렬(시즌미반영)'!O40/'Calc_오픈정렬(시즌미반영)'!$F40*100)</f>
        <v>127.09360730593606</v>
      </c>
      <c r="P40">
        <f>IF(OR('Calc_오픈정렬(시즌미반영)'!$F40="",'Calc_오픈정렬(시즌미반영)'!P40=""),"",'Calc_오픈정렬(시즌미반영)'!P40/'Calc_오픈정렬(시즌미반영)'!$F40*100)</f>
        <v>135.40182648401827</v>
      </c>
      <c r="Q40">
        <f>IF(OR('Calc_오픈정렬(시즌미반영)'!$F40="",'Calc_오픈정렬(시즌미반영)'!Q40=""),"",'Calc_오픈정렬(시즌미반영)'!Q40/'Calc_오픈정렬(시즌미반영)'!$F40*100)</f>
        <v>145.54794520547944</v>
      </c>
      <c r="R40">
        <f>IF(OR('Calc_오픈정렬(시즌미반영)'!$F40="",'Calc_오픈정렬(시즌미반영)'!R40=""),"",'Calc_오픈정렬(시즌미반영)'!R40/'Calc_오픈정렬(시즌미반영)'!$F40*100)</f>
        <v>168.65296803652967</v>
      </c>
      <c r="S40">
        <f>IF(OR('Calc_오픈정렬(시즌미반영)'!$F40="",'Calc_오픈정렬(시즌미반영)'!S40=""),"",'Calc_오픈정렬(시즌미반영)'!S40/'Calc_오픈정렬(시즌미반영)'!$F40*100)</f>
        <v>172.21461187214612</v>
      </c>
      <c r="T40">
        <f>IF(OR('Calc_오픈정렬(시즌미반영)'!$F40="",'Calc_오픈정렬(시즌미반영)'!T40=""),"",'Calc_오픈정렬(시즌미반영)'!T40/'Calc_오픈정렬(시즌미반영)'!$F40*100)</f>
        <v>156.55251141552512</v>
      </c>
      <c r="U40">
        <f>IF(OR('Calc_오픈정렬(시즌미반영)'!$F40="",'Calc_오픈정렬(시즌미반영)'!U40=""),"",'Calc_오픈정렬(시즌미반영)'!U40/'Calc_오픈정렬(시즌미반영)'!$F40*100)</f>
        <v>178.28767123287673</v>
      </c>
      <c r="V40">
        <f>IF(OR('Calc_오픈정렬(시즌미반영)'!$F40="",'Calc_오픈정렬(시즌미반영)'!V40=""),"",'Calc_오픈정렬(시즌미반영)'!V40/'Calc_오픈정렬(시즌미반영)'!$F40*100)</f>
        <v>162.85388127853881</v>
      </c>
      <c r="W40">
        <f>IF(OR('Calc_오픈정렬(시즌미반영)'!$F40="",'Calc_오픈정렬(시즌미반영)'!W40=""),"",'Calc_오픈정렬(시즌미반영)'!W40/'Calc_오픈정렬(시즌미반영)'!$F40*100)</f>
        <v>168.36757990867579</v>
      </c>
      <c r="X40">
        <f>IF(OR('Calc_오픈정렬(시즌미반영)'!$F40="",'Calc_오픈정렬(시즌미반영)'!X40=""),"",'Calc_오픈정렬(시즌미반영)'!X40/'Calc_오픈정렬(시즌미반영)'!$F40*100)</f>
        <v>172.46575342465752</v>
      </c>
      <c r="Y40">
        <f>IF(OR('Calc_오픈정렬(시즌미반영)'!$F40="",'Calc_오픈정렬(시즌미반영)'!Y40=""),"",'Calc_오픈정렬(시즌미반영)'!Y40/'Calc_오픈정렬(시즌미반영)'!$F40*100)</f>
        <v>166.98630136986301</v>
      </c>
      <c r="Z40">
        <f>IF(OR('Calc_오픈정렬(시즌미반영)'!$F40="",'Calc_오픈정렬(시즌미반영)'!Z40=""),"",'Calc_오픈정렬(시즌미반영)'!Z40/'Calc_오픈정렬(시즌미반영)'!$F40*100)</f>
        <v>177.61415525114154</v>
      </c>
      <c r="AA40">
        <f>IF(OR('Calc_오픈정렬(시즌미반영)'!$F40="",'Calc_오픈정렬(시즌미반영)'!AA40=""),"",'Calc_오픈정렬(시즌미반영)'!AA40/'Calc_오픈정렬(시즌미반영)'!$F40*100)</f>
        <v>186.5296803652968</v>
      </c>
      <c r="AB40">
        <f>IF(OR('Calc_오픈정렬(시즌미반영)'!$F40="",'Calc_오픈정렬(시즌미반영)'!AB40=""),"",'Calc_오픈정렬(시즌미반영)'!AB40/'Calc_오픈정렬(시즌미반영)'!$F40*100)</f>
        <v>199.60045662100455</v>
      </c>
      <c r="AC40">
        <f>IF(OR('Calc_오픈정렬(시즌미반영)'!$F40="",'Calc_오픈정렬(시즌미반영)'!AC40=""),"",'Calc_오픈정렬(시즌미반영)'!AC40/'Calc_오픈정렬(시즌미반영)'!$F40*100)</f>
        <v>192.4429223744292</v>
      </c>
      <c r="AD40">
        <f>IF(OR('Calc_오픈정렬(시즌미반영)'!$F40="",'Calc_오픈정렬(시즌미반영)'!AD40=""),"",'Calc_오픈정렬(시즌미반영)'!AD40/'Calc_오픈정렬(시즌미반영)'!$F40*100)</f>
        <v>213.12785388127855</v>
      </c>
      <c r="AE40">
        <f>IF(OR('Calc_오픈정렬(시즌미반영)'!$F40="",'Calc_오픈정렬(시즌미반영)'!AE40=""),"",'Calc_오픈정렬(시즌미반영)'!AE40/'Calc_오픈정렬(시즌미반영)'!$F40*100)</f>
        <v>192.28310502283105</v>
      </c>
      <c r="AF40">
        <f>IF(OR('Calc_오픈정렬(시즌미반영)'!$F40="",'Calc_오픈정렬(시즌미반영)'!AF40=""),"",'Calc_오픈정렬(시즌미반영)'!AF40/'Calc_오픈정렬(시즌미반영)'!$F40*100)</f>
        <v>204.42922374429222</v>
      </c>
      <c r="AG40">
        <f>IF(OR('Calc_오픈정렬(시즌미반영)'!$F40="",'Calc_오픈정렬(시즌미반영)'!AG40=""),"",'Calc_오픈정렬(시즌미반영)'!AG40/'Calc_오픈정렬(시즌미반영)'!$F40*100)</f>
        <v>219.64611872146119</v>
      </c>
      <c r="AH40">
        <f>IF(OR('Calc_오픈정렬(시즌미반영)'!$F40="",'Calc_오픈정렬(시즌미반영)'!AH40=""),"",'Calc_오픈정렬(시즌미반영)'!AH40/'Calc_오픈정렬(시즌미반영)'!$F40*100)</f>
        <v>202.30593607305937</v>
      </c>
      <c r="AI40">
        <f>IF(OR('Calc_오픈정렬(시즌미반영)'!$F40="",'Calc_오픈정렬(시즌미반영)'!AI40=""),"",'Calc_오픈정렬(시즌미반영)'!AI40/'Calc_오픈정렬(시즌미반영)'!$F40*100)</f>
        <v>197.67123287671234</v>
      </c>
      <c r="AJ40">
        <f>IF(OR('Calc_오픈정렬(시즌미반영)'!$F40="",'Calc_오픈정렬(시즌미반영)'!AJ40=""),"",'Calc_오픈정렬(시즌미반영)'!AJ40/'Calc_오픈정렬(시즌미반영)'!$F40*100)</f>
        <v>184.49771689497715</v>
      </c>
      <c r="AK40">
        <f>IF(OR('Calc_오픈정렬(시즌미반영)'!$F40="",'Calc_오픈정렬(시즌미반영)'!AK40=""),"",'Calc_오픈정렬(시즌미반영)'!AK40/'Calc_오픈정렬(시즌미반영)'!$F40*100)</f>
        <v>183.93835616438358</v>
      </c>
      <c r="AL40">
        <f>IF(OR('Calc_오픈정렬(시즌미반영)'!$F40="",'Calc_오픈정렬(시즌미반영)'!AL40=""),"",'Calc_오픈정렬(시즌미반영)'!AL40/'Calc_오픈정렬(시즌미반영)'!$F40*100)</f>
        <v>192.45433789954339</v>
      </c>
      <c r="AM40">
        <f>IF(OR('Calc_오픈정렬(시즌미반영)'!$F40="",'Calc_오픈정렬(시즌미반영)'!AM40=""),"",'Calc_오픈정렬(시즌미반영)'!AM40/'Calc_오픈정렬(시즌미반영)'!$F40*100)</f>
        <v>202.95662100456622</v>
      </c>
      <c r="AN40">
        <f>IF(OR('Calc_오픈정렬(시즌미반영)'!$F40="",'Calc_오픈정렬(시즌미반영)'!AN40=""),"",'Calc_오픈정렬(시즌미반영)'!AN40/'Calc_오픈정렬(시즌미반영)'!$F40*100)</f>
        <v>225.47945205479451</v>
      </c>
      <c r="AO40">
        <f>IF(OR('Calc_오픈정렬(시즌미반영)'!$F40="",'Calc_오픈정렬(시즌미반영)'!AO40=""),"",'Calc_오픈정렬(시즌미반영)'!AO40/'Calc_오픈정렬(시즌미반영)'!$F40*100)</f>
        <v>222.865296803653</v>
      </c>
      <c r="AP40">
        <f>IF(OR('Calc_오픈정렬(시즌미반영)'!$F40="",'Calc_오픈정렬(시즌미반영)'!AP40=""),"",'Calc_오픈정렬(시즌미반영)'!AP40/'Calc_오픈정렬(시즌미반영)'!$F40*100)</f>
        <v>237.45433789954339</v>
      </c>
      <c r="AQ40">
        <f>IF(OR('Calc_오픈정렬(시즌미반영)'!$F40="",'Calc_오픈정렬(시즌미반영)'!AQ40=""),"",'Calc_오픈정렬(시즌미반영)'!AQ40/'Calc_오픈정렬(시즌미반영)'!$F40*100)</f>
        <v>214.22374429223746</v>
      </c>
      <c r="AR40">
        <f>IF(OR('Calc_오픈정렬(시즌미반영)'!$F40="",'Calc_오픈정렬(시즌미반영)'!AR40=""),"",'Calc_오픈정렬(시즌미반영)'!AR40/'Calc_오픈정렬(시즌미반영)'!$F40*100)</f>
        <v>196.70091324200914</v>
      </c>
      <c r="AS40">
        <f>IF(OR('Calc_오픈정렬(시즌미반영)'!$F40="",'Calc_오픈정렬(시즌미반영)'!AS40=""),"",'Calc_오픈정렬(시즌미반영)'!AS40/'Calc_오픈정렬(시즌미반영)'!$F40*100)</f>
        <v>208.24200913242009</v>
      </c>
      <c r="AT40">
        <f>IF(OR('Calc_오픈정렬(시즌미반영)'!$F40="",'Calc_오픈정렬(시즌미반영)'!AT40=""),"",'Calc_오픈정렬(시즌미반영)'!AT40/'Calc_오픈정렬(시즌미반영)'!$F40*100)</f>
        <v>204.50913242009133</v>
      </c>
      <c r="AU40">
        <f>IF(OR('Calc_오픈정렬(시즌미반영)'!$F40="",'Calc_오픈정렬(시즌미반영)'!AU40=""),"",'Calc_오픈정렬(시즌미반영)'!AU40/'Calc_오픈정렬(시즌미반영)'!$F40*100)</f>
        <v>204.99771689497717</v>
      </c>
      <c r="AV40">
        <f>IF(OR('Calc_오픈정렬(시즌미반영)'!$F40="",'Calc_오픈정렬(시즌미반영)'!AV40=""),"",'Calc_오픈정렬(시즌미반영)'!AV40/'Calc_오픈정렬(시즌미반영)'!$F40*100)</f>
        <v>203.9890410958904</v>
      </c>
      <c r="AW40">
        <f>IF(OR('Calc_오픈정렬(시즌미반영)'!$F40="",'Calc_오픈정렬(시즌미반영)'!AW40=""),"",'Calc_오픈정렬(시즌미반영)'!AW40/'Calc_오픈정렬(시즌미반영)'!$F40*100)</f>
        <v>186.19908675799087</v>
      </c>
      <c r="AX40">
        <f>IF(OR('Calc_오픈정렬(시즌미반영)'!$F40="",'Calc_오픈정렬(시즌미반영)'!AX40=""),"",'Calc_오픈정렬(시즌미반영)'!AX40/'Calc_오픈정렬(시즌미반영)'!$F40*100)</f>
        <v>189.47191780821916</v>
      </c>
      <c r="AY40">
        <f>IF(OR('Calc_오픈정렬(시즌미반영)'!$F40="",'Calc_오픈정렬(시즌미반영)'!AY40=""),"",'Calc_오픈정렬(시즌미반영)'!AY40/'Calc_오픈정렬(시즌미반영)'!$F40*100)</f>
        <v>165.18219178082191</v>
      </c>
      <c r="AZ40">
        <f>IF(OR('Calc_오픈정렬(시즌미반영)'!$F40="",'Calc_오픈정렬(시즌미반영)'!AZ40=""),"",'Calc_오픈정렬(시즌미반영)'!AZ40/'Calc_오픈정렬(시즌미반영)'!$F40*100)</f>
        <v>202.77465753424656</v>
      </c>
      <c r="BA40">
        <f>IF(OR('Calc_오픈정렬(시즌미반영)'!$F40="",'Calc_오픈정렬(시즌미반영)'!BA40=""),"",'Calc_오픈정렬(시즌미반영)'!BA40/'Calc_오픈정렬(시즌미반영)'!$F40*100)</f>
        <v>188.0849315068493</v>
      </c>
      <c r="BB40">
        <f>IF(OR('Calc_오픈정렬(시즌미반영)'!$F40="",'Calc_오픈정렬(시즌미반영)'!BB40=""),"",'Calc_오픈정렬(시즌미반영)'!BB40/'Calc_오픈정렬(시즌미반영)'!$F40*100)</f>
        <v>169.72374429223746</v>
      </c>
      <c r="BC40">
        <f>IF(OR('Calc_오픈정렬(시즌미반영)'!$F40="",'Calc_오픈정렬(시즌미반영)'!BC40=""),"",'Calc_오픈정렬(시즌미반영)'!BC40/'Calc_오픈정렬(시즌미반영)'!$F40*100)</f>
        <v>181.37465753424658</v>
      </c>
      <c r="BD40">
        <f>IF(OR('Calc_오픈정렬(시즌미반영)'!$F40="",'Calc_오픈정렬(시즌미반영)'!BD40=""),"",'Calc_오픈정렬(시즌미반영)'!BD40/'Calc_오픈정렬(시즌미반영)'!$F40*100)</f>
        <v>159.12716894977169</v>
      </c>
      <c r="BE40">
        <f>IF(OR('Calc_오픈정렬(시즌미반영)'!$F40="",'Calc_오픈정렬(시즌미반영)'!BE40=""),"",'Calc_오픈정렬(시즌미반영)'!BE40/'Calc_오픈정렬(시즌미반영)'!$F40*100)</f>
        <v>197.81598173515982</v>
      </c>
      <c r="BF40">
        <f>IF(OR('Calc_오픈정렬(시즌미반영)'!$F40="",'Calc_오픈정렬(시즌미반영)'!BF40=""),"",'Calc_오픈정렬(시즌미반영)'!BF40/'Calc_오픈정렬(시즌미반영)'!$F40*100)</f>
        <v>166.44977168949774</v>
      </c>
      <c r="BG40">
        <f>IF(OR('Calc_오픈정렬(시즌미반영)'!$F40="",'Calc_오픈정렬(시즌미반영)'!BG40=""),"",'Calc_오픈정렬(시즌미반영)'!BG40/'Calc_오픈정렬(시즌미반영)'!$F40*100)</f>
        <v>167.19748858447488</v>
      </c>
      <c r="BH40">
        <f>IF(OR('Calc_오픈정렬(시즌미반영)'!$F40="",'Calc_오픈정렬(시즌미반영)'!BH40=""),"",'Calc_오픈정렬(시즌미반영)'!BH40/'Calc_오픈정렬(시즌미반영)'!$F40*100)</f>
        <v>153.10684931506847</v>
      </c>
      <c r="BI40">
        <f>IF(OR('Calc_오픈정렬(시즌미반영)'!$F40="",'Calc_오픈정렬(시즌미반영)'!BI40=""),"",'Calc_오픈정렬(시즌미반영)'!BI40/'Calc_오픈정렬(시즌미반영)'!$F40*100)</f>
        <v>141.31301369863013</v>
      </c>
      <c r="BJ40">
        <f>IF(OR('Calc_오픈정렬(시즌미반영)'!$F40="",'Calc_오픈정렬(시즌미반영)'!BJ40=""),"",'Calc_오픈정렬(시즌미반영)'!BJ40/'Calc_오픈정렬(시즌미반영)'!$F40*100)</f>
        <v>155.96095890410959</v>
      </c>
      <c r="BK40">
        <f>IF(OR('Calc_오픈정렬(시즌미반영)'!$F40="",'Calc_오픈정렬(시즌미반영)'!BK40=""),"",'Calc_오픈정렬(시즌미반영)'!BK40/'Calc_오픈정렬(시즌미반영)'!$F40*100)</f>
        <v>150.71278538812786</v>
      </c>
      <c r="BL40">
        <f>IF(OR('Calc_오픈정렬(시즌미반영)'!$F40="",'Calc_오픈정렬(시즌미반영)'!BL40=""),"",'Calc_오픈정렬(시즌미반영)'!BL40/'Calc_오픈정렬(시즌미반영)'!$F40*100)</f>
        <v>175.12168949771689</v>
      </c>
      <c r="BM40">
        <f>IF(OR('Calc_오픈정렬(시즌미반영)'!$F40="",'Calc_오픈정렬(시즌미반영)'!BM40=""),"",'Calc_오픈정렬(시즌미반영)'!BM40/'Calc_오픈정렬(시즌미반영)'!$F40*100)</f>
        <v>156.42739726027398</v>
      </c>
      <c r="BN40" t="str">
        <f>IF(OR('Calc_오픈정렬(시즌미반영)'!$F40="",'Calc_오픈정렬(시즌미반영)'!BN40=""),"",'Calc_오픈정렬(시즌미반영)'!BN40/'Calc_오픈정렬(시즌미반영)'!$F40*100)</f>
        <v/>
      </c>
    </row>
    <row r="41" spans="1:66" x14ac:dyDescent="0.3">
      <c r="A41" t="str">
        <f>'Calc_오픈정렬(시즌미반영)'!A41</f>
        <v>(1029) #사당까치점</v>
      </c>
      <c r="B41" t="str">
        <f>'Calc_오픈정렬(시즌미반영)'!B41</f>
        <v>150-2</v>
      </c>
      <c r="C41">
        <f>'Calc_오픈정렬(시즌미반영)'!C41</f>
        <v>2</v>
      </c>
      <c r="D41" t="str">
        <f>'Calc_오픈정렬(시즌미반영)'!D41</f>
        <v>2</v>
      </c>
      <c r="E41" s="1">
        <f>'Calc_오픈정렬(시즌미반영)'!E41</f>
        <v>44470</v>
      </c>
      <c r="F41">
        <f>'Calc_오픈정렬(시즌미반영)'!F41</f>
        <v>2460866.6666666665</v>
      </c>
      <c r="G41">
        <f>IF(OR('Calc_오픈정렬(시즌미반영)'!$F41="",'Calc_오픈정렬(시즌미반영)'!G41=""),"",'Calc_오픈정렬(시즌미반영)'!G41/'Calc_오픈정렬(시즌미반영)'!$F41*100)</f>
        <v>111.19375287838973</v>
      </c>
      <c r="H41">
        <f>IF(OR('Calc_오픈정렬(시즌미반영)'!$F41="",'Calc_오픈정렬(시즌미반영)'!H41=""),"",'Calc_오픈정렬(시즌미반영)'!H41/'Calc_오픈정렬(시즌미반영)'!$F41*100)</f>
        <v>91.293040392273724</v>
      </c>
      <c r="I41">
        <f>IF(OR('Calc_오픈정렬(시즌미반영)'!$F41="",'Calc_오픈정렬(시즌미반영)'!I41=""),"",'Calc_오픈정렬(시즌미반영)'!I41/'Calc_오픈정렬(시즌미반영)'!$F41*100)</f>
        <v>77.545851055183817</v>
      </c>
      <c r="J41">
        <f>IF(OR('Calc_오픈정렬(시즌미반영)'!$F41="",'Calc_오픈정렬(시즌미반영)'!J41=""),"",'Calc_오픈정렬(시즌미반영)'!J41/'Calc_오픈정렬(시즌미반영)'!$F41*100)</f>
        <v>94.348874380299634</v>
      </c>
      <c r="K41">
        <f>IF(OR('Calc_오픈정렬(시즌미반영)'!$F41="",'Calc_오픈정렬(시즌미반영)'!K41=""),"",'Calc_오픈정렬(시즌미반영)'!K41/'Calc_오픈정렬(시즌미반영)'!$F41*100)</f>
        <v>73.738249397231343</v>
      </c>
      <c r="L41">
        <f>IF(OR('Calc_오픈정렬(시즌미반영)'!$F41="",'Calc_오픈정렬(시즌미반영)'!L41=""),"",'Calc_오픈정렬(시즌미반영)'!L41/'Calc_오픈정렬(시즌미반영)'!$F41*100)</f>
        <v>110.69677349443285</v>
      </c>
      <c r="M41">
        <f>IF(OR('Calc_오픈정렬(시즌미반영)'!$F41="",'Calc_오픈정렬(시즌미반영)'!M41=""),"",'Calc_오픈정렬(시즌미반영)'!M41/'Calc_오픈정렬(시즌미반영)'!$F41*100)</f>
        <v>99.855064611383526</v>
      </c>
      <c r="N41">
        <f>IF(OR('Calc_오픈정렬(시즌미반영)'!$F41="",'Calc_오픈정렬(시즌미반영)'!N41=""),"",'Calc_오픈정렬(시즌미반영)'!N41/'Calc_오픈정렬(시즌미반영)'!$F41*100)</f>
        <v>94.686153929509928</v>
      </c>
      <c r="O41">
        <f>IF(OR('Calc_오픈정렬(시즌미반영)'!$F41="",'Calc_오픈정렬(시즌미반영)'!O41=""),"",'Calc_오픈정렬(시즌미반영)'!O41/'Calc_오픈정렬(시즌미반영)'!$F41*100)</f>
        <v>126.67488418714274</v>
      </c>
      <c r="P41">
        <f>IF(OR('Calc_오픈정렬(시즌미반영)'!$F41="",'Calc_오픈정렬(시즌미반영)'!P41=""),"",'Calc_오픈정렬(시즌미반영)'!P41/'Calc_오픈정렬(시즌미반영)'!$F41*100)</f>
        <v>135.07030043616069</v>
      </c>
      <c r="Q41">
        <f>IF(OR('Calc_오픈정렬(시즌미반영)'!$F41="",'Calc_오픈정렬(시즌미반영)'!Q41=""),"",'Calc_오픈정렬(시즌미반영)'!Q41/'Calc_오픈정렬(시즌미반영)'!$F41*100)</f>
        <v>157.54612196245225</v>
      </c>
      <c r="R41">
        <f>IF(OR('Calc_오픈정렬(시즌미반영)'!$F41="",'Calc_오픈정렬(시즌미반영)'!R41=""),"",'Calc_오픈정렬(시즌미반영)'!R41/'Calc_오픈정렬(시즌미반영)'!$F41*100)</f>
        <v>119.76674884187145</v>
      </c>
      <c r="S41">
        <f>IF(OR('Calc_오픈정렬(시즌미반영)'!$F41="",'Calc_오픈정렬(시즌미반영)'!S41=""),"",'Calc_오픈정렬(시즌미반영)'!S41/'Calc_오픈정렬(시즌미반영)'!$F41*100)</f>
        <v>138.89009292119309</v>
      </c>
      <c r="T41">
        <f>IF(OR('Calc_오픈정렬(시즌미반영)'!$F41="",'Calc_오픈정렬(시즌미반영)'!T41=""),"",'Calc_오픈정렬(시즌미반영)'!T41/'Calc_오픈정렬(시즌미반영)'!$F41*100)</f>
        <v>122.72911982228484</v>
      </c>
      <c r="U41">
        <f>IF(OR('Calc_오픈정렬(시즌미반영)'!$F41="",'Calc_오픈정렬(시즌미반영)'!U41=""),"",'Calc_오픈정렬(시즌미반영)'!U41/'Calc_오픈정렬(시즌미반영)'!$F41*100)</f>
        <v>127.58106900008129</v>
      </c>
      <c r="V41">
        <f>IF(OR('Calc_오픈정렬(시즌미반영)'!$F41="",'Calc_오픈정렬(시즌미반영)'!V41=""),"",'Calc_오픈정렬(시즌미반영)'!V41/'Calc_오픈정렬(시즌미반영)'!$F41*100)</f>
        <v>129.97859832579309</v>
      </c>
      <c r="W41">
        <f>IF(OR('Calc_오픈정렬(시즌미반영)'!$F41="",'Calc_오픈정렬(시즌미반영)'!W41=""),"",'Calc_오픈정렬(시즌미반영)'!W41/'Calc_오픈정렬(시즌미반영)'!$F41*100)</f>
        <v>114.82946387451575</v>
      </c>
      <c r="X41">
        <f>IF(OR('Calc_오픈정렬(시즌미반영)'!$F41="",'Calc_오픈정렬(시즌미반영)'!X41=""),"",'Calc_오픈정렬(시즌미반영)'!X41/'Calc_오픈정렬(시즌미반영)'!$F41*100)</f>
        <v>124.94378674179829</v>
      </c>
      <c r="Y41">
        <f>IF(OR('Calc_오픈정렬(시즌미반영)'!$F41="",'Calc_오픈정렬(시즌미반영)'!Y41=""),"",'Calc_오픈정렬(시즌미반영)'!Y41/'Calc_오픈정렬(시즌미반영)'!$F41*100)</f>
        <v>125.27293907295534</v>
      </c>
      <c r="Z41">
        <f>IF(OR('Calc_오픈정렬(시즌미반영)'!$F41="",'Calc_오픈정렬(시즌미반영)'!Z41=""),"",'Calc_오픈정렬(시즌미반영)'!Z41/'Calc_오픈정렬(시즌미반영)'!$F41*100)</f>
        <v>164.40955760843065</v>
      </c>
      <c r="AA41">
        <f>IF(OR('Calc_오픈정렬(시즌미반영)'!$F41="",'Calc_오픈정렬(시즌미반영)'!AA41=""),"",'Calc_오픈정렬(시즌미반영)'!AA41/'Calc_오픈정렬(시즌미반영)'!$F41*100)</f>
        <v>144.85547097228618</v>
      </c>
      <c r="AB41">
        <f>IF(OR('Calc_오픈정렬(시즌미반영)'!$F41="",'Calc_오픈정렬(시즌미반영)'!AB41=""),"",'Calc_오픈정렬(시즌미반영)'!AB41/'Calc_오픈정렬(시즌미반영)'!$F41*100)</f>
        <v>158.44824316636416</v>
      </c>
      <c r="AC41">
        <f>IF(OR('Calc_오픈정렬(시즌미반영)'!$F41="",'Calc_오픈정렬(시즌미반영)'!AC41=""),"",'Calc_오픈정렬(시즌미반영)'!AC41/'Calc_오픈정렬(시즌미반영)'!$F41*100)</f>
        <v>122.69254734104518</v>
      </c>
      <c r="AD41">
        <f>IF(OR('Calc_오픈정렬(시즌미반영)'!$F41="",'Calc_오픈정렬(시즌미반영)'!AD41=""),"",'Calc_오픈정렬(시즌미반영)'!AD41/'Calc_오픈정렬(시즌미반영)'!$F41*100)</f>
        <v>139.95069487714355</v>
      </c>
      <c r="AE41">
        <f>IF(OR('Calc_오픈정렬(시즌미반영)'!$F41="",'Calc_오픈정렬(시즌미반영)'!AE41=""),"",'Calc_오픈정렬(시즌미반영)'!AE41/'Calc_오픈정렬(시즌미반영)'!$F41*100)</f>
        <v>174.77988784439086</v>
      </c>
      <c r="AF41">
        <f>IF(OR('Calc_오픈정렬(시즌미반영)'!$F41="",'Calc_오픈정렬(시즌미반영)'!AF41=""),"",'Calc_오픈정렬(시즌미반영)'!AF41/'Calc_오픈정렬(시즌미반영)'!$F41*100)</f>
        <v>139.0526372822583</v>
      </c>
      <c r="AG41">
        <f>IF(OR('Calc_오픈정렬(시즌미반영)'!$F41="",'Calc_오픈정렬(시즌미반영)'!AG41=""),"",'Calc_오픈정렬(시즌미반영)'!AG41/'Calc_오픈정렬(시즌미반영)'!$F41*100)</f>
        <v>165.39091918836183</v>
      </c>
      <c r="AH41">
        <f>IF(OR('Calc_오픈정렬(시즌미반영)'!$F41="",'Calc_오픈정렬(시즌미반영)'!AH41=""),"",'Calc_오픈정렬(시즌미반영)'!AH41/'Calc_오픈정렬(시즌미반영)'!$F41*100)</f>
        <v>179.14420393899169</v>
      </c>
      <c r="AI41">
        <f>IF(OR('Calc_오픈정렬(시즌미반영)'!$F41="",'Calc_오픈정렬(시즌미반영)'!AI41=""),"",'Calc_오픈정렬(시즌미반영)'!AI41/'Calc_오픈정렬(시즌미반영)'!$F41*100)</f>
        <v>166.48606182103867</v>
      </c>
      <c r="AJ41">
        <f>IF(OR('Calc_오픈정렬(시즌미반영)'!$F41="",'Calc_오픈정렬(시즌미반영)'!AJ41=""),"",'Calc_오픈정렬(시즌미반영)'!AJ41/'Calc_오픈정렬(시즌미반영)'!$F41*100)</f>
        <v>198.51136455991116</v>
      </c>
      <c r="AK41">
        <f>IF(OR('Calc_오픈정렬(시즌미반영)'!$F41="",'Calc_오픈정렬(시즌미반영)'!AK41=""),"",'Calc_오픈정렬(시즌미반영)'!AK41/'Calc_오픈정렬(시즌미반영)'!$F41*100)</f>
        <v>196.26418876818465</v>
      </c>
      <c r="AL41">
        <f>IF(OR('Calc_오픈정렬(시즌미반영)'!$F41="",'Calc_오픈정렬(시즌미반영)'!AL41=""),"",'Calc_오픈정렬(시즌미반영)'!AL41/'Calc_오픈정렬(시즌미반영)'!$F41*100)</f>
        <v>180.3571912334408</v>
      </c>
      <c r="AM41">
        <f>IF(OR('Calc_오픈정렬(시즌미반영)'!$F41="",'Calc_오픈정렬(시즌미반영)'!AM41=""),"",'Calc_오픈정렬(시즌미반영)'!AM41/'Calc_오픈정렬(시즌미반영)'!$F41*100)</f>
        <v>201.78663343537505</v>
      </c>
      <c r="AN41">
        <f>IF(OR('Calc_오픈정렬(시즌미반영)'!$F41="",'Calc_오픈정렬(시즌미반영)'!AN41=""),"",'Calc_오픈정렬(시즌미반영)'!AN41/'Calc_오픈정렬(시즌미반영)'!$F41*100)</f>
        <v>207.46959065911739</v>
      </c>
      <c r="AO41">
        <f>IF(OR('Calc_오픈정렬(시즌미반영)'!$F41="",'Calc_오픈정렬(시즌미반영)'!AO41=""),"",'Calc_오픈정렬(시즌미반영)'!AO41/'Calc_오픈정렬(시즌미반영)'!$F41*100)</f>
        <v>186.08891176550267</v>
      </c>
      <c r="AP41">
        <f>IF(OR('Calc_오픈정렬(시즌미반영)'!$F41="",'Calc_오픈정렬(시즌미반영)'!AP41=""),"",'Calc_오픈정렬(시즌미반영)'!AP41/'Calc_오픈정렬(시즌미반영)'!$F41*100)</f>
        <v>181.70021401674208</v>
      </c>
      <c r="AQ41">
        <f>IF(OR('Calc_오픈정렬(시즌미반영)'!$F41="",'Calc_오픈정렬(시즌미반영)'!AQ41=""),"",'Calc_오픈정렬(시즌미반영)'!AQ41/'Calc_오픈정렬(시즌미반영)'!$F41*100)</f>
        <v>202.19299433803809</v>
      </c>
      <c r="AR41">
        <f>IF(OR('Calc_오픈정렬(시즌미반영)'!$F41="",'Calc_오픈정렬(시즌미반영)'!AR41=""),"",'Calc_오픈정렬(시즌미반영)'!AR41/'Calc_오픈정렬(시즌미반영)'!$F41*100)</f>
        <v>175.40568363449191</v>
      </c>
      <c r="AS41">
        <f>IF(OR('Calc_오픈정렬(시즌미반영)'!$F41="",'Calc_오픈정렬(시즌미반영)'!AS41=""),"",'Calc_오픈정렬(시즌미반영)'!AS41/'Calc_오픈정렬(시즌미반영)'!$F41*100)</f>
        <v>181.17194484328016</v>
      </c>
      <c r="AT41">
        <f>IF(OR('Calc_오픈정렬(시즌미반영)'!$F41="",'Calc_오픈정렬(시즌미반영)'!AT41=""),"",'Calc_오픈정렬(시즌미반영)'!AT41/'Calc_오픈정렬(시즌미반영)'!$F41*100)</f>
        <v>164.19215452550594</v>
      </c>
      <c r="AU41">
        <f>IF(OR('Calc_오픈정렬(시즌미반영)'!$F41="",'Calc_오픈정렬(시즌미반영)'!AU41=""),"",'Calc_오픈정렬(시즌미반영)'!AU41/'Calc_오픈정렬(시즌미반영)'!$F41*100)</f>
        <v>156.53428331482135</v>
      </c>
      <c r="AV41">
        <f>IF(OR('Calc_오픈정렬(시즌미반영)'!$F41="",'Calc_오픈정렬(시즌미반영)'!AV41=""),"",'Calc_오픈정렬(시즌미반영)'!AV41/'Calc_오픈정렬(시즌미반영)'!$F41*100)</f>
        <v>191.98927207216971</v>
      </c>
      <c r="AW41">
        <f>IF(OR('Calc_오픈정렬(시즌미반영)'!$F41="",'Calc_오픈정렬(시즌미반영)'!AW41=""),"",'Calc_오픈정렬(시즌미반영)'!AW41/'Calc_오픈정렬(시즌미반영)'!$F41*100)</f>
        <v>187.45672256386641</v>
      </c>
      <c r="AX41">
        <f>IF(OR('Calc_오픈정렬(시즌미반영)'!$F41="",'Calc_오픈정렬(시즌미반영)'!AX41=""),"",'Calc_오픈정렬(시즌미반영)'!AX41/'Calc_오픈정렬(시즌미반영)'!$F41*100)</f>
        <v>245.7601657952483</v>
      </c>
      <c r="AY41">
        <f>IF(OR('Calc_오픈정렬(시즌미반영)'!$F41="",'Calc_오픈정렬(시즌미반영)'!AY41=""),"",'Calc_오픈정렬(시즌미반영)'!AY41/'Calc_오픈정렬(시즌미반영)'!$F41*100)</f>
        <v>239.51521144312301</v>
      </c>
      <c r="AZ41">
        <f>IF(OR('Calc_오픈정렬(시즌미반영)'!$F41="",'Calc_오픈정렬(시즌미반영)'!AZ41=""),"",'Calc_오픈정렬(시즌미반영)'!AZ41/'Calc_오픈정렬(시즌미반영)'!$F41*100)</f>
        <v>202.64202313548071</v>
      </c>
      <c r="BA41">
        <f>IF(OR('Calc_오픈정렬(시즌미반영)'!$F41="",'Calc_오픈정렬(시즌미반영)'!BA41=""),"",'Calc_오픈정렬(시즌미반영)'!BA41/'Calc_오픈정렬(시즌미반영)'!$F41*100)</f>
        <v>202.85536260937883</v>
      </c>
      <c r="BB41">
        <f>IF(OR('Calc_오픈정렬(시즌미반영)'!$F41="",'Calc_오픈정렬(시즌미반영)'!BB41=""),"",'Calc_오픈정렬(시즌미반영)'!BB41/'Calc_오픈정렬(시즌미반영)'!$F41*100)</f>
        <v>188.34624657979575</v>
      </c>
      <c r="BC41">
        <f>IF(OR('Calc_오픈정렬(시즌미반영)'!$F41="",'Calc_오픈정렬(시즌미반영)'!BC41=""),"",'Calc_오픈정렬(시즌미반영)'!BC41/'Calc_오픈정렬(시즌미반영)'!$F41*100)</f>
        <v>257.7437488147807</v>
      </c>
      <c r="BD41">
        <f>IF(OR('Calc_오픈정렬(시즌미반영)'!$F41="",'Calc_오픈정렬(시즌미반영)'!BD41=""),"",'Calc_오픈정렬(시즌미반영)'!BD41/'Calc_오픈정렬(시즌미반영)'!$F41*100)</f>
        <v>200.81786904342644</v>
      </c>
      <c r="BE41">
        <f>IF(OR('Calc_오픈정렬(시즌미반영)'!$F41="",'Calc_오픈정렬(시즌미반영)'!BE41=""),"",'Calc_오픈정렬(시즌미반영)'!BE41/'Calc_오픈정렬(시즌미반영)'!$F41*100)</f>
        <v>173.50228916641834</v>
      </c>
      <c r="BF41">
        <f>IF(OR('Calc_오픈정렬(시즌미반영)'!$F41="",'Calc_오픈정렬(시즌미반영)'!BF41=""),"",'Calc_오픈정렬(시즌미반영)'!BF41/'Calc_오픈정렬(시즌미반영)'!$F41*100)</f>
        <v>207.38669303497414</v>
      </c>
      <c r="BG41">
        <f>IF(OR('Calc_오픈정렬(시즌미반영)'!$F41="",'Calc_오픈정렬(시즌미반영)'!BG41=""),"",'Calc_오픈정렬(시즌미반영)'!BG41/'Calc_오픈정렬(시즌미반영)'!$F41*100)</f>
        <v>198.40367892070546</v>
      </c>
      <c r="BH41">
        <f>IF(OR('Calc_오픈정렬(시즌미반영)'!$F41="",'Calc_오픈정렬(시즌미반영)'!BH41=""),"",'Calc_오픈정렬(시즌미반영)'!BH41/'Calc_오픈정렬(시즌미반영)'!$F41*100)</f>
        <v>202.798472083006</v>
      </c>
      <c r="BI41">
        <f>IF(OR('Calc_오픈정렬(시즌미반영)'!$F41="",'Calc_오픈정렬(시즌미반영)'!BI41=""),"",'Calc_오픈정렬(시즌미반영)'!BI41/'Calc_오픈정렬(시즌미반영)'!$F41*100)</f>
        <v>199.47037629019587</v>
      </c>
      <c r="BJ41">
        <f>IF(OR('Calc_오픈정렬(시즌미반영)'!$F41="",'Calc_오픈정렬(시즌미반영)'!BJ41=""),"",'Calc_오픈정렬(시즌미반영)'!BJ41/'Calc_오픈정렬(시즌미반영)'!$F41*100)</f>
        <v>255.20683769945549</v>
      </c>
      <c r="BK41">
        <f>IF(OR('Calc_오픈정렬(시즌미반영)'!$F41="",'Calc_오픈정렬(시즌미반영)'!BK41=""),"",'Calc_오픈정렬(시즌미반영)'!BK41/'Calc_오픈정렬(시즌미반영)'!$F41*100)</f>
        <v>203.59087584319889</v>
      </c>
      <c r="BL41" t="str">
        <f>IF(OR('Calc_오픈정렬(시즌미반영)'!$F41="",'Calc_오픈정렬(시즌미반영)'!BL41=""),"",'Calc_오픈정렬(시즌미반영)'!BL41/'Calc_오픈정렬(시즌미반영)'!$F41*100)</f>
        <v/>
      </c>
      <c r="BM41" t="str">
        <f>IF(OR('Calc_오픈정렬(시즌미반영)'!$F41="",'Calc_오픈정렬(시즌미반영)'!BM41=""),"",'Calc_오픈정렬(시즌미반영)'!BM41/'Calc_오픈정렬(시즌미반영)'!$F41*100)</f>
        <v/>
      </c>
      <c r="BN41" t="str">
        <f>IF(OR('Calc_오픈정렬(시즌미반영)'!$F41="",'Calc_오픈정렬(시즌미반영)'!BN41=""),"",'Calc_오픈정렬(시즌미반영)'!BN41/'Calc_오픈정렬(시즌미반영)'!$F41*100)</f>
        <v/>
      </c>
    </row>
    <row r="42" spans="1:66" x14ac:dyDescent="0.3">
      <c r="A42" t="str">
        <f>'Calc_오픈정렬(시즌미반영)'!A42</f>
        <v>(1030) #노량진점</v>
      </c>
      <c r="B42" t="str">
        <f>'Calc_오픈정렬(시즌미반영)'!B42</f>
        <v>150-2</v>
      </c>
      <c r="C42">
        <f>'Calc_오픈정렬(시즌미반영)'!C42</f>
        <v>2</v>
      </c>
      <c r="D42" t="str">
        <f>'Calc_오픈정렬(시즌미반영)'!D42</f>
        <v>2</v>
      </c>
      <c r="E42" s="1">
        <f>'Calc_오픈정렬(시즌미반영)'!E42</f>
        <v>44470</v>
      </c>
      <c r="F42">
        <f>'Calc_오픈정렬(시즌미반영)'!F42</f>
        <v>7185335</v>
      </c>
      <c r="G42">
        <f>IF(OR('Calc_오픈정렬(시즌미반영)'!$F42="",'Calc_오픈정렬(시즌미반영)'!G42=""),"",'Calc_오픈정렬(시즌미반영)'!G42/'Calc_오픈정렬(시즌미반영)'!$F42*100)</f>
        <v>78.929235728048866</v>
      </c>
      <c r="H42">
        <f>IF(OR('Calc_오픈정렬(시즌미반영)'!$F42="",'Calc_오픈정렬(시즌미반영)'!H42=""),"",'Calc_오픈정렬(시즌미반영)'!H42/'Calc_오픈정렬(시즌미반영)'!$F42*100)</f>
        <v>72.209576867327684</v>
      </c>
      <c r="I42">
        <f>IF(OR('Calc_오픈정렬(시즌미반영)'!$F42="",'Calc_오픈정렬(시즌미반영)'!I42=""),"",'Calc_오픈정렬(시즌미반영)'!I42/'Calc_오픈정렬(시즌미반영)'!$F42*100)</f>
        <v>83.421301859968949</v>
      </c>
      <c r="J42">
        <f>IF(OR('Calc_오픈정렬(시즌미반영)'!$F42="",'Calc_오픈정렬(시즌미반영)'!J42=""),"",'Calc_오픈정렬(시즌미반영)'!J42/'Calc_오픈정렬(시즌미반영)'!$F42*100)</f>
        <v>98.425473551337546</v>
      </c>
      <c r="K42">
        <f>IF(OR('Calc_오픈정렬(시즌미반영)'!$F42="",'Calc_오픈정렬(시즌미반영)'!K42=""),"",'Calc_오픈정렬(시즌미반영)'!K42/'Calc_오픈정렬(시즌미반영)'!$F42*100)</f>
        <v>81.72493001370151</v>
      </c>
      <c r="L42">
        <f>IF(OR('Calc_오픈정렬(시즌미반영)'!$F42="",'Calc_오픈정렬(시즌미반영)'!L42=""),"",'Calc_오픈정렬(시즌미반영)'!L42/'Calc_오픈정렬(시즌미반영)'!$F42*100)</f>
        <v>95.724138122996351</v>
      </c>
      <c r="M42">
        <f>IF(OR('Calc_오픈정렬(시즌미반영)'!$F42="",'Calc_오픈정렬(시즌미반영)'!M42=""),"",'Calc_오픈정렬(시즌미반영)'!M42/'Calc_오픈정렬(시즌미반영)'!$F42*100)</f>
        <v>105.7083629364532</v>
      </c>
      <c r="N42">
        <f>IF(OR('Calc_오픈정렬(시즌미반영)'!$F42="",'Calc_오픈정렬(시즌미반영)'!N42=""),"",'Calc_오픈정렬(시즌미반영)'!N42/'Calc_오픈정렬(시즌미반영)'!$F42*100)</f>
        <v>108.30114392717947</v>
      </c>
      <c r="O42">
        <f>IF(OR('Calc_오픈정렬(시즌미반영)'!$F42="",'Calc_오픈정렬(시즌미반영)'!O42=""),"",'Calc_오픈정렬(시즌미반영)'!O42/'Calc_오픈정렬(시즌미반영)'!$F42*100)</f>
        <v>110.11595144833191</v>
      </c>
      <c r="P42">
        <f>IF(OR('Calc_오픈정렬(시즌미반영)'!$F42="",'Calc_오픈정렬(시즌미반영)'!P42=""),"",'Calc_오픈정렬(시즌미반영)'!P42/'Calc_오픈정렬(시즌미반영)'!$F42*100)</f>
        <v>130.41841472944546</v>
      </c>
      <c r="Q42">
        <f>IF(OR('Calc_오픈정렬(시즌미반영)'!$F42="",'Calc_오픈정렬(시즌미반영)'!Q42=""),"",'Calc_오픈정렬(시즌미반영)'!Q42/'Calc_오픈정렬(시즌미반영)'!$F42*100)</f>
        <v>145.23470374032667</v>
      </c>
      <c r="R42">
        <f>IF(OR('Calc_오픈정렬(시즌미반영)'!$F42="",'Calc_오픈정렬(시즌미반영)'!R42=""),"",'Calc_오픈정렬(시즌미반영)'!R42/'Calc_오픈정렬(시즌미반영)'!$F42*100)</f>
        <v>136.16066613456437</v>
      </c>
      <c r="S42">
        <f>IF(OR('Calc_오픈정렬(시즌미반영)'!$F42="",'Calc_오픈정렬(시즌미반영)'!S42=""),"",'Calc_오픈정렬(시즌미반영)'!S42/'Calc_오픈정렬(시즌미반영)'!$F42*100)</f>
        <v>157.51666414996657</v>
      </c>
      <c r="T42">
        <f>IF(OR('Calc_오픈정렬(시즌미반영)'!$F42="",'Calc_오픈정렬(시즌미반영)'!T42=""),"",'Calc_오픈정렬(시즌미반영)'!T42/'Calc_오픈정렬(시즌미반영)'!$F42*100)</f>
        <v>136.93585615701983</v>
      </c>
      <c r="U42">
        <f>IF(OR('Calc_오픈정렬(시즌미반영)'!$F42="",'Calc_오픈정렬(시즌미반영)'!U42=""),"",'Calc_오픈정렬(시즌미반영)'!U42/'Calc_오픈정렬(시즌미반영)'!$F42*100)</f>
        <v>138.75205540173144</v>
      </c>
      <c r="V42">
        <f>IF(OR('Calc_오픈정렬(시즌미반영)'!$F42="",'Calc_오픈정렬(시즌미반영)'!V42=""),"",'Calc_오픈정렬(시즌미반영)'!V42/'Calc_오픈정렬(시즌미반영)'!$F42*100)</f>
        <v>129.60703989445167</v>
      </c>
      <c r="W42">
        <f>IF(OR('Calc_오픈정렬(시즌미반영)'!$F42="",'Calc_오픈정렬(시즌미반영)'!W42=""),"",'Calc_오픈정렬(시즌미반영)'!W42/'Calc_오픈정렬(시즌미반영)'!$F42*100)</f>
        <v>121.82313002803626</v>
      </c>
      <c r="X42">
        <f>IF(OR('Calc_오픈정렬(시즌미반영)'!$F42="",'Calc_오픈정렬(시즌미반영)'!X42=""),"",'Calc_오픈정렬(시즌미반영)'!X42/'Calc_오픈정렬(시즌미반영)'!$F42*100)</f>
        <v>135.99644275458277</v>
      </c>
      <c r="Y42">
        <f>IF(OR('Calc_오픈정렬(시즌미반영)'!$F42="",'Calc_오픈정렬(시즌미반영)'!Y42=""),"",'Calc_오픈정렬(시즌미반영)'!Y42/'Calc_오픈정렬(시즌미반영)'!$F42*100)</f>
        <v>142.73238478094618</v>
      </c>
      <c r="Z42">
        <f>IF(OR('Calc_오픈정렬(시즌미반영)'!$F42="",'Calc_오픈정렬(시즌미반영)'!Z42=""),"",'Calc_오픈정렬(시즌미반영)'!Z42/'Calc_오픈정렬(시즌미반영)'!$F42*100)</f>
        <v>131.43854809831416</v>
      </c>
      <c r="AA42">
        <f>IF(OR('Calc_오픈정렬(시즌미반영)'!$F42="",'Calc_오픈정렬(시즌미반영)'!AA42=""),"",'Calc_오픈정렬(시즌미반영)'!AA42/'Calc_오픈정렬(시즌미반영)'!$F42*100)</f>
        <v>129.31477794702681</v>
      </c>
      <c r="AB42">
        <f>IF(OR('Calc_오픈정렬(시즌미반영)'!$F42="",'Calc_오픈정렬(시즌미반영)'!AB42=""),"",'Calc_오픈정렬(시즌미반영)'!AB42/'Calc_오픈정렬(시즌미반영)'!$F42*100)</f>
        <v>145.13728309118503</v>
      </c>
      <c r="AC42">
        <f>IF(OR('Calc_오픈정렬(시즌미반영)'!$F42="",'Calc_오픈정렬(시즌미반영)'!AC42=""),"",'Calc_오픈정렬(시즌미반영)'!AC42/'Calc_오픈정렬(시즌미반영)'!$F42*100)</f>
        <v>133.05851432118337</v>
      </c>
      <c r="AD42">
        <f>IF(OR('Calc_오픈정렬(시즌미반영)'!$F42="",'Calc_오픈정렬(시즌미반영)'!AD42=""),"",'Calc_오픈정렬(시즌미반영)'!AD42/'Calc_오픈정렬(시즌미반영)'!$F42*100)</f>
        <v>135.86562074002117</v>
      </c>
      <c r="AE42">
        <f>IF(OR('Calc_오픈정렬(시즌미반영)'!$F42="",'Calc_오픈정렬(시즌미반영)'!AE42=""),"",'Calc_오픈정렬(시즌미반영)'!AE42/'Calc_오픈정렬(시즌미반영)'!$F42*100)</f>
        <v>148.69731195553163</v>
      </c>
      <c r="AF42">
        <f>IF(OR('Calc_오픈정렬(시즌미반영)'!$F42="",'Calc_오픈정렬(시즌미반영)'!AF42=""),"",'Calc_오픈정렬(시즌미반영)'!AF42/'Calc_오픈정렬(시즌미반영)'!$F42*100)</f>
        <v>135.9505158771303</v>
      </c>
      <c r="AG42">
        <f>IF(OR('Calc_오픈정렬(시즌미반영)'!$F42="",'Calc_오픈정렬(시즌미반영)'!AG42=""),"",'Calc_오픈정렬(시즌미반영)'!AG42/'Calc_오픈정렬(시즌미반영)'!$F42*100)</f>
        <v>150.223615182869</v>
      </c>
      <c r="AH42">
        <f>IF(OR('Calc_오픈정렬(시즌미반영)'!$F42="",'Calc_오픈정렬(시즌미반영)'!AH42=""),"",'Calc_오픈정렬(시즌미반영)'!AH42/'Calc_오픈정렬(시즌미반영)'!$F42*100)</f>
        <v>138.95747379906433</v>
      </c>
      <c r="AI42">
        <f>IF(OR('Calc_오픈정렬(시즌미반영)'!$F42="",'Calc_오픈정렬(시즌미반영)'!AI42=""),"",'Calc_오픈정렬(시즌미반영)'!AI42/'Calc_오픈정렬(시즌미반영)'!$F42*100)</f>
        <v>126.50126959981685</v>
      </c>
      <c r="AJ42">
        <f>IF(OR('Calc_오픈정렬(시즌미반영)'!$F42="",'Calc_오픈정렬(시즌미반영)'!AJ42=""),"",'Calc_오픈정렬(시즌미반영)'!AJ42/'Calc_오픈정렬(시즌미반영)'!$F42*100)</f>
        <v>132.37823984546301</v>
      </c>
      <c r="AK42">
        <f>IF(OR('Calc_오픈정렬(시즌미반영)'!$F42="",'Calc_오픈정렬(시즌미반영)'!AK42=""),"",'Calc_오픈정렬(시즌미반영)'!AK42/'Calc_오픈정렬(시즌미반영)'!$F42*100)</f>
        <v>142.56287285143978</v>
      </c>
      <c r="AL42">
        <f>IF(OR('Calc_오픈정렬(시즌미반영)'!$F42="",'Calc_오픈정렬(시즌미반영)'!AL42=""),"",'Calc_오픈정렬(시즌미반영)'!AL42/'Calc_오픈정렬(시즌미반영)'!$F42*100)</f>
        <v>141.54218279314742</v>
      </c>
      <c r="AM42">
        <f>IF(OR('Calc_오픈정렬(시즌미반영)'!$F42="",'Calc_오픈정렬(시즌미반영)'!AM42=""),"",'Calc_오픈정렬(시즌미반영)'!AM42/'Calc_오픈정렬(시즌미반영)'!$F42*100)</f>
        <v>143.77923924215085</v>
      </c>
      <c r="AN42">
        <f>IF(OR('Calc_오픈정렬(시즌미반영)'!$F42="",'Calc_오픈정렬(시즌미반영)'!AN42=""),"",'Calc_오픈정렬(시즌미반영)'!AN42/'Calc_오픈정렬(시즌미반영)'!$F42*100)</f>
        <v>161.30980671047348</v>
      </c>
      <c r="AO42">
        <f>IF(OR('Calc_오픈정렬(시즌미반영)'!$F42="",'Calc_오픈정렬(시즌미반영)'!AO42=""),"",'Calc_오픈정렬(시즌미반영)'!AO42/'Calc_오픈정렬(시즌미반영)'!$F42*100)</f>
        <v>164.53512605884069</v>
      </c>
      <c r="AP42">
        <f>IF(OR('Calc_오픈정렬(시즌미반영)'!$F42="",'Calc_오픈정렬(시즌미반영)'!AP42=""),"",'Calc_오픈정렬(시즌미반영)'!AP42/'Calc_오픈정렬(시즌미반영)'!$F42*100)</f>
        <v>160.70009261920285</v>
      </c>
      <c r="AQ42">
        <f>IF(OR('Calc_오픈정렬(시즌미반영)'!$F42="",'Calc_오픈정렬(시즌미반영)'!AQ42=""),"",'Calc_오픈정렬(시즌미반영)'!AQ42/'Calc_오픈정렬(시즌미반영)'!$F42*100)</f>
        <v>157.00367484605798</v>
      </c>
      <c r="AR42">
        <f>IF(OR('Calc_오픈정렬(시즌미반영)'!$F42="",'Calc_오픈정렬(시즌미반영)'!AR42=""),"",'Calc_오픈정렬(시즌미반영)'!AR42/'Calc_오픈정렬(시즌미반영)'!$F42*100)</f>
        <v>138.34080108999788</v>
      </c>
      <c r="AS42">
        <f>IF(OR('Calc_오픈정렬(시즌미반영)'!$F42="",'Calc_오픈정렬(시즌미반영)'!AS42=""),"",'Calc_오픈정렬(시즌미반영)'!AS42/'Calc_오픈정렬(시즌미반영)'!$F42*100)</f>
        <v>139.50205522776599</v>
      </c>
      <c r="AT42">
        <f>IF(OR('Calc_오픈정렬(시즌미반영)'!$F42="",'Calc_오픈정렬(시즌미반영)'!AT42=""),"",'Calc_오픈정렬(시즌미반영)'!AT42/'Calc_오픈정렬(시즌미반영)'!$F42*100)</f>
        <v>143.19276693431831</v>
      </c>
      <c r="AU42">
        <f>IF(OR('Calc_오픈정렬(시즌미반영)'!$F42="",'Calc_오픈정렬(시즌미반영)'!AU42=""),"",'Calc_오픈정렬(시즌미반영)'!AU42/'Calc_오픈정렬(시즌미반영)'!$F42*100)</f>
        <v>128.63436429895057</v>
      </c>
      <c r="AV42">
        <f>IF(OR('Calc_오픈정렬(시즌미반영)'!$F42="",'Calc_오픈정렬(시즌미반영)'!AV42=""),"",'Calc_오픈정렬(시즌미반영)'!AV42/'Calc_오픈정렬(시즌미반영)'!$F42*100)</f>
        <v>114.54427664124221</v>
      </c>
      <c r="AW42">
        <f>IF(OR('Calc_오픈정렬(시즌미반영)'!$F42="",'Calc_오픈정렬(시즌미반영)'!AW42=""),"",'Calc_오픈정렬(시즌미반영)'!AW42/'Calc_오픈정렬(시즌미반영)'!$F42*100)</f>
        <v>101.54864039046197</v>
      </c>
      <c r="AX42">
        <f>IF(OR('Calc_오픈정렬(시즌미반영)'!$F42="",'Calc_오픈정렬(시즌미반영)'!AX42=""),"",'Calc_오픈정렬(시즌미반영)'!AX42/'Calc_오픈정렬(시즌미반영)'!$F42*100)</f>
        <v>115.29037964131108</v>
      </c>
      <c r="AY42">
        <f>IF(OR('Calc_오픈정렬(시즌미반영)'!$F42="",'Calc_오픈정렬(시즌미반영)'!AY42=""),"",'Calc_오픈정렬(시즌미반영)'!AY42/'Calc_오픈정렬(시즌미반영)'!$F42*100)</f>
        <v>111.40120815522172</v>
      </c>
      <c r="AZ42">
        <f>IF(OR('Calc_오픈정렬(시즌미반영)'!$F42="",'Calc_오픈정렬(시즌미반영)'!AZ42=""),"",'Calc_오픈정렬(시즌미반영)'!AZ42/'Calc_오픈정렬(시즌미반영)'!$F42*100)</f>
        <v>121.91776723005955</v>
      </c>
      <c r="BA42">
        <f>IF(OR('Calc_오픈정렬(시즌미반영)'!$F42="",'Calc_오픈정렬(시즌미반영)'!BA42=""),"",'Calc_오픈정렬(시즌미반영)'!BA42/'Calc_오픈정렬(시즌미반영)'!$F42*100)</f>
        <v>114.76500399772593</v>
      </c>
      <c r="BB42">
        <f>IF(OR('Calc_오픈정렬(시즌미반영)'!$F42="",'Calc_오픈정렬(시즌미반영)'!BB42=""),"",'Calc_오픈정렬(시즌미반영)'!BB42/'Calc_오픈정렬(시즌미반영)'!$F42*100)</f>
        <v>116.59720806336796</v>
      </c>
      <c r="BC42">
        <f>IF(OR('Calc_오픈정렬(시즌미반영)'!$F42="",'Calc_오픈정렬(시즌미반영)'!BC42=""),"",'Calc_오픈정렬(시즌미반영)'!BC42/'Calc_오픈정렬(시즌미반영)'!$F42*100)</f>
        <v>135.62554842606502</v>
      </c>
      <c r="BD42">
        <f>IF(OR('Calc_오픈정렬(시즌미반영)'!$F42="",'Calc_오픈정렬(시즌미반영)'!BD42=""),"",'Calc_오픈정렬(시즌미반영)'!BD42/'Calc_오픈정렬(시즌미반영)'!$F42*100)</f>
        <v>124.13547872159056</v>
      </c>
      <c r="BE42">
        <f>IF(OR('Calc_오픈정렬(시즌미반영)'!$F42="",'Calc_오픈정렬(시즌미반영)'!BE42=""),"",'Calc_오픈정렬(시즌미반영)'!BE42/'Calc_오픈정렬(시즌미반영)'!$F42*100)</f>
        <v>114.73577780298343</v>
      </c>
      <c r="BF42">
        <f>IF(OR('Calc_오픈정렬(시즌미반영)'!$F42="",'Calc_오픈정렬(시즌미반영)'!BF42=""),"",'Calc_오픈정렬(시즌미반영)'!BF42/'Calc_오픈정렬(시즌미반영)'!$F42*100)</f>
        <v>104.21365183390894</v>
      </c>
      <c r="BG42">
        <f>IF(OR('Calc_오픈정렬(시즌미반영)'!$F42="",'Calc_오픈정렬(시즌미반영)'!BG42=""),"",'Calc_오픈정렬(시즌미반영)'!BG42/'Calc_오픈정렬(시즌미반영)'!$F42*100)</f>
        <v>97.08106859318319</v>
      </c>
      <c r="BH42">
        <f>IF(OR('Calc_오픈정렬(시즌미반영)'!$F42="",'Calc_오픈정렬(시즌미반영)'!BH42=""),"",'Calc_오픈정렬(시즌미반영)'!BH42/'Calc_오픈정렬(시즌미반영)'!$F42*100)</f>
        <v>111.67329011103865</v>
      </c>
      <c r="BI42">
        <f>IF(OR('Calc_오픈정렬(시즌미반영)'!$F42="",'Calc_오픈정렬(시즌미반영)'!BI42=""),"",'Calc_오픈정렬(시즌미반영)'!BI42/'Calc_오픈정렬(시즌미반영)'!$F42*100)</f>
        <v>121.79529555685295</v>
      </c>
      <c r="BJ42">
        <f>IF(OR('Calc_오픈정렬(시즌미반영)'!$F42="",'Calc_오픈정렬(시즌미반영)'!BJ42=""),"",'Calc_오픈정렬(시즌미반영)'!BJ42/'Calc_오픈정렬(시즌미반영)'!$F42*100)</f>
        <v>128.01351641920661</v>
      </c>
      <c r="BK42">
        <f>IF(OR('Calc_오픈정렬(시즌미반영)'!$F42="",'Calc_오픈정렬(시즌미반영)'!BK42=""),"",'Calc_오픈정렬(시즌미반영)'!BK42/'Calc_오픈정렬(시즌미반영)'!$F42*100)</f>
        <v>106.13631793089675</v>
      </c>
      <c r="BL42" t="str">
        <f>IF(OR('Calc_오픈정렬(시즌미반영)'!$F42="",'Calc_오픈정렬(시즌미반영)'!BL42=""),"",'Calc_오픈정렬(시즌미반영)'!BL42/'Calc_오픈정렬(시즌미반영)'!$F42*100)</f>
        <v/>
      </c>
      <c r="BM42" t="str">
        <f>IF(OR('Calc_오픈정렬(시즌미반영)'!$F42="",'Calc_오픈정렬(시즌미반영)'!BM42=""),"",'Calc_오픈정렬(시즌미반영)'!BM42/'Calc_오픈정렬(시즌미반영)'!$F42*100)</f>
        <v/>
      </c>
      <c r="BN42" t="str">
        <f>IF(OR('Calc_오픈정렬(시즌미반영)'!$F42="",'Calc_오픈정렬(시즌미반영)'!BN42=""),"",'Calc_오픈정렬(시즌미반영)'!BN42/'Calc_오픈정렬(시즌미반영)'!$F42*100)</f>
        <v/>
      </c>
    </row>
    <row r="43" spans="1:66" x14ac:dyDescent="0.3">
      <c r="A43" t="str">
        <f>'Calc_오픈정렬(시즌미반영)'!A43</f>
        <v>(1032) #이대점</v>
      </c>
      <c r="B43" t="str">
        <f>'Calc_오픈정렬(시즌미반영)'!B43</f>
        <v>150-4</v>
      </c>
      <c r="C43">
        <f>'Calc_오픈정렬(시즌미반영)'!C43</f>
        <v>4</v>
      </c>
      <c r="D43" t="str">
        <f>'Calc_오픈정렬(시즌미반영)'!D43</f>
        <v>3+</v>
      </c>
      <c r="E43" s="1">
        <f>'Calc_오픈정렬(시즌미반영)'!E43</f>
        <v>44470</v>
      </c>
      <c r="F43">
        <f>'Calc_오픈정렬(시즌미반영)'!F43</f>
        <v>3541001.6666666665</v>
      </c>
      <c r="G43">
        <f>IF(OR('Calc_오픈정렬(시즌미반영)'!$F43="",'Calc_오픈정렬(시즌미반영)'!G43=""),"",'Calc_오픈정렬(시즌미반영)'!G43/'Calc_오픈정렬(시즌미반영)'!$F43*100)</f>
        <v>95.981316021219982</v>
      </c>
      <c r="H43">
        <f>IF(OR('Calc_오픈정렬(시즌미반영)'!$F43="",'Calc_오픈정렬(시즌미반영)'!H43=""),"",'Calc_오픈정렬(시즌미반영)'!H43/'Calc_오픈정렬(시즌미반영)'!$F43*100)</f>
        <v>93.349292408315733</v>
      </c>
      <c r="I43">
        <f>IF(OR('Calc_오픈정렬(시즌미반영)'!$F43="",'Calc_오픈정렬(시즌미반영)'!I43=""),"",'Calc_오픈정렬(시즌미반영)'!I43/'Calc_오픈정렬(시즌미반영)'!$F43*100)</f>
        <v>94.114612579020729</v>
      </c>
      <c r="J43">
        <f>IF(OR('Calc_오픈정렬(시즌미반영)'!$F43="",'Calc_오픈정렬(시즌미반영)'!J43=""),"",'Calc_오픈정렬(시즌미반영)'!J43/'Calc_오픈정렬(시즌미반영)'!$F43*100)</f>
        <v>109.14143408574128</v>
      </c>
      <c r="K43">
        <f>IF(OR('Calc_오픈정렬(시즌미반영)'!$F43="",'Calc_오픈정렬(시즌미반영)'!K43=""),"",'Calc_오픈정렬(시즌미반영)'!K43/'Calc_오픈정렬(시즌미반영)'!$F43*100)</f>
        <v>102.49388002735573</v>
      </c>
      <c r="L43">
        <f>IF(OR('Calc_오픈정렬(시즌미반영)'!$F43="",'Calc_오픈정렬(시즌미반영)'!L43=""),"",'Calc_오픈정렬(시즌미반영)'!L43/'Calc_오픈정렬(시즌미반영)'!$F43*100)</f>
        <v>116.32301782781802</v>
      </c>
      <c r="M43">
        <f>IF(OR('Calc_오픈정렬(시즌미반영)'!$F43="",'Calc_오픈정렬(시즌미반영)'!M43=""),"",'Calc_오픈정렬(시즌미반영)'!M43/'Calc_오픈정렬(시즌미반영)'!$F43*100)</f>
        <v>94.213454667488165</v>
      </c>
      <c r="N43">
        <f>IF(OR('Calc_오픈정렬(시즌미반영)'!$F43="",'Calc_오픈정렬(시즌미반영)'!N43=""),"",'Calc_오픈정렬(시즌미반영)'!N43/'Calc_오픈정렬(시즌미반영)'!$F43*100)</f>
        <v>85.481462166307935</v>
      </c>
      <c r="O43">
        <f>IF(OR('Calc_오픈정렬(시즌미반영)'!$F43="",'Calc_오픈정렬(시즌미반영)'!O43=""),"",'Calc_오픈정렬(시즌미반영)'!O43/'Calc_오픈정렬(시즌미반영)'!$F43*100)</f>
        <v>92.346751225288898</v>
      </c>
      <c r="P43">
        <f>IF(OR('Calc_오픈정렬(시즌미반영)'!$F43="",'Calc_오픈정렬(시즌미반영)'!P43=""),"",'Calc_오픈정렬(시즌미반영)'!P43/'Calc_오픈정렬(시즌미반영)'!$F43*100)</f>
        <v>122.15187698772618</v>
      </c>
      <c r="Q43">
        <f>IF(OR('Calc_오픈정렬(시즌미반영)'!$F43="",'Calc_오픈정렬(시즌미반영)'!Q43=""),"",'Calc_오픈정렬(시즌미반영)'!Q43/'Calc_오픈정렬(시즌미반영)'!$F43*100)</f>
        <v>116.9781996713736</v>
      </c>
      <c r="R43">
        <f>IF(OR('Calc_오픈정렬(시즌미반영)'!$F43="",'Calc_오픈정렬(시즌미반영)'!R43=""),"",'Calc_오픈정렬(시즌미반영)'!R43/'Calc_오픈정렬(시즌미반영)'!$F43*100)</f>
        <v>109.18944310013974</v>
      </c>
      <c r="S43">
        <f>IF(OR('Calc_오픈정렬(시즌미반영)'!$F43="",'Calc_오픈정렬(시즌미반영)'!S43=""),"",'Calc_오픈정렬(시즌미반영)'!S43/'Calc_오픈정렬(시즌미반영)'!$F43*100)</f>
        <v>119.67235259702882</v>
      </c>
      <c r="T43">
        <f>IF(OR('Calc_오픈정렬(시즌미반영)'!$F43="",'Calc_오픈정렬(시즌미반영)'!T43=""),"",'Calc_오픈정렬(시즌미반영)'!T43/'Calc_오픈정렬(시즌미반영)'!$F43*100)</f>
        <v>100.73138438699785</v>
      </c>
      <c r="U43">
        <f>IF(OR('Calc_오픈정렬(시즌미반영)'!$F43="",'Calc_오픈정렬(시즌미반영)'!U43=""),"",'Calc_오픈정렬(시즌미반영)'!U43/'Calc_오픈정렬(시즌미반영)'!$F43*100)</f>
        <v>96.046269393641452</v>
      </c>
      <c r="V43">
        <f>IF(OR('Calc_오픈정렬(시즌미반영)'!$F43="",'Calc_오픈정렬(시즌미반영)'!V43=""),"",'Calc_오픈정렬(시즌미반영)'!V43/'Calc_오픈정렬(시즌미반영)'!$F43*100)</f>
        <v>87.53455354676008</v>
      </c>
      <c r="W43">
        <f>IF(OR('Calc_오픈정렬(시즌미반영)'!$F43="",'Calc_오픈정렬(시즌미반영)'!W43=""),"",'Calc_오픈정렬(시즌미반영)'!W43/'Calc_오픈정렬(시즌미반영)'!$F43*100)</f>
        <v>90.776574048491938</v>
      </c>
      <c r="X43">
        <f>IF(OR('Calc_오픈정렬(시즌미반영)'!$F43="",'Calc_오픈정렬(시즌미반영)'!X43=""),"",'Calc_오픈정렬(시즌미반영)'!X43/'Calc_오픈정렬(시즌미반영)'!$F43*100)</f>
        <v>109.37300697872212</v>
      </c>
      <c r="Y43">
        <f>IF(OR('Calc_오픈정렬(시즌미반영)'!$F43="",'Calc_오픈정렬(시즌미반영)'!Y43=""),"",'Calc_오픈정렬(시즌미반영)'!Y43/'Calc_오픈정렬(시즌미반영)'!$F43*100)</f>
        <v>114.71330381563409</v>
      </c>
      <c r="Z43">
        <f>IF(OR('Calc_오픈정렬(시즌미반영)'!$F43="",'Calc_오픈정렬(시즌미반영)'!Z43=""),"",'Calc_오픈정렬(시즌미반영)'!Z43/'Calc_오픈정렬(시즌미반영)'!$F43*100)</f>
        <v>127.58254373409407</v>
      </c>
      <c r="AA43">
        <f>IF(OR('Calc_오픈정렬(시즌미반영)'!$F43="",'Calc_오픈정렬(시즌미반영)'!AA43=""),"",'Calc_오픈정렬(시즌미반영)'!AA43/'Calc_오픈정렬(시즌미반영)'!$F43*100)</f>
        <v>133.92820581370336</v>
      </c>
      <c r="AB43">
        <f>IF(OR('Calc_오픈정렬(시즌미반영)'!$F43="",'Calc_오픈정렬(시즌미반영)'!AB43=""),"",'Calc_오픈정렬(시즌미반영)'!AB43/'Calc_오픈정렬(시즌미반영)'!$F43*100)</f>
        <v>130.0987809005079</v>
      </c>
      <c r="AC43">
        <f>IF(OR('Calc_오픈정렬(시즌미반영)'!$F43="",'Calc_오픈정렬(시즌미반영)'!AC43=""),"",'Calc_오픈정렬(시즌미반영)'!AC43/'Calc_오픈정렬(시즌미반영)'!$F43*100)</f>
        <v>99.087781658767938</v>
      </c>
      <c r="AD43">
        <f>IF(OR('Calc_오픈정렬(시즌미반영)'!$F43="",'Calc_오픈정렬(시즌미반영)'!AD43=""),"",'Calc_오픈정렬(시즌미반영)'!AD43/'Calc_오픈정렬(시즌미반영)'!$F43*100)</f>
        <v>108.92398149111293</v>
      </c>
      <c r="AE43">
        <f>IF(OR('Calc_오픈정렬(시즌미반영)'!$F43="",'Calc_오픈정렬(시즌미반영)'!AE43=""),"",'Calc_오픈정렬(시즌미반영)'!AE43/'Calc_오픈정렬(시즌미반영)'!$F43*100)</f>
        <v>123.18830688679898</v>
      </c>
      <c r="AF43">
        <f>IF(OR('Calc_오픈정렬(시즌미반영)'!$F43="",'Calc_오픈정렬(시즌미반영)'!AF43=""),"",'Calc_오픈정렬(시즌미반영)'!AF43/'Calc_오픈정렬(시즌미반영)'!$F43*100)</f>
        <v>96.057565632323445</v>
      </c>
      <c r="AG43">
        <f>IF(OR('Calc_오픈정렬(시즌미반영)'!$F43="",'Calc_오픈정렬(시즌미반영)'!AG43=""),"",'Calc_오픈정렬(시즌미반영)'!AG43/'Calc_오픈정렬(시즌미반영)'!$F43*100)</f>
        <v>98.568154679396287</v>
      </c>
      <c r="AH43">
        <f>IF(OR('Calc_오픈정렬(시즌미반영)'!$F43="",'Calc_오픈정렬(시즌미반영)'!AH43=""),"",'Calc_오픈정렬(시즌미반영)'!AH43/'Calc_오픈정렬(시즌미반영)'!$F43*100)</f>
        <v>99.731667263641512</v>
      </c>
      <c r="AI43">
        <f>IF(OR('Calc_오픈정렬(시즌미반영)'!$F43="",'Calc_오픈정렬(시즌미반영)'!AI43=""),"",'Calc_오픈정렬(시즌미반영)'!AI43/'Calc_오픈정렬(시즌미반영)'!$F43*100)</f>
        <v>90.077619280043635</v>
      </c>
      <c r="AJ43">
        <f>IF(OR('Calc_오픈정렬(시즌미반영)'!$F43="",'Calc_오픈정렬(시즌미반영)'!AJ43=""),"",'Calc_오픈정렬(시즌미반영)'!AJ43/'Calc_오픈정렬(시즌미반영)'!$F43*100)</f>
        <v>80.376974311882563</v>
      </c>
      <c r="AK43">
        <f>IF(OR('Calc_오픈정렬(시즌미반영)'!$F43="",'Calc_오픈정렬(시즌미반영)'!AK43=""),"",'Calc_오픈정렬(시즌미반영)'!AK43/'Calc_오픈정렬(시즌미반영)'!$F43*100)</f>
        <v>98.635932111488231</v>
      </c>
      <c r="AL43">
        <f>IF(OR('Calc_오픈정렬(시즌미반영)'!$F43="",'Calc_오픈정렬(시즌미반영)'!AL43=""),"",'Calc_오픈정렬(시즌미반영)'!AL43/'Calc_오픈정렬(시즌미반영)'!$F43*100)</f>
        <v>107.15188404787534</v>
      </c>
      <c r="AM43">
        <f>IF(OR('Calc_오픈정렬(시즌미반영)'!$F43="",'Calc_오픈정렬(시즌미반영)'!AM43=""),"",'Calc_오픈정렬(시즌미반영)'!AM43/'Calc_오픈정렬(시즌미반영)'!$F43*100)</f>
        <v>110.11573467206313</v>
      </c>
      <c r="AN43">
        <f>IF(OR('Calc_오픈정렬(시즌미반영)'!$F43="",'Calc_오픈정렬(시즌미반영)'!AN43=""),"",'Calc_오픈정렬(시즌미반영)'!AN43/'Calc_오픈정렬(시즌미반영)'!$F43*100)</f>
        <v>107.82683430912441</v>
      </c>
      <c r="AO43">
        <f>IF(OR('Calc_오픈정렬(시즌미반영)'!$F43="",'Calc_오픈정렬(시즌미반영)'!AO43=""),"",'Calc_오픈정렬(시즌미반영)'!AO43/'Calc_오픈정렬(시즌미반영)'!$F43*100)</f>
        <v>97.391933826633803</v>
      </c>
      <c r="AP43">
        <f>IF(OR('Calc_오픈정렬(시즌미반영)'!$F43="",'Calc_오픈정렬(시즌미반영)'!AP43=""),"",'Calc_오픈정렬(시즌미반영)'!AP43/'Calc_오픈정렬(시즌미반영)'!$F43*100)</f>
        <v>84.574939012078033</v>
      </c>
      <c r="AQ43">
        <f>IF(OR('Calc_오픈정렬(시즌미반영)'!$F43="",'Calc_오픈정렬(시즌미반영)'!AQ43=""),"",'Calc_오픈정렬(시즌미반영)'!AQ43/'Calc_오픈정렬(시즌미반영)'!$F43*100)</f>
        <v>89.437969764675813</v>
      </c>
      <c r="AR43">
        <f>IF(OR('Calc_오픈정렬(시즌미반영)'!$F43="",'Calc_오픈정렬(시즌미반영)'!AR43=""),"",'Calc_오픈정렬(시즌미반영)'!AR43/'Calc_오픈정렬(시즌미반영)'!$F43*100)</f>
        <v>97.489363885265988</v>
      </c>
      <c r="AS43">
        <f>IF(OR('Calc_오픈정렬(시즌미반영)'!$F43="",'Calc_오픈정렬(시즌미반영)'!AS43=""),"",'Calc_오픈정렬(시즌미반영)'!AS43/'Calc_오픈정렬(시즌미반영)'!$F43*100)</f>
        <v>92.370755732488135</v>
      </c>
      <c r="AT43">
        <f>IF(OR('Calc_오픈정렬(시즌미반영)'!$F43="",'Calc_오픈정렬(시즌미반영)'!AT43=""),"",'Calc_오픈정렬(시즌미반영)'!AT43/'Calc_오픈정렬(시즌미반영)'!$F43*100)</f>
        <v>76.807362888372921</v>
      </c>
      <c r="AU43">
        <f>IF(OR('Calc_오픈정렬(시즌미반영)'!$F43="",'Calc_오픈정렬(시즌미반영)'!AU43=""),"",'Calc_오픈정렬(시즌미반영)'!AU43/'Calc_오픈정렬(시즌미반영)'!$F43*100)</f>
        <v>86.228425949154698</v>
      </c>
      <c r="AV43">
        <f>IF(OR('Calc_오픈정렬(시즌미반영)'!$F43="",'Calc_오픈정렬(시즌미반영)'!AV43=""),"",'Calc_오픈정렬(시즌미반영)'!AV43/'Calc_오픈정렬(시즌미반영)'!$F43*100)</f>
        <v>114.56927677243868</v>
      </c>
      <c r="AW43">
        <f>IF(OR('Calc_오픈정렬(시즌미반영)'!$F43="",'Calc_오픈정렬(시즌미반영)'!AW43=""),"",'Calc_오픈정렬(시즌미반영)'!AW43/'Calc_오픈정렬(시즌미반영)'!$F43*100)</f>
        <v>100.62407011951893</v>
      </c>
      <c r="AX43">
        <f>IF(OR('Calc_오픈정렬(시즌미반영)'!$F43="",'Calc_오픈정렬(시즌미반영)'!AX43=""),"",'Calc_오픈정렬(시즌미반영)'!AX43/'Calc_오픈정렬(시즌미반영)'!$F43*100)</f>
        <v>125.77655757481052</v>
      </c>
      <c r="AY43">
        <f>IF(OR('Calc_오픈정렬(시즌미반영)'!$F43="",'Calc_오픈정렬(시즌미반영)'!AY43=""),"",'Calc_오픈정렬(시즌미반영)'!AY43/'Calc_오픈정렬(시즌미반영)'!$F43*100)</f>
        <v>125.1482042981247</v>
      </c>
      <c r="AZ43">
        <f>IF(OR('Calc_오픈정렬(시즌미반영)'!$F43="",'Calc_오픈정렬(시즌미반영)'!AZ43=""),"",'Calc_오픈정렬(시즌미반영)'!AZ43/'Calc_오픈정렬(시즌미반영)'!$F43*100)</f>
        <v>108.5893304201589</v>
      </c>
      <c r="BA43">
        <f>IF(OR('Calc_오픈정렬(시즌미반영)'!$F43="",'Calc_오픈정렬(시즌미반영)'!BA43=""),"",'Calc_오픈정렬(시즌미반영)'!BA43/'Calc_오픈정렬(시즌미반영)'!$F43*100)</f>
        <v>100.19198898993271</v>
      </c>
      <c r="BB43">
        <f>IF(OR('Calc_오픈정렬(시즌미반영)'!$F43="",'Calc_오픈정렬(시즌미반영)'!BB43=""),"",'Calc_오픈정렬(시즌미반영)'!BB43/'Calc_오픈정렬(시즌미반영)'!$F43*100)</f>
        <v>95.796340112802355</v>
      </c>
      <c r="BC43">
        <f>IF(OR('Calc_오픈정렬(시즌미반영)'!$F43="",'Calc_오픈정렬(시즌미반영)'!BC43=""),"",'Calc_오픈정렬(시즌미반영)'!BC43/'Calc_오픈정렬(시즌미반영)'!$F43*100)</f>
        <v>97.531724780323458</v>
      </c>
      <c r="BD43">
        <f>IF(OR('Calc_오픈정렬(시즌미반영)'!$F43="",'Calc_오픈정렬(시즌미반영)'!BD43=""),"",'Calc_오픈정렬(시즌미반영)'!BD43/'Calc_오픈정렬(시즌미반영)'!$F43*100)</f>
        <v>92.934155636752507</v>
      </c>
      <c r="BE43">
        <f>IF(OR('Calc_오픈정렬(시즌미반영)'!$F43="",'Calc_오픈정렬(시즌미반영)'!BE43=""),"",'Calc_오픈정렬(시즌미반영)'!BE43/'Calc_오픈정렬(시즌미반영)'!$F43*100)</f>
        <v>88.072536913989978</v>
      </c>
      <c r="BF43">
        <f>IF(OR('Calc_오픈정렬(시즌미반영)'!$F43="",'Calc_오픈정렬(시즌미반영)'!BF43=""),"",'Calc_오픈정렬(시즌미반영)'!BF43/'Calc_오픈정렬(시즌미반영)'!$F43*100)</f>
        <v>80.475816400349999</v>
      </c>
      <c r="BG43">
        <f>IF(OR('Calc_오픈정렬(시즌미반영)'!$F43="",'Calc_오픈정렬(시즌미반영)'!BG43=""),"",'Calc_오픈정렬(시즌미반영)'!BG43/'Calc_오픈정렬(시즌미반영)'!$F43*100)</f>
        <v>70.756815044330679</v>
      </c>
      <c r="BH43">
        <f>IF(OR('Calc_오픈정렬(시즌미반영)'!$F43="",'Calc_오픈정렬(시즌미반영)'!BH43=""),"",'Calc_오픈정렬(시즌미반영)'!BH43/'Calc_오픈정렬(시즌미반영)'!$F43*100)</f>
        <v>71.896323121376668</v>
      </c>
      <c r="BI43">
        <f>IF(OR('Calc_오픈정렬(시즌미반영)'!$F43="",'Calc_오픈정렬(시즌미반영)'!BI43=""),"",'Calc_오픈정렬(시즌미반영)'!BI43/'Calc_오픈정렬(시즌미반영)'!$F43*100)</f>
        <v>64.279834190043218</v>
      </c>
      <c r="BJ43">
        <f>IF(OR('Calc_오픈정렬(시즌미반영)'!$F43="",'Calc_오픈정렬(시즌미반영)'!BJ43=""),"",'Calc_오픈정렬(시즌미반영)'!BJ43/'Calc_오픈정렬(시즌미반영)'!$F43*100)</f>
        <v>88.160082763775421</v>
      </c>
      <c r="BK43">
        <f>IF(OR('Calc_오픈정렬(시즌미반영)'!$F43="",'Calc_오픈정렬(시즌미반영)'!BK43=""),"",'Calc_오픈정렬(시즌미반영)'!BK43/'Calc_오픈정렬(시즌미반영)'!$F43*100)</f>
        <v>102.72658254420477</v>
      </c>
      <c r="BL43" t="str">
        <f>IF(OR('Calc_오픈정렬(시즌미반영)'!$F43="",'Calc_오픈정렬(시즌미반영)'!BL43=""),"",'Calc_오픈정렬(시즌미반영)'!BL43/'Calc_오픈정렬(시즌미반영)'!$F43*100)</f>
        <v/>
      </c>
      <c r="BM43" t="str">
        <f>IF(OR('Calc_오픈정렬(시즌미반영)'!$F43="",'Calc_오픈정렬(시즌미반영)'!BM43=""),"",'Calc_오픈정렬(시즌미반영)'!BM43/'Calc_오픈정렬(시즌미반영)'!$F43*100)</f>
        <v/>
      </c>
      <c r="BN43" t="str">
        <f>IF(OR('Calc_오픈정렬(시즌미반영)'!$F43="",'Calc_오픈정렬(시즌미반영)'!BN43=""),"",'Calc_오픈정렬(시즌미반영)'!BN43/'Calc_오픈정렬(시즌미반영)'!$F43*100)</f>
        <v/>
      </c>
    </row>
    <row r="44" spans="1:66" x14ac:dyDescent="0.3">
      <c r="A44" t="str">
        <f>'Calc_오픈정렬(시즌미반영)'!A44</f>
        <v>(1033) #보라매점</v>
      </c>
      <c r="B44" t="str">
        <f>'Calc_오픈정렬(시즌미반영)'!B44</f>
        <v>150-2</v>
      </c>
      <c r="C44">
        <f>'Calc_오픈정렬(시즌미반영)'!C44</f>
        <v>2</v>
      </c>
      <c r="D44" t="str">
        <f>'Calc_오픈정렬(시즌미반영)'!D44</f>
        <v>2</v>
      </c>
      <c r="E44" s="1">
        <f>'Calc_오픈정렬(시즌미반영)'!E44</f>
        <v>44378</v>
      </c>
      <c r="F44">
        <f>'Calc_오픈정렬(시즌미반영)'!F44</f>
        <v>3269885</v>
      </c>
      <c r="G44">
        <f>IF(OR('Calc_오픈정렬(시즌미반영)'!$F44="",'Calc_오픈정렬(시즌미반영)'!G44=""),"",'Calc_오픈정렬(시즌미반영)'!G44/'Calc_오픈정렬(시즌미반영)'!$F44*100)</f>
        <v>105.06975015940927</v>
      </c>
      <c r="H44">
        <f>IF(OR('Calc_오픈정렬(시즌미반영)'!$F44="",'Calc_오픈정렬(시즌미반영)'!H44=""),"",'Calc_오픈정렬(시즌미반영)'!H44/'Calc_오픈정렬(시즌미반영)'!$F44*100)</f>
        <v>78.769742666791032</v>
      </c>
      <c r="I44">
        <f>IF(OR('Calc_오픈정렬(시즌미반영)'!$F44="",'Calc_오픈정렬(시즌미반영)'!I44=""),"",'Calc_오픈정렬(시즌미반영)'!I44/'Calc_오픈정렬(시즌미반영)'!$F44*100)</f>
        <v>80.883578474472344</v>
      </c>
      <c r="J44">
        <f>IF(OR('Calc_오픈정렬(시즌미반영)'!$F44="",'Calc_오픈정렬(시즌미반영)'!J44=""),"",'Calc_오픈정렬(시즌미반영)'!J44/'Calc_오픈정렬(시즌미반영)'!$F44*100)</f>
        <v>101.9760633783757</v>
      </c>
      <c r="K44">
        <f>IF(OR('Calc_오픈정렬(시즌미반영)'!$F44="",'Calc_오픈정렬(시즌미반영)'!K44=""),"",'Calc_오픈정렬(시즌미반영)'!K44/'Calc_오픈정렬(시즌미반영)'!$F44*100)</f>
        <v>79.320832384013499</v>
      </c>
      <c r="L44">
        <f>IF(OR('Calc_오픈정렬(시즌미반영)'!$F44="",'Calc_오픈정렬(시즌미반영)'!L44=""),"",'Calc_오픈정렬(시즌미반영)'!L44/'Calc_오픈정렬(시즌미반영)'!$F44*100)</f>
        <v>93.587389158945953</v>
      </c>
      <c r="M44">
        <f>IF(OR('Calc_오픈정렬(시즌미반영)'!$F44="",'Calc_오픈정렬(시즌미반영)'!M44=""),"",'Calc_오픈정렬(시즌미반영)'!M44/'Calc_오픈정렬(시즌미반영)'!$F44*100)</f>
        <v>105.81717705668548</v>
      </c>
      <c r="N44">
        <f>IF(OR('Calc_오픈정렬(시즌미반영)'!$F44="",'Calc_오픈정렬(시즌미반영)'!N44=""),"",'Calc_오픈정렬(시즌미반영)'!N44/'Calc_오픈정렬(시즌미반영)'!$F44*100)</f>
        <v>96.710128949489047</v>
      </c>
      <c r="O44">
        <f>IF(OR('Calc_오픈정렬(시즌미반영)'!$F44="",'Calc_오픈정렬(시즌미반영)'!O44=""),"",'Calc_오픈정렬(시즌미반영)'!O44/'Calc_오픈정렬(시즌미반영)'!$F44*100)</f>
        <v>122.58840907249031</v>
      </c>
      <c r="P44">
        <f>IF(OR('Calc_오픈정렬(시즌미반영)'!$F44="",'Calc_오픈정렬(시즌미반영)'!P44=""),"",'Calc_오픈정렬(시즌미반영)'!P44/'Calc_오픈정렬(시즌미반영)'!$F44*100)</f>
        <v>117.98885893540599</v>
      </c>
      <c r="Q44">
        <f>IF(OR('Calc_오픈정렬(시즌미반영)'!$F44="",'Calc_오픈정렬(시즌미반영)'!Q44=""),"",'Calc_오픈정렬(시즌미반영)'!Q44/'Calc_오픈정렬(시즌미반영)'!$F44*100)</f>
        <v>130.98625792650199</v>
      </c>
      <c r="R44">
        <f>IF(OR('Calc_오픈정렬(시즌미반영)'!$F44="",'Calc_오픈정렬(시즌미반영)'!R44=""),"",'Calc_오픈정렬(시즌미반영)'!R44/'Calc_오픈정렬(시즌미반영)'!$F44*100)</f>
        <v>141.38417711937882</v>
      </c>
      <c r="S44">
        <f>IF(OR('Calc_오픈정렬(시즌미반영)'!$F44="",'Calc_오픈정렬(시즌미반영)'!S44=""),"",'Calc_오픈정렬(시즌미반영)'!S44/'Calc_오픈정렬(시즌미반영)'!$F44*100)</f>
        <v>162.01487208265735</v>
      </c>
      <c r="T44">
        <f>IF(OR('Calc_오픈정렬(시즌미반영)'!$F44="",'Calc_오픈정렬(시즌미반영)'!T44=""),"",'Calc_오픈정렬(시즌미반영)'!T44/'Calc_오픈정렬(시즌미반영)'!$F44*100)</f>
        <v>154.93511239691915</v>
      </c>
      <c r="U44">
        <f>IF(OR('Calc_오픈정렬(시즌미반영)'!$F44="",'Calc_오픈정렬(시즌미반영)'!U44=""),"",'Calc_오픈정렬(시즌미반영)'!U44/'Calc_오픈정렬(시즌미반영)'!$F44*100)</f>
        <v>136.63477461745597</v>
      </c>
      <c r="V44">
        <f>IF(OR('Calc_오픈정렬(시즌미반영)'!$F44="",'Calc_오픈정렬(시즌미반영)'!V44=""),"",'Calc_오픈정렬(시즌미반영)'!V44/'Calc_오픈정렬(시즌미반영)'!$F44*100)</f>
        <v>145.59533439249392</v>
      </c>
      <c r="W44">
        <f>IF(OR('Calc_오픈정렬(시즌미반영)'!$F44="",'Calc_오픈정렬(시즌미반영)'!W44=""),"",'Calc_오픈정렬(시즌미반영)'!W44/'Calc_오픈정렬(시즌미반영)'!$F44*100)</f>
        <v>126.17263298250549</v>
      </c>
      <c r="X44">
        <f>IF(OR('Calc_오픈정렬(시즌미반영)'!$F44="",'Calc_오픈정렬(시즌미반영)'!X44=""),"",'Calc_오픈정렬(시즌미반영)'!X44/'Calc_오픈정렬(시즌미반영)'!$F44*100)</f>
        <v>136.04759800421115</v>
      </c>
      <c r="Y44">
        <f>IF(OR('Calc_오픈정렬(시즌미반영)'!$F44="",'Calc_오픈정렬(시즌미반영)'!Y44=""),"",'Calc_오픈정렬(시즌미반영)'!Y44/'Calc_오픈정렬(시즌미반영)'!$F44*100)</f>
        <v>139.51255166466098</v>
      </c>
      <c r="Z44">
        <f>IF(OR('Calc_오픈정렬(시즌미반영)'!$F44="",'Calc_오픈정렬(시즌미반영)'!Z44=""),"",'Calc_오픈정렬(시즌미반영)'!Z44/'Calc_오픈정렬(시즌미반영)'!$F44*100)</f>
        <v>124.99827975601589</v>
      </c>
      <c r="AA44">
        <f>IF(OR('Calc_오픈정렬(시즌미반영)'!$F44="",'Calc_오픈정렬(시즌미반영)'!AA44=""),"",'Calc_오픈정렬(시즌미반영)'!AA44/'Calc_오픈정렬(시즌미반영)'!$F44*100)</f>
        <v>134.90994331604935</v>
      </c>
      <c r="AB44">
        <f>IF(OR('Calc_오픈정렬(시즌미반영)'!$F44="",'Calc_오픈정렬(시즌미반영)'!AB44=""),"",'Calc_오픈정렬(시즌미반영)'!AB44/'Calc_오픈정렬(시즌미반영)'!$F44*100)</f>
        <v>144.52496035793308</v>
      </c>
      <c r="AC44">
        <f>IF(OR('Calc_오픈정렬(시즌미반영)'!$F44="",'Calc_오픈정렬(시즌미반영)'!AC44=""),"",'Calc_오픈정렬(시즌미반영)'!AC44/'Calc_오픈정렬(시즌미반영)'!$F44*100)</f>
        <v>143.55550730377368</v>
      </c>
      <c r="AD44">
        <f>IF(OR('Calc_오픈정렬(시즌미반영)'!$F44="",'Calc_오픈정렬(시즌미반영)'!AD44=""),"",'Calc_오픈정렬(시즌미반영)'!AD44/'Calc_오픈정렬(시즌미반영)'!$F44*100)</f>
        <v>141.75727892571146</v>
      </c>
      <c r="AE44">
        <f>IF(OR('Calc_오픈정렬(시즌미반영)'!$F44="",'Calc_오픈정렬(시즌미반영)'!AE44=""),"",'Calc_오픈정렬(시즌미반영)'!AE44/'Calc_오픈정렬(시즌미반영)'!$F44*100)</f>
        <v>158.08201205852805</v>
      </c>
      <c r="AF44">
        <f>IF(OR('Calc_오픈정렬(시즌미반영)'!$F44="",'Calc_오픈정렬(시즌미반영)'!AF44=""),"",'Calc_오픈정렬(시즌미반영)'!AF44/'Calc_오픈정렬(시즌미반영)'!$F44*100)</f>
        <v>132.50924726710574</v>
      </c>
      <c r="AG44">
        <f>IF(OR('Calc_오픈정렬(시즌미반영)'!$F44="",'Calc_오픈정렬(시즌미반영)'!AG44=""),"",'Calc_오픈정렬(시즌미반영)'!AG44/'Calc_오픈정렬(시즌미반영)'!$F44*100)</f>
        <v>142.40867798102991</v>
      </c>
      <c r="AH44">
        <f>IF(OR('Calc_오픈정렬(시즌미반영)'!$F44="",'Calc_오픈정렬(시즌미반영)'!AH44=""),"",'Calc_오픈정렬(시즌미반영)'!AH44/'Calc_오픈정렬(시즌미반영)'!$F44*100)</f>
        <v>159.60500139913177</v>
      </c>
      <c r="AI44">
        <f>IF(OR('Calc_오픈정렬(시즌미반영)'!$F44="",'Calc_오픈정렬(시즌미반영)'!AI44=""),"",'Calc_오픈정렬(시즌미반영)'!AI44/'Calc_오픈정렬(시즌미반영)'!$F44*100)</f>
        <v>132.07803944175407</v>
      </c>
      <c r="AJ44">
        <f>IF(OR('Calc_오픈정렬(시즌미반영)'!$F44="",'Calc_오픈정렬(시즌미반영)'!AJ44=""),"",'Calc_오픈정렬(시즌미반영)'!AJ44/'Calc_오픈정렬(시즌미반영)'!$F44*100)</f>
        <v>149.75603117540831</v>
      </c>
      <c r="AK44">
        <f>IF(OR('Calc_오픈정렬(시즌미반영)'!$F44="",'Calc_오픈정렬(시즌미반영)'!AK44=""),"",'Calc_오픈정렬(시즌미반영)'!AK44/'Calc_오픈정렬(시즌미반영)'!$F44*100)</f>
        <v>145.72836659393221</v>
      </c>
      <c r="AL44">
        <f>IF(OR('Calc_오픈정렬(시즌미반영)'!$F44="",'Calc_오픈정렬(시즌미반영)'!AL44=""),"",'Calc_오픈정렬(시즌미반영)'!AL44/'Calc_오픈정렬(시즌미반영)'!$F44*100)</f>
        <v>148.22080898869532</v>
      </c>
      <c r="AM44">
        <f>IF(OR('Calc_오픈정렬(시즌미반영)'!$F44="",'Calc_오픈정렬(시즌미반영)'!AM44=""),"",'Calc_오픈정렬(시즌미반영)'!AM44/'Calc_오픈정렬(시즌미반영)'!$F44*100)</f>
        <v>153.17358255718474</v>
      </c>
      <c r="AN44">
        <f>IF(OR('Calc_오픈정렬(시즌미반영)'!$F44="",'Calc_오픈정렬(시즌미반영)'!AN44=""),"",'Calc_오픈정렬(시즌미반영)'!AN44/'Calc_오픈정렬(시즌미반영)'!$F44*100)</f>
        <v>146.90730713771279</v>
      </c>
      <c r="AO44">
        <f>IF(OR('Calc_오픈정렬(시즌미반영)'!$F44="",'Calc_오픈정렬(시즌미반영)'!AO44=""),"",'Calc_오픈정렬(시즌미반영)'!AO44/'Calc_오픈정렬(시즌미반영)'!$F44*100)</f>
        <v>152.90445994278085</v>
      </c>
      <c r="AP44">
        <f>IF(OR('Calc_오픈정렬(시즌미반영)'!$F44="",'Calc_오픈정렬(시즌미반영)'!AP44=""),"",'Calc_오픈정렬(시즌미반영)'!AP44/'Calc_오픈정렬(시즌미반영)'!$F44*100)</f>
        <v>165.67708038661911</v>
      </c>
      <c r="AQ44">
        <f>IF(OR('Calc_오픈정렬(시즌미반영)'!$F44="",'Calc_오픈정렬(시즌미반영)'!AQ44=""),"",'Calc_오픈정렬(시즌미반영)'!AQ44/'Calc_오픈정렬(시즌미반영)'!$F44*100)</f>
        <v>173.79816109740861</v>
      </c>
      <c r="AR44">
        <f>IF(OR('Calc_오픈정렬(시즌미반영)'!$F44="",'Calc_오픈정렬(시즌미반영)'!AR44=""),"",'Calc_오픈정렬(시즌미반영)'!AR44/'Calc_오픈정렬(시즌미반영)'!$F44*100)</f>
        <v>159.95516661900956</v>
      </c>
      <c r="AS44">
        <f>IF(OR('Calc_오픈정렬(시즌미반영)'!$F44="",'Calc_오픈정렬(시즌미반영)'!AS44=""),"",'Calc_오픈정렬(시즌미반영)'!AS44/'Calc_오픈정렬(시즌미반영)'!$F44*100)</f>
        <v>151.96100168660365</v>
      </c>
      <c r="AT44">
        <f>IF(OR('Calc_오픈정렬(시즌미반영)'!$F44="",'Calc_오픈정렬(시즌미반영)'!AT44=""),"",'Calc_오픈정렬(시즌미반영)'!AT44/'Calc_오픈정렬(시즌미반영)'!$F44*100)</f>
        <v>177.4634276128977</v>
      </c>
      <c r="AU44">
        <f>IF(OR('Calc_오픈정렬(시즌미반영)'!$F44="",'Calc_오픈정렬(시즌미반영)'!AU44=""),"",'Calc_오픈정렬(시즌미반영)'!AU44/'Calc_오픈정렬(시즌미반영)'!$F44*100)</f>
        <v>157.28076063837108</v>
      </c>
      <c r="AV44">
        <f>IF(OR('Calc_오픈정렬(시즌미반영)'!$F44="",'Calc_오픈정렬(시즌미반영)'!AV44=""),"",'Calc_오픈정렬(시즌미반영)'!AV44/'Calc_오픈정렬(시즌미반영)'!$F44*100)</f>
        <v>166.02571650073321</v>
      </c>
      <c r="AW44">
        <f>IF(OR('Calc_오픈정렬(시즌미반영)'!$F44="",'Calc_오픈정렬(시즌미반영)'!AW44=""),"",'Calc_오픈정렬(시즌미반영)'!AW44/'Calc_오픈정렬(시즌미반영)'!$F44*100)</f>
        <v>162.75037195497703</v>
      </c>
      <c r="AX44">
        <f>IF(OR('Calc_오픈정렬(시즌미반영)'!$F44="",'Calc_오픈정렬(시즌미반영)'!AX44=""),"",'Calc_오픈정렬(시즌미반영)'!AX44/'Calc_오픈정렬(시즌미반영)'!$F44*100)</f>
        <v>150.50988031689187</v>
      </c>
      <c r="AY44">
        <f>IF(OR('Calc_오픈정렬(시즌미반영)'!$F44="",'Calc_오픈정렬(시즌미반영)'!AY44=""),"",'Calc_오픈정렬(시즌미반영)'!AY44/'Calc_오픈정렬(시즌미반영)'!$F44*100)</f>
        <v>182.46819077735151</v>
      </c>
      <c r="AZ44">
        <f>IF(OR('Calc_오픈정렬(시즌미반영)'!$F44="",'Calc_오픈정렬(시즌미반영)'!AZ44=""),"",'Calc_오픈정렬(시즌미반영)'!AZ44/'Calc_오픈정렬(시즌미반영)'!$F44*100)</f>
        <v>160.26710419479585</v>
      </c>
      <c r="BA44">
        <f>IF(OR('Calc_오픈정렬(시즌미반영)'!$F44="",'Calc_오픈정렬(시즌미반영)'!BA44=""),"",'Calc_오픈정렬(시즌미반영)'!BA44/'Calc_오픈정렬(시즌미반영)'!$F44*100)</f>
        <v>189.31858459854092</v>
      </c>
      <c r="BB44">
        <f>IF(OR('Calc_오픈정렬(시즌미반영)'!$F44="",'Calc_오픈정렬(시즌미반영)'!BB44=""),"",'Calc_오픈정렬(시즌미반영)'!BB44/'Calc_오픈정렬(시즌미반영)'!$F44*100)</f>
        <v>176.94047344172654</v>
      </c>
      <c r="BC44">
        <f>IF(OR('Calc_오픈정렬(시즌미반영)'!$F44="",'Calc_오픈정렬(시즌미반영)'!BC44=""),"",'Calc_오픈정렬(시즌미반영)'!BC44/'Calc_오픈정렬(시즌미반영)'!$F44*100)</f>
        <v>169.95857652486251</v>
      </c>
      <c r="BD44">
        <f>IF(OR('Calc_오픈정렬(시즌미반영)'!$F44="",'Calc_오픈정렬(시즌미반영)'!BD44=""),"",'Calc_오픈정렬(시즌미반영)'!BD44/'Calc_오픈정렬(시즌미반영)'!$F44*100)</f>
        <v>163.03478562701744</v>
      </c>
      <c r="BE44">
        <f>IF(OR('Calc_오픈정렬(시즌미반영)'!$F44="",'Calc_오픈정렬(시즌미반영)'!BE44=""),"",'Calc_오픈정렬(시즌미반영)'!BE44/'Calc_오픈정렬(시즌미반영)'!$F44*100)</f>
        <v>147.74066977890661</v>
      </c>
      <c r="BF44">
        <f>IF(OR('Calc_오픈정렬(시즌미반영)'!$F44="",'Calc_오픈정렬(시즌미반영)'!BF44=""),"",'Calc_오픈정렬(시즌미반영)'!BF44/'Calc_오픈정렬(시즌미반영)'!$F44*100)</f>
        <v>197.13384415659877</v>
      </c>
      <c r="BG44">
        <f>IF(OR('Calc_오픈정렬(시즌미반영)'!$F44="",'Calc_오픈정렬(시즌미반영)'!BG44=""),"",'Calc_오픈정렬(시즌미반영)'!BG44/'Calc_오픈정렬(시즌미반영)'!$F44*100)</f>
        <v>181.38711300244503</v>
      </c>
      <c r="BH44">
        <f>IF(OR('Calc_오픈정렬(시즌미반영)'!$F44="",'Calc_오픈정렬(시즌미반영)'!BH44=""),"",'Calc_오픈정렬(시즌미반영)'!BH44/'Calc_오픈정렬(시즌미반영)'!$F44*100)</f>
        <v>170.6267957435812</v>
      </c>
      <c r="BI44">
        <f>IF(OR('Calc_오픈정렬(시즌미반영)'!$F44="",'Calc_오픈정렬(시즌미반영)'!BI44=""),"",'Calc_오픈정렬(시즌미반영)'!BI44/'Calc_오픈정렬(시즌미반영)'!$F44*100)</f>
        <v>176.7401605866873</v>
      </c>
      <c r="BJ44">
        <f>IF(OR('Calc_오픈정렬(시즌미반영)'!$F44="",'Calc_오픈정렬(시즌미반영)'!BJ44=""),"",'Calc_오픈정렬(시즌미반영)'!BJ44/'Calc_오픈정렬(시즌미반영)'!$F44*100)</f>
        <v>159.39245569798325</v>
      </c>
      <c r="BK44">
        <f>IF(OR('Calc_오픈정렬(시즌미반영)'!$F44="",'Calc_오픈정렬(시즌미반영)'!BK44=""),"",'Calc_오픈정렬(시즌미반영)'!BK44/'Calc_오픈정렬(시즌미반영)'!$F44*100)</f>
        <v>174.15444274034101</v>
      </c>
      <c r="BL44">
        <f>IF(OR('Calc_오픈정렬(시즌미반영)'!$F44="",'Calc_오픈정렬(시즌미반영)'!BL44=""),"",'Calc_오픈정렬(시즌미반영)'!BL44/'Calc_오픈정렬(시즌미반영)'!$F44*100)</f>
        <v>157.41073462828203</v>
      </c>
      <c r="BM44">
        <f>IF(OR('Calc_오픈정렬(시즌미반영)'!$F44="",'Calc_오픈정렬(시즌미반영)'!BM44=""),"",'Calc_오픈정렬(시즌미반영)'!BM44/'Calc_오픈정렬(시즌미반영)'!$F44*100)</f>
        <v>182.2770525568942</v>
      </c>
      <c r="BN44">
        <f>IF(OR('Calc_오픈정렬(시즌미반영)'!$F44="",'Calc_오픈정렬(시즌미반영)'!BN44=""),"",'Calc_오픈정렬(시즌미반영)'!BN44/'Calc_오픈정렬(시즌미반영)'!$F44*100)</f>
        <v>147.30946195355494</v>
      </c>
    </row>
    <row r="45" spans="1:66" x14ac:dyDescent="0.3">
      <c r="A45" t="str">
        <f>'Calc_오픈정렬(시즌미반영)'!A45</f>
        <v>(1034) #부천심곡점</v>
      </c>
      <c r="B45" t="str">
        <f>'Calc_오픈정렬(시즌미반영)'!B45</f>
        <v>150-0</v>
      </c>
      <c r="C45">
        <f>'Calc_오픈정렬(시즌미반영)'!C45</f>
        <v>0</v>
      </c>
      <c r="D45" t="str">
        <f>'Calc_오픈정렬(시즌미반영)'!D45</f>
        <v>0</v>
      </c>
      <c r="E45" s="1">
        <f>'Calc_오픈정렬(시즌미반영)'!E45</f>
        <v>44531</v>
      </c>
      <c r="F45">
        <f>'Calc_오픈정렬(시즌미반영)'!F45</f>
        <v>3395550</v>
      </c>
      <c r="G45">
        <f>IF(OR('Calc_오픈정렬(시즌미반영)'!$F45="",'Calc_오픈정렬(시즌미반영)'!G45=""),"",'Calc_오픈정렬(시즌미반영)'!G45/'Calc_오픈정렬(시즌미반영)'!$F45*100)</f>
        <v>69.609930644520034</v>
      </c>
      <c r="H45">
        <f>IF(OR('Calc_오픈정렬(시즌미반영)'!$F45="",'Calc_오픈정렬(시즌미반영)'!H45=""),"",'Calc_오픈정렬(시즌미반영)'!H45/'Calc_오픈정렬(시즌미반영)'!$F45*100)</f>
        <v>80.066557700519809</v>
      </c>
      <c r="I45">
        <f>IF(OR('Calc_오픈정렬(시즌미반영)'!$F45="",'Calc_오픈정렬(시즌미반영)'!I45=""),"",'Calc_오픈정렬(시즌미반영)'!I45/'Calc_오픈정렬(시즌미반영)'!$F45*100)</f>
        <v>66.325043071078326</v>
      </c>
      <c r="J45">
        <f>IF(OR('Calc_오픈정렬(시즌미반영)'!$F45="",'Calc_오픈정렬(시즌미반영)'!J45=""),"",'Calc_오픈정렬(시즌미반영)'!J45/'Calc_오픈정렬(시즌미반영)'!$F45*100)</f>
        <v>97.863380012074629</v>
      </c>
      <c r="K45">
        <f>IF(OR('Calc_오픈정렬(시즌미반영)'!$F45="",'Calc_오픈정렬(시즌미반영)'!K45=""),"",'Calc_오픈정렬(시즌미반영)'!K45/'Calc_오픈정렬(시즌미반영)'!$F45*100)</f>
        <v>92.721355892270765</v>
      </c>
      <c r="L45">
        <f>IF(OR('Calc_오픈정렬(시즌미반영)'!$F45="",'Calc_오픈정렬(시즌미반영)'!L45=""),"",'Calc_오픈정렬(시즌미반영)'!L45/'Calc_오픈정렬(시즌미반영)'!$F45*100)</f>
        <v>86.954985201219245</v>
      </c>
      <c r="M45">
        <f>IF(OR('Calc_오픈정렬(시즌미반영)'!$F45="",'Calc_오픈정렬(시즌미반영)'!M45=""),"",'Calc_오픈정렬(시즌미반영)'!M45/'Calc_오픈정렬(시즌미반영)'!$F45*100)</f>
        <v>98.063642119833318</v>
      </c>
      <c r="N45">
        <f>IF(OR('Calc_오픈정렬(시즌미반영)'!$F45="",'Calc_오픈정렬(시즌미반영)'!N45=""),"",'Calc_오픈정렬(시즌미반영)'!N45/'Calc_오픈정렬(시즌미반영)'!$F45*100)</f>
        <v>112.65921573824565</v>
      </c>
      <c r="O45">
        <f>IF(OR('Calc_오픈정렬(시즌미반영)'!$F45="",'Calc_오픈정렬(시즌미반영)'!O45=""),"",'Calc_오픈정렬(시즌미반영)'!O45/'Calc_오픈정렬(시즌미반영)'!$F45*100)</f>
        <v>111.73742103635639</v>
      </c>
      <c r="P45">
        <f>IF(OR('Calc_오픈정렬(시즌미반영)'!$F45="",'Calc_오픈정렬(시즌미반영)'!P45=""),"",'Calc_오픈정렬(시즌미반영)'!P45/'Calc_오픈정렬(시즌미반영)'!$F45*100)</f>
        <v>112.45600859949052</v>
      </c>
      <c r="Q45">
        <f>IF(OR('Calc_오픈정렬(시즌미반영)'!$F45="",'Calc_오픈정렬(시즌미반영)'!Q45=""),"",'Calc_오픈정렬(시즌미반영)'!Q45/'Calc_오픈정렬(시즌미반영)'!$F45*100)</f>
        <v>129.59903402983318</v>
      </c>
      <c r="R45">
        <f>IF(OR('Calc_오픈정렬(시즌미반영)'!$F45="",'Calc_오픈정렬(시즌미반영)'!R45=""),"",'Calc_오픈정렬(시즌미반영)'!R45/'Calc_오픈정렬(시즌미반영)'!$F45*100)</f>
        <v>126.63633284740321</v>
      </c>
      <c r="S45">
        <f>IF(OR('Calc_오픈정렬(시즌미반영)'!$F45="",'Calc_오픈정렬(시즌미반영)'!S45=""),"",'Calc_오픈정렬(시즌미반영)'!S45/'Calc_오픈정렬(시즌미반영)'!$F45*100)</f>
        <v>121.88894288112382</v>
      </c>
      <c r="T45">
        <f>IF(OR('Calc_오픈정렬(시즌미반영)'!$F45="",'Calc_오픈정렬(시즌미반영)'!T45=""),"",'Calc_오픈정렬(시즌미반영)'!T45/'Calc_오픈정렬(시즌미반영)'!$F45*100)</f>
        <v>123.77670774984905</v>
      </c>
      <c r="U45">
        <f>IF(OR('Calc_오픈정렬(시즌미반영)'!$F45="",'Calc_오픈정렬(시즌미반영)'!U45=""),"",'Calc_오픈정렬(시즌미반영)'!U45/'Calc_오픈정렬(시즌미반영)'!$F45*100)</f>
        <v>108.95142171371354</v>
      </c>
      <c r="V45">
        <f>IF(OR('Calc_오픈정렬(시즌미반영)'!$F45="",'Calc_오픈정렬(시즌미반영)'!V45=""),"",'Calc_오픈정렬(시즌미반영)'!V45/'Calc_오픈정렬(시즌미반영)'!$F45*100)</f>
        <v>129.44589241801771</v>
      </c>
      <c r="W45">
        <f>IF(OR('Calc_오픈정렬(시즌미반영)'!$F45="",'Calc_오픈정렬(시즌미반영)'!W45=""),"",'Calc_오픈정렬(시즌미반영)'!W45/'Calc_오픈정렬(시즌미반영)'!$F45*100)</f>
        <v>135.62162241757594</v>
      </c>
      <c r="X45">
        <f>IF(OR('Calc_오픈정렬(시즌미반영)'!$F45="",'Calc_오픈정렬(시즌미반영)'!X45=""),"",'Calc_오픈정렬(시즌미반영)'!X45/'Calc_오픈정렬(시즌미반영)'!$F45*100)</f>
        <v>128.40629647627043</v>
      </c>
      <c r="Y45">
        <f>IF(OR('Calc_오픈정렬(시즌미반영)'!$F45="",'Calc_오픈정렬(시즌미반영)'!Y45=""),"",'Calc_오픈정렬(시즌미반영)'!Y45/'Calc_오픈정렬(시즌미반영)'!$F45*100)</f>
        <v>129.3251461471632</v>
      </c>
      <c r="Z45">
        <f>IF(OR('Calc_오픈정렬(시즌미반영)'!$F45="",'Calc_오픈정렬(시즌미반영)'!Z45=""),"",'Calc_오픈정렬(시즌미반영)'!Z45/'Calc_오픈정렬(시즌미반영)'!$F45*100)</f>
        <v>134.18444729130775</v>
      </c>
      <c r="AA45">
        <f>IF(OR('Calc_오픈정렬(시즌미반영)'!$F45="",'Calc_오픈정렬(시즌미반영)'!AA45=""),"",'Calc_오픈정렬(시즌미반영)'!AA45/'Calc_오픈정렬(시즌미반영)'!$F45*100)</f>
        <v>132.58235042923826</v>
      </c>
      <c r="AB45">
        <f>IF(OR('Calc_오픈정렬(시즌미반영)'!$F45="",'Calc_오픈정렬(시즌미반영)'!AB45=""),"",'Calc_오픈정렬(시즌미반영)'!AB45/'Calc_오픈정렬(시즌미반영)'!$F45*100)</f>
        <v>124.99889561337633</v>
      </c>
      <c r="AC45">
        <f>IF(OR('Calc_오픈정렬(시즌미반영)'!$F45="",'Calc_오픈정렬(시즌미반영)'!AC45=""),"",'Calc_오픈정렬(시즌미반영)'!AC45/'Calc_오픈정렬(시즌미반영)'!$F45*100)</f>
        <v>157.60333377508798</v>
      </c>
      <c r="AD45">
        <f>IF(OR('Calc_오픈정렬(시즌미반영)'!$F45="",'Calc_오픈정렬(시즌미반영)'!AD45=""),"",'Calc_오픈정렬(시즌미반영)'!AD45/'Calc_오픈정렬(시즌미반영)'!$F45*100)</f>
        <v>151.38342831058299</v>
      </c>
      <c r="AE45">
        <f>IF(OR('Calc_오픈정렬(시즌미반영)'!$F45="",'Calc_오픈정렬(시즌미반영)'!AE45=""),"",'Calc_오픈정렬(시즌미반영)'!AE45/'Calc_오픈정렬(시즌미반영)'!$F45*100)</f>
        <v>156.72335851334836</v>
      </c>
      <c r="AF45">
        <f>IF(OR('Calc_오픈정렬(시즌미반영)'!$F45="",'Calc_오픈정렬(시즌미반영)'!AF45=""),"",'Calc_오픈정렬(시즌미반영)'!AF45/'Calc_오픈정렬(시즌미반영)'!$F45*100)</f>
        <v>172.3997585074583</v>
      </c>
      <c r="AG45">
        <f>IF(OR('Calc_오픈정렬(시즌미반영)'!$F45="",'Calc_오픈정렬(시즌미반영)'!AG45=""),"",'Calc_오픈정렬(시즌미반영)'!AG45/'Calc_오픈정렬(시즌미반영)'!$F45*100)</f>
        <v>153.85931586929954</v>
      </c>
      <c r="AH45">
        <f>IF(OR('Calc_오픈정렬(시즌미반영)'!$F45="",'Calc_오픈정렬(시즌미반영)'!AH45=""),"",'Calc_오픈정렬(시즌미반영)'!AH45/'Calc_오픈정렬(시즌미반영)'!$F45*100)</f>
        <v>178.09721547319285</v>
      </c>
      <c r="AI45">
        <f>IF(OR('Calc_오픈정렬(시즌미반영)'!$F45="",'Calc_오픈정렬(시즌미반영)'!AI45=""),"",'Calc_오픈정렬(시즌미반영)'!AI45/'Calc_오픈정렬(시즌미반영)'!$F45*100)</f>
        <v>185.79464298861745</v>
      </c>
      <c r="AJ45">
        <f>IF(OR('Calc_오픈정렬(시즌미반영)'!$F45="",'Calc_오픈정렬(시즌미반영)'!AJ45=""),"",'Calc_오픈정렬(시즌미반영)'!AJ45/'Calc_오픈정렬(시즌미반영)'!$F45*100)</f>
        <v>180.29803713684086</v>
      </c>
      <c r="AK45">
        <f>IF(OR('Calc_오픈정렬(시즌미반영)'!$F45="",'Calc_오픈정렬(시즌미반영)'!AK45=""),"",'Calc_오픈정렬(시즌미반영)'!AK45/'Calc_오픈정렬(시즌미반영)'!$F45*100)</f>
        <v>171.6661512862423</v>
      </c>
      <c r="AL45">
        <f>IF(OR('Calc_오픈정렬(시즌미반영)'!$F45="",'Calc_오픈정렬(시즌미반영)'!AL45=""),"",'Calc_오픈정렬(시즌미반영)'!AL45/'Calc_오픈정렬(시즌미반영)'!$F45*100)</f>
        <v>200.08717291749494</v>
      </c>
      <c r="AM45">
        <f>IF(OR('Calc_오픈정렬(시즌미반영)'!$F45="",'Calc_오픈정렬(시즌미반영)'!AM45=""),"",'Calc_오픈정렬(시즌미반영)'!AM45/'Calc_오픈정렬(시즌미반영)'!$F45*100)</f>
        <v>187.55223748729955</v>
      </c>
      <c r="AN45">
        <f>IF(OR('Calc_오픈정렬(시즌미반영)'!$F45="",'Calc_오픈정렬(시즌미반영)'!AN45=""),"",'Calc_오픈정렬(시즌미반영)'!AN45/'Calc_오픈정렬(시즌미반영)'!$F45*100)</f>
        <v>174.92865662411097</v>
      </c>
      <c r="AO45">
        <f>IF(OR('Calc_오픈정렬(시즌미반영)'!$F45="",'Calc_오픈정렬(시즌미반영)'!AO45=""),"",'Calc_오픈정렬(시즌미반영)'!AO45/'Calc_오픈정렬(시즌미반영)'!$F45*100)</f>
        <v>180.30451620503305</v>
      </c>
      <c r="AP45">
        <f>IF(OR('Calc_오픈정렬(시즌미반영)'!$F45="",'Calc_오픈정렬(시즌미반영)'!AP45=""),"",'Calc_오픈정렬(시즌미반영)'!AP45/'Calc_오픈정렬(시즌미반영)'!$F45*100)</f>
        <v>181.11675575385431</v>
      </c>
      <c r="AQ45">
        <f>IF(OR('Calc_오픈정렬(시즌미반영)'!$F45="",'Calc_오픈정렬(시즌미반영)'!AQ45=""),"",'Calc_오픈정렬(시즌미반영)'!AQ45/'Calc_오픈정렬(시즌미반영)'!$F45*100)</f>
        <v>173.44406649879991</v>
      </c>
      <c r="AR45">
        <f>IF(OR('Calc_오픈정렬(시즌미반영)'!$F45="",'Calc_오픈정렬(시즌미반영)'!AR45=""),"",'Calc_오픈정렬(시즌미반영)'!AR45/'Calc_오픈정렬(시즌미반영)'!$F45*100)</f>
        <v>166.21018686221674</v>
      </c>
      <c r="AS45">
        <f>IF(OR('Calc_오픈정렬(시즌미반영)'!$F45="",'Calc_오픈정렬(시즌미반영)'!AS45=""),"",'Calc_오픈정렬(시즌미반영)'!AS45/'Calc_오픈정렬(시즌미반영)'!$F45*100)</f>
        <v>156.99754089911798</v>
      </c>
      <c r="AT45">
        <f>IF(OR('Calc_오픈정렬(시즌미반영)'!$F45="",'Calc_오픈정렬(시즌미반영)'!AT45=""),"",'Calc_오픈정렬(시즌미반영)'!AT45/'Calc_오픈정렬(시즌미반영)'!$F45*100)</f>
        <v>187.65501906907571</v>
      </c>
      <c r="AU45">
        <f>IF(OR('Calc_오픈정렬(시즌미반영)'!$F45="",'Calc_오픈정렬(시즌미반영)'!AU45=""),"",'Calc_오픈정렬(시즌미반영)'!AU45/'Calc_오픈정렬(시즌미반영)'!$F45*100)</f>
        <v>183.21450133262653</v>
      </c>
      <c r="AV45">
        <f>IF(OR('Calc_오픈정렬(시즌미반영)'!$F45="",'Calc_오픈정렬(시즌미반영)'!AV45=""),"",'Calc_오픈정렬(시즌미반영)'!AV45/'Calc_오픈정렬(시즌미반영)'!$F45*100)</f>
        <v>190.19923134690993</v>
      </c>
      <c r="AW45">
        <f>IF(OR('Calc_오픈정렬(시즌미반영)'!$F45="",'Calc_오픈정렬(시즌미반영)'!AW45=""),"",'Calc_오픈정렬(시즌미반영)'!AW45/'Calc_오픈정렬(시즌미반영)'!$F45*100)</f>
        <v>194.42004977102386</v>
      </c>
      <c r="AX45">
        <f>IF(OR('Calc_오픈정렬(시즌미반영)'!$F45="",'Calc_오픈정렬(시즌미반영)'!AX45=""),"",'Calc_오픈정렬(시즌미반영)'!AX45/'Calc_오픈정렬(시즌미반영)'!$F45*100)</f>
        <v>198.02918525717484</v>
      </c>
      <c r="AY45">
        <f>IF(OR('Calc_오픈정렬(시즌미반영)'!$F45="",'Calc_오픈정렬(시즌미반영)'!AY45=""),"",'Calc_오픈정렬(시즌미반영)'!AY45/'Calc_오픈정렬(시즌미반영)'!$F45*100)</f>
        <v>196.61262534788179</v>
      </c>
      <c r="AZ45">
        <f>IF(OR('Calc_오픈정렬(시즌미반영)'!$F45="",'Calc_오픈정렬(시즌미반영)'!AZ45=""),"",'Calc_오픈정렬(시즌미반영)'!AZ45/'Calc_오픈정렬(시즌미반영)'!$F45*100)</f>
        <v>154.46128020497417</v>
      </c>
      <c r="BA45">
        <f>IF(OR('Calc_오픈정렬(시즌미반영)'!$F45="",'Calc_오픈정렬(시즌미반영)'!BA45=""),"",'Calc_오픈정렬(시즌미반영)'!BA45/'Calc_오픈정렬(시즌미반영)'!$F45*100)</f>
        <v>183.13469099262269</v>
      </c>
      <c r="BB45">
        <f>IF(OR('Calc_오픈정렬(시즌미반영)'!$F45="",'Calc_오픈정렬(시즌미반영)'!BB45=""),"",'Calc_오픈정렬(시즌미반영)'!BB45/'Calc_오픈정렬(시즌미반영)'!$F45*100)</f>
        <v>163.85092253095962</v>
      </c>
      <c r="BC45">
        <f>IF(OR('Calc_오픈정렬(시즌미반영)'!$F45="",'Calc_오픈정렬(시즌미반영)'!BC45=""),"",'Calc_오픈정렬(시즌미반영)'!BC45/'Calc_오픈정렬(시즌미반영)'!$F45*100)</f>
        <v>171.61196271590759</v>
      </c>
      <c r="BD45">
        <f>IF(OR('Calc_오픈정렬(시즌미반영)'!$F45="",'Calc_오픈정렬(시즌미반영)'!BD45=""),"",'Calc_오픈정렬(시즌미반영)'!BD45/'Calc_오픈정렬(시즌미반영)'!$F45*100)</f>
        <v>168.26169545434468</v>
      </c>
      <c r="BE45">
        <f>IF(OR('Calc_오픈정렬(시즌미반영)'!$F45="",'Calc_오픈정렬(시즌미반영)'!BE45=""),"",'Calc_오픈정렬(시즌미반영)'!BE45/'Calc_오픈정렬(시즌미반영)'!$F45*100)</f>
        <v>129.22295357158634</v>
      </c>
      <c r="BF45">
        <f>IF(OR('Calc_오픈정렬(시즌미반영)'!$F45="",'Calc_오픈정렬(시즌미반영)'!BF45=""),"",'Calc_오픈정렬(시즌미반영)'!BF45/'Calc_오픈정렬(시즌미반영)'!$F45*100)</f>
        <v>120.72035458173198</v>
      </c>
      <c r="BG45">
        <f>IF(OR('Calc_오픈정렬(시즌미반영)'!$F45="",'Calc_오픈정렬(시즌미반영)'!BG45=""),"",'Calc_오픈정렬(시즌미반영)'!BG45/'Calc_오픈정렬(시즌미반영)'!$F45*100)</f>
        <v>126.4234071063598</v>
      </c>
      <c r="BH45">
        <f>IF(OR('Calc_오픈정렬(시즌미반영)'!$F45="",'Calc_오픈정렬(시즌미반영)'!BH45=""),"",'Calc_오픈정렬(시즌미반영)'!BH45/'Calc_오픈정렬(시즌미반영)'!$F45*100)</f>
        <v>119.67751910588859</v>
      </c>
      <c r="BI45">
        <f>IF(OR('Calc_오픈정렬(시즌미반영)'!$F45="",'Calc_오픈정렬(시즌미반영)'!BI45=""),"",'Calc_오픈정렬(시즌미반영)'!BI45/'Calc_오픈정렬(시즌미반영)'!$F45*100)</f>
        <v>118.99751144880798</v>
      </c>
      <c r="BJ45" t="str">
        <f>IF(OR('Calc_오픈정렬(시즌미반영)'!$F45="",'Calc_오픈정렬(시즌미반영)'!BJ45=""),"",'Calc_오픈정렬(시즌미반영)'!BJ45/'Calc_오픈정렬(시즌미반영)'!$F45*100)</f>
        <v/>
      </c>
      <c r="BK45" t="str">
        <f>IF(OR('Calc_오픈정렬(시즌미반영)'!$F45="",'Calc_오픈정렬(시즌미반영)'!BK45=""),"",'Calc_오픈정렬(시즌미반영)'!BK45/'Calc_오픈정렬(시즌미반영)'!$F45*100)</f>
        <v/>
      </c>
      <c r="BL45" t="str">
        <f>IF(OR('Calc_오픈정렬(시즌미반영)'!$F45="",'Calc_오픈정렬(시즌미반영)'!BL45=""),"",'Calc_오픈정렬(시즌미반영)'!BL45/'Calc_오픈정렬(시즌미반영)'!$F45*100)</f>
        <v/>
      </c>
      <c r="BM45" t="str">
        <f>IF(OR('Calc_오픈정렬(시즌미반영)'!$F45="",'Calc_오픈정렬(시즌미반영)'!BM45=""),"",'Calc_오픈정렬(시즌미반영)'!BM45/'Calc_오픈정렬(시즌미반영)'!$F45*100)</f>
        <v/>
      </c>
      <c r="BN45" t="str">
        <f>IF(OR('Calc_오픈정렬(시즌미반영)'!$F45="",'Calc_오픈정렬(시즌미반영)'!BN45=""),"",'Calc_오픈정렬(시즌미반영)'!BN45/'Calc_오픈정렬(시즌미반영)'!$F45*100)</f>
        <v/>
      </c>
    </row>
    <row r="46" spans="1:66" x14ac:dyDescent="0.3">
      <c r="A46" t="str">
        <f>'Calc_오픈정렬(시즌미반영)'!A46</f>
        <v>(1035) #신촌대현점</v>
      </c>
      <c r="B46" t="str">
        <f>'Calc_오픈정렬(시즌미반영)'!B46</f>
        <v>150-1</v>
      </c>
      <c r="C46">
        <f>'Calc_오픈정렬(시즌미반영)'!C46</f>
        <v>1</v>
      </c>
      <c r="D46" t="str">
        <f>'Calc_오픈정렬(시즌미반영)'!D46</f>
        <v>1</v>
      </c>
      <c r="E46" s="1">
        <f>'Calc_오픈정렬(시즌미반영)'!E46</f>
        <v>44501</v>
      </c>
      <c r="F46">
        <f>'Calc_오픈정렬(시즌미반영)'!F46</f>
        <v>2900388.3333333335</v>
      </c>
      <c r="G46">
        <f>IF(OR('Calc_오픈정렬(시즌미반영)'!$F46="",'Calc_오픈정렬(시즌미반영)'!G46=""),"",'Calc_오픈정렬(시즌미반영)'!G46/'Calc_오픈정렬(시즌미반영)'!$F46*100)</f>
        <v>74.556912781219523</v>
      </c>
      <c r="H46">
        <f>IF(OR('Calc_오픈정렬(시즌미반영)'!$F46="",'Calc_오픈정렬(시즌미반영)'!H46=""),"",'Calc_오픈정렬(시즌미반영)'!H46/'Calc_오픈정렬(시즌미반영)'!$F46*100)</f>
        <v>88.126130236583251</v>
      </c>
      <c r="I46">
        <f>IF(OR('Calc_오픈정렬(시즌미반영)'!$F46="",'Calc_오픈정렬(시즌미반영)'!I46=""),"",'Calc_오픈정렬(시즌미반영)'!I46/'Calc_오픈정렬(시즌미반영)'!$F46*100)</f>
        <v>98.11444789289709</v>
      </c>
      <c r="J46">
        <f>IF(OR('Calc_오픈정렬(시즌미반영)'!$F46="",'Calc_오픈정렬(시즌미반영)'!J46=""),"",'Calc_오픈정렬(시즌미반영)'!J46/'Calc_오픈정렬(시즌미반영)'!$F46*100)</f>
        <v>95.432048467073088</v>
      </c>
      <c r="K46">
        <f>IF(OR('Calc_오픈정렬(시즌미반영)'!$F46="",'Calc_오픈정렬(시즌미반영)'!K46=""),"",'Calc_오픈정렬(시즌미반영)'!K46/'Calc_오픈정렬(시즌미반영)'!$F46*100)</f>
        <v>105.53759180523528</v>
      </c>
      <c r="L46">
        <f>IF(OR('Calc_오픈정렬(시즌미반영)'!$F46="",'Calc_오픈정렬(시즌미반영)'!L46=""),"",'Calc_오픈정렬(시즌미반영)'!L46/'Calc_오픈정렬(시즌미반영)'!$F46*100)</f>
        <v>98.621276576182609</v>
      </c>
      <c r="M46">
        <f>IF(OR('Calc_오픈정렬(시즌미반영)'!$F46="",'Calc_오픈정렬(시즌미반영)'!M46=""),"",'Calc_오픈정렬(시즌미반영)'!M46/'Calc_오픈정렬(시즌미반영)'!$F46*100)</f>
        <v>101.04164212493384</v>
      </c>
      <c r="N46">
        <f>IF(OR('Calc_오픈정렬(시즌미반영)'!$F46="",'Calc_오픈정렬(시즌미반영)'!N46=""),"",'Calc_오픈정렬(시즌미반영)'!N46/'Calc_오픈정렬(시즌미반영)'!$F46*100)</f>
        <v>90.216195187655899</v>
      </c>
      <c r="O46">
        <f>IF(OR('Calc_오픈정렬(시즌미반영)'!$F46="",'Calc_오픈정렬(시즌미반영)'!O46=""),"",'Calc_오픈정렬(시즌미반영)'!O46/'Calc_오픈정렬(시즌미반영)'!$F46*100)</f>
        <v>109.15124583891927</v>
      </c>
      <c r="P46">
        <f>IF(OR('Calc_오픈정렬(시즌미반영)'!$F46="",'Calc_오픈정렬(시즌미반영)'!P46=""),"",'Calc_오픈정렬(시즌미반영)'!P46/'Calc_오픈정렬(시즌미반영)'!$F46*100)</f>
        <v>134.44061800919764</v>
      </c>
      <c r="Q46">
        <f>IF(OR('Calc_오픈정렬(시즌미반영)'!$F46="",'Calc_오픈정렬(시즌미반영)'!Q46=""),"",'Calc_오픈정렬(시즌미반영)'!Q46/'Calc_오픈정렬(시즌미반영)'!$F46*100)</f>
        <v>110.13663112927981</v>
      </c>
      <c r="R46">
        <f>IF(OR('Calc_오픈정렬(시즌미반영)'!$F46="",'Calc_오픈정렬(시즌미반영)'!R46=""),"",'Calc_오픈정렬(시즌미반영)'!R46/'Calc_오픈정렬(시즌미반영)'!$F46*100)</f>
        <v>112.45045922011592</v>
      </c>
      <c r="S46">
        <f>IF(OR('Calc_오픈정렬(시즌미반영)'!$F46="",'Calc_오픈정렬(시즌미반영)'!S46=""),"",'Calc_오픈정렬(시즌미반영)'!S46/'Calc_오픈정렬(시즌미반영)'!$F46*100)</f>
        <v>111.82295704081004</v>
      </c>
      <c r="T46">
        <f>IF(OR('Calc_오픈정렬(시즌미반영)'!$F46="",'Calc_오픈정렬(시즌미반영)'!T46=""),"",'Calc_오픈정렬(시즌미반영)'!T46/'Calc_오픈정렬(시즌미반영)'!$F46*100)</f>
        <v>93.190969255266381</v>
      </c>
      <c r="U46">
        <f>IF(OR('Calc_오픈정렬(시즌미반영)'!$F46="",'Calc_오픈정렬(시즌미반영)'!U46=""),"",'Calc_오픈정렬(시즌미반영)'!U46/'Calc_오픈정렬(시즌미반영)'!$F46*100)</f>
        <v>118.80822855330291</v>
      </c>
      <c r="V46">
        <f>IF(OR('Calc_오픈정렬(시즌미반영)'!$F46="",'Calc_오픈정렬(시즌미반영)'!V46=""),"",'Calc_오픈정렬(시즌미반영)'!V46/'Calc_오픈정렬(시즌미반영)'!$F46*100)</f>
        <v>109.00609286227763</v>
      </c>
      <c r="W46">
        <f>IF(OR('Calc_오픈정렬(시즌미반영)'!$F46="",'Calc_오픈정렬(시즌미반영)'!W46=""),"",'Calc_오픈정렬(시즌미반영)'!W46/'Calc_오픈정렬(시즌미반영)'!$F46*100)</f>
        <v>117.57391107972323</v>
      </c>
      <c r="X46">
        <f>IF(OR('Calc_오픈정렬(시즌미반영)'!$F46="",'Calc_오픈정렬(시즌미반영)'!X46=""),"",'Calc_오픈정렬(시즌미반영)'!X46/'Calc_오픈정렬(시즌미반영)'!$F46*100)</f>
        <v>125.02463750543748</v>
      </c>
      <c r="Y46">
        <f>IF(OR('Calc_오픈정렬(시즌미반영)'!$F46="",'Calc_오픈정렬(시즌미반영)'!Y46=""),"",'Calc_오픈정렬(시즌미반영)'!Y46/'Calc_오픈정렬(시즌미반영)'!$F46*100)</f>
        <v>139.39512697437641</v>
      </c>
      <c r="Z46">
        <f>IF(OR('Calc_오픈정렬(시즌미반영)'!$F46="",'Calc_오픈정렬(시즌미반영)'!Z46=""),"",'Calc_오픈정렬(시즌미반영)'!Z46/'Calc_오픈정렬(시즌미반영)'!$F46*100)</f>
        <v>126.55546699781006</v>
      </c>
      <c r="AA46">
        <f>IF(OR('Calc_오픈정렬(시즌미반영)'!$F46="",'Calc_오픈정렬(시즌미반영)'!AA46=""),"",'Calc_오픈정렬(시즌미반영)'!AA46/'Calc_오픈정렬(시즌미반영)'!$F46*100)</f>
        <v>54.854723476683866</v>
      </c>
      <c r="AB46">
        <f>IF(OR('Calc_오픈정렬(시즌미반영)'!$F46="",'Calc_오픈정렬(시즌미반영)'!AB46=""),"",'Calc_오픈정렬(시즌미반영)'!AB46/'Calc_오픈정렬(시즌미반영)'!$F46*100)</f>
        <v>69.82237436021498</v>
      </c>
      <c r="AC46">
        <f>IF(OR('Calc_오픈정렬(시즌미반영)'!$F46="",'Calc_오픈정렬(시즌미반영)'!AC46=""),"",'Calc_오픈정렬(시즌미반영)'!AC46/'Calc_오픈정렬(시즌미반영)'!$F46*100)</f>
        <v>92.115251233599167</v>
      </c>
      <c r="AD46">
        <f>IF(OR('Calc_오픈정렬(시즌미반영)'!$F46="",'Calc_오픈정렬(시즌미반영)'!AD46=""),"",'Calc_오픈정렬(시즌미반영)'!AD46/'Calc_오픈정렬(시즌미반영)'!$F46*100)</f>
        <v>121.43925554796398</v>
      </c>
      <c r="AE46">
        <f>IF(OR('Calc_오픈정렬(시즌미반영)'!$F46="",'Calc_오픈정렬(시즌미반영)'!AE46=""),"",'Calc_오픈정렬(시즌미반영)'!AE46/'Calc_오픈정렬(시즌미반영)'!$F46*100)</f>
        <v>115.52935727572111</v>
      </c>
      <c r="AF46">
        <f>IF(OR('Calc_오픈정렬(시즌미반영)'!$F46="",'Calc_오픈정렬(시즌미반영)'!AF46=""),"",'Calc_오픈정렬(시즌미반영)'!AF46/'Calc_오픈정렬(시즌미반영)'!$F46*100)</f>
        <v>116.55335808480818</v>
      </c>
      <c r="AG46">
        <f>IF(OR('Calc_오픈정렬(시즌미반영)'!$F46="",'Calc_오픈정렬(시즌미반영)'!AG46=""),"",'Calc_오픈정렬(시즌미반영)'!AG46/'Calc_오픈정렬(시즌미반영)'!$F46*100)</f>
        <v>101.14335264300813</v>
      </c>
      <c r="AH46">
        <f>IF(OR('Calc_오픈정렬(시즌미반영)'!$F46="",'Calc_오픈정렬(시즌미반영)'!AH46=""),"",'Calc_오픈정렬(시즌미반영)'!AH46/'Calc_오픈정렬(시즌미반영)'!$F46*100)</f>
        <v>97.964467976414653</v>
      </c>
      <c r="AI46">
        <f>IF(OR('Calc_오픈정렬(시즌미반영)'!$F46="",'Calc_오픈정렬(시즌미반영)'!AI46=""),"",'Calc_오픈정렬(시즌미반영)'!AI46/'Calc_오픈정렬(시즌미반영)'!$F46*100)</f>
        <v>125.7676414595057</v>
      </c>
      <c r="AJ46">
        <f>IF(OR('Calc_오픈정렬(시즌미반영)'!$F46="",'Calc_오픈정렬(시즌미반영)'!AJ46=""),"",'Calc_오픈정렬(시즌미반영)'!AJ46/'Calc_오픈정렬(시즌미반영)'!$F46*100)</f>
        <v>122.97146416600535</v>
      </c>
      <c r="AK46">
        <f>IF(OR('Calc_오픈정렬(시즌미반영)'!$F46="",'Calc_오픈정렬(시즌미반영)'!AK46=""),"",'Calc_오픈정렬(시즌미반영)'!AK46/'Calc_오픈정렬(시즌미반영)'!$F46*100)</f>
        <v>143.88762884050584</v>
      </c>
      <c r="AL46">
        <f>IF(OR('Calc_오픈정렬(시즌미반영)'!$F46="",'Calc_오픈정렬(시즌미반영)'!AL46=""),"",'Calc_오픈정렬(시즌미반영)'!AL46/'Calc_오픈정렬(시즌미반영)'!$F46*100)</f>
        <v>153.05191890970923</v>
      </c>
      <c r="AM46">
        <f>IF(OR('Calc_오픈정렬(시즌미반영)'!$F46="",'Calc_오픈정렬(시즌미반영)'!AM46=""),"",'Calc_오픈정렬(시즌미반영)'!AM46/'Calc_오픈정렬(시즌미반영)'!$F46*100)</f>
        <v>158.92182253755672</v>
      </c>
      <c r="AN46">
        <f>IF(OR('Calc_오픈정렬(시즌미반영)'!$F46="",'Calc_오픈정렬(시즌미반영)'!AN46=""),"",'Calc_오픈정렬(시즌미반영)'!AN46/'Calc_오픈정렬(시즌미반영)'!$F46*100)</f>
        <v>143.36183717927426</v>
      </c>
      <c r="AO46">
        <f>IF(OR('Calc_오픈정렬(시즌미반영)'!$F46="",'Calc_오픈정렬(시즌미반영)'!AO46=""),"",'Calc_오픈정렬(시즌미반영)'!AO46/'Calc_오픈정렬(시즌미반영)'!$F46*100)</f>
        <v>131.0893426340036</v>
      </c>
      <c r="AP46">
        <f>IF(OR('Calc_오픈정렬(시즌미반영)'!$F46="",'Calc_오픈정렬(시즌미반영)'!AP46=""),"",'Calc_오픈정렬(시즌미반영)'!AP46/'Calc_오픈정렬(시즌미반영)'!$F46*100)</f>
        <v>147.44060134476246</v>
      </c>
      <c r="AQ46">
        <f>IF(OR('Calc_오픈정렬(시즌미반영)'!$F46="",'Calc_오픈정렬(시즌미반영)'!AQ46=""),"",'Calc_오픈정렬(시즌미반영)'!AQ46/'Calc_오픈정렬(시즌미반영)'!$F46*100)</f>
        <v>160.09407935604025</v>
      </c>
      <c r="AR46">
        <f>IF(OR('Calc_오픈정렬(시즌미반영)'!$F46="",'Calc_오픈정렬(시즌미반영)'!AR46=""),"",'Calc_오픈정렬(시즌미반영)'!AR46/'Calc_오픈정렬(시즌미반영)'!$F46*100)</f>
        <v>119.71672758762763</v>
      </c>
      <c r="AS46">
        <f>IF(OR('Calc_오픈정렬(시즌미반영)'!$F46="",'Calc_오픈정렬(시즌미반영)'!AS46=""),"",'Calc_오픈정렬(시즌미반영)'!AS46/'Calc_오픈정렬(시즌미반영)'!$F46*100)</f>
        <v>117.48943963250898</v>
      </c>
      <c r="AT46">
        <f>IF(OR('Calc_오픈정렬(시즌미반영)'!$F46="",'Calc_오픈정렬(시즌미반영)'!AT46=""),"",'Calc_오픈정렬(시즌미반영)'!AT46/'Calc_오픈정렬(시즌미반영)'!$F46*100)</f>
        <v>109.03022756148171</v>
      </c>
      <c r="AU46">
        <f>IF(OR('Calc_오픈정렬(시즌미반영)'!$F46="",'Calc_오픈정렬(시즌미반영)'!AU46=""),"",'Calc_오픈정렬(시즌미반영)'!AU46/'Calc_오픈정렬(시즌미반영)'!$F46*100)</f>
        <v>144.75130629059441</v>
      </c>
      <c r="AV46">
        <f>IF(OR('Calc_오픈정렬(시즌미반영)'!$F46="",'Calc_오픈정렬(시즌미반영)'!AV46=""),"",'Calc_오픈정렬(시즌미반영)'!AV46/'Calc_오픈정렬(시즌미반영)'!$F46*100)</f>
        <v>141.46036766341058</v>
      </c>
      <c r="AW46">
        <f>IF(OR('Calc_오픈정렬(시즌미반영)'!$F46="",'Calc_오픈정렬(시즌미반영)'!AW46=""),"",'Calc_오픈정렬(시즌미반영)'!AW46/'Calc_오픈정렬(시즌미반영)'!$F46*100)</f>
        <v>173.55434588356846</v>
      </c>
      <c r="AX46">
        <f>IF(OR('Calc_오픈정렬(시즌미반영)'!$F46="",'Calc_오픈정렬(시즌미반영)'!AX46=""),"",'Calc_오픈정렬(시즌미반영)'!AX46/'Calc_오픈정렬(시즌미반영)'!$F46*100)</f>
        <v>187.18700311969718</v>
      </c>
      <c r="AY46">
        <f>IF(OR('Calc_오픈정렬(시즌미반영)'!$F46="",'Calc_오픈정렬(시즌미반영)'!AY46=""),"",'Calc_오픈정렬(시즌미반영)'!AY46/'Calc_오픈정렬(시즌미반영)'!$F46*100)</f>
        <v>191.71915484880472</v>
      </c>
      <c r="AZ46">
        <f>IF(OR('Calc_오픈정렬(시즌미반영)'!$F46="",'Calc_오픈정렬(시즌미반영)'!AZ46=""),"",'Calc_오픈정렬(시즌미반영)'!AZ46/'Calc_오픈정렬(시즌미반영)'!$F46*100)</f>
        <v>156.53765903761163</v>
      </c>
      <c r="BA46">
        <f>IF(OR('Calc_오픈정렬(시즌미반영)'!$F46="",'Calc_오픈정렬(시즌미반영)'!BA46=""),"",'Calc_오픈정렬(시즌미반영)'!BA46/'Calc_오픈정렬(시즌미반영)'!$F46*100)</f>
        <v>160.4457564015853</v>
      </c>
      <c r="BB46">
        <f>IF(OR('Calc_오픈정렬(시즌미반영)'!$F46="",'Calc_오픈정렬(시즌미반영)'!BB46=""),"",'Calc_오픈정렬(시즌미반영)'!BB46/'Calc_오픈정렬(시즌미반영)'!$F46*100)</f>
        <v>198.13553702291588</v>
      </c>
      <c r="BC46">
        <f>IF(OR('Calc_오픈정렬(시즌미반영)'!$F46="",'Calc_오픈정렬(시즌미반영)'!BC46=""),"",'Calc_오픈정렬(시즌미반영)'!BC46/'Calc_오픈정렬(시즌미반영)'!$F46*100)</f>
        <v>167.5758361093026</v>
      </c>
      <c r="BD46">
        <f>IF(OR('Calc_오픈정렬(시즌미반영)'!$F46="",'Calc_오픈정렬(시즌미반영)'!BD46=""),"",'Calc_오픈정렬(시즌미반영)'!BD46/'Calc_오픈정렬(시즌미반영)'!$F46*100)</f>
        <v>147.47507948648254</v>
      </c>
      <c r="BE46">
        <f>IF(OR('Calc_오픈정렬(시즌미반영)'!$F46="",'Calc_오픈정렬(시즌미반영)'!BE46=""),"",'Calc_오픈정렬(시즌미반영)'!BE46/'Calc_오픈정렬(시즌미반영)'!$F46*100)</f>
        <v>142.88431491645085</v>
      </c>
      <c r="BF46">
        <f>IF(OR('Calc_오픈정렬(시즌미반영)'!$F46="",'Calc_오픈정렬(시즌미반영)'!BF46=""),"",'Calc_오픈정렬(시즌미반영)'!BF46/'Calc_오픈정렬(시즌미반영)'!$F46*100)</f>
        <v>124.54883914970006</v>
      </c>
      <c r="BG46">
        <f>IF(OR('Calc_오픈정렬(시즌미반영)'!$F46="",'Calc_오픈정렬(시즌미반영)'!BG46=""),"",'Calc_오픈정렬(시즌미반영)'!BG46/'Calc_오픈정렬(시즌미반영)'!$F46*100)</f>
        <v>156.1963254345826</v>
      </c>
      <c r="BH46">
        <f>IF(OR('Calc_오픈정렬(시즌미반영)'!$F46="",'Calc_오픈정렬(시즌미반영)'!BH46=""),"",'Calc_오픈정렬(시즌미반영)'!BH46/'Calc_오픈정렬(시즌미반영)'!$F46*100)</f>
        <v>151.49523081104655</v>
      </c>
      <c r="BI46">
        <f>IF(OR('Calc_오픈정렬(시즌미반영)'!$F46="",'Calc_오픈정렬(시즌미반영)'!BI46=""),"",'Calc_오픈정렬(시즌미반영)'!BI46/'Calc_오픈정렬(시즌미반영)'!$F46*100)</f>
        <v>188.45407482791097</v>
      </c>
      <c r="BJ46">
        <f>IF(OR('Calc_오픈정렬(시즌미반영)'!$F46="",'Calc_오픈정렬(시즌미반영)'!BJ46=""),"",'Calc_오픈정렬(시즌미반영)'!BJ46/'Calc_오픈정렬(시즌미반영)'!$F46*100)</f>
        <v>173.42677675920407</v>
      </c>
      <c r="BK46" t="str">
        <f>IF(OR('Calc_오픈정렬(시즌미반영)'!$F46="",'Calc_오픈정렬(시즌미반영)'!BK46=""),"",'Calc_오픈정렬(시즌미반영)'!BK46/'Calc_오픈정렬(시즌미반영)'!$F46*100)</f>
        <v/>
      </c>
      <c r="BL46" t="str">
        <f>IF(OR('Calc_오픈정렬(시즌미반영)'!$F46="",'Calc_오픈정렬(시즌미반영)'!BL46=""),"",'Calc_오픈정렬(시즌미반영)'!BL46/'Calc_오픈정렬(시즌미반영)'!$F46*100)</f>
        <v/>
      </c>
      <c r="BM46" t="str">
        <f>IF(OR('Calc_오픈정렬(시즌미반영)'!$F46="",'Calc_오픈정렬(시즌미반영)'!BM46=""),"",'Calc_오픈정렬(시즌미반영)'!BM46/'Calc_오픈정렬(시즌미반영)'!$F46*100)</f>
        <v/>
      </c>
      <c r="BN46" t="str">
        <f>IF(OR('Calc_오픈정렬(시즌미반영)'!$F46="",'Calc_오픈정렬(시즌미반영)'!BN46=""),"",'Calc_오픈정렬(시즌미반영)'!BN46/'Calc_오픈정렬(시즌미반영)'!$F46*100)</f>
        <v/>
      </c>
    </row>
    <row r="47" spans="1:66" x14ac:dyDescent="0.3">
      <c r="A47" t="str">
        <f>'Calc_오픈정렬(시즌미반영)'!A47</f>
        <v>(1036) #낙성대행운점</v>
      </c>
      <c r="B47" t="str">
        <f>'Calc_오픈정렬(시즌미반영)'!B47</f>
        <v>150-1</v>
      </c>
      <c r="C47">
        <f>'Calc_오픈정렬(시즌미반영)'!C47</f>
        <v>1</v>
      </c>
      <c r="D47" t="str">
        <f>'Calc_오픈정렬(시즌미반영)'!D47</f>
        <v>1</v>
      </c>
      <c r="E47" s="1">
        <f>'Calc_오픈정렬(시즌미반영)'!E47</f>
        <v>44531</v>
      </c>
      <c r="F47">
        <f>'Calc_오픈정렬(시즌미반영)'!F47</f>
        <v>6452216.666666667</v>
      </c>
      <c r="G47">
        <f>IF(OR('Calc_오픈정렬(시즌미반영)'!$F47="",'Calc_오픈정렬(시즌미반영)'!G47=""),"",'Calc_오픈정렬(시즌미반영)'!G47/'Calc_오픈정렬(시즌미반영)'!$F47*100)</f>
        <v>77.653932886114077</v>
      </c>
      <c r="H47">
        <f>IF(OR('Calc_오픈정렬(시즌미반영)'!$F47="",'Calc_오픈정렬(시즌미반영)'!H47=""),"",'Calc_오픈정렬(시즌미반영)'!H47/'Calc_오픈정렬(시즌미반영)'!$F47*100)</f>
        <v>75.843702293527031</v>
      </c>
      <c r="I47">
        <f>IF(OR('Calc_오픈정렬(시즌미반영)'!$F47="",'Calc_오픈정렬(시즌미반영)'!I47=""),"",'Calc_오픈정렬(시즌미반영)'!I47/'Calc_오픈정렬(시즌미반영)'!$F47*100)</f>
        <v>67.473090643267298</v>
      </c>
      <c r="J47">
        <f>IF(OR('Calc_오픈정렬(시즌미반영)'!$F47="",'Calc_오픈정렬(시즌미반영)'!J47=""),"",'Calc_오픈정렬(시즌미반영)'!J47/'Calc_오픈정렬(시즌미반영)'!$F47*100)</f>
        <v>92.143526901607459</v>
      </c>
      <c r="K47">
        <f>IF(OR('Calc_오픈정렬(시즌미반영)'!$F47="",'Calc_오픈정렬(시즌미반영)'!K47=""),"",'Calc_오픈정렬(시즌미반영)'!K47/'Calc_오픈정렬(시즌미반영)'!$F47*100)</f>
        <v>94.398565867544221</v>
      </c>
      <c r="L47">
        <f>IF(OR('Calc_오픈정렬(시즌미반영)'!$F47="",'Calc_오픈정렬(시즌미반영)'!L47=""),"",'Calc_오픈정렬(시즌미반영)'!L47/'Calc_오픈정렬(시즌미반영)'!$F47*100)</f>
        <v>101.55424621512503</v>
      </c>
      <c r="M47">
        <f>IF(OR('Calc_오픈정렬(시즌미반영)'!$F47="",'Calc_오픈정렬(시즌미반영)'!M47=""),"",'Calc_오픈정렬(시즌미반영)'!M47/'Calc_오픈정렬(시즌미반영)'!$F47*100)</f>
        <v>106.76950815352863</v>
      </c>
      <c r="N47">
        <f>IF(OR('Calc_오픈정렬(시즌미반영)'!$F47="",'Calc_오픈정렬(시즌미반영)'!N47=""),"",'Calc_오픈정렬(시즌미반영)'!N47/'Calc_오픈정렬(시즌미반영)'!$F47*100)</f>
        <v>103.77828808187365</v>
      </c>
      <c r="O47">
        <f>IF(OR('Calc_오픈정렬(시즌미반영)'!$F47="",'Calc_오픈정렬(시즌미반영)'!O47=""),"",'Calc_오픈정렬(시즌미반영)'!O47/'Calc_오픈정렬(시즌미반영)'!$F47*100)</f>
        <v>101.35586478032097</v>
      </c>
      <c r="P47">
        <f>IF(OR('Calc_오픈정렬(시즌미반영)'!$F47="",'Calc_오픈정렬(시즌미반영)'!P47=""),"",'Calc_오픈정렬(시즌미반영)'!P47/'Calc_오픈정렬(시즌미반영)'!$F47*100)</f>
        <v>108.49139701342949</v>
      </c>
      <c r="Q47">
        <f>IF(OR('Calc_오픈정렬(시즌미반영)'!$F47="",'Calc_오픈정렬(시즌미반영)'!Q47=""),"",'Calc_오픈정렬(시즌미반영)'!Q47/'Calc_오픈정렬(시즌미반영)'!$F47*100)</f>
        <v>123.00268899835456</v>
      </c>
      <c r="R47">
        <f>IF(OR('Calc_오픈정렬(시즌미반영)'!$F47="",'Calc_오픈정렬(시즌미반영)'!R47=""),"",'Calc_오픈정렬(시즌미반영)'!R47/'Calc_오픈정렬(시즌미반영)'!$F47*100)</f>
        <v>99.892801698641037</v>
      </c>
      <c r="S47">
        <f>IF(OR('Calc_오픈정렬(시즌미반영)'!$F47="",'Calc_오픈정렬(시즌미반영)'!S47=""),"",'Calc_오픈정렬(시즌미반영)'!S47/'Calc_오픈정렬(시즌미반영)'!$F47*100)</f>
        <v>99.528585783180461</v>
      </c>
      <c r="T47">
        <f>IF(OR('Calc_오픈정렬(시즌미반영)'!$F47="",'Calc_오픈정렬(시즌미반영)'!T47=""),"",'Calc_오픈정렬(시즌미반영)'!T47/'Calc_오픈정렬(시즌미반영)'!$F47*100)</f>
        <v>91.063277994900972</v>
      </c>
      <c r="U47">
        <f>IF(OR('Calc_오픈정렬(시즌미반영)'!$F47="",'Calc_오픈정렬(시즌미반영)'!U47=""),"",'Calc_오픈정렬(시즌미반영)'!U47/'Calc_오픈정렬(시즌미반영)'!$F47*100)</f>
        <v>93.863865906548909</v>
      </c>
      <c r="V47">
        <f>IF(OR('Calc_오픈정렬(시즌미반영)'!$F47="",'Calc_오픈정렬(시즌미반영)'!V47=""),"",'Calc_오픈정렬(시즌미반영)'!V47/'Calc_오픈정렬(시즌미반영)'!$F47*100)</f>
        <v>104.41217876027102</v>
      </c>
      <c r="W47">
        <f>IF(OR('Calc_오픈정렬(시즌미반영)'!$F47="",'Calc_오픈정렬(시즌미반영)'!W47=""),"",'Calc_오픈정렬(시즌미반영)'!W47/'Calc_오픈정렬(시즌미반영)'!$F47*100)</f>
        <v>108.36275905179873</v>
      </c>
      <c r="X47">
        <f>IF(OR('Calc_오픈정렬(시즌미반영)'!$F47="",'Calc_오픈정렬(시즌미반영)'!X47=""),"",'Calc_오픈정렬(시즌미반영)'!X47/'Calc_오픈정렬(시즌미반영)'!$F47*100)</f>
        <v>120.46092686492756</v>
      </c>
      <c r="Y47">
        <f>IF(OR('Calc_오픈정렬(시즌미반영)'!$F47="",'Calc_오픈정렬(시즌미반영)'!Y47=""),"",'Calc_오픈정렬(시즌미반영)'!Y47/'Calc_오픈정렬(시즌미반영)'!$F47*100)</f>
        <v>106.08137255155205</v>
      </c>
      <c r="Z47">
        <f>IF(OR('Calc_오픈정렬(시즌미반영)'!$F47="",'Calc_오픈정렬(시즌미반영)'!Z47=""),"",'Calc_오픈정렬(시즌미반영)'!Z47/'Calc_오픈정렬(시즌미반영)'!$F47*100)</f>
        <v>121.20020768056456</v>
      </c>
      <c r="AA47">
        <f>IF(OR('Calc_오픈정렬(시즌미반영)'!$F47="",'Calc_오픈정렬(시즌미반영)'!AA47=""),"",'Calc_오픈정렬(시즌미반영)'!AA47/'Calc_오픈정렬(시즌미반영)'!$F47*100)</f>
        <v>108.55494106676515</v>
      </c>
      <c r="AB47">
        <f>IF(OR('Calc_오픈정렬(시즌미반영)'!$F47="",'Calc_오픈정렬(시즌미반영)'!AB47=""),"",'Calc_오픈정렬(시즌미반영)'!AB47/'Calc_오픈정렬(시즌미반영)'!$F47*100)</f>
        <v>101.67513490195876</v>
      </c>
      <c r="AC47">
        <f>IF(OR('Calc_오픈정렬(시즌미반영)'!$F47="",'Calc_오픈정렬(시즌미반영)'!AC47=""),"",'Calc_오픈정렬(시즌미반영)'!AC47/'Calc_오픈정렬(시즌미반영)'!$F47*100)</f>
        <v>124.24412282083934</v>
      </c>
      <c r="AD47">
        <f>IF(OR('Calc_오픈정렬(시즌미반영)'!$F47="",'Calc_오픈정렬(시즌미반영)'!AD47=""),"",'Calc_오픈정렬(시즌미반영)'!AD47/'Calc_오픈정렬(시즌미반영)'!$F47*100)</f>
        <v>103.46521738007351</v>
      </c>
      <c r="AE47">
        <f>IF(OR('Calc_오픈정렬(시즌미반영)'!$F47="",'Calc_오픈정렬(시즌미반영)'!AE47=""),"",'Calc_오픈정렬(시즌미반영)'!AE47/'Calc_오픈정렬(시즌미반영)'!$F47*100)</f>
        <v>116.18456706093254</v>
      </c>
      <c r="AF47">
        <f>IF(OR('Calc_오픈정렬(시즌미반영)'!$F47="",'Calc_오픈정렬(시즌미반영)'!AF47=""),"",'Calc_오픈정렬(시즌미반영)'!AF47/'Calc_오픈정렬(시즌미반영)'!$F47*100)</f>
        <v>97.645976963989114</v>
      </c>
      <c r="AG47">
        <f>IF(OR('Calc_오픈정렬(시즌미반영)'!$F47="",'Calc_오픈정렬(시즌미반영)'!AG47=""),"",'Calc_오픈정렬(시즌미반영)'!AG47/'Calc_오픈정렬(시즌미반영)'!$F47*100)</f>
        <v>110.2648960434786</v>
      </c>
      <c r="AH47">
        <f>IF(OR('Calc_오픈정렬(시즌미반영)'!$F47="",'Calc_오픈정렬(시즌미반영)'!AH47=""),"",'Calc_오픈정렬(시즌미반영)'!AH47/'Calc_오픈정렬(시즌미반영)'!$F47*100)</f>
        <v>118.60668039149336</v>
      </c>
      <c r="AI47">
        <f>IF(OR('Calc_오픈정렬(시즌미반영)'!$F47="",'Calc_오픈정렬(시즌미반영)'!AI47=""),"",'Calc_오픈정렬(시즌미반영)'!AI47/'Calc_오픈정렬(시즌미반영)'!$F47*100)</f>
        <v>119.75589784389345</v>
      </c>
      <c r="AJ47">
        <f>IF(OR('Calc_오픈정렬(시즌미반영)'!$F47="",'Calc_오픈정렬(시즌미반영)'!AJ47=""),"",'Calc_오픈정렬(시즌미반영)'!AJ47/'Calc_오픈정렬(시즌미반영)'!$F47*100)</f>
        <v>112.45933568050258</v>
      </c>
      <c r="AK47">
        <f>IF(OR('Calc_오픈정렬(시즌미반영)'!$F47="",'Calc_오픈정렬(시즌미반영)'!AK47=""),"",'Calc_오픈정렬(시즌미반영)'!AK47/'Calc_오픈정렬(시즌미반영)'!$F47*100)</f>
        <v>117.23180405700366</v>
      </c>
      <c r="AL47">
        <f>IF(OR('Calc_오픈정렬(시즌미반영)'!$F47="",'Calc_오픈정렬(시즌미반영)'!AL47=""),"",'Calc_오픈정렬(시즌미반영)'!AL47/'Calc_오픈정렬(시즌미반영)'!$F47*100)</f>
        <v>120.73168652633591</v>
      </c>
      <c r="AM47">
        <f>IF(OR('Calc_오픈정렬(시즌미반영)'!$F47="",'Calc_오픈정렬(시즌미반영)'!AM47=""),"",'Calc_오픈정렬(시즌미반영)'!AM47/'Calc_오픈정렬(시즌미반영)'!$F47*100)</f>
        <v>116.10335466105963</v>
      </c>
      <c r="AN47">
        <f>IF(OR('Calc_오픈정렬(시즌미반영)'!$F47="",'Calc_오픈정렬(시즌미반영)'!AN47=""),"",'Calc_오픈정렬(시즌미반영)'!AN47/'Calc_오픈정렬(시즌미반영)'!$F47*100)</f>
        <v>109.44006323408233</v>
      </c>
      <c r="AO47">
        <f>IF(OR('Calc_오픈정렬(시즌미반영)'!$F47="",'Calc_오픈정렬(시즌미반영)'!AO47=""),"",'Calc_오픈정렬(시즌미반영)'!AO47/'Calc_오픈정렬(시즌미반영)'!$F47*100)</f>
        <v>127.14064675447456</v>
      </c>
      <c r="AP47">
        <f>IF(OR('Calc_오픈정렬(시즌미반영)'!$F47="",'Calc_오픈정렬(시즌미반영)'!AP47=""),"",'Calc_오픈정렬(시즌미반영)'!AP47/'Calc_오픈정렬(시즌미반영)'!$F47*100)</f>
        <v>111.03486398731184</v>
      </c>
      <c r="AQ47">
        <f>IF(OR('Calc_오픈정렬(시즌미반영)'!$F47="",'Calc_오픈정렬(시즌미반영)'!AQ47=""),"",'Calc_오픈정렬(시즌미반영)'!AQ47/'Calc_오픈정렬(시즌미반영)'!$F47*100)</f>
        <v>104.67735894382551</v>
      </c>
      <c r="AR47">
        <f>IF(OR('Calc_오픈정렬(시즌미반영)'!$F47="",'Calc_오픈정렬(시즌미반영)'!AR47=""),"",'Calc_오픈정렬(시즌미반영)'!AR47/'Calc_오픈정렬(시즌미반영)'!$F47*100)</f>
        <v>95.632405400727919</v>
      </c>
      <c r="AS47">
        <f>IF(OR('Calc_오픈정렬(시즌미반영)'!$F47="",'Calc_오픈정렬(시즌미반영)'!AS47=""),"",'Calc_오픈정렬(시즌미반영)'!AS47/'Calc_오픈정렬(시즌미반영)'!$F47*100)</f>
        <v>98.341706855266793</v>
      </c>
      <c r="AT47">
        <f>IF(OR('Calc_오픈정렬(시즌미반영)'!$F47="",'Calc_오픈정렬(시즌미반영)'!AT47=""),"",'Calc_오픈정렬(시즌미반영)'!AT47/'Calc_오픈정렬(시즌미반영)'!$F47*100)</f>
        <v>105.58975855842823</v>
      </c>
      <c r="AU47">
        <f>IF(OR('Calc_오픈정렬(시즌미반영)'!$F47="",'Calc_오픈정렬(시즌미반영)'!AU47=""),"",'Calc_오픈정렬(시즌미반영)'!AU47/'Calc_오픈정렬(시즌미반영)'!$F47*100)</f>
        <v>111.41457845236648</v>
      </c>
      <c r="AV47">
        <f>IF(OR('Calc_오픈정렬(시즌미반영)'!$F47="",'Calc_오픈정렬(시즌미반영)'!AV47=""),"",'Calc_오픈정렬(시즌미반영)'!AV47/'Calc_오픈정렬(시즌미반영)'!$F47*100)</f>
        <v>136.4620944223303</v>
      </c>
      <c r="AW47">
        <f>IF(OR('Calc_오픈정렬(시즌미반영)'!$F47="",'Calc_오픈정렬(시즌미반영)'!AW47=""),"",'Calc_오픈정렬(시즌미반영)'!AW47/'Calc_오픈정렬(시즌미반영)'!$F47*100)</f>
        <v>133.25156987391929</v>
      </c>
      <c r="AX47">
        <f>IF(OR('Calc_오픈정렬(시즌미반영)'!$F47="",'Calc_오픈정렬(시즌미반영)'!AX47=""),"",'Calc_오픈정렬(시즌미반영)'!AX47/'Calc_오픈정렬(시즌미반영)'!$F47*100)</f>
        <v>128.81356019765818</v>
      </c>
      <c r="AY47">
        <f>IF(OR('Calc_오픈정렬(시즌미반영)'!$F47="",'Calc_오픈정렬(시즌미반영)'!AY47=""),"",'Calc_오픈정렬(시즌미반영)'!AY47/'Calc_오픈정렬(시즌미반영)'!$F47*100)</f>
        <v>134.8654338431495</v>
      </c>
      <c r="AZ47">
        <f>IF(OR('Calc_오픈정렬(시즌미반영)'!$F47="",'Calc_오픈정렬(시즌미반영)'!AZ47=""),"",'Calc_오픈정렬(시즌미반영)'!AZ47/'Calc_오픈정렬(시즌미반영)'!$F47*100)</f>
        <v>125.78700343292873</v>
      </c>
      <c r="BA47">
        <f>IF(OR('Calc_오픈정렬(시즌미반영)'!$F47="",'Calc_오픈정렬(시즌미반영)'!BA47=""),"",'Calc_오픈정렬(시즌미반영)'!BA47/'Calc_오픈정렬(시즌미반영)'!$F47*100)</f>
        <v>146.64231672319332</v>
      </c>
      <c r="BB47">
        <f>IF(OR('Calc_오픈정렬(시즌미반영)'!$F47="",'Calc_오픈정렬(시즌미반영)'!BB47=""),"",'Calc_오픈정렬(시즌미반영)'!BB47/'Calc_오픈정렬(시즌미반영)'!$F47*100)</f>
        <v>123.44501760376924</v>
      </c>
      <c r="BC47">
        <f>IF(OR('Calc_오픈정렬(시즌미반영)'!$F47="",'Calc_오픈정렬(시즌미반영)'!BC47=""),"",'Calc_오픈정렬(시즌미반영)'!BC47/'Calc_오픈정렬(시즌미반영)'!$F47*100)</f>
        <v>115.77308056921005</v>
      </c>
      <c r="BD47">
        <f>IF(OR('Calc_오픈정렬(시즌미반영)'!$F47="",'Calc_오픈정렬(시즌미반영)'!BD47=""),"",'Calc_오픈정렬(시즌미반영)'!BD47/'Calc_오픈정렬(시즌미반영)'!$F47*100)</f>
        <v>115.1684821495455</v>
      </c>
      <c r="BE47">
        <f>IF(OR('Calc_오픈정렬(시즌미반영)'!$F47="",'Calc_오픈정렬(시즌미반영)'!BE47=""),"",'Calc_오픈정렬(시즌미반영)'!BE47/'Calc_오픈정렬(시즌미반영)'!$F47*100)</f>
        <v>102.34405230243868</v>
      </c>
      <c r="BF47">
        <f>IF(OR('Calc_오픈정렬(시즌미반영)'!$F47="",'Calc_오픈정렬(시즌미반영)'!BF47=""),"",'Calc_오픈정렬(시즌미반영)'!BF47/'Calc_오픈정렬(시즌미반영)'!$F47*100)</f>
        <v>119.35247059795987</v>
      </c>
      <c r="BG47">
        <f>IF(OR('Calc_오픈정렬(시즌미반영)'!$F47="",'Calc_오픈정렬(시즌미반영)'!BG47=""),"",'Calc_오픈정렬(시즌미반영)'!BG47/'Calc_오픈정렬(시즌미반영)'!$F47*100)</f>
        <v>121.02026951977744</v>
      </c>
      <c r="BH47">
        <f>IF(OR('Calc_오픈정렬(시즌미반영)'!$F47="",'Calc_오픈정렬(시즌미반영)'!BH47=""),"",'Calc_오픈정렬(시즌미반영)'!BH47/'Calc_오픈정렬(시즌미반영)'!$F47*100)</f>
        <v>136.69333278227379</v>
      </c>
      <c r="BI47">
        <f>IF(OR('Calc_오픈정렬(시즌미반영)'!$F47="",'Calc_오픈정렬(시즌미반영)'!BI47=""),"",'Calc_오픈정렬(시즌미반영)'!BI47/'Calc_오픈정렬(시즌미반영)'!$F47*100)</f>
        <v>114.48422118496744</v>
      </c>
      <c r="BJ47" t="str">
        <f>IF(OR('Calc_오픈정렬(시즌미반영)'!$F47="",'Calc_오픈정렬(시즌미반영)'!BJ47=""),"",'Calc_오픈정렬(시즌미반영)'!BJ47/'Calc_오픈정렬(시즌미반영)'!$F47*100)</f>
        <v/>
      </c>
      <c r="BK47" t="str">
        <f>IF(OR('Calc_오픈정렬(시즌미반영)'!$F47="",'Calc_오픈정렬(시즌미반영)'!BK47=""),"",'Calc_오픈정렬(시즌미반영)'!BK47/'Calc_오픈정렬(시즌미반영)'!$F47*100)</f>
        <v/>
      </c>
      <c r="BL47" t="str">
        <f>IF(OR('Calc_오픈정렬(시즌미반영)'!$F47="",'Calc_오픈정렬(시즌미반영)'!BL47=""),"",'Calc_오픈정렬(시즌미반영)'!BL47/'Calc_오픈정렬(시즌미반영)'!$F47*100)</f>
        <v/>
      </c>
      <c r="BM47" t="str">
        <f>IF(OR('Calc_오픈정렬(시즌미반영)'!$F47="",'Calc_오픈정렬(시즌미반영)'!BM47=""),"",'Calc_오픈정렬(시즌미반영)'!BM47/'Calc_오픈정렬(시즌미반영)'!$F47*100)</f>
        <v/>
      </c>
      <c r="BN47" t="str">
        <f>IF(OR('Calc_오픈정렬(시즌미반영)'!$F47="",'Calc_오픈정렬(시즌미반영)'!BN47=""),"",'Calc_오픈정렬(시즌미반영)'!BN47/'Calc_오픈정렬(시즌미반영)'!$F47*100)</f>
        <v/>
      </c>
    </row>
    <row r="48" spans="1:66" x14ac:dyDescent="0.3">
      <c r="A48" t="str">
        <f>'Calc_오픈정렬(시즌미반영)'!A48</f>
        <v>(1037) #신림퍼스트점</v>
      </c>
      <c r="B48" t="str">
        <f>'Calc_오픈정렬(시즌미반영)'!B48</f>
        <v>150-2</v>
      </c>
      <c r="C48">
        <f>'Calc_오픈정렬(시즌미반영)'!C48</f>
        <v>2</v>
      </c>
      <c r="D48" t="str">
        <f>'Calc_오픈정렬(시즌미반영)'!D48</f>
        <v>2</v>
      </c>
      <c r="E48" s="1">
        <f>'Calc_오픈정렬(시즌미반영)'!E48</f>
        <v>44562</v>
      </c>
      <c r="F48">
        <f>'Calc_오픈정렬(시즌미반영)'!F48</f>
        <v>2457056.6666666665</v>
      </c>
      <c r="G48">
        <f>IF(OR('Calc_오픈정렬(시즌미반영)'!$F48="",'Calc_오픈정렬(시즌미반영)'!G48=""),"",'Calc_오픈정렬(시즌미반영)'!G48/'Calc_오픈정렬(시즌미반영)'!$F48*100)</f>
        <v>41.370637225840682</v>
      </c>
      <c r="H48">
        <f>IF(OR('Calc_오픈정렬(시즌미반영)'!$F48="",'Calc_오픈정렬(시즌미반영)'!H48=""),"",'Calc_오픈정렬(시즌미반영)'!H48/'Calc_오픈정렬(시즌미반영)'!$F48*100)</f>
        <v>32.030193307168339</v>
      </c>
      <c r="I48">
        <f>IF(OR('Calc_오픈정렬(시즌미반영)'!$F48="",'Calc_오픈정렬(시즌미반영)'!I48=""),"",'Calc_오픈정렬(시즌미반영)'!I48/'Calc_오픈정렬(시즌미반영)'!$F48*100)</f>
        <v>56.297846881838296</v>
      </c>
      <c r="J48">
        <f>IF(OR('Calc_오픈정렬(시즌미반영)'!$F48="",'Calc_오픈정렬(시즌미반영)'!J48=""),"",'Calc_오픈정렬(시즌미반영)'!J48/'Calc_오픈정렬(시즌미반영)'!$F48*100)</f>
        <v>49.475456406513487</v>
      </c>
      <c r="K48">
        <f>IF(OR('Calc_오픈정렬(시즌미반영)'!$F48="",'Calc_오픈정렬(시즌미반영)'!K48=""),"",'Calc_오픈정렬(시즌미반영)'!K48/'Calc_오픈정렬(시즌미반영)'!$F48*100)</f>
        <v>76.03324845309497</v>
      </c>
      <c r="L48">
        <f>IF(OR('Calc_오픈정렬(시즌미반영)'!$F48="",'Calc_오픈정렬(시즌미반영)'!L48=""),"",'Calc_오픈정렬(시즌미반영)'!L48/'Calc_오픈정렬(시즌미반영)'!$F48*100)</f>
        <v>115.93017119398957</v>
      </c>
      <c r="M48">
        <f>IF(OR('Calc_오픈정렬(시즌미반영)'!$F48="",'Calc_오픈정렬(시즌미반영)'!M48=""),"",'Calc_오픈정렬(시즌미반영)'!M48/'Calc_오픈정렬(시즌미반영)'!$F48*100)</f>
        <v>112.31934686081044</v>
      </c>
      <c r="N48">
        <f>IF(OR('Calc_오픈정렬(시즌미반영)'!$F48="",'Calc_오픈정렬(시즌미반영)'!N48=""),"",'Calc_오픈정렬(시즌미반영)'!N48/'Calc_오픈정렬(시즌미반영)'!$F48*100)</f>
        <v>141.49449815972227</v>
      </c>
      <c r="O48">
        <f>IF(OR('Calc_오픈정렬(시즌미반영)'!$F48="",'Calc_오픈정렬(시즌미반영)'!O48=""),"",'Calc_오픈정렬(시즌미반영)'!O48/'Calc_오픈정렬(시즌미반영)'!$F48*100)</f>
        <v>104.7472789258693</v>
      </c>
      <c r="P48">
        <f>IF(OR('Calc_오픈정렬(시즌미반영)'!$F48="",'Calc_오픈정렬(시즌미반영)'!P48=""),"",'Calc_오픈정렬(시즌미반영)'!P48/'Calc_오픈정렬(시즌미반영)'!$F48*100)</f>
        <v>112.37836055877155</v>
      </c>
      <c r="Q48">
        <f>IF(OR('Calc_오픈정렬(시즌미반영)'!$F48="",'Calc_오픈정렬(시즌미반영)'!Q48=""),"",'Calc_오픈정렬(시즌미반영)'!Q48/'Calc_오픈정렬(시즌미반영)'!$F48*100)</f>
        <v>99.11045329303218</v>
      </c>
      <c r="R48">
        <f>IF(OR('Calc_오픈정렬(시즌미반영)'!$F48="",'Calc_오픈정렬(시즌미반영)'!R48=""),"",'Calc_오픈정렬(시즌미반영)'!R48/'Calc_오픈정렬(시즌미반영)'!$F48*100)</f>
        <v>112.33114960040265</v>
      </c>
      <c r="S48">
        <f>IF(OR('Calc_오픈정렬(시즌미반영)'!$F48="",'Calc_오픈정렬(시즌미반영)'!S48=""),"",'Calc_오픈정렬(시즌미반영)'!S48/'Calc_오픈정렬(시즌미반영)'!$F48*100)</f>
        <v>95.290028584336</v>
      </c>
      <c r="T48">
        <f>IF(OR('Calc_오픈정렬(시즌미반영)'!$F48="",'Calc_오픈정렬(시즌미반영)'!T48=""),"",'Calc_오픈정렬(시즌미반영)'!T48/'Calc_오픈정렬(시즌미반영)'!$F48*100)</f>
        <v>94.385287545939121</v>
      </c>
      <c r="U48">
        <f>IF(OR('Calc_오픈정렬(시즌미반영)'!$F48="",'Calc_오픈정렬(시즌미반영)'!U48=""),"",'Calc_오픈정렬(시즌미반영)'!U48/'Calc_오픈정렬(시즌미반영)'!$F48*100)</f>
        <v>112.3563830436688</v>
      </c>
      <c r="V48">
        <f>IF(OR('Calc_오픈정렬(시즌미반영)'!$F48="",'Calc_오픈정렬(시즌미반영)'!V48=""),"",'Calc_오픈정렬(시즌미반영)'!V48/'Calc_오픈정렬(시즌미반영)'!$F48*100)</f>
        <v>111.39262830731079</v>
      </c>
      <c r="W48">
        <f>IF(OR('Calc_오픈정렬(시즌미반영)'!$F48="",'Calc_오픈정렬(시즌미반영)'!W48=""),"",'Calc_오픈정렬(시즌미반영)'!W48/'Calc_오픈정렬(시즌미반영)'!$F48*100)</f>
        <v>118.40874650835622</v>
      </c>
      <c r="X48">
        <f>IF(OR('Calc_오픈정렬(시즌미반영)'!$F48="",'Calc_오픈정렬(시즌미반영)'!X48=""),"",'Calc_오픈정렬(시즌미반영)'!X48/'Calc_오픈정렬(시즌미반영)'!$F48*100)</f>
        <v>112.57249527551258</v>
      </c>
      <c r="Y48">
        <f>IF(OR('Calc_오픈정렬(시즌미반영)'!$F48="",'Calc_오픈정렬(시즌미반영)'!Y48=""),"",'Calc_오픈정렬(시즌미반영)'!Y48/'Calc_오픈정렬(시즌미반영)'!$F48*100)</f>
        <v>136.73270322079128</v>
      </c>
      <c r="Z48">
        <f>IF(OR('Calc_오픈정렬(시즌미반영)'!$F48="",'Calc_오픈정렬(시즌미반영)'!Z48=""),"",'Calc_오픈정렬(시즌미반영)'!Z48/'Calc_오픈정렬(시즌미반영)'!$F48*100)</f>
        <v>115.38602419968609</v>
      </c>
      <c r="AA48">
        <f>IF(OR('Calc_오픈정렬(시즌미반영)'!$F48="",'Calc_오픈정렬(시즌미반영)'!AA48=""),"",'Calc_오픈정렬(시즌미반영)'!AA48/'Calc_오픈정렬(시즌미반영)'!$F48*100)</f>
        <v>114.1854006894428</v>
      </c>
      <c r="AB48">
        <f>IF(OR('Calc_오픈정렬(시즌미반영)'!$F48="",'Calc_오픈정렬(시즌미반영)'!AB48=""),"",'Calc_오픈정렬(시즌미반영)'!AB48/'Calc_오픈정렬(시즌미반영)'!$F48*100)</f>
        <v>120.16002886922972</v>
      </c>
      <c r="AC48">
        <f>IF(OR('Calc_오픈정렬(시즌미반영)'!$F48="",'Calc_오픈정렬(시즌미반영)'!AC48=""),"",'Calc_오픈정렬(시즌미반영)'!AC48/'Calc_오픈정렬(시즌미반영)'!$F48*100)</f>
        <v>129.52082233892315</v>
      </c>
      <c r="AD48">
        <f>IF(OR('Calc_오픈정렬(시즌미반영)'!$F48="",'Calc_오픈정렬(시즌미반영)'!AD48=""),"",'Calc_오픈정렬(시즌미반영)'!AD48/'Calc_오픈정렬(시즌미반영)'!$F48*100)</f>
        <v>114.5476226976179</v>
      </c>
      <c r="AE48">
        <f>IF(OR('Calc_오픈정렬(시즌미반영)'!$F48="",'Calc_오픈정렬(시즌미반영)'!AE48=""),"",'Calc_오픈정렬(시즌미반영)'!AE48/'Calc_오픈정렬(시즌미반영)'!$F48*100)</f>
        <v>110.66696331789933</v>
      </c>
      <c r="AF48">
        <f>IF(OR('Calc_오픈정렬(시즌미반영)'!$F48="",'Calc_오픈정렬(시즌미반영)'!AF48=""),"",'Calc_오픈정렬(시즌미반영)'!AF48/'Calc_오픈정렬(시즌미반영)'!$F48*100)</f>
        <v>97.531328133796947</v>
      </c>
      <c r="AG48">
        <f>IF(OR('Calc_오픈정렬(시즌미반영)'!$F48="",'Calc_오픈정렬(시즌미반영)'!AG48=""),"",'Calc_오픈정렬(시즌미반영)'!AG48/'Calc_오픈정렬(시즌미반영)'!$F48*100)</f>
        <v>133.45439055129648</v>
      </c>
      <c r="AH48">
        <f>IF(OR('Calc_오픈정렬(시즌미반영)'!$F48="",'Calc_오픈정렬(시즌미반영)'!AH48=""),"",'Calc_오픈정렬(시즌미반영)'!AH48/'Calc_오픈정렬(시즌미반영)'!$F48*100)</f>
        <v>112.45975876285583</v>
      </c>
      <c r="AI48">
        <f>IF(OR('Calc_오픈정렬(시즌미반영)'!$F48="",'Calc_오픈정렬(시즌미반영)'!AI48=""),"",'Calc_오픈정렬(시즌미반영)'!AI48/'Calc_오픈정렬(시즌미반영)'!$F48*100)</f>
        <v>119.12220176715502</v>
      </c>
      <c r="AJ48">
        <f>IF(OR('Calc_오픈정렬(시즌미반영)'!$F48="",'Calc_오픈정렬(시즌미반영)'!AJ48=""),"",'Calc_오픈정렬(시즌미반영)'!AJ48/'Calc_오픈정렬(시즌미반영)'!$F48*100)</f>
        <v>132.23138253493002</v>
      </c>
      <c r="AK48">
        <f>IF(OR('Calc_오픈정렬(시즌미반영)'!$F48="",'Calc_오픈정렬(시즌미반영)'!AK48=""),"",'Calc_오픈정렬(시즌미반영)'!AK48/'Calc_오픈정렬(시즌미반영)'!$F48*100)</f>
        <v>132.82965933494955</v>
      </c>
      <c r="AL48">
        <f>IF(OR('Calc_오픈정렬(시즌미반영)'!$F48="",'Calc_오픈정렬(시즌미반영)'!AL48=""),"",'Calc_오픈정렬(시즌미반영)'!AL48/'Calc_오픈정렬(시즌미반영)'!$F48*100)</f>
        <v>125.03781624898083</v>
      </c>
      <c r="AM48">
        <f>IF(OR('Calc_오픈정렬(시즌미반영)'!$F48="",'Calc_오픈정렬(시즌미반영)'!AM48=""),"",'Calc_오픈정렬(시즌미반영)'!AM48/'Calc_오픈정렬(시즌미반영)'!$F48*100)</f>
        <v>134.14017042070662</v>
      </c>
      <c r="AN48">
        <f>IF(OR('Calc_오픈정렬(시즌미반영)'!$F48="",'Calc_오픈정렬(시즌미반영)'!AN48=""),"",'Calc_오픈정렬(시즌미반영)'!AN48/'Calc_오픈정렬(시즌미반영)'!$F48*100)</f>
        <v>143.51317362101267</v>
      </c>
      <c r="AO48">
        <f>IF(OR('Calc_오픈정렬(시즌미반영)'!$F48="",'Calc_오픈정렬(시즌미반영)'!AO48=""),"",'Calc_오픈정렬(시즌미반영)'!AO48/'Calc_오픈정렬(시즌미반영)'!$F48*100)</f>
        <v>148.85289580894215</v>
      </c>
      <c r="AP48">
        <f>IF(OR('Calc_오픈정렬(시즌미반영)'!$F48="",'Calc_오픈정렬(시즌미반영)'!AP48=""),"",'Calc_오픈정렬(시즌미반영)'!AP48/'Calc_오픈정렬(시즌미반영)'!$F48*100)</f>
        <v>135.59719827381542</v>
      </c>
      <c r="AQ48">
        <f>IF(OR('Calc_오픈정렬(시즌미반영)'!$F48="",'Calc_오픈정렬(시즌미반영)'!AQ48=""),"",'Calc_오픈정렬(시즌미반영)'!AQ48/'Calc_오픈정렬(시즌미반영)'!$F48*100)</f>
        <v>115.11944508131002</v>
      </c>
      <c r="AR48">
        <f>IF(OR('Calc_오픈정렬(시즌미반영)'!$F48="",'Calc_오픈정렬(시즌미반영)'!AR48=""),"",'Calc_오픈정렬(시즌미반영)'!AR48/'Calc_오픈정렬(시즌미반영)'!$F48*100)</f>
        <v>120.00130237126537</v>
      </c>
      <c r="AS48">
        <f>IF(OR('Calc_오픈정렬(시즌미반영)'!$F48="",'Calc_오픈정렬(시즌미반영)'!AS48=""),"",'Calc_오픈정렬(시즌미반영)'!AS48/'Calc_오픈정렬(시즌미반영)'!$F48*100)</f>
        <v>140.97558460868493</v>
      </c>
      <c r="AT48">
        <f>IF(OR('Calc_오픈정렬(시즌미반영)'!$F48="",'Calc_오픈정렬(시즌미반영)'!AT48=""),"",'Calc_오픈정렬(시즌미반영)'!AT48/'Calc_오픈정렬(시즌미반영)'!$F48*100)</f>
        <v>133.23665035537101</v>
      </c>
      <c r="AU48">
        <f>IF(OR('Calc_오픈정렬(시즌미반영)'!$F48="",'Calc_오픈정렬(시즌미반영)'!AU48=""),"",'Calc_오픈정렬(시즌미반영)'!AU48/'Calc_오픈정렬(시즌미반영)'!$F48*100)</f>
        <v>90.13223138253494</v>
      </c>
      <c r="AV48">
        <f>IF(OR('Calc_오픈정렬(시즌미반영)'!$F48="",'Calc_오픈정렬(시즌미반영)'!AV48=""),"",'Calc_오픈정렬(시즌미반영)'!AV48/'Calc_오픈정렬(시즌미반영)'!$F48*100)</f>
        <v>90.378460949889913</v>
      </c>
      <c r="AW48">
        <f>IF(OR('Calc_오픈정렬(시즌미반영)'!$F48="",'Calc_오픈정렬(시즌미반영)'!AW48=""),"",'Calc_오픈정렬(시즌미반영)'!AW48/'Calc_오픈정렬(시즌미반영)'!$F48*100)</f>
        <v>79.536220165862417</v>
      </c>
      <c r="AX48">
        <f>IF(OR('Calc_오픈정렬(시즌미반영)'!$F48="",'Calc_오픈정렬(시즌미반영)'!AX48=""),"",'Calc_오픈정렬(시즌미반영)'!AX48/'Calc_오픈정렬(시즌미반영)'!$F48*100)</f>
        <v>79.035621210744026</v>
      </c>
      <c r="AY48">
        <f>IF(OR('Calc_오픈정렬(시즌미반영)'!$F48="",'Calc_오픈정렬(시즌미반영)'!AY48=""),"",'Calc_오픈정렬(시즌미반영)'!AY48/'Calc_오픈정렬(시즌미반영)'!$F48*100)</f>
        <v>70.032979839021493</v>
      </c>
      <c r="AZ48">
        <f>IF(OR('Calc_오픈정렬(시즌미반영)'!$F48="",'Calc_오픈정렬(시즌미반영)'!AZ48=""),"",'Calc_오픈정렬(시즌미반영)'!AZ48/'Calc_오픈정렬(시즌미반영)'!$F48*100)</f>
        <v>81.322910745512587</v>
      </c>
      <c r="BA48">
        <f>IF(OR('Calc_오픈정렬(시즌미반영)'!$F48="",'Calc_오픈정렬(시즌미반영)'!BA48=""),"",'Calc_오픈정렬(시즌미반영)'!BA48/'Calc_오픈정렬(시즌미반영)'!$F48*100)</f>
        <v>82.688365619026555</v>
      </c>
      <c r="BB48">
        <f>IF(OR('Calc_오픈정렬(시즌미반영)'!$F48="",'Calc_오픈정렬(시즌미반영)'!BB48=""),"",'Calc_오픈정렬(시즌미반영)'!BB48/'Calc_오픈정렬(시즌미반영)'!$F48*100)</f>
        <v>67.127063953212314</v>
      </c>
      <c r="BC48">
        <f>IF(OR('Calc_오픈정렬(시즌미반영)'!$F48="",'Calc_오픈정렬(시즌미반영)'!BC48=""),"",'Calc_오픈정렬(시즌미반영)'!BC48/'Calc_오픈정렬(시즌미반영)'!$F48*100)</f>
        <v>13.86414911065679</v>
      </c>
      <c r="BD48" t="str">
        <f>IF(OR('Calc_오픈정렬(시즌미반영)'!$F48="",'Calc_오픈정렬(시즌미반영)'!BD48=""),"",'Calc_오픈정렬(시즌미반영)'!BD48/'Calc_오픈정렬(시즌미반영)'!$F48*100)</f>
        <v/>
      </c>
      <c r="BE48" t="str">
        <f>IF(OR('Calc_오픈정렬(시즌미반영)'!$F48="",'Calc_오픈정렬(시즌미반영)'!BE48=""),"",'Calc_오픈정렬(시즌미반영)'!BE48/'Calc_오픈정렬(시즌미반영)'!$F48*100)</f>
        <v/>
      </c>
      <c r="BF48" t="str">
        <f>IF(OR('Calc_오픈정렬(시즌미반영)'!$F48="",'Calc_오픈정렬(시즌미반영)'!BF48=""),"",'Calc_오픈정렬(시즌미반영)'!BF48/'Calc_오픈정렬(시즌미반영)'!$F48*100)</f>
        <v/>
      </c>
      <c r="BG48" t="str">
        <f>IF(OR('Calc_오픈정렬(시즌미반영)'!$F48="",'Calc_오픈정렬(시즌미반영)'!BG48=""),"",'Calc_오픈정렬(시즌미반영)'!BG48/'Calc_오픈정렬(시즌미반영)'!$F48*100)</f>
        <v/>
      </c>
      <c r="BH48" t="str">
        <f>IF(OR('Calc_오픈정렬(시즌미반영)'!$F48="",'Calc_오픈정렬(시즌미반영)'!BH48=""),"",'Calc_오픈정렬(시즌미반영)'!BH48/'Calc_오픈정렬(시즌미반영)'!$F48*100)</f>
        <v/>
      </c>
      <c r="BI48" t="str">
        <f>IF(OR('Calc_오픈정렬(시즌미반영)'!$F48="",'Calc_오픈정렬(시즌미반영)'!BI48=""),"",'Calc_오픈정렬(시즌미반영)'!BI48/'Calc_오픈정렬(시즌미반영)'!$F48*100)</f>
        <v/>
      </c>
      <c r="BJ48" t="str">
        <f>IF(OR('Calc_오픈정렬(시즌미반영)'!$F48="",'Calc_오픈정렬(시즌미반영)'!BJ48=""),"",'Calc_오픈정렬(시즌미반영)'!BJ48/'Calc_오픈정렬(시즌미반영)'!$F48*100)</f>
        <v/>
      </c>
      <c r="BK48" t="str">
        <f>IF(OR('Calc_오픈정렬(시즌미반영)'!$F48="",'Calc_오픈정렬(시즌미반영)'!BK48=""),"",'Calc_오픈정렬(시즌미반영)'!BK48/'Calc_오픈정렬(시즌미반영)'!$F48*100)</f>
        <v/>
      </c>
      <c r="BL48" t="str">
        <f>IF(OR('Calc_오픈정렬(시즌미반영)'!$F48="",'Calc_오픈정렬(시즌미반영)'!BL48=""),"",'Calc_오픈정렬(시즌미반영)'!BL48/'Calc_오픈정렬(시즌미반영)'!$F48*100)</f>
        <v/>
      </c>
      <c r="BM48" t="str">
        <f>IF(OR('Calc_오픈정렬(시즌미반영)'!$F48="",'Calc_오픈정렬(시즌미반영)'!BM48=""),"",'Calc_오픈정렬(시즌미반영)'!BM48/'Calc_오픈정렬(시즌미반영)'!$F48*100)</f>
        <v/>
      </c>
      <c r="BN48" t="str">
        <f>IF(OR('Calc_오픈정렬(시즌미반영)'!$F48="",'Calc_오픈정렬(시즌미반영)'!BN48=""),"",'Calc_오픈정렬(시즌미반영)'!BN48/'Calc_오픈정렬(시즌미반영)'!$F48*100)</f>
        <v/>
      </c>
    </row>
    <row r="49" spans="1:66" x14ac:dyDescent="0.3">
      <c r="A49" t="str">
        <f>'Calc_오픈정렬(시즌미반영)'!A49</f>
        <v>(1038) #한양여대점</v>
      </c>
      <c r="B49" t="str">
        <f>'Calc_오픈정렬(시즌미반영)'!B49</f>
        <v>150-2</v>
      </c>
      <c r="C49">
        <f>'Calc_오픈정렬(시즌미반영)'!C49</f>
        <v>2</v>
      </c>
      <c r="D49" t="str">
        <f>'Calc_오픈정렬(시즌미반영)'!D49</f>
        <v>2</v>
      </c>
      <c r="E49" s="1">
        <f>'Calc_오픈정렬(시즌미반영)'!E49</f>
        <v>44621</v>
      </c>
      <c r="F49">
        <f>'Calc_오픈정렬(시즌미반영)'!F49</f>
        <v>1109258.3333333333</v>
      </c>
      <c r="G49">
        <f>IF(OR('Calc_오픈정렬(시즌미반영)'!$F49="",'Calc_오픈정렬(시즌미반영)'!G49=""),"",'Calc_오픈정렬(시즌미반영)'!G49/'Calc_오픈정렬(시즌미반영)'!$F49*100)</f>
        <v>62.023424059619416</v>
      </c>
      <c r="H49">
        <f>IF(OR('Calc_오픈정렬(시즌미반영)'!$F49="",'Calc_오픈정렬(시즌미반영)'!H49=""),"",'Calc_오픈정렬(시즌미반영)'!H49/'Calc_오픈정렬(시즌미반영)'!$F49*100)</f>
        <v>70.975351398456937</v>
      </c>
      <c r="I49">
        <f>IF(OR('Calc_오픈정렬(시즌미반영)'!$F49="",'Calc_오픈정렬(시즌미반영)'!I49=""),"",'Calc_오픈정렬(시즌미반영)'!I49/'Calc_오픈정렬(시즌미반영)'!$F49*100)</f>
        <v>92.04889152662065</v>
      </c>
      <c r="J49">
        <f>IF(OR('Calc_오픈정렬(시즌미반영)'!$F49="",'Calc_오픈정렬(시즌미반영)'!J49=""),"",'Calc_오픈정렬(시즌미반영)'!J49/'Calc_오픈정렬(시즌미반영)'!$F49*100)</f>
        <v>110.81909083396565</v>
      </c>
      <c r="K49">
        <f>IF(OR('Calc_오픈정렬(시즌미반영)'!$F49="",'Calc_오픈정렬(시즌미반영)'!K49=""),"",'Calc_오픈정렬(시즌미반영)'!K49/'Calc_오픈정렬(시즌미반영)'!$F49*100)</f>
        <v>120.4958267911743</v>
      </c>
      <c r="L49">
        <f>IF(OR('Calc_오픈정렬(시즌미반영)'!$F49="",'Calc_오픈정렬(시즌미반영)'!L49=""),"",'Calc_오픈정렬(시즌미반영)'!L49/'Calc_오픈정렬(시즌미반영)'!$F49*100)</f>
        <v>107.60342871738624</v>
      </c>
      <c r="M49">
        <f>IF(OR('Calc_오픈정렬(시즌미반영)'!$F49="",'Calc_오픈정렬(시즌미반영)'!M49=""),"",'Calc_오픈정렬(시즌미반영)'!M49/'Calc_오픈정렬(시즌미반영)'!$F49*100)</f>
        <v>117.77599146576918</v>
      </c>
      <c r="N49">
        <f>IF(OR('Calc_오픈정렬(시즌미반영)'!$F49="",'Calc_오픈정렬(시즌미반영)'!N49=""),"",'Calc_오픈정렬(시즌미반영)'!N49/'Calc_오픈정렬(시즌미반영)'!$F49*100)</f>
        <v>66.587735048192869</v>
      </c>
      <c r="O49">
        <f>IF(OR('Calc_오픈정렬(시즌미반영)'!$F49="",'Calc_오픈정렬(시즌미반영)'!O49=""),"",'Calc_오픈정렬(시즌미반영)'!O49/'Calc_오픈정렬(시즌미반영)'!$F49*100)</f>
        <v>76.717927143511815</v>
      </c>
      <c r="P49">
        <f>IF(OR('Calc_오픈정렬(시즌미반영)'!$F49="",'Calc_오픈정렬(시즌미반영)'!P49=""),"",'Calc_오픈정렬(시즌미반영)'!P49/'Calc_오픈정렬(시즌미반영)'!$F49*100)</f>
        <v>155.32450360976929</v>
      </c>
      <c r="Q49">
        <f>IF(OR('Calc_오픈정렬(시즌미반영)'!$F49="",'Calc_오픈정렬(시즌미반영)'!Q49=""),"",'Calc_오픈정렬(시즌미반영)'!Q49/'Calc_오픈정렬(시즌미반영)'!$F49*100)</f>
        <v>211.52151212146256</v>
      </c>
      <c r="R49">
        <f>IF(OR('Calc_오픈정렬(시즌미반영)'!$F49="",'Calc_오픈정렬(시즌미반영)'!R49=""),"",'Calc_오픈정렬(시즌미반영)'!R49/'Calc_오픈정렬(시즌미반영)'!$F49*100)</f>
        <v>242.14287324112962</v>
      </c>
      <c r="S49">
        <f>IF(OR('Calc_오픈정렬(시즌미반영)'!$F49="",'Calc_오픈정렬(시즌미반영)'!S49=""),"",'Calc_오픈정렬(시즌미반영)'!S49/'Calc_오픈정렬(시즌미반영)'!$F49*100)</f>
        <v>583.31768223512711</v>
      </c>
      <c r="T49">
        <f>IF(OR('Calc_오픈정렬(시즌미반영)'!$F49="",'Calc_오픈정렬(시즌미반영)'!T49=""),"",'Calc_오픈정렬(시즌미반영)'!T49/'Calc_오픈정렬(시즌미반영)'!$F49*100)</f>
        <v>375.56625673310248</v>
      </c>
      <c r="U49">
        <f>IF(OR('Calc_오픈정렬(시즌미반영)'!$F49="",'Calc_오픈정렬(시즌미반영)'!U49=""),"",'Calc_오픈정렬(시즌미반영)'!U49/'Calc_오픈정렬(시즌미반영)'!$F49*100)</f>
        <v>443.49452712397925</v>
      </c>
      <c r="V49">
        <f>IF(OR('Calc_오픈정렬(시즌미반영)'!$F49="",'Calc_오픈정렬(시즌미반영)'!V49=""),"",'Calc_오픈정렬(시즌미반영)'!V49/'Calc_오픈정렬(시즌미반영)'!$F49*100)</f>
        <v>413.15894253667994</v>
      </c>
      <c r="W49">
        <f>IF(OR('Calc_오픈정렬(시즌미반영)'!$F49="",'Calc_오픈정렬(시즌미반영)'!W49=""),"",'Calc_오픈정렬(시즌미반영)'!W49/'Calc_오픈정렬(시즌미반영)'!$F49*100)</f>
        <v>438.04043242106212</v>
      </c>
      <c r="X49">
        <f>IF(OR('Calc_오픈정렬(시즌미반영)'!$F49="",'Calc_오픈정렬(시즌미반영)'!X49=""),"",'Calc_오픈정렬(시즌미반영)'!X49/'Calc_오픈정렬(시즌미반영)'!$F49*100)</f>
        <v>451.06715448009555</v>
      </c>
      <c r="Y49">
        <f>IF(OR('Calc_오픈정렬(시즌미반영)'!$F49="",'Calc_오픈정렬(시즌미반영)'!Y49=""),"",'Calc_오픈정렬(시즌미반영)'!Y49/'Calc_오픈정렬(시즌미반영)'!$F49*100)</f>
        <v>367.00197579463759</v>
      </c>
      <c r="Z49">
        <f>IF(OR('Calc_오픈정렬(시즌미반영)'!$F49="",'Calc_오픈정렬(시즌미반영)'!Z49=""),"",'Calc_오픈정렬(시즌미반영)'!Z49/'Calc_오픈정렬(시즌미반영)'!$F49*100)</f>
        <v>411.71653732599111</v>
      </c>
      <c r="AA49">
        <f>IF(OR('Calc_오픈정렬(시즌미반영)'!$F49="",'Calc_오픈정렬(시즌미반영)'!AA49=""),"",'Calc_오픈정렬(시즌미반영)'!AA49/'Calc_오픈정렬(시즌미반영)'!$F49*100)</f>
        <v>362.2690836970649</v>
      </c>
      <c r="AB49">
        <f>IF(OR('Calc_오픈정렬(시즌미반영)'!$F49="",'Calc_오픈정렬(시즌미반영)'!AB49=""),"",'Calc_오픈정렬(시즌미반영)'!AB49/'Calc_오픈정렬(시즌미반영)'!$F49*100)</f>
        <v>413.83506997919034</v>
      </c>
      <c r="AC49">
        <f>IF(OR('Calc_오픈정렬(시즌미반영)'!$F49="",'Calc_오픈정렬(시즌미반영)'!AC49=""),"",'Calc_오픈정렬(시즌미반영)'!AC49/'Calc_오픈정렬(시즌미반영)'!$F49*100)</f>
        <v>331.79827362126343</v>
      </c>
      <c r="AD49">
        <f>IF(OR('Calc_오픈정렬(시즌미반영)'!$F49="",'Calc_오픈정렬(시즌미반영)'!AD49=""),"",'Calc_오픈정렬(시즌미반영)'!AD49/'Calc_오픈정렬(시즌미반영)'!$F49*100)</f>
        <v>343.92349242361638</v>
      </c>
      <c r="AE49">
        <f>IF(OR('Calc_오픈정렬(시즌미반영)'!$F49="",'Calc_오픈정렬(시즌미반영)'!AE49=""),"",'Calc_오픈정렬(시즌미반영)'!AE49/'Calc_오픈정렬(시즌미반영)'!$F49*100)</f>
        <v>442.09719707612447</v>
      </c>
      <c r="AF49">
        <f>IF(OR('Calc_오픈정렬(시즌미반영)'!$F49="",'Calc_오픈정렬(시즌미반영)'!AF49=""),"",'Calc_오픈정렬(시즌미반영)'!AF49/'Calc_오픈정렬(시즌미반영)'!$F49*100)</f>
        <v>415.05209937570902</v>
      </c>
      <c r="AG49">
        <f>IF(OR('Calc_오픈정렬(시즌미반영)'!$F49="",'Calc_오픈정렬(시즌미반영)'!AG49=""),"",'Calc_오픈정렬(시즌미반영)'!AG49/'Calc_오픈정렬(시즌미반영)'!$F49*100)</f>
        <v>462.15564453726597</v>
      </c>
      <c r="AH49">
        <f>IF(OR('Calc_오픈정렬(시즌미반영)'!$F49="",'Calc_오픈정렬(시즌미반영)'!AH49=""),"",'Calc_오픈정렬(시즌미반영)'!AH49/'Calc_오픈정렬(시즌미반영)'!$F49*100)</f>
        <v>465.26583077281367</v>
      </c>
      <c r="AI49">
        <f>IF(OR('Calc_오픈정렬(시즌미반영)'!$F49="",'Calc_오픈정렬(시즌미반영)'!AI49=""),"",'Calc_오픈정렬(시즌미반영)'!AI49/'Calc_오픈정렬(시즌미반영)'!$F49*100)</f>
        <v>468.24079151985939</v>
      </c>
      <c r="AJ49">
        <f>IF(OR('Calc_오픈정렬(시즌미반영)'!$F49="",'Calc_오픈정렬(시즌미반영)'!AJ49=""),"",'Calc_오픈정렬(시즌미반영)'!AJ49/'Calc_오픈정렬(시즌미반영)'!$F49*100)</f>
        <v>431.41438348446036</v>
      </c>
      <c r="AK49">
        <f>IF(OR('Calc_오픈정렬(시즌미반영)'!$F49="",'Calc_오픈정렬(시즌미반영)'!AK49=""),"",'Calc_오픈정렬(시즌미반영)'!AK49/'Calc_오픈정렬(시즌미반영)'!$F49*100)</f>
        <v>492.13062782189303</v>
      </c>
      <c r="AL49">
        <f>IF(OR('Calc_오픈정렬(시즌미반영)'!$F49="",'Calc_오픈정렬(시즌미반영)'!AL49=""),"",'Calc_오픈정렬(시즌미반영)'!AL49/'Calc_오픈정렬(시즌미반영)'!$F49*100)</f>
        <v>453.05046164479268</v>
      </c>
      <c r="AM49">
        <f>IF(OR('Calc_오픈정렬(시즌미반영)'!$F49="",'Calc_오픈정렬(시즌미반영)'!AM49=""),"",'Calc_오픈정렬(시즌미반영)'!AM49/'Calc_오픈정렬(시즌미반영)'!$F49*100)</f>
        <v>441.64644544778423</v>
      </c>
      <c r="AN49">
        <f>IF(OR('Calc_오픈정렬(시즌미반영)'!$F49="",'Calc_오픈정렬(시즌미반영)'!AN49=""),"",'Calc_오픈정렬(시즌미반영)'!AN49/'Calc_오픈정렬(시즌미반영)'!$F49*100)</f>
        <v>384.1665978018346</v>
      </c>
      <c r="AO49">
        <f>IF(OR('Calc_오픈정렬(시즌미반영)'!$F49="",'Calc_오픈정렬(시즌미반영)'!AO49=""),"",'Calc_오픈정렬(시즌미반영)'!AO49/'Calc_오픈정렬(시즌미반영)'!$F49*100)</f>
        <v>338.4423526229989</v>
      </c>
      <c r="AP49">
        <f>IF(OR('Calc_오픈정렬(시즌미반영)'!$F49="",'Calc_오픈정렬(시즌미반영)'!AP49=""),"",'Calc_오픈정렬(시즌미반영)'!AP49/'Calc_오픈정렬(시즌미반영)'!$F49*100)</f>
        <v>342.76956825506534</v>
      </c>
      <c r="AQ49">
        <f>IF(OR('Calc_오픈정렬(시즌미반영)'!$F49="",'Calc_오픈정렬(시즌미반영)'!AQ49=""),"",'Calc_오픈정렬(시즌미반영)'!AQ49/'Calc_오픈정렬(시즌미반영)'!$F49*100)</f>
        <v>412.6180405826716</v>
      </c>
      <c r="AR49">
        <f>IF(OR('Calc_오픈정렬(시즌미반영)'!$F49="",'Calc_오픈정렬(시즌미반영)'!AR49=""),"",'Calc_오픈정렬(시즌미반영)'!AR49/'Calc_오픈정렬(시즌미반영)'!$F49*100)</f>
        <v>296.4881940636011</v>
      </c>
      <c r="AS49">
        <f>IF(OR('Calc_오픈정렬(시즌미반영)'!$F49="",'Calc_오픈정렬(시즌미반영)'!AS49=""),"",'Calc_오픈정렬(시즌미반영)'!AS49/'Calc_오픈정렬(시즌미반영)'!$F49*100)</f>
        <v>290.22905695246828</v>
      </c>
      <c r="AT49">
        <f>IF(OR('Calc_오픈정렬(시즌미반영)'!$F49="",'Calc_오픈정렬(시즌미반영)'!AT49=""),"",'Calc_오픈정렬(시즌미반영)'!AT49/'Calc_오픈정렬(시즌미반영)'!$F49*100)</f>
        <v>318.96898077544307</v>
      </c>
      <c r="AU49">
        <f>IF(OR('Calc_오픈정렬(시즌미반영)'!$F49="",'Calc_오픈정렬(시즌미반영)'!AU49=""),"",'Calc_오픈정렬(시즌미반영)'!AU49/'Calc_오픈정렬(시즌미반영)'!$F49*100)</f>
        <v>245.26297601250087</v>
      </c>
      <c r="AV49">
        <f>IF(OR('Calc_오픈정렬(시즌미반영)'!$F49="",'Calc_오픈정렬(시즌미반영)'!AV49=""),"",'Calc_오픈정렬(시즌미반영)'!AV49/'Calc_오픈정렬(시즌미반영)'!$F49*100)</f>
        <v>266.65204228050277</v>
      </c>
      <c r="AW49">
        <f>IF(OR('Calc_오픈정렬(시즌미반영)'!$F49="",'Calc_오픈정렬(시즌미반영)'!AW49=""),"",'Calc_오픈정렬(시즌미반영)'!AW49/'Calc_오픈정렬(시즌미반영)'!$F49*100)</f>
        <v>259.19029982495812</v>
      </c>
      <c r="AX49">
        <f>IF(OR('Calc_오픈정렬(시즌미반영)'!$F49="",'Calc_오픈정렬(시즌미반영)'!AX49=""),"",'Calc_오픈정렬(시즌미반영)'!AX49/'Calc_오픈정렬(시즌미반영)'!$F49*100)</f>
        <v>288.86778703488068</v>
      </c>
      <c r="AY49">
        <f>IF(OR('Calc_오픈정렬(시즌미반영)'!$F49="",'Calc_오픈정렬(시즌미반영)'!AY49=""),"",'Calc_오픈정렬(시즌미반영)'!AY49/'Calc_오픈정렬(시즌미반영)'!$F49*100)</f>
        <v>273.05541991270445</v>
      </c>
      <c r="AZ49">
        <f>IF(OR('Calc_오픈정렬(시즌미반영)'!$F49="",'Calc_오픈정렬(시즌미반영)'!AZ49=""),"",'Calc_오픈정렬(시즌미반영)'!AZ49/'Calc_오픈정렬(시즌미반영)'!$F49*100)</f>
        <v>248.16401349249878</v>
      </c>
      <c r="BA49">
        <f>IF(OR('Calc_오픈정렬(시즌미반영)'!$F49="",'Calc_오픈정렬(시즌미반영)'!BA49=""),"",'Calc_오픈정렬(시즌미반영)'!BA49/'Calc_오픈정렬(시즌미반영)'!$F49*100)</f>
        <v>217.04502257514409</v>
      </c>
      <c r="BB49">
        <f>IF(OR('Calc_오픈정렬(시즌미반영)'!$F49="",'Calc_오픈정렬(시즌미반영)'!BB49=""),"",'Calc_오픈정렬(시즌미반영)'!BB49/'Calc_오픈정렬(시즌미반영)'!$F49*100)</f>
        <v>209.26324646347786</v>
      </c>
      <c r="BC49">
        <f>IF(OR('Calc_오픈정렬(시즌미반영)'!$F49="",'Calc_오픈정렬(시즌미반영)'!BC49=""),"",'Calc_오픈정렬(시즌미반영)'!BC49/'Calc_오픈정렬(시즌미반영)'!$F49*100)</f>
        <v>283.07382560419501</v>
      </c>
      <c r="BD49">
        <f>IF(OR('Calc_오픈정렬(시즌미반영)'!$F49="",'Calc_오픈정렬(시즌미반영)'!BD49=""),"",'Calc_오픈정렬(시즌미반영)'!BD49/'Calc_오픈정렬(시즌미반영)'!$F49*100)</f>
        <v>266.38429581326864</v>
      </c>
      <c r="BE49">
        <f>IF(OR('Calc_오픈정렬(시즌미반영)'!$F49="",'Calc_오픈정렬(시즌미반영)'!BE49=""),"",'Calc_오픈정렬(시즌미반영)'!BE49/'Calc_오픈정렬(시즌미반영)'!$F49*100)</f>
        <v>312.88743980587628</v>
      </c>
      <c r="BF49">
        <f>IF(OR('Calc_오픈정렬(시즌미반영)'!$F49="",'Calc_오픈정렬(시즌미반영)'!BF49=""),"",'Calc_오픈정렬(시즌미반영)'!BF49/'Calc_오픈정렬(시즌미반영)'!$F49*100)</f>
        <v>287.49119156192955</v>
      </c>
      <c r="BG49" t="str">
        <f>IF(OR('Calc_오픈정렬(시즌미반영)'!$F49="",'Calc_오픈정렬(시즌미반영)'!BG49=""),"",'Calc_오픈정렬(시즌미반영)'!BG49/'Calc_오픈정렬(시즌미반영)'!$F49*100)</f>
        <v/>
      </c>
      <c r="BH49" t="str">
        <f>IF(OR('Calc_오픈정렬(시즌미반영)'!$F49="",'Calc_오픈정렬(시즌미반영)'!BH49=""),"",'Calc_오픈정렬(시즌미반영)'!BH49/'Calc_오픈정렬(시즌미반영)'!$F49*100)</f>
        <v/>
      </c>
      <c r="BI49" t="str">
        <f>IF(OR('Calc_오픈정렬(시즌미반영)'!$F49="",'Calc_오픈정렬(시즌미반영)'!BI49=""),"",'Calc_오픈정렬(시즌미반영)'!BI49/'Calc_오픈정렬(시즌미반영)'!$F49*100)</f>
        <v/>
      </c>
      <c r="BJ49" t="str">
        <f>IF(OR('Calc_오픈정렬(시즌미반영)'!$F49="",'Calc_오픈정렬(시즌미반영)'!BJ49=""),"",'Calc_오픈정렬(시즌미반영)'!BJ49/'Calc_오픈정렬(시즌미반영)'!$F49*100)</f>
        <v/>
      </c>
      <c r="BK49" t="str">
        <f>IF(OR('Calc_오픈정렬(시즌미반영)'!$F49="",'Calc_오픈정렬(시즌미반영)'!BK49=""),"",'Calc_오픈정렬(시즌미반영)'!BK49/'Calc_오픈정렬(시즌미반영)'!$F49*100)</f>
        <v/>
      </c>
      <c r="BL49" t="str">
        <f>IF(OR('Calc_오픈정렬(시즌미반영)'!$F49="",'Calc_오픈정렬(시즌미반영)'!BL49=""),"",'Calc_오픈정렬(시즌미반영)'!BL49/'Calc_오픈정렬(시즌미반영)'!$F49*100)</f>
        <v/>
      </c>
      <c r="BM49" t="str">
        <f>IF(OR('Calc_오픈정렬(시즌미반영)'!$F49="",'Calc_오픈정렬(시즌미반영)'!BM49=""),"",'Calc_오픈정렬(시즌미반영)'!BM49/'Calc_오픈정렬(시즌미반영)'!$F49*100)</f>
        <v/>
      </c>
      <c r="BN49" t="str">
        <f>IF(OR('Calc_오픈정렬(시즌미반영)'!$F49="",'Calc_오픈정렬(시즌미반영)'!BN49=""),"",'Calc_오픈정렬(시즌미반영)'!BN49/'Calc_오픈정렬(시즌미반영)'!$F49*100)</f>
        <v/>
      </c>
    </row>
    <row r="50" spans="1:66" x14ac:dyDescent="0.3">
      <c r="A50" t="str">
        <f>'Calc_오픈정렬(시즌미반영)'!A50</f>
        <v>(1039) #이문점</v>
      </c>
      <c r="B50" t="str">
        <f>'Calc_오픈정렬(시즌미반영)'!B50</f>
        <v>150-2</v>
      </c>
      <c r="C50">
        <f>'Calc_오픈정렬(시즌미반영)'!C50</f>
        <v>2</v>
      </c>
      <c r="D50" t="str">
        <f>'Calc_오픈정렬(시즌미반영)'!D50</f>
        <v>2</v>
      </c>
      <c r="E50" s="1">
        <f>'Calc_오픈정렬(시즌미반영)'!E50</f>
        <v>44652</v>
      </c>
      <c r="F50">
        <f>'Calc_오픈정렬(시즌미반영)'!F50</f>
        <v>8157400</v>
      </c>
      <c r="G50">
        <f>IF(OR('Calc_오픈정렬(시즌미반영)'!$F50="",'Calc_오픈정렬(시즌미반영)'!G50=""),"",'Calc_오픈정렬(시즌미반영)'!G50/'Calc_오픈정렬(시즌미반영)'!$F50*100)</f>
        <v>59.827886336332661</v>
      </c>
      <c r="H50">
        <f>IF(OR('Calc_오픈정렬(시즌미반영)'!$F50="",'Calc_오픈정렬(시즌미반영)'!H50=""),"",'Calc_오픈정렬(시즌미반영)'!H50/'Calc_오픈정렬(시즌미반영)'!$F50*100)</f>
        <v>73.159339985779781</v>
      </c>
      <c r="I50">
        <f>IF(OR('Calc_오픈정렬(시즌미반영)'!$F50="",'Calc_오픈정렬(시즌미반영)'!I50=""),"",'Calc_오픈정렬(시즌미반영)'!I50/'Calc_오픈정렬(시즌미반영)'!$F50*100)</f>
        <v>91.893250300340796</v>
      </c>
      <c r="J50">
        <f>IF(OR('Calc_오픈정렬(시즌미반영)'!$F50="",'Calc_오픈정렬(시즌미반영)'!J50=""),"",'Calc_오픈정렬(시즌미반영)'!J50/'Calc_오픈정렬(시즌미반영)'!$F50*100)</f>
        <v>95.738838355358325</v>
      </c>
      <c r="K50">
        <f>IF(OR('Calc_오픈정렬(시즌미반영)'!$F50="",'Calc_오픈정렬(시즌미반영)'!K50=""),"",'Calc_오픈정렬(시즌미반영)'!K50/'Calc_오픈정렬(시즌미반영)'!$F50*100)</f>
        <v>104.11037830681344</v>
      </c>
      <c r="L50">
        <f>IF(OR('Calc_오픈정렬(시즌미반영)'!$F50="",'Calc_오픈정렬(시즌미반영)'!L50=""),"",'Calc_오픈정렬(시즌미반영)'!L50/'Calc_오픈정렬(시즌미반영)'!$F50*100)</f>
        <v>99.914188344325396</v>
      </c>
      <c r="M50">
        <f>IF(OR('Calc_오픈정렬(시즌미반영)'!$F50="",'Calc_오픈정렬(시즌미반영)'!M50=""),"",'Calc_오픈정렬(시즌미반영)'!M50/'Calc_오픈정렬(시즌미반영)'!$F50*100)</f>
        <v>110.68232525069261</v>
      </c>
      <c r="N50">
        <f>IF(OR('Calc_오픈정렬(시즌미반영)'!$F50="",'Calc_오픈정렬(시즌미반영)'!N50=""),"",'Calc_오픈정렬(시즌미반영)'!N50/'Calc_오픈정렬(시즌미반영)'!$F50*100)</f>
        <v>96.523402064383262</v>
      </c>
      <c r="O50">
        <f>IF(OR('Calc_오픈정렬(시즌미반영)'!$F50="",'Calc_오픈정렬(시즌미반영)'!O50=""),"",'Calc_오픈정렬(시즌미반영)'!O50/'Calc_오픈정렬(시즌미반영)'!$F50*100)</f>
        <v>93.030867678426958</v>
      </c>
      <c r="P50">
        <f>IF(OR('Calc_오픈정렬(시즌미반영)'!$F50="",'Calc_오픈정렬(시즌미반영)'!P50=""),"",'Calc_오픈정렬(시즌미반영)'!P50/'Calc_오픈정렬(시즌미반영)'!$F50*100)</f>
        <v>84.601711329590316</v>
      </c>
      <c r="Q50">
        <f>IF(OR('Calc_오픈정렬(시즌미반영)'!$F50="",'Calc_오픈정렬(시즌미반영)'!Q50=""),"",'Calc_오픈정렬(시즌미반영)'!Q50/'Calc_오픈정렬(시즌미반영)'!$F50*100)</f>
        <v>92.742785691519359</v>
      </c>
      <c r="R50">
        <f>IF(OR('Calc_오픈정렬(시즌미반영)'!$F50="",'Calc_오픈정렬(시즌미반영)'!R50=""),"",'Calc_오픈정렬(시즌미반영)'!R50/'Calc_오픈정렬(시즌미반영)'!$F50*100)</f>
        <v>103.21180768382084</v>
      </c>
      <c r="S50">
        <f>IF(OR('Calc_오픈정렬(시즌미반영)'!$F50="",'Calc_오픈정렬(시즌미반영)'!S50=""),"",'Calc_오픈정렬(시즌미반영)'!S50/'Calc_오픈정렬(시즌미반영)'!$F50*100)</f>
        <v>104.92804079731286</v>
      </c>
      <c r="T50">
        <f>IF(OR('Calc_오픈정렬(시즌미반영)'!$F50="",'Calc_오픈정렬(시즌미반영)'!T50=""),"",'Calc_오픈정렬(시즌미반영)'!T50/'Calc_오픈정렬(시즌미반영)'!$F50*100)</f>
        <v>120.41459288498785</v>
      </c>
      <c r="U50">
        <f>IF(OR('Calc_오픈정렬(시즌미반영)'!$F50="",'Calc_오픈정렬(시즌미반영)'!U50=""),"",'Calc_오픈정렬(시즌미반영)'!U50/'Calc_오픈정렬(시즌미반영)'!$F50*100)</f>
        <v>119.29781548042268</v>
      </c>
      <c r="V50">
        <f>IF(OR('Calc_오픈정렬(시즌미반영)'!$F50="",'Calc_오픈정렬(시즌미반영)'!V50=""),"",'Calc_오픈정렬(시즌미반영)'!V50/'Calc_오픈정렬(시즌미반영)'!$F50*100)</f>
        <v>126.04628925883247</v>
      </c>
      <c r="W50">
        <f>IF(OR('Calc_오픈정렬(시즌미반영)'!$F50="",'Calc_오픈정렬(시즌미반영)'!W50=""),"",'Calc_오픈정렬(시즌미반영)'!W50/'Calc_오픈정렬(시즌미반영)'!$F50*100)</f>
        <v>124.49064652953147</v>
      </c>
      <c r="X50">
        <f>IF(OR('Calc_오픈정렬(시즌미반영)'!$F50="",'Calc_오픈정렬(시즌미반영)'!X50=""),"",'Calc_오픈정렬(시즌미반영)'!X50/'Calc_오픈정렬(시즌미반영)'!$F50*100)</f>
        <v>130.52443180425135</v>
      </c>
      <c r="Y50">
        <f>IF(OR('Calc_오픈정렬(시즌미반영)'!$F50="",'Calc_오픈정렬(시즌미반영)'!Y50=""),"",'Calc_오픈정렬(시즌미반영)'!Y50/'Calc_오픈정렬(시즌미반영)'!$F50*100)</f>
        <v>142.48473778409786</v>
      </c>
      <c r="Z50">
        <f>IF(OR('Calc_오픈정렬(시즌미반영)'!$F50="",'Calc_오픈정렬(시즌미반영)'!Z50=""),"",'Calc_오픈정렬(시즌미반영)'!Z50/'Calc_오픈정렬(시즌미반영)'!$F50*100)</f>
        <v>132.01448991100108</v>
      </c>
      <c r="AA50">
        <f>IF(OR('Calc_오픈정렬(시즌미반영)'!$F50="",'Calc_오픈정렬(시즌미반영)'!AA50=""),"",'Calc_오픈정렬(시즌미반영)'!AA50/'Calc_오픈정렬(시즌미반영)'!$F50*100)</f>
        <v>131.14865030524433</v>
      </c>
      <c r="AB50">
        <f>IF(OR('Calc_오픈정렬(시즌미반영)'!$F50="",'Calc_오픈정렬(시즌미반영)'!AB50=""),"",'Calc_오픈정렬(시즌미반영)'!AB50/'Calc_오픈정렬(시즌미반영)'!$F50*100)</f>
        <v>101.21202834236398</v>
      </c>
      <c r="AC50">
        <f>IF(OR('Calc_오픈정렬(시즌미반영)'!$F50="",'Calc_오픈정렬(시즌미반영)'!AC50=""),"",'Calc_오픈정렬(시즌미반영)'!AC50/'Calc_오픈정렬(시즌미반영)'!$F50*100)</f>
        <v>103.00990511682645</v>
      </c>
      <c r="AD50">
        <f>IF(OR('Calc_오픈정렬(시즌미반영)'!$F50="",'Calc_오픈정렬(시즌미반영)'!AD50=""),"",'Calc_오픈정렬(시즌미반영)'!AD50/'Calc_오픈정렬(시즌미반영)'!$F50*100)</f>
        <v>118.29381910902983</v>
      </c>
      <c r="AE50">
        <f>IF(OR('Calc_오픈정렬(시즌미반영)'!$F50="",'Calc_오픈정렬(시즌미반영)'!AE50=""),"",'Calc_오픈정렬(시즌미반영)'!AE50/'Calc_오픈정렬(시즌미반영)'!$F50*100)</f>
        <v>120.90188050114008</v>
      </c>
      <c r="AF50">
        <f>IF(OR('Calc_오픈정렬(시즌미반영)'!$F50="",'Calc_오픈정렬(시즌미반영)'!AF50=""),"",'Calc_오픈정렬(시즌미반영)'!AF50/'Calc_오픈정렬(시즌미반영)'!$F50*100)</f>
        <v>130.6118371049599</v>
      </c>
      <c r="AG50">
        <f>IF(OR('Calc_오픈정렬(시즌미반영)'!$F50="",'Calc_오픈정렬(시즌미반영)'!AG50=""),"",'Calc_오픈정렬(시즌미반영)'!AG50/'Calc_오픈정렬(시즌미반영)'!$F50*100)</f>
        <v>133.95603991467871</v>
      </c>
      <c r="AH50">
        <f>IF(OR('Calc_오픈정렬(시즌미반영)'!$F50="",'Calc_오픈정렬(시즌미반영)'!AH50=""),"",'Calc_오픈정렬(시즌미반영)'!AH50/'Calc_오픈정렬(시즌미반영)'!$F50*100)</f>
        <v>129.55966361830974</v>
      </c>
      <c r="AI50">
        <f>IF(OR('Calc_오픈정렬(시즌미반영)'!$F50="",'Calc_오픈정렬(시즌미반영)'!AI50=""),"",'Calc_오픈정렬(시즌미반영)'!AI50/'Calc_오픈정렬(시즌미반영)'!$F50*100)</f>
        <v>138.61267070390076</v>
      </c>
      <c r="AJ50">
        <f>IF(OR('Calc_오픈정렬(시즌미반영)'!$F50="",'Calc_오픈정렬(시즌미반영)'!AJ50=""),"",'Calc_오픈정렬(시즌미반영)'!AJ50/'Calc_오픈정렬(시즌미반영)'!$F50*100)</f>
        <v>126.46701154779709</v>
      </c>
      <c r="AK50">
        <f>IF(OR('Calc_오픈정렬(시즌미반영)'!$F50="",'Calc_오픈정렬(시즌미반영)'!AK50=""),"",'Calc_오픈정렬(시즌미반영)'!AK50/'Calc_오픈정렬(시즌미반영)'!$F50*100)</f>
        <v>132.42405668472799</v>
      </c>
      <c r="AL50">
        <f>IF(OR('Calc_오픈정렬(시즌미반영)'!$F50="",'Calc_오픈정렬(시즌미반영)'!AL50=""),"",'Calc_오픈정렬(시즌미반영)'!AL50/'Calc_오픈정렬(시즌미반영)'!$F50*100)</f>
        <v>125.5262706254444</v>
      </c>
      <c r="AM50">
        <f>IF(OR('Calc_오픈정렬(시즌미반영)'!$F50="",'Calc_오픈정렬(시즌미반영)'!AM50=""),"",'Calc_오픈정렬(시즌미반영)'!AM50/'Calc_오픈정렬(시즌미반영)'!$F50*100)</f>
        <v>112.6916664623532</v>
      </c>
      <c r="AN50">
        <f>IF(OR('Calc_오픈정렬(시즌미반영)'!$F50="",'Calc_오픈정렬(시즌미반영)'!AN50=""),"",'Calc_오픈정렬(시즌미반영)'!AN50/'Calc_오픈정렬(시즌미반영)'!$F50*100)</f>
        <v>98.655208767499445</v>
      </c>
      <c r="AO50">
        <f>IF(OR('Calc_오픈정렬(시즌미반영)'!$F50="",'Calc_오픈정렬(시즌미반영)'!AO50=""),"",'Calc_오픈정렬(시즌미반영)'!AO50/'Calc_오픈정렬(시즌미반영)'!$F50*100)</f>
        <v>111.75877117709075</v>
      </c>
      <c r="AP50">
        <f>IF(OR('Calc_오픈정렬(시즌미반영)'!$F50="",'Calc_오픈정렬(시즌미반영)'!AP50=""),"",'Calc_오픈정렬(시즌미반영)'!AP50/'Calc_오픈정렬(시즌미반영)'!$F50*100)</f>
        <v>126.23360384436218</v>
      </c>
      <c r="AQ50">
        <f>IF(OR('Calc_오픈정렬(시즌미반영)'!$F50="",'Calc_오픈정렬(시즌미반영)'!AQ50=""),"",'Calc_오픈정렬(시즌미반영)'!AQ50/'Calc_오픈정렬(시즌미반영)'!$F50*100)</f>
        <v>137.47235638806484</v>
      </c>
      <c r="AR50">
        <f>IF(OR('Calc_오픈정렬(시즌미반영)'!$F50="",'Calc_오픈정렬(시즌미반영)'!AR50=""),"",'Calc_오픈정렬(시즌미반영)'!AR50/'Calc_오픈정렬(시즌미반영)'!$F50*100)</f>
        <v>162.00039228185452</v>
      </c>
      <c r="AS50">
        <f>IF(OR('Calc_오픈정렬(시즌미반영)'!$F50="",'Calc_오픈정렬(시즌미반영)'!AS50=""),"",'Calc_오픈정렬(시즌미반영)'!AS50/'Calc_오픈정렬(시즌미반영)'!$F50*100)</f>
        <v>147.92470640154951</v>
      </c>
      <c r="AT50">
        <f>IF(OR('Calc_오픈정렬(시즌미반영)'!$F50="",'Calc_오픈정렬(시즌미반영)'!AT50=""),"",'Calc_오픈정렬(시즌미반영)'!AT50/'Calc_오픈정렬(시즌미반영)'!$F50*100)</f>
        <v>136.23666854635056</v>
      </c>
      <c r="AU50">
        <f>IF(OR('Calc_오픈정렬(시즌미반영)'!$F50="",'Calc_오픈정렬(시즌미반영)'!AU50=""),"",'Calc_오픈정렬(시즌미반영)'!AU50/'Calc_오픈정렬(시즌미반영)'!$F50*100)</f>
        <v>140.91475224949127</v>
      </c>
      <c r="AV50">
        <f>IF(OR('Calc_오픈정렬(시즌미반영)'!$F50="",'Calc_오픈정렬(시즌미반영)'!AV50=""),"",'Calc_오픈정렬(시즌미반영)'!AV50/'Calc_오픈정렬(시즌미반영)'!$F50*100)</f>
        <v>145.83654105474784</v>
      </c>
      <c r="AW50">
        <f>IF(OR('Calc_오픈정렬(시즌미반영)'!$F50="",'Calc_오픈정렬(시즌미반영)'!AW50=""),"",'Calc_오픈정렬(시즌미반영)'!AW50/'Calc_오픈정렬(시즌미반영)'!$F50*100)</f>
        <v>160.83114717924829</v>
      </c>
      <c r="AX50">
        <f>IF(OR('Calc_오픈정렬(시즌미반영)'!$F50="",'Calc_오픈정렬(시즌미반영)'!AX50=""),"",'Calc_오픈정렬(시즌미반영)'!AX50/'Calc_오픈정렬(시즌미반영)'!$F50*100)</f>
        <v>138.41003260842913</v>
      </c>
      <c r="AY50">
        <f>IF(OR('Calc_오픈정렬(시즌미반영)'!$F50="",'Calc_오픈정렬(시즌미반영)'!AY50=""),"",'Calc_오픈정렬(시즌미반영)'!AY50/'Calc_오픈정렬(시즌미반영)'!$F50*100)</f>
        <v>135.62041827052738</v>
      </c>
      <c r="AZ50">
        <f>IF(OR('Calc_오픈정렬(시즌미반영)'!$F50="",'Calc_오픈정렬(시즌미반영)'!AZ50=""),"",'Calc_오픈정렬(시즌미반영)'!AZ50/'Calc_오픈정렬(시즌미반영)'!$F50*100)</f>
        <v>122.76938730477849</v>
      </c>
      <c r="BA50">
        <f>IF(OR('Calc_오픈정렬(시즌미반영)'!$F50="",'Calc_오픈정렬(시즌미반영)'!BA50=""),"",'Calc_오픈정렬(시즌미반영)'!BA50/'Calc_오픈정렬(시즌미반영)'!$F50*100)</f>
        <v>119.46453526859048</v>
      </c>
      <c r="BB50">
        <f>IF(OR('Calc_오픈정렬(시즌미반영)'!$F50="",'Calc_오픈정렬(시즌미반영)'!BB50=""),"",'Calc_오픈정렬(시즌미반영)'!BB50/'Calc_오픈정렬(시즌미반영)'!$F50*100)</f>
        <v>138.78981047882903</v>
      </c>
      <c r="BC50">
        <f>IF(OR('Calc_오픈정렬(시즌미반영)'!$F50="",'Calc_오픈정렬(시즌미반영)'!BC50=""),"",'Calc_오픈정렬(시즌미반영)'!BC50/'Calc_오픈정렬(시즌미반영)'!$F50*100)</f>
        <v>132.74756662662125</v>
      </c>
      <c r="BD50">
        <f>IF(OR('Calc_오픈정렬(시즌미반영)'!$F50="",'Calc_오픈정렬(시즌미반영)'!BD50=""),"",'Calc_오픈정렬(시즌미반영)'!BD50/'Calc_오픈정렬(시즌미반영)'!$F50*100)</f>
        <v>160.99467967734819</v>
      </c>
      <c r="BE50">
        <f>IF(OR('Calc_오픈정렬(시즌미반영)'!$F50="",'Calc_오픈정렬(시즌미반영)'!BE50=""),"",'Calc_오픈정렬(시즌미반영)'!BE50/'Calc_오픈정렬(시즌미반영)'!$F50*100)</f>
        <v>152.84649520680608</v>
      </c>
      <c r="BF50" t="str">
        <f>IF(OR('Calc_오픈정렬(시즌미반영)'!$F50="",'Calc_오픈정렬(시즌미반영)'!BF50=""),"",'Calc_오픈정렬(시즌미반영)'!BF50/'Calc_오픈정렬(시즌미반영)'!$F50*100)</f>
        <v/>
      </c>
      <c r="BG50" t="str">
        <f>IF(OR('Calc_오픈정렬(시즌미반영)'!$F50="",'Calc_오픈정렬(시즌미반영)'!BG50=""),"",'Calc_오픈정렬(시즌미반영)'!BG50/'Calc_오픈정렬(시즌미반영)'!$F50*100)</f>
        <v/>
      </c>
      <c r="BH50" t="str">
        <f>IF(OR('Calc_오픈정렬(시즌미반영)'!$F50="",'Calc_오픈정렬(시즌미반영)'!BH50=""),"",'Calc_오픈정렬(시즌미반영)'!BH50/'Calc_오픈정렬(시즌미반영)'!$F50*100)</f>
        <v/>
      </c>
      <c r="BI50" t="str">
        <f>IF(OR('Calc_오픈정렬(시즌미반영)'!$F50="",'Calc_오픈정렬(시즌미반영)'!BI50=""),"",'Calc_오픈정렬(시즌미반영)'!BI50/'Calc_오픈정렬(시즌미반영)'!$F50*100)</f>
        <v/>
      </c>
      <c r="BJ50" t="str">
        <f>IF(OR('Calc_오픈정렬(시즌미반영)'!$F50="",'Calc_오픈정렬(시즌미반영)'!BJ50=""),"",'Calc_오픈정렬(시즌미반영)'!BJ50/'Calc_오픈정렬(시즌미반영)'!$F50*100)</f>
        <v/>
      </c>
      <c r="BK50" t="str">
        <f>IF(OR('Calc_오픈정렬(시즌미반영)'!$F50="",'Calc_오픈정렬(시즌미반영)'!BK50=""),"",'Calc_오픈정렬(시즌미반영)'!BK50/'Calc_오픈정렬(시즌미반영)'!$F50*100)</f>
        <v/>
      </c>
      <c r="BL50" t="str">
        <f>IF(OR('Calc_오픈정렬(시즌미반영)'!$F50="",'Calc_오픈정렬(시즌미반영)'!BL50=""),"",'Calc_오픈정렬(시즌미반영)'!BL50/'Calc_오픈정렬(시즌미반영)'!$F50*100)</f>
        <v/>
      </c>
      <c r="BM50" t="str">
        <f>IF(OR('Calc_오픈정렬(시즌미반영)'!$F50="",'Calc_오픈정렬(시즌미반영)'!BM50=""),"",'Calc_오픈정렬(시즌미반영)'!BM50/'Calc_오픈정렬(시즌미반영)'!$F50*100)</f>
        <v/>
      </c>
      <c r="BN50" t="str">
        <f>IF(OR('Calc_오픈정렬(시즌미반영)'!$F50="",'Calc_오픈정렬(시즌미반영)'!BN50=""),"",'Calc_오픈정렬(시즌미반영)'!BN50/'Calc_오픈정렬(시즌미반영)'!$F50*100)</f>
        <v/>
      </c>
    </row>
    <row r="51" spans="1:66" x14ac:dyDescent="0.3">
      <c r="A51" t="str">
        <f>'Calc_오픈정렬(시즌미반영)'!A51</f>
        <v>(1040) #독산역점</v>
      </c>
      <c r="B51" t="str">
        <f>'Calc_오픈정렬(시즌미반영)'!B51</f>
        <v>150-1</v>
      </c>
      <c r="C51">
        <f>'Calc_오픈정렬(시즌미반영)'!C51</f>
        <v>1</v>
      </c>
      <c r="D51" t="str">
        <f>'Calc_오픈정렬(시즌미반영)'!D51</f>
        <v>1</v>
      </c>
      <c r="E51" s="1">
        <f>'Calc_오픈정렬(시즌미반영)'!E51</f>
        <v>44652</v>
      </c>
      <c r="F51">
        <f>'Calc_오픈정렬(시즌미반영)'!F51</f>
        <v>5098850</v>
      </c>
      <c r="G51">
        <f>IF(OR('Calc_오픈정렬(시즌미반영)'!$F51="",'Calc_오픈정렬(시즌미반영)'!G51=""),"",'Calc_오픈정렬(시즌미반영)'!G51/'Calc_오픈정렬(시즌미반영)'!$F51*100)</f>
        <v>66.488914166919983</v>
      </c>
      <c r="H51">
        <f>IF(OR('Calc_오픈정렬(시즌미반영)'!$F51="",'Calc_오픈정렬(시즌미반영)'!H51=""),"",'Calc_오픈정렬(시즌미반영)'!H51/'Calc_오픈정렬(시즌미반영)'!$F51*100)</f>
        <v>74.391088186551869</v>
      </c>
      <c r="I51">
        <f>IF(OR('Calc_오픈정렬(시즌미반영)'!$F51="",'Calc_오픈정렬(시즌미반영)'!I51=""),"",'Calc_오픈정렬(시즌미반영)'!I51/'Calc_오픈정렬(시즌미반영)'!$F51*100)</f>
        <v>96.486462633731136</v>
      </c>
      <c r="J51">
        <f>IF(OR('Calc_오픈정렬(시즌미반영)'!$F51="",'Calc_오픈정렬(시즌미반영)'!J51=""),"",'Calc_오픈정렬(시즌미반영)'!J51/'Calc_오픈정렬(시즌미반영)'!$F51*100)</f>
        <v>99.861733528148505</v>
      </c>
      <c r="K51">
        <f>IF(OR('Calc_오픈정렬(시즌미반영)'!$F51="",'Calc_오픈정렬(시즌미반영)'!K51=""),"",'Calc_오픈정렬(시즌미반영)'!K51/'Calc_오픈정렬(시즌미반영)'!$F51*100)</f>
        <v>97.306255332084689</v>
      </c>
      <c r="L51">
        <f>IF(OR('Calc_오픈정렬(시즌미반영)'!$F51="",'Calc_오픈정렬(시즌미반영)'!L51=""),"",'Calc_오픈정렬(시즌미반영)'!L51/'Calc_오픈정렬(시즌미반영)'!$F51*100)</f>
        <v>94.915520166312007</v>
      </c>
      <c r="M51">
        <f>IF(OR('Calc_오픈정렬(시즌미반영)'!$F51="",'Calc_오픈정렬(시즌미반영)'!M51=""),"",'Calc_오픈정렬(시즌미반영)'!M51/'Calc_오픈정렬(시즌미반영)'!$F51*100)</f>
        <v>105.86700922757093</v>
      </c>
      <c r="N51">
        <f>IF(OR('Calc_오픈정렬(시즌미반영)'!$F51="",'Calc_오픈정렬(시즌미반영)'!N51=""),"",'Calc_오픈정렬(시즌미반영)'!N51/'Calc_오픈정렬(시즌미반영)'!$F51*100)</f>
        <v>104.66085489865362</v>
      </c>
      <c r="O51">
        <f>IF(OR('Calc_오픈정렬(시즌미반영)'!$F51="",'Calc_오픈정렬(시즌미반영)'!O51=""),"",'Calc_오픈정렬(시즌미반영)'!O51/'Calc_오픈정렬(시즌미반영)'!$F51*100)</f>
        <v>97.388626847230256</v>
      </c>
      <c r="P51">
        <f>IF(OR('Calc_오픈정렬(시즌미반영)'!$F51="",'Calc_오픈정렬(시즌미반영)'!P51=""),"",'Calc_오픈정렬(시즌미반영)'!P51/'Calc_오픈정렬(시즌미반영)'!$F51*100)</f>
        <v>105.66696411936024</v>
      </c>
      <c r="Q51">
        <f>IF(OR('Calc_오픈정렬(시즌미반영)'!$F51="",'Calc_오픈정렬(시즌미반영)'!Q51=""),"",'Calc_오픈정렬(시즌미반영)'!Q51/'Calc_오픈정렬(시즌미반영)'!$F51*100)</f>
        <v>88.517999156672573</v>
      </c>
      <c r="R51">
        <f>IF(OR('Calc_오픈정렬(시즌미반영)'!$F51="",'Calc_오픈정렬(시즌미반영)'!R51=""),"",'Calc_오픈정렬(시즌미반영)'!R51/'Calc_오픈정렬(시즌미반영)'!$F51*100)</f>
        <v>100.50501583690441</v>
      </c>
      <c r="S51">
        <f>IF(OR('Calc_오픈정렬(시즌미반영)'!$F51="",'Calc_오픈정렬(시즌미반영)'!S51=""),"",'Calc_오픈정렬(시즌미반영)'!S51/'Calc_오픈정렬(시즌미반영)'!$F51*100)</f>
        <v>111.74872765427499</v>
      </c>
      <c r="T51">
        <f>IF(OR('Calc_오픈정렬(시즌미반영)'!$F51="",'Calc_오픈정렬(시즌미반영)'!T51=""),"",'Calc_오픈정렬(시즌미반영)'!T51/'Calc_오픈정렬(시즌미반영)'!$F51*100)</f>
        <v>121.41169087147101</v>
      </c>
      <c r="U51">
        <f>IF(OR('Calc_오픈정렬(시즌미반영)'!$F51="",'Calc_오픈정렬(시즌미반영)'!U51=""),"",'Calc_오픈정렬(시즌미반영)'!U51/'Calc_오픈정렬(시즌미반영)'!$F51*100)</f>
        <v>110.01696460966687</v>
      </c>
      <c r="V51">
        <f>IF(OR('Calc_오픈정렬(시즌미반영)'!$F51="",'Calc_오픈정렬(시즌미반영)'!V51=""),"",'Calc_오픈정렬(시즌미반영)'!V51/'Calc_오픈정렬(시즌미반영)'!$F51*100)</f>
        <v>114.24536905380624</v>
      </c>
      <c r="W51">
        <f>IF(OR('Calc_오픈정렬(시즌미반영)'!$F51="",'Calc_오픈정렬(시즌미반영)'!W51=""),"",'Calc_오픈정렬(시즌미반영)'!W51/'Calc_오픈정렬(시즌미반영)'!$F51*100)</f>
        <v>104.46080979044294</v>
      </c>
      <c r="X51">
        <f>IF(OR('Calc_오픈정렬(시즌미반영)'!$F51="",'Calc_오픈정렬(시즌미반영)'!X51=""),"",'Calc_오픈정렬(시즌미반영)'!X51/'Calc_오픈정렬(시즌미반영)'!$F51*100)</f>
        <v>116.41585847789206</v>
      </c>
      <c r="Y51">
        <f>IF(OR('Calc_오픈정렬(시즌미반영)'!$F51="",'Calc_오픈정렬(시즌미반영)'!Y51=""),"",'Calc_오픈정렬(시즌미반영)'!Y51/'Calc_오픈정렬(시즌미반영)'!$F51*100)</f>
        <v>135.63215234807848</v>
      </c>
      <c r="Z51">
        <f>IF(OR('Calc_오픈정렬(시즌미반영)'!$F51="",'Calc_오픈정렬(시즌미반영)'!Z51=""),"",'Calc_오픈정렬(시즌미반영)'!Z51/'Calc_오픈정렬(시즌미반영)'!$F51*100)</f>
        <v>126.69033213371644</v>
      </c>
      <c r="AA51">
        <f>IF(OR('Calc_오픈정렬(시즌미반영)'!$F51="",'Calc_오픈정렬(시즌미반영)'!AA51=""),"",'Calc_오픈정렬(시즌미반영)'!AA51/'Calc_오픈정렬(시즌미반영)'!$F51*100)</f>
        <v>127.02197554350492</v>
      </c>
      <c r="AB51">
        <f>IF(OR('Calc_오픈정렬(시즌미반영)'!$F51="",'Calc_오픈정렬(시즌미반영)'!AB51=""),"",'Calc_오픈정렬(시즌미반영)'!AB51/'Calc_오픈정렬(시즌미반영)'!$F51*100)</f>
        <v>130.39940378712848</v>
      </c>
      <c r="AC51">
        <f>IF(OR('Calc_오픈정렬(시즌미반영)'!$F51="",'Calc_오픈정렬(시즌미반영)'!AC51=""),"",'Calc_오픈정렬(시즌미반영)'!AC51/'Calc_오픈정렬(시즌미반영)'!$F51*100)</f>
        <v>121.14143385273151</v>
      </c>
      <c r="AD51">
        <f>IF(OR('Calc_오픈정렬(시즌미반영)'!$F51="",'Calc_오픈정렬(시즌미반영)'!AD51=""),"",'Calc_오픈정렬(시즌미반영)'!AD51/'Calc_오픈정렬(시즌미반영)'!$F51*100)</f>
        <v>134.32617158771097</v>
      </c>
      <c r="AE51">
        <f>IF(OR('Calc_오픈정렬(시즌미반영)'!$F51="",'Calc_오픈정렬(시즌미반영)'!AE51=""),"",'Calc_오픈정렬(시즌미반영)'!AE51/'Calc_오픈정렬(시즌미반영)'!$F51*100)</f>
        <v>132.49693558351393</v>
      </c>
      <c r="AF51">
        <f>IF(OR('Calc_오픈정렬(시즌미반영)'!$F51="",'Calc_오픈정렬(시즌미반영)'!AF51=""),"",'Calc_오픈정렬(시즌미반영)'!AF51/'Calc_오픈정렬(시즌미반영)'!$F51*100)</f>
        <v>131.11289800641322</v>
      </c>
      <c r="AG51">
        <f>IF(OR('Calc_오픈정렬(시즌미반영)'!$F51="",'Calc_오픈정렬(시즌미반영)'!AG51=""),"",'Calc_오픈정렬(시즌미반영)'!AG51/'Calc_오픈정렬(시즌미반영)'!$F51*100)</f>
        <v>145.59479098228033</v>
      </c>
      <c r="AH51">
        <f>IF(OR('Calc_오픈정렬(시즌미반영)'!$F51="",'Calc_오픈정렬(시즌미반영)'!AH51=""),"",'Calc_오픈정렬(시즌미반영)'!AH51/'Calc_오픈정렬(시즌미반영)'!$F51*100)</f>
        <v>142.68138894064347</v>
      </c>
      <c r="AI51">
        <f>IF(OR('Calc_오픈정렬(시즌미반영)'!$F51="",'Calc_오픈정렬(시즌미반영)'!AI51=""),"",'Calc_오픈정렬(시즌미반영)'!AI51/'Calc_오픈정렬(시즌미반영)'!$F51*100)</f>
        <v>132.73816644929738</v>
      </c>
      <c r="AJ51">
        <f>IF(OR('Calc_오픈정렬(시즌미반영)'!$F51="",'Calc_오픈정렬(시즌미반영)'!AJ51=""),"",'Calc_오픈정렬(시즌미반영)'!AJ51/'Calc_오픈정렬(시즌미반영)'!$F51*100)</f>
        <v>128.04612804848153</v>
      </c>
      <c r="AK51">
        <f>IF(OR('Calc_오픈정렬(시즌미반영)'!$F51="",'Calc_오픈정렬(시즌미반영)'!AK51=""),"",'Calc_오픈정렬(시즌미반영)'!AK51/'Calc_오픈정렬(시즌미반영)'!$F51*100)</f>
        <v>142.82887317728509</v>
      </c>
      <c r="AL51">
        <f>IF(OR('Calc_오픈정렬(시즌미반영)'!$F51="",'Calc_오픈정렬(시즌미반영)'!AL51=""),"",'Calc_오픈정렬(시즌미반영)'!AL51/'Calc_오픈정렬(시즌미반영)'!$F51*100)</f>
        <v>121.77726350059328</v>
      </c>
      <c r="AM51">
        <f>IF(OR('Calc_오픈정렬(시즌미반영)'!$F51="",'Calc_오픈정렬(시즌미반영)'!AM51=""),"",'Calc_오픈정렬(시즌미반영)'!AM51/'Calc_오픈정렬(시즌미반영)'!$F51*100)</f>
        <v>125.78051913666808</v>
      </c>
      <c r="AN51">
        <f>IF(OR('Calc_오픈정렬(시즌미반영)'!$F51="",'Calc_오픈정렬(시즌미반영)'!AN51=""),"",'Calc_오픈정렬(시즌미반영)'!AN51/'Calc_오픈정렬(시즌미반영)'!$F51*100)</f>
        <v>132.1778440236524</v>
      </c>
      <c r="AO51">
        <f>IF(OR('Calc_오픈정렬(시즌미반영)'!$F51="",'Calc_오픈정렬(시즌미반영)'!AO51=""),"",'Calc_오픈정렬(시즌미반영)'!AO51/'Calc_오픈정렬(시즌미반영)'!$F51*100)</f>
        <v>102.38171352363767</v>
      </c>
      <c r="AP51">
        <f>IF(OR('Calc_오픈정렬(시즌미반영)'!$F51="",'Calc_오픈정렬(시즌미반영)'!AP51=""),"",'Calc_오픈정렬(시즌미반영)'!AP51/'Calc_오픈정렬(시즌미반영)'!$F51*100)</f>
        <v>142.45231767947675</v>
      </c>
      <c r="AQ51">
        <f>IF(OR('Calc_오픈정렬(시즌미반영)'!$F51="",'Calc_오픈정렬(시즌미반영)'!AQ51=""),"",'Calc_오픈정렬(시즌미반영)'!AQ51/'Calc_오픈정렬(시즌미반영)'!$F51*100)</f>
        <v>137.49492532629907</v>
      </c>
      <c r="AR51">
        <f>IF(OR('Calc_오픈정렬(시즌미반영)'!$F51="",'Calc_오픈정렬(시즌미반영)'!AR51=""),"",'Calc_오픈정렬(시즌미반영)'!AR51/'Calc_오픈정렬(시즌미반영)'!$F51*100)</f>
        <v>147.72664424330978</v>
      </c>
      <c r="AS51">
        <f>IF(OR('Calc_오픈정렬(시즌미반영)'!$F51="",'Calc_오픈정렬(시즌미반영)'!AS51=""),"",'Calc_오픈정렬(시즌미반영)'!AS51/'Calc_오픈정렬(시즌미반영)'!$F51*100)</f>
        <v>137.77596909106956</v>
      </c>
      <c r="AT51">
        <f>IF(OR('Calc_오픈정렬(시즌미반영)'!$F51="",'Calc_오픈정렬(시즌미반영)'!AT51=""),"",'Calc_오픈정렬(시즌미반영)'!AT51/'Calc_오픈정렬(시즌미반영)'!$F51*100)</f>
        <v>131.13113741333831</v>
      </c>
      <c r="AU51">
        <f>IF(OR('Calc_오픈정렬(시즌미반영)'!$F51="",'Calc_오픈정렬(시즌미반영)'!AU51=""),"",'Calc_오픈정렬(시즌미반영)'!AU51/'Calc_오픈정렬(시즌미반영)'!$F51*100)</f>
        <v>139.7760279278661</v>
      </c>
      <c r="AV51">
        <f>IF(OR('Calc_오픈정렬(시즌미반영)'!$F51="",'Calc_오픈정렬(시즌미반영)'!AV51=""),"",'Calc_오픈정렬(시즌미반영)'!AV51/'Calc_오픈정렬(시즌미반영)'!$F51*100)</f>
        <v>115.90515508398953</v>
      </c>
      <c r="AW51">
        <f>IF(OR('Calc_오픈정렬(시즌미반영)'!$F51="",'Calc_오픈정렬(시즌미반영)'!AW51=""),"",'Calc_오픈정렬(시즌미반영)'!AW51/'Calc_오픈정렬(시즌미반영)'!$F51*100)</f>
        <v>146.40105121743139</v>
      </c>
      <c r="AX51">
        <f>IF(OR('Calc_오픈정렬(시즌미반영)'!$F51="",'Calc_오픈정렬(시즌미반영)'!AX51=""),"",'Calc_오픈정렬(시즌미반영)'!AX51/'Calc_오픈정렬(시즌미반영)'!$F51*100)</f>
        <v>144.25684222913009</v>
      </c>
      <c r="AY51">
        <f>IF(OR('Calc_오픈정렬(시즌미반영)'!$F51="",'Calc_오픈정렬(시즌미반영)'!AY51=""),"",'Calc_오픈정렬(시즌미반영)'!AY51/'Calc_오픈정렬(시즌미반영)'!$F51*100)</f>
        <v>126.60933347715661</v>
      </c>
      <c r="AZ51">
        <f>IF(OR('Calc_오픈정렬(시즌미반영)'!$F51="",'Calc_오픈정렬(시즌미반영)'!AZ51=""),"",'Calc_오픈정렬(시즌미반영)'!AZ51/'Calc_오픈정렬(시즌미반영)'!$F51*100)</f>
        <v>133.06627965129391</v>
      </c>
      <c r="BA51">
        <f>IF(OR('Calc_오픈정렬(시즌미반영)'!$F51="",'Calc_오픈정렬(시즌미반영)'!BA51=""),"",'Calc_오픈정렬(시즌미반영)'!BA51/'Calc_오픈정렬(시즌미반영)'!$F51*100)</f>
        <v>127.21417574551124</v>
      </c>
      <c r="BB51">
        <f>IF(OR('Calc_오픈정렬(시즌미반영)'!$F51="",'Calc_오픈정렬(시즌미반영)'!BB51=""),"",'Calc_오픈정렬(시즌미반영)'!BB51/'Calc_오픈정렬(시즌미반영)'!$F51*100)</f>
        <v>137.84304303911665</v>
      </c>
      <c r="BC51">
        <f>IF(OR('Calc_오픈정렬(시즌미반영)'!$F51="",'Calc_오픈정렬(시즌미반영)'!BC51=""),"",'Calc_오픈정렬(시즌미반영)'!BC51/'Calc_오픈정렬(시즌미반영)'!$F51*100)</f>
        <v>141.56231307059434</v>
      </c>
      <c r="BD51">
        <f>IF(OR('Calc_오픈정렬(시즌미반영)'!$F51="",'Calc_오픈정렬(시즌미반영)'!BD51=""),"",'Calc_오픈정렬(시즌미반영)'!BD51/'Calc_오픈정렬(시즌미반영)'!$F51*100)</f>
        <v>162.51703815566253</v>
      </c>
      <c r="BE51">
        <f>IF(OR('Calc_오픈정렬(시즌미반영)'!$F51="",'Calc_오픈정렬(시즌미반영)'!BE51=""),"",'Calc_오픈정렬(시즌미반영)'!BE51/'Calc_오픈정렬(시즌미반영)'!$F51*100)</f>
        <v>130.83558057208978</v>
      </c>
      <c r="BF51" t="str">
        <f>IF(OR('Calc_오픈정렬(시즌미반영)'!$F51="",'Calc_오픈정렬(시즌미반영)'!BF51=""),"",'Calc_오픈정렬(시즌미반영)'!BF51/'Calc_오픈정렬(시즌미반영)'!$F51*100)</f>
        <v/>
      </c>
      <c r="BG51" t="str">
        <f>IF(OR('Calc_오픈정렬(시즌미반영)'!$F51="",'Calc_오픈정렬(시즌미반영)'!BG51=""),"",'Calc_오픈정렬(시즌미반영)'!BG51/'Calc_오픈정렬(시즌미반영)'!$F51*100)</f>
        <v/>
      </c>
      <c r="BH51" t="str">
        <f>IF(OR('Calc_오픈정렬(시즌미반영)'!$F51="",'Calc_오픈정렬(시즌미반영)'!BH51=""),"",'Calc_오픈정렬(시즌미반영)'!BH51/'Calc_오픈정렬(시즌미반영)'!$F51*100)</f>
        <v/>
      </c>
      <c r="BI51" t="str">
        <f>IF(OR('Calc_오픈정렬(시즌미반영)'!$F51="",'Calc_오픈정렬(시즌미반영)'!BI51=""),"",'Calc_오픈정렬(시즌미반영)'!BI51/'Calc_오픈정렬(시즌미반영)'!$F51*100)</f>
        <v/>
      </c>
      <c r="BJ51" t="str">
        <f>IF(OR('Calc_오픈정렬(시즌미반영)'!$F51="",'Calc_오픈정렬(시즌미반영)'!BJ51=""),"",'Calc_오픈정렬(시즌미반영)'!BJ51/'Calc_오픈정렬(시즌미반영)'!$F51*100)</f>
        <v/>
      </c>
      <c r="BK51" t="str">
        <f>IF(OR('Calc_오픈정렬(시즌미반영)'!$F51="",'Calc_오픈정렬(시즌미반영)'!BK51=""),"",'Calc_오픈정렬(시즌미반영)'!BK51/'Calc_오픈정렬(시즌미반영)'!$F51*100)</f>
        <v/>
      </c>
      <c r="BL51" t="str">
        <f>IF(OR('Calc_오픈정렬(시즌미반영)'!$F51="",'Calc_오픈정렬(시즌미반영)'!BL51=""),"",'Calc_오픈정렬(시즌미반영)'!BL51/'Calc_오픈정렬(시즌미반영)'!$F51*100)</f>
        <v/>
      </c>
      <c r="BM51" t="str">
        <f>IF(OR('Calc_오픈정렬(시즌미반영)'!$F51="",'Calc_오픈정렬(시즌미반영)'!BM51=""),"",'Calc_오픈정렬(시즌미반영)'!BM51/'Calc_오픈정렬(시즌미반영)'!$F51*100)</f>
        <v/>
      </c>
      <c r="BN51" t="str">
        <f>IF(OR('Calc_오픈정렬(시즌미반영)'!$F51="",'Calc_오픈정렬(시즌미반영)'!BN51=""),"",'Calc_오픈정렬(시즌미반영)'!BN51/'Calc_오픈정렬(시즌미반영)'!$F51*100)</f>
        <v/>
      </c>
    </row>
    <row r="52" spans="1:66" x14ac:dyDescent="0.3">
      <c r="A52" t="str">
        <f>'Calc_오픈정렬(시즌미반영)'!A52</f>
        <v>(1041) #인하대점</v>
      </c>
      <c r="B52" t="str">
        <f>'Calc_오픈정렬(시즌미반영)'!B52</f>
        <v>150-3</v>
      </c>
      <c r="C52">
        <f>'Calc_오픈정렬(시즌미반영)'!C52</f>
        <v>3</v>
      </c>
      <c r="D52" t="str">
        <f>'Calc_오픈정렬(시즌미반영)'!D52</f>
        <v>3+</v>
      </c>
      <c r="E52" s="1">
        <f>'Calc_오픈정렬(시즌미반영)'!E52</f>
        <v>44682</v>
      </c>
      <c r="F52">
        <f>'Calc_오픈정렬(시즌미반영)'!F52</f>
        <v>7699250</v>
      </c>
      <c r="G52">
        <f>IF(OR('Calc_오픈정렬(시즌미반영)'!$F52="",'Calc_오픈정렬(시즌미반영)'!G52=""),"",'Calc_오픈정렬(시즌미반영)'!G52/'Calc_오픈정렬(시즌미반영)'!$F52*100)</f>
        <v>79.375263824398473</v>
      </c>
      <c r="H52">
        <f>IF(OR('Calc_오픈정렬(시즌미반영)'!$F52="",'Calc_오픈정렬(시즌미반영)'!H52=""),"",'Calc_오픈정렬(시즌미반영)'!H52/'Calc_오픈정렬(시즌미반영)'!$F52*100)</f>
        <v>96.963989999025884</v>
      </c>
      <c r="I52">
        <f>IF(OR('Calc_오픈정렬(시즌미반영)'!$F52="",'Calc_오픈정렬(시즌미반영)'!I52=""),"",'Calc_오픈정렬(시즌미반영)'!I52/'Calc_오픈정렬(시즌미반영)'!$F52*100)</f>
        <v>97.990063967269535</v>
      </c>
      <c r="J52">
        <f>IF(OR('Calc_오픈정렬(시즌미반영)'!$F52="",'Calc_오픈정렬(시즌미반영)'!J52=""),"",'Calc_오픈정렬(시즌미반영)'!J52/'Calc_오픈정렬(시즌미반영)'!$F52*100)</f>
        <v>113.10192551222522</v>
      </c>
      <c r="K52">
        <f>IF(OR('Calc_오픈정렬(시즌미반영)'!$F52="",'Calc_오픈정렬(시즌미반영)'!K52=""),"",'Calc_오픈정렬(시즌미반영)'!K52/'Calc_오픈정렬(시즌미반영)'!$F52*100)</f>
        <v>112.11481637821865</v>
      </c>
      <c r="L52">
        <f>IF(OR('Calc_오픈정렬(시즌미반영)'!$F52="",'Calc_오픈정렬(시즌미반영)'!L52=""),"",'Calc_오픈정렬(시즌미반영)'!L52/'Calc_오픈정렬(시즌미반영)'!$F52*100)</f>
        <v>109.36130142546352</v>
      </c>
      <c r="M52">
        <f>IF(OR('Calc_오픈정렬(시즌미반영)'!$F52="",'Calc_오픈정렬(시즌미반영)'!M52=""),"",'Calc_오픈정렬(시즌미반영)'!M52/'Calc_오픈정렬(시즌미반영)'!$F52*100)</f>
        <v>96.093775367730629</v>
      </c>
      <c r="N52">
        <f>IF(OR('Calc_오픈정렬(시즌미반영)'!$F52="",'Calc_오픈정렬(시즌미반영)'!N52=""),"",'Calc_오픈정렬(시즌미반영)'!N52/'Calc_오픈정렬(시즌미반영)'!$F52*100)</f>
        <v>92.405104393285058</v>
      </c>
      <c r="O52">
        <f>IF(OR('Calc_오픈정렬(시즌미반영)'!$F52="",'Calc_오픈정렬(시즌미반영)'!O52=""),"",'Calc_오픈정렬(시즌미반영)'!O52/'Calc_오픈정렬(시즌미반영)'!$F52*100)</f>
        <v>76.923076923076934</v>
      </c>
      <c r="P52">
        <f>IF(OR('Calc_오픈정렬(시즌미반영)'!$F52="",'Calc_오픈정렬(시즌미반영)'!P52=""),"",'Calc_오픈정렬(시즌미반영)'!P52/'Calc_오픈정렬(시즌미반영)'!$F52*100)</f>
        <v>76.832158976523687</v>
      </c>
      <c r="Q52">
        <f>IF(OR('Calc_오픈정렬(시즌미반영)'!$F52="",'Calc_오픈정렬(시즌미반영)'!Q52=""),"",'Calc_오픈정렬(시즌미반영)'!Q52/'Calc_오픈정렬(시즌미반영)'!$F52*100)</f>
        <v>93.467545540150013</v>
      </c>
      <c r="R52">
        <f>IF(OR('Calc_오픈정렬(시즌미반영)'!$F52="",'Calc_오픈정렬(시즌미반영)'!R52=""),"",'Calc_오픈정렬(시즌미반영)'!R52/'Calc_오픈정렬(시즌미반영)'!$F52*100)</f>
        <v>94.913140890346455</v>
      </c>
      <c r="S52">
        <f>IF(OR('Calc_오픈정렬(시즌미반영)'!$F52="",'Calc_오픈정렬(시즌미반영)'!S52=""),"",'Calc_오픈정렬(시즌미반영)'!S52/'Calc_오픈정렬(시즌미반영)'!$F52*100)</f>
        <v>105.12192746046694</v>
      </c>
      <c r="T52">
        <f>IF(OR('Calc_오픈정렬(시즌미반영)'!$F52="",'Calc_오픈정렬(시즌미반영)'!T52=""),"",'Calc_오픈정렬(시즌미반영)'!T52/'Calc_오픈정렬(시즌미반영)'!$F52*100)</f>
        <v>104.11273825372602</v>
      </c>
      <c r="U52">
        <f>IF(OR('Calc_오픈정렬(시즌미반영)'!$F52="",'Calc_오픈정렬(시즌미반영)'!U52=""),"",'Calc_오픈정렬(시즌미반영)'!U52/'Calc_오픈정렬(시즌미반영)'!$F52*100)</f>
        <v>104.15170308796311</v>
      </c>
      <c r="V52">
        <f>IF(OR('Calc_오픈정렬(시즌미반영)'!$F52="",'Calc_오픈정렬(시즌미반영)'!V52=""),"",'Calc_오픈정렬(시즌미반영)'!V52/'Calc_오픈정렬(시즌미반영)'!$F52*100)</f>
        <v>108.92229762639218</v>
      </c>
      <c r="W52">
        <f>IF(OR('Calc_오픈정렬(시즌미반영)'!$F52="",'Calc_오픈정렬(시즌미반영)'!W52=""),"",'Calc_오픈정렬(시즌미반영)'!W52/'Calc_오픈정렬(시즌미반영)'!$F52*100)</f>
        <v>95.513199337597825</v>
      </c>
      <c r="X52">
        <f>IF(OR('Calc_오픈정렬(시즌미반영)'!$F52="",'Calc_오픈정렬(시즌미반영)'!X52=""),"",'Calc_오픈정렬(시즌미반영)'!X52/'Calc_오픈정렬(시즌미반영)'!$F52*100)</f>
        <v>114.93067506575316</v>
      </c>
      <c r="Y52">
        <f>IF(OR('Calc_오픈정렬(시즌미반영)'!$F52="",'Calc_오픈정렬(시즌미반영)'!Y52=""),"",'Calc_오픈정렬(시즌미반영)'!Y52/'Calc_오픈정렬(시즌미반영)'!$F52*100)</f>
        <v>99.140825405071922</v>
      </c>
      <c r="Z52">
        <f>IF(OR('Calc_오픈정렬(시즌미반영)'!$F52="",'Calc_오픈정렬(시즌미반영)'!Z52=""),"",'Calc_오픈정렬(시즌미반영)'!Z52/'Calc_오픈정렬(시즌미반영)'!$F52*100)</f>
        <v>102.82430106828586</v>
      </c>
      <c r="AA52">
        <f>IF(OR('Calc_오픈정렬(시즌미반영)'!$F52="",'Calc_오픈정렬(시즌미반영)'!AA52=""),"",'Calc_오픈정렬(시즌미반영)'!AA52/'Calc_오픈정렬(시즌미반영)'!$F52*100)</f>
        <v>90.207487742312566</v>
      </c>
      <c r="AB52">
        <f>IF(OR('Calc_오픈정렬(시즌미반영)'!$F52="",'Calc_오픈정렬(시즌미반영)'!AB52=""),"",'Calc_오픈정렬(시즌미반영)'!AB52/'Calc_오픈정렬(시즌미반영)'!$F52*100)</f>
        <v>82.204110790012024</v>
      </c>
      <c r="AC52">
        <f>IF(OR('Calc_오픈정렬(시즌미반영)'!$F52="",'Calc_오픈정렬(시즌미반영)'!AC52=""),"",'Calc_오픈정렬(시즌미반영)'!AC52/'Calc_오픈정렬(시즌미반영)'!$F52*100)</f>
        <v>99.643471766730528</v>
      </c>
      <c r="AD52">
        <f>IF(OR('Calc_오픈정렬(시즌미반영)'!$F52="",'Calc_오픈정렬(시즌미반영)'!AD52=""),"",'Calc_오픈정렬(시즌미반영)'!AD52/'Calc_오픈정렬(시즌미반영)'!$F52*100)</f>
        <v>104.34652725914862</v>
      </c>
      <c r="AE52">
        <f>IF(OR('Calc_오픈정렬(시즌미반영)'!$F52="",'Calc_오픈정렬(시즌미반영)'!AE52=""),"",'Calc_오픈정렬(시즌미반영)'!AE52/'Calc_오픈정렬(시즌미반영)'!$F52*100)</f>
        <v>119.94285157645226</v>
      </c>
      <c r="AF52">
        <f>IF(OR('Calc_오픈정렬(시즌미반영)'!$F52="",'Calc_오픈정렬(시즌미반영)'!AF52=""),"",'Calc_오픈정렬(시즌미반영)'!AF52/'Calc_오픈정렬(시즌미반영)'!$F52*100)</f>
        <v>113.50845861609898</v>
      </c>
      <c r="AG52">
        <f>IF(OR('Calc_오픈정렬(시즌미반영)'!$F52="",'Calc_오픈정렬(시즌미반영)'!AG52=""),"",'Calc_오픈정렬(시즌미반영)'!AG52/'Calc_오픈정렬(시즌미반영)'!$F52*100)</f>
        <v>119.41422865863558</v>
      </c>
      <c r="AH52">
        <f>IF(OR('Calc_오픈정렬(시즌미반영)'!$F52="",'Calc_오픈정렬(시즌미반영)'!AH52=""),"",'Calc_오픈정렬(시즌미반영)'!AH52/'Calc_오픈정렬(시즌미반영)'!$F52*100)</f>
        <v>110.52634996915285</v>
      </c>
      <c r="AI52">
        <f>IF(OR('Calc_오픈정렬(시즌미반영)'!$F52="",'Calc_오픈정렬(시즌미반영)'!AI52=""),"",'Calc_오픈정렬(시즌미반영)'!AI52/'Calc_오픈정렬(시즌미반영)'!$F52*100)</f>
        <v>116.75293048024157</v>
      </c>
      <c r="AJ52">
        <f>IF(OR('Calc_오픈정렬(시즌미반영)'!$F52="",'Calc_오픈정렬(시즌미반영)'!AJ52=""),"",'Calc_오픈정렬(시즌미반영)'!AJ52/'Calc_오픈정렬(시즌미반영)'!$F52*100)</f>
        <v>120.87930642595057</v>
      </c>
      <c r="AK52">
        <f>IF(OR('Calc_오픈정렬(시즌미반영)'!$F52="",'Calc_오픈정렬(시즌미반영)'!AK52=""),"",'Calc_오픈정렬(시즌미반영)'!AK52/'Calc_오픈정렬(시즌미반영)'!$F52*100)</f>
        <v>123.3964347176673</v>
      </c>
      <c r="AL52">
        <f>IF(OR('Calc_오픈정렬(시즌미반영)'!$F52="",'Calc_오픈정렬(시즌미반영)'!AL52=""),"",'Calc_오픈정렬(시즌미반영)'!AL52/'Calc_오픈정렬(시즌미반영)'!$F52*100)</f>
        <v>105.96616553560412</v>
      </c>
      <c r="AM52">
        <f>IF(OR('Calc_오픈정렬(시즌미반영)'!$F52="",'Calc_오픈정렬(시즌미반영)'!AM52=""),"",'Calc_오픈정렬(시즌미반영)'!AM52/'Calc_오픈정렬(시즌미반영)'!$F52*100)</f>
        <v>86.744812806442184</v>
      </c>
      <c r="AN52">
        <f>IF(OR('Calc_오픈정렬(시즌미반영)'!$F52="",'Calc_오픈정렬(시즌미반영)'!AN52=""),"",'Calc_오픈정렬(시즌미반영)'!AN52/'Calc_오픈정렬(시즌미반영)'!$F52*100)</f>
        <v>83.856219761665102</v>
      </c>
      <c r="AO52">
        <f>IF(OR('Calc_오픈정렬(시즌미반영)'!$F52="",'Calc_오픈정렬(시즌미반영)'!AO52=""),"",'Calc_오픈정렬(시즌미반영)'!AO52/'Calc_오픈정렬(시즌미반영)'!$F52*100)</f>
        <v>109.00282495048219</v>
      </c>
      <c r="AP52">
        <f>IF(OR('Calc_오픈정렬(시즌미반영)'!$F52="",'Calc_오픈정렬(시즌미반영)'!AP52=""),"",'Calc_오픈정렬(시즌미반영)'!AP52/'Calc_오픈정렬(시즌미반영)'!$F52*100)</f>
        <v>102.27684514725462</v>
      </c>
      <c r="AQ52">
        <f>IF(OR('Calc_오픈정렬(시즌미반영)'!$F52="",'Calc_오픈정렬(시즌미반영)'!AQ52=""),"",'Calc_오픈정렬(시즌미반영)'!AQ52/'Calc_오픈정렬(시즌미반영)'!$F52*100)</f>
        <v>102.52557067246811</v>
      </c>
      <c r="AR52">
        <f>IF(OR('Calc_오픈정렬(시즌미반영)'!$F52="",'Calc_오픈정렬(시즌미반영)'!AR52=""),"",'Calc_오픈정렬(시즌미반영)'!AR52/'Calc_오픈정렬(시즌미반영)'!$F52*100)</f>
        <v>93.844205604441981</v>
      </c>
      <c r="AS52">
        <f>IF(OR('Calc_오픈정렬(시즌미반영)'!$F52="",'Calc_오픈정렬(시즌미반영)'!AS52=""),"",'Calc_오픈정렬(시즌미반영)'!AS52/'Calc_오픈정렬(시즌미반영)'!$F52*100)</f>
        <v>86.731824528363148</v>
      </c>
      <c r="AT52">
        <f>IF(OR('Calc_오픈정렬(시즌미반영)'!$F52="",'Calc_오픈정렬(시즌미반영)'!AT52=""),"",'Calc_오픈정렬(시즌미반영)'!AT52/'Calc_오픈정렬(시즌미반영)'!$F52*100)</f>
        <v>87.282527518914179</v>
      </c>
      <c r="AU52">
        <f>IF(OR('Calc_오픈정렬(시즌미반영)'!$F52="",'Calc_오픈정렬(시즌미반영)'!AU52=""),"",'Calc_오픈정렬(시즌미반영)'!AU52/'Calc_오픈정렬(시즌미반영)'!$F52*100)</f>
        <v>78.864824495892464</v>
      </c>
      <c r="AV52">
        <f>IF(OR('Calc_오픈정렬(시즌미반영)'!$F52="",'Calc_오픈정렬(시즌미반영)'!AV52=""),"",'Calc_오픈정렬(시즌미반영)'!AV52/'Calc_오픈정렬(시즌미반영)'!$F52*100)</f>
        <v>82.844432899308373</v>
      </c>
      <c r="AW52">
        <f>IF(OR('Calc_오픈정렬(시즌미반영)'!$F52="",'Calc_오픈정렬(시즌미반영)'!AW52=""),"",'Calc_오픈정렬(시즌미반영)'!AW52/'Calc_오픈정렬(시즌미반영)'!$F52*100)</f>
        <v>69.487287722830146</v>
      </c>
      <c r="AX52">
        <f>IF(OR('Calc_오픈정렬(시즌미반영)'!$F52="",'Calc_오픈정렬(시즌미반영)'!AX52=""),"",'Calc_오픈정렬(시즌미반영)'!AX52/'Calc_오픈정렬(시즌미반영)'!$F52*100)</f>
        <v>62.594408546286971</v>
      </c>
      <c r="AY52">
        <f>IF(OR('Calc_오픈정렬(시즌미반영)'!$F52="",'Calc_오픈정렬(시즌미반영)'!AY52=""),"",'Calc_오픈정렬(시즌미반영)'!AY52/'Calc_오픈정렬(시즌미반영)'!$F52*100)</f>
        <v>50.480890995876223</v>
      </c>
      <c r="AZ52">
        <f>IF(OR('Calc_오픈정렬(시즌미반영)'!$F52="",'Calc_오픈정렬(시즌미반영)'!AZ52=""),"",'Calc_오픈정렬(시즌미반영)'!AZ52/'Calc_오픈정렬(시즌미반영)'!$F52*100)</f>
        <v>54.389713283761409</v>
      </c>
      <c r="BA52">
        <f>IF(OR('Calc_오픈정렬(시즌미반영)'!$F52="",'Calc_오픈정렬(시즌미반영)'!BA52=""),"",'Calc_오픈정렬(시즌미반영)'!BA52/'Calc_오픈정렬(시즌미반영)'!$F52*100)</f>
        <v>72.305744065980448</v>
      </c>
      <c r="BB52">
        <f>IF(OR('Calc_오픈정렬(시즌미반영)'!$F52="",'Calc_오픈정렬(시즌미반영)'!BB52=""),"",'Calc_오픈정렬(시즌미반영)'!BB52/'Calc_오픈정렬(시즌미반영)'!$F52*100)</f>
        <v>65.268695002760012</v>
      </c>
      <c r="BC52">
        <f>IF(OR('Calc_오픈정렬(시즌미반영)'!$F52="",'Calc_오픈정렬(시즌미반영)'!BC52=""),"",'Calc_오픈정렬(시즌미반영)'!BC52/'Calc_오픈정렬(시즌미반영)'!$F52*100)</f>
        <v>80.338994057862777</v>
      </c>
      <c r="BD52">
        <f>IF(OR('Calc_오픈정렬(시즌미반영)'!$F52="",'Calc_오픈정렬(시즌미반영)'!BD52=""),"",'Calc_오픈정렬(시즌미반영)'!BD52/'Calc_오픈정렬(시즌미반영)'!$F52*100)</f>
        <v>66.572718121894994</v>
      </c>
      <c r="BE52" t="str">
        <f>IF(OR('Calc_오픈정렬(시즌미반영)'!$F52="",'Calc_오픈정렬(시즌미반영)'!BE52=""),"",'Calc_오픈정렬(시즌미반영)'!BE52/'Calc_오픈정렬(시즌미반영)'!$F52*100)</f>
        <v/>
      </c>
      <c r="BF52" t="str">
        <f>IF(OR('Calc_오픈정렬(시즌미반영)'!$F52="",'Calc_오픈정렬(시즌미반영)'!BF52=""),"",'Calc_오픈정렬(시즌미반영)'!BF52/'Calc_오픈정렬(시즌미반영)'!$F52*100)</f>
        <v/>
      </c>
      <c r="BG52" t="str">
        <f>IF(OR('Calc_오픈정렬(시즌미반영)'!$F52="",'Calc_오픈정렬(시즌미반영)'!BG52=""),"",'Calc_오픈정렬(시즌미반영)'!BG52/'Calc_오픈정렬(시즌미반영)'!$F52*100)</f>
        <v/>
      </c>
      <c r="BH52" t="str">
        <f>IF(OR('Calc_오픈정렬(시즌미반영)'!$F52="",'Calc_오픈정렬(시즌미반영)'!BH52=""),"",'Calc_오픈정렬(시즌미반영)'!BH52/'Calc_오픈정렬(시즌미반영)'!$F52*100)</f>
        <v/>
      </c>
      <c r="BI52" t="str">
        <f>IF(OR('Calc_오픈정렬(시즌미반영)'!$F52="",'Calc_오픈정렬(시즌미반영)'!BI52=""),"",'Calc_오픈정렬(시즌미반영)'!BI52/'Calc_오픈정렬(시즌미반영)'!$F52*100)</f>
        <v/>
      </c>
      <c r="BJ52" t="str">
        <f>IF(OR('Calc_오픈정렬(시즌미반영)'!$F52="",'Calc_오픈정렬(시즌미반영)'!BJ52=""),"",'Calc_오픈정렬(시즌미반영)'!BJ52/'Calc_오픈정렬(시즌미반영)'!$F52*100)</f>
        <v/>
      </c>
      <c r="BK52" t="str">
        <f>IF(OR('Calc_오픈정렬(시즌미반영)'!$F52="",'Calc_오픈정렬(시즌미반영)'!BK52=""),"",'Calc_오픈정렬(시즌미반영)'!BK52/'Calc_오픈정렬(시즌미반영)'!$F52*100)</f>
        <v/>
      </c>
      <c r="BL52" t="str">
        <f>IF(OR('Calc_오픈정렬(시즌미반영)'!$F52="",'Calc_오픈정렬(시즌미반영)'!BL52=""),"",'Calc_오픈정렬(시즌미반영)'!BL52/'Calc_오픈정렬(시즌미반영)'!$F52*100)</f>
        <v/>
      </c>
      <c r="BM52" t="str">
        <f>IF(OR('Calc_오픈정렬(시즌미반영)'!$F52="",'Calc_오픈정렬(시즌미반영)'!BM52=""),"",'Calc_오픈정렬(시즌미반영)'!BM52/'Calc_오픈정렬(시즌미반영)'!$F52*100)</f>
        <v/>
      </c>
      <c r="BN52" t="str">
        <f>IF(OR('Calc_오픈정렬(시즌미반영)'!$F52="",'Calc_오픈정렬(시즌미반영)'!BN52=""),"",'Calc_오픈정렬(시즌미반영)'!BN52/'Calc_오픈정렬(시즌미반영)'!$F52*100)</f>
        <v/>
      </c>
    </row>
    <row r="53" spans="1:66" x14ac:dyDescent="0.3">
      <c r="A53" t="str">
        <f>'Calc_오픈정렬(시즌미반영)'!A53</f>
        <v>(1042) #연희점</v>
      </c>
      <c r="B53" t="str">
        <f>'Calc_오픈정렬(시즌미반영)'!B53</f>
        <v>150-1</v>
      </c>
      <c r="C53">
        <f>'Calc_오픈정렬(시즌미반영)'!C53</f>
        <v>1</v>
      </c>
      <c r="D53" t="str">
        <f>'Calc_오픈정렬(시즌미반영)'!D53</f>
        <v>1</v>
      </c>
      <c r="E53" s="1">
        <f>'Calc_오픈정렬(시즌미반영)'!E53</f>
        <v>44682</v>
      </c>
      <c r="F53">
        <f>'Calc_오픈정렬(시즌미반영)'!F53</f>
        <v>5634800</v>
      </c>
      <c r="G53">
        <f>IF(OR('Calc_오픈정렬(시즌미반영)'!$F53="",'Calc_오픈정렬(시즌미반영)'!G53=""),"",'Calc_오픈정렬(시즌미반영)'!G53/'Calc_오픈정렬(시즌미반영)'!$F53*100)</f>
        <v>68.424966280968263</v>
      </c>
      <c r="H53">
        <f>IF(OR('Calc_오픈정렬(시즌미반영)'!$F53="",'Calc_오픈정렬(시즌미반영)'!H53=""),"",'Calc_오픈정렬(시즌미반영)'!H53/'Calc_오픈정렬(시즌미반영)'!$F53*100)</f>
        <v>80.473131255767726</v>
      </c>
      <c r="I53">
        <f>IF(OR('Calc_오픈정렬(시즌미반영)'!$F53="",'Calc_오픈정렬(시즌미반영)'!I53=""),"",'Calc_오픈정렬(시즌미반영)'!I53/'Calc_오픈정렬(시즌미반영)'!$F53*100)</f>
        <v>94.78952225456095</v>
      </c>
      <c r="J53">
        <f>IF(OR('Calc_오픈정렬(시즌미반영)'!$F53="",'Calc_오픈정렬(시즌미반영)'!J53=""),"",'Calc_오픈정렬(시즌미반영)'!J53/'Calc_오픈정렬(시즌미반영)'!$F53*100)</f>
        <v>98.267906580535254</v>
      </c>
      <c r="K53">
        <f>IF(OR('Calc_오픈정렬(시즌미반영)'!$F53="",'Calc_오픈정렬(시즌미반영)'!K53=""),"",'Calc_오픈정렬(시즌미반영)'!K53/'Calc_오픈정렬(시즌미반영)'!$F53*100)</f>
        <v>98.624618442535677</v>
      </c>
      <c r="L53">
        <f>IF(OR('Calc_오픈정렬(시즌미반영)'!$F53="",'Calc_오픈정렬(시즌미반영)'!L53=""),"",'Calc_오픈정렬(시즌미반영)'!L53/'Calc_오픈정렬(시즌미반영)'!$F53*100)</f>
        <v>118.53836870873855</v>
      </c>
      <c r="M53">
        <f>IF(OR('Calc_오픈정렬(시즌미반영)'!$F53="",'Calc_오픈정렬(시즌미반영)'!M53=""),"",'Calc_오픈정렬(시즌미반영)'!M53/'Calc_오픈정렬(시즌미반영)'!$F53*100)</f>
        <v>99.451622062894856</v>
      </c>
      <c r="N53">
        <f>IF(OR('Calc_오픈정렬(시즌미반영)'!$F53="",'Calc_오픈정렬(시즌미반영)'!N53=""),"",'Calc_오픈정렬(시즌미반영)'!N53/'Calc_오픈정렬(시즌미반영)'!$F53*100)</f>
        <v>93.918151487186762</v>
      </c>
      <c r="O53">
        <f>IF(OR('Calc_오픈정렬(시즌미반영)'!$F53="",'Calc_오픈정렬(시즌미반영)'!O53=""),"",'Calc_오픈정렬(시즌미반영)'!O53/'Calc_오픈정렬(시즌미반영)'!$F53*100)</f>
        <v>91.199332718108892</v>
      </c>
      <c r="P53">
        <f>IF(OR('Calc_오픈정렬(시즌미반영)'!$F53="",'Calc_오픈정렬(시즌미반영)'!P53=""),"",'Calc_오픈정렬(시즌미반영)'!P53/'Calc_오픈정렬(시즌미반영)'!$F53*100)</f>
        <v>90.666926953929149</v>
      </c>
      <c r="Q53">
        <f>IF(OR('Calc_오픈정렬(시즌미반영)'!$F53="",'Calc_오픈정렬(시즌미반영)'!Q53=""),"",'Calc_오픈정렬(시즌미반영)'!Q53/'Calc_오픈정렬(시즌미반영)'!$F53*100)</f>
        <v>107.41818698090438</v>
      </c>
      <c r="R53">
        <f>IF(OR('Calc_오픈정렬(시즌미반영)'!$F53="",'Calc_오픈정렬(시즌미반영)'!R53=""),"",'Calc_오픈정렬(시즌미반영)'!R53/'Calc_오픈정렬(시즌미반영)'!$F53*100)</f>
        <v>111.43607581458082</v>
      </c>
      <c r="S53">
        <f>IF(OR('Calc_오픈정렬(시즌미반영)'!$F53="",'Calc_오픈정렬(시즌미반영)'!S53=""),"",'Calc_오픈정렬(시즌미반영)'!S53/'Calc_오픈정렬(시즌미반영)'!$F53*100)</f>
        <v>123.782565485909</v>
      </c>
      <c r="T53">
        <f>IF(OR('Calc_오픈정렬(시즌미반영)'!$F53="",'Calc_오픈정렬(시즌미반영)'!T53=""),"",'Calc_오픈정렬(시즌미반영)'!T53/'Calc_오픈정렬(시즌미반영)'!$F53*100)</f>
        <v>120.20994533967489</v>
      </c>
      <c r="U53">
        <f>IF(OR('Calc_오픈정렬(시즌미반영)'!$F53="",'Calc_오픈정렬(시즌미반영)'!U53=""),"",'Calc_오픈정렬(시즌미반영)'!U53/'Calc_오픈정렬(시즌미반영)'!$F53*100)</f>
        <v>135.27294668843615</v>
      </c>
      <c r="V53">
        <f>IF(OR('Calc_오픈정렬(시즌미반영)'!$F53="",'Calc_오픈정렬(시즌미반영)'!V53=""),"",'Calc_오픈정렬(시즌미반영)'!V53/'Calc_오픈정렬(시즌미반영)'!$F53*100)</f>
        <v>121.29019663519558</v>
      </c>
      <c r="W53">
        <f>IF(OR('Calc_오픈정렬(시즌미반영)'!$F53="",'Calc_오픈정렬(시즌미반영)'!W53=""),"",'Calc_오픈정렬(시즌미반영)'!W53/'Calc_오픈정렬(시즌미반영)'!$F53*100)</f>
        <v>129.65411372187123</v>
      </c>
      <c r="X53">
        <f>IF(OR('Calc_오픈정렬(시즌미반영)'!$F53="",'Calc_오픈정렬(시즌미반영)'!X53=""),"",'Calc_오픈정렬(시즌미반영)'!X53/'Calc_오픈정렬(시즌미반영)'!$F53*100)</f>
        <v>132.27834173351317</v>
      </c>
      <c r="Y53">
        <f>IF(OR('Calc_오픈정렬(시즌미반영)'!$F53="",'Calc_오픈정렬(시즌미반영)'!Y53=""),"",'Calc_오픈정렬(시즌미반영)'!Y53/'Calc_오픈정렬(시즌미반영)'!$F53*100)</f>
        <v>113.31866259672039</v>
      </c>
      <c r="Z53">
        <f>IF(OR('Calc_오픈정렬(시즌미반영)'!$F53="",'Calc_오픈정렬(시즌미반영)'!Z53=""),"",'Calc_오픈정렬(시즌미반영)'!Z53/'Calc_오픈정렬(시즌미반영)'!$F53*100)</f>
        <v>91.104209554908778</v>
      </c>
      <c r="AA53">
        <f>IF(OR('Calc_오픈정렬(시즌미반영)'!$F53="",'Calc_오픈정렬(시즌미반영)'!AA53=""),"",'Calc_오픈정렬(시즌미반영)'!AA53/'Calc_오픈정렬(시즌미반영)'!$F53*100)</f>
        <v>83.931106694115144</v>
      </c>
      <c r="AB53">
        <f>IF(OR('Calc_오픈정렬(시즌미반영)'!$F53="",'Calc_오픈정렬(시즌미반영)'!AB53=""),"",'Calc_오픈정렬(시즌미반영)'!AB53/'Calc_오픈정렬(시즌미반영)'!$F53*100)</f>
        <v>81.911869099169436</v>
      </c>
      <c r="AC53">
        <f>IF(OR('Calc_오픈정렬(시즌미반영)'!$F53="",'Calc_오픈정렬(시즌미반영)'!AC53=""),"",'Calc_오픈정렬(시즌미반영)'!AC53/'Calc_오픈정렬(시즌미반영)'!$F53*100)</f>
        <v>93.839355434088162</v>
      </c>
      <c r="AD53">
        <f>IF(OR('Calc_오픈정렬(시즌미반영)'!$F53="",'Calc_오픈정렬(시즌미반영)'!AD53=""),"",'Calc_오픈정렬(시즌미반영)'!AD53/'Calc_오픈정렬(시즌미반영)'!$F53*100)</f>
        <v>95.424682331227373</v>
      </c>
      <c r="AE53">
        <f>IF(OR('Calc_오픈정렬(시즌미반영)'!$F53="",'Calc_오픈정렬(시즌미반영)'!AE53=""),"",'Calc_오픈정렬(시즌미반영)'!AE53/'Calc_오픈정렬(시즌미반영)'!$F53*100)</f>
        <v>107.92432739405125</v>
      </c>
      <c r="AF53">
        <f>IF(OR('Calc_오픈정렬(시즌미반영)'!$F53="",'Calc_오픈정렬(시즌미반영)'!AF53=""),"",'Calc_오픈정렬(시즌미반영)'!AF53/'Calc_오픈정렬(시즌미반영)'!$F53*100)</f>
        <v>99.507702136721804</v>
      </c>
      <c r="AG53">
        <f>IF(OR('Calc_오픈정렬(시즌미반영)'!$F53="",'Calc_오픈정렬(시즌미반영)'!AG53=""),"",'Calc_오픈정렬(시즌미반영)'!AG53/'Calc_오픈정렬(시즌미반영)'!$F53*100)</f>
        <v>111.19933271810889</v>
      </c>
      <c r="AH53">
        <f>IF(OR('Calc_오픈정렬(시즌미반영)'!$F53="",'Calc_오픈정렬(시즌미반영)'!AH53=""),"",'Calc_오픈정렬(시즌미반영)'!AH53/'Calc_오픈정렬(시즌미반영)'!$F53*100)</f>
        <v>102.62156598282104</v>
      </c>
      <c r="AI53">
        <f>IF(OR('Calc_오픈정렬(시즌미반영)'!$F53="",'Calc_오픈정렬(시즌미반영)'!AI53=""),"",'Calc_오픈정렬(시즌미반영)'!AI53/'Calc_오픈정렬(시즌미반영)'!$F53*100)</f>
        <v>105.53151842123944</v>
      </c>
      <c r="AJ53">
        <f>IF(OR('Calc_오픈정렬(시즌미반영)'!$F53="",'Calc_오픈정렬(시즌미반영)'!AJ53=""),"",'Calc_오픈정렬(시즌미반영)'!AJ53/'Calc_오픈정렬(시즌미반영)'!$F53*100)</f>
        <v>103.45850784411159</v>
      </c>
      <c r="AK53">
        <f>IF(OR('Calc_오픈정렬(시즌미반영)'!$F53="",'Calc_오픈정렬(시즌미반영)'!AK53=""),"",'Calc_오픈정렬(시즌미반영)'!AK53/'Calc_오픈정렬(시즌미반영)'!$F53*100)</f>
        <v>90.263540853268978</v>
      </c>
      <c r="AL53">
        <f>IF(OR('Calc_오픈정렬(시즌미반영)'!$F53="",'Calc_오픈정렬(시즌미반영)'!AL53=""),"",'Calc_오픈정렬(시즌미반영)'!AL53/'Calc_오픈정렬(시즌미반영)'!$F53*100)</f>
        <v>87.232732306381763</v>
      </c>
      <c r="AM53">
        <f>IF(OR('Calc_오픈정렬(시즌미반영)'!$F53="",'Calc_오픈정렬(시즌미반영)'!AM53=""),"",'Calc_오픈정렬(시즌미반영)'!AM53/'Calc_오픈정렬(시즌미반영)'!$F53*100)</f>
        <v>69.504507702136721</v>
      </c>
      <c r="AN53">
        <f>IF(OR('Calc_오픈정렬(시즌미반영)'!$F53="",'Calc_오픈정렬(시즌미반영)'!AN53=""),"",'Calc_오픈정렬(시즌미반영)'!AN53/'Calc_오픈정렬(시즌미반영)'!$F53*100)</f>
        <v>74.278412720948396</v>
      </c>
      <c r="AO53">
        <f>IF(OR('Calc_오픈정렬(시즌미반영)'!$F53="",'Calc_오픈정렬(시즌미반영)'!AO53=""),"",'Calc_오픈정렬(시즌미반영)'!AO53/'Calc_오픈정렬(시즌미반영)'!$F53*100)</f>
        <v>93.508731454532551</v>
      </c>
      <c r="AP53">
        <f>IF(OR('Calc_오픈정렬(시즌미반영)'!$F53="",'Calc_오픈정렬(시즌미반영)'!AP53=""),"",'Calc_오픈정렬(시즌미반영)'!AP53/'Calc_오픈정렬(시즌미반영)'!$F53*100)</f>
        <v>89.906828991268554</v>
      </c>
      <c r="AQ53">
        <f>IF(OR('Calc_오픈정렬(시즌미반영)'!$F53="",'Calc_오픈정렬(시즌미반영)'!AQ53=""),"",'Calc_오픈정렬(시즌미반영)'!AQ53/'Calc_오픈정렬(시즌미반영)'!$F53*100)</f>
        <v>111.38815929580463</v>
      </c>
      <c r="AR53">
        <f>IF(OR('Calc_오픈정렬(시즌미반영)'!$F53="",'Calc_오픈정렬(시즌미반영)'!AR53=""),"",'Calc_오픈정렬(시즌미반영)'!AR53/'Calc_오픈정렬(시즌미반영)'!$F53*100)</f>
        <v>106.15035138780435</v>
      </c>
      <c r="AS53">
        <f>IF(OR('Calc_오픈정렬(시즌미반영)'!$F53="",'Calc_오픈정렬(시즌미반영)'!AS53=""),"",'Calc_오픈정렬(시즌미반영)'!AS53/'Calc_오픈정렬(시즌미반영)'!$F53*100)</f>
        <v>100.52299992901257</v>
      </c>
      <c r="AT53">
        <f>IF(OR('Calc_오픈정렬(시즌미반영)'!$F53="",'Calc_오픈정렬(시즌미반영)'!AT53=""),"",'Calc_오픈정렬(시즌미반영)'!AT53/'Calc_오픈정렬(시즌미반영)'!$F53*100)</f>
        <v>112.7253851068361</v>
      </c>
      <c r="AU53">
        <f>IF(OR('Calc_오픈정렬(시즌미반영)'!$F53="",'Calc_오픈정렬(시즌미반영)'!AU53=""),"",'Calc_오픈정렬(시즌미반영)'!AU53/'Calc_오픈정렬(시즌미반영)'!$F53*100)</f>
        <v>104.50912188542627</v>
      </c>
      <c r="AV53">
        <f>IF(OR('Calc_오픈정렬(시즌미반영)'!$F53="",'Calc_오픈정렬(시즌미반영)'!AV53=""),"",'Calc_오픈정렬(시즌미반영)'!AV53/'Calc_오픈정렬(시즌미반영)'!$F53*100)</f>
        <v>110.25378008092568</v>
      </c>
      <c r="AW53">
        <f>IF(OR('Calc_오픈정렬(시즌미반영)'!$F53="",'Calc_오픈정렬(시즌미반영)'!AW53=""),"",'Calc_오픈정렬(시즌미반영)'!AW53/'Calc_오픈정렬(시즌미반영)'!$F53*100)</f>
        <v>110.00816355505077</v>
      </c>
      <c r="AX53">
        <f>IF(OR('Calc_오픈정렬(시즌미반영)'!$F53="",'Calc_오픈정렬(시즌미반영)'!AX53=""),"",'Calc_오픈정렬(시즌미반영)'!AX53/'Calc_오픈정렬(시즌미반영)'!$F53*100)</f>
        <v>94.55810321573081</v>
      </c>
      <c r="AY53">
        <f>IF(OR('Calc_오픈정렬(시즌미반영)'!$F53="",'Calc_오픈정렬(시즌미반영)'!AY53=""),"",'Calc_오픈정렬(시즌미반영)'!AY53/'Calc_오픈정렬(시즌미반영)'!$F53*100)</f>
        <v>88.120962589621627</v>
      </c>
      <c r="AZ53">
        <f>IF(OR('Calc_오픈정렬(시즌미반영)'!$F53="",'Calc_오픈정렬(시즌미반영)'!AZ53=""),"",'Calc_오픈정렬(시즌미반영)'!AZ53/'Calc_오픈정렬(시즌미반영)'!$F53*100)</f>
        <v>87.478703769432812</v>
      </c>
      <c r="BA53">
        <f>IF(OR('Calc_오픈정렬(시즌미반영)'!$F53="",'Calc_오픈정렬(시즌미반영)'!BA53=""),"",'Calc_오픈정렬(시즌미반영)'!BA53/'Calc_오픈정렬(시즌미반영)'!$F53*100)</f>
        <v>106.47476396677789</v>
      </c>
      <c r="BB53">
        <f>IF(OR('Calc_오픈정렬(시즌미반영)'!$F53="",'Calc_오픈정렬(시즌미반영)'!BB53=""),"",'Calc_오픈정렬(시즌미반영)'!BB53/'Calc_오픈정렬(시즌미반영)'!$F53*100)</f>
        <v>105.80890182437707</v>
      </c>
      <c r="BC53">
        <f>IF(OR('Calc_오픈정렬(시즌미반영)'!$F53="",'Calc_오픈정렬(시즌미반영)'!BC53=""),"",'Calc_오픈정렬(시즌미반영)'!BC53/'Calc_오픈정렬(시즌미반영)'!$F53*100)</f>
        <v>117.61890395400015</v>
      </c>
      <c r="BD53">
        <f>IF(OR('Calc_오픈정렬(시즌미반영)'!$F53="",'Calc_오픈정렬(시즌미반영)'!BD53=""),"",'Calc_오픈정렬(시즌미반영)'!BD53/'Calc_오픈정렬(시즌미반영)'!$F53*100)</f>
        <v>112.07868957194576</v>
      </c>
      <c r="BE53" t="str">
        <f>IF(OR('Calc_오픈정렬(시즌미반영)'!$F53="",'Calc_오픈정렬(시즌미반영)'!BE53=""),"",'Calc_오픈정렬(시즌미반영)'!BE53/'Calc_오픈정렬(시즌미반영)'!$F53*100)</f>
        <v/>
      </c>
      <c r="BF53" t="str">
        <f>IF(OR('Calc_오픈정렬(시즌미반영)'!$F53="",'Calc_오픈정렬(시즌미반영)'!BF53=""),"",'Calc_오픈정렬(시즌미반영)'!BF53/'Calc_오픈정렬(시즌미반영)'!$F53*100)</f>
        <v/>
      </c>
      <c r="BG53" t="str">
        <f>IF(OR('Calc_오픈정렬(시즌미반영)'!$F53="",'Calc_오픈정렬(시즌미반영)'!BG53=""),"",'Calc_오픈정렬(시즌미반영)'!BG53/'Calc_오픈정렬(시즌미반영)'!$F53*100)</f>
        <v/>
      </c>
      <c r="BH53" t="str">
        <f>IF(OR('Calc_오픈정렬(시즌미반영)'!$F53="",'Calc_오픈정렬(시즌미반영)'!BH53=""),"",'Calc_오픈정렬(시즌미반영)'!BH53/'Calc_오픈정렬(시즌미반영)'!$F53*100)</f>
        <v/>
      </c>
      <c r="BI53" t="str">
        <f>IF(OR('Calc_오픈정렬(시즌미반영)'!$F53="",'Calc_오픈정렬(시즌미반영)'!BI53=""),"",'Calc_오픈정렬(시즌미반영)'!BI53/'Calc_오픈정렬(시즌미반영)'!$F53*100)</f>
        <v/>
      </c>
      <c r="BJ53" t="str">
        <f>IF(OR('Calc_오픈정렬(시즌미반영)'!$F53="",'Calc_오픈정렬(시즌미반영)'!BJ53=""),"",'Calc_오픈정렬(시즌미반영)'!BJ53/'Calc_오픈정렬(시즌미반영)'!$F53*100)</f>
        <v/>
      </c>
      <c r="BK53" t="str">
        <f>IF(OR('Calc_오픈정렬(시즌미반영)'!$F53="",'Calc_오픈정렬(시즌미반영)'!BK53=""),"",'Calc_오픈정렬(시즌미반영)'!BK53/'Calc_오픈정렬(시즌미반영)'!$F53*100)</f>
        <v/>
      </c>
      <c r="BL53" t="str">
        <f>IF(OR('Calc_오픈정렬(시즌미반영)'!$F53="",'Calc_오픈정렬(시즌미반영)'!BL53=""),"",'Calc_오픈정렬(시즌미반영)'!BL53/'Calc_오픈정렬(시즌미반영)'!$F53*100)</f>
        <v/>
      </c>
      <c r="BM53" t="str">
        <f>IF(OR('Calc_오픈정렬(시즌미반영)'!$F53="",'Calc_오픈정렬(시즌미반영)'!BM53=""),"",'Calc_오픈정렬(시즌미반영)'!BM53/'Calc_오픈정렬(시즌미반영)'!$F53*100)</f>
        <v/>
      </c>
      <c r="BN53" t="str">
        <f>IF(OR('Calc_오픈정렬(시즌미반영)'!$F53="",'Calc_오픈정렬(시즌미반영)'!BN53=""),"",'Calc_오픈정렬(시즌미반영)'!BN53/'Calc_오픈정렬(시즌미반영)'!$F53*100)</f>
        <v/>
      </c>
    </row>
    <row r="54" spans="1:66" x14ac:dyDescent="0.3">
      <c r="A54" t="str">
        <f>'Calc_오픈정렬(시즌미반영)'!A54</f>
        <v>(1043) #고대정문점</v>
      </c>
      <c r="B54" t="str">
        <f>'Calc_오픈정렬(시즌미반영)'!B54</f>
        <v>150-0</v>
      </c>
      <c r="C54">
        <f>'Calc_오픈정렬(시즌미반영)'!C54</f>
        <v>0</v>
      </c>
      <c r="D54" t="str">
        <f>'Calc_오픈정렬(시즌미반영)'!D54</f>
        <v>0</v>
      </c>
      <c r="E54" s="1">
        <f>'Calc_오픈정렬(시즌미반영)'!E54</f>
        <v>44713</v>
      </c>
      <c r="F54">
        <f>'Calc_오픈정렬(시즌미반영)'!F54</f>
        <v>5253416.666666667</v>
      </c>
      <c r="G54">
        <f>IF(OR('Calc_오픈정렬(시즌미반영)'!$F54="",'Calc_오픈정렬(시즌미반영)'!G54=""),"",'Calc_오픈정렬(시즌미반영)'!G54/'Calc_오픈정렬(시즌미반영)'!$F54*100)</f>
        <v>58.834282451103249</v>
      </c>
      <c r="H54">
        <f>IF(OR('Calc_오픈정렬(시즌미반영)'!$F54="",'Calc_오픈정렬(시즌미반영)'!H54=""),"",'Calc_오픈정렬(시즌미반영)'!H54/'Calc_오픈정렬(시즌미반영)'!$F54*100)</f>
        <v>86.861375929950341</v>
      </c>
      <c r="I54">
        <f>IF(OR('Calc_오픈정렬(시즌미반영)'!$F54="",'Calc_오픈정렬(시즌미반영)'!I54=""),"",'Calc_오픈정렬(시즌미반영)'!I54/'Calc_오픈정렬(시즌미반영)'!$F54*100)</f>
        <v>99.474310369442094</v>
      </c>
      <c r="J54">
        <f>IF(OR('Calc_오픈정렬(시즌미반영)'!$F54="",'Calc_오픈정렬(시즌미반영)'!J54=""),"",'Calc_오픈정렬(시즌미반영)'!J54/'Calc_오픈정렬(시즌미반영)'!$F54*100)</f>
        <v>100.3860979362637</v>
      </c>
      <c r="K54">
        <f>IF(OR('Calc_오픈정렬(시즌미반영)'!$F54="",'Calc_오픈정렬(시즌미반영)'!K54=""),"",'Calc_오픈정렬(시즌미반영)'!K54/'Calc_오픈정렬(시즌미반영)'!$F54*100)</f>
        <v>108.12011230786314</v>
      </c>
      <c r="L54">
        <f>IF(OR('Calc_오픈정렬(시즌미반영)'!$F54="",'Calc_오픈정렬(시즌미반영)'!L54=""),"",'Calc_오픈정렬(시즌미반영)'!L54/'Calc_오픈정렬(시즌미반영)'!$F54*100)</f>
        <v>98.157072381466023</v>
      </c>
      <c r="M54">
        <f>IF(OR('Calc_오픈정렬(시즌미반영)'!$F54="",'Calc_오픈정렬(시즌미반영)'!M54=""),"",'Calc_오픈정렬(시즌미반영)'!M54/'Calc_오픈정렬(시즌미반영)'!$F54*100)</f>
        <v>100.67162640186544</v>
      </c>
      <c r="N54">
        <f>IF(OR('Calc_오픈정렬(시즌미반영)'!$F54="",'Calc_오픈정렬(시즌미반영)'!N54=""),"",'Calc_오픈정렬(시즌미반영)'!N54/'Calc_오픈정렬(시즌미반영)'!$F54*100)</f>
        <v>95.880458749068069</v>
      </c>
      <c r="O54">
        <f>IF(OR('Calc_오픈정렬(시즌미반영)'!$F54="",'Calc_오픈정렬(시즌미반영)'!O54=""),"",'Calc_오픈정렬(시즌미반영)'!O54/'Calc_오픈정렬(시즌미반영)'!$F54*100)</f>
        <v>96.784632223473608</v>
      </c>
      <c r="P54">
        <f>IF(OR('Calc_오픈정렬(시즌미반영)'!$F54="",'Calc_오픈정렬(시즌미반영)'!P54=""),"",'Calc_오픈정렬(시즌미반영)'!P54/'Calc_오픈정렬(시즌미반영)'!$F54*100)</f>
        <v>102.95204708047143</v>
      </c>
      <c r="Q54">
        <f>IF(OR('Calc_오픈정렬(시즌미반영)'!$F54="",'Calc_오픈정렬(시즌미반영)'!Q54=""),"",'Calc_오픈정렬(시즌미반영)'!Q54/'Calc_오픈정렬(시즌미반영)'!$F54*100)</f>
        <v>112.87130597547628</v>
      </c>
      <c r="R54">
        <f>IF(OR('Calc_오픈정렬(시즌미반영)'!$F54="",'Calc_오픈정렬(시즌미반영)'!R54=""),"",'Calc_오픈정렬(시즌미반영)'!R54/'Calc_오픈정렬(시즌미반영)'!$F54*100)</f>
        <v>136.04098919750638</v>
      </c>
      <c r="S54">
        <f>IF(OR('Calc_오픈정렬(시즌미반영)'!$F54="",'Calc_오픈정렬(시즌미반영)'!S54=""),"",'Calc_오픈정렬(시즌미반영)'!S54/'Calc_오픈정렬(시즌미반영)'!$F54*100)</f>
        <v>132.67308576957853</v>
      </c>
      <c r="T54">
        <f>IF(OR('Calc_오픈정렬(시즌미반영)'!$F54="",'Calc_오픈정렬(시즌미반영)'!T54=""),"",'Calc_오픈정렬(시즌미반영)'!T54/'Calc_오픈정렬(시즌미반영)'!$F54*100)</f>
        <v>134.44183943782616</v>
      </c>
      <c r="U54">
        <f>IF(OR('Calc_오픈정렬(시즌미반영)'!$F54="",'Calc_오픈정렬(시즌미반영)'!U54=""),"",'Calc_오픈정렬(시즌미반영)'!U54/'Calc_오픈정렬(시즌미반영)'!$F54*100)</f>
        <v>123.43681096429306</v>
      </c>
      <c r="V54">
        <f>IF(OR('Calc_오픈정렬(시즌미반영)'!$F54="",'Calc_오픈정렬(시즌미반영)'!V54=""),"",'Calc_오픈정렬(시즌미반영)'!V54/'Calc_오픈정렬(시즌미반영)'!$F54*100)</f>
        <v>133.83994543233769</v>
      </c>
      <c r="W54">
        <f>IF(OR('Calc_오픈정렬(시즌미반영)'!$F54="",'Calc_오픈정렬(시즌미반영)'!W54=""),"",'Calc_오픈정렬(시즌미반영)'!W54/'Calc_오픈정렬(시즌미반영)'!$F54*100)</f>
        <v>143.32006154724701</v>
      </c>
      <c r="X54">
        <f>IF(OR('Calc_오픈정렬(시즌미반영)'!$F54="",'Calc_오픈정렬(시즌미반영)'!X54=""),"",'Calc_오픈정렬(시즌미반영)'!X54/'Calc_오픈정렬(시즌미반영)'!$F54*100)</f>
        <v>135.70806300661474</v>
      </c>
      <c r="Y54">
        <f>IF(OR('Calc_오픈정렬(시즌미반영)'!$F54="",'Calc_오픈정렬(시즌미반영)'!Y54=""),"",'Calc_오픈정렬(시즌미반영)'!Y54/'Calc_오픈정렬(시즌미반영)'!$F54*100)</f>
        <v>145.3551180977459</v>
      </c>
      <c r="Z54">
        <f>IF(OR('Calc_오픈정렬(시즌미반영)'!$F54="",'Calc_오픈정렬(시즌미반영)'!Z54=""),"",'Calc_오픈정렬(시즌미반영)'!Z54/'Calc_오픈정렬(시즌미반영)'!$F54*100)</f>
        <v>117.42853063879062</v>
      </c>
      <c r="AA54">
        <f>IF(OR('Calc_오픈정렬(시즌미반영)'!$F54="",'Calc_오픈정렬(시즌미반영)'!AA54=""),"",'Calc_오픈정렬(시즌미반영)'!AA54/'Calc_오픈정렬(시즌미반영)'!$F54*100)</f>
        <v>129.62230929077901</v>
      </c>
      <c r="AB54">
        <f>IF(OR('Calc_오픈정렬(시즌미반영)'!$F54="",'Calc_오픈정렬(시즌미반영)'!AB54=""),"",'Calc_오픈정렬(시즌미반영)'!AB54/'Calc_오픈정렬(시즌미반영)'!$F54*100)</f>
        <v>154.84208689582968</v>
      </c>
      <c r="AC54">
        <f>IF(OR('Calc_오픈정렬(시즌미반영)'!$F54="",'Calc_오픈정렬(시즌미반영)'!AC54=""),"",'Calc_오픈정렬(시즌미반영)'!AC54/'Calc_오픈정렬(시즌미반영)'!$F54*100)</f>
        <v>136.2225853016291</v>
      </c>
      <c r="AD54">
        <f>IF(OR('Calc_오픈정렬(시즌미반영)'!$F54="",'Calc_오픈정렬(시즌미반영)'!AD54=""),"",'Calc_오픈정렬(시즌미반영)'!AD54/'Calc_오픈정렬(시즌미반영)'!$F54*100)</f>
        <v>149.34851921765201</v>
      </c>
      <c r="AE54">
        <f>IF(OR('Calc_오픈정렬(시즌미반영)'!$F54="",'Calc_오픈정렬(시즌미반영)'!AE54=""),"",'Calc_오픈정렬(시즌미반영)'!AE54/'Calc_오픈정렬(시즌미반영)'!$F54*100)</f>
        <v>149.73417299852477</v>
      </c>
      <c r="AF54">
        <f>IF(OR('Calc_오픈정렬(시즌미반영)'!$F54="",'Calc_오픈정렬(시즌미반영)'!AF54=""),"",'Calc_오픈정렬(시즌미반영)'!AF54/'Calc_오픈정렬(시즌미반영)'!$F54*100)</f>
        <v>158.54405862851161</v>
      </c>
      <c r="AG54">
        <f>IF(OR('Calc_오픈정렬(시즌미반영)'!$F54="",'Calc_오픈정렬(시즌미반영)'!AG54=""),"",'Calc_오픈정렬(시즌미반영)'!AG54/'Calc_오픈정렬(시즌미반영)'!$F54*100)</f>
        <v>142.32128297457209</v>
      </c>
      <c r="AH54">
        <f>IF(OR('Calc_오픈정렬(시즌미반영)'!$F54="",'Calc_오픈정렬(시즌미반영)'!AH54=""),"",'Calc_오픈정렬(시즌미반영)'!AH54/'Calc_오픈정렬(시즌미반영)'!$F54*100)</f>
        <v>151.46181056772576</v>
      </c>
      <c r="AI54">
        <f>IF(OR('Calc_오픈정렬(시즌미반영)'!$F54="",'Calc_오픈정렬(시즌미반영)'!AI54=""),"",'Calc_오픈정렬(시즌미반영)'!AI54/'Calc_오픈정렬(시즌미반영)'!$F54*100)</f>
        <v>160.95049253660315</v>
      </c>
      <c r="AJ54">
        <f>IF(OR('Calc_오픈정렬(시즌미반영)'!$F54="",'Calc_오픈정렬(시즌미반영)'!AJ54=""),"",'Calc_오픈정렬(시즌미반영)'!AJ54/'Calc_오픈정렬(시즌미반영)'!$F54*100)</f>
        <v>152.06313351628305</v>
      </c>
      <c r="AK54">
        <f>IF(OR('Calc_오픈정렬(시즌미반영)'!$F54="",'Calc_오픈정렬(시즌미반영)'!AK54=""),"",'Calc_오픈정렬(시즌미반영)'!AK54/'Calc_오픈정렬(시즌미반영)'!$F54*100)</f>
        <v>162.64843514538157</v>
      </c>
      <c r="AL54">
        <f>IF(OR('Calc_오픈정렬(시즌미반영)'!$F54="",'Calc_오픈정렬(시즌미반영)'!AL54=""),"",'Calc_오픈정렬(시즌미반영)'!AL54/'Calc_오픈정렬(시즌미반영)'!$F54*100)</f>
        <v>121.00715407433258</v>
      </c>
      <c r="AM54">
        <f>IF(OR('Calc_오픈정렬(시즌미반영)'!$F54="",'Calc_오픈정렬(시즌미반영)'!AM54=""),"",'Calc_오픈정렬(시즌미반영)'!AM54/'Calc_오픈정렬(시즌미반영)'!$F54*100)</f>
        <v>122.73060389270474</v>
      </c>
      <c r="AN54">
        <f>IF(OR('Calc_오픈정렬(시즌미반영)'!$F54="",'Calc_오픈정렬(시즌미반영)'!AN54=""),"",'Calc_오픈정렬(시즌미반영)'!AN54/'Calc_오픈정렬(시즌미반영)'!$F54*100)</f>
        <v>150.92178106311763</v>
      </c>
      <c r="AO54">
        <f>IF(OR('Calc_오픈정렬(시즌미반영)'!$F54="",'Calc_오픈정렬(시즌미반영)'!AO54=""),"",'Calc_오픈정렬(시즌미반영)'!AO54/'Calc_오픈정렬(시즌미반영)'!$F54*100)</f>
        <v>148.77784299106929</v>
      </c>
      <c r="AP54">
        <f>IF(OR('Calc_오픈정렬(시즌미반영)'!$F54="",'Calc_오픈정렬(시즌미반영)'!AP54=""),"",'Calc_오픈정렬(시즌미반영)'!AP54/'Calc_오픈정렬(시즌미반영)'!$F54*100)</f>
        <v>161.8200218905157</v>
      </c>
      <c r="AQ54">
        <f>IF(OR('Calc_오픈정렬(시즌미반영)'!$F54="",'Calc_오픈정렬(시즌미반영)'!AQ54=""),"",'Calc_오픈정렬(시즌미반영)'!AQ54/'Calc_오픈정렬(시즌미반영)'!$F54*100)</f>
        <v>151.48084579876587</v>
      </c>
      <c r="AR54">
        <f>IF(OR('Calc_오픈정렬(시즌미반영)'!$F54="",'Calc_오픈정렬(시즌미반영)'!AR54=""),"",'Calc_오픈정렬(시즌미반영)'!AR54/'Calc_오픈정렬(시즌미반영)'!$F54*100)</f>
        <v>140.11471899240175</v>
      </c>
      <c r="AS54">
        <f>IF(OR('Calc_오픈정렬(시즌미반영)'!$F54="",'Calc_오픈정렬(시즌미반영)'!AS54=""),"",'Calc_오픈정렬(시즌미반영)'!AS54/'Calc_오픈정렬(시즌미반영)'!$F54*100)</f>
        <v>141.37999079963834</v>
      </c>
      <c r="AT54">
        <f>IF(OR('Calc_오픈정렬(시즌미반영)'!$F54="",'Calc_오픈정렬(시즌미반영)'!AT54=""),"",'Calc_오픈정렬(시즌미반영)'!AT54/'Calc_오픈정렬(시즌미반영)'!$F54*100)</f>
        <v>138.81784870163861</v>
      </c>
      <c r="AU54">
        <f>IF(OR('Calc_오픈정렬(시즌미반영)'!$F54="",'Calc_오픈정렬(시즌미반영)'!AU54=""),"",'Calc_오픈정렬(시즌미반영)'!AU54/'Calc_오픈정렬(시즌미반영)'!$F54*100)</f>
        <v>174.92311352929045</v>
      </c>
      <c r="AV54">
        <f>IF(OR('Calc_오픈정렬(시즌미반영)'!$F54="",'Calc_오픈정렬(시즌미반영)'!AV54=""),"",'Calc_오픈정렬(시즌미반영)'!AV54/'Calc_오픈정렬(시즌미반영)'!$F54*100)</f>
        <v>124.11370378007962</v>
      </c>
      <c r="AW54">
        <f>IF(OR('Calc_오픈정렬(시즌미반영)'!$F54="",'Calc_오픈정렬(시즌미반영)'!AW54=""),"",'Calc_오픈정렬(시즌미반영)'!AW54/'Calc_오픈정렬(시즌미반영)'!$F54*100)</f>
        <v>120.15589854221855</v>
      </c>
      <c r="AX54">
        <f>IF(OR('Calc_오픈정렬(시즌미반영)'!$F54="",'Calc_오픈정렬(시즌미반영)'!AX54=""),"",'Calc_오픈정렬(시즌미반영)'!AX54/'Calc_오픈정렬(시즌미반영)'!$F54*100)</f>
        <v>111.05477387731793</v>
      </c>
      <c r="AY54">
        <f>IF(OR('Calc_오픈정렬(시즌미반영)'!$F54="",'Calc_오픈정렬(시즌미반영)'!AY54=""),"",'Calc_오픈정렬(시즌미반영)'!AY54/'Calc_오픈정렬(시즌미반영)'!$F54*100)</f>
        <v>90.985168382481234</v>
      </c>
      <c r="AZ54">
        <f>IF(OR('Calc_오픈정렬(시즌미반영)'!$F54="",'Calc_오픈정렬(시즌미반영)'!AZ54=""),"",'Calc_오픈정렬(시즌미반영)'!AZ54/'Calc_오픈정렬(시즌미반영)'!$F54*100)</f>
        <v>120.33140337240842</v>
      </c>
      <c r="BA54">
        <f>IF(OR('Calc_오픈정렬(시즌미반영)'!$F54="",'Calc_오픈정렬(시즌미반영)'!BA54=""),"",'Calc_오픈정렬(시즌미반영)'!BA54/'Calc_오픈정렬(시즌미반영)'!$F54*100)</f>
        <v>115.39804254374137</v>
      </c>
      <c r="BB54">
        <f>IF(OR('Calc_오픈정렬(시즌미반영)'!$F54="",'Calc_오픈정렬(시즌미반영)'!BB54=""),"",'Calc_오픈정렬(시즌미반영)'!BB54/'Calc_오픈정렬(시즌미반영)'!$F54*100)</f>
        <v>123.65609682587521</v>
      </c>
      <c r="BC54">
        <f>IF(OR('Calc_오픈정렬(시즌미반영)'!$F54="",'Calc_오픈정렬(시즌미반영)'!BC54=""),"",'Calc_오픈정렬(시즌미반영)'!BC54/'Calc_오픈정렬(시즌미반영)'!$F54*100)</f>
        <v>115.37253533414761</v>
      </c>
      <c r="BD54" t="str">
        <f>IF(OR('Calc_오픈정렬(시즌미반영)'!$F54="",'Calc_오픈정렬(시즌미반영)'!BD54=""),"",'Calc_오픈정렬(시즌미반영)'!BD54/'Calc_오픈정렬(시즌미반영)'!$F54*100)</f>
        <v/>
      </c>
      <c r="BE54" t="str">
        <f>IF(OR('Calc_오픈정렬(시즌미반영)'!$F54="",'Calc_오픈정렬(시즌미반영)'!BE54=""),"",'Calc_오픈정렬(시즌미반영)'!BE54/'Calc_오픈정렬(시즌미반영)'!$F54*100)</f>
        <v/>
      </c>
      <c r="BF54" t="str">
        <f>IF(OR('Calc_오픈정렬(시즌미반영)'!$F54="",'Calc_오픈정렬(시즌미반영)'!BF54=""),"",'Calc_오픈정렬(시즌미반영)'!BF54/'Calc_오픈정렬(시즌미반영)'!$F54*100)</f>
        <v/>
      </c>
      <c r="BG54" t="str">
        <f>IF(OR('Calc_오픈정렬(시즌미반영)'!$F54="",'Calc_오픈정렬(시즌미반영)'!BG54=""),"",'Calc_오픈정렬(시즌미반영)'!BG54/'Calc_오픈정렬(시즌미반영)'!$F54*100)</f>
        <v/>
      </c>
      <c r="BH54" t="str">
        <f>IF(OR('Calc_오픈정렬(시즌미반영)'!$F54="",'Calc_오픈정렬(시즌미반영)'!BH54=""),"",'Calc_오픈정렬(시즌미반영)'!BH54/'Calc_오픈정렬(시즌미반영)'!$F54*100)</f>
        <v/>
      </c>
      <c r="BI54" t="str">
        <f>IF(OR('Calc_오픈정렬(시즌미반영)'!$F54="",'Calc_오픈정렬(시즌미반영)'!BI54=""),"",'Calc_오픈정렬(시즌미반영)'!BI54/'Calc_오픈정렬(시즌미반영)'!$F54*100)</f>
        <v/>
      </c>
      <c r="BJ54" t="str">
        <f>IF(OR('Calc_오픈정렬(시즌미반영)'!$F54="",'Calc_오픈정렬(시즌미반영)'!BJ54=""),"",'Calc_오픈정렬(시즌미반영)'!BJ54/'Calc_오픈정렬(시즌미반영)'!$F54*100)</f>
        <v/>
      </c>
      <c r="BK54" t="str">
        <f>IF(OR('Calc_오픈정렬(시즌미반영)'!$F54="",'Calc_오픈정렬(시즌미반영)'!BK54=""),"",'Calc_오픈정렬(시즌미반영)'!BK54/'Calc_오픈정렬(시즌미반영)'!$F54*100)</f>
        <v/>
      </c>
      <c r="BL54" t="str">
        <f>IF(OR('Calc_오픈정렬(시즌미반영)'!$F54="",'Calc_오픈정렬(시즌미반영)'!BL54=""),"",'Calc_오픈정렬(시즌미반영)'!BL54/'Calc_오픈정렬(시즌미반영)'!$F54*100)</f>
        <v/>
      </c>
      <c r="BM54" t="str">
        <f>IF(OR('Calc_오픈정렬(시즌미반영)'!$F54="",'Calc_오픈정렬(시즌미반영)'!BM54=""),"",'Calc_오픈정렬(시즌미반영)'!BM54/'Calc_오픈정렬(시즌미반영)'!$F54*100)</f>
        <v/>
      </c>
      <c r="BN54" t="str">
        <f>IF(OR('Calc_오픈정렬(시즌미반영)'!$F54="",'Calc_오픈정렬(시즌미반영)'!BN54=""),"",'Calc_오픈정렬(시즌미반영)'!BN54/'Calc_오픈정렬(시즌미반영)'!$F54*100)</f>
        <v/>
      </c>
    </row>
    <row r="55" spans="1:66" x14ac:dyDescent="0.3">
      <c r="A55" t="str">
        <f>'Calc_오픈정렬(시즌미반영)'!A55</f>
        <v>(1044) #정왕역점</v>
      </c>
      <c r="B55" t="str">
        <f>'Calc_오픈정렬(시즌미반영)'!B55</f>
        <v>150-2</v>
      </c>
      <c r="C55">
        <f>'Calc_오픈정렬(시즌미반영)'!C55</f>
        <v>2</v>
      </c>
      <c r="D55" t="str">
        <f>'Calc_오픈정렬(시즌미반영)'!D55</f>
        <v>2</v>
      </c>
      <c r="E55" s="1">
        <f>'Calc_오픈정렬(시즌미반영)'!E55</f>
        <v>44713</v>
      </c>
      <c r="F55">
        <f>'Calc_오픈정렬(시즌미반영)'!F55</f>
        <v>4870566.666666667</v>
      </c>
      <c r="G55">
        <f>IF(OR('Calc_오픈정렬(시즌미반영)'!$F55="",'Calc_오픈정렬(시즌미반영)'!G55=""),"",'Calc_오픈정렬(시즌미반영)'!G55/'Calc_오픈정렬(시즌미반영)'!$F55*100)</f>
        <v>60.586584723201263</v>
      </c>
      <c r="H55">
        <f>IF(OR('Calc_오픈정렬(시즌미반영)'!$F55="",'Calc_오픈정렬(시즌미반영)'!H55=""),"",'Calc_오픈정렬(시즌미반영)'!H55/'Calc_오픈정렬(시즌미반영)'!$F55*100)</f>
        <v>80.299896658157493</v>
      </c>
      <c r="I55">
        <f>IF(OR('Calc_오픈정렬(시즌미반영)'!$F55="",'Calc_오픈정렬(시즌미반영)'!I55=""),"",'Calc_오픈정렬(시즌미반영)'!I55/'Calc_오픈정렬(시즌미반영)'!$F55*100)</f>
        <v>91.156744252893219</v>
      </c>
      <c r="J55">
        <f>IF(OR('Calc_오픈정렬(시즌미반영)'!$F55="",'Calc_오픈정렬(시즌미반영)'!J55=""),"",'Calc_오픈정렬(시즌미반영)'!J55/'Calc_오픈정렬(시즌미반영)'!$F55*100)</f>
        <v>89.199066501502216</v>
      </c>
      <c r="K55">
        <f>IF(OR('Calc_오픈정렬(시즌미반영)'!$F55="",'Calc_오픈정렬(시즌미반영)'!K55=""),"",'Calc_오픈정렬(시즌미반영)'!K55/'Calc_오픈정렬(시즌미반영)'!$F55*100)</f>
        <v>114.40147279235133</v>
      </c>
      <c r="L55">
        <f>IF(OR('Calc_오픈정렬(시즌미반영)'!$F55="",'Calc_오픈정렬(시즌미반영)'!L55=""),"",'Calc_오픈정렬(시즌미반영)'!L55/'Calc_오픈정렬(시즌미반영)'!$F55*100)</f>
        <v>97.329537288611178</v>
      </c>
      <c r="M55">
        <f>IF(OR('Calc_오픈정렬(시즌미반영)'!$F55="",'Calc_오픈정렬(시즌미반영)'!M55=""),"",'Calc_오픈정렬(시즌미반영)'!M55/'Calc_오픈정렬(시즌미반영)'!$F55*100)</f>
        <v>105.36966951141893</v>
      </c>
      <c r="N55">
        <f>IF(OR('Calc_오픈정렬(시즌미반영)'!$F55="",'Calc_오픈정렬(시즌미반영)'!N55=""),"",'Calc_오픈정렬(시즌미반영)'!N55/'Calc_오픈정렬(시즌미반영)'!$F55*100)</f>
        <v>102.99622904932349</v>
      </c>
      <c r="O55">
        <f>IF(OR('Calc_오픈정렬(시즌미반영)'!$F55="",'Calc_오픈정렬(시즌미반영)'!O55=""),"",'Calc_오픈정렬(시즌미반영)'!O55/'Calc_오픈정렬(시즌미반영)'!$F55*100)</f>
        <v>90.704024856792842</v>
      </c>
      <c r="P55">
        <f>IF(OR('Calc_오픈정렬(시즌미반영)'!$F55="",'Calc_오픈정렬(시즌미반영)'!P55=""),"",'Calc_오픈정렬(시즌미반영)'!P55/'Calc_오픈정렬(시즌미반영)'!$F55*100)</f>
        <v>111.4818946460713</v>
      </c>
      <c r="Q55">
        <f>IF(OR('Calc_오픈정렬(시즌미반영)'!$F55="",'Calc_오픈정렬(시즌미반영)'!Q55=""),"",'Calc_오픈정렬(시즌미반영)'!Q55/'Calc_오픈정렬(시즌미반영)'!$F55*100)</f>
        <v>119.41731626025718</v>
      </c>
      <c r="R55">
        <f>IF(OR('Calc_오픈정렬(시즌미반영)'!$F55="",'Calc_오픈정렬(시즌미반영)'!R55=""),"",'Calc_오픈정렬(시즌미반영)'!R55/'Calc_오픈정렬(시즌미반영)'!$F55*100)</f>
        <v>151.82832935250516</v>
      </c>
      <c r="S55">
        <f>IF(OR('Calc_오픈정렬(시즌미반영)'!$F55="",'Calc_오픈정렬(시즌미반영)'!S55=""),"",'Calc_오픈정렬(시즌미반영)'!S55/'Calc_오픈정렬(시즌미반영)'!$F55*100)</f>
        <v>149.59039673686155</v>
      </c>
      <c r="T55">
        <f>IF(OR('Calc_오픈정렬(시즌미반영)'!$F55="",'Calc_오픈정렬(시즌미반영)'!T55=""),"",'Calc_오픈정렬(시즌미반영)'!T55/'Calc_오픈정렬(시즌미반영)'!$F55*100)</f>
        <v>166.37283820500008</v>
      </c>
      <c r="U55">
        <f>IF(OR('Calc_오픈정렬(시즌미반영)'!$F55="",'Calc_오픈정렬(시즌미반영)'!U55=""),"",'Calc_오픈정렬(시즌미반영)'!U55/'Calc_오픈정렬(시즌미반영)'!$F55*100)</f>
        <v>139.45810549080531</v>
      </c>
      <c r="V55">
        <f>IF(OR('Calc_오픈정렬(시즌미반영)'!$F55="",'Calc_오픈정렬(시즌미반영)'!V55=""),"",'Calc_오픈정렬(시즌미반영)'!V55/'Calc_오픈정렬(시즌미반영)'!$F55*100)</f>
        <v>144.50474619654113</v>
      </c>
      <c r="W55">
        <f>IF(OR('Calc_오픈정렬(시즌미반영)'!$F55="",'Calc_오픈정렬(시즌미반영)'!W55=""),"",'Calc_오픈정렬(시즌미반영)'!W55/'Calc_오픈정렬(시즌미반영)'!$F55*100)</f>
        <v>144.01609668963911</v>
      </c>
      <c r="X55">
        <f>IF(OR('Calc_오픈정렬(시즌미반영)'!$F55="",'Calc_오픈정렬(시즌미반영)'!X55=""),"",'Calc_오픈정렬(시즌미반영)'!X55/'Calc_오픈정렬(시즌미반영)'!$F55*100)</f>
        <v>136.99227331521999</v>
      </c>
      <c r="Y55">
        <f>IF(OR('Calc_오픈정렬(시즌미반영)'!$F55="",'Calc_오픈정렬(시즌미반영)'!Y55=""),"",'Calc_오픈정렬(시즌미반영)'!Y55/'Calc_오픈정렬(시즌미반영)'!$F55*100)</f>
        <v>137.18116304057705</v>
      </c>
      <c r="Z55">
        <f>IF(OR('Calc_오픈정렬(시즌미반영)'!$F55="",'Calc_오픈정렬(시즌미반영)'!Z55=""),"",'Calc_오픈정렬(시즌미반영)'!Z55/'Calc_오픈정렬(시즌미반영)'!$F55*100)</f>
        <v>128.3053990979831</v>
      </c>
      <c r="AA55">
        <f>IF(OR('Calc_오픈정렬(시즌미반영)'!$F55="",'Calc_오픈정렬(시즌미반영)'!AA55=""),"",'Calc_오픈정렬(시즌미반영)'!AA55/'Calc_오픈정렬(시즌미반영)'!$F55*100)</f>
        <v>95.356460918305189</v>
      </c>
      <c r="AB55">
        <f>IF(OR('Calc_오픈정렬(시즌미반영)'!$F55="",'Calc_오픈정렬(시즌미반영)'!AB55=""),"",'Calc_오픈정렬(시즌미반영)'!AB55/'Calc_오픈정렬(시즌미반영)'!$F55*100)</f>
        <v>91.009944085903754</v>
      </c>
      <c r="AC55">
        <f>IF(OR('Calc_오픈정렬(시즌미반영)'!$F55="",'Calc_오픈정렬(시즌미반영)'!AC55=""),"",'Calc_오픈정렬(시즌미반영)'!AC55/'Calc_오픈정렬(시즌미반영)'!$F55*100)</f>
        <v>82.085315192619618</v>
      </c>
      <c r="AD55">
        <f>IF(OR('Calc_오픈정렬(시즌미반영)'!$F55="",'Calc_오픈정렬(시즌미반영)'!AD55=""),"",'Calc_오픈정렬(시즌미반영)'!AD55/'Calc_오픈정렬(시즌미반영)'!$F55*100)</f>
        <v>87.302572595933398</v>
      </c>
      <c r="AE55">
        <f>IF(OR('Calc_오픈정렬(시즌미반영)'!$F55="",'Calc_오픈정렬(시즌미반영)'!AE55=""),"",'Calc_오픈정렬(시즌미반영)'!AE55/'Calc_오픈정렬(시즌미반영)'!$F55*100)</f>
        <v>80.533339720908586</v>
      </c>
      <c r="AF55">
        <f>IF(OR('Calc_오픈정렬(시즌미반영)'!$F55="",'Calc_오픈정렬(시즌미반영)'!AF55=""),"",'Calc_오픈정렬(시즌미반영)'!AF55/'Calc_오픈정렬(시즌미반영)'!$F55*100)</f>
        <v>87.098694881499071</v>
      </c>
      <c r="AG55">
        <f>IF(OR('Calc_오픈정렬(시즌미반영)'!$F55="",'Calc_오픈정렬(시즌미반영)'!AG55=""),"",'Calc_오픈정렬(시즌미반영)'!AG55/'Calc_오픈정렬(시즌미반영)'!$F55*100)</f>
        <v>80.823039071429065</v>
      </c>
      <c r="AH55">
        <f>IF(OR('Calc_오픈정렬(시즌미반영)'!$F55="",'Calc_오픈정렬(시즌미반영)'!AH55=""),"",'Calc_오픈정렬(시즌미반영)'!AH55/'Calc_오픈정렬(시즌미반영)'!$F55*100)</f>
        <v>86.558716644880462</v>
      </c>
      <c r="AI55">
        <f>IF(OR('Calc_오픈정렬(시즌미반영)'!$F55="",'Calc_오픈정렬(시즌미반영)'!AI55=""),"",'Calc_오픈정렬(시즌미반영)'!AI55/'Calc_오픈정렬(시즌미반영)'!$F55*100)</f>
        <v>93.451138471225107</v>
      </c>
      <c r="AJ55">
        <f>IF(OR('Calc_오픈정렬(시즌미반영)'!$F55="",'Calc_오픈정렬(시즌미반영)'!AJ55=""),"",'Calc_오픈정렬(시즌미반영)'!AJ55/'Calc_오픈정렬(시즌미반영)'!$F55*100)</f>
        <v>85.477528282130066</v>
      </c>
      <c r="AK55">
        <f>IF(OR('Calc_오픈정렬(시즌미반영)'!$F55="",'Calc_오픈정렬(시즌미반영)'!AK55=""),"",'Calc_오픈정렬(시즌미반영)'!AK55/'Calc_오픈정렬(시즌미반영)'!$F55*100)</f>
        <v>85.231971639165877</v>
      </c>
      <c r="AL55">
        <f>IF(OR('Calc_오픈정렬(시즌미반영)'!$F55="",'Calc_오픈정렬(시즌미반영)'!AL55=""),"",'Calc_오픈정렬(시즌미반영)'!AL55/'Calc_오픈정렬(시즌미반영)'!$F55*100)</f>
        <v>77.597747010956965</v>
      </c>
      <c r="AM55">
        <f>IF(OR('Calc_오픈정렬(시즌미반영)'!$F55="",'Calc_오픈정렬(시즌미반영)'!AM55=""),"",'Calc_오픈정렬(시즌미반영)'!AM55/'Calc_오픈정렬(시즌미반영)'!$F55*100)</f>
        <v>59.89631596597247</v>
      </c>
      <c r="AN55">
        <f>IF(OR('Calc_오픈정렬(시즌미반영)'!$F55="",'Calc_오픈정렬(시즌미반영)'!AN55=""),"",'Calc_오픈정렬(시즌미반영)'!AN55/'Calc_오픈정렬(시즌미반영)'!$F55*100)</f>
        <v>67.404271919078539</v>
      </c>
      <c r="AO55">
        <f>IF(OR('Calc_오픈정렬(시즌미반영)'!$F55="",'Calc_오픈정렬(시즌미반영)'!AO55=""),"",'Calc_오픈정렬(시즌미반영)'!AO55/'Calc_오픈정렬(시즌미반영)'!$F55*100)</f>
        <v>69.236912884879914</v>
      </c>
      <c r="AP55">
        <f>IF(OR('Calc_오픈정렬(시즌미반영)'!$F55="",'Calc_오픈정렬(시즌미반영)'!AP55=""),"",'Calc_오픈정렬(시즌미반영)'!AP55/'Calc_오픈정렬(시즌미반영)'!$F55*100)</f>
        <v>77.96074378751274</v>
      </c>
      <c r="AQ55">
        <f>IF(OR('Calc_오픈정렬(시즌미반영)'!$F55="",'Calc_오픈정렬(시즌미반영)'!AQ55=""),"",'Calc_오픈정렬(시즌미반영)'!AQ55/'Calc_오픈정렬(시즌미반영)'!$F55*100)</f>
        <v>84.062497861302916</v>
      </c>
      <c r="AR55">
        <f>IF(OR('Calc_오픈정렬(시즌미반영)'!$F55="",'Calc_오픈정렬(시즌미반영)'!AR55=""),"",'Calc_오픈정렬(시즌미반영)'!AR55/'Calc_오픈정렬(시즌미반영)'!$F55*100)</f>
        <v>71.601114175626378</v>
      </c>
      <c r="AS55">
        <f>IF(OR('Calc_오픈정렬(시즌미반영)'!$F55="",'Calc_오픈정렬(시즌미반영)'!AS55=""),"",'Calc_오픈정렬(시즌미반영)'!AS55/'Calc_오픈정렬(시즌미반영)'!$F55*100)</f>
        <v>68.292874887932271</v>
      </c>
      <c r="AT55">
        <f>IF(OR('Calc_오픈정렬(시즌미반영)'!$F55="",'Calc_오픈정렬(시즌미반영)'!AT55=""),"",'Calc_오픈정렬(시즌미반영)'!AT55/'Calc_오픈정렬(시즌미반영)'!$F55*100)</f>
        <v>70.321591601251043</v>
      </c>
      <c r="AU55">
        <f>IF(OR('Calc_오픈정렬(시즌미반영)'!$F55="",'Calc_오픈정렬(시즌미반영)'!AU55=""),"",'Calc_오픈정렬(시즌미반영)'!AU55/'Calc_오픈정렬(시즌미반영)'!$F55*100)</f>
        <v>80.45470410698276</v>
      </c>
      <c r="AV55">
        <f>IF(OR('Calc_오픈정렬(시즌미반영)'!$F55="",'Calc_오픈정렬(시즌미반영)'!AV55=""),"",'Calc_오픈정렬(시즌미반영)'!AV55/'Calc_오픈정렬(시즌미반영)'!$F55*100)</f>
        <v>77.101911481894632</v>
      </c>
      <c r="AW55">
        <f>IF(OR('Calc_오픈정렬(시즌미반영)'!$F55="",'Calc_오픈정렬(시즌미반영)'!AW55=""),"",'Calc_오픈정렬(시즌미반영)'!AW55/'Calc_오픈정렬(시즌미반영)'!$F55*100)</f>
        <v>75.529199203378113</v>
      </c>
      <c r="AX55">
        <f>IF(OR('Calc_오픈정렬(시즌미반영)'!$F55="",'Calc_오픈정렬(시즌미반영)'!AX55=""),"",'Calc_오픈정렬(시즌미반영)'!AX55/'Calc_오픈정렬(시즌미반영)'!$F55*100)</f>
        <v>72.833414318662435</v>
      </c>
      <c r="AY55">
        <f>IF(OR('Calc_오픈정렬(시즌미반영)'!$F55="",'Calc_오픈정렬(시즌미반영)'!AY55=""),"",'Calc_오픈정렬(시즌미반영)'!AY55/'Calc_오픈정렬(시즌미반영)'!$F55*100)</f>
        <v>69.312263460103878</v>
      </c>
      <c r="AZ55">
        <f>IF(OR('Calc_오픈정렬(시즌미반영)'!$F55="",'Calc_오픈정렬(시즌미반영)'!AZ55=""),"",'Calc_오픈정렬(시즌미반영)'!AZ55/'Calc_오픈정렬(시즌미반영)'!$F55*100)</f>
        <v>74.488252564725528</v>
      </c>
      <c r="BA55">
        <f>IF(OR('Calc_오픈정렬(시즌미반영)'!$F55="",'Calc_오픈정렬(시즌미반영)'!BA55=""),"",'Calc_오픈정렬(시즌미반영)'!BA55/'Calc_오픈정렬(시즌미반영)'!$F55*100)</f>
        <v>68.895474174805116</v>
      </c>
      <c r="BB55">
        <f>IF(OR('Calc_오픈정렬(시즌미반영)'!$F55="",'Calc_오픈정렬(시즌미반영)'!BB55=""),"",'Calc_오픈정렬(시즌미반영)'!BB55/'Calc_오픈정렬(시즌미반영)'!$F55*100)</f>
        <v>82.577660368061203</v>
      </c>
      <c r="BC55">
        <f>IF(OR('Calc_오픈정렬(시즌미반영)'!$F55="",'Calc_오픈정렬(시즌미반영)'!BC55=""),"",'Calc_오픈정렬(시즌미반영)'!BC55/'Calc_오픈정렬(시즌미반영)'!$F55*100)</f>
        <v>71.266861487711893</v>
      </c>
      <c r="BD55" t="str">
        <f>IF(OR('Calc_오픈정렬(시즌미반영)'!$F55="",'Calc_오픈정렬(시즌미반영)'!BD55=""),"",'Calc_오픈정렬(시즌미반영)'!BD55/'Calc_오픈정렬(시즌미반영)'!$F55*100)</f>
        <v/>
      </c>
      <c r="BE55" t="str">
        <f>IF(OR('Calc_오픈정렬(시즌미반영)'!$F55="",'Calc_오픈정렬(시즌미반영)'!BE55=""),"",'Calc_오픈정렬(시즌미반영)'!BE55/'Calc_오픈정렬(시즌미반영)'!$F55*100)</f>
        <v/>
      </c>
      <c r="BF55" t="str">
        <f>IF(OR('Calc_오픈정렬(시즌미반영)'!$F55="",'Calc_오픈정렬(시즌미반영)'!BF55=""),"",'Calc_오픈정렬(시즌미반영)'!BF55/'Calc_오픈정렬(시즌미반영)'!$F55*100)</f>
        <v/>
      </c>
      <c r="BG55" t="str">
        <f>IF(OR('Calc_오픈정렬(시즌미반영)'!$F55="",'Calc_오픈정렬(시즌미반영)'!BG55=""),"",'Calc_오픈정렬(시즌미반영)'!BG55/'Calc_오픈정렬(시즌미반영)'!$F55*100)</f>
        <v/>
      </c>
      <c r="BH55" t="str">
        <f>IF(OR('Calc_오픈정렬(시즌미반영)'!$F55="",'Calc_오픈정렬(시즌미반영)'!BH55=""),"",'Calc_오픈정렬(시즌미반영)'!BH55/'Calc_오픈정렬(시즌미반영)'!$F55*100)</f>
        <v/>
      </c>
      <c r="BI55" t="str">
        <f>IF(OR('Calc_오픈정렬(시즌미반영)'!$F55="",'Calc_오픈정렬(시즌미반영)'!BI55=""),"",'Calc_오픈정렬(시즌미반영)'!BI55/'Calc_오픈정렬(시즌미반영)'!$F55*100)</f>
        <v/>
      </c>
      <c r="BJ55" t="str">
        <f>IF(OR('Calc_오픈정렬(시즌미반영)'!$F55="",'Calc_오픈정렬(시즌미반영)'!BJ55=""),"",'Calc_오픈정렬(시즌미반영)'!BJ55/'Calc_오픈정렬(시즌미반영)'!$F55*100)</f>
        <v/>
      </c>
      <c r="BK55" t="str">
        <f>IF(OR('Calc_오픈정렬(시즌미반영)'!$F55="",'Calc_오픈정렬(시즌미반영)'!BK55=""),"",'Calc_오픈정렬(시즌미반영)'!BK55/'Calc_오픈정렬(시즌미반영)'!$F55*100)</f>
        <v/>
      </c>
      <c r="BL55" t="str">
        <f>IF(OR('Calc_오픈정렬(시즌미반영)'!$F55="",'Calc_오픈정렬(시즌미반영)'!BL55=""),"",'Calc_오픈정렬(시즌미반영)'!BL55/'Calc_오픈정렬(시즌미반영)'!$F55*100)</f>
        <v/>
      </c>
      <c r="BM55" t="str">
        <f>IF(OR('Calc_오픈정렬(시즌미반영)'!$F55="",'Calc_오픈정렬(시즌미반영)'!BM55=""),"",'Calc_오픈정렬(시즌미반영)'!BM55/'Calc_오픈정렬(시즌미반영)'!$F55*100)</f>
        <v/>
      </c>
      <c r="BN55" t="str">
        <f>IF(OR('Calc_오픈정렬(시즌미반영)'!$F55="",'Calc_오픈정렬(시즌미반영)'!BN55=""),"",'Calc_오픈정렬(시즌미반영)'!BN55/'Calc_오픈정렬(시즌미반영)'!$F55*100)</f>
        <v/>
      </c>
    </row>
    <row r="56" spans="1:66" x14ac:dyDescent="0.3">
      <c r="A56" t="str">
        <f>'Calc_오픈정렬(시즌미반영)'!A56</f>
        <v>(1045) #병점진안점</v>
      </c>
      <c r="B56" t="str">
        <f>'Calc_오픈정렬(시즌미반영)'!B56</f>
        <v>150-2</v>
      </c>
      <c r="C56">
        <f>'Calc_오픈정렬(시즌미반영)'!C56</f>
        <v>2</v>
      </c>
      <c r="D56" t="str">
        <f>'Calc_오픈정렬(시즌미반영)'!D56</f>
        <v>2</v>
      </c>
      <c r="E56" s="1">
        <f>'Calc_오픈정렬(시즌미반영)'!E56</f>
        <v>44774</v>
      </c>
      <c r="F56">
        <f>'Calc_오픈정렬(시즌미반영)'!F56</f>
        <v>3339985</v>
      </c>
      <c r="G56">
        <f>IF(OR('Calc_오픈정렬(시즌미반영)'!$F56="",'Calc_오픈정렬(시즌미반영)'!G56=""),"",'Calc_오픈정렬(시즌미반영)'!G56/'Calc_오픈정렬(시즌미반영)'!$F56*100)</f>
        <v>62.091596219743508</v>
      </c>
      <c r="H56">
        <f>IF(OR('Calc_오픈정렬(시즌미반영)'!$F56="",'Calc_오픈정렬(시즌미반영)'!H56=""),"",'Calc_오픈정렬(시즌미반영)'!H56/'Calc_오픈정렬(시즌미반영)'!$F56*100)</f>
        <v>67.611082085697987</v>
      </c>
      <c r="I56">
        <f>IF(OR('Calc_오픈정렬(시즌미반영)'!$F56="",'Calc_오픈정렬(시즌미반영)'!I56=""),"",'Calc_오픈정렬(시즌미반영)'!I56/'Calc_오픈정렬(시즌미반영)'!$F56*100)</f>
        <v>95.464500589074504</v>
      </c>
      <c r="J56">
        <f>IF(OR('Calc_오픈정렬(시즌미반영)'!$F56="",'Calc_오픈정렬(시즌미반영)'!J56=""),"",'Calc_오픈정렬(시즌미반영)'!J56/'Calc_오픈정렬(시즌미반영)'!$F56*100)</f>
        <v>78.880593775121739</v>
      </c>
      <c r="K56">
        <f>IF(OR('Calc_오픈정렬(시즌미반영)'!$F56="",'Calc_오픈정렬(시즌미반영)'!K56=""),"",'Calc_오픈정렬(시즌미반영)'!K56/'Calc_오픈정렬(시즌미반영)'!$F56*100)</f>
        <v>95.991449063394001</v>
      </c>
      <c r="L56">
        <f>IF(OR('Calc_오픈정렬(시즌미반영)'!$F56="",'Calc_오픈정렬(시즌미반영)'!L56=""),"",'Calc_오픈정렬(시즌미반영)'!L56/'Calc_오픈정렬(시즌미반영)'!$F56*100)</f>
        <v>98.240261558060894</v>
      </c>
      <c r="M56">
        <f>IF(OR('Calc_오픈정렬(시즌미반영)'!$F56="",'Calc_오픈정렬(시즌미반영)'!M56=""),"",'Calc_오픈정렬(시즌미반영)'!M56/'Calc_오픈정렬(시즌미반영)'!$F56*100)</f>
        <v>95.497434868719466</v>
      </c>
      <c r="N56">
        <f>IF(OR('Calc_오픈정렬(시즌미반영)'!$F56="",'Calc_오픈정렬(시즌미반영)'!N56=""),"",'Calc_오픈정렬(시즌미반영)'!N56/'Calc_오픈정렬(시즌미반영)'!$F56*100)</f>
        <v>111.46457244568464</v>
      </c>
      <c r="O56">
        <f>IF(OR('Calc_오픈정렬(시즌미반영)'!$F56="",'Calc_오픈정렬(시즌미반영)'!O56=""),"",'Calc_오픈정렬(시즌미반영)'!O56/'Calc_오픈정렬(시즌미반영)'!$F56*100)</f>
        <v>119.92568828901926</v>
      </c>
      <c r="P56">
        <f>IF(OR('Calc_오픈정렬(시즌미반영)'!$F56="",'Calc_오픈정렬(시즌미반영)'!P56=""),"",'Calc_오픈정렬(시즌미반영)'!P56/'Calc_오픈정렬(시즌미반영)'!$F56*100)</f>
        <v>117.91969125609845</v>
      </c>
      <c r="Q56">
        <f>IF(OR('Calc_오픈정렬(시즌미반영)'!$F56="",'Calc_오픈정렬(시즌미반영)'!Q56=""),"",'Calc_오픈정렬(시즌미반영)'!Q56/'Calc_오픈정렬(시즌미반영)'!$F56*100)</f>
        <v>95.940550631215402</v>
      </c>
      <c r="R56">
        <f>IF(OR('Calc_오픈정렬(시즌미반영)'!$F56="",'Calc_오픈정렬(시즌미반영)'!R56=""),"",'Calc_오픈정렬(시즌미반영)'!R56/'Calc_오픈정렬(시즌미반영)'!$F56*100)</f>
        <v>116.29692947722819</v>
      </c>
      <c r="S56">
        <f>IF(OR('Calc_오픈정렬(시즌미반영)'!$F56="",'Calc_오픈정렬(시즌미반영)'!S56=""),"",'Calc_오픈정렬(시즌미반영)'!S56/'Calc_오픈정렬(시즌미반영)'!$F56*100)</f>
        <v>100.54835575608871</v>
      </c>
      <c r="T56">
        <f>IF(OR('Calc_오픈정렬(시즌미반영)'!$F56="",'Calc_오픈정렬(시즌미반영)'!T56=""),"",'Calc_오픈정렬(시즌미반영)'!T56/'Calc_오픈정렬(시즌미반영)'!$F56*100)</f>
        <v>104.78490172860057</v>
      </c>
      <c r="U56">
        <f>IF(OR('Calc_오픈정렬(시즌미반영)'!$F56="",'Calc_오픈정렬(시즌미반영)'!U56=""),"",'Calc_오픈정렬(시즌미반영)'!U56/'Calc_오픈정렬(시즌미반영)'!$F56*100)</f>
        <v>110.50349028513602</v>
      </c>
      <c r="V56">
        <f>IF(OR('Calc_오픈정렬(시즌미반영)'!$F56="",'Calc_오픈정렬(시즌미반영)'!V56=""),"",'Calc_오픈정렬(시즌미반영)'!V56/'Calc_오픈정렬(시즌미반영)'!$F56*100)</f>
        <v>121.86881078807241</v>
      </c>
      <c r="W56">
        <f>IF(OR('Calc_오픈정렬(시즌미반영)'!$F56="",'Calc_오픈정렬(시즌미반영)'!W56=""),"",'Calc_오픈정렬(시즌미반영)'!W56/'Calc_오픈정렬(시즌미반영)'!$F56*100)</f>
        <v>145.40783865795805</v>
      </c>
      <c r="X56">
        <f>IF(OR('Calc_오픈정렬(시즌미반영)'!$F56="",'Calc_오픈정렬(시즌미반영)'!X56=""),"",'Calc_오픈정렬(시즌미반영)'!X56/'Calc_오픈정렬(시즌미반영)'!$F56*100)</f>
        <v>142.03656603248217</v>
      </c>
      <c r="Y56">
        <f>IF(OR('Calc_오픈정렬(시즌미반영)'!$F56="",'Calc_오픈정렬(시즌미반영)'!Y56=""),"",'Calc_오픈정렬(시즌미반영)'!Y56/'Calc_오픈정렬(시즌미반영)'!$F56*100)</f>
        <v>109.00048952315655</v>
      </c>
      <c r="Z56">
        <f>IF(OR('Calc_오픈정렬(시즌미반영)'!$F56="",'Calc_오픈정렬(시즌미반영)'!Z56=""),"",'Calc_오픈정렬(시즌미반영)'!Z56/'Calc_오픈정렬(시즌미반영)'!$F56*100)</f>
        <v>136.65031429781871</v>
      </c>
      <c r="AA56">
        <f>IF(OR('Calc_오픈정렬(시즌미반영)'!$F56="",'Calc_오픈정렬(시즌미반영)'!AA56=""),"",'Calc_오픈정렬(시즌미반영)'!AA56/'Calc_오픈정렬(시즌미반영)'!$F56*100)</f>
        <v>117.73705570533998</v>
      </c>
      <c r="AB56">
        <f>IF(OR('Calc_오픈정렬(시즌미반영)'!$F56="",'Calc_오픈정렬(시즌미반영)'!AB56=""),"",'Calc_오픈정렬(시즌미반영)'!AB56/'Calc_오픈정렬(시즌미반영)'!$F56*100)</f>
        <v>125.08439409159023</v>
      </c>
      <c r="AC56">
        <f>IF(OR('Calc_오픈정렬(시즌미반영)'!$F56="",'Calc_오픈정렬(시즌미반영)'!AC56=""),"",'Calc_오픈정렬(시즌미반영)'!AC56/'Calc_오픈정렬(시즌미반영)'!$F56*100)</f>
        <v>131.33292514786743</v>
      </c>
      <c r="AD56">
        <f>IF(OR('Calc_오픈정렬(시즌미반영)'!$F56="",'Calc_오픈정렬(시즌미반영)'!AD56=""),"",'Calc_오픈정렬(시즌미반영)'!AD56/'Calc_오픈정렬(시즌미반영)'!$F56*100)</f>
        <v>125.20415510848102</v>
      </c>
      <c r="AE56">
        <f>IF(OR('Calc_오픈정렬(시즌미반영)'!$F56="",'Calc_오픈정렬(시즌미반영)'!AE56=""),"",'Calc_오픈정렬(시즌미반영)'!AE56/'Calc_오픈정렬(시즌미반영)'!$F56*100)</f>
        <v>102.59926317034358</v>
      </c>
      <c r="AF56">
        <f>IF(OR('Calc_오픈정렬(시즌미반영)'!$F56="",'Calc_오픈정렬(시즌미반영)'!AF56=""),"",'Calc_오픈정렬(시즌미반영)'!AF56/'Calc_오픈정렬(시즌미반영)'!$F56*100)</f>
        <v>101.1471608405427</v>
      </c>
      <c r="AG56">
        <f>IF(OR('Calc_오픈정렬(시즌미반영)'!$F56="",'Calc_오픈정렬(시즌미반영)'!AG56=""),"",'Calc_오픈정렬(시즌미반영)'!AG56/'Calc_오픈정렬(시즌미반영)'!$F56*100)</f>
        <v>114.042428334259</v>
      </c>
      <c r="AH56">
        <f>IF(OR('Calc_오픈정렬(시즌미반영)'!$F56="",'Calc_오픈정렬(시즌미반영)'!AH56=""),"",'Calc_오픈정렬(시즌미반영)'!AH56/'Calc_오픈정렬(시즌미반영)'!$F56*100)</f>
        <v>103.19507422937528</v>
      </c>
      <c r="AI56">
        <f>IF(OR('Calc_오픈정렬(시즌미반영)'!$F56="",'Calc_오픈정렬(시즌미반영)'!AI56=""),"",'Calc_오픈정렬(시즌미반영)'!AI56/'Calc_오픈정렬(시즌미반영)'!$F56*100)</f>
        <v>101.41362910312472</v>
      </c>
      <c r="AJ56">
        <f>IF(OR('Calc_오픈정렬(시즌미반영)'!$F56="",'Calc_오픈정렬(시즌미반영)'!AJ56=""),"",'Calc_오픈정렬(시즌미반영)'!AJ56/'Calc_오픈정렬(시즌미반영)'!$F56*100)</f>
        <v>97.808822494711805</v>
      </c>
      <c r="AK56">
        <f>IF(OR('Calc_오픈정렬(시즌미반영)'!$F56="",'Calc_오픈정렬(시즌미반영)'!AK56=""),"",'Calc_오픈정렬(시즌미반영)'!AK56/'Calc_오픈정렬(시즌미반영)'!$F56*100)</f>
        <v>91.497416904566947</v>
      </c>
      <c r="AL56">
        <f>IF(OR('Calc_오픈정렬(시즌미반영)'!$F56="",'Calc_오픈정렬(시즌미반영)'!AL56=""),"",'Calc_오픈정렬(시즌미반영)'!AL56/'Calc_오픈정렬(시즌미반영)'!$F56*100)</f>
        <v>109.5903125313437</v>
      </c>
      <c r="AM56">
        <f>IF(OR('Calc_오픈정렬(시즌미반영)'!$F56="",'Calc_오픈정렬(시즌미반영)'!AM56=""),"",'Calc_오픈정렬(시즌미반영)'!AM56/'Calc_오픈정렬(시즌미반영)'!$F56*100)</f>
        <v>111.01037878912629</v>
      </c>
      <c r="AN56">
        <f>IF(OR('Calc_오픈정렬(시즌미반영)'!$F56="",'Calc_오픈정렬(시즌미반영)'!AN56=""),"",'Calc_오픈정렬(시즌미반영)'!AN56/'Calc_오픈정렬(시즌미반영)'!$F56*100)</f>
        <v>119.50652472990149</v>
      </c>
      <c r="AO56">
        <f>IF(OR('Calc_오픈정렬(시즌미반영)'!$F56="",'Calc_오픈정렬(시즌미반영)'!AO56=""),"",'Calc_오픈정렬(시즌미반영)'!AO56/'Calc_오픈정렬(시즌미반영)'!$F56*100)</f>
        <v>107.47982401118567</v>
      </c>
      <c r="AP56">
        <f>IF(OR('Calc_오픈정렬(시즌미반영)'!$F56="",'Calc_오픈정렬(시즌미반영)'!AP56=""),"",'Calc_오픈정렬(시즌미반영)'!AP56/'Calc_오픈정렬(시즌미반영)'!$F56*100)</f>
        <v>106.21604588044558</v>
      </c>
      <c r="AQ56">
        <f>IF(OR('Calc_오픈정렬(시즌미반영)'!$F56="",'Calc_오픈정렬(시즌미반영)'!AQ56=""),"",'Calc_오픈정렬(시즌미반영)'!AQ56/'Calc_오픈정렬(시즌미반영)'!$F56*100)</f>
        <v>115.27896083365643</v>
      </c>
      <c r="AR56">
        <f>IF(OR('Calc_오픈정렬(시즌미반영)'!$F56="",'Calc_오픈정렬(시즌미반영)'!AR56=""),"",'Calc_오픈정렬(시즌미반영)'!AR56/'Calc_오픈정렬(시즌미반영)'!$F56*100)</f>
        <v>112.5304454960127</v>
      </c>
      <c r="AS56">
        <f>IF(OR('Calc_오픈정렬(시즌미반영)'!$F56="",'Calc_오픈정렬(시즌미반영)'!AS56=""),"",'Calc_오픈정렬(시즌미반영)'!AS56/'Calc_오픈정렬(시즌미반영)'!$F56*100)</f>
        <v>130.54549646181047</v>
      </c>
      <c r="AT56">
        <f>IF(OR('Calc_오픈정렬(시즌미반영)'!$F56="",'Calc_오픈정렬(시즌미반영)'!AT56=""),"",'Calc_오픈정렬(시즌미반영)'!AT56/'Calc_오픈정렬(시즌미반영)'!$F56*100)</f>
        <v>108.48252312510385</v>
      </c>
      <c r="AU56">
        <f>IF(OR('Calc_오픈정렬(시즌미반영)'!$F56="",'Calc_오픈정렬(시즌미반영)'!AU56=""),"",'Calc_오픈정렬(시즌미반영)'!AU56/'Calc_오픈정렬(시즌미반영)'!$F56*100)</f>
        <v>108.29689354892314</v>
      </c>
      <c r="AV56">
        <f>IF(OR('Calc_오픈정렬(시즌미반영)'!$F56="",'Calc_오픈정렬(시즌미반영)'!AV56=""),"",'Calc_오픈정렬(시즌미반영)'!AV56/'Calc_오픈정렬(시즌미반영)'!$F56*100)</f>
        <v>115.55441117250527</v>
      </c>
      <c r="AW56">
        <f>IF(OR('Calc_오픈정렬(시즌미반영)'!$F56="",'Calc_오픈정렬(시즌미반영)'!AW56=""),"",'Calc_오픈정렬(시즌미반영)'!AW56/'Calc_오픈정렬(시즌미반영)'!$F56*100)</f>
        <v>105.40167096558817</v>
      </c>
      <c r="AX56">
        <f>IF(OR('Calc_오픈정렬(시즌미반영)'!$F56="",'Calc_오픈정렬(시즌미반영)'!AX56=""),"",'Calc_오픈정렬(시즌미반영)'!AX56/'Calc_오픈정렬(시즌미반영)'!$F56*100)</f>
        <v>117.22807138355411</v>
      </c>
      <c r="AY56">
        <f>IF(OR('Calc_오픈정렬(시즌미반영)'!$F56="",'Calc_오픈정렬(시즌미반영)'!AY56=""),"",'Calc_오픈정렬(시즌미반영)'!AY56/'Calc_오픈정렬(시즌미반영)'!$F56*100)</f>
        <v>110.95259409847648</v>
      </c>
      <c r="AZ56">
        <f>IF(OR('Calc_오픈정렬(시즌미반영)'!$F56="",'Calc_오픈정렬(시즌미반영)'!AZ56=""),"",'Calc_오픈정렬(시즌미반영)'!AZ56/'Calc_오픈정렬(시즌미반영)'!$F56*100)</f>
        <v>126.23709387916414</v>
      </c>
      <c r="BA56">
        <f>IF(OR('Calc_오픈정렬(시즌미반영)'!$F56="",'Calc_오픈정렬(시즌미반영)'!BA56=""),"",'Calc_오픈정렬(시즌미반영)'!BA56/'Calc_오픈정렬(시즌미반영)'!$F56*100)</f>
        <v>108.44060676919207</v>
      </c>
      <c r="BB56" t="str">
        <f>IF(OR('Calc_오픈정렬(시즌미반영)'!$F56="",'Calc_오픈정렬(시즌미반영)'!BB56=""),"",'Calc_오픈정렬(시즌미반영)'!BB56/'Calc_오픈정렬(시즌미반영)'!$F56*100)</f>
        <v/>
      </c>
      <c r="BC56" t="str">
        <f>IF(OR('Calc_오픈정렬(시즌미반영)'!$F56="",'Calc_오픈정렬(시즌미반영)'!BC56=""),"",'Calc_오픈정렬(시즌미반영)'!BC56/'Calc_오픈정렬(시즌미반영)'!$F56*100)</f>
        <v/>
      </c>
      <c r="BD56" t="str">
        <f>IF(OR('Calc_오픈정렬(시즌미반영)'!$F56="",'Calc_오픈정렬(시즌미반영)'!BD56=""),"",'Calc_오픈정렬(시즌미반영)'!BD56/'Calc_오픈정렬(시즌미반영)'!$F56*100)</f>
        <v/>
      </c>
      <c r="BE56" t="str">
        <f>IF(OR('Calc_오픈정렬(시즌미반영)'!$F56="",'Calc_오픈정렬(시즌미반영)'!BE56=""),"",'Calc_오픈정렬(시즌미반영)'!BE56/'Calc_오픈정렬(시즌미반영)'!$F56*100)</f>
        <v/>
      </c>
      <c r="BF56" t="str">
        <f>IF(OR('Calc_오픈정렬(시즌미반영)'!$F56="",'Calc_오픈정렬(시즌미반영)'!BF56=""),"",'Calc_오픈정렬(시즌미반영)'!BF56/'Calc_오픈정렬(시즌미반영)'!$F56*100)</f>
        <v/>
      </c>
      <c r="BG56" t="str">
        <f>IF(OR('Calc_오픈정렬(시즌미반영)'!$F56="",'Calc_오픈정렬(시즌미반영)'!BG56=""),"",'Calc_오픈정렬(시즌미반영)'!BG56/'Calc_오픈정렬(시즌미반영)'!$F56*100)</f>
        <v/>
      </c>
      <c r="BH56" t="str">
        <f>IF(OR('Calc_오픈정렬(시즌미반영)'!$F56="",'Calc_오픈정렬(시즌미반영)'!BH56=""),"",'Calc_오픈정렬(시즌미반영)'!BH56/'Calc_오픈정렬(시즌미반영)'!$F56*100)</f>
        <v/>
      </c>
      <c r="BI56" t="str">
        <f>IF(OR('Calc_오픈정렬(시즌미반영)'!$F56="",'Calc_오픈정렬(시즌미반영)'!BI56=""),"",'Calc_오픈정렬(시즌미반영)'!BI56/'Calc_오픈정렬(시즌미반영)'!$F56*100)</f>
        <v/>
      </c>
      <c r="BJ56" t="str">
        <f>IF(OR('Calc_오픈정렬(시즌미반영)'!$F56="",'Calc_오픈정렬(시즌미반영)'!BJ56=""),"",'Calc_오픈정렬(시즌미반영)'!BJ56/'Calc_오픈정렬(시즌미반영)'!$F56*100)</f>
        <v/>
      </c>
      <c r="BK56" t="str">
        <f>IF(OR('Calc_오픈정렬(시즌미반영)'!$F56="",'Calc_오픈정렬(시즌미반영)'!BK56=""),"",'Calc_오픈정렬(시즌미반영)'!BK56/'Calc_오픈정렬(시즌미반영)'!$F56*100)</f>
        <v/>
      </c>
      <c r="BL56" t="str">
        <f>IF(OR('Calc_오픈정렬(시즌미반영)'!$F56="",'Calc_오픈정렬(시즌미반영)'!BL56=""),"",'Calc_오픈정렬(시즌미반영)'!BL56/'Calc_오픈정렬(시즌미반영)'!$F56*100)</f>
        <v/>
      </c>
      <c r="BM56" t="str">
        <f>IF(OR('Calc_오픈정렬(시즌미반영)'!$F56="",'Calc_오픈정렬(시즌미반영)'!BM56=""),"",'Calc_오픈정렬(시즌미반영)'!BM56/'Calc_오픈정렬(시즌미반영)'!$F56*100)</f>
        <v/>
      </c>
      <c r="BN56" t="str">
        <f>IF(OR('Calc_오픈정렬(시즌미반영)'!$F56="",'Calc_오픈정렬(시즌미반영)'!BN56=""),"",'Calc_오픈정렬(시즌미반영)'!BN56/'Calc_오픈정렬(시즌미반영)'!$F56*100)</f>
        <v/>
      </c>
    </row>
    <row r="57" spans="1:66" x14ac:dyDescent="0.3">
      <c r="A57" t="str">
        <f>'Calc_오픈정렬(시즌미반영)'!A57</f>
        <v>(1046) #인천시청점</v>
      </c>
      <c r="B57" t="str">
        <f>'Calc_오픈정렬(시즌미반영)'!B57</f>
        <v>150-3</v>
      </c>
      <c r="C57">
        <f>'Calc_오픈정렬(시즌미반영)'!C57</f>
        <v>3</v>
      </c>
      <c r="D57" t="str">
        <f>'Calc_오픈정렬(시즌미반영)'!D57</f>
        <v>3+</v>
      </c>
      <c r="E57" s="1">
        <f>'Calc_오픈정렬(시즌미반영)'!E57</f>
        <v>44805</v>
      </c>
      <c r="F57">
        <f>'Calc_오픈정렬(시즌미반영)'!F57</f>
        <v>4541500</v>
      </c>
      <c r="G57">
        <f>IF(OR('Calc_오픈정렬(시즌미반영)'!$F57="",'Calc_오픈정렬(시즌미반영)'!G57=""),"",'Calc_오픈정렬(시즌미반영)'!G57/'Calc_오픈정렬(시즌미반영)'!$F57*100)</f>
        <v>65.978641418033689</v>
      </c>
      <c r="H57">
        <f>IF(OR('Calc_오픈정렬(시즌미반영)'!$F57="",'Calc_오픈정렬(시즌미반영)'!H57=""),"",'Calc_오픈정렬(시즌미반영)'!H57/'Calc_오픈정렬(시즌미반영)'!$F57*100)</f>
        <v>99.752504679070796</v>
      </c>
      <c r="I57">
        <f>IF(OR('Calc_오픈정렬(시즌미반영)'!$F57="",'Calc_오픈정렬(시즌미반영)'!I57=""),"",'Calc_오픈정렬(시즌미반영)'!I57/'Calc_오픈정렬(시즌미반영)'!$F57*100)</f>
        <v>83.617747440273035</v>
      </c>
      <c r="J57">
        <f>IF(OR('Calc_오픈정렬(시즌미반영)'!$F57="",'Calc_오픈정렬(시즌미반영)'!J57=""),"",'Calc_오픈정렬(시즌미반영)'!J57/'Calc_오픈정렬(시즌미반영)'!$F57*100)</f>
        <v>80.887372013651884</v>
      </c>
      <c r="K57">
        <f>IF(OR('Calc_오픈정렬(시즌미반영)'!$F57="",'Calc_오픈정렬(시즌미반영)'!K57=""),"",'Calc_오픈정렬(시즌미반영)'!K57/'Calc_오픈정렬(시즌미반영)'!$F57*100)</f>
        <v>95.298910051745025</v>
      </c>
      <c r="L57">
        <f>IF(OR('Calc_오픈정렬(시즌미반영)'!$F57="",'Calc_오픈정렬(시즌미반영)'!L57=""),"",'Calc_오픈정렬(시즌미반영)'!L57/'Calc_오픈정렬(시즌미반영)'!$F57*100)</f>
        <v>87.349994495210836</v>
      </c>
      <c r="M57">
        <f>IF(OR('Calc_오픈정렬(시즌미반영)'!$F57="",'Calc_오픈정렬(시즌미반영)'!M57=""),"",'Calc_오픈정렬(시즌미반영)'!M57/'Calc_오픈정렬(시즌미반영)'!$F57*100)</f>
        <v>103.21479687327975</v>
      </c>
      <c r="N57">
        <f>IF(OR('Calc_오픈정렬(시즌미반영)'!$F57="",'Calc_오픈정렬(시즌미반영)'!N57=""),"",'Calc_오픈정렬(시즌미반영)'!N57/'Calc_오픈정렬(시즌미반영)'!$F57*100)</f>
        <v>104.75613783992073</v>
      </c>
      <c r="O57">
        <f>IF(OR('Calc_오픈정렬(시즌미반영)'!$F57="",'Calc_오픈정렬(시즌미반영)'!O57=""),"",'Calc_오픈정렬(시즌미반영)'!O57/'Calc_오픈정렬(시즌미반영)'!$F57*100)</f>
        <v>128.49278872619178</v>
      </c>
      <c r="P57">
        <f>IF(OR('Calc_오픈정렬(시즌미반영)'!$F57="",'Calc_오픈정렬(시즌미반영)'!P57=""),"",'Calc_오픈정렬(시즌미반영)'!P57/'Calc_오픈정렬(시즌미반영)'!$F57*100)</f>
        <v>113.68490586810525</v>
      </c>
      <c r="Q57">
        <f>IF(OR('Calc_오픈정렬(시즌미반영)'!$F57="",'Calc_오픈정렬(시즌미반영)'!Q57=""),"",'Calc_오픈정렬(시즌미반영)'!Q57/'Calc_오픈정렬(시즌미반영)'!$F57*100)</f>
        <v>133.7333480127711</v>
      </c>
      <c r="R57">
        <f>IF(OR('Calc_오픈정렬(시즌미반영)'!$F57="",'Calc_오픈정렬(시즌미반영)'!R57=""),"",'Calc_오픈정렬(시즌미반영)'!R57/'Calc_오픈정렬(시즌미반영)'!$F57*100)</f>
        <v>114.19134647143014</v>
      </c>
      <c r="S57">
        <f>IF(OR('Calc_오픈정렬(시즌미반영)'!$F57="",'Calc_오픈정렬(시즌미반영)'!S57=""),"",'Calc_오픈정렬(시즌미반영)'!S57/'Calc_오픈정렬(시즌미반영)'!$F57*100)</f>
        <v>126.79423098095344</v>
      </c>
      <c r="T57">
        <f>IF(OR('Calc_오픈정렬(시즌미반영)'!$F57="",'Calc_오픈정렬(시즌미반영)'!T57=""),"",'Calc_오픈정렬(시즌미반영)'!T57/'Calc_오픈정렬(시즌미반영)'!$F57*100)</f>
        <v>160.76692722668722</v>
      </c>
      <c r="U57">
        <f>IF(OR('Calc_오픈정렬(시즌미반영)'!$F57="",'Calc_오픈정렬(시즌미반영)'!U57=""),"",'Calc_오픈정렬(시즌미반영)'!U57/'Calc_오픈정렬(시즌미반영)'!$F57*100)</f>
        <v>129.56622261367389</v>
      </c>
      <c r="V57">
        <f>IF(OR('Calc_오픈정렬(시즌미반영)'!$F57="",'Calc_오픈정렬(시즌미반영)'!V57=""),"",'Calc_오픈정렬(시즌미반영)'!V57/'Calc_오픈정렬(시즌미반영)'!$F57*100)</f>
        <v>123.02499174281624</v>
      </c>
      <c r="W57">
        <f>IF(OR('Calc_오픈정렬(시즌미반영)'!$F57="",'Calc_오픈정렬(시즌미반영)'!W57=""),"",'Calc_오픈정렬(시즌미반영)'!W57/'Calc_오픈정렬(시즌미반영)'!$F57*100)</f>
        <v>110.79643289662006</v>
      </c>
      <c r="X57">
        <f>IF(OR('Calc_오픈정렬(시즌미반영)'!$F57="",'Calc_오픈정렬(시즌미반영)'!X57=""),"",'Calc_오픈정렬(시즌미반영)'!X57/'Calc_오픈정렬(시즌미반영)'!$F57*100)</f>
        <v>110.0125509192998</v>
      </c>
      <c r="Y57">
        <f>IF(OR('Calc_오픈정렬(시즌미반영)'!$F57="",'Calc_오픈정렬(시즌미반영)'!Y57=""),"",'Calc_오픈정렬(시즌미반영)'!Y57/'Calc_오픈정렬(시즌미반영)'!$F57*100)</f>
        <v>128.48970604425853</v>
      </c>
      <c r="Z57">
        <f>IF(OR('Calc_오픈정렬(시즌미반영)'!$F57="",'Calc_오픈정렬(시즌미반영)'!Z57=""),"",'Calc_오픈정렬(시즌미반영)'!Z57/'Calc_오픈정렬(시즌미반영)'!$F57*100)</f>
        <v>110.40977650555983</v>
      </c>
      <c r="AA57">
        <f>IF(OR('Calc_오픈정렬(시즌미반영)'!$F57="",'Calc_오픈정렬(시즌미반영)'!AA57=""),"",'Calc_오픈정렬(시즌미반영)'!AA57/'Calc_오픈정렬(시즌미반영)'!$F57*100)</f>
        <v>133.05956181878233</v>
      </c>
      <c r="AB57">
        <f>IF(OR('Calc_오픈정렬(시즌미반영)'!$F57="",'Calc_오픈정렬(시즌미반영)'!AB57=""),"",'Calc_오픈정렬(시즌미반영)'!AB57/'Calc_오픈정렬(시즌미반영)'!$F57*100)</f>
        <v>139.38214246394364</v>
      </c>
      <c r="AC57">
        <f>IF(OR('Calc_오픈정렬(시즌미반영)'!$F57="",'Calc_오픈정렬(시즌미반영)'!AC57=""),"",'Calc_오픈정렬(시즌미반영)'!AC57/'Calc_오픈정렬(시즌미반영)'!$F57*100)</f>
        <v>135.57106682814049</v>
      </c>
      <c r="AD57">
        <f>IF(OR('Calc_오픈정렬(시즌미반영)'!$F57="",'Calc_오픈정렬(시즌미반영)'!AD57=""),"",'Calc_오픈정렬(시즌미반영)'!AD57/'Calc_오픈정렬(시즌미반영)'!$F57*100)</f>
        <v>138.82373665088627</v>
      </c>
      <c r="AE57">
        <f>IF(OR('Calc_오픈정렬(시즌미반영)'!$F57="",'Calc_오픈정렬(시즌미반영)'!AE57=""),"",'Calc_오픈정렬(시즌미반영)'!AE57/'Calc_오픈정렬(시즌미반영)'!$F57*100)</f>
        <v>121.87074755036882</v>
      </c>
      <c r="AF57">
        <f>IF(OR('Calc_오픈정렬(시즌미반영)'!$F57="",'Calc_오픈정렬(시즌미반영)'!AF57=""),"",'Calc_오픈정렬(시즌미반영)'!AF57/'Calc_오픈정렬(시즌미반영)'!$F57*100)</f>
        <v>141.82891115270283</v>
      </c>
      <c r="AG57">
        <f>IF(OR('Calc_오픈정렬(시즌미반영)'!$F57="",'Calc_오픈정렬(시즌미반영)'!AG57=""),"",'Calc_오픈정렬(시즌미반영)'!AG57/'Calc_오픈정렬(시즌미반영)'!$F57*100)</f>
        <v>117.31234173731147</v>
      </c>
      <c r="AH57">
        <f>IF(OR('Calc_오픈정렬(시즌미반영)'!$F57="",'Calc_오픈정렬(시즌미반영)'!AH57=""),"",'Calc_오픈정렬(시즌미반영)'!AH57/'Calc_오픈정렬(시즌미반영)'!$F57*100)</f>
        <v>107.52658813167454</v>
      </c>
      <c r="AI57">
        <f>IF(OR('Calc_오픈정렬(시즌미반영)'!$F57="",'Calc_오픈정렬(시즌미반영)'!AI57=""),"",'Calc_오픈정렬(시즌미반영)'!AI57/'Calc_오픈정렬(시즌미반영)'!$F57*100)</f>
        <v>120.58350765165696</v>
      </c>
      <c r="AJ57">
        <f>IF(OR('Calc_오픈정렬(시즌미반영)'!$F57="",'Calc_오픈정렬(시즌미반영)'!AJ57=""),"",'Calc_오픈정렬(시즌미반영)'!AJ57/'Calc_오픈정렬(시즌미반영)'!$F57*100)</f>
        <v>104.52361554552461</v>
      </c>
      <c r="AK57">
        <f>IF(OR('Calc_오픈정렬(시즌미반영)'!$F57="",'Calc_오픈정렬(시즌미반영)'!AK57=""),"",'Calc_오픈정렬(시즌미반영)'!AK57/'Calc_오픈정렬(시즌미반영)'!$F57*100)</f>
        <v>115.479907519542</v>
      </c>
      <c r="AL57">
        <f>IF(OR('Calc_오픈정렬(시즌미반영)'!$F57="",'Calc_오픈정렬(시즌미반영)'!AL57=""),"",'Calc_오픈정렬(시즌미반영)'!AL57/'Calc_오픈정렬(시즌미반영)'!$F57*100)</f>
        <v>107.90399647693494</v>
      </c>
      <c r="AM57">
        <f>IF(OR('Calc_오픈정렬(시즌미반영)'!$F57="",'Calc_오픈정렬(시즌미반영)'!AM57=""),"",'Calc_오픈정렬(시즌미반영)'!AM57/'Calc_오픈정렬(시즌미반영)'!$F57*100)</f>
        <v>139.65826268853903</v>
      </c>
      <c r="AN57">
        <f>IF(OR('Calc_오픈정렬(시즌미반영)'!$F57="",'Calc_오픈정렬(시즌미반영)'!AN57=""),"",'Calc_오픈정렬(시즌미반영)'!AN57/'Calc_오픈정렬(시즌미반영)'!$F57*100)</f>
        <v>142.40581305735992</v>
      </c>
      <c r="AO57">
        <f>IF(OR('Calc_오픈정렬(시즌미반영)'!$F57="",'Calc_오픈정렬(시즌미반영)'!AO57=""),"",'Calc_오픈정렬(시즌미반영)'!AO57/'Calc_오픈정렬(시즌미반영)'!$F57*100)</f>
        <v>129.16349223824727</v>
      </c>
      <c r="AP57">
        <f>IF(OR('Calc_오픈정렬(시즌미반영)'!$F57="",'Calc_오픈정렬(시즌미반영)'!AP57=""),"",'Calc_오픈정렬(시즌미반영)'!AP57/'Calc_오픈정렬(시즌미반영)'!$F57*100)</f>
        <v>121.65363866563909</v>
      </c>
      <c r="AQ57">
        <f>IF(OR('Calc_오픈정렬(시즌미반영)'!$F57="",'Calc_오픈정렬(시즌미반영)'!AQ57=""),"",'Calc_오픈정렬(시즌미반영)'!AQ57/'Calc_오픈정렬(시즌미반영)'!$F57*100)</f>
        <v>108.19905317626335</v>
      </c>
      <c r="AR57">
        <f>IF(OR('Calc_오픈정렬(시즌미반영)'!$F57="",'Calc_오픈정렬(시즌미반영)'!AR57=""),"",'Calc_오픈정렬(시즌미반영)'!AR57/'Calc_오픈정렬(시즌미반영)'!$F57*100)</f>
        <v>135.45084223274247</v>
      </c>
      <c r="AS57">
        <f>IF(OR('Calc_오픈정렬(시즌미반영)'!$F57="",'Calc_오픈정렬(시즌미반영)'!AS57=""),"",'Calc_오픈정렬(시즌미반영)'!AS57/'Calc_오픈정렬(시즌미반영)'!$F57*100)</f>
        <v>116.8045799845866</v>
      </c>
      <c r="AT57">
        <f>IF(OR('Calc_오픈정렬(시즌미반영)'!$F57="",'Calc_오픈정렬(시즌미반영)'!AT57=""),"",'Calc_오픈정렬(시즌미반영)'!AT57/'Calc_오픈정렬(시즌미반영)'!$F57*100)</f>
        <v>112.73676098205439</v>
      </c>
      <c r="AU57">
        <f>IF(OR('Calc_오픈정렬(시즌미반영)'!$F57="",'Calc_오픈정렬(시즌미반영)'!AU57=""),"",'Calc_오픈정렬(시즌미반영)'!AU57/'Calc_오픈정렬(시즌미반영)'!$F57*100)</f>
        <v>120.02818452053286</v>
      </c>
      <c r="AV57">
        <f>IF(OR('Calc_오픈정렬(시즌미반영)'!$F57="",'Calc_오픈정렬(시즌미반영)'!AV57=""),"",'Calc_오픈정렬(시즌미반영)'!AV57/'Calc_오픈정렬(시즌미반영)'!$F57*100)</f>
        <v>112.76846856765385</v>
      </c>
      <c r="AW57">
        <f>IF(OR('Calc_오픈정렬(시즌미반영)'!$F57="",'Calc_오픈정렬(시즌미반영)'!AW57=""),"",'Calc_오픈정렬(시즌미반영)'!AW57/'Calc_오픈정렬(시즌미반영)'!$F57*100)</f>
        <v>110.98579764395025</v>
      </c>
      <c r="AX57">
        <f>IF(OR('Calc_오픈정렬(시즌미반영)'!$F57="",'Calc_오픈정렬(시즌미반영)'!AX57=""),"",'Calc_오픈정렬(시즌미반영)'!AX57/'Calc_오픈정렬(시즌미반영)'!$F57*100)</f>
        <v>110.20543873169657</v>
      </c>
      <c r="AY57">
        <f>IF(OR('Calc_오픈정렬(시즌미반영)'!$F57="",'Calc_오픈정렬(시즌미반영)'!AY57=""),"",'Calc_오픈정렬(시즌미반영)'!AY57/'Calc_오픈정렬(시즌미반영)'!$F57*100)</f>
        <v>135.71066828140482</v>
      </c>
      <c r="AZ57">
        <f>IF(OR('Calc_오픈정렬(시즌미반영)'!$F57="",'Calc_오픈정렬(시즌미반영)'!AZ57=""),"",'Calc_오픈정렬(시즌미반영)'!AZ57/'Calc_오픈정렬(시즌미반영)'!$F57*100)</f>
        <v>115.95640206980073</v>
      </c>
      <c r="BA57" t="str">
        <f>IF(OR('Calc_오픈정렬(시즌미반영)'!$F57="",'Calc_오픈정렬(시즌미반영)'!BA57=""),"",'Calc_오픈정렬(시즌미반영)'!BA57/'Calc_오픈정렬(시즌미반영)'!$F57*100)</f>
        <v/>
      </c>
      <c r="BB57" t="str">
        <f>IF(OR('Calc_오픈정렬(시즌미반영)'!$F57="",'Calc_오픈정렬(시즌미반영)'!BB57=""),"",'Calc_오픈정렬(시즌미반영)'!BB57/'Calc_오픈정렬(시즌미반영)'!$F57*100)</f>
        <v/>
      </c>
      <c r="BC57" t="str">
        <f>IF(OR('Calc_오픈정렬(시즌미반영)'!$F57="",'Calc_오픈정렬(시즌미반영)'!BC57=""),"",'Calc_오픈정렬(시즌미반영)'!BC57/'Calc_오픈정렬(시즌미반영)'!$F57*100)</f>
        <v/>
      </c>
      <c r="BD57" t="str">
        <f>IF(OR('Calc_오픈정렬(시즌미반영)'!$F57="",'Calc_오픈정렬(시즌미반영)'!BD57=""),"",'Calc_오픈정렬(시즌미반영)'!BD57/'Calc_오픈정렬(시즌미반영)'!$F57*100)</f>
        <v/>
      </c>
      <c r="BE57" t="str">
        <f>IF(OR('Calc_오픈정렬(시즌미반영)'!$F57="",'Calc_오픈정렬(시즌미반영)'!BE57=""),"",'Calc_오픈정렬(시즌미반영)'!BE57/'Calc_오픈정렬(시즌미반영)'!$F57*100)</f>
        <v/>
      </c>
      <c r="BF57" t="str">
        <f>IF(OR('Calc_오픈정렬(시즌미반영)'!$F57="",'Calc_오픈정렬(시즌미반영)'!BF57=""),"",'Calc_오픈정렬(시즌미반영)'!BF57/'Calc_오픈정렬(시즌미반영)'!$F57*100)</f>
        <v/>
      </c>
      <c r="BG57" t="str">
        <f>IF(OR('Calc_오픈정렬(시즌미반영)'!$F57="",'Calc_오픈정렬(시즌미반영)'!BG57=""),"",'Calc_오픈정렬(시즌미반영)'!BG57/'Calc_오픈정렬(시즌미반영)'!$F57*100)</f>
        <v/>
      </c>
      <c r="BH57" t="str">
        <f>IF(OR('Calc_오픈정렬(시즌미반영)'!$F57="",'Calc_오픈정렬(시즌미반영)'!BH57=""),"",'Calc_오픈정렬(시즌미반영)'!BH57/'Calc_오픈정렬(시즌미반영)'!$F57*100)</f>
        <v/>
      </c>
      <c r="BI57" t="str">
        <f>IF(OR('Calc_오픈정렬(시즌미반영)'!$F57="",'Calc_오픈정렬(시즌미반영)'!BI57=""),"",'Calc_오픈정렬(시즌미반영)'!BI57/'Calc_오픈정렬(시즌미반영)'!$F57*100)</f>
        <v/>
      </c>
      <c r="BJ57" t="str">
        <f>IF(OR('Calc_오픈정렬(시즌미반영)'!$F57="",'Calc_오픈정렬(시즌미반영)'!BJ57=""),"",'Calc_오픈정렬(시즌미반영)'!BJ57/'Calc_오픈정렬(시즌미반영)'!$F57*100)</f>
        <v/>
      </c>
      <c r="BK57" t="str">
        <f>IF(OR('Calc_오픈정렬(시즌미반영)'!$F57="",'Calc_오픈정렬(시즌미반영)'!BK57=""),"",'Calc_오픈정렬(시즌미반영)'!BK57/'Calc_오픈정렬(시즌미반영)'!$F57*100)</f>
        <v/>
      </c>
      <c r="BL57" t="str">
        <f>IF(OR('Calc_오픈정렬(시즌미반영)'!$F57="",'Calc_오픈정렬(시즌미반영)'!BL57=""),"",'Calc_오픈정렬(시즌미반영)'!BL57/'Calc_오픈정렬(시즌미반영)'!$F57*100)</f>
        <v/>
      </c>
      <c r="BM57" t="str">
        <f>IF(OR('Calc_오픈정렬(시즌미반영)'!$F57="",'Calc_오픈정렬(시즌미반영)'!BM57=""),"",'Calc_오픈정렬(시즌미반영)'!BM57/'Calc_오픈정렬(시즌미반영)'!$F57*100)</f>
        <v/>
      </c>
      <c r="BN57" t="str">
        <f>IF(OR('Calc_오픈정렬(시즌미반영)'!$F57="",'Calc_오픈정렬(시즌미반영)'!BN57=""),"",'Calc_오픈정렬(시즌미반영)'!BN57/'Calc_오픈정렬(시즌미반영)'!$F57*100)</f>
        <v/>
      </c>
    </row>
    <row r="58" spans="1:66" x14ac:dyDescent="0.3">
      <c r="A58" t="str">
        <f>'Calc_오픈정렬(시즌미반영)'!A58</f>
        <v>(1047) #복우물공원점</v>
      </c>
      <c r="B58" t="str">
        <f>'Calc_오픈정렬(시즌미반영)'!B58</f>
        <v>150-2</v>
      </c>
      <c r="C58">
        <f>'Calc_오픈정렬(시즌미반영)'!C58</f>
        <v>2</v>
      </c>
      <c r="D58" t="str">
        <f>'Calc_오픈정렬(시즌미반영)'!D58</f>
        <v>2</v>
      </c>
      <c r="E58" s="1">
        <f>'Calc_오픈정렬(시즌미반영)'!E58</f>
        <v>44805</v>
      </c>
      <c r="F58">
        <f>'Calc_오픈정렬(시즌미반영)'!F58</f>
        <v>2713260</v>
      </c>
      <c r="G58">
        <f>IF(OR('Calc_오픈정렬(시즌미반영)'!$F58="",'Calc_오픈정렬(시즌미반영)'!G58=""),"",'Calc_오픈정렬(시즌미반영)'!G58/'Calc_오픈정렬(시즌미반영)'!$F58*100)</f>
        <v>81.460678298430665</v>
      </c>
      <c r="H58">
        <f>IF(OR('Calc_오픈정렬(시즌미반영)'!$F58="",'Calc_오픈정렬(시즌미반영)'!H58=""),"",'Calc_오픈정렬(시즌미반영)'!H58/'Calc_오픈정렬(시즌미반영)'!$F58*100)</f>
        <v>102.22757863234632</v>
      </c>
      <c r="I58">
        <f>IF(OR('Calc_오픈정렬(시즌미반영)'!$F58="",'Calc_오픈정렬(시즌미반영)'!I58=""),"",'Calc_오픈정렬(시즌미반영)'!I58/'Calc_오픈정렬(시즌미반영)'!$F58*100)</f>
        <v>96.304814135025765</v>
      </c>
      <c r="J58">
        <f>IF(OR('Calc_오픈정렬(시즌미반영)'!$F58="",'Calc_오픈정렬(시즌미반영)'!J58=""),"",'Calc_오픈정렬(시즌미반영)'!J58/'Calc_오픈정렬(시즌미반영)'!$F58*100)</f>
        <v>91.569919580136073</v>
      </c>
      <c r="K58">
        <f>IF(OR('Calc_오픈정렬(시즌미반영)'!$F58="",'Calc_오픈정렬(시즌미반영)'!K58=""),"",'Calc_오픈정렬(시즌미반영)'!K58/'Calc_오픈정렬(시즌미반영)'!$F58*100)</f>
        <v>97.780161134576119</v>
      </c>
      <c r="L58">
        <f>IF(OR('Calc_오픈정렬(시즌미반영)'!$F58="",'Calc_오픈정렬(시즌미반영)'!L58=""),"",'Calc_오픈정렬(시즌미반영)'!L58/'Calc_오픈정렬(시즌미반영)'!$F58*100)</f>
        <v>87.717358454405399</v>
      </c>
      <c r="M58">
        <f>IF(OR('Calc_오픈정렬(시즌미반영)'!$F58="",'Calc_오픈정렬(시즌미반영)'!M58=""),"",'Calc_오픈정렬(시즌미반영)'!M58/'Calc_오픈정렬(시즌미반영)'!$F58*100)</f>
        <v>99.80613726660917</v>
      </c>
      <c r="N58">
        <f>IF(OR('Calc_오픈정렬(시즌미반영)'!$F58="",'Calc_오픈정렬(시즌미반영)'!N58=""),"",'Calc_오픈정렬(시즌미반영)'!N58/'Calc_오픈정렬(시즌미반영)'!$F58*100)</f>
        <v>99.161156689738533</v>
      </c>
      <c r="O58">
        <f>IF(OR('Calc_오픈정렬(시즌미반영)'!$F58="",'Calc_오픈정렬(시즌미반영)'!O58=""),"",'Calc_오픈정렬(시즌미반영)'!O58/'Calc_오픈정렬(시즌미반영)'!$F58*100)</f>
        <v>123.96526687453469</v>
      </c>
      <c r="P58">
        <f>IF(OR('Calc_오픈정렬(시즌미반영)'!$F58="",'Calc_오픈정렬(시즌미반영)'!P58=""),"",'Calc_오픈정렬(시즌미반영)'!P58/'Calc_오픈정렬(시즌미반영)'!$F58*100)</f>
        <v>113.44286946330244</v>
      </c>
      <c r="Q58">
        <f>IF(OR('Calc_오픈정렬(시즌미반영)'!$F58="",'Calc_오픈정렬(시즌미반영)'!Q58=""),"",'Calc_오픈정렬(시즌미반영)'!Q58/'Calc_오픈정렬(시즌미반영)'!$F58*100)</f>
        <v>106.64293138143783</v>
      </c>
      <c r="R58">
        <f>IF(OR('Calc_오픈정렬(시즌미반영)'!$F58="",'Calc_오픈정렬(시즌미반영)'!R58=""),"",'Calc_오픈정렬(시즌미반영)'!R58/'Calc_오픈정렬(시즌미반영)'!$F58*100)</f>
        <v>101.9806432114873</v>
      </c>
      <c r="S58">
        <f>IF(OR('Calc_오픈정렬(시즌미반영)'!$F58="",'Calc_오픈정렬(시즌미반영)'!S58=""),"",'Calc_오픈정렬(시즌미반영)'!S58/'Calc_오픈정렬(시즌미반영)'!$F58*100)</f>
        <v>130.80206098936335</v>
      </c>
      <c r="T58">
        <f>IF(OR('Calc_오픈정렬(시즌미반영)'!$F58="",'Calc_오픈정렬(시즌미반영)'!T58=""),"",'Calc_오픈정렬(시즌미반영)'!T58/'Calc_오픈정렬(시즌미반영)'!$F58*100)</f>
        <v>138.13641154920649</v>
      </c>
      <c r="U58">
        <f>IF(OR('Calc_오픈정렬(시즌미반영)'!$F58="",'Calc_오픈정렬(시즌미반영)'!U58=""),"",'Calc_오픈정렬(시즌미반영)'!U58/'Calc_오픈정렬(시즌미반영)'!$F58*100)</f>
        <v>121.90132902854869</v>
      </c>
      <c r="V58">
        <f>IF(OR('Calc_오픈정렬(시즌미반영)'!$F58="",'Calc_오픈정렬(시즌미반영)'!V58=""),"",'Calc_오픈정렬(시즌미반영)'!V58/'Calc_오픈정렬(시즌미반영)'!$F58*100)</f>
        <v>128.01943050057864</v>
      </c>
      <c r="W58">
        <f>IF(OR('Calc_오픈정렬(시즌미반영)'!$F58="",'Calc_오픈정렬(시즌미반영)'!W58=""),"",'Calc_오픈정렬(시즌미반영)'!W58/'Calc_오픈정렬(시즌미반영)'!$F58*100)</f>
        <v>126.69261331387335</v>
      </c>
      <c r="X58">
        <f>IF(OR('Calc_오픈정렬(시즌미반영)'!$F58="",'Calc_오픈정렬(시즌미반영)'!X58=""),"",'Calc_오픈정렬(시즌미반영)'!X58/'Calc_오픈정렬(시즌미반영)'!$F58*100)</f>
        <v>114.23527417202921</v>
      </c>
      <c r="Y58">
        <f>IF(OR('Calc_오픈정렬(시즌미반영)'!$F58="",'Calc_오픈정렬(시즌미반영)'!Y58=""),"",'Calc_오픈정렬(시즌미반영)'!Y58/'Calc_오픈정렬(시즌미반영)'!$F58*100)</f>
        <v>131.11533726955767</v>
      </c>
      <c r="Z58">
        <f>IF(OR('Calc_오픈정렬(시즌미반영)'!$F58="",'Calc_오픈정렬(시즌미반영)'!Z58=""),"",'Calc_오픈정렬(시즌미반영)'!Z58/'Calc_오픈정렬(시즌미반영)'!$F58*100)</f>
        <v>141.21389030170349</v>
      </c>
      <c r="AA58">
        <f>IF(OR('Calc_오픈정렬(시즌미반영)'!$F58="",'Calc_오픈정렬(시즌미반영)'!AA58=""),"",'Calc_오픈정렬(시즌미반영)'!AA58/'Calc_오픈정렬(시즌미반영)'!$F58*100)</f>
        <v>130.78363297288135</v>
      </c>
      <c r="AB58">
        <f>IF(OR('Calc_오픈정렬(시즌미반영)'!$F58="",'Calc_오픈정렬(시즌미반영)'!AB58=""),"",'Calc_오픈정렬(시즌미반영)'!AB58/'Calc_오픈정렬(시즌미반영)'!$F58*100)</f>
        <v>147.27670772428738</v>
      </c>
      <c r="AC58">
        <f>IF(OR('Calc_오픈정렬(시즌미반영)'!$F58="",'Calc_오픈정렬(시즌미반영)'!AC58=""),"",'Calc_오픈정렬(시즌미반영)'!AC58/'Calc_오픈정렬(시즌미반영)'!$F58*100)</f>
        <v>146.81600731223693</v>
      </c>
      <c r="AD58">
        <f>IF(OR('Calc_오픈정렬(시즌미반영)'!$F58="",'Calc_오픈정렬(시즌미반영)'!AD58=""),"",'Calc_오픈정렬(시즌미반영)'!AD58/'Calc_오픈정렬(시즌미반영)'!$F58*100)</f>
        <v>137.17815469214156</v>
      </c>
      <c r="AE58">
        <f>IF(OR('Calc_오픈정렬(시즌미반영)'!$F58="",'Calc_오픈정렬(시즌미반영)'!AE58=""),"",'Calc_오픈정렬(시즌미반영)'!AE58/'Calc_오픈정렬(시즌미반영)'!$F58*100)</f>
        <v>133.25298718147172</v>
      </c>
      <c r="AF58">
        <f>IF(OR('Calc_오픈정렬(시즌미반영)'!$F58="",'Calc_오픈정렬(시즌미반영)'!AF58=""),"",'Calc_오픈정렬(시즌미반영)'!AF58/'Calc_오픈정렬(시즌미반영)'!$F58*100)</f>
        <v>142.28271525766053</v>
      </c>
      <c r="AG58">
        <f>IF(OR('Calc_오픈정렬(시즌미반영)'!$F58="",'Calc_오픈정렬(시즌미반영)'!AG58=""),"",'Calc_오픈정렬(시즌미반영)'!AG58/'Calc_오픈정렬(시즌미반영)'!$F58*100)</f>
        <v>132.55272255515504</v>
      </c>
      <c r="AH58">
        <f>IF(OR('Calc_오픈정렬(시즌미반영)'!$F58="",'Calc_오픈정렬(시즌미반영)'!AH58=""),"",'Calc_오픈정렬(시즌미반영)'!AH58/'Calc_오픈정렬(시즌미반영)'!$F58*100)</f>
        <v>114.89499716208546</v>
      </c>
      <c r="AI58">
        <f>IF(OR('Calc_오픈정렬(시즌미반영)'!$F58="",'Calc_오픈정렬(시즌미반영)'!AI58=""),"",'Calc_오픈정렬(시즌미반영)'!AI58/'Calc_오픈정렬(시즌미반영)'!$F58*100)</f>
        <v>116.56826105865269</v>
      </c>
      <c r="AJ58">
        <f>IF(OR('Calc_오픈정렬(시즌미반영)'!$F58="",'Calc_오픈정렬(시즌미반영)'!AJ58=""),"",'Calc_오픈정렬(시즌미반영)'!AJ58/'Calc_오픈정렬(시즌미반영)'!$F58*100)</f>
        <v>128.04154412035706</v>
      </c>
      <c r="AK58">
        <f>IF(OR('Calc_오픈정렬(시즌미반영)'!$F58="",'Calc_오픈정렬(시즌미반영)'!AK58=""),"",'Calc_오픈정렬(시즌미반영)'!AK58/'Calc_오픈정렬(시즌미반영)'!$F58*100)</f>
        <v>138.69662325025985</v>
      </c>
      <c r="AL58">
        <f>IF(OR('Calc_오픈정렬(시즌미반영)'!$F58="",'Calc_오픈정렬(시즌미반영)'!AL58=""),"",'Calc_오픈정렬(시즌미반영)'!AL58/'Calc_오픈정렬(시즌미반영)'!$F58*100)</f>
        <v>142.45925565555825</v>
      </c>
      <c r="AM58">
        <f>IF(OR('Calc_오픈정렬(시즌미반영)'!$F58="",'Calc_오픈정렬(시즌미반영)'!AM58=""),"",'Calc_오픈정렬(시즌미반영)'!AM58/'Calc_오픈정렬(시즌미반영)'!$F58*100)</f>
        <v>163.01312811894181</v>
      </c>
      <c r="AN58">
        <f>IF(OR('Calc_오픈정렬(시즌미반영)'!$F58="",'Calc_오픈정렬(시즌미반영)'!AN58=""),"",'Calc_오픈정렬(시즌미반영)'!AN58/'Calc_오픈정렬(시즌미반영)'!$F58*100)</f>
        <v>164.57729815793547</v>
      </c>
      <c r="AO58">
        <f>IF(OR('Calc_오픈정렬(시즌미반영)'!$F58="",'Calc_오픈정렬(시즌미반영)'!AO58=""),"",'Calc_오픈정렬(시즌미반영)'!AO58/'Calc_오픈정렬(시즌미반영)'!$F58*100)</f>
        <v>129.87181471735107</v>
      </c>
      <c r="AP58">
        <f>IF(OR('Calc_오픈정렬(시즌미반영)'!$F58="",'Calc_오픈정렬(시즌미반영)'!AP58=""),"",'Calc_오픈정렬(시즌미반영)'!AP58/'Calc_오픈정렬(시즌미반영)'!$F58*100)</f>
        <v>145.87617847165401</v>
      </c>
      <c r="AQ58">
        <f>IF(OR('Calc_오픈정렬(시즌미반영)'!$F58="",'Calc_오픈정렬(시즌미반영)'!AQ58=""),"",'Calc_오픈정렬(시즌미반영)'!AQ58/'Calc_오픈정렬(시즌미반영)'!$F58*100)</f>
        <v>134.06750550997691</v>
      </c>
      <c r="AR58">
        <f>IF(OR('Calc_오픈정렬(시즌미반영)'!$F58="",'Calc_오픈정렬(시즌미반영)'!AR58=""),"",'Calc_오픈정렬(시즌미반영)'!AR58/'Calc_오픈정렬(시즌미반영)'!$F58*100)</f>
        <v>164.21942607785468</v>
      </c>
      <c r="AS58">
        <f>IF(OR('Calc_오픈정렬(시즌미반영)'!$F58="",'Calc_오픈정렬(시즌미반영)'!AS58=""),"",'Calc_오픈정렬(시즌미반영)'!AS58/'Calc_오픈정렬(시즌미반영)'!$F58*100)</f>
        <v>134.81199737585047</v>
      </c>
      <c r="AT58">
        <f>IF(OR('Calc_오픈정렬(시즌미반영)'!$F58="",'Calc_오픈정렬(시즌미반영)'!AT58=""),"",'Calc_오픈정렬(시즌미반영)'!AT58/'Calc_오픈정렬(시즌미반영)'!$F58*100)</f>
        <v>130.59935280806116</v>
      </c>
      <c r="AU58">
        <f>IF(OR('Calc_오픈정렬(시즌미반영)'!$F58="",'Calc_오픈정렬(시즌미반영)'!AU58=""),"",'Calc_오픈정렬(시즌미반영)'!AU58/'Calc_오픈정렬(시즌미반영)'!$F58*100)</f>
        <v>120.28703478472391</v>
      </c>
      <c r="AV58">
        <f>IF(OR('Calc_오픈정렬(시즌미반영)'!$F58="",'Calc_오픈정렬(시즌미반영)'!AV58=""),"",'Calc_오픈정렬(시즌미반영)'!AV58/'Calc_오픈정렬(시즌미반영)'!$F58*100)</f>
        <v>121.88290101206667</v>
      </c>
      <c r="AW58">
        <f>IF(OR('Calc_오픈정렬(시즌미반영)'!$F58="",'Calc_오픈정렬(시즌미반영)'!AW58=""),"",'Calc_오픈정렬(시즌미반영)'!AW58/'Calc_오픈정렬(시즌미반영)'!$F58*100)</f>
        <v>131.3880719134915</v>
      </c>
      <c r="AX58">
        <f>IF(OR('Calc_오픈정렬(시즌미반영)'!$F58="",'Calc_오픈정렬(시즌미반영)'!AX58=""),"",'Calc_오픈정렬(시즌미반영)'!AX58/'Calc_오픈정렬(시즌미반영)'!$F58*100)</f>
        <v>135.54174682853838</v>
      </c>
      <c r="AY58">
        <f>IF(OR('Calc_오픈정렬(시즌미반영)'!$F58="",'Calc_오픈정렬(시즌미반영)'!AY58=""),"",'Calc_오픈정렬(시즌미반영)'!AY58/'Calc_오픈정렬(시즌미반영)'!$F58*100)</f>
        <v>152.43655233925242</v>
      </c>
      <c r="AZ58">
        <f>IF(OR('Calc_오픈정렬(시즌미반영)'!$F58="",'Calc_오픈정렬(시즌미반영)'!AZ58=""),"",'Calc_오픈정렬(시즌미반영)'!AZ58/'Calc_오픈정렬(시즌미반영)'!$F58*100)</f>
        <v>143.14883203231537</v>
      </c>
      <c r="BA58" t="str">
        <f>IF(OR('Calc_오픈정렬(시즌미반영)'!$F58="",'Calc_오픈정렬(시즌미반영)'!BA58=""),"",'Calc_오픈정렬(시즌미반영)'!BA58/'Calc_오픈정렬(시즌미반영)'!$F58*100)</f>
        <v/>
      </c>
      <c r="BB58" t="str">
        <f>IF(OR('Calc_오픈정렬(시즌미반영)'!$F58="",'Calc_오픈정렬(시즌미반영)'!BB58=""),"",'Calc_오픈정렬(시즌미반영)'!BB58/'Calc_오픈정렬(시즌미반영)'!$F58*100)</f>
        <v/>
      </c>
      <c r="BC58" t="str">
        <f>IF(OR('Calc_오픈정렬(시즌미반영)'!$F58="",'Calc_오픈정렬(시즌미반영)'!BC58=""),"",'Calc_오픈정렬(시즌미반영)'!BC58/'Calc_오픈정렬(시즌미반영)'!$F58*100)</f>
        <v/>
      </c>
      <c r="BD58" t="str">
        <f>IF(OR('Calc_오픈정렬(시즌미반영)'!$F58="",'Calc_오픈정렬(시즌미반영)'!BD58=""),"",'Calc_오픈정렬(시즌미반영)'!BD58/'Calc_오픈정렬(시즌미반영)'!$F58*100)</f>
        <v/>
      </c>
      <c r="BE58" t="str">
        <f>IF(OR('Calc_오픈정렬(시즌미반영)'!$F58="",'Calc_오픈정렬(시즌미반영)'!BE58=""),"",'Calc_오픈정렬(시즌미반영)'!BE58/'Calc_오픈정렬(시즌미반영)'!$F58*100)</f>
        <v/>
      </c>
      <c r="BF58" t="str">
        <f>IF(OR('Calc_오픈정렬(시즌미반영)'!$F58="",'Calc_오픈정렬(시즌미반영)'!BF58=""),"",'Calc_오픈정렬(시즌미반영)'!BF58/'Calc_오픈정렬(시즌미반영)'!$F58*100)</f>
        <v/>
      </c>
      <c r="BG58" t="str">
        <f>IF(OR('Calc_오픈정렬(시즌미반영)'!$F58="",'Calc_오픈정렬(시즌미반영)'!BG58=""),"",'Calc_오픈정렬(시즌미반영)'!BG58/'Calc_오픈정렬(시즌미반영)'!$F58*100)</f>
        <v/>
      </c>
      <c r="BH58" t="str">
        <f>IF(OR('Calc_오픈정렬(시즌미반영)'!$F58="",'Calc_오픈정렬(시즌미반영)'!BH58=""),"",'Calc_오픈정렬(시즌미반영)'!BH58/'Calc_오픈정렬(시즌미반영)'!$F58*100)</f>
        <v/>
      </c>
      <c r="BI58" t="str">
        <f>IF(OR('Calc_오픈정렬(시즌미반영)'!$F58="",'Calc_오픈정렬(시즌미반영)'!BI58=""),"",'Calc_오픈정렬(시즌미반영)'!BI58/'Calc_오픈정렬(시즌미반영)'!$F58*100)</f>
        <v/>
      </c>
      <c r="BJ58" t="str">
        <f>IF(OR('Calc_오픈정렬(시즌미반영)'!$F58="",'Calc_오픈정렬(시즌미반영)'!BJ58=""),"",'Calc_오픈정렬(시즌미반영)'!BJ58/'Calc_오픈정렬(시즌미반영)'!$F58*100)</f>
        <v/>
      </c>
      <c r="BK58" t="str">
        <f>IF(OR('Calc_오픈정렬(시즌미반영)'!$F58="",'Calc_오픈정렬(시즌미반영)'!BK58=""),"",'Calc_오픈정렬(시즌미반영)'!BK58/'Calc_오픈정렬(시즌미반영)'!$F58*100)</f>
        <v/>
      </c>
      <c r="BL58" t="str">
        <f>IF(OR('Calc_오픈정렬(시즌미반영)'!$F58="",'Calc_오픈정렬(시즌미반영)'!BL58=""),"",'Calc_오픈정렬(시즌미반영)'!BL58/'Calc_오픈정렬(시즌미반영)'!$F58*100)</f>
        <v/>
      </c>
      <c r="BM58" t="str">
        <f>IF(OR('Calc_오픈정렬(시즌미반영)'!$F58="",'Calc_오픈정렬(시즌미반영)'!BM58=""),"",'Calc_오픈정렬(시즌미반영)'!BM58/'Calc_오픈정렬(시즌미반영)'!$F58*100)</f>
        <v/>
      </c>
      <c r="BN58" t="str">
        <f>IF(OR('Calc_오픈정렬(시즌미반영)'!$F58="",'Calc_오픈정렬(시즌미반영)'!BN58=""),"",'Calc_오픈정렬(시즌미반영)'!BN58/'Calc_오픈정렬(시즌미반영)'!$F58*100)</f>
        <v/>
      </c>
    </row>
    <row r="59" spans="1:66" x14ac:dyDescent="0.3">
      <c r="A59" t="str">
        <f>'Calc_오픈정렬(시즌미반영)'!A59</f>
        <v>(1048) #라페스타호수점</v>
      </c>
      <c r="B59" t="str">
        <f>'Calc_오픈정렬(시즌미반영)'!B59</f>
        <v>150-2</v>
      </c>
      <c r="C59">
        <f>'Calc_오픈정렬(시즌미반영)'!C59</f>
        <v>2</v>
      </c>
      <c r="D59" t="str">
        <f>'Calc_오픈정렬(시즌미반영)'!D59</f>
        <v>2</v>
      </c>
      <c r="E59" s="1">
        <f>'Calc_오픈정렬(시즌미반영)'!E59</f>
        <v>44805</v>
      </c>
      <c r="F59">
        <f>'Calc_오픈정렬(시즌미반영)'!F59</f>
        <v>2482888.3333333335</v>
      </c>
      <c r="G59">
        <f>IF(OR('Calc_오픈정렬(시즌미반영)'!$F59="",'Calc_오픈정렬(시즌미반영)'!G59=""),"",'Calc_오픈정렬(시즌미반영)'!G59/'Calc_오픈정렬(시즌미반영)'!$F59*100)</f>
        <v>53.556979673538805</v>
      </c>
      <c r="H59">
        <f>IF(OR('Calc_오픈정렬(시즌미반영)'!$F59="",'Calc_오픈정렬(시즌미반영)'!H59=""),"",'Calc_오픈정렬(시즌미반영)'!H59/'Calc_오픈정렬(시즌미반영)'!$F59*100)</f>
        <v>81.735451923264108</v>
      </c>
      <c r="I59">
        <f>IF(OR('Calc_오픈정렬(시즌미반영)'!$F59="",'Calc_오픈정렬(시즌미반영)'!I59=""),"",'Calc_오픈정렬(시즌미반영)'!I59/'Calc_오픈정렬(시즌미반영)'!$F59*100)</f>
        <v>95.582228493293769</v>
      </c>
      <c r="J59">
        <f>IF(OR('Calc_오픈정렬(시즌미반영)'!$F59="",'Calc_오픈정렬(시즌미반영)'!J59=""),"",'Calc_오픈정렬(시즌미반영)'!J59/'Calc_오픈정렬(시즌미반영)'!$F59*100)</f>
        <v>74.326339015112097</v>
      </c>
      <c r="K59">
        <f>IF(OR('Calc_오픈정렬(시즌미반영)'!$F59="",'Calc_오픈정렬(시즌미반영)'!K59=""),"",'Calc_오픈정렬(시즌미반영)'!K59/'Calc_오픈정렬(시즌미반영)'!$F59*100)</f>
        <v>89.753935772383358</v>
      </c>
      <c r="L59">
        <f>IF(OR('Calc_오픈정렬(시즌미반영)'!$F59="",'Calc_오픈정렬(시즌미반영)'!L59=""),"",'Calc_오픈정렬(시즌미반영)'!L59/'Calc_오픈정렬(시즌미반영)'!$F59*100)</f>
        <v>85.38040038047086</v>
      </c>
      <c r="M59">
        <f>IF(OR('Calc_오픈정렬(시즌미반영)'!$F59="",'Calc_오픈정렬(시즌미반영)'!M59=""),"",'Calc_오픈정렬(시즌미반영)'!M59/'Calc_오픈정렬(시즌미반영)'!$F59*100)</f>
        <v>110.70171634782878</v>
      </c>
      <c r="N59">
        <f>IF(OR('Calc_오픈정렬(시즌미반영)'!$F59="",'Calc_오픈정렬(시즌미반영)'!N59=""),"",'Calc_오픈정렬(시즌미반영)'!N59/'Calc_오픈정렬(시즌미반영)'!$F59*100)</f>
        <v>109.95258881960726</v>
      </c>
      <c r="O59">
        <f>IF(OR('Calc_오픈정렬(시즌미반영)'!$F59="",'Calc_오픈정렬(시즌미반영)'!O59=""),"",'Calc_오픈정렬(시즌미반영)'!O59/'Calc_오픈정렬(시즌미반영)'!$F59*100)</f>
        <v>129.88501966459759</v>
      </c>
      <c r="P59">
        <f>IF(OR('Calc_오픈정렬(시즌미반영)'!$F59="",'Calc_오픈정렬(시즌미반영)'!P59=""),"",'Calc_오픈정렬(시즌미반영)'!P59/'Calc_오픈정렬(시즌미반영)'!$F59*100)</f>
        <v>138.95107378302015</v>
      </c>
      <c r="Q59">
        <f>IF(OR('Calc_오픈정렬(시즌미반영)'!$F59="",'Calc_오픈정렬(시즌미반영)'!Q59=""),"",'Calc_오픈정렬(시즌미반영)'!Q59/'Calc_오픈정렬(시즌미반영)'!$F59*100)</f>
        <v>141.52468932352306</v>
      </c>
      <c r="R59">
        <f>IF(OR('Calc_오픈정렬(시즌미반영)'!$F59="",'Calc_오픈정렬(시즌미반영)'!R59=""),"",'Calc_오픈정렬(시즌미반영)'!R59/'Calc_오픈정렬(시즌미반영)'!$F59*100)</f>
        <v>126.8442063107953</v>
      </c>
      <c r="S59">
        <f>IF(OR('Calc_오픈정렬(시즌미반영)'!$F59="",'Calc_오픈정렬(시즌미반영)'!S59=""),"",'Calc_오픈정렬(시즌미반영)'!S59/'Calc_오픈정렬(시즌미반영)'!$F59*100)</f>
        <v>125.22109666631536</v>
      </c>
      <c r="T59">
        <f>IF(OR('Calc_오픈정렬(시즌미반영)'!$F59="",'Calc_오픈정렬(시즌미반영)'!T59=""),"",'Calc_오픈정렬(시즌미반영)'!T59/'Calc_오픈정렬(시즌미반영)'!$F59*100)</f>
        <v>143.07933032295048</v>
      </c>
      <c r="U59">
        <f>IF(OR('Calc_오픈정렬(시즌미반영)'!$F59="",'Calc_오픈정렬(시즌미반영)'!U59=""),"",'Calc_오픈정렬(시즌미반영)'!U59/'Calc_오픈정렬(시즌미반영)'!$F59*100)</f>
        <v>127.78262950475016</v>
      </c>
      <c r="V59">
        <f>IF(OR('Calc_오픈정렬(시즌미반영)'!$F59="",'Calc_오픈정렬(시즌미반영)'!V59=""),"",'Calc_오픈정렬(시즌미반영)'!V59/'Calc_오픈정렬(시즌미반영)'!$F59*100)</f>
        <v>121.68690631139943</v>
      </c>
      <c r="W59">
        <f>IF(OR('Calc_오픈정렬(시즌미반영)'!$F59="",'Calc_오픈정렬(시즌미반영)'!W59=""),"",'Calc_오픈정렬(시즌미반영)'!W59/'Calc_오픈정렬(시즌미반영)'!$F59*100)</f>
        <v>120.23698206322877</v>
      </c>
      <c r="X59">
        <f>IF(OR('Calc_오픈정렬(시즌미반영)'!$F59="",'Calc_오픈정렬(시즌미반영)'!X59=""),"",'Calc_오픈정렬(시즌미반영)'!X59/'Calc_오픈정렬(시즌미반영)'!$F59*100)</f>
        <v>119.34487589386822</v>
      </c>
      <c r="Y59">
        <f>IF(OR('Calc_오픈정렬(시즌미반영)'!$F59="",'Calc_오픈정렬(시즌미반영)'!Y59=""),"",'Calc_오픈정렬(시즌미반영)'!Y59/'Calc_오픈정렬(시즌미반영)'!$F59*100)</f>
        <v>131.68332848906482</v>
      </c>
      <c r="Z59">
        <f>IF(OR('Calc_오픈정렬(시즌미반영)'!$F59="",'Calc_오픈정렬(시즌미반영)'!Z59=""),"",'Calc_오픈정렬(시즌미반영)'!Z59/'Calc_오픈정렬(시즌미반영)'!$F59*100)</f>
        <v>144.49703403227289</v>
      </c>
      <c r="AA59">
        <f>IF(OR('Calc_오픈정렬(시즌미반영)'!$F59="",'Calc_오픈정렬(시즌미반영)'!AA59=""),"",'Calc_오픈정렬(시즌미반영)'!AA59/'Calc_오픈정렬(시즌미반영)'!$F59*100)</f>
        <v>133.70516730179165</v>
      </c>
      <c r="AB59">
        <f>IF(OR('Calc_오픈정렬(시즌미반영)'!$F59="",'Calc_오픈정렬(시즌미반영)'!AB59=""),"",'Calc_오픈정렬(시즌미반영)'!AB59/'Calc_오픈정렬(시즌미반영)'!$F59*100)</f>
        <v>135.01412669250126</v>
      </c>
      <c r="AC59">
        <f>IF(OR('Calc_오픈정렬(시즌미반영)'!$F59="",'Calc_오픈정렬(시즌미반영)'!AC59=""),"",'Calc_오픈정렬(시즌미반영)'!AC59/'Calc_오픈정렬(시즌미반영)'!$F59*100)</f>
        <v>132.92583301839994</v>
      </c>
      <c r="AD59">
        <f>IF(OR('Calc_오픈정렬(시즌미반영)'!$F59="",'Calc_오픈정렬(시즌미반영)'!AD59=""),"",'Calc_오픈정렬(시즌미반영)'!AD59/'Calc_오픈정렬(시즌미반영)'!$F59*100)</f>
        <v>147.79158412950508</v>
      </c>
      <c r="AE59">
        <f>IF(OR('Calc_오픈정렬(시즌미반영)'!$F59="",'Calc_오픈정렬(시즌미반영)'!AE59=""),"",'Calc_오픈정렬(시즌미반영)'!AE59/'Calc_오픈정렬(시즌미반영)'!$F59*100)</f>
        <v>139.6357602335452</v>
      </c>
      <c r="AF59">
        <f>IF(OR('Calc_오픈정렬(시즌미반영)'!$F59="",'Calc_오픈정렬(시즌미반영)'!AF59=""),"",'Calc_오픈정렬(시즌미반영)'!AF59/'Calc_오픈정렬(시즌미반영)'!$F59*100)</f>
        <v>171.3166050560738</v>
      </c>
      <c r="AG59">
        <f>IF(OR('Calc_오픈정렬(시즌미반영)'!$F59="",'Calc_오픈정렬(시즌미반영)'!AG59=""),"",'Calc_오픈정렬(시즌미반영)'!AG59/'Calc_오픈정렬(시즌미반영)'!$F59*100)</f>
        <v>144.76688104512687</v>
      </c>
      <c r="AH59">
        <f>IF(OR('Calc_오픈정렬(시즌미반영)'!$F59="",'Calc_오픈정렬(시즌미반영)'!AH59=""),"",'Calc_오픈정렬(시즌미반영)'!AH59/'Calc_오픈정렬(시즌미반영)'!$F59*100)</f>
        <v>149.68856835419498</v>
      </c>
      <c r="AI59">
        <f>IF(OR('Calc_오픈정렬(시즌미반영)'!$F59="",'Calc_오픈정렬(시즌미반영)'!AI59=""),"",'Calc_오픈정렬(시즌미반영)'!AI59/'Calc_오픈정렬(시즌미반영)'!$F59*100)</f>
        <v>153.00325628820735</v>
      </c>
      <c r="AJ59">
        <f>IF(OR('Calc_오픈정렬(시즌미반영)'!$F59="",'Calc_오픈정렬(시즌미반영)'!AJ59=""),"",'Calc_오픈정렬(시즌미반영)'!AJ59/'Calc_오픈정렬(시즌미반영)'!$F59*100)</f>
        <v>134.02535890659601</v>
      </c>
      <c r="AK59">
        <f>IF(OR('Calc_오픈정렬(시즌미반영)'!$F59="",'Calc_오픈정렬(시즌미반영)'!AK59=""),"",'Calc_오픈정렬(시즌미반영)'!AK59/'Calc_오픈정렬(시즌미반영)'!$F59*100)</f>
        <v>148.82666894000468</v>
      </c>
      <c r="AL59">
        <f>IF(OR('Calc_오픈정렬(시즌미반영)'!$F59="",'Calc_오픈정렬(시즌미반영)'!AL59=""),"",'Calc_오픈정렬(시즌미반영)'!AL59/'Calc_오픈정렬(시즌미반영)'!$F59*100)</f>
        <v>161.35441720093468</v>
      </c>
      <c r="AM59">
        <f>IF(OR('Calc_오픈정렬(시즌미반영)'!$F59="",'Calc_오픈정렬(시즌미반영)'!AM59=""),"",'Calc_오픈정렬(시즌미반영)'!AM59/'Calc_오픈정렬(시즌미반영)'!$F59*100)</f>
        <v>182.9079439067269</v>
      </c>
      <c r="AN59">
        <f>IF(OR('Calc_오픈정렬(시즌미반영)'!$F59="",'Calc_오픈정렬(시즌미반영)'!AN59=""),"",'Calc_오픈정렬(시즌미반영)'!AN59/'Calc_오픈정렬(시즌미반영)'!$F59*100)</f>
        <v>172.19058717233222</v>
      </c>
      <c r="AO59">
        <f>IF(OR('Calc_오픈정렬(시즌미반영)'!$F59="",'Calc_오픈정렬(시즌미반영)'!AO59=""),"",'Calc_오픈정렬(시즌미반영)'!AO59/'Calc_오픈정렬(시즌미반영)'!$F59*100)</f>
        <v>154.4290151322418</v>
      </c>
      <c r="AP59">
        <f>IF(OR('Calc_오픈정렬(시즌미반영)'!$F59="",'Calc_오픈정렬(시즌미반영)'!AP59=""),"",'Calc_오픈정렬(시즌미반영)'!AP59/'Calc_오픈정렬(시즌미반영)'!$F59*100)</f>
        <v>158.72441571744736</v>
      </c>
      <c r="AQ59">
        <f>IF(OR('Calc_오픈정렬(시즌미반영)'!$F59="",'Calc_오픈정렬(시즌미반영)'!AQ59=""),"",'Calc_오픈정렬(시즌미반영)'!AQ59/'Calc_오픈정렬(시즌미반영)'!$F59*100)</f>
        <v>144.47488241181472</v>
      </c>
      <c r="AR59">
        <f>IF(OR('Calc_오픈정렬(시즌미반영)'!$F59="",'Calc_오픈정렬(시즌미반영)'!AR59=""),"",'Calc_오픈정렬(시즌미반영)'!AR59/'Calc_오픈정렬(시즌미반영)'!$F59*100)</f>
        <v>185.85008186030649</v>
      </c>
      <c r="AS59">
        <f>IF(OR('Calc_오픈정렬(시즌미반영)'!$F59="",'Calc_오픈정렬(시즌미반영)'!AS59=""),"",'Calc_오픈정렬(시즌미반영)'!AS59/'Calc_오픈정렬(시즌미반영)'!$F59*100)</f>
        <v>143.00482032686392</v>
      </c>
      <c r="AT59">
        <f>IF(OR('Calc_오픈정렬(시즌미반영)'!$F59="",'Calc_오픈정렬(시즌미반영)'!AT59=""),"",'Calc_오픈정렬(시즌미반영)'!AT59/'Calc_오픈정렬(시즌미반영)'!$F59*100)</f>
        <v>159.3043854167156</v>
      </c>
      <c r="AU59">
        <f>IF(OR('Calc_오픈정렬(시즌미반영)'!$F59="",'Calc_오픈정렬(시즌미반영)'!AU59=""),"",'Calc_오픈정렬(시즌미반영)'!AU59/'Calc_오픈정렬(시즌미반영)'!$F59*100)</f>
        <v>173.37066440764889</v>
      </c>
      <c r="AV59">
        <f>IF(OR('Calc_오픈정렬(시즌미반영)'!$F59="",'Calc_오픈정렬(시즌미반영)'!AV59=""),"",'Calc_오픈정렬(시즌미반영)'!AV59/'Calc_오픈정렬(시즌미반영)'!$F59*100)</f>
        <v>141.06353286125767</v>
      </c>
      <c r="AW59">
        <f>IF(OR('Calc_오픈정렬(시즌미반영)'!$F59="",'Calc_오픈정렬(시즌미반영)'!AW59=""),"",'Calc_오픈정렬(시즌미반영)'!AW59/'Calc_오픈정렬(시즌미반영)'!$F59*100)</f>
        <v>155.16404617471719</v>
      </c>
      <c r="AX59">
        <f>IF(OR('Calc_오픈정렬(시즌미반영)'!$F59="",'Calc_오픈정렬(시즌미반영)'!AX59=""),"",'Calc_오픈정렬(시즌미반영)'!AX59/'Calc_오픈정렬(시즌미반영)'!$F59*100)</f>
        <v>181.06130427398733</v>
      </c>
      <c r="AY59">
        <f>IF(OR('Calc_오픈정렬(시즌미반영)'!$F59="",'Calc_오픈정렬(시즌미반영)'!AY59=""),"",'Calc_오픈정렬(시즌미반영)'!AY59/'Calc_오픈정렬(시즌미반영)'!$F59*100)</f>
        <v>206.32824808203884</v>
      </c>
      <c r="AZ59">
        <f>IF(OR('Calc_오픈정렬(시즌미반영)'!$F59="",'Calc_오픈정렬(시즌미반영)'!AZ59=""),"",'Calc_오픈정렬(시즌미반영)'!AZ59/'Calc_오픈정렬(시즌미반영)'!$F59*100)</f>
        <v>165.40212239374438</v>
      </c>
      <c r="BA59" t="str">
        <f>IF(OR('Calc_오픈정렬(시즌미반영)'!$F59="",'Calc_오픈정렬(시즌미반영)'!BA59=""),"",'Calc_오픈정렬(시즌미반영)'!BA59/'Calc_오픈정렬(시즌미반영)'!$F59*100)</f>
        <v/>
      </c>
      <c r="BB59" t="str">
        <f>IF(OR('Calc_오픈정렬(시즌미반영)'!$F59="",'Calc_오픈정렬(시즌미반영)'!BB59=""),"",'Calc_오픈정렬(시즌미반영)'!BB59/'Calc_오픈정렬(시즌미반영)'!$F59*100)</f>
        <v/>
      </c>
      <c r="BC59" t="str">
        <f>IF(OR('Calc_오픈정렬(시즌미반영)'!$F59="",'Calc_오픈정렬(시즌미반영)'!BC59=""),"",'Calc_오픈정렬(시즌미반영)'!BC59/'Calc_오픈정렬(시즌미반영)'!$F59*100)</f>
        <v/>
      </c>
      <c r="BD59" t="str">
        <f>IF(OR('Calc_오픈정렬(시즌미반영)'!$F59="",'Calc_오픈정렬(시즌미반영)'!BD59=""),"",'Calc_오픈정렬(시즌미반영)'!BD59/'Calc_오픈정렬(시즌미반영)'!$F59*100)</f>
        <v/>
      </c>
      <c r="BE59" t="str">
        <f>IF(OR('Calc_오픈정렬(시즌미반영)'!$F59="",'Calc_오픈정렬(시즌미반영)'!BE59=""),"",'Calc_오픈정렬(시즌미반영)'!BE59/'Calc_오픈정렬(시즌미반영)'!$F59*100)</f>
        <v/>
      </c>
      <c r="BF59" t="str">
        <f>IF(OR('Calc_오픈정렬(시즌미반영)'!$F59="",'Calc_오픈정렬(시즌미반영)'!BF59=""),"",'Calc_오픈정렬(시즌미반영)'!BF59/'Calc_오픈정렬(시즌미반영)'!$F59*100)</f>
        <v/>
      </c>
      <c r="BG59" t="str">
        <f>IF(OR('Calc_오픈정렬(시즌미반영)'!$F59="",'Calc_오픈정렬(시즌미반영)'!BG59=""),"",'Calc_오픈정렬(시즌미반영)'!BG59/'Calc_오픈정렬(시즌미반영)'!$F59*100)</f>
        <v/>
      </c>
      <c r="BH59" t="str">
        <f>IF(OR('Calc_오픈정렬(시즌미반영)'!$F59="",'Calc_오픈정렬(시즌미반영)'!BH59=""),"",'Calc_오픈정렬(시즌미반영)'!BH59/'Calc_오픈정렬(시즌미반영)'!$F59*100)</f>
        <v/>
      </c>
      <c r="BI59" t="str">
        <f>IF(OR('Calc_오픈정렬(시즌미반영)'!$F59="",'Calc_오픈정렬(시즌미반영)'!BI59=""),"",'Calc_오픈정렬(시즌미반영)'!BI59/'Calc_오픈정렬(시즌미반영)'!$F59*100)</f>
        <v/>
      </c>
      <c r="BJ59" t="str">
        <f>IF(OR('Calc_오픈정렬(시즌미반영)'!$F59="",'Calc_오픈정렬(시즌미반영)'!BJ59=""),"",'Calc_오픈정렬(시즌미반영)'!BJ59/'Calc_오픈정렬(시즌미반영)'!$F59*100)</f>
        <v/>
      </c>
      <c r="BK59" t="str">
        <f>IF(OR('Calc_오픈정렬(시즌미반영)'!$F59="",'Calc_오픈정렬(시즌미반영)'!BK59=""),"",'Calc_오픈정렬(시즌미반영)'!BK59/'Calc_오픈정렬(시즌미반영)'!$F59*100)</f>
        <v/>
      </c>
      <c r="BL59" t="str">
        <f>IF(OR('Calc_오픈정렬(시즌미반영)'!$F59="",'Calc_오픈정렬(시즌미반영)'!BL59=""),"",'Calc_오픈정렬(시즌미반영)'!BL59/'Calc_오픈정렬(시즌미반영)'!$F59*100)</f>
        <v/>
      </c>
      <c r="BM59" t="str">
        <f>IF(OR('Calc_오픈정렬(시즌미반영)'!$F59="",'Calc_오픈정렬(시즌미반영)'!BM59=""),"",'Calc_오픈정렬(시즌미반영)'!BM59/'Calc_오픈정렬(시즌미반영)'!$F59*100)</f>
        <v/>
      </c>
      <c r="BN59" t="str">
        <f>IF(OR('Calc_오픈정렬(시즌미반영)'!$F59="",'Calc_오픈정렬(시즌미반영)'!BN59=""),"",'Calc_오픈정렬(시즌미반영)'!BN59/'Calc_오픈정렬(시즌미반영)'!$F59*100)</f>
        <v/>
      </c>
    </row>
    <row r="60" spans="1:66" x14ac:dyDescent="0.3">
      <c r="A60" t="str">
        <f>'Calc_오픈정렬(시즌미반영)'!A60</f>
        <v>(1049) #천호역점</v>
      </c>
      <c r="B60" t="str">
        <f>'Calc_오픈정렬(시즌미반영)'!B60</f>
        <v>150-1</v>
      </c>
      <c r="C60">
        <f>'Calc_오픈정렬(시즌미반영)'!C60</f>
        <v>1</v>
      </c>
      <c r="D60" t="str">
        <f>'Calc_오픈정렬(시즌미반영)'!D60</f>
        <v>1</v>
      </c>
      <c r="E60" s="1">
        <f>'Calc_오픈정렬(시즌미반영)'!E60</f>
        <v>44805</v>
      </c>
      <c r="F60">
        <f>'Calc_오픈정렬(시즌미반영)'!F60</f>
        <v>4573500</v>
      </c>
      <c r="G60">
        <f>IF(OR('Calc_오픈정렬(시즌미반영)'!$F60="",'Calc_오픈정렬(시즌미반영)'!G60=""),"",'Calc_오픈정렬(시즌미반영)'!G60/'Calc_오픈정렬(시즌미반영)'!$F60*100)</f>
        <v>81.207390401224444</v>
      </c>
      <c r="H60">
        <f>IF(OR('Calc_오픈정렬(시즌미반영)'!$F60="",'Calc_오픈정렬(시즌미반영)'!H60=""),"",'Calc_오픈정렬(시즌미반영)'!H60/'Calc_오픈정렬(시즌미반영)'!$F60*100)</f>
        <v>101.73499508035422</v>
      </c>
      <c r="I60">
        <f>IF(OR('Calc_오픈정렬(시즌미반영)'!$F60="",'Calc_오픈정렬(시즌미반영)'!I60=""),"",'Calc_오픈정렬(시즌미반영)'!I60/'Calc_오픈정렬(시즌미반영)'!$F60*100)</f>
        <v>83.415327429758392</v>
      </c>
      <c r="J60">
        <f>IF(OR('Calc_오픈정렬(시즌미반영)'!$F60="",'Calc_오픈정렬(시즌미반영)'!J60=""),"",'Calc_오픈정렬(시즌미반영)'!J60/'Calc_오픈정렬(시즌미반영)'!$F60*100)</f>
        <v>90.576145184213402</v>
      </c>
      <c r="K60">
        <f>IF(OR('Calc_오픈정렬(시즌미반영)'!$F60="",'Calc_오픈정렬(시즌미반영)'!K60=""),"",'Calc_오픈정렬(시즌미반영)'!K60/'Calc_오픈정렬(시즌미반영)'!$F60*100)</f>
        <v>101.421231004701</v>
      </c>
      <c r="L60">
        <f>IF(OR('Calc_오픈정렬(시즌미반영)'!$F60="",'Calc_오픈정렬(시즌미반영)'!L60=""),"",'Calc_오픈정렬(시즌미반영)'!L60/'Calc_오픈정렬(시즌미반영)'!$F60*100)</f>
        <v>83.776101454028634</v>
      </c>
      <c r="M60">
        <f>IF(OR('Calc_오픈정렬(시즌미반영)'!$F60="",'Calc_오픈정렬(시즌미반영)'!M60=""),"",'Calc_오픈정렬(시즌미반영)'!M60/'Calc_오픈정렬(시즌미반영)'!$F60*100)</f>
        <v>104.17623264458294</v>
      </c>
      <c r="N60">
        <f>IF(OR('Calc_오픈정렬(시즌미반영)'!$F60="",'Calc_오픈정렬(시즌미반영)'!N60=""),"",'Calc_오픈정렬(시즌미반영)'!N60/'Calc_오픈정렬(시즌미반영)'!$F60*100)</f>
        <v>112.94413468896907</v>
      </c>
      <c r="O60">
        <f>IF(OR('Calc_오픈정렬(시즌미반영)'!$F60="",'Calc_오픈정렬(시즌미반영)'!O60=""),"",'Calc_오픈정렬(시즌미반영)'!O60/'Calc_오픈정렬(시즌미반영)'!$F60*100)</f>
        <v>107.10615502350498</v>
      </c>
      <c r="P60">
        <f>IF(OR('Calc_오픈정렬(시즌미반영)'!$F60="",'Calc_오픈정렬(시즌미반영)'!P60=""),"",'Calc_오픈정렬(시즌미반영)'!P60/'Calc_오픈정렬(시즌미반영)'!$F60*100)</f>
        <v>101.04952443424074</v>
      </c>
      <c r="Q60">
        <f>IF(OR('Calc_오픈정렬(시즌미반영)'!$F60="",'Calc_오픈정렬(시즌미반영)'!Q60=""),"",'Calc_오픈정렬(시즌미반영)'!Q60/'Calc_오픈정렬(시즌미반영)'!$F60*100)</f>
        <v>122.65223570569586</v>
      </c>
      <c r="R60">
        <f>IF(OR('Calc_오픈정렬(시즌미반영)'!$F60="",'Calc_오픈정렬(시즌미반영)'!R60=""),"",'Calc_오픈정렬(시즌미반영)'!R60/'Calc_오픈정렬(시즌미반영)'!$F60*100)</f>
        <v>110.41871651907729</v>
      </c>
      <c r="S60">
        <f>IF(OR('Calc_오픈정렬(시즌미반영)'!$F60="",'Calc_오픈정렬(시즌미반영)'!S60=""),"",'Calc_오픈정렬(시즌미반영)'!S60/'Calc_오픈정렬(시즌미반영)'!$F60*100)</f>
        <v>140.42855581064831</v>
      </c>
      <c r="T60">
        <f>IF(OR('Calc_오픈정렬(시즌미반영)'!$F60="",'Calc_오픈정렬(시즌미반영)'!T60=""),"",'Calc_오픈정렬(시즌미반영)'!T60/'Calc_오픈정렬(시즌미반영)'!$F60*100)</f>
        <v>181.63332240078714</v>
      </c>
      <c r="U60">
        <f>IF(OR('Calc_오픈정렬(시즌미반영)'!$F60="",'Calc_오픈정렬(시즌미반영)'!U60=""),"",'Calc_오픈정렬(시즌미반영)'!U60/'Calc_오픈정렬(시즌미반영)'!$F60*100)</f>
        <v>149.93987099595495</v>
      </c>
      <c r="V60">
        <f>IF(OR('Calc_오픈정렬(시즌미반영)'!$F60="",'Calc_오픈정렬(시즌미반영)'!V60=""),"",'Calc_오픈정렬(시즌미반영)'!V60/'Calc_오픈정렬(시즌미반영)'!$F60*100)</f>
        <v>139.07707445063954</v>
      </c>
      <c r="W60">
        <f>IF(OR('Calc_오픈정렬(시즌미반영)'!$F60="",'Calc_오픈정렬(시즌미반영)'!W60=""),"",'Calc_오픈정렬(시즌미반영)'!W60/'Calc_오픈정렬(시즌미반영)'!$F60*100)</f>
        <v>139.12320979556139</v>
      </c>
      <c r="X60">
        <f>IF(OR('Calc_오픈정렬(시즌미반영)'!$F60="",'Calc_오픈정렬(시즌미반영)'!X60=""),"",'Calc_오픈정렬(시즌미반영)'!X60/'Calc_오픈정렬(시즌미반영)'!$F60*100)</f>
        <v>121.37815677271237</v>
      </c>
      <c r="Y60">
        <f>IF(OR('Calc_오픈정렬(시즌미반영)'!$F60="",'Calc_오픈정렬(시즌미반영)'!Y60=""),"",'Calc_오픈정렬(시즌미반영)'!Y60/'Calc_오픈정렬(시즌미반영)'!$F60*100)</f>
        <v>144.49393243686455</v>
      </c>
      <c r="Z60">
        <f>IF(OR('Calc_오픈정렬(시즌미반영)'!$F60="",'Calc_오픈정렬(시즌미반영)'!Z60=""),"",'Calc_오픈정렬(시즌미반영)'!Z60/'Calc_오픈정렬(시즌미반영)'!$F60*100)</f>
        <v>162.34699901607084</v>
      </c>
      <c r="AA60">
        <f>IF(OR('Calc_오픈정렬(시즌미반영)'!$F60="",'Calc_오픈정렬(시즌미반영)'!AA60=""),"",'Calc_오픈정렬(시즌미반영)'!AA60/'Calc_오픈정렬(시즌미반영)'!$F60*100)</f>
        <v>150.33081884770962</v>
      </c>
      <c r="AB60">
        <f>IF(OR('Calc_오픈정렬(시즌미반영)'!$F60="",'Calc_오픈정렬(시즌미반영)'!AB60=""),"",'Calc_오픈정렬(시즌미반영)'!AB60/'Calc_오픈정렬(시즌미반영)'!$F60*100)</f>
        <v>162.36755220290806</v>
      </c>
      <c r="AC60">
        <f>IF(OR('Calc_오픈정렬(시즌미반영)'!$F60="",'Calc_오픈정렬(시즌미반영)'!AC60=""),"",'Calc_오픈정렬(시즌미반영)'!AC60/'Calc_오픈정렬(시즌미반영)'!$F60*100)</f>
        <v>155.74505302284902</v>
      </c>
      <c r="AD60">
        <f>IF(OR('Calc_오픈정렬(시즌미반영)'!$F60="",'Calc_오픈정렬(시즌미반영)'!AD60=""),"",'Calc_오픈정렬(시즌미반영)'!AD60/'Calc_오픈정렬(시즌미반영)'!$F60*100)</f>
        <v>139.12605225757079</v>
      </c>
      <c r="AE60">
        <f>IF(OR('Calc_오픈정렬(시즌미반영)'!$F60="",'Calc_오픈정렬(시즌미반영)'!AE60=""),"",'Calc_오픈정렬(시즌미반영)'!AE60/'Calc_오픈정렬(시즌미반영)'!$F60*100)</f>
        <v>146.92073904012244</v>
      </c>
      <c r="AF60">
        <f>IF(OR('Calc_오픈정렬(시즌미반영)'!$F60="",'Calc_오픈정렬(시즌미반영)'!AF60=""),"",'Calc_오픈정렬(시즌미반영)'!AF60/'Calc_오픈정렬(시즌미반영)'!$F60*100)</f>
        <v>162.88794140155244</v>
      </c>
      <c r="AG60">
        <f>IF(OR('Calc_오픈정렬(시즌미반영)'!$F60="",'Calc_오픈정렬(시즌미반영)'!AG60=""),"",'Calc_오픈정렬(시즌미반영)'!AG60/'Calc_오픈정렬(시즌미반영)'!$F60*100)</f>
        <v>142.73379250027332</v>
      </c>
      <c r="AH60">
        <f>IF(OR('Calc_오픈정렬(시즌미반영)'!$F60="",'Calc_오픈정렬(시즌미반영)'!AH60=""),"",'Calc_오픈정렬(시즌미반영)'!AH60/'Calc_오픈정렬(시즌미반영)'!$F60*100)</f>
        <v>143.61429977041652</v>
      </c>
      <c r="AI60">
        <f>IF(OR('Calc_오픈정렬(시즌미반영)'!$F60="",'Calc_오픈정렬(시즌미반영)'!AI60=""),"",'Calc_오픈정렬(시즌미반영)'!AI60/'Calc_오픈정렬(시즌미반영)'!$F60*100)</f>
        <v>147.04580736853615</v>
      </c>
      <c r="AJ60">
        <f>IF(OR('Calc_오픈정렬(시즌미반영)'!$F60="",'Calc_오픈정렬(시즌미반영)'!AJ60=""),"",'Calc_오픈정렬(시즌미반영)'!AJ60/'Calc_오픈정렬(시즌미반영)'!$F60*100)</f>
        <v>130.6045698043074</v>
      </c>
      <c r="AK60">
        <f>IF(OR('Calc_오픈정렬(시즌미반영)'!$F60="",'Calc_오픈정렬(시즌미반영)'!AK60=""),"",'Calc_오픈정렬(시즌미반영)'!AK60/'Calc_오픈정렬(시즌미반영)'!$F60*100)</f>
        <v>160.03891986443642</v>
      </c>
      <c r="AL60">
        <f>IF(OR('Calc_오픈정렬(시즌미반영)'!$F60="",'Calc_오픈정렬(시즌미반영)'!AL60=""),"",'Calc_오픈정렬(시즌미반영)'!AL60/'Calc_오픈정렬(시즌미반영)'!$F60*100)</f>
        <v>154.24751284574177</v>
      </c>
      <c r="AM60">
        <f>IF(OR('Calc_오픈정렬(시즌미반영)'!$F60="",'Calc_오픈정렬(시즌미반영)'!AM60=""),"",'Calc_오픈정렬(시즌미반영)'!AM60/'Calc_오픈정렬(시즌미반영)'!$F60*100)</f>
        <v>159.51000327976385</v>
      </c>
      <c r="AN60">
        <f>IF(OR('Calc_오픈정렬(시즌미반영)'!$F60="",'Calc_오픈정렬(시즌미반영)'!AN60=""),"",'Calc_오픈정렬(시즌미반영)'!AN60/'Calc_오픈정렬(시즌미반영)'!$F60*100)</f>
        <v>167.33923690827595</v>
      </c>
      <c r="AO60">
        <f>IF(OR('Calc_오픈정렬(시즌미반영)'!$F60="",'Calc_오픈정렬(시즌미반영)'!AO60=""),"",'Calc_오픈정렬(시즌미반영)'!AO60/'Calc_오픈정렬(시즌미반영)'!$F60*100)</f>
        <v>166.16486279654532</v>
      </c>
      <c r="AP60">
        <f>IF(OR('Calc_오픈정렬(시즌미반영)'!$F60="",'Calc_오픈정렬(시즌미반영)'!AP60=""),"",'Calc_오픈정렬(시즌미반영)'!AP60/'Calc_오픈정렬(시즌미반영)'!$F60*100)</f>
        <v>154.9915819394337</v>
      </c>
      <c r="AQ60">
        <f>IF(OR('Calc_오픈정렬(시즌미반영)'!$F60="",'Calc_오픈정렬(시즌미반영)'!AQ60=""),"",'Calc_오픈정렬(시즌미반영)'!AQ60/'Calc_오픈정렬(시즌미반영)'!$F60*100)</f>
        <v>146.95506723515908</v>
      </c>
      <c r="AR60">
        <f>IF(OR('Calc_오픈정렬(시즌미반영)'!$F60="",'Calc_오픈정렬(시즌미반영)'!AR60=""),"",'Calc_오픈정렬(시즌미반영)'!AR60/'Calc_오픈정렬(시즌미반영)'!$F60*100)</f>
        <v>191.43194489996719</v>
      </c>
      <c r="AS60">
        <f>IF(OR('Calc_오픈정렬(시즌미반영)'!$F60="",'Calc_오픈정렬(시즌미반영)'!AS60=""),"",'Calc_오픈정렬(시즌미반영)'!AS60/'Calc_오픈정렬(시즌미반영)'!$F60*100)</f>
        <v>157.23450311577568</v>
      </c>
      <c r="AT60">
        <f>IF(OR('Calc_오픈정렬(시즌미반영)'!$F60="",'Calc_오픈정렬(시즌미반영)'!AT60=""),"",'Calc_오픈정렬(시즌미반영)'!AT60/'Calc_오픈정렬(시즌미반영)'!$F60*100)</f>
        <v>149.11249590029519</v>
      </c>
      <c r="AU60">
        <f>IF(OR('Calc_오픈정렬(시즌미반영)'!$F60="",'Calc_오픈정렬(시즌미반영)'!AU60=""),"",'Calc_오픈정렬(시즌미반영)'!AU60/'Calc_오픈정렬(시즌미반영)'!$F60*100)</f>
        <v>154.31769979228162</v>
      </c>
      <c r="AV60">
        <f>IF(OR('Calc_오픈정렬(시즌미반영)'!$F60="",'Calc_오픈정렬(시즌미반영)'!AV60=""),"",'Calc_오픈정렬(시즌미반영)'!AV60/'Calc_오픈정렬(시즌미반영)'!$F60*100)</f>
        <v>151.02437957800373</v>
      </c>
      <c r="AW60">
        <f>IF(OR('Calc_오픈정렬(시즌미반영)'!$F60="",'Calc_오픈정렬(시즌미반영)'!AW60=""),"",'Calc_오픈정렬(시즌미반영)'!AW60/'Calc_오픈정렬(시즌미반영)'!$F60*100)</f>
        <v>156.26238110856019</v>
      </c>
      <c r="AX60">
        <f>IF(OR('Calc_오픈정렬(시즌미반영)'!$F60="",'Calc_오픈정렬(시즌미반영)'!AX60=""),"",'Calc_오픈정렬(시즌미반영)'!AX60/'Calc_오픈정렬(시즌미반영)'!$F60*100)</f>
        <v>160.8496774898874</v>
      </c>
      <c r="AY60">
        <f>IF(OR('Calc_오픈정렬(시즌미반영)'!$F60="",'Calc_오픈정렬(시즌미반영)'!AY60=""),"",'Calc_오픈정렬(시즌미반영)'!AY60/'Calc_오픈정렬(시즌미반영)'!$F60*100)</f>
        <v>187.98250792609599</v>
      </c>
      <c r="AZ60">
        <f>IF(OR('Calc_오픈정렬(시즌미반영)'!$F60="",'Calc_오픈정렬(시즌미반영)'!AZ60=""),"",'Calc_오픈정렬(시즌미반영)'!AZ60/'Calc_오픈정렬(시즌미반영)'!$F60*100)</f>
        <v>148.93713785940744</v>
      </c>
      <c r="BA60" t="str">
        <f>IF(OR('Calc_오픈정렬(시즌미반영)'!$F60="",'Calc_오픈정렬(시즌미반영)'!BA60=""),"",'Calc_오픈정렬(시즌미반영)'!BA60/'Calc_오픈정렬(시즌미반영)'!$F60*100)</f>
        <v/>
      </c>
      <c r="BB60" t="str">
        <f>IF(OR('Calc_오픈정렬(시즌미반영)'!$F60="",'Calc_오픈정렬(시즌미반영)'!BB60=""),"",'Calc_오픈정렬(시즌미반영)'!BB60/'Calc_오픈정렬(시즌미반영)'!$F60*100)</f>
        <v/>
      </c>
      <c r="BC60" t="str">
        <f>IF(OR('Calc_오픈정렬(시즌미반영)'!$F60="",'Calc_오픈정렬(시즌미반영)'!BC60=""),"",'Calc_오픈정렬(시즌미반영)'!BC60/'Calc_오픈정렬(시즌미반영)'!$F60*100)</f>
        <v/>
      </c>
      <c r="BD60" t="str">
        <f>IF(OR('Calc_오픈정렬(시즌미반영)'!$F60="",'Calc_오픈정렬(시즌미반영)'!BD60=""),"",'Calc_오픈정렬(시즌미반영)'!BD60/'Calc_오픈정렬(시즌미반영)'!$F60*100)</f>
        <v/>
      </c>
      <c r="BE60" t="str">
        <f>IF(OR('Calc_오픈정렬(시즌미반영)'!$F60="",'Calc_오픈정렬(시즌미반영)'!BE60=""),"",'Calc_오픈정렬(시즌미반영)'!BE60/'Calc_오픈정렬(시즌미반영)'!$F60*100)</f>
        <v/>
      </c>
      <c r="BF60" t="str">
        <f>IF(OR('Calc_오픈정렬(시즌미반영)'!$F60="",'Calc_오픈정렬(시즌미반영)'!BF60=""),"",'Calc_오픈정렬(시즌미반영)'!BF60/'Calc_오픈정렬(시즌미반영)'!$F60*100)</f>
        <v/>
      </c>
      <c r="BG60" t="str">
        <f>IF(OR('Calc_오픈정렬(시즌미반영)'!$F60="",'Calc_오픈정렬(시즌미반영)'!BG60=""),"",'Calc_오픈정렬(시즌미반영)'!BG60/'Calc_오픈정렬(시즌미반영)'!$F60*100)</f>
        <v/>
      </c>
      <c r="BH60" t="str">
        <f>IF(OR('Calc_오픈정렬(시즌미반영)'!$F60="",'Calc_오픈정렬(시즌미반영)'!BH60=""),"",'Calc_오픈정렬(시즌미반영)'!BH60/'Calc_오픈정렬(시즌미반영)'!$F60*100)</f>
        <v/>
      </c>
      <c r="BI60" t="str">
        <f>IF(OR('Calc_오픈정렬(시즌미반영)'!$F60="",'Calc_오픈정렬(시즌미반영)'!BI60=""),"",'Calc_오픈정렬(시즌미반영)'!BI60/'Calc_오픈정렬(시즌미반영)'!$F60*100)</f>
        <v/>
      </c>
      <c r="BJ60" t="str">
        <f>IF(OR('Calc_오픈정렬(시즌미반영)'!$F60="",'Calc_오픈정렬(시즌미반영)'!BJ60=""),"",'Calc_오픈정렬(시즌미반영)'!BJ60/'Calc_오픈정렬(시즌미반영)'!$F60*100)</f>
        <v/>
      </c>
      <c r="BK60" t="str">
        <f>IF(OR('Calc_오픈정렬(시즌미반영)'!$F60="",'Calc_오픈정렬(시즌미반영)'!BK60=""),"",'Calc_오픈정렬(시즌미반영)'!BK60/'Calc_오픈정렬(시즌미반영)'!$F60*100)</f>
        <v/>
      </c>
      <c r="BL60" t="str">
        <f>IF(OR('Calc_오픈정렬(시즌미반영)'!$F60="",'Calc_오픈정렬(시즌미반영)'!BL60=""),"",'Calc_오픈정렬(시즌미반영)'!BL60/'Calc_오픈정렬(시즌미반영)'!$F60*100)</f>
        <v/>
      </c>
      <c r="BM60" t="str">
        <f>IF(OR('Calc_오픈정렬(시즌미반영)'!$F60="",'Calc_오픈정렬(시즌미반영)'!BM60=""),"",'Calc_오픈정렬(시즌미반영)'!BM60/'Calc_오픈정렬(시즌미반영)'!$F60*100)</f>
        <v/>
      </c>
      <c r="BN60" t="str">
        <f>IF(OR('Calc_오픈정렬(시즌미반영)'!$F60="",'Calc_오픈정렬(시즌미반영)'!BN60=""),"",'Calc_오픈정렬(시즌미반영)'!BN60/'Calc_오픈정렬(시즌미반영)'!$F60*100)</f>
        <v/>
      </c>
    </row>
    <row r="61" spans="1:66" x14ac:dyDescent="0.3">
      <c r="A61" t="str">
        <f>'Calc_오픈정렬(시즌미반영)'!A61</f>
        <v>(1050) #라페스타장항점</v>
      </c>
      <c r="B61" t="str">
        <f>'Calc_오픈정렬(시즌미반영)'!B61</f>
        <v>150-2</v>
      </c>
      <c r="C61">
        <f>'Calc_오픈정렬(시즌미반영)'!C61</f>
        <v>2</v>
      </c>
      <c r="D61" t="str">
        <f>'Calc_오픈정렬(시즌미반영)'!D61</f>
        <v>2</v>
      </c>
      <c r="E61" s="1">
        <f>'Calc_오픈정렬(시즌미반영)'!E61</f>
        <v>44835</v>
      </c>
      <c r="F61">
        <f>'Calc_오픈정렬(시즌미반영)'!F61</f>
        <v>2525816.6666666665</v>
      </c>
      <c r="G61">
        <f>IF(OR('Calc_오픈정렬(시즌미반영)'!$F61="",'Calc_오픈정렬(시즌미반영)'!G61=""),"",'Calc_오픈정렬(시즌미반영)'!G61/'Calc_오픈정렬(시즌미반영)'!$F61*100)</f>
        <v>92.986162891210114</v>
      </c>
      <c r="H61">
        <f>IF(OR('Calc_오픈정렬(시즌미반영)'!$F61="",'Calc_오픈정렬(시즌미반영)'!H61=""),"",'Calc_오픈정렬(시즌미반영)'!H61/'Calc_오픈정렬(시즌미반영)'!$F61*100)</f>
        <v>112.23023576533002</v>
      </c>
      <c r="I61">
        <f>IF(OR('Calc_오픈정렬(시즌미반영)'!$F61="",'Calc_오픈정렬(시즌미반영)'!I61=""),"",'Calc_오픈정렬(시즌미반영)'!I61/'Calc_오픈정렬(시즌미반영)'!$F61*100)</f>
        <v>106.83356538149378</v>
      </c>
      <c r="J61">
        <f>IF(OR('Calc_오픈정렬(시즌미반영)'!$F61="",'Calc_오픈정렬(시즌미반영)'!J61=""),"",'Calc_오픈정렬(시즌미반영)'!J61/'Calc_오픈정렬(시즌미반영)'!$F61*100)</f>
        <v>85.077433701311136</v>
      </c>
      <c r="K61">
        <f>IF(OR('Calc_오픈정렬(시즌미반영)'!$F61="",'Calc_오픈정렬(시즌미반영)'!K61=""),"",'Calc_오픈정렬(시즌미반영)'!K61/'Calc_오픈정렬(시즌미반영)'!$F61*100)</f>
        <v>87.15992847197937</v>
      </c>
      <c r="L61">
        <f>IF(OR('Calc_오픈정렬(시즌미반영)'!$F61="",'Calc_오픈정렬(시즌미반영)'!L61=""),"",'Calc_오픈정렬(시즌미반영)'!L61/'Calc_오픈정렬(시즌미반영)'!$F61*100)</f>
        <v>116.16044975552462</v>
      </c>
      <c r="M61">
        <f>IF(OR('Calc_오픈정렬(시즌미반영)'!$F61="",'Calc_오픈정렬(시즌미반영)'!M61=""),"",'Calc_오픈정렬(시즌미반영)'!M61/'Calc_오픈정렬(시즌미반영)'!$F61*100)</f>
        <v>101.13560630555133</v>
      </c>
      <c r="N61">
        <f>IF(OR('Calc_오픈정렬(시즌미반영)'!$F61="",'Calc_오픈정렬(시즌미반영)'!N61=""),"",'Calc_오픈정렬(시즌미반영)'!N61/'Calc_오픈정렬(시즌미반영)'!$F61*100)</f>
        <v>120.277929910458</v>
      </c>
      <c r="O61">
        <f>IF(OR('Calc_오픈정렬(시즌미반영)'!$F61="",'Calc_오픈정렬(시즌미반영)'!O61=""),"",'Calc_오픈정렬(시즌미반영)'!O61/'Calc_오픈정렬(시즌미반영)'!$F61*100)</f>
        <v>90.188651855175564</v>
      </c>
      <c r="P61">
        <f>IF(OR('Calc_오픈정렬(시즌미반영)'!$F61="",'Calc_오픈정렬(시즌미반영)'!P61=""),"",'Calc_오픈정렬(시즌미반영)'!P61/'Calc_오픈정렬(시즌미반영)'!$F61*100)</f>
        <v>92.267187510310194</v>
      </c>
      <c r="Q61">
        <f>IF(OR('Calc_오픈정렬(시즌미반영)'!$F61="",'Calc_오픈정렬(시즌미반영)'!Q61=""),"",'Calc_오픈정렬(시즌미반영)'!Q61/'Calc_오픈정렬(시즌미반영)'!$F61*100)</f>
        <v>90.505381097862752</v>
      </c>
      <c r="R61">
        <f>IF(OR('Calc_오픈정렬(시즌미반영)'!$F61="",'Calc_오픈정렬(시즌미반영)'!R61=""),"",'Calc_오픈정렬(시즌미반영)'!R61/'Calc_오픈정렬(시즌미반영)'!$F61*100)</f>
        <v>42.303149476406979</v>
      </c>
      <c r="S61">
        <f>IF(OR('Calc_오픈정렬(시즌미반영)'!$F61="",'Calc_오픈정렬(시즌미반영)'!S61=""),"",'Calc_오픈정렬(시즌미반영)'!S61/'Calc_오픈정렬(시즌미반영)'!$F61*100)</f>
        <v>108.95485948439119</v>
      </c>
      <c r="T61">
        <f>IF(OR('Calc_오픈정렬(시즌미반영)'!$F61="",'Calc_오픈정렬(시즌미반영)'!T61=""),"",'Calc_오픈정렬(시즌미반영)'!T61/'Calc_오픈정렬(시즌미반영)'!$F61*100)</f>
        <v>92.465143286989687</v>
      </c>
      <c r="U61">
        <f>IF(OR('Calc_오픈정렬(시즌미반영)'!$F61="",'Calc_오픈정렬(시즌미반영)'!U61=""),"",'Calc_오픈정렬(시즌미반영)'!U61/'Calc_오픈정렬(시즌미반영)'!$F61*100)</f>
        <v>95.141505387696384</v>
      </c>
      <c r="V61">
        <f>IF(OR('Calc_오픈정렬(시즌미반영)'!$F61="",'Calc_오픈정렬(시즌미반영)'!V61=""),"",'Calc_오픈정렬(시즌미반영)'!V61/'Calc_오픈정렬(시즌미반영)'!$F61*100)</f>
        <v>96.024388151686921</v>
      </c>
      <c r="W61">
        <f>IF(OR('Calc_오픈정렬(시즌미반영)'!$F61="",'Calc_오픈정렬(시즌미반영)'!W61=""),"",'Calc_오픈정렬(시즌미반영)'!W61/'Calc_오픈정렬(시즌미반영)'!$F61*100)</f>
        <v>101.9333680855697</v>
      </c>
      <c r="X61">
        <f>IF(OR('Calc_오픈정렬(시즌미반영)'!$F61="",'Calc_오픈정렬(시즌미반영)'!X61=""),"",'Calc_오픈정렬(시즌미반영)'!X61/'Calc_오픈정렬(시즌미반영)'!$F61*100)</f>
        <v>107.48008894812899</v>
      </c>
      <c r="Y61">
        <f>IF(OR('Calc_오픈정렬(시즌미반영)'!$F61="",'Calc_오픈정렬(시즌미반영)'!Y61=""),"",'Calc_오픈정렬(시즌미반영)'!Y61/'Calc_오픈정렬(시즌미반영)'!$F61*100)</f>
        <v>104.14849322661317</v>
      </c>
      <c r="Z61">
        <f>IF(OR('Calc_오픈정렬(시즌미반영)'!$F61="",'Calc_오픈정렬(시즌미반영)'!Z61=""),"",'Calc_오픈정렬(시즌미반영)'!Z61/'Calc_오픈정렬(시즌미반영)'!$F61*100)</f>
        <v>94.264561297006253</v>
      </c>
      <c r="AA61">
        <f>IF(OR('Calc_오픈정렬(시즌미반영)'!$F61="",'Calc_오픈정렬(시즌미반영)'!AA61=""),"",'Calc_오픈정렬(시즌미반영)'!AA61/'Calc_오픈정렬(시즌미반영)'!$F61*100)</f>
        <v>90.685520854641084</v>
      </c>
      <c r="AB61">
        <f>IF(OR('Calc_오픈정렬(시즌미반영)'!$F61="",'Calc_오픈정렬(시즌미반영)'!AB61=""),"",'Calc_오픈정렬(시즌미반영)'!AB61/'Calc_오픈정렬(시즌미반영)'!$F61*100)</f>
        <v>89.590825409603497</v>
      </c>
      <c r="AC61">
        <f>IF(OR('Calc_오픈정렬(시즌미반영)'!$F61="",'Calc_오픈정렬(시즌미반영)'!AC61=""),"",'Calc_오픈정렬(시즌미반영)'!AC61/'Calc_오픈정렬(시즌미반영)'!$F61*100)</f>
        <v>83.32750463546445</v>
      </c>
      <c r="AD61">
        <f>IF(OR('Calc_오픈정렬(시즌미반영)'!$F61="",'Calc_오픈정렬(시즌미반영)'!AD61=""),"",'Calc_오픈정렬(시즌미반영)'!AD61/'Calc_오픈정렬(시즌미반영)'!$F61*100)</f>
        <v>80.330454176536975</v>
      </c>
      <c r="AE61">
        <f>IF(OR('Calc_오픈정렬(시즌미반영)'!$F61="",'Calc_오픈정렬(시즌미반영)'!AE61=""),"",'Calc_오픈정렬(시즌미반영)'!AE61/'Calc_오픈정렬(시즌미반영)'!$F61*100)</f>
        <v>104.19798217078305</v>
      </c>
      <c r="AF61">
        <f>IF(OR('Calc_오픈정렬(시즌미반영)'!$F61="",'Calc_오픈정렬(시즌미반영)'!AF61=""),"",'Calc_오픈정렬(시즌미반영)'!AF61/'Calc_오픈정렬(시즌미반영)'!$F61*100)</f>
        <v>105.57773393423911</v>
      </c>
      <c r="AG61">
        <f>IF(OR('Calc_오픈정렬(시즌미반영)'!$F61="",'Calc_오픈정렬(시즌미반영)'!AG61=""),"",'Calc_오픈정렬(시즌미반영)'!AG61/'Calc_오픈정렬(시즌미반영)'!$F61*100)</f>
        <v>95.373113646411397</v>
      </c>
      <c r="AH61">
        <f>IF(OR('Calc_오픈정렬(시즌미반영)'!$F61="",'Calc_오픈정렬(시즌미반영)'!AH61=""),"",'Calc_오픈정렬(시즌미반영)'!AH61/'Calc_오픈정렬(시즌미반영)'!$F61*100)</f>
        <v>84.402404502834074</v>
      </c>
      <c r="AI61">
        <f>IF(OR('Calc_오픈정렬(시즌미반영)'!$F61="",'Calc_오픈정렬(시즌미반영)'!AI61=""),"",'Calc_오픈정렬(시즌미반영)'!AI61/'Calc_오픈정렬(시즌미반영)'!$F61*100)</f>
        <v>71.844090030287234</v>
      </c>
      <c r="AJ61">
        <f>IF(OR('Calc_오픈정렬(시즌미반영)'!$F61="",'Calc_오픈정렬(시즌미반영)'!AJ61=""),"",'Calc_오픈정렬(시즌미반영)'!AJ61/'Calc_오픈정렬(시즌미반영)'!$F61*100)</f>
        <v>92.346369820982005</v>
      </c>
      <c r="AK61">
        <f>IF(OR('Calc_오픈정렬(시즌미반영)'!$F61="",'Calc_오픈정렬(시즌미반영)'!AK61=""),"",'Calc_오픈정렬(시즌미반영)'!AK61/'Calc_오픈정렬(시즌미반영)'!$F61*100)</f>
        <v>82.137790417620707</v>
      </c>
      <c r="AL61">
        <f>IF(OR('Calc_오픈정렬(시즌미반영)'!$F61="",'Calc_오픈정렬(시즌미반영)'!AL61=""),"",'Calc_오픈정렬(시즌미반영)'!AL61/'Calc_오픈정렬(시즌미반영)'!$F61*100)</f>
        <v>110.22573557067352</v>
      </c>
      <c r="AM61">
        <f>IF(OR('Calc_오픈정렬(시즌미반영)'!$F61="",'Calc_오픈정렬(시즌미반영)'!AM61=""),"",'Calc_오픈정렬(시즌미반영)'!AM61/'Calc_오픈정렬(시즌미반영)'!$F61*100)</f>
        <v>97.984150340813869</v>
      </c>
      <c r="AN61">
        <f>IF(OR('Calc_오픈정렬(시즌미반영)'!$F61="",'Calc_오픈정렬(시즌미반영)'!AN61=""),"",'Calc_오픈정렬(시즌미반영)'!AN61/'Calc_오픈정렬(시즌미반영)'!$F61*100)</f>
        <v>85.164534243050099</v>
      </c>
      <c r="AO61">
        <f>IF(OR('Calc_오픈정렬(시즌미반영)'!$F61="",'Calc_오픈정렬(시즌미반영)'!AO61=""),"",'Calc_오픈정렬(시즌미반영)'!AO61/'Calc_오픈정렬(시즌미반영)'!$F61*100)</f>
        <v>76.020956918224471</v>
      </c>
      <c r="AP61">
        <f>IF(OR('Calc_오픈정렬(시즌미반영)'!$F61="",'Calc_오픈정렬(시즌미반영)'!AP61=""),"",'Calc_오픈정렬(시즌미반영)'!AP61/'Calc_오픈정렬(시즌미반영)'!$F61*100)</f>
        <v>84.366772463031765</v>
      </c>
      <c r="AQ61">
        <f>IF(OR('Calc_오픈정렬(시즌미반영)'!$F61="",'Calc_오픈정렬(시즌미반영)'!AQ61=""),"",'Calc_오픈정렬(시즌미반영)'!AQ61/'Calc_오픈정렬(시즌미반영)'!$F61*100)</f>
        <v>107.49988452579696</v>
      </c>
      <c r="AR61">
        <f>IF(OR('Calc_오픈정렬(시즌미반영)'!$F61="",'Calc_오픈정렬(시즌미반영)'!AR61=""),"",'Calc_오픈정렬(시즌미반영)'!AR61/'Calc_오픈정렬(시즌미반영)'!$F61*100)</f>
        <v>97.200245465163093</v>
      </c>
      <c r="AS61">
        <f>IF(OR('Calc_오픈정렬(시즌미반영)'!$F61="",'Calc_오픈정렬(시즌미반영)'!AS61=""),"",'Calc_오픈정렬(시즌미반영)'!AS61/'Calc_오픈정렬(시즌미반영)'!$F61*100)</f>
        <v>72.206349101610698</v>
      </c>
      <c r="AT61">
        <f>IF(OR('Calc_오픈정렬(시즌미반영)'!$F61="",'Calc_오픈정렬(시즌미반영)'!AT61=""),"",'Calc_오픈정렬(시즌미반영)'!AT61/'Calc_오픈정렬(시즌미반영)'!$F61*100)</f>
        <v>87.615226758342189</v>
      </c>
      <c r="AU61">
        <f>IF(OR('Calc_오픈정렬(시즌미반영)'!$F61="",'Calc_오픈정렬(시즌미반영)'!AU61=""),"",'Calc_오픈정렬(시즌미반영)'!AU61/'Calc_오픈정렬(시즌미반영)'!$F61*100)</f>
        <v>86.36018713419422</v>
      </c>
      <c r="AV61">
        <f>IF(OR('Calc_오픈정렬(시즌미반영)'!$F61="",'Calc_오픈정렬(시즌미반영)'!AV61=""),"",'Calc_오픈정렬(시즌미반영)'!AV61/'Calc_오픈정렬(시즌미반영)'!$F61*100)</f>
        <v>84.259876343624839</v>
      </c>
      <c r="AW61">
        <f>IF(OR('Calc_오픈정렬(시즌미반영)'!$F61="",'Calc_오픈정렬(시즌미반영)'!AW61=""),"",'Calc_오픈정렬(시즌미반영)'!AW61/'Calc_오픈정렬(시즌미반영)'!$F61*100)</f>
        <v>94.901978897914205</v>
      </c>
      <c r="AX61">
        <f>IF(OR('Calc_오픈정렬(시즌미반영)'!$F61="",'Calc_오픈정렬(시즌미반영)'!AX61=""),"",'Calc_오픈정렬(시즌미반영)'!AX61/'Calc_오픈정렬(시즌미반영)'!$F61*100)</f>
        <v>120.56496578664326</v>
      </c>
      <c r="AY61">
        <f>IF(OR('Calc_오픈정렬(시즌미반영)'!$F61="",'Calc_오픈정렬(시즌미반영)'!AY61=""),"",'Calc_오픈정렬(시즌미반영)'!AY61/'Calc_오픈정렬(시즌미반영)'!$F61*100)</f>
        <v>114.48178476928254</v>
      </c>
      <c r="AZ61" t="str">
        <f>IF(OR('Calc_오픈정렬(시즌미반영)'!$F61="",'Calc_오픈정렬(시즌미반영)'!AZ61=""),"",'Calc_오픈정렬(시즌미반영)'!AZ61/'Calc_오픈정렬(시즌미반영)'!$F61*100)</f>
        <v/>
      </c>
      <c r="BA61" t="str">
        <f>IF(OR('Calc_오픈정렬(시즌미반영)'!$F61="",'Calc_오픈정렬(시즌미반영)'!BA61=""),"",'Calc_오픈정렬(시즌미반영)'!BA61/'Calc_오픈정렬(시즌미반영)'!$F61*100)</f>
        <v/>
      </c>
      <c r="BB61" t="str">
        <f>IF(OR('Calc_오픈정렬(시즌미반영)'!$F61="",'Calc_오픈정렬(시즌미반영)'!BB61=""),"",'Calc_오픈정렬(시즌미반영)'!BB61/'Calc_오픈정렬(시즌미반영)'!$F61*100)</f>
        <v/>
      </c>
      <c r="BC61" t="str">
        <f>IF(OR('Calc_오픈정렬(시즌미반영)'!$F61="",'Calc_오픈정렬(시즌미반영)'!BC61=""),"",'Calc_오픈정렬(시즌미반영)'!BC61/'Calc_오픈정렬(시즌미반영)'!$F61*100)</f>
        <v/>
      </c>
      <c r="BD61" t="str">
        <f>IF(OR('Calc_오픈정렬(시즌미반영)'!$F61="",'Calc_오픈정렬(시즌미반영)'!BD61=""),"",'Calc_오픈정렬(시즌미반영)'!BD61/'Calc_오픈정렬(시즌미반영)'!$F61*100)</f>
        <v/>
      </c>
      <c r="BE61" t="str">
        <f>IF(OR('Calc_오픈정렬(시즌미반영)'!$F61="",'Calc_오픈정렬(시즌미반영)'!BE61=""),"",'Calc_오픈정렬(시즌미반영)'!BE61/'Calc_오픈정렬(시즌미반영)'!$F61*100)</f>
        <v/>
      </c>
      <c r="BF61" t="str">
        <f>IF(OR('Calc_오픈정렬(시즌미반영)'!$F61="",'Calc_오픈정렬(시즌미반영)'!BF61=""),"",'Calc_오픈정렬(시즌미반영)'!BF61/'Calc_오픈정렬(시즌미반영)'!$F61*100)</f>
        <v/>
      </c>
      <c r="BG61" t="str">
        <f>IF(OR('Calc_오픈정렬(시즌미반영)'!$F61="",'Calc_오픈정렬(시즌미반영)'!BG61=""),"",'Calc_오픈정렬(시즌미반영)'!BG61/'Calc_오픈정렬(시즌미반영)'!$F61*100)</f>
        <v/>
      </c>
      <c r="BH61" t="str">
        <f>IF(OR('Calc_오픈정렬(시즌미반영)'!$F61="",'Calc_오픈정렬(시즌미반영)'!BH61=""),"",'Calc_오픈정렬(시즌미반영)'!BH61/'Calc_오픈정렬(시즌미반영)'!$F61*100)</f>
        <v/>
      </c>
      <c r="BI61" t="str">
        <f>IF(OR('Calc_오픈정렬(시즌미반영)'!$F61="",'Calc_오픈정렬(시즌미반영)'!BI61=""),"",'Calc_오픈정렬(시즌미반영)'!BI61/'Calc_오픈정렬(시즌미반영)'!$F61*100)</f>
        <v/>
      </c>
      <c r="BJ61" t="str">
        <f>IF(OR('Calc_오픈정렬(시즌미반영)'!$F61="",'Calc_오픈정렬(시즌미반영)'!BJ61=""),"",'Calc_오픈정렬(시즌미반영)'!BJ61/'Calc_오픈정렬(시즌미반영)'!$F61*100)</f>
        <v/>
      </c>
      <c r="BK61" t="str">
        <f>IF(OR('Calc_오픈정렬(시즌미반영)'!$F61="",'Calc_오픈정렬(시즌미반영)'!BK61=""),"",'Calc_오픈정렬(시즌미반영)'!BK61/'Calc_오픈정렬(시즌미반영)'!$F61*100)</f>
        <v/>
      </c>
      <c r="BL61" t="str">
        <f>IF(OR('Calc_오픈정렬(시즌미반영)'!$F61="",'Calc_오픈정렬(시즌미반영)'!BL61=""),"",'Calc_오픈정렬(시즌미반영)'!BL61/'Calc_오픈정렬(시즌미반영)'!$F61*100)</f>
        <v/>
      </c>
      <c r="BM61" t="str">
        <f>IF(OR('Calc_오픈정렬(시즌미반영)'!$F61="",'Calc_오픈정렬(시즌미반영)'!BM61=""),"",'Calc_오픈정렬(시즌미반영)'!BM61/'Calc_오픈정렬(시즌미반영)'!$F61*100)</f>
        <v/>
      </c>
      <c r="BN61" t="str">
        <f>IF(OR('Calc_오픈정렬(시즌미반영)'!$F61="",'Calc_오픈정렬(시즌미반영)'!BN61=""),"",'Calc_오픈정렬(시즌미반영)'!BN61/'Calc_오픈정렬(시즌미반영)'!$F61*100)</f>
        <v/>
      </c>
    </row>
    <row r="62" spans="1:66" x14ac:dyDescent="0.3">
      <c r="A62" t="str">
        <f>'Calc_오픈정렬(시즌미반영)'!A62</f>
        <v>(1051) #오류행복주택점</v>
      </c>
      <c r="B62" t="str">
        <f>'Calc_오픈정렬(시즌미반영)'!B62</f>
        <v>150-2</v>
      </c>
      <c r="C62">
        <f>'Calc_오픈정렬(시즌미반영)'!C62</f>
        <v>2</v>
      </c>
      <c r="D62" t="str">
        <f>'Calc_오픈정렬(시즌미반영)'!D62</f>
        <v>2</v>
      </c>
      <c r="E62" s="1">
        <f>'Calc_오픈정렬(시즌미반영)'!E62</f>
        <v>44835</v>
      </c>
      <c r="F62">
        <f>'Calc_오픈정렬(시즌미반영)'!F62</f>
        <v>4596500</v>
      </c>
      <c r="G62">
        <f>IF(OR('Calc_오픈정렬(시즌미반영)'!$F62="",'Calc_오픈정렬(시즌미반영)'!G62=""),"",'Calc_오픈정렬(시즌미반영)'!G62/'Calc_오픈정렬(시즌미반영)'!$F62*100)</f>
        <v>72.07940824540411</v>
      </c>
      <c r="H62">
        <f>IF(OR('Calc_오픈정렬(시즌미반영)'!$F62="",'Calc_오픈정렬(시즌미반영)'!H62=""),"",'Calc_오픈정렬(시즌미반영)'!H62/'Calc_오픈정렬(시즌미반영)'!$F62*100)</f>
        <v>90.382682475796798</v>
      </c>
      <c r="I62">
        <f>IF(OR('Calc_오픈정렬(시즌미반영)'!$F62="",'Calc_오픈정렬(시즌미반영)'!I62=""),"",'Calc_오픈정렬(시즌미반영)'!I62/'Calc_오픈정렬(시즌미반영)'!$F62*100)</f>
        <v>94.915696725769607</v>
      </c>
      <c r="J62">
        <f>IF(OR('Calc_오픈정렬(시즌미반영)'!$F62="",'Calc_오픈정렬(시즌미반영)'!J62=""),"",'Calc_오픈정렬(시즌미반영)'!J62/'Calc_오픈정렬(시즌미반영)'!$F62*100)</f>
        <v>90.838681605569462</v>
      </c>
      <c r="K62">
        <f>IF(OR('Calc_오픈정렬(시즌미반영)'!$F62="",'Calc_오픈정렬(시즌미반영)'!K62=""),"",'Calc_오픈정렬(시즌미반영)'!K62/'Calc_오픈정렬(시즌미반영)'!$F62*100)</f>
        <v>72.866311323833358</v>
      </c>
      <c r="L62">
        <f>IF(OR('Calc_오픈정렬(시즌미반영)'!$F62="",'Calc_오픈정렬(시즌미반영)'!L62=""),"",'Calc_오픈정렬(시즌미반영)'!L62/'Calc_오픈정렬(시즌미반영)'!$F62*100)</f>
        <v>97.591645817469825</v>
      </c>
      <c r="M62">
        <f>IF(OR('Calc_오픈정렬(시즌미반영)'!$F62="",'Calc_오픈정렬(시즌미반영)'!M62=""),"",'Calc_오픈정렬(시즌미반영)'!M62/'Calc_오픈정렬(시즌미반영)'!$F62*100)</f>
        <v>107.09017730882194</v>
      </c>
      <c r="N62">
        <f>IF(OR('Calc_오픈정렬(시즌미반영)'!$F62="",'Calc_오픈정렬(시즌미반영)'!N62=""),"",'Calc_오픈정렬(시즌미반영)'!N62/'Calc_오픈정렬(시즌미반영)'!$F62*100)</f>
        <v>115.51397802675949</v>
      </c>
      <c r="O62">
        <f>IF(OR('Calc_오픈정렬(시즌미반영)'!$F62="",'Calc_오픈정렬(시즌미반영)'!O62=""),"",'Calc_오픈정렬(시즌미반영)'!O62/'Calc_오픈정렬(시즌미반영)'!$F62*100)</f>
        <v>116.09920591754597</v>
      </c>
      <c r="P62">
        <f>IF(OR('Calc_오픈정렬(시즌미반영)'!$F62="",'Calc_오픈정렬(시즌미반영)'!P62=""),"",'Calc_오픈정렬(시즌미반영)'!P62/'Calc_오픈정렬(시즌미반영)'!$F62*100)</f>
        <v>129.16349396279779</v>
      </c>
      <c r="Q62">
        <f>IF(OR('Calc_오픈정렬(시즌미반영)'!$F62="",'Calc_오픈정렬(시즌미반영)'!Q62=""),"",'Calc_오픈정렬(시즌미반영)'!Q62/'Calc_오픈정렬(시즌미반영)'!$F62*100)</f>
        <v>114.70031545741325</v>
      </c>
      <c r="R62">
        <f>IF(OR('Calc_오픈정렬(시즌미반영)'!$F62="",'Calc_오픈정렬(시즌미반영)'!R62=""),"",'Calc_오픈정렬(시즌미반영)'!R62/'Calc_오픈정렬(시즌미반영)'!$F62*100)</f>
        <v>122.46600674426193</v>
      </c>
      <c r="S62">
        <f>IF(OR('Calc_오픈정렬(시즌미반영)'!$F62="",'Calc_오픈정렬(시즌미반영)'!S62=""),"",'Calc_오픈정렬(시즌미반영)'!S62/'Calc_오픈정렬(시즌미반영)'!$F62*100)</f>
        <v>139.49026433155663</v>
      </c>
      <c r="T62">
        <f>IF(OR('Calc_오픈정렬(시즌미반영)'!$F62="",'Calc_오픈정렬(시즌미반영)'!T62=""),"",'Calc_오픈정렬(시즌미반영)'!T62/'Calc_오픈정렬(시즌미반영)'!$F62*100)</f>
        <v>131.94865658653322</v>
      </c>
      <c r="U62">
        <f>IF(OR('Calc_오픈정렬(시즌미반영)'!$F62="",'Calc_오픈정렬(시즌미반영)'!U62=""),"",'Calc_오픈정렬(시즌미반영)'!U62/'Calc_오픈정렬(시즌미반영)'!$F62*100)</f>
        <v>136.5837049929294</v>
      </c>
      <c r="V62">
        <f>IF(OR('Calc_오픈정렬(시즌미반영)'!$F62="",'Calc_오픈정렬(시즌미반영)'!V62=""),"",'Calc_오픈정렬(시즌미반영)'!V62/'Calc_오픈정렬(시즌미반영)'!$F62*100)</f>
        <v>113.57706950940934</v>
      </c>
      <c r="W62">
        <f>IF(OR('Calc_오픈정렬(시즌미반영)'!$F62="",'Calc_오픈정렬(시즌미반영)'!W62=""),"",'Calc_오픈정렬(시즌미반영)'!W62/'Calc_오픈정렬(시즌미반영)'!$F62*100)</f>
        <v>111.75959969542042</v>
      </c>
      <c r="X62">
        <f>IF(OR('Calc_오픈정렬(시즌미반영)'!$F62="",'Calc_오픈정렬(시즌미반영)'!X62=""),"",'Calc_오픈정렬(시즌미반영)'!X62/'Calc_오픈정렬(시즌미반영)'!$F62*100)</f>
        <v>125.92494289133036</v>
      </c>
      <c r="Y62">
        <f>IF(OR('Calc_오픈정렬(시즌미반영)'!$F62="",'Calc_오픈정렬(시즌미반영)'!Y62=""),"",'Calc_오픈정렬(시즌미반영)'!Y62/'Calc_오픈정렬(시즌미반영)'!$F62*100)</f>
        <v>134.03198085499838</v>
      </c>
      <c r="Z62">
        <f>IF(OR('Calc_오픈정렬(시즌미반영)'!$F62="",'Calc_오픈정렬(시즌미반영)'!Z62=""),"",'Calc_오픈정렬(시즌미반영)'!Z62/'Calc_오픈정렬(시즌미반영)'!$F62*100)</f>
        <v>127.78788208419449</v>
      </c>
      <c r="AA62">
        <f>IF(OR('Calc_오픈정렬(시즌미반영)'!$F62="",'Calc_오픈정렬(시즌미반영)'!AA62=""),"",'Calc_오픈정렬(시즌미반영)'!AA62/'Calc_오픈정렬(시즌미반영)'!$F62*100)</f>
        <v>131.98759926030675</v>
      </c>
      <c r="AB62">
        <f>IF(OR('Calc_오픈정렬(시즌미반영)'!$F62="",'Calc_오픈정렬(시즌미반영)'!AB62=""),"",'Calc_오픈정렬(시즌미반영)'!AB62/'Calc_오픈정렬(시즌미반영)'!$F62*100)</f>
        <v>123.04492548678343</v>
      </c>
      <c r="AC62">
        <f>IF(OR('Calc_오픈정렬(시즌미반영)'!$F62="",'Calc_오픈정렬(시즌미반영)'!AC62=""),"",'Calc_오픈정렬(시즌미반영)'!AC62/'Calc_오픈정렬(시즌미반영)'!$F62*100)</f>
        <v>118.6159034047645</v>
      </c>
      <c r="AD62">
        <f>IF(OR('Calc_오픈정렬(시즌미반영)'!$F62="",'Calc_오픈정렬(시즌미반영)'!AD62=""),"",'Calc_오픈정렬(시즌미반영)'!AD62/'Calc_오픈정렬(시즌미반영)'!$F62*100)</f>
        <v>121.96323289459372</v>
      </c>
      <c r="AE62">
        <f>IF(OR('Calc_오픈정렬(시즌미반영)'!$F62="",'Calc_오픈정렬(시즌미반영)'!AE62=""),"",'Calc_오픈정렬(시즌미반영)'!AE62/'Calc_오픈정렬(시즌미반영)'!$F62*100)</f>
        <v>121.74828673991081</v>
      </c>
      <c r="AF62">
        <f>IF(OR('Calc_오픈정렬(시즌미반영)'!$F62="",'Calc_오픈정렬(시즌미반영)'!AF62=""),"",'Calc_오픈정렬(시즌미반영)'!AF62/'Calc_오픈정렬(시즌미반영)'!$F62*100)</f>
        <v>134.38616338518437</v>
      </c>
      <c r="AG62">
        <f>IF(OR('Calc_오픈정렬(시즌미반영)'!$F62="",'Calc_오픈정렬(시즌미반영)'!AG62=""),"",'Calc_오픈정렬(시즌미반영)'!AG62/'Calc_오픈정렬(시즌미반영)'!$F62*100)</f>
        <v>129.26900902860871</v>
      </c>
      <c r="AH62">
        <f>IF(OR('Calc_오픈정렬(시즌미반영)'!$F62="",'Calc_오픈정렬(시즌미반영)'!AH62=""),"",'Calc_오픈정렬(시즌미반영)'!AH62/'Calc_오픈정렬(시즌미반영)'!$F62*100)</f>
        <v>130.02610682040682</v>
      </c>
      <c r="AI62">
        <f>IF(OR('Calc_오픈정렬(시즌미반영)'!$F62="",'Calc_오픈정렬(시즌미반영)'!AI62=""),"",'Calc_오픈정렬(시즌미반영)'!AI62/'Calc_오픈정렬(시즌미반영)'!$F62*100)</f>
        <v>122.33068639181985</v>
      </c>
      <c r="AJ62">
        <f>IF(OR('Calc_오픈정렬(시즌미반영)'!$F62="",'Calc_오픈정렬(시즌미반영)'!AJ62=""),"",'Calc_오픈정렬(시즌미반영)'!AJ62/'Calc_오픈정렬(시즌미반영)'!$F62*100)</f>
        <v>135.93886652888068</v>
      </c>
      <c r="AK62">
        <f>IF(OR('Calc_오픈정렬(시즌미반영)'!$F62="",'Calc_오픈정렬(시즌미반영)'!AK62=""),"",'Calc_오픈정렬(시즌미반영)'!AK62/'Calc_오픈정렬(시즌미반영)'!$F62*100)</f>
        <v>131.21592516044817</v>
      </c>
      <c r="AL62">
        <f>IF(OR('Calc_오픈정렬(시즌미반영)'!$F62="",'Calc_오픈정렬(시즌미반영)'!AL62=""),"",'Calc_오픈정렬(시즌미반영)'!AL62/'Calc_오픈정렬(시즌미반영)'!$F62*100)</f>
        <v>159.36690960513434</v>
      </c>
      <c r="AM62">
        <f>IF(OR('Calc_오픈정렬(시즌미반영)'!$F62="",'Calc_오픈정렬(시즌미반영)'!AM62=""),"",'Calc_오픈정렬(시즌미반영)'!AM62/'Calc_오픈정렬(시즌미반영)'!$F62*100)</f>
        <v>156.156640922441</v>
      </c>
      <c r="AN62">
        <f>IF(OR('Calc_오픈정렬(시즌미반영)'!$F62="",'Calc_오픈정렬(시즌미반영)'!AN62=""),"",'Calc_오픈정렬(시즌미반영)'!AN62/'Calc_오픈정렬(시즌미반영)'!$F62*100)</f>
        <v>133.12650930055477</v>
      </c>
      <c r="AO62">
        <f>IF(OR('Calc_오픈정렬(시즌미반영)'!$F62="",'Calc_오픈정렬(시즌미반영)'!AO62=""),"",'Calc_오픈정렬(시즌미반영)'!AO62/'Calc_오픈정렬(시즌미반영)'!$F62*100)</f>
        <v>129.33231806809528</v>
      </c>
      <c r="AP62">
        <f>IF(OR('Calc_오픈정렬(시즌미반영)'!$F62="",'Calc_오픈정렬(시즌미반영)'!AP62=""),"",'Calc_오픈정렬(시즌미반영)'!AP62/'Calc_오픈정렬(시즌미반영)'!$F62*100)</f>
        <v>122.66050255629284</v>
      </c>
      <c r="AQ62">
        <f>IF(OR('Calc_오픈정렬(시즌미반영)'!$F62="",'Calc_오픈정렬(시즌미반영)'!AQ62=""),"",'Calc_오픈정렬(시즌미반영)'!AQ62/'Calc_오픈정렬(시즌미반영)'!$F62*100)</f>
        <v>169.42238659849886</v>
      </c>
      <c r="AR62">
        <f>IF(OR('Calc_오픈정렬(시즌미반영)'!$F62="",'Calc_오픈정렬(시즌미반영)'!AR62=""),"",'Calc_오픈정렬(시즌미반영)'!AR62/'Calc_오픈정렬(시즌미반영)'!$F62*100)</f>
        <v>139.23289459371259</v>
      </c>
      <c r="AS62">
        <f>IF(OR('Calc_오픈정렬(시즌미반영)'!$F62="",'Calc_오픈정렬(시즌미반영)'!AS62=""),"",'Calc_오픈정렬(시즌미반영)'!AS62/'Calc_오픈정렬(시즌미반영)'!$F62*100)</f>
        <v>134.66876971608832</v>
      </c>
      <c r="AT62">
        <f>IF(OR('Calc_오픈정렬(시즌미반영)'!$F62="",'Calc_오픈정렬(시즌미반영)'!AT62=""),"",'Calc_오픈정렬(시즌미반영)'!AT62/'Calc_오픈정렬(시즌미반영)'!$F62*100)</f>
        <v>148.5532470357881</v>
      </c>
      <c r="AU62">
        <f>IF(OR('Calc_오픈정렬(시즌미반영)'!$F62="",'Calc_오픈정렬(시즌미반영)'!AU62=""),"",'Calc_오픈정렬(시즌미반영)'!AU62/'Calc_오픈정렬(시즌미반영)'!$F62*100)</f>
        <v>134.84346785597739</v>
      </c>
      <c r="AV62">
        <f>IF(OR('Calc_오픈정렬(시즌미반영)'!$F62="",'Calc_오픈정렬(시즌미반영)'!AV62=""),"",'Calc_오픈정렬(시즌미반영)'!AV62/'Calc_오픈정렬(시즌미반영)'!$F62*100)</f>
        <v>154.54976612640053</v>
      </c>
      <c r="AW62">
        <f>IF(OR('Calc_오픈정렬(시즌미반영)'!$F62="",'Calc_오픈정렬(시즌미반영)'!AW62=""),"",'Calc_오픈정렬(시즌미반영)'!AW62/'Calc_오픈정렬(시즌미반영)'!$F62*100)</f>
        <v>170.30523224192319</v>
      </c>
      <c r="AX62">
        <f>IF(OR('Calc_오픈정렬(시즌미반영)'!$F62="",'Calc_오픈정렬(시즌미반영)'!AX62=""),"",'Calc_오픈정렬(시즌미반영)'!AX62/'Calc_오픈정렬(시즌미반영)'!$F62*100)</f>
        <v>187.23137169585556</v>
      </c>
      <c r="AY62">
        <f>IF(OR('Calc_오픈정렬(시즌미반영)'!$F62="",'Calc_오픈정렬(시즌미반영)'!AY62=""),"",'Calc_오픈정렬(시즌미반영)'!AY62/'Calc_오픈정렬(시즌미반영)'!$F62*100)</f>
        <v>154.40378548895899</v>
      </c>
      <c r="AZ62" t="str">
        <f>IF(OR('Calc_오픈정렬(시즌미반영)'!$F62="",'Calc_오픈정렬(시즌미반영)'!AZ62=""),"",'Calc_오픈정렬(시즌미반영)'!AZ62/'Calc_오픈정렬(시즌미반영)'!$F62*100)</f>
        <v/>
      </c>
      <c r="BA62" t="str">
        <f>IF(OR('Calc_오픈정렬(시즌미반영)'!$F62="",'Calc_오픈정렬(시즌미반영)'!BA62=""),"",'Calc_오픈정렬(시즌미반영)'!BA62/'Calc_오픈정렬(시즌미반영)'!$F62*100)</f>
        <v/>
      </c>
      <c r="BB62" t="str">
        <f>IF(OR('Calc_오픈정렬(시즌미반영)'!$F62="",'Calc_오픈정렬(시즌미반영)'!BB62=""),"",'Calc_오픈정렬(시즌미반영)'!BB62/'Calc_오픈정렬(시즌미반영)'!$F62*100)</f>
        <v/>
      </c>
      <c r="BC62" t="str">
        <f>IF(OR('Calc_오픈정렬(시즌미반영)'!$F62="",'Calc_오픈정렬(시즌미반영)'!BC62=""),"",'Calc_오픈정렬(시즌미반영)'!BC62/'Calc_오픈정렬(시즌미반영)'!$F62*100)</f>
        <v/>
      </c>
      <c r="BD62" t="str">
        <f>IF(OR('Calc_오픈정렬(시즌미반영)'!$F62="",'Calc_오픈정렬(시즌미반영)'!BD62=""),"",'Calc_오픈정렬(시즌미반영)'!BD62/'Calc_오픈정렬(시즌미반영)'!$F62*100)</f>
        <v/>
      </c>
      <c r="BE62" t="str">
        <f>IF(OR('Calc_오픈정렬(시즌미반영)'!$F62="",'Calc_오픈정렬(시즌미반영)'!BE62=""),"",'Calc_오픈정렬(시즌미반영)'!BE62/'Calc_오픈정렬(시즌미반영)'!$F62*100)</f>
        <v/>
      </c>
      <c r="BF62" t="str">
        <f>IF(OR('Calc_오픈정렬(시즌미반영)'!$F62="",'Calc_오픈정렬(시즌미반영)'!BF62=""),"",'Calc_오픈정렬(시즌미반영)'!BF62/'Calc_오픈정렬(시즌미반영)'!$F62*100)</f>
        <v/>
      </c>
      <c r="BG62" t="str">
        <f>IF(OR('Calc_오픈정렬(시즌미반영)'!$F62="",'Calc_오픈정렬(시즌미반영)'!BG62=""),"",'Calc_오픈정렬(시즌미반영)'!BG62/'Calc_오픈정렬(시즌미반영)'!$F62*100)</f>
        <v/>
      </c>
      <c r="BH62" t="str">
        <f>IF(OR('Calc_오픈정렬(시즌미반영)'!$F62="",'Calc_오픈정렬(시즌미반영)'!BH62=""),"",'Calc_오픈정렬(시즌미반영)'!BH62/'Calc_오픈정렬(시즌미반영)'!$F62*100)</f>
        <v/>
      </c>
      <c r="BI62" t="str">
        <f>IF(OR('Calc_오픈정렬(시즌미반영)'!$F62="",'Calc_오픈정렬(시즌미반영)'!BI62=""),"",'Calc_오픈정렬(시즌미반영)'!BI62/'Calc_오픈정렬(시즌미반영)'!$F62*100)</f>
        <v/>
      </c>
      <c r="BJ62" t="str">
        <f>IF(OR('Calc_오픈정렬(시즌미반영)'!$F62="",'Calc_오픈정렬(시즌미반영)'!BJ62=""),"",'Calc_오픈정렬(시즌미반영)'!BJ62/'Calc_오픈정렬(시즌미반영)'!$F62*100)</f>
        <v/>
      </c>
      <c r="BK62" t="str">
        <f>IF(OR('Calc_오픈정렬(시즌미반영)'!$F62="",'Calc_오픈정렬(시즌미반영)'!BK62=""),"",'Calc_오픈정렬(시즌미반영)'!BK62/'Calc_오픈정렬(시즌미반영)'!$F62*100)</f>
        <v/>
      </c>
      <c r="BL62" t="str">
        <f>IF(OR('Calc_오픈정렬(시즌미반영)'!$F62="",'Calc_오픈정렬(시즌미반영)'!BL62=""),"",'Calc_오픈정렬(시즌미반영)'!BL62/'Calc_오픈정렬(시즌미반영)'!$F62*100)</f>
        <v/>
      </c>
      <c r="BM62" t="str">
        <f>IF(OR('Calc_오픈정렬(시즌미반영)'!$F62="",'Calc_오픈정렬(시즌미반영)'!BM62=""),"",'Calc_오픈정렬(시즌미반영)'!BM62/'Calc_오픈정렬(시즌미반영)'!$F62*100)</f>
        <v/>
      </c>
      <c r="BN62" t="str">
        <f>IF(OR('Calc_오픈정렬(시즌미반영)'!$F62="",'Calc_오픈정렬(시즌미반영)'!BN62=""),"",'Calc_오픈정렬(시즌미반영)'!BN62/'Calc_오픈정렬(시즌미반영)'!$F62*100)</f>
        <v/>
      </c>
    </row>
    <row r="63" spans="1:66" x14ac:dyDescent="0.3">
      <c r="A63" t="str">
        <f>'Calc_오픈정렬(시즌미반영)'!A63</f>
        <v>(1052) #길병원사거리점</v>
      </c>
      <c r="B63" t="str">
        <f>'Calc_오픈정렬(시즌미반영)'!B63</f>
        <v>150-0</v>
      </c>
      <c r="C63">
        <f>'Calc_오픈정렬(시즌미반영)'!C63</f>
        <v>0</v>
      </c>
      <c r="D63" t="str">
        <f>'Calc_오픈정렬(시즌미반영)'!D63</f>
        <v>0</v>
      </c>
      <c r="E63" s="1">
        <f>'Calc_오픈정렬(시즌미반영)'!E63</f>
        <v>44866</v>
      </c>
      <c r="F63">
        <f>'Calc_오픈정렬(시즌미반영)'!F63</f>
        <v>4428916.666666667</v>
      </c>
      <c r="G63">
        <f>IF(OR('Calc_오픈정렬(시즌미반영)'!$F63="",'Calc_오픈정렬(시즌미반영)'!G63=""),"",'Calc_오픈정렬(시즌미반영)'!G63/'Calc_오픈정렬(시즌미반영)'!$F63*100)</f>
        <v>71.654543059815225</v>
      </c>
      <c r="H63">
        <f>IF(OR('Calc_오픈정렬(시즌미반영)'!$F63="",'Calc_오픈정렬(시즌미반영)'!H63=""),"",'Calc_오픈정렬(시즌미반영)'!H63/'Calc_오픈정렬(시즌미반영)'!$F63*100)</f>
        <v>89.280975407831107</v>
      </c>
      <c r="I63">
        <f>IF(OR('Calc_오픈정렬(시즌미반영)'!$F63="",'Calc_오픈정렬(시즌미반영)'!I63=""),"",'Calc_오픈정렬(시즌미반영)'!I63/'Calc_오픈정렬(시즌미반영)'!$F63*100)</f>
        <v>95.057105763260381</v>
      </c>
      <c r="J63">
        <f>IF(OR('Calc_오픈정렬(시즌미반영)'!$F63="",'Calc_오픈정렬(시즌미반영)'!J63=""),"",'Calc_오픈정렬(시즌미반영)'!J63/'Calc_오픈정렬(시즌미반영)'!$F63*100)</f>
        <v>87.154496020471512</v>
      </c>
      <c r="K63">
        <f>IF(OR('Calc_오픈정렬(시즌미반영)'!$F63="",'Calc_오픈정렬(시즌미반영)'!K63=""),"",'Calc_오픈정렬(시즌미반영)'!K63/'Calc_오픈정렬(시즌미반영)'!$F63*100)</f>
        <v>91.004195909458659</v>
      </c>
      <c r="L63">
        <f>IF(OR('Calc_오픈정렬(시즌미반영)'!$F63="",'Calc_오픈정렬(시즌미반영)'!L63=""),"",'Calc_오픈정렬(시즌미반영)'!L63/'Calc_오픈정렬(시즌미반영)'!$F63*100)</f>
        <v>105.04826236664346</v>
      </c>
      <c r="M63">
        <f>IF(OR('Calc_오픈정렬(시즌미반영)'!$F63="",'Calc_오픈정렬(시즌미반영)'!M63=""),"",'Calc_오픈정렬(시즌미반영)'!M63/'Calc_오픈정렬(시즌미반영)'!$F63*100)</f>
        <v>104.92407849925678</v>
      </c>
      <c r="N63">
        <f>IF(OR('Calc_오픈정렬(시즌미반영)'!$F63="",'Calc_오픈정렬(시즌미반영)'!N63=""),"",'Calc_오픈정렬(시즌미반영)'!N63/'Calc_오픈정렬(시즌미반영)'!$F63*100)</f>
        <v>102.89197885111105</v>
      </c>
      <c r="O63">
        <f>IF(OR('Calc_오픈정렬(시즌미반영)'!$F63="",'Calc_오픈정렬(시즌미반영)'!O63=""),"",'Calc_오픈정렬(시즌미반영)'!O63/'Calc_오픈정렬(시즌미반영)'!$F63*100)</f>
        <v>108.97698835305849</v>
      </c>
      <c r="P63">
        <f>IF(OR('Calc_오픈정렬(시즌미반영)'!$F63="",'Calc_오픈정렬(시즌미반영)'!P63=""),"",'Calc_오픈정렬(시즌미반영)'!P63/'Calc_오픈정렬(시즌미반영)'!$F63*100)</f>
        <v>85.69815793930043</v>
      </c>
      <c r="Q63">
        <f>IF(OR('Calc_오픈정렬(시즌미반영)'!$F63="",'Calc_오픈정렬(시즌미반영)'!Q63=""),"",'Calc_오픈정렬(시즌미반영)'!Q63/'Calc_오픈정렬(시즌미반영)'!$F63*100)</f>
        <v>117.23634447852183</v>
      </c>
      <c r="R63">
        <f>IF(OR('Calc_오픈정렬(시즌미반영)'!$F63="",'Calc_오픈정렬(시즌미반영)'!R63=""),"",'Calc_오픈정렬(시즌미반영)'!R63/'Calc_오픈정렬(시즌미반영)'!$F63*100)</f>
        <v>121.26667544734416</v>
      </c>
      <c r="S63">
        <f>IF(OR('Calc_오픈정렬(시즌미반영)'!$F63="",'Calc_오픈정렬(시즌미반영)'!S63=""),"",'Calc_오픈정렬(시즌미반영)'!S63/'Calc_오픈정렬(시즌미반영)'!$F63*100)</f>
        <v>119.25263890718196</v>
      </c>
      <c r="T63">
        <f>IF(OR('Calc_오픈정렬(시즌미반영)'!$F63="",'Calc_오픈정렬(시즌미반영)'!T63=""),"",'Calc_오픈정렬(시즌미반영)'!T63/'Calc_오픈정렬(시즌미반영)'!$F63*100)</f>
        <v>113.94772988127269</v>
      </c>
      <c r="U63">
        <f>IF(OR('Calc_오픈정렬(시즌미반영)'!$F63="",'Calc_오픈정렬(시즌미반영)'!U63=""),"",'Calc_오픈정렬(시즌미반영)'!U63/'Calc_오픈정렬(시즌미반영)'!$F63*100)</f>
        <v>108.8979622556306</v>
      </c>
      <c r="V63">
        <f>IF(OR('Calc_오픈정렬(시즌미반영)'!$F63="",'Calc_오픈정렬(시즌미반영)'!V63=""),"",'Calc_오픈정렬(시즌미반영)'!V63/'Calc_오픈정렬(시즌미반영)'!$F63*100)</f>
        <v>114.78879334675523</v>
      </c>
      <c r="W63">
        <f>IF(OR('Calc_오픈정렬(시즌미반영)'!$F63="",'Calc_오픈정렬(시즌미반영)'!W63=""),"",'Calc_오픈정렬(시즌미반영)'!W63/'Calc_오픈정렬(시즌미반영)'!$F63*100)</f>
        <v>124.77769206164035</v>
      </c>
      <c r="X63">
        <f>IF(OR('Calc_오픈정렬(시즌미반영)'!$F63="",'Calc_오픈정렬(시즌미반영)'!X63=""),"",'Calc_오픈정렬(시즌미반영)'!X63/'Calc_오픈정렬(시즌미반영)'!$F63*100)</f>
        <v>115.26407887557153</v>
      </c>
      <c r="Y63">
        <f>IF(OR('Calc_오픈정렬(시즌미반영)'!$F63="",'Calc_오픈정렬(시즌미반영)'!Y63=""),"",'Calc_오픈정렬(시즌미반영)'!Y63/'Calc_오픈정렬(시즌미반영)'!$F63*100)</f>
        <v>130.06792481231301</v>
      </c>
      <c r="Z63">
        <f>IF(OR('Calc_오픈정렬(시즌미반영)'!$F63="",'Calc_오픈정렬(시즌미반영)'!Z63=""),"",'Calc_오픈정렬(시즌미반영)'!Z63/'Calc_오픈정렬(시즌미반영)'!$F63*100)</f>
        <v>130.60417333057367</v>
      </c>
      <c r="AA63">
        <f>IF(OR('Calc_오픈정렬(시즌미반영)'!$F63="",'Calc_오픈정렬(시즌미반영)'!AA63=""),"",'Calc_오픈정렬(시즌미반영)'!AA63/'Calc_오픈정렬(시즌미반영)'!$F63*100)</f>
        <v>132.54144166180592</v>
      </c>
      <c r="AB63">
        <f>IF(OR('Calc_오픈정렬(시즌미반영)'!$F63="",'Calc_오픈정렬(시즌미반영)'!AB63=""),"",'Calc_오픈정렬(시즌미반영)'!AB63/'Calc_오픈정렬(시즌미반영)'!$F63*100)</f>
        <v>119.38924116130731</v>
      </c>
      <c r="AC63">
        <f>IF(OR('Calc_오픈정렬(시즌미반영)'!$F63="",'Calc_오픈정렬(시즌미반영)'!AC63=""),"",'Calc_오픈정렬(시즌미반영)'!AC63/'Calc_오픈정렬(시즌미반영)'!$F63*100)</f>
        <v>113.61694921632453</v>
      </c>
      <c r="AD63">
        <f>IF(OR('Calc_오픈정렬(시즌미반영)'!$F63="",'Calc_오픈정렬(시즌미반영)'!AD63=""),"",'Calc_오픈정렬(시즌미반영)'!AD63/'Calc_오픈정렬(시즌미반영)'!$F63*100)</f>
        <v>115.33068658626074</v>
      </c>
      <c r="AE63">
        <f>IF(OR('Calc_오픈정렬(시즌미반영)'!$F63="",'Calc_오픈정렬(시즌미반영)'!AE63=""),"",'Calc_오픈정렬(시즌미반영)'!AE63/'Calc_오픈정렬(시즌미반영)'!$F63*100)</f>
        <v>124.89510226353322</v>
      </c>
      <c r="AF63">
        <f>IF(OR('Calc_오픈정렬(시즌미반영)'!$F63="",'Calc_오픈정렬(시즌미반영)'!AF63=""),"",'Calc_오픈정렬(시즌미반영)'!AF63/'Calc_오픈정렬(시즌미반영)'!$F63*100)</f>
        <v>125.277814363934</v>
      </c>
      <c r="AG63">
        <f>IF(OR('Calc_오픈정렬(시즌미반영)'!$F63="",'Calc_오픈정렬(시즌미반영)'!AG63=""),"",'Calc_오픈정렬(시즌미반영)'!AG63/'Calc_오픈정렬(시즌미반영)'!$F63*100)</f>
        <v>120.36352004816828</v>
      </c>
      <c r="AH63">
        <f>IF(OR('Calc_오픈정렬(시즌미반영)'!$F63="",'Calc_오픈정렬(시즌미반영)'!AH63=""),"",'Calc_오픈정렬(시즌미반영)'!AH63/'Calc_오픈정렬(시즌미반영)'!$F63*100)</f>
        <v>105.87803638963629</v>
      </c>
      <c r="AI63">
        <f>IF(OR('Calc_오픈정렬(시즌미반영)'!$F63="",'Calc_오픈정렬(시즌미반영)'!AI63=""),"",'Calc_오픈정렬(시즌미반영)'!AI63/'Calc_오픈정렬(시즌미반영)'!$F63*100)</f>
        <v>120.00903155399175</v>
      </c>
      <c r="AJ63">
        <f>IF(OR('Calc_오픈정렬(시즌미반영)'!$F63="",'Calc_오픈정렬(시즌미반영)'!AJ63=""),"",'Calc_오픈정렬(시즌미반영)'!AJ63/'Calc_오픈정렬(시즌미반영)'!$F63*100)</f>
        <v>115.4819651156227</v>
      </c>
      <c r="AK63">
        <f>IF(OR('Calc_오픈정렬(시즌미반영)'!$F63="",'Calc_오픈정렬(시즌미반영)'!AK63=""),"",'Calc_오픈정렬(시즌미반영)'!AK63/'Calc_오픈정렬(시즌미반영)'!$F63*100)</f>
        <v>125.26313808869737</v>
      </c>
      <c r="AL63">
        <f>IF(OR('Calc_오픈정렬(시즌미반영)'!$F63="",'Calc_오픈정렬(시즌미반영)'!AL63=""),"",'Calc_오픈정렬(시즌미반영)'!AL63/'Calc_오픈정렬(시즌미반영)'!$F63*100)</f>
        <v>123.16555967411142</v>
      </c>
      <c r="AM63">
        <f>IF(OR('Calc_오픈정렬(시즌미반영)'!$F63="",'Calc_오픈정렬(시즌미반영)'!AM63=""),"",'Calc_오픈정렬(시즌미반영)'!AM63/'Calc_오픈정렬(시즌미반영)'!$F63*100)</f>
        <v>133.38702090428433</v>
      </c>
      <c r="AN63">
        <f>IF(OR('Calc_오픈정렬(시즌미반영)'!$F63="",'Calc_오픈정렬(시즌미반영)'!AN63=""),"",'Calc_오픈정렬(시즌미반영)'!AN63/'Calc_오픈정렬(시즌미반영)'!$F63*100)</f>
        <v>125.03283346190753</v>
      </c>
      <c r="AO63">
        <f>IF(OR('Calc_오픈정렬(시즌미반영)'!$F63="",'Calc_오픈정렬(시즌미반영)'!AO63=""),"",'Calc_오픈정렬(시즌미반영)'!AO63/'Calc_오픈정렬(시즌미반영)'!$F63*100)</f>
        <v>127.74681543643102</v>
      </c>
      <c r="AP63">
        <f>IF(OR('Calc_오픈정렬(시즌미반영)'!$F63="",'Calc_오픈정렬(시즌미반영)'!AP63=""),"",'Calc_오픈정렬(시즌미반영)'!AP63/'Calc_오픈정렬(시즌미반영)'!$F63*100)</f>
        <v>161.24146235911715</v>
      </c>
      <c r="AQ63">
        <f>IF(OR('Calc_오픈정렬(시즌미반영)'!$F63="",'Calc_오픈정렬(시즌미반영)'!AQ63=""),"",'Calc_오픈정렬(시즌미반영)'!AQ63/'Calc_오픈정렬(시즌미반영)'!$F63*100)</f>
        <v>134.40645756110411</v>
      </c>
      <c r="AR63">
        <f>IF(OR('Calc_오픈정렬(시즌미반영)'!$F63="",'Calc_오픈정렬(시즌미반영)'!AR63=""),"",'Calc_오픈정렬(시즌미반영)'!AR63/'Calc_오픈정렬(시즌미반영)'!$F63*100)</f>
        <v>135.79393004308804</v>
      </c>
      <c r="AS63">
        <f>IF(OR('Calc_오픈정렬(시즌미반영)'!$F63="",'Calc_오픈정렬(시즌미반영)'!AS63=""),"",'Calc_오픈정렬(시즌미반영)'!AS63/'Calc_오픈정렬(시즌미반영)'!$F63*100)</f>
        <v>129.03832765725252</v>
      </c>
      <c r="AT63">
        <f>IF(OR('Calc_오픈정렬(시즌미반영)'!$F63="",'Calc_오픈정렬(시즌미반영)'!AT63=""),"",'Calc_오픈정렬(시즌미반영)'!AT63/'Calc_오픈정렬(시즌미반영)'!$F63*100)</f>
        <v>122.095320526088</v>
      </c>
      <c r="AU63">
        <f>IF(OR('Calc_오픈정렬(시즌미반영)'!$F63="",'Calc_오픈정렬(시즌미반영)'!AU63=""),"",'Calc_오픈정렬(시즌미반영)'!AU63/'Calc_오픈정렬(시즌미반영)'!$F63*100)</f>
        <v>138.01230549231377</v>
      </c>
      <c r="AV63">
        <f>IF(OR('Calc_오픈정렬(시즌미반영)'!$F63="",'Calc_오픈정렬(시즌미반영)'!AV63=""),"",'Calc_오픈정렬(시즌미반영)'!AV63/'Calc_오픈정렬(시즌미반영)'!$F63*100)</f>
        <v>139.36703859107757</v>
      </c>
      <c r="AW63">
        <f>IF(OR('Calc_오픈정렬(시즌미반영)'!$F63="",'Calc_오픈정렬(시즌미반영)'!AW63=""),"",'Calc_오픈정렬(시즌미반영)'!AW63/'Calc_오픈정렬(시즌미반영)'!$F63*100)</f>
        <v>167.53984232411989</v>
      </c>
      <c r="AX63">
        <f>IF(OR('Calc_오픈정렬(시즌미반영)'!$F63="",'Calc_오픈정렬(시즌미반영)'!AX63=""),"",'Calc_오픈정렬(시즌미반영)'!AX63/'Calc_오픈정렬(시즌미반영)'!$F63*100)</f>
        <v>140.78725045628161</v>
      </c>
      <c r="AY63" t="str">
        <f>IF(OR('Calc_오픈정렬(시즌미반영)'!$F63="",'Calc_오픈정렬(시즌미반영)'!AY63=""),"",'Calc_오픈정렬(시즌미반영)'!AY63/'Calc_오픈정렬(시즌미반영)'!$F63*100)</f>
        <v/>
      </c>
      <c r="AZ63" t="str">
        <f>IF(OR('Calc_오픈정렬(시즌미반영)'!$F63="",'Calc_오픈정렬(시즌미반영)'!AZ63=""),"",'Calc_오픈정렬(시즌미반영)'!AZ63/'Calc_오픈정렬(시즌미반영)'!$F63*100)</f>
        <v/>
      </c>
      <c r="BA63" t="str">
        <f>IF(OR('Calc_오픈정렬(시즌미반영)'!$F63="",'Calc_오픈정렬(시즌미반영)'!BA63=""),"",'Calc_오픈정렬(시즌미반영)'!BA63/'Calc_오픈정렬(시즌미반영)'!$F63*100)</f>
        <v/>
      </c>
      <c r="BB63" t="str">
        <f>IF(OR('Calc_오픈정렬(시즌미반영)'!$F63="",'Calc_오픈정렬(시즌미반영)'!BB63=""),"",'Calc_오픈정렬(시즌미반영)'!BB63/'Calc_오픈정렬(시즌미반영)'!$F63*100)</f>
        <v/>
      </c>
      <c r="BC63" t="str">
        <f>IF(OR('Calc_오픈정렬(시즌미반영)'!$F63="",'Calc_오픈정렬(시즌미반영)'!BC63=""),"",'Calc_오픈정렬(시즌미반영)'!BC63/'Calc_오픈정렬(시즌미반영)'!$F63*100)</f>
        <v/>
      </c>
      <c r="BD63" t="str">
        <f>IF(OR('Calc_오픈정렬(시즌미반영)'!$F63="",'Calc_오픈정렬(시즌미반영)'!BD63=""),"",'Calc_오픈정렬(시즌미반영)'!BD63/'Calc_오픈정렬(시즌미반영)'!$F63*100)</f>
        <v/>
      </c>
      <c r="BE63" t="str">
        <f>IF(OR('Calc_오픈정렬(시즌미반영)'!$F63="",'Calc_오픈정렬(시즌미반영)'!BE63=""),"",'Calc_오픈정렬(시즌미반영)'!BE63/'Calc_오픈정렬(시즌미반영)'!$F63*100)</f>
        <v/>
      </c>
      <c r="BF63" t="str">
        <f>IF(OR('Calc_오픈정렬(시즌미반영)'!$F63="",'Calc_오픈정렬(시즌미반영)'!BF63=""),"",'Calc_오픈정렬(시즌미반영)'!BF63/'Calc_오픈정렬(시즌미반영)'!$F63*100)</f>
        <v/>
      </c>
      <c r="BG63" t="str">
        <f>IF(OR('Calc_오픈정렬(시즌미반영)'!$F63="",'Calc_오픈정렬(시즌미반영)'!BG63=""),"",'Calc_오픈정렬(시즌미반영)'!BG63/'Calc_오픈정렬(시즌미반영)'!$F63*100)</f>
        <v/>
      </c>
      <c r="BH63" t="str">
        <f>IF(OR('Calc_오픈정렬(시즌미반영)'!$F63="",'Calc_오픈정렬(시즌미반영)'!BH63=""),"",'Calc_오픈정렬(시즌미반영)'!BH63/'Calc_오픈정렬(시즌미반영)'!$F63*100)</f>
        <v/>
      </c>
      <c r="BI63" t="str">
        <f>IF(OR('Calc_오픈정렬(시즌미반영)'!$F63="",'Calc_오픈정렬(시즌미반영)'!BI63=""),"",'Calc_오픈정렬(시즌미반영)'!BI63/'Calc_오픈정렬(시즌미반영)'!$F63*100)</f>
        <v/>
      </c>
      <c r="BJ63" t="str">
        <f>IF(OR('Calc_오픈정렬(시즌미반영)'!$F63="",'Calc_오픈정렬(시즌미반영)'!BJ63=""),"",'Calc_오픈정렬(시즌미반영)'!BJ63/'Calc_오픈정렬(시즌미반영)'!$F63*100)</f>
        <v/>
      </c>
      <c r="BK63" t="str">
        <f>IF(OR('Calc_오픈정렬(시즌미반영)'!$F63="",'Calc_오픈정렬(시즌미반영)'!BK63=""),"",'Calc_오픈정렬(시즌미반영)'!BK63/'Calc_오픈정렬(시즌미반영)'!$F63*100)</f>
        <v/>
      </c>
      <c r="BL63" t="str">
        <f>IF(OR('Calc_오픈정렬(시즌미반영)'!$F63="",'Calc_오픈정렬(시즌미반영)'!BL63=""),"",'Calc_오픈정렬(시즌미반영)'!BL63/'Calc_오픈정렬(시즌미반영)'!$F63*100)</f>
        <v/>
      </c>
      <c r="BM63" t="str">
        <f>IF(OR('Calc_오픈정렬(시즌미반영)'!$F63="",'Calc_오픈정렬(시즌미반영)'!BM63=""),"",'Calc_오픈정렬(시즌미반영)'!BM63/'Calc_오픈정렬(시즌미반영)'!$F63*100)</f>
        <v/>
      </c>
      <c r="BN63" t="str">
        <f>IF(OR('Calc_오픈정렬(시즌미반영)'!$F63="",'Calc_오픈정렬(시즌미반영)'!BN63=""),"",'Calc_오픈정렬(시즌미반영)'!BN63/'Calc_오픈정렬(시즌미반영)'!$F63*100)</f>
        <v/>
      </c>
    </row>
    <row r="64" spans="1:66" x14ac:dyDescent="0.3">
      <c r="A64" t="str">
        <f>'Calc_오픈정렬(시즌미반영)'!A64</f>
        <v>(1053) #인하용현점</v>
      </c>
      <c r="B64" t="str">
        <f>'Calc_오픈정렬(시즌미반영)'!B64</f>
        <v>150-2</v>
      </c>
      <c r="C64">
        <f>'Calc_오픈정렬(시즌미반영)'!C64</f>
        <v>2</v>
      </c>
      <c r="D64" t="str">
        <f>'Calc_오픈정렬(시즌미반영)'!D64</f>
        <v>2</v>
      </c>
      <c r="E64" s="1">
        <f>'Calc_오픈정렬(시즌미반영)'!E64</f>
        <v>44866</v>
      </c>
      <c r="F64">
        <f>'Calc_오픈정렬(시즌미반영)'!F64</f>
        <v>5600650</v>
      </c>
      <c r="G64">
        <f>IF(OR('Calc_오픈정렬(시즌미반영)'!$F64="",'Calc_오픈정렬(시즌미반영)'!G64=""),"",'Calc_오픈정렬(시즌미반영)'!G64/'Calc_오픈정렬(시즌미반영)'!$F64*100)</f>
        <v>66.400507083999187</v>
      </c>
      <c r="H64">
        <f>IF(OR('Calc_오픈정렬(시즌미반영)'!$F64="",'Calc_오픈정렬(시즌미반영)'!H64=""),"",'Calc_오픈정렬(시즌미반영)'!H64/'Calc_오픈정렬(시즌미반영)'!$F64*100)</f>
        <v>81.169864212189651</v>
      </c>
      <c r="I64">
        <f>IF(OR('Calc_오픈정렬(시즌미반영)'!$F64="",'Calc_오픈정렬(시즌미반영)'!I64=""),"",'Calc_오픈정렬(시즌미반영)'!I64/'Calc_오픈정렬(시즌미반영)'!$F64*100)</f>
        <v>69.063412282502924</v>
      </c>
      <c r="J64">
        <f>IF(OR('Calc_오픈정렬(시즌미반영)'!$F64="",'Calc_오픈정렬(시즌미반영)'!J64=""),"",'Calc_오픈정렬(시즌미반영)'!J64/'Calc_오픈정렬(시즌미반영)'!$F64*100)</f>
        <v>74.357440654209782</v>
      </c>
      <c r="K64">
        <f>IF(OR('Calc_오픈정렬(시즌미반영)'!$F64="",'Calc_오픈정렬(시즌미반영)'!K64=""),"",'Calc_오픈정렬(시즌미반영)'!K64/'Calc_오픈정렬(시즌미반영)'!$F64*100)</f>
        <v>89.16107951755599</v>
      </c>
      <c r="L64">
        <f>IF(OR('Calc_오픈정렬(시즌미반영)'!$F64="",'Calc_오픈정렬(시즌미반영)'!L64=""),"",'Calc_오픈정렬(시즌미반영)'!L64/'Calc_오픈정렬(시즌미반영)'!$F64*100)</f>
        <v>102.56130984796408</v>
      </c>
      <c r="M64">
        <f>IF(OR('Calc_오픈정렬(시즌미반영)'!$F64="",'Calc_오픈정렬(시즌미반영)'!M64=""),"",'Calc_오픈정렬(시즌미반영)'!M64/'Calc_오픈정렬(시즌미반영)'!$F64*100)</f>
        <v>108.8909323025006</v>
      </c>
      <c r="N64">
        <f>IF(OR('Calc_오픈정렬(시즌미반영)'!$F64="",'Calc_오픈정렬(시즌미반영)'!N64=""),"",'Calc_오픈정렬(시즌미반영)'!N64/'Calc_오픈정렬(시즌미반영)'!$F64*100)</f>
        <v>109.60513511824522</v>
      </c>
      <c r="O64">
        <f>IF(OR('Calc_오픈정렬(시즌미반영)'!$F64="",'Calc_오픈정렬(시즌미반영)'!O64=""),"",'Calc_오픈정렬(시즌미반영)'!O64/'Calc_오픈정렬(시즌미반영)'!$F64*100)</f>
        <v>115.42410255952433</v>
      </c>
      <c r="P64">
        <f>IF(OR('Calc_오픈정렬(시즌미반영)'!$F64="",'Calc_오픈정렬(시즌미반영)'!P64=""),"",'Calc_오픈정렬(시즌미반영)'!P64/'Calc_오픈정렬(시즌미반영)'!$F64*100)</f>
        <v>100.96863756885361</v>
      </c>
      <c r="Q64">
        <f>IF(OR('Calc_오픈정렬(시즌미반영)'!$F64="",'Calc_오픈정렬(시즌미반영)'!Q64=""),"",'Calc_오픈정렬(시즌미반영)'!Q64/'Calc_오픈정렬(시즌미반영)'!$F64*100)</f>
        <v>102.34169248212261</v>
      </c>
      <c r="R64">
        <f>IF(OR('Calc_오픈정렬(시즌미반영)'!$F64="",'Calc_오픈정렬(시즌미반영)'!R64=""),"",'Calc_오픈정렬(시즌미반영)'!R64/'Calc_오픈정렬(시즌미반영)'!$F64*100)</f>
        <v>122.0822583093034</v>
      </c>
      <c r="S64">
        <f>IF(OR('Calc_오픈정렬(시즌미반영)'!$F64="",'Calc_오픈정렬(시즌미반영)'!S64=""),"",'Calc_오픈정렬(시즌미반영)'!S64/'Calc_오픈정렬(시즌미반영)'!$F64*100)</f>
        <v>120.10213100265148</v>
      </c>
      <c r="T64">
        <f>IF(OR('Calc_오픈정렬(시즌미반영)'!$F64="",'Calc_오픈정렬(시즌미반영)'!T64=""),"",'Calc_오픈정렬(시즌미반영)'!T64/'Calc_오픈정렬(시즌미반영)'!$F64*100)</f>
        <v>123.93382910912125</v>
      </c>
      <c r="U64">
        <f>IF(OR('Calc_오픈정렬(시즌미반영)'!$F64="",'Calc_오픈정렬(시즌미반영)'!U64=""),"",'Calc_오픈정렬(시즌미반영)'!U64/'Calc_오픈정렬(시즌미반영)'!$F64*100)</f>
        <v>109.44801049878139</v>
      </c>
      <c r="V64">
        <f>IF(OR('Calc_오픈정렬(시즌미반영)'!$F64="",'Calc_오픈정렬(시즌미반영)'!V64=""),"",'Calc_오픈정렬(시즌미반영)'!V64/'Calc_오픈정렬(시즌미반영)'!$F64*100)</f>
        <v>104.06827778918519</v>
      </c>
      <c r="W64">
        <f>IF(OR('Calc_오픈정렬(시즌미반영)'!$F64="",'Calc_오픈정렬(시즌미반영)'!W64=""),"",'Calc_오픈정렬(시즌미반영)'!W64/'Calc_오픈정렬(시즌미반영)'!$F64*100)</f>
        <v>117.36673421834966</v>
      </c>
      <c r="X64">
        <f>IF(OR('Calc_오픈정렬(시즌미반영)'!$F64="",'Calc_오픈정렬(시즌미반영)'!X64=""),"",'Calc_오픈정렬(시즌미반영)'!X64/'Calc_오픈정렬(시즌미반영)'!$F64*100)</f>
        <v>109.70333800541007</v>
      </c>
      <c r="Y64">
        <f>IF(OR('Calc_오픈정렬(시즌미반영)'!$F64="",'Calc_오픈정렬(시즌미반영)'!Y64=""),"",'Calc_오픈정렬(시즌미반영)'!Y64/'Calc_오픈정렬(시즌미반영)'!$F64*100)</f>
        <v>127.62982868059957</v>
      </c>
      <c r="Z64">
        <f>IF(OR('Calc_오픈정렬(시즌미반영)'!$F64="",'Calc_오픈정렬(시즌미반영)'!Z64=""),"",'Calc_오픈정렬(시즌미반영)'!Z64/'Calc_오픈정렬(시즌미반영)'!$F64*100)</f>
        <v>111.06746538348227</v>
      </c>
      <c r="AA64">
        <f>IF(OR('Calc_오픈정렬(시즌미반영)'!$F64="",'Calc_오픈정렬(시즌미반영)'!AA64=""),"",'Calc_오픈정렬(시즌미반영)'!AA64/'Calc_오픈정렬(시즌미반영)'!$F64*100)</f>
        <v>119.38257166578879</v>
      </c>
      <c r="AB64">
        <f>IF(OR('Calc_오픈정렬(시즌미반영)'!$F64="",'Calc_오픈정렬(시즌미반영)'!AB64=""),"",'Calc_오픈정렬(시즌미반영)'!AB64/'Calc_오픈정렬(시즌미반영)'!$F64*100)</f>
        <v>119.40399775026114</v>
      </c>
      <c r="AC64">
        <f>IF(OR('Calc_오픈정렬(시즌미반영)'!$F64="",'Calc_오픈정렬(시즌미반영)'!AC64=""),"",'Calc_오픈정렬(시즌미반영)'!AC64/'Calc_오픈정렬(시즌미반영)'!$F64*100)</f>
        <v>120.05749332666744</v>
      </c>
      <c r="AD64">
        <f>IF(OR('Calc_오픈정렬(시즌미반영)'!$F64="",'Calc_오픈정렬(시즌미반영)'!AD64=""),"",'Calc_오픈정렬(시즌미반영)'!AD64/'Calc_오픈정렬(시즌미반영)'!$F64*100)</f>
        <v>126.9424084704454</v>
      </c>
      <c r="AE64">
        <f>IF(OR('Calc_오픈정렬(시즌미반영)'!$F64="",'Calc_오픈정렬(시즌미반영)'!AE64=""),"",'Calc_오픈정렬(시즌미반영)'!AE64/'Calc_오픈정렬(시즌미반영)'!$F64*100)</f>
        <v>130.11525447939079</v>
      </c>
      <c r="AF64">
        <f>IF(OR('Calc_오픈정렬(시즌미반영)'!$F64="",'Calc_오픈정렬(시즌미반영)'!AF64=""),"",'Calc_오픈정렬(시즌미반영)'!AF64/'Calc_오픈정렬(시즌미반영)'!$F64*100)</f>
        <v>124.29450153107229</v>
      </c>
      <c r="AG64">
        <f>IF(OR('Calc_오픈정렬(시즌미반영)'!$F64="",'Calc_오픈정렬(시즌미반영)'!AG64=""),"",'Calc_오픈정렬(시즌미반영)'!AG64/'Calc_오픈정렬(시즌미반영)'!$F64*100)</f>
        <v>111.74238704436092</v>
      </c>
      <c r="AH64">
        <f>IF(OR('Calc_오픈정렬(시즌미반영)'!$F64="",'Calc_오픈정렬(시즌미반영)'!AH64=""),"",'Calc_오픈정렬(시즌미반영)'!AH64/'Calc_오픈정렬(시즌미반영)'!$F64*100)</f>
        <v>98.297519037968812</v>
      </c>
      <c r="AI64">
        <f>IF(OR('Calc_오픈정렬(시즌미반영)'!$F64="",'Calc_오픈정렬(시즌미반영)'!AI64=""),"",'Calc_오픈정렬(시즌미반영)'!AI64/'Calc_오픈정렬(시즌미반영)'!$F64*100)</f>
        <v>123.26783498343943</v>
      </c>
      <c r="AJ64">
        <f>IF(OR('Calc_오픈정렬(시즌미반영)'!$F64="",'Calc_오픈정렬(시즌미반영)'!AJ64=""),"",'Calc_오픈정렬(시즌미반영)'!AJ64/'Calc_오픈정렬(시즌미반영)'!$F64*100)</f>
        <v>115.85083874193174</v>
      </c>
      <c r="AK64">
        <f>IF(OR('Calc_오픈정렬(시즌미반영)'!$F64="",'Calc_오픈정렬(시즌미반영)'!AK64=""),"",'Calc_오픈정렬(시즌미반영)'!AK64/'Calc_오픈정렬(시즌미반영)'!$F64*100)</f>
        <v>139.35525340808655</v>
      </c>
      <c r="AL64">
        <f>IF(OR('Calc_오픈정렬(시즌미반영)'!$F64="",'Calc_오픈정렬(시즌미반영)'!AL64=""),"",'Calc_오픈정렬(시즌미반영)'!AL64/'Calc_오픈정렬(시즌미반영)'!$F64*100)</f>
        <v>129.93491826841529</v>
      </c>
      <c r="AM64">
        <f>IF(OR('Calc_오픈정렬(시즌미반영)'!$F64="",'Calc_오픈정렬(시즌미반영)'!AM64=""),"",'Calc_오픈정렬(시즌미반영)'!AM64/'Calc_오픈정렬(시즌미반영)'!$F64*100)</f>
        <v>122.2393829287672</v>
      </c>
      <c r="AN64">
        <f>IF(OR('Calc_오픈정렬(시즌미반영)'!$F64="",'Calc_오픈정렬(시즌미반영)'!AN64=""),"",'Calc_오픈정렬(시즌미반영)'!AN64/'Calc_오픈정렬(시즌미반영)'!$F64*100)</f>
        <v>123.26247846232134</v>
      </c>
      <c r="AO64">
        <f>IF(OR('Calc_오픈정렬(시즌미반영)'!$F64="",'Calc_오픈정렬(시즌미반영)'!AO64=""),"",'Calc_오픈정렬(시즌미반영)'!AO64/'Calc_오픈정렬(시즌미반영)'!$F64*100)</f>
        <v>122.25545249212144</v>
      </c>
      <c r="AP64">
        <f>IF(OR('Calc_오픈정렬(시즌미반영)'!$F64="",'Calc_오픈정렬(시즌미반영)'!AP64=""),"",'Calc_오픈정렬(시즌미반영)'!AP64/'Calc_오픈정렬(시즌미반영)'!$F64*100)</f>
        <v>158.95119316507908</v>
      </c>
      <c r="AQ64">
        <f>IF(OR('Calc_오픈정렬(시즌미반영)'!$F64="",'Calc_오픈정렬(시즌미반영)'!AQ64=""),"",'Calc_오픈정렬(시즌미반영)'!AQ64/'Calc_오픈정렬(시즌미반영)'!$F64*100)</f>
        <v>138.97315490166321</v>
      </c>
      <c r="AR64">
        <f>IF(OR('Calc_오픈정렬(시즌미반영)'!$F64="",'Calc_오픈정렬(시즌미반영)'!AR64=""),"",'Calc_오픈정렬(시즌미반영)'!AR64/'Calc_오픈정렬(시즌미반영)'!$F64*100)</f>
        <v>137.20907394677403</v>
      </c>
      <c r="AS64">
        <f>IF(OR('Calc_오픈정렬(시즌미반영)'!$F64="",'Calc_오픈정렬(시즌미반영)'!AS64=""),"",'Calc_오픈정렬(시즌미반영)'!AS64/'Calc_오픈정렬(시즌미반영)'!$F64*100)</f>
        <v>134.98611768276896</v>
      </c>
      <c r="AT64">
        <f>IF(OR('Calc_오픈정렬(시즌미반영)'!$F64="",'Calc_오픈정렬(시즌미반영)'!AT64=""),"",'Calc_오픈정렬(시즌미반영)'!AT64/'Calc_오픈정렬(시즌미반영)'!$F64*100)</f>
        <v>118.57730799103676</v>
      </c>
      <c r="AU64">
        <f>IF(OR('Calc_오픈정렬(시즌미반영)'!$F64="",'Calc_오픈정렬(시즌미반영)'!AU64=""),"",'Calc_오픈정렬(시즌미반영)'!AU64/'Calc_오픈정렬(시즌미반영)'!$F64*100)</f>
        <v>138.53034915590155</v>
      </c>
      <c r="AV64">
        <f>IF(OR('Calc_오픈정렬(시즌미반영)'!$F64="",'Calc_오픈정렬(시즌미반영)'!AV64=""),"",'Calc_오픈정렬(시즌미반영)'!AV64/'Calc_오픈정렬(시즌미반영)'!$F64*100)</f>
        <v>132.77565996803941</v>
      </c>
      <c r="AW64">
        <f>IF(OR('Calc_오픈정렬(시즌미반영)'!$F64="",'Calc_오픈정렬(시즌미반영)'!AW64=""),"",'Calc_오픈정렬(시즌미반영)'!AW64/'Calc_오픈정렬(시즌미반영)'!$F64*100)</f>
        <v>148.74344942104932</v>
      </c>
      <c r="AX64">
        <f>IF(OR('Calc_오픈정렬(시즌미반영)'!$F64="",'Calc_오픈정렬(시즌미반영)'!AX64=""),"",'Calc_오픈정렬(시즌미반영)'!AX64/'Calc_오픈정렬(시즌미반영)'!$F64*100)</f>
        <v>120.68599180452269</v>
      </c>
      <c r="AY64" t="str">
        <f>IF(OR('Calc_오픈정렬(시즌미반영)'!$F64="",'Calc_오픈정렬(시즌미반영)'!AY64=""),"",'Calc_오픈정렬(시즌미반영)'!AY64/'Calc_오픈정렬(시즌미반영)'!$F64*100)</f>
        <v/>
      </c>
      <c r="AZ64" t="str">
        <f>IF(OR('Calc_오픈정렬(시즌미반영)'!$F64="",'Calc_오픈정렬(시즌미반영)'!AZ64=""),"",'Calc_오픈정렬(시즌미반영)'!AZ64/'Calc_오픈정렬(시즌미반영)'!$F64*100)</f>
        <v/>
      </c>
      <c r="BA64" t="str">
        <f>IF(OR('Calc_오픈정렬(시즌미반영)'!$F64="",'Calc_오픈정렬(시즌미반영)'!BA64=""),"",'Calc_오픈정렬(시즌미반영)'!BA64/'Calc_오픈정렬(시즌미반영)'!$F64*100)</f>
        <v/>
      </c>
      <c r="BB64" t="str">
        <f>IF(OR('Calc_오픈정렬(시즌미반영)'!$F64="",'Calc_오픈정렬(시즌미반영)'!BB64=""),"",'Calc_오픈정렬(시즌미반영)'!BB64/'Calc_오픈정렬(시즌미반영)'!$F64*100)</f>
        <v/>
      </c>
      <c r="BC64" t="str">
        <f>IF(OR('Calc_오픈정렬(시즌미반영)'!$F64="",'Calc_오픈정렬(시즌미반영)'!BC64=""),"",'Calc_오픈정렬(시즌미반영)'!BC64/'Calc_오픈정렬(시즌미반영)'!$F64*100)</f>
        <v/>
      </c>
      <c r="BD64" t="str">
        <f>IF(OR('Calc_오픈정렬(시즌미반영)'!$F64="",'Calc_오픈정렬(시즌미반영)'!BD64=""),"",'Calc_오픈정렬(시즌미반영)'!BD64/'Calc_오픈정렬(시즌미반영)'!$F64*100)</f>
        <v/>
      </c>
      <c r="BE64" t="str">
        <f>IF(OR('Calc_오픈정렬(시즌미반영)'!$F64="",'Calc_오픈정렬(시즌미반영)'!BE64=""),"",'Calc_오픈정렬(시즌미반영)'!BE64/'Calc_오픈정렬(시즌미반영)'!$F64*100)</f>
        <v/>
      </c>
      <c r="BF64" t="str">
        <f>IF(OR('Calc_오픈정렬(시즌미반영)'!$F64="",'Calc_오픈정렬(시즌미반영)'!BF64=""),"",'Calc_오픈정렬(시즌미반영)'!BF64/'Calc_오픈정렬(시즌미반영)'!$F64*100)</f>
        <v/>
      </c>
      <c r="BG64" t="str">
        <f>IF(OR('Calc_오픈정렬(시즌미반영)'!$F64="",'Calc_오픈정렬(시즌미반영)'!BG64=""),"",'Calc_오픈정렬(시즌미반영)'!BG64/'Calc_오픈정렬(시즌미반영)'!$F64*100)</f>
        <v/>
      </c>
      <c r="BH64" t="str">
        <f>IF(OR('Calc_오픈정렬(시즌미반영)'!$F64="",'Calc_오픈정렬(시즌미반영)'!BH64=""),"",'Calc_오픈정렬(시즌미반영)'!BH64/'Calc_오픈정렬(시즌미반영)'!$F64*100)</f>
        <v/>
      </c>
      <c r="BI64" t="str">
        <f>IF(OR('Calc_오픈정렬(시즌미반영)'!$F64="",'Calc_오픈정렬(시즌미반영)'!BI64=""),"",'Calc_오픈정렬(시즌미반영)'!BI64/'Calc_오픈정렬(시즌미반영)'!$F64*100)</f>
        <v/>
      </c>
      <c r="BJ64" t="str">
        <f>IF(OR('Calc_오픈정렬(시즌미반영)'!$F64="",'Calc_오픈정렬(시즌미반영)'!BJ64=""),"",'Calc_오픈정렬(시즌미반영)'!BJ64/'Calc_오픈정렬(시즌미반영)'!$F64*100)</f>
        <v/>
      </c>
      <c r="BK64" t="str">
        <f>IF(OR('Calc_오픈정렬(시즌미반영)'!$F64="",'Calc_오픈정렬(시즌미반영)'!BK64=""),"",'Calc_오픈정렬(시즌미반영)'!BK64/'Calc_오픈정렬(시즌미반영)'!$F64*100)</f>
        <v/>
      </c>
      <c r="BL64" t="str">
        <f>IF(OR('Calc_오픈정렬(시즌미반영)'!$F64="",'Calc_오픈정렬(시즌미반영)'!BL64=""),"",'Calc_오픈정렬(시즌미반영)'!BL64/'Calc_오픈정렬(시즌미반영)'!$F64*100)</f>
        <v/>
      </c>
      <c r="BM64" t="str">
        <f>IF(OR('Calc_오픈정렬(시즌미반영)'!$F64="",'Calc_오픈정렬(시즌미반영)'!BM64=""),"",'Calc_오픈정렬(시즌미반영)'!BM64/'Calc_오픈정렬(시즌미반영)'!$F64*100)</f>
        <v/>
      </c>
      <c r="BN64" t="str">
        <f>IF(OR('Calc_오픈정렬(시즌미반영)'!$F64="",'Calc_오픈정렬(시즌미반영)'!BN64=""),"",'Calc_오픈정렬(시즌미반영)'!BN64/'Calc_오픈정렬(시즌미반영)'!$F64*100)</f>
        <v/>
      </c>
    </row>
    <row r="65" spans="1:66" x14ac:dyDescent="0.3">
      <c r="A65" t="str">
        <f>'Calc_오픈정렬(시즌미반영)'!A65</f>
        <v>(1054) #성대율전점</v>
      </c>
      <c r="B65" t="str">
        <f>'Calc_오픈정렬(시즌미반영)'!B65</f>
        <v>150-1</v>
      </c>
      <c r="C65">
        <f>'Calc_오픈정렬(시즌미반영)'!C65</f>
        <v>1</v>
      </c>
      <c r="D65" t="str">
        <f>'Calc_오픈정렬(시즌미반영)'!D65</f>
        <v>1</v>
      </c>
      <c r="E65" s="1">
        <f>'Calc_오픈정렬(시즌미반영)'!E65</f>
        <v>44866</v>
      </c>
      <c r="F65">
        <f>'Calc_오픈정렬(시즌미반영)'!F65</f>
        <v>5030083.333333333</v>
      </c>
      <c r="G65">
        <f>IF(OR('Calc_오픈정렬(시즌미반영)'!$F65="",'Calc_오픈정렬(시즌미반영)'!G65=""),"",'Calc_오픈정렬(시즌미반영)'!G65/'Calc_오픈정렬(시즌미반영)'!$F65*100)</f>
        <v>49.542519176289332</v>
      </c>
      <c r="H65">
        <f>IF(OR('Calc_오픈정렬(시즌미반영)'!$F65="",'Calc_오픈정렬(시즌미반영)'!H65=""),"",'Calc_오픈정렬(시즌미반영)'!H65/'Calc_오픈정렬(시즌미반영)'!$F65*100)</f>
        <v>63.57151140637167</v>
      </c>
      <c r="I65">
        <f>IF(OR('Calc_오픈정렬(시즌미반영)'!$F65="",'Calc_오픈정렬(시즌미반영)'!I65=""),"",'Calc_오픈정렬(시즌미반영)'!I65/'Calc_오픈정렬(시즌미반영)'!$F65*100)</f>
        <v>65.426351452096554</v>
      </c>
      <c r="J65">
        <f>IF(OR('Calc_오픈정렬(시즌미반영)'!$F65="",'Calc_오픈정렬(시즌미반영)'!J65=""),"",'Calc_오픈정렬(시즌미반영)'!J65/'Calc_오픈정렬(시즌미반영)'!$F65*100)</f>
        <v>71.15190271864283</v>
      </c>
      <c r="K65">
        <f>IF(OR('Calc_오픈정렬(시즌미반영)'!$F65="",'Calc_오픈정렬(시즌미반영)'!K65=""),"",'Calc_오픈정렬(시즌미반영)'!K65/'Calc_오픈정렬(시즌미반영)'!$F65*100)</f>
        <v>89.96868839151108</v>
      </c>
      <c r="L65">
        <f>IF(OR('Calc_오픈정렬(시즌미반영)'!$F65="",'Calc_오픈정렬(시즌미반영)'!L65=""),"",'Calc_오픈정렬(시즌미반영)'!L65/'Calc_오픈정렬(시즌미반영)'!$F65*100)</f>
        <v>98.566955484501591</v>
      </c>
      <c r="M65">
        <f>IF(OR('Calc_오픈정렬(시즌미반영)'!$F65="",'Calc_오픈정렬(시즌미반영)'!M65=""),"",'Calc_오픈정렬(시즌미반영)'!M65/'Calc_오픈정렬(시즌미반영)'!$F65*100)</f>
        <v>116.41954241977437</v>
      </c>
      <c r="N65">
        <f>IF(OR('Calc_오픈정렬(시즌미반영)'!$F65="",'Calc_오픈정렬(시즌미반영)'!N65=""),"",'Calc_오픈정렬(시즌미반영)'!N65/'Calc_오픈정렬(시즌미반영)'!$F65*100)</f>
        <v>111.11147926641377</v>
      </c>
      <c r="O65">
        <f>IF(OR('Calc_오픈정렬(시즌미반영)'!$F65="",'Calc_오픈정렬(시즌미반영)'!O65=""),"",'Calc_오픈정렬(시즌미반영)'!O65/'Calc_오픈정렬(시즌미반영)'!$F65*100)</f>
        <v>112.78143171915642</v>
      </c>
      <c r="P65">
        <f>IF(OR('Calc_오픈정렬(시즌미반영)'!$F65="",'Calc_오픈정렬(시즌미반영)'!P65=""),"",'Calc_오픈정렬(시즌미반영)'!P65/'Calc_오픈정렬(시즌미반영)'!$F65*100)</f>
        <v>114.23269992213517</v>
      </c>
      <c r="Q65">
        <f>IF(OR('Calc_오픈정렬(시즌미반영)'!$F65="",'Calc_오픈정렬(시즌미반영)'!Q65=""),"",'Calc_오픈정렬(시즌미반영)'!Q65/'Calc_오픈정렬(시즌미반영)'!$F65*100)</f>
        <v>135.31406040324052</v>
      </c>
      <c r="R65">
        <f>IF(OR('Calc_오픈정렬(시즌미반영)'!$F65="",'Calc_오픈정렬(시즌미반영)'!R65=""),"",'Calc_오픈정렬(시즌미반영)'!R65/'Calc_오픈정렬(시즌미반영)'!$F65*100)</f>
        <v>139.9372442471132</v>
      </c>
      <c r="S65">
        <f>IF(OR('Calc_오픈정렬(시즌미반영)'!$F65="",'Calc_오픈정렬(시즌미반영)'!S65=""),"",'Calc_오픈정렬(시즌미반영)'!S65/'Calc_오픈정렬(시즌미반영)'!$F65*100)</f>
        <v>126.83209357035172</v>
      </c>
      <c r="T65">
        <f>IF(OR('Calc_오픈정렬(시즌미반영)'!$F65="",'Calc_오픈정렬(시즌미반영)'!T65=""),"",'Calc_오픈정렬(시즌미반영)'!T65/'Calc_오픈정렬(시즌미반영)'!$F65*100)</f>
        <v>123.63731548516428</v>
      </c>
      <c r="U65">
        <f>IF(OR('Calc_오픈정렬(시즌미반영)'!$F65="",'Calc_오픈정렬(시즌미반영)'!U65=""),"",'Calc_오픈정렬(시즌미반영)'!U65/'Calc_오픈정렬(시즌미반영)'!$F65*100)</f>
        <v>108.86539321747486</v>
      </c>
      <c r="V65">
        <f>IF(OR('Calc_오픈정렬(시즌미반영)'!$F65="",'Calc_오픈정렬(시즌미반영)'!V65=""),"",'Calc_오픈정렬(시즌미반영)'!V65/'Calc_오픈정렬(시즌미반영)'!$F65*100)</f>
        <v>112.75916568645319</v>
      </c>
      <c r="W65">
        <f>IF(OR('Calc_오픈정렬(시즌미반영)'!$F65="",'Calc_오픈정렬(시즌미반영)'!W65=""),"",'Calc_오픈정렬(시즌미반영)'!W65/'Calc_오픈정렬(시즌미반영)'!$F65*100)</f>
        <v>140.98533821507266</v>
      </c>
      <c r="X65">
        <f>IF(OR('Calc_오픈정렬(시즌미반영)'!$F65="",'Calc_오픈정렬(시즌미반영)'!X65=""),"",'Calc_오픈정렬(시즌미반영)'!X65/'Calc_오픈정렬(시즌미반영)'!$F65*100)</f>
        <v>141.83582114279088</v>
      </c>
      <c r="Y65">
        <f>IF(OR('Calc_오픈정렬(시즌미반영)'!$F65="",'Calc_오픈정렬(시즌미반영)'!Y65=""),"",'Calc_오픈정렬(시즌미반영)'!Y65/'Calc_오픈정렬(시즌미반영)'!$F65*100)</f>
        <v>150.13111114792665</v>
      </c>
      <c r="Z65">
        <f>IF(OR('Calc_오픈정렬(시즌미반영)'!$F65="",'Calc_오픈정렬(시즌미반영)'!Z65=""),"",'Calc_오픈정렬(시즌미반영)'!Z65/'Calc_오픈정렬(시즌미반영)'!$F65*100)</f>
        <v>150.48140355527576</v>
      </c>
      <c r="AA65">
        <f>IF(OR('Calc_오픈정렬(시즌미반영)'!$F65="",'Calc_오픈정렬(시즌미반영)'!AA65=""),"",'Calc_오픈정렬(시즌미반영)'!AA65/'Calc_오픈정렬(시즌미반영)'!$F65*100)</f>
        <v>161.35597488444526</v>
      </c>
      <c r="AB65">
        <f>IF(OR('Calc_오픈정렬(시즌미반영)'!$F65="",'Calc_오픈정렬(시즌미반영)'!AB65=""),"",'Calc_오픈정렬(시즌미반영)'!AB65/'Calc_오픈정렬(시즌미반영)'!$F65*100)</f>
        <v>155.04275939762431</v>
      </c>
      <c r="AC65">
        <f>IF(OR('Calc_오픈정렬(시즌미반영)'!$F65="",'Calc_오픈정렬(시즌미반영)'!AC65=""),"",'Calc_오픈정렬(시즌미반영)'!AC65/'Calc_오픈정렬(시즌미반영)'!$F65*100)</f>
        <v>148.74664104305762</v>
      </c>
      <c r="AD65">
        <f>IF(OR('Calc_오픈정렬(시즌미반영)'!$F65="",'Calc_오픈정렬(시즌미반영)'!AD65=""),"",'Calc_오픈정렬(시즌미반영)'!AD65/'Calc_오픈정렬(시즌미반영)'!$F65*100)</f>
        <v>161.35716770762579</v>
      </c>
      <c r="AE65">
        <f>IF(OR('Calc_오픈정렬(시즌미반영)'!$F65="",'Calc_오픈정렬(시즌미반영)'!AE65=""),"",'Calc_오픈정렬(시즌미반영)'!AE65/'Calc_오픈정렬(시즌미반영)'!$F65*100)</f>
        <v>151.8257152797336</v>
      </c>
      <c r="AF65">
        <f>IF(OR('Calc_오픈정렬(시즌미반영)'!$F65="",'Calc_오픈정렬(시즌미반영)'!AF65=""),"",'Calc_오픈정렬(시즌미반영)'!AF65/'Calc_오픈정렬(시즌미반영)'!$F65*100)</f>
        <v>137.23788538957277</v>
      </c>
      <c r="AG65">
        <f>IF(OR('Calc_오픈정렬(시즌미반영)'!$F65="",'Calc_오픈정렬(시즌미반영)'!AG65=""),"",'Calc_오픈정렬(시즌미반영)'!AG65/'Calc_오픈정렬(시즌미반영)'!$F65*100)</f>
        <v>110.39538775036861</v>
      </c>
      <c r="AH65">
        <f>IF(OR('Calc_오픈정렬(시즌미반영)'!$F65="",'Calc_오픈정렬(시즌미반영)'!AH65=""),"",'Calc_오픈정렬(시즌미반영)'!AH65/'Calc_오픈정렬(시즌미반영)'!$F65*100)</f>
        <v>119.21273670084989</v>
      </c>
      <c r="AI65">
        <f>IF(OR('Calc_오픈정렬(시즌미반영)'!$F65="",'Calc_오픈정렬(시즌미반영)'!AI65=""),"",'Calc_오픈정렬(시즌미반영)'!AI65/'Calc_오픈정렬(시즌미반영)'!$F65*100)</f>
        <v>135.99814449727475</v>
      </c>
      <c r="AJ65">
        <f>IF(OR('Calc_오픈정렬(시즌미반영)'!$F65="",'Calc_오픈정렬(시즌미반영)'!AJ65=""),"",'Calc_오픈정렬(시즌미반영)'!AJ65/'Calc_오픈정렬(시즌미반영)'!$F65*100)</f>
        <v>139.26051589602559</v>
      </c>
      <c r="AK65">
        <f>IF(OR('Calc_오픈정렬(시즌미반영)'!$F65="",'Calc_오픈정렬(시즌미반영)'!AK65=""),"",'Calc_오픈정렬(시즌미반영)'!AK65/'Calc_오픈정렬(시즌미반영)'!$F65*100)</f>
        <v>176.00941004953529</v>
      </c>
      <c r="AL65">
        <f>IF(OR('Calc_오픈정렬(시즌미반영)'!$F65="",'Calc_오픈정렬(시즌미반영)'!AL65=""),"",'Calc_오픈정렬(시즌미반영)'!AL65/'Calc_오픈정렬(시즌미반영)'!$F65*100)</f>
        <v>152.69210251652558</v>
      </c>
      <c r="AM65">
        <f>IF(OR('Calc_오픈정렬(시즌미반영)'!$F65="",'Calc_오픈정렬(시즌미반영)'!AM65=""),"",'Calc_오픈정렬(시즌미반영)'!AM65/'Calc_오픈정렬(시즌미반영)'!$F65*100)</f>
        <v>144.83577144182502</v>
      </c>
      <c r="AN65">
        <f>IF(OR('Calc_오픈정렬(시즌미반영)'!$F65="",'Calc_오픈정렬(시즌미반영)'!AN65=""),"",'Calc_오픈정렬(시즌미반영)'!AN65/'Calc_오픈정렬(시즌미반영)'!$F65*100)</f>
        <v>152.7433939132884</v>
      </c>
      <c r="AO65">
        <f>IF(OR('Calc_오픈정렬(시즌미반영)'!$F65="",'Calc_오픈정렬(시즌미반영)'!AO65=""),"",'Calc_오픈정렬(시즌미반영)'!AO65/'Calc_오픈정렬(시즌미반영)'!$F65*100)</f>
        <v>164.20960554000101</v>
      </c>
      <c r="AP65">
        <f>IF(OR('Calc_오픈정렬(시즌미반영)'!$F65="",'Calc_오픈정렬(시즌미반영)'!AP65=""),"",'Calc_오픈정렬(시즌미반영)'!AP65/'Calc_오픈정렬(시즌미반영)'!$F65*100)</f>
        <v>168.19244213979226</v>
      </c>
      <c r="AQ65">
        <f>IF(OR('Calc_오픈정렬(시즌미반영)'!$F65="",'Calc_오픈정렬(시즌미반영)'!AQ65=""),"",'Calc_오픈정렬(시즌미반영)'!AQ65/'Calc_오픈정렬(시즌미반영)'!$F65*100)</f>
        <v>161.7257500704097</v>
      </c>
      <c r="AR65">
        <f>IF(OR('Calc_오픈정렬(시즌미반영)'!$F65="",'Calc_오픈정렬(시즌미반영)'!AR65=""),"",'Calc_오픈정렬(시즌미반영)'!AR65/'Calc_오픈정렬(시즌미반영)'!$F65*100)</f>
        <v>151.49450804327299</v>
      </c>
      <c r="AS65">
        <f>IF(OR('Calc_오픈정렬(시즌미반영)'!$F65="",'Calc_오픈정렬(시즌미반영)'!AS65=""),"",'Calc_오픈정렬(시즌미반영)'!AS65/'Calc_오픈정렬(시즌미반영)'!$F65*100)</f>
        <v>133.59102731896425</v>
      </c>
      <c r="AT65">
        <f>IF(OR('Calc_오픈정렬(시즌미반영)'!$F65="",'Calc_오픈정렬(시즌미반영)'!AT65=""),"",'Calc_오픈정렬(시즌미반영)'!AT65/'Calc_오픈정렬(시즌미반영)'!$F65*100)</f>
        <v>126.63885621510578</v>
      </c>
      <c r="AU65">
        <f>IF(OR('Calc_오픈정렬(시즌미반영)'!$F65="",'Calc_오픈정렬(시즌미반영)'!AU65=""),"",'Calc_오픈정렬(시즌미반영)'!AU65/'Calc_오픈정렬(시즌미반영)'!$F65*100)</f>
        <v>160.26215602789881</v>
      </c>
      <c r="AV65">
        <f>IF(OR('Calc_오픈정렬(시즌미반영)'!$F65="",'Calc_오픈정렬(시즌미반영)'!AV65=""),"",'Calc_오픈정렬(시즌미반영)'!AV65/'Calc_오픈정렬(시즌미반영)'!$F65*100)</f>
        <v>151.39987740428421</v>
      </c>
      <c r="AW65">
        <f>IF(OR('Calc_오픈정렬(시즌미반영)'!$F65="",'Calc_오픈정렬(시즌미반영)'!AW65=""),"",'Calc_오픈정렬(시즌미반영)'!AW65/'Calc_오픈정렬(시즌미반영)'!$F65*100)</f>
        <v>196.94425208329881</v>
      </c>
      <c r="AX65">
        <f>IF(OR('Calc_오픈정렬(시즌미반영)'!$F65="",'Calc_오픈정렬(시즌미반영)'!AX65=""),"",'Calc_오픈정렬(시즌미반영)'!AX65/'Calc_오픈정렬(시즌미반영)'!$F65*100)</f>
        <v>176.48137042129852</v>
      </c>
      <c r="AY65" t="str">
        <f>IF(OR('Calc_오픈정렬(시즌미반영)'!$F65="",'Calc_오픈정렬(시즌미반영)'!AY65=""),"",'Calc_오픈정렬(시즌미반영)'!AY65/'Calc_오픈정렬(시즌미반영)'!$F65*100)</f>
        <v/>
      </c>
      <c r="AZ65" t="str">
        <f>IF(OR('Calc_오픈정렬(시즌미반영)'!$F65="",'Calc_오픈정렬(시즌미반영)'!AZ65=""),"",'Calc_오픈정렬(시즌미반영)'!AZ65/'Calc_오픈정렬(시즌미반영)'!$F65*100)</f>
        <v/>
      </c>
      <c r="BA65" t="str">
        <f>IF(OR('Calc_오픈정렬(시즌미반영)'!$F65="",'Calc_오픈정렬(시즌미반영)'!BA65=""),"",'Calc_오픈정렬(시즌미반영)'!BA65/'Calc_오픈정렬(시즌미반영)'!$F65*100)</f>
        <v/>
      </c>
      <c r="BB65" t="str">
        <f>IF(OR('Calc_오픈정렬(시즌미반영)'!$F65="",'Calc_오픈정렬(시즌미반영)'!BB65=""),"",'Calc_오픈정렬(시즌미반영)'!BB65/'Calc_오픈정렬(시즌미반영)'!$F65*100)</f>
        <v/>
      </c>
      <c r="BC65" t="str">
        <f>IF(OR('Calc_오픈정렬(시즌미반영)'!$F65="",'Calc_오픈정렬(시즌미반영)'!BC65=""),"",'Calc_오픈정렬(시즌미반영)'!BC65/'Calc_오픈정렬(시즌미반영)'!$F65*100)</f>
        <v/>
      </c>
      <c r="BD65" t="str">
        <f>IF(OR('Calc_오픈정렬(시즌미반영)'!$F65="",'Calc_오픈정렬(시즌미반영)'!BD65=""),"",'Calc_오픈정렬(시즌미반영)'!BD65/'Calc_오픈정렬(시즌미반영)'!$F65*100)</f>
        <v/>
      </c>
      <c r="BE65" t="str">
        <f>IF(OR('Calc_오픈정렬(시즌미반영)'!$F65="",'Calc_오픈정렬(시즌미반영)'!BE65=""),"",'Calc_오픈정렬(시즌미반영)'!BE65/'Calc_오픈정렬(시즌미반영)'!$F65*100)</f>
        <v/>
      </c>
      <c r="BF65" t="str">
        <f>IF(OR('Calc_오픈정렬(시즌미반영)'!$F65="",'Calc_오픈정렬(시즌미반영)'!BF65=""),"",'Calc_오픈정렬(시즌미반영)'!BF65/'Calc_오픈정렬(시즌미반영)'!$F65*100)</f>
        <v/>
      </c>
      <c r="BG65" t="str">
        <f>IF(OR('Calc_오픈정렬(시즌미반영)'!$F65="",'Calc_오픈정렬(시즌미반영)'!BG65=""),"",'Calc_오픈정렬(시즌미반영)'!BG65/'Calc_오픈정렬(시즌미반영)'!$F65*100)</f>
        <v/>
      </c>
      <c r="BH65" t="str">
        <f>IF(OR('Calc_오픈정렬(시즌미반영)'!$F65="",'Calc_오픈정렬(시즌미반영)'!BH65=""),"",'Calc_오픈정렬(시즌미반영)'!BH65/'Calc_오픈정렬(시즌미반영)'!$F65*100)</f>
        <v/>
      </c>
      <c r="BI65" t="str">
        <f>IF(OR('Calc_오픈정렬(시즌미반영)'!$F65="",'Calc_오픈정렬(시즌미반영)'!BI65=""),"",'Calc_오픈정렬(시즌미반영)'!BI65/'Calc_오픈정렬(시즌미반영)'!$F65*100)</f>
        <v/>
      </c>
      <c r="BJ65" t="str">
        <f>IF(OR('Calc_오픈정렬(시즌미반영)'!$F65="",'Calc_오픈정렬(시즌미반영)'!BJ65=""),"",'Calc_오픈정렬(시즌미반영)'!BJ65/'Calc_오픈정렬(시즌미반영)'!$F65*100)</f>
        <v/>
      </c>
      <c r="BK65" t="str">
        <f>IF(OR('Calc_오픈정렬(시즌미반영)'!$F65="",'Calc_오픈정렬(시즌미반영)'!BK65=""),"",'Calc_오픈정렬(시즌미반영)'!BK65/'Calc_오픈정렬(시즌미반영)'!$F65*100)</f>
        <v/>
      </c>
      <c r="BL65" t="str">
        <f>IF(OR('Calc_오픈정렬(시즌미반영)'!$F65="",'Calc_오픈정렬(시즌미반영)'!BL65=""),"",'Calc_오픈정렬(시즌미반영)'!BL65/'Calc_오픈정렬(시즌미반영)'!$F65*100)</f>
        <v/>
      </c>
      <c r="BM65" t="str">
        <f>IF(OR('Calc_오픈정렬(시즌미반영)'!$F65="",'Calc_오픈정렬(시즌미반영)'!BM65=""),"",'Calc_오픈정렬(시즌미반영)'!BM65/'Calc_오픈정렬(시즌미반영)'!$F65*100)</f>
        <v/>
      </c>
      <c r="BN65" t="str">
        <f>IF(OR('Calc_오픈정렬(시즌미반영)'!$F65="",'Calc_오픈정렬(시즌미반영)'!BN65=""),"",'Calc_오픈정렬(시즌미반영)'!BN65/'Calc_오픈정렬(시즌미반영)'!$F65*100)</f>
        <v/>
      </c>
    </row>
    <row r="66" spans="1:66" x14ac:dyDescent="0.3">
      <c r="A66" t="str">
        <f>'Calc_오픈정렬(시즌미반영)'!A66</f>
        <v>(1055) #영통신원뽀송점</v>
      </c>
      <c r="B66" t="str">
        <f>'Calc_오픈정렬(시즌미반영)'!B66</f>
        <v>150-1</v>
      </c>
      <c r="C66">
        <f>'Calc_오픈정렬(시즌미반영)'!C66</f>
        <v>1</v>
      </c>
      <c r="D66" t="str">
        <f>'Calc_오픈정렬(시즌미반영)'!D66</f>
        <v>1</v>
      </c>
      <c r="E66" s="1">
        <f>'Calc_오픈정렬(시즌미반영)'!E66</f>
        <v>44866</v>
      </c>
      <c r="F66">
        <f>'Calc_오픈정렬(시즌미반영)'!F66</f>
        <v>4083713.3333333335</v>
      </c>
      <c r="G66">
        <f>IF(OR('Calc_오픈정렬(시즌미반영)'!$F66="",'Calc_오픈정렬(시즌미반영)'!G66=""),"",'Calc_오픈정렬(시즌미반영)'!G66/'Calc_오픈정렬(시즌미반영)'!$F66*100)</f>
        <v>63.46233901498146</v>
      </c>
      <c r="H66">
        <f>IF(OR('Calc_오픈정렬(시즌미반영)'!$F66="",'Calc_오픈정렬(시즌미반영)'!H66=""),"",'Calc_오픈정렬(시즌미반영)'!H66/'Calc_오픈정렬(시즌미반영)'!$F66*100)</f>
        <v>70.222362980098168</v>
      </c>
      <c r="I66">
        <f>IF(OR('Calc_오픈정렬(시즌미반영)'!$F66="",'Calc_오픈정렬(시즌미반영)'!I66=""),"",'Calc_오픈정렬(시즌미반영)'!I66/'Calc_오픈정렬(시즌미반영)'!$F66*100)</f>
        <v>70.150369679882857</v>
      </c>
      <c r="J66">
        <f>IF(OR('Calc_오픈정렬(시즌미반영)'!$F66="",'Calc_오픈정렬(시즌미반영)'!J66=""),"",'Calc_오픈정렬(시즌미반영)'!J66/'Calc_오픈정렬(시즌미반영)'!$F66*100)</f>
        <v>88.308843095418055</v>
      </c>
      <c r="K66">
        <f>IF(OR('Calc_오픈정렬(시즌미반영)'!$F66="",'Calc_오픈정렬(시즌미반영)'!K66=""),"",'Calc_오픈정렬(시즌미반영)'!K66/'Calc_오픈정렬(시즌미반영)'!$F66*100)</f>
        <v>100.74164526729757</v>
      </c>
      <c r="L66">
        <f>IF(OR('Calc_오픈정렬(시즌미반영)'!$F66="",'Calc_오픈정렬(시즌미반영)'!L66=""),"",'Calc_오픈정렬(시즌미반영)'!L66/'Calc_오픈정렬(시즌미반영)'!$F66*100)</f>
        <v>92.966858594383865</v>
      </c>
      <c r="M66">
        <f>IF(OR('Calc_오픈정렬(시즌미반영)'!$F66="",'Calc_오픈정렬(시즌미반영)'!M66=""),"",'Calc_오픈정렬(시즌미반영)'!M66/'Calc_오픈정렬(시즌미반영)'!$F66*100)</f>
        <v>99.749900825555827</v>
      </c>
      <c r="N66">
        <f>IF(OR('Calc_오픈정렬(시즌미반영)'!$F66="",'Calc_오픈정렬(시즌미반영)'!N66=""),"",'Calc_오픈정렬(시즌미반영)'!N66/'Calc_오픈정렬(시즌미반영)'!$F66*100)</f>
        <v>104.69637927572455</v>
      </c>
      <c r="O66">
        <f>IF(OR('Calc_오픈정렬(시즌미반영)'!$F66="",'Calc_오픈정렬(시즌미반영)'!O66=""),"",'Calc_오픈정렬(시즌미반영)'!O66/'Calc_오픈정렬(시즌미반영)'!$F66*100)</f>
        <v>113.53637294162012</v>
      </c>
      <c r="P66">
        <f>IF(OR('Calc_오픈정렬(시즌미반영)'!$F66="",'Calc_오픈정렬(시즌미반영)'!P66=""),"",'Calc_오픈정렬(시즌미반영)'!P66/'Calc_오픈정렬(시즌미반영)'!$F66*100)</f>
        <v>109.22656993553252</v>
      </c>
      <c r="Q66">
        <f>IF(OR('Calc_오픈정렬(시즌미반영)'!$F66="",'Calc_오픈정렬(시즌미반영)'!Q66=""),"",'Calc_오픈정렬(시즌미반영)'!Q66/'Calc_오픈정렬(시즌미반영)'!$F66*100)</f>
        <v>109.81427034545356</v>
      </c>
      <c r="R66">
        <f>IF(OR('Calc_오픈정렬(시즌미반영)'!$F66="",'Calc_오픈정렬(시즌미반영)'!R66=""),"",'Calc_오픈정렬(시즌미반영)'!R66/'Calc_오픈정렬(시즌미반영)'!$F66*100)</f>
        <v>134.10588728885637</v>
      </c>
      <c r="S66">
        <f>IF(OR('Calc_오픈정렬(시즌미반영)'!$F66="",'Calc_오픈정렬(시즌미반영)'!S66=""),"",'Calc_오픈정렬(시즌미반영)'!S66/'Calc_오픈정렬(시즌미반영)'!$F66*100)</f>
        <v>116.45038747414527</v>
      </c>
      <c r="T66">
        <f>IF(OR('Calc_오픈정렬(시즌미반영)'!$F66="",'Calc_오픈정렬(시즌미반영)'!T66=""),"",'Calc_오픈정렬(시즌미반영)'!T66/'Calc_오픈정렬(시즌미반영)'!$F66*100)</f>
        <v>131.2851701964062</v>
      </c>
      <c r="U66">
        <f>IF(OR('Calc_오픈정렬(시즌미반영)'!$F66="",'Calc_오픈정렬(시즌미반영)'!U66=""),"",'Calc_오픈정렬(시즌미반영)'!U66/'Calc_오픈정렬(시즌미반영)'!$F66*100)</f>
        <v>119.44178256064333</v>
      </c>
      <c r="V66">
        <f>IF(OR('Calc_오픈정렬(시즌미반영)'!$F66="",'Calc_오픈정렬(시즌미반영)'!V66=""),"",'Calc_오픈정렬(시즌미반영)'!V66/'Calc_오픈정렬(시즌미반영)'!$F66*100)</f>
        <v>128.58860481555186</v>
      </c>
      <c r="W66">
        <f>IF(OR('Calc_오픈정렬(시즌미반영)'!$F66="",'Calc_오픈정렬(시즌미반영)'!W66=""),"",'Calc_오픈정렬(시즌미반영)'!W66/'Calc_오픈정렬(시즌미반영)'!$F66*100)</f>
        <v>124.52832960850991</v>
      </c>
      <c r="X66">
        <f>IF(OR('Calc_오픈정렬(시즌미반영)'!$F66="",'Calc_오픈정렬(시즌미반영)'!X66=""),"",'Calc_오픈정렬(시즌미반영)'!X66/'Calc_오픈정렬(시즌미반영)'!$F66*100)</f>
        <v>136.75176350935504</v>
      </c>
      <c r="Y66">
        <f>IF(OR('Calc_오픈정렬(시즌미반영)'!$F66="",'Calc_오픈정렬(시즌미반영)'!Y66=""),"",'Calc_오픈정렬(시즌미반영)'!Y66/'Calc_오픈정렬(시즌미반영)'!$F66*100)</f>
        <v>122.75371924571917</v>
      </c>
      <c r="Z66">
        <f>IF(OR('Calc_오픈정렬(시즌미반영)'!$F66="",'Calc_오픈정렬(시즌미반영)'!Z66=""),"",'Calc_오픈정렬(시즌미반영)'!Z66/'Calc_오픈정렬(시즌미반영)'!$F66*100)</f>
        <v>125.25609861612878</v>
      </c>
      <c r="AA66">
        <f>IF(OR('Calc_오픈정렬(시즌미반영)'!$F66="",'Calc_오픈정렬(시즌미반영)'!AA66=""),"",'Calc_오픈정렬(시즌미반영)'!AA66/'Calc_오픈정렬(시즌미반영)'!$F66*100)</f>
        <v>124.54351186909953</v>
      </c>
      <c r="AB66">
        <f>IF(OR('Calc_오픈정렬(시즌미반영)'!$F66="",'Calc_오픈정렬(시즌미반영)'!AB66=""),"",'Calc_오픈정렬(시즌미반영)'!AB66/'Calc_오픈정렬(시즌미반영)'!$F66*100)</f>
        <v>132.9263235911107</v>
      </c>
      <c r="AC66">
        <f>IF(OR('Calc_오픈정렬(시즌미반영)'!$F66="",'Calc_오픈정렬(시즌미반영)'!AC66=""),"",'Calc_오픈정렬(시즌미반영)'!AC66/'Calc_오픈정렬(시즌미반영)'!$F66*100)</f>
        <v>121.05306118451018</v>
      </c>
      <c r="AD66">
        <f>IF(OR('Calc_오픈정렬(시즌미반영)'!$F66="",'Calc_오픈정렬(시즌미반영)'!AD66=""),"",'Calc_오픈정렬(시즌미반영)'!AD66/'Calc_오픈정렬(시즌미반영)'!$F66*100)</f>
        <v>133.24074331041845</v>
      </c>
      <c r="AE66">
        <f>IF(OR('Calc_오픈정렬(시즌미반영)'!$F66="",'Calc_오픈정렬(시즌미반영)'!AE66=""),"",'Calc_오픈정렬(시즌미반영)'!AE66/'Calc_오픈정렬(시즌미반영)'!$F66*100)</f>
        <v>121.96718019710819</v>
      </c>
      <c r="AF66">
        <f>IF(OR('Calc_오픈정렬(시즌미반영)'!$F66="",'Calc_오픈정렬(시즌미반영)'!AF66=""),"",'Calc_오픈정렬(시즌미반영)'!AF66/'Calc_오픈정렬(시즌미반영)'!$F66*100)</f>
        <v>116.64677736112721</v>
      </c>
      <c r="AG66">
        <f>IF(OR('Calc_오픈정렬(시즌미반영)'!$F66="",'Calc_오픈정렬(시즌미반영)'!AG66=""),"",'Calc_오픈정렬(시즌미반영)'!AG66/'Calc_오픈정렬(시즌미반영)'!$F66*100)</f>
        <v>109.08846033920108</v>
      </c>
      <c r="AH66">
        <f>IF(OR('Calc_오픈정렬(시즌미반영)'!$F66="",'Calc_오픈정렬(시즌미반영)'!AH66=""),"",'Calc_오픈정렬(시즌미반영)'!AH66/'Calc_오픈정렬(시즌미반영)'!$F66*100)</f>
        <v>93.746541138212436</v>
      </c>
      <c r="AI66">
        <f>IF(OR('Calc_오픈정렬(시즌미반영)'!$F66="",'Calc_오픈정렬(시즌미반영)'!AI66=""),"",'Calc_오픈정렬(시즌미반영)'!AI66/'Calc_오픈정렬(시즌미반영)'!$F66*100)</f>
        <v>119.9349611546354</v>
      </c>
      <c r="AJ66">
        <f>IF(OR('Calc_오픈정렬(시즌미반영)'!$F66="",'Calc_오픈정렬(시즌미반영)'!AJ66=""),"",'Calc_오픈정렬(시즌미반영)'!AJ66/'Calc_오픈정렬(시즌미반영)'!$F66*100)</f>
        <v>119.45941357294096</v>
      </c>
      <c r="AK66">
        <f>IF(OR('Calc_오픈정렬(시즌미반영)'!$F66="",'Calc_오픈정렬(시즌미반영)'!AK66=""),"",'Calc_오픈정렬(시즌미반영)'!AK66/'Calc_오픈정렬(시즌미반영)'!$F66*100)</f>
        <v>145.49601098346764</v>
      </c>
      <c r="AL66">
        <f>IF(OR('Calc_오픈정렬(시즌미반영)'!$F66="",'Calc_오픈정렬(시즌미반영)'!AL66=""),"",'Calc_오픈정렬(시즌미반영)'!AL66/'Calc_오픈정렬(시즌미반영)'!$F66*100)</f>
        <v>151.39162559565884</v>
      </c>
      <c r="AM66">
        <f>IF(OR('Calc_오픈정렬(시즌미반영)'!$F66="",'Calc_오픈정렬(시즌미반영)'!AM66=""),"",'Calc_오픈정렬(시즌미반영)'!AM66/'Calc_오픈정렬(시즌미반영)'!$F66*100)</f>
        <v>129.62148828598808</v>
      </c>
      <c r="AN66">
        <f>IF(OR('Calc_오픈정렬(시즌미반영)'!$F66="",'Calc_오픈정렬(시즌미반영)'!AN66=""),"",'Calc_오픈정렬(시즌미반영)'!AN66/'Calc_오픈정렬(시즌미반영)'!$F66*100)</f>
        <v>154.27649998285872</v>
      </c>
      <c r="AO66">
        <f>IF(OR('Calc_오픈정렬(시즌미반영)'!$F66="",'Calc_오픈정렬(시즌미반영)'!AO66=""),"",'Calc_오픈정렬(시즌미반영)'!AO66/'Calc_오픈정렬(시즌미반영)'!$F66*100)</f>
        <v>146.90037008800815</v>
      </c>
      <c r="AP66">
        <f>IF(OR('Calc_오픈정렬(시즌미반영)'!$F66="",'Calc_오픈정렬(시즌미반영)'!AP66=""),"",'Calc_오픈정렬(시즌미반영)'!AP66/'Calc_오픈정렬(시즌미반영)'!$F66*100)</f>
        <v>173.39341481690681</v>
      </c>
      <c r="AQ66">
        <f>IF(OR('Calc_오픈정렬(시즌미반영)'!$F66="",'Calc_오픈정렬(시즌미반영)'!AQ66=""),"",'Calc_오픈정렬(시즌미반영)'!AQ66/'Calc_오픈정렬(시즌미반영)'!$F66*100)</f>
        <v>153.18141821903922</v>
      </c>
      <c r="AR66">
        <f>IF(OR('Calc_오픈정렬(시즌미반영)'!$F66="",'Calc_오픈정렬(시즌미반영)'!AR66=""),"",'Calc_오픈정렬(시즌미반영)'!AR66/'Calc_오픈정렬(시즌미반영)'!$F66*100)</f>
        <v>134.784926137486</v>
      </c>
      <c r="AS66">
        <f>IF(OR('Calc_오픈정렬(시즌미반영)'!$F66="",'Calc_오픈정렬(시즌미반영)'!AS66=""),"",'Calc_오픈정렬(시즌미반영)'!AS66/'Calc_오픈정렬(시즌미반영)'!$F66*100)</f>
        <v>137.26208336530314</v>
      </c>
      <c r="AT66">
        <f>IF(OR('Calc_오픈정렬(시즌미반영)'!$F66="",'Calc_오픈정렬(시즌미반영)'!AT66=""),"",'Calc_오픈정렬(시즌미반영)'!AT66/'Calc_오픈정렬(시즌미반영)'!$F66*100)</f>
        <v>126.95455280080057</v>
      </c>
      <c r="AU66">
        <f>IF(OR('Calc_오픈정렬(시즌미반영)'!$F66="",'Calc_오픈정렬(시즌미반영)'!AU66=""),"",'Calc_오픈정렬(시즌미반영)'!AU66/'Calc_오픈정렬(시즌미반영)'!$F66*100)</f>
        <v>142.46421149378753</v>
      </c>
      <c r="AV66">
        <f>IF(OR('Calc_오픈정렬(시즌미반영)'!$F66="",'Calc_오픈정렬(시즌미반영)'!AV66=""),"",'Calc_오픈정렬(시즌미반영)'!AV66/'Calc_오픈정렬(시즌미반영)'!$F66*100)</f>
        <v>156.91062219515896</v>
      </c>
      <c r="AW66">
        <f>IF(OR('Calc_오픈정렬(시즌미반영)'!$F66="",'Calc_오픈정렬(시즌미반영)'!AW66=""),"",'Calc_오픈정렬(시즌미반영)'!AW66/'Calc_오픈정렬(시즌미반영)'!$F66*100)</f>
        <v>161.1334945156124</v>
      </c>
      <c r="AX66">
        <f>IF(OR('Calc_오픈정렬(시즌미반영)'!$F66="",'Calc_오픈정렬(시즌미반영)'!AX66=""),"",'Calc_오픈정렬(시즌미반영)'!AX66/'Calc_오픈정렬(시즌미반영)'!$F66*100)</f>
        <v>137.89043305357706</v>
      </c>
      <c r="AY66" t="str">
        <f>IF(OR('Calc_오픈정렬(시즌미반영)'!$F66="",'Calc_오픈정렬(시즌미반영)'!AY66=""),"",'Calc_오픈정렬(시즌미반영)'!AY66/'Calc_오픈정렬(시즌미반영)'!$F66*100)</f>
        <v/>
      </c>
      <c r="AZ66" t="str">
        <f>IF(OR('Calc_오픈정렬(시즌미반영)'!$F66="",'Calc_오픈정렬(시즌미반영)'!AZ66=""),"",'Calc_오픈정렬(시즌미반영)'!AZ66/'Calc_오픈정렬(시즌미반영)'!$F66*100)</f>
        <v/>
      </c>
      <c r="BA66" t="str">
        <f>IF(OR('Calc_오픈정렬(시즌미반영)'!$F66="",'Calc_오픈정렬(시즌미반영)'!BA66=""),"",'Calc_오픈정렬(시즌미반영)'!BA66/'Calc_오픈정렬(시즌미반영)'!$F66*100)</f>
        <v/>
      </c>
      <c r="BB66" t="str">
        <f>IF(OR('Calc_오픈정렬(시즌미반영)'!$F66="",'Calc_오픈정렬(시즌미반영)'!BB66=""),"",'Calc_오픈정렬(시즌미반영)'!BB66/'Calc_오픈정렬(시즌미반영)'!$F66*100)</f>
        <v/>
      </c>
      <c r="BC66" t="str">
        <f>IF(OR('Calc_오픈정렬(시즌미반영)'!$F66="",'Calc_오픈정렬(시즌미반영)'!BC66=""),"",'Calc_오픈정렬(시즌미반영)'!BC66/'Calc_오픈정렬(시즌미반영)'!$F66*100)</f>
        <v/>
      </c>
      <c r="BD66" t="str">
        <f>IF(OR('Calc_오픈정렬(시즌미반영)'!$F66="",'Calc_오픈정렬(시즌미반영)'!BD66=""),"",'Calc_오픈정렬(시즌미반영)'!BD66/'Calc_오픈정렬(시즌미반영)'!$F66*100)</f>
        <v/>
      </c>
      <c r="BE66" t="str">
        <f>IF(OR('Calc_오픈정렬(시즌미반영)'!$F66="",'Calc_오픈정렬(시즌미반영)'!BE66=""),"",'Calc_오픈정렬(시즌미반영)'!BE66/'Calc_오픈정렬(시즌미반영)'!$F66*100)</f>
        <v/>
      </c>
      <c r="BF66" t="str">
        <f>IF(OR('Calc_오픈정렬(시즌미반영)'!$F66="",'Calc_오픈정렬(시즌미반영)'!BF66=""),"",'Calc_오픈정렬(시즌미반영)'!BF66/'Calc_오픈정렬(시즌미반영)'!$F66*100)</f>
        <v/>
      </c>
      <c r="BG66" t="str">
        <f>IF(OR('Calc_오픈정렬(시즌미반영)'!$F66="",'Calc_오픈정렬(시즌미반영)'!BG66=""),"",'Calc_오픈정렬(시즌미반영)'!BG66/'Calc_오픈정렬(시즌미반영)'!$F66*100)</f>
        <v/>
      </c>
      <c r="BH66" t="str">
        <f>IF(OR('Calc_오픈정렬(시즌미반영)'!$F66="",'Calc_오픈정렬(시즌미반영)'!BH66=""),"",'Calc_오픈정렬(시즌미반영)'!BH66/'Calc_오픈정렬(시즌미반영)'!$F66*100)</f>
        <v/>
      </c>
      <c r="BI66" t="str">
        <f>IF(OR('Calc_오픈정렬(시즌미반영)'!$F66="",'Calc_오픈정렬(시즌미반영)'!BI66=""),"",'Calc_오픈정렬(시즌미반영)'!BI66/'Calc_오픈정렬(시즌미반영)'!$F66*100)</f>
        <v/>
      </c>
      <c r="BJ66" t="str">
        <f>IF(OR('Calc_오픈정렬(시즌미반영)'!$F66="",'Calc_오픈정렬(시즌미반영)'!BJ66=""),"",'Calc_오픈정렬(시즌미반영)'!BJ66/'Calc_오픈정렬(시즌미반영)'!$F66*100)</f>
        <v/>
      </c>
      <c r="BK66" t="str">
        <f>IF(OR('Calc_오픈정렬(시즌미반영)'!$F66="",'Calc_오픈정렬(시즌미반영)'!BK66=""),"",'Calc_오픈정렬(시즌미반영)'!BK66/'Calc_오픈정렬(시즌미반영)'!$F66*100)</f>
        <v/>
      </c>
      <c r="BL66" t="str">
        <f>IF(OR('Calc_오픈정렬(시즌미반영)'!$F66="",'Calc_오픈정렬(시즌미반영)'!BL66=""),"",'Calc_오픈정렬(시즌미반영)'!BL66/'Calc_오픈정렬(시즌미반영)'!$F66*100)</f>
        <v/>
      </c>
      <c r="BM66" t="str">
        <f>IF(OR('Calc_오픈정렬(시즌미반영)'!$F66="",'Calc_오픈정렬(시즌미반영)'!BM66=""),"",'Calc_오픈정렬(시즌미반영)'!BM66/'Calc_오픈정렬(시즌미반영)'!$F66*100)</f>
        <v/>
      </c>
      <c r="BN66" t="str">
        <f>IF(OR('Calc_오픈정렬(시즌미반영)'!$F66="",'Calc_오픈정렬(시즌미반영)'!BN66=""),"",'Calc_오픈정렬(시즌미반영)'!BN66/'Calc_오픈정렬(시즌미반영)'!$F66*100)</f>
        <v/>
      </c>
    </row>
    <row r="67" spans="1:66" x14ac:dyDescent="0.3">
      <c r="A67" t="str">
        <f>'Calc_오픈정렬(시즌미반영)'!A67</f>
        <v>(1056) #매탄삼성점</v>
      </c>
      <c r="B67" t="str">
        <f>'Calc_오픈정렬(시즌미반영)'!B67</f>
        <v>150-0</v>
      </c>
      <c r="C67">
        <f>'Calc_오픈정렬(시즌미반영)'!C67</f>
        <v>0</v>
      </c>
      <c r="D67" t="str">
        <f>'Calc_오픈정렬(시즌미반영)'!D67</f>
        <v>0</v>
      </c>
      <c r="E67" s="1">
        <f>'Calc_오픈정렬(시즌미반영)'!E67</f>
        <v>44866</v>
      </c>
      <c r="F67">
        <f>'Calc_오픈정렬(시즌미반영)'!F67</f>
        <v>3902666.6666666665</v>
      </c>
      <c r="G67">
        <f>IF(OR('Calc_오픈정렬(시즌미반영)'!$F67="",'Calc_오픈정렬(시즌미반영)'!G67=""),"",'Calc_오픈정렬(시즌미반영)'!G67/'Calc_오픈정렬(시즌미반영)'!$F67*100)</f>
        <v>58.247352237786131</v>
      </c>
      <c r="H67">
        <f>IF(OR('Calc_오픈정렬(시즌미반영)'!$F67="",'Calc_오픈정렬(시즌미반영)'!H67=""),"",'Calc_오픈정렬(시즌미반영)'!H67/'Calc_오픈정렬(시즌미반영)'!$F67*100)</f>
        <v>77.663563375469764</v>
      </c>
      <c r="I67">
        <f>IF(OR('Calc_오픈정렬(시즌미반영)'!$F67="",'Calc_오픈정렬(시즌미반영)'!I67=""),"",'Calc_오픈정렬(시즌미반영)'!I67/'Calc_오픈정렬(시즌미반영)'!$F67*100)</f>
        <v>95.806286299965834</v>
      </c>
      <c r="J67">
        <f>IF(OR('Calc_오픈정렬(시즌미반영)'!$F67="",'Calc_오픈정렬(시즌미반영)'!J67=""),"",'Calc_오픈정렬(시즌미반영)'!J67/'Calc_오픈정렬(시즌미반영)'!$F67*100)</f>
        <v>81.841475913905029</v>
      </c>
      <c r="K67">
        <f>IF(OR('Calc_오픈정렬(시즌미반영)'!$F67="",'Calc_오픈정렬(시즌미반영)'!K67=""),"",'Calc_오픈정렬(시즌미반영)'!K67/'Calc_오픈정렬(시즌미반영)'!$F67*100)</f>
        <v>89.336351212845926</v>
      </c>
      <c r="L67">
        <f>IF(OR('Calc_오픈정렬(시즌미반영)'!$F67="",'Calc_오픈정렬(시즌미반영)'!L67=""),"",'Calc_오픈정렬(시즌미반영)'!L67/'Calc_오픈정렬(시즌미반영)'!$F67*100)</f>
        <v>94.563546293132902</v>
      </c>
      <c r="M67">
        <f>IF(OR('Calc_오픈정렬(시즌미반영)'!$F67="",'Calc_오픈정렬(시즌미반영)'!M67=""),"",'Calc_오픈정렬(시즌미반영)'!M67/'Calc_오픈정렬(시즌미반영)'!$F67*100)</f>
        <v>111.91065937820295</v>
      </c>
      <c r="N67">
        <f>IF(OR('Calc_오픈정렬(시즌미반영)'!$F67="",'Calc_오픈정렬(시즌미반영)'!N67=""),"",'Calc_오픈정렬(시즌미반영)'!N67/'Calc_오픈정렬(시즌미반영)'!$F67*100)</f>
        <v>106.68346429791595</v>
      </c>
      <c r="O67">
        <f>IF(OR('Calc_오픈정렬(시즌미반영)'!$F67="",'Calc_오픈정렬(시즌미반영)'!O67=""),"",'Calc_오픈정렬(시즌미반영)'!O67/'Calc_오픈정렬(시즌미반영)'!$F67*100)</f>
        <v>115.66450290399727</v>
      </c>
      <c r="P67">
        <f>IF(OR('Calc_오픈정렬(시즌미반영)'!$F67="",'Calc_오픈정렬(시즌미반영)'!P67=""),"",'Calc_오픈정렬(시즌미반영)'!P67/'Calc_오픈정렬(시즌미반영)'!$F67*100)</f>
        <v>100.99504612230955</v>
      </c>
      <c r="Q67">
        <f>IF(OR('Calc_오픈정렬(시즌미반영)'!$F67="",'Calc_오픈정렬(시즌미반영)'!Q67=""),"",'Calc_오픈정렬(시즌미반영)'!Q67/'Calc_오픈정렬(시즌미반영)'!$F67*100)</f>
        <v>118.34215920737958</v>
      </c>
      <c r="R67">
        <f>IF(OR('Calc_오픈정렬(시즌미반영)'!$F67="",'Calc_오픈정렬(시즌미반영)'!R67=""),"",'Calc_오픈정렬(시즌미반영)'!R67/'Calc_오픈정렬(시즌미반영)'!$F67*100)</f>
        <v>125.86265801161601</v>
      </c>
      <c r="S67">
        <f>IF(OR('Calc_오픈정렬(시즌미반영)'!$F67="",'Calc_오픈정렬(시즌미반영)'!S67=""),"",'Calc_오픈정렬(시즌미반영)'!S67/'Calc_오픈정렬(시즌미반영)'!$F67*100)</f>
        <v>107.15749914588315</v>
      </c>
      <c r="T67">
        <f>IF(OR('Calc_오픈정렬(시즌미반영)'!$F67="",'Calc_오픈정렬(시즌미반영)'!T67=""),"",'Calc_오픈정렬(시즌미반영)'!T67/'Calc_오픈정렬(시즌미반영)'!$F67*100)</f>
        <v>140.87034506320467</v>
      </c>
      <c r="U67">
        <f>IF(OR('Calc_오픈정렬(시즌미반영)'!$F67="",'Calc_오픈정렬(시즌미반영)'!U67=""),"",'Calc_오픈정렬(시즌미반영)'!U67/'Calc_오픈정렬(시즌미반영)'!$F67*100)</f>
        <v>124.68577041339255</v>
      </c>
      <c r="V67">
        <f>IF(OR('Calc_오픈정렬(시즌미반영)'!$F67="",'Calc_오픈정렬(시즌미반영)'!V67=""),"",'Calc_오픈정렬(시즌미반영)'!V67/'Calc_오픈정렬(시즌미반영)'!$F67*100)</f>
        <v>119.76400751622822</v>
      </c>
      <c r="W67">
        <f>IF(OR('Calc_오픈정렬(시즌미반영)'!$F67="",'Calc_오픈정렬(시즌미반영)'!W67=""),"",'Calc_오픈정렬(시즌미반영)'!W67/'Calc_오픈정렬(시즌미반영)'!$F67*100)</f>
        <v>144.48402801503246</v>
      </c>
      <c r="X67">
        <f>IF(OR('Calc_오픈정렬(시즌미반영)'!$F67="",'Calc_오픈정렬(시즌미반영)'!X67=""),"",'Calc_오픈정렬(시즌미반영)'!X67/'Calc_오픈정렬(시즌미반영)'!$F67*100)</f>
        <v>127.01212845917323</v>
      </c>
      <c r="Y67">
        <f>IF(OR('Calc_오픈정렬(시즌미반영)'!$F67="",'Calc_오픈정렬(시즌미반영)'!Y67=""),"",'Calc_오픈정렬(시즌미반영)'!Y67/'Calc_오픈정렬(시즌미반영)'!$F67*100)</f>
        <v>133.80184489238127</v>
      </c>
      <c r="Z67">
        <f>IF(OR('Calc_오픈정렬(시즌미반영)'!$F67="",'Calc_오픈정렬(시즌미반영)'!Z67=""),"",'Calc_오픈정렬(시즌미반영)'!Z67/'Calc_오픈정렬(시즌미반영)'!$F67*100)</f>
        <v>141.26879057055007</v>
      </c>
      <c r="AA67">
        <f>IF(OR('Calc_오픈정렬(시즌미반영)'!$F67="",'Calc_오픈정렬(시즌미반영)'!AA67=""),"",'Calc_오픈정렬(시즌미반영)'!AA67/'Calc_오픈정렬(시즌미반영)'!$F67*100)</f>
        <v>152.03296891014691</v>
      </c>
      <c r="AB67">
        <f>IF(OR('Calc_오픈정렬(시즌미반영)'!$F67="",'Calc_오픈정렬(시즌미반영)'!AB67=""),"",'Calc_오픈정렬(시즌미반영)'!AB67/'Calc_오픈정렬(시즌미반영)'!$F67*100)</f>
        <v>132.50734540485138</v>
      </c>
      <c r="AC67">
        <f>IF(OR('Calc_오픈정렬(시즌미반영)'!$F67="",'Calc_오픈정렬(시즌미반영)'!AC67=""),"",'Calc_오픈정렬(시즌미반영)'!AC67/'Calc_오픈정렬(시즌미반영)'!$F67*100)</f>
        <v>135.91322172873251</v>
      </c>
      <c r="AD67">
        <f>IF(OR('Calc_오픈정렬(시즌미반영)'!$F67="",'Calc_오픈정렬(시즌미반영)'!AD67=""),"",'Calc_오픈정렬(시즌미반영)'!AD67/'Calc_오픈정렬(시즌미반영)'!$F67*100)</f>
        <v>161.41527160915615</v>
      </c>
      <c r="AE67">
        <f>IF(OR('Calc_오픈정렬(시즌미반영)'!$F67="",'Calc_오픈정렬(시즌미반영)'!AE67=""),"",'Calc_오픈정렬(시즌미반영)'!AE67/'Calc_오픈정렬(시즌미반영)'!$F67*100)</f>
        <v>145.213785445849</v>
      </c>
      <c r="AF67">
        <f>IF(OR('Calc_오픈정렬(시즌미반영)'!$F67="",'Calc_오픈정렬(시즌미반영)'!AF67=""),"",'Calc_오픈정렬(시즌미반영)'!AF67/'Calc_오픈정렬(시즌미반영)'!$F67*100)</f>
        <v>146.27972326614284</v>
      </c>
      <c r="AG67">
        <f>IF(OR('Calc_오픈정렬(시즌미반영)'!$F67="",'Calc_오픈정렬(시즌미반영)'!AG67=""),"",'Calc_오픈정렬(시즌미반영)'!AG67/'Calc_오픈정렬(시즌미반영)'!$F67*100)</f>
        <v>146.29817218995561</v>
      </c>
      <c r="AH67">
        <f>IF(OR('Calc_오픈정렬(시즌미반영)'!$F67="",'Calc_오픈정렬(시즌미반영)'!AH67=""),"",'Calc_오픈정렬(시즌미반영)'!AH67/'Calc_오픈정렬(시즌미반영)'!$F67*100)</f>
        <v>142.85360437307824</v>
      </c>
      <c r="AI67">
        <f>IF(OR('Calc_오픈정렬(시즌미반영)'!$F67="",'Calc_오픈정렬(시즌미반영)'!AI67=""),"",'Calc_오픈정렬(시즌미반영)'!AI67/'Calc_오픈정렬(시즌미반영)'!$F67*100)</f>
        <v>154.14024598565084</v>
      </c>
      <c r="AJ67">
        <f>IF(OR('Calc_오픈정렬(시즌미반영)'!$F67="",'Calc_오픈정렬(시즌미반영)'!AJ67=""),"",'Calc_오픈정렬(시즌미반영)'!AJ67/'Calc_오픈정렬(시즌미반영)'!$F67*100)</f>
        <v>156.10736248718825</v>
      </c>
      <c r="AK67">
        <f>IF(OR('Calc_오픈정렬(시즌미반영)'!$F67="",'Calc_오픈정렬(시즌미반영)'!AK67=""),"",'Calc_오픈정렬(시즌미반영)'!AK67/'Calc_오픈정렬(시즌미반영)'!$F67*100)</f>
        <v>163.10181072770754</v>
      </c>
      <c r="AL67">
        <f>IF(OR('Calc_오픈정렬(시즌미반영)'!$F67="",'Calc_오픈정렬(시즌미반영)'!AL67=""),"",'Calc_오픈정렬(시즌미반영)'!AL67/'Calc_오픈정렬(시즌미반영)'!$F67*100)</f>
        <v>155.61744106593781</v>
      </c>
      <c r="AM67">
        <f>IF(OR('Calc_오픈정렬(시즌미반영)'!$F67="",'Calc_오픈정렬(시즌미반영)'!AM67=""),"",'Calc_오픈정렬(시즌미반영)'!AM67/'Calc_오픈정렬(시즌미반영)'!$F67*100)</f>
        <v>133.70140075162283</v>
      </c>
      <c r="AN67">
        <f>IF(OR('Calc_오픈정렬(시즌미반영)'!$F67="",'Calc_오픈정렬(시즌미반영)'!AN67=""),"",'Calc_오픈정렬(시즌미반영)'!AN67/'Calc_오픈정렬(시즌미반영)'!$F67*100)</f>
        <v>143.50802869832592</v>
      </c>
      <c r="AO67">
        <f>IF(OR('Calc_오픈정렬(시즌미반영)'!$F67="",'Calc_오픈정렬(시즌미반영)'!AO67=""),"",'Calc_오픈정렬(시즌미반영)'!AO67/'Calc_오픈정렬(시즌미반영)'!$F67*100)</f>
        <v>136.71421250427059</v>
      </c>
      <c r="AP67">
        <f>IF(OR('Calc_오픈정렬(시즌미반영)'!$F67="",'Calc_오픈정렬(시즌미반영)'!AP67=""),"",'Calc_오픈정렬(시즌미반영)'!AP67/'Calc_오픈정렬(시즌미반영)'!$F67*100)</f>
        <v>169.36291424666896</v>
      </c>
      <c r="AQ67">
        <f>IF(OR('Calc_오픈정렬(시즌미반영)'!$F67="",'Calc_오픈정렬(시즌미반영)'!AQ67=""),"",'Calc_오픈정렬(시즌미반영)'!AQ67/'Calc_오픈정렬(시즌미반영)'!$F67*100)</f>
        <v>161.52519644687393</v>
      </c>
      <c r="AR67">
        <f>IF(OR('Calc_오픈정렬(시즌미반영)'!$F67="",'Calc_오픈정렬(시즌미반영)'!AR67=""),"",'Calc_오픈정렬(시즌미반영)'!AR67/'Calc_오픈정렬(시즌미반영)'!$F67*100)</f>
        <v>148.44798428425011</v>
      </c>
      <c r="AS67">
        <f>IF(OR('Calc_오픈정렬(시즌미반영)'!$F67="",'Calc_오픈정렬(시즌미반영)'!AS67=""),"",'Calc_오픈정렬(시즌미반영)'!AS67/'Calc_오픈정렬(시즌미반영)'!$F67*100)</f>
        <v>175.82516228220021</v>
      </c>
      <c r="AT67">
        <f>IF(OR('Calc_오픈정렬(시즌미반영)'!$F67="",'Calc_오픈정렬(시즌미반영)'!AT67=""),"",'Calc_오픈정렬(시즌미반영)'!AT67/'Calc_오픈정렬(시즌미반영)'!$F67*100)</f>
        <v>147.95806286299967</v>
      </c>
      <c r="AU67">
        <f>IF(OR('Calc_오픈정렬(시즌미반영)'!$F67="",'Calc_오픈정렬(시즌미반영)'!AU67=""),"",'Calc_오픈정렬(시즌미반영)'!AU67/'Calc_오픈정렬(시즌미반영)'!$F67*100)</f>
        <v>160.40109326955928</v>
      </c>
      <c r="AV67">
        <f>IF(OR('Calc_오픈정렬(시즌미반영)'!$F67="",'Calc_오픈정렬(시즌미반영)'!AV67=""),"",'Calc_오픈정렬(시즌미반영)'!AV67/'Calc_오픈정렬(시즌미반영)'!$F67*100)</f>
        <v>165.8604373078237</v>
      </c>
      <c r="AW67">
        <f>IF(OR('Calc_오픈정렬(시즌미반영)'!$F67="",'Calc_오픈정렬(시즌미반영)'!AW67=""),"",'Calc_오픈정렬(시즌미반영)'!AW67/'Calc_오픈정렬(시즌미반영)'!$F67*100)</f>
        <v>174.89528527502563</v>
      </c>
      <c r="AX67">
        <f>IF(OR('Calc_오픈정렬(시즌미반영)'!$F67="",'Calc_오픈정렬(시즌미반영)'!AX67=""),"",'Calc_오픈정렬(시즌미반영)'!AX67/'Calc_오픈정렬(시즌미반영)'!$F67*100)</f>
        <v>163.99709600273317</v>
      </c>
      <c r="AY67" t="str">
        <f>IF(OR('Calc_오픈정렬(시즌미반영)'!$F67="",'Calc_오픈정렬(시즌미반영)'!AY67=""),"",'Calc_오픈정렬(시즌미반영)'!AY67/'Calc_오픈정렬(시즌미반영)'!$F67*100)</f>
        <v/>
      </c>
      <c r="AZ67" t="str">
        <f>IF(OR('Calc_오픈정렬(시즌미반영)'!$F67="",'Calc_오픈정렬(시즌미반영)'!AZ67=""),"",'Calc_오픈정렬(시즌미반영)'!AZ67/'Calc_오픈정렬(시즌미반영)'!$F67*100)</f>
        <v/>
      </c>
      <c r="BA67" t="str">
        <f>IF(OR('Calc_오픈정렬(시즌미반영)'!$F67="",'Calc_오픈정렬(시즌미반영)'!BA67=""),"",'Calc_오픈정렬(시즌미반영)'!BA67/'Calc_오픈정렬(시즌미반영)'!$F67*100)</f>
        <v/>
      </c>
      <c r="BB67" t="str">
        <f>IF(OR('Calc_오픈정렬(시즌미반영)'!$F67="",'Calc_오픈정렬(시즌미반영)'!BB67=""),"",'Calc_오픈정렬(시즌미반영)'!BB67/'Calc_오픈정렬(시즌미반영)'!$F67*100)</f>
        <v/>
      </c>
      <c r="BC67" t="str">
        <f>IF(OR('Calc_오픈정렬(시즌미반영)'!$F67="",'Calc_오픈정렬(시즌미반영)'!BC67=""),"",'Calc_오픈정렬(시즌미반영)'!BC67/'Calc_오픈정렬(시즌미반영)'!$F67*100)</f>
        <v/>
      </c>
      <c r="BD67" t="str">
        <f>IF(OR('Calc_오픈정렬(시즌미반영)'!$F67="",'Calc_오픈정렬(시즌미반영)'!BD67=""),"",'Calc_오픈정렬(시즌미반영)'!BD67/'Calc_오픈정렬(시즌미반영)'!$F67*100)</f>
        <v/>
      </c>
      <c r="BE67" t="str">
        <f>IF(OR('Calc_오픈정렬(시즌미반영)'!$F67="",'Calc_오픈정렬(시즌미반영)'!BE67=""),"",'Calc_오픈정렬(시즌미반영)'!BE67/'Calc_오픈정렬(시즌미반영)'!$F67*100)</f>
        <v/>
      </c>
      <c r="BF67" t="str">
        <f>IF(OR('Calc_오픈정렬(시즌미반영)'!$F67="",'Calc_오픈정렬(시즌미반영)'!BF67=""),"",'Calc_오픈정렬(시즌미반영)'!BF67/'Calc_오픈정렬(시즌미반영)'!$F67*100)</f>
        <v/>
      </c>
      <c r="BG67" t="str">
        <f>IF(OR('Calc_오픈정렬(시즌미반영)'!$F67="",'Calc_오픈정렬(시즌미반영)'!BG67=""),"",'Calc_오픈정렬(시즌미반영)'!BG67/'Calc_오픈정렬(시즌미반영)'!$F67*100)</f>
        <v/>
      </c>
      <c r="BH67" t="str">
        <f>IF(OR('Calc_오픈정렬(시즌미반영)'!$F67="",'Calc_오픈정렬(시즌미반영)'!BH67=""),"",'Calc_오픈정렬(시즌미반영)'!BH67/'Calc_오픈정렬(시즌미반영)'!$F67*100)</f>
        <v/>
      </c>
      <c r="BI67" t="str">
        <f>IF(OR('Calc_오픈정렬(시즌미반영)'!$F67="",'Calc_오픈정렬(시즌미반영)'!BI67=""),"",'Calc_오픈정렬(시즌미반영)'!BI67/'Calc_오픈정렬(시즌미반영)'!$F67*100)</f>
        <v/>
      </c>
      <c r="BJ67" t="str">
        <f>IF(OR('Calc_오픈정렬(시즌미반영)'!$F67="",'Calc_오픈정렬(시즌미반영)'!BJ67=""),"",'Calc_오픈정렬(시즌미반영)'!BJ67/'Calc_오픈정렬(시즌미반영)'!$F67*100)</f>
        <v/>
      </c>
      <c r="BK67" t="str">
        <f>IF(OR('Calc_오픈정렬(시즌미반영)'!$F67="",'Calc_오픈정렬(시즌미반영)'!BK67=""),"",'Calc_오픈정렬(시즌미반영)'!BK67/'Calc_오픈정렬(시즌미반영)'!$F67*100)</f>
        <v/>
      </c>
      <c r="BL67" t="str">
        <f>IF(OR('Calc_오픈정렬(시즌미반영)'!$F67="",'Calc_오픈정렬(시즌미반영)'!BL67=""),"",'Calc_오픈정렬(시즌미반영)'!BL67/'Calc_오픈정렬(시즌미반영)'!$F67*100)</f>
        <v/>
      </c>
      <c r="BM67" t="str">
        <f>IF(OR('Calc_오픈정렬(시즌미반영)'!$F67="",'Calc_오픈정렬(시즌미반영)'!BM67=""),"",'Calc_오픈정렬(시즌미반영)'!BM67/'Calc_오픈정렬(시즌미반영)'!$F67*100)</f>
        <v/>
      </c>
      <c r="BN67" t="str">
        <f>IF(OR('Calc_오픈정렬(시즌미반영)'!$F67="",'Calc_오픈정렬(시즌미반영)'!BN67=""),"",'Calc_오픈정렬(시즌미반영)'!BN67/'Calc_오픈정렬(시즌미반영)'!$F67*100)</f>
        <v/>
      </c>
    </row>
    <row r="68" spans="1:66" x14ac:dyDescent="0.3">
      <c r="A68" t="str">
        <f>'Calc_오픈정렬(시즌미반영)'!A68</f>
        <v>(1057) #김포구래현대점</v>
      </c>
      <c r="B68" t="str">
        <f>'Calc_오픈정렬(시즌미반영)'!B68</f>
        <v>150-2</v>
      </c>
      <c r="C68">
        <f>'Calc_오픈정렬(시즌미반영)'!C68</f>
        <v>2</v>
      </c>
      <c r="D68" t="str">
        <f>'Calc_오픈정렬(시즌미반영)'!D68</f>
        <v>2</v>
      </c>
      <c r="E68" s="1">
        <f>'Calc_오픈정렬(시즌미반영)'!E68</f>
        <v>44866</v>
      </c>
      <c r="F68">
        <f>'Calc_오픈정렬(시즌미반영)'!F68</f>
        <v>2166500</v>
      </c>
      <c r="G68">
        <f>IF(OR('Calc_오픈정렬(시즌미반영)'!$F68="",'Calc_오픈정렬(시즌미반영)'!G68=""),"",'Calc_오픈정렬(시즌미반영)'!G68/'Calc_오픈정렬(시즌미반영)'!$F68*100)</f>
        <v>95.101777059773823</v>
      </c>
      <c r="H68">
        <f>IF(OR('Calc_오픈정렬(시즌미반영)'!$F68="",'Calc_오픈정렬(시즌미반영)'!H68=""),"",'Calc_오픈정렬(시즌미반영)'!H68/'Calc_오픈정렬(시즌미반영)'!$F68*100)</f>
        <v>122.38172167089776</v>
      </c>
      <c r="I68">
        <f>IF(OR('Calc_오픈정렬(시즌미반영)'!$F68="",'Calc_오픈정렬(시즌미반영)'!I68=""),"",'Calc_오픈정렬(시즌미반영)'!I68/'Calc_오픈정렬(시즌미반영)'!$F68*100)</f>
        <v>126.44818832217864</v>
      </c>
      <c r="J68">
        <f>IF(OR('Calc_오픈정렬(시즌미반영)'!$F68="",'Calc_오픈정렬(시즌미반영)'!J68=""),"",'Calc_오픈정렬(시즌미반영)'!J68/'Calc_오픈정렬(시즌미반영)'!$F68*100)</f>
        <v>106.50819293791831</v>
      </c>
      <c r="K68">
        <f>IF(OR('Calc_오픈정렬(시즌미반영)'!$F68="",'Calc_오픈정렬(시즌미반영)'!K68=""),"",'Calc_오픈정렬(시즌미반영)'!K68/'Calc_오픈정렬(시즌미반영)'!$F68*100)</f>
        <v>93.284098776828984</v>
      </c>
      <c r="L68">
        <f>IF(OR('Calc_오픈정렬(시즌미반영)'!$F68="",'Calc_오픈정렬(시즌미반영)'!L68=""),"",'Calc_오픈정렬(시즌미반영)'!L68/'Calc_오픈정렬(시즌미반영)'!$F68*100)</f>
        <v>86.637433648742217</v>
      </c>
      <c r="M68">
        <f>IF(OR('Calc_오픈정렬(시즌미반영)'!$F68="",'Calc_오픈정렬(시즌미반영)'!M68=""),"",'Calc_오픈정렬(시즌미반영)'!M68/'Calc_오픈정렬(시즌미반영)'!$F68*100)</f>
        <v>104.06185091160857</v>
      </c>
      <c r="N68">
        <f>IF(OR('Calc_오픈정렬(시즌미반영)'!$F68="",'Calc_오픈정렬(시즌미반영)'!N68=""),"",'Calc_오픈정렬(시즌미반영)'!N68/'Calc_오픈정렬(시즌미반영)'!$F68*100)</f>
        <v>95.961227786752829</v>
      </c>
      <c r="O68">
        <f>IF(OR('Calc_오픈정렬(시즌미반영)'!$F68="",'Calc_오픈정렬(시즌미반영)'!O68=""),"",'Calc_오픈정렬(시즌미반영)'!O68/'Calc_오픈정렬(시즌미반영)'!$F68*100)</f>
        <v>113.54719593814909</v>
      </c>
      <c r="P68">
        <f>IF(OR('Calc_오픈정렬(시즌미반영)'!$F68="",'Calc_오픈정렬(시즌미반영)'!P68=""),"",'Calc_오픈정렬(시즌미반영)'!P68/'Calc_오픈정렬(시즌미반영)'!$F68*100)</f>
        <v>115.64735748903763</v>
      </c>
      <c r="Q68">
        <f>IF(OR('Calc_오픈정렬(시즌미반영)'!$F68="",'Calc_오픈정렬(시즌미반영)'!Q68=""),"",'Calc_오픈정렬(시즌미반영)'!Q68/'Calc_오픈정렬(시즌미반영)'!$F68*100)</f>
        <v>125.82506346642049</v>
      </c>
      <c r="R68">
        <f>IF(OR('Calc_오픈정렬(시즌미반영)'!$F68="",'Calc_오픈정렬(시즌미반영)'!R68=""),"",'Calc_오픈정렬(시즌미반영)'!R68/'Calc_오픈정렬(시즌미반영)'!$F68*100)</f>
        <v>143.98799907685208</v>
      </c>
      <c r="S68">
        <f>IF(OR('Calc_오픈정렬(시즌미반영)'!$F68="",'Calc_오픈정렬(시즌미반영)'!S68=""),"",'Calc_오픈정렬(시즌미반영)'!S68/'Calc_오픈정렬(시즌미반영)'!$F68*100)</f>
        <v>129.40226171243944</v>
      </c>
      <c r="T68">
        <f>IF(OR('Calc_오픈정렬(시즌미반영)'!$F68="",'Calc_오픈정렬(시즌미반영)'!T68=""),"",'Calc_오픈정렬(시즌미반영)'!T68/'Calc_오픈정렬(시즌미반영)'!$F68*100)</f>
        <v>145.37549042234016</v>
      </c>
      <c r="U68">
        <f>IF(OR('Calc_오픈정렬(시즌미반영)'!$F68="",'Calc_오픈정렬(시즌미반영)'!U68=""),"",'Calc_오픈정렬(시즌미반영)'!U68/'Calc_오픈정렬(시즌미반영)'!$F68*100)</f>
        <v>145.4018001384722</v>
      </c>
      <c r="V68">
        <f>IF(OR('Calc_오픈정렬(시즌미반영)'!$F68="",'Calc_오픈정렬(시즌미반영)'!V68=""),"",'Calc_오픈정렬(시즌미반영)'!V68/'Calc_오픈정렬(시즌미반영)'!$F68*100)</f>
        <v>132.01246249711517</v>
      </c>
      <c r="W68">
        <f>IF(OR('Calc_오픈정렬(시즌미반영)'!$F68="",'Calc_오픈정렬(시즌미반영)'!W68=""),"",'Calc_오픈정렬(시즌미반영)'!W68/'Calc_오픈정렬(시즌미반영)'!$F68*100)</f>
        <v>147.86245095776599</v>
      </c>
      <c r="X68">
        <f>IF(OR('Calc_오픈정렬(시즌미반영)'!$F68="",'Calc_오픈정렬(시즌미반영)'!X68=""),"",'Calc_오픈정렬(시즌미반영)'!X68/'Calc_오픈정렬(시즌미반영)'!$F68*100)</f>
        <v>138.28202169397645</v>
      </c>
      <c r="Y68">
        <f>IF(OR('Calc_오픈정렬(시즌미반영)'!$F68="",'Calc_오픈정렬(시즌미반영)'!Y68=""),"",'Calc_오픈정렬(시즌미반영)'!Y68/'Calc_오픈정렬(시즌미반영)'!$F68*100)</f>
        <v>141.58273713362567</v>
      </c>
      <c r="Z68">
        <f>IF(OR('Calc_오픈정렬(시즌미반영)'!$F68="",'Calc_오픈정렬(시즌미반영)'!Z68=""),"",'Calc_오픈정렬(시즌미반영)'!Z68/'Calc_오픈정렬(시즌미반영)'!$F68*100)</f>
        <v>119.68889914608816</v>
      </c>
      <c r="AA68">
        <f>IF(OR('Calc_오픈정렬(시즌미반영)'!$F68="",'Calc_오픈정렬(시즌미반영)'!AA68=""),"",'Calc_오픈정렬(시즌미반영)'!AA68/'Calc_오픈정렬(시즌미반영)'!$F68*100)</f>
        <v>146.57465958919917</v>
      </c>
      <c r="AB68">
        <f>IF(OR('Calc_오픈정렬(시즌미반영)'!$F68="",'Calc_오픈정렬(시즌미반영)'!AB68=""),"",'Calc_오픈정렬(시즌미반영)'!AB68/'Calc_오픈정렬(시즌미반영)'!$F68*100)</f>
        <v>166.50311562427879</v>
      </c>
      <c r="AC68">
        <f>IF(OR('Calc_오픈정렬(시즌미반영)'!$F68="",'Calc_오픈정렬(시즌미반영)'!AC68=""),"",'Calc_오픈정렬(시즌미반영)'!AC68/'Calc_오픈정렬(시즌미반영)'!$F68*100)</f>
        <v>188.23632587122086</v>
      </c>
      <c r="AD68">
        <f>IF(OR('Calc_오픈정렬(시즌미반영)'!$F68="",'Calc_오픈정렬(시즌미반영)'!AD68=""),"",'Calc_오픈정렬(시즌미반영)'!AD68/'Calc_오픈정렬(시즌미반영)'!$F68*100)</f>
        <v>184.02354027232863</v>
      </c>
      <c r="AE68">
        <f>IF(OR('Calc_오픈정렬(시즌미반영)'!$F68="",'Calc_오픈정렬(시즌미반영)'!AE68=""),"",'Calc_오픈정렬(시즌미반영)'!AE68/'Calc_오픈정렬(시즌미반영)'!$F68*100)</f>
        <v>187.16593584121856</v>
      </c>
      <c r="AF68">
        <f>IF(OR('Calc_오픈정렬(시즌미반영)'!$F68="",'Calc_오픈정렬(시즌미반영)'!AF68=""),"",'Calc_오픈정렬(시즌미반영)'!AF68/'Calc_오픈정렬(시즌미반영)'!$F68*100)</f>
        <v>185.37779829217632</v>
      </c>
      <c r="AG68">
        <f>IF(OR('Calc_오픈정렬(시즌미반영)'!$F68="",'Calc_오픈정렬(시즌미반영)'!AG68=""),"",'Calc_오픈정렬(시즌미반영)'!AG68/'Calc_오픈정렬(시즌미반영)'!$F68*100)</f>
        <v>167.40041541657052</v>
      </c>
      <c r="AH68">
        <f>IF(OR('Calc_오픈정렬(시즌미반영)'!$F68="",'Calc_오픈정렬(시즌미반영)'!AH68=""),"",'Calc_오픈정렬(시즌미반영)'!AH68/'Calc_오픈정렬(시즌미반영)'!$F68*100)</f>
        <v>137.20286175859681</v>
      </c>
      <c r="AI68">
        <f>IF(OR('Calc_오픈정렬(시즌미반영)'!$F68="",'Calc_오픈정렬(시즌미반영)'!AI68=""),"",'Calc_오픈정렬(시즌미반영)'!AI68/'Calc_오픈정렬(시즌미반영)'!$F68*100)</f>
        <v>170.92314793445649</v>
      </c>
      <c r="AJ68">
        <f>IF(OR('Calc_오픈정렬(시즌미반영)'!$F68="",'Calc_오픈정렬(시즌미반영)'!AJ68=""),"",'Calc_오픈정렬(시즌미반영)'!AJ68/'Calc_오픈정렬(시즌미반영)'!$F68*100)</f>
        <v>178.78513731825524</v>
      </c>
      <c r="AK68">
        <f>IF(OR('Calc_오픈정렬(시즌미반영)'!$F68="",'Calc_오픈정렬(시즌미반영)'!AK68=""),"",'Calc_오픈정렬(시즌미반영)'!AK68/'Calc_오픈정렬(시즌미반영)'!$F68*100)</f>
        <v>221.71197784444959</v>
      </c>
      <c r="AL68">
        <f>IF(OR('Calc_오픈정렬(시즌미반영)'!$F68="",'Calc_오픈정렬(시즌미반영)'!AL68=""),"",'Calc_오픈정렬(시즌미반영)'!AL68/'Calc_오픈정렬(시즌미반영)'!$F68*100)</f>
        <v>230.28202169397645</v>
      </c>
      <c r="AM68">
        <f>IF(OR('Calc_오픈정렬(시즌미반영)'!$F68="",'Calc_오픈정렬(시즌미반영)'!AM68=""),"",'Calc_오픈정렬(시즌미반영)'!AM68/'Calc_오픈정렬(시즌미반영)'!$F68*100)</f>
        <v>210.17032079390722</v>
      </c>
      <c r="AN68">
        <f>IF(OR('Calc_오픈정렬(시즌미반영)'!$F68="",'Calc_오픈정렬(시즌미반영)'!AN68=""),"",'Calc_오픈정렬(시즌미반영)'!AN68/'Calc_오픈정렬(시즌미반영)'!$F68*100)</f>
        <v>221.92984075698132</v>
      </c>
      <c r="AO68">
        <f>IF(OR('Calc_오픈정렬(시즌미반영)'!$F68="",'Calc_오픈정렬(시즌미반영)'!AO68=""),"",'Calc_오픈정렬(시즌미반영)'!AO68/'Calc_오픈정렬(시즌미반영)'!$F68*100)</f>
        <v>190.05261943226401</v>
      </c>
      <c r="AP68">
        <f>IF(OR('Calc_오픈정렬(시즌미반영)'!$F68="",'Calc_오픈정렬(시즌미반영)'!AP68=""),"",'Calc_오픈정렬(시즌미반영)'!AP68/'Calc_오픈정렬(시즌미반영)'!$F68*100)</f>
        <v>228.81283175628892</v>
      </c>
      <c r="AQ68">
        <f>IF(OR('Calc_오픈정렬(시즌미반영)'!$F68="",'Calc_오픈정렬(시즌미반영)'!AQ68=""),"",'Calc_오픈정렬(시즌미반영)'!AQ68/'Calc_오픈정렬(시즌미반영)'!$F68*100)</f>
        <v>144.89960766212786</v>
      </c>
      <c r="AR68">
        <f>IF(OR('Calc_오픈정렬(시즌미반영)'!$F68="",'Calc_오픈정렬(시즌미반영)'!AR68=""),"",'Calc_오픈정렬(시즌미반영)'!AR68/'Calc_오픈정렬(시즌미반영)'!$F68*100)</f>
        <v>121.91968612970227</v>
      </c>
      <c r="AS68">
        <f>IF(OR('Calc_오픈정렬(시즌미반영)'!$F68="",'Calc_오픈정렬(시즌미반영)'!AS68=""),"",'Calc_오픈정렬(시즌미반영)'!AS68/'Calc_오픈정렬(시즌미반영)'!$F68*100)</f>
        <v>125.37364412647128</v>
      </c>
      <c r="AT68">
        <f>IF(OR('Calc_오픈정렬(시즌미반영)'!$F68="",'Calc_오픈정렬(시즌미반영)'!AT68=""),"",'Calc_오픈정렬(시즌미반영)'!AT68/'Calc_오픈정렬(시즌미반영)'!$F68*100)</f>
        <v>116.85575813524119</v>
      </c>
      <c r="AU68">
        <f>IF(OR('Calc_오픈정렬(시즌미반영)'!$F68="",'Calc_오픈정렬(시즌미반영)'!AU68=""),"",'Calc_오픈정렬(시즌미반영)'!AU68/'Calc_오픈정렬(시즌미반영)'!$F68*100)</f>
        <v>128.01707823678746</v>
      </c>
      <c r="AV68">
        <f>IF(OR('Calc_오픈정렬(시즌미반영)'!$F68="",'Calc_오픈정렬(시즌미반영)'!AV68=""),"",'Calc_오픈정렬(시즌미반영)'!AV68/'Calc_오픈정렬(시즌미반영)'!$F68*100)</f>
        <v>127.2859450726979</v>
      </c>
      <c r="AW68">
        <f>IF(OR('Calc_오픈정렬(시즌미반영)'!$F68="",'Calc_오픈정렬(시즌미반영)'!AW68=""),"",'Calc_오픈정렬(시즌미반영)'!AW68/'Calc_오픈정렬(시즌미반영)'!$F68*100)</f>
        <v>130.46572813293332</v>
      </c>
      <c r="AX68">
        <f>IF(OR('Calc_오픈정렬(시즌미반영)'!$F68="",'Calc_오픈정렬(시즌미반영)'!AX68=""),"",'Calc_오픈정렬(시즌미반영)'!AX68/'Calc_오픈정렬(시즌미반영)'!$F68*100)</f>
        <v>126.67389799215326</v>
      </c>
      <c r="AY68" t="str">
        <f>IF(OR('Calc_오픈정렬(시즌미반영)'!$F68="",'Calc_오픈정렬(시즌미반영)'!AY68=""),"",'Calc_오픈정렬(시즌미반영)'!AY68/'Calc_오픈정렬(시즌미반영)'!$F68*100)</f>
        <v/>
      </c>
      <c r="AZ68" t="str">
        <f>IF(OR('Calc_오픈정렬(시즌미반영)'!$F68="",'Calc_오픈정렬(시즌미반영)'!AZ68=""),"",'Calc_오픈정렬(시즌미반영)'!AZ68/'Calc_오픈정렬(시즌미반영)'!$F68*100)</f>
        <v/>
      </c>
      <c r="BA68" t="str">
        <f>IF(OR('Calc_오픈정렬(시즌미반영)'!$F68="",'Calc_오픈정렬(시즌미반영)'!BA68=""),"",'Calc_오픈정렬(시즌미반영)'!BA68/'Calc_오픈정렬(시즌미반영)'!$F68*100)</f>
        <v/>
      </c>
      <c r="BB68" t="str">
        <f>IF(OR('Calc_오픈정렬(시즌미반영)'!$F68="",'Calc_오픈정렬(시즌미반영)'!BB68=""),"",'Calc_오픈정렬(시즌미반영)'!BB68/'Calc_오픈정렬(시즌미반영)'!$F68*100)</f>
        <v/>
      </c>
      <c r="BC68" t="str">
        <f>IF(OR('Calc_오픈정렬(시즌미반영)'!$F68="",'Calc_오픈정렬(시즌미반영)'!BC68=""),"",'Calc_오픈정렬(시즌미반영)'!BC68/'Calc_오픈정렬(시즌미반영)'!$F68*100)</f>
        <v/>
      </c>
      <c r="BD68" t="str">
        <f>IF(OR('Calc_오픈정렬(시즌미반영)'!$F68="",'Calc_오픈정렬(시즌미반영)'!BD68=""),"",'Calc_오픈정렬(시즌미반영)'!BD68/'Calc_오픈정렬(시즌미반영)'!$F68*100)</f>
        <v/>
      </c>
      <c r="BE68" t="str">
        <f>IF(OR('Calc_오픈정렬(시즌미반영)'!$F68="",'Calc_오픈정렬(시즌미반영)'!BE68=""),"",'Calc_오픈정렬(시즌미반영)'!BE68/'Calc_오픈정렬(시즌미반영)'!$F68*100)</f>
        <v/>
      </c>
      <c r="BF68" t="str">
        <f>IF(OR('Calc_오픈정렬(시즌미반영)'!$F68="",'Calc_오픈정렬(시즌미반영)'!BF68=""),"",'Calc_오픈정렬(시즌미반영)'!BF68/'Calc_오픈정렬(시즌미반영)'!$F68*100)</f>
        <v/>
      </c>
      <c r="BG68" t="str">
        <f>IF(OR('Calc_오픈정렬(시즌미반영)'!$F68="",'Calc_오픈정렬(시즌미반영)'!BG68=""),"",'Calc_오픈정렬(시즌미반영)'!BG68/'Calc_오픈정렬(시즌미반영)'!$F68*100)</f>
        <v/>
      </c>
      <c r="BH68" t="str">
        <f>IF(OR('Calc_오픈정렬(시즌미반영)'!$F68="",'Calc_오픈정렬(시즌미반영)'!BH68=""),"",'Calc_오픈정렬(시즌미반영)'!BH68/'Calc_오픈정렬(시즌미반영)'!$F68*100)</f>
        <v/>
      </c>
      <c r="BI68" t="str">
        <f>IF(OR('Calc_오픈정렬(시즌미반영)'!$F68="",'Calc_오픈정렬(시즌미반영)'!BI68=""),"",'Calc_오픈정렬(시즌미반영)'!BI68/'Calc_오픈정렬(시즌미반영)'!$F68*100)</f>
        <v/>
      </c>
      <c r="BJ68" t="str">
        <f>IF(OR('Calc_오픈정렬(시즌미반영)'!$F68="",'Calc_오픈정렬(시즌미반영)'!BJ68=""),"",'Calc_오픈정렬(시즌미반영)'!BJ68/'Calc_오픈정렬(시즌미반영)'!$F68*100)</f>
        <v/>
      </c>
      <c r="BK68" t="str">
        <f>IF(OR('Calc_오픈정렬(시즌미반영)'!$F68="",'Calc_오픈정렬(시즌미반영)'!BK68=""),"",'Calc_오픈정렬(시즌미반영)'!BK68/'Calc_오픈정렬(시즌미반영)'!$F68*100)</f>
        <v/>
      </c>
      <c r="BL68" t="str">
        <f>IF(OR('Calc_오픈정렬(시즌미반영)'!$F68="",'Calc_오픈정렬(시즌미반영)'!BL68=""),"",'Calc_오픈정렬(시즌미반영)'!BL68/'Calc_오픈정렬(시즌미반영)'!$F68*100)</f>
        <v/>
      </c>
      <c r="BM68" t="str">
        <f>IF(OR('Calc_오픈정렬(시즌미반영)'!$F68="",'Calc_오픈정렬(시즌미반영)'!BM68=""),"",'Calc_오픈정렬(시즌미반영)'!BM68/'Calc_오픈정렬(시즌미반영)'!$F68*100)</f>
        <v/>
      </c>
      <c r="BN68" t="str">
        <f>IF(OR('Calc_오픈정렬(시즌미반영)'!$F68="",'Calc_오픈정렬(시즌미반영)'!BN68=""),"",'Calc_오픈정렬(시즌미반영)'!BN68/'Calc_오픈정렬(시즌미반영)'!$F68*100)</f>
        <v/>
      </c>
    </row>
    <row r="69" spans="1:66" x14ac:dyDescent="0.3">
      <c r="A69" t="str">
        <f>'Calc_오픈정렬(시즌미반영)'!A69</f>
        <v>(1058) #천안상명대점</v>
      </c>
      <c r="B69" t="str">
        <f>'Calc_오픈정렬(시즌미반영)'!B69</f>
        <v>150-0</v>
      </c>
      <c r="C69">
        <f>'Calc_오픈정렬(시즌미반영)'!C69</f>
        <v>0</v>
      </c>
      <c r="D69" t="str">
        <f>'Calc_오픈정렬(시즌미반영)'!D69</f>
        <v>0</v>
      </c>
      <c r="E69" s="1">
        <f>'Calc_오픈정렬(시즌미반영)'!E69</f>
        <v>44896</v>
      </c>
      <c r="F69">
        <f>'Calc_오픈정렬(시즌미반영)'!F69</f>
        <v>2866250</v>
      </c>
      <c r="G69">
        <f>IF(OR('Calc_오픈정렬(시즌미반영)'!$F69="",'Calc_오픈정렬(시즌미반영)'!G69=""),"",'Calc_오픈정렬(시즌미반영)'!G69/'Calc_오픈정렬(시즌미반영)'!$F69*100)</f>
        <v>95.480156999563889</v>
      </c>
      <c r="H69">
        <f>IF(OR('Calc_오픈정렬(시즌미반영)'!$F69="",'Calc_오픈정렬(시즌미반영)'!H69=""),"",'Calc_오픈정렬(시즌미반영)'!H69/'Calc_오픈정렬(시즌미반영)'!$F69*100)</f>
        <v>71.781247274313131</v>
      </c>
      <c r="I69">
        <f>IF(OR('Calc_오픈정렬(시즌미반영)'!$F69="",'Calc_오픈정렬(시즌미반영)'!I69=""),"",'Calc_오픈정렬(시즌미반영)'!I69/'Calc_오픈정렬(시즌미반영)'!$F69*100)</f>
        <v>72.516354121238564</v>
      </c>
      <c r="J69">
        <f>IF(OR('Calc_오픈정렬(시즌미반영)'!$F69="",'Calc_오픈정렬(시즌미반영)'!J69=""),"",'Calc_오픈정렬(시즌미반영)'!J69/'Calc_오픈정렬(시즌미반영)'!$F69*100)</f>
        <v>95.926733536851287</v>
      </c>
      <c r="K69">
        <f>IF(OR('Calc_오픈정렬(시즌미반영)'!$F69="",'Calc_오픈정렬(시즌미반영)'!K69=""),"",'Calc_오픈정렬(시즌미반영)'!K69/'Calc_오픈정렬(시즌미반영)'!$F69*100)</f>
        <v>105.24204099433057</v>
      </c>
      <c r="L69">
        <f>IF(OR('Calc_오픈정렬(시즌미반영)'!$F69="",'Calc_오픈정렬(시즌미반영)'!L69=""),"",'Calc_오픈정렬(시즌미반영)'!L69/'Calc_오픈정렬(시즌미반영)'!$F69*100)</f>
        <v>119.24989097252508</v>
      </c>
      <c r="M69">
        <f>IF(OR('Calc_오픈정렬(시즌미반영)'!$F69="",'Calc_오픈정렬(시즌미반영)'!M69=""),"",'Calc_오픈정렬(시즌미반영)'!M69/'Calc_오픈정렬(시즌미반영)'!$F69*100)</f>
        <v>94.077627562145665</v>
      </c>
      <c r="N69">
        <f>IF(OR('Calc_오픈정렬(시즌미반영)'!$F69="",'Calc_오픈정렬(시즌미반영)'!N69=""),"",'Calc_오픈정렬(시즌미반영)'!N69/'Calc_오픈정렬(시즌미반영)'!$F69*100)</f>
        <v>96.34539904055822</v>
      </c>
      <c r="O69">
        <f>IF(OR('Calc_오픈정렬(시즌미반영)'!$F69="",'Calc_오픈정렬(시즌미반영)'!O69=""),"",'Calc_오픈정렬(시즌미반영)'!O69/'Calc_오픈정렬(시즌미반영)'!$F69*100)</f>
        <v>89.158307893589182</v>
      </c>
      <c r="P69">
        <f>IF(OR('Calc_오픈정렬(시즌미반영)'!$F69="",'Calc_오픈정렬(시즌미반영)'!P69=""),"",'Calc_오픈정렬(시즌미반영)'!P69/'Calc_오픈정렬(시즌미반영)'!$F69*100)</f>
        <v>146.06192760575664</v>
      </c>
      <c r="Q69">
        <f>IF(OR('Calc_오픈정렬(시즌미반영)'!$F69="",'Calc_오픈정렬(시즌미반영)'!Q69=""),"",'Calc_오픈정렬(시즌미반영)'!Q69/'Calc_오픈정렬(시즌미반영)'!$F69*100)</f>
        <v>118.86611426079372</v>
      </c>
      <c r="R69">
        <f>IF(OR('Calc_오픈정렬(시즌미반영)'!$F69="",'Calc_오픈정렬(시즌미반영)'!R69=""),"",'Calc_오픈정렬(시즌미반영)'!R69/'Calc_오픈정렬(시즌미반영)'!$F69*100)</f>
        <v>124.30876580898386</v>
      </c>
      <c r="S69">
        <f>IF(OR('Calc_오픈정렬(시즌미반영)'!$F69="",'Calc_오픈정렬(시즌미반영)'!S69=""),"",'Calc_오픈정렬(시즌미반영)'!S69/'Calc_오픈정렬(시즌미반영)'!$F69*100)</f>
        <v>155.7453118185783</v>
      </c>
      <c r="T69">
        <f>IF(OR('Calc_오픈정렬(시즌미반영)'!$F69="",'Calc_오픈정렬(시즌미반영)'!T69=""),"",'Calc_오픈정렬(시즌미반영)'!T69/'Calc_오픈정렬(시즌미반영)'!$F69*100)</f>
        <v>85.545573484518101</v>
      </c>
      <c r="U69">
        <f>IF(OR('Calc_오픈정렬(시즌미반영)'!$F69="",'Calc_오픈정렬(시즌미반영)'!U69=""),"",'Calc_오픈정렬(시즌미반영)'!U69/'Calc_오픈정렬(시즌미반영)'!$F69*100)</f>
        <v>93.924465765372872</v>
      </c>
      <c r="V69">
        <f>IF(OR('Calc_오픈정렬(시즌미반영)'!$F69="",'Calc_오픈정렬(시즌미반영)'!V69=""),"",'Calc_오픈정렬(시즌미반영)'!V69/'Calc_오픈정렬(시즌미반영)'!$F69*100)</f>
        <v>148.39877889228086</v>
      </c>
      <c r="W69">
        <f>IF(OR('Calc_오픈정렬(시즌미반영)'!$F69="",'Calc_오픈정렬(시즌미반영)'!W69=""),"",'Calc_오픈정렬(시즌미반영)'!W69/'Calc_오픈정렬(시즌미반영)'!$F69*100)</f>
        <v>143.6884430876581</v>
      </c>
      <c r="X69">
        <f>IF(OR('Calc_오픈정렬(시즌미반영)'!$F69="",'Calc_오픈정렬(시즌미반영)'!X69=""),"",'Calc_오픈정렬(시즌미반영)'!X69/'Calc_오픈정렬(시즌미반영)'!$F69*100)</f>
        <v>153.22320104666375</v>
      </c>
      <c r="Y69">
        <f>IF(OR('Calc_오픈정렬(시즌미반영)'!$F69="",'Calc_오픈정렬(시즌미반영)'!Y69=""),"",'Calc_오픈정렬(시즌미반영)'!Y69/'Calc_오픈정렬(시즌미반영)'!$F69*100)</f>
        <v>150.90588748364587</v>
      </c>
      <c r="Z69">
        <f>IF(OR('Calc_오픈정렬(시즌미반영)'!$F69="",'Calc_오픈정렬(시즌미반영)'!Z69=""),"",'Calc_오픈정렬(시즌미반영)'!Z69/'Calc_오픈정렬(시즌미반영)'!$F69*100)</f>
        <v>129.08155255124291</v>
      </c>
      <c r="AA69">
        <f>IF(OR('Calc_오픈정렬(시즌미반영)'!$F69="",'Calc_오픈정렬(시즌미반영)'!AA69=""),"",'Calc_오픈정렬(시즌미반영)'!AA69/'Calc_오픈정렬(시즌미반영)'!$F69*100)</f>
        <v>138.08600087221981</v>
      </c>
      <c r="AB69">
        <f>IF(OR('Calc_오픈정렬(시즌미반영)'!$F69="",'Calc_오픈정렬(시즌미반영)'!AB69=""),"",'Calc_오픈정렬(시즌미반영)'!AB69/'Calc_오픈정렬(시즌미반영)'!$F69*100)</f>
        <v>160.48634976013955</v>
      </c>
      <c r="AC69">
        <f>IF(OR('Calc_오픈정렬(시즌미반영)'!$F69="",'Calc_오픈정렬(시즌미반영)'!AC69=""),"",'Calc_오픈정렬(시즌미반영)'!AC69/'Calc_오픈정렬(시즌미반영)'!$F69*100)</f>
        <v>163.86637592673355</v>
      </c>
      <c r="AD69">
        <f>IF(OR('Calc_오픈정렬(시즌미반영)'!$F69="",'Calc_오픈정렬(시즌미반영)'!AD69=""),"",'Calc_오픈정렬(시즌미반영)'!AD69/'Calc_오픈정렬(시즌미반영)'!$F69*100)</f>
        <v>140.82128216310511</v>
      </c>
      <c r="AE69">
        <f>IF(OR('Calc_오픈정렬(시즌미반영)'!$F69="",'Calc_오픈정렬(시즌미반영)'!AE69=""),"",'Calc_오픈정렬(시즌미반영)'!AE69/'Calc_오픈정렬(시즌미반영)'!$F69*100)</f>
        <v>151.57784561709551</v>
      </c>
      <c r="AF69">
        <f>IF(OR('Calc_오픈정렬(시즌미반영)'!$F69="",'Calc_오픈정렬(시즌미반영)'!AF69=""),"",'Calc_오픈정렬(시즌미반영)'!AF69/'Calc_오픈정렬(시즌미반영)'!$F69*100)</f>
        <v>76.346445704317489</v>
      </c>
      <c r="AG69">
        <f>IF(OR('Calc_오픈정렬(시즌미반영)'!$F69="",'Calc_오픈정렬(시즌미반영)'!AG69=""),"",'Calc_오픈정렬(시즌미반영)'!AG69/'Calc_오픈정렬(시즌미반영)'!$F69*100)</f>
        <v>88.801744439598778</v>
      </c>
      <c r="AH69">
        <f>IF(OR('Calc_오픈정렬(시즌미반영)'!$F69="",'Calc_오픈정렬(시즌미반영)'!AH69=""),"",'Calc_오픈정렬(시즌미반영)'!AH69/'Calc_오픈정렬(시즌미반영)'!$F69*100)</f>
        <v>142.90100305276928</v>
      </c>
      <c r="AI69">
        <f>IF(OR('Calc_오픈정렬(시즌미반영)'!$F69="",'Calc_오픈정렬(시즌미반영)'!AI69=""),"",'Calc_오픈정렬(시즌미반영)'!AI69/'Calc_오픈정렬(시즌미반영)'!$F69*100)</f>
        <v>128.26480593109463</v>
      </c>
      <c r="AJ69">
        <f>IF(OR('Calc_오픈정렬(시즌미반영)'!$F69="",'Calc_오픈정렬(시즌미반영)'!AJ69=""),"",'Calc_오픈정렬(시즌미반영)'!AJ69/'Calc_오픈정렬(시즌미반영)'!$F69*100)</f>
        <v>165.91190580026168</v>
      </c>
      <c r="AK69">
        <f>IF(OR('Calc_오픈정렬(시즌미반영)'!$F69="",'Calc_오픈정렬(시즌미반영)'!AK69=""),"",'Calc_오픈정렬(시즌미반영)'!AK69/'Calc_오픈정렬(시즌미반영)'!$F69*100)</f>
        <v>162.09786306149149</v>
      </c>
      <c r="AL69">
        <f>IF(OR('Calc_오픈정렬(시즌미반영)'!$F69="",'Calc_오픈정렬(시즌미반영)'!AL69=""),"",'Calc_오픈정렬(시즌미반영)'!AL69/'Calc_오픈정렬(시즌미반영)'!$F69*100)</f>
        <v>99.227562145660713</v>
      </c>
      <c r="AM69">
        <f>IF(OR('Calc_오픈정렬(시즌미반영)'!$F69="",'Calc_오픈정렬(시즌미반영)'!AM69=""),"",'Calc_오픈정렬(시즌미반영)'!AM69/'Calc_오픈정렬(시즌미반영)'!$F69*100)</f>
        <v>158.36964675098125</v>
      </c>
      <c r="AN69">
        <f>IF(OR('Calc_오픈정렬(시즌미반영)'!$F69="",'Calc_오픈정렬(시즌미반영)'!AN69=""),"",'Calc_오픈정렬(시즌미반영)'!AN69/'Calc_오픈정렬(시즌미반영)'!$F69*100)</f>
        <v>153.97191452245966</v>
      </c>
      <c r="AO69">
        <f>IF(OR('Calc_오픈정렬(시즌미반영)'!$F69="",'Calc_오픈정렬(시즌미반영)'!AO69=""),"",'Calc_오픈정렬(시즌미반영)'!AO69/'Calc_오픈정렬(시즌미반영)'!$F69*100)</f>
        <v>156.4340165721762</v>
      </c>
      <c r="AP69">
        <f>IF(OR('Calc_오픈정렬(시즌미반영)'!$F69="",'Calc_오픈정렬(시즌미반영)'!AP69=""),"",'Calc_오픈정렬(시즌미반영)'!AP69/'Calc_오픈정렬(시즌미반영)'!$F69*100)</f>
        <v>131.91801133885738</v>
      </c>
      <c r="AQ69">
        <f>IF(OR('Calc_오픈정렬(시즌미반영)'!$F69="",'Calc_오픈정렬(시즌미반영)'!AQ69=""),"",'Calc_오픈정렬(시즌미반영)'!AQ69/'Calc_오픈정렬(시즌미반영)'!$F69*100)</f>
        <v>148.63916266899258</v>
      </c>
      <c r="AR69">
        <f>IF(OR('Calc_오픈정렬(시즌미반영)'!$F69="",'Calc_오픈정렬(시즌미반영)'!AR69=""),"",'Calc_오픈정렬(시즌미반영)'!AR69/'Calc_오픈정렬(시즌미반영)'!$F69*100)</f>
        <v>74.565721761883992</v>
      </c>
      <c r="AS69">
        <f>IF(OR('Calc_오픈정렬(시즌미반영)'!$F69="",'Calc_오픈정렬(시즌미반영)'!AS69=""),"",'Calc_오픈정렬(시즌미반영)'!AS69/'Calc_오픈정렬(시즌미반영)'!$F69*100)</f>
        <v>82.595377235063239</v>
      </c>
      <c r="AT69">
        <f>IF(OR('Calc_오픈정렬(시즌미반영)'!$F69="",'Calc_오픈정렬(시즌미반영)'!AT69=""),"",'Calc_오픈정렬(시즌미반영)'!AT69/'Calc_오픈정렬(시즌미반영)'!$F69*100)</f>
        <v>148.07919755778457</v>
      </c>
      <c r="AU69">
        <f>IF(OR('Calc_오픈정렬(시즌미반영)'!$F69="",'Calc_오픈정렬(시즌미반영)'!AU69=""),"",'Calc_오픈정렬(시즌미반영)'!AU69/'Calc_오픈정렬(시즌미반영)'!$F69*100)</f>
        <v>140.95769733972961</v>
      </c>
      <c r="AV69">
        <f>IF(OR('Calc_오픈정렬(시즌미반영)'!$F69="",'Calc_오픈정렬(시즌미반영)'!AV69=""),"",'Calc_오픈정렬(시즌미반영)'!AV69/'Calc_오픈정렬(시즌미반영)'!$F69*100)</f>
        <v>186.62782381160054</v>
      </c>
      <c r="AW69">
        <f>IF(OR('Calc_오픈정렬(시즌미반영)'!$F69="",'Calc_오픈정렬(시즌미반영)'!AW69=""),"",'Calc_오픈정렬(시즌미반영)'!AW69/'Calc_오픈정렬(시즌미반영)'!$F69*100)</f>
        <v>151.05870039249891</v>
      </c>
      <c r="AX69" t="str">
        <f>IF(OR('Calc_오픈정렬(시즌미반영)'!$F69="",'Calc_오픈정렬(시즌미반영)'!AX69=""),"",'Calc_오픈정렬(시즌미반영)'!AX69/'Calc_오픈정렬(시즌미반영)'!$F69*100)</f>
        <v/>
      </c>
      <c r="AY69" t="str">
        <f>IF(OR('Calc_오픈정렬(시즌미반영)'!$F69="",'Calc_오픈정렬(시즌미반영)'!AY69=""),"",'Calc_오픈정렬(시즌미반영)'!AY69/'Calc_오픈정렬(시즌미반영)'!$F69*100)</f>
        <v/>
      </c>
      <c r="AZ69" t="str">
        <f>IF(OR('Calc_오픈정렬(시즌미반영)'!$F69="",'Calc_오픈정렬(시즌미반영)'!AZ69=""),"",'Calc_오픈정렬(시즌미반영)'!AZ69/'Calc_오픈정렬(시즌미반영)'!$F69*100)</f>
        <v/>
      </c>
      <c r="BA69" t="str">
        <f>IF(OR('Calc_오픈정렬(시즌미반영)'!$F69="",'Calc_오픈정렬(시즌미반영)'!BA69=""),"",'Calc_오픈정렬(시즌미반영)'!BA69/'Calc_오픈정렬(시즌미반영)'!$F69*100)</f>
        <v/>
      </c>
      <c r="BB69" t="str">
        <f>IF(OR('Calc_오픈정렬(시즌미반영)'!$F69="",'Calc_오픈정렬(시즌미반영)'!BB69=""),"",'Calc_오픈정렬(시즌미반영)'!BB69/'Calc_오픈정렬(시즌미반영)'!$F69*100)</f>
        <v/>
      </c>
      <c r="BC69" t="str">
        <f>IF(OR('Calc_오픈정렬(시즌미반영)'!$F69="",'Calc_오픈정렬(시즌미반영)'!BC69=""),"",'Calc_오픈정렬(시즌미반영)'!BC69/'Calc_오픈정렬(시즌미반영)'!$F69*100)</f>
        <v/>
      </c>
      <c r="BD69" t="str">
        <f>IF(OR('Calc_오픈정렬(시즌미반영)'!$F69="",'Calc_오픈정렬(시즌미반영)'!BD69=""),"",'Calc_오픈정렬(시즌미반영)'!BD69/'Calc_오픈정렬(시즌미반영)'!$F69*100)</f>
        <v/>
      </c>
      <c r="BE69" t="str">
        <f>IF(OR('Calc_오픈정렬(시즌미반영)'!$F69="",'Calc_오픈정렬(시즌미반영)'!BE69=""),"",'Calc_오픈정렬(시즌미반영)'!BE69/'Calc_오픈정렬(시즌미반영)'!$F69*100)</f>
        <v/>
      </c>
      <c r="BF69" t="str">
        <f>IF(OR('Calc_오픈정렬(시즌미반영)'!$F69="",'Calc_오픈정렬(시즌미반영)'!BF69=""),"",'Calc_오픈정렬(시즌미반영)'!BF69/'Calc_오픈정렬(시즌미반영)'!$F69*100)</f>
        <v/>
      </c>
      <c r="BG69" t="str">
        <f>IF(OR('Calc_오픈정렬(시즌미반영)'!$F69="",'Calc_오픈정렬(시즌미반영)'!BG69=""),"",'Calc_오픈정렬(시즌미반영)'!BG69/'Calc_오픈정렬(시즌미반영)'!$F69*100)</f>
        <v/>
      </c>
      <c r="BH69" t="str">
        <f>IF(OR('Calc_오픈정렬(시즌미반영)'!$F69="",'Calc_오픈정렬(시즌미반영)'!BH69=""),"",'Calc_오픈정렬(시즌미반영)'!BH69/'Calc_오픈정렬(시즌미반영)'!$F69*100)</f>
        <v/>
      </c>
      <c r="BI69" t="str">
        <f>IF(OR('Calc_오픈정렬(시즌미반영)'!$F69="",'Calc_오픈정렬(시즌미반영)'!BI69=""),"",'Calc_오픈정렬(시즌미반영)'!BI69/'Calc_오픈정렬(시즌미반영)'!$F69*100)</f>
        <v/>
      </c>
      <c r="BJ69" t="str">
        <f>IF(OR('Calc_오픈정렬(시즌미반영)'!$F69="",'Calc_오픈정렬(시즌미반영)'!BJ69=""),"",'Calc_오픈정렬(시즌미반영)'!BJ69/'Calc_오픈정렬(시즌미반영)'!$F69*100)</f>
        <v/>
      </c>
      <c r="BK69" t="str">
        <f>IF(OR('Calc_오픈정렬(시즌미반영)'!$F69="",'Calc_오픈정렬(시즌미반영)'!BK69=""),"",'Calc_오픈정렬(시즌미반영)'!BK69/'Calc_오픈정렬(시즌미반영)'!$F69*100)</f>
        <v/>
      </c>
      <c r="BL69" t="str">
        <f>IF(OR('Calc_오픈정렬(시즌미반영)'!$F69="",'Calc_오픈정렬(시즌미반영)'!BL69=""),"",'Calc_오픈정렬(시즌미반영)'!BL69/'Calc_오픈정렬(시즌미반영)'!$F69*100)</f>
        <v/>
      </c>
      <c r="BM69" t="str">
        <f>IF(OR('Calc_오픈정렬(시즌미반영)'!$F69="",'Calc_오픈정렬(시즌미반영)'!BM69=""),"",'Calc_오픈정렬(시즌미반영)'!BM69/'Calc_오픈정렬(시즌미반영)'!$F69*100)</f>
        <v/>
      </c>
      <c r="BN69" t="str">
        <f>IF(OR('Calc_오픈정렬(시즌미반영)'!$F69="",'Calc_오픈정렬(시즌미반영)'!BN69=""),"",'Calc_오픈정렬(시즌미반영)'!BN69/'Calc_오픈정렬(시즌미반영)'!$F69*100)</f>
        <v/>
      </c>
    </row>
    <row r="70" spans="1:66" x14ac:dyDescent="0.3">
      <c r="A70" t="str">
        <f>'Calc_오픈정렬(시즌미반영)'!A70</f>
        <v>(1059) #평택동삭점</v>
      </c>
      <c r="B70" t="str">
        <f>'Calc_오픈정렬(시즌미반영)'!B70</f>
        <v>150-2</v>
      </c>
      <c r="C70">
        <f>'Calc_오픈정렬(시즌미반영)'!C70</f>
        <v>2</v>
      </c>
      <c r="D70" t="str">
        <f>'Calc_오픈정렬(시즌미반영)'!D70</f>
        <v>2</v>
      </c>
      <c r="E70" s="1">
        <f>'Calc_오픈정렬(시즌미반영)'!E70</f>
        <v>44896</v>
      </c>
      <c r="F70">
        <f>'Calc_오픈정렬(시즌미반영)'!F70</f>
        <v>3952833.3333333335</v>
      </c>
      <c r="G70">
        <f>IF(OR('Calc_오픈정렬(시즌미반영)'!$F70="",'Calc_오픈정렬(시즌미반영)'!G70=""),"",'Calc_오픈정렬(시즌미반영)'!G70/'Calc_오픈정렬(시즌미반영)'!$F70*100)</f>
        <v>92.300628241345862</v>
      </c>
      <c r="H70">
        <f>IF(OR('Calc_오픈정렬(시즌미반영)'!$F70="",'Calc_오픈정렬(시즌미반영)'!H70=""),"",'Calc_오픈정렬(시즌미반영)'!H70/'Calc_오픈정렬(시즌미반영)'!$F70*100)</f>
        <v>107.89121727031244</v>
      </c>
      <c r="I70">
        <f>IF(OR('Calc_오픈정렬(시즌미반영)'!$F70="",'Calc_오픈정렬(시즌미반영)'!I70=""),"",'Calc_오픈정렬(시즌미반영)'!I70/'Calc_오픈정렬(시즌미반영)'!$F70*100)</f>
        <v>101.9395370409411</v>
      </c>
      <c r="J70">
        <f>IF(OR('Calc_오픈정렬(시즌미반영)'!$F70="",'Calc_오픈정렬(시즌미반영)'!J70=""),"",'Calc_오픈정렬(시즌미반영)'!J70/'Calc_오픈정렬(시즌미반영)'!$F70*100)</f>
        <v>112.60277438124551</v>
      </c>
      <c r="K70">
        <f>IF(OR('Calc_오픈정렬(시즌미반영)'!$F70="",'Calc_오픈정렬(시즌미반영)'!K70=""),"",'Calc_오픈정렬(시즌미반영)'!K70/'Calc_오픈정렬(시즌미반영)'!$F70*100)</f>
        <v>94.046464561285148</v>
      </c>
      <c r="L70">
        <f>IF(OR('Calc_오픈정렬(시즌미반영)'!$F70="",'Calc_오픈정렬(시즌미반영)'!L70=""),"",'Calc_오픈정렬(시즌미반영)'!L70/'Calc_오픈정렬(시즌미반영)'!$F70*100)</f>
        <v>103.60922545009907</v>
      </c>
      <c r="M70">
        <f>IF(OR('Calc_오픈정렬(시즌미반영)'!$F70="",'Calc_오픈정렬(시즌미반영)'!M70=""),"",'Calc_오픈정렬(시즌미반영)'!M70/'Calc_오픈정렬(시즌미반영)'!$F70*100)</f>
        <v>87.443605852342202</v>
      </c>
      <c r="N70">
        <f>IF(OR('Calc_오픈정렬(시즌미반영)'!$F70="",'Calc_오픈정렬(시즌미반영)'!N70=""),"",'Calc_오픈정렬(시즌미반영)'!N70/'Calc_오픈정렬(시즌미반영)'!$F70*100)</f>
        <v>107.85934140068305</v>
      </c>
      <c r="O70">
        <f>IF(OR('Calc_오픈정렬(시즌미반영)'!$F70="",'Calc_오픈정렬(시즌미반영)'!O70=""),"",'Calc_오픈정렬(시즌미반영)'!O70/'Calc_오픈정렬(시즌미반영)'!$F70*100)</f>
        <v>94.438588354344972</v>
      </c>
      <c r="P70">
        <f>IF(OR('Calc_오픈정렬(시즌미반영)'!$F70="",'Calc_오픈정렬(시즌미반영)'!P70=""),"",'Calc_오픈정렬(시즌미반영)'!P70/'Calc_오픈정렬(시즌미반영)'!$F70*100)</f>
        <v>126.76982754985875</v>
      </c>
      <c r="Q70">
        <f>IF(OR('Calc_오픈정렬(시즌미반영)'!$F70="",'Calc_오픈정렬(시즌미반영)'!Q70=""),"",'Calc_오픈정렬(시즌미반영)'!Q70/'Calc_오픈정렬(시즌미반영)'!$F70*100)</f>
        <v>119.95193321246363</v>
      </c>
      <c r="R70">
        <f>IF(OR('Calc_오픈정렬(시즌미반영)'!$F70="",'Calc_오픈정렬(시즌미반영)'!R70=""),"",'Calc_오픈정렬(시즌미반영)'!R70/'Calc_오픈정렬(시즌미반영)'!$F70*100)</f>
        <v>125.53021039760507</v>
      </c>
      <c r="S70">
        <f>IF(OR('Calc_오픈정렬(시즌미반영)'!$F70="",'Calc_오픈정렬(시즌미반영)'!S70=""),"",'Calc_오픈정렬(시즌미반영)'!S70/'Calc_오픈정렬(시즌미반영)'!$F70*100)</f>
        <v>134.18349706961251</v>
      </c>
      <c r="T70">
        <f>IF(OR('Calc_오픈정렬(시즌미반영)'!$F70="",'Calc_오픈정렬(시즌미반영)'!T70=""),"",'Calc_오픈정렬(시즌미반영)'!T70/'Calc_오픈정렬(시즌미반영)'!$F70*100)</f>
        <v>144.27145085803431</v>
      </c>
      <c r="U70">
        <f>IF(OR('Calc_오픈정렬(시즌미반영)'!$F70="",'Calc_오픈정렬(시즌미반영)'!U70=""),"",'Calc_오픈정렬(시즌미반영)'!U70/'Calc_오픈정렬(시즌미반영)'!$F70*100)</f>
        <v>120.4237466795969</v>
      </c>
      <c r="V70">
        <f>IF(OR('Calc_오픈정렬(시즌미반영)'!$F70="",'Calc_오픈정렬(시즌미반영)'!V70=""),"",'Calc_오픈정렬(시즌미반영)'!V70/'Calc_오픈정렬(시즌미반영)'!$F70*100)</f>
        <v>130.86056415229581</v>
      </c>
      <c r="W70">
        <f>IF(OR('Calc_오픈정렬(시즌미반영)'!$F70="",'Calc_오픈정렬(시즌미반영)'!W70=""),"",'Calc_오픈정렬(시즌미반영)'!W70/'Calc_오픈정렬(시즌미반영)'!$F70*100)</f>
        <v>106.15625922334191</v>
      </c>
      <c r="X70">
        <f>IF(OR('Calc_오픈정렬(시즌미반영)'!$F70="",'Calc_오픈정렬(시즌미반영)'!X70=""),"",'Calc_오픈정렬(시즌미반영)'!X70/'Calc_오픈정렬(시즌미반영)'!$F70*100)</f>
        <v>112.30526626470463</v>
      </c>
      <c r="Y70">
        <f>IF(OR('Calc_오픈정렬(시즌미반영)'!$F70="",'Calc_오픈정렬(시즌미반영)'!Y70=""),"",'Calc_오픈정렬(시즌미반영)'!Y70/'Calc_오픈정렬(시즌미반영)'!$F70*100)</f>
        <v>97.627946198929038</v>
      </c>
      <c r="Z70">
        <f>IF(OR('Calc_오픈정렬(시즌미반영)'!$F70="",'Calc_오픈정렬(시즌미반영)'!Z70=""),"",'Calc_오픈정렬(시즌미반영)'!Z70/'Calc_오픈정렬(시즌미반영)'!$F70*100)</f>
        <v>101.17628705148205</v>
      </c>
      <c r="AA70">
        <f>IF(OR('Calc_오픈정렬(시즌미반영)'!$F70="",'Calc_오픈정렬(시즌미반영)'!AA70=""),"",'Calc_오픈정렬(시즌미반영)'!AA70/'Calc_오픈정렬(시즌미반영)'!$F70*100)</f>
        <v>85.203440570055236</v>
      </c>
      <c r="AB70">
        <f>IF(OR('Calc_오픈정렬(시즌미반영)'!$F70="",'Calc_오픈정렬(시즌미반영)'!AB70=""),"",'Calc_오픈정렬(시즌미반영)'!AB70/'Calc_오픈정렬(시즌미반영)'!$F70*100)</f>
        <v>100.45199645823671</v>
      </c>
      <c r="AC70">
        <f>IF(OR('Calc_오픈정렬(시즌미반영)'!$F70="",'Calc_오픈정렬(시즌미반영)'!AC70=""),"",'Calc_오픈정렬(시즌미반영)'!AC70/'Calc_오픈정렬(시즌미반영)'!$F70*100)</f>
        <v>118.60505122907618</v>
      </c>
      <c r="AD70">
        <f>IF(OR('Calc_오픈정렬(시즌미반영)'!$F70="",'Calc_오픈정렬(시즌미반영)'!AD70=""),"",'Calc_오픈정렬(시즌미반영)'!AD70/'Calc_오픈정렬(시즌미반영)'!$F70*100)</f>
        <v>98.528060041320558</v>
      </c>
      <c r="AE70">
        <f>IF(OR('Calc_오픈정렬(시즌미반영)'!$F70="",'Calc_오픈정렬(시즌미반영)'!AE70=""),"",'Calc_오픈정렬(시즌미반영)'!AE70/'Calc_오픈정렬(시즌미반영)'!$F70*100)</f>
        <v>128.66517687734535</v>
      </c>
      <c r="AF70">
        <f>IF(OR('Calc_오픈정렬(시즌미반영)'!$F70="",'Calc_오픈정렬(시즌미반영)'!AF70=""),"",'Calc_오픈정렬(시즌미반영)'!AF70/'Calc_오픈정렬(시즌미반영)'!$F70*100)</f>
        <v>118.70877429691782</v>
      </c>
      <c r="AG70">
        <f>IF(OR('Calc_오픈정렬(시즌미반영)'!$F70="",'Calc_오픈정렬(시즌미반영)'!AG70=""),"",'Calc_오픈정렬(시즌미반영)'!AG70/'Calc_오픈정렬(시즌미반영)'!$F70*100)</f>
        <v>104.26318674368595</v>
      </c>
      <c r="AH70">
        <f>IF(OR('Calc_오픈정렬(시즌미반영)'!$F70="",'Calc_오픈정렬(시즌미반영)'!AH70=""),"",'Calc_오픈정렬(시즌미반영)'!AH70/'Calc_오픈정렬(시즌미반영)'!$F70*100)</f>
        <v>129.70417843740776</v>
      </c>
      <c r="AI70">
        <f>IF(OR('Calc_오픈정렬(시즌미반영)'!$F70="",'Calc_오픈정렬(시즌미반영)'!AI70=""),"",'Calc_오픈정렬(시즌미반영)'!AI70/'Calc_오픈정렬(시즌미반영)'!$F70*100)</f>
        <v>134.56954926845722</v>
      </c>
      <c r="AJ70">
        <f>IF(OR('Calc_오픈정렬(시즌미반영)'!$F70="",'Calc_오픈정렬(시즌미반영)'!AJ70=""),"",'Calc_오픈정렬(시즌미반영)'!AJ70/'Calc_오픈정렬(시즌미반영)'!$F70*100)</f>
        <v>136.0801113125606</v>
      </c>
      <c r="AK70">
        <f>IF(OR('Calc_오픈정렬(시즌미반영)'!$F70="",'Calc_오픈정렬(시즌미반영)'!AK70=""),"",'Calc_오픈정렬(시즌미반영)'!AK70/'Calc_오픈정렬(시즌미반영)'!$F70*100)</f>
        <v>143.92511700468017</v>
      </c>
      <c r="AL70">
        <f>IF(OR('Calc_오픈정렬(시즌미반영)'!$F70="",'Calc_오픈정렬(시즌미반영)'!AL70=""),"",'Calc_오픈정렬(시즌미반영)'!AL70/'Calc_오픈정렬(시즌미반영)'!$F70*100)</f>
        <v>126.65472024286377</v>
      </c>
      <c r="AM70">
        <f>IF(OR('Calc_오픈정렬(시즌미반영)'!$F70="",'Calc_오픈정렬(시즌미반영)'!AM70=""),"",'Calc_오픈정렬(시즌미반영)'!AM70/'Calc_오픈정렬(시즌미반영)'!$F70*100)</f>
        <v>126.81258169245689</v>
      </c>
      <c r="AN70">
        <f>IF(OR('Calc_오픈정렬(시즌미반영)'!$F70="",'Calc_오픈정렬(시즌미반영)'!AN70=""),"",'Calc_오픈정렬(시즌미반영)'!AN70/'Calc_오픈정렬(시즌미반영)'!$F70*100)</f>
        <v>126.84951722393221</v>
      </c>
      <c r="AO70">
        <f>IF(OR('Calc_오픈정렬(시즌미반영)'!$F70="",'Calc_오픈정렬(시즌미반영)'!AO70=""),"",'Calc_오픈정렬(시즌미반영)'!AO70/'Calc_오픈정렬(시즌미반영)'!$F70*100)</f>
        <v>151.35168866214107</v>
      </c>
      <c r="AP70">
        <f>IF(OR('Calc_오픈정렬(시즌미반영)'!$F70="",'Calc_오픈정렬(시즌미반영)'!AP70=""),"",'Calc_오픈정렬(시즌미반영)'!AP70/'Calc_오픈정렬(시즌미반영)'!$F70*100)</f>
        <v>120.54644347936079</v>
      </c>
      <c r="AQ70">
        <f>IF(OR('Calc_오픈정렬(시즌미반영)'!$F70="",'Calc_오픈정렬(시즌미반영)'!AQ70=""),"",'Calc_오픈정렬(시즌미반영)'!AQ70/'Calc_오픈정렬(시즌미반영)'!$F70*100)</f>
        <v>151.60821351772989</v>
      </c>
      <c r="AR70">
        <f>IF(OR('Calc_오픈정렬(시즌미반영)'!$F70="",'Calc_오픈정렬(시즌미반영)'!AR70=""),"",'Calc_오픈정렬(시즌미반영)'!AR70/'Calc_오픈정렬(시즌미반영)'!$F70*100)</f>
        <v>159.39452713243665</v>
      </c>
      <c r="AS70">
        <f>IF(OR('Calc_오픈정렬(시즌미반영)'!$F70="",'Calc_오픈정렬(시즌미반영)'!AS70=""),"",'Calc_오픈정렬(시즌미반영)'!AS70/'Calc_오픈정렬(시즌미반영)'!$F70*100)</f>
        <v>136.18509929586372</v>
      </c>
      <c r="AT70">
        <f>IF(OR('Calc_오픈정렬(시즌미반영)'!$F70="",'Calc_오픈정렬(시즌미반영)'!AT70=""),"",'Calc_오픈정렬(시즌미반영)'!AT70/'Calc_오픈정렬(시즌미반영)'!$F70*100)</f>
        <v>157.63022304675971</v>
      </c>
      <c r="AU70">
        <f>IF(OR('Calc_오픈정렬(시즌미반영)'!$F70="",'Calc_오픈정렬(시즌미반영)'!AU70=""),"",'Calc_오픈정렬(시즌미반영)'!AU70/'Calc_오픈정렬(시즌미반영)'!$F70*100)</f>
        <v>144.55883965088333</v>
      </c>
      <c r="AV70">
        <f>IF(OR('Calc_오픈정렬(시즌미반영)'!$F70="",'Calc_오픈정렬(시즌미반영)'!AV70=""),"",'Calc_오픈정렬(시즌미반영)'!AV70/'Calc_오픈정렬(시즌미반영)'!$F70*100)</f>
        <v>157.76228022093858</v>
      </c>
      <c r="AW70">
        <f>IF(OR('Calc_오픈정렬(시즌미반영)'!$F70="",'Calc_오픈정렬(시즌미반영)'!AW70=""),"",'Calc_오픈정렬(시즌미반영)'!AW70/'Calc_오픈정렬(시즌미반영)'!$F70*100)</f>
        <v>141.00442720411519</v>
      </c>
      <c r="AX70" t="str">
        <f>IF(OR('Calc_오픈정렬(시즌미반영)'!$F70="",'Calc_오픈정렬(시즌미반영)'!AX70=""),"",'Calc_오픈정렬(시즌미반영)'!AX70/'Calc_오픈정렬(시즌미반영)'!$F70*100)</f>
        <v/>
      </c>
      <c r="AY70" t="str">
        <f>IF(OR('Calc_오픈정렬(시즌미반영)'!$F70="",'Calc_오픈정렬(시즌미반영)'!AY70=""),"",'Calc_오픈정렬(시즌미반영)'!AY70/'Calc_오픈정렬(시즌미반영)'!$F70*100)</f>
        <v/>
      </c>
      <c r="AZ70" t="str">
        <f>IF(OR('Calc_오픈정렬(시즌미반영)'!$F70="",'Calc_오픈정렬(시즌미반영)'!AZ70=""),"",'Calc_오픈정렬(시즌미반영)'!AZ70/'Calc_오픈정렬(시즌미반영)'!$F70*100)</f>
        <v/>
      </c>
      <c r="BA70" t="str">
        <f>IF(OR('Calc_오픈정렬(시즌미반영)'!$F70="",'Calc_오픈정렬(시즌미반영)'!BA70=""),"",'Calc_오픈정렬(시즌미반영)'!BA70/'Calc_오픈정렬(시즌미반영)'!$F70*100)</f>
        <v/>
      </c>
      <c r="BB70" t="str">
        <f>IF(OR('Calc_오픈정렬(시즌미반영)'!$F70="",'Calc_오픈정렬(시즌미반영)'!BB70=""),"",'Calc_오픈정렬(시즌미반영)'!BB70/'Calc_오픈정렬(시즌미반영)'!$F70*100)</f>
        <v/>
      </c>
      <c r="BC70" t="str">
        <f>IF(OR('Calc_오픈정렬(시즌미반영)'!$F70="",'Calc_오픈정렬(시즌미반영)'!BC70=""),"",'Calc_오픈정렬(시즌미반영)'!BC70/'Calc_오픈정렬(시즌미반영)'!$F70*100)</f>
        <v/>
      </c>
      <c r="BD70" t="str">
        <f>IF(OR('Calc_오픈정렬(시즌미반영)'!$F70="",'Calc_오픈정렬(시즌미반영)'!BD70=""),"",'Calc_오픈정렬(시즌미반영)'!BD70/'Calc_오픈정렬(시즌미반영)'!$F70*100)</f>
        <v/>
      </c>
      <c r="BE70" t="str">
        <f>IF(OR('Calc_오픈정렬(시즌미반영)'!$F70="",'Calc_오픈정렬(시즌미반영)'!BE70=""),"",'Calc_오픈정렬(시즌미반영)'!BE70/'Calc_오픈정렬(시즌미반영)'!$F70*100)</f>
        <v/>
      </c>
      <c r="BF70" t="str">
        <f>IF(OR('Calc_오픈정렬(시즌미반영)'!$F70="",'Calc_오픈정렬(시즌미반영)'!BF70=""),"",'Calc_오픈정렬(시즌미반영)'!BF70/'Calc_오픈정렬(시즌미반영)'!$F70*100)</f>
        <v/>
      </c>
      <c r="BG70" t="str">
        <f>IF(OR('Calc_오픈정렬(시즌미반영)'!$F70="",'Calc_오픈정렬(시즌미반영)'!BG70=""),"",'Calc_오픈정렬(시즌미반영)'!BG70/'Calc_오픈정렬(시즌미반영)'!$F70*100)</f>
        <v/>
      </c>
      <c r="BH70" t="str">
        <f>IF(OR('Calc_오픈정렬(시즌미반영)'!$F70="",'Calc_오픈정렬(시즌미반영)'!BH70=""),"",'Calc_오픈정렬(시즌미반영)'!BH70/'Calc_오픈정렬(시즌미반영)'!$F70*100)</f>
        <v/>
      </c>
      <c r="BI70" t="str">
        <f>IF(OR('Calc_오픈정렬(시즌미반영)'!$F70="",'Calc_오픈정렬(시즌미반영)'!BI70=""),"",'Calc_오픈정렬(시즌미반영)'!BI70/'Calc_오픈정렬(시즌미반영)'!$F70*100)</f>
        <v/>
      </c>
      <c r="BJ70" t="str">
        <f>IF(OR('Calc_오픈정렬(시즌미반영)'!$F70="",'Calc_오픈정렬(시즌미반영)'!BJ70=""),"",'Calc_오픈정렬(시즌미반영)'!BJ70/'Calc_오픈정렬(시즌미반영)'!$F70*100)</f>
        <v/>
      </c>
      <c r="BK70" t="str">
        <f>IF(OR('Calc_오픈정렬(시즌미반영)'!$F70="",'Calc_오픈정렬(시즌미반영)'!BK70=""),"",'Calc_오픈정렬(시즌미반영)'!BK70/'Calc_오픈정렬(시즌미반영)'!$F70*100)</f>
        <v/>
      </c>
      <c r="BL70" t="str">
        <f>IF(OR('Calc_오픈정렬(시즌미반영)'!$F70="",'Calc_오픈정렬(시즌미반영)'!BL70=""),"",'Calc_오픈정렬(시즌미반영)'!BL70/'Calc_오픈정렬(시즌미반영)'!$F70*100)</f>
        <v/>
      </c>
      <c r="BM70" t="str">
        <f>IF(OR('Calc_오픈정렬(시즌미반영)'!$F70="",'Calc_오픈정렬(시즌미반영)'!BM70=""),"",'Calc_오픈정렬(시즌미반영)'!BM70/'Calc_오픈정렬(시즌미반영)'!$F70*100)</f>
        <v/>
      </c>
      <c r="BN70" t="str">
        <f>IF(OR('Calc_오픈정렬(시즌미반영)'!$F70="",'Calc_오픈정렬(시즌미반영)'!BN70=""),"",'Calc_오픈정렬(시즌미반영)'!BN70/'Calc_오픈정렬(시즌미반영)'!$F70*100)</f>
        <v/>
      </c>
    </row>
    <row r="71" spans="1:66" x14ac:dyDescent="0.3">
      <c r="A71" t="str">
        <f>'Calc_오픈정렬(시즌미반영)'!A71</f>
        <v>(1060) #숭실대중문점</v>
      </c>
      <c r="B71" t="str">
        <f>'Calc_오픈정렬(시즌미반영)'!B71</f>
        <v>150-1</v>
      </c>
      <c r="C71">
        <f>'Calc_오픈정렬(시즌미반영)'!C71</f>
        <v>1</v>
      </c>
      <c r="D71" t="str">
        <f>'Calc_오픈정렬(시즌미반영)'!D71</f>
        <v>1</v>
      </c>
      <c r="E71" s="1">
        <f>'Calc_오픈정렬(시즌미반영)'!E71</f>
        <v>44896</v>
      </c>
      <c r="F71">
        <f>'Calc_오픈정렬(시즌미반영)'!F71</f>
        <v>3119083.3333333335</v>
      </c>
      <c r="G71">
        <f>IF(OR('Calc_오픈정렬(시즌미반영)'!$F71="",'Calc_오픈정렬(시즌미반영)'!G71=""),"",'Calc_오픈정렬(시즌미반영)'!G71/'Calc_오픈정렬(시즌미반영)'!$F71*100)</f>
        <v>68.758663068743488</v>
      </c>
      <c r="H71">
        <f>IF(OR('Calc_오픈정렬(시즌미반영)'!$F71="",'Calc_오픈정렬(시즌미반영)'!H71=""),"",'Calc_오픈정렬(시즌미반영)'!H71/'Calc_오픈정렬(시즌미반영)'!$F71*100)</f>
        <v>86.597237436212566</v>
      </c>
      <c r="I71">
        <f>IF(OR('Calc_오픈정렬(시즌미반영)'!$F71="",'Calc_오픈정렬(시즌미반영)'!I71=""),"",'Calc_오픈정렬(시즌미반영)'!I71/'Calc_오픈정렬(시즌미반영)'!$F71*100)</f>
        <v>76.82385316198669</v>
      </c>
      <c r="J71">
        <f>IF(OR('Calc_오픈정렬(시즌미반영)'!$F71="",'Calc_오픈정렬(시즌미반영)'!J71=""),"",'Calc_오픈정렬(시즌미반영)'!J71/'Calc_오픈정렬(시즌미반영)'!$F71*100)</f>
        <v>86.660076411338792</v>
      </c>
      <c r="K71">
        <f>IF(OR('Calc_오픈정렬(시즌미반영)'!$F71="",'Calc_오픈정렬(시즌미반영)'!K71=""),"",'Calc_오픈정렬(시즌미반영)'!K71/'Calc_오픈정렬(시즌미반영)'!$F71*100)</f>
        <v>88.301584333003817</v>
      </c>
      <c r="L71">
        <f>IF(OR('Calc_오픈정렬(시즌미반영)'!$F71="",'Calc_오픈정렬(시즌미반영)'!L71=""),"",'Calc_오픈정렬(시즌미반영)'!L71/'Calc_오픈정렬(시즌미반영)'!$F71*100)</f>
        <v>103.04950706671296</v>
      </c>
      <c r="M71">
        <f>IF(OR('Calc_오픈정렬(시즌미반영)'!$F71="",'Calc_오픈정렬(시즌미반영)'!M71=""),"",'Calc_오픈정렬(시즌미반영)'!M71/'Calc_오픈정렬(시즌미반영)'!$F71*100)</f>
        <v>106.52168104945363</v>
      </c>
      <c r="N71">
        <f>IF(OR('Calc_오픈정렬(시즌미반영)'!$F71="",'Calc_오픈정렬(시즌미반영)'!N71=""),"",'Calc_오픈정렬(시즌미반영)'!N71/'Calc_오픈정렬(시즌미반영)'!$F71*100)</f>
        <v>110.32728632878248</v>
      </c>
      <c r="O71">
        <f>IF(OR('Calc_오픈정렬(시즌미반영)'!$F71="",'Calc_오픈정렬(시즌미반영)'!O71=""),"",'Calc_오픈정렬(시즌미반영)'!O71/'Calc_오픈정렬(시즌미반영)'!$F71*100)</f>
        <v>105.13986481070827</v>
      </c>
      <c r="P71">
        <f>IF(OR('Calc_오픈정렬(시즌미반영)'!$F71="",'Calc_오픈정렬(시즌미반영)'!P71=""),"",'Calc_오픈정렬(시즌미반영)'!P71/'Calc_오픈정렬(시즌미반영)'!$F71*100)</f>
        <v>88.740815944855584</v>
      </c>
      <c r="Q71">
        <f>IF(OR('Calc_오픈정렬(시즌미반영)'!$F71="",'Calc_오픈정렬(시즌미반영)'!Q71=""),"",'Calc_오픈정렬(시즌미반영)'!Q71/'Calc_오픈정렬(시즌미반영)'!$F71*100)</f>
        <v>102.26081380747549</v>
      </c>
      <c r="R71">
        <f>IF(OR('Calc_오픈정렬(시즌미반영)'!$F71="",'Calc_오픈정렬(시즌미반영)'!R71=""),"",'Calc_오픈정렬(시즌미반영)'!R71/'Calc_오픈정렬(시즌미반영)'!$F71*100)</f>
        <v>100.18328034411819</v>
      </c>
      <c r="S71">
        <f>IF(OR('Calc_오픈정렬(시즌미반영)'!$F71="",'Calc_오픈정렬(시즌미반영)'!S71=""),"",'Calc_오픈정렬(시즌미반영)'!S71/'Calc_오픈정렬(시즌미반영)'!$F71*100)</f>
        <v>108.1583798658794</v>
      </c>
      <c r="T71">
        <f>IF(OR('Calc_오픈정렬(시즌미반영)'!$F71="",'Calc_오픈정렬(시즌미반영)'!T71=""),"",'Calc_오픈정렬(시즌미반영)'!T71/'Calc_오픈정렬(시즌미반영)'!$F71*100)</f>
        <v>96.545993748163184</v>
      </c>
      <c r="U71">
        <f>IF(OR('Calc_오픈정렬(시즌미반영)'!$F71="",'Calc_오픈정렬(시즌미반영)'!U71=""),"",'Calc_오픈정렬(시즌미반영)'!U71/'Calc_오픈정렬(시즌미반영)'!$F71*100)</f>
        <v>95.095247000988536</v>
      </c>
      <c r="V71">
        <f>IF(OR('Calc_오픈정렬(시즌미반영)'!$F71="",'Calc_오픈정렬(시즌미반영)'!V71=""),"",'Calc_오픈정렬(시즌미반영)'!V71/'Calc_오픈정렬(시즌미반영)'!$F71*100)</f>
        <v>107.79064361858453</v>
      </c>
      <c r="W71">
        <f>IF(OR('Calc_오픈정렬(시즌미반영)'!$F71="",'Calc_오픈정렬(시즌미반영)'!W71=""),"",'Calc_오픈정렬(시즌미반영)'!W71/'Calc_오픈정렬(시즌미반영)'!$F71*100)</f>
        <v>95.952870768655316</v>
      </c>
      <c r="X71">
        <f>IF(OR('Calc_오픈정렬(시즌미반영)'!$F71="",'Calc_오픈정렬(시즌미반영)'!X71=""),"",'Calc_오픈정렬(시즌미반영)'!X71/'Calc_오픈정렬(시즌미반영)'!$F71*100)</f>
        <v>103.22103182024634</v>
      </c>
      <c r="Y71">
        <f>IF(OR('Calc_오픈정렬(시즌미반영)'!$F71="",'Calc_오픈정렬(시즌미반영)'!Y71=""),"",'Calc_오픈정렬(시즌미반영)'!Y71/'Calc_오픈정렬(시즌미반영)'!$F71*100)</f>
        <v>109.4728686312752</v>
      </c>
      <c r="Z71">
        <f>IF(OR('Calc_오픈정렬(시즌미반영)'!$F71="",'Calc_오픈정렬(시즌미반영)'!Z71=""),"",'Calc_오픈정렬(시즌미반영)'!Z71/'Calc_오픈정렬(시즌미반영)'!$F71*100)</f>
        <v>115.9042453712362</v>
      </c>
      <c r="AA71">
        <f>IF(OR('Calc_오픈정렬(시즌미반영)'!$F71="",'Calc_오픈정렬(시즌미반영)'!AA71=""),"",'Calc_오픈정렬(시즌미반영)'!AA71/'Calc_오픈정렬(시즌미반영)'!$F71*100)</f>
        <v>117.26682518902453</v>
      </c>
      <c r="AB71">
        <f>IF(OR('Calc_오픈정렬(시즌미반영)'!$F71="",'Calc_오픈정렬(시즌미반영)'!AB71=""),"",'Calc_오픈정렬(시즌미반영)'!AB71/'Calc_오픈정렬(시즌미반영)'!$F71*100)</f>
        <v>111.86459697026369</v>
      </c>
      <c r="AC71">
        <f>IF(OR('Calc_오픈정렬(시즌미반영)'!$F71="",'Calc_오픈정렬(시즌미반영)'!AC71=""),"",'Calc_오픈정렬(시즌미반영)'!AC71/'Calc_오픈정렬(시즌미반영)'!$F71*100)</f>
        <v>115.95233642362872</v>
      </c>
      <c r="AD71">
        <f>IF(OR('Calc_오픈정렬(시즌미반영)'!$F71="",'Calc_오픈정렬(시즌미반영)'!AD71=""),"",'Calc_오픈정렬(시즌미반영)'!AD71/'Calc_오픈정렬(시즌미반영)'!$F71*100)</f>
        <v>127.69136231264527</v>
      </c>
      <c r="AE71">
        <f>IF(OR('Calc_오픈정렬(시즌미반영)'!$F71="",'Calc_오픈정렬(시즌미반영)'!AE71=""),"",'Calc_오픈정렬(시즌미반영)'!AE71/'Calc_오픈정렬(시즌미반영)'!$F71*100)</f>
        <v>118.99329396991635</v>
      </c>
      <c r="AF71">
        <f>IF(OR('Calc_오픈정렬(시즌미반영)'!$F71="",'Calc_오픈정렬(시즌미반영)'!AF71=""),"",'Calc_오픈정렬(시즌미반영)'!AF71/'Calc_오픈정렬(시즌미반영)'!$F71*100)</f>
        <v>110.80499078254829</v>
      </c>
      <c r="AG71">
        <f>IF(OR('Calc_오픈정렬(시즌미반영)'!$F71="",'Calc_오픈정렬(시즌미반영)'!AG71=""),"",'Calc_오픈정렬(시즌미반영)'!AG71/'Calc_오픈정렬(시즌미반영)'!$F71*100)</f>
        <v>100.48946004435064</v>
      </c>
      <c r="AH71">
        <f>IF(OR('Calc_오픈정렬(시즌미반영)'!$F71="",'Calc_오픈정렬(시즌미반영)'!AH71=""),"",'Calc_오픈정렬(시즌미반영)'!AH71/'Calc_오픈정렬(시즌미반영)'!$F71*100)</f>
        <v>118.26711907878918</v>
      </c>
      <c r="AI71">
        <f>IF(OR('Calc_오픈정렬(시즌미반영)'!$F71="",'Calc_오픈정렬(시즌미반영)'!AI71=""),"",'Calc_오픈정렬(시즌미반영)'!AI71/'Calc_오픈정렬(시즌미반영)'!$F71*100)</f>
        <v>114.82219669240428</v>
      </c>
      <c r="AJ71">
        <f>IF(OR('Calc_오픈정렬(시즌미반영)'!$F71="",'Calc_오픈정렬(시즌미반영)'!AJ71=""),"",'Calc_오픈정렬(시즌미반영)'!AJ71/'Calc_오픈정렬(시즌미반영)'!$F71*100)</f>
        <v>134.50586443666674</v>
      </c>
      <c r="AK71">
        <f>IF(OR('Calc_오픈정렬(시즌미반영)'!$F71="",'Calc_오픈정렬(시즌미반영)'!AK71=""),"",'Calc_오픈정렬(시즌미반영)'!AK71/'Calc_오픈정렬(시즌미반영)'!$F71*100)</f>
        <v>121.93486334125944</v>
      </c>
      <c r="AL71">
        <f>IF(OR('Calc_오픈정렬(시즌미반영)'!$F71="",'Calc_오픈정렬(시즌미반영)'!AL71=""),"",'Calc_오픈정렬(시즌미반영)'!AL71/'Calc_오픈정렬(시즌미반영)'!$F71*100)</f>
        <v>123.04897272168638</v>
      </c>
      <c r="AM71">
        <f>IF(OR('Calc_오픈정렬(시즌미반영)'!$F71="",'Calc_오픈정렬(시즌미반영)'!AM71=""),"",'Calc_오픈정렬(시즌미반영)'!AM71/'Calc_오픈정렬(시즌미반영)'!$F71*100)</f>
        <v>121.51486815036468</v>
      </c>
      <c r="AN71">
        <f>IF(OR('Calc_오픈정렬(시즌미반영)'!$F71="",'Calc_오픈정렬(시즌미반영)'!AN71=""),"",'Calc_오픈정렬(시즌미반영)'!AN71/'Calc_오픈정렬(시즌미반영)'!$F71*100)</f>
        <v>116.02607603729729</v>
      </c>
      <c r="AO71">
        <f>IF(OR('Calc_오픈정렬(시즌미반영)'!$F71="",'Calc_오픈정렬(시즌미반영)'!AO71=""),"",'Calc_오픈정렬(시즌미반영)'!AO71/'Calc_오픈정렬(시즌미반영)'!$F71*100)</f>
        <v>139.79908627000452</v>
      </c>
      <c r="AP71">
        <f>IF(OR('Calc_오픈정렬(시즌미반영)'!$F71="",'Calc_오픈정렬(시즌미반영)'!AP71=""),"",'Calc_오픈정렬(시즌미반영)'!AP71/'Calc_오픈정렬(시즌미반영)'!$F71*100)</f>
        <v>126.00336637366748</v>
      </c>
      <c r="AQ71">
        <f>IF(OR('Calc_오픈정렬(시즌미반영)'!$F71="",'Calc_오픈정렬(시즌미반영)'!AQ71=""),"",'Calc_오픈정렬(시즌미반영)'!AQ71/'Calc_오픈정렬(시즌미반영)'!$F71*100)</f>
        <v>127.07098773678163</v>
      </c>
      <c r="AR71">
        <f>IF(OR('Calc_오픈정렬(시즌미반영)'!$F71="",'Calc_오픈정렬(시즌미반영)'!AR71=""),"",'Calc_오픈정렬(시즌미반영)'!AR71/'Calc_오픈정렬(시즌미반영)'!$F71*100)</f>
        <v>127.14793342060969</v>
      </c>
      <c r="AS71">
        <f>IF(OR('Calc_오픈정렬(시즌미반영)'!$F71="",'Calc_오픈정렬(시즌미반영)'!AS71=""),"",'Calc_오픈정렬(시즌미반영)'!AS71/'Calc_오픈정렬(시즌미반영)'!$F71*100)</f>
        <v>120.37671324374148</v>
      </c>
      <c r="AT71">
        <f>IF(OR('Calc_오픈정렬(시즌미반영)'!$F71="",'Calc_오픈정렬(시즌미반영)'!AT71=""),"",'Calc_오픈정렬(시즌미반영)'!AT71/'Calc_오픈정렬(시즌미반영)'!$F71*100)</f>
        <v>125.10085762376765</v>
      </c>
      <c r="AU71">
        <f>IF(OR('Calc_오픈정렬(시즌미반영)'!$F71="",'Calc_오픈정렬(시즌미반영)'!AU71=""),"",'Calc_오픈정렬(시즌미반영)'!AU71/'Calc_오픈정렬(시즌미반영)'!$F71*100)</f>
        <v>128.26043976595687</v>
      </c>
      <c r="AV71">
        <f>IF(OR('Calc_오픈정렬(시즌미반영)'!$F71="",'Calc_오픈정렬(시즌미반영)'!AV71=""),"",'Calc_오픈정렬(시즌미반영)'!AV71/'Calc_오픈정렬(시즌미반영)'!$F71*100)</f>
        <v>155.5601271741163</v>
      </c>
      <c r="AW71">
        <f>IF(OR('Calc_오픈정렬(시즌미반영)'!$F71="",'Calc_오픈정렬(시즌미반영)'!AW71=""),"",'Calc_오픈정렬(시즌미반영)'!AW71/'Calc_오픈정렬(시즌미반영)'!$F71*100)</f>
        <v>118.03307595714551</v>
      </c>
      <c r="AX71" t="str">
        <f>IF(OR('Calc_오픈정렬(시즌미반영)'!$F71="",'Calc_오픈정렬(시즌미반영)'!AX71=""),"",'Calc_오픈정렬(시즌미반영)'!AX71/'Calc_오픈정렬(시즌미반영)'!$F71*100)</f>
        <v/>
      </c>
      <c r="AY71" t="str">
        <f>IF(OR('Calc_오픈정렬(시즌미반영)'!$F71="",'Calc_오픈정렬(시즌미반영)'!AY71=""),"",'Calc_오픈정렬(시즌미반영)'!AY71/'Calc_오픈정렬(시즌미반영)'!$F71*100)</f>
        <v/>
      </c>
      <c r="AZ71" t="str">
        <f>IF(OR('Calc_오픈정렬(시즌미반영)'!$F71="",'Calc_오픈정렬(시즌미반영)'!AZ71=""),"",'Calc_오픈정렬(시즌미반영)'!AZ71/'Calc_오픈정렬(시즌미반영)'!$F71*100)</f>
        <v/>
      </c>
      <c r="BA71" t="str">
        <f>IF(OR('Calc_오픈정렬(시즌미반영)'!$F71="",'Calc_오픈정렬(시즌미반영)'!BA71=""),"",'Calc_오픈정렬(시즌미반영)'!BA71/'Calc_오픈정렬(시즌미반영)'!$F71*100)</f>
        <v/>
      </c>
      <c r="BB71" t="str">
        <f>IF(OR('Calc_오픈정렬(시즌미반영)'!$F71="",'Calc_오픈정렬(시즌미반영)'!BB71=""),"",'Calc_오픈정렬(시즌미반영)'!BB71/'Calc_오픈정렬(시즌미반영)'!$F71*100)</f>
        <v/>
      </c>
      <c r="BC71" t="str">
        <f>IF(OR('Calc_오픈정렬(시즌미반영)'!$F71="",'Calc_오픈정렬(시즌미반영)'!BC71=""),"",'Calc_오픈정렬(시즌미반영)'!BC71/'Calc_오픈정렬(시즌미반영)'!$F71*100)</f>
        <v/>
      </c>
      <c r="BD71" t="str">
        <f>IF(OR('Calc_오픈정렬(시즌미반영)'!$F71="",'Calc_오픈정렬(시즌미반영)'!BD71=""),"",'Calc_오픈정렬(시즌미반영)'!BD71/'Calc_오픈정렬(시즌미반영)'!$F71*100)</f>
        <v/>
      </c>
      <c r="BE71" t="str">
        <f>IF(OR('Calc_오픈정렬(시즌미반영)'!$F71="",'Calc_오픈정렬(시즌미반영)'!BE71=""),"",'Calc_오픈정렬(시즌미반영)'!BE71/'Calc_오픈정렬(시즌미반영)'!$F71*100)</f>
        <v/>
      </c>
      <c r="BF71" t="str">
        <f>IF(OR('Calc_오픈정렬(시즌미반영)'!$F71="",'Calc_오픈정렬(시즌미반영)'!BF71=""),"",'Calc_오픈정렬(시즌미반영)'!BF71/'Calc_오픈정렬(시즌미반영)'!$F71*100)</f>
        <v/>
      </c>
      <c r="BG71" t="str">
        <f>IF(OR('Calc_오픈정렬(시즌미반영)'!$F71="",'Calc_오픈정렬(시즌미반영)'!BG71=""),"",'Calc_오픈정렬(시즌미반영)'!BG71/'Calc_오픈정렬(시즌미반영)'!$F71*100)</f>
        <v/>
      </c>
      <c r="BH71" t="str">
        <f>IF(OR('Calc_오픈정렬(시즌미반영)'!$F71="",'Calc_오픈정렬(시즌미반영)'!BH71=""),"",'Calc_오픈정렬(시즌미반영)'!BH71/'Calc_오픈정렬(시즌미반영)'!$F71*100)</f>
        <v/>
      </c>
      <c r="BI71" t="str">
        <f>IF(OR('Calc_오픈정렬(시즌미반영)'!$F71="",'Calc_오픈정렬(시즌미반영)'!BI71=""),"",'Calc_오픈정렬(시즌미반영)'!BI71/'Calc_오픈정렬(시즌미반영)'!$F71*100)</f>
        <v/>
      </c>
      <c r="BJ71" t="str">
        <f>IF(OR('Calc_오픈정렬(시즌미반영)'!$F71="",'Calc_오픈정렬(시즌미반영)'!BJ71=""),"",'Calc_오픈정렬(시즌미반영)'!BJ71/'Calc_오픈정렬(시즌미반영)'!$F71*100)</f>
        <v/>
      </c>
      <c r="BK71" t="str">
        <f>IF(OR('Calc_오픈정렬(시즌미반영)'!$F71="",'Calc_오픈정렬(시즌미반영)'!BK71=""),"",'Calc_오픈정렬(시즌미반영)'!BK71/'Calc_오픈정렬(시즌미반영)'!$F71*100)</f>
        <v/>
      </c>
      <c r="BL71" t="str">
        <f>IF(OR('Calc_오픈정렬(시즌미반영)'!$F71="",'Calc_오픈정렬(시즌미반영)'!BL71=""),"",'Calc_오픈정렬(시즌미반영)'!BL71/'Calc_오픈정렬(시즌미반영)'!$F71*100)</f>
        <v/>
      </c>
      <c r="BM71" t="str">
        <f>IF(OR('Calc_오픈정렬(시즌미반영)'!$F71="",'Calc_오픈정렬(시즌미반영)'!BM71=""),"",'Calc_오픈정렬(시즌미반영)'!BM71/'Calc_오픈정렬(시즌미반영)'!$F71*100)</f>
        <v/>
      </c>
      <c r="BN71" t="str">
        <f>IF(OR('Calc_오픈정렬(시즌미반영)'!$F71="",'Calc_오픈정렬(시즌미반영)'!BN71=""),"",'Calc_오픈정렬(시즌미반영)'!BN71/'Calc_오픈정렬(시즌미반영)'!$F71*100)</f>
        <v/>
      </c>
    </row>
    <row r="72" spans="1:66" x14ac:dyDescent="0.3">
      <c r="A72" t="str">
        <f>'Calc_오픈정렬(시즌미반영)'!A72</f>
        <v>(1061) #구로전화국점</v>
      </c>
      <c r="B72" t="str">
        <f>'Calc_오픈정렬(시즌미반영)'!B72</f>
        <v>150-1</v>
      </c>
      <c r="C72">
        <f>'Calc_오픈정렬(시즌미반영)'!C72</f>
        <v>1</v>
      </c>
      <c r="D72" t="str">
        <f>'Calc_오픈정렬(시즌미반영)'!D72</f>
        <v>1</v>
      </c>
      <c r="E72" s="1">
        <f>'Calc_오픈정렬(시즌미반영)'!E72</f>
        <v>44927</v>
      </c>
      <c r="F72">
        <f>'Calc_오픈정렬(시즌미반영)'!F72</f>
        <v>2545000</v>
      </c>
      <c r="G72">
        <f>IF(OR('Calc_오픈정렬(시즌미반영)'!$F72="",'Calc_오픈정렬(시즌미반영)'!G72=""),"",'Calc_오픈정렬(시즌미반영)'!G72/'Calc_오픈정렬(시즌미반영)'!$F72*100)</f>
        <v>75.150098231827116</v>
      </c>
      <c r="H72">
        <f>IF(OR('Calc_오픈정렬(시즌미반영)'!$F72="",'Calc_오픈정렬(시즌미반영)'!H72=""),"",'Calc_오픈정렬(시즌미반영)'!H72/'Calc_오픈정렬(시즌미반영)'!$F72*100)</f>
        <v>77.681728880157181</v>
      </c>
      <c r="I72">
        <f>IF(OR('Calc_오픈정렬(시즌미반영)'!$F72="",'Calc_오픈정렬(시즌미반영)'!I72=""),"",'Calc_오픈정렬(시즌미반영)'!I72/'Calc_오픈정렬(시즌미반영)'!$F72*100)</f>
        <v>76.381139489194496</v>
      </c>
      <c r="J72">
        <f>IF(OR('Calc_오픈정렬(시즌미반영)'!$F72="",'Calc_오픈정렬(시즌미반영)'!J72=""),"",'Calc_오픈정렬(시즌미반영)'!J72/'Calc_오픈정렬(시즌미반영)'!$F72*100)</f>
        <v>97.304518664047151</v>
      </c>
      <c r="K72">
        <f>IF(OR('Calc_오픈정렬(시즌미반영)'!$F72="",'Calc_오픈정렬(시즌미반영)'!K72=""),"",'Calc_오픈정렬(시즌미반영)'!K72/'Calc_오픈정렬(시즌미반영)'!$F72*100)</f>
        <v>92.381139489194496</v>
      </c>
      <c r="L72">
        <f>IF(OR('Calc_오픈정렬(시즌미반영)'!$F72="",'Calc_오픈정렬(시즌미반영)'!L72=""),"",'Calc_오픈정렬(시즌미반영)'!L72/'Calc_오픈정렬(시즌미반영)'!$F72*100)</f>
        <v>102.03536345776033</v>
      </c>
      <c r="M72">
        <f>IF(OR('Calc_오픈정렬(시즌미반영)'!$F72="",'Calc_오픈정렬(시즌미반영)'!M72=""),"",'Calc_오픈정렬(시즌미반영)'!M72/'Calc_오픈정렬(시즌미반영)'!$F72*100)</f>
        <v>106.82514734774067</v>
      </c>
      <c r="N72">
        <f>IF(OR('Calc_오픈정렬(시즌미반영)'!$F72="",'Calc_오픈정렬(시즌미반영)'!N72=""),"",'Calc_오픈정렬(시즌미반영)'!N72/'Calc_오픈정렬(시즌미반영)'!$F72*100)</f>
        <v>89.493123772102152</v>
      </c>
      <c r="O72">
        <f>IF(OR('Calc_오픈정렬(시즌미반영)'!$F72="",'Calc_오픈정렬(시즌미반영)'!O72=""),"",'Calc_오픈정렬(시즌미반영)'!O72/'Calc_오픈정렬(시즌미반영)'!$F72*100)</f>
        <v>111.96070726915521</v>
      </c>
      <c r="P72">
        <f>IF(OR('Calc_오픈정렬(시즌미반영)'!$F72="",'Calc_오픈정렬(시즌미반영)'!P72=""),"",'Calc_오픈정렬(시즌미반영)'!P72/'Calc_오픈정렬(시즌미반영)'!$F72*100)</f>
        <v>118.5343811394892</v>
      </c>
      <c r="Q72">
        <f>IF(OR('Calc_오픈정렬(시즌미반영)'!$F72="",'Calc_오픈정렬(시즌미반영)'!Q72=""),"",'Calc_오픈정렬(시즌미반영)'!Q72/'Calc_오픈정렬(시즌미반영)'!$F72*100)</f>
        <v>105.90569744597249</v>
      </c>
      <c r="R72">
        <f>IF(OR('Calc_오픈정렬(시즌미반영)'!$F72="",'Calc_오픈정렬(시즌미반영)'!R72=""),"",'Calc_오픈정렬(시즌미반영)'!R72/'Calc_오픈정렬(시즌미반영)'!$F72*100)</f>
        <v>106.51277013752456</v>
      </c>
      <c r="S72">
        <f>IF(OR('Calc_오픈정렬(시즌미반영)'!$F72="",'Calc_오픈정렬(시즌미반영)'!S72=""),"",'Calc_오픈정렬(시즌미반영)'!S72/'Calc_오픈정렬(시즌미반영)'!$F72*100)</f>
        <v>103.26326129666012</v>
      </c>
      <c r="T72">
        <f>IF(OR('Calc_오픈정렬(시즌미반영)'!$F72="",'Calc_오픈정렬(시즌미반영)'!T72=""),"",'Calc_오픈정렬(시즌미반영)'!T72/'Calc_오픈정렬(시즌미반영)'!$F72*100)</f>
        <v>95.161493123772104</v>
      </c>
      <c r="U72">
        <f>IF(OR('Calc_오픈정렬(시즌미반영)'!$F72="",'Calc_오픈정렬(시즌미반영)'!U72=""),"",'Calc_오픈정렬(시즌미반영)'!U72/'Calc_오픈정렬(시즌미반영)'!$F72*100)</f>
        <v>115.99999999999999</v>
      </c>
      <c r="V72">
        <f>IF(OR('Calc_오픈정렬(시즌미반영)'!$F72="",'Calc_오픈정렬(시즌미반영)'!V72=""),"",'Calc_오픈정렬(시즌미반영)'!V72/'Calc_오픈정렬(시즌미반영)'!$F72*100)</f>
        <v>138.48133595284872</v>
      </c>
      <c r="W72">
        <f>IF(OR('Calc_오픈정렬(시즌미반영)'!$F72="",'Calc_오픈정렬(시즌미반영)'!W72=""),"",'Calc_오픈정렬(시즌미반영)'!W72/'Calc_오픈정렬(시즌미반영)'!$F72*100)</f>
        <v>137.90766208251472</v>
      </c>
      <c r="X72">
        <f>IF(OR('Calc_오픈정렬(시즌미반영)'!$F72="",'Calc_오픈정렬(시즌미반영)'!X72=""),"",'Calc_오픈정렬(시즌미반영)'!X72/'Calc_오픈정렬(시즌미반영)'!$F72*100)</f>
        <v>131.80550098231828</v>
      </c>
      <c r="Y72">
        <f>IF(OR('Calc_오픈정렬(시즌미반영)'!$F72="",'Calc_오픈정렬(시즌미반영)'!Y72=""),"",'Calc_오픈정렬(시즌미반영)'!Y72/'Calc_오픈정렬(시즌미반영)'!$F72*100)</f>
        <v>134.73084479371315</v>
      </c>
      <c r="Z72">
        <f>IF(OR('Calc_오픈정렬(시즌미반영)'!$F72="",'Calc_오픈정렬(시즌미반영)'!Z72=""),"",'Calc_오픈정렬(시즌미반영)'!Z72/'Calc_오픈정렬(시즌미반영)'!$F72*100)</f>
        <v>106.05108055009825</v>
      </c>
      <c r="AA72">
        <f>IF(OR('Calc_오픈정렬(시즌미반영)'!$F72="",'Calc_오픈정렬(시즌미반영)'!AA72=""),"",'Calc_오픈정렬(시즌미반영)'!AA72/'Calc_오픈정렬(시즌미반영)'!$F72*100)</f>
        <v>120.31630648330058</v>
      </c>
      <c r="AB72">
        <f>IF(OR('Calc_오픈정렬(시즌미반영)'!$F72="",'Calc_오픈정렬(시즌미반영)'!AB72=""),"",'Calc_오픈정렬(시즌미반영)'!AB72/'Calc_오픈정렬(시즌미반영)'!$F72*100)</f>
        <v>146.15520628683694</v>
      </c>
      <c r="AC72">
        <f>IF(OR('Calc_오픈정렬(시즌미반영)'!$F72="",'Calc_오픈정렬(시즌미반영)'!AC72=""),"",'Calc_오픈정렬(시즌미반영)'!AC72/'Calc_오픈정렬(시즌미반영)'!$F72*100)</f>
        <v>133.56188605108053</v>
      </c>
      <c r="AD72">
        <f>IF(OR('Calc_오픈정렬(시즌미반영)'!$F72="",'Calc_오픈정렬(시즌미반영)'!AD72=""),"",'Calc_오픈정렬(시즌미반영)'!AD72/'Calc_오픈정렬(시즌미반영)'!$F72*100)</f>
        <v>147.97053045186641</v>
      </c>
      <c r="AE72">
        <f>IF(OR('Calc_오픈정렬(시즌미반영)'!$F72="",'Calc_오픈정렬(시즌미반영)'!AE72=""),"",'Calc_오픈정렬(시즌미반영)'!AE72/'Calc_오픈정렬(시즌미반영)'!$F72*100)</f>
        <v>134.85854616895872</v>
      </c>
      <c r="AF72">
        <f>IF(OR('Calc_오픈정렬(시즌미반영)'!$F72="",'Calc_오픈정렬(시즌미반영)'!AF72=""),"",'Calc_오픈정렬(시즌미반영)'!AF72/'Calc_오픈정렬(시즌미반영)'!$F72*100)</f>
        <v>104.73870333988211</v>
      </c>
      <c r="AG72">
        <f>IF(OR('Calc_오픈정렬(시즌미반영)'!$F72="",'Calc_오픈정렬(시즌미반영)'!AG72=""),"",'Calc_오픈정렬(시즌미반영)'!AG72/'Calc_오픈정렬(시즌미반영)'!$F72*100)</f>
        <v>129.80943025540276</v>
      </c>
      <c r="AH72">
        <f>IF(OR('Calc_오픈정렬(시즌미반영)'!$F72="",'Calc_오픈정렬(시즌미반영)'!AH72=""),"",'Calc_오픈정렬(시즌미반영)'!AH72/'Calc_오픈정렬(시즌미반영)'!$F72*100)</f>
        <v>144.74459724950884</v>
      </c>
      <c r="AI72">
        <f>IF(OR('Calc_오픈정렬(시즌미반영)'!$F72="",'Calc_오픈정렬(시즌미반영)'!AI72=""),"",'Calc_오픈정렬(시즌미반영)'!AI72/'Calc_오픈정렬(시즌미반영)'!$F72*100)</f>
        <v>149.11001964636543</v>
      </c>
      <c r="AJ72">
        <f>IF(OR('Calc_오픈정렬(시즌미반영)'!$F72="",'Calc_오픈정렬(시즌미반영)'!AJ72=""),"",'Calc_오픈정렬(시즌미반영)'!AJ72/'Calc_오픈정렬(시즌미반영)'!$F72*100)</f>
        <v>141.72495088408647</v>
      </c>
      <c r="AK72">
        <f>IF(OR('Calc_오픈정렬(시즌미반영)'!$F72="",'Calc_오픈정렬(시즌미반영)'!AK72=""),"",'Calc_오픈정렬(시즌미반영)'!AK72/'Calc_오픈정렬(시즌미반영)'!$F72*100)</f>
        <v>135.49115913555991</v>
      </c>
      <c r="AL72">
        <f>IF(OR('Calc_오픈정렬(시즌미반영)'!$F72="",'Calc_오픈정렬(시즌미반영)'!AL72=""),"",'Calc_오픈정렬(시즌미반영)'!AL72/'Calc_오픈정렬(시즌미반영)'!$F72*100)</f>
        <v>136.08251473477407</v>
      </c>
      <c r="AM72">
        <f>IF(OR('Calc_오픈정렬(시즌미반영)'!$F72="",'Calc_오픈정렬(시즌미반영)'!AM72=""),"",'Calc_오픈정렬(시즌미반영)'!AM72/'Calc_오픈정렬(시즌미반영)'!$F72*100)</f>
        <v>131.66404715127703</v>
      </c>
      <c r="AN72">
        <f>IF(OR('Calc_오픈정렬(시즌미반영)'!$F72="",'Calc_오픈정렬(시즌미반영)'!AN72=""),"",'Calc_오픈정렬(시즌미반영)'!AN72/'Calc_오픈정렬(시즌미반영)'!$F72*100)</f>
        <v>170.06286836935166</v>
      </c>
      <c r="AO72">
        <f>IF(OR('Calc_오픈정렬(시즌미반영)'!$F72="",'Calc_오픈정렬(시즌미반영)'!AO72=""),"",'Calc_오픈정렬(시즌미반영)'!AO72/'Calc_오픈정렬(시즌미반영)'!$F72*100)</f>
        <v>126.13555992141454</v>
      </c>
      <c r="AP72">
        <f>IF(OR('Calc_오픈정렬(시즌미반영)'!$F72="",'Calc_오픈정렬(시즌미반영)'!AP72=""),"",'Calc_오픈정렬(시즌미반영)'!AP72/'Calc_오픈정렬(시즌미반영)'!$F72*100)</f>
        <v>135.66797642436151</v>
      </c>
      <c r="AQ72">
        <f>IF(OR('Calc_오픈정렬(시즌미반영)'!$F72="",'Calc_오픈정렬(시즌미반영)'!AQ72=""),"",'Calc_오픈정렬(시즌미반영)'!AQ72/'Calc_오픈정렬(시즌미반영)'!$F72*100)</f>
        <v>145.74852652259332</v>
      </c>
      <c r="AR72">
        <f>IF(OR('Calc_오픈정렬(시즌미반영)'!$F72="",'Calc_오픈정렬(시즌미반영)'!AR72=""),"",'Calc_오픈정렬(시즌미반영)'!AR72/'Calc_오픈정렬(시즌미반영)'!$F72*100)</f>
        <v>120.9410609037328</v>
      </c>
      <c r="AS72">
        <f>IF(OR('Calc_오픈정렬(시즌미반영)'!$F72="",'Calc_오픈정렬(시즌미반영)'!AS72=""),"",'Calc_오픈정렬(시즌미반영)'!AS72/'Calc_오픈정렬(시즌미반영)'!$F72*100)</f>
        <v>135.79371316306484</v>
      </c>
      <c r="AT72">
        <f>IF(OR('Calc_오픈정렬(시즌미반영)'!$F72="",'Calc_오픈정렬(시즌미반영)'!AT72=""),"",'Calc_오픈정렬(시즌미반영)'!AT72/'Calc_오픈정렬(시즌미반영)'!$F72*100)</f>
        <v>142.4302554027505</v>
      </c>
      <c r="AU72">
        <f>IF(OR('Calc_오픈정렬(시즌미반영)'!$F72="",'Calc_오픈정렬(시즌미반영)'!AU72=""),"",'Calc_오픈정렬(시즌미반영)'!AU72/'Calc_오픈정렬(시즌미반영)'!$F72*100)</f>
        <v>164.36542239685659</v>
      </c>
      <c r="AV72">
        <f>IF(OR('Calc_오픈정렬(시즌미반영)'!$F72="",'Calc_오픈정렬(시즌미반영)'!AV72=""),"",'Calc_오픈정렬(시즌미반영)'!AV72/'Calc_오픈정렬(시즌미반영)'!$F72*100)</f>
        <v>137.98821218074659</v>
      </c>
      <c r="AW72" t="str">
        <f>IF(OR('Calc_오픈정렬(시즌미반영)'!$F72="",'Calc_오픈정렬(시즌미반영)'!AW72=""),"",'Calc_오픈정렬(시즌미반영)'!AW72/'Calc_오픈정렬(시즌미반영)'!$F72*100)</f>
        <v/>
      </c>
      <c r="AX72" t="str">
        <f>IF(OR('Calc_오픈정렬(시즌미반영)'!$F72="",'Calc_오픈정렬(시즌미반영)'!AX72=""),"",'Calc_오픈정렬(시즌미반영)'!AX72/'Calc_오픈정렬(시즌미반영)'!$F72*100)</f>
        <v/>
      </c>
      <c r="AY72" t="str">
        <f>IF(OR('Calc_오픈정렬(시즌미반영)'!$F72="",'Calc_오픈정렬(시즌미반영)'!AY72=""),"",'Calc_오픈정렬(시즌미반영)'!AY72/'Calc_오픈정렬(시즌미반영)'!$F72*100)</f>
        <v/>
      </c>
      <c r="AZ72" t="str">
        <f>IF(OR('Calc_오픈정렬(시즌미반영)'!$F72="",'Calc_오픈정렬(시즌미반영)'!AZ72=""),"",'Calc_오픈정렬(시즌미반영)'!AZ72/'Calc_오픈정렬(시즌미반영)'!$F72*100)</f>
        <v/>
      </c>
      <c r="BA72" t="str">
        <f>IF(OR('Calc_오픈정렬(시즌미반영)'!$F72="",'Calc_오픈정렬(시즌미반영)'!BA72=""),"",'Calc_오픈정렬(시즌미반영)'!BA72/'Calc_오픈정렬(시즌미반영)'!$F72*100)</f>
        <v/>
      </c>
      <c r="BB72" t="str">
        <f>IF(OR('Calc_오픈정렬(시즌미반영)'!$F72="",'Calc_오픈정렬(시즌미반영)'!BB72=""),"",'Calc_오픈정렬(시즌미반영)'!BB72/'Calc_오픈정렬(시즌미반영)'!$F72*100)</f>
        <v/>
      </c>
      <c r="BC72" t="str">
        <f>IF(OR('Calc_오픈정렬(시즌미반영)'!$F72="",'Calc_오픈정렬(시즌미반영)'!BC72=""),"",'Calc_오픈정렬(시즌미반영)'!BC72/'Calc_오픈정렬(시즌미반영)'!$F72*100)</f>
        <v/>
      </c>
      <c r="BD72" t="str">
        <f>IF(OR('Calc_오픈정렬(시즌미반영)'!$F72="",'Calc_오픈정렬(시즌미반영)'!BD72=""),"",'Calc_오픈정렬(시즌미반영)'!BD72/'Calc_오픈정렬(시즌미반영)'!$F72*100)</f>
        <v/>
      </c>
      <c r="BE72" t="str">
        <f>IF(OR('Calc_오픈정렬(시즌미반영)'!$F72="",'Calc_오픈정렬(시즌미반영)'!BE72=""),"",'Calc_오픈정렬(시즌미반영)'!BE72/'Calc_오픈정렬(시즌미반영)'!$F72*100)</f>
        <v/>
      </c>
      <c r="BF72" t="str">
        <f>IF(OR('Calc_오픈정렬(시즌미반영)'!$F72="",'Calc_오픈정렬(시즌미반영)'!BF72=""),"",'Calc_오픈정렬(시즌미반영)'!BF72/'Calc_오픈정렬(시즌미반영)'!$F72*100)</f>
        <v/>
      </c>
      <c r="BG72" t="str">
        <f>IF(OR('Calc_오픈정렬(시즌미반영)'!$F72="",'Calc_오픈정렬(시즌미반영)'!BG72=""),"",'Calc_오픈정렬(시즌미반영)'!BG72/'Calc_오픈정렬(시즌미반영)'!$F72*100)</f>
        <v/>
      </c>
      <c r="BH72" t="str">
        <f>IF(OR('Calc_오픈정렬(시즌미반영)'!$F72="",'Calc_오픈정렬(시즌미반영)'!BH72=""),"",'Calc_오픈정렬(시즌미반영)'!BH72/'Calc_오픈정렬(시즌미반영)'!$F72*100)</f>
        <v/>
      </c>
      <c r="BI72" t="str">
        <f>IF(OR('Calc_오픈정렬(시즌미반영)'!$F72="",'Calc_오픈정렬(시즌미반영)'!BI72=""),"",'Calc_오픈정렬(시즌미반영)'!BI72/'Calc_오픈정렬(시즌미반영)'!$F72*100)</f>
        <v/>
      </c>
      <c r="BJ72" t="str">
        <f>IF(OR('Calc_오픈정렬(시즌미반영)'!$F72="",'Calc_오픈정렬(시즌미반영)'!BJ72=""),"",'Calc_오픈정렬(시즌미반영)'!BJ72/'Calc_오픈정렬(시즌미반영)'!$F72*100)</f>
        <v/>
      </c>
      <c r="BK72" t="str">
        <f>IF(OR('Calc_오픈정렬(시즌미반영)'!$F72="",'Calc_오픈정렬(시즌미반영)'!BK72=""),"",'Calc_오픈정렬(시즌미반영)'!BK72/'Calc_오픈정렬(시즌미반영)'!$F72*100)</f>
        <v/>
      </c>
      <c r="BL72" t="str">
        <f>IF(OR('Calc_오픈정렬(시즌미반영)'!$F72="",'Calc_오픈정렬(시즌미반영)'!BL72=""),"",'Calc_오픈정렬(시즌미반영)'!BL72/'Calc_오픈정렬(시즌미반영)'!$F72*100)</f>
        <v/>
      </c>
      <c r="BM72" t="str">
        <f>IF(OR('Calc_오픈정렬(시즌미반영)'!$F72="",'Calc_오픈정렬(시즌미반영)'!BM72=""),"",'Calc_오픈정렬(시즌미반영)'!BM72/'Calc_오픈정렬(시즌미반영)'!$F72*100)</f>
        <v/>
      </c>
      <c r="BN72" t="str">
        <f>IF(OR('Calc_오픈정렬(시즌미반영)'!$F72="",'Calc_오픈정렬(시즌미반영)'!BN72=""),"",'Calc_오픈정렬(시즌미반영)'!BN72/'Calc_오픈정렬(시즌미반영)'!$F72*100)</f>
        <v/>
      </c>
    </row>
    <row r="73" spans="1:66" x14ac:dyDescent="0.3">
      <c r="A73" t="str">
        <f>'Calc_오픈정렬(시즌미반영)'!A73</f>
        <v>(1062) #봉천중앙점</v>
      </c>
      <c r="B73" t="str">
        <f>'Calc_오픈정렬(시즌미반영)'!B73</f>
        <v>150-3</v>
      </c>
      <c r="C73">
        <f>'Calc_오픈정렬(시즌미반영)'!C73</f>
        <v>3</v>
      </c>
      <c r="D73" t="str">
        <f>'Calc_오픈정렬(시즌미반영)'!D73</f>
        <v>3+</v>
      </c>
      <c r="E73" s="1">
        <f>'Calc_오픈정렬(시즌미반영)'!E73</f>
        <v>44927</v>
      </c>
      <c r="F73">
        <f>'Calc_오픈정렬(시즌미반영)'!F73</f>
        <v>4296250</v>
      </c>
      <c r="G73">
        <f>IF(OR('Calc_오픈정렬(시즌미반영)'!$F73="",'Calc_오픈정렬(시즌미반영)'!G73=""),"",'Calc_오픈정렬(시즌미반영)'!G73/'Calc_오픈정렬(시즌미반영)'!$F73*100)</f>
        <v>74.630666278731454</v>
      </c>
      <c r="H73">
        <f>IF(OR('Calc_오픈정렬(시즌미반영)'!$F73="",'Calc_오픈정렬(시즌미반영)'!H73=""),"",'Calc_오픈정렬(시즌미반영)'!H73/'Calc_오픈정렬(시즌미반영)'!$F73*100)</f>
        <v>86.312947337794583</v>
      </c>
      <c r="I73">
        <f>IF(OR('Calc_오픈정렬(시즌미반영)'!$F73="",'Calc_오픈정렬(시즌미반영)'!I73=""),"",'Calc_오픈정렬(시즌미반영)'!I73/'Calc_오픈정렬(시즌미반영)'!$F73*100)</f>
        <v>111.81844631946464</v>
      </c>
      <c r="J73">
        <f>IF(OR('Calc_오픈정렬(시즌미반영)'!$F73="",'Calc_오픈정렬(시즌미반영)'!J73=""),"",'Calc_오픈정렬(시즌미반영)'!J73/'Calc_오픈정렬(시즌미반영)'!$F73*100)</f>
        <v>112.86587139947628</v>
      </c>
      <c r="K73">
        <f>IF(OR('Calc_오픈정렬(시즌미반영)'!$F73="",'Calc_오픈정렬(시즌미반영)'!K73=""),"",'Calc_오픈정렬(시즌미반영)'!K73/'Calc_오픈정렬(시즌미반영)'!$F73*100)</f>
        <v>119.98836194355542</v>
      </c>
      <c r="L73">
        <f>IF(OR('Calc_오픈정렬(시즌미반영)'!$F73="",'Calc_오픈정렬(시즌미반영)'!L73=""),"",'Calc_오픈정렬(시즌미반영)'!L73/'Calc_오픈정렬(시즌미반영)'!$F73*100)</f>
        <v>98.876927553098639</v>
      </c>
      <c r="M73">
        <f>IF(OR('Calc_오픈정렬(시즌미반영)'!$F73="",'Calc_오픈정렬(시즌미반영)'!M73=""),"",'Calc_오픈정렬(시즌미반영)'!M73/'Calc_오픈정렬(시즌미반영)'!$F73*100)</f>
        <v>97.736398021530405</v>
      </c>
      <c r="N73">
        <f>IF(OR('Calc_오픈정렬(시즌미반영)'!$F73="",'Calc_오픈정렬(시즌미반영)'!N73=""),"",'Calc_오픈정렬(시즌미반영)'!N73/'Calc_오픈정렬(시즌미반영)'!$F73*100)</f>
        <v>84.340995053826006</v>
      </c>
      <c r="O73">
        <f>IF(OR('Calc_오픈정렬(시즌미반영)'!$F73="",'Calc_오픈정렬(시즌미반영)'!O73=""),"",'Calc_오픈정렬(시즌미반영)'!O73/'Calc_오픈정렬(시즌미반영)'!$F73*100)</f>
        <v>86.191446028513241</v>
      </c>
      <c r="P73">
        <f>IF(OR('Calc_오픈정렬(시즌미반영)'!$F73="",'Calc_오픈정렬(시즌미반영)'!P73=""),"",'Calc_오픈정렬(시즌미반영)'!P73/'Calc_오픈정렬(시즌미반영)'!$F73*100)</f>
        <v>106.34855979051498</v>
      </c>
      <c r="Q73">
        <f>IF(OR('Calc_오픈정렬(시즌미반영)'!$F73="",'Calc_오픈정렬(시즌미반영)'!Q73=""),"",'Calc_오픈정렬(시즌미반영)'!Q73/'Calc_오픈정렬(시즌미반영)'!$F73*100)</f>
        <v>93.546697701483851</v>
      </c>
      <c r="R73">
        <f>IF(OR('Calc_오픈정렬(시즌미반영)'!$F73="",'Calc_오픈정렬(시즌미반영)'!R73=""),"",'Calc_오픈정렬(시즌미반영)'!R73/'Calc_오픈정렬(시즌미반영)'!$F73*100)</f>
        <v>97.604887983706718</v>
      </c>
      <c r="S73">
        <f>IF(OR('Calc_오픈정렬(시즌미반영)'!$F73="",'Calc_오픈정렬(시즌미반영)'!S73=""),"",'Calc_오픈정렬(시즌미반영)'!S73/'Calc_오픈정렬(시즌미반영)'!$F73*100)</f>
        <v>100.38405586267093</v>
      </c>
      <c r="T73">
        <f>IF(OR('Calc_오픈정렬(시즌미반영)'!$F73="",'Calc_오픈정렬(시즌미반영)'!T73=""),"",'Calc_오픈정렬(시즌미반영)'!T73/'Calc_오픈정렬(시즌미반영)'!$F73*100)</f>
        <v>102.71748617980798</v>
      </c>
      <c r="U73">
        <f>IF(OR('Calc_오픈정렬(시즌미반영)'!$F73="",'Calc_오픈정렬(시즌미반영)'!U73=""),"",'Calc_오픈정렬(시즌미반영)'!U73/'Calc_오픈정렬(시즌미반영)'!$F73*100)</f>
        <v>112.17224323537968</v>
      </c>
      <c r="V73">
        <f>IF(OR('Calc_오픈정렬(시즌미반영)'!$F73="",'Calc_오픈정렬(시즌미반영)'!V73=""),"",'Calc_오픈정렬(시즌미반영)'!V73/'Calc_오픈정렬(시즌미반영)'!$F73*100)</f>
        <v>114.61390747745126</v>
      </c>
      <c r="W73">
        <f>IF(OR('Calc_오픈정렬(시즌미반영)'!$F73="",'Calc_오픈정렬(시즌미반영)'!W73=""),"",'Calc_오픈정렬(시즌미반영)'!W73/'Calc_오픈정렬(시즌미반영)'!$F73*100)</f>
        <v>120.16293279022403</v>
      </c>
      <c r="X73">
        <f>IF(OR('Calc_오픈정렬(시즌미반영)'!$F73="",'Calc_오픈정렬(시즌미반영)'!X73=""),"",'Calc_오픈정렬(시즌미반영)'!X73/'Calc_오픈정렬(시즌미반영)'!$F73*100)</f>
        <v>128.30026185627</v>
      </c>
      <c r="Y73">
        <f>IF(OR('Calc_오픈정렬(시즌미반영)'!$F73="",'Calc_오픈정렬(시즌미반영)'!Y73=""),"",'Calc_오픈정렬(시즌미반영)'!Y73/'Calc_오픈정렬(시즌미반영)'!$F73*100)</f>
        <v>121.14169333721267</v>
      </c>
      <c r="Z73">
        <f>IF(OR('Calc_오픈정렬(시즌미반영)'!$F73="",'Calc_오픈정렬(시즌미반영)'!Z73=""),"",'Calc_오픈정렬(시즌미반영)'!Z73/'Calc_오픈정렬(시즌미반영)'!$F73*100)</f>
        <v>121.33837649112597</v>
      </c>
      <c r="AA73">
        <f>IF(OR('Calc_오픈정렬(시즌미반영)'!$F73="",'Calc_오픈정렬(시즌미반영)'!AA73=""),"",'Calc_오픈정렬(시즌미반영)'!AA73/'Calc_오픈정렬(시즌미반영)'!$F73*100)</f>
        <v>94.54175152749491</v>
      </c>
      <c r="AB73">
        <f>IF(OR('Calc_오픈정렬(시즌미반영)'!$F73="",'Calc_오픈정렬(시즌미반영)'!AB73=""),"",'Calc_오픈정렬(시즌미반영)'!AB73/'Calc_오픈정렬(시즌미반영)'!$F73*100)</f>
        <v>107.56706430026186</v>
      </c>
      <c r="AC73">
        <f>IF(OR('Calc_오픈정렬(시즌미반영)'!$F73="",'Calc_오픈정렬(시즌미반영)'!AC73=""),"",'Calc_오픈정렬(시즌미반영)'!AC73/'Calc_오픈정렬(시즌미반영)'!$F73*100)</f>
        <v>97.096304917078839</v>
      </c>
      <c r="AD73">
        <f>IF(OR('Calc_오픈정렬(시즌미반영)'!$F73="",'Calc_오픈정렬(시즌미반영)'!AD73=""),"",'Calc_오픈정렬(시즌미반영)'!AD73/'Calc_오픈정렬(시즌미반영)'!$F73*100)</f>
        <v>102.46494035496072</v>
      </c>
      <c r="AE73">
        <f>IF(OR('Calc_오픈정렬(시즌미반영)'!$F73="",'Calc_오픈정렬(시즌미반영)'!AE73=""),"",'Calc_오픈정렬(시즌미반영)'!AE73/'Calc_오픈정렬(시즌미반영)'!$F73*100)</f>
        <v>98.843177189409374</v>
      </c>
      <c r="AF73">
        <f>IF(OR('Calc_오픈정렬(시즌미반영)'!$F73="",'Calc_오픈정렬(시즌미반영)'!AF73=""),"",'Calc_오픈정렬(시즌미반영)'!AF73/'Calc_오픈정렬(시즌미반영)'!$F73*100)</f>
        <v>89.794588303753272</v>
      </c>
      <c r="AG73">
        <f>IF(OR('Calc_오픈정렬(시즌미반영)'!$F73="",'Calc_오픈정렬(시즌미반영)'!AG73=""),"",'Calc_오픈정렬(시즌미반영)'!AG73/'Calc_오픈정렬(시즌미반영)'!$F73*100)</f>
        <v>112.09194064591213</v>
      </c>
      <c r="AH73">
        <f>IF(OR('Calc_오픈정렬(시즌미반영)'!$F73="",'Calc_오픈정렬(시즌미반영)'!AH73=""),"",'Calc_오픈정렬(시즌미반영)'!AH73/'Calc_오픈정렬(시즌미반영)'!$F73*100)</f>
        <v>99.330811754437008</v>
      </c>
      <c r="AI73">
        <f>IF(OR('Calc_오픈정렬(시즌미반영)'!$F73="",'Calc_오픈정렬(시즌미반영)'!AI73=""),"",'Calc_오픈정렬(시즌미반영)'!AI73/'Calc_오픈정렬(시즌미반영)'!$F73*100)</f>
        <v>112.85539714867616</v>
      </c>
      <c r="AJ73">
        <f>IF(OR('Calc_오픈정렬(시즌미반영)'!$F73="",'Calc_오픈정렬(시즌미반영)'!AJ73=""),"",'Calc_오픈정렬(시즌미반영)'!AJ73/'Calc_오픈정렬(시즌미반영)'!$F73*100)</f>
        <v>101.75501891184173</v>
      </c>
      <c r="AK73">
        <f>IF(OR('Calc_오픈정렬(시즌미반영)'!$F73="",'Calc_오픈정렬(시즌미반영)'!AK73=""),"",'Calc_오픈정렬(시즌미반영)'!AK73/'Calc_오픈정렬(시즌미반영)'!$F73*100)</f>
        <v>97.055338958393946</v>
      </c>
      <c r="AL73">
        <f>IF(OR('Calc_오픈정렬(시즌미반영)'!$F73="",'Calc_오픈정렬(시즌미반영)'!AL73=""),"",'Calc_오픈정렬(시즌미반영)'!AL73/'Calc_오픈정렬(시즌미반영)'!$F73*100)</f>
        <v>109.54087867326156</v>
      </c>
      <c r="AM73">
        <f>IF(OR('Calc_오픈정렬(시즌미반영)'!$F73="",'Calc_오픈정렬(시즌미반영)'!AM73=""),"",'Calc_오픈정렬(시즌미반영)'!AM73/'Calc_오픈정렬(시즌미반영)'!$F73*100)</f>
        <v>98.450043642711677</v>
      </c>
      <c r="AN73">
        <f>IF(OR('Calc_오픈정렬(시즌미반영)'!$F73="",'Calc_오픈정렬(시즌미반영)'!AN73=""),"",'Calc_오픈정렬(시즌미반영)'!AN73/'Calc_오픈정렬(시즌미반영)'!$F73*100)</f>
        <v>121.46336921734071</v>
      </c>
      <c r="AO73">
        <f>IF(OR('Calc_오픈정렬(시즌미반영)'!$F73="",'Calc_오픈정렬(시즌미반영)'!AO73=""),"",'Calc_오픈정렬(시즌미반영)'!AO73/'Calc_오픈정렬(시즌미반영)'!$F73*100)</f>
        <v>106.74844340995054</v>
      </c>
      <c r="AP73">
        <f>IF(OR('Calc_오픈정렬(시즌미반영)'!$F73="",'Calc_오픈정렬(시즌미반영)'!AP73=""),"",'Calc_오픈정렬(시즌미반영)'!AP73/'Calc_오픈정렬(시즌미반영)'!$F73*100)</f>
        <v>100.00791387838231</v>
      </c>
      <c r="AQ73">
        <f>IF(OR('Calc_오픈정렬(시즌미반영)'!$F73="",'Calc_오픈정렬(시즌미반영)'!AQ73=""),"",'Calc_오픈정렬(시즌미반영)'!AQ73/'Calc_오픈정렬(시즌미반영)'!$F73*100)</f>
        <v>93.441955193482684</v>
      </c>
      <c r="AR73">
        <f>IF(OR('Calc_오픈정렬(시즌미반영)'!$F73="",'Calc_오픈정렬(시즌미반영)'!AR73=""),"",'Calc_오픈정렬(시즌미반영)'!AR73/'Calc_오픈정렬(시즌미반영)'!$F73*100)</f>
        <v>91.803316846086702</v>
      </c>
      <c r="AS73">
        <f>IF(OR('Calc_오픈정렬(시즌미반영)'!$F73="",'Calc_오픈정렬(시즌미반영)'!AS73=""),"",'Calc_오픈정렬(시즌미반영)'!AS73/'Calc_오픈정렬(시즌미반영)'!$F73*100)</f>
        <v>100.52231597323247</v>
      </c>
      <c r="AT73">
        <f>IF(OR('Calc_오픈정렬(시즌미반영)'!$F73="",'Calc_오픈정렬(시즌미반영)'!AT73=""),"",'Calc_오픈정렬(시즌미반영)'!AT73/'Calc_오픈정렬(시즌미반영)'!$F73*100)</f>
        <v>109.11655513529242</v>
      </c>
      <c r="AU73">
        <f>IF(OR('Calc_오픈정렬(시즌미반영)'!$F73="",'Calc_오픈정렬(시즌미반영)'!AU73=""),"",'Calc_오픈정렬(시즌미반영)'!AU73/'Calc_오픈정렬(시즌미반영)'!$F73*100)</f>
        <v>118.33226651149258</v>
      </c>
      <c r="AV73">
        <f>IF(OR('Calc_오픈정렬(시즌미반영)'!$F73="",'Calc_오픈정렬(시즌미반영)'!AV73=""),"",'Calc_오픈정렬(시즌미반영)'!AV73/'Calc_오픈정렬(시즌미반영)'!$F73*100)</f>
        <v>105.76456211812628</v>
      </c>
      <c r="AW73" t="str">
        <f>IF(OR('Calc_오픈정렬(시즌미반영)'!$F73="",'Calc_오픈정렬(시즌미반영)'!AW73=""),"",'Calc_오픈정렬(시즌미반영)'!AW73/'Calc_오픈정렬(시즌미반영)'!$F73*100)</f>
        <v/>
      </c>
      <c r="AX73" t="str">
        <f>IF(OR('Calc_오픈정렬(시즌미반영)'!$F73="",'Calc_오픈정렬(시즌미반영)'!AX73=""),"",'Calc_오픈정렬(시즌미반영)'!AX73/'Calc_오픈정렬(시즌미반영)'!$F73*100)</f>
        <v/>
      </c>
      <c r="AY73" t="str">
        <f>IF(OR('Calc_오픈정렬(시즌미반영)'!$F73="",'Calc_오픈정렬(시즌미반영)'!AY73=""),"",'Calc_오픈정렬(시즌미반영)'!AY73/'Calc_오픈정렬(시즌미반영)'!$F73*100)</f>
        <v/>
      </c>
      <c r="AZ73" t="str">
        <f>IF(OR('Calc_오픈정렬(시즌미반영)'!$F73="",'Calc_오픈정렬(시즌미반영)'!AZ73=""),"",'Calc_오픈정렬(시즌미반영)'!AZ73/'Calc_오픈정렬(시즌미반영)'!$F73*100)</f>
        <v/>
      </c>
      <c r="BA73" t="str">
        <f>IF(OR('Calc_오픈정렬(시즌미반영)'!$F73="",'Calc_오픈정렬(시즌미반영)'!BA73=""),"",'Calc_오픈정렬(시즌미반영)'!BA73/'Calc_오픈정렬(시즌미반영)'!$F73*100)</f>
        <v/>
      </c>
      <c r="BB73" t="str">
        <f>IF(OR('Calc_오픈정렬(시즌미반영)'!$F73="",'Calc_오픈정렬(시즌미반영)'!BB73=""),"",'Calc_오픈정렬(시즌미반영)'!BB73/'Calc_오픈정렬(시즌미반영)'!$F73*100)</f>
        <v/>
      </c>
      <c r="BC73" t="str">
        <f>IF(OR('Calc_오픈정렬(시즌미반영)'!$F73="",'Calc_오픈정렬(시즌미반영)'!BC73=""),"",'Calc_오픈정렬(시즌미반영)'!BC73/'Calc_오픈정렬(시즌미반영)'!$F73*100)</f>
        <v/>
      </c>
      <c r="BD73" t="str">
        <f>IF(OR('Calc_오픈정렬(시즌미반영)'!$F73="",'Calc_오픈정렬(시즌미반영)'!BD73=""),"",'Calc_오픈정렬(시즌미반영)'!BD73/'Calc_오픈정렬(시즌미반영)'!$F73*100)</f>
        <v/>
      </c>
      <c r="BE73" t="str">
        <f>IF(OR('Calc_오픈정렬(시즌미반영)'!$F73="",'Calc_오픈정렬(시즌미반영)'!BE73=""),"",'Calc_오픈정렬(시즌미반영)'!BE73/'Calc_오픈정렬(시즌미반영)'!$F73*100)</f>
        <v/>
      </c>
      <c r="BF73" t="str">
        <f>IF(OR('Calc_오픈정렬(시즌미반영)'!$F73="",'Calc_오픈정렬(시즌미반영)'!BF73=""),"",'Calc_오픈정렬(시즌미반영)'!BF73/'Calc_오픈정렬(시즌미반영)'!$F73*100)</f>
        <v/>
      </c>
      <c r="BG73" t="str">
        <f>IF(OR('Calc_오픈정렬(시즌미반영)'!$F73="",'Calc_오픈정렬(시즌미반영)'!BG73=""),"",'Calc_오픈정렬(시즌미반영)'!BG73/'Calc_오픈정렬(시즌미반영)'!$F73*100)</f>
        <v/>
      </c>
      <c r="BH73" t="str">
        <f>IF(OR('Calc_오픈정렬(시즌미반영)'!$F73="",'Calc_오픈정렬(시즌미반영)'!BH73=""),"",'Calc_오픈정렬(시즌미반영)'!BH73/'Calc_오픈정렬(시즌미반영)'!$F73*100)</f>
        <v/>
      </c>
      <c r="BI73" t="str">
        <f>IF(OR('Calc_오픈정렬(시즌미반영)'!$F73="",'Calc_오픈정렬(시즌미반영)'!BI73=""),"",'Calc_오픈정렬(시즌미반영)'!BI73/'Calc_오픈정렬(시즌미반영)'!$F73*100)</f>
        <v/>
      </c>
      <c r="BJ73" t="str">
        <f>IF(OR('Calc_오픈정렬(시즌미반영)'!$F73="",'Calc_오픈정렬(시즌미반영)'!BJ73=""),"",'Calc_오픈정렬(시즌미반영)'!BJ73/'Calc_오픈정렬(시즌미반영)'!$F73*100)</f>
        <v/>
      </c>
      <c r="BK73" t="str">
        <f>IF(OR('Calc_오픈정렬(시즌미반영)'!$F73="",'Calc_오픈정렬(시즌미반영)'!BK73=""),"",'Calc_오픈정렬(시즌미반영)'!BK73/'Calc_오픈정렬(시즌미반영)'!$F73*100)</f>
        <v/>
      </c>
      <c r="BL73" t="str">
        <f>IF(OR('Calc_오픈정렬(시즌미반영)'!$F73="",'Calc_오픈정렬(시즌미반영)'!BL73=""),"",'Calc_오픈정렬(시즌미반영)'!BL73/'Calc_오픈정렬(시즌미반영)'!$F73*100)</f>
        <v/>
      </c>
      <c r="BM73" t="str">
        <f>IF(OR('Calc_오픈정렬(시즌미반영)'!$F73="",'Calc_오픈정렬(시즌미반영)'!BM73=""),"",'Calc_오픈정렬(시즌미반영)'!BM73/'Calc_오픈정렬(시즌미반영)'!$F73*100)</f>
        <v/>
      </c>
      <c r="BN73" t="str">
        <f>IF(OR('Calc_오픈정렬(시즌미반영)'!$F73="",'Calc_오픈정렬(시즌미반영)'!BN73=""),"",'Calc_오픈정렬(시즌미반영)'!BN73/'Calc_오픈정렬(시즌미반영)'!$F73*100)</f>
        <v/>
      </c>
    </row>
    <row r="74" spans="1:66" x14ac:dyDescent="0.3">
      <c r="A74" t="str">
        <f>'Calc_오픈정렬(시즌미반영)'!A74</f>
        <v>(1063) #성대후문점</v>
      </c>
      <c r="B74" t="str">
        <f>'Calc_오픈정렬(시즌미반영)'!B74</f>
        <v>150-1</v>
      </c>
      <c r="C74">
        <f>'Calc_오픈정렬(시즌미반영)'!C74</f>
        <v>1</v>
      </c>
      <c r="D74" t="str">
        <f>'Calc_오픈정렬(시즌미반영)'!D74</f>
        <v>1</v>
      </c>
      <c r="E74" s="1">
        <f>'Calc_오픈정렬(시즌미반영)'!E74</f>
        <v>44927</v>
      </c>
      <c r="F74">
        <f>'Calc_오픈정렬(시즌미반영)'!F74</f>
        <v>3559166.6666666665</v>
      </c>
      <c r="G74">
        <f>IF(OR('Calc_오픈정렬(시즌미반영)'!$F74="",'Calc_오픈정렬(시즌미반영)'!G74=""),"",'Calc_오픈정렬(시즌미반영)'!G74/'Calc_오픈정렬(시즌미반영)'!$F74*100)</f>
        <v>45.808475766799347</v>
      </c>
      <c r="H74">
        <f>IF(OR('Calc_오픈정렬(시즌미반영)'!$F74="",'Calc_오픈정렬(시즌미반영)'!H74=""),"",'Calc_오픈정렬(시즌미반영)'!H74/'Calc_오픈정렬(시즌미반영)'!$F74*100)</f>
        <v>49.212362444392419</v>
      </c>
      <c r="I74">
        <f>IF(OR('Calc_오픈정렬(시즌미반영)'!$F74="",'Calc_오픈정렬(시즌미반영)'!I74=""),"",'Calc_오픈정렬(시즌미반영)'!I74/'Calc_오픈정렬(시즌미반영)'!$F74*100)</f>
        <v>81.535940060875674</v>
      </c>
      <c r="J74">
        <f>IF(OR('Calc_오픈정렬(시즌미반영)'!$F74="",'Calc_오픈정렬(시즌미반영)'!J74=""),"",'Calc_오픈정렬(시즌미반영)'!J74/'Calc_오픈정렬(시즌미반영)'!$F74*100)</f>
        <v>80.243502692577849</v>
      </c>
      <c r="K74">
        <f>IF(OR('Calc_오픈정렬(시즌미반영)'!$F74="",'Calc_오픈정렬(시즌미반영)'!K74=""),"",'Calc_오픈정렬(시즌미반영)'!K74/'Calc_오픈정렬(시즌미반영)'!$F74*100)</f>
        <v>115.35003512058066</v>
      </c>
      <c r="L74">
        <f>IF(OR('Calc_오픈정렬(시즌미반영)'!$F74="",'Calc_오픈정렬(시즌미반영)'!L74=""),"",'Calc_오픈정렬(시즌미반영)'!L74/'Calc_오픈정렬(시즌미반영)'!$F74*100)</f>
        <v>83.418403184265983</v>
      </c>
      <c r="M74">
        <f>IF(OR('Calc_오픈정렬(시즌미반영)'!$F74="",'Calc_오픈정렬(시즌미반영)'!M74=""),"",'Calc_오픈정렬(시즌미반영)'!M74/'Calc_오픈정렬(시즌미반영)'!$F74*100)</f>
        <v>92.844767033481617</v>
      </c>
      <c r="N74">
        <f>IF(OR('Calc_오픈정렬(시즌미반영)'!$F74="",'Calc_오픈정렬(시즌미반영)'!N74=""),"",'Calc_오픈정렬(시즌미반영)'!N74/'Calc_오픈정렬(시즌미반영)'!$F74*100)</f>
        <v>114.73191290095997</v>
      </c>
      <c r="O74">
        <f>IF(OR('Calc_오픈정렬(시즌미반영)'!$F74="",'Calc_오픈정렬(시즌미반영)'!O74=""),"",'Calc_오픈정렬(시즌미반영)'!O74/'Calc_오픈정렬(시즌미반영)'!$F74*100)</f>
        <v>113.41137906813393</v>
      </c>
      <c r="P74">
        <f>IF(OR('Calc_오픈정렬(시즌미반영)'!$F74="",'Calc_오픈정렬(시즌미반영)'!P74=""),"",'Calc_오픈정렬(시즌미반영)'!P74/'Calc_오픈정렬(시즌미반영)'!$F74*100)</f>
        <v>110.55958791852025</v>
      </c>
      <c r="Q74">
        <f>IF(OR('Calc_오픈정렬(시즌미반영)'!$F74="",'Calc_오픈정렬(시즌미반영)'!Q74=""),"",'Calc_오픈정렬(시즌미반영)'!Q74/'Calc_오픈정렬(시즌미반영)'!$F74*100)</f>
        <v>93.659564504799818</v>
      </c>
      <c r="R74">
        <f>IF(OR('Calc_오픈정렬(시즌미반영)'!$F74="",'Calc_오픈정렬(시즌미반영)'!R74=""),"",'Calc_오픈정렬(시즌미반영)'!R74/'Calc_오픈정렬(시즌미반영)'!$F74*100)</f>
        <v>95.767080309061114</v>
      </c>
      <c r="S74">
        <f>IF(OR('Calc_오픈정렬(시즌미반영)'!$F74="",'Calc_오픈정렬(시즌미반영)'!S74=""),"",'Calc_오픈정렬(시즌미반영)'!S74/'Calc_오픈정렬(시즌미반영)'!$F74*100)</f>
        <v>85.010348864434562</v>
      </c>
      <c r="T74">
        <f>IF(OR('Calc_오픈정렬(시즌미반영)'!$F74="",'Calc_오픈정렬(시즌미반영)'!T74=""),"",'Calc_오픈정렬(시즌미반영)'!T74/'Calc_오픈정렬(시즌미반영)'!$F74*100)</f>
        <v>85.44668695855772</v>
      </c>
      <c r="U74">
        <f>IF(OR('Calc_오픈정렬(시즌미반영)'!$F74="",'Calc_오픈정렬(시즌미반영)'!U74=""),"",'Calc_오픈정렬(시즌미반영)'!U74/'Calc_오픈정렬(시즌미반영)'!$F74*100)</f>
        <v>121.88836338094124</v>
      </c>
      <c r="V74">
        <f>IF(OR('Calc_오픈정렬(시즌미반영)'!$F74="",'Calc_오픈정렬(시즌미반영)'!V74=""),"",'Calc_오픈정렬(시즌미반영)'!V74/'Calc_오픈정렬(시즌미반영)'!$F74*100)</f>
        <v>122.3609459143058</v>
      </c>
      <c r="W74">
        <f>IF(OR('Calc_오픈정렬(시즌미반영)'!$F74="",'Calc_오픈정렬(시즌미반영)'!W74=""),"",'Calc_오픈정렬(시즌미반영)'!W74/'Calc_오픈정렬(시즌미반영)'!$F74*100)</f>
        <v>122.47080309061111</v>
      </c>
      <c r="X74">
        <f>IF(OR('Calc_오픈정렬(시즌미반영)'!$F74="",'Calc_오픈정렬(시즌미반영)'!X74=""),"",'Calc_오픈정렬(시즌미반영)'!X74/'Calc_오픈정렬(시즌미반영)'!$F74*100)</f>
        <v>122.87876375556077</v>
      </c>
      <c r="Y74">
        <f>IF(OR('Calc_오픈정렬(시즌미반영)'!$F74="",'Calc_오픈정렬(시즌미반영)'!Y74=""),"",'Calc_오픈정렬(시즌미반영)'!Y74/'Calc_오픈정렬(시즌미반영)'!$F74*100)</f>
        <v>124.76909388901898</v>
      </c>
      <c r="Z74">
        <f>IF(OR('Calc_오픈정렬(시즌미반영)'!$F74="",'Calc_오픈정렬(시즌미반영)'!Z74=""),"",'Calc_오픈정렬(시즌미반영)'!Z74/'Calc_오픈정렬(시즌미반영)'!$F74*100)</f>
        <v>143.21048934675719</v>
      </c>
      <c r="AA74">
        <f>IF(OR('Calc_오픈정렬(시즌미반영)'!$F74="",'Calc_오픈정렬(시즌미반영)'!AA74=""),"",'Calc_오픈정렬(시즌미반영)'!AA74/'Calc_오픈정렬(시즌미반영)'!$F74*100)</f>
        <v>138.90835869819716</v>
      </c>
      <c r="AB74">
        <f>IF(OR('Calc_오픈정렬(시즌미반영)'!$F74="",'Calc_오픈정렬(시즌미반영)'!AB74=""),"",'Calc_오픈정렬(시즌미반영)'!AB74/'Calc_오픈정렬(시즌미반영)'!$F74*100)</f>
        <v>137.49342074455632</v>
      </c>
      <c r="AC74">
        <f>IF(OR('Calc_오픈정렬(시즌미반영)'!$F74="",'Calc_오픈정렬(시즌미반영)'!AC74=""),"",'Calc_오픈정렬(시즌미반영)'!AC74/'Calc_오픈정렬(시즌미반영)'!$F74*100)</f>
        <v>137.69543432451417</v>
      </c>
      <c r="AD74">
        <f>IF(OR('Calc_오픈정렬(시즌미반영)'!$F74="",'Calc_오픈정렬(시즌미반영)'!AD74=""),"",'Calc_오픈정렬(시즌미반영)'!AD74/'Calc_오픈정렬(시즌미반영)'!$F74*100)</f>
        <v>116.58768438304847</v>
      </c>
      <c r="AE74">
        <f>IF(OR('Calc_오픈정렬(시즌미반영)'!$F74="",'Calc_오픈정렬(시즌미반영)'!AE74=""),"",'Calc_오픈정렬(시즌미반영)'!AE74/'Calc_오픈정렬(시즌미반영)'!$F74*100)</f>
        <v>108.66448138609226</v>
      </c>
      <c r="AF74">
        <f>IF(OR('Calc_오픈정렬(시즌미반영)'!$F74="",'Calc_오픈정렬(시즌미반영)'!AF74=""),"",'Calc_오픈정렬(시즌미반영)'!AF74/'Calc_오픈정렬(시즌미반영)'!$F74*100)</f>
        <v>113.32259424022477</v>
      </c>
      <c r="AG74">
        <f>IF(OR('Calc_오픈정렬(시즌미반영)'!$F74="",'Calc_오픈정렬(시즌미반영)'!AG74=""),"",'Calc_오픈정렬(시즌미반영)'!AG74/'Calc_오픈정렬(시즌미반영)'!$F74*100)</f>
        <v>110.21624912198548</v>
      </c>
      <c r="AH74">
        <f>IF(OR('Calc_오픈정렬(시즌미반영)'!$F74="",'Calc_오픈정렬(시즌미반영)'!AH74=""),"",'Calc_오픈정렬(시즌미반영)'!AH74/'Calc_오픈정렬(시즌미반영)'!$F74*100)</f>
        <v>116.28901896511357</v>
      </c>
      <c r="AI74">
        <f>IF(OR('Calc_오픈정렬(시즌미반영)'!$F74="",'Calc_오픈정렬(시즌미반영)'!AI74=""),"",'Calc_오픈정렬(시즌미반영)'!AI74/'Calc_오픈정렬(시즌미반영)'!$F74*100)</f>
        <v>136.67328494497778</v>
      </c>
      <c r="AJ74">
        <f>IF(OR('Calc_오픈정렬(시즌미반영)'!$F74="",'Calc_오픈정렬(시즌미반영)'!AJ74=""),"",'Calc_오픈정렬(시즌미반영)'!AJ74/'Calc_오픈정렬(시즌미반영)'!$F74*100)</f>
        <v>131.94661671739641</v>
      </c>
      <c r="AK74">
        <f>IF(OR('Calc_오픈정렬(시즌미반영)'!$F74="",'Calc_오픈정렬(시즌미반영)'!AK74=""),"",'Calc_오픈정렬(시즌미반영)'!AK74/'Calc_오픈정렬(시즌미반영)'!$F74*100)</f>
        <v>113.52601264340905</v>
      </c>
      <c r="AL74">
        <f>IF(OR('Calc_오픈정렬(시즌미반영)'!$F74="",'Calc_오픈정렬(시즌미반영)'!AL74=""),"",'Calc_오픈정렬(시즌미반영)'!AL74/'Calc_오픈정렬(시즌미반영)'!$F74*100)</f>
        <v>129.88180753921799</v>
      </c>
      <c r="AM74">
        <f>IF(OR('Calc_오픈정렬(시즌미반영)'!$F74="",'Calc_오픈정렬(시즌미반영)'!AM74=""),"",'Calc_오픈정렬(시즌미반영)'!AM74/'Calc_오픈정렬(시즌미반영)'!$F74*100)</f>
        <v>136.68087099040039</v>
      </c>
      <c r="AN74">
        <f>IF(OR('Calc_오픈정렬(시즌미반영)'!$F74="",'Calc_오픈정렬(시즌미반영)'!AN74=""),"",'Calc_오픈정렬(시즌미반영)'!AN74/'Calc_오픈정렬(시즌미반영)'!$F74*100)</f>
        <v>148.90283306017326</v>
      </c>
      <c r="AO74">
        <f>IF(OR('Calc_오픈정렬(시즌미반영)'!$F74="",'Calc_오픈정렬(시즌미반영)'!AO74=""),"",'Calc_오픈정렬(시즌미반영)'!AO74/'Calc_오픈정렬(시즌미반영)'!$F74*100)</f>
        <v>123.40894404120814</v>
      </c>
      <c r="AP74">
        <f>IF(OR('Calc_오픈정렬(시즌미반영)'!$F74="",'Calc_오픈정렬(시즌미반영)'!AP74=""),"",'Calc_오픈정렬(시즌미반영)'!AP74/'Calc_오픈정렬(시즌미반영)'!$F74*100)</f>
        <v>131.47712479512995</v>
      </c>
      <c r="AQ74">
        <f>IF(OR('Calc_오픈정렬(시즌미반영)'!$F74="",'Calc_오픈정렬(시즌미반영)'!AQ74=""),"",'Calc_오픈정렬(시즌미반영)'!AQ74/'Calc_오픈정렬(시즌미반영)'!$F74*100)</f>
        <v>113.07703114024818</v>
      </c>
      <c r="AR74">
        <f>IF(OR('Calc_오픈정렬(시즌미반영)'!$F74="",'Calc_오픈정렬(시즌미반영)'!AR74=""),"",'Calc_오픈정렬(시즌미반영)'!AR74/'Calc_오픈정렬(시즌미반영)'!$F74*100)</f>
        <v>95.096136736127377</v>
      </c>
      <c r="AS74">
        <f>IF(OR('Calc_오픈정렬(시즌미반영)'!$F74="",'Calc_오픈정렬(시즌미반영)'!AS74=""),"",'Calc_오픈정렬(시즌미반영)'!AS74/'Calc_오픈정렬(시즌미반영)'!$F74*100)</f>
        <v>132.67375321938658</v>
      </c>
      <c r="AT74">
        <f>IF(OR('Calc_오픈정렬(시즌미반영)'!$F74="",'Calc_오픈정렬(시즌미반영)'!AT74=""),"",'Calc_오픈정렬(시즌미반영)'!AT74/'Calc_오픈정렬(시즌미반영)'!$F74*100)</f>
        <v>127.05165066729103</v>
      </c>
      <c r="AU74">
        <f>IF(OR('Calc_오픈정렬(시즌미반영)'!$F74="",'Calc_오픈정렬(시즌미반영)'!AU74=""),"",'Calc_오픈정렬(시즌미반영)'!AU74/'Calc_오픈정렬(시즌미반영)'!$F74*100)</f>
        <v>139.96394287052215</v>
      </c>
      <c r="AV74">
        <f>IF(OR('Calc_오픈정렬(시즌미반영)'!$F74="",'Calc_오픈정렬(시즌미반영)'!AV74=""),"",'Calc_오픈정렬(시즌미반영)'!AV74/'Calc_오픈정렬(시즌미반영)'!$F74*100)</f>
        <v>127.20899086864902</v>
      </c>
      <c r="AW74" t="str">
        <f>IF(OR('Calc_오픈정렬(시즌미반영)'!$F74="",'Calc_오픈정렬(시즌미반영)'!AW74=""),"",'Calc_오픈정렬(시즌미반영)'!AW74/'Calc_오픈정렬(시즌미반영)'!$F74*100)</f>
        <v/>
      </c>
      <c r="AX74" t="str">
        <f>IF(OR('Calc_오픈정렬(시즌미반영)'!$F74="",'Calc_오픈정렬(시즌미반영)'!AX74=""),"",'Calc_오픈정렬(시즌미반영)'!AX74/'Calc_오픈정렬(시즌미반영)'!$F74*100)</f>
        <v/>
      </c>
      <c r="AY74" t="str">
        <f>IF(OR('Calc_오픈정렬(시즌미반영)'!$F74="",'Calc_오픈정렬(시즌미반영)'!AY74=""),"",'Calc_오픈정렬(시즌미반영)'!AY74/'Calc_오픈정렬(시즌미반영)'!$F74*100)</f>
        <v/>
      </c>
      <c r="AZ74" t="str">
        <f>IF(OR('Calc_오픈정렬(시즌미반영)'!$F74="",'Calc_오픈정렬(시즌미반영)'!AZ74=""),"",'Calc_오픈정렬(시즌미반영)'!AZ74/'Calc_오픈정렬(시즌미반영)'!$F74*100)</f>
        <v/>
      </c>
      <c r="BA74" t="str">
        <f>IF(OR('Calc_오픈정렬(시즌미반영)'!$F74="",'Calc_오픈정렬(시즌미반영)'!BA74=""),"",'Calc_오픈정렬(시즌미반영)'!BA74/'Calc_오픈정렬(시즌미반영)'!$F74*100)</f>
        <v/>
      </c>
      <c r="BB74" t="str">
        <f>IF(OR('Calc_오픈정렬(시즌미반영)'!$F74="",'Calc_오픈정렬(시즌미반영)'!BB74=""),"",'Calc_오픈정렬(시즌미반영)'!BB74/'Calc_오픈정렬(시즌미반영)'!$F74*100)</f>
        <v/>
      </c>
      <c r="BC74" t="str">
        <f>IF(OR('Calc_오픈정렬(시즌미반영)'!$F74="",'Calc_오픈정렬(시즌미반영)'!BC74=""),"",'Calc_오픈정렬(시즌미반영)'!BC74/'Calc_오픈정렬(시즌미반영)'!$F74*100)</f>
        <v/>
      </c>
      <c r="BD74" t="str">
        <f>IF(OR('Calc_오픈정렬(시즌미반영)'!$F74="",'Calc_오픈정렬(시즌미반영)'!BD74=""),"",'Calc_오픈정렬(시즌미반영)'!BD74/'Calc_오픈정렬(시즌미반영)'!$F74*100)</f>
        <v/>
      </c>
      <c r="BE74" t="str">
        <f>IF(OR('Calc_오픈정렬(시즌미반영)'!$F74="",'Calc_오픈정렬(시즌미반영)'!BE74=""),"",'Calc_오픈정렬(시즌미반영)'!BE74/'Calc_오픈정렬(시즌미반영)'!$F74*100)</f>
        <v/>
      </c>
      <c r="BF74" t="str">
        <f>IF(OR('Calc_오픈정렬(시즌미반영)'!$F74="",'Calc_오픈정렬(시즌미반영)'!BF74=""),"",'Calc_오픈정렬(시즌미반영)'!BF74/'Calc_오픈정렬(시즌미반영)'!$F74*100)</f>
        <v/>
      </c>
      <c r="BG74" t="str">
        <f>IF(OR('Calc_오픈정렬(시즌미반영)'!$F74="",'Calc_오픈정렬(시즌미반영)'!BG74=""),"",'Calc_오픈정렬(시즌미반영)'!BG74/'Calc_오픈정렬(시즌미반영)'!$F74*100)</f>
        <v/>
      </c>
      <c r="BH74" t="str">
        <f>IF(OR('Calc_오픈정렬(시즌미반영)'!$F74="",'Calc_오픈정렬(시즌미반영)'!BH74=""),"",'Calc_오픈정렬(시즌미반영)'!BH74/'Calc_오픈정렬(시즌미반영)'!$F74*100)</f>
        <v/>
      </c>
      <c r="BI74" t="str">
        <f>IF(OR('Calc_오픈정렬(시즌미반영)'!$F74="",'Calc_오픈정렬(시즌미반영)'!BI74=""),"",'Calc_오픈정렬(시즌미반영)'!BI74/'Calc_오픈정렬(시즌미반영)'!$F74*100)</f>
        <v/>
      </c>
      <c r="BJ74" t="str">
        <f>IF(OR('Calc_오픈정렬(시즌미반영)'!$F74="",'Calc_오픈정렬(시즌미반영)'!BJ74=""),"",'Calc_오픈정렬(시즌미반영)'!BJ74/'Calc_오픈정렬(시즌미반영)'!$F74*100)</f>
        <v/>
      </c>
      <c r="BK74" t="str">
        <f>IF(OR('Calc_오픈정렬(시즌미반영)'!$F74="",'Calc_오픈정렬(시즌미반영)'!BK74=""),"",'Calc_오픈정렬(시즌미반영)'!BK74/'Calc_오픈정렬(시즌미반영)'!$F74*100)</f>
        <v/>
      </c>
      <c r="BL74" t="str">
        <f>IF(OR('Calc_오픈정렬(시즌미반영)'!$F74="",'Calc_오픈정렬(시즌미반영)'!BL74=""),"",'Calc_오픈정렬(시즌미반영)'!BL74/'Calc_오픈정렬(시즌미반영)'!$F74*100)</f>
        <v/>
      </c>
      <c r="BM74" t="str">
        <f>IF(OR('Calc_오픈정렬(시즌미반영)'!$F74="",'Calc_오픈정렬(시즌미반영)'!BM74=""),"",'Calc_오픈정렬(시즌미반영)'!BM74/'Calc_오픈정렬(시즌미반영)'!$F74*100)</f>
        <v/>
      </c>
      <c r="BN74" t="str">
        <f>IF(OR('Calc_오픈정렬(시즌미반영)'!$F74="",'Calc_오픈정렬(시즌미반영)'!BN74=""),"",'Calc_오픈정렬(시즌미반영)'!BN74/'Calc_오픈정렬(시즌미반영)'!$F74*100)</f>
        <v/>
      </c>
    </row>
    <row r="75" spans="1:66" x14ac:dyDescent="0.3">
      <c r="A75" t="str">
        <f>'Calc_오픈정렬(시즌미반영)'!A75</f>
        <v>(1064) #병점역점</v>
      </c>
      <c r="B75" t="str">
        <f>'Calc_오픈정렬(시즌미반영)'!B75</f>
        <v>150-2</v>
      </c>
      <c r="C75">
        <f>'Calc_오픈정렬(시즌미반영)'!C75</f>
        <v>2</v>
      </c>
      <c r="D75" t="str">
        <f>'Calc_오픈정렬(시즌미반영)'!D75</f>
        <v>2</v>
      </c>
      <c r="E75" s="1">
        <f>'Calc_오픈정렬(시즌미반영)'!E75</f>
        <v>44927</v>
      </c>
      <c r="F75">
        <f>'Calc_오픈정렬(시즌미반영)'!F75</f>
        <v>2997166.6666666665</v>
      </c>
      <c r="G75">
        <f>IF(OR('Calc_오픈정렬(시즌미반영)'!$F75="",'Calc_오픈정렬(시즌미반영)'!G75=""),"",'Calc_오픈정렬(시즌미반영)'!G75/'Calc_오픈정렬(시즌미반영)'!$F75*100)</f>
        <v>57.168659289328815</v>
      </c>
      <c r="H75">
        <f>IF(OR('Calc_오픈정렬(시즌미반영)'!$F75="",'Calc_오픈정렬(시즌미반영)'!H75=""),"",'Calc_오픈정렬(시즌미반영)'!H75/'Calc_오픈정렬(시즌미반영)'!$F75*100)</f>
        <v>62.610799088027576</v>
      </c>
      <c r="I75">
        <f>IF(OR('Calc_오픈정렬(시즌미반영)'!$F75="",'Calc_오픈정렬(시즌미반영)'!I75=""),"",'Calc_오픈정렬(시즌미반영)'!I75/'Calc_오픈정렬(시즌미반영)'!$F75*100)</f>
        <v>82.261024300728465</v>
      </c>
      <c r="J75">
        <f>IF(OR('Calc_오픈정렬(시즌미반영)'!$F75="",'Calc_오픈정렬(시즌미반영)'!J75=""),"",'Calc_오픈정렬(시즌미반영)'!J75/'Calc_오픈정렬(시즌미반영)'!$F75*100)</f>
        <v>84.01267864093866</v>
      </c>
      <c r="K75">
        <f>IF(OR('Calc_오픈정렬(시즌미반영)'!$F75="",'Calc_오픈정렬(시즌미반영)'!K75=""),"",'Calc_오픈정렬(시즌미반영)'!K75/'Calc_오픈정렬(시즌미반영)'!$F75*100)</f>
        <v>108.26892064727799</v>
      </c>
      <c r="L75">
        <f>IF(OR('Calc_오픈정렬(시즌미반영)'!$F75="",'Calc_오픈정렬(시즌미반영)'!L75=""),"",'Calc_오픈정렬(시즌미반영)'!L75/'Calc_오픈정렬(시즌미반영)'!$F75*100)</f>
        <v>93.388199966635156</v>
      </c>
      <c r="M75">
        <f>IF(OR('Calc_오픈정렬(시즌미반영)'!$F75="",'Calc_오픈정렬(시즌미반영)'!M75=""),"",'Calc_오픈정렬(시즌미반영)'!M75/'Calc_오픈정렬(시즌미반영)'!$F75*100)</f>
        <v>114.69165322804872</v>
      </c>
      <c r="N75">
        <f>IF(OR('Calc_오픈정렬(시즌미반영)'!$F75="",'Calc_오픈정렬(시즌미반영)'!N75=""),"",'Calc_오픈정렬(시즌미반영)'!N75/'Calc_오픈정렬(시즌미반영)'!$F75*100)</f>
        <v>101.11216148584774</v>
      </c>
      <c r="O75">
        <f>IF(OR('Calc_오픈정렬(시즌미반영)'!$F75="",'Calc_오픈정렬(시즌미반영)'!O75=""),"",'Calc_오픈정렬(시즌미반영)'!O75/'Calc_오픈정렬(시즌미반영)'!$F75*100)</f>
        <v>98.526386031251747</v>
      </c>
      <c r="P75">
        <f>IF(OR('Calc_오픈정렬(시즌미반영)'!$F75="",'Calc_오픈정렬(시즌미반영)'!P75=""),"",'Calc_오픈정렬(시즌미반영)'!P75/'Calc_오픈정렬(시즌미반영)'!$F75*100)</f>
        <v>107.80181282322194</v>
      </c>
      <c r="Q75">
        <f>IF(OR('Calc_오픈정렬(시즌미반영)'!$F75="",'Calc_오픈정렬(시즌미반영)'!Q75=""),"",'Calc_오픈정렬(시즌미반영)'!Q75/'Calc_오픈정렬(시즌미반영)'!$F75*100)</f>
        <v>110.47100038925652</v>
      </c>
      <c r="R75">
        <f>IF(OR('Calc_오픈정렬(시즌미반영)'!$F75="",'Calc_오픈정렬(시즌미반영)'!R75=""),"",'Calc_오픈정렬(시즌미반영)'!R75/'Calc_오픈정렬(시즌미반영)'!$F75*100)</f>
        <v>125.84351887894123</v>
      </c>
      <c r="S75">
        <f>IF(OR('Calc_오픈정렬(시즌미반영)'!$F75="",'Calc_오픈정렬(시즌미반영)'!S75=""),"",'Calc_오픈정렬(시즌미반영)'!S75/'Calc_오픈정렬(시즌미반영)'!$F75*100)</f>
        <v>118.18762164266252</v>
      </c>
      <c r="T75">
        <f>IF(OR('Calc_오픈정렬(시즌미반영)'!$F75="",'Calc_오픈정렬(시즌미반영)'!T75=""),"",'Calc_오픈정렬(시즌미반영)'!T75/'Calc_오픈정렬(시즌미반영)'!$F75*100)</f>
        <v>102.89651337374188</v>
      </c>
      <c r="U75">
        <f>IF(OR('Calc_오픈정렬(시즌미반영)'!$F75="",'Calc_오픈정렬(시즌미반영)'!U75=""),"",'Calc_오픈정렬(시즌미반영)'!U75/'Calc_오픈정렬(시즌미반영)'!$F75*100)</f>
        <v>127.48940666184731</v>
      </c>
      <c r="V75">
        <f>IF(OR('Calc_오픈정렬(시즌미반영)'!$F75="",'Calc_오픈정렬(시즌미반영)'!V75=""),"",'Calc_오픈정렬(시즌미반영)'!V75/'Calc_오픈정렬(시즌미반영)'!$F75*100)</f>
        <v>132.94289050770172</v>
      </c>
      <c r="W75">
        <f>IF(OR('Calc_오픈정렬(시즌미반영)'!$F75="",'Calc_오픈정렬(시즌미반영)'!W75=""),"",'Calc_오픈정렬(시즌미반영)'!W75/'Calc_오픈정렬(시즌미반영)'!$F75*100)</f>
        <v>137.97964744480899</v>
      </c>
      <c r="X75">
        <f>IF(OR('Calc_오픈정렬(시즌미반영)'!$F75="",'Calc_오픈정렬(시즌미반영)'!X75=""),"",'Calc_오픈정렬(시즌미반영)'!X75/'Calc_오픈정렬(시즌미반영)'!$F75*100)</f>
        <v>140.9044097202914</v>
      </c>
      <c r="Y75">
        <f>IF(OR('Calc_오픈정렬(시즌미반영)'!$F75="",'Calc_오픈정렬(시즌미반영)'!Y75=""),"",'Calc_오픈정렬(시즌미반영)'!Y75/'Calc_오픈정렬(시즌미반영)'!$F75*100)</f>
        <v>152.95745982316632</v>
      </c>
      <c r="Z75">
        <f>IF(OR('Calc_오픈정렬(시즌미반영)'!$F75="",'Calc_오픈정렬(시즌미반영)'!Z75=""),"",'Calc_오픈정렬(시즌미반영)'!Z75/'Calc_오픈정렬(시즌미반영)'!$F75*100)</f>
        <v>126.76238669854865</v>
      </c>
      <c r="AA75">
        <f>IF(OR('Calc_오픈정렬(시즌미반영)'!$F75="",'Calc_오픈정렬(시즌미반영)'!AA75=""),"",'Calc_오픈정렬(시즌미반영)'!AA75/'Calc_오픈정렬(시즌미반영)'!$F75*100)</f>
        <v>113.14252349441138</v>
      </c>
      <c r="AB75">
        <f>IF(OR('Calc_오픈정렬(시즌미반영)'!$F75="",'Calc_오픈정렬(시즌미반영)'!AB75=""),"",'Calc_오픈정렬(시즌미반영)'!AB75/'Calc_오픈정렬(시즌미반영)'!$F75*100)</f>
        <v>129.47528221097704</v>
      </c>
      <c r="AC75">
        <f>IF(OR('Calc_오픈정렬(시즌미반영)'!$F75="",'Calc_오픈정렬(시즌미반영)'!AC75=""),"",'Calc_오픈정렬(시즌미반영)'!AC75/'Calc_오픈정렬(시즌미반영)'!$F75*100)</f>
        <v>130.5873324806762</v>
      </c>
      <c r="AD75">
        <f>IF(OR('Calc_오픈정렬(시즌미반영)'!$F75="",'Calc_오픈정렬(시즌미반영)'!AD75=""),"",'Calc_오픈정렬(시즌미반영)'!AD75/'Calc_오픈정렬(시즌미반영)'!$F75*100)</f>
        <v>141.877328588111</v>
      </c>
      <c r="AE75">
        <f>IF(OR('Calc_오픈정렬(시즌미반영)'!$F75="",'Calc_오픈정렬(시즌미반영)'!AE75=""),"",'Calc_오픈정렬(시즌미반영)'!AE75/'Calc_오픈정렬(시즌미반영)'!$F75*100)</f>
        <v>114.71934604904632</v>
      </c>
      <c r="AF75">
        <f>IF(OR('Calc_오픈정렬(시즌미반영)'!$F75="",'Calc_오픈정렬(시즌미반영)'!AF75=""),"",'Calc_오픈정렬(시즌미반영)'!AF75/'Calc_오픈정렬(시즌미반영)'!$F75*100)</f>
        <v>123.32714230106212</v>
      </c>
      <c r="AG75">
        <f>IF(OR('Calc_오픈정렬(시즌미반영)'!$F75="",'Calc_오픈정렬(시즌미반영)'!AG75=""),"",'Calc_오픈정렬(시즌미반영)'!AG75/'Calc_오픈정렬(시즌미반영)'!$F75*100)</f>
        <v>140.44030473224714</v>
      </c>
      <c r="AH75">
        <f>IF(OR('Calc_오픈정렬(시즌미반영)'!$F75="",'Calc_오픈정렬(시즌미반영)'!AH75=""),"",'Calc_오픈정렬(시즌미반영)'!AH75/'Calc_오픈정렬(시즌미반영)'!$F75*100)</f>
        <v>130.32541845075906</v>
      </c>
      <c r="AI75">
        <f>IF(OR('Calc_오픈정렬(시즌미반영)'!$F75="",'Calc_오픈정렬(시즌미반영)'!AI75=""),"",'Calc_오픈정렬(시즌미반영)'!AI75/'Calc_오픈정렬(시즌미반영)'!$F75*100)</f>
        <v>138.20686203636768</v>
      </c>
      <c r="AJ75">
        <f>IF(OR('Calc_오픈정렬(시즌미반영)'!$F75="",'Calc_오픈정렬(시즌미반영)'!AJ75=""),"",'Calc_오픈정렬(시즌미반영)'!AJ75/'Calc_오픈정렬(시즌미반영)'!$F75*100)</f>
        <v>143.94895178779961</v>
      </c>
      <c r="AK75">
        <f>IF(OR('Calc_오픈정렬(시즌미반영)'!$F75="",'Calc_오픈정렬(시즌미반영)'!AK75=""),"",'Calc_오픈정렬(시즌미반영)'!AK75/'Calc_오픈정렬(시즌미반영)'!$F75*100)</f>
        <v>136.17794583773565</v>
      </c>
      <c r="AL75">
        <f>IF(OR('Calc_오픈정렬(시즌미반영)'!$F75="",'Calc_오픈정렬(시즌미반영)'!AL75=""),"",'Calc_오픈정렬(시즌미반영)'!AL75/'Calc_오픈정렬(시즌미반영)'!$F75*100)</f>
        <v>129.93204693321471</v>
      </c>
      <c r="AM75">
        <f>IF(OR('Calc_오픈정렬(시즌미반영)'!$F75="",'Calc_오픈정렬(시즌미반영)'!AM75=""),"",'Calc_오픈정렬(시즌미반영)'!AM75/'Calc_오픈정렬(시즌미반영)'!$F75*100)</f>
        <v>128.64383028415727</v>
      </c>
      <c r="AN75">
        <f>IF(OR('Calc_오픈정렬(시즌미반영)'!$F75="",'Calc_오픈정렬(시즌미반영)'!AN75=""),"",'Calc_오픈정렬(시즌미반영)'!AN75/'Calc_오픈정렬(시즌미반영)'!$F75*100)</f>
        <v>148.13223600066729</v>
      </c>
      <c r="AO75">
        <f>IF(OR('Calc_오픈정렬(시즌미반영)'!$F75="",'Calc_오픈정렬(시즌미반영)'!AO75=""),"",'Calc_오픈정렬(시즌미반영)'!AO75/'Calc_오픈정렬(시즌미반영)'!$F75*100)</f>
        <v>132.70666740810765</v>
      </c>
      <c r="AP75">
        <f>IF(OR('Calc_오픈정렬(시즌미반영)'!$F75="",'Calc_오픈정렬(시즌미반영)'!AP75=""),"",'Calc_오픈정렬(시즌미반영)'!AP75/'Calc_오픈정렬(시즌미반영)'!$F75*100)</f>
        <v>139.76333203581163</v>
      </c>
      <c r="AQ75">
        <f>IF(OR('Calc_오픈정렬(시즌미반영)'!$F75="",'Calc_오픈정렬(시즌미반영)'!AQ75=""),"",'Calc_오픈정렬(시즌미반영)'!AQ75/'Calc_오픈정렬(시즌미반영)'!$F75*100)</f>
        <v>117.61541455819386</v>
      </c>
      <c r="AR75">
        <f>IF(OR('Calc_오픈정렬(시즌미반영)'!$F75="",'Calc_오픈정렬(시즌미반영)'!AR75=""),"",'Calc_오픈정렬(시즌미반영)'!AR75/'Calc_오픈정렬(시즌미반영)'!$F75*100)</f>
        <v>118.76349886003447</v>
      </c>
      <c r="AS75">
        <f>IF(OR('Calc_오픈정렬(시즌미반영)'!$F75="",'Calc_오픈정렬(시즌미반영)'!AS75=""),"",'Calc_오픈정렬(시즌미반영)'!AS75/'Calc_오픈정렬(시즌미반영)'!$F75*100)</f>
        <v>139.49808152143692</v>
      </c>
      <c r="AT75">
        <f>IF(OR('Calc_오픈정렬(시즌미반영)'!$F75="",'Calc_오픈정렬(시즌미반영)'!AT75=""),"",'Calc_오픈정렬(시즌미반영)'!AT75/'Calc_오픈정렬(시즌미반영)'!$F75*100)</f>
        <v>127.88711560918647</v>
      </c>
      <c r="AU75">
        <f>IF(OR('Calc_오픈정렬(시즌미반영)'!$F75="",'Calc_오픈정렬(시즌미반영)'!AU75=""),"",'Calc_오픈정렬(시즌미반영)'!AU75/'Calc_오픈정렬(시즌미반영)'!$F75*100)</f>
        <v>143.05410665628651</v>
      </c>
      <c r="AV75">
        <f>IF(OR('Calc_오픈정렬(시즌미반영)'!$F75="",'Calc_오픈정렬(시즌미반영)'!AV75=""),"",'Calc_오픈정렬(시즌미반영)'!AV75/'Calc_오픈정렬(시즌미반영)'!$F75*100)</f>
        <v>122.51170549963855</v>
      </c>
      <c r="AW75" t="str">
        <f>IF(OR('Calc_오픈정렬(시즌미반영)'!$F75="",'Calc_오픈정렬(시즌미반영)'!AW75=""),"",'Calc_오픈정렬(시즌미반영)'!AW75/'Calc_오픈정렬(시즌미반영)'!$F75*100)</f>
        <v/>
      </c>
      <c r="AX75" t="str">
        <f>IF(OR('Calc_오픈정렬(시즌미반영)'!$F75="",'Calc_오픈정렬(시즌미반영)'!AX75=""),"",'Calc_오픈정렬(시즌미반영)'!AX75/'Calc_오픈정렬(시즌미반영)'!$F75*100)</f>
        <v/>
      </c>
      <c r="AY75" t="str">
        <f>IF(OR('Calc_오픈정렬(시즌미반영)'!$F75="",'Calc_오픈정렬(시즌미반영)'!AY75=""),"",'Calc_오픈정렬(시즌미반영)'!AY75/'Calc_오픈정렬(시즌미반영)'!$F75*100)</f>
        <v/>
      </c>
      <c r="AZ75" t="str">
        <f>IF(OR('Calc_오픈정렬(시즌미반영)'!$F75="",'Calc_오픈정렬(시즌미반영)'!AZ75=""),"",'Calc_오픈정렬(시즌미반영)'!AZ75/'Calc_오픈정렬(시즌미반영)'!$F75*100)</f>
        <v/>
      </c>
      <c r="BA75" t="str">
        <f>IF(OR('Calc_오픈정렬(시즌미반영)'!$F75="",'Calc_오픈정렬(시즌미반영)'!BA75=""),"",'Calc_오픈정렬(시즌미반영)'!BA75/'Calc_오픈정렬(시즌미반영)'!$F75*100)</f>
        <v/>
      </c>
      <c r="BB75" t="str">
        <f>IF(OR('Calc_오픈정렬(시즌미반영)'!$F75="",'Calc_오픈정렬(시즌미반영)'!BB75=""),"",'Calc_오픈정렬(시즌미반영)'!BB75/'Calc_오픈정렬(시즌미반영)'!$F75*100)</f>
        <v/>
      </c>
      <c r="BC75" t="str">
        <f>IF(OR('Calc_오픈정렬(시즌미반영)'!$F75="",'Calc_오픈정렬(시즌미반영)'!BC75=""),"",'Calc_오픈정렬(시즌미반영)'!BC75/'Calc_오픈정렬(시즌미반영)'!$F75*100)</f>
        <v/>
      </c>
      <c r="BD75" t="str">
        <f>IF(OR('Calc_오픈정렬(시즌미반영)'!$F75="",'Calc_오픈정렬(시즌미반영)'!BD75=""),"",'Calc_오픈정렬(시즌미반영)'!BD75/'Calc_오픈정렬(시즌미반영)'!$F75*100)</f>
        <v/>
      </c>
      <c r="BE75" t="str">
        <f>IF(OR('Calc_오픈정렬(시즌미반영)'!$F75="",'Calc_오픈정렬(시즌미반영)'!BE75=""),"",'Calc_오픈정렬(시즌미반영)'!BE75/'Calc_오픈정렬(시즌미반영)'!$F75*100)</f>
        <v/>
      </c>
      <c r="BF75" t="str">
        <f>IF(OR('Calc_오픈정렬(시즌미반영)'!$F75="",'Calc_오픈정렬(시즌미반영)'!BF75=""),"",'Calc_오픈정렬(시즌미반영)'!BF75/'Calc_오픈정렬(시즌미반영)'!$F75*100)</f>
        <v/>
      </c>
      <c r="BG75" t="str">
        <f>IF(OR('Calc_오픈정렬(시즌미반영)'!$F75="",'Calc_오픈정렬(시즌미반영)'!BG75=""),"",'Calc_오픈정렬(시즌미반영)'!BG75/'Calc_오픈정렬(시즌미반영)'!$F75*100)</f>
        <v/>
      </c>
      <c r="BH75" t="str">
        <f>IF(OR('Calc_오픈정렬(시즌미반영)'!$F75="",'Calc_오픈정렬(시즌미반영)'!BH75=""),"",'Calc_오픈정렬(시즌미반영)'!BH75/'Calc_오픈정렬(시즌미반영)'!$F75*100)</f>
        <v/>
      </c>
      <c r="BI75" t="str">
        <f>IF(OR('Calc_오픈정렬(시즌미반영)'!$F75="",'Calc_오픈정렬(시즌미반영)'!BI75=""),"",'Calc_오픈정렬(시즌미반영)'!BI75/'Calc_오픈정렬(시즌미반영)'!$F75*100)</f>
        <v/>
      </c>
      <c r="BJ75" t="str">
        <f>IF(OR('Calc_오픈정렬(시즌미반영)'!$F75="",'Calc_오픈정렬(시즌미반영)'!BJ75=""),"",'Calc_오픈정렬(시즌미반영)'!BJ75/'Calc_오픈정렬(시즌미반영)'!$F75*100)</f>
        <v/>
      </c>
      <c r="BK75" t="str">
        <f>IF(OR('Calc_오픈정렬(시즌미반영)'!$F75="",'Calc_오픈정렬(시즌미반영)'!BK75=""),"",'Calc_오픈정렬(시즌미반영)'!BK75/'Calc_오픈정렬(시즌미반영)'!$F75*100)</f>
        <v/>
      </c>
      <c r="BL75" t="str">
        <f>IF(OR('Calc_오픈정렬(시즌미반영)'!$F75="",'Calc_오픈정렬(시즌미반영)'!BL75=""),"",'Calc_오픈정렬(시즌미반영)'!BL75/'Calc_오픈정렬(시즌미반영)'!$F75*100)</f>
        <v/>
      </c>
      <c r="BM75" t="str">
        <f>IF(OR('Calc_오픈정렬(시즌미반영)'!$F75="",'Calc_오픈정렬(시즌미반영)'!BM75=""),"",'Calc_오픈정렬(시즌미반영)'!BM75/'Calc_오픈정렬(시즌미반영)'!$F75*100)</f>
        <v/>
      </c>
      <c r="BN75" t="str">
        <f>IF(OR('Calc_오픈정렬(시즌미반영)'!$F75="",'Calc_오픈정렬(시즌미반영)'!BN75=""),"",'Calc_오픈정렬(시즌미반영)'!BN75/'Calc_오픈정렬(시즌미반영)'!$F75*100)</f>
        <v/>
      </c>
    </row>
    <row r="76" spans="1:66" x14ac:dyDescent="0.3">
      <c r="A76" t="str">
        <f>'Calc_오픈정렬(시즌미반영)'!A76</f>
        <v>(1065) #성대정문점</v>
      </c>
      <c r="B76" t="str">
        <f>'Calc_오픈정렬(시즌미반영)'!B76</f>
        <v>150-1</v>
      </c>
      <c r="C76">
        <f>'Calc_오픈정렬(시즌미반영)'!C76</f>
        <v>1</v>
      </c>
      <c r="D76" t="str">
        <f>'Calc_오픈정렬(시즌미반영)'!D76</f>
        <v>1</v>
      </c>
      <c r="E76" s="1">
        <f>'Calc_오픈정렬(시즌미반영)'!E76</f>
        <v>44958</v>
      </c>
      <c r="F76">
        <f>'Calc_오픈정렬(시즌미반영)'!F76</f>
        <v>9014833.333333334</v>
      </c>
      <c r="G76">
        <f>IF(OR('Calc_오픈정렬(시즌미반영)'!$F76="",'Calc_오픈정렬(시즌미반영)'!G76=""),"",'Calc_오픈정렬(시즌미반영)'!G76/'Calc_오픈정렬(시즌미반영)'!$F76*100)</f>
        <v>48.741000942890416</v>
      </c>
      <c r="H76">
        <f>IF(OR('Calc_오픈정렬(시즌미반영)'!$F76="",'Calc_오픈정렬(시즌미반영)'!H76=""),"",'Calc_오픈정렬(시즌미반영)'!H76/'Calc_오픈정렬(시즌미반영)'!$F76*100)</f>
        <v>71.777699717132876</v>
      </c>
      <c r="I76">
        <f>IF(OR('Calc_오픈정렬(시즌미반영)'!$F76="",'Calc_오픈정렬(시즌미반영)'!I76=""),"",'Calc_오픈정렬(시즌미반영)'!I76/'Calc_오픈정렬(시즌미반영)'!$F76*100)</f>
        <v>80.961008707870349</v>
      </c>
      <c r="J76">
        <f>IF(OR('Calc_오픈정렬(시즌미반영)'!$F76="",'Calc_오픈정렬(시즌미반영)'!J76=""),"",'Calc_오픈정렬(시즌미반영)'!J76/'Calc_오픈정렬(시즌미반영)'!$F76*100)</f>
        <v>90.095952966407211</v>
      </c>
      <c r="K76">
        <f>IF(OR('Calc_오픈정렬(시즌미반영)'!$F76="",'Calc_오픈정렬(시즌미반영)'!K76=""),"",'Calc_오픈정렬(시즌미반영)'!K76/'Calc_오픈정렬(시즌미반영)'!$F76*100)</f>
        <v>94.904694115254486</v>
      </c>
      <c r="L76">
        <f>IF(OR('Calc_오픈정렬(시즌미반영)'!$F76="",'Calc_오픈정렬(시즌미반영)'!L76=""),"",'Calc_오픈정렬(시즌미반영)'!L76/'Calc_오픈정렬(시즌미반영)'!$F76*100)</f>
        <v>99.314093438591939</v>
      </c>
      <c r="M76">
        <f>IF(OR('Calc_오픈정렬(시즌미반영)'!$F76="",'Calc_오픈정렬(시즌미반영)'!M76=""),"",'Calc_오픈정렬(시즌미반영)'!M76/'Calc_오픈정렬(시즌미반영)'!$F76*100)</f>
        <v>100.04622011869327</v>
      </c>
      <c r="N76">
        <f>IF(OR('Calc_오픈정렬(시즌미반영)'!$F76="",'Calc_오픈정렬(시즌미반영)'!N76=""),"",'Calc_오픈정렬(시즌미반영)'!N76/'Calc_오픈정렬(시즌미반영)'!$F76*100)</f>
        <v>97.966314777496351</v>
      </c>
      <c r="O76">
        <f>IF(OR('Calc_오픈정렬(시즌미반영)'!$F76="",'Calc_오픈정렬(시즌미반영)'!O76=""),"",'Calc_오픈정렬(시즌미반영)'!O76/'Calc_오픈정렬(시즌미반영)'!$F76*100)</f>
        <v>117.67272458355673</v>
      </c>
      <c r="P76">
        <f>IF(OR('Calc_오픈정렬(시즌미반영)'!$F76="",'Calc_오픈정렬(시즌미반영)'!P76=""),"",'Calc_오픈정렬(시즌미반영)'!P76/'Calc_오픈정렬(시즌미반영)'!$F76*100)</f>
        <v>110.31263288284123</v>
      </c>
      <c r="Q76">
        <f>IF(OR('Calc_오픈정렬(시즌미반영)'!$F76="",'Calc_오픈정렬(시즌미반영)'!Q76=""),"",'Calc_오픈정렬(시즌미반영)'!Q76/'Calc_오픈정렬(시즌미반영)'!$F76*100)</f>
        <v>107.50736748691969</v>
      </c>
      <c r="R76">
        <f>IF(OR('Calc_오픈정렬(시즌미반영)'!$F76="",'Calc_오픈정렬(시즌미반영)'!R76=""),"",'Calc_오픈정렬(시즌미반영)'!R76/'Calc_오픈정렬(시즌미반영)'!$F76*100)</f>
        <v>101.2282719222023</v>
      </c>
      <c r="S76">
        <f>IF(OR('Calc_오픈정렬(시즌미반영)'!$F76="",'Calc_오픈정렬(시즌미반영)'!S76=""),"",'Calc_오픈정렬(시즌미반영)'!S76/'Calc_오픈정렬(시즌미반영)'!$F76*100)</f>
        <v>107.36182957717834</v>
      </c>
      <c r="T76">
        <f>IF(OR('Calc_오픈정렬(시즌미반영)'!$F76="",'Calc_오픈정렬(시즌미반영)'!T76=""),"",'Calc_오픈정렬(시즌미반영)'!T76/'Calc_오픈정렬(시즌미반영)'!$F76*100)</f>
        <v>80.587402244448953</v>
      </c>
      <c r="U76">
        <f>IF(OR('Calc_오픈정렬(시즌미반영)'!$F76="",'Calc_오픈정렬(시즌미반영)'!U76=""),"",'Calc_오픈정렬(시즌미반영)'!U76/'Calc_오픈정렬(시즌미반영)'!$F76*100)</f>
        <v>68.564440089482147</v>
      </c>
      <c r="V76">
        <f>IF(OR('Calc_오픈정렬(시즌미반영)'!$F76="",'Calc_오픈정렬(시즌미반영)'!V76=""),"",'Calc_오픈정렬(시즌미반영)'!V76/'Calc_오픈정렬(시즌미반영)'!$F76*100)</f>
        <v>73.907411858233658</v>
      </c>
      <c r="W76">
        <f>IF(OR('Calc_오픈정렬(시즌미반영)'!$F76="",'Calc_오픈정렬(시즌미반영)'!W76=""),"",'Calc_오픈정렬(시즌미반영)'!W76/'Calc_오픈정렬(시즌미반영)'!$F76*100)</f>
        <v>68.732274584481118</v>
      </c>
      <c r="X76">
        <f>IF(OR('Calc_오픈정렬(시즌미반영)'!$F76="",'Calc_오픈정렬(시즌미반영)'!X76=""),"",'Calc_오픈정렬(시즌미반영)'!X76/'Calc_오픈정렬(시즌미반영)'!$F76*100)</f>
        <v>72.633622363142223</v>
      </c>
      <c r="Y76">
        <f>IF(OR('Calc_오픈정렬(시즌미반영)'!$F76="",'Calc_오픈정렬(시즌미반영)'!Y76=""),"",'Calc_오픈정렬(시즌미반영)'!Y76/'Calc_오픈정렬(시즌미반영)'!$F76*100)</f>
        <v>65.406089962839019</v>
      </c>
      <c r="Z76">
        <f>IF(OR('Calc_오픈정렬(시즌미반영)'!$F76="",'Calc_오픈정렬(시즌미반영)'!Z76=""),"",'Calc_오픈정렬(시즌미반영)'!Z76/'Calc_오픈정렬(시즌미반영)'!$F76*100)</f>
        <v>66.527020281388076</v>
      </c>
      <c r="AA76">
        <f>IF(OR('Calc_오픈정렬(시즌미반영)'!$F76="",'Calc_오픈정렬(시즌미반영)'!AA76=""),"",'Calc_오픈정렬(시즌미반영)'!AA76/'Calc_오픈정렬(시즌미반영)'!$F76*100)</f>
        <v>64.336186655327325</v>
      </c>
      <c r="AB76">
        <f>IF(OR('Calc_오픈정렬(시즌미반영)'!$F76="",'Calc_오픈정렬(시즌미반영)'!AB76=""),"",'Calc_오픈정렬(시즌미반영)'!AB76/'Calc_오픈정렬(시즌미반영)'!$F76*100)</f>
        <v>53.287729482889311</v>
      </c>
      <c r="AC76">
        <f>IF(OR('Calc_오픈정렬(시즌미반영)'!$F76="",'Calc_오픈정렬(시즌미반영)'!AC76=""),"",'Calc_오픈정렬(시즌미반영)'!AC76/'Calc_오픈정렬(시즌미반영)'!$F76*100)</f>
        <v>49.27878126791029</v>
      </c>
      <c r="AD76">
        <f>IF(OR('Calc_오픈정렬(시즌미반영)'!$F76="",'Calc_오픈정렬(시즌미반영)'!AD76=""),"",'Calc_오픈정렬(시즌미반영)'!AD76/'Calc_오픈정렬(시즌미반영)'!$F76*100)</f>
        <v>45.739059697905297</v>
      </c>
      <c r="AE76">
        <f>IF(OR('Calc_오픈정렬(시즌미반영)'!$F76="",'Calc_오픈정렬(시즌미반영)'!AE76=""),"",'Calc_오픈정렬(시즌미반영)'!AE76/'Calc_오픈정렬(시즌미반영)'!$F76*100)</f>
        <v>48.965408863169955</v>
      </c>
      <c r="AF76">
        <f>IF(OR('Calc_오픈정렬(시즌미반영)'!$F76="",'Calc_오픈정렬(시즌미반영)'!AF76=""),"",'Calc_오픈정렬(시즌미반영)'!AF76/'Calc_오픈정렬(시즌미반영)'!$F76*100)</f>
        <v>50.730610660208178</v>
      </c>
      <c r="AG76">
        <f>IF(OR('Calc_오픈정렬(시즌미반영)'!$F76="",'Calc_오픈정렬(시즌미반영)'!AG76=""),"",'Calc_오픈정렬(시즌미반영)'!AG76/'Calc_오픈정렬(시즌미반영)'!$F76*100)</f>
        <v>48.534230619904228</v>
      </c>
      <c r="AH76">
        <f>IF(OR('Calc_오픈정렬(시즌미반영)'!$F76="",'Calc_오픈정렬(시즌미반영)'!AH76=""),"",'Calc_오픈정렬(시즌미반영)'!AH76/'Calc_오픈정렬(시즌미반영)'!$F76*100)</f>
        <v>66.789920316515378</v>
      </c>
      <c r="AI76">
        <f>IF(OR('Calc_오픈정렬(시즌미반영)'!$F76="",'Calc_오픈정렬(시즌미반영)'!AI76=""),"",'Calc_오픈정렬(시즌미반영)'!AI76/'Calc_오픈정렬(시즌미반영)'!$F76*100)</f>
        <v>60.479210190611767</v>
      </c>
      <c r="AJ76">
        <f>IF(OR('Calc_오픈정렬(시즌미반영)'!$F76="",'Calc_오픈정렬(시즌미반영)'!AJ76=""),"",'Calc_오픈정렬(시즌미반영)'!AJ76/'Calc_오픈정렬(시즌미반영)'!$F76*100)</f>
        <v>56.222891900386394</v>
      </c>
      <c r="AK76">
        <f>IF(OR('Calc_오픈정렬(시즌미반영)'!$F76="",'Calc_오픈정렬(시즌미반영)'!AK76=""),"",'Calc_오픈정렬(시즌미반영)'!AK76/'Calc_오픈정렬(시즌미반영)'!$F76*100)</f>
        <v>58.022148680877805</v>
      </c>
      <c r="AL76">
        <f>IF(OR('Calc_오픈정렬(시즌미반영)'!$F76="",'Calc_오픈정렬(시즌미반영)'!AL76=""),"",'Calc_오픈정렬(시즌미반영)'!AL76/'Calc_오픈정렬(시즌미반영)'!$F76*100)</f>
        <v>63.332285677309621</v>
      </c>
      <c r="AM76">
        <f>IF(OR('Calc_오픈정렬(시즌미반영)'!$F76="",'Calc_오픈정렬(시즌미반영)'!AM76=""),"",'Calc_오픈정렬(시즌미반영)'!AM76/'Calc_오픈정렬(시즌미반영)'!$F76*100)</f>
        <v>74.5127475087356</v>
      </c>
      <c r="AN76">
        <f>IF(OR('Calc_오픈정렬(시즌미반영)'!$F76="",'Calc_오픈정렬(시즌미반영)'!AN76=""),"",'Calc_오픈정렬(시즌미반영)'!AN76/'Calc_오픈정렬(시즌미반영)'!$F76*100)</f>
        <v>62.630109634121531</v>
      </c>
      <c r="AO76">
        <f>IF(OR('Calc_오픈정렬(시즌미반영)'!$F76="",'Calc_오픈정렬(시즌미반영)'!AO76=""),"",'Calc_오픈정렬(시즌미반영)'!AO76/'Calc_오픈정렬(시즌미반영)'!$F76*100)</f>
        <v>59.98225147442178</v>
      </c>
      <c r="AP76">
        <f>IF(OR('Calc_오픈정렬(시즌미반영)'!$F76="",'Calc_오픈정렬(시즌미반영)'!AP76=""),"",'Calc_오픈정렬(시즌미반영)'!AP76/'Calc_오픈정렬(시즌미반영)'!$F76*100)</f>
        <v>53.816857401689802</v>
      </c>
      <c r="AQ76">
        <f>IF(OR('Calc_오픈정렬(시즌미반영)'!$F76="",'Calc_오픈정렬(시즌미반영)'!AQ76=""),"",'Calc_오픈정렬(시즌미반영)'!AQ76/'Calc_오픈정렬(시즌미반영)'!$F76*100)</f>
        <v>52.208397271164188</v>
      </c>
      <c r="AR76">
        <f>IF(OR('Calc_오픈정렬(시즌미반영)'!$F76="",'Calc_오픈정렬(시즌미반영)'!AR76=""),"",'Calc_오픈정렬(시즌미반영)'!AR76/'Calc_오픈정렬(시즌미반영)'!$F76*100)</f>
        <v>59.197988500434462</v>
      </c>
      <c r="AS76">
        <f>IF(OR('Calc_오픈정렬(시즌미반영)'!$F76="",'Calc_오픈정렬(시즌미반영)'!AS76=""),"",'Calc_오픈정렬(시즌미반영)'!AS76/'Calc_오픈정렬(시즌미반영)'!$F76*100)</f>
        <v>56.834106749986134</v>
      </c>
      <c r="AT76">
        <f>IF(OR('Calc_오픈정렬(시즌미반영)'!$F76="",'Calc_오픈정렬(시즌미반영)'!AT76=""),"",'Calc_오픈정렬(시즌미반영)'!AT76/'Calc_오픈정렬(시즌미반영)'!$F76*100)</f>
        <v>67.086098837101801</v>
      </c>
      <c r="AU76">
        <f>IF(OR('Calc_오픈정렬(시즌미반영)'!$F76="",'Calc_오픈정렬(시즌미반영)'!AU76=""),"",'Calc_오픈정렬(시즌미반영)'!AU76/'Calc_오픈정렬(시즌미반영)'!$F76*100)</f>
        <v>61.838081680193746</v>
      </c>
      <c r="AV76" t="str">
        <f>IF(OR('Calc_오픈정렬(시즌미반영)'!$F76="",'Calc_오픈정렬(시즌미반영)'!AV76=""),"",'Calc_오픈정렬(시즌미반영)'!AV76/'Calc_오픈정렬(시즌미반영)'!$F76*100)</f>
        <v/>
      </c>
      <c r="AW76" t="str">
        <f>IF(OR('Calc_오픈정렬(시즌미반영)'!$F76="",'Calc_오픈정렬(시즌미반영)'!AW76=""),"",'Calc_오픈정렬(시즌미반영)'!AW76/'Calc_오픈정렬(시즌미반영)'!$F76*100)</f>
        <v/>
      </c>
      <c r="AX76" t="str">
        <f>IF(OR('Calc_오픈정렬(시즌미반영)'!$F76="",'Calc_오픈정렬(시즌미반영)'!AX76=""),"",'Calc_오픈정렬(시즌미반영)'!AX76/'Calc_오픈정렬(시즌미반영)'!$F76*100)</f>
        <v/>
      </c>
      <c r="AY76" t="str">
        <f>IF(OR('Calc_오픈정렬(시즌미반영)'!$F76="",'Calc_오픈정렬(시즌미반영)'!AY76=""),"",'Calc_오픈정렬(시즌미반영)'!AY76/'Calc_오픈정렬(시즌미반영)'!$F76*100)</f>
        <v/>
      </c>
      <c r="AZ76" t="str">
        <f>IF(OR('Calc_오픈정렬(시즌미반영)'!$F76="",'Calc_오픈정렬(시즌미반영)'!AZ76=""),"",'Calc_오픈정렬(시즌미반영)'!AZ76/'Calc_오픈정렬(시즌미반영)'!$F76*100)</f>
        <v/>
      </c>
      <c r="BA76" t="str">
        <f>IF(OR('Calc_오픈정렬(시즌미반영)'!$F76="",'Calc_오픈정렬(시즌미반영)'!BA76=""),"",'Calc_오픈정렬(시즌미반영)'!BA76/'Calc_오픈정렬(시즌미반영)'!$F76*100)</f>
        <v/>
      </c>
      <c r="BB76" t="str">
        <f>IF(OR('Calc_오픈정렬(시즌미반영)'!$F76="",'Calc_오픈정렬(시즌미반영)'!BB76=""),"",'Calc_오픈정렬(시즌미반영)'!BB76/'Calc_오픈정렬(시즌미반영)'!$F76*100)</f>
        <v/>
      </c>
      <c r="BC76" t="str">
        <f>IF(OR('Calc_오픈정렬(시즌미반영)'!$F76="",'Calc_오픈정렬(시즌미반영)'!BC76=""),"",'Calc_오픈정렬(시즌미반영)'!BC76/'Calc_오픈정렬(시즌미반영)'!$F76*100)</f>
        <v/>
      </c>
      <c r="BD76" t="str">
        <f>IF(OR('Calc_오픈정렬(시즌미반영)'!$F76="",'Calc_오픈정렬(시즌미반영)'!BD76=""),"",'Calc_오픈정렬(시즌미반영)'!BD76/'Calc_오픈정렬(시즌미반영)'!$F76*100)</f>
        <v/>
      </c>
      <c r="BE76" t="str">
        <f>IF(OR('Calc_오픈정렬(시즌미반영)'!$F76="",'Calc_오픈정렬(시즌미반영)'!BE76=""),"",'Calc_오픈정렬(시즌미반영)'!BE76/'Calc_오픈정렬(시즌미반영)'!$F76*100)</f>
        <v/>
      </c>
      <c r="BF76" t="str">
        <f>IF(OR('Calc_오픈정렬(시즌미반영)'!$F76="",'Calc_오픈정렬(시즌미반영)'!BF76=""),"",'Calc_오픈정렬(시즌미반영)'!BF76/'Calc_오픈정렬(시즌미반영)'!$F76*100)</f>
        <v/>
      </c>
      <c r="BG76" t="str">
        <f>IF(OR('Calc_오픈정렬(시즌미반영)'!$F76="",'Calc_오픈정렬(시즌미반영)'!BG76=""),"",'Calc_오픈정렬(시즌미반영)'!BG76/'Calc_오픈정렬(시즌미반영)'!$F76*100)</f>
        <v/>
      </c>
      <c r="BH76" t="str">
        <f>IF(OR('Calc_오픈정렬(시즌미반영)'!$F76="",'Calc_오픈정렬(시즌미반영)'!BH76=""),"",'Calc_오픈정렬(시즌미반영)'!BH76/'Calc_오픈정렬(시즌미반영)'!$F76*100)</f>
        <v/>
      </c>
      <c r="BI76" t="str">
        <f>IF(OR('Calc_오픈정렬(시즌미반영)'!$F76="",'Calc_오픈정렬(시즌미반영)'!BI76=""),"",'Calc_오픈정렬(시즌미반영)'!BI76/'Calc_오픈정렬(시즌미반영)'!$F76*100)</f>
        <v/>
      </c>
      <c r="BJ76" t="str">
        <f>IF(OR('Calc_오픈정렬(시즌미반영)'!$F76="",'Calc_오픈정렬(시즌미반영)'!BJ76=""),"",'Calc_오픈정렬(시즌미반영)'!BJ76/'Calc_오픈정렬(시즌미반영)'!$F76*100)</f>
        <v/>
      </c>
      <c r="BK76" t="str">
        <f>IF(OR('Calc_오픈정렬(시즌미반영)'!$F76="",'Calc_오픈정렬(시즌미반영)'!BK76=""),"",'Calc_오픈정렬(시즌미반영)'!BK76/'Calc_오픈정렬(시즌미반영)'!$F76*100)</f>
        <v/>
      </c>
      <c r="BL76" t="str">
        <f>IF(OR('Calc_오픈정렬(시즌미반영)'!$F76="",'Calc_오픈정렬(시즌미반영)'!BL76=""),"",'Calc_오픈정렬(시즌미반영)'!BL76/'Calc_오픈정렬(시즌미반영)'!$F76*100)</f>
        <v/>
      </c>
      <c r="BM76" t="str">
        <f>IF(OR('Calc_오픈정렬(시즌미반영)'!$F76="",'Calc_오픈정렬(시즌미반영)'!BM76=""),"",'Calc_오픈정렬(시즌미반영)'!BM76/'Calc_오픈정렬(시즌미반영)'!$F76*100)</f>
        <v/>
      </c>
      <c r="BN76" t="str">
        <f>IF(OR('Calc_오픈정렬(시즌미반영)'!$F76="",'Calc_오픈정렬(시즌미반영)'!BN76=""),"",'Calc_오픈정렬(시즌미반영)'!BN76/'Calc_오픈정렬(시즌미반영)'!$F76*100)</f>
        <v/>
      </c>
    </row>
    <row r="77" spans="1:66" x14ac:dyDescent="0.3">
      <c r="A77" t="str">
        <f>'Calc_오픈정렬(시즌미반영)'!A77</f>
        <v>(1066) #원천삼성점</v>
      </c>
      <c r="B77" t="str">
        <f>'Calc_오픈정렬(시즌미반영)'!B77</f>
        <v>150-1</v>
      </c>
      <c r="C77">
        <f>'Calc_오픈정렬(시즌미반영)'!C77</f>
        <v>1</v>
      </c>
      <c r="D77" t="str">
        <f>'Calc_오픈정렬(시즌미반영)'!D77</f>
        <v>1</v>
      </c>
      <c r="E77" s="1">
        <f>'Calc_오픈정렬(시즌미반영)'!E77</f>
        <v>44986</v>
      </c>
      <c r="F77">
        <f>'Calc_오픈정렬(시즌미반영)'!F77</f>
        <v>4024550</v>
      </c>
      <c r="G77">
        <f>IF(OR('Calc_오픈정렬(시즌미반영)'!$F77="",'Calc_오픈정렬(시즌미반영)'!G77=""),"",'Calc_오픈정렬(시즌미반영)'!G77/'Calc_오픈정렬(시즌미반영)'!$F77*100)</f>
        <v>62.816960902461147</v>
      </c>
      <c r="H77">
        <f>IF(OR('Calc_오픈정렬(시즌미반영)'!$F77="",'Calc_오픈정렬(시즌미반영)'!H77=""),"",'Calc_오픈정렬(시즌미반영)'!H77/'Calc_오픈정렬(시즌미반영)'!$F77*100)</f>
        <v>69.34390180268602</v>
      </c>
      <c r="I77">
        <f>IF(OR('Calc_오픈정렬(시즌미반영)'!$F77="",'Calc_오픈정렬(시즌미반영)'!I77=""),"",'Calc_오픈정렬(시즌미반영)'!I77/'Calc_오픈정렬(시즌미반영)'!$F77*100)</f>
        <v>92.248822849759605</v>
      </c>
      <c r="J77">
        <f>IF(OR('Calc_오픈정렬(시즌미반영)'!$F77="",'Calc_오픈정렬(시즌미반영)'!J77=""),"",'Calc_오픈정렬(시즌미반영)'!J77/'Calc_오픈정렬(시즌미반영)'!$F77*100)</f>
        <v>88.864593557043648</v>
      </c>
      <c r="K77">
        <f>IF(OR('Calc_오픈정렬(시즌미반영)'!$F77="",'Calc_오픈정렬(시즌미반영)'!K77=""),"",'Calc_오픈정렬(시즌미반영)'!K77/'Calc_오픈정렬(시즌미반영)'!$F77*100)</f>
        <v>105.10243381247592</v>
      </c>
      <c r="L77">
        <f>IF(OR('Calc_오픈정렬(시즌미반영)'!$F77="",'Calc_오픈정렬(시즌미반영)'!L77=""),"",'Calc_오픈정렬(시즌미반영)'!L77/'Calc_오픈정렬(시즌미반영)'!$F77*100)</f>
        <v>96.105154613559279</v>
      </c>
      <c r="M77">
        <f>IF(OR('Calc_오픈정렬(시즌미반영)'!$F77="",'Calc_오픈정렬(시즌미반영)'!M77=""),"",'Calc_오픈정렬(시즌미반영)'!M77/'Calc_오픈정렬(시즌미반영)'!$F77*100)</f>
        <v>95.046651178392622</v>
      </c>
      <c r="N77">
        <f>IF(OR('Calc_오픈정렬(시즌미반영)'!$F77="",'Calc_오픈정렬(시즌미반영)'!N77=""),"",'Calc_오픈정렬(시즌미반영)'!N77/'Calc_오픈정렬(시즌미반영)'!$F77*100)</f>
        <v>109.05815557018796</v>
      </c>
      <c r="O77">
        <f>IF(OR('Calc_오픈정렬(시즌미반영)'!$F77="",'Calc_오픈정렬(시즌미반영)'!O77=""),"",'Calc_오픈정렬(시즌미반영)'!O77/'Calc_오픈정렬(시즌미반영)'!$F77*100)</f>
        <v>105.82301126834055</v>
      </c>
      <c r="P77">
        <f>IF(OR('Calc_오픈정렬(시즌미반영)'!$F77="",'Calc_오픈정렬(시즌미반영)'!P77=""),"",'Calc_오픈정렬(시즌미반영)'!P77/'Calc_오픈정렬(시즌미반영)'!$F77*100)</f>
        <v>127.13098358822725</v>
      </c>
      <c r="Q77">
        <f>IF(OR('Calc_오픈정렬(시즌미반영)'!$F77="",'Calc_오픈정렬(시즌미반영)'!Q77=""),"",'Calc_오픈정렬(시즌미반영)'!Q77/'Calc_오픈정렬(시즌미반영)'!$F77*100)</f>
        <v>115.48098545178964</v>
      </c>
      <c r="R77">
        <f>IF(OR('Calc_오픈정렬(시즌미반영)'!$F77="",'Calc_오픈정렬(시즌미반영)'!R77=""),"",'Calc_오픈정렬(시즌미반영)'!R77/'Calc_오픈정렬(시즌미반영)'!$F77*100)</f>
        <v>88.616367047247508</v>
      </c>
      <c r="S77">
        <f>IF(OR('Calc_오픈정렬(시즌미반영)'!$F77="",'Calc_오픈정렬(시즌미반영)'!S77=""),"",'Calc_오픈정렬(시즌미반영)'!S77/'Calc_오픈정렬(시즌미반영)'!$F77*100)</f>
        <v>122.75086655650942</v>
      </c>
      <c r="T77">
        <f>IF(OR('Calc_오픈정렬(시즌미반영)'!$F77="",'Calc_오픈정렬(시즌미반영)'!T77=""),"",'Calc_오픈정렬(시즌미반영)'!T77/'Calc_오픈정렬(시즌미반영)'!$F77*100)</f>
        <v>121.49830415822886</v>
      </c>
      <c r="U77">
        <f>IF(OR('Calc_오픈정렬(시즌미반영)'!$F77="",'Calc_오픈정렬(시즌미반영)'!U77=""),"",'Calc_오픈정렬(시즌미반영)'!U77/'Calc_오픈정렬(시즌미반영)'!$F77*100)</f>
        <v>122.53146314494788</v>
      </c>
      <c r="V77">
        <f>IF(OR('Calc_오픈정렬(시즌미반영)'!$F77="",'Calc_오픈정렬(시즌미반영)'!V77=""),"",'Calc_오픈정렬(시즌미반영)'!V77/'Calc_오픈정렬(시즌미반영)'!$F77*100)</f>
        <v>105.1223118112584</v>
      </c>
      <c r="W77">
        <f>IF(OR('Calc_오픈정렬(시즌미반영)'!$F77="",'Calc_오픈정렬(시즌미반영)'!W77=""),"",'Calc_오픈정렬(시즌미반영)'!W77/'Calc_오픈정렬(시즌미반영)'!$F77*100)</f>
        <v>127.68856145407561</v>
      </c>
      <c r="X77">
        <f>IF(OR('Calc_오픈정렬(시즌미반영)'!$F77="",'Calc_오픈정렬(시즌미반영)'!X77=""),"",'Calc_오픈정렬(시즌미반영)'!X77/'Calc_오픈정렬(시즌미반영)'!$F77*100)</f>
        <v>122.1629747425178</v>
      </c>
      <c r="Y77">
        <f>IF(OR('Calc_오픈정렬(시즌미반영)'!$F77="",'Calc_오픈정렬(시즌미반영)'!Y77=""),"",'Calc_오픈정렬(시즌미반영)'!Y77/'Calc_오픈정렬(시즌미반영)'!$F77*100)</f>
        <v>113.48473742405983</v>
      </c>
      <c r="Z77">
        <f>IF(OR('Calc_오픈정렬(시즌미반영)'!$F77="",'Calc_오픈정렬(시즌미반영)'!Z77=""),"",'Calc_오픈정렬(시즌미반영)'!Z77/'Calc_오픈정렬(시즌미반영)'!$F77*100)</f>
        <v>125.28208122647253</v>
      </c>
      <c r="AA77">
        <f>IF(OR('Calc_오픈정렬(시즌미반영)'!$F77="",'Calc_오픈정렬(시즌미반영)'!AA77=""),"",'Calc_오픈정렬(시즌미반영)'!AA77/'Calc_오픈정렬(시즌미반영)'!$F77*100)</f>
        <v>113.56375246922016</v>
      </c>
      <c r="AB77">
        <f>IF(OR('Calc_오픈정렬(시즌미반영)'!$F77="",'Calc_오픈정렬(시즌미반영)'!AB77=""),"",'Calc_오픈정렬(시즌미반영)'!AB77/'Calc_오픈정렬(시즌미반영)'!$F77*100)</f>
        <v>130.5246549303649</v>
      </c>
      <c r="AC77">
        <f>IF(OR('Calc_오픈정렬(시즌미반영)'!$F77="",'Calc_오픈정렬(시즌미반영)'!AC77=""),"",'Calc_오픈정렬(시즌미반영)'!AC77/'Calc_오픈정렬(시즌미반영)'!$F77*100)</f>
        <v>108.06649190592736</v>
      </c>
      <c r="AD77">
        <f>IF(OR('Calc_오픈정렬(시즌미반영)'!$F77="",'Calc_오픈정렬(시즌미반영)'!AD77=""),"",'Calc_오픈정렬(시즌미반영)'!AD77/'Calc_오픈정렬(시즌미반영)'!$F77*100)</f>
        <v>103.94603123330559</v>
      </c>
      <c r="AE77">
        <f>IF(OR('Calc_오픈정렬(시즌미반영)'!$F77="",'Calc_오픈정렬(시즌미반영)'!AE77=""),"",'Calc_오픈정렬(시즌미반영)'!AE77/'Calc_오픈정렬(시즌미반영)'!$F77*100)</f>
        <v>117.30976133977711</v>
      </c>
      <c r="AF77">
        <f>IF(OR('Calc_오픈정렬(시즌미반영)'!$F77="",'Calc_오픈정렬(시즌미반영)'!AF77=""),"",'Calc_오픈정렬(시즌미반영)'!AF77/'Calc_오픈정렬(시즌미반영)'!$F77*100)</f>
        <v>116.44680771763302</v>
      </c>
      <c r="AG77">
        <f>IF(OR('Calc_오픈정렬(시즌미반영)'!$F77="",'Calc_오픈정렬(시즌미반영)'!AG77=""),"",'Calc_오픈정렬(시즌미반영)'!AG77/'Calc_오픈정렬(시즌미반영)'!$F77*100)</f>
        <v>137.91604030264253</v>
      </c>
      <c r="AH77">
        <f>IF(OR('Calc_오픈정렬(시즌미반영)'!$F77="",'Calc_오픈정렬(시즌미반영)'!AH77=""),"",'Calc_오픈정렬(시즌미반영)'!AH77/'Calc_오픈정렬(시즌미반영)'!$F77*100)</f>
        <v>124.92999217303797</v>
      </c>
      <c r="AI77">
        <f>IF(OR('Calc_오픈정렬(시즌미반영)'!$F77="",'Calc_오픈정렬(시즌미반영)'!AI77=""),"",'Calc_오픈정렬(시즌미반영)'!AI77/'Calc_오픈정렬(시즌미반영)'!$F77*100)</f>
        <v>122.04544607471644</v>
      </c>
      <c r="AJ77">
        <f>IF(OR('Calc_오픈정렬(시즌미반영)'!$F77="",'Calc_오픈정렬(시즌미반영)'!AJ77=""),"",'Calc_오픈정렬(시즌미반영)'!AJ77/'Calc_오픈정렬(시즌미반영)'!$F77*100)</f>
        <v>129.22140363518903</v>
      </c>
      <c r="AK77">
        <f>IF(OR('Calc_오픈정렬(시즌미반영)'!$F77="",'Calc_오픈정렬(시즌미반영)'!AK77=""),"",'Calc_오픈정렬(시즌미반영)'!AK77/'Calc_오픈정렬(시즌미반영)'!$F77*100)</f>
        <v>112.68067237330881</v>
      </c>
      <c r="AL77">
        <f>IF(OR('Calc_오픈정렬(시즌미반영)'!$F77="",'Calc_오픈정렬(시즌미반영)'!AL77=""),"",'Calc_오픈정렬(시즌미반영)'!AL77/'Calc_오픈정렬(시즌미반영)'!$F77*100)</f>
        <v>142.21838466412393</v>
      </c>
      <c r="AM77">
        <f>IF(OR('Calc_오픈정렬(시즌미반영)'!$F77="",'Calc_오픈정렬(시즌미반영)'!AM77=""),"",'Calc_오픈정렬(시즌미반영)'!AM77/'Calc_오픈정렬(시즌미반영)'!$F77*100)</f>
        <v>123.19986085400852</v>
      </c>
      <c r="AN77">
        <f>IF(OR('Calc_오픈정렬(시즌미반영)'!$F77="",'Calc_오픈정렬(시즌미반영)'!AN77=""),"",'Calc_오픈정렬(시즌미반영)'!AN77/'Calc_오픈정렬(시즌미반영)'!$F77*100)</f>
        <v>166.62384614428942</v>
      </c>
      <c r="AO77">
        <f>IF(OR('Calc_오픈정렬(시즌미반영)'!$F77="",'Calc_오픈정렬(시즌미반영)'!AO77=""),"",'Calc_오픈정렬(시즌미반영)'!AO77/'Calc_오픈정렬(시즌미반영)'!$F77*100)</f>
        <v>139.49534730590997</v>
      </c>
      <c r="AP77">
        <f>IF(OR('Calc_오픈정렬(시즌미반영)'!$F77="",'Calc_오픈정렬(시즌미반영)'!AP77=""),"",'Calc_오픈정렬(시즌미반영)'!AP77/'Calc_오픈정렬(시즌미반영)'!$F77*100)</f>
        <v>125.16132238386901</v>
      </c>
      <c r="AQ77">
        <f>IF(OR('Calc_오픈정렬(시즌미반영)'!$F77="",'Calc_오픈정렬(시즌미반영)'!AQ77=""),"",'Calc_오픈정렬(시즌미반영)'!AQ77/'Calc_오픈정렬(시즌미반영)'!$F77*100)</f>
        <v>127.11458423923172</v>
      </c>
      <c r="AR77">
        <f>IF(OR('Calc_오픈정렬(시즌미반영)'!$F77="",'Calc_오픈정렬(시즌미반영)'!AR77=""),"",'Calc_오픈정렬(시즌미반영)'!AR77/'Calc_오픈정렬(시즌미반영)'!$F77*100)</f>
        <v>141.70876247033831</v>
      </c>
      <c r="AS77">
        <f>IF(OR('Calc_오픈정렬(시즌미반영)'!$F77="",'Calc_오픈정렬(시즌미반영)'!AS77=""),"",'Calc_오픈정렬(시즌미반영)'!AS77/'Calc_오픈정렬(시즌미반영)'!$F77*100)</f>
        <v>154.32383744766497</v>
      </c>
      <c r="AT77">
        <f>IF(OR('Calc_오픈정렬(시즌미반영)'!$F77="",'Calc_오픈정렬(시즌미반영)'!AT77=""),"",'Calc_오픈정렬(시즌미반영)'!AT77/'Calc_오픈정렬(시즌미반영)'!$F77*100)</f>
        <v>112.70378054689346</v>
      </c>
      <c r="AU77" t="str">
        <f>IF(OR('Calc_오픈정렬(시즌미반영)'!$F77="",'Calc_오픈정렬(시즌미반영)'!AU77=""),"",'Calc_오픈정렬(시즌미반영)'!AU77/'Calc_오픈정렬(시즌미반영)'!$F77*100)</f>
        <v/>
      </c>
      <c r="AV77" t="str">
        <f>IF(OR('Calc_오픈정렬(시즌미반영)'!$F77="",'Calc_오픈정렬(시즌미반영)'!AV77=""),"",'Calc_오픈정렬(시즌미반영)'!AV77/'Calc_오픈정렬(시즌미반영)'!$F77*100)</f>
        <v/>
      </c>
      <c r="AW77" t="str">
        <f>IF(OR('Calc_오픈정렬(시즌미반영)'!$F77="",'Calc_오픈정렬(시즌미반영)'!AW77=""),"",'Calc_오픈정렬(시즌미반영)'!AW77/'Calc_오픈정렬(시즌미반영)'!$F77*100)</f>
        <v/>
      </c>
      <c r="AX77" t="str">
        <f>IF(OR('Calc_오픈정렬(시즌미반영)'!$F77="",'Calc_오픈정렬(시즌미반영)'!AX77=""),"",'Calc_오픈정렬(시즌미반영)'!AX77/'Calc_오픈정렬(시즌미반영)'!$F77*100)</f>
        <v/>
      </c>
      <c r="AY77" t="str">
        <f>IF(OR('Calc_오픈정렬(시즌미반영)'!$F77="",'Calc_오픈정렬(시즌미반영)'!AY77=""),"",'Calc_오픈정렬(시즌미반영)'!AY77/'Calc_오픈정렬(시즌미반영)'!$F77*100)</f>
        <v/>
      </c>
      <c r="AZ77" t="str">
        <f>IF(OR('Calc_오픈정렬(시즌미반영)'!$F77="",'Calc_오픈정렬(시즌미반영)'!AZ77=""),"",'Calc_오픈정렬(시즌미반영)'!AZ77/'Calc_오픈정렬(시즌미반영)'!$F77*100)</f>
        <v/>
      </c>
      <c r="BA77" t="str">
        <f>IF(OR('Calc_오픈정렬(시즌미반영)'!$F77="",'Calc_오픈정렬(시즌미반영)'!BA77=""),"",'Calc_오픈정렬(시즌미반영)'!BA77/'Calc_오픈정렬(시즌미반영)'!$F77*100)</f>
        <v/>
      </c>
      <c r="BB77" t="str">
        <f>IF(OR('Calc_오픈정렬(시즌미반영)'!$F77="",'Calc_오픈정렬(시즌미반영)'!BB77=""),"",'Calc_오픈정렬(시즌미반영)'!BB77/'Calc_오픈정렬(시즌미반영)'!$F77*100)</f>
        <v/>
      </c>
      <c r="BC77" t="str">
        <f>IF(OR('Calc_오픈정렬(시즌미반영)'!$F77="",'Calc_오픈정렬(시즌미반영)'!BC77=""),"",'Calc_오픈정렬(시즌미반영)'!BC77/'Calc_오픈정렬(시즌미반영)'!$F77*100)</f>
        <v/>
      </c>
      <c r="BD77" t="str">
        <f>IF(OR('Calc_오픈정렬(시즌미반영)'!$F77="",'Calc_오픈정렬(시즌미반영)'!BD77=""),"",'Calc_오픈정렬(시즌미반영)'!BD77/'Calc_오픈정렬(시즌미반영)'!$F77*100)</f>
        <v/>
      </c>
      <c r="BE77" t="str">
        <f>IF(OR('Calc_오픈정렬(시즌미반영)'!$F77="",'Calc_오픈정렬(시즌미반영)'!BE77=""),"",'Calc_오픈정렬(시즌미반영)'!BE77/'Calc_오픈정렬(시즌미반영)'!$F77*100)</f>
        <v/>
      </c>
      <c r="BF77" t="str">
        <f>IF(OR('Calc_오픈정렬(시즌미반영)'!$F77="",'Calc_오픈정렬(시즌미반영)'!BF77=""),"",'Calc_오픈정렬(시즌미반영)'!BF77/'Calc_오픈정렬(시즌미반영)'!$F77*100)</f>
        <v/>
      </c>
      <c r="BG77" t="str">
        <f>IF(OR('Calc_오픈정렬(시즌미반영)'!$F77="",'Calc_오픈정렬(시즌미반영)'!BG77=""),"",'Calc_오픈정렬(시즌미반영)'!BG77/'Calc_오픈정렬(시즌미반영)'!$F77*100)</f>
        <v/>
      </c>
      <c r="BH77" t="str">
        <f>IF(OR('Calc_오픈정렬(시즌미반영)'!$F77="",'Calc_오픈정렬(시즌미반영)'!BH77=""),"",'Calc_오픈정렬(시즌미반영)'!BH77/'Calc_오픈정렬(시즌미반영)'!$F77*100)</f>
        <v/>
      </c>
      <c r="BI77" t="str">
        <f>IF(OR('Calc_오픈정렬(시즌미반영)'!$F77="",'Calc_오픈정렬(시즌미반영)'!BI77=""),"",'Calc_오픈정렬(시즌미반영)'!BI77/'Calc_오픈정렬(시즌미반영)'!$F77*100)</f>
        <v/>
      </c>
      <c r="BJ77" t="str">
        <f>IF(OR('Calc_오픈정렬(시즌미반영)'!$F77="",'Calc_오픈정렬(시즌미반영)'!BJ77=""),"",'Calc_오픈정렬(시즌미반영)'!BJ77/'Calc_오픈정렬(시즌미반영)'!$F77*100)</f>
        <v/>
      </c>
      <c r="BK77" t="str">
        <f>IF(OR('Calc_오픈정렬(시즌미반영)'!$F77="",'Calc_오픈정렬(시즌미반영)'!BK77=""),"",'Calc_오픈정렬(시즌미반영)'!BK77/'Calc_오픈정렬(시즌미반영)'!$F77*100)</f>
        <v/>
      </c>
      <c r="BL77" t="str">
        <f>IF(OR('Calc_오픈정렬(시즌미반영)'!$F77="",'Calc_오픈정렬(시즌미반영)'!BL77=""),"",'Calc_오픈정렬(시즌미반영)'!BL77/'Calc_오픈정렬(시즌미반영)'!$F77*100)</f>
        <v/>
      </c>
      <c r="BM77" t="str">
        <f>IF(OR('Calc_오픈정렬(시즌미반영)'!$F77="",'Calc_오픈정렬(시즌미반영)'!BM77=""),"",'Calc_오픈정렬(시즌미반영)'!BM77/'Calc_오픈정렬(시즌미반영)'!$F77*100)</f>
        <v/>
      </c>
      <c r="BN77" t="str">
        <f>IF(OR('Calc_오픈정렬(시즌미반영)'!$F77="",'Calc_오픈정렬(시즌미반영)'!BN77=""),"",'Calc_오픈정렬(시즌미반영)'!BN77/'Calc_오픈정렬(시즌미반영)'!$F77*100)</f>
        <v/>
      </c>
    </row>
    <row r="78" spans="1:66" x14ac:dyDescent="0.3">
      <c r="A78" t="str">
        <f>'Calc_오픈정렬(시즌미반영)'!A78</f>
        <v>(1067) #곡반정파크점</v>
      </c>
      <c r="B78" t="str">
        <f>'Calc_오픈정렬(시즌미반영)'!B78</f>
        <v>150-0</v>
      </c>
      <c r="C78">
        <f>'Calc_오픈정렬(시즌미반영)'!C78</f>
        <v>0</v>
      </c>
      <c r="D78" t="str">
        <f>'Calc_오픈정렬(시즌미반영)'!D78</f>
        <v>0</v>
      </c>
      <c r="E78" s="1">
        <f>'Calc_오픈정렬(시즌미반영)'!E78</f>
        <v>44986</v>
      </c>
      <c r="F78">
        <f>'Calc_오픈정렬(시즌미반영)'!F78</f>
        <v>4081471.6666666665</v>
      </c>
      <c r="G78">
        <f>IF(OR('Calc_오픈정렬(시즌미반영)'!$F78="",'Calc_오픈정렬(시즌미반영)'!G78=""),"",'Calc_오픈정렬(시즌미반영)'!G78/'Calc_오픈정렬(시즌미반영)'!$F78*100)</f>
        <v>60.827079121379015</v>
      </c>
      <c r="H78">
        <f>IF(OR('Calc_오픈정렬(시즌미반영)'!$F78="",'Calc_오픈정렬(시즌미반영)'!H78=""),"",'Calc_오픈정렬(시즌미반영)'!H78/'Calc_오픈정렬(시즌미반영)'!$F78*100)</f>
        <v>66.569860626252876</v>
      </c>
      <c r="I78">
        <f>IF(OR('Calc_오픈정렬(시즌미반영)'!$F78="",'Calc_오픈정렬(시즌미반영)'!I78=""),"",'Calc_오픈정렬(시즌미반영)'!I78/'Calc_오픈정렬(시즌미반영)'!$F78*100)</f>
        <v>67.036604035390837</v>
      </c>
      <c r="J78">
        <f>IF(OR('Calc_오픈정렬(시즌미반영)'!$F78="",'Calc_오픈정렬(시즌미반영)'!J78=""),"",'Calc_오픈정렬(시즌미반영)'!J78/'Calc_오픈정렬(시즌미반영)'!$F78*100)</f>
        <v>77.994661239430386</v>
      </c>
      <c r="K78">
        <f>IF(OR('Calc_오픈정렬(시즌미반영)'!$F78="",'Calc_오픈정렬(시즌미반영)'!K78=""),"",'Calc_오픈정렬(시즌미반영)'!K78/'Calc_오픈정렬(시즌미반영)'!$F78*100)</f>
        <v>103.77384301332486</v>
      </c>
      <c r="L78">
        <f>IF(OR('Calc_오픈정렬(시즌미반영)'!$F78="",'Calc_오픈정렬(시즌미반영)'!L78=""),"",'Calc_오픈정렬(시즌미반영)'!L78/'Calc_오픈정렬(시즌미반영)'!$F78*100)</f>
        <v>94.095961301540342</v>
      </c>
      <c r="M78">
        <f>IF(OR('Calc_오픈정렬(시즌미반영)'!$F78="",'Calc_오픈정렬(시즌미반영)'!M78=""),"",'Calc_오픈정렬(시즌미반영)'!M78/'Calc_오픈정렬(시즌미반영)'!$F78*100)</f>
        <v>113.2924684437762</v>
      </c>
      <c r="N78">
        <f>IF(OR('Calc_오픈정렬(시즌미반영)'!$F78="",'Calc_오픈정렬(시즌미반영)'!N78=""),"",'Calc_오픈정렬(시즌미반영)'!N78/'Calc_오픈정렬(시즌미반영)'!$F78*100)</f>
        <v>109.71532735536978</v>
      </c>
      <c r="O78">
        <f>IF(OR('Calc_오픈정렬(시즌미반영)'!$F78="",'Calc_오픈정렬(시즌미반영)'!O78=""),"",'Calc_오픈정렬(시즌미반영)'!O78/'Calc_오픈정렬(시즌미반영)'!$F78*100)</f>
        <v>101.12773864655847</v>
      </c>
      <c r="P78">
        <f>IF(OR('Calc_오픈정렬(시즌미반영)'!$F78="",'Calc_오픈정렬(시즌미반영)'!P78=""),"",'Calc_오픈정렬(시즌미반영)'!P78/'Calc_오픈정렬(시즌미반영)'!$F78*100)</f>
        <v>113.16383837039172</v>
      </c>
      <c r="Q78">
        <f>IF(OR('Calc_오픈정렬(시즌미반영)'!$F78="",'Calc_오픈정렬(시즌미반영)'!Q78=""),"",'Calc_오픈정렬(시즌미반영)'!Q78/'Calc_오픈정렬(시즌미반영)'!$F78*100)</f>
        <v>114.55696331756151</v>
      </c>
      <c r="R78">
        <f>IF(OR('Calc_오픈정렬(시즌미반영)'!$F78="",'Calc_오픈정렬(시즌미반영)'!R78=""),"",'Calc_오픈정렬(시즌미반영)'!R78/'Calc_오픈정렬(시즌미반영)'!$F78*100)</f>
        <v>130.71755571826014</v>
      </c>
      <c r="S78">
        <f>IF(OR('Calc_오픈정렬(시즌미반영)'!$F78="",'Calc_오픈정렬(시즌미반영)'!S78=""),"",'Calc_오픈정렬(시즌미반영)'!S78/'Calc_오픈정렬(시즌미반영)'!$F78*100)</f>
        <v>145.4578270991305</v>
      </c>
      <c r="T78">
        <f>IF(OR('Calc_오픈정렬(시즌미반영)'!$F78="",'Calc_오픈정렬(시즌미반영)'!T78=""),"",'Calc_오픈정렬(시즌미반영)'!T78/'Calc_오픈정렬(시즌미반영)'!$F78*100)</f>
        <v>142.48193972517268</v>
      </c>
      <c r="U78">
        <f>IF(OR('Calc_오픈정렬(시즌미반영)'!$F78="",'Calc_오픈정렬(시즌미반영)'!U78=""),"",'Calc_오픈정렬(시즌미반영)'!U78/'Calc_오픈정렬(시즌미반영)'!$F78*100)</f>
        <v>125.14995612285276</v>
      </c>
      <c r="V78">
        <f>IF(OR('Calc_오픈정렬(시즌미반영)'!$F78="",'Calc_오픈정렬(시즌미반영)'!V78=""),"",'Calc_오픈정렬(시즌미반영)'!V78/'Calc_오픈정렬(시즌미반영)'!$F78*100)</f>
        <v>122.9407039862664</v>
      </c>
      <c r="W78">
        <f>IF(OR('Calc_오픈정렬(시즌미반영)'!$F78="",'Calc_오픈정렬(시즌미반영)'!W78=""),"",'Calc_오픈정렬(시즌미반영)'!W78/'Calc_오픈정렬(시즌미반영)'!$F78*100)</f>
        <v>116.95291281780307</v>
      </c>
      <c r="X78">
        <f>IF(OR('Calc_오픈정렬(시즌미반영)'!$F78="",'Calc_오픈정렬(시즌미반영)'!X78=""),"",'Calc_오픈정렬(시즌미반영)'!X78/'Calc_오픈정렬(시즌미반영)'!$F78*100)</f>
        <v>104.93616885739337</v>
      </c>
      <c r="Y78">
        <f>IF(OR('Calc_오픈정렬(시즌미반영)'!$F78="",'Calc_오픈정렬(시즌미반영)'!Y78=""),"",'Calc_오픈정렬(시즌미반영)'!Y78/'Calc_오픈정렬(시즌미반영)'!$F78*100)</f>
        <v>104.0239978798497</v>
      </c>
      <c r="Z78">
        <f>IF(OR('Calc_오픈정렬(시즌미반영)'!$F78="",'Calc_오픈정렬(시즌미반영)'!Z78=""),"",'Calc_오픈정렬(시즌미반영)'!Z78/'Calc_오픈정렬(시즌미반영)'!$F78*100)</f>
        <v>108.61596899484378</v>
      </c>
      <c r="AA78">
        <f>IF(OR('Calc_오픈정렬(시즌미반영)'!$F78="",'Calc_오픈정렬(시즌미반영)'!AA78=""),"",'Calc_오픈정렬(시즌미반영)'!AA78/'Calc_오픈정렬(시즌미반영)'!$F78*100)</f>
        <v>105.01530697873275</v>
      </c>
      <c r="AB78">
        <f>IF(OR('Calc_오픈정렬(시즌미반영)'!$F78="",'Calc_오픈정렬(시즌미반영)'!AB78=""),"",'Calc_오픈정렬(시즌미반영)'!AB78/'Calc_오픈정렬(시즌미반영)'!$F78*100)</f>
        <v>113.09964583853129</v>
      </c>
      <c r="AC78">
        <f>IF(OR('Calc_오픈정렬(시즌미반영)'!$F78="",'Calc_오픈정렬(시즌미반영)'!AC78=""),"",'Calc_오픈정렬(시즌미반영)'!AC78/'Calc_오픈정렬(시즌미반영)'!$F78*100)</f>
        <v>114.48615552478417</v>
      </c>
      <c r="AD78">
        <f>IF(OR('Calc_오픈정렬(시즌미반영)'!$F78="",'Calc_오픈정렬(시즌미반영)'!AD78=""),"",'Calc_오픈정렬(시즌미반영)'!AD78/'Calc_오픈정렬(시즌미반영)'!$F78*100)</f>
        <v>95.914423024701463</v>
      </c>
      <c r="AE78">
        <f>IF(OR('Calc_오픈정렬(시즌미반영)'!$F78="",'Calc_오픈정렬(시즌미반영)'!AE78=""),"",'Calc_오픈정렬(시즌미반영)'!AE78/'Calc_오픈정렬(시즌미반영)'!$F78*100)</f>
        <v>109.87458363670295</v>
      </c>
      <c r="AF78">
        <f>IF(OR('Calc_오픈정렬(시즌미반영)'!$F78="",'Calc_오픈정렬(시즌미반영)'!AF78=""),"",'Calc_오픈정렬(시즌미반영)'!AF78/'Calc_오픈정렬(시즌미반영)'!$F78*100)</f>
        <v>99.030700935896093</v>
      </c>
      <c r="AG78">
        <f>IF(OR('Calc_오픈정렬(시즌미반영)'!$F78="",'Calc_오픈정렬(시즌미반영)'!AG78=""),"",'Calc_오픈정렬(시즌미반영)'!AG78/'Calc_오픈정렬(시즌미반영)'!$F78*100)</f>
        <v>129.24480263042375</v>
      </c>
      <c r="AH78">
        <f>IF(OR('Calc_오픈정렬(시즌미반영)'!$F78="",'Calc_오픈정렬(시즌미반영)'!AH78=""),"",'Calc_오픈정렬(시즌미반영)'!AH78/'Calc_오픈정렬(시즌미반영)'!$F78*100)</f>
        <v>117.79844116685037</v>
      </c>
      <c r="AI78">
        <f>IF(OR('Calc_오픈정렬(시즌미반영)'!$F78="",'Calc_오픈정렬(시즌미반영)'!AI78=""),"",'Calc_오픈정렬(시즌미반영)'!AI78/'Calc_오픈정렬(시즌미반영)'!$F78*100)</f>
        <v>110.27345936902661</v>
      </c>
      <c r="AJ78">
        <f>IF(OR('Calc_오픈정렬(시즌미반영)'!$F78="",'Calc_오픈정렬(시즌미반영)'!AJ78=""),"",'Calc_오픈정렬(시즌미반영)'!AJ78/'Calc_오픈정렬(시즌미반영)'!$F78*100)</f>
        <v>109.96964738617565</v>
      </c>
      <c r="AK78">
        <f>IF(OR('Calc_오픈정렬(시즌미반영)'!$F78="",'Calc_오픈정렬(시즌미반영)'!AK78=""),"",'Calc_오픈정렬(시즌미반영)'!AK78/'Calc_오픈정렬(시즌미반영)'!$F78*100)</f>
        <v>101.31492602954081</v>
      </c>
      <c r="AL78">
        <f>IF(OR('Calc_오픈정렬(시즌미반영)'!$F78="",'Calc_오픈정렬(시즌미반영)'!AL78=""),"",'Calc_오픈정렬(시즌미반영)'!AL78/'Calc_오픈정렬(시즌미반영)'!$F78*100)</f>
        <v>130.62984225869511</v>
      </c>
      <c r="AM78">
        <f>IF(OR('Calc_오픈정렬(시즌미반영)'!$F78="",'Calc_오픈정렬(시즌미반영)'!AM78=""),"",'Calc_오픈정렬(시즌미반영)'!AM78/'Calc_오픈정렬(시즌미반영)'!$F78*100)</f>
        <v>128.29392012603299</v>
      </c>
      <c r="AN78">
        <f>IF(OR('Calc_오픈정렬(시즌미반영)'!$F78="",'Calc_오픈정렬(시즌미반영)'!AN78=""),"",'Calc_오픈정렬(시즌미반영)'!AN78/'Calc_오픈정렬(시즌미반영)'!$F78*100)</f>
        <v>129.82474050414007</v>
      </c>
      <c r="AO78">
        <f>IF(OR('Calc_오픈정렬(시즌미반영)'!$F78="",'Calc_오픈정렬(시즌미반영)'!AO78=""),"",'Calc_오픈정렬(시즌미반영)'!AO78/'Calc_오픈정렬(시즌미반영)'!$F78*100)</f>
        <v>132.39244177855781</v>
      </c>
      <c r="AP78">
        <f>IF(OR('Calc_오픈정렬(시즌미반영)'!$F78="",'Calc_오픈정렬(시즌미반영)'!AP78=""),"",'Calc_오픈정렬(시즌미반영)'!AP78/'Calc_오픈정렬(시즌미반영)'!$F78*100)</f>
        <v>111.13760845250671</v>
      </c>
      <c r="AQ78">
        <f>IF(OR('Calc_오픈정렬(시즌미반영)'!$F78="",'Calc_오픈정렬(시즌미반영)'!AQ78=""),"",'Calc_오픈정렬(시즌미반영)'!AQ78/'Calc_오픈정렬(시즌미반영)'!$F78*100)</f>
        <v>128.48968284724097</v>
      </c>
      <c r="AR78">
        <f>IF(OR('Calc_오픈정렬(시즌미반영)'!$F78="",'Calc_오픈정렬(시즌미반영)'!AR78=""),"",'Calc_오픈정렬(시즌미반영)'!AR78/'Calc_오픈정렬(시즌미반영)'!$F78*100)</f>
        <v>140.17590877146847</v>
      </c>
      <c r="AS78">
        <f>IF(OR('Calc_오픈정렬(시즌미반영)'!$F78="",'Calc_오픈정렬(시즌미반영)'!AS78=""),"",'Calc_오픈정렬(시즌미반영)'!AS78/'Calc_오픈정렬(시즌미반영)'!$F78*100)</f>
        <v>151.12343055997368</v>
      </c>
      <c r="AT78">
        <f>IF(OR('Calc_오픈정렬(시즌미반영)'!$F78="",'Calc_오픈정렬(시즌미반영)'!AT78=""),"",'Calc_오픈정렬(시즌미반영)'!AT78/'Calc_오픈정렬(시즌미반영)'!$F78*100)</f>
        <v>117.84058282898775</v>
      </c>
      <c r="AU78" t="str">
        <f>IF(OR('Calc_오픈정렬(시즌미반영)'!$F78="",'Calc_오픈정렬(시즌미반영)'!AU78=""),"",'Calc_오픈정렬(시즌미반영)'!AU78/'Calc_오픈정렬(시즌미반영)'!$F78*100)</f>
        <v/>
      </c>
      <c r="AV78" t="str">
        <f>IF(OR('Calc_오픈정렬(시즌미반영)'!$F78="",'Calc_오픈정렬(시즌미반영)'!AV78=""),"",'Calc_오픈정렬(시즌미반영)'!AV78/'Calc_오픈정렬(시즌미반영)'!$F78*100)</f>
        <v/>
      </c>
      <c r="AW78" t="str">
        <f>IF(OR('Calc_오픈정렬(시즌미반영)'!$F78="",'Calc_오픈정렬(시즌미반영)'!AW78=""),"",'Calc_오픈정렬(시즌미반영)'!AW78/'Calc_오픈정렬(시즌미반영)'!$F78*100)</f>
        <v/>
      </c>
      <c r="AX78" t="str">
        <f>IF(OR('Calc_오픈정렬(시즌미반영)'!$F78="",'Calc_오픈정렬(시즌미반영)'!AX78=""),"",'Calc_오픈정렬(시즌미반영)'!AX78/'Calc_오픈정렬(시즌미반영)'!$F78*100)</f>
        <v/>
      </c>
      <c r="AY78" t="str">
        <f>IF(OR('Calc_오픈정렬(시즌미반영)'!$F78="",'Calc_오픈정렬(시즌미반영)'!AY78=""),"",'Calc_오픈정렬(시즌미반영)'!AY78/'Calc_오픈정렬(시즌미반영)'!$F78*100)</f>
        <v/>
      </c>
      <c r="AZ78" t="str">
        <f>IF(OR('Calc_오픈정렬(시즌미반영)'!$F78="",'Calc_오픈정렬(시즌미반영)'!AZ78=""),"",'Calc_오픈정렬(시즌미반영)'!AZ78/'Calc_오픈정렬(시즌미반영)'!$F78*100)</f>
        <v/>
      </c>
      <c r="BA78" t="str">
        <f>IF(OR('Calc_오픈정렬(시즌미반영)'!$F78="",'Calc_오픈정렬(시즌미반영)'!BA78=""),"",'Calc_오픈정렬(시즌미반영)'!BA78/'Calc_오픈정렬(시즌미반영)'!$F78*100)</f>
        <v/>
      </c>
      <c r="BB78" t="str">
        <f>IF(OR('Calc_오픈정렬(시즌미반영)'!$F78="",'Calc_오픈정렬(시즌미반영)'!BB78=""),"",'Calc_오픈정렬(시즌미반영)'!BB78/'Calc_오픈정렬(시즌미반영)'!$F78*100)</f>
        <v/>
      </c>
      <c r="BC78" t="str">
        <f>IF(OR('Calc_오픈정렬(시즌미반영)'!$F78="",'Calc_오픈정렬(시즌미반영)'!BC78=""),"",'Calc_오픈정렬(시즌미반영)'!BC78/'Calc_오픈정렬(시즌미반영)'!$F78*100)</f>
        <v/>
      </c>
      <c r="BD78" t="str">
        <f>IF(OR('Calc_오픈정렬(시즌미반영)'!$F78="",'Calc_오픈정렬(시즌미반영)'!BD78=""),"",'Calc_오픈정렬(시즌미반영)'!BD78/'Calc_오픈정렬(시즌미반영)'!$F78*100)</f>
        <v/>
      </c>
      <c r="BE78" t="str">
        <f>IF(OR('Calc_오픈정렬(시즌미반영)'!$F78="",'Calc_오픈정렬(시즌미반영)'!BE78=""),"",'Calc_오픈정렬(시즌미반영)'!BE78/'Calc_오픈정렬(시즌미반영)'!$F78*100)</f>
        <v/>
      </c>
      <c r="BF78" t="str">
        <f>IF(OR('Calc_오픈정렬(시즌미반영)'!$F78="",'Calc_오픈정렬(시즌미반영)'!BF78=""),"",'Calc_오픈정렬(시즌미반영)'!BF78/'Calc_오픈정렬(시즌미반영)'!$F78*100)</f>
        <v/>
      </c>
      <c r="BG78" t="str">
        <f>IF(OR('Calc_오픈정렬(시즌미반영)'!$F78="",'Calc_오픈정렬(시즌미반영)'!BG78=""),"",'Calc_오픈정렬(시즌미반영)'!BG78/'Calc_오픈정렬(시즌미반영)'!$F78*100)</f>
        <v/>
      </c>
      <c r="BH78" t="str">
        <f>IF(OR('Calc_오픈정렬(시즌미반영)'!$F78="",'Calc_오픈정렬(시즌미반영)'!BH78=""),"",'Calc_오픈정렬(시즌미반영)'!BH78/'Calc_오픈정렬(시즌미반영)'!$F78*100)</f>
        <v/>
      </c>
      <c r="BI78" t="str">
        <f>IF(OR('Calc_오픈정렬(시즌미반영)'!$F78="",'Calc_오픈정렬(시즌미반영)'!BI78=""),"",'Calc_오픈정렬(시즌미반영)'!BI78/'Calc_오픈정렬(시즌미반영)'!$F78*100)</f>
        <v/>
      </c>
      <c r="BJ78" t="str">
        <f>IF(OR('Calc_오픈정렬(시즌미반영)'!$F78="",'Calc_오픈정렬(시즌미반영)'!BJ78=""),"",'Calc_오픈정렬(시즌미반영)'!BJ78/'Calc_오픈정렬(시즌미반영)'!$F78*100)</f>
        <v/>
      </c>
      <c r="BK78" t="str">
        <f>IF(OR('Calc_오픈정렬(시즌미반영)'!$F78="",'Calc_오픈정렬(시즌미반영)'!BK78=""),"",'Calc_오픈정렬(시즌미반영)'!BK78/'Calc_오픈정렬(시즌미반영)'!$F78*100)</f>
        <v/>
      </c>
      <c r="BL78" t="str">
        <f>IF(OR('Calc_오픈정렬(시즌미반영)'!$F78="",'Calc_오픈정렬(시즌미반영)'!BL78=""),"",'Calc_오픈정렬(시즌미반영)'!BL78/'Calc_오픈정렬(시즌미반영)'!$F78*100)</f>
        <v/>
      </c>
      <c r="BM78" t="str">
        <f>IF(OR('Calc_오픈정렬(시즌미반영)'!$F78="",'Calc_오픈정렬(시즌미반영)'!BM78=""),"",'Calc_오픈정렬(시즌미반영)'!BM78/'Calc_오픈정렬(시즌미반영)'!$F78*100)</f>
        <v/>
      </c>
      <c r="BN78" t="str">
        <f>IF(OR('Calc_오픈정렬(시즌미반영)'!$F78="",'Calc_오픈정렬(시즌미반영)'!BN78=""),"",'Calc_오픈정렬(시즌미반영)'!BN78/'Calc_오픈정렬(시즌미반영)'!$F78*100)</f>
        <v/>
      </c>
    </row>
    <row r="79" spans="1:66" x14ac:dyDescent="0.3">
      <c r="A79" t="str">
        <f>'Calc_오픈정렬(시즌미반영)'!A79</f>
        <v>(1068) #용현사랑점</v>
      </c>
      <c r="B79" t="str">
        <f>'Calc_오픈정렬(시즌미반영)'!B79</f>
        <v>150-0</v>
      </c>
      <c r="C79">
        <f>'Calc_오픈정렬(시즌미반영)'!C79</f>
        <v>0</v>
      </c>
      <c r="D79" t="str">
        <f>'Calc_오픈정렬(시즌미반영)'!D79</f>
        <v>0</v>
      </c>
      <c r="E79" s="1">
        <f>'Calc_오픈정렬(시즌미반영)'!E79</f>
        <v>45017</v>
      </c>
      <c r="F79">
        <f>'Calc_오픈정렬(시즌미반영)'!F79</f>
        <v>6565500</v>
      </c>
      <c r="G79">
        <f>IF(OR('Calc_오픈정렬(시즌미반영)'!$F79="",'Calc_오픈정렬(시즌미반영)'!G79=""),"",'Calc_오픈정렬(시즌미반영)'!G79/'Calc_오픈정렬(시즌미반영)'!$F79*100)</f>
        <v>60.887365775645421</v>
      </c>
      <c r="H79">
        <f>IF(OR('Calc_오픈정렬(시즌미반영)'!$F79="",'Calc_오픈정렬(시즌미반영)'!H79=""),"",'Calc_오픈정렬(시즌미반영)'!H79/'Calc_오픈정렬(시즌미반영)'!$F79*100)</f>
        <v>87.653339425786299</v>
      </c>
      <c r="I79">
        <f>IF(OR('Calc_오픈정렬(시즌미반영)'!$F79="",'Calc_오픈정렬(시즌미반영)'!I79=""),"",'Calc_오픈정렬(시즌미반영)'!I79/'Calc_오픈정렬(시즌미반영)'!$F79*100)</f>
        <v>92.361587083999694</v>
      </c>
      <c r="J79">
        <f>IF(OR('Calc_오픈정렬(시즌미반영)'!$F79="",'Calc_오픈정렬(시즌미반영)'!J79=""),"",'Calc_오픈정렬(시즌미반영)'!J79/'Calc_오픈정렬(시즌미반영)'!$F79*100)</f>
        <v>99.337445739090697</v>
      </c>
      <c r="K79">
        <f>IF(OR('Calc_오픈정렬(시즌미반영)'!$F79="",'Calc_오픈정렬(시즌미반영)'!K79=""),"",'Calc_오픈정렬(시즌미반영)'!K79/'Calc_오픈정렬(시즌미반영)'!$F79*100)</f>
        <v>102.25420760033508</v>
      </c>
      <c r="L79">
        <f>IF(OR('Calc_오픈정렬(시즌미반영)'!$F79="",'Calc_오픈정렬(시즌미반영)'!L79=""),"",'Calc_오픈정렬(시즌미반영)'!L79/'Calc_오픈정렬(시즌미반영)'!$F79*100)</f>
        <v>97.349782956362802</v>
      </c>
      <c r="M79">
        <f>IF(OR('Calc_오픈정렬(시즌미반영)'!$F79="",'Calc_오픈정렬(시즌미반영)'!M79=""),"",'Calc_오픈정렬(시즌미반영)'!M79/'Calc_오픈정렬(시즌미반영)'!$F79*100)</f>
        <v>104.07432792628133</v>
      </c>
      <c r="N79">
        <f>IF(OR('Calc_오픈정렬(시즌미반영)'!$F79="",'Calc_오픈정렬(시즌미반영)'!N79=""),"",'Calc_오픈정렬(시즌미반영)'!N79/'Calc_오픈정렬(시즌미반영)'!$F79*100)</f>
        <v>97.966643819968013</v>
      </c>
      <c r="O79">
        <f>IF(OR('Calc_오픈정렬(시즌미반영)'!$F79="",'Calc_오픈정렬(시즌미반영)'!O79=""),"",'Calc_오픈정렬(시즌미반영)'!O79/'Calc_오픈정렬(시즌미반영)'!$F79*100)</f>
        <v>99.017591957962068</v>
      </c>
      <c r="P79">
        <f>IF(OR('Calc_오픈정렬(시즌미반영)'!$F79="",'Calc_오픈정렬(시즌미반영)'!P79=""),"",'Calc_오픈정렬(시즌미반영)'!P79/'Calc_오픈정렬(시즌미반영)'!$F79*100)</f>
        <v>81.433249562104947</v>
      </c>
      <c r="Q79">
        <f>IF(OR('Calc_오픈정렬(시즌미반영)'!$F79="",'Calc_오픈정렬(시즌미반영)'!Q79=""),"",'Calc_오픈정렬(시즌미반영)'!Q79/'Calc_오픈정렬(시즌미반영)'!$F79*100)</f>
        <v>79.506511309115837</v>
      </c>
      <c r="R79">
        <f>IF(OR('Calc_오픈정렬(시즌미반영)'!$F79="",'Calc_오픈정렬(시즌미반영)'!R79=""),"",'Calc_오픈정렬(시즌미반영)'!R79/'Calc_오픈정렬(시즌미반영)'!$F79*100)</f>
        <v>106.96824308887365</v>
      </c>
      <c r="S79">
        <f>IF(OR('Calc_오픈정렬(시즌미반영)'!$F79="",'Calc_오픈정렬(시즌미반영)'!S79=""),"",'Calc_오픈정렬(시즌미반영)'!S79/'Calc_오픈정렬(시즌미반영)'!$F79*100)</f>
        <v>98.583504683573224</v>
      </c>
      <c r="T79">
        <f>IF(OR('Calc_오픈정렬(시즌미반영)'!$F79="",'Calc_오픈정렬(시즌미반영)'!T79=""),"",'Calc_오픈정렬(시즌미반영)'!T79/'Calc_오픈정렬(시즌미반영)'!$F79*100)</f>
        <v>113.08354276140432</v>
      </c>
      <c r="U79">
        <f>IF(OR('Calc_오픈정렬(시즌미반영)'!$F79="",'Calc_오픈정렬(시즌미반영)'!U79=""),"",'Calc_오픈정렬(시즌미반영)'!U79/'Calc_오픈정렬(시즌미반영)'!$F79*100)</f>
        <v>112.77130454649303</v>
      </c>
      <c r="V79">
        <f>IF(OR('Calc_오픈정렬(시즌미반영)'!$F79="",'Calc_오픈정렬(시즌미반영)'!V79=""),"",'Calc_오픈정렬(시즌미반영)'!V79/'Calc_오픈정렬(시즌미반영)'!$F79*100)</f>
        <v>115.27682583200061</v>
      </c>
      <c r="W79">
        <f>IF(OR('Calc_오픈정렬(시즌미반영)'!$F79="",'Calc_오픈정렬(시즌미반영)'!W79=""),"",'Calc_오픈정렬(시즌미반영)'!W79/'Calc_오픈정렬(시즌미반영)'!$F79*100)</f>
        <v>100.31985378112861</v>
      </c>
      <c r="X79">
        <f>IF(OR('Calc_오픈정렬(시즌미반영)'!$F79="",'Calc_오픈정렬(시즌미반영)'!X79=""),"",'Calc_오픈정렬(시즌미반영)'!X79/'Calc_오픈정렬(시즌미반영)'!$F79*100)</f>
        <v>100.13708019191228</v>
      </c>
      <c r="Y79">
        <f>IF(OR('Calc_오픈정렬(시즌미반영)'!$F79="",'Calc_오픈정렬(시즌미반영)'!Y79=""),"",'Calc_오픈정렬(시즌미반영)'!Y79/'Calc_오픈정렬(시즌미반영)'!$F79*100)</f>
        <v>101.02048587312467</v>
      </c>
      <c r="Z79">
        <f>IF(OR('Calc_오픈정렬(시즌미반영)'!$F79="",'Calc_오픈정렬(시즌미반영)'!Z79=""),"",'Calc_오픈정렬(시즌미반영)'!Z79/'Calc_오픈정렬(시즌미반영)'!$F79*100)</f>
        <v>102.9015307288097</v>
      </c>
      <c r="AA79">
        <f>IF(OR('Calc_오픈정렬(시즌미반영)'!$F79="",'Calc_오픈정렬(시즌미반영)'!AA79=""),"",'Calc_오픈정렬(시즌미반영)'!AA79/'Calc_오픈정렬(시즌미반영)'!$F79*100)</f>
        <v>98.198157032975402</v>
      </c>
      <c r="AB79">
        <f>IF(OR('Calc_오픈정렬(시즌미반영)'!$F79="",'Calc_오픈정렬(시즌미반영)'!AB79=""),"",'Calc_오픈정렬(시즌미반영)'!AB79/'Calc_오픈정렬(시즌미반영)'!$F79*100)</f>
        <v>82.802528367984166</v>
      </c>
      <c r="AC79">
        <f>IF(OR('Calc_오픈정렬(시즌미반영)'!$F79="",'Calc_오픈정렬(시즌미반영)'!AC79=""),"",'Calc_오픈정렬(시즌미반영)'!AC79/'Calc_오픈정렬(시즌미반영)'!$F79*100)</f>
        <v>81.474373619678616</v>
      </c>
      <c r="AD79">
        <f>IF(OR('Calc_오픈정렬(시즌미반영)'!$F79="",'Calc_오픈정렬(시즌미반영)'!AD79=""),"",'Calc_오픈정렬(시즌미반영)'!AD79/'Calc_오픈정렬(시즌미반영)'!$F79*100)</f>
        <v>97.000990023608253</v>
      </c>
      <c r="AE79">
        <f>IF(OR('Calc_오픈정렬(시즌미반영)'!$F79="",'Calc_오픈정렬(시즌미반영)'!AE79=""),"",'Calc_오픈정렬(시즌미반영)'!AE79/'Calc_오픈정렬(시즌미반영)'!$F79*100)</f>
        <v>92.599192749980958</v>
      </c>
      <c r="AF79">
        <f>IF(OR('Calc_오픈정렬(시즌미반영)'!$F79="",'Calc_오픈정렬(시즌미반영)'!AF79=""),"",'Calc_오픈정렬(시즌미반영)'!AF79/'Calc_오픈정렬(시즌미반영)'!$F79*100)</f>
        <v>118.4647018505826</v>
      </c>
      <c r="AG79">
        <f>IF(OR('Calc_오픈정렬(시즌미반영)'!$F79="",'Calc_오픈정렬(시즌미반영)'!AG79=""),"",'Calc_오픈정렬(시즌미반영)'!AG79/'Calc_오픈정렬(시즌미반영)'!$F79*100)</f>
        <v>109.51641154519838</v>
      </c>
      <c r="AH79">
        <f>IF(OR('Calc_오픈정렬(시즌미반영)'!$F79="",'Calc_오픈정렬(시즌미반영)'!AH79=""),"",'Calc_오픈정렬(시즌미반영)'!AH79/'Calc_오픈정렬(시즌미반영)'!$F79*100)</f>
        <v>101.82468966567664</v>
      </c>
      <c r="AI79">
        <f>IF(OR('Calc_오픈정렬(시즌미반영)'!$F79="",'Calc_오픈정렬(시즌미반영)'!AI79=""),"",'Calc_오픈정렬(시즌미반영)'!AI79/'Calc_오픈정렬(시즌미반영)'!$F79*100)</f>
        <v>107.28657375675881</v>
      </c>
      <c r="AJ79">
        <f>IF(OR('Calc_오픈정렬(시즌미반영)'!$F79="",'Calc_오픈정렬(시즌미반영)'!AJ79=""),"",'Calc_오픈정렬(시즌미반영)'!AJ79/'Calc_오픈정렬(시즌미반영)'!$F79*100)</f>
        <v>102.11712740842283</v>
      </c>
      <c r="AK79">
        <f>IF(OR('Calc_오픈정렬(시즌미반영)'!$F79="",'Calc_오픈정렬(시즌미반영)'!AK79=""),"",'Calc_오픈정렬(시즌미반영)'!AK79/'Calc_오픈정렬(시즌미반영)'!$F79*100)</f>
        <v>115.67740461503313</v>
      </c>
      <c r="AL79">
        <f>IF(OR('Calc_오픈정렬(시즌미반영)'!$F79="",'Calc_오픈정렬(시즌미반영)'!AL79=""),"",'Calc_오픈정렬(시즌미반영)'!AL79/'Calc_오픈정렬(시즌미반영)'!$F79*100)</f>
        <v>110.90701393648618</v>
      </c>
      <c r="AM79">
        <f>IF(OR('Calc_오픈정렬(시즌미반영)'!$F79="",'Calc_오픈정렬(시즌미반영)'!AM79=""),"",'Calc_오픈정렬(시즌미반영)'!AM79/'Calc_오픈정렬(시즌미반영)'!$F79*100)</f>
        <v>102.70352600715864</v>
      </c>
      <c r="AN79">
        <f>IF(OR('Calc_오픈정렬(시즌미반영)'!$F79="",'Calc_오픈정렬(시즌미반영)'!AN79=""),"",'Calc_오픈정렬(시즌미반영)'!AN79/'Calc_오픈정렬(시즌미반영)'!$F79*100)</f>
        <v>86.083314294417789</v>
      </c>
      <c r="AO79">
        <f>IF(OR('Calc_오픈정렬(시즌미반영)'!$F79="",'Calc_오픈정렬(시즌미반영)'!AO79=""),"",'Calc_오픈정렬(시즌미반영)'!AO79/'Calc_오픈정렬(시즌미반영)'!$F79*100)</f>
        <v>88.241565760414289</v>
      </c>
      <c r="AP79">
        <f>IF(OR('Calc_오픈정렬(시즌미반영)'!$F79="",'Calc_오픈정렬(시즌미반영)'!AP79=""),"",'Calc_오픈정렬(시즌미반영)'!AP79/'Calc_오픈정렬(시즌미반영)'!$F79*100)</f>
        <v>105.70405909679386</v>
      </c>
      <c r="AQ79">
        <f>IF(OR('Calc_오픈정렬(시즌미반영)'!$F79="",'Calc_오픈정렬(시즌미반영)'!AQ79=""),"",'Calc_오픈정렬(시즌미반영)'!AQ79/'Calc_오픈정렬(시즌미반영)'!$F79*100)</f>
        <v>107.69019876627827</v>
      </c>
      <c r="AR79">
        <f>IF(OR('Calc_오픈정렬(시즌미반영)'!$F79="",'Calc_오픈정렬(시즌미반영)'!AR79=""),"",'Calc_오픈정렬(시즌미반영)'!AR79/'Calc_오픈정렬(시즌미반영)'!$F79*100)</f>
        <v>128.60254359911661</v>
      </c>
      <c r="AS79">
        <f>IF(OR('Calc_오픈정렬(시즌미반영)'!$F79="",'Calc_오픈정렬(시즌미반영)'!AS79=""),"",'Calc_오픈정렬(시즌미반영)'!AS79/'Calc_오픈정렬(시즌미반영)'!$F79*100)</f>
        <v>101.68151702079049</v>
      </c>
      <c r="AT79" t="str">
        <f>IF(OR('Calc_오픈정렬(시즌미반영)'!$F79="",'Calc_오픈정렬(시즌미반영)'!AT79=""),"",'Calc_오픈정렬(시즌미반영)'!AT79/'Calc_오픈정렬(시즌미반영)'!$F79*100)</f>
        <v/>
      </c>
      <c r="AU79" t="str">
        <f>IF(OR('Calc_오픈정렬(시즌미반영)'!$F79="",'Calc_오픈정렬(시즌미반영)'!AU79=""),"",'Calc_오픈정렬(시즌미반영)'!AU79/'Calc_오픈정렬(시즌미반영)'!$F79*100)</f>
        <v/>
      </c>
      <c r="AV79" t="str">
        <f>IF(OR('Calc_오픈정렬(시즌미반영)'!$F79="",'Calc_오픈정렬(시즌미반영)'!AV79=""),"",'Calc_오픈정렬(시즌미반영)'!AV79/'Calc_오픈정렬(시즌미반영)'!$F79*100)</f>
        <v/>
      </c>
      <c r="AW79" t="str">
        <f>IF(OR('Calc_오픈정렬(시즌미반영)'!$F79="",'Calc_오픈정렬(시즌미반영)'!AW79=""),"",'Calc_오픈정렬(시즌미반영)'!AW79/'Calc_오픈정렬(시즌미반영)'!$F79*100)</f>
        <v/>
      </c>
      <c r="AX79" t="str">
        <f>IF(OR('Calc_오픈정렬(시즌미반영)'!$F79="",'Calc_오픈정렬(시즌미반영)'!AX79=""),"",'Calc_오픈정렬(시즌미반영)'!AX79/'Calc_오픈정렬(시즌미반영)'!$F79*100)</f>
        <v/>
      </c>
      <c r="AY79" t="str">
        <f>IF(OR('Calc_오픈정렬(시즌미반영)'!$F79="",'Calc_오픈정렬(시즌미반영)'!AY79=""),"",'Calc_오픈정렬(시즌미반영)'!AY79/'Calc_오픈정렬(시즌미반영)'!$F79*100)</f>
        <v/>
      </c>
      <c r="AZ79" t="str">
        <f>IF(OR('Calc_오픈정렬(시즌미반영)'!$F79="",'Calc_오픈정렬(시즌미반영)'!AZ79=""),"",'Calc_오픈정렬(시즌미반영)'!AZ79/'Calc_오픈정렬(시즌미반영)'!$F79*100)</f>
        <v/>
      </c>
      <c r="BA79" t="str">
        <f>IF(OR('Calc_오픈정렬(시즌미반영)'!$F79="",'Calc_오픈정렬(시즌미반영)'!BA79=""),"",'Calc_오픈정렬(시즌미반영)'!BA79/'Calc_오픈정렬(시즌미반영)'!$F79*100)</f>
        <v/>
      </c>
      <c r="BB79" t="str">
        <f>IF(OR('Calc_오픈정렬(시즌미반영)'!$F79="",'Calc_오픈정렬(시즌미반영)'!BB79=""),"",'Calc_오픈정렬(시즌미반영)'!BB79/'Calc_오픈정렬(시즌미반영)'!$F79*100)</f>
        <v/>
      </c>
      <c r="BC79" t="str">
        <f>IF(OR('Calc_오픈정렬(시즌미반영)'!$F79="",'Calc_오픈정렬(시즌미반영)'!BC79=""),"",'Calc_오픈정렬(시즌미반영)'!BC79/'Calc_오픈정렬(시즌미반영)'!$F79*100)</f>
        <v/>
      </c>
      <c r="BD79" t="str">
        <f>IF(OR('Calc_오픈정렬(시즌미반영)'!$F79="",'Calc_오픈정렬(시즌미반영)'!BD79=""),"",'Calc_오픈정렬(시즌미반영)'!BD79/'Calc_오픈정렬(시즌미반영)'!$F79*100)</f>
        <v/>
      </c>
      <c r="BE79" t="str">
        <f>IF(OR('Calc_오픈정렬(시즌미반영)'!$F79="",'Calc_오픈정렬(시즌미반영)'!BE79=""),"",'Calc_오픈정렬(시즌미반영)'!BE79/'Calc_오픈정렬(시즌미반영)'!$F79*100)</f>
        <v/>
      </c>
      <c r="BF79" t="str">
        <f>IF(OR('Calc_오픈정렬(시즌미반영)'!$F79="",'Calc_오픈정렬(시즌미반영)'!BF79=""),"",'Calc_오픈정렬(시즌미반영)'!BF79/'Calc_오픈정렬(시즌미반영)'!$F79*100)</f>
        <v/>
      </c>
      <c r="BG79" t="str">
        <f>IF(OR('Calc_오픈정렬(시즌미반영)'!$F79="",'Calc_오픈정렬(시즌미반영)'!BG79=""),"",'Calc_오픈정렬(시즌미반영)'!BG79/'Calc_오픈정렬(시즌미반영)'!$F79*100)</f>
        <v/>
      </c>
      <c r="BH79" t="str">
        <f>IF(OR('Calc_오픈정렬(시즌미반영)'!$F79="",'Calc_오픈정렬(시즌미반영)'!BH79=""),"",'Calc_오픈정렬(시즌미반영)'!BH79/'Calc_오픈정렬(시즌미반영)'!$F79*100)</f>
        <v/>
      </c>
      <c r="BI79" t="str">
        <f>IF(OR('Calc_오픈정렬(시즌미반영)'!$F79="",'Calc_오픈정렬(시즌미반영)'!BI79=""),"",'Calc_오픈정렬(시즌미반영)'!BI79/'Calc_오픈정렬(시즌미반영)'!$F79*100)</f>
        <v/>
      </c>
      <c r="BJ79" t="str">
        <f>IF(OR('Calc_오픈정렬(시즌미반영)'!$F79="",'Calc_오픈정렬(시즌미반영)'!BJ79=""),"",'Calc_오픈정렬(시즌미반영)'!BJ79/'Calc_오픈정렬(시즌미반영)'!$F79*100)</f>
        <v/>
      </c>
      <c r="BK79" t="str">
        <f>IF(OR('Calc_오픈정렬(시즌미반영)'!$F79="",'Calc_오픈정렬(시즌미반영)'!BK79=""),"",'Calc_오픈정렬(시즌미반영)'!BK79/'Calc_오픈정렬(시즌미반영)'!$F79*100)</f>
        <v/>
      </c>
      <c r="BL79" t="str">
        <f>IF(OR('Calc_오픈정렬(시즌미반영)'!$F79="",'Calc_오픈정렬(시즌미반영)'!BL79=""),"",'Calc_오픈정렬(시즌미반영)'!BL79/'Calc_오픈정렬(시즌미반영)'!$F79*100)</f>
        <v/>
      </c>
      <c r="BM79" t="str">
        <f>IF(OR('Calc_오픈정렬(시즌미반영)'!$F79="",'Calc_오픈정렬(시즌미반영)'!BM79=""),"",'Calc_오픈정렬(시즌미반영)'!BM79/'Calc_오픈정렬(시즌미반영)'!$F79*100)</f>
        <v/>
      </c>
      <c r="BN79" t="str">
        <f>IF(OR('Calc_오픈정렬(시즌미반영)'!$F79="",'Calc_오픈정렬(시즌미반영)'!BN79=""),"",'Calc_오픈정렬(시즌미반영)'!BN79/'Calc_오픈정렬(시즌미반영)'!$F79*100)</f>
        <v/>
      </c>
    </row>
    <row r="80" spans="1:66" x14ac:dyDescent="0.3">
      <c r="A80" t="str">
        <f>'Calc_오픈정렬(시즌미반영)'!A80</f>
        <v>(1069) #숭실대입구역점</v>
      </c>
      <c r="B80" t="str">
        <f>'Calc_오픈정렬(시즌미반영)'!B80</f>
        <v>150-1</v>
      </c>
      <c r="C80">
        <f>'Calc_오픈정렬(시즌미반영)'!C80</f>
        <v>1</v>
      </c>
      <c r="D80" t="str">
        <f>'Calc_오픈정렬(시즌미반영)'!D80</f>
        <v>1</v>
      </c>
      <c r="E80" s="1">
        <f>'Calc_오픈정렬(시즌미반영)'!E80</f>
        <v>45017</v>
      </c>
      <c r="F80">
        <f>'Calc_오픈정렬(시즌미반영)'!F80</f>
        <v>4613823.333333333</v>
      </c>
      <c r="G80">
        <f>IF(OR('Calc_오픈정렬(시즌미반영)'!$F80="",'Calc_오픈정렬(시즌미반영)'!G80=""),"",'Calc_오픈정렬(시즌미반영)'!G80/'Calc_오픈정렬(시즌미반영)'!$F80*100)</f>
        <v>87.706435804867553</v>
      </c>
      <c r="H80">
        <f>IF(OR('Calc_오픈정렬(시즌미반영)'!$F80="",'Calc_오픈정렬(시즌미반영)'!H80=""),"",'Calc_오픈정렬(시즌미반영)'!H80/'Calc_오픈정렬(시즌미반영)'!$F80*100)</f>
        <v>97.972541933768596</v>
      </c>
      <c r="I80">
        <f>IF(OR('Calc_오픈정렬(시즌미반영)'!$F80="",'Calc_오픈정렬(시즌미반영)'!I80=""),"",'Calc_오픈정렬(시즌미반영)'!I80/'Calc_오픈정렬(시즌미반영)'!$F80*100)</f>
        <v>95.9984741505057</v>
      </c>
      <c r="J80">
        <f>IF(OR('Calc_오픈정렬(시즌미반영)'!$F80="",'Calc_오픈정렬(시즌미반영)'!J80=""),"",'Calc_오픈정렬(시즌미반영)'!J80/'Calc_오픈정렬(시즌미반영)'!$F80*100)</f>
        <v>104.56187095734775</v>
      </c>
      <c r="K80">
        <f>IF(OR('Calc_오픈정렬(시즌미반영)'!$F80="",'Calc_오픈정렬(시즌미반영)'!K80=""),"",'Calc_오픈정렬(시즌미반영)'!K80/'Calc_오픈정렬(시즌미반영)'!$F80*100)</f>
        <v>91.128326687844577</v>
      </c>
      <c r="L80">
        <f>IF(OR('Calc_오픈정렬(시즌미반영)'!$F80="",'Calc_오픈정렬(시즌미반영)'!L80=""),"",'Calc_오픈정렬(시즌미반영)'!L80/'Calc_오픈정렬(시즌미반영)'!$F80*100)</f>
        <v>92.376749001370527</v>
      </c>
      <c r="M80">
        <f>IF(OR('Calc_오픈정렬(시즌미반영)'!$F80="",'Calc_오픈정렬(시즌미반영)'!M80=""),"",'Calc_오픈정렬(시즌미반영)'!M80/'Calc_오픈정렬(시즌미반영)'!$F80*100)</f>
        <v>110.20578016641296</v>
      </c>
      <c r="N80">
        <f>IF(OR('Calc_오픈정렬(시즌미반영)'!$F80="",'Calc_오픈정렬(시즌미반영)'!N80=""),"",'Calc_오픈정렬(시즌미반영)'!N80/'Calc_오픈정렬(시즌미반영)'!$F80*100)</f>
        <v>98.280746192420324</v>
      </c>
      <c r="O80">
        <f>IF(OR('Calc_오픈정렬(시즌미반영)'!$F80="",'Calc_오픈정렬(시즌미반영)'!O80=""),"",'Calc_오픈정렬(시즌미반영)'!O80/'Calc_오픈정렬(시즌미반영)'!$F80*100)</f>
        <v>103.4465269946039</v>
      </c>
      <c r="P80">
        <f>IF(OR('Calc_오픈정렬(시즌미반영)'!$F80="",'Calc_오픈정렬(시즌미반영)'!P80=""),"",'Calc_오픈정렬(시즌미반영)'!P80/'Calc_오픈정렬(시즌미반영)'!$F80*100)</f>
        <v>100.19651091972167</v>
      </c>
      <c r="Q80">
        <f>IF(OR('Calc_오픈정렬(시즌미반영)'!$F80="",'Calc_오픈정렬(시즌미반영)'!Q80=""),"",'Calc_오픈정렬(시즌미반영)'!Q80/'Calc_오픈정렬(시즌미반영)'!$F80*100)</f>
        <v>83.987827882443128</v>
      </c>
      <c r="R80">
        <f>IF(OR('Calc_오픈정렬(시즌미반영)'!$F80="",'Calc_오픈정렬(시즌미반영)'!R80=""),"",'Calc_오픈정렬(시즌미반영)'!R80/'Calc_오픈정렬(시즌미반영)'!$F80*100)</f>
        <v>105.41279213840727</v>
      </c>
      <c r="S80">
        <f>IF(OR('Calc_오픈정렬(시즌미반영)'!$F80="",'Calc_오픈정렬(시즌미반영)'!S80=""),"",'Calc_오픈정렬(시즌미반영)'!S80/'Calc_오픈정렬(시즌미반영)'!$F80*100)</f>
        <v>93.997097129134417</v>
      </c>
      <c r="T80">
        <f>IF(OR('Calc_오픈정렬(시즌미반영)'!$F80="",'Calc_오픈정렬(시즌미반영)'!T80=""),"",'Calc_오픈정렬(시즌미반영)'!T80/'Calc_오픈정렬(시즌미반영)'!$F80*100)</f>
        <v>110.22376958516691</v>
      </c>
      <c r="U80">
        <f>IF(OR('Calc_오픈정렬(시즌미반영)'!$F80="",'Calc_오픈정렬(시즌미반영)'!U80=""),"",'Calc_오픈정렬(시즌미반영)'!U80/'Calc_오픈정렬(시즌미반영)'!$F80*100)</f>
        <v>108.30800485786554</v>
      </c>
      <c r="V80">
        <f>IF(OR('Calc_오픈정렬(시즌미반영)'!$F80="",'Calc_오픈정렬(시즌미반영)'!V80=""),"",'Calc_오픈정렬(시즌미반영)'!V80/'Calc_오픈정렬(시즌미반영)'!$F80*100)</f>
        <v>114.24668044651327</v>
      </c>
      <c r="W80">
        <f>IF(OR('Calc_오픈정렬(시즌미반영)'!$F80="",'Calc_오픈정렬(시즌미반영)'!W80=""),"",'Calc_오픈정렬(시즌미반영)'!W80/'Calc_오픈정렬(시즌미반영)'!$F80*100)</f>
        <v>122.58336722905878</v>
      </c>
      <c r="X80">
        <f>IF(OR('Calc_오픈정렬(시즌미반영)'!$F80="",'Calc_오픈정렬(시즌미반영)'!X80=""),"",'Calc_오픈정렬(시즌미반영)'!X80/'Calc_오픈정렬(시즌미반영)'!$F80*100)</f>
        <v>117.30531511465185</v>
      </c>
      <c r="Y80">
        <f>IF(OR('Calc_오픈정렬(시즌미반영)'!$F80="",'Calc_오픈정렬(시즌미반영)'!Y80=""),"",'Calc_오픈정렬(시즌미반영)'!Y80/'Calc_오픈정렬(시즌미반영)'!$F80*100)</f>
        <v>115.09456726778298</v>
      </c>
      <c r="Z80">
        <f>IF(OR('Calc_오픈정렬(시즌미반영)'!$F80="",'Calc_오픈정렬(시즌미반영)'!Z80=""),"",'Calc_오픈정렬(시즌미반영)'!Z80/'Calc_오픈정렬(시즌미반영)'!$F80*100)</f>
        <v>114.80868722758495</v>
      </c>
      <c r="AA80">
        <f>IF(OR('Calc_오픈정렬(시즌미반영)'!$F80="",'Calc_오픈정렬(시즌미반영)'!AA80=""),"",'Calc_오픈정렬(시즌미반영)'!AA80/'Calc_오픈정렬(시즌미반영)'!$F80*100)</f>
        <v>100.85279959426276</v>
      </c>
      <c r="AB80">
        <f>IF(OR('Calc_오픈정렬(시즌미반영)'!$F80="",'Calc_오픈정렬(시즌미반영)'!AB80=""),"",'Calc_오픈정렬(시즌미반영)'!AB80/'Calc_오픈정렬(시즌미반영)'!$F80*100)</f>
        <v>83.266950692375886</v>
      </c>
      <c r="AC80">
        <f>IF(OR('Calc_오픈정렬(시즌미반영)'!$F80="",'Calc_오픈정렬(시즌미반영)'!AC80=""),"",'Calc_오픈정렬(시즌미반영)'!AC80/'Calc_오픈정렬(시즌미반영)'!$F80*100)</f>
        <v>91.868493736575672</v>
      </c>
      <c r="AD80">
        <f>IF(OR('Calc_오픈정렬(시즌미반영)'!$F80="",'Calc_오픈정렬(시즌미반영)'!AD80=""),"",'Calc_오픈정렬(시즌미반영)'!AD80/'Calc_오픈정렬(시즌미반영)'!$F80*100)</f>
        <v>114.62012344064611</v>
      </c>
      <c r="AE80">
        <f>IF(OR('Calc_오픈정렬(시즌미반영)'!$F80="",'Calc_오픈정렬(시즌미반영)'!AE80=""),"",'Calc_오픈정렬(시즌미반영)'!AE80/'Calc_오픈정렬(시즌미반영)'!$F80*100)</f>
        <v>119.17469748516596</v>
      </c>
      <c r="AF80">
        <f>IF(OR('Calc_오픈정렬(시즌미반영)'!$F80="",'Calc_오픈정렬(시즌미반영)'!AF80=""),"",'Calc_오픈정렬(시즌미반영)'!AF80/'Calc_오픈정렬(시즌미반영)'!$F80*100)</f>
        <v>131.78289589183808</v>
      </c>
      <c r="AG80">
        <f>IF(OR('Calc_오픈정렬(시즌미반영)'!$F80="",'Calc_오픈정렬(시즌미반영)'!AG80=""),"",'Calc_오픈정렬(시즌미반영)'!AG80/'Calc_오픈정렬(시즌미반영)'!$F80*100)</f>
        <v>119.11704464915938</v>
      </c>
      <c r="AH80">
        <f>IF(OR('Calc_오픈정렬(시즌미반영)'!$F80="",'Calc_오픈정렬(시즌미반영)'!AH80=""),"",'Calc_오픈정렬(시즌미반영)'!AH80/'Calc_오픈정렬(시즌미반영)'!$F80*100)</f>
        <v>110.55538176219724</v>
      </c>
      <c r="AI80">
        <f>IF(OR('Calc_오픈정렬(시즌미반영)'!$F80="",'Calc_오픈정렬(시즌미반영)'!AI80=""),"",'Calc_오픈정렬(시즌미반영)'!AI80/'Calc_오픈정렬(시즌미반영)'!$F80*100)</f>
        <v>114.5951983423726</v>
      </c>
      <c r="AJ80">
        <f>IF(OR('Calc_오픈정렬(시즌미반영)'!$F80="",'Calc_오픈정렬(시즌미반영)'!AJ80=""),"",'Calc_오픈정렬(시즌미반영)'!AJ80/'Calc_오픈정렬(시즌미반영)'!$F80*100)</f>
        <v>124.34242894721443</v>
      </c>
      <c r="AK80">
        <f>IF(OR('Calc_오픈정렬(시즌미반영)'!$F80="",'Calc_오픈정렬(시즌미반영)'!AK80=""),"",'Calc_오픈정렬(시즌미반영)'!AK80/'Calc_오픈정렬(시즌미반영)'!$F80*100)</f>
        <v>139.47629839894174</v>
      </c>
      <c r="AL80">
        <f>IF(OR('Calc_오픈정렬(시즌미반영)'!$F80="",'Calc_오픈정렬(시즌미반영)'!AL80=""),"",'Calc_오픈정렬(시즌미반영)'!AL80/'Calc_오픈정렬(시즌미반영)'!$F80*100)</f>
        <v>115.42271160505351</v>
      </c>
      <c r="AM80">
        <f>IF(OR('Calc_오픈정렬(시즌미반영)'!$F80="",'Calc_오픈정렬(시즌미반영)'!AM80=""),"",'Calc_오픈정렬(시즌미반영)'!AM80/'Calc_오픈정렬(시즌미반영)'!$F80*100)</f>
        <v>107.47333917568005</v>
      </c>
      <c r="AN80">
        <f>IF(OR('Calc_오픈정렬(시즌미반영)'!$F80="",'Calc_오픈정렬(시즌미반영)'!AN80=""),"",'Calc_오픈정렬(시즌미반영)'!AN80/'Calc_오픈정렬(시즌미반영)'!$F80*100)</f>
        <v>102.41809576583991</v>
      </c>
      <c r="AO80">
        <f>IF(OR('Calc_오픈정렬(시즌미반영)'!$F80="",'Calc_오픈정렬(시즌미반영)'!AO80=""),"",'Calc_오픈정렬(시즌미반영)'!AO80/'Calc_오픈정렬(시즌미반영)'!$F80*100)</f>
        <v>92.849242168642505</v>
      </c>
      <c r="AP80">
        <f>IF(OR('Calc_오픈정렬(시즌미반영)'!$F80="",'Calc_오픈정렬(시즌미반영)'!AP80=""),"",'Calc_오픈정렬(시즌미반영)'!AP80/'Calc_오픈정렬(시즌미반영)'!$F80*100)</f>
        <v>108.17817760685824</v>
      </c>
      <c r="AQ80">
        <f>IF(OR('Calc_오픈정렬(시즌미반영)'!$F80="",'Calc_오픈정렬(시즌미반영)'!AQ80=""),"",'Calc_오픈정렬(시즌미반영)'!AQ80/'Calc_오픈정렬(시즌미반영)'!$F80*100)</f>
        <v>112.05197135853346</v>
      </c>
      <c r="AR80">
        <f>IF(OR('Calc_오픈정렬(시즌미반영)'!$F80="",'Calc_오픈정렬(시즌미반영)'!AR80=""),"",'Calc_오픈정렬(시즌미반영)'!AR80/'Calc_오픈정렬(시즌미반영)'!$F80*100)</f>
        <v>133.87443674696402</v>
      </c>
      <c r="AS80">
        <f>IF(OR('Calc_오픈정렬(시즌미반영)'!$F80="",'Calc_오픈정렬(시즌미반영)'!AS80=""),"",'Calc_오픈정렬(시즌미반영)'!AS80/'Calc_오픈정렬(시즌미반영)'!$F80*100)</f>
        <v>108.44346734848249</v>
      </c>
      <c r="AT80" t="str">
        <f>IF(OR('Calc_오픈정렬(시즌미반영)'!$F80="",'Calc_오픈정렬(시즌미반영)'!AT80=""),"",'Calc_오픈정렬(시즌미반영)'!AT80/'Calc_오픈정렬(시즌미반영)'!$F80*100)</f>
        <v/>
      </c>
      <c r="AU80" t="str">
        <f>IF(OR('Calc_오픈정렬(시즌미반영)'!$F80="",'Calc_오픈정렬(시즌미반영)'!AU80=""),"",'Calc_오픈정렬(시즌미반영)'!AU80/'Calc_오픈정렬(시즌미반영)'!$F80*100)</f>
        <v/>
      </c>
      <c r="AV80" t="str">
        <f>IF(OR('Calc_오픈정렬(시즌미반영)'!$F80="",'Calc_오픈정렬(시즌미반영)'!AV80=""),"",'Calc_오픈정렬(시즌미반영)'!AV80/'Calc_오픈정렬(시즌미반영)'!$F80*100)</f>
        <v/>
      </c>
      <c r="AW80" t="str">
        <f>IF(OR('Calc_오픈정렬(시즌미반영)'!$F80="",'Calc_오픈정렬(시즌미반영)'!AW80=""),"",'Calc_오픈정렬(시즌미반영)'!AW80/'Calc_오픈정렬(시즌미반영)'!$F80*100)</f>
        <v/>
      </c>
      <c r="AX80" t="str">
        <f>IF(OR('Calc_오픈정렬(시즌미반영)'!$F80="",'Calc_오픈정렬(시즌미반영)'!AX80=""),"",'Calc_오픈정렬(시즌미반영)'!AX80/'Calc_오픈정렬(시즌미반영)'!$F80*100)</f>
        <v/>
      </c>
      <c r="AY80" t="str">
        <f>IF(OR('Calc_오픈정렬(시즌미반영)'!$F80="",'Calc_오픈정렬(시즌미반영)'!AY80=""),"",'Calc_오픈정렬(시즌미반영)'!AY80/'Calc_오픈정렬(시즌미반영)'!$F80*100)</f>
        <v/>
      </c>
      <c r="AZ80" t="str">
        <f>IF(OR('Calc_오픈정렬(시즌미반영)'!$F80="",'Calc_오픈정렬(시즌미반영)'!AZ80=""),"",'Calc_오픈정렬(시즌미반영)'!AZ80/'Calc_오픈정렬(시즌미반영)'!$F80*100)</f>
        <v/>
      </c>
      <c r="BA80" t="str">
        <f>IF(OR('Calc_오픈정렬(시즌미반영)'!$F80="",'Calc_오픈정렬(시즌미반영)'!BA80=""),"",'Calc_오픈정렬(시즌미반영)'!BA80/'Calc_오픈정렬(시즌미반영)'!$F80*100)</f>
        <v/>
      </c>
      <c r="BB80" t="str">
        <f>IF(OR('Calc_오픈정렬(시즌미반영)'!$F80="",'Calc_오픈정렬(시즌미반영)'!BB80=""),"",'Calc_오픈정렬(시즌미반영)'!BB80/'Calc_오픈정렬(시즌미반영)'!$F80*100)</f>
        <v/>
      </c>
      <c r="BC80" t="str">
        <f>IF(OR('Calc_오픈정렬(시즌미반영)'!$F80="",'Calc_오픈정렬(시즌미반영)'!BC80=""),"",'Calc_오픈정렬(시즌미반영)'!BC80/'Calc_오픈정렬(시즌미반영)'!$F80*100)</f>
        <v/>
      </c>
      <c r="BD80" t="str">
        <f>IF(OR('Calc_오픈정렬(시즌미반영)'!$F80="",'Calc_오픈정렬(시즌미반영)'!BD80=""),"",'Calc_오픈정렬(시즌미반영)'!BD80/'Calc_오픈정렬(시즌미반영)'!$F80*100)</f>
        <v/>
      </c>
      <c r="BE80" t="str">
        <f>IF(OR('Calc_오픈정렬(시즌미반영)'!$F80="",'Calc_오픈정렬(시즌미반영)'!BE80=""),"",'Calc_오픈정렬(시즌미반영)'!BE80/'Calc_오픈정렬(시즌미반영)'!$F80*100)</f>
        <v/>
      </c>
      <c r="BF80" t="str">
        <f>IF(OR('Calc_오픈정렬(시즌미반영)'!$F80="",'Calc_오픈정렬(시즌미반영)'!BF80=""),"",'Calc_오픈정렬(시즌미반영)'!BF80/'Calc_오픈정렬(시즌미반영)'!$F80*100)</f>
        <v/>
      </c>
      <c r="BG80" t="str">
        <f>IF(OR('Calc_오픈정렬(시즌미반영)'!$F80="",'Calc_오픈정렬(시즌미반영)'!BG80=""),"",'Calc_오픈정렬(시즌미반영)'!BG80/'Calc_오픈정렬(시즌미반영)'!$F80*100)</f>
        <v/>
      </c>
      <c r="BH80" t="str">
        <f>IF(OR('Calc_오픈정렬(시즌미반영)'!$F80="",'Calc_오픈정렬(시즌미반영)'!BH80=""),"",'Calc_오픈정렬(시즌미반영)'!BH80/'Calc_오픈정렬(시즌미반영)'!$F80*100)</f>
        <v/>
      </c>
      <c r="BI80" t="str">
        <f>IF(OR('Calc_오픈정렬(시즌미반영)'!$F80="",'Calc_오픈정렬(시즌미반영)'!BI80=""),"",'Calc_오픈정렬(시즌미반영)'!BI80/'Calc_오픈정렬(시즌미반영)'!$F80*100)</f>
        <v/>
      </c>
      <c r="BJ80" t="str">
        <f>IF(OR('Calc_오픈정렬(시즌미반영)'!$F80="",'Calc_오픈정렬(시즌미반영)'!BJ80=""),"",'Calc_오픈정렬(시즌미반영)'!BJ80/'Calc_오픈정렬(시즌미반영)'!$F80*100)</f>
        <v/>
      </c>
      <c r="BK80" t="str">
        <f>IF(OR('Calc_오픈정렬(시즌미반영)'!$F80="",'Calc_오픈정렬(시즌미반영)'!BK80=""),"",'Calc_오픈정렬(시즌미반영)'!BK80/'Calc_오픈정렬(시즌미반영)'!$F80*100)</f>
        <v/>
      </c>
      <c r="BL80" t="str">
        <f>IF(OR('Calc_오픈정렬(시즌미반영)'!$F80="",'Calc_오픈정렬(시즌미반영)'!BL80=""),"",'Calc_오픈정렬(시즌미반영)'!BL80/'Calc_오픈정렬(시즌미반영)'!$F80*100)</f>
        <v/>
      </c>
      <c r="BM80" t="str">
        <f>IF(OR('Calc_오픈정렬(시즌미반영)'!$F80="",'Calc_오픈정렬(시즌미반영)'!BM80=""),"",'Calc_오픈정렬(시즌미반영)'!BM80/'Calc_오픈정렬(시즌미반영)'!$F80*100)</f>
        <v/>
      </c>
      <c r="BN80" t="str">
        <f>IF(OR('Calc_오픈정렬(시즌미반영)'!$F80="",'Calc_오픈정렬(시즌미반영)'!BN80=""),"",'Calc_오픈정렬(시즌미반영)'!BN80/'Calc_오픈정렬(시즌미반영)'!$F80*100)</f>
        <v/>
      </c>
    </row>
    <row r="81" spans="1:66" x14ac:dyDescent="0.3">
      <c r="A81" t="str">
        <f>'Calc_오픈정렬(시즌미반영)'!A81</f>
        <v>(1070) #뉴신림로데오점</v>
      </c>
      <c r="B81" t="str">
        <f>'Calc_오픈정렬(시즌미반영)'!B81</f>
        <v>150-0</v>
      </c>
      <c r="C81">
        <f>'Calc_오픈정렬(시즌미반영)'!C81</f>
        <v>0</v>
      </c>
      <c r="D81" t="str">
        <f>'Calc_오픈정렬(시즌미반영)'!D81</f>
        <v>0</v>
      </c>
      <c r="E81" s="1">
        <f>'Calc_오픈정렬(시즌미반영)'!E81</f>
        <v>45017</v>
      </c>
      <c r="F81">
        <f>'Calc_오픈정렬(시즌미반영)'!F81</f>
        <v>7841430</v>
      </c>
      <c r="G81">
        <f>IF(OR('Calc_오픈정렬(시즌미반영)'!$F81="",'Calc_오픈정렬(시즌미반영)'!G81=""),"",'Calc_오픈정렬(시즌미반영)'!G81/'Calc_오픈정렬(시즌미반영)'!$F81*100)</f>
        <v>61.964718170027666</v>
      </c>
      <c r="H81">
        <f>IF(OR('Calc_오픈정렬(시즌미반영)'!$F81="",'Calc_오픈정렬(시즌미반영)'!H81=""),"",'Calc_오픈정렬(시즌미반영)'!H81/'Calc_오픈정렬(시즌미반영)'!$F81*100)</f>
        <v>69.85843143406241</v>
      </c>
      <c r="I81">
        <f>IF(OR('Calc_오픈정렬(시즌미반영)'!$F81="",'Calc_오픈정렬(시즌미반영)'!I81=""),"",'Calc_오픈정렬(시즌미반영)'!I81/'Calc_오픈정렬(시즌미반영)'!$F81*100)</f>
        <v>80.010916376222198</v>
      </c>
      <c r="J81">
        <f>IF(OR('Calc_오픈정렬(시즌미반영)'!$F81="",'Calc_오픈정렬(시즌미반영)'!J81=""),"",'Calc_오픈정렬(시즌미반영)'!J81/'Calc_오픈정렬(시즌미반영)'!$F81*100)</f>
        <v>94.077228260661641</v>
      </c>
      <c r="K81">
        <f>IF(OR('Calc_오픈정렬(시즌미반영)'!$F81="",'Calc_오픈정렬(시즌미반영)'!K81=""),"",'Calc_오픈정렬(시즌미반영)'!K81/'Calc_오픈정렬(시즌미반영)'!$F81*100)</f>
        <v>92.597906249242797</v>
      </c>
      <c r="L81">
        <f>IF(OR('Calc_오픈정렬(시즌미반영)'!$F81="",'Calc_오픈정렬(시즌미반영)'!L81=""),"",'Calc_오픈정렬(시즌미반영)'!L81/'Calc_오픈정렬(시즌미반영)'!$F81*100)</f>
        <v>96.296211277789894</v>
      </c>
      <c r="M81">
        <f>IF(OR('Calc_오픈정렬(시즌미반영)'!$F81="",'Calc_오픈정렬(시즌미반영)'!M81=""),"",'Calc_오픈정렬(시즌미반영)'!M81/'Calc_오픈정렬(시즌미반영)'!$F81*100)</f>
        <v>106.24975291496577</v>
      </c>
      <c r="N81">
        <f>IF(OR('Calc_오픈정렬(시즌미반영)'!$F81="",'Calc_오픈정렬(시즌미반영)'!N81=""),"",'Calc_오픈정렬(시즌미반영)'!N81/'Calc_오픈정렬(시즌미반영)'!$F81*100)</f>
        <v>101.42282721391378</v>
      </c>
      <c r="O81">
        <f>IF(OR('Calc_오픈정렬(시즌미반영)'!$F81="",'Calc_오픈정렬(시즌미반영)'!O81=""),"",'Calc_오픈정렬(시즌미반영)'!O81/'Calc_오픈정렬(시즌미반영)'!$F81*100)</f>
        <v>109.35607408342611</v>
      </c>
      <c r="P81">
        <f>IF(OR('Calc_오픈정렬(시즌미반영)'!$F81="",'Calc_오픈정렬(시즌미반영)'!P81=""),"",'Calc_오픈정렬(시즌미반영)'!P81/'Calc_오픈정렬(시즌미반영)'!$F81*100)</f>
        <v>100.59223891560596</v>
      </c>
      <c r="Q81">
        <f>IF(OR('Calc_오픈정렬(시즌미반영)'!$F81="",'Calc_오픈정렬(시즌미반영)'!Q81=""),"",'Calc_오픈정렬(시즌미반영)'!Q81/'Calc_오픈정렬(시즌미반영)'!$F81*100)</f>
        <v>99.996556750490669</v>
      </c>
      <c r="R81">
        <f>IF(OR('Calc_오픈정렬(시즌미반영)'!$F81="",'Calc_오픈정렬(시즌미반영)'!R81=""),"",'Calc_오픈정렬(시즌미반영)'!R81/'Calc_오픈정렬(시즌미반영)'!$F81*100)</f>
        <v>108.30843353827045</v>
      </c>
      <c r="S81">
        <f>IF(OR('Calc_오픈정렬(시즌미반영)'!$F81="",'Calc_오픈정렬(시즌미반영)'!S81=""),"",'Calc_오픈정렬(시즌미반영)'!S81/'Calc_오픈정렬(시즌미반영)'!$F81*100)</f>
        <v>110.30615589248389</v>
      </c>
      <c r="T81">
        <f>IF(OR('Calc_오픈정렬(시즌미반영)'!$F81="",'Calc_오픈정렬(시즌미반영)'!T81=""),"",'Calc_오픈정렬(시즌미반영)'!T81/'Calc_오픈정렬(시즌미반영)'!$F81*100)</f>
        <v>117.45931545649199</v>
      </c>
      <c r="U81">
        <f>IF(OR('Calc_오픈정렬(시즌미반영)'!$F81="",'Calc_오픈정렬(시즌미반영)'!U81=""),"",'Calc_오픈정렬(시즌미반영)'!U81/'Calc_오픈정렬(시즌미반영)'!$F81*100)</f>
        <v>110.08387500749225</v>
      </c>
      <c r="V81">
        <f>IF(OR('Calc_오픈정렬(시즌미반영)'!$F81="",'Calc_오픈정렬(시즌미반영)'!V81=""),"",'Calc_오픈정렬(시즌미반영)'!V81/'Calc_오픈정렬(시즌미반영)'!$F81*100)</f>
        <v>113.11839804729496</v>
      </c>
      <c r="W81">
        <f>IF(OR('Calc_오픈정렬(시즌미반영)'!$F81="",'Calc_오픈정렬(시즌미반영)'!W81=""),"",'Calc_오픈정렬(시즌미반영)'!W81/'Calc_오픈정렬(시즌미반영)'!$F81*100)</f>
        <v>102.89845092030407</v>
      </c>
      <c r="X81">
        <f>IF(OR('Calc_오픈정렬(시즌미반영)'!$F81="",'Calc_오픈정렬(시즌미반영)'!X81=""),"",'Calc_오픈정렬(시즌미반영)'!X81/'Calc_오픈정렬(시즌미반영)'!$F81*100)</f>
        <v>103.45523711873983</v>
      </c>
      <c r="Y81">
        <f>IF(OR('Calc_오픈정렬(시즌미반영)'!$F81="",'Calc_오픈정렬(시즌미반영)'!Y81=""),"",'Calc_오픈정렬(시즌미반영)'!Y81/'Calc_오픈정렬(시즌미반영)'!$F81*100)</f>
        <v>121.03812697428913</v>
      </c>
      <c r="Z81">
        <f>IF(OR('Calc_오픈정렬(시즌미반영)'!$F81="",'Calc_오픈정렬(시즌미반영)'!Z81=""),"",'Calc_오픈정렬(시즌미반영)'!Z81/'Calc_오픈정렬(시즌미반영)'!$F81*100)</f>
        <v>110.60673882187304</v>
      </c>
      <c r="AA81">
        <f>IF(OR('Calc_오픈정렬(시즌미반영)'!$F81="",'Calc_오픈정렬(시즌미반영)'!AA81=""),"",'Calc_오픈정렬(시즌미반영)'!AA81/'Calc_오픈정렬(시즌미반영)'!$F81*100)</f>
        <v>111.99679140156833</v>
      </c>
      <c r="AB81">
        <f>IF(OR('Calc_오픈정렬(시즌미반영)'!$F81="",'Calc_오픈정렬(시즌미반영)'!AB81=""),"",'Calc_오픈정렬(시즌미반영)'!AB81/'Calc_오픈정렬(시즌미반영)'!$F81*100)</f>
        <v>105.03390325489102</v>
      </c>
      <c r="AC81">
        <f>IF(OR('Calc_오픈정렬(시즌미반영)'!$F81="",'Calc_오픈정렬(시즌미반영)'!AC81=""),"",'Calc_오픈정렬(시즌미반영)'!AC81/'Calc_오픈정렬(시즌미반영)'!$F81*100)</f>
        <v>101.13946053207133</v>
      </c>
      <c r="AD81">
        <f>IF(OR('Calc_오픈정렬(시즌미반영)'!$F81="",'Calc_오픈정렬(시즌미반영)'!AD81=""),"",'Calc_오픈정렬(시즌미반영)'!AD81/'Calc_오픈정렬(시즌미반영)'!$F81*100)</f>
        <v>108.91686847934625</v>
      </c>
      <c r="AE81">
        <f>IF(OR('Calc_오픈정렬(시즌미반영)'!$F81="",'Calc_오픈정렬(시즌미반영)'!AE81=""),"",'Calc_오픈정렬(시즌미반영)'!AE81/'Calc_오픈정렬(시즌미반영)'!$F81*100)</f>
        <v>112.33563265883902</v>
      </c>
      <c r="AF81">
        <f>IF(OR('Calc_오픈정렬(시즌미반영)'!$F81="",'Calc_오픈정렬(시즌미반영)'!AF81=""),"",'Calc_오픈정렬(시즌미반영)'!AF81/'Calc_오픈정렬(시즌미반영)'!$F81*100)</f>
        <v>121.36115478936877</v>
      </c>
      <c r="AG81">
        <f>IF(OR('Calc_오픈정렬(시즌미반영)'!$F81="",'Calc_오픈정렬(시즌미반영)'!AG81=""),"",'Calc_오픈정렬(시즌미반영)'!AG81/'Calc_오픈정렬(시즌미반영)'!$F81*100)</f>
        <v>118.4803026998902</v>
      </c>
      <c r="AH81">
        <f>IF(OR('Calc_오픈정렬(시즌미반영)'!$F81="",'Calc_오픈정렬(시즌미반영)'!AH81=""),"",'Calc_오픈정렬(시즌미반영)'!AH81/'Calc_오픈정렬(시즌미반영)'!$F81*100)</f>
        <v>115.85284826874688</v>
      </c>
      <c r="AI81">
        <f>IF(OR('Calc_오픈정렬(시즌미반영)'!$F81="",'Calc_오픈정렬(시즌미반영)'!AI81=""),"",'Calc_오픈정렬(시즌미반영)'!AI81/'Calc_오픈정렬(시즌미반영)'!$F81*100)</f>
        <v>115.19212694623302</v>
      </c>
      <c r="AJ81">
        <f>IF(OR('Calc_오픈정렬(시즌미반영)'!$F81="",'Calc_오픈정렬(시즌미반영)'!AJ81=""),"",'Calc_오픈정렬(시즌미반영)'!AJ81/'Calc_오픈정렬(시즌미반영)'!$F81*100)</f>
        <v>111.2237181228424</v>
      </c>
      <c r="AK81">
        <f>IF(OR('Calc_오픈정렬(시즌미반영)'!$F81="",'Calc_오픈정렬(시즌미반영)'!AK81=""),"",'Calc_오픈정렬(시즌미반영)'!AK81/'Calc_오픈정렬(시즌미반영)'!$F81*100)</f>
        <v>131.9069353421506</v>
      </c>
      <c r="AL81">
        <f>IF(OR('Calc_오픈정렬(시즌미반영)'!$F81="",'Calc_오픈정렬(시즌미반영)'!AL81=""),"",'Calc_오픈정렬(시즌미반영)'!AL81/'Calc_오픈정렬(시즌미반영)'!$F81*100)</f>
        <v>115.87656843203345</v>
      </c>
      <c r="AM81">
        <f>IF(OR('Calc_오픈정렬(시즌미반영)'!$F81="",'Calc_오픈정렬(시즌미반영)'!AM81=""),"",'Calc_오픈정렬(시즌미반영)'!AM81/'Calc_오픈정렬(시즌미반영)'!$F81*100)</f>
        <v>110.16498266260109</v>
      </c>
      <c r="AN81">
        <f>IF(OR('Calc_오픈정렬(시즌미반영)'!$F81="",'Calc_오픈정렬(시즌미반영)'!AN81=""),"",'Calc_오픈정렬(시즌미반영)'!AN81/'Calc_오픈정렬(시즌미반영)'!$F81*100)</f>
        <v>113.48848360566886</v>
      </c>
      <c r="AO81">
        <f>IF(OR('Calc_오픈정렬(시즌미반영)'!$F81="",'Calc_오픈정렬(시즌미반영)'!AO81=""),"",'Calc_오픈정렬(시즌미반영)'!AO81/'Calc_오픈정렬(시즌미반영)'!$F81*100)</f>
        <v>104.60413470502192</v>
      </c>
      <c r="AP81">
        <f>IF(OR('Calc_오픈정렬(시즌미반영)'!$F81="",'Calc_오픈정렬(시즌미반영)'!AP81=""),"",'Calc_오픈정렬(시즌미반영)'!AP81/'Calc_오픈정렬(시즌미반영)'!$F81*100)</f>
        <v>109.77908366203613</v>
      </c>
      <c r="AQ81">
        <f>IF(OR('Calc_오픈정렬(시즌미반영)'!$F81="",'Calc_오픈정렬(시즌미반영)'!AQ81=""),"",'Calc_오픈정렬(시즌미반영)'!AQ81/'Calc_오픈정렬(시즌미반영)'!$F81*100)</f>
        <v>116.72207747821508</v>
      </c>
      <c r="AR81">
        <f>IF(OR('Calc_오픈정렬(시즌미반영)'!$F81="",'Calc_오픈정렬(시즌미반영)'!AR81=""),"",'Calc_오픈정렬(시즌미반영)'!AR81/'Calc_오픈정렬(시즌미반영)'!$F81*100)</f>
        <v>131.49336281775135</v>
      </c>
      <c r="AS81">
        <f>IF(OR('Calc_오픈정렬(시즌미반영)'!$F81="",'Calc_오픈정렬(시즌미반영)'!AS81=""),"",'Calc_오픈정렬(시즌미반영)'!AS81/'Calc_오픈정렬(시즌미반영)'!$F81*100)</f>
        <v>111.16658568653932</v>
      </c>
      <c r="AT81" t="str">
        <f>IF(OR('Calc_오픈정렬(시즌미반영)'!$F81="",'Calc_오픈정렬(시즌미반영)'!AT81=""),"",'Calc_오픈정렬(시즌미반영)'!AT81/'Calc_오픈정렬(시즌미반영)'!$F81*100)</f>
        <v/>
      </c>
      <c r="AU81" t="str">
        <f>IF(OR('Calc_오픈정렬(시즌미반영)'!$F81="",'Calc_오픈정렬(시즌미반영)'!AU81=""),"",'Calc_오픈정렬(시즌미반영)'!AU81/'Calc_오픈정렬(시즌미반영)'!$F81*100)</f>
        <v/>
      </c>
      <c r="AV81" t="str">
        <f>IF(OR('Calc_오픈정렬(시즌미반영)'!$F81="",'Calc_오픈정렬(시즌미반영)'!AV81=""),"",'Calc_오픈정렬(시즌미반영)'!AV81/'Calc_오픈정렬(시즌미반영)'!$F81*100)</f>
        <v/>
      </c>
      <c r="AW81" t="str">
        <f>IF(OR('Calc_오픈정렬(시즌미반영)'!$F81="",'Calc_오픈정렬(시즌미반영)'!AW81=""),"",'Calc_오픈정렬(시즌미반영)'!AW81/'Calc_오픈정렬(시즌미반영)'!$F81*100)</f>
        <v/>
      </c>
      <c r="AX81" t="str">
        <f>IF(OR('Calc_오픈정렬(시즌미반영)'!$F81="",'Calc_오픈정렬(시즌미반영)'!AX81=""),"",'Calc_오픈정렬(시즌미반영)'!AX81/'Calc_오픈정렬(시즌미반영)'!$F81*100)</f>
        <v/>
      </c>
      <c r="AY81" t="str">
        <f>IF(OR('Calc_오픈정렬(시즌미반영)'!$F81="",'Calc_오픈정렬(시즌미반영)'!AY81=""),"",'Calc_오픈정렬(시즌미반영)'!AY81/'Calc_오픈정렬(시즌미반영)'!$F81*100)</f>
        <v/>
      </c>
      <c r="AZ81" t="str">
        <f>IF(OR('Calc_오픈정렬(시즌미반영)'!$F81="",'Calc_오픈정렬(시즌미반영)'!AZ81=""),"",'Calc_오픈정렬(시즌미반영)'!AZ81/'Calc_오픈정렬(시즌미반영)'!$F81*100)</f>
        <v/>
      </c>
      <c r="BA81" t="str">
        <f>IF(OR('Calc_오픈정렬(시즌미반영)'!$F81="",'Calc_오픈정렬(시즌미반영)'!BA81=""),"",'Calc_오픈정렬(시즌미반영)'!BA81/'Calc_오픈정렬(시즌미반영)'!$F81*100)</f>
        <v/>
      </c>
      <c r="BB81" t="str">
        <f>IF(OR('Calc_오픈정렬(시즌미반영)'!$F81="",'Calc_오픈정렬(시즌미반영)'!BB81=""),"",'Calc_오픈정렬(시즌미반영)'!BB81/'Calc_오픈정렬(시즌미반영)'!$F81*100)</f>
        <v/>
      </c>
      <c r="BC81" t="str">
        <f>IF(OR('Calc_오픈정렬(시즌미반영)'!$F81="",'Calc_오픈정렬(시즌미반영)'!BC81=""),"",'Calc_오픈정렬(시즌미반영)'!BC81/'Calc_오픈정렬(시즌미반영)'!$F81*100)</f>
        <v/>
      </c>
      <c r="BD81" t="str">
        <f>IF(OR('Calc_오픈정렬(시즌미반영)'!$F81="",'Calc_오픈정렬(시즌미반영)'!BD81=""),"",'Calc_오픈정렬(시즌미반영)'!BD81/'Calc_오픈정렬(시즌미반영)'!$F81*100)</f>
        <v/>
      </c>
      <c r="BE81" t="str">
        <f>IF(OR('Calc_오픈정렬(시즌미반영)'!$F81="",'Calc_오픈정렬(시즌미반영)'!BE81=""),"",'Calc_오픈정렬(시즌미반영)'!BE81/'Calc_오픈정렬(시즌미반영)'!$F81*100)</f>
        <v/>
      </c>
      <c r="BF81" t="str">
        <f>IF(OR('Calc_오픈정렬(시즌미반영)'!$F81="",'Calc_오픈정렬(시즌미반영)'!BF81=""),"",'Calc_오픈정렬(시즌미반영)'!BF81/'Calc_오픈정렬(시즌미반영)'!$F81*100)</f>
        <v/>
      </c>
      <c r="BG81" t="str">
        <f>IF(OR('Calc_오픈정렬(시즌미반영)'!$F81="",'Calc_오픈정렬(시즌미반영)'!BG81=""),"",'Calc_오픈정렬(시즌미반영)'!BG81/'Calc_오픈정렬(시즌미반영)'!$F81*100)</f>
        <v/>
      </c>
      <c r="BH81" t="str">
        <f>IF(OR('Calc_오픈정렬(시즌미반영)'!$F81="",'Calc_오픈정렬(시즌미반영)'!BH81=""),"",'Calc_오픈정렬(시즌미반영)'!BH81/'Calc_오픈정렬(시즌미반영)'!$F81*100)</f>
        <v/>
      </c>
      <c r="BI81" t="str">
        <f>IF(OR('Calc_오픈정렬(시즌미반영)'!$F81="",'Calc_오픈정렬(시즌미반영)'!BI81=""),"",'Calc_오픈정렬(시즌미반영)'!BI81/'Calc_오픈정렬(시즌미반영)'!$F81*100)</f>
        <v/>
      </c>
      <c r="BJ81" t="str">
        <f>IF(OR('Calc_오픈정렬(시즌미반영)'!$F81="",'Calc_오픈정렬(시즌미반영)'!BJ81=""),"",'Calc_오픈정렬(시즌미반영)'!BJ81/'Calc_오픈정렬(시즌미반영)'!$F81*100)</f>
        <v/>
      </c>
      <c r="BK81" t="str">
        <f>IF(OR('Calc_오픈정렬(시즌미반영)'!$F81="",'Calc_오픈정렬(시즌미반영)'!BK81=""),"",'Calc_오픈정렬(시즌미반영)'!BK81/'Calc_오픈정렬(시즌미반영)'!$F81*100)</f>
        <v/>
      </c>
      <c r="BL81" t="str">
        <f>IF(OR('Calc_오픈정렬(시즌미반영)'!$F81="",'Calc_오픈정렬(시즌미반영)'!BL81=""),"",'Calc_오픈정렬(시즌미반영)'!BL81/'Calc_오픈정렬(시즌미반영)'!$F81*100)</f>
        <v/>
      </c>
      <c r="BM81" t="str">
        <f>IF(OR('Calc_오픈정렬(시즌미반영)'!$F81="",'Calc_오픈정렬(시즌미반영)'!BM81=""),"",'Calc_오픈정렬(시즌미반영)'!BM81/'Calc_오픈정렬(시즌미반영)'!$F81*100)</f>
        <v/>
      </c>
      <c r="BN81" t="str">
        <f>IF(OR('Calc_오픈정렬(시즌미반영)'!$F81="",'Calc_오픈정렬(시즌미반영)'!BN81=""),"",'Calc_오픈정렬(시즌미반영)'!BN81/'Calc_오픈정렬(시즌미반영)'!$F81*100)</f>
        <v/>
      </c>
    </row>
    <row r="82" spans="1:66" x14ac:dyDescent="0.3">
      <c r="A82" t="str">
        <f>'Calc_오픈정렬(시즌미반영)'!A82</f>
        <v>(1071) #성신정문점</v>
      </c>
      <c r="B82" t="str">
        <f>'Calc_오픈정렬(시즌미반영)'!B82</f>
        <v>150-0</v>
      </c>
      <c r="C82">
        <f>'Calc_오픈정렬(시즌미반영)'!C82</f>
        <v>0</v>
      </c>
      <c r="D82" t="str">
        <f>'Calc_오픈정렬(시즌미반영)'!D82</f>
        <v>0</v>
      </c>
      <c r="E82" s="1">
        <f>'Calc_오픈정렬(시즌미반영)'!E82</f>
        <v>45047</v>
      </c>
      <c r="F82">
        <f>'Calc_오픈정렬(시즌미반영)'!F82</f>
        <v>4161283.3333333335</v>
      </c>
      <c r="G82">
        <f>IF(OR('Calc_오픈정렬(시즌미반영)'!$F82="",'Calc_오픈정렬(시즌미반영)'!G82=""),"",'Calc_오픈정렬(시즌미반영)'!G82/'Calc_오픈정렬(시즌미반영)'!$F82*100)</f>
        <v>76.390136055784069</v>
      </c>
      <c r="H82">
        <f>IF(OR('Calc_오픈정렬(시즌미반영)'!$F82="",'Calc_오픈정렬(시즌미반영)'!H82=""),"",'Calc_오픈정렬(시즌미반영)'!H82/'Calc_오픈정렬(시즌미반영)'!$F82*100)</f>
        <v>91.023362183941643</v>
      </c>
      <c r="I82">
        <f>IF(OR('Calc_오픈정렬(시즌미반영)'!$F82="",'Calc_오픈정렬(시즌미반영)'!I82=""),"",'Calc_오픈정렬(시즌미반영)'!I82/'Calc_오픈정렬(시즌미반영)'!$F82*100)</f>
        <v>98.80365432138322</v>
      </c>
      <c r="J82">
        <f>IF(OR('Calc_오픈정렬(시즌미반영)'!$F82="",'Calc_오픈정렬(시즌미반영)'!J82=""),"",'Calc_오픈정렬(시즌미반영)'!J82/'Calc_오픈정렬(시즌미반영)'!$F82*100)</f>
        <v>89.119141931375339</v>
      </c>
      <c r="K82">
        <f>IF(OR('Calc_오픈정렬(시즌미반영)'!$F82="",'Calc_오픈정렬(시즌미반영)'!K82=""),"",'Calc_오픈정렬(시즌미반영)'!K82/'Calc_오픈정렬(시즌미반영)'!$F82*100)</f>
        <v>94.490081184890869</v>
      </c>
      <c r="L82">
        <f>IF(OR('Calc_오픈정렬(시즌미반영)'!$F82="",'Calc_오픈정렬(시즌미반영)'!L82=""),"",'Calc_오픈정렬(시즌미반영)'!L82/'Calc_오픈정렬(시즌미반영)'!$F82*100)</f>
        <v>115.91376057866762</v>
      </c>
      <c r="M82">
        <f>IF(OR('Calc_오픈정렬(시즌미반영)'!$F82="",'Calc_오픈정렬(시즌미반영)'!M82=""),"",'Calc_오픈정렬(시즌미반영)'!M82/'Calc_오픈정렬(시즌미반영)'!$F82*100)</f>
        <v>98.407142027499532</v>
      </c>
      <c r="N82">
        <f>IF(OR('Calc_오픈정렬(시즌미반영)'!$F82="",'Calc_오픈정렬(시즌미반영)'!N82=""),"",'Calc_오픈정렬(시즌미반영)'!N82/'Calc_오픈정렬(시즌미반영)'!$F82*100)</f>
        <v>109.09014446665091</v>
      </c>
      <c r="O82">
        <f>IF(OR('Calc_오픈정렬(시즌미반영)'!$F82="",'Calc_오픈정렬(시즌미반영)'!O82=""),"",'Calc_오픈정렬(시즌미반영)'!O82/'Calc_오픈정렬(시즌미반영)'!$F82*100)</f>
        <v>92.9797298109157</v>
      </c>
      <c r="P82">
        <f>IF(OR('Calc_오픈정렬(시즌미반영)'!$F82="",'Calc_오픈정렬(시즌미반영)'!P82=""),"",'Calc_오픈정렬(시즌미반영)'!P82/'Calc_오픈정렬(시즌미반영)'!$F82*100)</f>
        <v>101.08179768260592</v>
      </c>
      <c r="Q82">
        <f>IF(OR('Calc_오픈정렬(시즌미반영)'!$F82="",'Calc_오픈정렬(시즌미반영)'!Q82=""),"",'Calc_오픈정렬(시즌미반영)'!Q82/'Calc_오픈정렬(시즌미반영)'!$F82*100)</f>
        <v>119.41989049852408</v>
      </c>
      <c r="R82">
        <f>IF(OR('Calc_오픈정렬(시즌미반영)'!$F82="",'Calc_오픈정렬(시즌미반영)'!R82=""),"",'Calc_오픈정렬(시즌미반영)'!R82/'Calc_오픈정렬(시즌미반영)'!$F82*100)</f>
        <v>129.49490742038714</v>
      </c>
      <c r="S82">
        <f>IF(OR('Calc_오픈정렬(시즌미반영)'!$F82="",'Calc_오픈정렬(시즌미반영)'!S82=""),"",'Calc_오픈정렬(시즌미반영)'!S82/'Calc_오픈정렬(시즌미반영)'!$F82*100)</f>
        <v>133.06111496052898</v>
      </c>
      <c r="T82">
        <f>IF(OR('Calc_오픈정렬(시즌미반영)'!$F82="",'Calc_오픈정렬(시즌미반영)'!T82=""),"",'Calc_오픈정렬(시즌미반영)'!T82/'Calc_오픈정렬(시즌미반영)'!$F82*100)</f>
        <v>143.53384572868146</v>
      </c>
      <c r="U82">
        <f>IF(OR('Calc_오픈정렬(시즌미반영)'!$F82="",'Calc_오픈정렬(시즌미반영)'!U82=""),"",'Calc_오픈정렬(시즌미반영)'!U82/'Calc_오픈정렬(시즌미반영)'!$F82*100)</f>
        <v>132.56968002659434</v>
      </c>
      <c r="V82">
        <f>IF(OR('Calc_오픈정렬(시즌미반영)'!$F82="",'Calc_오픈정렬(시즌미반영)'!V82=""),"",'Calc_오픈정렬(시즌미반영)'!V82/'Calc_오픈정렬(시즌미반영)'!$F82*100)</f>
        <v>130.78177004690059</v>
      </c>
      <c r="W82">
        <f>IF(OR('Calc_오픈정렬(시즌미반영)'!$F82="",'Calc_오픈정렬(시즌미반영)'!W82=""),"",'Calc_오픈정렬(시즌미반영)'!W82/'Calc_오픈정렬(시즌미반영)'!$F82*100)</f>
        <v>138.88744257580794</v>
      </c>
      <c r="X82">
        <f>IF(OR('Calc_오픈정렬(시즌미반영)'!$F82="",'Calc_오픈정렬(시즌미반영)'!X82=""),"",'Calc_오픈정렬(시즌미반영)'!X82/'Calc_오픈정렬(시즌미반영)'!$F82*100)</f>
        <v>153.53316484898488</v>
      </c>
      <c r="Y82">
        <f>IF(OR('Calc_오픈정렬(시즌미반영)'!$F82="",'Calc_오픈정렬(시즌미반영)'!Y82=""),"",'Calc_오픈정렬(시즌미반영)'!Y82/'Calc_오픈정렬(시즌미반영)'!$F82*100)</f>
        <v>132.84363397509583</v>
      </c>
      <c r="Z82">
        <f>IF(OR('Calc_오픈정렬(시즌미반영)'!$F82="",'Calc_오픈정렬(시즌미반영)'!Z82=""),"",'Calc_오픈정렬(시즌미반영)'!Z82/'Calc_오픈정렬(시즌미반영)'!$F82*100)</f>
        <v>128.46878166591236</v>
      </c>
      <c r="AA82">
        <f>IF(OR('Calc_오픈정렬(시즌미반영)'!$F82="",'Calc_오픈정렬(시즌미반영)'!AA82=""),"",'Calc_오픈정렬(시즌미반영)'!AA82/'Calc_오픈정렬(시즌미반영)'!$F82*100)</f>
        <v>130.89471597303717</v>
      </c>
      <c r="AB82">
        <f>IF(OR('Calc_오픈정렬(시즌미반영)'!$F82="",'Calc_오픈정렬(시즌미반영)'!AB82=""),"",'Calc_오픈정렬(시즌미반영)'!AB82/'Calc_오픈정렬(시즌미반영)'!$F82*100)</f>
        <v>110.51278251500938</v>
      </c>
      <c r="AC82">
        <f>IF(OR('Calc_오픈정렬(시즌미반영)'!$F82="",'Calc_오픈정렬(시즌미반영)'!AC82=""),"",'Calc_오픈정렬(시즌미반영)'!AC82/'Calc_오픈정렬(시즌미반영)'!$F82*100)</f>
        <v>132.24165621983602</v>
      </c>
      <c r="AD82">
        <f>IF(OR('Calc_오픈정렬(시즌미반영)'!$F82="",'Calc_오픈정렬(시즌미반영)'!AD82=""),"",'Calc_오픈정렬(시즌미반영)'!AD82/'Calc_오픈정렬(시즌미반영)'!$F82*100)</f>
        <v>133.73158120291416</v>
      </c>
      <c r="AE82">
        <f>IF(OR('Calc_오픈정렬(시즌미반영)'!$F82="",'Calc_오픈정렬(시즌미반영)'!AE82=""),"",'Calc_오픈정렬(시즌미반영)'!AE82/'Calc_오픈정렬(시즌미반영)'!$F82*100)</f>
        <v>152.5190546185672</v>
      </c>
      <c r="AF82">
        <f>IF(OR('Calc_오픈정렬(시즌미반영)'!$F82="",'Calc_오픈정렬(시즌미반영)'!AF82=""),"",'Calc_오픈정렬(시즌미반영)'!AF82/'Calc_오픈정렬(시즌미반영)'!$F82*100)</f>
        <v>143.84024159213703</v>
      </c>
      <c r="AG82">
        <f>IF(OR('Calc_오픈정렬(시즌미반영)'!$F82="",'Calc_오픈정렬(시즌미반영)'!AG82=""),"",'Calc_오픈정렬(시즌미반영)'!AG82/'Calc_오픈정렬(시즌미반영)'!$F82*100)</f>
        <v>127.90765669244664</v>
      </c>
      <c r="AH82">
        <f>IF(OR('Calc_오픈정렬(시즌미반영)'!$F82="",'Calc_오픈정렬(시즌미반영)'!AH82=""),"",'Calc_오픈정렬(시즌미반영)'!AH82/'Calc_오픈정렬(시즌미반영)'!$F82*100)</f>
        <v>140.63329822130191</v>
      </c>
      <c r="AI82">
        <f>IF(OR('Calc_오픈정렬(시즌미반영)'!$F82="",'Calc_오픈정렬(시즌미반영)'!AI82=""),"",'Calc_오픈정렬(시즌미반영)'!AI82/'Calc_오픈정렬(시즌미반영)'!$F82*100)</f>
        <v>127.09660881859361</v>
      </c>
      <c r="AJ82">
        <f>IF(OR('Calc_오픈정렬(시즌미반영)'!$F82="",'Calc_오픈정렬(시즌미반영)'!AJ82=""),"",'Calc_오픈정렬(시즌미반영)'!AJ82/'Calc_오픈정렬(시즌미반영)'!$F82*100)</f>
        <v>154.05584014546793</v>
      </c>
      <c r="AK82">
        <f>IF(OR('Calc_오픈정렬(시즌미반영)'!$F82="",'Calc_오픈정렬(시즌미반영)'!AK82=""),"",'Calc_오픈정렬(시즌미반영)'!AK82/'Calc_오픈정렬(시즌미반영)'!$F82*100)</f>
        <v>117.00837482026778</v>
      </c>
      <c r="AL82">
        <f>IF(OR('Calc_오픈정렬(시즌미반영)'!$F82="",'Calc_오픈정렬(시즌미반영)'!AL82=""),"",'Calc_오픈정렬(시즌미반영)'!AL82/'Calc_오픈정렬(시즌미반영)'!$F82*100)</f>
        <v>94.854151563820452</v>
      </c>
      <c r="AM82">
        <f>IF(OR('Calc_오픈정렬(시즌미반영)'!$F82="",'Calc_오픈정렬(시즌미반영)'!AM82=""),"",'Calc_오픈정렬(시즌미반영)'!AM82/'Calc_오픈정렬(시즌미반영)'!$F82*100)</f>
        <v>83.552349635729357</v>
      </c>
      <c r="AN82">
        <f>IF(OR('Calc_오픈정렬(시즌미반영)'!$F82="",'Calc_오픈정렬(시즌미반영)'!AN82=""),"",'Calc_오픈정렬(시즌미반영)'!AN82/'Calc_오픈정렬(시즌미반영)'!$F82*100)</f>
        <v>84.727467888511953</v>
      </c>
      <c r="AO82">
        <f>IF(OR('Calc_오픈정렬(시즌미반영)'!$F82="",'Calc_오픈정렬(시즌미반영)'!AO82=""),"",'Calc_오픈정렬(시즌미반영)'!AO82/'Calc_오픈정렬(시즌미반영)'!$F82*100)</f>
        <v>87.826271542833339</v>
      </c>
      <c r="AP82">
        <f>IF(OR('Calc_오픈정렬(시즌미반영)'!$F82="",'Calc_오픈정렬(시즌미반영)'!AP82=""),"",'Calc_오픈정렬(시즌미반영)'!AP82/'Calc_오픈정렬(시즌미반영)'!$F82*100)</f>
        <v>73.222603603856186</v>
      </c>
      <c r="AQ82">
        <f>IF(OR('Calc_오픈정렬(시즌미반영)'!$F82="",'Calc_오픈정렬(시즌미반영)'!AQ82=""),"",'Calc_오픈정렬(시즌미반영)'!AQ82/'Calc_오픈정렬(시즌미반영)'!$F82*100)</f>
        <v>98.463614990567805</v>
      </c>
      <c r="AR82">
        <f>IF(OR('Calc_오픈정렬(시즌미반영)'!$F82="",'Calc_오픈정렬(시즌미반영)'!AR82=""),"",'Calc_오픈정렬(시즌미반영)'!AR82/'Calc_오픈정렬(시즌미반영)'!$F82*100)</f>
        <v>79.706180385057493</v>
      </c>
      <c r="AS82" t="str">
        <f>IF(OR('Calc_오픈정렬(시즌미반영)'!$F82="",'Calc_오픈정렬(시즌미반영)'!AS82=""),"",'Calc_오픈정렬(시즌미반영)'!AS82/'Calc_오픈정렬(시즌미반영)'!$F82*100)</f>
        <v/>
      </c>
      <c r="AT82" t="str">
        <f>IF(OR('Calc_오픈정렬(시즌미반영)'!$F82="",'Calc_오픈정렬(시즌미반영)'!AT82=""),"",'Calc_오픈정렬(시즌미반영)'!AT82/'Calc_오픈정렬(시즌미반영)'!$F82*100)</f>
        <v/>
      </c>
      <c r="AU82" t="str">
        <f>IF(OR('Calc_오픈정렬(시즌미반영)'!$F82="",'Calc_오픈정렬(시즌미반영)'!AU82=""),"",'Calc_오픈정렬(시즌미반영)'!AU82/'Calc_오픈정렬(시즌미반영)'!$F82*100)</f>
        <v/>
      </c>
      <c r="AV82" t="str">
        <f>IF(OR('Calc_오픈정렬(시즌미반영)'!$F82="",'Calc_오픈정렬(시즌미반영)'!AV82=""),"",'Calc_오픈정렬(시즌미반영)'!AV82/'Calc_오픈정렬(시즌미반영)'!$F82*100)</f>
        <v/>
      </c>
      <c r="AW82" t="str">
        <f>IF(OR('Calc_오픈정렬(시즌미반영)'!$F82="",'Calc_오픈정렬(시즌미반영)'!AW82=""),"",'Calc_오픈정렬(시즌미반영)'!AW82/'Calc_오픈정렬(시즌미반영)'!$F82*100)</f>
        <v/>
      </c>
      <c r="AX82" t="str">
        <f>IF(OR('Calc_오픈정렬(시즌미반영)'!$F82="",'Calc_오픈정렬(시즌미반영)'!AX82=""),"",'Calc_오픈정렬(시즌미반영)'!AX82/'Calc_오픈정렬(시즌미반영)'!$F82*100)</f>
        <v/>
      </c>
      <c r="AY82" t="str">
        <f>IF(OR('Calc_오픈정렬(시즌미반영)'!$F82="",'Calc_오픈정렬(시즌미반영)'!AY82=""),"",'Calc_오픈정렬(시즌미반영)'!AY82/'Calc_오픈정렬(시즌미반영)'!$F82*100)</f>
        <v/>
      </c>
      <c r="AZ82" t="str">
        <f>IF(OR('Calc_오픈정렬(시즌미반영)'!$F82="",'Calc_오픈정렬(시즌미반영)'!AZ82=""),"",'Calc_오픈정렬(시즌미반영)'!AZ82/'Calc_오픈정렬(시즌미반영)'!$F82*100)</f>
        <v/>
      </c>
      <c r="BA82" t="str">
        <f>IF(OR('Calc_오픈정렬(시즌미반영)'!$F82="",'Calc_오픈정렬(시즌미반영)'!BA82=""),"",'Calc_오픈정렬(시즌미반영)'!BA82/'Calc_오픈정렬(시즌미반영)'!$F82*100)</f>
        <v/>
      </c>
      <c r="BB82" t="str">
        <f>IF(OR('Calc_오픈정렬(시즌미반영)'!$F82="",'Calc_오픈정렬(시즌미반영)'!BB82=""),"",'Calc_오픈정렬(시즌미반영)'!BB82/'Calc_오픈정렬(시즌미반영)'!$F82*100)</f>
        <v/>
      </c>
      <c r="BC82" t="str">
        <f>IF(OR('Calc_오픈정렬(시즌미반영)'!$F82="",'Calc_오픈정렬(시즌미반영)'!BC82=""),"",'Calc_오픈정렬(시즌미반영)'!BC82/'Calc_오픈정렬(시즌미반영)'!$F82*100)</f>
        <v/>
      </c>
      <c r="BD82" t="str">
        <f>IF(OR('Calc_오픈정렬(시즌미반영)'!$F82="",'Calc_오픈정렬(시즌미반영)'!BD82=""),"",'Calc_오픈정렬(시즌미반영)'!BD82/'Calc_오픈정렬(시즌미반영)'!$F82*100)</f>
        <v/>
      </c>
      <c r="BE82" t="str">
        <f>IF(OR('Calc_오픈정렬(시즌미반영)'!$F82="",'Calc_오픈정렬(시즌미반영)'!BE82=""),"",'Calc_오픈정렬(시즌미반영)'!BE82/'Calc_오픈정렬(시즌미반영)'!$F82*100)</f>
        <v/>
      </c>
      <c r="BF82" t="str">
        <f>IF(OR('Calc_오픈정렬(시즌미반영)'!$F82="",'Calc_오픈정렬(시즌미반영)'!BF82=""),"",'Calc_오픈정렬(시즌미반영)'!BF82/'Calc_오픈정렬(시즌미반영)'!$F82*100)</f>
        <v/>
      </c>
      <c r="BG82" t="str">
        <f>IF(OR('Calc_오픈정렬(시즌미반영)'!$F82="",'Calc_오픈정렬(시즌미반영)'!BG82=""),"",'Calc_오픈정렬(시즌미반영)'!BG82/'Calc_오픈정렬(시즌미반영)'!$F82*100)</f>
        <v/>
      </c>
      <c r="BH82" t="str">
        <f>IF(OR('Calc_오픈정렬(시즌미반영)'!$F82="",'Calc_오픈정렬(시즌미반영)'!BH82=""),"",'Calc_오픈정렬(시즌미반영)'!BH82/'Calc_오픈정렬(시즌미반영)'!$F82*100)</f>
        <v/>
      </c>
      <c r="BI82" t="str">
        <f>IF(OR('Calc_오픈정렬(시즌미반영)'!$F82="",'Calc_오픈정렬(시즌미반영)'!BI82=""),"",'Calc_오픈정렬(시즌미반영)'!BI82/'Calc_오픈정렬(시즌미반영)'!$F82*100)</f>
        <v/>
      </c>
      <c r="BJ82" t="str">
        <f>IF(OR('Calc_오픈정렬(시즌미반영)'!$F82="",'Calc_오픈정렬(시즌미반영)'!BJ82=""),"",'Calc_오픈정렬(시즌미반영)'!BJ82/'Calc_오픈정렬(시즌미반영)'!$F82*100)</f>
        <v/>
      </c>
      <c r="BK82" t="str">
        <f>IF(OR('Calc_오픈정렬(시즌미반영)'!$F82="",'Calc_오픈정렬(시즌미반영)'!BK82=""),"",'Calc_오픈정렬(시즌미반영)'!BK82/'Calc_오픈정렬(시즌미반영)'!$F82*100)</f>
        <v/>
      </c>
      <c r="BL82" t="str">
        <f>IF(OR('Calc_오픈정렬(시즌미반영)'!$F82="",'Calc_오픈정렬(시즌미반영)'!BL82=""),"",'Calc_오픈정렬(시즌미반영)'!BL82/'Calc_오픈정렬(시즌미반영)'!$F82*100)</f>
        <v/>
      </c>
      <c r="BM82" t="str">
        <f>IF(OR('Calc_오픈정렬(시즌미반영)'!$F82="",'Calc_오픈정렬(시즌미반영)'!BM82=""),"",'Calc_오픈정렬(시즌미반영)'!BM82/'Calc_오픈정렬(시즌미반영)'!$F82*100)</f>
        <v/>
      </c>
      <c r="BN82" t="str">
        <f>IF(OR('Calc_오픈정렬(시즌미반영)'!$F82="",'Calc_오픈정렬(시즌미반영)'!BN82=""),"",'Calc_오픈정렬(시즌미반영)'!BN82/'Calc_오픈정렬(시즌미반영)'!$F82*100)</f>
        <v/>
      </c>
    </row>
    <row r="83" spans="1:66" x14ac:dyDescent="0.3">
      <c r="A83" t="str">
        <f>'Calc_오픈정렬(시즌미반영)'!A83</f>
        <v>(1072) #역삼센터필드점</v>
      </c>
      <c r="B83" t="str">
        <f>'Calc_오픈정렬(시즌미반영)'!B83</f>
        <v>150-1</v>
      </c>
      <c r="C83">
        <f>'Calc_오픈정렬(시즌미반영)'!C83</f>
        <v>1</v>
      </c>
      <c r="D83" t="str">
        <f>'Calc_오픈정렬(시즌미반영)'!D83</f>
        <v>1</v>
      </c>
      <c r="E83" s="1">
        <f>'Calc_오픈정렬(시즌미반영)'!E83</f>
        <v>45047</v>
      </c>
      <c r="F83">
        <f>'Calc_오픈정렬(시즌미반영)'!F83</f>
        <v>3988045</v>
      </c>
      <c r="G83">
        <f>IF(OR('Calc_오픈정렬(시즌미반영)'!$F83="",'Calc_오픈정렬(시즌미반영)'!G83=""),"",'Calc_오픈정렬(시즌미반영)'!G83/'Calc_오픈정렬(시즌미반영)'!$F83*100)</f>
        <v>63.427569147288963</v>
      </c>
      <c r="H83">
        <f>IF(OR('Calc_오픈정렬(시즌미반영)'!$F83="",'Calc_오픈정렬(시즌미반영)'!H83=""),"",'Calc_오픈정렬(시즌미반영)'!H83/'Calc_오픈정렬(시즌미반영)'!$F83*100)</f>
        <v>80.985044050405648</v>
      </c>
      <c r="I83">
        <f>IF(OR('Calc_오픈정렬(시즌미반영)'!$F83="",'Calc_오픈정렬(시즌미반영)'!I83=""),"",'Calc_오픈정렬(시즌미반영)'!I83/'Calc_오픈정렬(시즌미반영)'!$F83*100)</f>
        <v>103.60966338143125</v>
      </c>
      <c r="J83">
        <f>IF(OR('Calc_오픈정렬(시즌미반영)'!$F83="",'Calc_오픈정렬(시즌미반영)'!J83=""),"",'Calc_오픈정렬(시즌미반영)'!J83/'Calc_오픈정렬(시즌미반영)'!$F83*100)</f>
        <v>98.7325870194544</v>
      </c>
      <c r="K83">
        <f>IF(OR('Calc_오픈정렬(시즌미반영)'!$F83="",'Calc_오픈정렬(시즌미반영)'!K83=""),"",'Calc_오픈정렬(시즌미반영)'!K83/'Calc_오픈정렬(시즌미반영)'!$F83*100)</f>
        <v>101.26515623569945</v>
      </c>
      <c r="L83">
        <f>IF(OR('Calc_오픈정렬(시즌미반영)'!$F83="",'Calc_오픈정렬(시즌미반영)'!L83=""),"",'Calc_오픈정렬(시즌미반영)'!L83/'Calc_오픈정렬(시즌미반영)'!$F83*100)</f>
        <v>111.78409471307369</v>
      </c>
      <c r="M83">
        <f>IF(OR('Calc_오픈정렬(시즌미반영)'!$F83="",'Calc_오픈정렬(시즌미반영)'!M83=""),"",'Calc_오픈정렬(시즌미반영)'!M83/'Calc_오픈정렬(시즌미반영)'!$F83*100)</f>
        <v>89.78083246302387</v>
      </c>
      <c r="N83">
        <f>IF(OR('Calc_오픈정렬(시즌미반영)'!$F83="",'Calc_오픈정렬(시즌미반영)'!N83=""),"",'Calc_오픈정렬(시즌미반영)'!N83/'Calc_오픈정렬(시즌미반영)'!$F83*100)</f>
        <v>101.36119326637487</v>
      </c>
      <c r="O83">
        <f>IF(OR('Calc_오픈정렬(시즌미반영)'!$F83="",'Calc_오픈정렬(시즌미반영)'!O83=""),"",'Calc_오픈정렬(시즌미반영)'!O83/'Calc_오픈정렬(시즌미반영)'!$F83*100)</f>
        <v>97.076136302373712</v>
      </c>
      <c r="P83">
        <f>IF(OR('Calc_오픈정렬(시즌미반영)'!$F83="",'Calc_오픈정렬(시즌미반영)'!P83=""),"",'Calc_오픈정렬(시즌미반영)'!P83/'Calc_오픈정렬(시즌미반영)'!$F83*100)</f>
        <v>103.25761118543046</v>
      </c>
      <c r="Q83">
        <f>IF(OR('Calc_오픈정렬(시즌미반영)'!$F83="",'Calc_오픈정렬(시즌미반영)'!Q83=""),"",'Calc_오픈정렬(시즌미반영)'!Q83/'Calc_오픈정렬(시즌미반영)'!$F83*100)</f>
        <v>114.06867274566861</v>
      </c>
      <c r="R83">
        <f>IF(OR('Calc_오픈정렬(시즌미반영)'!$F83="",'Calc_오픈정렬(시즌미반영)'!R83=""),"",'Calc_오픈정렬(시즌미반영)'!R83/'Calc_오픈정렬(시즌미반영)'!$F83*100)</f>
        <v>127.48276411123747</v>
      </c>
      <c r="S83">
        <f>IF(OR('Calc_오픈정렬(시즌미반영)'!$F83="",'Calc_오픈정렬(시즌미반영)'!S83=""),"",'Calc_오픈정렬(시즌미반영)'!S83/'Calc_오픈정렬(시즌미반영)'!$F83*100)</f>
        <v>122.57384257198703</v>
      </c>
      <c r="T83">
        <f>IF(OR('Calc_오픈정렬(시즌미반영)'!$F83="",'Calc_오픈정렬(시즌미반영)'!T83=""),"",'Calc_오픈정렬(시즌미반영)'!T83/'Calc_오픈정렬(시즌미반영)'!$F83*100)</f>
        <v>127.10939821391183</v>
      </c>
      <c r="U83">
        <f>IF(OR('Calc_오픈정렬(시즌미반영)'!$F83="",'Calc_오픈정렬(시즌미반영)'!U83=""),"",'Calc_오픈정렬(시즌미반영)'!U83/'Calc_오픈정렬(시즌미반영)'!$F83*100)</f>
        <v>136.57543984583924</v>
      </c>
      <c r="V83">
        <f>IF(OR('Calc_오픈정렬(시즌미반영)'!$F83="",'Calc_오픈정렬(시즌미반영)'!V83=""),"",'Calc_오픈정렬(시즌미반영)'!V83/'Calc_오픈정렬(시즌미반영)'!$F83*100)</f>
        <v>119.72658282441648</v>
      </c>
      <c r="W83">
        <f>IF(OR('Calc_오픈정렬(시즌미반영)'!$F83="",'Calc_오픈정렬(시즌미반영)'!W83=""),"",'Calc_오픈정렬(시즌미반영)'!W83/'Calc_오픈정렬(시즌미반영)'!$F83*100)</f>
        <v>124.61042942093181</v>
      </c>
      <c r="X83">
        <f>IF(OR('Calc_오픈정렬(시즌미반영)'!$F83="",'Calc_오픈정렬(시즌미반영)'!X83=""),"",'Calc_오픈정렬(시즌미반영)'!X83/'Calc_오픈정렬(시즌미반영)'!$F83*100)</f>
        <v>145.51114643891933</v>
      </c>
      <c r="Y83">
        <f>IF(OR('Calc_오픈정렬(시즌미반영)'!$F83="",'Calc_오픈정렬(시즌미반영)'!Y83=""),"",'Calc_오픈정렬(시즌미반영)'!Y83/'Calc_오픈정렬(시즌미반영)'!$F83*100)</f>
        <v>133.25802492198557</v>
      </c>
      <c r="Z83">
        <f>IF(OR('Calc_오픈정렬(시즌미반영)'!$F83="",'Calc_오픈정렬(시즌미반영)'!Z83=""),"",'Calc_오픈정렬(시즌미반영)'!Z83/'Calc_오픈정렬(시즌미반영)'!$F83*100)</f>
        <v>118.71029539536289</v>
      </c>
      <c r="AA83">
        <f>IF(OR('Calc_오픈정렬(시즌미반영)'!$F83="",'Calc_오픈정렬(시즌미반영)'!AA83=""),"",'Calc_오픈정렬(시즌미반영)'!AA83/'Calc_오픈정렬(시즌미반영)'!$F83*100)</f>
        <v>120.37853133552908</v>
      </c>
      <c r="AB83">
        <f>IF(OR('Calc_오픈정렬(시즌미반영)'!$F83="",'Calc_오픈정렬(시즌미반영)'!AB83=""),"",'Calc_오픈정렬(시즌미반영)'!AB83/'Calc_오픈정렬(시즌미반영)'!$F83*100)</f>
        <v>103.41633557294362</v>
      </c>
      <c r="AC83">
        <f>IF(OR('Calc_오픈정렬(시즌미반영)'!$F83="",'Calc_오픈정렬(시즌미반영)'!AC83=""),"",'Calc_오픈정렬(시즌미반영)'!AC83/'Calc_오픈정렬(시즌미반영)'!$F83*100)</f>
        <v>118.86199879891024</v>
      </c>
      <c r="AD83">
        <f>IF(OR('Calc_오픈정렬(시즌미반영)'!$F83="",'Calc_오픈정렬(시즌미반영)'!AD83=""),"",'Calc_오픈정렬(시즌미반영)'!AD83/'Calc_오픈정렬(시즌미반영)'!$F83*100)</f>
        <v>142.32061072530527</v>
      </c>
      <c r="AE83">
        <f>IF(OR('Calc_오픈정렬(시즌미반영)'!$F83="",'Calc_오픈정렬(시즌미반영)'!AE83=""),"",'Calc_오픈정렬(시즌미반영)'!AE83/'Calc_오픈정렬(시즌미반영)'!$F83*100)</f>
        <v>159.7830515954559</v>
      </c>
      <c r="AF83">
        <f>IF(OR('Calc_오픈정렬(시즌미반영)'!$F83="",'Calc_오픈정렬(시즌미반영)'!AF83=""),"",'Calc_오픈정렬(시즌미반영)'!AF83/'Calc_오픈정렬(시즌미반영)'!$F83*100)</f>
        <v>180.20157746464747</v>
      </c>
      <c r="AG83">
        <f>IF(OR('Calc_오픈정렬(시즌미반영)'!$F83="",'Calc_오픈정렬(시즌미반영)'!AG83=""),"",'Calc_오픈정렬(시즌미반영)'!AG83/'Calc_오픈정렬(시즌미반영)'!$F83*100)</f>
        <v>195.63420172039184</v>
      </c>
      <c r="AH83">
        <f>IF(OR('Calc_오픈정렬(시즌미반영)'!$F83="",'Calc_오픈정렬(시즌미반영)'!AH83=""),"",'Calc_오픈정렬(시즌미반영)'!AH83/'Calc_오픈정렬(시즌미반영)'!$F83*100)</f>
        <v>203.58772280653804</v>
      </c>
      <c r="AI83">
        <f>IF(OR('Calc_오픈정렬(시즌미반영)'!$F83="",'Calc_오픈정렬(시즌미반영)'!AI83=""),"",'Calc_오픈정렬(시즌미반영)'!AI83/'Calc_오픈정렬(시즌미반영)'!$F83*100)</f>
        <v>192.2648816650765</v>
      </c>
      <c r="AJ83">
        <f>IF(OR('Calc_오픈정렬(시즌미반영)'!$F83="",'Calc_오픈정렬(시즌미반영)'!AJ83=""),"",'Calc_오픈정렬(시즌미반영)'!AJ83/'Calc_오픈정렬(시즌미반영)'!$F83*100)</f>
        <v>228.58418097087673</v>
      </c>
      <c r="AK83">
        <f>IF(OR('Calc_오픈정렬(시즌미반영)'!$F83="",'Calc_오픈정렬(시즌미반영)'!AK83=""),"",'Calc_오픈정렬(시즌미반영)'!AK83/'Calc_오픈정렬(시즌미반영)'!$F83*100)</f>
        <v>195.84558348764872</v>
      </c>
      <c r="AL83">
        <f>IF(OR('Calc_오픈정렬(시즌미반영)'!$F83="",'Calc_오픈정렬(시즌미반영)'!AL83=""),"",'Calc_오픈정렬(시즌미반영)'!AL83/'Calc_오픈정렬(시즌미반영)'!$F83*100)</f>
        <v>187.86849195533151</v>
      </c>
      <c r="AM83">
        <f>IF(OR('Calc_오픈정렬(시즌미반영)'!$F83="",'Calc_오픈정렬(시즌미반영)'!AM83=""),"",'Calc_오픈정렬(시즌미반영)'!AM83/'Calc_오픈정렬(시즌미반영)'!$F83*100)</f>
        <v>172.41530624654436</v>
      </c>
      <c r="AN83">
        <f>IF(OR('Calc_오픈정렬(시즌미반영)'!$F83="",'Calc_오픈정렬(시즌미반영)'!AN83=""),"",'Calc_오픈정렬(시즌미반영)'!AN83/'Calc_오픈정렬(시즌미반영)'!$F83*100)</f>
        <v>146.47101524681892</v>
      </c>
      <c r="AO83">
        <f>IF(OR('Calc_오픈정렬(시즌미반영)'!$F83="",'Calc_오픈정렬(시즌미반영)'!AO83=""),"",'Calc_오픈정렬(시즌미반영)'!AO83/'Calc_오픈정렬(시즌미반영)'!$F83*100)</f>
        <v>178.28610258911323</v>
      </c>
      <c r="AP83">
        <f>IF(OR('Calc_오픈정렬(시즌미반영)'!$F83="",'Calc_오픈정렬(시즌미반영)'!AP83=""),"",'Calc_오픈정렬(시즌미반영)'!AP83/'Calc_오픈정렬(시즌미반영)'!$F83*100)</f>
        <v>201.97013825069678</v>
      </c>
      <c r="AQ83">
        <f>IF(OR('Calc_오픈정렬(시즌미반영)'!$F83="",'Calc_오픈정렬(시즌미반영)'!AQ83=""),"",'Calc_오픈정렬(시즌미반영)'!AQ83/'Calc_오픈정렬(시즌미반영)'!$F83*100)</f>
        <v>219.69962726097623</v>
      </c>
      <c r="AR83">
        <f>IF(OR('Calc_오픈정렬(시즌미반영)'!$F83="",'Calc_오픈정렬(시즌미반영)'!AR83=""),"",'Calc_오픈정렬(시즌미반영)'!AR83/'Calc_오픈정렬(시즌미반영)'!$F83*100)</f>
        <v>195.1989007145105</v>
      </c>
      <c r="AS83" t="str">
        <f>IF(OR('Calc_오픈정렬(시즌미반영)'!$F83="",'Calc_오픈정렬(시즌미반영)'!AS83=""),"",'Calc_오픈정렬(시즌미반영)'!AS83/'Calc_오픈정렬(시즌미반영)'!$F83*100)</f>
        <v/>
      </c>
      <c r="AT83" t="str">
        <f>IF(OR('Calc_오픈정렬(시즌미반영)'!$F83="",'Calc_오픈정렬(시즌미반영)'!AT83=""),"",'Calc_오픈정렬(시즌미반영)'!AT83/'Calc_오픈정렬(시즌미반영)'!$F83*100)</f>
        <v/>
      </c>
      <c r="AU83" t="str">
        <f>IF(OR('Calc_오픈정렬(시즌미반영)'!$F83="",'Calc_오픈정렬(시즌미반영)'!AU83=""),"",'Calc_오픈정렬(시즌미반영)'!AU83/'Calc_오픈정렬(시즌미반영)'!$F83*100)</f>
        <v/>
      </c>
      <c r="AV83" t="str">
        <f>IF(OR('Calc_오픈정렬(시즌미반영)'!$F83="",'Calc_오픈정렬(시즌미반영)'!AV83=""),"",'Calc_오픈정렬(시즌미반영)'!AV83/'Calc_오픈정렬(시즌미반영)'!$F83*100)</f>
        <v/>
      </c>
      <c r="AW83" t="str">
        <f>IF(OR('Calc_오픈정렬(시즌미반영)'!$F83="",'Calc_오픈정렬(시즌미반영)'!AW83=""),"",'Calc_오픈정렬(시즌미반영)'!AW83/'Calc_오픈정렬(시즌미반영)'!$F83*100)</f>
        <v/>
      </c>
      <c r="AX83" t="str">
        <f>IF(OR('Calc_오픈정렬(시즌미반영)'!$F83="",'Calc_오픈정렬(시즌미반영)'!AX83=""),"",'Calc_오픈정렬(시즌미반영)'!AX83/'Calc_오픈정렬(시즌미반영)'!$F83*100)</f>
        <v/>
      </c>
      <c r="AY83" t="str">
        <f>IF(OR('Calc_오픈정렬(시즌미반영)'!$F83="",'Calc_오픈정렬(시즌미반영)'!AY83=""),"",'Calc_오픈정렬(시즌미반영)'!AY83/'Calc_오픈정렬(시즌미반영)'!$F83*100)</f>
        <v/>
      </c>
      <c r="AZ83" t="str">
        <f>IF(OR('Calc_오픈정렬(시즌미반영)'!$F83="",'Calc_오픈정렬(시즌미반영)'!AZ83=""),"",'Calc_오픈정렬(시즌미반영)'!AZ83/'Calc_오픈정렬(시즌미반영)'!$F83*100)</f>
        <v/>
      </c>
      <c r="BA83" t="str">
        <f>IF(OR('Calc_오픈정렬(시즌미반영)'!$F83="",'Calc_오픈정렬(시즌미반영)'!BA83=""),"",'Calc_오픈정렬(시즌미반영)'!BA83/'Calc_오픈정렬(시즌미반영)'!$F83*100)</f>
        <v/>
      </c>
      <c r="BB83" t="str">
        <f>IF(OR('Calc_오픈정렬(시즌미반영)'!$F83="",'Calc_오픈정렬(시즌미반영)'!BB83=""),"",'Calc_오픈정렬(시즌미반영)'!BB83/'Calc_오픈정렬(시즌미반영)'!$F83*100)</f>
        <v/>
      </c>
      <c r="BC83" t="str">
        <f>IF(OR('Calc_오픈정렬(시즌미반영)'!$F83="",'Calc_오픈정렬(시즌미반영)'!BC83=""),"",'Calc_오픈정렬(시즌미반영)'!BC83/'Calc_오픈정렬(시즌미반영)'!$F83*100)</f>
        <v/>
      </c>
      <c r="BD83" t="str">
        <f>IF(OR('Calc_오픈정렬(시즌미반영)'!$F83="",'Calc_오픈정렬(시즌미반영)'!BD83=""),"",'Calc_오픈정렬(시즌미반영)'!BD83/'Calc_오픈정렬(시즌미반영)'!$F83*100)</f>
        <v/>
      </c>
      <c r="BE83" t="str">
        <f>IF(OR('Calc_오픈정렬(시즌미반영)'!$F83="",'Calc_오픈정렬(시즌미반영)'!BE83=""),"",'Calc_오픈정렬(시즌미반영)'!BE83/'Calc_오픈정렬(시즌미반영)'!$F83*100)</f>
        <v/>
      </c>
      <c r="BF83" t="str">
        <f>IF(OR('Calc_오픈정렬(시즌미반영)'!$F83="",'Calc_오픈정렬(시즌미반영)'!BF83=""),"",'Calc_오픈정렬(시즌미반영)'!BF83/'Calc_오픈정렬(시즌미반영)'!$F83*100)</f>
        <v/>
      </c>
      <c r="BG83" t="str">
        <f>IF(OR('Calc_오픈정렬(시즌미반영)'!$F83="",'Calc_오픈정렬(시즌미반영)'!BG83=""),"",'Calc_오픈정렬(시즌미반영)'!BG83/'Calc_오픈정렬(시즌미반영)'!$F83*100)</f>
        <v/>
      </c>
      <c r="BH83" t="str">
        <f>IF(OR('Calc_오픈정렬(시즌미반영)'!$F83="",'Calc_오픈정렬(시즌미반영)'!BH83=""),"",'Calc_오픈정렬(시즌미반영)'!BH83/'Calc_오픈정렬(시즌미반영)'!$F83*100)</f>
        <v/>
      </c>
      <c r="BI83" t="str">
        <f>IF(OR('Calc_오픈정렬(시즌미반영)'!$F83="",'Calc_오픈정렬(시즌미반영)'!BI83=""),"",'Calc_오픈정렬(시즌미반영)'!BI83/'Calc_오픈정렬(시즌미반영)'!$F83*100)</f>
        <v/>
      </c>
      <c r="BJ83" t="str">
        <f>IF(OR('Calc_오픈정렬(시즌미반영)'!$F83="",'Calc_오픈정렬(시즌미반영)'!BJ83=""),"",'Calc_오픈정렬(시즌미반영)'!BJ83/'Calc_오픈정렬(시즌미반영)'!$F83*100)</f>
        <v/>
      </c>
      <c r="BK83" t="str">
        <f>IF(OR('Calc_오픈정렬(시즌미반영)'!$F83="",'Calc_오픈정렬(시즌미반영)'!BK83=""),"",'Calc_오픈정렬(시즌미반영)'!BK83/'Calc_오픈정렬(시즌미반영)'!$F83*100)</f>
        <v/>
      </c>
      <c r="BL83" t="str">
        <f>IF(OR('Calc_오픈정렬(시즌미반영)'!$F83="",'Calc_오픈정렬(시즌미반영)'!BL83=""),"",'Calc_오픈정렬(시즌미반영)'!BL83/'Calc_오픈정렬(시즌미반영)'!$F83*100)</f>
        <v/>
      </c>
      <c r="BM83" t="str">
        <f>IF(OR('Calc_오픈정렬(시즌미반영)'!$F83="",'Calc_오픈정렬(시즌미반영)'!BM83=""),"",'Calc_오픈정렬(시즌미반영)'!BM83/'Calc_오픈정렬(시즌미반영)'!$F83*100)</f>
        <v/>
      </c>
      <c r="BN83" t="str">
        <f>IF(OR('Calc_오픈정렬(시즌미반영)'!$F83="",'Calc_오픈정렬(시즌미반영)'!BN83=""),"",'Calc_오픈정렬(시즌미반영)'!BN83/'Calc_오픈정렬(시즌미반영)'!$F83*100)</f>
        <v/>
      </c>
    </row>
    <row r="84" spans="1:66" x14ac:dyDescent="0.3">
      <c r="A84" t="str">
        <f>'Calc_오픈정렬(시즌미반영)'!A84</f>
        <v>(1073) #고대후문점</v>
      </c>
      <c r="B84" t="str">
        <f>'Calc_오픈정렬(시즌미반영)'!B84</f>
        <v>150-0</v>
      </c>
      <c r="C84">
        <f>'Calc_오픈정렬(시즌미반영)'!C84</f>
        <v>0</v>
      </c>
      <c r="D84" t="str">
        <f>'Calc_오픈정렬(시즌미반영)'!D84</f>
        <v>0</v>
      </c>
      <c r="E84" s="1">
        <f>'Calc_오픈정렬(시즌미반영)'!E84</f>
        <v>45047</v>
      </c>
      <c r="F84">
        <f>'Calc_오픈정렬(시즌미반영)'!F84</f>
        <v>8055190</v>
      </c>
      <c r="G84">
        <f>IF(OR('Calc_오픈정렬(시즌미반영)'!$F84="",'Calc_오픈정렬(시즌미반영)'!G84=""),"",'Calc_오픈정렬(시즌미반영)'!G84/'Calc_오픈정렬(시즌미반영)'!$F84*100)</f>
        <v>62.792311540758192</v>
      </c>
      <c r="H84">
        <f>IF(OR('Calc_오픈정렬(시즌미반영)'!$F84="",'Calc_오픈정렬(시즌미반영)'!H84=""),"",'Calc_오픈정렬(시즌미반영)'!H84/'Calc_오픈정렬(시즌미반영)'!$F84*100)</f>
        <v>67.747501921121668</v>
      </c>
      <c r="I84">
        <f>IF(OR('Calc_오픈정렬(시즌미반영)'!$F84="",'Calc_오픈정렬(시즌미반영)'!I84=""),"",'Calc_오픈정렬(시즌미반영)'!I84/'Calc_오픈정렬(시즌미반영)'!$F84*100)</f>
        <v>102.31291875176129</v>
      </c>
      <c r="J84">
        <f>IF(OR('Calc_오픈정렬(시즌미반영)'!$F84="",'Calc_오픈정렬(시즌미반영)'!J84=""),"",'Calc_오픈정렬(시즌미반영)'!J84/'Calc_오픈정렬(시즌미반영)'!$F84*100)</f>
        <v>92.660756605368704</v>
      </c>
      <c r="K84">
        <f>IF(OR('Calc_오픈정렬(시즌미반영)'!$F84="",'Calc_오픈정렬(시즌미반영)'!K84=""),"",'Calc_오픈정렬(시즌미반영)'!K84/'Calc_오픈정렬(시즌미반영)'!$F84*100)</f>
        <v>101.89083063217628</v>
      </c>
      <c r="L84">
        <f>IF(OR('Calc_오픈정렬(시즌미반영)'!$F84="",'Calc_오픈정렬(시즌미반영)'!L84=""),"",'Calc_오픈정렬(시즌미반영)'!L84/'Calc_오픈정렬(시즌미반영)'!$F84*100)</f>
        <v>106.28551281844376</v>
      </c>
      <c r="M84">
        <f>IF(OR('Calc_오픈정렬(시즌미반영)'!$F84="",'Calc_오픈정렬(시즌미반영)'!M84=""),"",'Calc_오픈정렬(시즌미반영)'!M84/'Calc_오픈정렬(시즌미반영)'!$F84*100)</f>
        <v>104.21852246812304</v>
      </c>
      <c r="N84">
        <f>IF(OR('Calc_오픈정렬(시즌미반영)'!$F84="",'Calc_오픈정렬(시즌미반영)'!N84=""),"",'Calc_오픈정렬(시즌미반영)'!N84/'Calc_오픈정렬(시즌미반영)'!$F84*100)</f>
        <v>100.90215128383066</v>
      </c>
      <c r="O84">
        <f>IF(OR('Calc_오픈정렬(시즌미반영)'!$F84="",'Calc_오픈정렬(시즌미반영)'!O84=""),"",'Calc_오픈정렬(시즌미반영)'!O84/'Calc_오픈정렬(시즌미반영)'!$F84*100)</f>
        <v>94.042226192057541</v>
      </c>
      <c r="P84">
        <f>IF(OR('Calc_오픈정렬(시즌미반영)'!$F84="",'Calc_오픈정렬(시즌미반영)'!P84=""),"",'Calc_오픈정렬(시즌미반영)'!P84/'Calc_오픈정렬(시즌미반영)'!$F84*100)</f>
        <v>89.663930956315113</v>
      </c>
      <c r="Q84">
        <f>IF(OR('Calc_오픈정렬(시즌미반영)'!$F84="",'Calc_오픈정렬(시즌미반영)'!Q84=""),"",'Calc_오픈정렬(시즌미반영)'!Q84/'Calc_오픈정렬(시즌미반영)'!$F84*100)</f>
        <v>118.98266831694846</v>
      </c>
      <c r="R84">
        <f>IF(OR('Calc_오픈정렬(시즌미반영)'!$F84="",'Calc_오픈정렬(시즌미반영)'!R84=""),"",'Calc_오픈정렬(시즌미반영)'!R84/'Calc_오픈정렬(시즌미반영)'!$F84*100)</f>
        <v>117.4961732746217</v>
      </c>
      <c r="S84">
        <f>IF(OR('Calc_오픈정렬(시즌미반영)'!$F84="",'Calc_오픈정렬(시즌미반영)'!S84=""),"",'Calc_오픈정렬(시즌미반영)'!S84/'Calc_오픈정렬(시즌미반영)'!$F84*100)</f>
        <v>130.16936906516173</v>
      </c>
      <c r="T84">
        <f>IF(OR('Calc_오픈정렬(시즌미반영)'!$F84="",'Calc_오픈정렬(시즌미반영)'!T84=""),"",'Calc_오픈정렬(시즌미반영)'!T84/'Calc_오픈정렬(시즌미반영)'!$F84*100)</f>
        <v>122.65942826922766</v>
      </c>
      <c r="U84">
        <f>IF(OR('Calc_오픈정렬(시즌미반영)'!$F84="",'Calc_오픈정렬(시즌미반영)'!U84=""),"",'Calc_오픈정렬(시즌미반영)'!U84/'Calc_오픈정렬(시즌미반영)'!$F84*100)</f>
        <v>125.54402813589746</v>
      </c>
      <c r="V84">
        <f>IF(OR('Calc_오픈정렬(시즌미반영)'!$F84="",'Calc_오픈정렬(시즌미반영)'!V84=""),"",'Calc_오픈정렬(시즌미반영)'!V84/'Calc_오픈정렬(시즌미반영)'!$F84*100)</f>
        <v>128.82390111220218</v>
      </c>
      <c r="W84">
        <f>IF(OR('Calc_오픈정렬(시즌미반영)'!$F84="",'Calc_오픈정렬(시즌미반영)'!W84=""),"",'Calc_오픈정렬(시즌미반영)'!W84/'Calc_오픈정렬(시즌미반영)'!$F84*100)</f>
        <v>133.17128460036324</v>
      </c>
      <c r="X84">
        <f>IF(OR('Calc_오픈정렬(시즌미반영)'!$F84="",'Calc_오픈정렬(시즌미반영)'!X84=""),"",'Calc_오픈정렬(시즌미반영)'!X84/'Calc_오픈정렬(시즌미반영)'!$F84*100)</f>
        <v>134.71414082101106</v>
      </c>
      <c r="Y84">
        <f>IF(OR('Calc_오픈정렬(시즌미반영)'!$F84="",'Calc_오픈정렬(시즌미반영)'!Y84=""),"",'Calc_오픈정렬(시즌미반영)'!Y84/'Calc_오픈정렬(시즌미반영)'!$F84*100)</f>
        <v>118.87925672765012</v>
      </c>
      <c r="Z84">
        <f>IF(OR('Calc_오픈정렬(시즌미반영)'!$F84="",'Calc_오픈정렬(시즌미반영)'!Z84=""),"",'Calc_오픈정렬(시즌미반영)'!Z84/'Calc_오픈정렬(시즌미반영)'!$F84*100)</f>
        <v>112.21448531940277</v>
      </c>
      <c r="AA84">
        <f>IF(OR('Calc_오픈정렬(시즌미반영)'!$F84="",'Calc_오픈정렬(시즌미반영)'!AA84=""),"",'Calc_오픈정렬(시즌미반영)'!AA84/'Calc_오픈정렬(시즌미반영)'!$F84*100)</f>
        <v>86.397093054291702</v>
      </c>
      <c r="AB84">
        <f>IF(OR('Calc_오픈정렬(시즌미반영)'!$F84="",'Calc_오픈정렬(시즌미반영)'!AB84=""),"",'Calc_오픈정렬(시즌미반영)'!AB84/'Calc_오픈정렬(시즌미반영)'!$F84*100)</f>
        <v>98.805614765138998</v>
      </c>
      <c r="AC84">
        <f>IF(OR('Calc_오픈정렬(시즌미반영)'!$F84="",'Calc_오픈정렬(시즌미반영)'!AC84=""),"",'Calc_오픈정렬(시즌미반영)'!AC84/'Calc_오픈정렬(시즌미반영)'!$F84*100)</f>
        <v>119.67551355089078</v>
      </c>
      <c r="AD84">
        <f>IF(OR('Calc_오픈정렬(시즌미반영)'!$F84="",'Calc_오픈정렬(시즌미반영)'!AD84=""),"",'Calc_오픈정렬(시즌미반영)'!AD84/'Calc_오픈정렬(시즌미반영)'!$F84*100)</f>
        <v>116.84355055560451</v>
      </c>
      <c r="AE84">
        <f>IF(OR('Calc_오픈정렬(시즌미반영)'!$F84="",'Calc_오픈정렬(시즌미반영)'!AE84=""),"",'Calc_오픈정렬(시즌미반영)'!AE84/'Calc_오픈정렬(시즌미반영)'!$F84*100)</f>
        <v>150.62946994422231</v>
      </c>
      <c r="AF84">
        <f>IF(OR('Calc_오픈정렬(시즌미반영)'!$F84="",'Calc_오픈정렬(시즌미반영)'!AF84=""),"",'Calc_오픈정렬(시즌미반영)'!AF84/'Calc_오픈정렬(시즌미반영)'!$F84*100)</f>
        <v>149.69516547716441</v>
      </c>
      <c r="AG84">
        <f>IF(OR('Calc_오픈정렬(시즌미반영)'!$F84="",'Calc_오픈정렬(시즌미반영)'!AG84=""),"",'Calc_오픈정렬(시즌미반영)'!AG84/'Calc_오픈정렬(시즌미반영)'!$F84*100)</f>
        <v>128.15936061098498</v>
      </c>
      <c r="AH84">
        <f>IF(OR('Calc_오픈정렬(시즌미반영)'!$F84="",'Calc_오픈정렬(시즌미반영)'!AH84=""),"",'Calc_오픈정렬(시즌미반영)'!AH84/'Calc_오픈정렬(시즌미반영)'!$F84*100)</f>
        <v>140.69450875770778</v>
      </c>
      <c r="AI84">
        <f>IF(OR('Calc_오픈정렬(시즌미반영)'!$F84="",'Calc_오픈정렬(시즌미반영)'!AI84=""),"",'Calc_오픈정렬(시즌미반영)'!AI84/'Calc_오픈정렬(시즌미반영)'!$F84*100)</f>
        <v>149.15700312469352</v>
      </c>
      <c r="AJ84">
        <f>IF(OR('Calc_오픈정렬(시즌미반영)'!$F84="",'Calc_오픈정렬(시즌미반영)'!AJ84=""),"",'Calc_오픈정렬(시즌미반영)'!AJ84/'Calc_오픈정렬(시즌미반영)'!$F84*100)</f>
        <v>154.70199958039476</v>
      </c>
      <c r="AK84">
        <f>IF(OR('Calc_오픈정렬(시즌미반영)'!$F84="",'Calc_오픈정렬(시즌미반영)'!AK84=""),"",'Calc_오픈정렬(시즌미반영)'!AK84/'Calc_오픈정렬(시즌미반영)'!$F84*100)</f>
        <v>137.38844148927583</v>
      </c>
      <c r="AL84">
        <f>IF(OR('Calc_오픈정렬(시즌미반영)'!$F84="",'Calc_오픈정렬(시즌미반영)'!AL84=""),"",'Calc_오픈정렬(시즌미반영)'!AL84/'Calc_오픈정렬(시즌미반영)'!$F84*100)</f>
        <v>134.53102906324989</v>
      </c>
      <c r="AM84">
        <f>IF(OR('Calc_오픈정렬(시즌미반영)'!$F84="",'Calc_오픈정렬(시즌미반영)'!AM84=""),"",'Calc_오픈정렬(시즌미반영)'!AM84/'Calc_오픈정렬(시즌미반영)'!$F84*100)</f>
        <v>108.01210151467563</v>
      </c>
      <c r="AN84">
        <f>IF(OR('Calc_오픈정렬(시즌미반영)'!$F84="",'Calc_오픈정렬(시즌미반영)'!AN84=""),"",'Calc_오픈정렬(시즌미반영)'!AN84/'Calc_오픈정렬(시즌미반영)'!$F84*100)</f>
        <v>103.81244886836933</v>
      </c>
      <c r="AO84">
        <f>IF(OR('Calc_오픈정렬(시즌미반영)'!$F84="",'Calc_오픈정렬(시즌미반영)'!AO84=""),"",'Calc_오픈정렬(시즌미반영)'!AO84/'Calc_오픈정렬(시즌미반영)'!$F84*100)</f>
        <v>133.62416032396504</v>
      </c>
      <c r="AP84">
        <f>IF(OR('Calc_오픈정렬(시즌미반영)'!$F84="",'Calc_오픈정렬(시즌미반영)'!AP84=""),"",'Calc_오픈정렬(시즌미반영)'!AP84/'Calc_오픈정렬(시즌미반영)'!$F84*100)</f>
        <v>138.53925233296792</v>
      </c>
      <c r="AQ84">
        <f>IF(OR('Calc_오픈정렬(시즌미반영)'!$F84="",'Calc_오픈정렬(시즌미반영)'!AQ84=""),"",'Calc_오픈정렬(시즌미반영)'!AQ84/'Calc_오픈정렬(시즌미반영)'!$F84*100)</f>
        <v>165.83593931365991</v>
      </c>
      <c r="AR84">
        <f>IF(OR('Calc_오픈정렬(시즌미반영)'!$F84="",'Calc_오픈정렬(시즌미반영)'!AR84=""),"",'Calc_오픈정렬(시즌미반영)'!AR84/'Calc_오픈정렬(시즌미반영)'!$F84*100)</f>
        <v>137.96359862399271</v>
      </c>
      <c r="AS84" t="str">
        <f>IF(OR('Calc_오픈정렬(시즌미반영)'!$F84="",'Calc_오픈정렬(시즌미반영)'!AS84=""),"",'Calc_오픈정렬(시즌미반영)'!AS84/'Calc_오픈정렬(시즌미반영)'!$F84*100)</f>
        <v/>
      </c>
      <c r="AT84" t="str">
        <f>IF(OR('Calc_오픈정렬(시즌미반영)'!$F84="",'Calc_오픈정렬(시즌미반영)'!AT84=""),"",'Calc_오픈정렬(시즌미반영)'!AT84/'Calc_오픈정렬(시즌미반영)'!$F84*100)</f>
        <v/>
      </c>
      <c r="AU84" t="str">
        <f>IF(OR('Calc_오픈정렬(시즌미반영)'!$F84="",'Calc_오픈정렬(시즌미반영)'!AU84=""),"",'Calc_오픈정렬(시즌미반영)'!AU84/'Calc_오픈정렬(시즌미반영)'!$F84*100)</f>
        <v/>
      </c>
      <c r="AV84" t="str">
        <f>IF(OR('Calc_오픈정렬(시즌미반영)'!$F84="",'Calc_오픈정렬(시즌미반영)'!AV84=""),"",'Calc_오픈정렬(시즌미반영)'!AV84/'Calc_오픈정렬(시즌미반영)'!$F84*100)</f>
        <v/>
      </c>
      <c r="AW84" t="str">
        <f>IF(OR('Calc_오픈정렬(시즌미반영)'!$F84="",'Calc_오픈정렬(시즌미반영)'!AW84=""),"",'Calc_오픈정렬(시즌미반영)'!AW84/'Calc_오픈정렬(시즌미반영)'!$F84*100)</f>
        <v/>
      </c>
      <c r="AX84" t="str">
        <f>IF(OR('Calc_오픈정렬(시즌미반영)'!$F84="",'Calc_오픈정렬(시즌미반영)'!AX84=""),"",'Calc_오픈정렬(시즌미반영)'!AX84/'Calc_오픈정렬(시즌미반영)'!$F84*100)</f>
        <v/>
      </c>
      <c r="AY84" t="str">
        <f>IF(OR('Calc_오픈정렬(시즌미반영)'!$F84="",'Calc_오픈정렬(시즌미반영)'!AY84=""),"",'Calc_오픈정렬(시즌미반영)'!AY84/'Calc_오픈정렬(시즌미반영)'!$F84*100)</f>
        <v/>
      </c>
      <c r="AZ84" t="str">
        <f>IF(OR('Calc_오픈정렬(시즌미반영)'!$F84="",'Calc_오픈정렬(시즌미반영)'!AZ84=""),"",'Calc_오픈정렬(시즌미반영)'!AZ84/'Calc_오픈정렬(시즌미반영)'!$F84*100)</f>
        <v/>
      </c>
      <c r="BA84" t="str">
        <f>IF(OR('Calc_오픈정렬(시즌미반영)'!$F84="",'Calc_오픈정렬(시즌미반영)'!BA84=""),"",'Calc_오픈정렬(시즌미반영)'!BA84/'Calc_오픈정렬(시즌미반영)'!$F84*100)</f>
        <v/>
      </c>
      <c r="BB84" t="str">
        <f>IF(OR('Calc_오픈정렬(시즌미반영)'!$F84="",'Calc_오픈정렬(시즌미반영)'!BB84=""),"",'Calc_오픈정렬(시즌미반영)'!BB84/'Calc_오픈정렬(시즌미반영)'!$F84*100)</f>
        <v/>
      </c>
      <c r="BC84" t="str">
        <f>IF(OR('Calc_오픈정렬(시즌미반영)'!$F84="",'Calc_오픈정렬(시즌미반영)'!BC84=""),"",'Calc_오픈정렬(시즌미반영)'!BC84/'Calc_오픈정렬(시즌미반영)'!$F84*100)</f>
        <v/>
      </c>
      <c r="BD84" t="str">
        <f>IF(OR('Calc_오픈정렬(시즌미반영)'!$F84="",'Calc_오픈정렬(시즌미반영)'!BD84=""),"",'Calc_오픈정렬(시즌미반영)'!BD84/'Calc_오픈정렬(시즌미반영)'!$F84*100)</f>
        <v/>
      </c>
      <c r="BE84" t="str">
        <f>IF(OR('Calc_오픈정렬(시즌미반영)'!$F84="",'Calc_오픈정렬(시즌미반영)'!BE84=""),"",'Calc_오픈정렬(시즌미반영)'!BE84/'Calc_오픈정렬(시즌미반영)'!$F84*100)</f>
        <v/>
      </c>
      <c r="BF84" t="str">
        <f>IF(OR('Calc_오픈정렬(시즌미반영)'!$F84="",'Calc_오픈정렬(시즌미반영)'!BF84=""),"",'Calc_오픈정렬(시즌미반영)'!BF84/'Calc_오픈정렬(시즌미반영)'!$F84*100)</f>
        <v/>
      </c>
      <c r="BG84" t="str">
        <f>IF(OR('Calc_오픈정렬(시즌미반영)'!$F84="",'Calc_오픈정렬(시즌미반영)'!BG84=""),"",'Calc_오픈정렬(시즌미반영)'!BG84/'Calc_오픈정렬(시즌미반영)'!$F84*100)</f>
        <v/>
      </c>
      <c r="BH84" t="str">
        <f>IF(OR('Calc_오픈정렬(시즌미반영)'!$F84="",'Calc_오픈정렬(시즌미반영)'!BH84=""),"",'Calc_오픈정렬(시즌미반영)'!BH84/'Calc_오픈정렬(시즌미반영)'!$F84*100)</f>
        <v/>
      </c>
      <c r="BI84" t="str">
        <f>IF(OR('Calc_오픈정렬(시즌미반영)'!$F84="",'Calc_오픈정렬(시즌미반영)'!BI84=""),"",'Calc_오픈정렬(시즌미반영)'!BI84/'Calc_오픈정렬(시즌미반영)'!$F84*100)</f>
        <v/>
      </c>
      <c r="BJ84" t="str">
        <f>IF(OR('Calc_오픈정렬(시즌미반영)'!$F84="",'Calc_오픈정렬(시즌미반영)'!BJ84=""),"",'Calc_오픈정렬(시즌미반영)'!BJ84/'Calc_오픈정렬(시즌미반영)'!$F84*100)</f>
        <v/>
      </c>
      <c r="BK84" t="str">
        <f>IF(OR('Calc_오픈정렬(시즌미반영)'!$F84="",'Calc_오픈정렬(시즌미반영)'!BK84=""),"",'Calc_오픈정렬(시즌미반영)'!BK84/'Calc_오픈정렬(시즌미반영)'!$F84*100)</f>
        <v/>
      </c>
      <c r="BL84" t="str">
        <f>IF(OR('Calc_오픈정렬(시즌미반영)'!$F84="",'Calc_오픈정렬(시즌미반영)'!BL84=""),"",'Calc_오픈정렬(시즌미반영)'!BL84/'Calc_오픈정렬(시즌미반영)'!$F84*100)</f>
        <v/>
      </c>
      <c r="BM84" t="str">
        <f>IF(OR('Calc_오픈정렬(시즌미반영)'!$F84="",'Calc_오픈정렬(시즌미반영)'!BM84=""),"",'Calc_오픈정렬(시즌미반영)'!BM84/'Calc_오픈정렬(시즌미반영)'!$F84*100)</f>
        <v/>
      </c>
      <c r="BN84" t="str">
        <f>IF(OR('Calc_오픈정렬(시즌미반영)'!$F84="",'Calc_오픈정렬(시즌미반영)'!BN84=""),"",'Calc_오픈정렬(시즌미반영)'!BN84/'Calc_오픈정렬(시즌미반영)'!$F84*100)</f>
        <v/>
      </c>
    </row>
    <row r="85" spans="1:66" x14ac:dyDescent="0.3">
      <c r="A85" t="str">
        <f>'Calc_오픈정렬(시즌미반영)'!A85</f>
        <v>(1074) #평택용이파크점</v>
      </c>
      <c r="B85" t="str">
        <f>'Calc_오픈정렬(시즌미반영)'!B85</f>
        <v>150-1</v>
      </c>
      <c r="C85">
        <f>'Calc_오픈정렬(시즌미반영)'!C85</f>
        <v>1</v>
      </c>
      <c r="D85" t="str">
        <f>'Calc_오픈정렬(시즌미반영)'!D85</f>
        <v>1</v>
      </c>
      <c r="E85" s="1">
        <f>'Calc_오픈정렬(시즌미반영)'!E85</f>
        <v>45078</v>
      </c>
      <c r="F85">
        <f>'Calc_오픈정렬(시즌미반영)'!F85</f>
        <v>1981470</v>
      </c>
      <c r="G85">
        <f>IF(OR('Calc_오픈정렬(시즌미반영)'!$F85="",'Calc_오픈정렬(시즌미반영)'!G85=""),"",'Calc_오픈정렬(시즌미반영)'!G85/'Calc_오픈정렬(시즌미반영)'!$F85*100)</f>
        <v>58.123009684729013</v>
      </c>
      <c r="H85">
        <f>IF(OR('Calc_오픈정렬(시즌미반영)'!$F85="",'Calc_오픈정렬(시즌미반영)'!H85=""),"",'Calc_오픈정렬(시즌미반영)'!H85/'Calc_오픈정렬(시즌미반영)'!$F85*100)</f>
        <v>74.363982295972193</v>
      </c>
      <c r="I85">
        <f>IF(OR('Calc_오픈정렬(시즌미반영)'!$F85="",'Calc_오픈정렬(시즌미반영)'!I85=""),"",'Calc_오픈정렬(시즌미반영)'!I85/'Calc_오픈정렬(시즌미반영)'!$F85*100)</f>
        <v>65.279817509222951</v>
      </c>
      <c r="J85">
        <f>IF(OR('Calc_오픈정렬(시즌미반영)'!$F85="",'Calc_오픈정렬(시즌미반영)'!J85=""),"",'Calc_오픈정렬(시즌미반영)'!J85/'Calc_오픈정렬(시즌미반영)'!$F85*100)</f>
        <v>66.511226513648964</v>
      </c>
      <c r="K85">
        <f>IF(OR('Calc_오픈정렬(시즌미반영)'!$F85="",'Calc_오픈정렬(시즌미반영)'!K85=""),"",'Calc_오픈정렬(시즌미반영)'!K85/'Calc_오픈정렬(시즌미반영)'!$F85*100)</f>
        <v>101.36111069054792</v>
      </c>
      <c r="L85">
        <f>IF(OR('Calc_오픈정렬(시즌미반영)'!$F85="",'Calc_오픈정렬(시즌미반영)'!L85=""),"",'Calc_오픈정렬(시즌미반영)'!L85/'Calc_오픈정렬(시즌미반영)'!$F85*100)</f>
        <v>90.300635386859256</v>
      </c>
      <c r="M85">
        <f>IF(OR('Calc_오픈정렬(시즌미반영)'!$F85="",'Calc_오픈정렬(시즌미반영)'!M85=""),"",'Calc_오픈정렬(시즌미반영)'!M85/'Calc_오픈정렬(시즌미반영)'!$F85*100)</f>
        <v>109.67362614624496</v>
      </c>
      <c r="N85">
        <f>IF(OR('Calc_오픈정렬(시즌미반영)'!$F85="",'Calc_오픈정렬(시즌미반영)'!N85=""),"",'Calc_오픈정렬(시즌미반영)'!N85/'Calc_오픈정렬(시즌미반영)'!$F85*100)</f>
        <v>110.65269723992792</v>
      </c>
      <c r="O85">
        <f>IF(OR('Calc_오픈정렬(시즌미반영)'!$F85="",'Calc_오픈정렬(시즌미반영)'!O85=""),"",'Calc_오픈정렬(시즌미반영)'!O85/'Calc_오픈정렬(시즌미반영)'!$F85*100)</f>
        <v>121.50070402277098</v>
      </c>
      <c r="P85">
        <f>IF(OR('Calc_오픈정렬(시즌미반영)'!$F85="",'Calc_오픈정렬(시즌미반영)'!P85=""),"",'Calc_오픈정렬(시즌미반영)'!P85/'Calc_오픈정렬(시즌미반영)'!$F85*100)</f>
        <v>136.68387611217935</v>
      </c>
      <c r="Q85">
        <f>IF(OR('Calc_오픈정렬(시즌미반영)'!$F85="",'Calc_오픈정렬(시즌미반영)'!Q85=""),"",'Calc_오픈정렬(시즌미반영)'!Q85/'Calc_오픈정렬(시즌미반영)'!$F85*100)</f>
        <v>131.77590374822731</v>
      </c>
      <c r="R85">
        <f>IF(OR('Calc_오픈정렬(시즌미반영)'!$F85="",'Calc_오픈정렬(시즌미반영)'!R85=""),"",'Calc_오픈정렬(시즌미반영)'!R85/'Calc_오픈정렬(시즌미반영)'!$F85*100)</f>
        <v>125.25549213462732</v>
      </c>
      <c r="S85">
        <f>IF(OR('Calc_오픈정렬(시즌미반영)'!$F85="",'Calc_오픈정렬(시즌미반영)'!S85=""),"",'Calc_오픈정렬(시즌미반영)'!S85/'Calc_오픈정렬(시즌미반영)'!$F85*100)</f>
        <v>110.82933377744806</v>
      </c>
      <c r="T85">
        <f>IF(OR('Calc_오픈정렬(시즌미반영)'!$F85="",'Calc_오픈정렬(시즌미반영)'!T85=""),"",'Calc_오픈정렬(시즌미반영)'!T85/'Calc_오픈정렬(시즌미반영)'!$F85*100)</f>
        <v>119.82518029543724</v>
      </c>
      <c r="U85">
        <f>IF(OR('Calc_오픈정렬(시즌미반영)'!$F85="",'Calc_오픈정렬(시즌미반영)'!U85=""),"",'Calc_오픈정렬(시즌미반영)'!U85/'Calc_오픈정렬(시즌미반영)'!$F85*100)</f>
        <v>108.25044032965425</v>
      </c>
      <c r="V85">
        <f>IF(OR('Calc_오픈정렬(시즌미반영)'!$F85="",'Calc_오픈정렬(시즌미반영)'!V85=""),"",'Calc_오픈정렬(시즌미반영)'!V85/'Calc_오픈정렬(시즌미반영)'!$F85*100)</f>
        <v>114.57655175198211</v>
      </c>
      <c r="W85">
        <f>IF(OR('Calc_오픈정렬(시즌미반영)'!$F85="",'Calc_오픈정렬(시즌미반영)'!W85=""),"",'Calc_오픈정렬(시즌미반영)'!W85/'Calc_오픈정렬(시즌미반영)'!$F85*100)</f>
        <v>121.06920619540038</v>
      </c>
      <c r="X85">
        <f>IF(OR('Calc_오픈정렬(시즌미반영)'!$F85="",'Calc_오픈정렬(시즌미반영)'!X85=""),"",'Calc_오픈정렬(시즌미반영)'!X85/'Calc_오픈정렬(시즌미반영)'!$F85*100)</f>
        <v>132.64394616118335</v>
      </c>
      <c r="Y85">
        <f>IF(OR('Calc_오픈정렬(시즌미반영)'!$F85="",'Calc_오픈정렬(시즌미반영)'!Y85=""),"",'Calc_오픈정렬(시즌미반영)'!Y85/'Calc_오픈정렬(시즌미반영)'!$F85*100)</f>
        <v>125.16969724497469</v>
      </c>
      <c r="Z85">
        <f>IF(OR('Calc_오픈정렬(시즌미반영)'!$F85="",'Calc_오픈정렬(시즌미반영)'!Z85=""),"",'Calc_오픈정렬(시즌미반영)'!Z85/'Calc_오픈정렬(시즌미반영)'!$F85*100)</f>
        <v>125.84596284576601</v>
      </c>
      <c r="AA85">
        <f>IF(OR('Calc_오픈정렬(시즌미반영)'!$F85="",'Calc_오픈정렬(시즌미반영)'!AA85=""),"",'Calc_오픈정렬(시즌미반영)'!AA85/'Calc_오픈정렬(시즌미반영)'!$F85*100)</f>
        <v>97.717855935239996</v>
      </c>
      <c r="AB85">
        <f>IF(OR('Calc_오픈정렬(시즌미반영)'!$F85="",'Calc_오픈정렬(시즌미반영)'!AB85=""),"",'Calc_오픈정렬(시즌미반영)'!AB85/'Calc_오픈정렬(시즌미반영)'!$F85*100)</f>
        <v>118.73003376281245</v>
      </c>
      <c r="AC85">
        <f>IF(OR('Calc_오픈정렬(시즌미반영)'!$F85="",'Calc_오픈정렬(시즌미반영)'!AC85=""),"",'Calc_오픈정렬(시즌미반영)'!AC85/'Calc_오픈정렬(시즌미반영)'!$F85*100)</f>
        <v>115.33104210510379</v>
      </c>
      <c r="AD85">
        <f>IF(OR('Calc_오픈정렬(시즌미반영)'!$F85="",'Calc_오픈정렬(시즌미반영)'!AD85=""),"",'Calc_오픈정렬(시즌미반영)'!AD85/'Calc_오픈정렬(시즌미반영)'!$F85*100)</f>
        <v>113.04233725466446</v>
      </c>
      <c r="AE85">
        <f>IF(OR('Calc_오픈정렬(시즌미반영)'!$F85="",'Calc_오픈정렬(시즌미반영)'!AE85=""),"",'Calc_오픈정렬(시즌미반영)'!AE85/'Calc_오픈정렬(시즌미반영)'!$F85*100)</f>
        <v>143.8215062554568</v>
      </c>
      <c r="AF85">
        <f>IF(OR('Calc_오픈정렬(시즌미반영)'!$F85="",'Calc_오픈정렬(시즌미반영)'!AF85=""),"",'Calc_오픈정렬(시즌미반영)'!AF85/'Calc_오픈정렬(시즌미반영)'!$F85*100)</f>
        <v>102.84536228153844</v>
      </c>
      <c r="AG85">
        <f>IF(OR('Calc_오픈정렬(시즌미반영)'!$F85="",'Calc_오픈정렬(시즌미반영)'!AG85=""),"",'Calc_오픈정렬(시즌미반영)'!AG85/'Calc_오픈정렬(시즌미반영)'!$F85*100)</f>
        <v>118.88395988836571</v>
      </c>
      <c r="AH85">
        <f>IF(OR('Calc_오픈정렬(시즌미반영)'!$F85="",'Calc_오픈정렬(시즌미반영)'!AH85=""),"",'Calc_오픈정렬(시즌미반영)'!AH85/'Calc_오픈정렬(시즌미반영)'!$F85*100)</f>
        <v>102.59807112901026</v>
      </c>
      <c r="AI85">
        <f>IF(OR('Calc_오픈정렬(시즌미반영)'!$F85="",'Calc_오픈정렬(시즌미반영)'!AI85=""),"",'Calc_오픈정렬(시즌미반영)'!AI85/'Calc_오픈정렬(시즌미반영)'!$F85*100)</f>
        <v>163.17430998198307</v>
      </c>
      <c r="AJ85">
        <f>IF(OR('Calc_오픈정렬(시즌미반영)'!$F85="",'Calc_오픈정렬(시즌미반영)'!AJ85=""),"",'Calc_오픈정렬(시즌미반영)'!AJ85/'Calc_오픈정렬(시즌미반영)'!$F85*100)</f>
        <v>128.78317612681494</v>
      </c>
      <c r="AK85">
        <f>IF(OR('Calc_오픈정렬(시즌미반영)'!$F85="",'Calc_오픈정렬(시즌미반영)'!AK85=""),"",'Calc_오픈정렬(시즌미반영)'!AK85/'Calc_오픈정렬(시즌미반영)'!$F85*100)</f>
        <v>143.52980363063784</v>
      </c>
      <c r="AL85">
        <f>IF(OR('Calc_오픈정렬(시즌미반영)'!$F85="",'Calc_오픈정렬(시즌미반영)'!AL85=""),"",'Calc_오픈정렬(시즌미반영)'!AL85/'Calc_오픈정렬(시즌미반영)'!$F85*100)</f>
        <v>129.82533169818367</v>
      </c>
      <c r="AM85">
        <f>IF(OR('Calc_오픈정렬(시즌미반영)'!$F85="",'Calc_오픈정렬(시즌미반영)'!AM85=""),"",'Calc_오픈정렬(시즌미반영)'!AM85/'Calc_오픈정렬(시즌미반영)'!$F85*100)</f>
        <v>117.52133517035332</v>
      </c>
      <c r="AN85">
        <f>IF(OR('Calc_오픈정렬(시즌미반영)'!$F85="",'Calc_오픈정렬(시즌미반영)'!AN85=""),"",'Calc_오픈정렬(시즌미반영)'!AN85/'Calc_오픈정렬(시즌미반영)'!$F85*100)</f>
        <v>133.75675634756016</v>
      </c>
      <c r="AO85">
        <f>IF(OR('Calc_오픈정렬(시즌미반영)'!$F85="",'Calc_오픈정렬(시즌미반영)'!AO85=""),"",'Calc_오픈정렬(시즌미반영)'!AO85/'Calc_오픈정렬(시즌미반영)'!$F85*100)</f>
        <v>157.68596042332209</v>
      </c>
      <c r="AP85">
        <f>IF(OR('Calc_오픈정렬(시즌미반영)'!$F85="",'Calc_오픈정렬(시즌미반영)'!AP85=""),"",'Calc_오픈정렬(시즌미반영)'!AP85/'Calc_오픈정렬(시즌미반영)'!$F85*100)</f>
        <v>210.15205882501374</v>
      </c>
      <c r="AQ85">
        <f>IF(OR('Calc_오픈정렬(시즌미반영)'!$F85="",'Calc_오픈정렬(시즌미반영)'!AQ85=""),"",'Calc_오픈정렬(시즌미반영)'!AQ85/'Calc_오픈정렬(시즌미반영)'!$F85*100)</f>
        <v>164.43599953569824</v>
      </c>
      <c r="AR85" t="str">
        <f>IF(OR('Calc_오픈정렬(시즌미반영)'!$F85="",'Calc_오픈정렬(시즌미반영)'!AR85=""),"",'Calc_오픈정렬(시즌미반영)'!AR85/'Calc_오픈정렬(시즌미반영)'!$F85*100)</f>
        <v/>
      </c>
      <c r="AS85" t="str">
        <f>IF(OR('Calc_오픈정렬(시즌미반영)'!$F85="",'Calc_오픈정렬(시즌미반영)'!AS85=""),"",'Calc_오픈정렬(시즌미반영)'!AS85/'Calc_오픈정렬(시즌미반영)'!$F85*100)</f>
        <v/>
      </c>
      <c r="AT85" t="str">
        <f>IF(OR('Calc_오픈정렬(시즌미반영)'!$F85="",'Calc_오픈정렬(시즌미반영)'!AT85=""),"",'Calc_오픈정렬(시즌미반영)'!AT85/'Calc_오픈정렬(시즌미반영)'!$F85*100)</f>
        <v/>
      </c>
      <c r="AU85" t="str">
        <f>IF(OR('Calc_오픈정렬(시즌미반영)'!$F85="",'Calc_오픈정렬(시즌미반영)'!AU85=""),"",'Calc_오픈정렬(시즌미반영)'!AU85/'Calc_오픈정렬(시즌미반영)'!$F85*100)</f>
        <v/>
      </c>
      <c r="AV85" t="str">
        <f>IF(OR('Calc_오픈정렬(시즌미반영)'!$F85="",'Calc_오픈정렬(시즌미반영)'!AV85=""),"",'Calc_오픈정렬(시즌미반영)'!AV85/'Calc_오픈정렬(시즌미반영)'!$F85*100)</f>
        <v/>
      </c>
      <c r="AW85" t="str">
        <f>IF(OR('Calc_오픈정렬(시즌미반영)'!$F85="",'Calc_오픈정렬(시즌미반영)'!AW85=""),"",'Calc_오픈정렬(시즌미반영)'!AW85/'Calc_오픈정렬(시즌미반영)'!$F85*100)</f>
        <v/>
      </c>
      <c r="AX85" t="str">
        <f>IF(OR('Calc_오픈정렬(시즌미반영)'!$F85="",'Calc_오픈정렬(시즌미반영)'!AX85=""),"",'Calc_오픈정렬(시즌미반영)'!AX85/'Calc_오픈정렬(시즌미반영)'!$F85*100)</f>
        <v/>
      </c>
      <c r="AY85" t="str">
        <f>IF(OR('Calc_오픈정렬(시즌미반영)'!$F85="",'Calc_오픈정렬(시즌미반영)'!AY85=""),"",'Calc_오픈정렬(시즌미반영)'!AY85/'Calc_오픈정렬(시즌미반영)'!$F85*100)</f>
        <v/>
      </c>
      <c r="AZ85" t="str">
        <f>IF(OR('Calc_오픈정렬(시즌미반영)'!$F85="",'Calc_오픈정렬(시즌미반영)'!AZ85=""),"",'Calc_오픈정렬(시즌미반영)'!AZ85/'Calc_오픈정렬(시즌미반영)'!$F85*100)</f>
        <v/>
      </c>
      <c r="BA85" t="str">
        <f>IF(OR('Calc_오픈정렬(시즌미반영)'!$F85="",'Calc_오픈정렬(시즌미반영)'!BA85=""),"",'Calc_오픈정렬(시즌미반영)'!BA85/'Calc_오픈정렬(시즌미반영)'!$F85*100)</f>
        <v/>
      </c>
      <c r="BB85" t="str">
        <f>IF(OR('Calc_오픈정렬(시즌미반영)'!$F85="",'Calc_오픈정렬(시즌미반영)'!BB85=""),"",'Calc_오픈정렬(시즌미반영)'!BB85/'Calc_오픈정렬(시즌미반영)'!$F85*100)</f>
        <v/>
      </c>
      <c r="BC85" t="str">
        <f>IF(OR('Calc_오픈정렬(시즌미반영)'!$F85="",'Calc_오픈정렬(시즌미반영)'!BC85=""),"",'Calc_오픈정렬(시즌미반영)'!BC85/'Calc_오픈정렬(시즌미반영)'!$F85*100)</f>
        <v/>
      </c>
      <c r="BD85" t="str">
        <f>IF(OR('Calc_오픈정렬(시즌미반영)'!$F85="",'Calc_오픈정렬(시즌미반영)'!BD85=""),"",'Calc_오픈정렬(시즌미반영)'!BD85/'Calc_오픈정렬(시즌미반영)'!$F85*100)</f>
        <v/>
      </c>
      <c r="BE85" t="str">
        <f>IF(OR('Calc_오픈정렬(시즌미반영)'!$F85="",'Calc_오픈정렬(시즌미반영)'!BE85=""),"",'Calc_오픈정렬(시즌미반영)'!BE85/'Calc_오픈정렬(시즌미반영)'!$F85*100)</f>
        <v/>
      </c>
      <c r="BF85" t="str">
        <f>IF(OR('Calc_오픈정렬(시즌미반영)'!$F85="",'Calc_오픈정렬(시즌미반영)'!BF85=""),"",'Calc_오픈정렬(시즌미반영)'!BF85/'Calc_오픈정렬(시즌미반영)'!$F85*100)</f>
        <v/>
      </c>
      <c r="BG85" t="str">
        <f>IF(OR('Calc_오픈정렬(시즌미반영)'!$F85="",'Calc_오픈정렬(시즌미반영)'!BG85=""),"",'Calc_오픈정렬(시즌미반영)'!BG85/'Calc_오픈정렬(시즌미반영)'!$F85*100)</f>
        <v/>
      </c>
      <c r="BH85" t="str">
        <f>IF(OR('Calc_오픈정렬(시즌미반영)'!$F85="",'Calc_오픈정렬(시즌미반영)'!BH85=""),"",'Calc_오픈정렬(시즌미반영)'!BH85/'Calc_오픈정렬(시즌미반영)'!$F85*100)</f>
        <v/>
      </c>
      <c r="BI85" t="str">
        <f>IF(OR('Calc_오픈정렬(시즌미반영)'!$F85="",'Calc_오픈정렬(시즌미반영)'!BI85=""),"",'Calc_오픈정렬(시즌미반영)'!BI85/'Calc_오픈정렬(시즌미반영)'!$F85*100)</f>
        <v/>
      </c>
      <c r="BJ85" t="str">
        <f>IF(OR('Calc_오픈정렬(시즌미반영)'!$F85="",'Calc_오픈정렬(시즌미반영)'!BJ85=""),"",'Calc_오픈정렬(시즌미반영)'!BJ85/'Calc_오픈정렬(시즌미반영)'!$F85*100)</f>
        <v/>
      </c>
      <c r="BK85" t="str">
        <f>IF(OR('Calc_오픈정렬(시즌미반영)'!$F85="",'Calc_오픈정렬(시즌미반영)'!BK85=""),"",'Calc_오픈정렬(시즌미반영)'!BK85/'Calc_오픈정렬(시즌미반영)'!$F85*100)</f>
        <v/>
      </c>
      <c r="BL85" t="str">
        <f>IF(OR('Calc_오픈정렬(시즌미반영)'!$F85="",'Calc_오픈정렬(시즌미반영)'!BL85=""),"",'Calc_오픈정렬(시즌미반영)'!BL85/'Calc_오픈정렬(시즌미반영)'!$F85*100)</f>
        <v/>
      </c>
      <c r="BM85" t="str">
        <f>IF(OR('Calc_오픈정렬(시즌미반영)'!$F85="",'Calc_오픈정렬(시즌미반영)'!BM85=""),"",'Calc_오픈정렬(시즌미반영)'!BM85/'Calc_오픈정렬(시즌미반영)'!$F85*100)</f>
        <v/>
      </c>
      <c r="BN85" t="str">
        <f>IF(OR('Calc_오픈정렬(시즌미반영)'!$F85="",'Calc_오픈정렬(시즌미반영)'!BN85=""),"",'Calc_오픈정렬(시즌미반영)'!BN85/'Calc_오픈정렬(시즌미반영)'!$F85*100)</f>
        <v/>
      </c>
    </row>
    <row r="86" spans="1:66" x14ac:dyDescent="0.3">
      <c r="A86" t="str">
        <f>'Calc_오픈정렬(시즌미반영)'!A86</f>
        <v>(1075) #연대동문점</v>
      </c>
      <c r="B86" t="str">
        <f>'Calc_오픈정렬(시즌미반영)'!B86</f>
        <v>150-1</v>
      </c>
      <c r="C86">
        <f>'Calc_오픈정렬(시즌미반영)'!C86</f>
        <v>1</v>
      </c>
      <c r="D86" t="str">
        <f>'Calc_오픈정렬(시즌미반영)'!D86</f>
        <v>1</v>
      </c>
      <c r="E86" s="1">
        <f>'Calc_오픈정렬(시즌미반영)'!E86</f>
        <v>45078</v>
      </c>
      <c r="F86">
        <f>'Calc_오픈정렬(시즌미반영)'!F86</f>
        <v>5568151.666666667</v>
      </c>
      <c r="G86">
        <f>IF(OR('Calc_오픈정렬(시즌미반영)'!$F86="",'Calc_오픈정렬(시즌미반영)'!G86=""),"",'Calc_오픈정렬(시즌미반영)'!G86/'Calc_오픈정렬(시즌미반영)'!$F86*100)</f>
        <v>74.250671452615478</v>
      </c>
      <c r="H86">
        <f>IF(OR('Calc_오픈정렬(시즌미반영)'!$F86="",'Calc_오픈정렬(시즌미반영)'!H86=""),"",'Calc_오픈정렬(시즌미반영)'!H86/'Calc_오픈정렬(시즌미반영)'!$F86*100)</f>
        <v>88.800023706250812</v>
      </c>
      <c r="I86">
        <f>IF(OR('Calc_오픈정렬(시즌미반영)'!$F86="",'Calc_오픈정렬(시즌미반영)'!I86=""),"",'Calc_오픈정렬(시즌미반영)'!I86/'Calc_오픈정렬(시즌미반영)'!$F86*100)</f>
        <v>93.843169382060054</v>
      </c>
      <c r="J86">
        <f>IF(OR('Calc_오픈정렬(시즌미반영)'!$F86="",'Calc_오픈정렬(시즌미반영)'!J86=""),"",'Calc_오픈정렬(시즌미반영)'!J86/'Calc_오픈정렬(시즌미반영)'!$F86*100)</f>
        <v>96.306643946180813</v>
      </c>
      <c r="K86">
        <f>IF(OR('Calc_오픈정렬(시즌미반영)'!$F86="",'Calc_오픈정렬(시즌미반영)'!K86=""),"",'Calc_오픈정렬(시즌미반영)'!K86/'Calc_오픈정렬(시즌미반영)'!$F86*100)</f>
        <v>116.6275703098365</v>
      </c>
      <c r="L86">
        <f>IF(OR('Calc_오픈정렬(시즌미반영)'!$F86="",'Calc_오픈정렬(시즌미반영)'!L86=""),"",'Calc_오픈정렬(시즌미반영)'!L86/'Calc_오픈정렬(시즌미반영)'!$F86*100)</f>
        <v>97.141750509070775</v>
      </c>
      <c r="M86">
        <f>IF(OR('Calc_오픈정렬(시즌미반영)'!$F86="",'Calc_오픈정렬(시즌미반영)'!M86=""),"",'Calc_오픈정렬(시즌미반영)'!M86/'Calc_오픈정렬(시즌미반영)'!$F86*100)</f>
        <v>105.86780592362935</v>
      </c>
      <c r="N86">
        <f>IF(OR('Calc_오픈정렬(시즌미반영)'!$F86="",'Calc_오픈정렬(시즌미반영)'!N86=""),"",'Calc_오픈정렬(시즌미반영)'!N86/'Calc_오픈정렬(시즌미반영)'!$F86*100)</f>
        <v>90.946157776473399</v>
      </c>
      <c r="O86">
        <f>IF(OR('Calc_오픈정렬(시즌미반영)'!$F86="",'Calc_오픈정렬(시즌미반영)'!O86=""),"",'Calc_오픈정렬(시즌미반영)'!O86/'Calc_오픈정렬(시즌미반영)'!$F86*100)</f>
        <v>93.110071534809123</v>
      </c>
      <c r="P86">
        <f>IF(OR('Calc_오픈정렬(시즌미반영)'!$F86="",'Calc_오픈정렬(시즌미반영)'!P86=""),"",'Calc_오픈정렬(시즌미반영)'!P86/'Calc_오픈정렬(시즌미반영)'!$F86*100)</f>
        <v>114.17810398483516</v>
      </c>
      <c r="Q86">
        <f>IF(OR('Calc_오픈정렬(시즌미반영)'!$F86="",'Calc_오픈정렬(시즌미반영)'!Q86=""),"",'Calc_오픈정렬(시즌미반영)'!Q86/'Calc_오픈정렬(시즌미반영)'!$F86*100)</f>
        <v>81.338122075817495</v>
      </c>
      <c r="R86">
        <f>IF(OR('Calc_오픈정렬(시즌미반영)'!$F86="",'Calc_오픈정렬(시즌미반영)'!R86=""),"",'Calc_오픈정렬(시즌미반영)'!R86/'Calc_오픈정렬(시즌미반영)'!$F86*100)</f>
        <v>94.038386765686155</v>
      </c>
      <c r="S86">
        <f>IF(OR('Calc_오픈정렬(시즌미반영)'!$F86="",'Calc_오픈정렬(시즌미반영)'!S86=""),"",'Calc_오픈정렬(시즌미반영)'!S86/'Calc_오픈정렬(시즌미반영)'!$F86*100)</f>
        <v>83.049461954909631</v>
      </c>
      <c r="T86">
        <f>IF(OR('Calc_오픈정렬(시즌미반영)'!$F86="",'Calc_오픈정렬(시즌미반영)'!T86=""),"",'Calc_오픈정렬(시즌미반영)'!T86/'Calc_오픈정렬(시즌미반영)'!$F86*100)</f>
        <v>91.690031192277743</v>
      </c>
      <c r="U86">
        <f>IF(OR('Calc_오픈정렬(시즌미반영)'!$F86="",'Calc_오픈정렬(시즌미반영)'!U86=""),"",'Calc_오픈정렬(시즌미반영)'!U86/'Calc_오픈정렬(시즌미반영)'!$F86*100)</f>
        <v>95.13731516532566</v>
      </c>
      <c r="V86">
        <f>IF(OR('Calc_오픈정렬(시즌미반영)'!$F86="",'Calc_오픈정렬(시즌미반영)'!V86=""),"",'Calc_오픈정렬(시즌미반영)'!V86/'Calc_오픈정렬(시즌미반영)'!$F86*100)</f>
        <v>84.065777662306246</v>
      </c>
      <c r="W86">
        <f>IF(OR('Calc_오픈정렬(시즌미반영)'!$F86="",'Calc_오픈정렬(시즌미반영)'!W86=""),"",'Calc_오픈정렬(시즌미반영)'!W86/'Calc_오픈정렬(시즌미반영)'!$F86*100)</f>
        <v>97.850244141458063</v>
      </c>
      <c r="X86">
        <f>IF(OR('Calc_오픈정렬(시즌미반영)'!$F86="",'Calc_오픈정렬(시즌미반영)'!X86=""),"",'Calc_오픈정렬(시즌미반영)'!X86/'Calc_오픈정렬(시즌미반영)'!$F86*100)</f>
        <v>86.496386742339098</v>
      </c>
      <c r="Y86">
        <f>IF(OR('Calc_오픈정렬(시즌미반영)'!$F86="",'Calc_오픈정렬(시즌미반영)'!Y86=""),"",'Calc_오픈정렬(시즌미반영)'!Y86/'Calc_오픈정렬(시즌미반영)'!$F86*100)</f>
        <v>81.59152752963206</v>
      </c>
      <c r="Z86">
        <f>IF(OR('Calc_오픈정렬(시즌미반영)'!$F86="",'Calc_오픈정렬(시즌미반영)'!Z86=""),"",'Calc_오픈정렬(시즌미반영)'!Z86/'Calc_오픈정렬(시즌미반영)'!$F86*100)</f>
        <v>68.77937651961706</v>
      </c>
      <c r="AA86">
        <f>IF(OR('Calc_오픈정렬(시즌미반영)'!$F86="",'Calc_오픈정렬(시즌미반영)'!AA86=""),"",'Calc_오픈정렬(시즌미반영)'!AA86/'Calc_오픈정렬(시즌미반영)'!$F86*100)</f>
        <v>72.965684902620282</v>
      </c>
      <c r="AB86">
        <f>IF(OR('Calc_오픈정렬(시즌미반영)'!$F86="",'Calc_오픈정렬(시즌미반영)'!AB86=""),"",'Calc_오픈정렬(시즌미반영)'!AB86/'Calc_오픈정렬(시즌미반영)'!$F86*100)</f>
        <v>90.040830425176992</v>
      </c>
      <c r="AC86">
        <f>IF(OR('Calc_오픈정렬(시즌미반영)'!$F86="",'Calc_오픈정렬(시즌미반영)'!AC86=""),"",'Calc_오픈정렬(시즌미반영)'!AC86/'Calc_오픈정렬(시즌미반영)'!$F86*100)</f>
        <v>77.136189118411821</v>
      </c>
      <c r="AD86">
        <f>IF(OR('Calc_오픈정렬(시즌미반영)'!$F86="",'Calc_오픈정렬(시즌미반영)'!AD86=""),"",'Calc_오픈정렬(시즌미반영)'!AD86/'Calc_오픈정렬(시즌미반영)'!$F86*100)</f>
        <v>93.669862321159229</v>
      </c>
      <c r="AE86">
        <f>IF(OR('Calc_오픈정렬(시즌미반영)'!$F86="",'Calc_오픈정렬(시즌미반영)'!AE86=""),"",'Calc_오픈정렬(시즌미반영)'!AE86/'Calc_오픈정렬(시즌미반영)'!$F86*100)</f>
        <v>89.961809589118587</v>
      </c>
      <c r="AF86">
        <f>IF(OR('Calc_오픈정렬(시즌미반영)'!$F86="",'Calc_오픈정렬(시즌미반영)'!AF86=""),"",'Calc_오픈정렬(시즌미반영)'!AF86/'Calc_오픈정렬(시즌미반영)'!$F86*100)</f>
        <v>88.772186820821148</v>
      </c>
      <c r="AG86">
        <f>IF(OR('Calc_오픈정렬(시즌미반영)'!$F86="",'Calc_오픈정렬(시즌미반영)'!AG86=""),"",'Calc_오픈정렬(시즌미반영)'!AG86/'Calc_오픈정렬(시즌미반영)'!$F86*100)</f>
        <v>94.1086075540926</v>
      </c>
      <c r="AH86">
        <f>IF(OR('Calc_오픈정렬(시즌미반영)'!$F86="",'Calc_오픈정렬(시즌미반영)'!AH86=""),"",'Calc_오픈정렬(시즌미반영)'!AH86/'Calc_오픈정렬(시즌미반영)'!$F86*100)</f>
        <v>95.895196820249438</v>
      </c>
      <c r="AI86">
        <f>IF(OR('Calc_오픈정렬(시즌미반영)'!$F86="",'Calc_오픈정렬(시즌미반영)'!AI86=""),"",'Calc_오픈정렬(시즌미반영)'!AI86/'Calc_오픈정렬(시즌미반영)'!$F86*100)</f>
        <v>95.277577149329318</v>
      </c>
      <c r="AJ86">
        <f>IF(OR('Calc_오픈정렬(시즌미반영)'!$F86="",'Calc_오픈정렬(시즌미반영)'!AJ86=""),"",'Calc_오픈정렬(시즌미반영)'!AJ86/'Calc_오픈정렬(시즌미반영)'!$F86*100)</f>
        <v>88.145407916630617</v>
      </c>
      <c r="AK86">
        <f>IF(OR('Calc_오픈정렬(시즌미반영)'!$F86="",'Calc_오픈정렬(시즌미반영)'!AK86=""),"",'Calc_오픈정렬(시즌미반영)'!AK86/'Calc_오픈정렬(시즌미반영)'!$F86*100)</f>
        <v>76.742521680593583</v>
      </c>
      <c r="AL86">
        <f>IF(OR('Calc_오픈정렬(시즌미반영)'!$F86="",'Calc_오픈정렬(시즌미반영)'!AL86=""),"",'Calc_오픈정렬(시즌미반영)'!AL86/'Calc_오픈정렬(시즌미반영)'!$F86*100)</f>
        <v>68.344043550058956</v>
      </c>
      <c r="AM86">
        <f>IF(OR('Calc_오픈정렬(시즌미반영)'!$F86="",'Calc_오픈정렬(시즌미반영)'!AM86=""),"",'Calc_오픈정렬(시즌미반영)'!AM86/'Calc_오픈정렬(시즌미반영)'!$F86*100)</f>
        <v>73.623533362806498</v>
      </c>
      <c r="AN86">
        <f>IF(OR('Calc_오픈정렬(시즌미반영)'!$F86="",'Calc_오픈정렬(시즌미반영)'!AN86=""),"",'Calc_오픈정렬(시즌미반영)'!AN86/'Calc_오픈정렬(시즌미반영)'!$F86*100)</f>
        <v>87.028161050450308</v>
      </c>
      <c r="AO86">
        <f>IF(OR('Calc_오픈정렬(시즌미반영)'!$F86="",'Calc_오픈정렬(시즌미반영)'!AO86=""),"",'Calc_오픈정렬(시즌미반영)'!AO86/'Calc_오픈정렬(시즌미반영)'!$F86*100)</f>
        <v>82.404723769796746</v>
      </c>
      <c r="AP86">
        <f>IF(OR('Calc_오픈정렬(시즌미반영)'!$F86="",'Calc_오픈정렬(시즌미반영)'!AP86=""),"",'Calc_오픈정렬(시즌미반영)'!AP86/'Calc_오픈정렬(시즌미반영)'!$F86*100)</f>
        <v>106.8334764588249</v>
      </c>
      <c r="AQ86">
        <f>IF(OR('Calc_오픈정렬(시즌미반영)'!$F86="",'Calc_오픈정렬(시즌미반영)'!AQ86=""),"",'Calc_오픈정렬(시즌미반영)'!AQ86/'Calc_오픈정렬(시즌미반영)'!$F86*100)</f>
        <v>87.323232036004754</v>
      </c>
      <c r="AR86" t="str">
        <f>IF(OR('Calc_오픈정렬(시즌미반영)'!$F86="",'Calc_오픈정렬(시즌미반영)'!AR86=""),"",'Calc_오픈정렬(시즌미반영)'!AR86/'Calc_오픈정렬(시즌미반영)'!$F86*100)</f>
        <v/>
      </c>
      <c r="AS86" t="str">
        <f>IF(OR('Calc_오픈정렬(시즌미반영)'!$F86="",'Calc_오픈정렬(시즌미반영)'!AS86=""),"",'Calc_오픈정렬(시즌미반영)'!AS86/'Calc_오픈정렬(시즌미반영)'!$F86*100)</f>
        <v/>
      </c>
      <c r="AT86" t="str">
        <f>IF(OR('Calc_오픈정렬(시즌미반영)'!$F86="",'Calc_오픈정렬(시즌미반영)'!AT86=""),"",'Calc_오픈정렬(시즌미반영)'!AT86/'Calc_오픈정렬(시즌미반영)'!$F86*100)</f>
        <v/>
      </c>
      <c r="AU86" t="str">
        <f>IF(OR('Calc_오픈정렬(시즌미반영)'!$F86="",'Calc_오픈정렬(시즌미반영)'!AU86=""),"",'Calc_오픈정렬(시즌미반영)'!AU86/'Calc_오픈정렬(시즌미반영)'!$F86*100)</f>
        <v/>
      </c>
      <c r="AV86" t="str">
        <f>IF(OR('Calc_오픈정렬(시즌미반영)'!$F86="",'Calc_오픈정렬(시즌미반영)'!AV86=""),"",'Calc_오픈정렬(시즌미반영)'!AV86/'Calc_오픈정렬(시즌미반영)'!$F86*100)</f>
        <v/>
      </c>
      <c r="AW86" t="str">
        <f>IF(OR('Calc_오픈정렬(시즌미반영)'!$F86="",'Calc_오픈정렬(시즌미반영)'!AW86=""),"",'Calc_오픈정렬(시즌미반영)'!AW86/'Calc_오픈정렬(시즌미반영)'!$F86*100)</f>
        <v/>
      </c>
      <c r="AX86" t="str">
        <f>IF(OR('Calc_오픈정렬(시즌미반영)'!$F86="",'Calc_오픈정렬(시즌미반영)'!AX86=""),"",'Calc_오픈정렬(시즌미반영)'!AX86/'Calc_오픈정렬(시즌미반영)'!$F86*100)</f>
        <v/>
      </c>
      <c r="AY86" t="str">
        <f>IF(OR('Calc_오픈정렬(시즌미반영)'!$F86="",'Calc_오픈정렬(시즌미반영)'!AY86=""),"",'Calc_오픈정렬(시즌미반영)'!AY86/'Calc_오픈정렬(시즌미반영)'!$F86*100)</f>
        <v/>
      </c>
      <c r="AZ86" t="str">
        <f>IF(OR('Calc_오픈정렬(시즌미반영)'!$F86="",'Calc_오픈정렬(시즌미반영)'!AZ86=""),"",'Calc_오픈정렬(시즌미반영)'!AZ86/'Calc_오픈정렬(시즌미반영)'!$F86*100)</f>
        <v/>
      </c>
      <c r="BA86" t="str">
        <f>IF(OR('Calc_오픈정렬(시즌미반영)'!$F86="",'Calc_오픈정렬(시즌미반영)'!BA86=""),"",'Calc_오픈정렬(시즌미반영)'!BA86/'Calc_오픈정렬(시즌미반영)'!$F86*100)</f>
        <v/>
      </c>
      <c r="BB86" t="str">
        <f>IF(OR('Calc_오픈정렬(시즌미반영)'!$F86="",'Calc_오픈정렬(시즌미반영)'!BB86=""),"",'Calc_오픈정렬(시즌미반영)'!BB86/'Calc_오픈정렬(시즌미반영)'!$F86*100)</f>
        <v/>
      </c>
      <c r="BC86" t="str">
        <f>IF(OR('Calc_오픈정렬(시즌미반영)'!$F86="",'Calc_오픈정렬(시즌미반영)'!BC86=""),"",'Calc_오픈정렬(시즌미반영)'!BC86/'Calc_오픈정렬(시즌미반영)'!$F86*100)</f>
        <v/>
      </c>
      <c r="BD86" t="str">
        <f>IF(OR('Calc_오픈정렬(시즌미반영)'!$F86="",'Calc_오픈정렬(시즌미반영)'!BD86=""),"",'Calc_오픈정렬(시즌미반영)'!BD86/'Calc_오픈정렬(시즌미반영)'!$F86*100)</f>
        <v/>
      </c>
      <c r="BE86" t="str">
        <f>IF(OR('Calc_오픈정렬(시즌미반영)'!$F86="",'Calc_오픈정렬(시즌미반영)'!BE86=""),"",'Calc_오픈정렬(시즌미반영)'!BE86/'Calc_오픈정렬(시즌미반영)'!$F86*100)</f>
        <v/>
      </c>
      <c r="BF86" t="str">
        <f>IF(OR('Calc_오픈정렬(시즌미반영)'!$F86="",'Calc_오픈정렬(시즌미반영)'!BF86=""),"",'Calc_오픈정렬(시즌미반영)'!BF86/'Calc_오픈정렬(시즌미반영)'!$F86*100)</f>
        <v/>
      </c>
      <c r="BG86" t="str">
        <f>IF(OR('Calc_오픈정렬(시즌미반영)'!$F86="",'Calc_오픈정렬(시즌미반영)'!BG86=""),"",'Calc_오픈정렬(시즌미반영)'!BG86/'Calc_오픈정렬(시즌미반영)'!$F86*100)</f>
        <v/>
      </c>
      <c r="BH86" t="str">
        <f>IF(OR('Calc_오픈정렬(시즌미반영)'!$F86="",'Calc_오픈정렬(시즌미반영)'!BH86=""),"",'Calc_오픈정렬(시즌미반영)'!BH86/'Calc_오픈정렬(시즌미반영)'!$F86*100)</f>
        <v/>
      </c>
      <c r="BI86" t="str">
        <f>IF(OR('Calc_오픈정렬(시즌미반영)'!$F86="",'Calc_오픈정렬(시즌미반영)'!BI86=""),"",'Calc_오픈정렬(시즌미반영)'!BI86/'Calc_오픈정렬(시즌미반영)'!$F86*100)</f>
        <v/>
      </c>
      <c r="BJ86" t="str">
        <f>IF(OR('Calc_오픈정렬(시즌미반영)'!$F86="",'Calc_오픈정렬(시즌미반영)'!BJ86=""),"",'Calc_오픈정렬(시즌미반영)'!BJ86/'Calc_오픈정렬(시즌미반영)'!$F86*100)</f>
        <v/>
      </c>
      <c r="BK86" t="str">
        <f>IF(OR('Calc_오픈정렬(시즌미반영)'!$F86="",'Calc_오픈정렬(시즌미반영)'!BK86=""),"",'Calc_오픈정렬(시즌미반영)'!BK86/'Calc_오픈정렬(시즌미반영)'!$F86*100)</f>
        <v/>
      </c>
      <c r="BL86" t="str">
        <f>IF(OR('Calc_오픈정렬(시즌미반영)'!$F86="",'Calc_오픈정렬(시즌미반영)'!BL86=""),"",'Calc_오픈정렬(시즌미반영)'!BL86/'Calc_오픈정렬(시즌미반영)'!$F86*100)</f>
        <v/>
      </c>
      <c r="BM86" t="str">
        <f>IF(OR('Calc_오픈정렬(시즌미반영)'!$F86="",'Calc_오픈정렬(시즌미반영)'!BM86=""),"",'Calc_오픈정렬(시즌미반영)'!BM86/'Calc_오픈정렬(시즌미반영)'!$F86*100)</f>
        <v/>
      </c>
      <c r="BN86" t="str">
        <f>IF(OR('Calc_오픈정렬(시즌미반영)'!$F86="",'Calc_오픈정렬(시즌미반영)'!BN86=""),"",'Calc_오픈정렬(시즌미반영)'!BN86/'Calc_오픈정렬(시즌미반영)'!$F86*100)</f>
        <v/>
      </c>
    </row>
    <row r="87" spans="1:66" x14ac:dyDescent="0.3">
      <c r="A87" t="str">
        <f>'Calc_오픈정렬(시즌미반영)'!A87</f>
        <v>(1076) #수원매탄스쿨점</v>
      </c>
      <c r="B87" t="str">
        <f>'Calc_오픈정렬(시즌미반영)'!B87</f>
        <v>150-0</v>
      </c>
      <c r="C87">
        <f>'Calc_오픈정렬(시즌미반영)'!C87</f>
        <v>0</v>
      </c>
      <c r="D87" t="str">
        <f>'Calc_오픈정렬(시즌미반영)'!D87</f>
        <v>0</v>
      </c>
      <c r="E87" s="1">
        <f>'Calc_오픈정렬(시즌미반영)'!E87</f>
        <v>45108</v>
      </c>
      <c r="F87">
        <f>'Calc_오픈정렬(시즌미반영)'!F87</f>
        <v>4832648.333333333</v>
      </c>
      <c r="G87">
        <f>IF(OR('Calc_오픈정렬(시즌미반영)'!$F87="",'Calc_오픈정렬(시즌미반영)'!G87=""),"",'Calc_오픈정렬(시즌미반영)'!G87/'Calc_오픈정렬(시즌미반영)'!$F87*100)</f>
        <v>71.086281538521504</v>
      </c>
      <c r="H87">
        <f>IF(OR('Calc_오픈정렬(시즌미반영)'!$F87="",'Calc_오픈정렬(시즌미반영)'!H87=""),"",'Calc_오픈정렬(시즌미반영)'!H87/'Calc_오픈정렬(시즌미반영)'!$F87*100)</f>
        <v>78.191288489506618</v>
      </c>
      <c r="I87">
        <f>IF(OR('Calc_오픈정렬(시즌미반영)'!$F87="",'Calc_오픈정렬(시즌미반영)'!I87=""),"",'Calc_오픈정렬(시즌미반영)'!I87/'Calc_오픈정렬(시즌미반영)'!$F87*100)</f>
        <v>91.295697424703988</v>
      </c>
      <c r="J87">
        <f>IF(OR('Calc_오픈정렬(시즌미반영)'!$F87="",'Calc_오픈정렬(시즌미반영)'!J87=""),"",'Calc_오픈정렬(시즌미반영)'!J87/'Calc_오픈정렬(시즌미반영)'!$F87*100)</f>
        <v>93.706383904753395</v>
      </c>
      <c r="K87">
        <f>IF(OR('Calc_오픈정렬(시즌미반영)'!$F87="",'Calc_오픈정렬(시즌미반영)'!K87=""),"",'Calc_오픈정렬(시즌미반영)'!K87/'Calc_오픈정렬(시즌미반영)'!$F87*100)</f>
        <v>94.844476234390456</v>
      </c>
      <c r="L87">
        <f>IF(OR('Calc_오픈정렬(시즌미반영)'!$F87="",'Calc_오픈정렬(시즌미반영)'!L87=""),"",'Calc_오픈정렬(시즌미반영)'!L87/'Calc_오픈정렬(시즌미반영)'!$F87*100)</f>
        <v>102.75918414644283</v>
      </c>
      <c r="M87">
        <f>IF(OR('Calc_오픈정렬(시즌미반영)'!$F87="",'Calc_오픈정렬(시즌미반영)'!M87=""),"",'Calc_오픈정렬(시즌미반영)'!M87/'Calc_오픈정렬(시즌미반영)'!$F87*100)</f>
        <v>99.672470822589005</v>
      </c>
      <c r="N87">
        <f>IF(OR('Calc_오픈정렬(시즌미반영)'!$F87="",'Calc_오픈정렬(시즌미반영)'!N87=""),"",'Calc_오픈정렬(시즌미반영)'!N87/'Calc_오픈정렬(시즌미반영)'!$F87*100)</f>
        <v>102.14792510248867</v>
      </c>
      <c r="O87">
        <f>IF(OR('Calc_오픈정렬(시즌미반영)'!$F87="",'Calc_오픈정렬(시즌미반영)'!O87=""),"",'Calc_오픈정렬(시즌미반영)'!O87/'Calc_오픈정렬(시즌미반영)'!$F87*100)</f>
        <v>106.86955978933568</v>
      </c>
      <c r="P87">
        <f>IF(OR('Calc_오픈정렬(시즌미반영)'!$F87="",'Calc_오픈정렬(시즌미반영)'!P87=""),"",'Calc_오픈정렬(시즌미반영)'!P87/'Calc_오픈정렬(시즌미반영)'!$F87*100)</f>
        <v>102.53839423449324</v>
      </c>
      <c r="Q87">
        <f>IF(OR('Calc_오픈정렬(시즌미반영)'!$F87="",'Calc_오픈정렬(시즌미반영)'!Q87=""),"",'Calc_오픈정렬(시즌미반영)'!Q87/'Calc_오픈정렬(시즌미반영)'!$F87*100)</f>
        <v>111.57422655417717</v>
      </c>
      <c r="R87">
        <f>IF(OR('Calc_오픈정렬(시즌미반영)'!$F87="",'Calc_오픈정렬(시즌미반영)'!R87=""),"",'Calc_오픈정렬(시즌미반영)'!R87/'Calc_오픈정렬(시즌미반영)'!$F87*100)</f>
        <v>117.48961663187438</v>
      </c>
      <c r="S87">
        <f>IF(OR('Calc_오픈정렬(시즌미반영)'!$F87="",'Calc_오픈정렬(시즌미반영)'!S87=""),"",'Calc_오픈정렬(시즌미반영)'!S87/'Calc_오픈정렬(시즌미반영)'!$F87*100)</f>
        <v>134.1608069281543</v>
      </c>
      <c r="T87">
        <f>IF(OR('Calc_오픈정렬(시즌미반영)'!$F87="",'Calc_오픈정렬(시즌미반영)'!T87=""),"",'Calc_오픈정렬(시즌미반영)'!T87/'Calc_오픈정렬(시즌미반영)'!$F87*100)</f>
        <v>119.6805478293648</v>
      </c>
      <c r="U87">
        <f>IF(OR('Calc_오픈정렬(시즌미반영)'!$F87="",'Calc_오픈정렬(시즌미반영)'!U87=""),"",'Calc_오픈정렬(시즌미반영)'!U87/'Calc_오픈정렬(시즌미반영)'!$F87*100)</f>
        <v>116.68074337431962</v>
      </c>
      <c r="V87">
        <f>IF(OR('Calc_오픈정렬(시즌미반영)'!$F87="",'Calc_오픈정렬(시즌미반영)'!V87=""),"",'Calc_오픈정렬(시즌미반영)'!V87/'Calc_오픈정렬(시즌미반영)'!$F87*100)</f>
        <v>150.68094133340969</v>
      </c>
      <c r="W87">
        <f>IF(OR('Calc_오픈정렬(시즌미반영)'!$F87="",'Calc_오픈정렬(시즌미반영)'!W87=""),"",'Calc_오픈정렬(시즌미반영)'!W87/'Calc_오픈정렬(시즌미반영)'!$F87*100)</f>
        <v>143.25313001256384</v>
      </c>
      <c r="X87">
        <f>IF(OR('Calc_오픈정렬(시즌미반영)'!$F87="",'Calc_오픈정렬(시즌미반영)'!X87=""),"",'Calc_오픈정렬(시즌미반영)'!X87/'Calc_오픈정렬(시즌미반영)'!$F87*100)</f>
        <v>135.83297494920831</v>
      </c>
      <c r="Y87">
        <f>IF(OR('Calc_오픈정렬(시즌미반영)'!$F87="",'Calc_오픈정렬(시즌미반영)'!Y87=""),"",'Calc_오픈정렬(시즌미반영)'!Y87/'Calc_오픈정렬(시즌미반영)'!$F87*100)</f>
        <v>135.89588041615553</v>
      </c>
      <c r="Z87">
        <f>IF(OR('Calc_오픈정렬(시즌미반영)'!$F87="",'Calc_오픈정렬(시즌미반영)'!Z87=""),"",'Calc_오픈정렬(시즌미반영)'!Z87/'Calc_오픈정렬(시즌미반영)'!$F87*100)</f>
        <v>128.30501150335445</v>
      </c>
      <c r="AA87">
        <f>IF(OR('Calc_오픈정렬(시즌미반영)'!$F87="",'Calc_오픈정렬(시즌미반영)'!AA87=""),"",'Calc_오픈정렬(시즌미반영)'!AA87/'Calc_오픈정렬(시즌미반영)'!$F87*100)</f>
        <v>150.45042590518864</v>
      </c>
      <c r="AB87">
        <f>IF(OR('Calc_오픈정렬(시즌미반영)'!$F87="",'Calc_오픈정렬(시즌미반영)'!AB87=""),"",'Calc_오픈정렬(시즌미반영)'!AB87/'Calc_오픈정렬(시즌미반영)'!$F87*100)</f>
        <v>124.61428154128052</v>
      </c>
      <c r="AC87">
        <f>IF(OR('Calc_오픈정렬(시즌미반영)'!$F87="",'Calc_오픈정렬(시즌미반영)'!AC87=""),"",'Calc_오픈정렬(시즌미반영)'!AC87/'Calc_오픈정렬(시즌미반영)'!$F87*100)</f>
        <v>148.3151577689114</v>
      </c>
      <c r="AD87">
        <f>IF(OR('Calc_오픈정렬(시즌미반영)'!$F87="",'Calc_오픈정렬(시즌미반영)'!AD87=""),"",'Calc_오픈정렬(시즌미반영)'!AD87/'Calc_오픈정렬(시즌미반영)'!$F87*100)</f>
        <v>147.47565948139547</v>
      </c>
      <c r="AE87">
        <f>IF(OR('Calc_오픈정렬(시즌미반영)'!$F87="",'Calc_오픈정렬(시즌미반영)'!AE87=""),"",'Calc_오픈정렬(시즌미반영)'!AE87/'Calc_오픈정렬(시즌미반영)'!$F87*100)</f>
        <v>130.57788534857872</v>
      </c>
      <c r="AF87">
        <f>IF(OR('Calc_오픈정렬(시즌미반영)'!$F87="",'Calc_오픈정렬(시즌미반영)'!AF87=""),"",'Calc_오픈정렬(시즌미반영)'!AF87/'Calc_오픈정렬(시즌미반영)'!$F87*100)</f>
        <v>98.633289062691304</v>
      </c>
      <c r="AG87">
        <f>IF(OR('Calc_오픈정렬(시즌미반영)'!$F87="",'Calc_오픈정렬(시즌미반영)'!AG87=""),"",'Calc_오픈정렬(시즌미반영)'!AG87/'Calc_오픈정렬(시즌미반영)'!$F87*100)</f>
        <v>71.407430501357254</v>
      </c>
      <c r="AH87">
        <f>IF(OR('Calc_오픈정렬(시즌미반영)'!$F87="",'Calc_오픈정렬(시즌미반영)'!AH87=""),"",'Calc_오픈정렬(시즌미반영)'!AH87/'Calc_오픈정렬(시즌미반영)'!$F87*100)</f>
        <v>83.21689729130577</v>
      </c>
      <c r="AI87">
        <f>IF(OR('Calc_오픈정렬(시즌미반영)'!$F87="",'Calc_오픈정렬(시즌미반영)'!AI87=""),"",'Calc_오픈정렬(시즌미반영)'!AI87/'Calc_오픈정렬(시즌미반영)'!$F87*100)</f>
        <v>74.68699874361505</v>
      </c>
      <c r="AJ87">
        <f>IF(OR('Calc_오픈정렬(시즌미반영)'!$F87="",'Calc_오픈정렬(시즌미반영)'!AJ87=""),"",'Calc_오픈정렬(시즌미반영)'!AJ87/'Calc_오픈정렬(시즌미반영)'!$F87*100)</f>
        <v>68.190146948412348</v>
      </c>
      <c r="AK87">
        <f>IF(OR('Calc_오픈정렬(시즌미반영)'!$F87="",'Calc_오픈정렬(시즌미반영)'!AK87=""),"",'Calc_오픈정렬(시즌미반영)'!AK87/'Calc_오픈정렬(시즌미반영)'!$F87*100)</f>
        <v>86.116135769586663</v>
      </c>
      <c r="AL87">
        <f>IF(OR('Calc_오픈정렬(시즌미반영)'!$F87="",'Calc_오픈정렬(시즌미반영)'!AL87=""),"",'Calc_오픈정렬(시즌미반영)'!AL87/'Calc_오픈정렬(시즌미반영)'!$F87*100)</f>
        <v>73.067596821480564</v>
      </c>
      <c r="AM87">
        <f>IF(OR('Calc_오픈정렬(시즌미반영)'!$F87="",'Calc_오픈정렬(시즌미반영)'!AM87=""),"",'Calc_오픈정렬(시즌미반영)'!AM87/'Calc_오픈정렬(시즌미반영)'!$F87*100)</f>
        <v>81.922989775447491</v>
      </c>
      <c r="AN87">
        <f>IF(OR('Calc_오픈정렬(시즌미반영)'!$F87="",'Calc_오픈정렬(시즌미반영)'!AN87=""),"",'Calc_오픈정렬(시즌미반영)'!AN87/'Calc_오픈정렬(시즌미반영)'!$F87*100)</f>
        <v>84.662688401701075</v>
      </c>
      <c r="AO87">
        <f>IF(OR('Calc_오픈정렬(시즌미반영)'!$F87="",'Calc_오픈정렬(시즌미반영)'!AO87=""),"",'Calc_오픈정렬(시즌미반영)'!AO87/'Calc_오픈정렬(시즌미반영)'!$F87*100)</f>
        <v>83.228692066358377</v>
      </c>
      <c r="AP87">
        <f>IF(OR('Calc_오픈정렬(시즌미반영)'!$F87="",'Calc_오픈정렬(시즌미반영)'!AP87=""),"",'Calc_오픈정렬(시즌미반영)'!AP87/'Calc_오픈정렬(시즌미반영)'!$F87*100)</f>
        <v>71.834318587910218</v>
      </c>
      <c r="AQ87" t="str">
        <f>IF(OR('Calc_오픈정렬(시즌미반영)'!$F87="",'Calc_오픈정렬(시즌미반영)'!AQ87=""),"",'Calc_오픈정렬(시즌미반영)'!AQ87/'Calc_오픈정렬(시즌미반영)'!$F87*100)</f>
        <v/>
      </c>
      <c r="AR87" t="str">
        <f>IF(OR('Calc_오픈정렬(시즌미반영)'!$F87="",'Calc_오픈정렬(시즌미반영)'!AR87=""),"",'Calc_오픈정렬(시즌미반영)'!AR87/'Calc_오픈정렬(시즌미반영)'!$F87*100)</f>
        <v/>
      </c>
      <c r="AS87" t="str">
        <f>IF(OR('Calc_오픈정렬(시즌미반영)'!$F87="",'Calc_오픈정렬(시즌미반영)'!AS87=""),"",'Calc_오픈정렬(시즌미반영)'!AS87/'Calc_오픈정렬(시즌미반영)'!$F87*100)</f>
        <v/>
      </c>
      <c r="AT87" t="str">
        <f>IF(OR('Calc_오픈정렬(시즌미반영)'!$F87="",'Calc_오픈정렬(시즌미반영)'!AT87=""),"",'Calc_오픈정렬(시즌미반영)'!AT87/'Calc_오픈정렬(시즌미반영)'!$F87*100)</f>
        <v/>
      </c>
      <c r="AU87" t="str">
        <f>IF(OR('Calc_오픈정렬(시즌미반영)'!$F87="",'Calc_오픈정렬(시즌미반영)'!AU87=""),"",'Calc_오픈정렬(시즌미반영)'!AU87/'Calc_오픈정렬(시즌미반영)'!$F87*100)</f>
        <v/>
      </c>
      <c r="AV87" t="str">
        <f>IF(OR('Calc_오픈정렬(시즌미반영)'!$F87="",'Calc_오픈정렬(시즌미반영)'!AV87=""),"",'Calc_오픈정렬(시즌미반영)'!AV87/'Calc_오픈정렬(시즌미반영)'!$F87*100)</f>
        <v/>
      </c>
      <c r="AW87" t="str">
        <f>IF(OR('Calc_오픈정렬(시즌미반영)'!$F87="",'Calc_오픈정렬(시즌미반영)'!AW87=""),"",'Calc_오픈정렬(시즌미반영)'!AW87/'Calc_오픈정렬(시즌미반영)'!$F87*100)</f>
        <v/>
      </c>
      <c r="AX87" t="str">
        <f>IF(OR('Calc_오픈정렬(시즌미반영)'!$F87="",'Calc_오픈정렬(시즌미반영)'!AX87=""),"",'Calc_오픈정렬(시즌미반영)'!AX87/'Calc_오픈정렬(시즌미반영)'!$F87*100)</f>
        <v/>
      </c>
      <c r="AY87" t="str">
        <f>IF(OR('Calc_오픈정렬(시즌미반영)'!$F87="",'Calc_오픈정렬(시즌미반영)'!AY87=""),"",'Calc_오픈정렬(시즌미반영)'!AY87/'Calc_오픈정렬(시즌미반영)'!$F87*100)</f>
        <v/>
      </c>
      <c r="AZ87" t="str">
        <f>IF(OR('Calc_오픈정렬(시즌미반영)'!$F87="",'Calc_오픈정렬(시즌미반영)'!AZ87=""),"",'Calc_오픈정렬(시즌미반영)'!AZ87/'Calc_오픈정렬(시즌미반영)'!$F87*100)</f>
        <v/>
      </c>
      <c r="BA87" t="str">
        <f>IF(OR('Calc_오픈정렬(시즌미반영)'!$F87="",'Calc_오픈정렬(시즌미반영)'!BA87=""),"",'Calc_오픈정렬(시즌미반영)'!BA87/'Calc_오픈정렬(시즌미반영)'!$F87*100)</f>
        <v/>
      </c>
      <c r="BB87" t="str">
        <f>IF(OR('Calc_오픈정렬(시즌미반영)'!$F87="",'Calc_오픈정렬(시즌미반영)'!BB87=""),"",'Calc_오픈정렬(시즌미반영)'!BB87/'Calc_오픈정렬(시즌미반영)'!$F87*100)</f>
        <v/>
      </c>
      <c r="BC87" t="str">
        <f>IF(OR('Calc_오픈정렬(시즌미반영)'!$F87="",'Calc_오픈정렬(시즌미반영)'!BC87=""),"",'Calc_오픈정렬(시즌미반영)'!BC87/'Calc_오픈정렬(시즌미반영)'!$F87*100)</f>
        <v/>
      </c>
      <c r="BD87" t="str">
        <f>IF(OR('Calc_오픈정렬(시즌미반영)'!$F87="",'Calc_오픈정렬(시즌미반영)'!BD87=""),"",'Calc_오픈정렬(시즌미반영)'!BD87/'Calc_오픈정렬(시즌미반영)'!$F87*100)</f>
        <v/>
      </c>
      <c r="BE87" t="str">
        <f>IF(OR('Calc_오픈정렬(시즌미반영)'!$F87="",'Calc_오픈정렬(시즌미반영)'!BE87=""),"",'Calc_오픈정렬(시즌미반영)'!BE87/'Calc_오픈정렬(시즌미반영)'!$F87*100)</f>
        <v/>
      </c>
      <c r="BF87" t="str">
        <f>IF(OR('Calc_오픈정렬(시즌미반영)'!$F87="",'Calc_오픈정렬(시즌미반영)'!BF87=""),"",'Calc_오픈정렬(시즌미반영)'!BF87/'Calc_오픈정렬(시즌미반영)'!$F87*100)</f>
        <v/>
      </c>
      <c r="BG87" t="str">
        <f>IF(OR('Calc_오픈정렬(시즌미반영)'!$F87="",'Calc_오픈정렬(시즌미반영)'!BG87=""),"",'Calc_오픈정렬(시즌미반영)'!BG87/'Calc_오픈정렬(시즌미반영)'!$F87*100)</f>
        <v/>
      </c>
      <c r="BH87" t="str">
        <f>IF(OR('Calc_오픈정렬(시즌미반영)'!$F87="",'Calc_오픈정렬(시즌미반영)'!BH87=""),"",'Calc_오픈정렬(시즌미반영)'!BH87/'Calc_오픈정렬(시즌미반영)'!$F87*100)</f>
        <v/>
      </c>
      <c r="BI87" t="str">
        <f>IF(OR('Calc_오픈정렬(시즌미반영)'!$F87="",'Calc_오픈정렬(시즌미반영)'!BI87=""),"",'Calc_오픈정렬(시즌미반영)'!BI87/'Calc_오픈정렬(시즌미반영)'!$F87*100)</f>
        <v/>
      </c>
      <c r="BJ87" t="str">
        <f>IF(OR('Calc_오픈정렬(시즌미반영)'!$F87="",'Calc_오픈정렬(시즌미반영)'!BJ87=""),"",'Calc_오픈정렬(시즌미반영)'!BJ87/'Calc_오픈정렬(시즌미반영)'!$F87*100)</f>
        <v/>
      </c>
      <c r="BK87" t="str">
        <f>IF(OR('Calc_오픈정렬(시즌미반영)'!$F87="",'Calc_오픈정렬(시즌미반영)'!BK87=""),"",'Calc_오픈정렬(시즌미반영)'!BK87/'Calc_오픈정렬(시즌미반영)'!$F87*100)</f>
        <v/>
      </c>
      <c r="BL87" t="str">
        <f>IF(OR('Calc_오픈정렬(시즌미반영)'!$F87="",'Calc_오픈정렬(시즌미반영)'!BL87=""),"",'Calc_오픈정렬(시즌미반영)'!BL87/'Calc_오픈정렬(시즌미반영)'!$F87*100)</f>
        <v/>
      </c>
      <c r="BM87" t="str">
        <f>IF(OR('Calc_오픈정렬(시즌미반영)'!$F87="",'Calc_오픈정렬(시즌미반영)'!BM87=""),"",'Calc_오픈정렬(시즌미반영)'!BM87/'Calc_오픈정렬(시즌미반영)'!$F87*100)</f>
        <v/>
      </c>
      <c r="BN87" t="str">
        <f>IF(OR('Calc_오픈정렬(시즌미반영)'!$F87="",'Calc_오픈정렬(시즌미반영)'!BN87=""),"",'Calc_오픈정렬(시즌미반영)'!BN87/'Calc_오픈정렬(시즌미반영)'!$F87*100)</f>
        <v/>
      </c>
    </row>
    <row r="88" spans="1:66" x14ac:dyDescent="0.3">
      <c r="A88" t="str">
        <f>'Calc_오픈정렬(시즌미반영)'!A88</f>
        <v>(1077) #양청송대공원점</v>
      </c>
      <c r="B88" t="str">
        <f>'Calc_오픈정렬(시즌미반영)'!B88</f>
        <v>150-0</v>
      </c>
      <c r="C88">
        <f>'Calc_오픈정렬(시즌미반영)'!C88</f>
        <v>0</v>
      </c>
      <c r="D88" t="str">
        <f>'Calc_오픈정렬(시즌미반영)'!D88</f>
        <v>0</v>
      </c>
      <c r="E88" s="1">
        <f>'Calc_오픈정렬(시즌미반영)'!E88</f>
        <v>45139</v>
      </c>
      <c r="F88">
        <f>'Calc_오픈정렬(시즌미반영)'!F88</f>
        <v>3669245</v>
      </c>
      <c r="G88">
        <f>IF(OR('Calc_오픈정렬(시즌미반영)'!$F88="",'Calc_오픈정렬(시즌미반영)'!G88=""),"",'Calc_오픈정렬(시즌미반영)'!G88/'Calc_오픈정렬(시즌미반영)'!$F88*100)</f>
        <v>53.627926180999083</v>
      </c>
      <c r="H88">
        <f>IF(OR('Calc_오픈정렬(시즌미반영)'!$F88="",'Calc_오픈정렬(시즌미반영)'!H88=""),"",'Calc_오픈정렬(시즌미반영)'!H88/'Calc_오픈정렬(시즌미반영)'!$F88*100)</f>
        <v>54.60959952251757</v>
      </c>
      <c r="I88">
        <f>IF(OR('Calc_오픈정렬(시즌미반영)'!$F88="",'Calc_오픈정렬(시즌미반영)'!I88=""),"",'Calc_오픈정렬(시즌미반영)'!I88/'Calc_오픈정렬(시즌미반영)'!$F88*100)</f>
        <v>85.237153692380858</v>
      </c>
      <c r="J88">
        <f>IF(OR('Calc_오픈정렬(시즌미반영)'!$F88="",'Calc_오픈정렬(시즌미반영)'!J88=""),"",'Calc_오픈정렬(시즌미반영)'!J88/'Calc_오픈정렬(시즌미반영)'!$F88*100)</f>
        <v>90.781618561856732</v>
      </c>
      <c r="K88">
        <f>IF(OR('Calc_오픈정렬(시즌미반영)'!$F88="",'Calc_오픈정렬(시즌미반영)'!K88=""),"",'Calc_오픈정렬(시즌미반영)'!K88/'Calc_오픈정렬(시즌미반영)'!$F88*100)</f>
        <v>95.404640464182691</v>
      </c>
      <c r="L88">
        <f>IF(OR('Calc_오픈정렬(시즌미반영)'!$F88="",'Calc_오픈정렬(시즌미반영)'!L88=""),"",'Calc_오픈정렬(시즌미반영)'!L88/'Calc_오픈정렬(시즌미반영)'!$F88*100)</f>
        <v>104.59972010590735</v>
      </c>
      <c r="M88">
        <f>IF(OR('Calc_오픈정렬(시즌미반영)'!$F88="",'Calc_오픈정렬(시즌미반영)'!M88=""),"",'Calc_오픈정렬(시즌미반영)'!M88/'Calc_오픈정렬(시즌미반영)'!$F88*100)</f>
        <v>99.314981692419011</v>
      </c>
      <c r="N88">
        <f>IF(OR('Calc_오픈정렬(시즌미반영)'!$F88="",'Calc_오픈정렬(시즌미반영)'!N88=""),"",'Calc_오픈정렬(시즌미반영)'!N88/'Calc_오픈정렬(시즌미반영)'!$F88*100)</f>
        <v>110.14500258227511</v>
      </c>
      <c r="O88">
        <f>IF(OR('Calc_오픈정렬(시즌미반영)'!$F88="",'Calc_오픈정렬(시즌미반영)'!O88=""),"",'Calc_오픈정렬(시즌미반영)'!O88/'Calc_오픈정렬(시즌미반영)'!$F88*100)</f>
        <v>99.754036593359118</v>
      </c>
      <c r="P88">
        <f>IF(OR('Calc_오픈정렬(시즌미반영)'!$F88="",'Calc_오픈정렬(시즌미반영)'!P88=""),"",'Calc_오픈정렬(시즌미반영)'!P88/'Calc_오픈정렬(시즌미반영)'!$F88*100)</f>
        <v>100.89432567190254</v>
      </c>
      <c r="Q88">
        <f>IF(OR('Calc_오픈정렬(시즌미반영)'!$F88="",'Calc_오픈정렬(시즌미반영)'!Q88=""),"",'Calc_오픈정렬(시즌미반영)'!Q88/'Calc_오픈정렬(시즌미반영)'!$F88*100)</f>
        <v>98.196222928695136</v>
      </c>
      <c r="R88">
        <f>IF(OR('Calc_오픈정렬(시즌미반영)'!$F88="",'Calc_오픈정렬(시즌미반영)'!R88=""),"",'Calc_오픈정렬(시즌미반영)'!R88/'Calc_오픈정렬(시즌미반영)'!$F88*100)</f>
        <v>104.32663940401908</v>
      </c>
      <c r="S88">
        <f>IF(OR('Calc_오픈정렬(시즌미반영)'!$F88="",'Calc_오픈정렬(시즌미반영)'!S88=""),"",'Calc_오픈정렬(시즌미반영)'!S88/'Calc_오픈정렬(시즌미반영)'!$F88*100)</f>
        <v>100.35634033704481</v>
      </c>
      <c r="T88">
        <f>IF(OR('Calc_오픈정렬(시즌미반영)'!$F88="",'Calc_오픈정렬(시즌미반영)'!T88=""),"",'Calc_오픈정렬(시즌미반영)'!T88/'Calc_오픈정렬(시즌미반영)'!$F88*100)</f>
        <v>96.40729904925945</v>
      </c>
      <c r="U88">
        <f>IF(OR('Calc_오픈정렬(시즌미반영)'!$F88="",'Calc_오픈정렬(시즌미반영)'!U88=""),"",'Calc_오픈정렬(시즌미반영)'!U88/'Calc_오픈정렬(시즌미반영)'!$F88*100)</f>
        <v>103.41555279083299</v>
      </c>
      <c r="V88">
        <f>IF(OR('Calc_오픈정렬(시즌미반영)'!$F88="",'Calc_오픈정렬(시즌미반영)'!V88=""),"",'Calc_오픈정렬(시즌미반영)'!V88/'Calc_오픈정렬(시즌미반영)'!$F88*100)</f>
        <v>96.641407155968054</v>
      </c>
      <c r="W88">
        <f>IF(OR('Calc_오픈정렬(시즌미반영)'!$F88="",'Calc_오픈정렬(시즌미반영)'!W88=""),"",'Calc_오픈정렬(시즌미반영)'!W88/'Calc_오픈정렬(시즌미반영)'!$F88*100)</f>
        <v>103.57280584970479</v>
      </c>
      <c r="X88">
        <f>IF(OR('Calc_오픈정렬(시즌미반영)'!$F88="",'Calc_오픈정렬(시즌미반영)'!X88=""),"",'Calc_오픈정렬(시즌미반영)'!X88/'Calc_오픈정렬(시즌미반영)'!$F88*100)</f>
        <v>118.72197141373771</v>
      </c>
      <c r="Y88">
        <f>IF(OR('Calc_오픈정렬(시즌미반영)'!$F88="",'Calc_오픈정렬(시즌미반영)'!Y88=""),"",'Calc_오픈정렬(시즌미반영)'!Y88/'Calc_오픈정렬(시즌미반영)'!$F88*100)</f>
        <v>100.35933822898171</v>
      </c>
      <c r="Z88">
        <f>IF(OR('Calc_오픈정렬(시즌미반영)'!$F88="",'Calc_오픈정렬(시즌미반영)'!Z88=""),"",'Calc_오픈정렬(시즌미반영)'!Z88/'Calc_오픈정렬(시즌미반영)'!$F88*100)</f>
        <v>132.34630012441249</v>
      </c>
      <c r="AA88">
        <f>IF(OR('Calc_오픈정렬(시즌미반영)'!$F88="",'Calc_오픈정렬(시즌미반영)'!AA88=""),"",'Calc_오픈정렬(시즌미반영)'!AA88/'Calc_오픈정렬(시즌미반영)'!$F88*100)</f>
        <v>107.63195153226346</v>
      </c>
      <c r="AB88">
        <f>IF(OR('Calc_오픈정렬(시즌미반영)'!$F88="",'Calc_오픈정렬(시즌미반영)'!AB88=""),"",'Calc_오픈정렬(시즌미반영)'!AB88/'Calc_오픈정렬(시즌미반영)'!$F88*100)</f>
        <v>133.9313673521392</v>
      </c>
      <c r="AC88">
        <f>IF(OR('Calc_오픈정렬(시즌미반영)'!$F88="",'Calc_오픈정렬(시즌미반영)'!AC88=""),"",'Calc_오픈정렬(시즌미반영)'!AC88/'Calc_오픈정렬(시즌미반영)'!$F88*100)</f>
        <v>119.48098314503393</v>
      </c>
      <c r="AD88">
        <f>IF(OR('Calc_오픈정렬(시즌미반영)'!$F88="",'Calc_오픈정렬(시즌미반영)'!AD88=""),"",'Calc_오픈정렬(시즌미반영)'!AD88/'Calc_오픈정렬(시즌미반영)'!$F88*100)</f>
        <v>118.23195234987034</v>
      </c>
      <c r="AE88">
        <f>IF(OR('Calc_오픈정렬(시즌미반영)'!$F88="",'Calc_오픈정렬(시즌미반영)'!AE88=""),"",'Calc_오픈정렬(시즌미반영)'!AE88/'Calc_오픈정렬(시즌미반영)'!$F88*100)</f>
        <v>105.10554623635106</v>
      </c>
      <c r="AF88">
        <f>IF(OR('Calc_오픈정렬(시즌미반영)'!$F88="",'Calc_오픈정렬(시즌미반영)'!AF88=""),"",'Calc_오픈정렬(시즌미반영)'!AF88/'Calc_오픈정렬(시즌미반영)'!$F88*100)</f>
        <v>113.16251708457735</v>
      </c>
      <c r="AG88">
        <f>IF(OR('Calc_오픈정렬(시즌미반영)'!$F88="",'Calc_오픈정렬(시즌미반영)'!AG88=""),"",'Calc_오픈정렬(시즌미반영)'!AG88/'Calc_오픈정렬(시즌미반영)'!$F88*100)</f>
        <v>130.54947271168865</v>
      </c>
      <c r="AH88">
        <f>IF(OR('Calc_오픈정렬(시즌미반영)'!$F88="",'Calc_오픈정렬(시즌미반영)'!AH88=""),"",'Calc_오픈정렬(시즌미반영)'!AH88/'Calc_오픈정렬(시즌미반영)'!$F88*100)</f>
        <v>138.95583423837874</v>
      </c>
      <c r="AI88">
        <f>IF(OR('Calc_오픈정렬(시즌미반영)'!$F88="",'Calc_오픈정렬(시즌미반영)'!AI88=""),"",'Calc_오픈정렬(시즌미반영)'!AI88/'Calc_오픈정렬(시즌미반영)'!$F88*100)</f>
        <v>119.70637011156246</v>
      </c>
      <c r="AJ88">
        <f>IF(OR('Calc_오픈정렬(시즌미반영)'!$F88="",'Calc_오픈정렬(시즌미반영)'!AJ88=""),"",'Calc_오픈정렬(시즌미반영)'!AJ88/'Calc_오픈정렬(시즌미반영)'!$F88*100)</f>
        <v>124.03832396037878</v>
      </c>
      <c r="AK88">
        <f>IF(OR('Calc_오픈정렬(시즌미반영)'!$F88="",'Calc_오픈정렬(시즌미반영)'!AK88=""),"",'Calc_오픈정렬(시즌미반영)'!AK88/'Calc_오픈정렬(시즌미반영)'!$F88*100)</f>
        <v>118.31943628730161</v>
      </c>
      <c r="AL88">
        <f>IF(OR('Calc_오픈정렬(시즌미반영)'!$F88="",'Calc_오픈정렬(시즌미반영)'!AL88=""),"",'Calc_오픈정렬(시즌미반영)'!AL88/'Calc_오픈정렬(시즌미반영)'!$F88*100)</f>
        <v>116.33810225264325</v>
      </c>
      <c r="AM88">
        <f>IF(OR('Calc_오픈정렬(시즌미반영)'!$F88="",'Calc_오픈정렬(시즌미반영)'!AM88=""),"",'Calc_오픈정렬(시즌미반영)'!AM88/'Calc_오픈정렬(시즌미반영)'!$F88*100)</f>
        <v>114.97106352941817</v>
      </c>
      <c r="AN88">
        <f>IF(OR('Calc_오픈정렬(시즌미반영)'!$F88="",'Calc_오픈정렬(시즌미반영)'!AN88=""),"",'Calc_오픈정렬(시즌미반영)'!AN88/'Calc_오픈정렬(시즌미반영)'!$F88*100)</f>
        <v>120.61772926037916</v>
      </c>
      <c r="AO88">
        <f>IF(OR('Calc_오픈정렬(시즌미반영)'!$F88="",'Calc_오픈정렬(시즌미반영)'!AO88=""),"",'Calc_오픈정렬(시즌미반영)'!AO88/'Calc_오픈정렬(시즌미반영)'!$F88*100)</f>
        <v>89.491434886468468</v>
      </c>
      <c r="AP88" t="str">
        <f>IF(OR('Calc_오픈정렬(시즌미반영)'!$F88="",'Calc_오픈정렬(시즌미반영)'!AP88=""),"",'Calc_오픈정렬(시즌미반영)'!AP88/'Calc_오픈정렬(시즌미반영)'!$F88*100)</f>
        <v/>
      </c>
      <c r="AQ88" t="str">
        <f>IF(OR('Calc_오픈정렬(시즌미반영)'!$F88="",'Calc_오픈정렬(시즌미반영)'!AQ88=""),"",'Calc_오픈정렬(시즌미반영)'!AQ88/'Calc_오픈정렬(시즌미반영)'!$F88*100)</f>
        <v/>
      </c>
      <c r="AR88" t="str">
        <f>IF(OR('Calc_오픈정렬(시즌미반영)'!$F88="",'Calc_오픈정렬(시즌미반영)'!AR88=""),"",'Calc_오픈정렬(시즌미반영)'!AR88/'Calc_오픈정렬(시즌미반영)'!$F88*100)</f>
        <v/>
      </c>
      <c r="AS88" t="str">
        <f>IF(OR('Calc_오픈정렬(시즌미반영)'!$F88="",'Calc_오픈정렬(시즌미반영)'!AS88=""),"",'Calc_오픈정렬(시즌미반영)'!AS88/'Calc_오픈정렬(시즌미반영)'!$F88*100)</f>
        <v/>
      </c>
      <c r="AT88" t="str">
        <f>IF(OR('Calc_오픈정렬(시즌미반영)'!$F88="",'Calc_오픈정렬(시즌미반영)'!AT88=""),"",'Calc_오픈정렬(시즌미반영)'!AT88/'Calc_오픈정렬(시즌미반영)'!$F88*100)</f>
        <v/>
      </c>
      <c r="AU88" t="str">
        <f>IF(OR('Calc_오픈정렬(시즌미반영)'!$F88="",'Calc_오픈정렬(시즌미반영)'!AU88=""),"",'Calc_오픈정렬(시즌미반영)'!AU88/'Calc_오픈정렬(시즌미반영)'!$F88*100)</f>
        <v/>
      </c>
      <c r="AV88" t="str">
        <f>IF(OR('Calc_오픈정렬(시즌미반영)'!$F88="",'Calc_오픈정렬(시즌미반영)'!AV88=""),"",'Calc_오픈정렬(시즌미반영)'!AV88/'Calc_오픈정렬(시즌미반영)'!$F88*100)</f>
        <v/>
      </c>
      <c r="AW88" t="str">
        <f>IF(OR('Calc_오픈정렬(시즌미반영)'!$F88="",'Calc_오픈정렬(시즌미반영)'!AW88=""),"",'Calc_오픈정렬(시즌미반영)'!AW88/'Calc_오픈정렬(시즌미반영)'!$F88*100)</f>
        <v/>
      </c>
      <c r="AX88" t="str">
        <f>IF(OR('Calc_오픈정렬(시즌미반영)'!$F88="",'Calc_오픈정렬(시즌미반영)'!AX88=""),"",'Calc_오픈정렬(시즌미반영)'!AX88/'Calc_오픈정렬(시즌미반영)'!$F88*100)</f>
        <v/>
      </c>
      <c r="AY88" t="str">
        <f>IF(OR('Calc_오픈정렬(시즌미반영)'!$F88="",'Calc_오픈정렬(시즌미반영)'!AY88=""),"",'Calc_오픈정렬(시즌미반영)'!AY88/'Calc_오픈정렬(시즌미반영)'!$F88*100)</f>
        <v/>
      </c>
      <c r="AZ88" t="str">
        <f>IF(OR('Calc_오픈정렬(시즌미반영)'!$F88="",'Calc_오픈정렬(시즌미반영)'!AZ88=""),"",'Calc_오픈정렬(시즌미반영)'!AZ88/'Calc_오픈정렬(시즌미반영)'!$F88*100)</f>
        <v/>
      </c>
      <c r="BA88" t="str">
        <f>IF(OR('Calc_오픈정렬(시즌미반영)'!$F88="",'Calc_오픈정렬(시즌미반영)'!BA88=""),"",'Calc_오픈정렬(시즌미반영)'!BA88/'Calc_오픈정렬(시즌미반영)'!$F88*100)</f>
        <v/>
      </c>
      <c r="BB88" t="str">
        <f>IF(OR('Calc_오픈정렬(시즌미반영)'!$F88="",'Calc_오픈정렬(시즌미반영)'!BB88=""),"",'Calc_오픈정렬(시즌미반영)'!BB88/'Calc_오픈정렬(시즌미반영)'!$F88*100)</f>
        <v/>
      </c>
      <c r="BC88" t="str">
        <f>IF(OR('Calc_오픈정렬(시즌미반영)'!$F88="",'Calc_오픈정렬(시즌미반영)'!BC88=""),"",'Calc_오픈정렬(시즌미반영)'!BC88/'Calc_오픈정렬(시즌미반영)'!$F88*100)</f>
        <v/>
      </c>
      <c r="BD88" t="str">
        <f>IF(OR('Calc_오픈정렬(시즌미반영)'!$F88="",'Calc_오픈정렬(시즌미반영)'!BD88=""),"",'Calc_오픈정렬(시즌미반영)'!BD88/'Calc_오픈정렬(시즌미반영)'!$F88*100)</f>
        <v/>
      </c>
      <c r="BE88" t="str">
        <f>IF(OR('Calc_오픈정렬(시즌미반영)'!$F88="",'Calc_오픈정렬(시즌미반영)'!BE88=""),"",'Calc_오픈정렬(시즌미반영)'!BE88/'Calc_오픈정렬(시즌미반영)'!$F88*100)</f>
        <v/>
      </c>
      <c r="BF88" t="str">
        <f>IF(OR('Calc_오픈정렬(시즌미반영)'!$F88="",'Calc_오픈정렬(시즌미반영)'!BF88=""),"",'Calc_오픈정렬(시즌미반영)'!BF88/'Calc_오픈정렬(시즌미반영)'!$F88*100)</f>
        <v/>
      </c>
      <c r="BG88" t="str">
        <f>IF(OR('Calc_오픈정렬(시즌미반영)'!$F88="",'Calc_오픈정렬(시즌미반영)'!BG88=""),"",'Calc_오픈정렬(시즌미반영)'!BG88/'Calc_오픈정렬(시즌미반영)'!$F88*100)</f>
        <v/>
      </c>
      <c r="BH88" t="str">
        <f>IF(OR('Calc_오픈정렬(시즌미반영)'!$F88="",'Calc_오픈정렬(시즌미반영)'!BH88=""),"",'Calc_오픈정렬(시즌미반영)'!BH88/'Calc_오픈정렬(시즌미반영)'!$F88*100)</f>
        <v/>
      </c>
      <c r="BI88" t="str">
        <f>IF(OR('Calc_오픈정렬(시즌미반영)'!$F88="",'Calc_오픈정렬(시즌미반영)'!BI88=""),"",'Calc_오픈정렬(시즌미반영)'!BI88/'Calc_오픈정렬(시즌미반영)'!$F88*100)</f>
        <v/>
      </c>
      <c r="BJ88" t="str">
        <f>IF(OR('Calc_오픈정렬(시즌미반영)'!$F88="",'Calc_오픈정렬(시즌미반영)'!BJ88=""),"",'Calc_오픈정렬(시즌미반영)'!BJ88/'Calc_오픈정렬(시즌미반영)'!$F88*100)</f>
        <v/>
      </c>
      <c r="BK88" t="str">
        <f>IF(OR('Calc_오픈정렬(시즌미반영)'!$F88="",'Calc_오픈정렬(시즌미반영)'!BK88=""),"",'Calc_오픈정렬(시즌미반영)'!BK88/'Calc_오픈정렬(시즌미반영)'!$F88*100)</f>
        <v/>
      </c>
      <c r="BL88" t="str">
        <f>IF(OR('Calc_오픈정렬(시즌미반영)'!$F88="",'Calc_오픈정렬(시즌미반영)'!BL88=""),"",'Calc_오픈정렬(시즌미반영)'!BL88/'Calc_오픈정렬(시즌미반영)'!$F88*100)</f>
        <v/>
      </c>
      <c r="BM88" t="str">
        <f>IF(OR('Calc_오픈정렬(시즌미반영)'!$F88="",'Calc_오픈정렬(시즌미반영)'!BM88=""),"",'Calc_오픈정렬(시즌미반영)'!BM88/'Calc_오픈정렬(시즌미반영)'!$F88*100)</f>
        <v/>
      </c>
      <c r="BN88" t="str">
        <f>IF(OR('Calc_오픈정렬(시즌미반영)'!$F88="",'Calc_오픈정렬(시즌미반영)'!BN88=""),"",'Calc_오픈정렬(시즌미반영)'!BN88/'Calc_오픈정렬(시즌미반영)'!$F88*100)</f>
        <v/>
      </c>
    </row>
    <row r="89" spans="1:66" x14ac:dyDescent="0.3">
      <c r="A89" t="str">
        <f>'Calc_오픈정렬(시즌미반영)'!A89</f>
        <v>(1078) #오창양청파크점</v>
      </c>
      <c r="B89" t="str">
        <f>'Calc_오픈정렬(시즌미반영)'!B89</f>
        <v>150-0</v>
      </c>
      <c r="C89">
        <f>'Calc_오픈정렬(시즌미반영)'!C89</f>
        <v>0</v>
      </c>
      <c r="D89" t="str">
        <f>'Calc_오픈정렬(시즌미반영)'!D89</f>
        <v>0</v>
      </c>
      <c r="E89" s="1">
        <f>'Calc_오픈정렬(시즌미반영)'!E89</f>
        <v>45139</v>
      </c>
      <c r="F89">
        <f>'Calc_오픈정렬(시즌미반영)'!F89</f>
        <v>3511486.6666666665</v>
      </c>
      <c r="G89">
        <f>IF(OR('Calc_오픈정렬(시즌미반영)'!$F89="",'Calc_오픈정렬(시즌미반영)'!G89=""),"",'Calc_오픈정렬(시즌미반영)'!G89/'Calc_오픈정렬(시즌미반영)'!$F89*100)</f>
        <v>40.733174742701571</v>
      </c>
      <c r="H89">
        <f>IF(OR('Calc_오픈정렬(시즌미반영)'!$F89="",'Calc_오픈정렬(시즌미반영)'!H89=""),"",'Calc_오픈정렬(시즌미반영)'!H89/'Calc_오픈정렬(시즌미반영)'!$F89*100)</f>
        <v>57.44518466062808</v>
      </c>
      <c r="I89">
        <f>IF(OR('Calc_오픈정렬(시즌미반영)'!$F89="",'Calc_오픈정렬(시즌미반영)'!I89=""),"",'Calc_오픈정렬(시즌미반영)'!I89/'Calc_오픈정렬(시즌미반영)'!$F89*100)</f>
        <v>83.494550266458845</v>
      </c>
      <c r="J89">
        <f>IF(OR('Calc_오픈정렬(시즌미반영)'!$F89="",'Calc_오픈정렬(시즌미반영)'!J89=""),"",'Calc_오픈정렬(시즌미반영)'!J89/'Calc_오픈정렬(시즌미반영)'!$F89*100)</f>
        <v>89.862223597602537</v>
      </c>
      <c r="K89">
        <f>IF(OR('Calc_오픈정렬(시즌미반영)'!$F89="",'Calc_오픈정렬(시즌미반영)'!K89=""),"",'Calc_오픈정렬(시즌미반영)'!K89/'Calc_오픈정렬(시즌미반영)'!$F89*100)</f>
        <v>90.379668250674456</v>
      </c>
      <c r="L89">
        <f>IF(OR('Calc_오픈정렬(시즌미반영)'!$F89="",'Calc_오픈정렬(시즌미반영)'!L89=""),"",'Calc_오픈정렬(시즌미반영)'!L89/'Calc_오픈정렬(시즌미반영)'!$F89*100)</f>
        <v>110.05253235571639</v>
      </c>
      <c r="M89">
        <f>IF(OR('Calc_오픈정렬(시즌미반영)'!$F89="",'Calc_오픈정렬(시즌미반영)'!M89=""),"",'Calc_오픈정렬(시즌미반영)'!M89/'Calc_오픈정렬(시즌미반영)'!$F89*100)</f>
        <v>96.257235776679579</v>
      </c>
      <c r="N89">
        <f>IF(OR('Calc_오픈정렬(시즌미반영)'!$F89="",'Calc_오픈정렬(시즌미반영)'!N89=""),"",'Calc_오픈정렬(시즌미반영)'!N89/'Calc_오픈정렬(시즌미반영)'!$F89*100)</f>
        <v>113.7646353016671</v>
      </c>
      <c r="O89">
        <f>IF(OR('Calc_오픈정렬(시즌미반영)'!$F89="",'Calc_오픈정렬(시즌미반영)'!O89=""),"",'Calc_오픈정렬(시즌미반영)'!O89/'Calc_오픈정렬(시즌미반영)'!$F89*100)</f>
        <v>99.68370471765995</v>
      </c>
      <c r="P89">
        <f>IF(OR('Calc_오픈정렬(시즌미반영)'!$F89="",'Calc_오픈정렬(시즌미반영)'!P89=""),"",'Calc_오픈정렬(시즌미반영)'!P89/'Calc_오픈정렬(시즌미반영)'!$F89*100)</f>
        <v>108.76846084184666</v>
      </c>
      <c r="Q89">
        <f>IF(OR('Calc_오픈정렬(시즌미반영)'!$F89="",'Calc_오픈정렬(시즌미반영)'!Q89=""),"",'Calc_오픈정렬(시즌미반영)'!Q89/'Calc_오픈정렬(시즌미반영)'!$F89*100)</f>
        <v>102.62063741283369</v>
      </c>
      <c r="R89">
        <f>IF(OR('Calc_오픈정렬(시즌미반영)'!$F89="",'Calc_오픈정렬(시즌미반영)'!R89=""),"",'Calc_오픈정렬(시즌미반영)'!R89/'Calc_오픈정렬(시즌미반영)'!$F89*100)</f>
        <v>93.346787590441281</v>
      </c>
      <c r="S89">
        <f>IF(OR('Calc_오픈정렬(시즌미반영)'!$F89="",'Calc_오픈정렬(시즌미반영)'!S89=""),"",'Calc_오픈정렬(시즌미반영)'!S89/'Calc_오픈정렬(시즌미반영)'!$F89*100)</f>
        <v>106.3814376816657</v>
      </c>
      <c r="T89">
        <f>IF(OR('Calc_오픈정렬(시즌미반영)'!$F89="",'Calc_오픈정렬(시즌미반영)'!T89=""),"",'Calc_오픈정렬(시즌미반영)'!T89/'Calc_오픈정렬(시즌미반영)'!$F89*100)</f>
        <v>95.019583348363383</v>
      </c>
      <c r="U89">
        <f>IF(OR('Calc_오픈정렬(시즌미반영)'!$F89="",'Calc_오픈정렬(시즌미반영)'!U89=""),"",'Calc_오픈정렬(시즌미반영)'!U89/'Calc_오픈정렬(시즌미반영)'!$F89*100)</f>
        <v>112.69101596095101</v>
      </c>
      <c r="V89">
        <f>IF(OR('Calc_오픈정렬(시즌미반영)'!$F89="",'Calc_오픈정렬(시즌미반영)'!V89=""),"",'Calc_오픈정렬(시즌미반영)'!V89/'Calc_오픈정렬(시즌미반영)'!$F89*100)</f>
        <v>125.57558716820796</v>
      </c>
      <c r="W89">
        <f>IF(OR('Calc_오픈정렬(시즌미반영)'!$F89="",'Calc_오픈정렬(시즌미반영)'!W89=""),"",'Calc_오픈정렬(시즌미반영)'!W89/'Calc_오픈정렬(시즌미반영)'!$F89*100)</f>
        <v>135.7447842604177</v>
      </c>
      <c r="X89">
        <f>IF(OR('Calc_오픈정렬(시즌미반영)'!$F89="",'Calc_오픈정렬(시즌미반영)'!X89=""),"",'Calc_오픈정렬(시즌미반영)'!X89/'Calc_오픈정렬(시즌미반영)'!$F89*100)</f>
        <v>125.84441917288594</v>
      </c>
      <c r="Y89">
        <f>IF(OR('Calc_오픈정렬(시즌미반영)'!$F89="",'Calc_오픈정렬(시즌미반영)'!Y89=""),"",'Calc_오픈정렬(시즌미반영)'!Y89/'Calc_오픈정렬(시즌미반영)'!$F89*100)</f>
        <v>101.92150333287135</v>
      </c>
      <c r="Z89">
        <f>IF(OR('Calc_오픈정렬(시즌미반영)'!$F89="",'Calc_오픈정렬(시즌미반영)'!Z89=""),"",'Calc_오픈정렬(시즌미반영)'!Z89/'Calc_오픈정렬(시즌미반영)'!$F89*100)</f>
        <v>134.81469387135175</v>
      </c>
      <c r="AA89">
        <f>IF(OR('Calc_오픈정렬(시즌미반영)'!$F89="",'Calc_오픈정렬(시즌미반영)'!AA89=""),"",'Calc_오픈정렬(시즌미반영)'!AA89/'Calc_오픈정렬(시즌미반영)'!$F89*100)</f>
        <v>118.47887789217484</v>
      </c>
      <c r="AB89">
        <f>IF(OR('Calc_오픈정렬(시즌미반영)'!$F89="",'Calc_오픈정렬(시즌미반영)'!AB89=""),"",'Calc_오픈정렬(시즌미반영)'!AB89/'Calc_오픈정렬(시즌미반영)'!$F89*100)</f>
        <v>122.61985901508004</v>
      </c>
      <c r="AC89">
        <f>IF(OR('Calc_오픈정렬(시즌미반영)'!$F89="",'Calc_오픈정렬(시즌미반영)'!AC89=""),"",'Calc_오픈정렬(시즌미반영)'!AC89/'Calc_오픈정렬(시즌미반영)'!$F89*100)</f>
        <v>118.70214515029723</v>
      </c>
      <c r="AD89">
        <f>IF(OR('Calc_오픈정렬(시즌미반영)'!$F89="",'Calc_오픈정렬(시즌미반영)'!AD89=""),"",'Calc_오픈정렬(시즌미반영)'!AD89/'Calc_오픈정렬(시즌미반영)'!$F89*100)</f>
        <v>100.00037970622131</v>
      </c>
      <c r="AE89">
        <f>IF(OR('Calc_오픈정렬(시즌미반영)'!$F89="",'Calc_오픈정렬(시즌미반영)'!AE89=""),"",'Calc_오픈정렬(시즌미반영)'!AE89/'Calc_오픈정렬(시즌미반영)'!$F89*100)</f>
        <v>102.83279826398316</v>
      </c>
      <c r="AF89">
        <f>IF(OR('Calc_오픈정렬(시즌미반영)'!$F89="",'Calc_오픈정렬(시즌미반영)'!AF89=""),"",'Calc_오픈정렬(시즌미반영)'!AF89/'Calc_오픈정렬(시즌미반영)'!$F89*100)</f>
        <v>102.09664282744441</v>
      </c>
      <c r="AG89">
        <f>IF(OR('Calc_오픈정렬(시즌미반영)'!$F89="",'Calc_오픈정렬(시즌미반영)'!AG89=""),"",'Calc_오픈정렬(시즌미반영)'!AG89/'Calc_오픈정렬(시즌미반영)'!$F89*100)</f>
        <v>143.01606347169195</v>
      </c>
      <c r="AH89">
        <f>IF(OR('Calc_오픈정렬(시즌미반영)'!$F89="",'Calc_오픈정렬(시즌미반영)'!AH89=""),"",'Calc_오픈정렬(시즌미반영)'!AH89/'Calc_오픈정렬(시즌미반영)'!$F89*100)</f>
        <v>126.51678396424686</v>
      </c>
      <c r="AI89">
        <f>IF(OR('Calc_오픈정렬(시즌미반영)'!$F89="",'Calc_오픈정렬(시즌미반영)'!AI89=""),"",'Calc_오픈정렬(시즌미반영)'!AI89/'Calc_오픈정렬(시즌미반영)'!$F89*100)</f>
        <v>120.18129073535806</v>
      </c>
      <c r="AJ89">
        <f>IF(OR('Calc_오픈정렬(시즌미반영)'!$F89="",'Calc_오픈정렬(시즌미반영)'!AJ89=""),"",'Calc_오픈정렬(시즌미반영)'!AJ89/'Calc_오픈정렬(시즌미반영)'!$F89*100)</f>
        <v>132.91863085530727</v>
      </c>
      <c r="AK89">
        <f>IF(OR('Calc_오픈정렬(시즌미반영)'!$F89="",'Calc_오픈정렬(시즌미반영)'!AK89=""),"",'Calc_오픈정렬(시즌미반영)'!AK89/'Calc_오픈정렬(시즌미반영)'!$F89*100)</f>
        <v>120.16021704007609</v>
      </c>
      <c r="AL89">
        <f>IF(OR('Calc_오픈정렬(시즌미반영)'!$F89="",'Calc_오픈정렬(시즌미반영)'!AL89=""),"",'Calc_오픈정렬(시즌미반영)'!AL89/'Calc_오픈정렬(시즌미반영)'!$F89*100)</f>
        <v>126.51308182858922</v>
      </c>
      <c r="AM89">
        <f>IF(OR('Calc_오픈정렬(시즌미반영)'!$F89="",'Calc_오픈정렬(시즌미반영)'!AM89=""),"",'Calc_오픈정렬(시즌미반영)'!AM89/'Calc_오픈정렬(시즌미반영)'!$F89*100)</f>
        <v>130.5563835260659</v>
      </c>
      <c r="AN89">
        <f>IF(OR('Calc_오픈정렬(시즌미반영)'!$F89="",'Calc_오픈정렬(시즌미반영)'!AN89=""),"",'Calc_오픈정렬(시즌미반영)'!AN89/'Calc_오픈정렬(시즌미반영)'!$F89*100)</f>
        <v>135.58103595248357</v>
      </c>
      <c r="AO89">
        <f>IF(OR('Calc_오픈정렬(시즌미반영)'!$F89="",'Calc_오픈정렬(시즌미반영)'!AO89=""),"",'Calc_오픈정렬(시즌미반영)'!AO89/'Calc_오픈정렬(시즌미반영)'!$F89*100)</f>
        <v>97.559817968837521</v>
      </c>
      <c r="AP89" t="str">
        <f>IF(OR('Calc_오픈정렬(시즌미반영)'!$F89="",'Calc_오픈정렬(시즌미반영)'!AP89=""),"",'Calc_오픈정렬(시즌미반영)'!AP89/'Calc_오픈정렬(시즌미반영)'!$F89*100)</f>
        <v/>
      </c>
      <c r="AQ89" t="str">
        <f>IF(OR('Calc_오픈정렬(시즌미반영)'!$F89="",'Calc_오픈정렬(시즌미반영)'!AQ89=""),"",'Calc_오픈정렬(시즌미반영)'!AQ89/'Calc_오픈정렬(시즌미반영)'!$F89*100)</f>
        <v/>
      </c>
      <c r="AR89" t="str">
        <f>IF(OR('Calc_오픈정렬(시즌미반영)'!$F89="",'Calc_오픈정렬(시즌미반영)'!AR89=""),"",'Calc_오픈정렬(시즌미반영)'!AR89/'Calc_오픈정렬(시즌미반영)'!$F89*100)</f>
        <v/>
      </c>
      <c r="AS89" t="str">
        <f>IF(OR('Calc_오픈정렬(시즌미반영)'!$F89="",'Calc_오픈정렬(시즌미반영)'!AS89=""),"",'Calc_오픈정렬(시즌미반영)'!AS89/'Calc_오픈정렬(시즌미반영)'!$F89*100)</f>
        <v/>
      </c>
      <c r="AT89" t="str">
        <f>IF(OR('Calc_오픈정렬(시즌미반영)'!$F89="",'Calc_오픈정렬(시즌미반영)'!AT89=""),"",'Calc_오픈정렬(시즌미반영)'!AT89/'Calc_오픈정렬(시즌미반영)'!$F89*100)</f>
        <v/>
      </c>
      <c r="AU89" t="str">
        <f>IF(OR('Calc_오픈정렬(시즌미반영)'!$F89="",'Calc_오픈정렬(시즌미반영)'!AU89=""),"",'Calc_오픈정렬(시즌미반영)'!AU89/'Calc_오픈정렬(시즌미반영)'!$F89*100)</f>
        <v/>
      </c>
      <c r="AV89" t="str">
        <f>IF(OR('Calc_오픈정렬(시즌미반영)'!$F89="",'Calc_오픈정렬(시즌미반영)'!AV89=""),"",'Calc_오픈정렬(시즌미반영)'!AV89/'Calc_오픈정렬(시즌미반영)'!$F89*100)</f>
        <v/>
      </c>
      <c r="AW89" t="str">
        <f>IF(OR('Calc_오픈정렬(시즌미반영)'!$F89="",'Calc_오픈정렬(시즌미반영)'!AW89=""),"",'Calc_오픈정렬(시즌미반영)'!AW89/'Calc_오픈정렬(시즌미반영)'!$F89*100)</f>
        <v/>
      </c>
      <c r="AX89" t="str">
        <f>IF(OR('Calc_오픈정렬(시즌미반영)'!$F89="",'Calc_오픈정렬(시즌미반영)'!AX89=""),"",'Calc_오픈정렬(시즌미반영)'!AX89/'Calc_오픈정렬(시즌미반영)'!$F89*100)</f>
        <v/>
      </c>
      <c r="AY89" t="str">
        <f>IF(OR('Calc_오픈정렬(시즌미반영)'!$F89="",'Calc_오픈정렬(시즌미반영)'!AY89=""),"",'Calc_오픈정렬(시즌미반영)'!AY89/'Calc_오픈정렬(시즌미반영)'!$F89*100)</f>
        <v/>
      </c>
      <c r="AZ89" t="str">
        <f>IF(OR('Calc_오픈정렬(시즌미반영)'!$F89="",'Calc_오픈정렬(시즌미반영)'!AZ89=""),"",'Calc_오픈정렬(시즌미반영)'!AZ89/'Calc_오픈정렬(시즌미반영)'!$F89*100)</f>
        <v/>
      </c>
      <c r="BA89" t="str">
        <f>IF(OR('Calc_오픈정렬(시즌미반영)'!$F89="",'Calc_오픈정렬(시즌미반영)'!BA89=""),"",'Calc_오픈정렬(시즌미반영)'!BA89/'Calc_오픈정렬(시즌미반영)'!$F89*100)</f>
        <v/>
      </c>
      <c r="BB89" t="str">
        <f>IF(OR('Calc_오픈정렬(시즌미반영)'!$F89="",'Calc_오픈정렬(시즌미반영)'!BB89=""),"",'Calc_오픈정렬(시즌미반영)'!BB89/'Calc_오픈정렬(시즌미반영)'!$F89*100)</f>
        <v/>
      </c>
      <c r="BC89" t="str">
        <f>IF(OR('Calc_오픈정렬(시즌미반영)'!$F89="",'Calc_오픈정렬(시즌미반영)'!BC89=""),"",'Calc_오픈정렬(시즌미반영)'!BC89/'Calc_오픈정렬(시즌미반영)'!$F89*100)</f>
        <v/>
      </c>
      <c r="BD89" t="str">
        <f>IF(OR('Calc_오픈정렬(시즌미반영)'!$F89="",'Calc_오픈정렬(시즌미반영)'!BD89=""),"",'Calc_오픈정렬(시즌미반영)'!BD89/'Calc_오픈정렬(시즌미반영)'!$F89*100)</f>
        <v/>
      </c>
      <c r="BE89" t="str">
        <f>IF(OR('Calc_오픈정렬(시즌미반영)'!$F89="",'Calc_오픈정렬(시즌미반영)'!BE89=""),"",'Calc_오픈정렬(시즌미반영)'!BE89/'Calc_오픈정렬(시즌미반영)'!$F89*100)</f>
        <v/>
      </c>
      <c r="BF89" t="str">
        <f>IF(OR('Calc_오픈정렬(시즌미반영)'!$F89="",'Calc_오픈정렬(시즌미반영)'!BF89=""),"",'Calc_오픈정렬(시즌미반영)'!BF89/'Calc_오픈정렬(시즌미반영)'!$F89*100)</f>
        <v/>
      </c>
      <c r="BG89" t="str">
        <f>IF(OR('Calc_오픈정렬(시즌미반영)'!$F89="",'Calc_오픈정렬(시즌미반영)'!BG89=""),"",'Calc_오픈정렬(시즌미반영)'!BG89/'Calc_오픈정렬(시즌미반영)'!$F89*100)</f>
        <v/>
      </c>
      <c r="BH89" t="str">
        <f>IF(OR('Calc_오픈정렬(시즌미반영)'!$F89="",'Calc_오픈정렬(시즌미반영)'!BH89=""),"",'Calc_오픈정렬(시즌미반영)'!BH89/'Calc_오픈정렬(시즌미반영)'!$F89*100)</f>
        <v/>
      </c>
      <c r="BI89" t="str">
        <f>IF(OR('Calc_오픈정렬(시즌미반영)'!$F89="",'Calc_오픈정렬(시즌미반영)'!BI89=""),"",'Calc_오픈정렬(시즌미반영)'!BI89/'Calc_오픈정렬(시즌미반영)'!$F89*100)</f>
        <v/>
      </c>
      <c r="BJ89" t="str">
        <f>IF(OR('Calc_오픈정렬(시즌미반영)'!$F89="",'Calc_오픈정렬(시즌미반영)'!BJ89=""),"",'Calc_오픈정렬(시즌미반영)'!BJ89/'Calc_오픈정렬(시즌미반영)'!$F89*100)</f>
        <v/>
      </c>
      <c r="BK89" t="str">
        <f>IF(OR('Calc_오픈정렬(시즌미반영)'!$F89="",'Calc_오픈정렬(시즌미반영)'!BK89=""),"",'Calc_오픈정렬(시즌미반영)'!BK89/'Calc_오픈정렬(시즌미반영)'!$F89*100)</f>
        <v/>
      </c>
      <c r="BL89" t="str">
        <f>IF(OR('Calc_오픈정렬(시즌미반영)'!$F89="",'Calc_오픈정렬(시즌미반영)'!BL89=""),"",'Calc_오픈정렬(시즌미반영)'!BL89/'Calc_오픈정렬(시즌미반영)'!$F89*100)</f>
        <v/>
      </c>
      <c r="BM89" t="str">
        <f>IF(OR('Calc_오픈정렬(시즌미반영)'!$F89="",'Calc_오픈정렬(시즌미반영)'!BM89=""),"",'Calc_오픈정렬(시즌미반영)'!BM89/'Calc_오픈정렬(시즌미반영)'!$F89*100)</f>
        <v/>
      </c>
      <c r="BN89" t="str">
        <f>IF(OR('Calc_오픈정렬(시즌미반영)'!$F89="",'Calc_오픈정렬(시즌미반영)'!BN89=""),"",'Calc_오픈정렬(시즌미반영)'!BN89/'Calc_오픈정렬(시즌미반영)'!$F89*100)</f>
        <v/>
      </c>
    </row>
    <row r="90" spans="1:66" x14ac:dyDescent="0.3">
      <c r="A90" t="str">
        <f>'Calc_오픈정렬(시즌미반영)'!A90</f>
        <v>(1079) #충북대정문점</v>
      </c>
      <c r="B90" t="str">
        <f>'Calc_오픈정렬(시즌미반영)'!B90</f>
        <v>150-0</v>
      </c>
      <c r="C90">
        <f>'Calc_오픈정렬(시즌미반영)'!C90</f>
        <v>0</v>
      </c>
      <c r="D90" t="str">
        <f>'Calc_오픈정렬(시즌미반영)'!D90</f>
        <v>0</v>
      </c>
      <c r="E90" s="1">
        <f>'Calc_오픈정렬(시즌미반영)'!E90</f>
        <v>45139</v>
      </c>
      <c r="F90">
        <f>'Calc_오픈정렬(시즌미반영)'!F90</f>
        <v>3293793.3333333335</v>
      </c>
      <c r="G90">
        <f>IF(OR('Calc_오픈정렬(시즌미반영)'!$F90="",'Calc_오픈정렬(시즌미반영)'!G90=""),"",'Calc_오픈정렬(시즌미반영)'!G90/'Calc_오픈정렬(시즌미반영)'!$F90*100)</f>
        <v>61.689359178576261</v>
      </c>
      <c r="H90">
        <f>IF(OR('Calc_오픈정렬(시즌미반영)'!$F90="",'Calc_오픈정렬(시즌미반영)'!H90=""),"",'Calc_오픈정렬(시즌미반영)'!H90/'Calc_오픈정렬(시즌미반영)'!$F90*100)</f>
        <v>87.532207039907377</v>
      </c>
      <c r="I90">
        <f>IF(OR('Calc_오픈정렬(시즌미반영)'!$F90="",'Calc_오픈정렬(시즌미반영)'!I90=""),"",'Calc_오픈정렬(시즌미반영)'!I90/'Calc_오픈정렬(시즌미반영)'!$F90*100)</f>
        <v>100.78045779030865</v>
      </c>
      <c r="J90">
        <f>IF(OR('Calc_오픈정렬(시즌미반영)'!$F90="",'Calc_오픈정렬(시즌미반영)'!J90=""),"",'Calc_오픈정렬(시즌미반영)'!J90/'Calc_오픈정렬(시즌미반영)'!$F90*100)</f>
        <v>90.215131894532945</v>
      </c>
      <c r="K90">
        <f>IF(OR('Calc_오픈정렬(시즌미반영)'!$F90="",'Calc_오픈정렬(시즌미반영)'!K90=""),"",'Calc_오픈정렬(시즌미반영)'!K90/'Calc_오픈정렬(시즌미반영)'!$F90*100)</f>
        <v>99.317099433479939</v>
      </c>
      <c r="L90">
        <f>IF(OR('Calc_오픈정렬(시즌미반영)'!$F90="",'Calc_오픈정렬(시즌미반영)'!L90=""),"",'Calc_오픈정렬(시즌미반영)'!L90/'Calc_오픈정렬(시즌미반영)'!$F90*100)</f>
        <v>95.720334609133545</v>
      </c>
      <c r="M90">
        <f>IF(OR('Calc_오픈정렬(시즌미반영)'!$F90="",'Calc_오픈정렬(시즌미반영)'!M90=""),"",'Calc_오픈정렬(시즌미반영)'!M90/'Calc_오픈정렬(시즌미반영)'!$F90*100)</f>
        <v>92.598705848778209</v>
      </c>
      <c r="N90">
        <f>IF(OR('Calc_오픈정렬(시즌미반영)'!$F90="",'Calc_오픈정렬(시즌미반영)'!N90=""),"",'Calc_오픈정렬(시즌미반영)'!N90/'Calc_오픈정렬(시즌미반영)'!$F90*100)</f>
        <v>105.69394153448202</v>
      </c>
      <c r="O90">
        <f>IF(OR('Calc_오픈정렬(시즌미반영)'!$F90="",'Calc_오픈정렬(시즌미반영)'!O90=""),"",'Calc_오픈정렬(시즌미반영)'!O90/'Calc_오픈정렬(시즌미반영)'!$F90*100)</f>
        <v>116.45478667959333</v>
      </c>
      <c r="P90">
        <f>IF(OR('Calc_오픈정렬(시즌미반영)'!$F90="",'Calc_오픈정렬(시즌미반영)'!P90=""),"",'Calc_오픈정렬(시즌미반영)'!P90/'Calc_오픈정렬(시즌미반영)'!$F90*100)</f>
        <v>120.82269885380381</v>
      </c>
      <c r="Q90">
        <f>IF(OR('Calc_오픈정렬(시즌미반영)'!$F90="",'Calc_오픈정렬(시즌미반영)'!Q90=""),"",'Calc_오픈정렬(시즌미반영)'!Q90/'Calc_오픈정렬(시즌미반영)'!$F90*100)</f>
        <v>112.15670280871699</v>
      </c>
      <c r="R90">
        <f>IF(OR('Calc_오픈정렬(시즌미반영)'!$F90="",'Calc_오픈정렬(시즌미반영)'!R90=""),"",'Calc_오픈정렬(시즌미반영)'!R90/'Calc_오픈정렬(시즌미반영)'!$F90*100)</f>
        <v>114.98201668188047</v>
      </c>
      <c r="S90">
        <f>IF(OR('Calc_오픈정렬(시즌미반영)'!$F90="",'Calc_오픈정렬(시즌미반영)'!S90=""),"",'Calc_오픈정렬(시즌미반영)'!S90/'Calc_오픈정렬(시즌미반영)'!$F90*100)</f>
        <v>123.70326816699691</v>
      </c>
      <c r="T90">
        <f>IF(OR('Calc_오픈정렬(시즌미반영)'!$F90="",'Calc_오픈정렬(시즌미반영)'!T90=""),"",'Calc_오픈정렬(시즌미반영)'!T90/'Calc_오픈정렬(시즌미반영)'!$F90*100)</f>
        <v>114.08001716359455</v>
      </c>
      <c r="U90">
        <f>IF(OR('Calc_오픈정렬(시즌미반영)'!$F90="",'Calc_오픈정렬(시즌미반영)'!U90=""),"",'Calc_오픈정렬(시즌미반영)'!U90/'Calc_오픈정렬(시즌미반영)'!$F90*100)</f>
        <v>146.3185304076961</v>
      </c>
      <c r="V90">
        <f>IF(OR('Calc_오픈정렬(시즌미반영)'!$F90="",'Calc_오픈정렬(시즌미반영)'!V90=""),"",'Calc_오픈정렬(시즌미반영)'!V90/'Calc_오픈정렬(시즌미반영)'!$F90*100)</f>
        <v>127.14367831213858</v>
      </c>
      <c r="W90">
        <f>IF(OR('Calc_오픈정렬(시즌미반영)'!$F90="",'Calc_오픈정렬(시즌미반영)'!W90=""),"",'Calc_오픈정렬(시즌미반영)'!W90/'Calc_오픈정렬(시즌미반영)'!$F90*100)</f>
        <v>157.3374366738249</v>
      </c>
      <c r="X90">
        <f>IF(OR('Calc_오픈정렬(시즌미반영)'!$F90="",'Calc_오픈정렬(시즌미반영)'!X90=""),"",'Calc_오픈정렬(시즌미반영)'!X90/'Calc_오픈정렬(시즌미반영)'!$F90*100)</f>
        <v>133.69934158993985</v>
      </c>
      <c r="Y90">
        <f>IF(OR('Calc_오픈정렬(시즌미반영)'!$F90="",'Calc_오픈정렬(시즌미반영)'!Y90=""),"",'Calc_오픈정렬(시즌미반영)'!Y90/'Calc_오픈정렬(시즌미반영)'!$F90*100)</f>
        <v>115.76336503605771</v>
      </c>
      <c r="Z90">
        <f>IF(OR('Calc_오픈정렬(시즌미반영)'!$F90="",'Calc_오픈정렬(시즌미반영)'!Z90=""),"",'Calc_오픈정렬(시즌미반영)'!Z90/'Calc_오픈정렬(시즌미반영)'!$F90*100)</f>
        <v>162.2290611230415</v>
      </c>
      <c r="AA90">
        <f>IF(OR('Calc_오픈정렬(시즌미반영)'!$F90="",'Calc_오픈정렬(시즌미반영)'!AA90=""),"",'Calc_오픈정렬(시즌미반영)'!AA90/'Calc_오픈정렬(시즌미반영)'!$F90*100)</f>
        <v>140.48817068061342</v>
      </c>
      <c r="AB90">
        <f>IF(OR('Calc_오픈정렬(시즌미반영)'!$F90="",'Calc_오픈정렬(시즌미반영)'!AB90=""),"",'Calc_오픈정렬(시즌미반영)'!AB90/'Calc_오픈정렬(시즌미반영)'!$F90*100)</f>
        <v>168.7482922425815</v>
      </c>
      <c r="AC90">
        <f>IF(OR('Calc_오픈정렬(시즌미반영)'!$F90="",'Calc_오픈정렬(시즌미반영)'!AC90=""),"",'Calc_오픈정렬(시즌미반영)'!AC90/'Calc_오픈정렬(시즌미반영)'!$F90*100)</f>
        <v>160.36494902533855</v>
      </c>
      <c r="AD90">
        <f>IF(OR('Calc_오픈정렬(시즌미반영)'!$F90="",'Calc_오픈정렬(시즌미반영)'!AD90=""),"",'Calc_오픈정렬(시즌미반영)'!AD90/'Calc_오픈정렬(시즌미반영)'!$F90*100)</f>
        <v>162.06693801877873</v>
      </c>
      <c r="AE90">
        <f>IF(OR('Calc_오픈정렬(시즌미반영)'!$F90="",'Calc_오픈정렬(시즌미반영)'!AE90=""),"",'Calc_오픈정렬(시즌미반영)'!AE90/'Calc_오픈정렬(시즌미반영)'!$F90*100)</f>
        <v>172.46163997336404</v>
      </c>
      <c r="AF90">
        <f>IF(OR('Calc_오픈정렬(시즌미반영)'!$F90="",'Calc_오픈정렬(시즌미반영)'!AF90=""),"",'Calc_오픈정렬(시즌미반영)'!AF90/'Calc_오픈정렬(시즌미반영)'!$F90*100)</f>
        <v>172.19659602201313</v>
      </c>
      <c r="AG90">
        <f>IF(OR('Calc_오픈정렬(시즌미반영)'!$F90="",'Calc_오픈정렬(시즌미반영)'!AG90=""),"",'Calc_오픈정렬(시즌미반영)'!AG90/'Calc_오픈정렬(시즌미반영)'!$F90*100)</f>
        <v>173.30565163975072</v>
      </c>
      <c r="AH90">
        <f>IF(OR('Calc_오픈정렬(시즌미반영)'!$F90="",'Calc_오픈정렬(시즌미반영)'!AH90=""),"",'Calc_오픈정렬(시즌미반영)'!AH90/'Calc_오픈정렬(시즌미반영)'!$F90*100)</f>
        <v>183.89951605949776</v>
      </c>
      <c r="AI90">
        <f>IF(OR('Calc_오픈정렬(시즌미반영)'!$F90="",'Calc_오픈정렬(시즌미반영)'!AI90=""),"",'Calc_오픈정렬(시즌미반영)'!AI90/'Calc_오픈정렬(시즌미반영)'!$F90*100)</f>
        <v>184.89138156816151</v>
      </c>
      <c r="AJ90">
        <f>IF(OR('Calc_오픈정렬(시즌미반영)'!$F90="",'Calc_오픈정렬(시즌미반영)'!AJ90=""),"",'Calc_오픈정렬(시즌미반영)'!AJ90/'Calc_오픈정렬(시즌미반영)'!$F90*100)</f>
        <v>161.13123875410113</v>
      </c>
      <c r="AK90">
        <f>IF(OR('Calc_오픈정렬(시즌미반영)'!$F90="",'Calc_오픈정렬(시즌미반영)'!AK90=""),"",'Calc_오픈정렬(시즌미반영)'!AK90/'Calc_오픈정렬(시즌미반영)'!$F90*100)</f>
        <v>159.98089335700075</v>
      </c>
      <c r="AL90">
        <f>IF(OR('Calc_오픈정렬(시즌미반영)'!$F90="",'Calc_오픈정렬(시즌미반영)'!AL90=""),"",'Calc_오픈정렬(시즌미반영)'!AL90/'Calc_오픈정렬(시즌미반영)'!$F90*100)</f>
        <v>169.5953399221566</v>
      </c>
      <c r="AM90">
        <f>IF(OR('Calc_오픈정렬(시즌미반영)'!$F90="",'Calc_오픈정렬(시즌미반영)'!AM90=""),"",'Calc_오픈정렬(시즌미반영)'!AM90/'Calc_오픈정렬(시즌미반영)'!$F90*100)</f>
        <v>144.68788772418426</v>
      </c>
      <c r="AN90">
        <f>IF(OR('Calc_오픈정렬(시즌미반영)'!$F90="",'Calc_오픈정렬(시즌미반영)'!AN90=""),"",'Calc_오픈정렬(시즌미반영)'!AN90/'Calc_오픈정렬(시즌미반영)'!$F90*100)</f>
        <v>163.86122181314755</v>
      </c>
      <c r="AO90">
        <f>IF(OR('Calc_오픈정렬(시즌미반영)'!$F90="",'Calc_오픈정렬(시즌미반영)'!AO90=""),"",'Calc_오픈정렬(시즌미반영)'!AO90/'Calc_오픈정렬(시즌미반영)'!$F90*100)</f>
        <v>136.12906294464941</v>
      </c>
      <c r="AP90" t="str">
        <f>IF(OR('Calc_오픈정렬(시즌미반영)'!$F90="",'Calc_오픈정렬(시즌미반영)'!AP90=""),"",'Calc_오픈정렬(시즌미반영)'!AP90/'Calc_오픈정렬(시즌미반영)'!$F90*100)</f>
        <v/>
      </c>
      <c r="AQ90" t="str">
        <f>IF(OR('Calc_오픈정렬(시즌미반영)'!$F90="",'Calc_오픈정렬(시즌미반영)'!AQ90=""),"",'Calc_오픈정렬(시즌미반영)'!AQ90/'Calc_오픈정렬(시즌미반영)'!$F90*100)</f>
        <v/>
      </c>
      <c r="AR90" t="str">
        <f>IF(OR('Calc_오픈정렬(시즌미반영)'!$F90="",'Calc_오픈정렬(시즌미반영)'!AR90=""),"",'Calc_오픈정렬(시즌미반영)'!AR90/'Calc_오픈정렬(시즌미반영)'!$F90*100)</f>
        <v/>
      </c>
      <c r="AS90" t="str">
        <f>IF(OR('Calc_오픈정렬(시즌미반영)'!$F90="",'Calc_오픈정렬(시즌미반영)'!AS90=""),"",'Calc_오픈정렬(시즌미반영)'!AS90/'Calc_오픈정렬(시즌미반영)'!$F90*100)</f>
        <v/>
      </c>
      <c r="AT90" t="str">
        <f>IF(OR('Calc_오픈정렬(시즌미반영)'!$F90="",'Calc_오픈정렬(시즌미반영)'!AT90=""),"",'Calc_오픈정렬(시즌미반영)'!AT90/'Calc_오픈정렬(시즌미반영)'!$F90*100)</f>
        <v/>
      </c>
      <c r="AU90" t="str">
        <f>IF(OR('Calc_오픈정렬(시즌미반영)'!$F90="",'Calc_오픈정렬(시즌미반영)'!AU90=""),"",'Calc_오픈정렬(시즌미반영)'!AU90/'Calc_오픈정렬(시즌미반영)'!$F90*100)</f>
        <v/>
      </c>
      <c r="AV90" t="str">
        <f>IF(OR('Calc_오픈정렬(시즌미반영)'!$F90="",'Calc_오픈정렬(시즌미반영)'!AV90=""),"",'Calc_오픈정렬(시즌미반영)'!AV90/'Calc_오픈정렬(시즌미반영)'!$F90*100)</f>
        <v/>
      </c>
      <c r="AW90" t="str">
        <f>IF(OR('Calc_오픈정렬(시즌미반영)'!$F90="",'Calc_오픈정렬(시즌미반영)'!AW90=""),"",'Calc_오픈정렬(시즌미반영)'!AW90/'Calc_오픈정렬(시즌미반영)'!$F90*100)</f>
        <v/>
      </c>
      <c r="AX90" t="str">
        <f>IF(OR('Calc_오픈정렬(시즌미반영)'!$F90="",'Calc_오픈정렬(시즌미반영)'!AX90=""),"",'Calc_오픈정렬(시즌미반영)'!AX90/'Calc_오픈정렬(시즌미반영)'!$F90*100)</f>
        <v/>
      </c>
      <c r="AY90" t="str">
        <f>IF(OR('Calc_오픈정렬(시즌미반영)'!$F90="",'Calc_오픈정렬(시즌미반영)'!AY90=""),"",'Calc_오픈정렬(시즌미반영)'!AY90/'Calc_오픈정렬(시즌미반영)'!$F90*100)</f>
        <v/>
      </c>
      <c r="AZ90" t="str">
        <f>IF(OR('Calc_오픈정렬(시즌미반영)'!$F90="",'Calc_오픈정렬(시즌미반영)'!AZ90=""),"",'Calc_오픈정렬(시즌미반영)'!AZ90/'Calc_오픈정렬(시즌미반영)'!$F90*100)</f>
        <v/>
      </c>
      <c r="BA90" t="str">
        <f>IF(OR('Calc_오픈정렬(시즌미반영)'!$F90="",'Calc_오픈정렬(시즌미반영)'!BA90=""),"",'Calc_오픈정렬(시즌미반영)'!BA90/'Calc_오픈정렬(시즌미반영)'!$F90*100)</f>
        <v/>
      </c>
      <c r="BB90" t="str">
        <f>IF(OR('Calc_오픈정렬(시즌미반영)'!$F90="",'Calc_오픈정렬(시즌미반영)'!BB90=""),"",'Calc_오픈정렬(시즌미반영)'!BB90/'Calc_오픈정렬(시즌미반영)'!$F90*100)</f>
        <v/>
      </c>
      <c r="BC90" t="str">
        <f>IF(OR('Calc_오픈정렬(시즌미반영)'!$F90="",'Calc_오픈정렬(시즌미반영)'!BC90=""),"",'Calc_오픈정렬(시즌미반영)'!BC90/'Calc_오픈정렬(시즌미반영)'!$F90*100)</f>
        <v/>
      </c>
      <c r="BD90" t="str">
        <f>IF(OR('Calc_오픈정렬(시즌미반영)'!$F90="",'Calc_오픈정렬(시즌미반영)'!BD90=""),"",'Calc_오픈정렬(시즌미반영)'!BD90/'Calc_오픈정렬(시즌미반영)'!$F90*100)</f>
        <v/>
      </c>
      <c r="BE90" t="str">
        <f>IF(OR('Calc_오픈정렬(시즌미반영)'!$F90="",'Calc_오픈정렬(시즌미반영)'!BE90=""),"",'Calc_오픈정렬(시즌미반영)'!BE90/'Calc_오픈정렬(시즌미반영)'!$F90*100)</f>
        <v/>
      </c>
      <c r="BF90" t="str">
        <f>IF(OR('Calc_오픈정렬(시즌미반영)'!$F90="",'Calc_오픈정렬(시즌미반영)'!BF90=""),"",'Calc_오픈정렬(시즌미반영)'!BF90/'Calc_오픈정렬(시즌미반영)'!$F90*100)</f>
        <v/>
      </c>
      <c r="BG90" t="str">
        <f>IF(OR('Calc_오픈정렬(시즌미반영)'!$F90="",'Calc_오픈정렬(시즌미반영)'!BG90=""),"",'Calc_오픈정렬(시즌미반영)'!BG90/'Calc_오픈정렬(시즌미반영)'!$F90*100)</f>
        <v/>
      </c>
      <c r="BH90" t="str">
        <f>IF(OR('Calc_오픈정렬(시즌미반영)'!$F90="",'Calc_오픈정렬(시즌미반영)'!BH90=""),"",'Calc_오픈정렬(시즌미반영)'!BH90/'Calc_오픈정렬(시즌미반영)'!$F90*100)</f>
        <v/>
      </c>
      <c r="BI90" t="str">
        <f>IF(OR('Calc_오픈정렬(시즌미반영)'!$F90="",'Calc_오픈정렬(시즌미반영)'!BI90=""),"",'Calc_오픈정렬(시즌미반영)'!BI90/'Calc_오픈정렬(시즌미반영)'!$F90*100)</f>
        <v/>
      </c>
      <c r="BJ90" t="str">
        <f>IF(OR('Calc_오픈정렬(시즌미반영)'!$F90="",'Calc_오픈정렬(시즌미반영)'!BJ90=""),"",'Calc_오픈정렬(시즌미반영)'!BJ90/'Calc_오픈정렬(시즌미반영)'!$F90*100)</f>
        <v/>
      </c>
      <c r="BK90" t="str">
        <f>IF(OR('Calc_오픈정렬(시즌미반영)'!$F90="",'Calc_오픈정렬(시즌미반영)'!BK90=""),"",'Calc_오픈정렬(시즌미반영)'!BK90/'Calc_오픈정렬(시즌미반영)'!$F90*100)</f>
        <v/>
      </c>
      <c r="BL90" t="str">
        <f>IF(OR('Calc_오픈정렬(시즌미반영)'!$F90="",'Calc_오픈정렬(시즌미반영)'!BL90=""),"",'Calc_오픈정렬(시즌미반영)'!BL90/'Calc_오픈정렬(시즌미반영)'!$F90*100)</f>
        <v/>
      </c>
      <c r="BM90" t="str">
        <f>IF(OR('Calc_오픈정렬(시즌미반영)'!$F90="",'Calc_오픈정렬(시즌미반영)'!BM90=""),"",'Calc_오픈정렬(시즌미반영)'!BM90/'Calc_오픈정렬(시즌미반영)'!$F90*100)</f>
        <v/>
      </c>
      <c r="BN90" t="str">
        <f>IF(OR('Calc_오픈정렬(시즌미반영)'!$F90="",'Calc_오픈정렬(시즌미반영)'!BN90=""),"",'Calc_오픈정렬(시즌미반영)'!BN90/'Calc_오픈정렬(시즌미반영)'!$F90*100)</f>
        <v/>
      </c>
    </row>
    <row r="91" spans="1:66" x14ac:dyDescent="0.3">
      <c r="A91" t="str">
        <f>'Calc_오픈정렬(시즌미반영)'!A91</f>
        <v>(1080) #오산대호스쿨점</v>
      </c>
      <c r="B91" t="str">
        <f>'Calc_오픈정렬(시즌미반영)'!B91</f>
        <v>150-1</v>
      </c>
      <c r="C91">
        <f>'Calc_오픈정렬(시즌미반영)'!C91</f>
        <v>1</v>
      </c>
      <c r="D91" t="str">
        <f>'Calc_오픈정렬(시즌미반영)'!D91</f>
        <v>1</v>
      </c>
      <c r="E91" s="1">
        <f>'Calc_오픈정렬(시즌미반영)'!E91</f>
        <v>45139</v>
      </c>
      <c r="F91">
        <f>'Calc_오픈정렬(시즌미반영)'!F91</f>
        <v>3096368.3333333335</v>
      </c>
      <c r="G91">
        <f>IF(OR('Calc_오픈정렬(시즌미반영)'!$F91="",'Calc_오픈정렬(시즌미반영)'!G91=""),"",'Calc_오픈정렬(시즌미반영)'!G91/'Calc_오픈정렬(시즌미반영)'!$F91*100)</f>
        <v>37.04404245618926</v>
      </c>
      <c r="H91">
        <f>IF(OR('Calc_오픈정렬(시즌미반영)'!$F91="",'Calc_오픈정렬(시즌미반영)'!H91=""),"",'Calc_오픈정렬(시즌미반영)'!H91/'Calc_오픈정렬(시즌미반영)'!$F91*100)</f>
        <v>49.486360634312994</v>
      </c>
      <c r="I91">
        <f>IF(OR('Calc_오픈정렬(시즌미반영)'!$F91="",'Calc_오픈정렬(시즌미반영)'!I91=""),"",'Calc_오픈정렬(시즌미반영)'!I91/'Calc_오픈정렬(시즌미반영)'!$F91*100)</f>
        <v>72.275316082658122</v>
      </c>
      <c r="J91">
        <f>IF(OR('Calc_오픈정렬(시즌미반영)'!$F91="",'Calc_오픈정렬(시즌미반영)'!J91=""),"",'Calc_오픈정렬(시즌미반영)'!J91/'Calc_오픈정렬(시즌미반영)'!$F91*100)</f>
        <v>82.306099457375055</v>
      </c>
      <c r="K91">
        <f>IF(OR('Calc_오픈정렬(시즌미반영)'!$F91="",'Calc_오픈정렬(시즌미반영)'!K91=""),"",'Calc_오픈정렬(시즌미반영)'!K91/'Calc_오픈정렬(시즌미반영)'!$F91*100)</f>
        <v>111.16991357079071</v>
      </c>
      <c r="L91">
        <f>IF(OR('Calc_오픈정렬(시즌미반영)'!$F91="",'Calc_오픈정렬(시즌미반영)'!L91=""),"",'Calc_오픈정렬(시즌미반영)'!L91/'Calc_오픈정렬(시즌미반영)'!$F91*100)</f>
        <v>93.66521317177488</v>
      </c>
      <c r="M91">
        <f>IF(OR('Calc_오픈정렬(시즌미반영)'!$F91="",'Calc_오픈정렬(시즌미반영)'!M91=""),"",'Calc_오픈정렬(시즌미반영)'!M91/'Calc_오픈정렬(시즌미반영)'!$F91*100)</f>
        <v>103.89170969646699</v>
      </c>
      <c r="N91">
        <f>IF(OR('Calc_오픈정렬(시즌미반영)'!$F91="",'Calc_오픈정렬(시즌미반영)'!N91=""),"",'Calc_오픈정렬(시즌미반영)'!N91/'Calc_오픈정렬(시즌미반영)'!$F91*100)</f>
        <v>101.66200080632095</v>
      </c>
      <c r="O91">
        <f>IF(OR('Calc_오픈정렬(시즌미반영)'!$F91="",'Calc_오픈정렬(시즌미반영)'!O91=""),"",'Calc_오픈정렬(시즌미반영)'!O91/'Calc_오픈정렬(시즌미반영)'!$F91*100)</f>
        <v>107.30506329727136</v>
      </c>
      <c r="P91">
        <f>IF(OR('Calc_오픈정렬(시즌미반영)'!$F91="",'Calc_오픈정렬(시즌미반영)'!P91=""),"",'Calc_오픈정렬(시즌미반영)'!P91/'Calc_오픈정렬(시즌미반영)'!$F91*100)</f>
        <v>97.793920942868013</v>
      </c>
      <c r="Q91">
        <f>IF(OR('Calc_오픈정렬(시즌미반영)'!$F91="",'Calc_오픈정렬(시즌미반영)'!Q91=""),"",'Calc_오픈정렬(시즌미반영)'!Q91/'Calc_오픈정렬(시즌미반영)'!$F91*100)</f>
        <v>92.215773209582622</v>
      </c>
      <c r="R91">
        <f>IF(OR('Calc_오픈정렬(시즌미반영)'!$F91="",'Calc_오픈정렬(시즌미반영)'!R91=""),"",'Calc_오픈정렬(시즌미반영)'!R91/'Calc_오픈정렬(시즌미반영)'!$F91*100)</f>
        <v>100.01490994019338</v>
      </c>
      <c r="S91">
        <f>IF(OR('Calc_오픈정렬(시즌미반영)'!$F91="",'Calc_오픈정렬(시즌미반영)'!S91=""),"",'Calc_오픈정렬(시즌미반영)'!S91/'Calc_오픈정렬(시즌미반영)'!$F91*100)</f>
        <v>93.379394462652741</v>
      </c>
      <c r="T91">
        <f>IF(OR('Calc_오픈정렬(시즌미반영)'!$F91="",'Calc_오픈정렬(시즌미반영)'!T91=""),"",'Calc_오픈정렬(시즌미반영)'!T91/'Calc_오픈정렬(시즌미반영)'!$F91*100)</f>
        <v>95.353965748045681</v>
      </c>
      <c r="U91">
        <f>IF(OR('Calc_오픈정렬(시즌미반영)'!$F91="",'Calc_오픈정렬(시즌미반영)'!U91=""),"",'Calc_오픈정렬(시즌미반영)'!U91/'Calc_오픈정렬(시즌미반영)'!$F91*100)</f>
        <v>120.43237750030815</v>
      </c>
      <c r="V91">
        <f>IF(OR('Calc_오픈정렬(시즌미반영)'!$F91="",'Calc_오픈정렬(시즌미반영)'!V91=""),"",'Calc_오픈정렬(시즌미반영)'!V91/'Calc_오픈정렬(시즌미반영)'!$F91*100)</f>
        <v>120.4985840939466</v>
      </c>
      <c r="W91">
        <f>IF(OR('Calc_오픈정렬(시즌미반영)'!$F91="",'Calc_오픈정렬(시즌미반영)'!W91=""),"",'Calc_오픈정렬(시즌미반영)'!W91/'Calc_오픈정렬(시즌미반영)'!$F91*100)</f>
        <v>114.83808181735485</v>
      </c>
      <c r="X91">
        <f>IF(OR('Calc_오픈정렬(시즌미반영)'!$F91="",'Calc_오픈정렬(시즌미반영)'!X91=""),"",'Calc_오픈정렬(시즌미반영)'!X91/'Calc_오픈정렬(시즌미반영)'!$F91*100)</f>
        <v>122.13953873920038</v>
      </c>
      <c r="Y91">
        <f>IF(OR('Calc_오픈정렬(시즌미반영)'!$F91="",'Calc_오픈정렬(시즌미반영)'!Y91=""),"",'Calc_오픈정렬(시즌미반영)'!Y91/'Calc_오픈정렬(시즌미반영)'!$F91*100)</f>
        <v>95.059427146102877</v>
      </c>
      <c r="Z91">
        <f>IF(OR('Calc_오픈정렬(시즌미반영)'!$F91="",'Calc_오픈정렬(시즌미반영)'!Z91=""),"",'Calc_오픈정렬(시즌미반영)'!Z91/'Calc_오픈정렬(시즌미반영)'!$F91*100)</f>
        <v>105.27332827005399</v>
      </c>
      <c r="AA91">
        <f>IF(OR('Calc_오픈정렬(시즌미반영)'!$F91="",'Calc_오픈정렬(시즌미반영)'!AA91=""),"",'Calc_오픈정렬(시즌미반영)'!AA91/'Calc_오픈정렬(시즌미반영)'!$F91*100)</f>
        <v>107.01440020324885</v>
      </c>
      <c r="AB91">
        <f>IF(OR('Calc_오픈정렬(시즌미반영)'!$F91="",'Calc_오픈정렬(시즌미반영)'!AB91=""),"",'Calc_오픈정렬(시즌미반영)'!AB91/'Calc_오픈정렬(시즌미반영)'!$F91*100)</f>
        <v>115.53244365307529</v>
      </c>
      <c r="AC91">
        <f>IF(OR('Calc_오픈정렬(시즌미반영)'!$F91="",'Calc_오픈정렬(시즌미반영)'!AC91=""),"",'Calc_오픈정렬(시즌미반영)'!AC91/'Calc_오픈정렬(시즌미반영)'!$F91*100)</f>
        <v>108.23486223915005</v>
      </c>
      <c r="AD91">
        <f>IF(OR('Calc_오픈정렬(시즌미반영)'!$F91="",'Calc_오픈정렬(시즌미반영)'!AD91=""),"",'Calc_오픈정렬(시즌미반영)'!AD91/'Calc_오픈정렬(시즌미반영)'!$F91*100)</f>
        <v>99.989073220724705</v>
      </c>
      <c r="AE91">
        <f>IF(OR('Calc_오픈정렬(시즌미반영)'!$F91="",'Calc_오픈정렬(시즌미반영)'!AE91=""),"",'Calc_오픈정렬(시즌미반영)'!AE91/'Calc_오픈정렬(시즌미반영)'!$F91*100)</f>
        <v>88.041851179419325</v>
      </c>
      <c r="AF91">
        <f>IF(OR('Calc_오픈정렬(시즌미반영)'!$F91="",'Calc_오픈정렬(시즌미반영)'!AF91=""),"",'Calc_오픈정렬(시즌미반영)'!AF91/'Calc_오픈정렬(시즌미반영)'!$F91*100)</f>
        <v>91.234300828766607</v>
      </c>
      <c r="AG91">
        <f>IF(OR('Calc_오픈정렬(시즌미반영)'!$F91="",'Calc_오픈정렬(시즌미반영)'!AG91=""),"",'Calc_오픈정렬(시즌미반영)'!AG91/'Calc_오픈정렬(시즌미반영)'!$F91*100)</f>
        <v>130.84974279007503</v>
      </c>
      <c r="AH91">
        <f>IF(OR('Calc_오픈정렬(시즌미반영)'!$F91="",'Calc_오픈정렬(시즌미반영)'!AH91=""),"",'Calc_오픈정렬(시즌미반영)'!AH91/'Calc_오픈정렬(시즌미반영)'!$F91*100)</f>
        <v>119.99283031034744</v>
      </c>
      <c r="AI91">
        <f>IF(OR('Calc_오픈정렬(시즌미반영)'!$F91="",'Calc_오픈정렬(시즌미반영)'!AI91=""),"",'Calc_오픈정렬(시즌미반영)'!AI91/'Calc_오픈정렬(시즌미반영)'!$F91*100)</f>
        <v>102.51913397469401</v>
      </c>
      <c r="AJ91">
        <f>IF(OR('Calc_오픈정렬(시즌미반영)'!$F91="",'Calc_오픈정렬(시즌미반영)'!AJ91=""),"",'Calc_오픈정렬(시즌미반영)'!AJ91/'Calc_오픈정렬(시즌미반영)'!$F91*100)</f>
        <v>107.71941968575014</v>
      </c>
      <c r="AK91">
        <f>IF(OR('Calc_오픈정렬(시즌미반영)'!$F91="",'Calc_오픈정렬(시즌미반영)'!AK91=""),"",'Calc_오픈정렬(시즌미반영)'!AK91/'Calc_오픈정렬(시즌미반영)'!$F91*100)</f>
        <v>100.96182570872006</v>
      </c>
      <c r="AL91">
        <f>IF(OR('Calc_오픈정렬(시즌미반영)'!$F91="",'Calc_오픈정렬(시즌미반영)'!AL91=""),"",'Calc_오픈정렬(시즌미반영)'!AL91/'Calc_오픈정렬(시즌미반영)'!$F91*100)</f>
        <v>113.04662828119609</v>
      </c>
      <c r="AM91">
        <f>IF(OR('Calc_오픈정렬(시즌미반영)'!$F91="",'Calc_오픈정렬(시즌미반영)'!AM91=""),"",'Calc_오픈정렬(시즌미반영)'!AM91/'Calc_오픈정렬(시즌미반영)'!$F91*100)</f>
        <v>121.4726284179154</v>
      </c>
      <c r="AN91">
        <f>IF(OR('Calc_오픈정렬(시즌미반영)'!$F91="",'Calc_오픈정렬(시즌미반영)'!AN91=""),"",'Calc_오픈정렬(시즌미반영)'!AN91/'Calc_오픈정렬(시즌미반영)'!$F91*100)</f>
        <v>124.83753816971601</v>
      </c>
      <c r="AO91">
        <f>IF(OR('Calc_오픈정렬(시즌미반영)'!$F91="",'Calc_오픈정렬(시즌미반영)'!AO91=""),"",'Calc_오픈정렬(시즌미반영)'!AO91/'Calc_오픈정렬(시즌미반영)'!$F91*100)</f>
        <v>101.14203682701401</v>
      </c>
      <c r="AP91" t="str">
        <f>IF(OR('Calc_오픈정렬(시즌미반영)'!$F91="",'Calc_오픈정렬(시즌미반영)'!AP91=""),"",'Calc_오픈정렬(시즌미반영)'!AP91/'Calc_오픈정렬(시즌미반영)'!$F91*100)</f>
        <v/>
      </c>
      <c r="AQ91" t="str">
        <f>IF(OR('Calc_오픈정렬(시즌미반영)'!$F91="",'Calc_오픈정렬(시즌미반영)'!AQ91=""),"",'Calc_오픈정렬(시즌미반영)'!AQ91/'Calc_오픈정렬(시즌미반영)'!$F91*100)</f>
        <v/>
      </c>
      <c r="AR91" t="str">
        <f>IF(OR('Calc_오픈정렬(시즌미반영)'!$F91="",'Calc_오픈정렬(시즌미반영)'!AR91=""),"",'Calc_오픈정렬(시즌미반영)'!AR91/'Calc_오픈정렬(시즌미반영)'!$F91*100)</f>
        <v/>
      </c>
      <c r="AS91" t="str">
        <f>IF(OR('Calc_오픈정렬(시즌미반영)'!$F91="",'Calc_오픈정렬(시즌미반영)'!AS91=""),"",'Calc_오픈정렬(시즌미반영)'!AS91/'Calc_오픈정렬(시즌미반영)'!$F91*100)</f>
        <v/>
      </c>
      <c r="AT91" t="str">
        <f>IF(OR('Calc_오픈정렬(시즌미반영)'!$F91="",'Calc_오픈정렬(시즌미반영)'!AT91=""),"",'Calc_오픈정렬(시즌미반영)'!AT91/'Calc_오픈정렬(시즌미반영)'!$F91*100)</f>
        <v/>
      </c>
      <c r="AU91" t="str">
        <f>IF(OR('Calc_오픈정렬(시즌미반영)'!$F91="",'Calc_오픈정렬(시즌미반영)'!AU91=""),"",'Calc_오픈정렬(시즌미반영)'!AU91/'Calc_오픈정렬(시즌미반영)'!$F91*100)</f>
        <v/>
      </c>
      <c r="AV91" t="str">
        <f>IF(OR('Calc_오픈정렬(시즌미반영)'!$F91="",'Calc_오픈정렬(시즌미반영)'!AV91=""),"",'Calc_오픈정렬(시즌미반영)'!AV91/'Calc_오픈정렬(시즌미반영)'!$F91*100)</f>
        <v/>
      </c>
      <c r="AW91" t="str">
        <f>IF(OR('Calc_오픈정렬(시즌미반영)'!$F91="",'Calc_오픈정렬(시즌미반영)'!AW91=""),"",'Calc_오픈정렬(시즌미반영)'!AW91/'Calc_오픈정렬(시즌미반영)'!$F91*100)</f>
        <v/>
      </c>
      <c r="AX91" t="str">
        <f>IF(OR('Calc_오픈정렬(시즌미반영)'!$F91="",'Calc_오픈정렬(시즌미반영)'!AX91=""),"",'Calc_오픈정렬(시즌미반영)'!AX91/'Calc_오픈정렬(시즌미반영)'!$F91*100)</f>
        <v/>
      </c>
      <c r="AY91" t="str">
        <f>IF(OR('Calc_오픈정렬(시즌미반영)'!$F91="",'Calc_오픈정렬(시즌미반영)'!AY91=""),"",'Calc_오픈정렬(시즌미반영)'!AY91/'Calc_오픈정렬(시즌미반영)'!$F91*100)</f>
        <v/>
      </c>
      <c r="AZ91" t="str">
        <f>IF(OR('Calc_오픈정렬(시즌미반영)'!$F91="",'Calc_오픈정렬(시즌미반영)'!AZ91=""),"",'Calc_오픈정렬(시즌미반영)'!AZ91/'Calc_오픈정렬(시즌미반영)'!$F91*100)</f>
        <v/>
      </c>
      <c r="BA91" t="str">
        <f>IF(OR('Calc_오픈정렬(시즌미반영)'!$F91="",'Calc_오픈정렬(시즌미반영)'!BA91=""),"",'Calc_오픈정렬(시즌미반영)'!BA91/'Calc_오픈정렬(시즌미반영)'!$F91*100)</f>
        <v/>
      </c>
      <c r="BB91" t="str">
        <f>IF(OR('Calc_오픈정렬(시즌미반영)'!$F91="",'Calc_오픈정렬(시즌미반영)'!BB91=""),"",'Calc_오픈정렬(시즌미반영)'!BB91/'Calc_오픈정렬(시즌미반영)'!$F91*100)</f>
        <v/>
      </c>
      <c r="BC91" t="str">
        <f>IF(OR('Calc_오픈정렬(시즌미반영)'!$F91="",'Calc_오픈정렬(시즌미반영)'!BC91=""),"",'Calc_오픈정렬(시즌미반영)'!BC91/'Calc_오픈정렬(시즌미반영)'!$F91*100)</f>
        <v/>
      </c>
      <c r="BD91" t="str">
        <f>IF(OR('Calc_오픈정렬(시즌미반영)'!$F91="",'Calc_오픈정렬(시즌미반영)'!BD91=""),"",'Calc_오픈정렬(시즌미반영)'!BD91/'Calc_오픈정렬(시즌미반영)'!$F91*100)</f>
        <v/>
      </c>
      <c r="BE91" t="str">
        <f>IF(OR('Calc_오픈정렬(시즌미반영)'!$F91="",'Calc_오픈정렬(시즌미반영)'!BE91=""),"",'Calc_오픈정렬(시즌미반영)'!BE91/'Calc_오픈정렬(시즌미반영)'!$F91*100)</f>
        <v/>
      </c>
      <c r="BF91" t="str">
        <f>IF(OR('Calc_오픈정렬(시즌미반영)'!$F91="",'Calc_오픈정렬(시즌미반영)'!BF91=""),"",'Calc_오픈정렬(시즌미반영)'!BF91/'Calc_오픈정렬(시즌미반영)'!$F91*100)</f>
        <v/>
      </c>
      <c r="BG91" t="str">
        <f>IF(OR('Calc_오픈정렬(시즌미반영)'!$F91="",'Calc_오픈정렬(시즌미반영)'!BG91=""),"",'Calc_오픈정렬(시즌미반영)'!BG91/'Calc_오픈정렬(시즌미반영)'!$F91*100)</f>
        <v/>
      </c>
      <c r="BH91" t="str">
        <f>IF(OR('Calc_오픈정렬(시즌미반영)'!$F91="",'Calc_오픈정렬(시즌미반영)'!BH91=""),"",'Calc_오픈정렬(시즌미반영)'!BH91/'Calc_오픈정렬(시즌미반영)'!$F91*100)</f>
        <v/>
      </c>
      <c r="BI91" t="str">
        <f>IF(OR('Calc_오픈정렬(시즌미반영)'!$F91="",'Calc_오픈정렬(시즌미반영)'!BI91=""),"",'Calc_오픈정렬(시즌미반영)'!BI91/'Calc_오픈정렬(시즌미반영)'!$F91*100)</f>
        <v/>
      </c>
      <c r="BJ91" t="str">
        <f>IF(OR('Calc_오픈정렬(시즌미반영)'!$F91="",'Calc_오픈정렬(시즌미반영)'!BJ91=""),"",'Calc_오픈정렬(시즌미반영)'!BJ91/'Calc_오픈정렬(시즌미반영)'!$F91*100)</f>
        <v/>
      </c>
      <c r="BK91" t="str">
        <f>IF(OR('Calc_오픈정렬(시즌미반영)'!$F91="",'Calc_오픈정렬(시즌미반영)'!BK91=""),"",'Calc_오픈정렬(시즌미반영)'!BK91/'Calc_오픈정렬(시즌미반영)'!$F91*100)</f>
        <v/>
      </c>
      <c r="BL91" t="str">
        <f>IF(OR('Calc_오픈정렬(시즌미반영)'!$F91="",'Calc_오픈정렬(시즌미반영)'!BL91=""),"",'Calc_오픈정렬(시즌미반영)'!BL91/'Calc_오픈정렬(시즌미반영)'!$F91*100)</f>
        <v/>
      </c>
      <c r="BM91" t="str">
        <f>IF(OR('Calc_오픈정렬(시즌미반영)'!$F91="",'Calc_오픈정렬(시즌미반영)'!BM91=""),"",'Calc_오픈정렬(시즌미반영)'!BM91/'Calc_오픈정렬(시즌미반영)'!$F91*100)</f>
        <v/>
      </c>
      <c r="BN91" t="str">
        <f>IF(OR('Calc_오픈정렬(시즌미반영)'!$F91="",'Calc_오픈정렬(시즌미반영)'!BN91=""),"",'Calc_오픈정렬(시즌미반영)'!BN91/'Calc_오픈정렬(시즌미반영)'!$F91*100)</f>
        <v/>
      </c>
    </row>
    <row r="92" spans="1:66" x14ac:dyDescent="0.3">
      <c r="A92" t="str">
        <f>'Calc_오픈정렬(시즌미반영)'!A92</f>
        <v>(1081) #등마루증미역점</v>
      </c>
      <c r="B92" t="str">
        <f>'Calc_오픈정렬(시즌미반영)'!B92</f>
        <v>150-2</v>
      </c>
      <c r="C92">
        <f>'Calc_오픈정렬(시즌미반영)'!C92</f>
        <v>2</v>
      </c>
      <c r="D92" t="str">
        <f>'Calc_오픈정렬(시즌미반영)'!D92</f>
        <v>2</v>
      </c>
      <c r="E92" s="1">
        <f>'Calc_오픈정렬(시즌미반영)'!E92</f>
        <v>45139</v>
      </c>
      <c r="F92">
        <f>'Calc_오픈정렬(시즌미반영)'!F92</f>
        <v>4911011.666666667</v>
      </c>
      <c r="G92">
        <f>IF(OR('Calc_오픈정렬(시즌미반영)'!$F92="",'Calc_오픈정렬(시즌미반영)'!G92=""),"",'Calc_오픈정렬(시즌미반영)'!G92/'Calc_오픈정렬(시즌미반영)'!$F92*100)</f>
        <v>61.954851800732158</v>
      </c>
      <c r="H92">
        <f>IF(OR('Calc_오픈정렬(시즌미반영)'!$F92="",'Calc_오픈정렬(시즌미반영)'!H92=""),"",'Calc_오픈정렬(시즌미반영)'!H92/'Calc_오픈정렬(시즌미반영)'!$F92*100)</f>
        <v>80.961322633116666</v>
      </c>
      <c r="I92">
        <f>IF(OR('Calc_오픈정렬(시즌미반영)'!$F92="",'Calc_오픈정렬(시즌미반영)'!I92=""),"",'Calc_오픈정렬(시즌미반영)'!I92/'Calc_오픈정렬(시즌미반영)'!$F92*100)</f>
        <v>93.320894167427141</v>
      </c>
      <c r="J92">
        <f>IF(OR('Calc_오픈정렬(시즌미반영)'!$F92="",'Calc_오픈정렬(시즌미반영)'!J92=""),"",'Calc_오픈정렬(시즌미반영)'!J92/'Calc_오픈정렬(시즌미반영)'!$F92*100)</f>
        <v>91.305016244107193</v>
      </c>
      <c r="K92">
        <f>IF(OR('Calc_오픈정렬(시즌미반영)'!$F92="",'Calc_오픈정렬(시즌미반영)'!K92=""),"",'Calc_오픈정렬(시즌미반영)'!K92/'Calc_오픈정렬(시즌미반영)'!$F92*100)</f>
        <v>92.410898365475944</v>
      </c>
      <c r="L92">
        <f>IF(OR('Calc_오픈정렬(시즌미반영)'!$F92="",'Calc_오픈정렬(시즌미반영)'!L92=""),"",'Calc_오픈정렬(시즌미반영)'!L92/'Calc_오픈정렬(시즌미반영)'!$F92*100)</f>
        <v>84.225619500666355</v>
      </c>
      <c r="M92">
        <f>IF(OR('Calc_오픈정렬(시즌미반영)'!$F92="",'Calc_오픈정렬(시즌미반영)'!M92=""),"",'Calc_오픈정렬(시즌미반영)'!M92/'Calc_오픈정렬(시즌미반영)'!$F92*100)</f>
        <v>107.39131482413499</v>
      </c>
      <c r="N92">
        <f>IF(OR('Calc_오픈정렬(시즌미반영)'!$F92="",'Calc_오픈정렬(시즌미반영)'!N92=""),"",'Calc_오픈정렬(시즌미반영)'!N92/'Calc_오픈정렬(시즌미반영)'!$F92*100)</f>
        <v>122.6728912270961</v>
      </c>
      <c r="O92">
        <f>IF(OR('Calc_오픈정렬(시즌미반영)'!$F92="",'Calc_오픈정렬(시즌미반영)'!O92=""),"",'Calc_오픈정렬(시즌미반영)'!O92/'Calc_오픈정렬(시즌미반영)'!$F92*100)</f>
        <v>101.99425983851935</v>
      </c>
      <c r="P92">
        <f>IF(OR('Calc_오픈정렬(시즌미반영)'!$F92="",'Calc_오픈정렬(시즌미반영)'!P92=""),"",'Calc_오픈정렬(시즌미반영)'!P92/'Calc_오픈정렬(시즌미반영)'!$F92*100)</f>
        <v>103.78289334139232</v>
      </c>
      <c r="Q92">
        <f>IF(OR('Calc_오픈정렬(시즌미반영)'!$F92="",'Calc_오픈정렬(시즌미반영)'!Q92=""),"",'Calc_오픈정렬(시즌미반영)'!Q92/'Calc_오픈정렬(시즌미반영)'!$F92*100)</f>
        <v>102.05656879251288</v>
      </c>
      <c r="R92">
        <f>IF(OR('Calc_오픈정렬(시즌미반영)'!$F92="",'Calc_오픈정렬(시즌미반영)'!R92=""),"",'Calc_오픈정렬(시즌미반영)'!R92/'Calc_오픈정렬(시즌미반영)'!$F92*100)</f>
        <v>97.71326817590537</v>
      </c>
      <c r="S92">
        <f>IF(OR('Calc_오픈정렬(시즌미반영)'!$F92="",'Calc_오픈정렬(시즌미반영)'!S92=""),"",'Calc_오픈정렬(시즌미반영)'!S92/'Calc_오픈정렬(시즌미반영)'!$F92*100)</f>
        <v>98.859264231707854</v>
      </c>
      <c r="T92">
        <f>IF(OR('Calc_오픈정렬(시즌미반영)'!$F92="",'Calc_오픈정렬(시즌미반영)'!T92=""),"",'Calc_오픈정렬(시즌미반영)'!T92/'Calc_오픈정렬(시즌미반영)'!$F92*100)</f>
        <v>88.946235449790208</v>
      </c>
      <c r="U92">
        <f>IF(OR('Calc_오픈정렬(시즌미반영)'!$F92="",'Calc_오픈정렬(시즌미반영)'!U92=""),"",'Calc_오픈정렬(시즌미반영)'!U92/'Calc_오픈정렬(시즌미반영)'!$F92*100)</f>
        <v>106.78553332697574</v>
      </c>
      <c r="V92">
        <f>IF(OR('Calc_오픈정렬(시즌미반영)'!$F92="",'Calc_오픈정렬(시즌미반영)'!V92=""),"",'Calc_오픈정렬(시즌미반영)'!V92/'Calc_오픈정렬(시즌미반영)'!$F92*100)</f>
        <v>96.098733220955495</v>
      </c>
      <c r="W92">
        <f>IF(OR('Calc_오픈정렬(시즌미반영)'!$F92="",'Calc_오픈정렬(시즌미반영)'!W92=""),"",'Calc_오픈정렬(시즌미반영)'!W92/'Calc_오픈정렬(시즌미반영)'!$F92*100)</f>
        <v>91.707988204738527</v>
      </c>
      <c r="X92">
        <f>IF(OR('Calc_오픈정렬(시즌미반영)'!$F92="",'Calc_오픈정렬(시즌미반영)'!X92=""),"",'Calc_오픈정렬(시즌미반영)'!X92/'Calc_오픈정렬(시즌미반영)'!$F92*100)</f>
        <v>85.31663706765103</v>
      </c>
      <c r="Y92">
        <f>IF(OR('Calc_오픈정렬(시즌미반영)'!$F92="",'Calc_오픈정렬(시즌미반영)'!Y92=""),"",'Calc_오픈정렬(시즌미반영)'!Y92/'Calc_오픈정렬(시즌미반영)'!$F92*100)</f>
        <v>91.21094194101893</v>
      </c>
      <c r="Z92">
        <f>IF(OR('Calc_오픈정렬(시즌미반영)'!$F92="",'Calc_오픈정렬(시즌미반영)'!Z92=""),"",'Calc_오픈정렬(시즌미반영)'!Z92/'Calc_오픈정렬(시즌미반영)'!$F92*100)</f>
        <v>109.22128400563767</v>
      </c>
      <c r="AA92">
        <f>IF(OR('Calc_오픈정렬(시즌미반영)'!$F92="",'Calc_오픈정렬(시즌미반영)'!AA92=""),"",'Calc_오픈정렬(시즌미반영)'!AA92/'Calc_오픈정렬(시즌미반영)'!$F92*100)</f>
        <v>106.03660413485747</v>
      </c>
      <c r="AB92">
        <f>IF(OR('Calc_오픈정렬(시즌미반영)'!$F92="",'Calc_오픈정렬(시즌미반영)'!AB92=""),"",'Calc_오픈정렬(시즌미반영)'!AB92/'Calc_오픈정렬(시즌미반영)'!$F92*100)</f>
        <v>125.51894433156508</v>
      </c>
      <c r="AC92">
        <f>IF(OR('Calc_오픈정렬(시즌미반영)'!$F92="",'Calc_오픈정렬(시즌미반영)'!AC92=""),"",'Calc_오픈정렬(시즌미반영)'!AC92/'Calc_오픈정렬(시즌미반영)'!$F92*100)</f>
        <v>110.17994595139426</v>
      </c>
      <c r="AD92">
        <f>IF(OR('Calc_오픈정렬(시즌미반영)'!$F92="",'Calc_오픈정렬(시즌미반영)'!AD92=""),"",'Calc_오픈정렬(시즌미반영)'!AD92/'Calc_오픈정렬(시즌미반영)'!$F92*100)</f>
        <v>100.57214959443183</v>
      </c>
      <c r="AE92">
        <f>IF(OR('Calc_오픈정렬(시즌미반영)'!$F92="",'Calc_오픈정렬(시즌미반영)'!AE92=""),"",'Calc_오픈정렬(시즌미반영)'!AE92/'Calc_오픈정렬(시즌미반영)'!$F92*100)</f>
        <v>104.73890817472436</v>
      </c>
      <c r="AF92">
        <f>IF(OR('Calc_오픈정렬(시즌미반영)'!$F92="",'Calc_오픈정렬(시즌미반영)'!AF92=""),"",'Calc_오픈정렬(시즌미반영)'!AF92/'Calc_오픈정렬(시즌미반영)'!$F92*100)</f>
        <v>101.99242722222542</v>
      </c>
      <c r="AG92">
        <f>IF(OR('Calc_오픈정렬(시즌미반영)'!$F92="",'Calc_오픈정렬(시즌미반영)'!AG92=""),"",'Calc_오픈정렬(시즌미반영)'!AG92/'Calc_오픈정렬(시즌미반영)'!$F92*100)</f>
        <v>125.72623359681153</v>
      </c>
      <c r="AH92">
        <f>IF(OR('Calc_오픈정렬(시즌미반영)'!$F92="",'Calc_오픈정렬(시즌미반영)'!AH92=""),"",'Calc_오픈정렬(시즌미반영)'!AH92/'Calc_오픈정렬(시즌미반영)'!$F92*100)</f>
        <v>114.76820627929003</v>
      </c>
      <c r="AI92">
        <f>IF(OR('Calc_오픈정렬(시즌미반영)'!$F92="",'Calc_오픈정렬(시즌미반영)'!AI92=""),"",'Calc_오픈정렬(시즌미반영)'!AI92/'Calc_오픈정렬(시즌미반영)'!$F92*100)</f>
        <v>110.75416572349145</v>
      </c>
      <c r="AJ92">
        <f>IF(OR('Calc_오픈정렬(시즌미반영)'!$F92="",'Calc_오픈정렬(시즌미반영)'!AJ92=""),"",'Calc_오픈정렬(시즌미반영)'!AJ92/'Calc_오픈정렬(시즌미반영)'!$F92*100)</f>
        <v>109.98629949633593</v>
      </c>
      <c r="AK92">
        <f>IF(OR('Calc_오픈정렬(시즌미반영)'!$F92="",'Calc_오픈정렬(시즌미반영)'!AK92=""),"",'Calc_오픈정렬(시즌미반영)'!AK92/'Calc_오픈정렬(시즌미반영)'!$F92*100)</f>
        <v>106.99363708835281</v>
      </c>
      <c r="AL92">
        <f>IF(OR('Calc_오픈정렬(시즌미반영)'!$F92="",'Calc_오픈정렬(시즌미반영)'!AL92=""),"",'Calc_오픈정렬(시즌미반영)'!AL92/'Calc_오픈정렬(시즌미반영)'!$F92*100)</f>
        <v>130.4539763870784</v>
      </c>
      <c r="AM92">
        <f>IF(OR('Calc_오픈정렬(시즌미반영)'!$F92="",'Calc_오픈정렬(시즌미반영)'!AM92=""),"",'Calc_오픈정렬(시즌미반영)'!AM92/'Calc_오픈정렬(시즌미반영)'!$F92*100)</f>
        <v>122.02190519468662</v>
      </c>
      <c r="AN92">
        <f>IF(OR('Calc_오픈정렬(시즌미반영)'!$F92="",'Calc_오픈정렬(시즌미반영)'!AN92=""),"",'Calc_오픈정렬(시즌미반영)'!AN92/'Calc_오픈정렬(시즌미반영)'!$F92*100)</f>
        <v>137.24259801188282</v>
      </c>
      <c r="AO92">
        <f>IF(OR('Calc_오픈정렬(시즌미반영)'!$F92="",'Calc_오픈정렬(시즌미반영)'!AO92=""),"",'Calc_오픈정렬(시즌미반영)'!AO92/'Calc_오픈정렬(시즌미반영)'!$F92*100)</f>
        <v>118.75618295890833</v>
      </c>
      <c r="AP92" t="str">
        <f>IF(OR('Calc_오픈정렬(시즌미반영)'!$F92="",'Calc_오픈정렬(시즌미반영)'!AP92=""),"",'Calc_오픈정렬(시즌미반영)'!AP92/'Calc_오픈정렬(시즌미반영)'!$F92*100)</f>
        <v/>
      </c>
      <c r="AQ92" t="str">
        <f>IF(OR('Calc_오픈정렬(시즌미반영)'!$F92="",'Calc_오픈정렬(시즌미반영)'!AQ92=""),"",'Calc_오픈정렬(시즌미반영)'!AQ92/'Calc_오픈정렬(시즌미반영)'!$F92*100)</f>
        <v/>
      </c>
      <c r="AR92" t="str">
        <f>IF(OR('Calc_오픈정렬(시즌미반영)'!$F92="",'Calc_오픈정렬(시즌미반영)'!AR92=""),"",'Calc_오픈정렬(시즌미반영)'!AR92/'Calc_오픈정렬(시즌미반영)'!$F92*100)</f>
        <v/>
      </c>
      <c r="AS92" t="str">
        <f>IF(OR('Calc_오픈정렬(시즌미반영)'!$F92="",'Calc_오픈정렬(시즌미반영)'!AS92=""),"",'Calc_오픈정렬(시즌미반영)'!AS92/'Calc_오픈정렬(시즌미반영)'!$F92*100)</f>
        <v/>
      </c>
      <c r="AT92" t="str">
        <f>IF(OR('Calc_오픈정렬(시즌미반영)'!$F92="",'Calc_오픈정렬(시즌미반영)'!AT92=""),"",'Calc_오픈정렬(시즌미반영)'!AT92/'Calc_오픈정렬(시즌미반영)'!$F92*100)</f>
        <v/>
      </c>
      <c r="AU92" t="str">
        <f>IF(OR('Calc_오픈정렬(시즌미반영)'!$F92="",'Calc_오픈정렬(시즌미반영)'!AU92=""),"",'Calc_오픈정렬(시즌미반영)'!AU92/'Calc_오픈정렬(시즌미반영)'!$F92*100)</f>
        <v/>
      </c>
      <c r="AV92" t="str">
        <f>IF(OR('Calc_오픈정렬(시즌미반영)'!$F92="",'Calc_오픈정렬(시즌미반영)'!AV92=""),"",'Calc_오픈정렬(시즌미반영)'!AV92/'Calc_오픈정렬(시즌미반영)'!$F92*100)</f>
        <v/>
      </c>
      <c r="AW92" t="str">
        <f>IF(OR('Calc_오픈정렬(시즌미반영)'!$F92="",'Calc_오픈정렬(시즌미반영)'!AW92=""),"",'Calc_오픈정렬(시즌미반영)'!AW92/'Calc_오픈정렬(시즌미반영)'!$F92*100)</f>
        <v/>
      </c>
      <c r="AX92" t="str">
        <f>IF(OR('Calc_오픈정렬(시즌미반영)'!$F92="",'Calc_오픈정렬(시즌미반영)'!AX92=""),"",'Calc_오픈정렬(시즌미반영)'!AX92/'Calc_오픈정렬(시즌미반영)'!$F92*100)</f>
        <v/>
      </c>
      <c r="AY92" t="str">
        <f>IF(OR('Calc_오픈정렬(시즌미반영)'!$F92="",'Calc_오픈정렬(시즌미반영)'!AY92=""),"",'Calc_오픈정렬(시즌미반영)'!AY92/'Calc_오픈정렬(시즌미반영)'!$F92*100)</f>
        <v/>
      </c>
      <c r="AZ92" t="str">
        <f>IF(OR('Calc_오픈정렬(시즌미반영)'!$F92="",'Calc_오픈정렬(시즌미반영)'!AZ92=""),"",'Calc_오픈정렬(시즌미반영)'!AZ92/'Calc_오픈정렬(시즌미반영)'!$F92*100)</f>
        <v/>
      </c>
      <c r="BA92" t="str">
        <f>IF(OR('Calc_오픈정렬(시즌미반영)'!$F92="",'Calc_오픈정렬(시즌미반영)'!BA92=""),"",'Calc_오픈정렬(시즌미반영)'!BA92/'Calc_오픈정렬(시즌미반영)'!$F92*100)</f>
        <v/>
      </c>
      <c r="BB92" t="str">
        <f>IF(OR('Calc_오픈정렬(시즌미반영)'!$F92="",'Calc_오픈정렬(시즌미반영)'!BB92=""),"",'Calc_오픈정렬(시즌미반영)'!BB92/'Calc_오픈정렬(시즌미반영)'!$F92*100)</f>
        <v/>
      </c>
      <c r="BC92" t="str">
        <f>IF(OR('Calc_오픈정렬(시즌미반영)'!$F92="",'Calc_오픈정렬(시즌미반영)'!BC92=""),"",'Calc_오픈정렬(시즌미반영)'!BC92/'Calc_오픈정렬(시즌미반영)'!$F92*100)</f>
        <v/>
      </c>
      <c r="BD92" t="str">
        <f>IF(OR('Calc_오픈정렬(시즌미반영)'!$F92="",'Calc_오픈정렬(시즌미반영)'!BD92=""),"",'Calc_오픈정렬(시즌미반영)'!BD92/'Calc_오픈정렬(시즌미반영)'!$F92*100)</f>
        <v/>
      </c>
      <c r="BE92" t="str">
        <f>IF(OR('Calc_오픈정렬(시즌미반영)'!$F92="",'Calc_오픈정렬(시즌미반영)'!BE92=""),"",'Calc_오픈정렬(시즌미반영)'!BE92/'Calc_오픈정렬(시즌미반영)'!$F92*100)</f>
        <v/>
      </c>
      <c r="BF92" t="str">
        <f>IF(OR('Calc_오픈정렬(시즌미반영)'!$F92="",'Calc_오픈정렬(시즌미반영)'!BF92=""),"",'Calc_오픈정렬(시즌미반영)'!BF92/'Calc_오픈정렬(시즌미반영)'!$F92*100)</f>
        <v/>
      </c>
      <c r="BG92" t="str">
        <f>IF(OR('Calc_오픈정렬(시즌미반영)'!$F92="",'Calc_오픈정렬(시즌미반영)'!BG92=""),"",'Calc_오픈정렬(시즌미반영)'!BG92/'Calc_오픈정렬(시즌미반영)'!$F92*100)</f>
        <v/>
      </c>
      <c r="BH92" t="str">
        <f>IF(OR('Calc_오픈정렬(시즌미반영)'!$F92="",'Calc_오픈정렬(시즌미반영)'!BH92=""),"",'Calc_오픈정렬(시즌미반영)'!BH92/'Calc_오픈정렬(시즌미반영)'!$F92*100)</f>
        <v/>
      </c>
      <c r="BI92" t="str">
        <f>IF(OR('Calc_오픈정렬(시즌미반영)'!$F92="",'Calc_오픈정렬(시즌미반영)'!BI92=""),"",'Calc_오픈정렬(시즌미반영)'!BI92/'Calc_오픈정렬(시즌미반영)'!$F92*100)</f>
        <v/>
      </c>
      <c r="BJ92" t="str">
        <f>IF(OR('Calc_오픈정렬(시즌미반영)'!$F92="",'Calc_오픈정렬(시즌미반영)'!BJ92=""),"",'Calc_오픈정렬(시즌미반영)'!BJ92/'Calc_오픈정렬(시즌미반영)'!$F92*100)</f>
        <v/>
      </c>
      <c r="BK92" t="str">
        <f>IF(OR('Calc_오픈정렬(시즌미반영)'!$F92="",'Calc_오픈정렬(시즌미반영)'!BK92=""),"",'Calc_오픈정렬(시즌미반영)'!BK92/'Calc_오픈정렬(시즌미반영)'!$F92*100)</f>
        <v/>
      </c>
      <c r="BL92" t="str">
        <f>IF(OR('Calc_오픈정렬(시즌미반영)'!$F92="",'Calc_오픈정렬(시즌미반영)'!BL92=""),"",'Calc_오픈정렬(시즌미반영)'!BL92/'Calc_오픈정렬(시즌미반영)'!$F92*100)</f>
        <v/>
      </c>
      <c r="BM92" t="str">
        <f>IF(OR('Calc_오픈정렬(시즌미반영)'!$F92="",'Calc_오픈정렬(시즌미반영)'!BM92=""),"",'Calc_오픈정렬(시즌미반영)'!BM92/'Calc_오픈정렬(시즌미반영)'!$F92*100)</f>
        <v/>
      </c>
      <c r="BN92" t="str">
        <f>IF(OR('Calc_오픈정렬(시즌미반영)'!$F92="",'Calc_오픈정렬(시즌미반영)'!BN92=""),"",'Calc_오픈정렬(시즌미반영)'!BN92/'Calc_오픈정렬(시즌미반영)'!$F92*100)</f>
        <v/>
      </c>
    </row>
    <row r="93" spans="1:66" x14ac:dyDescent="0.3">
      <c r="A93" t="str">
        <f>'Calc_오픈정렬(시즌미반영)'!A93</f>
        <v>(1082) #천천푸르지오서문점</v>
      </c>
      <c r="B93" t="str">
        <f>'Calc_오픈정렬(시즌미반영)'!B93</f>
        <v>150-0</v>
      </c>
      <c r="C93">
        <f>'Calc_오픈정렬(시즌미반영)'!C93</f>
        <v>0</v>
      </c>
      <c r="D93" t="str">
        <f>'Calc_오픈정렬(시즌미반영)'!D93</f>
        <v>0</v>
      </c>
      <c r="E93" s="1">
        <f>'Calc_오픈정렬(시즌미반영)'!E93</f>
        <v>45139</v>
      </c>
      <c r="F93">
        <f>'Calc_오픈정렬(시즌미반영)'!F93</f>
        <v>4217321.666666667</v>
      </c>
      <c r="G93">
        <f>IF(OR('Calc_오픈정렬(시즌미반영)'!$F93="",'Calc_오픈정렬(시즌미반영)'!G93=""),"",'Calc_오픈정렬(시즌미반영)'!G93/'Calc_오픈정렬(시즌미반영)'!$F93*100)</f>
        <v>60.289449109288554</v>
      </c>
      <c r="H93">
        <f>IF(OR('Calc_오픈정렬(시즌미반영)'!$F93="",'Calc_오픈정렬(시즌미반영)'!H93=""),"",'Calc_오픈정렬(시즌미반영)'!H93/'Calc_오픈정렬(시즌미반영)'!$F93*100)</f>
        <v>60.104497601755924</v>
      </c>
      <c r="I93">
        <f>IF(OR('Calc_오픈정렬(시즌미반영)'!$F93="",'Calc_오픈정렬(시즌미반영)'!I93=""),"",'Calc_오픈정렬(시즌미반영)'!I93/'Calc_오픈정렬(시즌미반영)'!$F93*100)</f>
        <v>89.630345958117957</v>
      </c>
      <c r="J93">
        <f>IF(OR('Calc_오픈정렬(시즌미반영)'!$F93="",'Calc_오픈정렬(시즌미반영)'!J93=""),"",'Calc_오픈정렬(시즌미반영)'!J93/'Calc_오픈정렬(시즌미반영)'!$F93*100)</f>
        <v>87.354019711562586</v>
      </c>
      <c r="K93">
        <f>IF(OR('Calc_오픈정렬(시즌미반영)'!$F93="",'Calc_오픈정렬(시즌미반영)'!K93=""),"",'Calc_오픈정렬(시즌미반영)'!K93/'Calc_오픈정렬(시즌미반영)'!$F93*100)</f>
        <v>95.4752878307836</v>
      </c>
      <c r="L93">
        <f>IF(OR('Calc_오픈정렬(시즌미반영)'!$F93="",'Calc_오픈정렬(시즌미반영)'!L93=""),"",'Calc_오픈정렬(시즌미반영)'!L93/'Calc_오픈정렬(시즌미반영)'!$F93*100)</f>
        <v>89.945711990192819</v>
      </c>
      <c r="M93">
        <f>IF(OR('Calc_오픈정렬(시즌미반영)'!$F93="",'Calc_오픈정렬(시즌미반영)'!M93=""),"",'Calc_오픈정렬(시즌미반영)'!M93/'Calc_오픈정렬(시즌미반영)'!$F93*100)</f>
        <v>98.412697158109424</v>
      </c>
      <c r="N93">
        <f>IF(OR('Calc_오픈정렬(시즌미반영)'!$F93="",'Calc_오픈정렬(시즌미반영)'!N93=""),"",'Calc_오픈정렬(시즌미반영)'!N93/'Calc_오픈정렬(시즌미반영)'!$F93*100)</f>
        <v>109.10099735495631</v>
      </c>
      <c r="O93">
        <f>IF(OR('Calc_오픈정렬(시즌미반영)'!$F93="",'Calc_오픈정렬(시즌미반영)'!O93=""),"",'Calc_오픈정렬(시즌미반영)'!O93/'Calc_오픈정렬(시즌미반영)'!$F93*100)</f>
        <v>119.71128595439522</v>
      </c>
      <c r="P93">
        <f>IF(OR('Calc_오픈정렬(시즌미반영)'!$F93="",'Calc_오픈정렬(시즌미반영)'!P93=""),"",'Calc_오픈정렬(시즌미반영)'!P93/'Calc_오픈정렬(시즌미반영)'!$F93*100)</f>
        <v>125.91972867455765</v>
      </c>
      <c r="Q93">
        <f>IF(OR('Calc_오픈정렬(시즌미반영)'!$F93="",'Calc_오픈정렬(시즌미반영)'!Q93=""),"",'Calc_오픈정렬(시즌미반영)'!Q93/'Calc_오픈정렬(시즌미반영)'!$F93*100)</f>
        <v>126.77311389969856</v>
      </c>
      <c r="R93">
        <f>IF(OR('Calc_오픈정렬(시즌미반영)'!$F93="",'Calc_오픈정렬(시즌미반영)'!R93=""),"",'Calc_오픈정렬(시즌미반영)'!R93/'Calc_오픈정렬(시즌미반영)'!$F93*100)</f>
        <v>124.14111167711891</v>
      </c>
      <c r="S93">
        <f>IF(OR('Calc_오픈정렬(시즌미반영)'!$F93="",'Calc_오픈정렬(시즌미반영)'!S93=""),"",'Calc_오픈정렬(시즌미반영)'!S93/'Calc_오픈정렬(시즌미반영)'!$F93*100)</f>
        <v>123.43379071946529</v>
      </c>
      <c r="T93">
        <f>IF(OR('Calc_오픈정렬(시즌미반영)'!$F93="",'Calc_오픈정렬(시즌미반영)'!T93=""),"",'Calc_오픈정렬(시즌미반영)'!T93/'Calc_오픈정렬(시즌미반영)'!$F93*100)</f>
        <v>115.34239938223034</v>
      </c>
      <c r="U93">
        <f>IF(OR('Calc_오픈정렬(시즌미반영)'!$F93="",'Calc_오픈정렬(시즌미반영)'!U93=""),"",'Calc_오픈정렬(시즌미반영)'!U93/'Calc_오픈정렬(시즌미반영)'!$F93*100)</f>
        <v>135.26902738033181</v>
      </c>
      <c r="V93">
        <f>IF(OR('Calc_오픈정렬(시즌미반영)'!$F93="",'Calc_오픈정렬(시즌미반영)'!V93=""),"",'Calc_오픈정렬(시즌미반영)'!V93/'Calc_오픈정렬(시즌미반영)'!$F93*100)</f>
        <v>129.37903321736979</v>
      </c>
      <c r="W93">
        <f>IF(OR('Calc_오픈정렬(시즌미반영)'!$F93="",'Calc_오픈정렬(시즌미반영)'!W93=""),"",'Calc_오픈정렬(시즌미반영)'!W93/'Calc_오픈정렬(시즌미반영)'!$F93*100)</f>
        <v>130.36710107876524</v>
      </c>
      <c r="X93">
        <f>IF(OR('Calc_오픈정렬(시즌미반영)'!$F93="",'Calc_오픈정렬(시즌미반영)'!X93=""),"",'Calc_오픈정렬(시즌미반영)'!X93/'Calc_오픈정렬(시즌미반영)'!$F93*100)</f>
        <v>134.32838298240628</v>
      </c>
      <c r="Y93">
        <f>IF(OR('Calc_오픈정렬(시즌미반영)'!$F93="",'Calc_오픈정렬(시즌미반영)'!Y93=""),"",'Calc_오픈정렬(시즌미반영)'!Y93/'Calc_오픈정렬(시즌미반영)'!$F93*100)</f>
        <v>118.36777923429284</v>
      </c>
      <c r="Z93">
        <f>IF(OR('Calc_오픈정렬(시즌미반영)'!$F93="",'Calc_오픈정렬(시즌미반영)'!Z93=""),"",'Calc_오픈정렬(시즌미반영)'!Z93/'Calc_오픈정렬(시즌미반영)'!$F93*100)</f>
        <v>140.05405484444512</v>
      </c>
      <c r="AA93">
        <f>IF(OR('Calc_오픈정렬(시즌미반영)'!$F93="",'Calc_오픈정렬(시즌미반영)'!AA93=""),"",'Calc_오픈정렬(시즌미반영)'!AA93/'Calc_오픈정렬(시즌미반영)'!$F93*100)</f>
        <v>127.72371722495279</v>
      </c>
      <c r="AB93">
        <f>IF(OR('Calc_오픈정렬(시즌미반영)'!$F93="",'Calc_오픈정렬(시즌미반영)'!AB93=""),"",'Calc_오픈정렬(시즌미반영)'!AB93/'Calc_오픈정렬(시즌미반영)'!$F93*100)</f>
        <v>163.82482879141696</v>
      </c>
      <c r="AC93">
        <f>IF(OR('Calc_오픈정렬(시즌미반영)'!$F93="",'Calc_오픈정렬(시즌미반영)'!AC93=""),"",'Calc_오픈정렬(시즌미반영)'!AC93/'Calc_오픈정렬(시즌미반영)'!$F93*100)</f>
        <v>154.00556356265608</v>
      </c>
      <c r="AD93">
        <f>IF(OR('Calc_오픈정렬(시즌미반영)'!$F93="",'Calc_오픈정렬(시즌미반영)'!AD93=""),"",'Calc_오픈정렬(시즌미반영)'!AD93/'Calc_오픈정렬(시즌미반영)'!$F93*100)</f>
        <v>154.2369900643892</v>
      </c>
      <c r="AE93">
        <f>IF(OR('Calc_오픈정렬(시즌미반영)'!$F93="",'Calc_오픈정렬(시즌미반영)'!AE93=""),"",'Calc_오픈정렬(시즌미반영)'!AE93/'Calc_오픈정렬(시즌미반영)'!$F93*100)</f>
        <v>146.95796265639368</v>
      </c>
      <c r="AF93">
        <f>IF(OR('Calc_오픈정렬(시즌미반영)'!$F93="",'Calc_오픈정렬(시즌미반영)'!AF93=""),"",'Calc_오픈정렬(시즌미반영)'!AF93/'Calc_오픈정렬(시즌미반영)'!$F93*100)</f>
        <v>132.629437403597</v>
      </c>
      <c r="AG93">
        <f>IF(OR('Calc_오픈정렬(시즌미반영)'!$F93="",'Calc_오픈정렬(시즌미반영)'!AG93=""),"",'Calc_오픈정렬(시즌미반영)'!AG93/'Calc_오픈정렬(시즌미반영)'!$F93*100)</f>
        <v>162.04787161519968</v>
      </c>
      <c r="AH93">
        <f>IF(OR('Calc_오픈정렬(시즌미반영)'!$F93="",'Calc_오픈정렬(시즌미반영)'!AH93=""),"",'Calc_오픈정렬(시즌미반영)'!AH93/'Calc_오픈정렬(시즌미반영)'!$F93*100)</f>
        <v>144.70534814157327</v>
      </c>
      <c r="AI93">
        <f>IF(OR('Calc_오픈정렬(시즌미반영)'!$F93="",'Calc_오픈정렬(시즌미반영)'!AI93=""),"",'Calc_오픈정렬(시즌미반영)'!AI93/'Calc_오픈정렬(시즌미반영)'!$F93*100)</f>
        <v>145.91678051591194</v>
      </c>
      <c r="AJ93">
        <f>IF(OR('Calc_오픈정렬(시즌미반영)'!$F93="",'Calc_오픈정렬(시즌미반영)'!AJ93=""),"",'Calc_오픈정렬(시즌미반영)'!AJ93/'Calc_오픈정렬(시즌미반영)'!$F93*100)</f>
        <v>151.53219282538325</v>
      </c>
      <c r="AK93">
        <f>IF(OR('Calc_오픈정렬(시즌미반영)'!$F93="",'Calc_오픈정렬(시즌미반영)'!AK93=""),"",'Calc_오픈정렬(시즌미반영)'!AK93/'Calc_오픈정렬(시즌미반영)'!$F93*100)</f>
        <v>122.39142299239683</v>
      </c>
      <c r="AL93">
        <f>IF(OR('Calc_오픈정렬(시즌미반영)'!$F93="",'Calc_오픈정렬(시즌미반영)'!AL93=""),"",'Calc_오픈정렬(시즌미반영)'!AL93/'Calc_오픈정렬(시즌미반영)'!$F93*100)</f>
        <v>142.31046323634311</v>
      </c>
      <c r="AM93">
        <f>IF(OR('Calc_오픈정렬(시즌미반영)'!$F93="",'Calc_오픈정렬(시즌미반영)'!AM93=""),"",'Calc_오픈정렬(시즌미반영)'!AM93/'Calc_오픈정렬(시즌미반영)'!$F93*100)</f>
        <v>146.39860290476616</v>
      </c>
      <c r="AN93">
        <f>IF(OR('Calc_오픈정렬(시즌미반영)'!$F93="",'Calc_오픈정렬(시즌미반영)'!AN93=""),"",'Calc_오픈정렬(시즌미반영)'!AN93/'Calc_오픈정렬(시즌미반영)'!$F93*100)</f>
        <v>174.65018279769188</v>
      </c>
      <c r="AO93">
        <f>IF(OR('Calc_오픈정렬(시즌미반영)'!$F93="",'Calc_오픈정렬(시즌미반영)'!AO93=""),"",'Calc_오픈정렬(시즌미반영)'!AO93/'Calc_오픈정렬(시즌미반영)'!$F93*100)</f>
        <v>135.60217721120787</v>
      </c>
      <c r="AP93" t="str">
        <f>IF(OR('Calc_오픈정렬(시즌미반영)'!$F93="",'Calc_오픈정렬(시즌미반영)'!AP93=""),"",'Calc_오픈정렬(시즌미반영)'!AP93/'Calc_오픈정렬(시즌미반영)'!$F93*100)</f>
        <v/>
      </c>
      <c r="AQ93" t="str">
        <f>IF(OR('Calc_오픈정렬(시즌미반영)'!$F93="",'Calc_오픈정렬(시즌미반영)'!AQ93=""),"",'Calc_오픈정렬(시즌미반영)'!AQ93/'Calc_오픈정렬(시즌미반영)'!$F93*100)</f>
        <v/>
      </c>
      <c r="AR93" t="str">
        <f>IF(OR('Calc_오픈정렬(시즌미반영)'!$F93="",'Calc_오픈정렬(시즌미반영)'!AR93=""),"",'Calc_오픈정렬(시즌미반영)'!AR93/'Calc_오픈정렬(시즌미반영)'!$F93*100)</f>
        <v/>
      </c>
      <c r="AS93" t="str">
        <f>IF(OR('Calc_오픈정렬(시즌미반영)'!$F93="",'Calc_오픈정렬(시즌미반영)'!AS93=""),"",'Calc_오픈정렬(시즌미반영)'!AS93/'Calc_오픈정렬(시즌미반영)'!$F93*100)</f>
        <v/>
      </c>
      <c r="AT93" t="str">
        <f>IF(OR('Calc_오픈정렬(시즌미반영)'!$F93="",'Calc_오픈정렬(시즌미반영)'!AT93=""),"",'Calc_오픈정렬(시즌미반영)'!AT93/'Calc_오픈정렬(시즌미반영)'!$F93*100)</f>
        <v/>
      </c>
      <c r="AU93" t="str">
        <f>IF(OR('Calc_오픈정렬(시즌미반영)'!$F93="",'Calc_오픈정렬(시즌미반영)'!AU93=""),"",'Calc_오픈정렬(시즌미반영)'!AU93/'Calc_오픈정렬(시즌미반영)'!$F93*100)</f>
        <v/>
      </c>
      <c r="AV93" t="str">
        <f>IF(OR('Calc_오픈정렬(시즌미반영)'!$F93="",'Calc_오픈정렬(시즌미반영)'!AV93=""),"",'Calc_오픈정렬(시즌미반영)'!AV93/'Calc_오픈정렬(시즌미반영)'!$F93*100)</f>
        <v/>
      </c>
      <c r="AW93" t="str">
        <f>IF(OR('Calc_오픈정렬(시즌미반영)'!$F93="",'Calc_오픈정렬(시즌미반영)'!AW93=""),"",'Calc_오픈정렬(시즌미반영)'!AW93/'Calc_오픈정렬(시즌미반영)'!$F93*100)</f>
        <v/>
      </c>
      <c r="AX93" t="str">
        <f>IF(OR('Calc_오픈정렬(시즌미반영)'!$F93="",'Calc_오픈정렬(시즌미반영)'!AX93=""),"",'Calc_오픈정렬(시즌미반영)'!AX93/'Calc_오픈정렬(시즌미반영)'!$F93*100)</f>
        <v/>
      </c>
      <c r="AY93" t="str">
        <f>IF(OR('Calc_오픈정렬(시즌미반영)'!$F93="",'Calc_오픈정렬(시즌미반영)'!AY93=""),"",'Calc_오픈정렬(시즌미반영)'!AY93/'Calc_오픈정렬(시즌미반영)'!$F93*100)</f>
        <v/>
      </c>
      <c r="AZ93" t="str">
        <f>IF(OR('Calc_오픈정렬(시즌미반영)'!$F93="",'Calc_오픈정렬(시즌미반영)'!AZ93=""),"",'Calc_오픈정렬(시즌미반영)'!AZ93/'Calc_오픈정렬(시즌미반영)'!$F93*100)</f>
        <v/>
      </c>
      <c r="BA93" t="str">
        <f>IF(OR('Calc_오픈정렬(시즌미반영)'!$F93="",'Calc_오픈정렬(시즌미반영)'!BA93=""),"",'Calc_오픈정렬(시즌미반영)'!BA93/'Calc_오픈정렬(시즌미반영)'!$F93*100)</f>
        <v/>
      </c>
      <c r="BB93" t="str">
        <f>IF(OR('Calc_오픈정렬(시즌미반영)'!$F93="",'Calc_오픈정렬(시즌미반영)'!BB93=""),"",'Calc_오픈정렬(시즌미반영)'!BB93/'Calc_오픈정렬(시즌미반영)'!$F93*100)</f>
        <v/>
      </c>
      <c r="BC93" t="str">
        <f>IF(OR('Calc_오픈정렬(시즌미반영)'!$F93="",'Calc_오픈정렬(시즌미반영)'!BC93=""),"",'Calc_오픈정렬(시즌미반영)'!BC93/'Calc_오픈정렬(시즌미반영)'!$F93*100)</f>
        <v/>
      </c>
      <c r="BD93" t="str">
        <f>IF(OR('Calc_오픈정렬(시즌미반영)'!$F93="",'Calc_오픈정렬(시즌미반영)'!BD93=""),"",'Calc_오픈정렬(시즌미반영)'!BD93/'Calc_오픈정렬(시즌미반영)'!$F93*100)</f>
        <v/>
      </c>
      <c r="BE93" t="str">
        <f>IF(OR('Calc_오픈정렬(시즌미반영)'!$F93="",'Calc_오픈정렬(시즌미반영)'!BE93=""),"",'Calc_오픈정렬(시즌미반영)'!BE93/'Calc_오픈정렬(시즌미반영)'!$F93*100)</f>
        <v/>
      </c>
      <c r="BF93" t="str">
        <f>IF(OR('Calc_오픈정렬(시즌미반영)'!$F93="",'Calc_오픈정렬(시즌미반영)'!BF93=""),"",'Calc_오픈정렬(시즌미반영)'!BF93/'Calc_오픈정렬(시즌미반영)'!$F93*100)</f>
        <v/>
      </c>
      <c r="BG93" t="str">
        <f>IF(OR('Calc_오픈정렬(시즌미반영)'!$F93="",'Calc_오픈정렬(시즌미반영)'!BG93=""),"",'Calc_오픈정렬(시즌미반영)'!BG93/'Calc_오픈정렬(시즌미반영)'!$F93*100)</f>
        <v/>
      </c>
      <c r="BH93" t="str">
        <f>IF(OR('Calc_오픈정렬(시즌미반영)'!$F93="",'Calc_오픈정렬(시즌미반영)'!BH93=""),"",'Calc_오픈정렬(시즌미반영)'!BH93/'Calc_오픈정렬(시즌미반영)'!$F93*100)</f>
        <v/>
      </c>
      <c r="BI93" t="str">
        <f>IF(OR('Calc_오픈정렬(시즌미반영)'!$F93="",'Calc_오픈정렬(시즌미반영)'!BI93=""),"",'Calc_오픈정렬(시즌미반영)'!BI93/'Calc_오픈정렬(시즌미반영)'!$F93*100)</f>
        <v/>
      </c>
      <c r="BJ93" t="str">
        <f>IF(OR('Calc_오픈정렬(시즌미반영)'!$F93="",'Calc_오픈정렬(시즌미반영)'!BJ93=""),"",'Calc_오픈정렬(시즌미반영)'!BJ93/'Calc_오픈정렬(시즌미반영)'!$F93*100)</f>
        <v/>
      </c>
      <c r="BK93" t="str">
        <f>IF(OR('Calc_오픈정렬(시즌미반영)'!$F93="",'Calc_오픈정렬(시즌미반영)'!BK93=""),"",'Calc_오픈정렬(시즌미반영)'!BK93/'Calc_오픈정렬(시즌미반영)'!$F93*100)</f>
        <v/>
      </c>
      <c r="BL93" t="str">
        <f>IF(OR('Calc_오픈정렬(시즌미반영)'!$F93="",'Calc_오픈정렬(시즌미반영)'!BL93=""),"",'Calc_오픈정렬(시즌미반영)'!BL93/'Calc_오픈정렬(시즌미반영)'!$F93*100)</f>
        <v/>
      </c>
      <c r="BM93" t="str">
        <f>IF(OR('Calc_오픈정렬(시즌미반영)'!$F93="",'Calc_오픈정렬(시즌미반영)'!BM93=""),"",'Calc_오픈정렬(시즌미반영)'!BM93/'Calc_오픈정렬(시즌미반영)'!$F93*100)</f>
        <v/>
      </c>
      <c r="BN93" t="str">
        <f>IF(OR('Calc_오픈정렬(시즌미반영)'!$F93="",'Calc_오픈정렬(시즌미반영)'!BN93=""),"",'Calc_오픈정렬(시즌미반영)'!BN93/'Calc_오픈정렬(시즌미반영)'!$F93*100)</f>
        <v/>
      </c>
    </row>
    <row r="94" spans="1:66" x14ac:dyDescent="0.3">
      <c r="A94" t="str">
        <f>'Calc_오픈정렬(시즌미반영)'!A94</f>
        <v>(1083) #신촌창천스쿨점</v>
      </c>
      <c r="B94" t="str">
        <f>'Calc_오픈정렬(시즌미반영)'!B94</f>
        <v>150-0</v>
      </c>
      <c r="C94">
        <f>'Calc_오픈정렬(시즌미반영)'!C94</f>
        <v>0</v>
      </c>
      <c r="D94" t="str">
        <f>'Calc_오픈정렬(시즌미반영)'!D94</f>
        <v>0</v>
      </c>
      <c r="E94" s="1">
        <f>'Calc_오픈정렬(시즌미반영)'!E94</f>
        <v>45170</v>
      </c>
      <c r="F94">
        <f>'Calc_오픈정렬(시즌미반영)'!F94</f>
        <v>4008666.6666666665</v>
      </c>
      <c r="G94">
        <f>IF(OR('Calc_오픈정렬(시즌미반영)'!$F94="",'Calc_오픈정렬(시즌미반영)'!G94=""),"",'Calc_오픈정렬(시즌미반영)'!G94/'Calc_오픈정렬(시즌미반영)'!$F94*100)</f>
        <v>62.337685015799103</v>
      </c>
      <c r="H94">
        <f>IF(OR('Calc_오픈정렬(시즌미반영)'!$F94="",'Calc_오픈정렬(시즌미반영)'!H94=""),"",'Calc_오픈정렬(시즌미반영)'!H94/'Calc_오픈정렬(시즌미반영)'!$F94*100)</f>
        <v>86.787709961749542</v>
      </c>
      <c r="I94">
        <f>IF(OR('Calc_오픈정렬(시즌미반영)'!$F94="",'Calc_오픈정렬(시즌미반영)'!I94=""),"",'Calc_오픈정렬(시즌미반영)'!I94/'Calc_오픈정렬(시즌미반영)'!$F94*100)</f>
        <v>96.328787626808591</v>
      </c>
      <c r="J94">
        <f>IF(OR('Calc_오픈정렬(시즌미반영)'!$F94="",'Calc_오픈정렬(시즌미반영)'!J94=""),"",'Calc_오픈정렬(시즌미반영)'!J94/'Calc_오픈정렬(시즌미반영)'!$F94*100)</f>
        <v>98.084982537834691</v>
      </c>
      <c r="K94">
        <f>IF(OR('Calc_오픈정렬(시즌미반영)'!$F94="",'Calc_오픈정렬(시즌미반영)'!K94=""),"",'Calc_오픈정렬(시즌미반영)'!K94/'Calc_오픈정렬(시즌미반영)'!$F94*100)</f>
        <v>98.029602527856312</v>
      </c>
      <c r="L94">
        <f>IF(OR('Calc_오픈정렬(시즌미반영)'!$F94="",'Calc_오픈정렬(시즌미반영)'!L94=""),"",'Calc_오픈정렬(시즌미반영)'!L94/'Calc_오픈정렬(시즌미반영)'!$F94*100)</f>
        <v>97.989439547646768</v>
      </c>
      <c r="M94">
        <f>IF(OR('Calc_오픈정렬(시즌미반영)'!$F94="",'Calc_오픈정렬(시즌미반영)'!M94=""),"",'Calc_오픈정렬(시즌미반영)'!M94/'Calc_오픈정렬(시즌미반영)'!$F94*100)</f>
        <v>110.16256444370531</v>
      </c>
      <c r="N94">
        <f>IF(OR('Calc_오픈정렬(시즌미반영)'!$F94="",'Calc_오픈정렬(시즌미반영)'!N94=""),"",'Calc_오픈정렬(시즌미반영)'!N94/'Calc_오픈정렬(시즌미반영)'!$F94*100)</f>
        <v>100.46856810244471</v>
      </c>
      <c r="O94">
        <f>IF(OR('Calc_오픈정렬(시즌미반영)'!$F94="",'Calc_오픈정렬(시즌미반영)'!O94=""),"",'Calc_오픈정렬(시즌미반영)'!O94/'Calc_오픈정렬(시즌미반영)'!$F94*100)</f>
        <v>95.26484284051223</v>
      </c>
      <c r="P94">
        <f>IF(OR('Calc_오픈정렬(시즌미반영)'!$F94="",'Calc_오픈정렬(시즌미반영)'!P94=""),"",'Calc_오픈정렬(시즌미반영)'!P94/'Calc_오픈정렬(시즌미반영)'!$F94*100)</f>
        <v>97.674122734076178</v>
      </c>
      <c r="Q94">
        <f>IF(OR('Calc_오픈정렬(시즌미반영)'!$F94="",'Calc_오픈정렬(시즌미반영)'!Q94=""),"",'Calc_오픈정렬(시즌미반영)'!Q94/'Calc_오픈정렬(시즌미반영)'!$F94*100)</f>
        <v>109.11658074172625</v>
      </c>
      <c r="R94">
        <f>IF(OR('Calc_오픈정렬(시즌미반영)'!$F94="",'Calc_오픈정렬(시즌미반영)'!R94=""),"",'Calc_오픈정렬(시즌미반영)'!R94/'Calc_오픈정렬(시즌미반영)'!$F94*100)</f>
        <v>107.17877931149178</v>
      </c>
      <c r="S94">
        <f>IF(OR('Calc_오픈정렬(시즌미반영)'!$F94="",'Calc_오픈정렬(시즌미반영)'!S94=""),"",'Calc_오픈정렬(시즌미반영)'!S94/'Calc_오픈정렬(시즌미반영)'!$F94*100)</f>
        <v>122.20023282887078</v>
      </c>
      <c r="T94">
        <f>IF(OR('Calc_오픈정렬(시즌미반영)'!$F94="",'Calc_오픈정렬(시즌미반영)'!T94=""),"",'Calc_오픈정렬(시즌미반영)'!T94/'Calc_오픈정렬(시즌미반영)'!$F94*100)</f>
        <v>120.81548311990686</v>
      </c>
      <c r="U94">
        <f>IF(OR('Calc_오픈정렬(시즌미반영)'!$F94="",'Calc_오픈정렬(시즌미반영)'!U94=""),"",'Calc_오픈정렬(시즌미반영)'!U94/'Calc_오픈정렬(시즌미반영)'!$F94*100)</f>
        <v>118.00831531681357</v>
      </c>
      <c r="V94">
        <f>IF(OR('Calc_오픈정렬(시즌미반영)'!$F94="",'Calc_오픈정렬(시즌미반영)'!V94=""),"",'Calc_오픈정렬(시즌미반영)'!V94/'Calc_오픈정렬(시즌미반영)'!$F94*100)</f>
        <v>112.32213537335774</v>
      </c>
      <c r="W94">
        <f>IF(OR('Calc_오픈정렬(시즌미반영)'!$F94="",'Calc_오픈정렬(시즌미반영)'!W94=""),"",'Calc_오픈정렬(시즌미반영)'!W94/'Calc_오픈정렬(시즌미반영)'!$F94*100)</f>
        <v>101.5726758689506</v>
      </c>
      <c r="X94">
        <f>IF(OR('Calc_오픈정렬(시즌미반영)'!$F94="",'Calc_오픈정렬(시즌미반영)'!X94=""),"",'Calc_오픈정렬(시즌미반영)'!X94/'Calc_오픈정렬(시즌미반영)'!$F94*100)</f>
        <v>86.756527523698651</v>
      </c>
      <c r="Y94">
        <f>IF(OR('Calc_오픈정렬(시즌미반영)'!$F94="",'Calc_오픈정렬(시즌미반영)'!Y94=""),"",'Calc_오픈정렬(시즌미반영)'!Y94/'Calc_오픈정렬(시즌미반영)'!$F94*100)</f>
        <v>93.751870946283049</v>
      </c>
      <c r="Z94">
        <f>IF(OR('Calc_오픈정렬(시즌미반영)'!$F94="",'Calc_오픈정렬(시즌미반영)'!Z94=""),"",'Calc_오픈정렬(시즌미반영)'!Z94/'Calc_오픈정렬(시즌미반영)'!$F94*100)</f>
        <v>118.01355396640612</v>
      </c>
      <c r="AA94">
        <f>IF(OR('Calc_오픈정렬(시즌미반영)'!$F94="",'Calc_오픈정렬(시즌미반영)'!AA94=""),"",'Calc_오픈정렬(시즌미반영)'!AA94/'Calc_오픈정렬(시즌미반영)'!$F94*100)</f>
        <v>134.06901712955263</v>
      </c>
      <c r="AB94">
        <f>IF(OR('Calc_오픈정렬(시즌미반영)'!$F94="",'Calc_오픈정렬(시즌미반영)'!AB94=""),"",'Calc_오픈정렬(시즌미반영)'!AB94/'Calc_오픈정렬(시즌미반영)'!$F94*100)</f>
        <v>125.95809080325961</v>
      </c>
      <c r="AC94">
        <f>IF(OR('Calc_오픈정렬(시즌미반영)'!$F94="",'Calc_오픈정렬(시즌미반영)'!AC94=""),"",'Calc_오픈정렬(시즌미반영)'!AC94/'Calc_오픈정렬(시즌미반영)'!$F94*100)</f>
        <v>107.02411441875937</v>
      </c>
      <c r="AD94">
        <f>IF(OR('Calc_오픈정렬(시즌미반영)'!$F94="",'Calc_오픈정렬(시즌미반영)'!AD94=""),"",'Calc_오픈정렬(시즌미반영)'!AD94/'Calc_오픈정렬(시즌미반영)'!$F94*100)</f>
        <v>101.38258772659239</v>
      </c>
      <c r="AE94">
        <f>IF(OR('Calc_오픈정렬(시즌미반영)'!$F94="",'Calc_오픈정렬(시즌미반영)'!AE94=""),"",'Calc_오픈정렬(시즌미반영)'!AE94/'Calc_오픈정렬(시즌미반영)'!$F94*100)</f>
        <v>95.826376184932656</v>
      </c>
      <c r="AF94">
        <f>IF(OR('Calc_오픈정렬(시즌미반영)'!$F94="",'Calc_오픈정렬(시즌미반영)'!AF94=""),"",'Calc_오픈정렬(시즌미반영)'!AF94/'Calc_오픈정렬(시즌미반영)'!$F94*100)</f>
        <v>120.90803259604191</v>
      </c>
      <c r="AG94">
        <f>IF(OR('Calc_오픈정렬(시즌미반영)'!$F94="",'Calc_오픈정렬(시즌미반영)'!AG94=""),"",'Calc_오픈정렬(시즌미반영)'!AG94/'Calc_오픈정렬(시즌미반영)'!$F94*100)</f>
        <v>108.31132546150009</v>
      </c>
      <c r="AH94">
        <f>IF(OR('Calc_오픈정렬(시즌미반영)'!$F94="",'Calc_오픈정렬(시즌미반영)'!AH94=""),"",'Calc_오픈정렬(시즌미반영)'!AH94/'Calc_오픈정렬(시즌미반영)'!$F94*100)</f>
        <v>101.31199068684518</v>
      </c>
      <c r="AI94">
        <f>IF(OR('Calc_오픈정렬(시즌미반영)'!$F94="",'Calc_오픈정렬(시즌미반영)'!AI94=""),"",'Calc_오픈정렬(시즌미반영)'!AI94/'Calc_오픈정렬(시즌미반영)'!$F94*100)</f>
        <v>102.78005987028106</v>
      </c>
      <c r="AJ94">
        <f>IF(OR('Calc_오픈정렬(시즌미반영)'!$F94="",'Calc_오픈정렬(시즌미반영)'!AJ94=""),"",'Calc_오픈정렬(시즌미반영)'!AJ94/'Calc_오픈정렬(시즌미반영)'!$F94*100)</f>
        <v>88.561865957092962</v>
      </c>
      <c r="AK94">
        <f>IF(OR('Calc_오픈정렬(시즌미반영)'!$F94="",'Calc_오픈정렬(시즌미반영)'!AK94=""),"",'Calc_오픈정렬(시즌미반영)'!AK94/'Calc_오픈정렬(시즌미반영)'!$F94*100)</f>
        <v>107.41551638117413</v>
      </c>
      <c r="AL94">
        <f>IF(OR('Calc_오픈정렬(시즌미반영)'!$F94="",'Calc_오픈정렬(시즌미반영)'!AL94=""),"",'Calc_오픈정렬(시즌미반영)'!AL94/'Calc_오픈정렬(시즌미반영)'!$F94*100)</f>
        <v>96.443788458340265</v>
      </c>
      <c r="AM94">
        <f>IF(OR('Calc_오픈정렬(시즌미반영)'!$F94="",'Calc_오픈정렬(시즌미반영)'!AM94=""),"",'Calc_오픈정렬(시즌미반영)'!AM94/'Calc_오픈정렬(시즌미반영)'!$F94*100)</f>
        <v>113.30849825378347</v>
      </c>
      <c r="AN94">
        <f>IF(OR('Calc_오픈정렬(시즌미반영)'!$F94="",'Calc_오픈정렬(시즌미반영)'!AN94=""),"",'Calc_오픈정렬(시즌미반영)'!AN94/'Calc_오픈정렬(시즌미반영)'!$F94*100)</f>
        <v>93.618160651920846</v>
      </c>
      <c r="AO94" t="str">
        <f>IF(OR('Calc_오픈정렬(시즌미반영)'!$F94="",'Calc_오픈정렬(시즌미반영)'!AO94=""),"",'Calc_오픈정렬(시즌미반영)'!AO94/'Calc_오픈정렬(시즌미반영)'!$F94*100)</f>
        <v/>
      </c>
      <c r="AP94" t="str">
        <f>IF(OR('Calc_오픈정렬(시즌미반영)'!$F94="",'Calc_오픈정렬(시즌미반영)'!AP94=""),"",'Calc_오픈정렬(시즌미반영)'!AP94/'Calc_오픈정렬(시즌미반영)'!$F94*100)</f>
        <v/>
      </c>
      <c r="AQ94" t="str">
        <f>IF(OR('Calc_오픈정렬(시즌미반영)'!$F94="",'Calc_오픈정렬(시즌미반영)'!AQ94=""),"",'Calc_오픈정렬(시즌미반영)'!AQ94/'Calc_오픈정렬(시즌미반영)'!$F94*100)</f>
        <v/>
      </c>
      <c r="AR94" t="str">
        <f>IF(OR('Calc_오픈정렬(시즌미반영)'!$F94="",'Calc_오픈정렬(시즌미반영)'!AR94=""),"",'Calc_오픈정렬(시즌미반영)'!AR94/'Calc_오픈정렬(시즌미반영)'!$F94*100)</f>
        <v/>
      </c>
      <c r="AS94" t="str">
        <f>IF(OR('Calc_오픈정렬(시즌미반영)'!$F94="",'Calc_오픈정렬(시즌미반영)'!AS94=""),"",'Calc_오픈정렬(시즌미반영)'!AS94/'Calc_오픈정렬(시즌미반영)'!$F94*100)</f>
        <v/>
      </c>
      <c r="AT94" t="str">
        <f>IF(OR('Calc_오픈정렬(시즌미반영)'!$F94="",'Calc_오픈정렬(시즌미반영)'!AT94=""),"",'Calc_오픈정렬(시즌미반영)'!AT94/'Calc_오픈정렬(시즌미반영)'!$F94*100)</f>
        <v/>
      </c>
      <c r="AU94" t="str">
        <f>IF(OR('Calc_오픈정렬(시즌미반영)'!$F94="",'Calc_오픈정렬(시즌미반영)'!AU94=""),"",'Calc_오픈정렬(시즌미반영)'!AU94/'Calc_오픈정렬(시즌미반영)'!$F94*100)</f>
        <v/>
      </c>
      <c r="AV94" t="str">
        <f>IF(OR('Calc_오픈정렬(시즌미반영)'!$F94="",'Calc_오픈정렬(시즌미반영)'!AV94=""),"",'Calc_오픈정렬(시즌미반영)'!AV94/'Calc_오픈정렬(시즌미반영)'!$F94*100)</f>
        <v/>
      </c>
      <c r="AW94" t="str">
        <f>IF(OR('Calc_오픈정렬(시즌미반영)'!$F94="",'Calc_오픈정렬(시즌미반영)'!AW94=""),"",'Calc_오픈정렬(시즌미반영)'!AW94/'Calc_오픈정렬(시즌미반영)'!$F94*100)</f>
        <v/>
      </c>
      <c r="AX94" t="str">
        <f>IF(OR('Calc_오픈정렬(시즌미반영)'!$F94="",'Calc_오픈정렬(시즌미반영)'!AX94=""),"",'Calc_오픈정렬(시즌미반영)'!AX94/'Calc_오픈정렬(시즌미반영)'!$F94*100)</f>
        <v/>
      </c>
      <c r="AY94" t="str">
        <f>IF(OR('Calc_오픈정렬(시즌미반영)'!$F94="",'Calc_오픈정렬(시즌미반영)'!AY94=""),"",'Calc_오픈정렬(시즌미반영)'!AY94/'Calc_오픈정렬(시즌미반영)'!$F94*100)</f>
        <v/>
      </c>
      <c r="AZ94" t="str">
        <f>IF(OR('Calc_오픈정렬(시즌미반영)'!$F94="",'Calc_오픈정렬(시즌미반영)'!AZ94=""),"",'Calc_오픈정렬(시즌미반영)'!AZ94/'Calc_오픈정렬(시즌미반영)'!$F94*100)</f>
        <v/>
      </c>
      <c r="BA94" t="str">
        <f>IF(OR('Calc_오픈정렬(시즌미반영)'!$F94="",'Calc_오픈정렬(시즌미반영)'!BA94=""),"",'Calc_오픈정렬(시즌미반영)'!BA94/'Calc_오픈정렬(시즌미반영)'!$F94*100)</f>
        <v/>
      </c>
      <c r="BB94" t="str">
        <f>IF(OR('Calc_오픈정렬(시즌미반영)'!$F94="",'Calc_오픈정렬(시즌미반영)'!BB94=""),"",'Calc_오픈정렬(시즌미반영)'!BB94/'Calc_오픈정렬(시즌미반영)'!$F94*100)</f>
        <v/>
      </c>
      <c r="BC94" t="str">
        <f>IF(OR('Calc_오픈정렬(시즌미반영)'!$F94="",'Calc_오픈정렬(시즌미반영)'!BC94=""),"",'Calc_오픈정렬(시즌미반영)'!BC94/'Calc_오픈정렬(시즌미반영)'!$F94*100)</f>
        <v/>
      </c>
      <c r="BD94" t="str">
        <f>IF(OR('Calc_오픈정렬(시즌미반영)'!$F94="",'Calc_오픈정렬(시즌미반영)'!BD94=""),"",'Calc_오픈정렬(시즌미반영)'!BD94/'Calc_오픈정렬(시즌미반영)'!$F94*100)</f>
        <v/>
      </c>
      <c r="BE94" t="str">
        <f>IF(OR('Calc_오픈정렬(시즌미반영)'!$F94="",'Calc_오픈정렬(시즌미반영)'!BE94=""),"",'Calc_오픈정렬(시즌미반영)'!BE94/'Calc_오픈정렬(시즌미반영)'!$F94*100)</f>
        <v/>
      </c>
      <c r="BF94" t="str">
        <f>IF(OR('Calc_오픈정렬(시즌미반영)'!$F94="",'Calc_오픈정렬(시즌미반영)'!BF94=""),"",'Calc_오픈정렬(시즌미반영)'!BF94/'Calc_오픈정렬(시즌미반영)'!$F94*100)</f>
        <v/>
      </c>
      <c r="BG94" t="str">
        <f>IF(OR('Calc_오픈정렬(시즌미반영)'!$F94="",'Calc_오픈정렬(시즌미반영)'!BG94=""),"",'Calc_오픈정렬(시즌미반영)'!BG94/'Calc_오픈정렬(시즌미반영)'!$F94*100)</f>
        <v/>
      </c>
      <c r="BH94" t="str">
        <f>IF(OR('Calc_오픈정렬(시즌미반영)'!$F94="",'Calc_오픈정렬(시즌미반영)'!BH94=""),"",'Calc_오픈정렬(시즌미반영)'!BH94/'Calc_오픈정렬(시즌미반영)'!$F94*100)</f>
        <v/>
      </c>
      <c r="BI94" t="str">
        <f>IF(OR('Calc_오픈정렬(시즌미반영)'!$F94="",'Calc_오픈정렬(시즌미반영)'!BI94=""),"",'Calc_오픈정렬(시즌미반영)'!BI94/'Calc_오픈정렬(시즌미반영)'!$F94*100)</f>
        <v/>
      </c>
      <c r="BJ94" t="str">
        <f>IF(OR('Calc_오픈정렬(시즌미반영)'!$F94="",'Calc_오픈정렬(시즌미반영)'!BJ94=""),"",'Calc_오픈정렬(시즌미반영)'!BJ94/'Calc_오픈정렬(시즌미반영)'!$F94*100)</f>
        <v/>
      </c>
      <c r="BK94" t="str">
        <f>IF(OR('Calc_오픈정렬(시즌미반영)'!$F94="",'Calc_오픈정렬(시즌미반영)'!BK94=""),"",'Calc_오픈정렬(시즌미반영)'!BK94/'Calc_오픈정렬(시즌미반영)'!$F94*100)</f>
        <v/>
      </c>
      <c r="BL94" t="str">
        <f>IF(OR('Calc_오픈정렬(시즌미반영)'!$F94="",'Calc_오픈정렬(시즌미반영)'!BL94=""),"",'Calc_오픈정렬(시즌미반영)'!BL94/'Calc_오픈정렬(시즌미반영)'!$F94*100)</f>
        <v/>
      </c>
      <c r="BM94" t="str">
        <f>IF(OR('Calc_오픈정렬(시즌미반영)'!$F94="",'Calc_오픈정렬(시즌미반영)'!BM94=""),"",'Calc_오픈정렬(시즌미반영)'!BM94/'Calc_오픈정렬(시즌미반영)'!$F94*100)</f>
        <v/>
      </c>
      <c r="BN94" t="str">
        <f>IF(OR('Calc_오픈정렬(시즌미반영)'!$F94="",'Calc_오픈정렬(시즌미반영)'!BN94=""),"",'Calc_오픈정렬(시즌미반영)'!BN94/'Calc_오픈정렬(시즌미반영)'!$F94*100)</f>
        <v/>
      </c>
    </row>
    <row r="95" spans="1:66" x14ac:dyDescent="0.3">
      <c r="A95" t="str">
        <f>'Calc_오픈정렬(시즌미반영)'!A95</f>
        <v>(1084) #신대방삼거리점</v>
      </c>
      <c r="B95" t="str">
        <f>'Calc_오픈정렬(시즌미반영)'!B95</f>
        <v>150-2</v>
      </c>
      <c r="C95">
        <f>'Calc_오픈정렬(시즌미반영)'!C95</f>
        <v>2</v>
      </c>
      <c r="D95" t="str">
        <f>'Calc_오픈정렬(시즌미반영)'!D95</f>
        <v>2</v>
      </c>
      <c r="E95" s="1">
        <f>'Calc_오픈정렬(시즌미반영)'!E95</f>
        <v>45170</v>
      </c>
      <c r="F95">
        <f>'Calc_오픈정렬(시즌미반영)'!F95</f>
        <v>7158909.833333333</v>
      </c>
      <c r="G95">
        <f>IF(OR('Calc_오픈정렬(시즌미반영)'!$F95="",'Calc_오픈정렬(시즌미반영)'!G95=""),"",'Calc_오픈정렬(시즌미반영)'!G95/'Calc_오픈정렬(시즌미반영)'!$F95*100)</f>
        <v>56.217218734351526</v>
      </c>
      <c r="H95">
        <f>IF(OR('Calc_오픈정렬(시즌미반영)'!$F95="",'Calc_오픈정렬(시즌미반영)'!H95=""),"",'Calc_오픈정렬(시즌미반영)'!H95/'Calc_오픈정렬(시즌미반영)'!$F95*100)</f>
        <v>85.932636996708467</v>
      </c>
      <c r="I95">
        <f>IF(OR('Calc_오픈정렬(시즌미반영)'!$F95="",'Calc_오픈정렬(시즌미반영)'!I95=""),"",'Calc_오픈정렬(시즌미반영)'!I95/'Calc_오픈정렬(시즌미반영)'!$F95*100)</f>
        <v>74.019649965792041</v>
      </c>
      <c r="J95">
        <f>IF(OR('Calc_오픈정렬(시즌미반영)'!$F95="",'Calc_오픈정렬(시즌미반영)'!J95=""),"",'Calc_오픈정렬(시즌미반영)'!J95/'Calc_오픈정렬(시즌미반영)'!$F95*100)</f>
        <v>90.111485549976308</v>
      </c>
      <c r="K95">
        <f>IF(OR('Calc_오픈정렬(시즌미반영)'!$F95="",'Calc_오픈정렬(시즌미반영)'!K95=""),"",'Calc_오픈정렬(시즌미반영)'!K95/'Calc_오픈정렬(시즌미반영)'!$F95*100)</f>
        <v>81.555713592239456</v>
      </c>
      <c r="L95">
        <f>IF(OR('Calc_오픈정렬(시즌미반영)'!$F95="",'Calc_오픈정렬(시즌미반영)'!L95=""),"",'Calc_오픈정렬(시즌미반영)'!L95/'Calc_오픈정렬(시즌미반영)'!$F95*100)</f>
        <v>85.397080593672342</v>
      </c>
      <c r="M95">
        <f>IF(OR('Calc_오픈정렬(시즌미반영)'!$F95="",'Calc_오픈정렬(시즌미반영)'!M95=""),"",'Calc_오픈정렬(시즌미반영)'!M95/'Calc_오픈정렬(시즌미반영)'!$F95*100)</f>
        <v>114.94766929014961</v>
      </c>
      <c r="N95">
        <f>IF(OR('Calc_오픈정렬(시즌미반영)'!$F95="",'Calc_오픈정렬(시즌미반영)'!N95=""),"",'Calc_오픈정렬(시즌미반영)'!N95/'Calc_오픈정렬(시즌미반영)'!$F95*100)</f>
        <v>114.56353259000632</v>
      </c>
      <c r="O95">
        <f>IF(OR('Calc_오픈정렬(시즌미반영)'!$F95="",'Calc_오픈정렬(시즌미반영)'!O95=""),"",'Calc_오픈정렬(시즌미반영)'!O95/'Calc_오픈정렬(시즌미반영)'!$F95*100)</f>
        <v>113.424518383956</v>
      </c>
      <c r="P95">
        <f>IF(OR('Calc_오픈정렬(시즌미반영)'!$F95="",'Calc_오픈정렬(시즌미반영)'!P95=""),"",'Calc_오픈정렬(시즌미반영)'!P95/'Calc_오픈정렬(시즌미반영)'!$F95*100)</f>
        <v>123.11232024410421</v>
      </c>
      <c r="Q95">
        <f>IF(OR('Calc_오픈정렬(시즌미반영)'!$F95="",'Calc_오픈정렬(시즌미반영)'!Q95=""),"",'Calc_오픈정렬(시즌미반영)'!Q95/'Calc_오픈정렬(시즌미반영)'!$F95*100)</f>
        <v>120.47923777221294</v>
      </c>
      <c r="R95">
        <f>IF(OR('Calc_오픈정렬(시즌미반영)'!$F95="",'Calc_오픈정렬(시즌미반영)'!R95=""),"",'Calc_오픈정렬(시즌미반영)'!R95/'Calc_오픈정렬(시즌미반영)'!$F95*100)</f>
        <v>122.76310506215577</v>
      </c>
      <c r="S95">
        <f>IF(OR('Calc_오픈정렬(시즌미반영)'!$F95="",'Calc_오픈정렬(시즌미반영)'!S95=""),"",'Calc_오픈정렬(시즌미반영)'!S95/'Calc_오픈정렬(시즌미반영)'!$F95*100)</f>
        <v>120.45828486129604</v>
      </c>
      <c r="T95">
        <f>IF(OR('Calc_오픈정렬(시즌미반영)'!$F95="",'Calc_오픈정렬(시즌미반영)'!T95=""),"",'Calc_오픈정렬(시즌미반영)'!T95/'Calc_오픈정렬(시즌미반영)'!$F95*100)</f>
        <v>137.97491838782997</v>
      </c>
      <c r="U95">
        <f>IF(OR('Calc_오픈정렬(시즌미반영)'!$F95="",'Calc_오픈정렬(시즌미반영)'!U95=""),"",'Calc_오픈정렬(시즌미반영)'!U95/'Calc_오픈정렬(시즌미반영)'!$F95*100)</f>
        <v>120.26970866304387</v>
      </c>
      <c r="V95">
        <f>IF(OR('Calc_오픈정렬(시즌미반영)'!$F95="",'Calc_오픈정렬(시즌미반영)'!V95=""),"",'Calc_오픈정렬(시즌미반영)'!V95/'Calc_오픈정렬(시즌미반영)'!$F95*100)</f>
        <v>123.60122149883203</v>
      </c>
      <c r="W95">
        <f>IF(OR('Calc_오픈정렬(시즌미반영)'!$F95="",'Calc_오픈정렬(시즌미반영)'!W95=""),"",'Calc_오픈정렬(시즌미반영)'!W95/'Calc_오픈정렬(시즌미반영)'!$F95*100)</f>
        <v>122.40550871584057</v>
      </c>
      <c r="X95">
        <f>IF(OR('Calc_오픈정렬(시즌미반영)'!$F95="",'Calc_오픈정렬(시즌미반영)'!X95=""),"",'Calc_오픈정렬(시즌미반영)'!X95/'Calc_오픈정렬(시즌미반영)'!$F95*100)</f>
        <v>104.26168472252724</v>
      </c>
      <c r="Y95">
        <f>IF(OR('Calc_오픈정렬(시즌미반영)'!$F95="",'Calc_오픈정렬(시즌미반영)'!Y95=""),"",'Calc_오픈정렬(시즌미반영)'!Y95/'Calc_오픈정렬(시즌미반영)'!$F95*100)</f>
        <v>133.96592809906181</v>
      </c>
      <c r="Z95">
        <f>IF(OR('Calc_오픈정렬(시즌미반영)'!$F95="",'Calc_오픈정렬(시즌미반영)'!Z95=""),"",'Calc_오픈정렬(시즌미반영)'!Z95/'Calc_오픈정렬(시즌미반영)'!$F95*100)</f>
        <v>115.22704143570837</v>
      </c>
      <c r="AA95">
        <f>IF(OR('Calc_오픈정렬(시즌미반영)'!$F95="",'Calc_오픈정렬(시즌미반영)'!AA95=""),"",'Calc_오픈정렬(시즌미반영)'!AA95/'Calc_오픈정렬(시즌미반영)'!$F95*100)</f>
        <v>144.9885561020825</v>
      </c>
      <c r="AB95">
        <f>IF(OR('Calc_오픈정렬(시즌미반영)'!$F95="",'Calc_오픈정렬(시즌미반영)'!AB95=""),"",'Calc_오픈정렬(시즌미반영)'!AB95/'Calc_오픈정렬(시즌미반영)'!$F95*100)</f>
        <v>136.64231325351471</v>
      </c>
      <c r="AC95">
        <f>IF(OR('Calc_오픈정렬(시즌미반영)'!$F95="",'Calc_오픈정렬(시즌미반영)'!AC95=""),"",'Calc_오픈정렬(시즌미반영)'!AC95/'Calc_오픈정렬(시즌미반영)'!$F95*100)</f>
        <v>122.25744147869442</v>
      </c>
      <c r="AD95">
        <f>IF(OR('Calc_오픈정렬(시즌미반영)'!$F95="",'Calc_오픈정렬(시즌미반영)'!AD95=""),"",'Calc_오픈정렬(시즌미반영)'!AD95/'Calc_오픈정렬(시즌미반영)'!$F95*100)</f>
        <v>122.35941231182336</v>
      </c>
      <c r="AE95">
        <f>IF(OR('Calc_오픈정렬(시즌미반영)'!$F95="",'Calc_오픈정렬(시즌미반영)'!AE95=""),"",'Calc_오픈정렬(시즌미반영)'!AE95/'Calc_오픈정렬(시즌미반영)'!$F95*100)</f>
        <v>117.25528321246492</v>
      </c>
      <c r="AF95">
        <f>IF(OR('Calc_오픈정렬(시즌미반영)'!$F95="",'Calc_오픈정렬(시즌미반영)'!AF95=""),"",'Calc_오픈정렬(시즌미반영)'!AF95/'Calc_오픈정렬(시즌미반영)'!$F95*100)</f>
        <v>156.11734552041548</v>
      </c>
      <c r="AG95">
        <f>IF(OR('Calc_오픈정렬(시즌미반영)'!$F95="",'Calc_오픈정렬(시즌미반영)'!AG95=""),"",'Calc_오픈정렬(시즌미반영)'!AG95/'Calc_오픈정렬(시즌미반영)'!$F95*100)</f>
        <v>127.70938889927352</v>
      </c>
      <c r="AH95">
        <f>IF(OR('Calc_오픈정렬(시즌미반영)'!$F95="",'Calc_오픈정렬(시즌미반영)'!AH95=""),"",'Calc_오픈정렬(시즌미반영)'!AH95/'Calc_오픈정렬(시즌미반영)'!$F95*100)</f>
        <v>127.61160864832794</v>
      </c>
      <c r="AI95">
        <f>IF(OR('Calc_오픈정렬(시즌미반영)'!$F95="",'Calc_오픈정렬(시즌미반영)'!AI95=""),"",'Calc_오픈정렬(시즌미반영)'!AI95/'Calc_오픈정렬(시즌미반영)'!$F95*100)</f>
        <v>123.4042641362131</v>
      </c>
      <c r="AJ95">
        <f>IF(OR('Calc_오픈정렬(시즌미반영)'!$F95="",'Calc_오픈정렬(시즌미반영)'!AJ95=""),"",'Calc_오픈정렬(시즌미반영)'!AJ95/'Calc_오픈정렬(시즌미반영)'!$F95*100)</f>
        <v>121.1162062640869</v>
      </c>
      <c r="AK95">
        <f>IF(OR('Calc_오픈정렬(시즌미반영)'!$F95="",'Calc_오픈정렬(시즌미반영)'!AK95=""),"",'Calc_오픈정렬(시즌미반영)'!AK95/'Calc_오픈정렬(시즌미반영)'!$F95*100)</f>
        <v>132.89593278157179</v>
      </c>
      <c r="AL95">
        <f>IF(OR('Calc_오픈정렬(시즌미반영)'!$F95="",'Calc_오픈정렬(시즌미반영)'!AL95=""),"",'Calc_오픈정렬(시즌미반영)'!AL95/'Calc_오픈정렬(시즌미반영)'!$F95*100)</f>
        <v>125.89905739605278</v>
      </c>
      <c r="AM95">
        <f>IF(OR('Calc_오픈정렬(시즌미반영)'!$F95="",'Calc_오픈정렬(시즌미반영)'!AM95=""),"",'Calc_오픈정렬(시즌미반영)'!AM95/'Calc_오픈정렬(시즌미반영)'!$F95*100)</f>
        <v>143.9730383529764</v>
      </c>
      <c r="AN95">
        <f>IF(OR('Calc_오픈정렬(시즌미반영)'!$F95="",'Calc_오픈정렬(시즌미반영)'!AN95=""),"",'Calc_오픈정렬(시즌미반영)'!AN95/'Calc_오픈정렬(시즌미반영)'!$F95*100)</f>
        <v>130.60089060580665</v>
      </c>
      <c r="AO95" t="str">
        <f>IF(OR('Calc_오픈정렬(시즌미반영)'!$F95="",'Calc_오픈정렬(시즌미반영)'!AO95=""),"",'Calc_오픈정렬(시즌미반영)'!AO95/'Calc_오픈정렬(시즌미반영)'!$F95*100)</f>
        <v/>
      </c>
      <c r="AP95" t="str">
        <f>IF(OR('Calc_오픈정렬(시즌미반영)'!$F95="",'Calc_오픈정렬(시즌미반영)'!AP95=""),"",'Calc_오픈정렬(시즌미반영)'!AP95/'Calc_오픈정렬(시즌미반영)'!$F95*100)</f>
        <v/>
      </c>
      <c r="AQ95" t="str">
        <f>IF(OR('Calc_오픈정렬(시즌미반영)'!$F95="",'Calc_오픈정렬(시즌미반영)'!AQ95=""),"",'Calc_오픈정렬(시즌미반영)'!AQ95/'Calc_오픈정렬(시즌미반영)'!$F95*100)</f>
        <v/>
      </c>
      <c r="AR95" t="str">
        <f>IF(OR('Calc_오픈정렬(시즌미반영)'!$F95="",'Calc_오픈정렬(시즌미반영)'!AR95=""),"",'Calc_오픈정렬(시즌미반영)'!AR95/'Calc_오픈정렬(시즌미반영)'!$F95*100)</f>
        <v/>
      </c>
      <c r="AS95" t="str">
        <f>IF(OR('Calc_오픈정렬(시즌미반영)'!$F95="",'Calc_오픈정렬(시즌미반영)'!AS95=""),"",'Calc_오픈정렬(시즌미반영)'!AS95/'Calc_오픈정렬(시즌미반영)'!$F95*100)</f>
        <v/>
      </c>
      <c r="AT95" t="str">
        <f>IF(OR('Calc_오픈정렬(시즌미반영)'!$F95="",'Calc_오픈정렬(시즌미반영)'!AT95=""),"",'Calc_오픈정렬(시즌미반영)'!AT95/'Calc_오픈정렬(시즌미반영)'!$F95*100)</f>
        <v/>
      </c>
      <c r="AU95" t="str">
        <f>IF(OR('Calc_오픈정렬(시즌미반영)'!$F95="",'Calc_오픈정렬(시즌미반영)'!AU95=""),"",'Calc_오픈정렬(시즌미반영)'!AU95/'Calc_오픈정렬(시즌미반영)'!$F95*100)</f>
        <v/>
      </c>
      <c r="AV95" t="str">
        <f>IF(OR('Calc_오픈정렬(시즌미반영)'!$F95="",'Calc_오픈정렬(시즌미반영)'!AV95=""),"",'Calc_오픈정렬(시즌미반영)'!AV95/'Calc_오픈정렬(시즌미반영)'!$F95*100)</f>
        <v/>
      </c>
      <c r="AW95" t="str">
        <f>IF(OR('Calc_오픈정렬(시즌미반영)'!$F95="",'Calc_오픈정렬(시즌미반영)'!AW95=""),"",'Calc_오픈정렬(시즌미반영)'!AW95/'Calc_오픈정렬(시즌미반영)'!$F95*100)</f>
        <v/>
      </c>
      <c r="AX95" t="str">
        <f>IF(OR('Calc_오픈정렬(시즌미반영)'!$F95="",'Calc_오픈정렬(시즌미반영)'!AX95=""),"",'Calc_오픈정렬(시즌미반영)'!AX95/'Calc_오픈정렬(시즌미반영)'!$F95*100)</f>
        <v/>
      </c>
      <c r="AY95" t="str">
        <f>IF(OR('Calc_오픈정렬(시즌미반영)'!$F95="",'Calc_오픈정렬(시즌미반영)'!AY95=""),"",'Calc_오픈정렬(시즌미반영)'!AY95/'Calc_오픈정렬(시즌미반영)'!$F95*100)</f>
        <v/>
      </c>
      <c r="AZ95" t="str">
        <f>IF(OR('Calc_오픈정렬(시즌미반영)'!$F95="",'Calc_오픈정렬(시즌미반영)'!AZ95=""),"",'Calc_오픈정렬(시즌미반영)'!AZ95/'Calc_오픈정렬(시즌미반영)'!$F95*100)</f>
        <v/>
      </c>
      <c r="BA95" t="str">
        <f>IF(OR('Calc_오픈정렬(시즌미반영)'!$F95="",'Calc_오픈정렬(시즌미반영)'!BA95=""),"",'Calc_오픈정렬(시즌미반영)'!BA95/'Calc_오픈정렬(시즌미반영)'!$F95*100)</f>
        <v/>
      </c>
      <c r="BB95" t="str">
        <f>IF(OR('Calc_오픈정렬(시즌미반영)'!$F95="",'Calc_오픈정렬(시즌미반영)'!BB95=""),"",'Calc_오픈정렬(시즌미반영)'!BB95/'Calc_오픈정렬(시즌미반영)'!$F95*100)</f>
        <v/>
      </c>
      <c r="BC95" t="str">
        <f>IF(OR('Calc_오픈정렬(시즌미반영)'!$F95="",'Calc_오픈정렬(시즌미반영)'!BC95=""),"",'Calc_오픈정렬(시즌미반영)'!BC95/'Calc_오픈정렬(시즌미반영)'!$F95*100)</f>
        <v/>
      </c>
      <c r="BD95" t="str">
        <f>IF(OR('Calc_오픈정렬(시즌미반영)'!$F95="",'Calc_오픈정렬(시즌미반영)'!BD95=""),"",'Calc_오픈정렬(시즌미반영)'!BD95/'Calc_오픈정렬(시즌미반영)'!$F95*100)</f>
        <v/>
      </c>
      <c r="BE95" t="str">
        <f>IF(OR('Calc_오픈정렬(시즌미반영)'!$F95="",'Calc_오픈정렬(시즌미반영)'!BE95=""),"",'Calc_오픈정렬(시즌미반영)'!BE95/'Calc_오픈정렬(시즌미반영)'!$F95*100)</f>
        <v/>
      </c>
      <c r="BF95" t="str">
        <f>IF(OR('Calc_오픈정렬(시즌미반영)'!$F95="",'Calc_오픈정렬(시즌미반영)'!BF95=""),"",'Calc_오픈정렬(시즌미반영)'!BF95/'Calc_오픈정렬(시즌미반영)'!$F95*100)</f>
        <v/>
      </c>
      <c r="BG95" t="str">
        <f>IF(OR('Calc_오픈정렬(시즌미반영)'!$F95="",'Calc_오픈정렬(시즌미반영)'!BG95=""),"",'Calc_오픈정렬(시즌미반영)'!BG95/'Calc_오픈정렬(시즌미반영)'!$F95*100)</f>
        <v/>
      </c>
      <c r="BH95" t="str">
        <f>IF(OR('Calc_오픈정렬(시즌미반영)'!$F95="",'Calc_오픈정렬(시즌미반영)'!BH95=""),"",'Calc_오픈정렬(시즌미반영)'!BH95/'Calc_오픈정렬(시즌미반영)'!$F95*100)</f>
        <v/>
      </c>
      <c r="BI95" t="str">
        <f>IF(OR('Calc_오픈정렬(시즌미반영)'!$F95="",'Calc_오픈정렬(시즌미반영)'!BI95=""),"",'Calc_오픈정렬(시즌미반영)'!BI95/'Calc_오픈정렬(시즌미반영)'!$F95*100)</f>
        <v/>
      </c>
      <c r="BJ95" t="str">
        <f>IF(OR('Calc_오픈정렬(시즌미반영)'!$F95="",'Calc_오픈정렬(시즌미반영)'!BJ95=""),"",'Calc_오픈정렬(시즌미반영)'!BJ95/'Calc_오픈정렬(시즌미반영)'!$F95*100)</f>
        <v/>
      </c>
      <c r="BK95" t="str">
        <f>IF(OR('Calc_오픈정렬(시즌미반영)'!$F95="",'Calc_오픈정렬(시즌미반영)'!BK95=""),"",'Calc_오픈정렬(시즌미반영)'!BK95/'Calc_오픈정렬(시즌미반영)'!$F95*100)</f>
        <v/>
      </c>
      <c r="BL95" t="str">
        <f>IF(OR('Calc_오픈정렬(시즌미반영)'!$F95="",'Calc_오픈정렬(시즌미반영)'!BL95=""),"",'Calc_오픈정렬(시즌미반영)'!BL95/'Calc_오픈정렬(시즌미반영)'!$F95*100)</f>
        <v/>
      </c>
      <c r="BM95" t="str">
        <f>IF(OR('Calc_오픈정렬(시즌미반영)'!$F95="",'Calc_오픈정렬(시즌미반영)'!BM95=""),"",'Calc_오픈정렬(시즌미반영)'!BM95/'Calc_오픈정렬(시즌미반영)'!$F95*100)</f>
        <v/>
      </c>
      <c r="BN95" t="str">
        <f>IF(OR('Calc_오픈정렬(시즌미반영)'!$F95="",'Calc_오픈정렬(시즌미반영)'!BN95=""),"",'Calc_오픈정렬(시즌미반영)'!BN95/'Calc_오픈정렬(시즌미반영)'!$F95*100)</f>
        <v/>
      </c>
    </row>
    <row r="96" spans="1:66" x14ac:dyDescent="0.3">
      <c r="A96" t="str">
        <f>'Calc_오픈정렬(시즌미반영)'!A96</f>
        <v>(1085) #신설동오거리점</v>
      </c>
      <c r="B96" t="str">
        <f>'Calc_오픈정렬(시즌미반영)'!B96</f>
        <v>150-3</v>
      </c>
      <c r="C96">
        <f>'Calc_오픈정렬(시즌미반영)'!C96</f>
        <v>3</v>
      </c>
      <c r="D96" t="str">
        <f>'Calc_오픈정렬(시즌미반영)'!D96</f>
        <v>3+</v>
      </c>
      <c r="E96" s="1">
        <f>'Calc_오픈정렬(시즌미반영)'!E96</f>
        <v>45170</v>
      </c>
      <c r="F96">
        <f>'Calc_오픈정렬(시즌미반영)'!F96</f>
        <v>7506250</v>
      </c>
      <c r="G96">
        <f>IF(OR('Calc_오픈정렬(시즌미반영)'!$F96="",'Calc_오픈정렬(시즌미반영)'!G96=""),"",'Calc_오픈정렬(시즌미반영)'!G96/'Calc_오픈정렬(시즌미반영)'!$F96*100)</f>
        <v>80.615220649458792</v>
      </c>
      <c r="H96">
        <f>IF(OR('Calc_오픈정렬(시즌미반영)'!$F96="",'Calc_오픈정렬(시즌미반영)'!H96=""),"",'Calc_오픈정렬(시즌미반영)'!H96/'Calc_오픈정렬(시즌미반영)'!$F96*100)</f>
        <v>97.131457119067449</v>
      </c>
      <c r="I96">
        <f>IF(OR('Calc_오픈정렬(시즌미반영)'!$F96="",'Calc_오픈정렬(시즌미반영)'!I96=""),"",'Calc_오픈정렬(시즌미반영)'!I96/'Calc_오픈정렬(시즌미반영)'!$F96*100)</f>
        <v>96</v>
      </c>
      <c r="J96">
        <f>IF(OR('Calc_오픈정렬(시즌미반영)'!$F96="",'Calc_오픈정렬(시즌미반영)'!J96=""),"",'Calc_오픈정렬(시즌미반영)'!J96/'Calc_오픈정렬(시즌미반영)'!$F96*100)</f>
        <v>87.307243963363874</v>
      </c>
      <c r="K96">
        <f>IF(OR('Calc_오픈정렬(시즌미반영)'!$F96="",'Calc_오픈정렬(시즌미반영)'!K96=""),"",'Calc_오픈정렬(시즌미반영)'!K96/'Calc_오픈정렬(시즌미반영)'!$F96*100)</f>
        <v>89.851790174854287</v>
      </c>
      <c r="L96">
        <f>IF(OR('Calc_오픈정렬(시즌미반영)'!$F96="",'Calc_오픈정렬(시즌미반영)'!L96=""),"",'Calc_오픈정렬(시즌미반영)'!L96/'Calc_오픈정렬(시즌미반영)'!$F96*100)</f>
        <v>89.638634471273932</v>
      </c>
      <c r="M96">
        <f>IF(OR('Calc_오픈정렬(시즌미반영)'!$F96="",'Calc_오픈정렬(시즌미반영)'!M96=""),"",'Calc_오픈정렬(시즌미반영)'!M96/'Calc_오픈정렬(시즌미반영)'!$F96*100)</f>
        <v>103.8534554537885</v>
      </c>
      <c r="N96">
        <f>IF(OR('Calc_오픈정렬(시즌미반영)'!$F96="",'Calc_오픈정렬(시즌미반영)'!N96=""),"",'Calc_오픈정렬(시즌미반영)'!N96/'Calc_오픈정렬(시즌미반영)'!$F96*100)</f>
        <v>112.992506244796</v>
      </c>
      <c r="O96">
        <f>IF(OR('Calc_오픈정렬(시즌미반영)'!$F96="",'Calc_오픈정렬(시즌미반영)'!O96=""),"",'Calc_오픈정렬(시즌미반영)'!O96/'Calc_오픈정렬(시즌미반영)'!$F96*100)</f>
        <v>116.3563696919234</v>
      </c>
      <c r="P96">
        <f>IF(OR('Calc_오픈정렬(시즌미반영)'!$F96="",'Calc_오픈정렬(시즌미반영)'!P96=""),"",'Calc_오픈정렬(시즌미반영)'!P96/'Calc_오픈정렬(시즌미반영)'!$F96*100)</f>
        <v>116.68942547876769</v>
      </c>
      <c r="Q96">
        <f>IF(OR('Calc_오픈정렬(시즌미반영)'!$F96="",'Calc_오픈정렬(시즌미반영)'!Q96=""),"",'Calc_오픈정렬(시즌미반영)'!Q96/'Calc_오픈정렬(시즌미반영)'!$F96*100)</f>
        <v>122.05162364696088</v>
      </c>
      <c r="R96">
        <f>IF(OR('Calc_오픈정렬(시즌미반영)'!$F96="",'Calc_오픈정렬(시즌미반영)'!R96=""),"",'Calc_오픈정렬(시즌미반영)'!R96/'Calc_오픈정렬(시즌미반영)'!$F96*100)</f>
        <v>117.30877601998336</v>
      </c>
      <c r="S96">
        <f>IF(OR('Calc_오픈정렬(시즌미반영)'!$F96="",'Calc_오픈정렬(시즌미반영)'!S96=""),"",'Calc_오픈정렬(시즌미반영)'!S96/'Calc_오픈정렬(시즌미반영)'!$F96*100)</f>
        <v>78.747577019150711</v>
      </c>
      <c r="T96">
        <f>IF(OR('Calc_오픈정렬(시즌미반영)'!$F96="",'Calc_오픈정렬(시즌미반영)'!T96=""),"",'Calc_오픈정렬(시즌미반영)'!T96/'Calc_오픈정렬(시즌미반영)'!$F96*100)</f>
        <v>96.27910074937553</v>
      </c>
      <c r="U96">
        <f>IF(OR('Calc_오픈정렬(시즌미반영)'!$F96="",'Calc_오픈정렬(시즌미반영)'!U96=""),"",'Calc_오픈정렬(시즌미반영)'!U96/'Calc_오픈정렬(시즌미반영)'!$F96*100)</f>
        <v>83.539583680266446</v>
      </c>
      <c r="V96">
        <f>IF(OR('Calc_오픈정렬(시즌미반영)'!$F96="",'Calc_오픈정렬(시즌미반영)'!V96=""),"",'Calc_오픈정렬(시즌미반영)'!V96/'Calc_오픈정렬(시즌미반영)'!$F96*100)</f>
        <v>82.063613655287256</v>
      </c>
      <c r="W96">
        <f>IF(OR('Calc_오픈정렬(시즌미반영)'!$F96="",'Calc_오픈정렬(시즌미반영)'!W96=""),"",'Calc_오픈정렬(시즌미반영)'!W96/'Calc_오픈정렬(시즌미반영)'!$F96*100)</f>
        <v>74.379750208159862</v>
      </c>
      <c r="X96">
        <f>IF(OR('Calc_오픈정렬(시즌미반영)'!$F96="",'Calc_오픈정렬(시즌미반영)'!X96=""),"",'Calc_오픈정렬(시즌미반영)'!X96/'Calc_오픈정렬(시즌미반영)'!$F96*100)</f>
        <v>69.999267277268942</v>
      </c>
      <c r="Y96">
        <f>IF(OR('Calc_오픈정렬(시즌미반영)'!$F96="",'Calc_오픈정렬(시즌미반영)'!Y96=""),"",'Calc_오픈정렬(시즌미반영)'!Y96/'Calc_오픈정렬(시즌미반영)'!$F96*100)</f>
        <v>86.335920066611166</v>
      </c>
      <c r="Z96">
        <f>IF(OR('Calc_오픈정렬(시즌미반영)'!$F96="",'Calc_오픈정렬(시즌미반영)'!Z96=""),"",'Calc_오픈정렬(시즌미반영)'!Z96/'Calc_오픈정렬(시즌미반영)'!$F96*100)</f>
        <v>88.746178184845959</v>
      </c>
      <c r="AA96">
        <f>IF(OR('Calc_오픈정렬(시즌미반영)'!$F96="",'Calc_오픈정렬(시즌미반영)'!AA96=""),"",'Calc_오픈정렬(시즌미반영)'!AA96/'Calc_오픈정렬(시즌미반영)'!$F96*100)</f>
        <v>97.048859283930057</v>
      </c>
      <c r="AB96">
        <f>IF(OR('Calc_오픈정렬(시즌미반영)'!$F96="",'Calc_오픈정렬(시즌미반영)'!AB96=""),"",'Calc_오픈정렬(시즌미반영)'!AB96/'Calc_오픈정렬(시즌미반영)'!$F96*100)</f>
        <v>89.402298084929228</v>
      </c>
      <c r="AC96">
        <f>IF(OR('Calc_오픈정렬(시즌미반영)'!$F96="",'Calc_오픈정렬(시즌미반영)'!AC96=""),"",'Calc_오픈정렬(시즌미반영)'!AC96/'Calc_오픈정렬(시즌미반영)'!$F96*100)</f>
        <v>84.696086594504578</v>
      </c>
      <c r="AD96">
        <f>IF(OR('Calc_오픈정렬(시즌미반영)'!$F96="",'Calc_오픈정렬(시즌미반영)'!AD96=""),"",'Calc_오픈정렬(시즌미반영)'!AD96/'Calc_오픈정렬(시즌미반영)'!$F96*100)</f>
        <v>92.583913405495423</v>
      </c>
      <c r="AE96">
        <f>IF(OR('Calc_오픈정렬(시즌미반영)'!$F96="",'Calc_오픈정렬(시즌미반영)'!AE96=""),"",'Calc_오픈정렬(시즌미반영)'!AE96/'Calc_오픈정렬(시즌미반영)'!$F96*100)</f>
        <v>106.78168193172357</v>
      </c>
      <c r="AF96">
        <f>IF(OR('Calc_오픈정렬(시즌미반영)'!$F96="",'Calc_오픈정렬(시즌미반영)'!AF96=""),"",'Calc_오픈정렬(시즌미반영)'!AF96/'Calc_오픈정렬(시즌미반영)'!$F96*100)</f>
        <v>118.13142381348875</v>
      </c>
      <c r="AG96">
        <f>IF(OR('Calc_오픈정렬(시즌미반영)'!$F96="",'Calc_오픈정렬(시즌미반영)'!AG96=""),"",'Calc_오픈정렬(시즌미반영)'!AG96/'Calc_오픈정렬(시즌미반영)'!$F96*100)</f>
        <v>96.974521232306415</v>
      </c>
      <c r="AH96">
        <f>IF(OR('Calc_오픈정렬(시즌미반영)'!$F96="",'Calc_오픈정렬(시즌미반영)'!AH96=""),"",'Calc_오픈정렬(시즌미반영)'!AH96/'Calc_오픈정렬(시즌미반영)'!$F96*100)</f>
        <v>92.973455453788517</v>
      </c>
      <c r="AI96">
        <f>IF(OR('Calc_오픈정렬(시즌미반영)'!$F96="",'Calc_오픈정렬(시즌미반영)'!AI96=""),"",'Calc_오픈정렬(시즌미반영)'!AI96/'Calc_오픈정렬(시즌미반영)'!$F96*100)</f>
        <v>79.50494587843464</v>
      </c>
      <c r="AJ96">
        <f>IF(OR('Calc_오픈정렬(시즌미반영)'!$F96="",'Calc_오픈정렬(시즌미반영)'!AJ96=""),"",'Calc_오픈정렬(시즌미반영)'!AJ96/'Calc_오픈정렬(시즌미반영)'!$F96*100)</f>
        <v>74.829908409658614</v>
      </c>
      <c r="AK96">
        <f>IF(OR('Calc_오픈정렬(시즌미반영)'!$F96="",'Calc_오픈정렬(시즌미반영)'!AK96=""),"",'Calc_오픈정렬(시즌미반영)'!AK96/'Calc_오픈정렬(시즌미반영)'!$F96*100)</f>
        <v>94.59197335553705</v>
      </c>
      <c r="AL96">
        <f>IF(OR('Calc_오픈정렬(시즌미반영)'!$F96="",'Calc_오픈정렬(시즌미반영)'!AL96=""),"",'Calc_오픈정렬(시즌미반영)'!AL96/'Calc_오픈정렬(시즌미반영)'!$F96*100)</f>
        <v>98.733455453788508</v>
      </c>
      <c r="AM96">
        <f>IF(OR('Calc_오픈정렬(시즌미반영)'!$F96="",'Calc_오픈정렬(시즌미반영)'!AM96=""),"",'Calc_오픈정렬(시즌미반영)'!AM96/'Calc_오픈정렬(시즌미반영)'!$F96*100)</f>
        <v>108.61029142381349</v>
      </c>
      <c r="AN96">
        <f>IF(OR('Calc_오픈정렬(시즌미반영)'!$F96="",'Calc_오픈정렬(시즌미반영)'!AN96=""),"",'Calc_오픈정렬(시즌미반영)'!AN96/'Calc_오픈정렬(시즌미반영)'!$F96*100)</f>
        <v>93.996469608659453</v>
      </c>
      <c r="AO96" t="str">
        <f>IF(OR('Calc_오픈정렬(시즌미반영)'!$F96="",'Calc_오픈정렬(시즌미반영)'!AO96=""),"",'Calc_오픈정렬(시즌미반영)'!AO96/'Calc_오픈정렬(시즌미반영)'!$F96*100)</f>
        <v/>
      </c>
      <c r="AP96" t="str">
        <f>IF(OR('Calc_오픈정렬(시즌미반영)'!$F96="",'Calc_오픈정렬(시즌미반영)'!AP96=""),"",'Calc_오픈정렬(시즌미반영)'!AP96/'Calc_오픈정렬(시즌미반영)'!$F96*100)</f>
        <v/>
      </c>
      <c r="AQ96" t="str">
        <f>IF(OR('Calc_오픈정렬(시즌미반영)'!$F96="",'Calc_오픈정렬(시즌미반영)'!AQ96=""),"",'Calc_오픈정렬(시즌미반영)'!AQ96/'Calc_오픈정렬(시즌미반영)'!$F96*100)</f>
        <v/>
      </c>
      <c r="AR96" t="str">
        <f>IF(OR('Calc_오픈정렬(시즌미반영)'!$F96="",'Calc_오픈정렬(시즌미반영)'!AR96=""),"",'Calc_오픈정렬(시즌미반영)'!AR96/'Calc_오픈정렬(시즌미반영)'!$F96*100)</f>
        <v/>
      </c>
      <c r="AS96" t="str">
        <f>IF(OR('Calc_오픈정렬(시즌미반영)'!$F96="",'Calc_오픈정렬(시즌미반영)'!AS96=""),"",'Calc_오픈정렬(시즌미반영)'!AS96/'Calc_오픈정렬(시즌미반영)'!$F96*100)</f>
        <v/>
      </c>
      <c r="AT96" t="str">
        <f>IF(OR('Calc_오픈정렬(시즌미반영)'!$F96="",'Calc_오픈정렬(시즌미반영)'!AT96=""),"",'Calc_오픈정렬(시즌미반영)'!AT96/'Calc_오픈정렬(시즌미반영)'!$F96*100)</f>
        <v/>
      </c>
      <c r="AU96" t="str">
        <f>IF(OR('Calc_오픈정렬(시즌미반영)'!$F96="",'Calc_오픈정렬(시즌미반영)'!AU96=""),"",'Calc_오픈정렬(시즌미반영)'!AU96/'Calc_오픈정렬(시즌미반영)'!$F96*100)</f>
        <v/>
      </c>
      <c r="AV96" t="str">
        <f>IF(OR('Calc_오픈정렬(시즌미반영)'!$F96="",'Calc_오픈정렬(시즌미반영)'!AV96=""),"",'Calc_오픈정렬(시즌미반영)'!AV96/'Calc_오픈정렬(시즌미반영)'!$F96*100)</f>
        <v/>
      </c>
      <c r="AW96" t="str">
        <f>IF(OR('Calc_오픈정렬(시즌미반영)'!$F96="",'Calc_오픈정렬(시즌미반영)'!AW96=""),"",'Calc_오픈정렬(시즌미반영)'!AW96/'Calc_오픈정렬(시즌미반영)'!$F96*100)</f>
        <v/>
      </c>
      <c r="AX96" t="str">
        <f>IF(OR('Calc_오픈정렬(시즌미반영)'!$F96="",'Calc_오픈정렬(시즌미반영)'!AX96=""),"",'Calc_오픈정렬(시즌미반영)'!AX96/'Calc_오픈정렬(시즌미반영)'!$F96*100)</f>
        <v/>
      </c>
      <c r="AY96" t="str">
        <f>IF(OR('Calc_오픈정렬(시즌미반영)'!$F96="",'Calc_오픈정렬(시즌미반영)'!AY96=""),"",'Calc_오픈정렬(시즌미반영)'!AY96/'Calc_오픈정렬(시즌미반영)'!$F96*100)</f>
        <v/>
      </c>
      <c r="AZ96" t="str">
        <f>IF(OR('Calc_오픈정렬(시즌미반영)'!$F96="",'Calc_오픈정렬(시즌미반영)'!AZ96=""),"",'Calc_오픈정렬(시즌미반영)'!AZ96/'Calc_오픈정렬(시즌미반영)'!$F96*100)</f>
        <v/>
      </c>
      <c r="BA96" t="str">
        <f>IF(OR('Calc_오픈정렬(시즌미반영)'!$F96="",'Calc_오픈정렬(시즌미반영)'!BA96=""),"",'Calc_오픈정렬(시즌미반영)'!BA96/'Calc_오픈정렬(시즌미반영)'!$F96*100)</f>
        <v/>
      </c>
      <c r="BB96" t="str">
        <f>IF(OR('Calc_오픈정렬(시즌미반영)'!$F96="",'Calc_오픈정렬(시즌미반영)'!BB96=""),"",'Calc_오픈정렬(시즌미반영)'!BB96/'Calc_오픈정렬(시즌미반영)'!$F96*100)</f>
        <v/>
      </c>
      <c r="BC96" t="str">
        <f>IF(OR('Calc_오픈정렬(시즌미반영)'!$F96="",'Calc_오픈정렬(시즌미반영)'!BC96=""),"",'Calc_오픈정렬(시즌미반영)'!BC96/'Calc_오픈정렬(시즌미반영)'!$F96*100)</f>
        <v/>
      </c>
      <c r="BD96" t="str">
        <f>IF(OR('Calc_오픈정렬(시즌미반영)'!$F96="",'Calc_오픈정렬(시즌미반영)'!BD96=""),"",'Calc_오픈정렬(시즌미반영)'!BD96/'Calc_오픈정렬(시즌미반영)'!$F96*100)</f>
        <v/>
      </c>
      <c r="BE96" t="str">
        <f>IF(OR('Calc_오픈정렬(시즌미반영)'!$F96="",'Calc_오픈정렬(시즌미반영)'!BE96=""),"",'Calc_오픈정렬(시즌미반영)'!BE96/'Calc_오픈정렬(시즌미반영)'!$F96*100)</f>
        <v/>
      </c>
      <c r="BF96" t="str">
        <f>IF(OR('Calc_오픈정렬(시즌미반영)'!$F96="",'Calc_오픈정렬(시즌미반영)'!BF96=""),"",'Calc_오픈정렬(시즌미반영)'!BF96/'Calc_오픈정렬(시즌미반영)'!$F96*100)</f>
        <v/>
      </c>
      <c r="BG96" t="str">
        <f>IF(OR('Calc_오픈정렬(시즌미반영)'!$F96="",'Calc_오픈정렬(시즌미반영)'!BG96=""),"",'Calc_오픈정렬(시즌미반영)'!BG96/'Calc_오픈정렬(시즌미반영)'!$F96*100)</f>
        <v/>
      </c>
      <c r="BH96" t="str">
        <f>IF(OR('Calc_오픈정렬(시즌미반영)'!$F96="",'Calc_오픈정렬(시즌미반영)'!BH96=""),"",'Calc_오픈정렬(시즌미반영)'!BH96/'Calc_오픈정렬(시즌미반영)'!$F96*100)</f>
        <v/>
      </c>
      <c r="BI96" t="str">
        <f>IF(OR('Calc_오픈정렬(시즌미반영)'!$F96="",'Calc_오픈정렬(시즌미반영)'!BI96=""),"",'Calc_오픈정렬(시즌미반영)'!BI96/'Calc_오픈정렬(시즌미반영)'!$F96*100)</f>
        <v/>
      </c>
      <c r="BJ96" t="str">
        <f>IF(OR('Calc_오픈정렬(시즌미반영)'!$F96="",'Calc_오픈정렬(시즌미반영)'!BJ96=""),"",'Calc_오픈정렬(시즌미반영)'!BJ96/'Calc_오픈정렬(시즌미반영)'!$F96*100)</f>
        <v/>
      </c>
      <c r="BK96" t="str">
        <f>IF(OR('Calc_오픈정렬(시즌미반영)'!$F96="",'Calc_오픈정렬(시즌미반영)'!BK96=""),"",'Calc_오픈정렬(시즌미반영)'!BK96/'Calc_오픈정렬(시즌미반영)'!$F96*100)</f>
        <v/>
      </c>
      <c r="BL96" t="str">
        <f>IF(OR('Calc_오픈정렬(시즌미반영)'!$F96="",'Calc_오픈정렬(시즌미반영)'!BL96=""),"",'Calc_오픈정렬(시즌미반영)'!BL96/'Calc_오픈정렬(시즌미반영)'!$F96*100)</f>
        <v/>
      </c>
      <c r="BM96" t="str">
        <f>IF(OR('Calc_오픈정렬(시즌미반영)'!$F96="",'Calc_오픈정렬(시즌미반영)'!BM96=""),"",'Calc_오픈정렬(시즌미반영)'!BM96/'Calc_오픈정렬(시즌미반영)'!$F96*100)</f>
        <v/>
      </c>
      <c r="BN96" t="str">
        <f>IF(OR('Calc_오픈정렬(시즌미반영)'!$F96="",'Calc_오픈정렬(시즌미반영)'!BN96=""),"",'Calc_오픈정렬(시즌미반영)'!BN96/'Calc_오픈정렬(시즌미반영)'!$F96*100)</f>
        <v/>
      </c>
    </row>
    <row r="97" spans="1:66" x14ac:dyDescent="0.3">
      <c r="A97" t="str">
        <f>'Calc_오픈정렬(시즌미반영)'!A97</f>
        <v>(1086) #궁동로데오점</v>
      </c>
      <c r="B97" t="str">
        <f>'Calc_오픈정렬(시즌미반영)'!B97</f>
        <v>150-2</v>
      </c>
      <c r="C97">
        <f>'Calc_오픈정렬(시즌미반영)'!C97</f>
        <v>2</v>
      </c>
      <c r="D97" t="str">
        <f>'Calc_오픈정렬(시즌미반영)'!D97</f>
        <v>2</v>
      </c>
      <c r="E97" s="1">
        <f>'Calc_오픈정렬(시즌미반영)'!E97</f>
        <v>45200</v>
      </c>
      <c r="F97">
        <f>'Calc_오픈정렬(시즌미반영)'!F97</f>
        <v>6481125</v>
      </c>
      <c r="G97">
        <f>IF(OR('Calc_오픈정렬(시즌미반영)'!$F97="",'Calc_오픈정렬(시즌미반영)'!G97=""),"",'Calc_오픈정렬(시즌미반영)'!G97/'Calc_오픈정렬(시즌미반영)'!$F97*100)</f>
        <v>93.397519720727502</v>
      </c>
      <c r="H97">
        <f>IF(OR('Calc_오픈정렬(시즌미반영)'!$F97="",'Calc_오픈정렬(시즌미반영)'!H97=""),"",'Calc_오픈정렬(시즌미반영)'!H97/'Calc_오픈정렬(시즌미반영)'!$F97*100)</f>
        <v>91.260545044263154</v>
      </c>
      <c r="I97">
        <f>IF(OR('Calc_오픈정렬(시즌미반영)'!$F97="",'Calc_오픈정렬(시즌미반영)'!I97=""),"",'Calc_오픈정렬(시즌미반영)'!I97/'Calc_오픈정렬(시즌미반영)'!$F97*100)</f>
        <v>105.66190283322724</v>
      </c>
      <c r="J97">
        <f>IF(OR('Calc_오픈정렬(시즌미반영)'!$F97="",'Calc_오픈정렬(시즌미반영)'!J97=""),"",'Calc_오픈정렬(시즌미반영)'!J97/'Calc_오픈정렬(시즌미반영)'!$F97*100)</f>
        <v>85.341202337557135</v>
      </c>
      <c r="K97">
        <f>IF(OR('Calc_오픈정렬(시즌미반영)'!$F97="",'Calc_오픈정렬(시즌미반영)'!K97=""),"",'Calc_오픈정렬(시즌미반영)'!K97/'Calc_오픈정렬(시즌미반영)'!$F97*100)</f>
        <v>91.293564003163027</v>
      </c>
      <c r="L97">
        <f>IF(OR('Calc_오픈정렬(시즌미반영)'!$F97="",'Calc_오픈정렬(시즌미반영)'!L97=""),"",'Calc_오픈정렬(시즌미반영)'!L97/'Calc_오픈정렬(시즌미반영)'!$F97*100)</f>
        <v>96.498524561708038</v>
      </c>
      <c r="M97">
        <f>IF(OR('Calc_오픈정렬(시즌미반영)'!$F97="",'Calc_오픈정렬(시즌미반영)'!M97=""),"",'Calc_오픈정렬(시즌미반영)'!M97/'Calc_오픈정렬(시즌미반영)'!$F97*100)</f>
        <v>105.57734961137149</v>
      </c>
      <c r="N97">
        <f>IF(OR('Calc_오픈정렬(시즌미반영)'!$F97="",'Calc_오픈정렬(시즌미반영)'!N97=""),"",'Calc_오픈정렬(시즌미반영)'!N97/'Calc_오픈정렬(시즌미반영)'!$F97*100)</f>
        <v>112.6091535034427</v>
      </c>
      <c r="O97">
        <f>IF(OR('Calc_오픈정렬(시즌미반영)'!$F97="",'Calc_오픈정렬(시즌미반영)'!O97=""),"",'Calc_오픈정렬(시즌미반영)'!O97/'Calc_오픈정렬(시즌미반영)'!$F97*100)</f>
        <v>108.68020598275763</v>
      </c>
      <c r="P97">
        <f>IF(OR('Calc_오픈정렬(시즌미반영)'!$F97="",'Calc_오픈정렬(시즌미반영)'!P97=""),"",'Calc_오픈정렬(시즌미반영)'!P97/'Calc_오픈정렬(시즌미반영)'!$F97*100)</f>
        <v>114.62330999633552</v>
      </c>
      <c r="Q97">
        <f>IF(OR('Calc_오픈정렬(시즌미반영)'!$F97="",'Calc_오픈정렬(시즌미반영)'!Q97=""),"",'Calc_오픈정렬(시즌미반영)'!Q97/'Calc_오픈정렬(시즌미반영)'!$F97*100)</f>
        <v>115.87833902293198</v>
      </c>
      <c r="R97">
        <f>IF(OR('Calc_오픈정렬(시즌미반영)'!$F97="",'Calc_오픈정렬(시즌미반영)'!R97=""),"",'Calc_오픈정렬(시즌미반영)'!R97/'Calc_오픈정렬(시즌미반영)'!$F97*100)</f>
        <v>116.07120677351539</v>
      </c>
      <c r="S97">
        <f>IF(OR('Calc_오픈정렬(시즌미반영)'!$F97="",'Calc_오픈정렬(시즌미반영)'!S97=""),"",'Calc_오픈정렬(시즌미반영)'!S97/'Calc_오픈정렬(시즌미반영)'!$F97*100)</f>
        <v>121.02081043028797</v>
      </c>
      <c r="T97">
        <f>IF(OR('Calc_오픈정렬(시즌미반영)'!$F97="",'Calc_오픈정렬(시즌미반영)'!T97=""),"",'Calc_오픈정렬(시즌미반영)'!T97/'Calc_오픈정렬(시즌미반영)'!$F97*100)</f>
        <v>120.13577889641074</v>
      </c>
      <c r="U97">
        <f>IF(OR('Calc_오픈정렬(시즌미반영)'!$F97="",'Calc_오픈정렬(시즌미반영)'!U97=""),"",'Calc_오픈정렬(시즌미반영)'!U97/'Calc_오픈정렬(시즌미반영)'!$F97*100)</f>
        <v>120.41782869486393</v>
      </c>
      <c r="V97">
        <f>IF(OR('Calc_오픈정렬(시즌미반영)'!$F97="",'Calc_오픈정렬(시즌미반영)'!V97=""),"",'Calc_오픈정렬(시즌미반영)'!V97/'Calc_오픈정렬(시즌미반영)'!$F97*100)</f>
        <v>97.045188913961695</v>
      </c>
      <c r="W97">
        <f>IF(OR('Calc_오픈정렬(시즌미반영)'!$F97="",'Calc_오픈정렬(시즌미반영)'!W97=""),"",'Calc_오픈정렬(시즌미반영)'!W97/'Calc_오픈정렬(시즌미반영)'!$F97*100)</f>
        <v>91.164574051572828</v>
      </c>
      <c r="X97">
        <f>IF(OR('Calc_오픈정렬(시즌미반영)'!$F97="",'Calc_오픈정렬(시즌미반영)'!X97=""),"",'Calc_오픈정렬(시즌미반영)'!X97/'Calc_오픈정렬(시즌미반영)'!$F97*100)</f>
        <v>107.35744180215625</v>
      </c>
      <c r="Y97">
        <f>IF(OR('Calc_오픈정렬(시즌미반영)'!$F97="",'Calc_오픈정렬(시즌미반영)'!Y97=""),"",'Calc_오픈정렬(시즌미반영)'!Y97/'Calc_오픈정렬(시즌미반영)'!$F97*100)</f>
        <v>99.276745935312164</v>
      </c>
      <c r="Z97">
        <f>IF(OR('Calc_오픈정렬(시즌미반영)'!$F97="",'Calc_오픈정렬(시즌미반영)'!Z97=""),"",'Calc_오픈정렬(시즌미반영)'!Z97/'Calc_오픈정렬(시즌미반영)'!$F97*100)</f>
        <v>131.82572470057281</v>
      </c>
      <c r="AA97">
        <f>IF(OR('Calc_오픈정렬(시즌미반영)'!$F97="",'Calc_오픈정렬(시즌미반영)'!AA97=""),"",'Calc_오픈정렬(시즌미반영)'!AA97/'Calc_오픈정렬(시즌미반영)'!$F97*100)</f>
        <v>117.42729850141758</v>
      </c>
      <c r="AB97">
        <f>IF(OR('Calc_오픈정렬(시즌미반영)'!$F97="",'Calc_오픈정렬(시즌미반영)'!AB97=""),"",'Calc_오픈정렬(시즌미반영)'!AB97/'Calc_오픈정렬(시즌미반영)'!$F97*100)</f>
        <v>115.69565468957936</v>
      </c>
      <c r="AC97">
        <f>IF(OR('Calc_오픈정렬(시즌미반영)'!$F97="",'Calc_오픈정렬(시즌미반영)'!AC97=""),"",'Calc_오픈정렬(시즌미반영)'!AC97/'Calc_오픈정렬(시즌미반영)'!$F97*100)</f>
        <v>127.47879419082335</v>
      </c>
      <c r="AD97">
        <f>IF(OR('Calc_오픈정렬(시즌미반영)'!$F97="",'Calc_오픈정렬(시즌미반영)'!AD97=""),"",'Calc_오픈정렬(시즌미반영)'!AD97/'Calc_오픈정렬(시즌미반영)'!$F97*100)</f>
        <v>118.64946286331461</v>
      </c>
      <c r="AE97">
        <f>IF(OR('Calc_오픈정렬(시즌미반영)'!$F97="",'Calc_오픈정렬(시즌미반영)'!AE97=""),"",'Calc_오픈정렬(시즌미반영)'!AE97/'Calc_오픈정렬(시즌미반영)'!$F97*100)</f>
        <v>139.16534552257517</v>
      </c>
      <c r="AF97">
        <f>IF(OR('Calc_오픈정렬(시즌미반영)'!$F97="",'Calc_오픈정렬(시즌미반영)'!AF97=""),"",'Calc_오픈정렬(시즌미반영)'!AF97/'Calc_오픈정렬(시즌미반영)'!$F97*100)</f>
        <v>127.05942255395475</v>
      </c>
      <c r="AG97">
        <f>IF(OR('Calc_오픈정렬(시즌미반영)'!$F97="",'Calc_오픈정렬(시즌미반영)'!AG97=""),"",'Calc_오픈정렬(시즌미반영)'!AG97/'Calc_오픈정렬(시즌미반영)'!$F97*100)</f>
        <v>97.482458678084441</v>
      </c>
      <c r="AH97">
        <f>IF(OR('Calc_오픈정렬(시즌미반영)'!$F97="",'Calc_오픈정렬(시즌미반영)'!AH97=""),"",'Calc_오픈정렬(시즌미반영)'!AH97/'Calc_오픈정렬(시즌미반영)'!$F97*100)</f>
        <v>107.35898474416092</v>
      </c>
      <c r="AI97">
        <f>IF(OR('Calc_오픈정렬(시즌미반영)'!$F97="",'Calc_오픈정렬(시즌미반영)'!AI97=""),"",'Calc_오픈정렬(시즌미반영)'!AI97/'Calc_오픈정렬(시즌미반영)'!$F97*100)</f>
        <v>97.609905687669965</v>
      </c>
      <c r="AJ97">
        <f>IF(OR('Calc_오픈정렬(시즌미반영)'!$F97="",'Calc_오픈정렬(시즌미반영)'!AJ97=""),"",'Calc_오픈정렬(시즌미반영)'!AJ97/'Calc_오픈정렬(시즌미반영)'!$F97*100)</f>
        <v>118.66982969777624</v>
      </c>
      <c r="AK97">
        <f>IF(OR('Calc_오픈정렬(시즌미반영)'!$F97="",'Calc_오픈정렬(시즌미반영)'!AK97=""),"",'Calc_오픈정렬(시즌미반영)'!AK97/'Calc_오픈정렬(시즌미반영)'!$F97*100)</f>
        <v>113.39420239541747</v>
      </c>
      <c r="AL97">
        <f>IF(OR('Calc_오픈정렬(시즌미반영)'!$F97="",'Calc_오픈정렬(시즌미반영)'!AL97=""),"",'Calc_오픈정렬(시즌미반영)'!AL97/'Calc_오픈정렬(시즌미반영)'!$F97*100)</f>
        <v>136.19687939979556</v>
      </c>
      <c r="AM97">
        <f>IF(OR('Calc_오픈정렬(시즌미반영)'!$F97="",'Calc_오픈정렬(시즌미반영)'!AM97=""),"",'Calc_오픈정렬(시즌미반영)'!AM97/'Calc_오픈정렬(시즌미반영)'!$F97*100)</f>
        <v>117.44874539528244</v>
      </c>
      <c r="AN97" t="str">
        <f>IF(OR('Calc_오픈정렬(시즌미반영)'!$F97="",'Calc_오픈정렬(시즌미반영)'!AN97=""),"",'Calc_오픈정렬(시즌미반영)'!AN97/'Calc_오픈정렬(시즌미반영)'!$F97*100)</f>
        <v/>
      </c>
      <c r="AO97" t="str">
        <f>IF(OR('Calc_오픈정렬(시즌미반영)'!$F97="",'Calc_오픈정렬(시즌미반영)'!AO97=""),"",'Calc_오픈정렬(시즌미반영)'!AO97/'Calc_오픈정렬(시즌미반영)'!$F97*100)</f>
        <v/>
      </c>
      <c r="AP97" t="str">
        <f>IF(OR('Calc_오픈정렬(시즌미반영)'!$F97="",'Calc_오픈정렬(시즌미반영)'!AP97=""),"",'Calc_오픈정렬(시즌미반영)'!AP97/'Calc_오픈정렬(시즌미반영)'!$F97*100)</f>
        <v/>
      </c>
      <c r="AQ97" t="str">
        <f>IF(OR('Calc_오픈정렬(시즌미반영)'!$F97="",'Calc_오픈정렬(시즌미반영)'!AQ97=""),"",'Calc_오픈정렬(시즌미반영)'!AQ97/'Calc_오픈정렬(시즌미반영)'!$F97*100)</f>
        <v/>
      </c>
      <c r="AR97" t="str">
        <f>IF(OR('Calc_오픈정렬(시즌미반영)'!$F97="",'Calc_오픈정렬(시즌미반영)'!AR97=""),"",'Calc_오픈정렬(시즌미반영)'!AR97/'Calc_오픈정렬(시즌미반영)'!$F97*100)</f>
        <v/>
      </c>
      <c r="AS97" t="str">
        <f>IF(OR('Calc_오픈정렬(시즌미반영)'!$F97="",'Calc_오픈정렬(시즌미반영)'!AS97=""),"",'Calc_오픈정렬(시즌미반영)'!AS97/'Calc_오픈정렬(시즌미반영)'!$F97*100)</f>
        <v/>
      </c>
      <c r="AT97" t="str">
        <f>IF(OR('Calc_오픈정렬(시즌미반영)'!$F97="",'Calc_오픈정렬(시즌미반영)'!AT97=""),"",'Calc_오픈정렬(시즌미반영)'!AT97/'Calc_오픈정렬(시즌미반영)'!$F97*100)</f>
        <v/>
      </c>
      <c r="AU97" t="str">
        <f>IF(OR('Calc_오픈정렬(시즌미반영)'!$F97="",'Calc_오픈정렬(시즌미반영)'!AU97=""),"",'Calc_오픈정렬(시즌미반영)'!AU97/'Calc_오픈정렬(시즌미반영)'!$F97*100)</f>
        <v/>
      </c>
      <c r="AV97" t="str">
        <f>IF(OR('Calc_오픈정렬(시즌미반영)'!$F97="",'Calc_오픈정렬(시즌미반영)'!AV97=""),"",'Calc_오픈정렬(시즌미반영)'!AV97/'Calc_오픈정렬(시즌미반영)'!$F97*100)</f>
        <v/>
      </c>
      <c r="AW97" t="str">
        <f>IF(OR('Calc_오픈정렬(시즌미반영)'!$F97="",'Calc_오픈정렬(시즌미반영)'!AW97=""),"",'Calc_오픈정렬(시즌미반영)'!AW97/'Calc_오픈정렬(시즌미반영)'!$F97*100)</f>
        <v/>
      </c>
      <c r="AX97" t="str">
        <f>IF(OR('Calc_오픈정렬(시즌미반영)'!$F97="",'Calc_오픈정렬(시즌미반영)'!AX97=""),"",'Calc_오픈정렬(시즌미반영)'!AX97/'Calc_오픈정렬(시즌미반영)'!$F97*100)</f>
        <v/>
      </c>
      <c r="AY97" t="str">
        <f>IF(OR('Calc_오픈정렬(시즌미반영)'!$F97="",'Calc_오픈정렬(시즌미반영)'!AY97=""),"",'Calc_오픈정렬(시즌미반영)'!AY97/'Calc_오픈정렬(시즌미반영)'!$F97*100)</f>
        <v/>
      </c>
      <c r="AZ97" t="str">
        <f>IF(OR('Calc_오픈정렬(시즌미반영)'!$F97="",'Calc_오픈정렬(시즌미반영)'!AZ97=""),"",'Calc_오픈정렬(시즌미반영)'!AZ97/'Calc_오픈정렬(시즌미반영)'!$F97*100)</f>
        <v/>
      </c>
      <c r="BA97" t="str">
        <f>IF(OR('Calc_오픈정렬(시즌미반영)'!$F97="",'Calc_오픈정렬(시즌미반영)'!BA97=""),"",'Calc_오픈정렬(시즌미반영)'!BA97/'Calc_오픈정렬(시즌미반영)'!$F97*100)</f>
        <v/>
      </c>
      <c r="BB97" t="str">
        <f>IF(OR('Calc_오픈정렬(시즌미반영)'!$F97="",'Calc_오픈정렬(시즌미반영)'!BB97=""),"",'Calc_오픈정렬(시즌미반영)'!BB97/'Calc_오픈정렬(시즌미반영)'!$F97*100)</f>
        <v/>
      </c>
      <c r="BC97" t="str">
        <f>IF(OR('Calc_오픈정렬(시즌미반영)'!$F97="",'Calc_오픈정렬(시즌미반영)'!BC97=""),"",'Calc_오픈정렬(시즌미반영)'!BC97/'Calc_오픈정렬(시즌미반영)'!$F97*100)</f>
        <v/>
      </c>
      <c r="BD97" t="str">
        <f>IF(OR('Calc_오픈정렬(시즌미반영)'!$F97="",'Calc_오픈정렬(시즌미반영)'!BD97=""),"",'Calc_오픈정렬(시즌미반영)'!BD97/'Calc_오픈정렬(시즌미반영)'!$F97*100)</f>
        <v/>
      </c>
      <c r="BE97" t="str">
        <f>IF(OR('Calc_오픈정렬(시즌미반영)'!$F97="",'Calc_오픈정렬(시즌미반영)'!BE97=""),"",'Calc_오픈정렬(시즌미반영)'!BE97/'Calc_오픈정렬(시즌미반영)'!$F97*100)</f>
        <v/>
      </c>
      <c r="BF97" t="str">
        <f>IF(OR('Calc_오픈정렬(시즌미반영)'!$F97="",'Calc_오픈정렬(시즌미반영)'!BF97=""),"",'Calc_오픈정렬(시즌미반영)'!BF97/'Calc_오픈정렬(시즌미반영)'!$F97*100)</f>
        <v/>
      </c>
      <c r="BG97" t="str">
        <f>IF(OR('Calc_오픈정렬(시즌미반영)'!$F97="",'Calc_오픈정렬(시즌미반영)'!BG97=""),"",'Calc_오픈정렬(시즌미반영)'!BG97/'Calc_오픈정렬(시즌미반영)'!$F97*100)</f>
        <v/>
      </c>
      <c r="BH97" t="str">
        <f>IF(OR('Calc_오픈정렬(시즌미반영)'!$F97="",'Calc_오픈정렬(시즌미반영)'!BH97=""),"",'Calc_오픈정렬(시즌미반영)'!BH97/'Calc_오픈정렬(시즌미반영)'!$F97*100)</f>
        <v/>
      </c>
      <c r="BI97" t="str">
        <f>IF(OR('Calc_오픈정렬(시즌미반영)'!$F97="",'Calc_오픈정렬(시즌미반영)'!BI97=""),"",'Calc_오픈정렬(시즌미반영)'!BI97/'Calc_오픈정렬(시즌미반영)'!$F97*100)</f>
        <v/>
      </c>
      <c r="BJ97" t="str">
        <f>IF(OR('Calc_오픈정렬(시즌미반영)'!$F97="",'Calc_오픈정렬(시즌미반영)'!BJ97=""),"",'Calc_오픈정렬(시즌미반영)'!BJ97/'Calc_오픈정렬(시즌미반영)'!$F97*100)</f>
        <v/>
      </c>
      <c r="BK97" t="str">
        <f>IF(OR('Calc_오픈정렬(시즌미반영)'!$F97="",'Calc_오픈정렬(시즌미반영)'!BK97=""),"",'Calc_오픈정렬(시즌미반영)'!BK97/'Calc_오픈정렬(시즌미반영)'!$F97*100)</f>
        <v/>
      </c>
      <c r="BL97" t="str">
        <f>IF(OR('Calc_오픈정렬(시즌미반영)'!$F97="",'Calc_오픈정렬(시즌미반영)'!BL97=""),"",'Calc_오픈정렬(시즌미반영)'!BL97/'Calc_오픈정렬(시즌미반영)'!$F97*100)</f>
        <v/>
      </c>
      <c r="BM97" t="str">
        <f>IF(OR('Calc_오픈정렬(시즌미반영)'!$F97="",'Calc_오픈정렬(시즌미반영)'!BM97=""),"",'Calc_오픈정렬(시즌미반영)'!BM97/'Calc_오픈정렬(시즌미반영)'!$F97*100)</f>
        <v/>
      </c>
      <c r="BN97" t="str">
        <f>IF(OR('Calc_오픈정렬(시즌미반영)'!$F97="",'Calc_오픈정렬(시즌미반영)'!BN97=""),"",'Calc_오픈정렬(시즌미반영)'!BN97/'Calc_오픈정렬(시즌미반영)'!$F97*100)</f>
        <v/>
      </c>
    </row>
    <row r="98" spans="1:66" x14ac:dyDescent="0.3">
      <c r="A98" t="str">
        <f>'Calc_오픈정렬(시즌미반영)'!A98</f>
        <v>(1087) #둔산스쿨점</v>
      </c>
      <c r="B98" t="str">
        <f>'Calc_오픈정렬(시즌미반영)'!B98</f>
        <v>150-0</v>
      </c>
      <c r="C98">
        <f>'Calc_오픈정렬(시즌미반영)'!C98</f>
        <v>0</v>
      </c>
      <c r="D98" t="str">
        <f>'Calc_오픈정렬(시즌미반영)'!D98</f>
        <v>0</v>
      </c>
      <c r="E98" s="1">
        <f>'Calc_오픈정렬(시즌미반영)'!E98</f>
        <v>45200</v>
      </c>
      <c r="F98">
        <f>'Calc_오픈정렬(시즌미반영)'!F98</f>
        <v>4604331.666666667</v>
      </c>
      <c r="G98">
        <f>IF(OR('Calc_오픈정렬(시즌미반영)'!$F98="",'Calc_오픈정렬(시즌미반영)'!G98=""),"",'Calc_오픈정렬(시즌미반영)'!G98/'Calc_오픈정렬(시즌미반영)'!$F98*100)</f>
        <v>80.730500517809489</v>
      </c>
      <c r="H98">
        <f>IF(OR('Calc_오픈정렬(시즌미반영)'!$F98="",'Calc_오픈정렬(시즌미반영)'!H98=""),"",'Calc_오픈정렬(시즌미반영)'!H98/'Calc_오픈정렬(시즌미반영)'!$F98*100)</f>
        <v>82.295982876993719</v>
      </c>
      <c r="I98">
        <f>IF(OR('Calc_오픈정렬(시즌미반영)'!$F98="",'Calc_오픈정렬(시즌미반영)'!I98=""),"",'Calc_오픈정렬(시즌미반영)'!I98/'Calc_오픈정렬(시즌미반영)'!$F98*100)</f>
        <v>106.09748284133889</v>
      </c>
      <c r="J98">
        <f>IF(OR('Calc_오픈정렬(시즌미반영)'!$F98="",'Calc_오픈정렬(시즌미반영)'!J98=""),"",'Calc_오픈정렬(시즌미반영)'!J98/'Calc_오픈정렬(시즌미반영)'!$F98*100)</f>
        <v>100.85806879681054</v>
      </c>
      <c r="K98">
        <f>IF(OR('Calc_오픈정렬(시즌미반영)'!$F98="",'Calc_오픈정렬(시즌미반영)'!K98=""),"",'Calc_오픈정렬(시즌미반영)'!K98/'Calc_오픈정렬(시즌미반영)'!$F98*100)</f>
        <v>102.52497738542581</v>
      </c>
      <c r="L98">
        <f>IF(OR('Calc_오픈정렬(시즌미반영)'!$F98="",'Calc_오픈정렬(시즌미반영)'!L98=""),"",'Calc_오픈정렬(시즌미반영)'!L98/'Calc_오픈정렬(시즌미반영)'!$F98*100)</f>
        <v>94.212370307815206</v>
      </c>
      <c r="M98">
        <f>IF(OR('Calc_오픈정렬(시즌미반영)'!$F98="",'Calc_오픈정렬(시즌미반영)'!M98=""),"",'Calc_오픈정렬(시즌미반영)'!M98/'Calc_오픈정렬(시즌미반영)'!$F98*100)</f>
        <v>107.30916792484177</v>
      </c>
      <c r="N98">
        <f>IF(OR('Calc_오픈정렬(시즌미반영)'!$F98="",'Calc_오픈정렬(시즌미반영)'!N98=""),"",'Calc_오픈정렬(시즌미반영)'!N98/'Calc_오픈정렬(시즌미반영)'!$F98*100)</f>
        <v>91.378734300562613</v>
      </c>
      <c r="O98">
        <f>IF(OR('Calc_오픈정렬(시즌미반영)'!$F98="",'Calc_오픈정렬(시즌미반영)'!O98=""),"",'Calc_오픈정렬(시즌미반영)'!O98/'Calc_오픈정렬(시즌미반영)'!$F98*100)</f>
        <v>103.71668128454401</v>
      </c>
      <c r="P98">
        <f>IF(OR('Calc_오픈정렬(시즌미반영)'!$F98="",'Calc_오픈정렬(시즌미반영)'!P98=""),"",'Calc_오픈정렬(시즌미반영)'!P98/'Calc_오픈정렬(시즌미반영)'!$F98*100)</f>
        <v>109.23756940475255</v>
      </c>
      <c r="Q98">
        <f>IF(OR('Calc_오픈정렬(시즌미반영)'!$F98="",'Calc_오픈정렬(시즌미반영)'!Q98=""),"",'Calc_오픈정렬(시즌미반영)'!Q98/'Calc_오픈정렬(시즌미반영)'!$F98*100)</f>
        <v>102.60186150794956</v>
      </c>
      <c r="R98">
        <f>IF(OR('Calc_오픈정렬(시즌미반영)'!$F98="",'Calc_오픈정렬(시즌미반영)'!R98=""),"",'Calc_오픈정렬(시즌미반영)'!R98/'Calc_오픈정렬(시즌미반영)'!$F98*100)</f>
        <v>92.073732018291466</v>
      </c>
      <c r="S98">
        <f>IF(OR('Calc_오픈정렬(시즌미반영)'!$F98="",'Calc_오픈정렬(시즌미반영)'!S98=""),"",'Calc_오픈정렬(시즌미반영)'!S98/'Calc_오픈정렬(시즌미반영)'!$F98*100)</f>
        <v>129.35058616903862</v>
      </c>
      <c r="T98">
        <f>IF(OR('Calc_오픈정렬(시즌미반영)'!$F98="",'Calc_오픈정렬(시즌미반영)'!T98=""),"",'Calc_오픈정렬(시즌미반영)'!T98/'Calc_오픈정렬(시즌미반영)'!$F98*100)</f>
        <v>105.5486518311199</v>
      </c>
      <c r="U98">
        <f>IF(OR('Calc_오픈정렬(시즌미반영)'!$F98="",'Calc_오픈정렬(시즌미반영)'!U98=""),"",'Calc_오픈정렬(시즌미반영)'!U98/'Calc_오픈정렬(시즌미반영)'!$F98*100)</f>
        <v>99.424201630421209</v>
      </c>
      <c r="V98">
        <f>IF(OR('Calc_오픈정렬(시즌미반영)'!$F98="",'Calc_오픈정렬(시즌미반영)'!V98=""),"",'Calc_오픈정렬(시즌미반영)'!V98/'Calc_오픈정렬(시즌미반영)'!$F98*100)</f>
        <v>111.85206394413376</v>
      </c>
      <c r="W98">
        <f>IF(OR('Calc_오픈정렬(시즌미반영)'!$F98="",'Calc_오픈정렬(시즌미반영)'!W98=""),"",'Calc_오픈정렬(시즌미반영)'!W98/'Calc_오픈정렬(시즌미반영)'!$F98*100)</f>
        <v>90.396832837483828</v>
      </c>
      <c r="X98">
        <f>IF(OR('Calc_오픈정렬(시즌미반영)'!$F98="",'Calc_오픈정렬(시즌미반영)'!X98=""),"",'Calc_오픈정렬(시즌미반영)'!X98/'Calc_오픈정렬(시즌미반영)'!$F98*100)</f>
        <v>120.59687272745701</v>
      </c>
      <c r="Y98">
        <f>IF(OR('Calc_오픈정렬(시즌미반영)'!$F98="",'Calc_오픈정렬(시즌미반영)'!Y98=""),"",'Calc_오픈정렬(시즌미반영)'!Y98/'Calc_오픈정렬(시즌미반영)'!$F98*100)</f>
        <v>98.498117171547506</v>
      </c>
      <c r="Z98">
        <f>IF(OR('Calc_오픈정렬(시즌미반영)'!$F98="",'Calc_오픈정렬(시즌미반영)'!Z98=""),"",'Calc_오픈정렬(시즌미반영)'!Z98/'Calc_오픈정렬(시즌미반영)'!$F98*100)</f>
        <v>112.97730868649411</v>
      </c>
      <c r="AA98">
        <f>IF(OR('Calc_오픈정렬(시즌미반영)'!$F98="",'Calc_오픈정렬(시즌미반영)'!AA98=""),"",'Calc_오픈정렬(시즌미반영)'!AA98/'Calc_오픈정렬(시즌미반영)'!$F98*100)</f>
        <v>112.63328481621835</v>
      </c>
      <c r="AB98">
        <f>IF(OR('Calc_오픈정렬(시즌미반영)'!$F98="",'Calc_오픈정렬(시즌미반영)'!AB98=""),"",'Calc_오픈정렬(시즌미반영)'!AB98/'Calc_오픈정렬(시즌미반영)'!$F98*100)</f>
        <v>103.3932901590133</v>
      </c>
      <c r="AC98">
        <f>IF(OR('Calc_오픈정렬(시즌미반영)'!$F98="",'Calc_오픈정렬(시즌미반영)'!AC98=""),"",'Calc_오픈정렬(시즌미반영)'!AC98/'Calc_오픈정렬(시즌미반영)'!$F98*100)</f>
        <v>110.31894241618127</v>
      </c>
      <c r="AD98">
        <f>IF(OR('Calc_오픈정렬(시즌미반영)'!$F98="",'Calc_오픈정렬(시즌미반영)'!AD98=""),"",'Calc_오픈정렬(시즌미반영)'!AD98/'Calc_오픈정렬(시즌미반영)'!$F98*100)</f>
        <v>95.396255482608936</v>
      </c>
      <c r="AE98">
        <f>IF(OR('Calc_오픈정렬(시즌미반영)'!$F98="",'Calc_오픈정렬(시즌미반영)'!AE98=""),"",'Calc_오픈정렬(시즌미반영)'!AE98/'Calc_오픈정렬(시즌미반영)'!$F98*100)</f>
        <v>129.17835704711396</v>
      </c>
      <c r="AF98">
        <f>IF(OR('Calc_오픈정렬(시즌미반영)'!$F98="",'Calc_오픈정렬(시즌미반영)'!AF98=""),"",'Calc_오픈정렬(시즌미반영)'!AF98/'Calc_오픈정렬(시즌미반영)'!$F98*100)</f>
        <v>116.63929509856479</v>
      </c>
      <c r="AG98">
        <f>IF(OR('Calc_오픈정렬(시즌미반영)'!$F98="",'Calc_오픈정렬(시즌미반영)'!AG98=""),"",'Calc_오픈정렬(시즌미반영)'!AG98/'Calc_오픈정렬(시즌미반영)'!$F98*100)</f>
        <v>105.32646974823345</v>
      </c>
      <c r="AH98">
        <f>IF(OR('Calc_오픈정렬(시즌미반영)'!$F98="",'Calc_오픈정렬(시즌미반영)'!AH98=""),"",'Calc_오픈정렬(시즌미반영)'!AH98/'Calc_오픈정렬(시즌미반영)'!$F98*100)</f>
        <v>106.7731509350434</v>
      </c>
      <c r="AI98">
        <f>IF(OR('Calc_오픈정렬(시즌미반영)'!$F98="",'Calc_오픈정렬(시즌미반영)'!AI98=""),"",'Calc_오픈정렬(시즌미반영)'!AI98/'Calc_오픈정렬(시즌미반영)'!$F98*100)</f>
        <v>97.678237051414257</v>
      </c>
      <c r="AJ98">
        <f>IF(OR('Calc_오픈정렬(시즌미반영)'!$F98="",'Calc_오픈정렬(시즌미반영)'!AJ98=""),"",'Calc_오픈정렬(시즌미반영)'!AJ98/'Calc_오픈정렬(시즌미반영)'!$F98*100)</f>
        <v>107.55502336748836</v>
      </c>
      <c r="AK98">
        <f>IF(OR('Calc_오픈정렬(시즌미반영)'!$F98="",'Calc_오픈정렬(시즌미반영)'!AK98=""),"",'Calc_오픈정렬(시즌미반영)'!AK98/'Calc_오픈정렬(시즌미반영)'!$F98*100)</f>
        <v>109.05730437171664</v>
      </c>
      <c r="AL98">
        <f>IF(OR('Calc_오픈정렬(시즌미반영)'!$F98="",'Calc_오픈정렬(시즌미반영)'!AL98=""),"",'Calc_오픈정렬(시즌미반영)'!AL98/'Calc_오픈정렬(시즌미반영)'!$F98*100)</f>
        <v>126.67831994437122</v>
      </c>
      <c r="AM98">
        <f>IF(OR('Calc_오픈정렬(시즌미반영)'!$F98="",'Calc_오픈정렬(시즌미반영)'!AM98=""),"",'Calc_오픈정렬(시즌미반영)'!AM98/'Calc_오픈정렬(시즌미반영)'!$F98*100)</f>
        <v>114.3030168330619</v>
      </c>
      <c r="AN98" t="str">
        <f>IF(OR('Calc_오픈정렬(시즌미반영)'!$F98="",'Calc_오픈정렬(시즌미반영)'!AN98=""),"",'Calc_오픈정렬(시즌미반영)'!AN98/'Calc_오픈정렬(시즌미반영)'!$F98*100)</f>
        <v/>
      </c>
      <c r="AO98" t="str">
        <f>IF(OR('Calc_오픈정렬(시즌미반영)'!$F98="",'Calc_오픈정렬(시즌미반영)'!AO98=""),"",'Calc_오픈정렬(시즌미반영)'!AO98/'Calc_오픈정렬(시즌미반영)'!$F98*100)</f>
        <v/>
      </c>
      <c r="AP98" t="str">
        <f>IF(OR('Calc_오픈정렬(시즌미반영)'!$F98="",'Calc_오픈정렬(시즌미반영)'!AP98=""),"",'Calc_오픈정렬(시즌미반영)'!AP98/'Calc_오픈정렬(시즌미반영)'!$F98*100)</f>
        <v/>
      </c>
      <c r="AQ98" t="str">
        <f>IF(OR('Calc_오픈정렬(시즌미반영)'!$F98="",'Calc_오픈정렬(시즌미반영)'!AQ98=""),"",'Calc_오픈정렬(시즌미반영)'!AQ98/'Calc_오픈정렬(시즌미반영)'!$F98*100)</f>
        <v/>
      </c>
      <c r="AR98" t="str">
        <f>IF(OR('Calc_오픈정렬(시즌미반영)'!$F98="",'Calc_오픈정렬(시즌미반영)'!AR98=""),"",'Calc_오픈정렬(시즌미반영)'!AR98/'Calc_오픈정렬(시즌미반영)'!$F98*100)</f>
        <v/>
      </c>
      <c r="AS98" t="str">
        <f>IF(OR('Calc_오픈정렬(시즌미반영)'!$F98="",'Calc_오픈정렬(시즌미반영)'!AS98=""),"",'Calc_오픈정렬(시즌미반영)'!AS98/'Calc_오픈정렬(시즌미반영)'!$F98*100)</f>
        <v/>
      </c>
      <c r="AT98" t="str">
        <f>IF(OR('Calc_오픈정렬(시즌미반영)'!$F98="",'Calc_오픈정렬(시즌미반영)'!AT98=""),"",'Calc_오픈정렬(시즌미반영)'!AT98/'Calc_오픈정렬(시즌미반영)'!$F98*100)</f>
        <v/>
      </c>
      <c r="AU98" t="str">
        <f>IF(OR('Calc_오픈정렬(시즌미반영)'!$F98="",'Calc_오픈정렬(시즌미반영)'!AU98=""),"",'Calc_오픈정렬(시즌미반영)'!AU98/'Calc_오픈정렬(시즌미반영)'!$F98*100)</f>
        <v/>
      </c>
      <c r="AV98" t="str">
        <f>IF(OR('Calc_오픈정렬(시즌미반영)'!$F98="",'Calc_오픈정렬(시즌미반영)'!AV98=""),"",'Calc_오픈정렬(시즌미반영)'!AV98/'Calc_오픈정렬(시즌미반영)'!$F98*100)</f>
        <v/>
      </c>
      <c r="AW98" t="str">
        <f>IF(OR('Calc_오픈정렬(시즌미반영)'!$F98="",'Calc_오픈정렬(시즌미반영)'!AW98=""),"",'Calc_오픈정렬(시즌미반영)'!AW98/'Calc_오픈정렬(시즌미반영)'!$F98*100)</f>
        <v/>
      </c>
      <c r="AX98" t="str">
        <f>IF(OR('Calc_오픈정렬(시즌미반영)'!$F98="",'Calc_오픈정렬(시즌미반영)'!AX98=""),"",'Calc_오픈정렬(시즌미반영)'!AX98/'Calc_오픈정렬(시즌미반영)'!$F98*100)</f>
        <v/>
      </c>
      <c r="AY98" t="str">
        <f>IF(OR('Calc_오픈정렬(시즌미반영)'!$F98="",'Calc_오픈정렬(시즌미반영)'!AY98=""),"",'Calc_오픈정렬(시즌미반영)'!AY98/'Calc_오픈정렬(시즌미반영)'!$F98*100)</f>
        <v/>
      </c>
      <c r="AZ98" t="str">
        <f>IF(OR('Calc_오픈정렬(시즌미반영)'!$F98="",'Calc_오픈정렬(시즌미반영)'!AZ98=""),"",'Calc_오픈정렬(시즌미반영)'!AZ98/'Calc_오픈정렬(시즌미반영)'!$F98*100)</f>
        <v/>
      </c>
      <c r="BA98" t="str">
        <f>IF(OR('Calc_오픈정렬(시즌미반영)'!$F98="",'Calc_오픈정렬(시즌미반영)'!BA98=""),"",'Calc_오픈정렬(시즌미반영)'!BA98/'Calc_오픈정렬(시즌미반영)'!$F98*100)</f>
        <v/>
      </c>
      <c r="BB98" t="str">
        <f>IF(OR('Calc_오픈정렬(시즌미반영)'!$F98="",'Calc_오픈정렬(시즌미반영)'!BB98=""),"",'Calc_오픈정렬(시즌미반영)'!BB98/'Calc_오픈정렬(시즌미반영)'!$F98*100)</f>
        <v/>
      </c>
      <c r="BC98" t="str">
        <f>IF(OR('Calc_오픈정렬(시즌미반영)'!$F98="",'Calc_오픈정렬(시즌미반영)'!BC98=""),"",'Calc_오픈정렬(시즌미반영)'!BC98/'Calc_오픈정렬(시즌미반영)'!$F98*100)</f>
        <v/>
      </c>
      <c r="BD98" t="str">
        <f>IF(OR('Calc_오픈정렬(시즌미반영)'!$F98="",'Calc_오픈정렬(시즌미반영)'!BD98=""),"",'Calc_오픈정렬(시즌미반영)'!BD98/'Calc_오픈정렬(시즌미반영)'!$F98*100)</f>
        <v/>
      </c>
      <c r="BE98" t="str">
        <f>IF(OR('Calc_오픈정렬(시즌미반영)'!$F98="",'Calc_오픈정렬(시즌미반영)'!BE98=""),"",'Calc_오픈정렬(시즌미반영)'!BE98/'Calc_오픈정렬(시즌미반영)'!$F98*100)</f>
        <v/>
      </c>
      <c r="BF98" t="str">
        <f>IF(OR('Calc_오픈정렬(시즌미반영)'!$F98="",'Calc_오픈정렬(시즌미반영)'!BF98=""),"",'Calc_오픈정렬(시즌미반영)'!BF98/'Calc_오픈정렬(시즌미반영)'!$F98*100)</f>
        <v/>
      </c>
      <c r="BG98" t="str">
        <f>IF(OR('Calc_오픈정렬(시즌미반영)'!$F98="",'Calc_오픈정렬(시즌미반영)'!BG98=""),"",'Calc_오픈정렬(시즌미반영)'!BG98/'Calc_오픈정렬(시즌미반영)'!$F98*100)</f>
        <v/>
      </c>
      <c r="BH98" t="str">
        <f>IF(OR('Calc_오픈정렬(시즌미반영)'!$F98="",'Calc_오픈정렬(시즌미반영)'!BH98=""),"",'Calc_오픈정렬(시즌미반영)'!BH98/'Calc_오픈정렬(시즌미반영)'!$F98*100)</f>
        <v/>
      </c>
      <c r="BI98" t="str">
        <f>IF(OR('Calc_오픈정렬(시즌미반영)'!$F98="",'Calc_오픈정렬(시즌미반영)'!BI98=""),"",'Calc_오픈정렬(시즌미반영)'!BI98/'Calc_오픈정렬(시즌미반영)'!$F98*100)</f>
        <v/>
      </c>
      <c r="BJ98" t="str">
        <f>IF(OR('Calc_오픈정렬(시즌미반영)'!$F98="",'Calc_오픈정렬(시즌미반영)'!BJ98=""),"",'Calc_오픈정렬(시즌미반영)'!BJ98/'Calc_오픈정렬(시즌미반영)'!$F98*100)</f>
        <v/>
      </c>
      <c r="BK98" t="str">
        <f>IF(OR('Calc_오픈정렬(시즌미반영)'!$F98="",'Calc_오픈정렬(시즌미반영)'!BK98=""),"",'Calc_오픈정렬(시즌미반영)'!BK98/'Calc_오픈정렬(시즌미반영)'!$F98*100)</f>
        <v/>
      </c>
      <c r="BL98" t="str">
        <f>IF(OR('Calc_오픈정렬(시즌미반영)'!$F98="",'Calc_오픈정렬(시즌미반영)'!BL98=""),"",'Calc_오픈정렬(시즌미반영)'!BL98/'Calc_오픈정렬(시즌미반영)'!$F98*100)</f>
        <v/>
      </c>
      <c r="BM98" t="str">
        <f>IF(OR('Calc_오픈정렬(시즌미반영)'!$F98="",'Calc_오픈정렬(시즌미반영)'!BM98=""),"",'Calc_오픈정렬(시즌미반영)'!BM98/'Calc_오픈정렬(시즌미반영)'!$F98*100)</f>
        <v/>
      </c>
      <c r="BN98" t="str">
        <f>IF(OR('Calc_오픈정렬(시즌미반영)'!$F98="",'Calc_오픈정렬(시즌미반영)'!BN98=""),"",'Calc_오픈정렬(시즌미반영)'!BN98/'Calc_오픈정렬(시즌미반영)'!$F98*100)</f>
        <v/>
      </c>
    </row>
    <row r="99" spans="1:66" x14ac:dyDescent="0.3">
      <c r="A99" t="str">
        <f>'Calc_오픈정렬(시즌미반영)'!A99</f>
        <v>(1088) #유성온천점</v>
      </c>
      <c r="B99" t="str">
        <f>'Calc_오픈정렬(시즌미반영)'!B99</f>
        <v>150-1</v>
      </c>
      <c r="C99">
        <f>'Calc_오픈정렬(시즌미반영)'!C99</f>
        <v>1</v>
      </c>
      <c r="D99" t="str">
        <f>'Calc_오픈정렬(시즌미반영)'!D99</f>
        <v>1</v>
      </c>
      <c r="E99" s="1">
        <f>'Calc_오픈정렬(시즌미반영)'!E99</f>
        <v>45200</v>
      </c>
      <c r="F99">
        <f>'Calc_오픈정렬(시즌미반영)'!F99</f>
        <v>3252016.6666666665</v>
      </c>
      <c r="G99">
        <f>IF(OR('Calc_오픈정렬(시즌미반영)'!$F99="",'Calc_오픈정렬(시즌미반영)'!G99=""),"",'Calc_오픈정렬(시즌미반영)'!G99/'Calc_오픈정렬(시즌미반영)'!$F99*100)</f>
        <v>70.380020602600439</v>
      </c>
      <c r="H99">
        <f>IF(OR('Calc_오픈정렬(시즌미반영)'!$F99="",'Calc_오픈정렬(시즌미반영)'!H99=""),"",'Calc_오픈정렬(시즌미반영)'!H99/'Calc_오픈정렬(시즌미반영)'!$F99*100)</f>
        <v>73.484248235710155</v>
      </c>
      <c r="I99">
        <f>IF(OR('Calc_오픈정렬(시즌미반영)'!$F99="",'Calc_오픈정렬(시즌미반영)'!I99=""),"",'Calc_오픈정렬(시즌미반영)'!I99/'Calc_오픈정렬(시즌미반영)'!$F99*100)</f>
        <v>90.835942825221267</v>
      </c>
      <c r="J99">
        <f>IF(OR('Calc_오픈정렬(시즌미반영)'!$F99="",'Calc_오픈정렬(시즌미반영)'!J99=""),"",'Calc_오픈정렬(시즌미반영)'!J99/'Calc_오픈정렬(시즌미반영)'!$F99*100)</f>
        <v>70.371718062125552</v>
      </c>
      <c r="K99">
        <f>IF(OR('Calc_오픈정렬(시즌미반영)'!$F99="",'Calc_오픈정렬(시즌미반영)'!K99=""),"",'Calc_오픈정렬(시즌미반영)'!K99/'Calc_오픈정렬(시즌미반영)'!$F99*100)</f>
        <v>86.046606977209024</v>
      </c>
      <c r="L99">
        <f>IF(OR('Calc_오픈정렬(시즌미반영)'!$F99="",'Calc_오픈정렬(시즌미반영)'!L99=""),"",'Calc_오픈정렬(시즌미반영)'!L99/'Calc_오픈정렬(시즌미반영)'!$F99*100)</f>
        <v>102.55021243228562</v>
      </c>
      <c r="M99">
        <f>IF(OR('Calc_오픈정렬(시즌미반영)'!$F99="",'Calc_오픈정렬(시즌미반영)'!M99=""),"",'Calc_오픈정렬(시즌미반영)'!M99/'Calc_오픈정렬(시즌미반영)'!$F99*100)</f>
        <v>116.45543022022234</v>
      </c>
      <c r="N99">
        <f>IF(OR('Calc_오픈정렬(시즌미반영)'!$F99="",'Calc_오픈정렬(시즌미반영)'!N99=""),"",'Calc_오픈정렬(시즌미반영)'!N99/'Calc_오픈정렬(시즌미반영)'!$F99*100)</f>
        <v>110.90964068449833</v>
      </c>
      <c r="O99">
        <f>IF(OR('Calc_오픈정렬(시즌미반영)'!$F99="",'Calc_오픈정렬(시즌미반영)'!O99=""),"",'Calc_오픈정렬(시즌미반영)'!O99/'Calc_오픈정렬(시즌미반영)'!$F99*100)</f>
        <v>113.66639162365917</v>
      </c>
      <c r="P99">
        <f>IF(OR('Calc_오픈정렬(시즌미반영)'!$F99="",'Calc_오픈정렬(시즌미반영)'!P99=""),"",'Calc_오픈정렬(시즌미반영)'!P99/'Calc_오픈정렬(시즌미반영)'!$F99*100)</f>
        <v>124.06762982969543</v>
      </c>
      <c r="Q99">
        <f>IF(OR('Calc_오픈정렬(시즌미반영)'!$F99="",'Calc_오픈정렬(시즌미반영)'!Q99=""),"",'Calc_오픈정렬(시즌미반영)'!Q99/'Calc_오픈정렬(시즌미반영)'!$F99*100)</f>
        <v>120.3545492284275</v>
      </c>
      <c r="R99">
        <f>IF(OR('Calc_오픈정렬(시즌미반영)'!$F99="",'Calc_오픈정렬(시즌미반영)'!R99=""),"",'Calc_오픈정렬(시즌미반영)'!R99/'Calc_오픈정렬(시즌미반영)'!$F99*100)</f>
        <v>120.98646480901596</v>
      </c>
      <c r="S99">
        <f>IF(OR('Calc_오픈정렬(시즌미반영)'!$F99="",'Calc_오픈정렬(시즌미반영)'!S99=""),"",'Calc_오픈정렬(시즌미반영)'!S99/'Calc_오픈정렬(시즌미반영)'!$F99*100)</f>
        <v>136.65674120161339</v>
      </c>
      <c r="T99">
        <f>IF(OR('Calc_오픈정렬(시즌미반영)'!$F99="",'Calc_오픈정렬(시즌미반영)'!T99=""),"",'Calc_오픈정렬(시즌미반영)'!T99/'Calc_오픈정렬(시즌미반영)'!$F99*100)</f>
        <v>127.34098328729353</v>
      </c>
      <c r="U99">
        <f>IF(OR('Calc_오픈정렬(시즌미반영)'!$F99="",'Calc_오픈정렬(시즌미반영)'!U99=""),"",'Calc_오픈정렬(시즌미반영)'!U99/'Calc_오픈정렬(시즌미반영)'!$F99*100)</f>
        <v>110.16394954925406</v>
      </c>
      <c r="V99">
        <f>IF(OR('Calc_오픈정렬(시즌미반영)'!$F99="",'Calc_오픈정렬(시즌미반영)'!V99=""),"",'Calc_오픈정렬(시즌미반영)'!V99/'Calc_오픈정렬(시즌미반영)'!$F99*100)</f>
        <v>116.29245442571533</v>
      </c>
      <c r="W99">
        <f>IF(OR('Calc_오픈정렬(시즌미반영)'!$F99="",'Calc_오픈정렬(시즌미반영)'!W99=""),"",'Calc_오픈정렬(시즌미반영)'!W99/'Calc_오픈정렬(시즌미반영)'!$F99*100)</f>
        <v>104.93488655757197</v>
      </c>
      <c r="X99">
        <f>IF(OR('Calc_오픈정렬(시즌미반영)'!$F99="",'Calc_오픈정렬(시즌미반영)'!X99=""),"",'Calc_오픈정렬(시즌미반영)'!X99/'Calc_오픈정렬(시즌미반영)'!$F99*100)</f>
        <v>113.42500294688938</v>
      </c>
      <c r="Y99">
        <f>IF(OR('Calc_오픈정렬(시즌미반영)'!$F99="",'Calc_오픈정렬(시즌미반영)'!Y99=""),"",'Calc_오픈정렬(시즌미반영)'!Y99/'Calc_오픈정렬(시즌미반영)'!$F99*100)</f>
        <v>106.11415480650467</v>
      </c>
      <c r="Z99">
        <f>IF(OR('Calc_오픈정렬(시즌미반영)'!$F99="",'Calc_오픈정렬(시즌미반영)'!Z99=""),"",'Calc_오픈정렬(시즌미반영)'!Z99/'Calc_오픈정렬(시즌미반영)'!$F99*100)</f>
        <v>135.5328232225132</v>
      </c>
      <c r="AA99">
        <f>IF(OR('Calc_오픈정렬(시즌미반영)'!$F99="",'Calc_오픈정렬(시즌미반영)'!AA99=""),"",'Calc_오픈정렬(시즌미반영)'!AA99/'Calc_오픈정렬(시즌미반영)'!$F99*100)</f>
        <v>129.7010572926543</v>
      </c>
      <c r="AB99">
        <f>IF(OR('Calc_오픈정렬(시즌미반영)'!$F99="",'Calc_오픈정렬(시즌미반영)'!AB99=""),"",'Calc_오픈정렬(시즌미반영)'!AB99/'Calc_오픈정렬(시즌미반영)'!$F99*100)</f>
        <v>126.5876046145725</v>
      </c>
      <c r="AC99">
        <f>IF(OR('Calc_오픈정렬(시즌미반영)'!$F99="",'Calc_오픈정렬(시즌미반영)'!AC99=""),"",'Calc_오픈정렬(시즌미반영)'!AC99/'Calc_오픈정렬(시즌미반영)'!$F99*100)</f>
        <v>120.77890129714383</v>
      </c>
      <c r="AD99">
        <f>IF(OR('Calc_오픈정렬(시즌미반영)'!$F99="",'Calc_오픈정렬(시즌미반영)'!AD99=""),"",'Calc_오픈정렬(시즌미반영)'!AD99/'Calc_오픈정렬(시즌미반영)'!$F99*100)</f>
        <v>120.78351381962989</v>
      </c>
      <c r="AE99">
        <f>IF(OR('Calc_오픈정렬(시즌미반영)'!$F99="",'Calc_오픈정렬(시즌미반영)'!AE99=""),"",'Calc_오픈정렬(시즌미반영)'!AE99/'Calc_오픈정렬(시즌미반영)'!$F99*100)</f>
        <v>137.54542053392512</v>
      </c>
      <c r="AF99">
        <f>IF(OR('Calc_오픈정렬(시즌미반영)'!$F99="",'Calc_오픈정렬(시즌미반영)'!AF99=""),"",'Calc_오픈정렬(시즌미반영)'!AF99/'Calc_오픈정렬(시즌미반영)'!$F99*100)</f>
        <v>127.69461001122382</v>
      </c>
      <c r="AG99">
        <f>IF(OR('Calc_오픈정렬(시즌미반영)'!$F99="",'Calc_오픈정렬(시즌미반영)'!AG99=""),"",'Calc_오픈정렬(시즌미반영)'!AG99/'Calc_오픈정렬(시즌미반영)'!$F99*100)</f>
        <v>130.34834794819625</v>
      </c>
      <c r="AH99">
        <f>IF(OR('Calc_오픈정렬(시즌미반영)'!$F99="",'Calc_오픈정렬(시즌미반영)'!AH99=""),"",'Calc_오픈정렬(시즌미반영)'!AH99/'Calc_오픈정렬(시즌미반영)'!$F99*100)</f>
        <v>127.96213631541455</v>
      </c>
      <c r="AI99">
        <f>IF(OR('Calc_오픈정렬(시즌미반영)'!$F99="",'Calc_오픈정렬(시즌미반영)'!AI99=""),"",'Calc_오픈정렬(시즌미반영)'!AI99/'Calc_오픈정렬(시즌미반영)'!$F99*100)</f>
        <v>108.74944265353295</v>
      </c>
      <c r="AJ99">
        <f>IF(OR('Calc_오픈정렬(시즌미반영)'!$F99="",'Calc_오픈정렬(시즌미반영)'!AJ99=""),"",'Calc_오픈정렬(시즌미반영)'!AJ99/'Calc_오픈정렬(시즌미반영)'!$F99*100)</f>
        <v>126.46614152243994</v>
      </c>
      <c r="AK99">
        <f>IF(OR('Calc_오픈정렬(시즌미반영)'!$F99="",'Calc_오픈정렬(시즌미반영)'!AK99=""),"",'Calc_오픈정렬(시즌미반영)'!AK99/'Calc_오픈정렬(시즌미반영)'!$F99*100)</f>
        <v>122.035044920844</v>
      </c>
      <c r="AL99">
        <f>IF(OR('Calc_오픈정렬(시즌미반영)'!$F99="",'Calc_오픈정렬(시즌미반영)'!AL99=""),"",'Calc_오픈정렬(시즌미반영)'!AL99/'Calc_오픈정렬(시즌미반영)'!$F99*100)</f>
        <v>136.51067798955521</v>
      </c>
      <c r="AM99">
        <f>IF(OR('Calc_오픈정렬(시즌미반영)'!$F99="",'Calc_오픈정렬(시즌미반영)'!AM99=""),"",'Calc_오픈정렬(시즌미반영)'!AM99/'Calc_오픈정렬(시즌미반영)'!$F99*100)</f>
        <v>116.04952824145019</v>
      </c>
      <c r="AN99" t="str">
        <f>IF(OR('Calc_오픈정렬(시즌미반영)'!$F99="",'Calc_오픈정렬(시즌미반영)'!AN99=""),"",'Calc_오픈정렬(시즌미반영)'!AN99/'Calc_오픈정렬(시즌미반영)'!$F99*100)</f>
        <v/>
      </c>
      <c r="AO99" t="str">
        <f>IF(OR('Calc_오픈정렬(시즌미반영)'!$F99="",'Calc_오픈정렬(시즌미반영)'!AO99=""),"",'Calc_오픈정렬(시즌미반영)'!AO99/'Calc_오픈정렬(시즌미반영)'!$F99*100)</f>
        <v/>
      </c>
      <c r="AP99" t="str">
        <f>IF(OR('Calc_오픈정렬(시즌미반영)'!$F99="",'Calc_오픈정렬(시즌미반영)'!AP99=""),"",'Calc_오픈정렬(시즌미반영)'!AP99/'Calc_오픈정렬(시즌미반영)'!$F99*100)</f>
        <v/>
      </c>
      <c r="AQ99" t="str">
        <f>IF(OR('Calc_오픈정렬(시즌미반영)'!$F99="",'Calc_오픈정렬(시즌미반영)'!AQ99=""),"",'Calc_오픈정렬(시즌미반영)'!AQ99/'Calc_오픈정렬(시즌미반영)'!$F99*100)</f>
        <v/>
      </c>
      <c r="AR99" t="str">
        <f>IF(OR('Calc_오픈정렬(시즌미반영)'!$F99="",'Calc_오픈정렬(시즌미반영)'!AR99=""),"",'Calc_오픈정렬(시즌미반영)'!AR99/'Calc_오픈정렬(시즌미반영)'!$F99*100)</f>
        <v/>
      </c>
      <c r="AS99" t="str">
        <f>IF(OR('Calc_오픈정렬(시즌미반영)'!$F99="",'Calc_오픈정렬(시즌미반영)'!AS99=""),"",'Calc_오픈정렬(시즌미반영)'!AS99/'Calc_오픈정렬(시즌미반영)'!$F99*100)</f>
        <v/>
      </c>
      <c r="AT99" t="str">
        <f>IF(OR('Calc_오픈정렬(시즌미반영)'!$F99="",'Calc_오픈정렬(시즌미반영)'!AT99=""),"",'Calc_오픈정렬(시즌미반영)'!AT99/'Calc_오픈정렬(시즌미반영)'!$F99*100)</f>
        <v/>
      </c>
      <c r="AU99" t="str">
        <f>IF(OR('Calc_오픈정렬(시즌미반영)'!$F99="",'Calc_오픈정렬(시즌미반영)'!AU99=""),"",'Calc_오픈정렬(시즌미반영)'!AU99/'Calc_오픈정렬(시즌미반영)'!$F99*100)</f>
        <v/>
      </c>
      <c r="AV99" t="str">
        <f>IF(OR('Calc_오픈정렬(시즌미반영)'!$F99="",'Calc_오픈정렬(시즌미반영)'!AV99=""),"",'Calc_오픈정렬(시즌미반영)'!AV99/'Calc_오픈정렬(시즌미반영)'!$F99*100)</f>
        <v/>
      </c>
      <c r="AW99" t="str">
        <f>IF(OR('Calc_오픈정렬(시즌미반영)'!$F99="",'Calc_오픈정렬(시즌미반영)'!AW99=""),"",'Calc_오픈정렬(시즌미반영)'!AW99/'Calc_오픈정렬(시즌미반영)'!$F99*100)</f>
        <v/>
      </c>
      <c r="AX99" t="str">
        <f>IF(OR('Calc_오픈정렬(시즌미반영)'!$F99="",'Calc_오픈정렬(시즌미반영)'!AX99=""),"",'Calc_오픈정렬(시즌미반영)'!AX99/'Calc_오픈정렬(시즌미반영)'!$F99*100)</f>
        <v/>
      </c>
      <c r="AY99" t="str">
        <f>IF(OR('Calc_오픈정렬(시즌미반영)'!$F99="",'Calc_오픈정렬(시즌미반영)'!AY99=""),"",'Calc_오픈정렬(시즌미반영)'!AY99/'Calc_오픈정렬(시즌미반영)'!$F99*100)</f>
        <v/>
      </c>
      <c r="AZ99" t="str">
        <f>IF(OR('Calc_오픈정렬(시즌미반영)'!$F99="",'Calc_오픈정렬(시즌미반영)'!AZ99=""),"",'Calc_오픈정렬(시즌미반영)'!AZ99/'Calc_오픈정렬(시즌미반영)'!$F99*100)</f>
        <v/>
      </c>
      <c r="BA99" t="str">
        <f>IF(OR('Calc_오픈정렬(시즌미반영)'!$F99="",'Calc_오픈정렬(시즌미반영)'!BA99=""),"",'Calc_오픈정렬(시즌미반영)'!BA99/'Calc_오픈정렬(시즌미반영)'!$F99*100)</f>
        <v/>
      </c>
      <c r="BB99" t="str">
        <f>IF(OR('Calc_오픈정렬(시즌미반영)'!$F99="",'Calc_오픈정렬(시즌미반영)'!BB99=""),"",'Calc_오픈정렬(시즌미반영)'!BB99/'Calc_오픈정렬(시즌미반영)'!$F99*100)</f>
        <v/>
      </c>
      <c r="BC99" t="str">
        <f>IF(OR('Calc_오픈정렬(시즌미반영)'!$F99="",'Calc_오픈정렬(시즌미반영)'!BC99=""),"",'Calc_오픈정렬(시즌미반영)'!BC99/'Calc_오픈정렬(시즌미반영)'!$F99*100)</f>
        <v/>
      </c>
      <c r="BD99" t="str">
        <f>IF(OR('Calc_오픈정렬(시즌미반영)'!$F99="",'Calc_오픈정렬(시즌미반영)'!BD99=""),"",'Calc_오픈정렬(시즌미반영)'!BD99/'Calc_오픈정렬(시즌미반영)'!$F99*100)</f>
        <v/>
      </c>
      <c r="BE99" t="str">
        <f>IF(OR('Calc_오픈정렬(시즌미반영)'!$F99="",'Calc_오픈정렬(시즌미반영)'!BE99=""),"",'Calc_오픈정렬(시즌미반영)'!BE99/'Calc_오픈정렬(시즌미반영)'!$F99*100)</f>
        <v/>
      </c>
      <c r="BF99" t="str">
        <f>IF(OR('Calc_오픈정렬(시즌미반영)'!$F99="",'Calc_오픈정렬(시즌미반영)'!BF99=""),"",'Calc_오픈정렬(시즌미반영)'!BF99/'Calc_오픈정렬(시즌미반영)'!$F99*100)</f>
        <v/>
      </c>
      <c r="BG99" t="str">
        <f>IF(OR('Calc_오픈정렬(시즌미반영)'!$F99="",'Calc_오픈정렬(시즌미반영)'!BG99=""),"",'Calc_오픈정렬(시즌미반영)'!BG99/'Calc_오픈정렬(시즌미반영)'!$F99*100)</f>
        <v/>
      </c>
      <c r="BH99" t="str">
        <f>IF(OR('Calc_오픈정렬(시즌미반영)'!$F99="",'Calc_오픈정렬(시즌미반영)'!BH99=""),"",'Calc_오픈정렬(시즌미반영)'!BH99/'Calc_오픈정렬(시즌미반영)'!$F99*100)</f>
        <v/>
      </c>
      <c r="BI99" t="str">
        <f>IF(OR('Calc_오픈정렬(시즌미반영)'!$F99="",'Calc_오픈정렬(시즌미반영)'!BI99=""),"",'Calc_오픈정렬(시즌미반영)'!BI99/'Calc_오픈정렬(시즌미반영)'!$F99*100)</f>
        <v/>
      </c>
      <c r="BJ99" t="str">
        <f>IF(OR('Calc_오픈정렬(시즌미반영)'!$F99="",'Calc_오픈정렬(시즌미반영)'!BJ99=""),"",'Calc_오픈정렬(시즌미반영)'!BJ99/'Calc_오픈정렬(시즌미반영)'!$F99*100)</f>
        <v/>
      </c>
      <c r="BK99" t="str">
        <f>IF(OR('Calc_오픈정렬(시즌미반영)'!$F99="",'Calc_오픈정렬(시즌미반영)'!BK99=""),"",'Calc_오픈정렬(시즌미반영)'!BK99/'Calc_오픈정렬(시즌미반영)'!$F99*100)</f>
        <v/>
      </c>
      <c r="BL99" t="str">
        <f>IF(OR('Calc_오픈정렬(시즌미반영)'!$F99="",'Calc_오픈정렬(시즌미반영)'!BL99=""),"",'Calc_오픈정렬(시즌미반영)'!BL99/'Calc_오픈정렬(시즌미반영)'!$F99*100)</f>
        <v/>
      </c>
      <c r="BM99" t="str">
        <f>IF(OR('Calc_오픈정렬(시즌미반영)'!$F99="",'Calc_오픈정렬(시즌미반영)'!BM99=""),"",'Calc_오픈정렬(시즌미반영)'!BM99/'Calc_오픈정렬(시즌미반영)'!$F99*100)</f>
        <v/>
      </c>
      <c r="BN99" t="str">
        <f>IF(OR('Calc_오픈정렬(시즌미반영)'!$F99="",'Calc_오픈정렬(시즌미반영)'!BN99=""),"",'Calc_오픈정렬(시즌미반영)'!BN99/'Calc_오픈정렬(시즌미반영)'!$F99*100)</f>
        <v/>
      </c>
    </row>
    <row r="100" spans="1:66" x14ac:dyDescent="0.3">
      <c r="A100" t="str">
        <f>'Calc_오픈정렬(시즌미반영)'!A100</f>
        <v>(1089) #경희대정문점</v>
      </c>
      <c r="B100" t="str">
        <f>'Calc_오픈정렬(시즌미반영)'!B100</f>
        <v>150-1</v>
      </c>
      <c r="C100">
        <f>'Calc_오픈정렬(시즌미반영)'!C100</f>
        <v>1</v>
      </c>
      <c r="D100" t="str">
        <f>'Calc_오픈정렬(시즌미반영)'!D100</f>
        <v>1</v>
      </c>
      <c r="E100" s="1">
        <f>'Calc_오픈정렬(시즌미반영)'!E100</f>
        <v>45200</v>
      </c>
      <c r="F100">
        <f>'Calc_오픈정렬(시즌미반영)'!F100</f>
        <v>5540000</v>
      </c>
      <c r="G100">
        <f>IF(OR('Calc_오픈정렬(시즌미반영)'!$F100="",'Calc_오픈정렬(시즌미반영)'!G100=""),"",'Calc_오픈정렬(시즌미반영)'!G100/'Calc_오픈정렬(시즌미반영)'!$F100*100)</f>
        <v>83.730866425992772</v>
      </c>
      <c r="H100">
        <f>IF(OR('Calc_오픈정렬(시즌미반영)'!$F100="",'Calc_오픈정렬(시즌미반영)'!H100=""),"",'Calc_오픈정렬(시즌미반영)'!H100/'Calc_오픈정렬(시즌미반영)'!$F100*100)</f>
        <v>86.738989169675079</v>
      </c>
      <c r="I100">
        <f>IF(OR('Calc_오픈정렬(시즌미반영)'!$F100="",'Calc_오픈정렬(시즌미반영)'!I100=""),"",'Calc_오픈정렬(시즌미반영)'!I100/'Calc_오픈정렬(시즌미반영)'!$F100*100)</f>
        <v>91.064981949458485</v>
      </c>
      <c r="J100">
        <f>IF(OR('Calc_오픈정렬(시즌미반영)'!$F100="",'Calc_오픈정렬(시즌미반영)'!J100=""),"",'Calc_오픈정렬(시즌미반영)'!J100/'Calc_오픈정렬(시즌미반영)'!$F100*100)</f>
        <v>77.111913357400724</v>
      </c>
      <c r="K100">
        <f>IF(OR('Calc_오픈정렬(시즌미반영)'!$F100="",'Calc_오픈정렬(시즌미반영)'!K100=""),"",'Calc_오픈정렬(시즌미반영)'!K100/'Calc_오픈정렬(시즌미반영)'!$F100*100)</f>
        <v>81.498194945848383</v>
      </c>
      <c r="L100">
        <f>IF(OR('Calc_오픈정렬(시즌미반영)'!$F100="",'Calc_오픈정렬(시즌미반영)'!L100=""),"",'Calc_오픈정렬(시즌미반영)'!L100/'Calc_오픈정렬(시즌미반영)'!$F100*100)</f>
        <v>104.85559566787003</v>
      </c>
      <c r="M100">
        <f>IF(OR('Calc_오픈정렬(시즌미반영)'!$F100="",'Calc_오픈정렬(시즌미반영)'!M100=""),"",'Calc_오픈정렬(시즌미반영)'!M100/'Calc_오픈정렬(시즌미반영)'!$F100*100)</f>
        <v>112.22021660649818</v>
      </c>
      <c r="N100">
        <f>IF(OR('Calc_오픈정렬(시즌미반영)'!$F100="",'Calc_오픈정렬(시즌미반영)'!N100=""),"",'Calc_오픈정렬(시즌미반영)'!N100/'Calc_오픈정렬(시즌미반영)'!$F100*100)</f>
        <v>113.27617328519857</v>
      </c>
      <c r="O100">
        <f>IF(OR('Calc_오픈정렬(시즌미반영)'!$F100="",'Calc_오픈정렬(시즌미반영)'!O100=""),"",'Calc_오픈정렬(시즌미반영)'!O100/'Calc_오픈정렬(시즌미반영)'!$F100*100)</f>
        <v>111.03790613718412</v>
      </c>
      <c r="P100">
        <f>IF(OR('Calc_오픈정렬(시즌미반영)'!$F100="",'Calc_오픈정렬(시즌미반영)'!P100=""),"",'Calc_오픈정렬(시즌미반영)'!P100/'Calc_오픈정렬(시즌미반영)'!$F100*100)</f>
        <v>125.99277978339349</v>
      </c>
      <c r="Q100">
        <f>IF(OR('Calc_오픈정렬(시즌미반영)'!$F100="",'Calc_오픈정렬(시즌미반영)'!Q100=""),"",'Calc_오픈정렬(시즌미반영)'!Q100/'Calc_오픈정렬(시즌미반영)'!$F100*100)</f>
        <v>113.30324909747291</v>
      </c>
      <c r="R100">
        <f>IF(OR('Calc_오픈정렬(시즌미반영)'!$F100="",'Calc_오픈정렬(시즌미반영)'!R100=""),"",'Calc_오픈정렬(시즌미반영)'!R100/'Calc_오픈정렬(시즌미반영)'!$F100*100)</f>
        <v>125.78519855595667</v>
      </c>
      <c r="S100">
        <f>IF(OR('Calc_오픈정렬(시즌미반영)'!$F100="",'Calc_오픈정렬(시즌미반영)'!S100=""),"",'Calc_오픈정렬(시즌미반영)'!S100/'Calc_오픈정렬(시즌미반영)'!$F100*100)</f>
        <v>132.15703971119132</v>
      </c>
      <c r="T100">
        <f>IF(OR('Calc_오픈정렬(시즌미반영)'!$F100="",'Calc_오픈정렬(시즌미반영)'!T100=""),"",'Calc_오픈정렬(시즌미반영)'!T100/'Calc_오픈정렬(시즌미반영)'!$F100*100)</f>
        <v>128.58303249097474</v>
      </c>
      <c r="U100">
        <f>IF(OR('Calc_오픈정렬(시즌미반영)'!$F100="",'Calc_오픈정렬(시즌미반영)'!U100=""),"",'Calc_오픈정렬(시즌미반영)'!U100/'Calc_오픈정렬(시즌미반영)'!$F100*100)</f>
        <v>127.52888086642599</v>
      </c>
      <c r="V100">
        <f>IF(OR('Calc_오픈정렬(시즌미반영)'!$F100="",'Calc_오픈정렬(시즌미반영)'!V100=""),"",'Calc_오픈정렬(시즌미반영)'!V100/'Calc_오픈정렬(시즌미반영)'!$F100*100)</f>
        <v>108.73826714801444</v>
      </c>
      <c r="W100">
        <f>IF(OR('Calc_오픈정렬(시즌미반영)'!$F100="",'Calc_오픈정렬(시즌미반영)'!W100=""),"",'Calc_오픈정렬(시즌미반영)'!W100/'Calc_오픈정렬(시즌미반영)'!$F100*100)</f>
        <v>104.15162454873645</v>
      </c>
      <c r="X100">
        <f>IF(OR('Calc_오픈정렬(시즌미반영)'!$F100="",'Calc_오픈정렬(시즌미반영)'!X100=""),"",'Calc_오픈정렬(시즌미반영)'!X100/'Calc_오픈정렬(시즌미반영)'!$F100*100)</f>
        <v>118.78158844765343</v>
      </c>
      <c r="Y100">
        <f>IF(OR('Calc_오픈정렬(시즌미반영)'!$F100="",'Calc_오픈정렬(시즌미반영)'!Y100=""),"",'Calc_오픈정렬(시즌미반영)'!Y100/'Calc_오픈정렬(시즌미반영)'!$F100*100)</f>
        <v>118.10108303249098</v>
      </c>
      <c r="Z100">
        <f>IF(OR('Calc_오픈정렬(시즌미반영)'!$F100="",'Calc_오픈정렬(시즌미반영)'!Z100=""),"",'Calc_오픈정렬(시즌미반영)'!Z100/'Calc_오픈정렬(시즌미반영)'!$F100*100)</f>
        <v>139.06317689530684</v>
      </c>
      <c r="AA100">
        <f>IF(OR('Calc_오픈정렬(시즌미반영)'!$F100="",'Calc_오픈정렬(시즌미반영)'!AA100=""),"",'Calc_오픈정렬(시즌미반영)'!AA100/'Calc_오픈정렬(시즌미반영)'!$F100*100)</f>
        <v>137.73826714801444</v>
      </c>
      <c r="AB100">
        <f>IF(OR('Calc_오픈정렬(시즌미반영)'!$F100="",'Calc_오픈정렬(시즌미반영)'!AB100=""),"",'Calc_오픈정렬(시즌미반영)'!AB100/'Calc_오픈정렬(시즌미반영)'!$F100*100)</f>
        <v>127.38086642599278</v>
      </c>
      <c r="AC100">
        <f>IF(OR('Calc_오픈정렬(시즌미반영)'!$F100="",'Calc_오픈정렬(시즌미반영)'!AC100=""),"",'Calc_오픈정렬(시즌미반영)'!AC100/'Calc_오픈정렬(시즌미반영)'!$F100*100)</f>
        <v>138.02707581227435</v>
      </c>
      <c r="AD100">
        <f>IF(OR('Calc_오픈정렬(시즌미반영)'!$F100="",'Calc_오픈정렬(시즌미반영)'!AD100=""),"",'Calc_오픈정렬(시즌미반영)'!AD100/'Calc_오픈정렬(시즌미반영)'!$F100*100)</f>
        <v>130.47833935018051</v>
      </c>
      <c r="AE100">
        <f>IF(OR('Calc_오픈정렬(시즌미반영)'!$F100="",'Calc_오픈정렬(시즌미반영)'!AE100=""),"",'Calc_오픈정렬(시즌미반영)'!AE100/'Calc_오픈정렬(시즌미반영)'!$F100*100)</f>
        <v>161.82671480144404</v>
      </c>
      <c r="AF100">
        <f>IF(OR('Calc_오픈정렬(시즌미반영)'!$F100="",'Calc_오픈정렬(시즌미반영)'!AF100=""),"",'Calc_오픈정렬(시즌미반영)'!AF100/'Calc_오픈정렬(시즌미반영)'!$F100*100)</f>
        <v>131.67148014440434</v>
      </c>
      <c r="AG100">
        <f>IF(OR('Calc_오픈정렬(시즌미반영)'!$F100="",'Calc_오픈정렬(시즌미반영)'!AG100=""),"",'Calc_오픈정렬(시즌미반영)'!AG100/'Calc_오픈정렬(시즌미반영)'!$F100*100)</f>
        <v>132.57942238267148</v>
      </c>
      <c r="AH100">
        <f>IF(OR('Calc_오픈정렬(시즌미반영)'!$F100="",'Calc_오픈정렬(시즌미반영)'!AH100=""),"",'Calc_오픈정렬(시즌미반영)'!AH100/'Calc_오픈정렬(시즌미반영)'!$F100*100)</f>
        <v>118.14981949458483</v>
      </c>
      <c r="AI100">
        <f>IF(OR('Calc_오픈정렬(시즌미반영)'!$F100="",'Calc_오픈정렬(시즌미반영)'!AI100=""),"",'Calc_오픈정렬(시즌미반영)'!AI100/'Calc_오픈정렬(시즌미반영)'!$F100*100)</f>
        <v>109.45848375451264</v>
      </c>
      <c r="AJ100">
        <f>IF(OR('Calc_오픈정렬(시즌미반영)'!$F100="",'Calc_오픈정렬(시즌미반영)'!AJ100=""),"",'Calc_오픈정렬(시즌미반영)'!AJ100/'Calc_오픈정렬(시즌미반영)'!$F100*100)</f>
        <v>151.71841155234657</v>
      </c>
      <c r="AK100">
        <f>IF(OR('Calc_오픈정렬(시즌미반영)'!$F100="",'Calc_오픈정렬(시즌미반영)'!AK100=""),"",'Calc_오픈정렬(시즌미반영)'!AK100/'Calc_오픈정렬(시즌미반영)'!$F100*100)</f>
        <v>110.91516245487365</v>
      </c>
      <c r="AL100">
        <f>IF(OR('Calc_오픈정렬(시즌미반영)'!$F100="",'Calc_오픈정렬(시즌미반영)'!AL100=""),"",'Calc_오픈정렬(시즌미반영)'!AL100/'Calc_오픈정렬(시즌미반영)'!$F100*100)</f>
        <v>109.83212996389892</v>
      </c>
      <c r="AM100">
        <f>IF(OR('Calc_오픈정렬(시즌미반영)'!$F100="",'Calc_오픈정렬(시즌미반영)'!AM100=""),"",'Calc_오픈정렬(시즌미반영)'!AM100/'Calc_오픈정렬(시즌미반영)'!$F100*100)</f>
        <v>95.135379061371836</v>
      </c>
      <c r="AN100" t="str">
        <f>IF(OR('Calc_오픈정렬(시즌미반영)'!$F100="",'Calc_오픈정렬(시즌미반영)'!AN100=""),"",'Calc_오픈정렬(시즌미반영)'!AN100/'Calc_오픈정렬(시즌미반영)'!$F100*100)</f>
        <v/>
      </c>
      <c r="AO100" t="str">
        <f>IF(OR('Calc_오픈정렬(시즌미반영)'!$F100="",'Calc_오픈정렬(시즌미반영)'!AO100=""),"",'Calc_오픈정렬(시즌미반영)'!AO100/'Calc_오픈정렬(시즌미반영)'!$F100*100)</f>
        <v/>
      </c>
      <c r="AP100" t="str">
        <f>IF(OR('Calc_오픈정렬(시즌미반영)'!$F100="",'Calc_오픈정렬(시즌미반영)'!AP100=""),"",'Calc_오픈정렬(시즌미반영)'!AP100/'Calc_오픈정렬(시즌미반영)'!$F100*100)</f>
        <v/>
      </c>
      <c r="AQ100" t="str">
        <f>IF(OR('Calc_오픈정렬(시즌미반영)'!$F100="",'Calc_오픈정렬(시즌미반영)'!AQ100=""),"",'Calc_오픈정렬(시즌미반영)'!AQ100/'Calc_오픈정렬(시즌미반영)'!$F100*100)</f>
        <v/>
      </c>
      <c r="AR100" t="str">
        <f>IF(OR('Calc_오픈정렬(시즌미반영)'!$F100="",'Calc_오픈정렬(시즌미반영)'!AR100=""),"",'Calc_오픈정렬(시즌미반영)'!AR100/'Calc_오픈정렬(시즌미반영)'!$F100*100)</f>
        <v/>
      </c>
      <c r="AS100" t="str">
        <f>IF(OR('Calc_오픈정렬(시즌미반영)'!$F100="",'Calc_오픈정렬(시즌미반영)'!AS100=""),"",'Calc_오픈정렬(시즌미반영)'!AS100/'Calc_오픈정렬(시즌미반영)'!$F100*100)</f>
        <v/>
      </c>
      <c r="AT100" t="str">
        <f>IF(OR('Calc_오픈정렬(시즌미반영)'!$F100="",'Calc_오픈정렬(시즌미반영)'!AT100=""),"",'Calc_오픈정렬(시즌미반영)'!AT100/'Calc_오픈정렬(시즌미반영)'!$F100*100)</f>
        <v/>
      </c>
      <c r="AU100" t="str">
        <f>IF(OR('Calc_오픈정렬(시즌미반영)'!$F100="",'Calc_오픈정렬(시즌미반영)'!AU100=""),"",'Calc_오픈정렬(시즌미반영)'!AU100/'Calc_오픈정렬(시즌미반영)'!$F100*100)</f>
        <v/>
      </c>
      <c r="AV100" t="str">
        <f>IF(OR('Calc_오픈정렬(시즌미반영)'!$F100="",'Calc_오픈정렬(시즌미반영)'!AV100=""),"",'Calc_오픈정렬(시즌미반영)'!AV100/'Calc_오픈정렬(시즌미반영)'!$F100*100)</f>
        <v/>
      </c>
      <c r="AW100" t="str">
        <f>IF(OR('Calc_오픈정렬(시즌미반영)'!$F100="",'Calc_오픈정렬(시즌미반영)'!AW100=""),"",'Calc_오픈정렬(시즌미반영)'!AW100/'Calc_오픈정렬(시즌미반영)'!$F100*100)</f>
        <v/>
      </c>
      <c r="AX100" t="str">
        <f>IF(OR('Calc_오픈정렬(시즌미반영)'!$F100="",'Calc_오픈정렬(시즌미반영)'!AX100=""),"",'Calc_오픈정렬(시즌미반영)'!AX100/'Calc_오픈정렬(시즌미반영)'!$F100*100)</f>
        <v/>
      </c>
      <c r="AY100" t="str">
        <f>IF(OR('Calc_오픈정렬(시즌미반영)'!$F100="",'Calc_오픈정렬(시즌미반영)'!AY100=""),"",'Calc_오픈정렬(시즌미반영)'!AY100/'Calc_오픈정렬(시즌미반영)'!$F100*100)</f>
        <v/>
      </c>
      <c r="AZ100" t="str">
        <f>IF(OR('Calc_오픈정렬(시즌미반영)'!$F100="",'Calc_오픈정렬(시즌미반영)'!AZ100=""),"",'Calc_오픈정렬(시즌미반영)'!AZ100/'Calc_오픈정렬(시즌미반영)'!$F100*100)</f>
        <v/>
      </c>
      <c r="BA100" t="str">
        <f>IF(OR('Calc_오픈정렬(시즌미반영)'!$F100="",'Calc_오픈정렬(시즌미반영)'!BA100=""),"",'Calc_오픈정렬(시즌미반영)'!BA100/'Calc_오픈정렬(시즌미반영)'!$F100*100)</f>
        <v/>
      </c>
      <c r="BB100" t="str">
        <f>IF(OR('Calc_오픈정렬(시즌미반영)'!$F100="",'Calc_오픈정렬(시즌미반영)'!BB100=""),"",'Calc_오픈정렬(시즌미반영)'!BB100/'Calc_오픈정렬(시즌미반영)'!$F100*100)</f>
        <v/>
      </c>
      <c r="BC100" t="str">
        <f>IF(OR('Calc_오픈정렬(시즌미반영)'!$F100="",'Calc_오픈정렬(시즌미반영)'!BC100=""),"",'Calc_오픈정렬(시즌미반영)'!BC100/'Calc_오픈정렬(시즌미반영)'!$F100*100)</f>
        <v/>
      </c>
      <c r="BD100" t="str">
        <f>IF(OR('Calc_오픈정렬(시즌미반영)'!$F100="",'Calc_오픈정렬(시즌미반영)'!BD100=""),"",'Calc_오픈정렬(시즌미반영)'!BD100/'Calc_오픈정렬(시즌미반영)'!$F100*100)</f>
        <v/>
      </c>
      <c r="BE100" t="str">
        <f>IF(OR('Calc_오픈정렬(시즌미반영)'!$F100="",'Calc_오픈정렬(시즌미반영)'!BE100=""),"",'Calc_오픈정렬(시즌미반영)'!BE100/'Calc_오픈정렬(시즌미반영)'!$F100*100)</f>
        <v/>
      </c>
      <c r="BF100" t="str">
        <f>IF(OR('Calc_오픈정렬(시즌미반영)'!$F100="",'Calc_오픈정렬(시즌미반영)'!BF100=""),"",'Calc_오픈정렬(시즌미반영)'!BF100/'Calc_오픈정렬(시즌미반영)'!$F100*100)</f>
        <v/>
      </c>
      <c r="BG100" t="str">
        <f>IF(OR('Calc_오픈정렬(시즌미반영)'!$F100="",'Calc_오픈정렬(시즌미반영)'!BG100=""),"",'Calc_오픈정렬(시즌미반영)'!BG100/'Calc_오픈정렬(시즌미반영)'!$F100*100)</f>
        <v/>
      </c>
      <c r="BH100" t="str">
        <f>IF(OR('Calc_오픈정렬(시즌미반영)'!$F100="",'Calc_오픈정렬(시즌미반영)'!BH100=""),"",'Calc_오픈정렬(시즌미반영)'!BH100/'Calc_오픈정렬(시즌미반영)'!$F100*100)</f>
        <v/>
      </c>
      <c r="BI100" t="str">
        <f>IF(OR('Calc_오픈정렬(시즌미반영)'!$F100="",'Calc_오픈정렬(시즌미반영)'!BI100=""),"",'Calc_오픈정렬(시즌미반영)'!BI100/'Calc_오픈정렬(시즌미반영)'!$F100*100)</f>
        <v/>
      </c>
      <c r="BJ100" t="str">
        <f>IF(OR('Calc_오픈정렬(시즌미반영)'!$F100="",'Calc_오픈정렬(시즌미반영)'!BJ100=""),"",'Calc_오픈정렬(시즌미반영)'!BJ100/'Calc_오픈정렬(시즌미반영)'!$F100*100)</f>
        <v/>
      </c>
      <c r="BK100" t="str">
        <f>IF(OR('Calc_오픈정렬(시즌미반영)'!$F100="",'Calc_오픈정렬(시즌미반영)'!BK100=""),"",'Calc_오픈정렬(시즌미반영)'!BK100/'Calc_오픈정렬(시즌미반영)'!$F100*100)</f>
        <v/>
      </c>
      <c r="BL100" t="str">
        <f>IF(OR('Calc_오픈정렬(시즌미반영)'!$F100="",'Calc_오픈정렬(시즌미반영)'!BL100=""),"",'Calc_오픈정렬(시즌미반영)'!BL100/'Calc_오픈정렬(시즌미반영)'!$F100*100)</f>
        <v/>
      </c>
      <c r="BM100" t="str">
        <f>IF(OR('Calc_오픈정렬(시즌미반영)'!$F100="",'Calc_오픈정렬(시즌미반영)'!BM100=""),"",'Calc_오픈정렬(시즌미반영)'!BM100/'Calc_오픈정렬(시즌미반영)'!$F100*100)</f>
        <v/>
      </c>
      <c r="BN100" t="str">
        <f>IF(OR('Calc_오픈정렬(시즌미반영)'!$F100="",'Calc_오픈정렬(시즌미반영)'!BN100=""),"",'Calc_오픈정렬(시즌미반영)'!BN100/'Calc_오픈정렬(시즌미반영)'!$F100*100)</f>
        <v/>
      </c>
    </row>
    <row r="101" spans="1:66" x14ac:dyDescent="0.3">
      <c r="A101" t="str">
        <f>'Calc_오픈정렬(시즌미반영)'!A101</f>
        <v>(1090) #중앙대후문점</v>
      </c>
      <c r="B101" t="str">
        <f>'Calc_오픈정렬(시즌미반영)'!B101</f>
        <v>150-1</v>
      </c>
      <c r="C101">
        <f>'Calc_오픈정렬(시즌미반영)'!C101</f>
        <v>1</v>
      </c>
      <c r="D101" t="str">
        <f>'Calc_오픈정렬(시즌미반영)'!D101</f>
        <v>1</v>
      </c>
      <c r="E101" s="1">
        <f>'Calc_오픈정렬(시즌미반영)'!E101</f>
        <v>45200</v>
      </c>
      <c r="F101">
        <f>'Calc_오픈정렬(시즌미반영)'!F101</f>
        <v>4813416.666666667</v>
      </c>
      <c r="G101">
        <f>IF(OR('Calc_오픈정렬(시즌미반영)'!$F101="",'Calc_오픈정렬(시즌미반영)'!G101=""),"",'Calc_오픈정렬(시즌미반영)'!G101/'Calc_오픈정렬(시즌미반영)'!$F101*100)</f>
        <v>87.75803743009989</v>
      </c>
      <c r="H101">
        <f>IF(OR('Calc_오픈정렬(시즌미반영)'!$F101="",'Calc_오픈정렬(시즌미반영)'!H101=""),"",'Calc_오픈정렬(시즌미반영)'!H101/'Calc_오픈정렬(시즌미반영)'!$F101*100)</f>
        <v>90.480220217793999</v>
      </c>
      <c r="I101">
        <f>IF(OR('Calc_오픈정렬(시즌미반영)'!$F101="",'Calc_오픈정렬(시즌미반영)'!I101=""),"",'Calc_오픈정렬(시즌미반영)'!I101/'Calc_오픈정렬(시즌미반영)'!$F101*100)</f>
        <v>88.938903412337027</v>
      </c>
      <c r="J101">
        <f>IF(OR('Calc_오픈정렬(시즌미반영)'!$F101="",'Calc_오픈정렬(시즌미반영)'!J101=""),"",'Calc_오픈정렬(시즌미반영)'!J101/'Calc_오픈정렬(시즌미반영)'!$F101*100)</f>
        <v>87.578123647443775</v>
      </c>
      <c r="K101">
        <f>IF(OR('Calc_오픈정렬(시즌미반영)'!$F101="",'Calc_오픈정렬(시즌미반영)'!K101=""),"",'Calc_오픈정렬(시즌미반영)'!K101/'Calc_오픈정렬(시즌미반영)'!$F101*100)</f>
        <v>83.994390678831735</v>
      </c>
      <c r="L101">
        <f>IF(OR('Calc_오픈정렬(시즌미반영)'!$F101="",'Calc_오픈정렬(시즌미반영)'!L101=""),"",'Calc_오픈정렬(시즌미반영)'!L101/'Calc_오픈정렬(시즌미반영)'!$F101*100)</f>
        <v>107.9274943300843</v>
      </c>
      <c r="M101">
        <f>IF(OR('Calc_오픈정렬(시즌미반영)'!$F101="",'Calc_오픈정렬(시즌미반영)'!M101=""),"",'Calc_오픈정렬(시즌미반영)'!M101/'Calc_오픈정렬(시즌미반영)'!$F101*100)</f>
        <v>104.88391821471235</v>
      </c>
      <c r="N101">
        <f>IF(OR('Calc_오픈정렬(시즌미반영)'!$F101="",'Calc_오픈정렬(시즌미반영)'!N101=""),"",'Calc_오픈정렬(시즌미반영)'!N101/'Calc_오픈정렬(시즌미반영)'!$F101*100)</f>
        <v>112.05138415193643</v>
      </c>
      <c r="O101">
        <f>IF(OR('Calc_오픈정렬(시즌미반영)'!$F101="",'Calc_오픈정렬(시즌미반영)'!O101=""),"",'Calc_오픈정렬(시즌미반영)'!O101/'Calc_오픈정렬(시즌미반영)'!$F101*100)</f>
        <v>103.56468897699138</v>
      </c>
      <c r="P101">
        <f>IF(OR('Calc_오픈정렬(시즌미반영)'!$F101="",'Calc_오픈정렬(시즌미반영)'!P101=""),"",'Calc_오픈정렬(시즌미반영)'!P101/'Calc_오픈정렬(시즌미반영)'!$F101*100)</f>
        <v>128.63004449368952</v>
      </c>
      <c r="Q101">
        <f>IF(OR('Calc_오픈정렬(시즌미반영)'!$F101="",'Calc_오픈정렬(시즌미반영)'!Q101=""),"",'Calc_오픈정렬(시즌미반영)'!Q101/'Calc_오픈정렬(시즌미반영)'!$F101*100)</f>
        <v>104.22949741174841</v>
      </c>
      <c r="R101">
        <f>IF(OR('Calc_오픈정렬(시즌미반영)'!$F101="",'Calc_오픈정렬(시즌미반영)'!R101=""),"",'Calc_오픈정렬(시즌미반영)'!R101/'Calc_오픈정렬(시즌미반영)'!$F101*100)</f>
        <v>103.66856529492216</v>
      </c>
      <c r="S101">
        <f>IF(OR('Calc_오픈정렬(시즌미반영)'!$F101="",'Calc_오픈정렬(시즌미반영)'!S101=""),"",'Calc_오픈정렬(시즌미반영)'!S101/'Calc_오픈정렬(시즌미반영)'!$F101*100)</f>
        <v>119.04226034867817</v>
      </c>
      <c r="T101">
        <f>IF(OR('Calc_오픈정렬(시즌미반영)'!$F101="",'Calc_오픈정렬(시즌미반영)'!T101=""),"",'Calc_오픈정렬(시즌미반영)'!T101/'Calc_오픈정렬(시즌미반영)'!$F101*100)</f>
        <v>111.75014282993713</v>
      </c>
      <c r="U101">
        <f>IF(OR('Calc_오픈정렬(시즌미반영)'!$F101="",'Calc_오픈정렬(시즌미반영)'!U101=""),"",'Calc_오픈정렬(시즌미반영)'!U101/'Calc_오픈정렬(시즌미반영)'!$F101*100)</f>
        <v>109.88867921261752</v>
      </c>
      <c r="V101">
        <f>IF(OR('Calc_오픈정렬(시즌미반영)'!$F101="",'Calc_오픈정렬(시즌미반영)'!V101=""),"",'Calc_오픈정렬(시즌미반영)'!V101/'Calc_오픈정렬(시즌미반영)'!$F101*100)</f>
        <v>111.82077872613007</v>
      </c>
      <c r="W101">
        <f>IF(OR('Calc_오픈정렬(시즌미반영)'!$F101="",'Calc_오픈정렬(시즌미반영)'!W101=""),"",'Calc_오픈정렬(시즌미반영)'!W101/'Calc_오픈정렬(시즌미반영)'!$F101*100)</f>
        <v>107.67819116705041</v>
      </c>
      <c r="X101">
        <f>IF(OR('Calc_오픈정렬(시즌미반영)'!$F101="",'Calc_오픈정렬(시즌미반영)'!X101=""),"",'Calc_오픈정렬(시즌미반영)'!X101/'Calc_오픈정렬(시즌미반영)'!$F101*100)</f>
        <v>135.27605131490105</v>
      </c>
      <c r="Y101">
        <f>IF(OR('Calc_오픈정렬(시즌미반영)'!$F101="",'Calc_오픈정렬(시즌미반영)'!Y101=""),"",'Calc_오픈정렬(시즌미반영)'!Y101/'Calc_오픈정렬(시즌미반영)'!$F101*100)</f>
        <v>118.24449022696975</v>
      </c>
      <c r="Z101">
        <f>IF(OR('Calc_오픈정렬(시즌미반영)'!$F101="",'Calc_오픈정렬(시즌미반영)'!Z101=""),"",'Calc_오픈정렬(시즌미반영)'!Z101/'Calc_오픈정렬(시즌미반영)'!$F101*100)</f>
        <v>155.30756046467337</v>
      </c>
      <c r="AA101">
        <f>IF(OR('Calc_오픈정렬(시즌미반영)'!$F101="",'Calc_오픈정렬(시즌미반영)'!AA101=""),"",'Calc_오픈정렬(시즌미반영)'!AA101/'Calc_오픈정렬(시즌미반영)'!$F101*100)</f>
        <v>136.26495386160212</v>
      </c>
      <c r="AB101">
        <f>IF(OR('Calc_오픈정렬(시즌미반영)'!$F101="",'Calc_오픈정렬(시즌미반영)'!AB101=""),"",'Calc_오픈정렬(시즌미반영)'!AB101/'Calc_오픈정렬(시즌미반영)'!$F101*100)</f>
        <v>131.53442634303423</v>
      </c>
      <c r="AC101">
        <f>IF(OR('Calc_오픈정렬(시즌미반영)'!$F101="",'Calc_오픈정렬(시즌미반영)'!AC101=""),"",'Calc_오픈정렬(시즌미반영)'!AC101/'Calc_오픈정렬(시즌미반영)'!$F101*100)</f>
        <v>149.65668876923874</v>
      </c>
      <c r="AD101">
        <f>IF(OR('Calc_오픈정렬(시즌미반영)'!$F101="",'Calc_오픈정렬(시즌미반영)'!AD101=""),"",'Calc_오픈정렬(시즌미반영)'!AD101/'Calc_오픈정렬(시즌미반영)'!$F101*100)</f>
        <v>132.23870777860495</v>
      </c>
      <c r="AE101">
        <f>IF(OR('Calc_오픈정렬(시즌미반영)'!$F101="",'Calc_오픈정렬(시즌미반영)'!AE101=""),"",'Calc_오픈정렬(시즌미반영)'!AE101/'Calc_오픈정렬(시즌미반영)'!$F101*100)</f>
        <v>157.23758245182736</v>
      </c>
      <c r="AF101">
        <f>IF(OR('Calc_오픈정렬(시즌미반영)'!$F101="",'Calc_오픈정렬(시즌미반영)'!AF101=""),"",'Calc_오픈정렬(시즌미반영)'!AF101/'Calc_오픈정렬(시즌미반영)'!$F101*100)</f>
        <v>135.99903048769932</v>
      </c>
      <c r="AG101">
        <f>IF(OR('Calc_오픈정렬(시즌미반영)'!$F101="",'Calc_오픈정렬(시즌미반영)'!AG101=""),"",'Calc_오픈정렬(시즌미반영)'!AG101/'Calc_오픈정렬(시즌미반영)'!$F101*100)</f>
        <v>126.86414708886618</v>
      </c>
      <c r="AH101">
        <f>IF(OR('Calc_오픈정렬(시즌미반영)'!$F101="",'Calc_오픈정렬(시즌미반영)'!AH101=""),"",'Calc_오픈정렬(시즌미반영)'!AH101/'Calc_오픈정렬(시즌미반영)'!$F101*100)</f>
        <v>132.9886947940652</v>
      </c>
      <c r="AI101">
        <f>IF(OR('Calc_오픈정렬(시즌미반영)'!$F101="",'Calc_오픈정렬(시즌미반영)'!AI101=""),"",'Calc_오픈정렬(시즌미반영)'!AI101/'Calc_오픈정렬(시즌미반영)'!$F101*100)</f>
        <v>124.10311455826594</v>
      </c>
      <c r="AJ101">
        <f>IF(OR('Calc_오픈정렬(시즌미반영)'!$F101="",'Calc_오픈정렬(시즌미반영)'!AJ101=""),"",'Calc_오픈정렬(시즌미반영)'!AJ101/'Calc_오픈정렬(시즌미반영)'!$F101*100)</f>
        <v>156.67872786135973</v>
      </c>
      <c r="AK101">
        <f>IF(OR('Calc_오픈정렬(시즌미반영)'!$F101="",'Calc_오픈정렬(시즌미반영)'!AK101=""),"",'Calc_오픈정렬(시즌미반영)'!AK101/'Calc_오픈정렬(시즌미반영)'!$F101*100)</f>
        <v>153.42324405740897</v>
      </c>
      <c r="AL101">
        <f>IF(OR('Calc_오픈정렬(시즌미반영)'!$F101="",'Calc_오픈정렬(시즌미반영)'!AL101=""),"",'Calc_오픈정렬(시즌미반영)'!AL101/'Calc_오픈정렬(시즌미반영)'!$F101*100)</f>
        <v>167.25125950035491</v>
      </c>
      <c r="AM101">
        <f>IF(OR('Calc_오픈정렬(시즌미반영)'!$F101="",'Calc_오픈정렬(시즌미반영)'!AM101=""),"",'Calc_오픈정렬(시즌미반영)'!AM101/'Calc_오픈정렬(시즌미반영)'!$F101*100)</f>
        <v>146.45729817697062</v>
      </c>
      <c r="AN101" t="str">
        <f>IF(OR('Calc_오픈정렬(시즌미반영)'!$F101="",'Calc_오픈정렬(시즌미반영)'!AN101=""),"",'Calc_오픈정렬(시즌미반영)'!AN101/'Calc_오픈정렬(시즌미반영)'!$F101*100)</f>
        <v/>
      </c>
      <c r="AO101" t="str">
        <f>IF(OR('Calc_오픈정렬(시즌미반영)'!$F101="",'Calc_오픈정렬(시즌미반영)'!AO101=""),"",'Calc_오픈정렬(시즌미반영)'!AO101/'Calc_오픈정렬(시즌미반영)'!$F101*100)</f>
        <v/>
      </c>
      <c r="AP101" t="str">
        <f>IF(OR('Calc_오픈정렬(시즌미반영)'!$F101="",'Calc_오픈정렬(시즌미반영)'!AP101=""),"",'Calc_오픈정렬(시즌미반영)'!AP101/'Calc_오픈정렬(시즌미반영)'!$F101*100)</f>
        <v/>
      </c>
      <c r="AQ101" t="str">
        <f>IF(OR('Calc_오픈정렬(시즌미반영)'!$F101="",'Calc_오픈정렬(시즌미반영)'!AQ101=""),"",'Calc_오픈정렬(시즌미반영)'!AQ101/'Calc_오픈정렬(시즌미반영)'!$F101*100)</f>
        <v/>
      </c>
      <c r="AR101" t="str">
        <f>IF(OR('Calc_오픈정렬(시즌미반영)'!$F101="",'Calc_오픈정렬(시즌미반영)'!AR101=""),"",'Calc_오픈정렬(시즌미반영)'!AR101/'Calc_오픈정렬(시즌미반영)'!$F101*100)</f>
        <v/>
      </c>
      <c r="AS101" t="str">
        <f>IF(OR('Calc_오픈정렬(시즌미반영)'!$F101="",'Calc_오픈정렬(시즌미반영)'!AS101=""),"",'Calc_오픈정렬(시즌미반영)'!AS101/'Calc_오픈정렬(시즌미반영)'!$F101*100)</f>
        <v/>
      </c>
      <c r="AT101" t="str">
        <f>IF(OR('Calc_오픈정렬(시즌미반영)'!$F101="",'Calc_오픈정렬(시즌미반영)'!AT101=""),"",'Calc_오픈정렬(시즌미반영)'!AT101/'Calc_오픈정렬(시즌미반영)'!$F101*100)</f>
        <v/>
      </c>
      <c r="AU101" t="str">
        <f>IF(OR('Calc_오픈정렬(시즌미반영)'!$F101="",'Calc_오픈정렬(시즌미반영)'!AU101=""),"",'Calc_오픈정렬(시즌미반영)'!AU101/'Calc_오픈정렬(시즌미반영)'!$F101*100)</f>
        <v/>
      </c>
      <c r="AV101" t="str">
        <f>IF(OR('Calc_오픈정렬(시즌미반영)'!$F101="",'Calc_오픈정렬(시즌미반영)'!AV101=""),"",'Calc_오픈정렬(시즌미반영)'!AV101/'Calc_오픈정렬(시즌미반영)'!$F101*100)</f>
        <v/>
      </c>
      <c r="AW101" t="str">
        <f>IF(OR('Calc_오픈정렬(시즌미반영)'!$F101="",'Calc_오픈정렬(시즌미반영)'!AW101=""),"",'Calc_오픈정렬(시즌미반영)'!AW101/'Calc_오픈정렬(시즌미반영)'!$F101*100)</f>
        <v/>
      </c>
      <c r="AX101" t="str">
        <f>IF(OR('Calc_오픈정렬(시즌미반영)'!$F101="",'Calc_오픈정렬(시즌미반영)'!AX101=""),"",'Calc_오픈정렬(시즌미반영)'!AX101/'Calc_오픈정렬(시즌미반영)'!$F101*100)</f>
        <v/>
      </c>
      <c r="AY101" t="str">
        <f>IF(OR('Calc_오픈정렬(시즌미반영)'!$F101="",'Calc_오픈정렬(시즌미반영)'!AY101=""),"",'Calc_오픈정렬(시즌미반영)'!AY101/'Calc_오픈정렬(시즌미반영)'!$F101*100)</f>
        <v/>
      </c>
      <c r="AZ101" t="str">
        <f>IF(OR('Calc_오픈정렬(시즌미반영)'!$F101="",'Calc_오픈정렬(시즌미반영)'!AZ101=""),"",'Calc_오픈정렬(시즌미반영)'!AZ101/'Calc_오픈정렬(시즌미반영)'!$F101*100)</f>
        <v/>
      </c>
      <c r="BA101" t="str">
        <f>IF(OR('Calc_오픈정렬(시즌미반영)'!$F101="",'Calc_오픈정렬(시즌미반영)'!BA101=""),"",'Calc_오픈정렬(시즌미반영)'!BA101/'Calc_오픈정렬(시즌미반영)'!$F101*100)</f>
        <v/>
      </c>
      <c r="BB101" t="str">
        <f>IF(OR('Calc_오픈정렬(시즌미반영)'!$F101="",'Calc_오픈정렬(시즌미반영)'!BB101=""),"",'Calc_오픈정렬(시즌미반영)'!BB101/'Calc_오픈정렬(시즌미반영)'!$F101*100)</f>
        <v/>
      </c>
      <c r="BC101" t="str">
        <f>IF(OR('Calc_오픈정렬(시즌미반영)'!$F101="",'Calc_오픈정렬(시즌미반영)'!BC101=""),"",'Calc_오픈정렬(시즌미반영)'!BC101/'Calc_오픈정렬(시즌미반영)'!$F101*100)</f>
        <v/>
      </c>
      <c r="BD101" t="str">
        <f>IF(OR('Calc_오픈정렬(시즌미반영)'!$F101="",'Calc_오픈정렬(시즌미반영)'!BD101=""),"",'Calc_오픈정렬(시즌미반영)'!BD101/'Calc_오픈정렬(시즌미반영)'!$F101*100)</f>
        <v/>
      </c>
      <c r="BE101" t="str">
        <f>IF(OR('Calc_오픈정렬(시즌미반영)'!$F101="",'Calc_오픈정렬(시즌미반영)'!BE101=""),"",'Calc_오픈정렬(시즌미반영)'!BE101/'Calc_오픈정렬(시즌미반영)'!$F101*100)</f>
        <v/>
      </c>
      <c r="BF101" t="str">
        <f>IF(OR('Calc_오픈정렬(시즌미반영)'!$F101="",'Calc_오픈정렬(시즌미반영)'!BF101=""),"",'Calc_오픈정렬(시즌미반영)'!BF101/'Calc_오픈정렬(시즌미반영)'!$F101*100)</f>
        <v/>
      </c>
      <c r="BG101" t="str">
        <f>IF(OR('Calc_오픈정렬(시즌미반영)'!$F101="",'Calc_오픈정렬(시즌미반영)'!BG101=""),"",'Calc_오픈정렬(시즌미반영)'!BG101/'Calc_오픈정렬(시즌미반영)'!$F101*100)</f>
        <v/>
      </c>
      <c r="BH101" t="str">
        <f>IF(OR('Calc_오픈정렬(시즌미반영)'!$F101="",'Calc_오픈정렬(시즌미반영)'!BH101=""),"",'Calc_오픈정렬(시즌미반영)'!BH101/'Calc_오픈정렬(시즌미반영)'!$F101*100)</f>
        <v/>
      </c>
      <c r="BI101" t="str">
        <f>IF(OR('Calc_오픈정렬(시즌미반영)'!$F101="",'Calc_오픈정렬(시즌미반영)'!BI101=""),"",'Calc_오픈정렬(시즌미반영)'!BI101/'Calc_오픈정렬(시즌미반영)'!$F101*100)</f>
        <v/>
      </c>
      <c r="BJ101" t="str">
        <f>IF(OR('Calc_오픈정렬(시즌미반영)'!$F101="",'Calc_오픈정렬(시즌미반영)'!BJ101=""),"",'Calc_오픈정렬(시즌미반영)'!BJ101/'Calc_오픈정렬(시즌미반영)'!$F101*100)</f>
        <v/>
      </c>
      <c r="BK101" t="str">
        <f>IF(OR('Calc_오픈정렬(시즌미반영)'!$F101="",'Calc_오픈정렬(시즌미반영)'!BK101=""),"",'Calc_오픈정렬(시즌미반영)'!BK101/'Calc_오픈정렬(시즌미반영)'!$F101*100)</f>
        <v/>
      </c>
      <c r="BL101" t="str">
        <f>IF(OR('Calc_오픈정렬(시즌미반영)'!$F101="",'Calc_오픈정렬(시즌미반영)'!BL101=""),"",'Calc_오픈정렬(시즌미반영)'!BL101/'Calc_오픈정렬(시즌미반영)'!$F101*100)</f>
        <v/>
      </c>
      <c r="BM101" t="str">
        <f>IF(OR('Calc_오픈정렬(시즌미반영)'!$F101="",'Calc_오픈정렬(시즌미반영)'!BM101=""),"",'Calc_오픈정렬(시즌미반영)'!BM101/'Calc_오픈정렬(시즌미반영)'!$F101*100)</f>
        <v/>
      </c>
      <c r="BN101" t="str">
        <f>IF(OR('Calc_오픈정렬(시즌미반영)'!$F101="",'Calc_오픈정렬(시즌미반영)'!BN101=""),"",'Calc_오픈정렬(시즌미반영)'!BN101/'Calc_오픈정렬(시즌미반영)'!$F101*100)</f>
        <v/>
      </c>
    </row>
    <row r="102" spans="1:66" x14ac:dyDescent="0.3">
      <c r="A102" t="str">
        <f>'Calc_오픈정렬(시즌미반영)'!A102</f>
        <v>(1091) #선릉역점</v>
      </c>
      <c r="B102" t="str">
        <f>'Calc_오픈정렬(시즌미반영)'!B102</f>
        <v>150-2</v>
      </c>
      <c r="C102">
        <f>'Calc_오픈정렬(시즌미반영)'!C102</f>
        <v>2</v>
      </c>
      <c r="D102" t="str">
        <f>'Calc_오픈정렬(시즌미반영)'!D102</f>
        <v>2</v>
      </c>
      <c r="E102" s="1">
        <f>'Calc_오픈정렬(시즌미반영)'!E102</f>
        <v>45200</v>
      </c>
      <c r="F102">
        <f>'Calc_오픈정렬(시즌미반영)'!F102</f>
        <v>5012645</v>
      </c>
      <c r="G102">
        <f>IF(OR('Calc_오픈정렬(시즌미반영)'!$F102="",'Calc_오픈정렬(시즌미반영)'!G102=""),"",'Calc_오픈정렬(시즌미반영)'!G102/'Calc_오픈정렬(시즌미반영)'!$F102*100)</f>
        <v>59.408755257952642</v>
      </c>
      <c r="H102">
        <f>IF(OR('Calc_오픈정렬(시즌미반영)'!$F102="",'Calc_오픈정렬(시즌미반영)'!H102=""),"",'Calc_오픈정렬(시즌미반영)'!H102/'Calc_오픈정렬(시즌미반영)'!$F102*100)</f>
        <v>70.06321014155202</v>
      </c>
      <c r="I102">
        <f>IF(OR('Calc_오픈정렬(시즌미반영)'!$F102="",'Calc_오픈정렬(시즌미반영)'!I102=""),"",'Calc_오픈정렬(시즌미반영)'!I102/'Calc_오픈정렬(시즌미반영)'!$F102*100)</f>
        <v>99.71781364928097</v>
      </c>
      <c r="J102">
        <f>IF(OR('Calc_오픈정렬(시즌미반영)'!$F102="",'Calc_오픈정렬(시즌미반영)'!J102=""),"",'Calc_오픈정렬(시즌미반영)'!J102/'Calc_오픈정렬(시즌미반영)'!$F102*100)</f>
        <v>102.64700572252772</v>
      </c>
      <c r="K102">
        <f>IF(OR('Calc_오픈정렬(시즌미반영)'!$F102="",'Calc_오픈정렬(시즌미반영)'!K102=""),"",'Calc_오픈정렬(시즌미반영)'!K102/'Calc_오픈정렬(시즌미반영)'!$F102*100)</f>
        <v>80.537520610376362</v>
      </c>
      <c r="L102">
        <f>IF(OR('Calc_오픈정렬(시즌미반영)'!$F102="",'Calc_오픈정렬(시즌미반영)'!L102=""),"",'Calc_오픈정렬(시즌미반영)'!L102/'Calc_오픈정렬(시즌미반영)'!$F102*100)</f>
        <v>92.022076169367679</v>
      </c>
      <c r="M102">
        <f>IF(OR('Calc_오픈정렬(시즌미반영)'!$F102="",'Calc_오픈정렬(시즌미반영)'!M102=""),"",'Calc_오픈정렬(시즌미반영)'!M102/'Calc_오픈정렬(시즌미반영)'!$F102*100)</f>
        <v>107.58870815707078</v>
      </c>
      <c r="N102">
        <f>IF(OR('Calc_오픈정렬(시즌미반영)'!$F102="",'Calc_오픈정렬(시즌미반영)'!N102=""),"",'Calc_오픈정렬(시즌미반영)'!N102/'Calc_오픈정렬(시즌미반영)'!$F102*100)</f>
        <v>108.90238586614451</v>
      </c>
      <c r="O102">
        <f>IF(OR('Calc_오픈정렬(시즌미반영)'!$F102="",'Calc_오픈정렬(시즌미반영)'!O102=""),"",'Calc_오픈정렬(시즌미반영)'!O102/'Calc_오픈정렬(시즌미반영)'!$F102*100)</f>
        <v>108.30230347451295</v>
      </c>
      <c r="P102">
        <f>IF(OR('Calc_오픈정렬(시즌미반영)'!$F102="",'Calc_오픈정렬(시즌미반영)'!P102=""),"",'Calc_오픈정렬(시즌미반영)'!P102/'Calc_오픈정렬(시즌미반영)'!$F102*100)</f>
        <v>113.49916062278498</v>
      </c>
      <c r="Q102">
        <f>IF(OR('Calc_오픈정렬(시즌미반영)'!$F102="",'Calc_오픈정렬(시즌미반영)'!Q102=""),"",'Calc_오픈정렬(시즌미반영)'!Q102/'Calc_오픈정렬(시즌미반영)'!$F102*100)</f>
        <v>110.77564838523375</v>
      </c>
      <c r="R102">
        <f>IF(OR('Calc_오픈정렬(시즌미반영)'!$F102="",'Calc_오픈정렬(시즌미반영)'!R102=""),"",'Calc_오픈정렬(시즌미반영)'!R102/'Calc_오픈정렬(시즌미반영)'!$F102*100)</f>
        <v>110.33695783363872</v>
      </c>
      <c r="S102">
        <f>IF(OR('Calc_오픈정렬(시즌미반영)'!$F102="",'Calc_오픈정렬(시즌미반영)'!S102=""),"",'Calc_오픈정렬(시즌미반영)'!S102/'Calc_오픈정렬(시즌미반영)'!$F102*100)</f>
        <v>122.1349207853339</v>
      </c>
      <c r="T102">
        <f>IF(OR('Calc_오픈정렬(시즌미반영)'!$F102="",'Calc_오픈정렬(시즌미반영)'!T102=""),"",'Calc_오픈정렬(시즌미반영)'!T102/'Calc_오픈정렬(시즌미반영)'!$F102*100)</f>
        <v>129.21720967672755</v>
      </c>
      <c r="U102">
        <f>IF(OR('Calc_오픈정렬(시즌미반영)'!$F102="",'Calc_오픈정렬(시즌미반영)'!U102=""),"",'Calc_오픈정렬(시즌미반영)'!U102/'Calc_오픈정렬(시즌미반영)'!$F102*100)</f>
        <v>115.20624341041506</v>
      </c>
      <c r="V102">
        <f>IF(OR('Calc_오픈정렬(시즌미반영)'!$F102="",'Calc_오픈정렬(시즌미반영)'!V102=""),"",'Calc_오픈정렬(시즌미반영)'!V102/'Calc_오픈정렬(시즌미반영)'!$F102*100)</f>
        <v>124.05287029103398</v>
      </c>
      <c r="W102">
        <f>IF(OR('Calc_오픈정렬(시즌미반영)'!$F102="",'Calc_오픈정렬(시즌미반영)'!W102=""),"",'Calc_오픈정렬(시즌미반영)'!W102/'Calc_오픈정렬(시즌미반영)'!$F102*100)</f>
        <v>108.63366546005153</v>
      </c>
      <c r="X102">
        <f>IF(OR('Calc_오픈정렬(시즌미반영)'!$F102="",'Calc_오픈정렬(시즌미반영)'!X102=""),"",'Calc_오픈정렬(시즌미반영)'!X102/'Calc_오픈정렬(시즌미반영)'!$F102*100)</f>
        <v>136.75594421707501</v>
      </c>
      <c r="Y102">
        <f>IF(OR('Calc_오픈정렬(시즌미반영)'!$F102="",'Calc_오픈정렬(시즌미반영)'!Y102=""),"",'Calc_오픈정렬(시즌미반영)'!Y102/'Calc_오픈정렬(시즌미반영)'!$F102*100)</f>
        <v>112.71434542043173</v>
      </c>
      <c r="Z102">
        <f>IF(OR('Calc_오픈정렬(시즌미반영)'!$F102="",'Calc_오픈정렬(시즌미반영)'!Z102=""),"",'Calc_오픈정렬(시즌미반영)'!Z102/'Calc_오픈정렬(시즌미반영)'!$F102*100)</f>
        <v>129.45440979762182</v>
      </c>
      <c r="AA102">
        <f>IF(OR('Calc_오픈정렬(시즌미반영)'!$F102="",'Calc_오픈정렬(시즌미반영)'!AA102=""),"",'Calc_오픈정렬(시즌미반영)'!AA102/'Calc_오픈정렬(시즌미반영)'!$F102*100)</f>
        <v>144.10874897384514</v>
      </c>
      <c r="AB102">
        <f>IF(OR('Calc_오픈정렬(시즌미반영)'!$F102="",'Calc_오픈정렬(시즌미반영)'!AB102=""),"",'Calc_오픈정렬(시즌미반영)'!AB102/'Calc_오픈정렬(시즌미반영)'!$F102*100)</f>
        <v>129.94137825439464</v>
      </c>
      <c r="AC102">
        <f>IF(OR('Calc_오픈정렬(시즌미반영)'!$F102="",'Calc_오픈정렬(시즌미반영)'!AC102=""),"",'Calc_오픈정렬(시즌미반영)'!AC102/'Calc_오픈정렬(시즌미반영)'!$F102*100)</f>
        <v>137.8188561128905</v>
      </c>
      <c r="AD102">
        <f>IF(OR('Calc_오픈정렬(시즌미반영)'!$F102="",'Calc_오픈정렬(시즌미반영)'!AD102=""),"",'Calc_오픈정렬(시즌미반영)'!AD102/'Calc_오픈정렬(시즌미반영)'!$F102*100)</f>
        <v>152.24736641034823</v>
      </c>
      <c r="AE102">
        <f>IF(OR('Calc_오픈정렬(시즌미반영)'!$F102="",'Calc_오픈정렬(시즌미반영)'!AE102=""),"",'Calc_오픈정렬(시즌미반영)'!AE102/'Calc_오픈정렬(시즌미반영)'!$F102*100)</f>
        <v>180.7299339969218</v>
      </c>
      <c r="AF102">
        <f>IF(OR('Calc_오픈정렬(시즌미반영)'!$F102="",'Calc_오픈정렬(시즌미반영)'!AF102=""),"",'Calc_오픈정렬(시즌미반영)'!AF102/'Calc_오픈정렬(시즌미반영)'!$F102*100)</f>
        <v>155.14304324363684</v>
      </c>
      <c r="AG102">
        <f>IF(OR('Calc_오픈정렬(시즌미반영)'!$F102="",'Calc_오픈정렬(시즌미반영)'!AG102=""),"",'Calc_오픈정렬(시즌미반영)'!AG102/'Calc_오픈정렬(시즌미반영)'!$F102*100)</f>
        <v>148.30114640075249</v>
      </c>
      <c r="AH102">
        <f>IF(OR('Calc_오픈정렬(시즌미반영)'!$F102="",'Calc_오픈정렬(시즌미반영)'!AH102=""),"",'Calc_오픈정렬(시즌미반영)'!AH102/'Calc_오픈정렬(시즌미반영)'!$F102*100)</f>
        <v>138.17774847410897</v>
      </c>
      <c r="AI102">
        <f>IF(OR('Calc_오픈정렬(시즌미반영)'!$F102="",'Calc_오픈정렬(시즌미반영)'!AI102=""),"",'Calc_오픈정렬(시즌미반영)'!AI102/'Calc_오픈정렬(시즌미반영)'!$F102*100)</f>
        <v>136.55445378637424</v>
      </c>
      <c r="AJ102">
        <f>IF(OR('Calc_오픈정렬(시즌미반영)'!$F102="",'Calc_오픈정렬(시즌미반영)'!AJ102=""),"",'Calc_오픈정렬(시즌미반영)'!AJ102/'Calc_오픈정렬(시즌미반영)'!$F102*100)</f>
        <v>147.30247204819014</v>
      </c>
      <c r="AK102">
        <f>IF(OR('Calc_오픈정렬(시즌미반영)'!$F102="",'Calc_오픈정렬(시즌미반영)'!AK102=""),"",'Calc_오픈정렬(시즌미반영)'!AK102/'Calc_오픈정렬(시즌미반영)'!$F102*100)</f>
        <v>163.62938129470569</v>
      </c>
      <c r="AL102">
        <f>IF(OR('Calc_오픈정렬(시즌미반영)'!$F102="",'Calc_오픈정렬(시즌미반영)'!AL102=""),"",'Calc_오픈정렬(시즌미반영)'!AL102/'Calc_오픈정렬(시즌미반영)'!$F102*100)</f>
        <v>184.23207707707206</v>
      </c>
      <c r="AM102">
        <f>IF(OR('Calc_오픈정렬(시즌미반영)'!$F102="",'Calc_오픈정렬(시즌미반영)'!AM102=""),"",'Calc_오픈정렬(시즌미반영)'!AM102/'Calc_오픈정렬(시즌미반영)'!$F102*100)</f>
        <v>155.09496483393497</v>
      </c>
      <c r="AN102" t="str">
        <f>IF(OR('Calc_오픈정렬(시즌미반영)'!$F102="",'Calc_오픈정렬(시즌미반영)'!AN102=""),"",'Calc_오픈정렬(시즌미반영)'!AN102/'Calc_오픈정렬(시즌미반영)'!$F102*100)</f>
        <v/>
      </c>
      <c r="AO102" t="str">
        <f>IF(OR('Calc_오픈정렬(시즌미반영)'!$F102="",'Calc_오픈정렬(시즌미반영)'!AO102=""),"",'Calc_오픈정렬(시즌미반영)'!AO102/'Calc_오픈정렬(시즌미반영)'!$F102*100)</f>
        <v/>
      </c>
      <c r="AP102" t="str">
        <f>IF(OR('Calc_오픈정렬(시즌미반영)'!$F102="",'Calc_오픈정렬(시즌미반영)'!AP102=""),"",'Calc_오픈정렬(시즌미반영)'!AP102/'Calc_오픈정렬(시즌미반영)'!$F102*100)</f>
        <v/>
      </c>
      <c r="AQ102" t="str">
        <f>IF(OR('Calc_오픈정렬(시즌미반영)'!$F102="",'Calc_오픈정렬(시즌미반영)'!AQ102=""),"",'Calc_오픈정렬(시즌미반영)'!AQ102/'Calc_오픈정렬(시즌미반영)'!$F102*100)</f>
        <v/>
      </c>
      <c r="AR102" t="str">
        <f>IF(OR('Calc_오픈정렬(시즌미반영)'!$F102="",'Calc_오픈정렬(시즌미반영)'!AR102=""),"",'Calc_오픈정렬(시즌미반영)'!AR102/'Calc_오픈정렬(시즌미반영)'!$F102*100)</f>
        <v/>
      </c>
      <c r="AS102" t="str">
        <f>IF(OR('Calc_오픈정렬(시즌미반영)'!$F102="",'Calc_오픈정렬(시즌미반영)'!AS102=""),"",'Calc_오픈정렬(시즌미반영)'!AS102/'Calc_오픈정렬(시즌미반영)'!$F102*100)</f>
        <v/>
      </c>
      <c r="AT102" t="str">
        <f>IF(OR('Calc_오픈정렬(시즌미반영)'!$F102="",'Calc_오픈정렬(시즌미반영)'!AT102=""),"",'Calc_오픈정렬(시즌미반영)'!AT102/'Calc_오픈정렬(시즌미반영)'!$F102*100)</f>
        <v/>
      </c>
      <c r="AU102" t="str">
        <f>IF(OR('Calc_오픈정렬(시즌미반영)'!$F102="",'Calc_오픈정렬(시즌미반영)'!AU102=""),"",'Calc_오픈정렬(시즌미반영)'!AU102/'Calc_오픈정렬(시즌미반영)'!$F102*100)</f>
        <v/>
      </c>
      <c r="AV102" t="str">
        <f>IF(OR('Calc_오픈정렬(시즌미반영)'!$F102="",'Calc_오픈정렬(시즌미반영)'!AV102=""),"",'Calc_오픈정렬(시즌미반영)'!AV102/'Calc_오픈정렬(시즌미반영)'!$F102*100)</f>
        <v/>
      </c>
      <c r="AW102" t="str">
        <f>IF(OR('Calc_오픈정렬(시즌미반영)'!$F102="",'Calc_오픈정렬(시즌미반영)'!AW102=""),"",'Calc_오픈정렬(시즌미반영)'!AW102/'Calc_오픈정렬(시즌미반영)'!$F102*100)</f>
        <v/>
      </c>
      <c r="AX102" t="str">
        <f>IF(OR('Calc_오픈정렬(시즌미반영)'!$F102="",'Calc_오픈정렬(시즌미반영)'!AX102=""),"",'Calc_오픈정렬(시즌미반영)'!AX102/'Calc_오픈정렬(시즌미반영)'!$F102*100)</f>
        <v/>
      </c>
      <c r="AY102" t="str">
        <f>IF(OR('Calc_오픈정렬(시즌미반영)'!$F102="",'Calc_오픈정렬(시즌미반영)'!AY102=""),"",'Calc_오픈정렬(시즌미반영)'!AY102/'Calc_오픈정렬(시즌미반영)'!$F102*100)</f>
        <v/>
      </c>
      <c r="AZ102" t="str">
        <f>IF(OR('Calc_오픈정렬(시즌미반영)'!$F102="",'Calc_오픈정렬(시즌미반영)'!AZ102=""),"",'Calc_오픈정렬(시즌미반영)'!AZ102/'Calc_오픈정렬(시즌미반영)'!$F102*100)</f>
        <v/>
      </c>
      <c r="BA102" t="str">
        <f>IF(OR('Calc_오픈정렬(시즌미반영)'!$F102="",'Calc_오픈정렬(시즌미반영)'!BA102=""),"",'Calc_오픈정렬(시즌미반영)'!BA102/'Calc_오픈정렬(시즌미반영)'!$F102*100)</f>
        <v/>
      </c>
      <c r="BB102" t="str">
        <f>IF(OR('Calc_오픈정렬(시즌미반영)'!$F102="",'Calc_오픈정렬(시즌미반영)'!BB102=""),"",'Calc_오픈정렬(시즌미반영)'!BB102/'Calc_오픈정렬(시즌미반영)'!$F102*100)</f>
        <v/>
      </c>
      <c r="BC102" t="str">
        <f>IF(OR('Calc_오픈정렬(시즌미반영)'!$F102="",'Calc_오픈정렬(시즌미반영)'!BC102=""),"",'Calc_오픈정렬(시즌미반영)'!BC102/'Calc_오픈정렬(시즌미반영)'!$F102*100)</f>
        <v/>
      </c>
      <c r="BD102" t="str">
        <f>IF(OR('Calc_오픈정렬(시즌미반영)'!$F102="",'Calc_오픈정렬(시즌미반영)'!BD102=""),"",'Calc_오픈정렬(시즌미반영)'!BD102/'Calc_오픈정렬(시즌미반영)'!$F102*100)</f>
        <v/>
      </c>
      <c r="BE102" t="str">
        <f>IF(OR('Calc_오픈정렬(시즌미반영)'!$F102="",'Calc_오픈정렬(시즌미반영)'!BE102=""),"",'Calc_오픈정렬(시즌미반영)'!BE102/'Calc_오픈정렬(시즌미반영)'!$F102*100)</f>
        <v/>
      </c>
      <c r="BF102" t="str">
        <f>IF(OR('Calc_오픈정렬(시즌미반영)'!$F102="",'Calc_오픈정렬(시즌미반영)'!BF102=""),"",'Calc_오픈정렬(시즌미반영)'!BF102/'Calc_오픈정렬(시즌미반영)'!$F102*100)</f>
        <v/>
      </c>
      <c r="BG102" t="str">
        <f>IF(OR('Calc_오픈정렬(시즌미반영)'!$F102="",'Calc_오픈정렬(시즌미반영)'!BG102=""),"",'Calc_오픈정렬(시즌미반영)'!BG102/'Calc_오픈정렬(시즌미반영)'!$F102*100)</f>
        <v/>
      </c>
      <c r="BH102" t="str">
        <f>IF(OR('Calc_오픈정렬(시즌미반영)'!$F102="",'Calc_오픈정렬(시즌미반영)'!BH102=""),"",'Calc_오픈정렬(시즌미반영)'!BH102/'Calc_오픈정렬(시즌미반영)'!$F102*100)</f>
        <v/>
      </c>
      <c r="BI102" t="str">
        <f>IF(OR('Calc_오픈정렬(시즌미반영)'!$F102="",'Calc_오픈정렬(시즌미반영)'!BI102=""),"",'Calc_오픈정렬(시즌미반영)'!BI102/'Calc_오픈정렬(시즌미반영)'!$F102*100)</f>
        <v/>
      </c>
      <c r="BJ102" t="str">
        <f>IF(OR('Calc_오픈정렬(시즌미반영)'!$F102="",'Calc_오픈정렬(시즌미반영)'!BJ102=""),"",'Calc_오픈정렬(시즌미반영)'!BJ102/'Calc_오픈정렬(시즌미반영)'!$F102*100)</f>
        <v/>
      </c>
      <c r="BK102" t="str">
        <f>IF(OR('Calc_오픈정렬(시즌미반영)'!$F102="",'Calc_오픈정렬(시즌미반영)'!BK102=""),"",'Calc_오픈정렬(시즌미반영)'!BK102/'Calc_오픈정렬(시즌미반영)'!$F102*100)</f>
        <v/>
      </c>
      <c r="BL102" t="str">
        <f>IF(OR('Calc_오픈정렬(시즌미반영)'!$F102="",'Calc_오픈정렬(시즌미반영)'!BL102=""),"",'Calc_오픈정렬(시즌미반영)'!BL102/'Calc_오픈정렬(시즌미반영)'!$F102*100)</f>
        <v/>
      </c>
      <c r="BM102" t="str">
        <f>IF(OR('Calc_오픈정렬(시즌미반영)'!$F102="",'Calc_오픈정렬(시즌미반영)'!BM102=""),"",'Calc_오픈정렬(시즌미반영)'!BM102/'Calc_오픈정렬(시즌미반영)'!$F102*100)</f>
        <v/>
      </c>
      <c r="BN102" t="str">
        <f>IF(OR('Calc_오픈정렬(시즌미반영)'!$F102="",'Calc_오픈정렬(시즌미반영)'!BN102=""),"",'Calc_오픈정렬(시즌미반영)'!BN102/'Calc_오픈정렬(시즌미반영)'!$F102*100)</f>
        <v/>
      </c>
    </row>
    <row r="103" spans="1:66" x14ac:dyDescent="0.3">
      <c r="A103" t="str">
        <f>'Calc_오픈정렬(시즌미반영)'!A103</f>
        <v>(1092) #신대방역조원점</v>
      </c>
      <c r="B103" t="str">
        <f>'Calc_오픈정렬(시즌미반영)'!B103</f>
        <v>150-1</v>
      </c>
      <c r="C103">
        <f>'Calc_오픈정렬(시즌미반영)'!C103</f>
        <v>1</v>
      </c>
      <c r="D103" t="str">
        <f>'Calc_오픈정렬(시즌미반영)'!D103</f>
        <v>1</v>
      </c>
      <c r="E103" s="1">
        <f>'Calc_오픈정렬(시즌미반영)'!E103</f>
        <v>45231</v>
      </c>
      <c r="F103">
        <f>'Calc_오픈정렬(시즌미반영)'!F103</f>
        <v>6644188.333333333</v>
      </c>
      <c r="G103">
        <f>IF(OR('Calc_오픈정렬(시즌미반영)'!$F103="",'Calc_오픈정렬(시즌미반영)'!G103=""),"",'Calc_오픈정렬(시즌미반영)'!G103/'Calc_오픈정렬(시즌미반영)'!$F103*100)</f>
        <v>78.467974392658448</v>
      </c>
      <c r="H103">
        <f>IF(OR('Calc_오픈정렬(시즌미반영)'!$F103="",'Calc_오픈정렬(시즌미반영)'!H103=""),"",'Calc_오픈정렬(시즌미반영)'!H103/'Calc_오픈정렬(시즌미반영)'!$F103*100)</f>
        <v>75.699238908790718</v>
      </c>
      <c r="I103">
        <f>IF(OR('Calc_오픈정렬(시즌미반영)'!$F103="",'Calc_오픈정렬(시즌미반영)'!I103=""),"",'Calc_오픈정렬(시즌미반영)'!I103/'Calc_오픈정렬(시즌미반영)'!$F103*100)</f>
        <v>86.945759364136038</v>
      </c>
      <c r="J103">
        <f>IF(OR('Calc_오픈정렬(시즌미반영)'!$F103="",'Calc_오픈정렬(시즌미반영)'!J103=""),"",'Calc_오픈정렬(시즌미반영)'!J103/'Calc_오픈정렬(시즌미반영)'!$F103*100)</f>
        <v>92.647735000487899</v>
      </c>
      <c r="K103">
        <f>IF(OR('Calc_오픈정렬(시즌미반영)'!$F103="",'Calc_오픈정렬(시즌미반영)'!K103=""),"",'Calc_오픈정렬(시즌미반영)'!K103/'Calc_오픈정렬(시즌미반영)'!$F103*100)</f>
        <v>98.488779542422165</v>
      </c>
      <c r="L103">
        <f>IF(OR('Calc_오픈정렬(시즌미반영)'!$F103="",'Calc_오픈정렬(시즌미반영)'!L103=""),"",'Calc_오픈정렬(시즌미반영)'!L103/'Calc_오픈정렬(시즌미반영)'!$F103*100)</f>
        <v>104.72957193416903</v>
      </c>
      <c r="M103">
        <f>IF(OR('Calc_오픈정렬(시즌미반영)'!$F103="",'Calc_오픈정렬(시즌미반영)'!M103=""),"",'Calc_오픈정렬(시즌미반영)'!M103/'Calc_오픈정렬(시즌미반영)'!$F103*100)</f>
        <v>94.757699272522132</v>
      </c>
      <c r="N103">
        <f>IF(OR('Calc_오픈정렬(시즌미반영)'!$F103="",'Calc_오픈정렬(시즌미반영)'!N103=""),"",'Calc_오픈정렬(시즌미반영)'!N103/'Calc_오픈정렬(시즌미반영)'!$F103*100)</f>
        <v>100.46027693876829</v>
      </c>
      <c r="O103">
        <f>IF(OR('Calc_오픈정렬(시즌미반영)'!$F103="",'Calc_오픈정렬(시즌미반영)'!O103=""),"",'Calc_오픈정렬(시즌미반영)'!O103/'Calc_오픈정렬(시즌미반영)'!$F103*100)</f>
        <v>108.9159373116305</v>
      </c>
      <c r="P103">
        <f>IF(OR('Calc_오픈정렬(시즌미반영)'!$F103="",'Calc_오픈정렬(시즌미반영)'!P103=""),"",'Calc_오픈정렬(시즌미반영)'!P103/'Calc_오픈정렬(시즌미반영)'!$F103*100)</f>
        <v>91.210087612908836</v>
      </c>
      <c r="Q103">
        <f>IF(OR('Calc_오픈정렬(시즌미반영)'!$F103="",'Calc_오픈정렬(시즌미반영)'!Q103=""),"",'Calc_오픈정렬(시즌미반영)'!Q103/'Calc_오픈정렬(시즌미반영)'!$F103*100)</f>
        <v>92.859499015806549</v>
      </c>
      <c r="R103">
        <f>IF(OR('Calc_오픈정렬(시즌미반영)'!$F103="",'Calc_오픈정렬(시즌미반영)'!R103=""),"",'Calc_오픈정렬(시즌미반영)'!R103/'Calc_오픈정렬(시즌미반영)'!$F103*100)</f>
        <v>93.697223613719558</v>
      </c>
      <c r="S103">
        <f>IF(OR('Calc_오픈정렬(시즌미반영)'!$F103="",'Calc_오픈정렬(시즌미반영)'!S103=""),"",'Calc_오픈정렬(시즌미반영)'!S103/'Calc_오픈정렬(시즌미반영)'!$F103*100)</f>
        <v>93.263160059932076</v>
      </c>
      <c r="T103">
        <f>IF(OR('Calc_오픈정렬(시즌미반영)'!$F103="",'Calc_오픈정렬(시즌미반영)'!T103=""),"",'Calc_오픈정렬(시즌미반영)'!T103/'Calc_오픈정렬(시즌미반영)'!$F103*100)</f>
        <v>98.453711301079423</v>
      </c>
      <c r="U103">
        <f>IF(OR('Calc_오픈정렬(시즌미반영)'!$F103="",'Calc_오픈정렬(시즌미반영)'!U103=""),"",'Calc_오픈정렬(시즌미반영)'!U103/'Calc_오픈정렬(시즌미반영)'!$F103*100)</f>
        <v>87.629966339003545</v>
      </c>
      <c r="V103">
        <f>IF(OR('Calc_오픈정렬(시즌미반영)'!$F103="",'Calc_오픈정렬(시즌미반영)'!V103=""),"",'Calc_오픈정렬(시즌미반영)'!V103/'Calc_오픈정렬(시즌미반영)'!$F103*100)</f>
        <v>75.167194989706545</v>
      </c>
      <c r="W103">
        <f>IF(OR('Calc_오픈정렬(시즌미반영)'!$F103="",'Calc_오픈정렬(시즌미반영)'!W103=""),"",'Calc_오픈정렬(시즌미반영)'!W103/'Calc_오픈정렬(시즌미반영)'!$F103*100)</f>
        <v>70.005089661064702</v>
      </c>
      <c r="X103">
        <f>IF(OR('Calc_오픈정렬(시즌미반영)'!$F103="",'Calc_오픈정렬(시즌미반영)'!X103=""),"",'Calc_오픈정렬(시즌미반영)'!X103/'Calc_오픈정렬(시즌미반영)'!$F103*100)</f>
        <v>104.07200478212413</v>
      </c>
      <c r="Y103">
        <f>IF(OR('Calc_오픈정렬(시즌미반영)'!$F103="",'Calc_오픈정렬(시즌미반영)'!Y103=""),"",'Calc_오픈정렬(시즌미반영)'!Y103/'Calc_오픈정렬(시즌미반영)'!$F103*100)</f>
        <v>114.66742990678821</v>
      </c>
      <c r="Z103">
        <f>IF(OR('Calc_오픈정렬(시즌미반영)'!$F103="",'Calc_오픈정렬(시즌미반영)'!Z103=""),"",'Calc_오픈정렬(시즌미반영)'!Z103/'Calc_오픈정렬(시즌미반영)'!$F103*100)</f>
        <v>111.7752782945898</v>
      </c>
      <c r="AA103">
        <f>IF(OR('Calc_오픈정렬(시즌미반영)'!$F103="",'Calc_오픈정렬(시즌미반영)'!AA103=""),"",'Calc_오픈정렬(시즌미반영)'!AA103/'Calc_오픈정렬(시즌미반영)'!$F103*100)</f>
        <v>108.282601862831</v>
      </c>
      <c r="AB103">
        <f>IF(OR('Calc_오픈정렬(시즌미반영)'!$F103="",'Calc_오픈정렬(시즌미반영)'!AB103=""),"",'Calc_오픈정렬(시즌미반영)'!AB103/'Calc_오픈정렬(시즌미반영)'!$F103*100)</f>
        <v>103.48502563518545</v>
      </c>
      <c r="AC103">
        <f>IF(OR('Calc_오픈정렬(시즌미반영)'!$F103="",'Calc_오픈정렬(시즌미반영)'!AC103=""),"",'Calc_오픈정렬(시즌미반영)'!AC103/'Calc_오픈정렬(시즌미반영)'!$F103*100)</f>
        <v>102.45149081415263</v>
      </c>
      <c r="AD103">
        <f>IF(OR('Calc_오픈정렬(시즌미반영)'!$F103="",'Calc_오픈정렬(시즌미반영)'!AD103=""),"",'Calc_오픈정렬(시즌미반영)'!AD103/'Calc_오픈정렬(시즌미반영)'!$F103*100)</f>
        <v>129.61854131668454</v>
      </c>
      <c r="AE103">
        <f>IF(OR('Calc_오픈정렬(시즌미반영)'!$F103="",'Calc_오픈정렬(시즌미반영)'!AE103=""),"",'Calc_오픈정렬(시즌미반영)'!AE103/'Calc_오픈정렬(시즌미반영)'!$F103*100)</f>
        <v>104.17826305846741</v>
      </c>
      <c r="AF103">
        <f>IF(OR('Calc_오픈정렬(시즌미반영)'!$F103="",'Calc_오픈정렬(시즌미반영)'!AF103=""),"",'Calc_오픈정렬(시즌미반영)'!AF103/'Calc_오픈정렬(시즌미반영)'!$F103*100)</f>
        <v>100.68197444734284</v>
      </c>
      <c r="AG103">
        <f>IF(OR('Calc_오픈정렬(시즌미반영)'!$F103="",'Calc_오픈정렬(시즌미반영)'!AG103=""),"",'Calc_오픈정렬(시즌미반영)'!AG103/'Calc_오픈정렬(시즌미반영)'!$F103*100)</f>
        <v>93.555445573612843</v>
      </c>
      <c r="AH103">
        <f>IF(OR('Calc_오픈정렬(시즌미반영)'!$F103="",'Calc_오픈정렬(시즌미반영)'!AH103=""),"",'Calc_오픈정렬(시즌미반영)'!AH103/'Calc_오픈정렬(시즌미반영)'!$F103*100)</f>
        <v>90.929090159746124</v>
      </c>
      <c r="AI103">
        <f>IF(OR('Calc_오픈정렬(시즌미반영)'!$F103="",'Calc_오픈정렬(시즌미반영)'!AI103=""),"",'Calc_오픈정렬(시즌미반영)'!AI103/'Calc_오픈정렬(시즌미반영)'!$F103*100)</f>
        <v>100.87763416298907</v>
      </c>
      <c r="AJ103">
        <f>IF(OR('Calc_오픈정렬(시즌미반영)'!$F103="",'Calc_오픈정렬(시즌미반영)'!AJ103=""),"",'Calc_오픈정렬(시즌미반영)'!AJ103/'Calc_오픈정렬(시즌미반영)'!$F103*100)</f>
        <v>99.359013754627171</v>
      </c>
      <c r="AK103">
        <f>IF(OR('Calc_오픈정렬(시즌미반영)'!$F103="",'Calc_오픈정렬(시즌미반영)'!AK103=""),"",'Calc_오픈정렬(시즌미반영)'!AK103/'Calc_오픈정렬(시즌미반영)'!$F103*100)</f>
        <v>119.94843613955355</v>
      </c>
      <c r="AL103">
        <f>IF(OR('Calc_오픈정렬(시즌미반영)'!$F103="",'Calc_오픈정렬(시즌미반영)'!AL103=""),"",'Calc_오픈정렬(시즌미반영)'!AL103/'Calc_오픈정렬(시즌미반영)'!$F103*100)</f>
        <v>95.206512558719865</v>
      </c>
      <c r="AM103" t="str">
        <f>IF(OR('Calc_오픈정렬(시즌미반영)'!$F103="",'Calc_오픈정렬(시즌미반영)'!AM103=""),"",'Calc_오픈정렬(시즌미반영)'!AM103/'Calc_오픈정렬(시즌미반영)'!$F103*100)</f>
        <v/>
      </c>
      <c r="AN103" t="str">
        <f>IF(OR('Calc_오픈정렬(시즌미반영)'!$F103="",'Calc_오픈정렬(시즌미반영)'!AN103=""),"",'Calc_오픈정렬(시즌미반영)'!AN103/'Calc_오픈정렬(시즌미반영)'!$F103*100)</f>
        <v/>
      </c>
      <c r="AO103" t="str">
        <f>IF(OR('Calc_오픈정렬(시즌미반영)'!$F103="",'Calc_오픈정렬(시즌미반영)'!AO103=""),"",'Calc_오픈정렬(시즌미반영)'!AO103/'Calc_오픈정렬(시즌미반영)'!$F103*100)</f>
        <v/>
      </c>
      <c r="AP103" t="str">
        <f>IF(OR('Calc_오픈정렬(시즌미반영)'!$F103="",'Calc_오픈정렬(시즌미반영)'!AP103=""),"",'Calc_오픈정렬(시즌미반영)'!AP103/'Calc_오픈정렬(시즌미반영)'!$F103*100)</f>
        <v/>
      </c>
      <c r="AQ103" t="str">
        <f>IF(OR('Calc_오픈정렬(시즌미반영)'!$F103="",'Calc_오픈정렬(시즌미반영)'!AQ103=""),"",'Calc_오픈정렬(시즌미반영)'!AQ103/'Calc_오픈정렬(시즌미반영)'!$F103*100)</f>
        <v/>
      </c>
      <c r="AR103" t="str">
        <f>IF(OR('Calc_오픈정렬(시즌미반영)'!$F103="",'Calc_오픈정렬(시즌미반영)'!AR103=""),"",'Calc_오픈정렬(시즌미반영)'!AR103/'Calc_오픈정렬(시즌미반영)'!$F103*100)</f>
        <v/>
      </c>
      <c r="AS103" t="str">
        <f>IF(OR('Calc_오픈정렬(시즌미반영)'!$F103="",'Calc_오픈정렬(시즌미반영)'!AS103=""),"",'Calc_오픈정렬(시즌미반영)'!AS103/'Calc_오픈정렬(시즌미반영)'!$F103*100)</f>
        <v/>
      </c>
      <c r="AT103" t="str">
        <f>IF(OR('Calc_오픈정렬(시즌미반영)'!$F103="",'Calc_오픈정렬(시즌미반영)'!AT103=""),"",'Calc_오픈정렬(시즌미반영)'!AT103/'Calc_오픈정렬(시즌미반영)'!$F103*100)</f>
        <v/>
      </c>
      <c r="AU103" t="str">
        <f>IF(OR('Calc_오픈정렬(시즌미반영)'!$F103="",'Calc_오픈정렬(시즌미반영)'!AU103=""),"",'Calc_오픈정렬(시즌미반영)'!AU103/'Calc_오픈정렬(시즌미반영)'!$F103*100)</f>
        <v/>
      </c>
      <c r="AV103" t="str">
        <f>IF(OR('Calc_오픈정렬(시즌미반영)'!$F103="",'Calc_오픈정렬(시즌미반영)'!AV103=""),"",'Calc_오픈정렬(시즌미반영)'!AV103/'Calc_오픈정렬(시즌미반영)'!$F103*100)</f>
        <v/>
      </c>
      <c r="AW103" t="str">
        <f>IF(OR('Calc_오픈정렬(시즌미반영)'!$F103="",'Calc_오픈정렬(시즌미반영)'!AW103=""),"",'Calc_오픈정렬(시즌미반영)'!AW103/'Calc_오픈정렬(시즌미반영)'!$F103*100)</f>
        <v/>
      </c>
      <c r="AX103" t="str">
        <f>IF(OR('Calc_오픈정렬(시즌미반영)'!$F103="",'Calc_오픈정렬(시즌미반영)'!AX103=""),"",'Calc_오픈정렬(시즌미반영)'!AX103/'Calc_오픈정렬(시즌미반영)'!$F103*100)</f>
        <v/>
      </c>
      <c r="AY103" t="str">
        <f>IF(OR('Calc_오픈정렬(시즌미반영)'!$F103="",'Calc_오픈정렬(시즌미반영)'!AY103=""),"",'Calc_오픈정렬(시즌미반영)'!AY103/'Calc_오픈정렬(시즌미반영)'!$F103*100)</f>
        <v/>
      </c>
      <c r="AZ103" t="str">
        <f>IF(OR('Calc_오픈정렬(시즌미반영)'!$F103="",'Calc_오픈정렬(시즌미반영)'!AZ103=""),"",'Calc_오픈정렬(시즌미반영)'!AZ103/'Calc_오픈정렬(시즌미반영)'!$F103*100)</f>
        <v/>
      </c>
      <c r="BA103" t="str">
        <f>IF(OR('Calc_오픈정렬(시즌미반영)'!$F103="",'Calc_오픈정렬(시즌미반영)'!BA103=""),"",'Calc_오픈정렬(시즌미반영)'!BA103/'Calc_오픈정렬(시즌미반영)'!$F103*100)</f>
        <v/>
      </c>
      <c r="BB103" t="str">
        <f>IF(OR('Calc_오픈정렬(시즌미반영)'!$F103="",'Calc_오픈정렬(시즌미반영)'!BB103=""),"",'Calc_오픈정렬(시즌미반영)'!BB103/'Calc_오픈정렬(시즌미반영)'!$F103*100)</f>
        <v/>
      </c>
      <c r="BC103" t="str">
        <f>IF(OR('Calc_오픈정렬(시즌미반영)'!$F103="",'Calc_오픈정렬(시즌미반영)'!BC103=""),"",'Calc_오픈정렬(시즌미반영)'!BC103/'Calc_오픈정렬(시즌미반영)'!$F103*100)</f>
        <v/>
      </c>
      <c r="BD103" t="str">
        <f>IF(OR('Calc_오픈정렬(시즌미반영)'!$F103="",'Calc_오픈정렬(시즌미반영)'!BD103=""),"",'Calc_오픈정렬(시즌미반영)'!BD103/'Calc_오픈정렬(시즌미반영)'!$F103*100)</f>
        <v/>
      </c>
      <c r="BE103" t="str">
        <f>IF(OR('Calc_오픈정렬(시즌미반영)'!$F103="",'Calc_오픈정렬(시즌미반영)'!BE103=""),"",'Calc_오픈정렬(시즌미반영)'!BE103/'Calc_오픈정렬(시즌미반영)'!$F103*100)</f>
        <v/>
      </c>
      <c r="BF103" t="str">
        <f>IF(OR('Calc_오픈정렬(시즌미반영)'!$F103="",'Calc_오픈정렬(시즌미반영)'!BF103=""),"",'Calc_오픈정렬(시즌미반영)'!BF103/'Calc_오픈정렬(시즌미반영)'!$F103*100)</f>
        <v/>
      </c>
      <c r="BG103" t="str">
        <f>IF(OR('Calc_오픈정렬(시즌미반영)'!$F103="",'Calc_오픈정렬(시즌미반영)'!BG103=""),"",'Calc_오픈정렬(시즌미반영)'!BG103/'Calc_오픈정렬(시즌미반영)'!$F103*100)</f>
        <v/>
      </c>
      <c r="BH103" t="str">
        <f>IF(OR('Calc_오픈정렬(시즌미반영)'!$F103="",'Calc_오픈정렬(시즌미반영)'!BH103=""),"",'Calc_오픈정렬(시즌미반영)'!BH103/'Calc_오픈정렬(시즌미반영)'!$F103*100)</f>
        <v/>
      </c>
      <c r="BI103" t="str">
        <f>IF(OR('Calc_오픈정렬(시즌미반영)'!$F103="",'Calc_오픈정렬(시즌미반영)'!BI103=""),"",'Calc_오픈정렬(시즌미반영)'!BI103/'Calc_오픈정렬(시즌미반영)'!$F103*100)</f>
        <v/>
      </c>
      <c r="BJ103" t="str">
        <f>IF(OR('Calc_오픈정렬(시즌미반영)'!$F103="",'Calc_오픈정렬(시즌미반영)'!BJ103=""),"",'Calc_오픈정렬(시즌미반영)'!BJ103/'Calc_오픈정렬(시즌미반영)'!$F103*100)</f>
        <v/>
      </c>
      <c r="BK103" t="str">
        <f>IF(OR('Calc_오픈정렬(시즌미반영)'!$F103="",'Calc_오픈정렬(시즌미반영)'!BK103=""),"",'Calc_오픈정렬(시즌미반영)'!BK103/'Calc_오픈정렬(시즌미반영)'!$F103*100)</f>
        <v/>
      </c>
      <c r="BL103" t="str">
        <f>IF(OR('Calc_오픈정렬(시즌미반영)'!$F103="",'Calc_오픈정렬(시즌미반영)'!BL103=""),"",'Calc_오픈정렬(시즌미반영)'!BL103/'Calc_오픈정렬(시즌미반영)'!$F103*100)</f>
        <v/>
      </c>
      <c r="BM103" t="str">
        <f>IF(OR('Calc_오픈정렬(시즌미반영)'!$F103="",'Calc_오픈정렬(시즌미반영)'!BM103=""),"",'Calc_오픈정렬(시즌미반영)'!BM103/'Calc_오픈정렬(시즌미반영)'!$F103*100)</f>
        <v/>
      </c>
      <c r="BN103" t="str">
        <f>IF(OR('Calc_오픈정렬(시즌미반영)'!$F103="",'Calc_오픈정렬(시즌미반영)'!BN103=""),"",'Calc_오픈정렬(시즌미반영)'!BN103/'Calc_오픈정렬(시즌미반영)'!$F103*100)</f>
        <v/>
      </c>
    </row>
    <row r="104" spans="1:66" x14ac:dyDescent="0.3">
      <c r="A104" t="str">
        <f>'Calc_오픈정렬(시즌미반영)'!A104</f>
        <v>(1093) #영통망포뽀송점</v>
      </c>
      <c r="B104" t="str">
        <f>'Calc_오픈정렬(시즌미반영)'!B104</f>
        <v>150-2</v>
      </c>
      <c r="C104">
        <f>'Calc_오픈정렬(시즌미반영)'!C104</f>
        <v>2</v>
      </c>
      <c r="D104" t="str">
        <f>'Calc_오픈정렬(시즌미반영)'!D104</f>
        <v>2</v>
      </c>
      <c r="E104" s="1">
        <f>'Calc_오픈정렬(시즌미반영)'!E104</f>
        <v>45231</v>
      </c>
      <c r="F104">
        <f>'Calc_오픈정렬(시즌미반영)'!F104</f>
        <v>5910670</v>
      </c>
      <c r="G104">
        <f>IF(OR('Calc_오픈정렬(시즌미반영)'!$F104="",'Calc_오픈정렬(시즌미반영)'!G104=""),"",'Calc_오픈정렬(시즌미반영)'!G104/'Calc_오픈정렬(시즌미반영)'!$F104*100)</f>
        <v>47.865977968656679</v>
      </c>
      <c r="H104">
        <f>IF(OR('Calc_오픈정렬(시즌미반영)'!$F104="",'Calc_오픈정렬(시즌미반영)'!H104=""),"",'Calc_오픈정렬(시즌미반영)'!H104/'Calc_오픈정렬(시즌미반영)'!$F104*100)</f>
        <v>62.351983785256159</v>
      </c>
      <c r="I104">
        <f>IF(OR('Calc_오픈정렬(시즌미반영)'!$F104="",'Calc_오픈정렬(시즌미반영)'!I104=""),"",'Calc_오픈정렬(시즌미반영)'!I104/'Calc_오픈정렬(시즌미반영)'!$F104*100)</f>
        <v>77.321860296717631</v>
      </c>
      <c r="J104">
        <f>IF(OR('Calc_오픈정렬(시즌미반영)'!$F104="",'Calc_오픈정렬(시즌미반영)'!J104=""),"",'Calc_오픈정렬(시즌미반영)'!J104/'Calc_오픈정렬(시즌미반영)'!$F104*100)</f>
        <v>79.95371083142858</v>
      </c>
      <c r="K104">
        <f>IF(OR('Calc_오픈정렬(시즌미반영)'!$F104="",'Calc_오픈정렬(시즌미반영)'!K104=""),"",'Calc_오픈정렬(시즌미반영)'!K104/'Calc_오픈정렬(시즌미반영)'!$F104*100)</f>
        <v>97.878582292701168</v>
      </c>
      <c r="L104">
        <f>IF(OR('Calc_오픈정렬(시즌미반영)'!$F104="",'Calc_오픈정렬(시즌미반영)'!L104=""),"",'Calc_오픈정렬(시즌미반영)'!L104/'Calc_오픈정렬(시즌미반영)'!$F104*100)</f>
        <v>105.01888956751095</v>
      </c>
      <c r="M104">
        <f>IF(OR('Calc_오픈정렬(시즌미반영)'!$F104="",'Calc_오픈정렬(시즌미반영)'!M104=""),"",'Calc_오픈정렬(시즌미반영)'!M104/'Calc_오픈정렬(시즌미반영)'!$F104*100)</f>
        <v>102.37722627045665</v>
      </c>
      <c r="N104">
        <f>IF(OR('Calc_오픈정렬(시즌미반영)'!$F104="",'Calc_오픈정렬(시즌미반영)'!N104=""),"",'Calc_오픈정렬(시즌미반영)'!N104/'Calc_오픈정렬(시즌미반영)'!$F104*100)</f>
        <v>104.14893743010522</v>
      </c>
      <c r="O104">
        <f>IF(OR('Calc_오픈정렬(시즌미반영)'!$F104="",'Calc_오픈정렬(시즌미반영)'!O104=""),"",'Calc_오픈정렬(시즌미반영)'!O104/'Calc_오픈정렬(시즌미반영)'!$F104*100)</f>
        <v>110.62265360779742</v>
      </c>
      <c r="P104">
        <f>IF(OR('Calc_오픈정렬(시즌미반영)'!$F104="",'Calc_오픈정렬(시즌미반영)'!P104=""),"",'Calc_오픈정렬(시즌미반영)'!P104/'Calc_오픈정렬(시즌미반영)'!$F104*100)</f>
        <v>106.10793700206575</v>
      </c>
      <c r="Q104">
        <f>IF(OR('Calc_오픈정렬(시즌미반영)'!$F104="",'Calc_오픈정렬(시즌미반영)'!Q104=""),"",'Calc_오픈정렬(시즌미반영)'!Q104/'Calc_오픈정렬(시즌미반영)'!$F104*100)</f>
        <v>108.89323883755988</v>
      </c>
      <c r="R104">
        <f>IF(OR('Calc_오픈정렬(시즌미반영)'!$F104="",'Calc_오픈정렬(시즌미반영)'!R104=""),"",'Calc_오픈정렬(시즌미반영)'!R104/'Calc_오픈정렬(시즌미반영)'!$F104*100)</f>
        <v>111.55994159714551</v>
      </c>
      <c r="S104">
        <f>IF(OR('Calc_오픈정렬(시즌미반영)'!$F104="",'Calc_오픈정렬(시즌미반영)'!S104=""),"",'Calc_오픈정렬(시즌미반영)'!S104/'Calc_오픈정렬(시즌미반영)'!$F104*100)</f>
        <v>110.43925646331128</v>
      </c>
      <c r="T104">
        <f>IF(OR('Calc_오픈정렬(시즌미반영)'!$F104="",'Calc_오픈정렬(시즌미반영)'!T104=""),"",'Calc_오픈정렬(시즌미반영)'!T104/'Calc_오픈정렬(시즌미반영)'!$F104*100)</f>
        <v>107.40643615698389</v>
      </c>
      <c r="U104">
        <f>IF(OR('Calc_오픈정렬(시즌미반영)'!$F104="",'Calc_오픈정렬(시즌미반영)'!U104=""),"",'Calc_오픈정렬(시즌미반영)'!U104/'Calc_오픈정렬(시즌미반영)'!$F104*100)</f>
        <v>91.399452177164349</v>
      </c>
      <c r="V104">
        <f>IF(OR('Calc_오픈정렬(시즌미반영)'!$F104="",'Calc_오픈정렬(시즌미반영)'!V104=""),"",'Calc_오픈정렬(시즌미반영)'!V104/'Calc_오픈정렬(시즌미반영)'!$F104*100)</f>
        <v>87.968707439258154</v>
      </c>
      <c r="W104">
        <f>IF(OR('Calc_오픈정렬(시즌미반영)'!$F104="",'Calc_오픈정렬(시즌미반영)'!W104=""),"",'Calc_오픈정렬(시즌미반영)'!W104/'Calc_오픈정렬(시즌미반영)'!$F104*100)</f>
        <v>110.06721742205198</v>
      </c>
      <c r="X104">
        <f>IF(OR('Calc_오픈정렬(시즌미반영)'!$F104="",'Calc_오픈정렬(시즌미반영)'!X104=""),"",'Calc_오픈정렬(시즌미반영)'!X104/'Calc_오픈정렬(시즌미반영)'!$F104*100)</f>
        <v>105.85280518113851</v>
      </c>
      <c r="Y104">
        <f>IF(OR('Calc_오픈정렬(시즌미반영)'!$F104="",'Calc_오픈정렬(시즌미반영)'!Y104=""),"",'Calc_오픈정렬(시즌미반영)'!Y104/'Calc_오픈정렬(시즌미반영)'!$F104*100)</f>
        <v>125.87354733050569</v>
      </c>
      <c r="Z104">
        <f>IF(OR('Calc_오픈정렬(시즌미반영)'!$F104="",'Calc_오픈정렬(시즌미반영)'!Z104=""),"",'Calc_오픈정렬(시즌미반영)'!Z104/'Calc_오픈정렬(시즌미반영)'!$F104*100)</f>
        <v>106.70854573170216</v>
      </c>
      <c r="AA104">
        <f>IF(OR('Calc_오픈정렬(시즌미반영)'!$F104="",'Calc_오픈정렬(시즌미반영)'!AA104=""),"",'Calc_오픈정렬(시즌미반영)'!AA104/'Calc_오픈정렬(시즌미반영)'!$F104*100)</f>
        <v>112.33819516230817</v>
      </c>
      <c r="AB104">
        <f>IF(OR('Calc_오픈정렬(시즌미반영)'!$F104="",'Calc_오픈정렬(시즌미반영)'!AB104=""),"",'Calc_오픈정렬(시즌미반영)'!AB104/'Calc_오픈정렬(시즌미반영)'!$F104*100)</f>
        <v>106.00557973969109</v>
      </c>
      <c r="AC104">
        <f>IF(OR('Calc_오픈정렬(시즌미반영)'!$F104="",'Calc_오픈정렬(시즌미반영)'!AC104=""),"",'Calc_오픈정렬(시즌미반영)'!AC104/'Calc_오픈정렬(시즌미반영)'!$F104*100)</f>
        <v>100.83543828364637</v>
      </c>
      <c r="AD104">
        <f>IF(OR('Calc_오픈정렬(시즌미반영)'!$F104="",'Calc_오픈정렬(시즌미반영)'!AD104=""),"",'Calc_오픈정렬(시즌미반영)'!AD104/'Calc_오픈정렬(시즌미반영)'!$F104*100)</f>
        <v>109.1444793906613</v>
      </c>
      <c r="AE104">
        <f>IF(OR('Calc_오픈정렬(시즌미반영)'!$F104="",'Calc_오픈정렬(시즌미반영)'!AE104=""),"",'Calc_오픈정렬(시즌미반영)'!AE104/'Calc_오픈정렬(시즌미반영)'!$F104*100)</f>
        <v>113.90789876612972</v>
      </c>
      <c r="AF104">
        <f>IF(OR('Calc_오픈정렬(시즌미반영)'!$F104="",'Calc_오픈정렬(시즌미반영)'!AF104=""),"",'Calc_오픈정렬(시즌미반영)'!AF104/'Calc_오픈정렬(시즌미반영)'!$F104*100)</f>
        <v>97.205562144393113</v>
      </c>
      <c r="AG104">
        <f>IF(OR('Calc_오픈정렬(시즌미반영)'!$F104="",'Calc_오픈정렬(시즌미반영)'!AG104=""),"",'Calc_오픈정렬(시즌미반영)'!AG104/'Calc_오픈정렬(시즌미반영)'!$F104*100)</f>
        <v>119.59321024520062</v>
      </c>
      <c r="AH104">
        <f>IF(OR('Calc_오픈정렬(시즌미반영)'!$F104="",'Calc_오픈정렬(시즌미반영)'!AH104=""),"",'Calc_오픈정렬(시즌미반영)'!AH104/'Calc_오픈정렬(시즌미반영)'!$F104*100)</f>
        <v>106.51110618593154</v>
      </c>
      <c r="AI104">
        <f>IF(OR('Calc_오픈정렬(시즌미반영)'!$F104="",'Calc_오픈정렬(시즌미반영)'!AI104=""),"",'Calc_오픈정렬(시즌미반영)'!AI104/'Calc_오픈정렬(시즌미반영)'!$F104*100)</f>
        <v>131.89283110036595</v>
      </c>
      <c r="AJ104">
        <f>IF(OR('Calc_오픈정렬(시즌미반영)'!$F104="",'Calc_오픈정렬(시즌미반영)'!AJ104=""),"",'Calc_오픈정렬(시즌미반영)'!AJ104/'Calc_오픈정렬(시즌미반영)'!$F104*100)</f>
        <v>130.5708151529353</v>
      </c>
      <c r="AK104">
        <f>IF(OR('Calc_오픈정렬(시즌미반영)'!$F104="",'Calc_오픈정렬(시즌미반영)'!AK104=""),"",'Calc_오픈정렬(시즌미반영)'!AK104/'Calc_오픈정렬(시즌미반영)'!$F104*100)</f>
        <v>151.73034529080459</v>
      </c>
      <c r="AL104">
        <f>IF(OR('Calc_오픈정렬(시즌미반영)'!$F104="",'Calc_오픈정렬(시즌미반영)'!AL104=""),"",'Calc_오픈정렬(시즌미반영)'!AL104/'Calc_오픈정렬(시즌미반영)'!$F104*100)</f>
        <v>128.18377612013526</v>
      </c>
      <c r="AM104" t="str">
        <f>IF(OR('Calc_오픈정렬(시즌미반영)'!$F104="",'Calc_오픈정렬(시즌미반영)'!AM104=""),"",'Calc_오픈정렬(시즌미반영)'!AM104/'Calc_오픈정렬(시즌미반영)'!$F104*100)</f>
        <v/>
      </c>
      <c r="AN104" t="str">
        <f>IF(OR('Calc_오픈정렬(시즌미반영)'!$F104="",'Calc_오픈정렬(시즌미반영)'!AN104=""),"",'Calc_오픈정렬(시즌미반영)'!AN104/'Calc_오픈정렬(시즌미반영)'!$F104*100)</f>
        <v/>
      </c>
      <c r="AO104" t="str">
        <f>IF(OR('Calc_오픈정렬(시즌미반영)'!$F104="",'Calc_오픈정렬(시즌미반영)'!AO104=""),"",'Calc_오픈정렬(시즌미반영)'!AO104/'Calc_오픈정렬(시즌미반영)'!$F104*100)</f>
        <v/>
      </c>
      <c r="AP104" t="str">
        <f>IF(OR('Calc_오픈정렬(시즌미반영)'!$F104="",'Calc_오픈정렬(시즌미반영)'!AP104=""),"",'Calc_오픈정렬(시즌미반영)'!AP104/'Calc_오픈정렬(시즌미반영)'!$F104*100)</f>
        <v/>
      </c>
      <c r="AQ104" t="str">
        <f>IF(OR('Calc_오픈정렬(시즌미반영)'!$F104="",'Calc_오픈정렬(시즌미반영)'!AQ104=""),"",'Calc_오픈정렬(시즌미반영)'!AQ104/'Calc_오픈정렬(시즌미반영)'!$F104*100)</f>
        <v/>
      </c>
      <c r="AR104" t="str">
        <f>IF(OR('Calc_오픈정렬(시즌미반영)'!$F104="",'Calc_오픈정렬(시즌미반영)'!AR104=""),"",'Calc_오픈정렬(시즌미반영)'!AR104/'Calc_오픈정렬(시즌미반영)'!$F104*100)</f>
        <v/>
      </c>
      <c r="AS104" t="str">
        <f>IF(OR('Calc_오픈정렬(시즌미반영)'!$F104="",'Calc_오픈정렬(시즌미반영)'!AS104=""),"",'Calc_오픈정렬(시즌미반영)'!AS104/'Calc_오픈정렬(시즌미반영)'!$F104*100)</f>
        <v/>
      </c>
      <c r="AT104" t="str">
        <f>IF(OR('Calc_오픈정렬(시즌미반영)'!$F104="",'Calc_오픈정렬(시즌미반영)'!AT104=""),"",'Calc_오픈정렬(시즌미반영)'!AT104/'Calc_오픈정렬(시즌미반영)'!$F104*100)</f>
        <v/>
      </c>
      <c r="AU104" t="str">
        <f>IF(OR('Calc_오픈정렬(시즌미반영)'!$F104="",'Calc_오픈정렬(시즌미반영)'!AU104=""),"",'Calc_오픈정렬(시즌미반영)'!AU104/'Calc_오픈정렬(시즌미반영)'!$F104*100)</f>
        <v/>
      </c>
      <c r="AV104" t="str">
        <f>IF(OR('Calc_오픈정렬(시즌미반영)'!$F104="",'Calc_오픈정렬(시즌미반영)'!AV104=""),"",'Calc_오픈정렬(시즌미반영)'!AV104/'Calc_오픈정렬(시즌미반영)'!$F104*100)</f>
        <v/>
      </c>
      <c r="AW104" t="str">
        <f>IF(OR('Calc_오픈정렬(시즌미반영)'!$F104="",'Calc_오픈정렬(시즌미반영)'!AW104=""),"",'Calc_오픈정렬(시즌미반영)'!AW104/'Calc_오픈정렬(시즌미반영)'!$F104*100)</f>
        <v/>
      </c>
      <c r="AX104" t="str">
        <f>IF(OR('Calc_오픈정렬(시즌미반영)'!$F104="",'Calc_오픈정렬(시즌미반영)'!AX104=""),"",'Calc_오픈정렬(시즌미반영)'!AX104/'Calc_오픈정렬(시즌미반영)'!$F104*100)</f>
        <v/>
      </c>
      <c r="AY104" t="str">
        <f>IF(OR('Calc_오픈정렬(시즌미반영)'!$F104="",'Calc_오픈정렬(시즌미반영)'!AY104=""),"",'Calc_오픈정렬(시즌미반영)'!AY104/'Calc_오픈정렬(시즌미반영)'!$F104*100)</f>
        <v/>
      </c>
      <c r="AZ104" t="str">
        <f>IF(OR('Calc_오픈정렬(시즌미반영)'!$F104="",'Calc_오픈정렬(시즌미반영)'!AZ104=""),"",'Calc_오픈정렬(시즌미반영)'!AZ104/'Calc_오픈정렬(시즌미반영)'!$F104*100)</f>
        <v/>
      </c>
      <c r="BA104" t="str">
        <f>IF(OR('Calc_오픈정렬(시즌미반영)'!$F104="",'Calc_오픈정렬(시즌미반영)'!BA104=""),"",'Calc_오픈정렬(시즌미반영)'!BA104/'Calc_오픈정렬(시즌미반영)'!$F104*100)</f>
        <v/>
      </c>
      <c r="BB104" t="str">
        <f>IF(OR('Calc_오픈정렬(시즌미반영)'!$F104="",'Calc_오픈정렬(시즌미반영)'!BB104=""),"",'Calc_오픈정렬(시즌미반영)'!BB104/'Calc_오픈정렬(시즌미반영)'!$F104*100)</f>
        <v/>
      </c>
      <c r="BC104" t="str">
        <f>IF(OR('Calc_오픈정렬(시즌미반영)'!$F104="",'Calc_오픈정렬(시즌미반영)'!BC104=""),"",'Calc_오픈정렬(시즌미반영)'!BC104/'Calc_오픈정렬(시즌미반영)'!$F104*100)</f>
        <v/>
      </c>
      <c r="BD104" t="str">
        <f>IF(OR('Calc_오픈정렬(시즌미반영)'!$F104="",'Calc_오픈정렬(시즌미반영)'!BD104=""),"",'Calc_오픈정렬(시즌미반영)'!BD104/'Calc_오픈정렬(시즌미반영)'!$F104*100)</f>
        <v/>
      </c>
      <c r="BE104" t="str">
        <f>IF(OR('Calc_오픈정렬(시즌미반영)'!$F104="",'Calc_오픈정렬(시즌미반영)'!BE104=""),"",'Calc_오픈정렬(시즌미반영)'!BE104/'Calc_오픈정렬(시즌미반영)'!$F104*100)</f>
        <v/>
      </c>
      <c r="BF104" t="str">
        <f>IF(OR('Calc_오픈정렬(시즌미반영)'!$F104="",'Calc_오픈정렬(시즌미반영)'!BF104=""),"",'Calc_오픈정렬(시즌미반영)'!BF104/'Calc_오픈정렬(시즌미반영)'!$F104*100)</f>
        <v/>
      </c>
      <c r="BG104" t="str">
        <f>IF(OR('Calc_오픈정렬(시즌미반영)'!$F104="",'Calc_오픈정렬(시즌미반영)'!BG104=""),"",'Calc_오픈정렬(시즌미반영)'!BG104/'Calc_오픈정렬(시즌미반영)'!$F104*100)</f>
        <v/>
      </c>
      <c r="BH104" t="str">
        <f>IF(OR('Calc_오픈정렬(시즌미반영)'!$F104="",'Calc_오픈정렬(시즌미반영)'!BH104=""),"",'Calc_오픈정렬(시즌미반영)'!BH104/'Calc_오픈정렬(시즌미반영)'!$F104*100)</f>
        <v/>
      </c>
      <c r="BI104" t="str">
        <f>IF(OR('Calc_오픈정렬(시즌미반영)'!$F104="",'Calc_오픈정렬(시즌미반영)'!BI104=""),"",'Calc_오픈정렬(시즌미반영)'!BI104/'Calc_오픈정렬(시즌미반영)'!$F104*100)</f>
        <v/>
      </c>
      <c r="BJ104" t="str">
        <f>IF(OR('Calc_오픈정렬(시즌미반영)'!$F104="",'Calc_오픈정렬(시즌미반영)'!BJ104=""),"",'Calc_오픈정렬(시즌미반영)'!BJ104/'Calc_오픈정렬(시즌미반영)'!$F104*100)</f>
        <v/>
      </c>
      <c r="BK104" t="str">
        <f>IF(OR('Calc_오픈정렬(시즌미반영)'!$F104="",'Calc_오픈정렬(시즌미반영)'!BK104=""),"",'Calc_오픈정렬(시즌미반영)'!BK104/'Calc_오픈정렬(시즌미반영)'!$F104*100)</f>
        <v/>
      </c>
      <c r="BL104" t="str">
        <f>IF(OR('Calc_오픈정렬(시즌미반영)'!$F104="",'Calc_오픈정렬(시즌미반영)'!BL104=""),"",'Calc_오픈정렬(시즌미반영)'!BL104/'Calc_오픈정렬(시즌미반영)'!$F104*100)</f>
        <v/>
      </c>
      <c r="BM104" t="str">
        <f>IF(OR('Calc_오픈정렬(시즌미반영)'!$F104="",'Calc_오픈정렬(시즌미반영)'!BM104=""),"",'Calc_오픈정렬(시즌미반영)'!BM104/'Calc_오픈정렬(시즌미반영)'!$F104*100)</f>
        <v/>
      </c>
      <c r="BN104" t="str">
        <f>IF(OR('Calc_오픈정렬(시즌미반영)'!$F104="",'Calc_오픈정렬(시즌미반영)'!BN104=""),"",'Calc_오픈정렬(시즌미반영)'!BN104/'Calc_오픈정렬(시즌미반영)'!$F104*100)</f>
        <v/>
      </c>
    </row>
    <row r="105" spans="1:66" x14ac:dyDescent="0.3">
      <c r="A105" t="str">
        <f>'Calc_오픈정렬(시즌미반영)'!A105</f>
        <v>(1094) #숙명여대정문점</v>
      </c>
      <c r="B105" t="str">
        <f>'Calc_오픈정렬(시즌미반영)'!B105</f>
        <v>150-1</v>
      </c>
      <c r="C105">
        <f>'Calc_오픈정렬(시즌미반영)'!C105</f>
        <v>1</v>
      </c>
      <c r="D105" t="str">
        <f>'Calc_오픈정렬(시즌미반영)'!D105</f>
        <v>1</v>
      </c>
      <c r="E105" s="1">
        <f>'Calc_오픈정렬(시즌미반영)'!E105</f>
        <v>45261</v>
      </c>
      <c r="F105">
        <f>'Calc_오픈정렬(시즌미반영)'!F105</f>
        <v>4345856.666666667</v>
      </c>
      <c r="G105">
        <f>IF(OR('Calc_오픈정렬(시즌미반영)'!$F105="",'Calc_오픈정렬(시즌미반영)'!G105=""),"",'Calc_오픈정렬(시즌미반영)'!G105/'Calc_오픈정렬(시즌미반영)'!$F105*100)</f>
        <v>75.851098019032676</v>
      </c>
      <c r="H105">
        <f>IF(OR('Calc_오픈정렬(시즌미반영)'!$F105="",'Calc_오픈정렬(시즌미반영)'!H105=""),"",'Calc_오픈정렬(시즌미반영)'!H105/'Calc_오픈정렬(시즌미반영)'!$F105*100)</f>
        <v>68.125808720490085</v>
      </c>
      <c r="I105">
        <f>IF(OR('Calc_오픈정렬(시즌미반영)'!$F105="",'Calc_오픈정렬(시즌미반영)'!I105=""),"",'Calc_오픈정렬(시즌미반영)'!I105/'Calc_오픈정렬(시즌미반영)'!$F105*100)</f>
        <v>71.121765789176962</v>
      </c>
      <c r="J105">
        <f>IF(OR('Calc_오픈정렬(시즌미반영)'!$F105="",'Calc_오픈정렬(시즌미반영)'!J105=""),"",'Calc_오픈정렬(시즌미반영)'!J105/'Calc_오픈정렬(시즌미반영)'!$F105*100)</f>
        <v>90.285536338443421</v>
      </c>
      <c r="K105">
        <f>IF(OR('Calc_오픈정렬(시즌미반영)'!$F105="",'Calc_오픈정렬(시즌미반영)'!K105=""),"",'Calc_오픈정렬(시즌미반영)'!K105/'Calc_오픈정렬(시즌미반영)'!$F105*100)</f>
        <v>98.95011110199215</v>
      </c>
      <c r="L105">
        <f>IF(OR('Calc_오픈정렬(시즌미반영)'!$F105="",'Calc_오픈정렬(시즌미반영)'!L105=""),"",'Calc_오픈정렬(시즌미반영)'!L105/'Calc_오픈정렬(시즌미반영)'!$F105*100)</f>
        <v>95.239680400565447</v>
      </c>
      <c r="M105">
        <f>IF(OR('Calc_오픈정렬(시즌미반영)'!$F105="",'Calc_오픈정렬(시즌미반영)'!M105=""),"",'Calc_오픈정렬(시즌미반영)'!M105/'Calc_오픈정렬(시즌미반영)'!$F105*100)</f>
        <v>104.9620443073364</v>
      </c>
      <c r="N105">
        <f>IF(OR('Calc_오픈정렬(시즌미반영)'!$F105="",'Calc_오픈정렬(시즌미반영)'!N105=""),"",'Calc_오픈정렬(시즌미반영)'!N105/'Calc_오픈정렬(시즌미반영)'!$F105*100)</f>
        <v>108.16486507838501</v>
      </c>
      <c r="O105">
        <f>IF(OR('Calc_오픈정렬(시즌미반영)'!$F105="",'Calc_오픈정렬(시즌미반영)'!O105=""),"",'Calc_오픈정렬(시즌미반영)'!O105/'Calc_오픈정렬(시즌미반영)'!$F105*100)</f>
        <v>102.39776277327752</v>
      </c>
      <c r="P105">
        <f>IF(OR('Calc_오픈정렬(시즌미반영)'!$F105="",'Calc_오픈정렬(시즌미반영)'!P105=""),"",'Calc_오픈정렬(시즌미반영)'!P105/'Calc_오픈정렬(시즌미반영)'!$F105*100)</f>
        <v>102.69206608286665</v>
      </c>
      <c r="Q105">
        <f>IF(OR('Calc_오픈정렬(시즌미반영)'!$F105="",'Calc_오픈정렬(시즌미반영)'!Q105=""),"",'Calc_오픈정렬(시즌미반영)'!Q105/'Calc_오픈정렬(시즌미반영)'!$F105*100)</f>
        <v>119.57642413425201</v>
      </c>
      <c r="R105">
        <f>IF(OR('Calc_오픈정렬(시즌미반영)'!$F105="",'Calc_오픈정렬(시즌미반영)'!R105=""),"",'Calc_오픈정렬(시즌미반영)'!R105/'Calc_오픈정렬(시즌미반영)'!$F105*100)</f>
        <v>105.77523265455142</v>
      </c>
      <c r="S105">
        <f>IF(OR('Calc_오픈정렬(시즌미반영)'!$F105="",'Calc_오픈정렬(시즌미반영)'!S105=""),"",'Calc_오픈정렬(시즌미반영)'!S105/'Calc_오픈정렬(시즌미반영)'!$F105*100)</f>
        <v>114.58983537576404</v>
      </c>
      <c r="T105">
        <f>IF(OR('Calc_오픈정렬(시즌미반영)'!$F105="",'Calc_오픈정렬(시즌미반영)'!T105=""),"",'Calc_오픈정렬(시즌미반영)'!T105/'Calc_오픈정렬(시즌미반영)'!$F105*100)</f>
        <v>99.618563888822834</v>
      </c>
      <c r="U105">
        <f>IF(OR('Calc_오픈정렬(시즌미반영)'!$F105="",'Calc_오픈정렬(시즌미반영)'!U105=""),"",'Calc_오픈정렬(시즌미반영)'!U105/'Calc_오픈정렬(시즌미반영)'!$F105*100)</f>
        <v>99.072296447881001</v>
      </c>
      <c r="V105">
        <f>IF(OR('Calc_오픈정렬(시즌미반영)'!$F105="",'Calc_오픈정렬(시즌미반영)'!V105=""),"",'Calc_오픈정렬(시즌미반영)'!V105/'Calc_오픈정렬(시즌미반영)'!$F105*100)</f>
        <v>108.39658003753767</v>
      </c>
      <c r="W105">
        <f>IF(OR('Calc_오픈정렬(시즌미반영)'!$F105="",'Calc_오픈정렬(시즌미반영)'!W105=""),"",'Calc_오픈정렬(시즌미반영)'!W105/'Calc_오픈정렬(시즌미반영)'!$F105*100)</f>
        <v>110.71096837830976</v>
      </c>
      <c r="X105">
        <f>IF(OR('Calc_오픈정렬(시즌미반영)'!$F105="",'Calc_오픈정렬(시즌미반영)'!X105=""),"",'Calc_오픈정렬(시즌미반영)'!X105/'Calc_오픈정렬(시즌미반영)'!$F105*100)</f>
        <v>125.23422693032519</v>
      </c>
      <c r="Y105">
        <f>IF(OR('Calc_오픈정렬(시즌미반영)'!$F105="",'Calc_오픈정렬(시즌미반영)'!Y105=""),"",'Calc_오픈정렬(시즌미반영)'!Y105/'Calc_오픈정렬(시즌미반영)'!$F105*100)</f>
        <v>117.35821936143007</v>
      </c>
      <c r="Z105">
        <f>IF(OR('Calc_오픈정렬(시즌미반영)'!$F105="",'Calc_오픈정렬(시즌미반영)'!Z105=""),"",'Calc_오픈정렬(시즌미반영)'!Z105/'Calc_오픈정렬(시즌미반영)'!$F105*100)</f>
        <v>114.81464720803032</v>
      </c>
      <c r="AA105">
        <f>IF(OR('Calc_오픈정렬(시즌미반영)'!$F105="",'Calc_오픈정렬(시즌미반영)'!AA105=""),"",'Calc_오픈정렬(시즌미반영)'!AA105/'Calc_오픈정렬(시즌미반영)'!$F105*100)</f>
        <v>107.56567366464762</v>
      </c>
      <c r="AB105">
        <f>IF(OR('Calc_오픈정렬(시즌미반영)'!$F105="",'Calc_오픈정렬(시즌미반영)'!AB105=""),"",'Calc_오픈정렬(시즌미반영)'!AB105/'Calc_오픈정렬(시즌미반영)'!$F105*100)</f>
        <v>110.88538738430552</v>
      </c>
      <c r="AC105">
        <f>IF(OR('Calc_오픈정렬(시즌미반영)'!$F105="",'Calc_오픈정렬(시즌미반영)'!AC105=""),"",'Calc_오픈정렬(시즌미반영)'!AC105/'Calc_오픈정렬(시즌미반영)'!$F105*100)</f>
        <v>138.87526586626188</v>
      </c>
      <c r="AD105">
        <f>IF(OR('Calc_오픈정렬(시즌미반영)'!$F105="",'Calc_오픈정렬(시즌미반영)'!AD105=""),"",'Calc_오픈정렬(시즌미반영)'!AD105/'Calc_오픈정렬(시즌미반영)'!$F105*100)</f>
        <v>111.91372318614587</v>
      </c>
      <c r="AE105">
        <f>IF(OR('Calc_오픈정렬(시즌미반영)'!$F105="",'Calc_오픈정렬(시즌미반영)'!AE105=""),"",'Calc_오픈정렬(시즌미반영)'!AE105/'Calc_오픈정렬(시즌미반영)'!$F105*100)</f>
        <v>106.76376042468037</v>
      </c>
      <c r="AF105">
        <f>IF(OR('Calc_오픈정렬(시즌미반영)'!$F105="",'Calc_오픈정렬(시즌미반영)'!AF105=""),"",'Calc_오픈정렬(시즌미반영)'!AF105/'Calc_오픈정렬(시즌미반영)'!$F105*100)</f>
        <v>106.23083902905219</v>
      </c>
      <c r="AG105">
        <f>IF(OR('Calc_오픈정렬(시즌미반영)'!$F105="",'Calc_오픈정렬(시즌미반영)'!AG105=""),"",'Calc_오픈정렬(시즌미반영)'!AG105/'Calc_오픈정렬(시즌미반영)'!$F105*100)</f>
        <v>93.56797317291489</v>
      </c>
      <c r="AH105">
        <f>IF(OR('Calc_오픈정렬(시즌미반영)'!$F105="",'Calc_오픈정렬(시즌미반영)'!AH105=""),"",'Calc_오픈정렬(시즌미반영)'!AH105/'Calc_오픈정렬(시즌미반영)'!$F105*100)</f>
        <v>102.25924002709093</v>
      </c>
      <c r="AI105">
        <f>IF(OR('Calc_오픈정렬(시즌미반영)'!$F105="",'Calc_오픈정렬(시즌미반영)'!AI105=""),"",'Calc_오픈정렬(시즌미반영)'!AI105/'Calc_오픈정렬(시즌미반영)'!$F105*100)</f>
        <v>111.88795151243673</v>
      </c>
      <c r="AJ105">
        <f>IF(OR('Calc_오픈정렬(시즌미반영)'!$F105="",'Calc_오픈정렬(시즌미반영)'!AJ105=""),"",'Calc_오픈정렬(시즌미반영)'!AJ105/'Calc_오픈정렬(시즌미반영)'!$F105*100)</f>
        <v>118.26966221466115</v>
      </c>
      <c r="AK105">
        <f>IF(OR('Calc_오픈정렬(시즌미반영)'!$F105="",'Calc_오픈정렬(시즌미반영)'!AK105=""),"",'Calc_오픈정렬(시즌미반영)'!AK105/'Calc_오픈정렬(시즌미반영)'!$F105*100)</f>
        <v>106.95796839441705</v>
      </c>
      <c r="AL105" t="str">
        <f>IF(OR('Calc_오픈정렬(시즌미반영)'!$F105="",'Calc_오픈정렬(시즌미반영)'!AL105=""),"",'Calc_오픈정렬(시즌미반영)'!AL105/'Calc_오픈정렬(시즌미반영)'!$F105*100)</f>
        <v/>
      </c>
      <c r="AM105" t="str">
        <f>IF(OR('Calc_오픈정렬(시즌미반영)'!$F105="",'Calc_오픈정렬(시즌미반영)'!AM105=""),"",'Calc_오픈정렬(시즌미반영)'!AM105/'Calc_오픈정렬(시즌미반영)'!$F105*100)</f>
        <v/>
      </c>
      <c r="AN105" t="str">
        <f>IF(OR('Calc_오픈정렬(시즌미반영)'!$F105="",'Calc_오픈정렬(시즌미반영)'!AN105=""),"",'Calc_오픈정렬(시즌미반영)'!AN105/'Calc_오픈정렬(시즌미반영)'!$F105*100)</f>
        <v/>
      </c>
      <c r="AO105" t="str">
        <f>IF(OR('Calc_오픈정렬(시즌미반영)'!$F105="",'Calc_오픈정렬(시즌미반영)'!AO105=""),"",'Calc_오픈정렬(시즌미반영)'!AO105/'Calc_오픈정렬(시즌미반영)'!$F105*100)</f>
        <v/>
      </c>
      <c r="AP105" t="str">
        <f>IF(OR('Calc_오픈정렬(시즌미반영)'!$F105="",'Calc_오픈정렬(시즌미반영)'!AP105=""),"",'Calc_오픈정렬(시즌미반영)'!AP105/'Calc_오픈정렬(시즌미반영)'!$F105*100)</f>
        <v/>
      </c>
      <c r="AQ105" t="str">
        <f>IF(OR('Calc_오픈정렬(시즌미반영)'!$F105="",'Calc_오픈정렬(시즌미반영)'!AQ105=""),"",'Calc_오픈정렬(시즌미반영)'!AQ105/'Calc_오픈정렬(시즌미반영)'!$F105*100)</f>
        <v/>
      </c>
      <c r="AR105" t="str">
        <f>IF(OR('Calc_오픈정렬(시즌미반영)'!$F105="",'Calc_오픈정렬(시즌미반영)'!AR105=""),"",'Calc_오픈정렬(시즌미반영)'!AR105/'Calc_오픈정렬(시즌미반영)'!$F105*100)</f>
        <v/>
      </c>
      <c r="AS105" t="str">
        <f>IF(OR('Calc_오픈정렬(시즌미반영)'!$F105="",'Calc_오픈정렬(시즌미반영)'!AS105=""),"",'Calc_오픈정렬(시즌미반영)'!AS105/'Calc_오픈정렬(시즌미반영)'!$F105*100)</f>
        <v/>
      </c>
      <c r="AT105" t="str">
        <f>IF(OR('Calc_오픈정렬(시즌미반영)'!$F105="",'Calc_오픈정렬(시즌미반영)'!AT105=""),"",'Calc_오픈정렬(시즌미반영)'!AT105/'Calc_오픈정렬(시즌미반영)'!$F105*100)</f>
        <v/>
      </c>
      <c r="AU105" t="str">
        <f>IF(OR('Calc_오픈정렬(시즌미반영)'!$F105="",'Calc_오픈정렬(시즌미반영)'!AU105=""),"",'Calc_오픈정렬(시즌미반영)'!AU105/'Calc_오픈정렬(시즌미반영)'!$F105*100)</f>
        <v/>
      </c>
      <c r="AV105" t="str">
        <f>IF(OR('Calc_오픈정렬(시즌미반영)'!$F105="",'Calc_오픈정렬(시즌미반영)'!AV105=""),"",'Calc_오픈정렬(시즌미반영)'!AV105/'Calc_오픈정렬(시즌미반영)'!$F105*100)</f>
        <v/>
      </c>
      <c r="AW105" t="str">
        <f>IF(OR('Calc_오픈정렬(시즌미반영)'!$F105="",'Calc_오픈정렬(시즌미반영)'!AW105=""),"",'Calc_오픈정렬(시즌미반영)'!AW105/'Calc_오픈정렬(시즌미반영)'!$F105*100)</f>
        <v/>
      </c>
      <c r="AX105" t="str">
        <f>IF(OR('Calc_오픈정렬(시즌미반영)'!$F105="",'Calc_오픈정렬(시즌미반영)'!AX105=""),"",'Calc_오픈정렬(시즌미반영)'!AX105/'Calc_오픈정렬(시즌미반영)'!$F105*100)</f>
        <v/>
      </c>
      <c r="AY105" t="str">
        <f>IF(OR('Calc_오픈정렬(시즌미반영)'!$F105="",'Calc_오픈정렬(시즌미반영)'!AY105=""),"",'Calc_오픈정렬(시즌미반영)'!AY105/'Calc_오픈정렬(시즌미반영)'!$F105*100)</f>
        <v/>
      </c>
      <c r="AZ105" t="str">
        <f>IF(OR('Calc_오픈정렬(시즌미반영)'!$F105="",'Calc_오픈정렬(시즌미반영)'!AZ105=""),"",'Calc_오픈정렬(시즌미반영)'!AZ105/'Calc_오픈정렬(시즌미반영)'!$F105*100)</f>
        <v/>
      </c>
      <c r="BA105" t="str">
        <f>IF(OR('Calc_오픈정렬(시즌미반영)'!$F105="",'Calc_오픈정렬(시즌미반영)'!BA105=""),"",'Calc_오픈정렬(시즌미반영)'!BA105/'Calc_오픈정렬(시즌미반영)'!$F105*100)</f>
        <v/>
      </c>
      <c r="BB105" t="str">
        <f>IF(OR('Calc_오픈정렬(시즌미반영)'!$F105="",'Calc_오픈정렬(시즌미반영)'!BB105=""),"",'Calc_오픈정렬(시즌미반영)'!BB105/'Calc_오픈정렬(시즌미반영)'!$F105*100)</f>
        <v/>
      </c>
      <c r="BC105" t="str">
        <f>IF(OR('Calc_오픈정렬(시즌미반영)'!$F105="",'Calc_오픈정렬(시즌미반영)'!BC105=""),"",'Calc_오픈정렬(시즌미반영)'!BC105/'Calc_오픈정렬(시즌미반영)'!$F105*100)</f>
        <v/>
      </c>
      <c r="BD105" t="str">
        <f>IF(OR('Calc_오픈정렬(시즌미반영)'!$F105="",'Calc_오픈정렬(시즌미반영)'!BD105=""),"",'Calc_오픈정렬(시즌미반영)'!BD105/'Calc_오픈정렬(시즌미반영)'!$F105*100)</f>
        <v/>
      </c>
      <c r="BE105" t="str">
        <f>IF(OR('Calc_오픈정렬(시즌미반영)'!$F105="",'Calc_오픈정렬(시즌미반영)'!BE105=""),"",'Calc_오픈정렬(시즌미반영)'!BE105/'Calc_오픈정렬(시즌미반영)'!$F105*100)</f>
        <v/>
      </c>
      <c r="BF105" t="str">
        <f>IF(OR('Calc_오픈정렬(시즌미반영)'!$F105="",'Calc_오픈정렬(시즌미반영)'!BF105=""),"",'Calc_오픈정렬(시즌미반영)'!BF105/'Calc_오픈정렬(시즌미반영)'!$F105*100)</f>
        <v/>
      </c>
      <c r="BG105" t="str">
        <f>IF(OR('Calc_오픈정렬(시즌미반영)'!$F105="",'Calc_오픈정렬(시즌미반영)'!BG105=""),"",'Calc_오픈정렬(시즌미반영)'!BG105/'Calc_오픈정렬(시즌미반영)'!$F105*100)</f>
        <v/>
      </c>
      <c r="BH105" t="str">
        <f>IF(OR('Calc_오픈정렬(시즌미반영)'!$F105="",'Calc_오픈정렬(시즌미반영)'!BH105=""),"",'Calc_오픈정렬(시즌미반영)'!BH105/'Calc_오픈정렬(시즌미반영)'!$F105*100)</f>
        <v/>
      </c>
      <c r="BI105" t="str">
        <f>IF(OR('Calc_오픈정렬(시즌미반영)'!$F105="",'Calc_오픈정렬(시즌미반영)'!BI105=""),"",'Calc_오픈정렬(시즌미반영)'!BI105/'Calc_오픈정렬(시즌미반영)'!$F105*100)</f>
        <v/>
      </c>
      <c r="BJ105" t="str">
        <f>IF(OR('Calc_오픈정렬(시즌미반영)'!$F105="",'Calc_오픈정렬(시즌미반영)'!BJ105=""),"",'Calc_오픈정렬(시즌미반영)'!BJ105/'Calc_오픈정렬(시즌미반영)'!$F105*100)</f>
        <v/>
      </c>
      <c r="BK105" t="str">
        <f>IF(OR('Calc_오픈정렬(시즌미반영)'!$F105="",'Calc_오픈정렬(시즌미반영)'!BK105=""),"",'Calc_오픈정렬(시즌미반영)'!BK105/'Calc_오픈정렬(시즌미반영)'!$F105*100)</f>
        <v/>
      </c>
      <c r="BL105" t="str">
        <f>IF(OR('Calc_오픈정렬(시즌미반영)'!$F105="",'Calc_오픈정렬(시즌미반영)'!BL105=""),"",'Calc_오픈정렬(시즌미반영)'!BL105/'Calc_오픈정렬(시즌미반영)'!$F105*100)</f>
        <v/>
      </c>
      <c r="BM105" t="str">
        <f>IF(OR('Calc_오픈정렬(시즌미반영)'!$F105="",'Calc_오픈정렬(시즌미반영)'!BM105=""),"",'Calc_오픈정렬(시즌미반영)'!BM105/'Calc_오픈정렬(시즌미반영)'!$F105*100)</f>
        <v/>
      </c>
      <c r="BN105" t="str">
        <f>IF(OR('Calc_오픈정렬(시즌미반영)'!$F105="",'Calc_오픈정렬(시즌미반영)'!BN105=""),"",'Calc_오픈정렬(시즌미반영)'!BN105/'Calc_오픈정렬(시즌미반영)'!$F105*100)</f>
        <v/>
      </c>
    </row>
    <row r="106" spans="1:66" x14ac:dyDescent="0.3">
      <c r="A106" t="str">
        <f>'Calc_오픈정렬(시즌미반영)'!A106</f>
        <v>(1095) #상도역점</v>
      </c>
      <c r="B106" t="str">
        <f>'Calc_오픈정렬(시즌미반영)'!B106</f>
        <v>150-2</v>
      </c>
      <c r="C106">
        <f>'Calc_오픈정렬(시즌미반영)'!C106</f>
        <v>2</v>
      </c>
      <c r="D106" t="str">
        <f>'Calc_오픈정렬(시즌미반영)'!D106</f>
        <v>2</v>
      </c>
      <c r="E106" s="1">
        <f>'Calc_오픈정렬(시즌미반영)'!E106</f>
        <v>45261</v>
      </c>
      <c r="F106">
        <f>'Calc_오픈정렬(시즌미반영)'!F106</f>
        <v>4513456.666666667</v>
      </c>
      <c r="G106">
        <f>IF(OR('Calc_오픈정렬(시즌미반영)'!$F106="",'Calc_오픈정렬(시즌미반영)'!G106=""),"",'Calc_오픈정렬(시즌미반영)'!G106/'Calc_오픈정렬(시즌미반영)'!$F106*100)</f>
        <v>58.446999601931118</v>
      </c>
      <c r="H106">
        <f>IF(OR('Calc_오픈정렬(시즌미반영)'!$F106="",'Calc_오픈정렬(시즌미반영)'!H106=""),"",'Calc_오픈정렬(시즌미반영)'!H106/'Calc_오픈정렬(시즌미반영)'!$F106*100)</f>
        <v>60.548050016358488</v>
      </c>
      <c r="I106">
        <f>IF(OR('Calc_오픈정렬(시즌미반영)'!$F106="",'Calc_오픈정렬(시즌미반영)'!I106=""),"",'Calc_오픈정렬(시즌미반영)'!I106/'Calc_오픈정렬(시즌미반영)'!$F106*100)</f>
        <v>78.178661292121248</v>
      </c>
      <c r="J106">
        <f>IF(OR('Calc_오픈정렬(시즌미반영)'!$F106="",'Calc_오픈정렬(시즌미반영)'!J106=""),"",'Calc_오픈정렬(시즌미반영)'!J106/'Calc_오픈정렬(시즌미반영)'!$F106*100)</f>
        <v>95.353524312851121</v>
      </c>
      <c r="K106">
        <f>IF(OR('Calc_오픈정렬(시즌미반영)'!$F106="",'Calc_오픈정렬(시즌미반영)'!K106=""),"",'Calc_오픈정렬(시즌미반영)'!K106/'Calc_오픈정렬(시즌미반영)'!$F106*100)</f>
        <v>96.176840071578539</v>
      </c>
      <c r="L106">
        <f>IF(OR('Calc_오픈정렬(시즌미반영)'!$F106="",'Calc_오픈정렬(시즌미반영)'!L106=""),"",'Calc_오픈정렬(시즌미반영)'!L106/'Calc_오픈정렬(시즌미반영)'!$F106*100)</f>
        <v>100.46313357759055</v>
      </c>
      <c r="M106">
        <f>IF(OR('Calc_오픈정렬(시즌미반영)'!$F106="",'Calc_오픈정렬(시즌미반영)'!M106=""),"",'Calc_오픈정렬(시즌미반영)'!M106/'Calc_오픈정렬(시즌미반영)'!$F106*100)</f>
        <v>105.55435338916143</v>
      </c>
      <c r="N106">
        <f>IF(OR('Calc_오픈정렬(시즌미반영)'!$F106="",'Calc_오픈정렬(시즌미반영)'!N106=""),"",'Calc_오픈정렬(시즌미반영)'!N106/'Calc_오픈정렬(시즌미반영)'!$F106*100)</f>
        <v>99.338496658510806</v>
      </c>
      <c r="O106">
        <f>IF(OR('Calc_오픈정렬(시즌미반영)'!$F106="",'Calc_오픈정렬(시즌미반영)'!O106=""),"",'Calc_오픈정렬(시즌미반영)'!O106/'Calc_오픈정렬(시즌미반영)'!$F106*100)</f>
        <v>103.11365199030749</v>
      </c>
      <c r="P106">
        <f>IF(OR('Calc_오픈정렬(시즌미반영)'!$F106="",'Calc_오픈정렬(시즌미반영)'!P106=""),"",'Calc_오픈정렬(시즌미반영)'!P106/'Calc_오픈정렬(시즌미반영)'!$F106*100)</f>
        <v>110.44461857393853</v>
      </c>
      <c r="Q106">
        <f>IF(OR('Calc_오픈정렬(시즌미반영)'!$F106="",'Calc_오픈정렬(시즌미반영)'!Q106=""),"",'Calc_오픈정렬(시즌미반영)'!Q106/'Calc_오픈정렬(시즌미반영)'!$F106*100)</f>
        <v>120.03106266667749</v>
      </c>
      <c r="R106">
        <f>IF(OR('Calc_오픈정렬(시즌미반영)'!$F106="",'Calc_오픈정렬(시즌미반영)'!R106=""),"",'Calc_오픈정렬(시즌미반영)'!R106/'Calc_오픈정렬(시즌미반영)'!$F106*100)</f>
        <v>116.76615927038921</v>
      </c>
      <c r="S106">
        <f>IF(OR('Calc_오픈정렬(시즌미반영)'!$F106="",'Calc_오픈정렬(시즌미반영)'!S106=""),"",'Calc_오픈정렬(시즌미반영)'!S106/'Calc_오픈정렬(시즌미반영)'!$F106*100)</f>
        <v>113.26307922161654</v>
      </c>
      <c r="T106">
        <f>IF(OR('Calc_오픈정렬(시즌미반영)'!$F106="",'Calc_오픈정렬(시즌미반영)'!T106=""),"",'Calc_오픈정렬(시즌미반영)'!T106/'Calc_오픈정렬(시즌미반영)'!$F106*100)</f>
        <v>96.696175953832864</v>
      </c>
      <c r="U106">
        <f>IF(OR('Calc_오픈정렬(시즌미반영)'!$F106="",'Calc_오픈정렬(시즌미반영)'!U106=""),"",'Calc_오픈정렬(시즌미반영)'!U106/'Calc_오픈정렬(시즌미반영)'!$F106*100)</f>
        <v>93.899871273827813</v>
      </c>
      <c r="V106">
        <f>IF(OR('Calc_오픈정렬(시즌미반영)'!$F106="",'Calc_오픈정렬(시즌미반영)'!V106=""),"",'Calc_오픈정렬(시즌미반영)'!V106/'Calc_오픈정렬(시즌미반영)'!$F106*100)</f>
        <v>131.77682736882375</v>
      </c>
      <c r="W106">
        <f>IF(OR('Calc_오픈정렬(시즌미반영)'!$F106="",'Calc_오픈정렬(시즌미반영)'!W106=""),"",'Calc_오픈정렬(시즌미반영)'!W106/'Calc_오픈정렬(시즌미반영)'!$F106*100)</f>
        <v>116.41919681663056</v>
      </c>
      <c r="X106">
        <f>IF(OR('Calc_오픈정렬(시즌미반영)'!$F106="",'Calc_오픈정렬(시즌미반영)'!X106=""),"",'Calc_오픈정렬(시즌미반영)'!X106/'Calc_오픈정렬(시즌미반영)'!$F106*100)</f>
        <v>142.29803173768516</v>
      </c>
      <c r="Y106">
        <f>IF(OR('Calc_오픈정렬(시즌미반영)'!$F106="",'Calc_오픈정렬(시즌미반영)'!Y106=""),"",'Calc_오픈정렬(시즌미반영)'!Y106/'Calc_오픈정렬(시즌미반영)'!$F106*100)</f>
        <v>120.05476955208756</v>
      </c>
      <c r="Z106">
        <f>IF(OR('Calc_오픈정렬(시즌미반영)'!$F106="",'Calc_오픈정렬(시즌미반영)'!Z106=""),"",'Calc_오픈정렬(시즌미반영)'!Z106/'Calc_오픈정렬(시즌미반영)'!$F106*100)</f>
        <v>120.50143386037455</v>
      </c>
      <c r="AA106">
        <f>IF(OR('Calc_오픈정렬(시즌미반영)'!$F106="",'Calc_오픈정렬(시즌미반영)'!AA106=""),"",'Calc_오픈정렬(시즌미반영)'!AA106/'Calc_오픈정렬(시즌미반영)'!$F106*100)</f>
        <v>127.83306512303578</v>
      </c>
      <c r="AB106">
        <f>IF(OR('Calc_오픈정렬(시즌미반영)'!$F106="",'Calc_오픈정렬(시즌미반영)'!AB106=""),"",'Calc_오픈정렬(시즌미반영)'!AB106/'Calc_오픈정렬(시즌미반영)'!$F106*100)</f>
        <v>127.84214906978168</v>
      </c>
      <c r="AC106">
        <f>IF(OR('Calc_오픈정렬(시즌미반영)'!$F106="",'Calc_오픈정렬(시즌미반영)'!AC106=""),"",'Calc_오픈정렬(시즌미반영)'!AC106/'Calc_오픈정렬(시즌미반영)'!$F106*100)</f>
        <v>149.15375281473104</v>
      </c>
      <c r="AD106">
        <f>IF(OR('Calc_오픈정렬(시즌미반영)'!$F106="",'Calc_오픈정렬(시즌미반영)'!AD106=""),"",'Calc_오픈정렬(시즌미반영)'!AD106/'Calc_오픈정렬(시즌미반영)'!$F106*100)</f>
        <v>137.58700833138238</v>
      </c>
      <c r="AE106">
        <f>IF(OR('Calc_오픈정렬(시즌미반영)'!$F106="",'Calc_오픈정렬(시즌미반영)'!AE106=""),"",'Calc_오픈정렬(시즌미반영)'!AE106/'Calc_오픈정렬(시즌미반영)'!$F106*100)</f>
        <v>125.77145233106629</v>
      </c>
      <c r="AF106">
        <f>IF(OR('Calc_오픈정렬(시즌미반영)'!$F106="",'Calc_오픈정렬(시즌미반영)'!AF106=""),"",'Calc_오픈정렬(시즌미반영)'!AF106/'Calc_오픈정렬(시즌미반영)'!$F106*100)</f>
        <v>136.4929466476913</v>
      </c>
      <c r="AG106">
        <f>IF(OR('Calc_오픈정렬(시즌미반영)'!$F106="",'Calc_오픈정렬(시즌미반영)'!AG106=""),"",'Calc_오픈정렬(시즌미반영)'!AG106/'Calc_오픈정렬(시즌미반영)'!$F106*100)</f>
        <v>111.43033757570878</v>
      </c>
      <c r="AH106">
        <f>IF(OR('Calc_오픈정렬(시즌미반영)'!$F106="",'Calc_오픈정렬(시즌미반영)'!AH106=""),"",'Calc_오픈정렬(시즌미반영)'!AH106/'Calc_오픈정렬(시즌미반영)'!$F106*100)</f>
        <v>129.64054896579634</v>
      </c>
      <c r="AI106">
        <f>IF(OR('Calc_오픈정렬(시즌미반영)'!$F106="",'Calc_오픈정렬(시즌미반영)'!AI106=""),"",'Calc_오픈정렬(시즌미반영)'!AI106/'Calc_오픈정렬(시즌미반영)'!$F106*100)</f>
        <v>129.81026367817125</v>
      </c>
      <c r="AJ106">
        <f>IF(OR('Calc_오픈정렬(시즌미반영)'!$F106="",'Calc_오픈정렬(시즌미반영)'!AJ106=""),"",'Calc_오픈정렬(시즌미반영)'!AJ106/'Calc_오픈정렬(시즌미반영)'!$F106*100)</f>
        <v>165.61253496027064</v>
      </c>
      <c r="AK106">
        <f>IF(OR('Calc_오픈정렬(시즌미반영)'!$F106="",'Calc_오픈정렬(시즌미반영)'!AK106=""),"",'Calc_오픈정렬(시즌미반영)'!AK106/'Calc_오픈정렬(시즌미반영)'!$F106*100)</f>
        <v>138.97707374318426</v>
      </c>
      <c r="AL106" t="str">
        <f>IF(OR('Calc_오픈정렬(시즌미반영)'!$F106="",'Calc_오픈정렬(시즌미반영)'!AL106=""),"",'Calc_오픈정렬(시즌미반영)'!AL106/'Calc_오픈정렬(시즌미반영)'!$F106*100)</f>
        <v/>
      </c>
      <c r="AM106" t="str">
        <f>IF(OR('Calc_오픈정렬(시즌미반영)'!$F106="",'Calc_오픈정렬(시즌미반영)'!AM106=""),"",'Calc_오픈정렬(시즌미반영)'!AM106/'Calc_오픈정렬(시즌미반영)'!$F106*100)</f>
        <v/>
      </c>
      <c r="AN106" t="str">
        <f>IF(OR('Calc_오픈정렬(시즌미반영)'!$F106="",'Calc_오픈정렬(시즌미반영)'!AN106=""),"",'Calc_오픈정렬(시즌미반영)'!AN106/'Calc_오픈정렬(시즌미반영)'!$F106*100)</f>
        <v/>
      </c>
      <c r="AO106" t="str">
        <f>IF(OR('Calc_오픈정렬(시즌미반영)'!$F106="",'Calc_오픈정렬(시즌미반영)'!AO106=""),"",'Calc_오픈정렬(시즌미반영)'!AO106/'Calc_오픈정렬(시즌미반영)'!$F106*100)</f>
        <v/>
      </c>
      <c r="AP106" t="str">
        <f>IF(OR('Calc_오픈정렬(시즌미반영)'!$F106="",'Calc_오픈정렬(시즌미반영)'!AP106=""),"",'Calc_오픈정렬(시즌미반영)'!AP106/'Calc_오픈정렬(시즌미반영)'!$F106*100)</f>
        <v/>
      </c>
      <c r="AQ106" t="str">
        <f>IF(OR('Calc_오픈정렬(시즌미반영)'!$F106="",'Calc_오픈정렬(시즌미반영)'!AQ106=""),"",'Calc_오픈정렬(시즌미반영)'!AQ106/'Calc_오픈정렬(시즌미반영)'!$F106*100)</f>
        <v/>
      </c>
      <c r="AR106" t="str">
        <f>IF(OR('Calc_오픈정렬(시즌미반영)'!$F106="",'Calc_오픈정렬(시즌미반영)'!AR106=""),"",'Calc_오픈정렬(시즌미반영)'!AR106/'Calc_오픈정렬(시즌미반영)'!$F106*100)</f>
        <v/>
      </c>
      <c r="AS106" t="str">
        <f>IF(OR('Calc_오픈정렬(시즌미반영)'!$F106="",'Calc_오픈정렬(시즌미반영)'!AS106=""),"",'Calc_오픈정렬(시즌미반영)'!AS106/'Calc_오픈정렬(시즌미반영)'!$F106*100)</f>
        <v/>
      </c>
      <c r="AT106" t="str">
        <f>IF(OR('Calc_오픈정렬(시즌미반영)'!$F106="",'Calc_오픈정렬(시즌미반영)'!AT106=""),"",'Calc_오픈정렬(시즌미반영)'!AT106/'Calc_오픈정렬(시즌미반영)'!$F106*100)</f>
        <v/>
      </c>
      <c r="AU106" t="str">
        <f>IF(OR('Calc_오픈정렬(시즌미반영)'!$F106="",'Calc_오픈정렬(시즌미반영)'!AU106=""),"",'Calc_오픈정렬(시즌미반영)'!AU106/'Calc_오픈정렬(시즌미반영)'!$F106*100)</f>
        <v/>
      </c>
      <c r="AV106" t="str">
        <f>IF(OR('Calc_오픈정렬(시즌미반영)'!$F106="",'Calc_오픈정렬(시즌미반영)'!AV106=""),"",'Calc_오픈정렬(시즌미반영)'!AV106/'Calc_오픈정렬(시즌미반영)'!$F106*100)</f>
        <v/>
      </c>
      <c r="AW106" t="str">
        <f>IF(OR('Calc_오픈정렬(시즌미반영)'!$F106="",'Calc_오픈정렬(시즌미반영)'!AW106=""),"",'Calc_오픈정렬(시즌미반영)'!AW106/'Calc_오픈정렬(시즌미반영)'!$F106*100)</f>
        <v/>
      </c>
      <c r="AX106" t="str">
        <f>IF(OR('Calc_오픈정렬(시즌미반영)'!$F106="",'Calc_오픈정렬(시즌미반영)'!AX106=""),"",'Calc_오픈정렬(시즌미반영)'!AX106/'Calc_오픈정렬(시즌미반영)'!$F106*100)</f>
        <v/>
      </c>
      <c r="AY106" t="str">
        <f>IF(OR('Calc_오픈정렬(시즌미반영)'!$F106="",'Calc_오픈정렬(시즌미반영)'!AY106=""),"",'Calc_오픈정렬(시즌미반영)'!AY106/'Calc_오픈정렬(시즌미반영)'!$F106*100)</f>
        <v/>
      </c>
      <c r="AZ106" t="str">
        <f>IF(OR('Calc_오픈정렬(시즌미반영)'!$F106="",'Calc_오픈정렬(시즌미반영)'!AZ106=""),"",'Calc_오픈정렬(시즌미반영)'!AZ106/'Calc_오픈정렬(시즌미반영)'!$F106*100)</f>
        <v/>
      </c>
      <c r="BA106" t="str">
        <f>IF(OR('Calc_오픈정렬(시즌미반영)'!$F106="",'Calc_오픈정렬(시즌미반영)'!BA106=""),"",'Calc_오픈정렬(시즌미반영)'!BA106/'Calc_오픈정렬(시즌미반영)'!$F106*100)</f>
        <v/>
      </c>
      <c r="BB106" t="str">
        <f>IF(OR('Calc_오픈정렬(시즌미반영)'!$F106="",'Calc_오픈정렬(시즌미반영)'!BB106=""),"",'Calc_오픈정렬(시즌미반영)'!BB106/'Calc_오픈정렬(시즌미반영)'!$F106*100)</f>
        <v/>
      </c>
      <c r="BC106" t="str">
        <f>IF(OR('Calc_오픈정렬(시즌미반영)'!$F106="",'Calc_오픈정렬(시즌미반영)'!BC106=""),"",'Calc_오픈정렬(시즌미반영)'!BC106/'Calc_오픈정렬(시즌미반영)'!$F106*100)</f>
        <v/>
      </c>
      <c r="BD106" t="str">
        <f>IF(OR('Calc_오픈정렬(시즌미반영)'!$F106="",'Calc_오픈정렬(시즌미반영)'!BD106=""),"",'Calc_오픈정렬(시즌미반영)'!BD106/'Calc_오픈정렬(시즌미반영)'!$F106*100)</f>
        <v/>
      </c>
      <c r="BE106" t="str">
        <f>IF(OR('Calc_오픈정렬(시즌미반영)'!$F106="",'Calc_오픈정렬(시즌미반영)'!BE106=""),"",'Calc_오픈정렬(시즌미반영)'!BE106/'Calc_오픈정렬(시즌미반영)'!$F106*100)</f>
        <v/>
      </c>
      <c r="BF106" t="str">
        <f>IF(OR('Calc_오픈정렬(시즌미반영)'!$F106="",'Calc_오픈정렬(시즌미반영)'!BF106=""),"",'Calc_오픈정렬(시즌미반영)'!BF106/'Calc_오픈정렬(시즌미반영)'!$F106*100)</f>
        <v/>
      </c>
      <c r="BG106" t="str">
        <f>IF(OR('Calc_오픈정렬(시즌미반영)'!$F106="",'Calc_오픈정렬(시즌미반영)'!BG106=""),"",'Calc_오픈정렬(시즌미반영)'!BG106/'Calc_오픈정렬(시즌미반영)'!$F106*100)</f>
        <v/>
      </c>
      <c r="BH106" t="str">
        <f>IF(OR('Calc_오픈정렬(시즌미반영)'!$F106="",'Calc_오픈정렬(시즌미반영)'!BH106=""),"",'Calc_오픈정렬(시즌미반영)'!BH106/'Calc_오픈정렬(시즌미반영)'!$F106*100)</f>
        <v/>
      </c>
      <c r="BI106" t="str">
        <f>IF(OR('Calc_오픈정렬(시즌미반영)'!$F106="",'Calc_오픈정렬(시즌미반영)'!BI106=""),"",'Calc_오픈정렬(시즌미반영)'!BI106/'Calc_오픈정렬(시즌미반영)'!$F106*100)</f>
        <v/>
      </c>
      <c r="BJ106" t="str">
        <f>IF(OR('Calc_오픈정렬(시즌미반영)'!$F106="",'Calc_오픈정렬(시즌미반영)'!BJ106=""),"",'Calc_오픈정렬(시즌미반영)'!BJ106/'Calc_오픈정렬(시즌미반영)'!$F106*100)</f>
        <v/>
      </c>
      <c r="BK106" t="str">
        <f>IF(OR('Calc_오픈정렬(시즌미반영)'!$F106="",'Calc_오픈정렬(시즌미반영)'!BK106=""),"",'Calc_오픈정렬(시즌미반영)'!BK106/'Calc_오픈정렬(시즌미반영)'!$F106*100)</f>
        <v/>
      </c>
      <c r="BL106" t="str">
        <f>IF(OR('Calc_오픈정렬(시즌미반영)'!$F106="",'Calc_오픈정렬(시즌미반영)'!BL106=""),"",'Calc_오픈정렬(시즌미반영)'!BL106/'Calc_오픈정렬(시즌미반영)'!$F106*100)</f>
        <v/>
      </c>
      <c r="BM106" t="str">
        <f>IF(OR('Calc_오픈정렬(시즌미반영)'!$F106="",'Calc_오픈정렬(시즌미반영)'!BM106=""),"",'Calc_오픈정렬(시즌미반영)'!BM106/'Calc_오픈정렬(시즌미반영)'!$F106*100)</f>
        <v/>
      </c>
      <c r="BN106" t="str">
        <f>IF(OR('Calc_오픈정렬(시즌미반영)'!$F106="",'Calc_오픈정렬(시즌미반영)'!BN106=""),"",'Calc_오픈정렬(시즌미반영)'!BN106/'Calc_오픈정렬(시즌미반영)'!$F106*100)</f>
        <v/>
      </c>
    </row>
    <row r="107" spans="1:66" x14ac:dyDescent="0.3">
      <c r="A107" t="str">
        <f>'Calc_오픈정렬(시즌미반영)'!A107</f>
        <v>(1096) #논현역점</v>
      </c>
      <c r="B107" t="str">
        <f>'Calc_오픈정렬(시즌미반영)'!B107</f>
        <v>150-2</v>
      </c>
      <c r="C107">
        <f>'Calc_오픈정렬(시즌미반영)'!C107</f>
        <v>2</v>
      </c>
      <c r="D107" t="str">
        <f>'Calc_오픈정렬(시즌미반영)'!D107</f>
        <v>2</v>
      </c>
      <c r="E107" s="1">
        <f>'Calc_오픈정렬(시즌미반영)'!E107</f>
        <v>45292</v>
      </c>
      <c r="F107">
        <f>'Calc_오픈정렬(시즌미반영)'!F107</f>
        <v>10076263.333333334</v>
      </c>
      <c r="G107">
        <f>IF(OR('Calc_오픈정렬(시즌미반영)'!$F107="",'Calc_오픈정렬(시즌미반영)'!G107=""),"",'Calc_오픈정렬(시즌미반영)'!G107/'Calc_오픈정렬(시즌미반영)'!$F107*100)</f>
        <v>44.886976951442648</v>
      </c>
      <c r="H107">
        <f>IF(OR('Calc_오픈정렬(시즌미반영)'!$F107="",'Calc_오픈정렬(시즌미반영)'!H107=""),"",'Calc_오픈정렬(시즌미반영)'!H107/'Calc_오픈정렬(시즌미반영)'!$F107*100)</f>
        <v>82.288242433785797</v>
      </c>
      <c r="I107">
        <f>IF(OR('Calc_오픈정렬(시즌미반영)'!$F107="",'Calc_오픈정렬(시즌미반영)'!I107=""),"",'Calc_오픈정렬(시즌미반영)'!I107/'Calc_오픈정렬(시즌미반영)'!$F107*100)</f>
        <v>87.714063315137651</v>
      </c>
      <c r="J107">
        <f>IF(OR('Calc_오픈정렬(시즌미반영)'!$F107="",'Calc_오픈정렬(시즌미반영)'!J107=""),"",'Calc_오픈정렬(시즌미반영)'!J107/'Calc_오픈정렬(시즌미반영)'!$F107*100)</f>
        <v>94.013223817427033</v>
      </c>
      <c r="K107">
        <f>IF(OR('Calc_오픈정렬(시즌미반영)'!$F107="",'Calc_오픈정렬(시즌미반영)'!K107=""),"",'Calc_오픈정렬(시즌미반영)'!K107/'Calc_오픈정렬(시즌미반영)'!$F107*100)</f>
        <v>107.69319579116463</v>
      </c>
      <c r="L107">
        <f>IF(OR('Calc_오픈정렬(시즌미반영)'!$F107="",'Calc_오픈정렬(시즌미반영)'!L107=""),"",'Calc_오픈정렬(시즌미반영)'!L107/'Calc_오픈정렬(시즌미반영)'!$F107*100)</f>
        <v>94.29398265693068</v>
      </c>
      <c r="M107">
        <f>IF(OR('Calc_오픈정렬(시즌미반영)'!$F107="",'Calc_오픈정렬(시즌미반영)'!M107=""),"",'Calc_오픈정렬(시즌미반영)'!M107/'Calc_오픈정렬(시즌미반영)'!$F107*100)</f>
        <v>107.55872133816801</v>
      </c>
      <c r="N107">
        <f>IF(OR('Calc_오픈정렬(시즌미반영)'!$F107="",'Calc_오픈정렬(시즌미반영)'!N107=""),"",'Calc_오픈정렬(시즌미반영)'!N107/'Calc_오픈정렬(시즌미반영)'!$F107*100)</f>
        <v>102.39321520973878</v>
      </c>
      <c r="O107">
        <f>IF(OR('Calc_오픈정렬(시즌미반영)'!$F107="",'Calc_오픈정렬(시즌미반영)'!O107=""),"",'Calc_오픈정렬(시즌미반영)'!O107/'Calc_오픈정렬(시즌미반영)'!$F107*100)</f>
        <v>94.047661186570807</v>
      </c>
      <c r="P107">
        <f>IF(OR('Calc_오픈정렬(시즌미반영)'!$F107="",'Calc_오픈정렬(시즌미반영)'!P107=""),"",'Calc_오픈정렬(시즌미반영)'!P107/'Calc_오픈정렬(시즌미반영)'!$F107*100)</f>
        <v>93.06535259929359</v>
      </c>
      <c r="Q107">
        <f>IF(OR('Calc_오픈정렬(시즌미반영)'!$F107="",'Calc_오픈정렬(시즌미반영)'!Q107=""),"",'Calc_오픈정렬(시즌미반영)'!Q107/'Calc_오픈정렬(시즌미반영)'!$F107*100)</f>
        <v>95.038206954363702</v>
      </c>
      <c r="R107">
        <f>IF(OR('Calc_오픈정렬(시즌미반영)'!$F107="",'Calc_오픈정렬(시즌미반영)'!R107=""),"",'Calc_오픈정렬(시즌미반영)'!R107/'Calc_오픈정렬(시즌미반영)'!$F107*100)</f>
        <v>57.403521609697236</v>
      </c>
      <c r="S107">
        <f>IF(OR('Calc_오픈정렬(시즌미반영)'!$F107="",'Calc_오픈정렬(시즌미반영)'!S107=""),"",'Calc_오픈정렬(시즌미반영)'!S107/'Calc_오픈정렬(시즌미반영)'!$F107*100)</f>
        <v>61.869264366850274</v>
      </c>
      <c r="T107">
        <f>IF(OR('Calc_오픈정렬(시즌미반영)'!$F107="",'Calc_오픈정렬(시즌미반영)'!T107=""),"",'Calc_오픈정렬(시즌미반영)'!T107/'Calc_오픈정렬(시즌미반영)'!$F107*100)</f>
        <v>46.999764132140257</v>
      </c>
      <c r="U107">
        <f>IF(OR('Calc_오픈정렬(시즌미반영)'!$F107="",'Calc_오픈정렬(시즌미반영)'!U107=""),"",'Calc_오픈정렬(시즌미반영)'!U107/'Calc_오픈정렬(시즌미반영)'!$F107*100)</f>
        <v>62.809791592716749</v>
      </c>
      <c r="V107">
        <f>IF(OR('Calc_오픈정렬(시즌미반영)'!$F107="",'Calc_오픈정렬(시즌미반영)'!V107=""),"",'Calc_오픈정렬(시즌미반영)'!V107/'Calc_오픈정렬(시즌미반영)'!$F107*100)</f>
        <v>68.877914068012643</v>
      </c>
      <c r="W107">
        <f>IF(OR('Calc_오픈정렬(시즌미반영)'!$F107="",'Calc_오픈정렬(시즌미반영)'!W107=""),"",'Calc_오픈정렬(시즌미반영)'!W107/'Calc_오픈정렬(시즌미반영)'!$F107*100)</f>
        <v>81.298292124825366</v>
      </c>
      <c r="X107">
        <f>IF(OR('Calc_오픈정렬(시즌미반영)'!$F107="",'Calc_오픈정렬(시즌미반영)'!X107=""),"",'Calc_오픈정렬(시즌미반영)'!X107/'Calc_오픈정렬(시즌미반영)'!$F107*100)</f>
        <v>60.257754279943057</v>
      </c>
      <c r="Y107">
        <f>IF(OR('Calc_오픈정렬(시즌미반영)'!$F107="",'Calc_오픈정렬(시즌미반영)'!Y107=""),"",'Calc_오픈정렬(시즌미반영)'!Y107/'Calc_오픈정렬(시즌미반영)'!$F107*100)</f>
        <v>63.222643049887203</v>
      </c>
      <c r="Z107">
        <f>IF(OR('Calc_오픈정렬(시즌미반영)'!$F107="",'Calc_오픈정렬(시즌미반영)'!Z107=""),"",'Calc_오픈정렬(시즌미반영)'!Z107/'Calc_오픈정렬(시즌미반영)'!$F107*100)</f>
        <v>55.840640660774042</v>
      </c>
      <c r="AA107">
        <f>IF(OR('Calc_오픈정렬(시즌미반영)'!$F107="",'Calc_오픈정렬(시즌미반영)'!AA107=""),"",'Calc_오픈정렬(시즌미반영)'!AA107/'Calc_오픈정렬(시즌미반영)'!$F107*100)</f>
        <v>48.057795234278309</v>
      </c>
      <c r="AB107">
        <f>IF(OR('Calc_오픈정렬(시즌미반영)'!$F107="",'Calc_오픈정렬(시즌미반영)'!AB107=""),"",'Calc_오픈정렬(시즌미반영)'!AB107/'Calc_오픈정렬(시즌미반영)'!$F107*100)</f>
        <v>60.793468742877231</v>
      </c>
      <c r="AC107">
        <f>IF(OR('Calc_오픈정렬(시즌미반영)'!$F107="",'Calc_오픈정렬(시즌미반영)'!AC107=""),"",'Calc_오픈정렬(시즌미반영)'!AC107/'Calc_오픈정렬(시즌미반영)'!$F107*100)</f>
        <v>69.947457374244877</v>
      </c>
      <c r="AD107">
        <f>IF(OR('Calc_오픈정렬(시즌미반영)'!$F107="",'Calc_오픈정렬(시즌미반영)'!AD107=""),"",'Calc_오픈정렬(시즌미반영)'!AD107/'Calc_오픈정렬(시즌미반영)'!$F107*100)</f>
        <v>62.678195190743658</v>
      </c>
      <c r="AE107">
        <f>IF(OR('Calc_오픈정렬(시즌미반영)'!$F107="",'Calc_오픈정렬(시즌미반영)'!AE107=""),"",'Calc_오픈정렬(시즌미반영)'!AE107/'Calc_오픈정렬(시즌미반영)'!$F107*100)</f>
        <v>67.545277200972976</v>
      </c>
      <c r="AF107">
        <f>IF(OR('Calc_오픈정렬(시즌미반영)'!$F107="",'Calc_오픈정렬(시즌미반영)'!AF107=""),"",'Calc_오픈정렬(시즌미반영)'!AF107/'Calc_오픈정렬(시즌미반영)'!$F107*100)</f>
        <v>62.331241177698473</v>
      </c>
      <c r="AG107">
        <f>IF(OR('Calc_오픈정렬(시즌미반영)'!$F107="",'Calc_오픈정렬(시즌미반영)'!AG107=""),"",'Calc_오픈정렬(시즌미반영)'!AG107/'Calc_오픈정렬(시즌미반영)'!$F107*100)</f>
        <v>69.978321990393923</v>
      </c>
      <c r="AH107">
        <f>IF(OR('Calc_오픈정렬(시즌미반영)'!$F107="",'Calc_오픈정렬(시즌미반영)'!AH107=""),"",'Calc_오픈정렬(시즌미반영)'!AH107/'Calc_오픈정렬(시즌미반영)'!$F107*100)</f>
        <v>68.624248605385787</v>
      </c>
      <c r="AI107">
        <f>IF(OR('Calc_오픈정렬(시즌미반영)'!$F107="",'Calc_오픈정렬(시즌미반영)'!AI107=""),"",'Calc_오픈정렬(시즌미반영)'!AI107/'Calc_오픈정렬(시즌미반영)'!$F107*100)</f>
        <v>75.376156306620274</v>
      </c>
      <c r="AJ107">
        <f>IF(OR('Calc_오픈정렬(시즌미반영)'!$F107="",'Calc_오픈정렬(시즌미반영)'!AJ107=""),"",'Calc_오픈정렬(시즌미반영)'!AJ107/'Calc_오픈정렬(시즌미반영)'!$F107*100)</f>
        <v>67.609289025462147</v>
      </c>
      <c r="AK107" t="str">
        <f>IF(OR('Calc_오픈정렬(시즌미반영)'!$F107="",'Calc_오픈정렬(시즌미반영)'!AK107=""),"",'Calc_오픈정렬(시즌미반영)'!AK107/'Calc_오픈정렬(시즌미반영)'!$F107*100)</f>
        <v/>
      </c>
      <c r="AL107" t="str">
        <f>IF(OR('Calc_오픈정렬(시즌미반영)'!$F107="",'Calc_오픈정렬(시즌미반영)'!AL107=""),"",'Calc_오픈정렬(시즌미반영)'!AL107/'Calc_오픈정렬(시즌미반영)'!$F107*100)</f>
        <v/>
      </c>
      <c r="AM107" t="str">
        <f>IF(OR('Calc_오픈정렬(시즌미반영)'!$F107="",'Calc_오픈정렬(시즌미반영)'!AM107=""),"",'Calc_오픈정렬(시즌미반영)'!AM107/'Calc_오픈정렬(시즌미반영)'!$F107*100)</f>
        <v/>
      </c>
      <c r="AN107" t="str">
        <f>IF(OR('Calc_오픈정렬(시즌미반영)'!$F107="",'Calc_오픈정렬(시즌미반영)'!AN107=""),"",'Calc_오픈정렬(시즌미반영)'!AN107/'Calc_오픈정렬(시즌미반영)'!$F107*100)</f>
        <v/>
      </c>
      <c r="AO107" t="str">
        <f>IF(OR('Calc_오픈정렬(시즌미반영)'!$F107="",'Calc_오픈정렬(시즌미반영)'!AO107=""),"",'Calc_오픈정렬(시즌미반영)'!AO107/'Calc_오픈정렬(시즌미반영)'!$F107*100)</f>
        <v/>
      </c>
      <c r="AP107" t="str">
        <f>IF(OR('Calc_오픈정렬(시즌미반영)'!$F107="",'Calc_오픈정렬(시즌미반영)'!AP107=""),"",'Calc_오픈정렬(시즌미반영)'!AP107/'Calc_오픈정렬(시즌미반영)'!$F107*100)</f>
        <v/>
      </c>
      <c r="AQ107" t="str">
        <f>IF(OR('Calc_오픈정렬(시즌미반영)'!$F107="",'Calc_오픈정렬(시즌미반영)'!AQ107=""),"",'Calc_오픈정렬(시즌미반영)'!AQ107/'Calc_오픈정렬(시즌미반영)'!$F107*100)</f>
        <v/>
      </c>
      <c r="AR107" t="str">
        <f>IF(OR('Calc_오픈정렬(시즌미반영)'!$F107="",'Calc_오픈정렬(시즌미반영)'!AR107=""),"",'Calc_오픈정렬(시즌미반영)'!AR107/'Calc_오픈정렬(시즌미반영)'!$F107*100)</f>
        <v/>
      </c>
      <c r="AS107" t="str">
        <f>IF(OR('Calc_오픈정렬(시즌미반영)'!$F107="",'Calc_오픈정렬(시즌미반영)'!AS107=""),"",'Calc_오픈정렬(시즌미반영)'!AS107/'Calc_오픈정렬(시즌미반영)'!$F107*100)</f>
        <v/>
      </c>
      <c r="AT107" t="str">
        <f>IF(OR('Calc_오픈정렬(시즌미반영)'!$F107="",'Calc_오픈정렬(시즌미반영)'!AT107=""),"",'Calc_오픈정렬(시즌미반영)'!AT107/'Calc_오픈정렬(시즌미반영)'!$F107*100)</f>
        <v/>
      </c>
      <c r="AU107" t="str">
        <f>IF(OR('Calc_오픈정렬(시즌미반영)'!$F107="",'Calc_오픈정렬(시즌미반영)'!AU107=""),"",'Calc_오픈정렬(시즌미반영)'!AU107/'Calc_오픈정렬(시즌미반영)'!$F107*100)</f>
        <v/>
      </c>
      <c r="AV107" t="str">
        <f>IF(OR('Calc_오픈정렬(시즌미반영)'!$F107="",'Calc_오픈정렬(시즌미반영)'!AV107=""),"",'Calc_오픈정렬(시즌미반영)'!AV107/'Calc_오픈정렬(시즌미반영)'!$F107*100)</f>
        <v/>
      </c>
      <c r="AW107" t="str">
        <f>IF(OR('Calc_오픈정렬(시즌미반영)'!$F107="",'Calc_오픈정렬(시즌미반영)'!AW107=""),"",'Calc_오픈정렬(시즌미반영)'!AW107/'Calc_오픈정렬(시즌미반영)'!$F107*100)</f>
        <v/>
      </c>
      <c r="AX107" t="str">
        <f>IF(OR('Calc_오픈정렬(시즌미반영)'!$F107="",'Calc_오픈정렬(시즌미반영)'!AX107=""),"",'Calc_오픈정렬(시즌미반영)'!AX107/'Calc_오픈정렬(시즌미반영)'!$F107*100)</f>
        <v/>
      </c>
      <c r="AY107" t="str">
        <f>IF(OR('Calc_오픈정렬(시즌미반영)'!$F107="",'Calc_오픈정렬(시즌미반영)'!AY107=""),"",'Calc_오픈정렬(시즌미반영)'!AY107/'Calc_오픈정렬(시즌미반영)'!$F107*100)</f>
        <v/>
      </c>
      <c r="AZ107" t="str">
        <f>IF(OR('Calc_오픈정렬(시즌미반영)'!$F107="",'Calc_오픈정렬(시즌미반영)'!AZ107=""),"",'Calc_오픈정렬(시즌미반영)'!AZ107/'Calc_오픈정렬(시즌미반영)'!$F107*100)</f>
        <v/>
      </c>
      <c r="BA107" t="str">
        <f>IF(OR('Calc_오픈정렬(시즌미반영)'!$F107="",'Calc_오픈정렬(시즌미반영)'!BA107=""),"",'Calc_오픈정렬(시즌미반영)'!BA107/'Calc_오픈정렬(시즌미반영)'!$F107*100)</f>
        <v/>
      </c>
      <c r="BB107" t="str">
        <f>IF(OR('Calc_오픈정렬(시즌미반영)'!$F107="",'Calc_오픈정렬(시즌미반영)'!BB107=""),"",'Calc_오픈정렬(시즌미반영)'!BB107/'Calc_오픈정렬(시즌미반영)'!$F107*100)</f>
        <v/>
      </c>
      <c r="BC107" t="str">
        <f>IF(OR('Calc_오픈정렬(시즌미반영)'!$F107="",'Calc_오픈정렬(시즌미반영)'!BC107=""),"",'Calc_오픈정렬(시즌미반영)'!BC107/'Calc_오픈정렬(시즌미반영)'!$F107*100)</f>
        <v/>
      </c>
      <c r="BD107" t="str">
        <f>IF(OR('Calc_오픈정렬(시즌미반영)'!$F107="",'Calc_오픈정렬(시즌미반영)'!BD107=""),"",'Calc_오픈정렬(시즌미반영)'!BD107/'Calc_오픈정렬(시즌미반영)'!$F107*100)</f>
        <v/>
      </c>
      <c r="BE107" t="str">
        <f>IF(OR('Calc_오픈정렬(시즌미반영)'!$F107="",'Calc_오픈정렬(시즌미반영)'!BE107=""),"",'Calc_오픈정렬(시즌미반영)'!BE107/'Calc_오픈정렬(시즌미반영)'!$F107*100)</f>
        <v/>
      </c>
      <c r="BF107" t="str">
        <f>IF(OR('Calc_오픈정렬(시즌미반영)'!$F107="",'Calc_오픈정렬(시즌미반영)'!BF107=""),"",'Calc_오픈정렬(시즌미반영)'!BF107/'Calc_오픈정렬(시즌미반영)'!$F107*100)</f>
        <v/>
      </c>
      <c r="BG107" t="str">
        <f>IF(OR('Calc_오픈정렬(시즌미반영)'!$F107="",'Calc_오픈정렬(시즌미반영)'!BG107=""),"",'Calc_오픈정렬(시즌미반영)'!BG107/'Calc_오픈정렬(시즌미반영)'!$F107*100)</f>
        <v/>
      </c>
      <c r="BH107" t="str">
        <f>IF(OR('Calc_오픈정렬(시즌미반영)'!$F107="",'Calc_오픈정렬(시즌미반영)'!BH107=""),"",'Calc_오픈정렬(시즌미반영)'!BH107/'Calc_오픈정렬(시즌미반영)'!$F107*100)</f>
        <v/>
      </c>
      <c r="BI107" t="str">
        <f>IF(OR('Calc_오픈정렬(시즌미반영)'!$F107="",'Calc_오픈정렬(시즌미반영)'!BI107=""),"",'Calc_오픈정렬(시즌미반영)'!BI107/'Calc_오픈정렬(시즌미반영)'!$F107*100)</f>
        <v/>
      </c>
      <c r="BJ107" t="str">
        <f>IF(OR('Calc_오픈정렬(시즌미반영)'!$F107="",'Calc_오픈정렬(시즌미반영)'!BJ107=""),"",'Calc_오픈정렬(시즌미반영)'!BJ107/'Calc_오픈정렬(시즌미반영)'!$F107*100)</f>
        <v/>
      </c>
      <c r="BK107" t="str">
        <f>IF(OR('Calc_오픈정렬(시즌미반영)'!$F107="",'Calc_오픈정렬(시즌미반영)'!BK107=""),"",'Calc_오픈정렬(시즌미반영)'!BK107/'Calc_오픈정렬(시즌미반영)'!$F107*100)</f>
        <v/>
      </c>
      <c r="BL107" t="str">
        <f>IF(OR('Calc_오픈정렬(시즌미반영)'!$F107="",'Calc_오픈정렬(시즌미반영)'!BL107=""),"",'Calc_오픈정렬(시즌미반영)'!BL107/'Calc_오픈정렬(시즌미반영)'!$F107*100)</f>
        <v/>
      </c>
      <c r="BM107" t="str">
        <f>IF(OR('Calc_오픈정렬(시즌미반영)'!$F107="",'Calc_오픈정렬(시즌미반영)'!BM107=""),"",'Calc_오픈정렬(시즌미반영)'!BM107/'Calc_오픈정렬(시즌미반영)'!$F107*100)</f>
        <v/>
      </c>
      <c r="BN107" t="str">
        <f>IF(OR('Calc_오픈정렬(시즌미반영)'!$F107="",'Calc_오픈정렬(시즌미반영)'!BN107=""),"",'Calc_오픈정렬(시즌미반영)'!BN107/'Calc_오픈정렬(시즌미반영)'!$F107*100)</f>
        <v/>
      </c>
    </row>
    <row r="108" spans="1:66" x14ac:dyDescent="0.3">
      <c r="A108" t="str">
        <f>'Calc_오픈정렬(시즌미반영)'!A108</f>
        <v>(1097) #궁동한빛점</v>
      </c>
      <c r="B108" t="str">
        <f>'Calc_오픈정렬(시즌미반영)'!B108</f>
        <v>150-1</v>
      </c>
      <c r="C108">
        <f>'Calc_오픈정렬(시즌미반영)'!C108</f>
        <v>1</v>
      </c>
      <c r="D108" t="str">
        <f>'Calc_오픈정렬(시즌미반영)'!D108</f>
        <v>1</v>
      </c>
      <c r="E108" s="1">
        <f>'Calc_오픈정렬(시즌미반영)'!E108</f>
        <v>45292</v>
      </c>
      <c r="F108">
        <f>'Calc_오픈정렬(시즌미반영)'!F108</f>
        <v>5399733.333333333</v>
      </c>
      <c r="G108">
        <f>IF(OR('Calc_오픈정렬(시즌미반영)'!$F108="",'Calc_오픈정렬(시즌미반영)'!G108=""),"",'Calc_오픈정렬(시즌미반영)'!G108/'Calc_오픈정렬(시즌미반영)'!$F108*100)</f>
        <v>77.142142821867751</v>
      </c>
      <c r="H108">
        <f>IF(OR('Calc_오픈정렬(시즌미반영)'!$F108="",'Calc_오픈정렬(시즌미반영)'!H108=""),"",'Calc_오픈정렬(시즌미반영)'!H108/'Calc_오픈정렬(시즌미반영)'!$F108*100)</f>
        <v>72.755629907649762</v>
      </c>
      <c r="I108">
        <f>IF(OR('Calc_오픈정렬(시즌미반영)'!$F108="",'Calc_오픈정렬(시즌미반영)'!I108=""),"",'Calc_오픈정렬(시즌미반영)'!I108/'Calc_오픈정렬(시즌미반영)'!$F108*100)</f>
        <v>88.846054126129687</v>
      </c>
      <c r="J108">
        <f>IF(OR('Calc_오픈정렬(시즌미반영)'!$F108="",'Calc_오픈정렬(시즌미반영)'!J108=""),"",'Calc_오픈정렬(시즌미반영)'!J108/'Calc_오픈정렬(시즌미반영)'!$F108*100)</f>
        <v>92.950886463529073</v>
      </c>
      <c r="K108">
        <f>IF(OR('Calc_오픈정렬(시즌미반영)'!$F108="",'Calc_오픈정렬(시즌미반영)'!K108=""),"",'Calc_오픈정렬(시즌미반영)'!K108/'Calc_오픈정렬(시즌미반영)'!$F108*100)</f>
        <v>99.608622648032011</v>
      </c>
      <c r="L108">
        <f>IF(OR('Calc_오픈정렬(시즌미반영)'!$F108="",'Calc_오픈정렬(시즌미반영)'!L108=""),"",'Calc_오픈정렬(시즌미반영)'!L108/'Calc_오픈정렬(시즌미반영)'!$F108*100)</f>
        <v>94.916724282680633</v>
      </c>
      <c r="M108">
        <f>IF(OR('Calc_오픈정렬(시즌미반영)'!$F108="",'Calc_오픈정렬(시즌미반영)'!M108=""),"",'Calc_오픈정렬(시즌미반영)'!M108/'Calc_오픈정렬(시즌미반영)'!$F108*100)</f>
        <v>103.40232851004988</v>
      </c>
      <c r="N108">
        <f>IF(OR('Calc_오픈정렬(시즌미반영)'!$F108="",'Calc_오픈정렬(시즌미반영)'!N108=""),"",'Calc_오픈정렬(시즌미반영)'!N108/'Calc_오픈정렬(시즌미반영)'!$F108*100)</f>
        <v>106.33580670650402</v>
      </c>
      <c r="O108">
        <f>IF(OR('Calc_오픈정렬(시즌미반영)'!$F108="",'Calc_오픈정렬(시즌미반영)'!O108=""),"",'Calc_오픈정렬(시즌미반영)'!O108/'Calc_오픈정렬(시즌미반영)'!$F108*100)</f>
        <v>102.7856313892044</v>
      </c>
      <c r="P108">
        <f>IF(OR('Calc_오픈정렬(시즌미반영)'!$F108="",'Calc_오픈정렬(시즌미반영)'!P108=""),"",'Calc_오픈정렬(시즌미반영)'!P108/'Calc_오픈정렬(시즌미반영)'!$F108*100)</f>
        <v>115.81960837572227</v>
      </c>
      <c r="Q108">
        <f>IF(OR('Calc_오픈정렬(시즌미반영)'!$F108="",'Calc_오픈정렬(시즌미반영)'!Q108=""),"",'Calc_오픈정렬(시즌미반영)'!Q108/'Calc_오픈정렬(시즌미반영)'!$F108*100)</f>
        <v>114.9269717023063</v>
      </c>
      <c r="R108">
        <f>IF(OR('Calc_오픈정렬(시즌미반영)'!$F108="",'Calc_오픈정렬(시즌미반영)'!R108=""),"",'Calc_오픈정렬(시즌미반영)'!R108/'Calc_오픈정렬(시즌미반영)'!$F108*100)</f>
        <v>106.87842609511581</v>
      </c>
      <c r="S108">
        <f>IF(OR('Calc_오픈정렬(시즌미반영)'!$F108="",'Calc_오픈정렬(시즌미반영)'!S108=""),"",'Calc_오픈정렬(시즌미반영)'!S108/'Calc_오픈정렬(시즌미반영)'!$F108*100)</f>
        <v>104.35237542594697</v>
      </c>
      <c r="T108">
        <f>IF(OR('Calc_오픈정렬(시즌미반영)'!$F108="",'Calc_오픈정렬(시즌미반영)'!T108=""),"",'Calc_오픈정렬(시즌미반영)'!T108/'Calc_오픈정렬(시즌미반영)'!$F108*100)</f>
        <v>104.47275174082671</v>
      </c>
      <c r="U108">
        <f>IF(OR('Calc_오픈정렬(시즌미반영)'!$F108="",'Calc_오픈정렬(시즌미반영)'!U108=""),"",'Calc_오픈정렬(시즌미반영)'!U108/'Calc_오픈정렬(시즌미반영)'!$F108*100)</f>
        <v>111.0749296261544</v>
      </c>
      <c r="V108">
        <f>IF(OR('Calc_오픈정렬(시즌미반영)'!$F108="",'Calc_오픈정렬(시즌미반영)'!V108=""),"",'Calc_오픈정렬(시즌미반영)'!V108/'Calc_오픈정렬(시즌미반영)'!$F108*100)</f>
        <v>107.14232801619833</v>
      </c>
      <c r="W108">
        <f>IF(OR('Calc_오픈정렬(시즌미반영)'!$F108="",'Calc_오픈정렬(시즌미반영)'!W108=""),"",'Calc_오픈정렬(시즌미반영)'!W108/'Calc_오픈정렬(시즌미반영)'!$F108*100)</f>
        <v>118.12712973480173</v>
      </c>
      <c r="X108">
        <f>IF(OR('Calc_오픈정렬(시즌미반영)'!$F108="",'Calc_오픈정렬(시즌미반영)'!X108=""),"",'Calc_오픈정렬(시즌미반영)'!X108/'Calc_오픈정렬(시즌미반영)'!$F108*100)</f>
        <v>103.77179119956541</v>
      </c>
      <c r="Y108">
        <f>IF(OR('Calc_오픈정렬(시즌미반영)'!$F108="",'Calc_오픈정렬(시즌미반영)'!Y108=""),"",'Calc_오픈정렬(시즌미반영)'!Y108/'Calc_오픈정렬(시즌미반영)'!$F108*100)</f>
        <v>100.42718158921429</v>
      </c>
      <c r="Z108">
        <f>IF(OR('Calc_오픈정렬(시즌미반영)'!$F108="",'Calc_오픈정렬(시즌미반영)'!Z108=""),"",'Calc_오픈정렬(시즌미반영)'!Z108/'Calc_오픈정렬(시즌미반영)'!$F108*100)</f>
        <v>114.13433996740581</v>
      </c>
      <c r="AA108">
        <f>IF(OR('Calc_오픈정렬(시즌미반영)'!$F108="",'Calc_오픈정렬(시즌미반영)'!AA108=""),"",'Calc_오픈정렬(시즌미반영)'!AA108/'Calc_오픈정렬(시즌미반영)'!$F108*100)</f>
        <v>99.782705318781183</v>
      </c>
      <c r="AB108">
        <f>IF(OR('Calc_오픈정렬(시즌미반영)'!$F108="",'Calc_오픈정렬(시즌미반영)'!AB108=""),"",'Calc_오픈정렬(시즌미반영)'!AB108/'Calc_오픈정렬(시즌미반영)'!$F108*100)</f>
        <v>135.83263371030668</v>
      </c>
      <c r="AC108">
        <f>IF(OR('Calc_오픈정렬(시즌미반영)'!$F108="",'Calc_오픈정렬(시즌미반영)'!AC108=""),"",'Calc_오픈정렬(시즌미반영)'!AC108/'Calc_오픈정렬(시즌미반영)'!$F108*100)</f>
        <v>115.02049483925131</v>
      </c>
      <c r="AD108">
        <f>IF(OR('Calc_오픈정렬(시즌미반영)'!$F108="",'Calc_오픈정렬(시즌미반영)'!AD108=""),"",'Calc_오픈정렬(시즌미반영)'!AD108/'Calc_오픈정렬(시즌미반영)'!$F108*100)</f>
        <v>96.482542347770263</v>
      </c>
      <c r="AE108">
        <f>IF(OR('Calc_오픈정렬(시즌미반영)'!$F108="",'Calc_오픈정렬(시즌미반영)'!AE108=""),"",'Calc_오픈정렬(시즌미반영)'!AE108/'Calc_오픈정렬(시즌미반영)'!$F108*100)</f>
        <v>110.81010173341895</v>
      </c>
      <c r="AF108">
        <f>IF(OR('Calc_오픈정렬(시즌미반영)'!$F108="",'Calc_오픈정렬(시즌미반영)'!AF108=""),"",'Calc_오픈정렬(시즌미반영)'!AF108/'Calc_오픈정렬(시즌미반영)'!$F108*100)</f>
        <v>115.81960837572227</v>
      </c>
      <c r="AG108">
        <f>IF(OR('Calc_오픈정렬(시즌미반영)'!$F108="",'Calc_오픈정렬(시즌미반영)'!AG108=""),"",'Calc_오픈정렬(시즌미반영)'!AG108/'Calc_오픈정렬(시즌미반영)'!$F108*100)</f>
        <v>122.16066225492617</v>
      </c>
      <c r="AH108">
        <f>IF(OR('Calc_오픈정렬(시즌미반영)'!$F108="",'Calc_오픈정렬(시즌미반영)'!AH108=""),"",'Calc_오픈정렬(시즌미반영)'!AH108/'Calc_오픈정렬(시즌미반영)'!$F108*100)</f>
        <v>115.92516914415528</v>
      </c>
      <c r="AI108">
        <f>IF(OR('Calc_오픈정렬(시즌미반영)'!$F108="",'Calc_오픈정렬(시즌미반영)'!AI108=""),"",'Calc_오픈정렬(시즌미반영)'!AI108/'Calc_오픈정렬(시즌미반영)'!$F108*100)</f>
        <v>139.33465850165442</v>
      </c>
      <c r="AJ108">
        <f>IF(OR('Calc_오픈정렬(시즌미반영)'!$F108="",'Calc_오픈정렬(시즌미반영)'!AJ108=""),"",'Calc_오픈정렬(시즌미반영)'!AJ108/'Calc_오픈정렬(시즌미반영)'!$F108*100)</f>
        <v>110.39989629117488</v>
      </c>
      <c r="AK108" t="str">
        <f>IF(OR('Calc_오픈정렬(시즌미반영)'!$F108="",'Calc_오픈정렬(시즌미반영)'!AK108=""),"",'Calc_오픈정렬(시즌미반영)'!AK108/'Calc_오픈정렬(시즌미반영)'!$F108*100)</f>
        <v/>
      </c>
      <c r="AL108" t="str">
        <f>IF(OR('Calc_오픈정렬(시즌미반영)'!$F108="",'Calc_오픈정렬(시즌미반영)'!AL108=""),"",'Calc_오픈정렬(시즌미반영)'!AL108/'Calc_오픈정렬(시즌미반영)'!$F108*100)</f>
        <v/>
      </c>
      <c r="AM108" t="str">
        <f>IF(OR('Calc_오픈정렬(시즌미반영)'!$F108="",'Calc_오픈정렬(시즌미반영)'!AM108=""),"",'Calc_오픈정렬(시즌미반영)'!AM108/'Calc_오픈정렬(시즌미반영)'!$F108*100)</f>
        <v/>
      </c>
      <c r="AN108" t="str">
        <f>IF(OR('Calc_오픈정렬(시즌미반영)'!$F108="",'Calc_오픈정렬(시즌미반영)'!AN108=""),"",'Calc_오픈정렬(시즌미반영)'!AN108/'Calc_오픈정렬(시즌미반영)'!$F108*100)</f>
        <v/>
      </c>
      <c r="AO108" t="str">
        <f>IF(OR('Calc_오픈정렬(시즌미반영)'!$F108="",'Calc_오픈정렬(시즌미반영)'!AO108=""),"",'Calc_오픈정렬(시즌미반영)'!AO108/'Calc_오픈정렬(시즌미반영)'!$F108*100)</f>
        <v/>
      </c>
      <c r="AP108" t="str">
        <f>IF(OR('Calc_오픈정렬(시즌미반영)'!$F108="",'Calc_오픈정렬(시즌미반영)'!AP108=""),"",'Calc_오픈정렬(시즌미반영)'!AP108/'Calc_오픈정렬(시즌미반영)'!$F108*100)</f>
        <v/>
      </c>
      <c r="AQ108" t="str">
        <f>IF(OR('Calc_오픈정렬(시즌미반영)'!$F108="",'Calc_오픈정렬(시즌미반영)'!AQ108=""),"",'Calc_오픈정렬(시즌미반영)'!AQ108/'Calc_오픈정렬(시즌미반영)'!$F108*100)</f>
        <v/>
      </c>
      <c r="AR108" t="str">
        <f>IF(OR('Calc_오픈정렬(시즌미반영)'!$F108="",'Calc_오픈정렬(시즌미반영)'!AR108=""),"",'Calc_오픈정렬(시즌미반영)'!AR108/'Calc_오픈정렬(시즌미반영)'!$F108*100)</f>
        <v/>
      </c>
      <c r="AS108" t="str">
        <f>IF(OR('Calc_오픈정렬(시즌미반영)'!$F108="",'Calc_오픈정렬(시즌미반영)'!AS108=""),"",'Calc_오픈정렬(시즌미반영)'!AS108/'Calc_오픈정렬(시즌미반영)'!$F108*100)</f>
        <v/>
      </c>
      <c r="AT108" t="str">
        <f>IF(OR('Calc_오픈정렬(시즌미반영)'!$F108="",'Calc_오픈정렬(시즌미반영)'!AT108=""),"",'Calc_오픈정렬(시즌미반영)'!AT108/'Calc_오픈정렬(시즌미반영)'!$F108*100)</f>
        <v/>
      </c>
      <c r="AU108" t="str">
        <f>IF(OR('Calc_오픈정렬(시즌미반영)'!$F108="",'Calc_오픈정렬(시즌미반영)'!AU108=""),"",'Calc_오픈정렬(시즌미반영)'!AU108/'Calc_오픈정렬(시즌미반영)'!$F108*100)</f>
        <v/>
      </c>
      <c r="AV108" t="str">
        <f>IF(OR('Calc_오픈정렬(시즌미반영)'!$F108="",'Calc_오픈정렬(시즌미반영)'!AV108=""),"",'Calc_오픈정렬(시즌미반영)'!AV108/'Calc_오픈정렬(시즌미반영)'!$F108*100)</f>
        <v/>
      </c>
      <c r="AW108" t="str">
        <f>IF(OR('Calc_오픈정렬(시즌미반영)'!$F108="",'Calc_오픈정렬(시즌미반영)'!AW108=""),"",'Calc_오픈정렬(시즌미반영)'!AW108/'Calc_오픈정렬(시즌미반영)'!$F108*100)</f>
        <v/>
      </c>
      <c r="AX108" t="str">
        <f>IF(OR('Calc_오픈정렬(시즌미반영)'!$F108="",'Calc_오픈정렬(시즌미반영)'!AX108=""),"",'Calc_오픈정렬(시즌미반영)'!AX108/'Calc_오픈정렬(시즌미반영)'!$F108*100)</f>
        <v/>
      </c>
      <c r="AY108" t="str">
        <f>IF(OR('Calc_오픈정렬(시즌미반영)'!$F108="",'Calc_오픈정렬(시즌미반영)'!AY108=""),"",'Calc_오픈정렬(시즌미반영)'!AY108/'Calc_오픈정렬(시즌미반영)'!$F108*100)</f>
        <v/>
      </c>
      <c r="AZ108" t="str">
        <f>IF(OR('Calc_오픈정렬(시즌미반영)'!$F108="",'Calc_오픈정렬(시즌미반영)'!AZ108=""),"",'Calc_오픈정렬(시즌미반영)'!AZ108/'Calc_오픈정렬(시즌미반영)'!$F108*100)</f>
        <v/>
      </c>
      <c r="BA108" t="str">
        <f>IF(OR('Calc_오픈정렬(시즌미반영)'!$F108="",'Calc_오픈정렬(시즌미반영)'!BA108=""),"",'Calc_오픈정렬(시즌미반영)'!BA108/'Calc_오픈정렬(시즌미반영)'!$F108*100)</f>
        <v/>
      </c>
      <c r="BB108" t="str">
        <f>IF(OR('Calc_오픈정렬(시즌미반영)'!$F108="",'Calc_오픈정렬(시즌미반영)'!BB108=""),"",'Calc_오픈정렬(시즌미반영)'!BB108/'Calc_오픈정렬(시즌미반영)'!$F108*100)</f>
        <v/>
      </c>
      <c r="BC108" t="str">
        <f>IF(OR('Calc_오픈정렬(시즌미반영)'!$F108="",'Calc_오픈정렬(시즌미반영)'!BC108=""),"",'Calc_오픈정렬(시즌미반영)'!BC108/'Calc_오픈정렬(시즌미반영)'!$F108*100)</f>
        <v/>
      </c>
      <c r="BD108" t="str">
        <f>IF(OR('Calc_오픈정렬(시즌미반영)'!$F108="",'Calc_오픈정렬(시즌미반영)'!BD108=""),"",'Calc_오픈정렬(시즌미반영)'!BD108/'Calc_오픈정렬(시즌미반영)'!$F108*100)</f>
        <v/>
      </c>
      <c r="BE108" t="str">
        <f>IF(OR('Calc_오픈정렬(시즌미반영)'!$F108="",'Calc_오픈정렬(시즌미반영)'!BE108=""),"",'Calc_오픈정렬(시즌미반영)'!BE108/'Calc_오픈정렬(시즌미반영)'!$F108*100)</f>
        <v/>
      </c>
      <c r="BF108" t="str">
        <f>IF(OR('Calc_오픈정렬(시즌미반영)'!$F108="",'Calc_오픈정렬(시즌미반영)'!BF108=""),"",'Calc_오픈정렬(시즌미반영)'!BF108/'Calc_오픈정렬(시즌미반영)'!$F108*100)</f>
        <v/>
      </c>
      <c r="BG108" t="str">
        <f>IF(OR('Calc_오픈정렬(시즌미반영)'!$F108="",'Calc_오픈정렬(시즌미반영)'!BG108=""),"",'Calc_오픈정렬(시즌미반영)'!BG108/'Calc_오픈정렬(시즌미반영)'!$F108*100)</f>
        <v/>
      </c>
      <c r="BH108" t="str">
        <f>IF(OR('Calc_오픈정렬(시즌미반영)'!$F108="",'Calc_오픈정렬(시즌미반영)'!BH108=""),"",'Calc_오픈정렬(시즌미반영)'!BH108/'Calc_오픈정렬(시즌미반영)'!$F108*100)</f>
        <v/>
      </c>
      <c r="BI108" t="str">
        <f>IF(OR('Calc_오픈정렬(시즌미반영)'!$F108="",'Calc_오픈정렬(시즌미반영)'!BI108=""),"",'Calc_오픈정렬(시즌미반영)'!BI108/'Calc_오픈정렬(시즌미반영)'!$F108*100)</f>
        <v/>
      </c>
      <c r="BJ108" t="str">
        <f>IF(OR('Calc_오픈정렬(시즌미반영)'!$F108="",'Calc_오픈정렬(시즌미반영)'!BJ108=""),"",'Calc_오픈정렬(시즌미반영)'!BJ108/'Calc_오픈정렬(시즌미반영)'!$F108*100)</f>
        <v/>
      </c>
      <c r="BK108" t="str">
        <f>IF(OR('Calc_오픈정렬(시즌미반영)'!$F108="",'Calc_오픈정렬(시즌미반영)'!BK108=""),"",'Calc_오픈정렬(시즌미반영)'!BK108/'Calc_오픈정렬(시즌미반영)'!$F108*100)</f>
        <v/>
      </c>
      <c r="BL108" t="str">
        <f>IF(OR('Calc_오픈정렬(시즌미반영)'!$F108="",'Calc_오픈정렬(시즌미반영)'!BL108=""),"",'Calc_오픈정렬(시즌미반영)'!BL108/'Calc_오픈정렬(시즌미반영)'!$F108*100)</f>
        <v/>
      </c>
      <c r="BM108" t="str">
        <f>IF(OR('Calc_오픈정렬(시즌미반영)'!$F108="",'Calc_오픈정렬(시즌미반영)'!BM108=""),"",'Calc_오픈정렬(시즌미반영)'!BM108/'Calc_오픈정렬(시즌미반영)'!$F108*100)</f>
        <v/>
      </c>
      <c r="BN108" t="str">
        <f>IF(OR('Calc_오픈정렬(시즌미반영)'!$F108="",'Calc_오픈정렬(시즌미반영)'!BN108=""),"",'Calc_오픈정렬(시즌미반영)'!BN108/'Calc_오픈정렬(시즌미반영)'!$F108*100)</f>
        <v/>
      </c>
    </row>
    <row r="109" spans="1:66" x14ac:dyDescent="0.3">
      <c r="A109" t="str">
        <f>'Calc_오픈정렬(시즌미반영)'!A109</f>
        <v>(1098) #공릉역점</v>
      </c>
      <c r="B109" t="str">
        <f>'Calc_오픈정렬(시즌미반영)'!B109</f>
        <v>150-0</v>
      </c>
      <c r="C109">
        <f>'Calc_오픈정렬(시즌미반영)'!C109</f>
        <v>0</v>
      </c>
      <c r="D109" t="str">
        <f>'Calc_오픈정렬(시즌미반영)'!D109</f>
        <v>0</v>
      </c>
      <c r="E109" s="1">
        <f>'Calc_오픈정렬(시즌미반영)'!E109</f>
        <v>45323</v>
      </c>
      <c r="F109">
        <f>'Calc_오픈정렬(시즌미반영)'!F109</f>
        <v>6265116.666666667</v>
      </c>
      <c r="G109">
        <f>IF(OR('Calc_오픈정렬(시즌미반영)'!$F109="",'Calc_오픈정렬(시즌미반영)'!G109=""),"",'Calc_오픈정렬(시즌미반영)'!G109/'Calc_오픈정렬(시즌미반영)'!$F109*100)</f>
        <v>72.018770600175046</v>
      </c>
      <c r="H109">
        <f>IF(OR('Calc_오픈정렬(시즌미반영)'!$F109="",'Calc_오픈정렬(시즌미반영)'!H109=""),"",'Calc_오픈정렬(시즌미반영)'!H109/'Calc_오픈정렬(시즌미반영)'!$F109*100)</f>
        <v>87.753832729903934</v>
      </c>
      <c r="I109">
        <f>IF(OR('Calc_오픈정렬(시즌미반영)'!$F109="",'Calc_오픈정렬(시즌미반영)'!I109=""),"",'Calc_오픈정렬(시즌미반영)'!I109/'Calc_오픈정렬(시즌미반영)'!$F109*100)</f>
        <v>92.382796808785145</v>
      </c>
      <c r="J109">
        <f>IF(OR('Calc_오픈정렬(시즌미반영)'!$F109="",'Calc_오픈정렬(시즌미반영)'!J109=""),"",'Calc_오픈정렬(시즌미반영)'!J109/'Calc_오픈정렬(시즌미반영)'!$F109*100)</f>
        <v>89.323157057463675</v>
      </c>
      <c r="K109">
        <f>IF(OR('Calc_오픈정렬(시즌미반영)'!$F109="",'Calc_오픈정렬(시즌미반영)'!K109=""),"",'Calc_오픈정렬(시즌미반영)'!K109/'Calc_오픈정렬(시즌미반영)'!$F109*100)</f>
        <v>102.15994913635554</v>
      </c>
      <c r="L109">
        <f>IF(OR('Calc_오픈정렬(시즌미반영)'!$F109="",'Calc_오픈정렬(시즌미반영)'!L109=""),"",'Calc_오픈정렬(시즌미반영)'!L109/'Calc_오픈정렬(시즌미반영)'!$F109*100)</f>
        <v>111.09449943736082</v>
      </c>
      <c r="M109">
        <f>IF(OR('Calc_오픈정렬(시즌미반영)'!$F109="",'Calc_오픈정렬(시즌미반영)'!M109=""),"",'Calc_오픈정렬(시즌미반영)'!M109/'Calc_오픈정렬(시즌미반영)'!$F109*100)</f>
        <v>93.529623018459347</v>
      </c>
      <c r="N109">
        <f>IF(OR('Calc_오픈정렬(시즌미반영)'!$F109="",'Calc_오픈정렬(시즌미반영)'!N109=""),"",'Calc_오픈정렬(시즌미반영)'!N109/'Calc_오픈정렬(시즌미반영)'!$F109*100)</f>
        <v>101.85971530192307</v>
      </c>
      <c r="O109">
        <f>IF(OR('Calc_오픈정렬(시즌미반영)'!$F109="",'Calc_오픈정렬(시즌미반영)'!O109=""),"",'Calc_오픈정렬(시즌미반영)'!O109/'Calc_오픈정렬(시즌미반영)'!$F109*100)</f>
        <v>102.03305604843752</v>
      </c>
      <c r="P109">
        <f>IF(OR('Calc_오픈정렬(시즌미반영)'!$F109="",'Calc_오픈정렬(시즌미반영)'!P109=""),"",'Calc_오픈정렬(시즌미반영)'!P109/'Calc_오픈정렬(시즌미반영)'!$F109*100)</f>
        <v>101.95101447964522</v>
      </c>
      <c r="Q109">
        <f>IF(OR('Calc_오픈정렬(시즌미반영)'!$F109="",'Calc_오픈정렬(시즌미반영)'!Q109=""),"",'Calc_오픈정렬(시즌미반영)'!Q109/'Calc_오픈정렬(시즌미반영)'!$F109*100)</f>
        <v>103.21467809857225</v>
      </c>
      <c r="R109">
        <f>IF(OR('Calc_오픈정렬(시즌미반영)'!$F109="",'Calc_오픈정렬(시즌미반영)'!R109=""),"",'Calc_오픈정렬(시즌미반영)'!R109/'Calc_오픈정렬(시즌미반영)'!$F109*100)</f>
        <v>93.200339445660759</v>
      </c>
      <c r="S109">
        <f>IF(OR('Calc_오픈정렬(시즌미반영)'!$F109="",'Calc_오픈정렬(시즌미반영)'!S109=""),"",'Calc_오픈정렬(시즌미반영)'!S109/'Calc_오픈정렬(시즌미반영)'!$F109*100)</f>
        <v>98.45626710861994</v>
      </c>
      <c r="T109">
        <f>IF(OR('Calc_오픈정렬(시즌미반영)'!$F109="",'Calc_오픈정렬(시즌미반영)'!T109=""),"",'Calc_오픈정렬(시즌미반영)'!T109/'Calc_오픈정렬(시즌미반영)'!$F109*100)</f>
        <v>107.11947369961186</v>
      </c>
      <c r="U109">
        <f>IF(OR('Calc_오픈정렬(시즌미반영)'!$F109="",'Calc_오픈정렬(시즌미반영)'!U109=""),"",'Calc_오픈정렬(시즌미반영)'!U109/'Calc_오픈정렬(시즌미반영)'!$F109*100)</f>
        <v>103.37109976669761</v>
      </c>
      <c r="V109">
        <f>IF(OR('Calc_오픈정렬(시즌미반영)'!$F109="",'Calc_오픈정렬(시즌미반영)'!V109=""),"",'Calc_오픈정렬(시즌미반영)'!V109/'Calc_오픈정렬(시즌미반영)'!$F109*100)</f>
        <v>129.73708922685663</v>
      </c>
      <c r="W109">
        <f>IF(OR('Calc_오픈정렬(시즌미반영)'!$F109="",'Calc_오픈정렬(시즌미반영)'!W109=""),"",'Calc_오픈정렬(시즌미반영)'!W109/'Calc_오픈정렬(시즌미반영)'!$F109*100)</f>
        <v>127.00322154149828</v>
      </c>
      <c r="X109">
        <f>IF(OR('Calc_오픈정렬(시즌미반영)'!$F109="",'Calc_오픈정렬(시즌미반영)'!X109=""),"",'Calc_오픈정렬(시즌미반영)'!X109/'Calc_오픈정렬(시즌미반영)'!$F109*100)</f>
        <v>121.47291750353146</v>
      </c>
      <c r="Y109">
        <f>IF(OR('Calc_오픈정렬(시즌미반영)'!$F109="",'Calc_오픈정렬(시즌미반영)'!Y109=""),"",'Calc_오픈정렬(시즌미반영)'!Y109/'Calc_오픈정렬(시즌미반영)'!$F109*100)</f>
        <v>131.92028879483487</v>
      </c>
      <c r="Z109">
        <f>IF(OR('Calc_오픈정렬(시즌미반영)'!$F109="",'Calc_오픈정렬(시즌미반영)'!Z109=""),"",'Calc_오픈정렬(시즌미반영)'!Z109/'Calc_오픈정렬(시즌미반영)'!$F109*100)</f>
        <v>118.14943589770874</v>
      </c>
      <c r="AA109">
        <f>IF(OR('Calc_오픈정렬(시즌미반영)'!$F109="",'Calc_오픈정렬(시즌미반영)'!AA109=""),"",'Calc_오픈정렬(시즌미반영)'!AA109/'Calc_오픈정렬(시즌미반영)'!$F109*100)</f>
        <v>136.73105315942507</v>
      </c>
      <c r="AB109">
        <f>IF(OR('Calc_오픈정렬(시즌미반영)'!$F109="",'Calc_오픈정렬(시즌미반영)'!AB109=""),"",'Calc_오픈정렬(시즌미반영)'!AB109/'Calc_오픈정렬(시즌미반영)'!$F109*100)</f>
        <v>116.55393488283006</v>
      </c>
      <c r="AC109">
        <f>IF(OR('Calc_오픈정렬(시즌미반영)'!$F109="",'Calc_오픈정렬(시즌미반영)'!AC109=""),"",'Calc_오픈정렬(시즌미반영)'!AC109/'Calc_오픈정렬(시즌미반영)'!$F109*100)</f>
        <v>108.98679726634512</v>
      </c>
      <c r="AD109">
        <f>IF(OR('Calc_오픈정렬(시즌미반영)'!$F109="",'Calc_오픈정렬(시즌미반영)'!AD109=""),"",'Calc_오픈정렬(시즌미반영)'!AD109/'Calc_오픈정렬(시즌미반영)'!$F109*100)</f>
        <v>115.81045311739339</v>
      </c>
      <c r="AE109">
        <f>IF(OR('Calc_오픈정렬(시즌미반영)'!$F109="",'Calc_오픈정렬(시즌미반영)'!AE109=""),"",'Calc_오픈정렬(시즌미반영)'!AE109/'Calc_오픈정렬(시즌미반영)'!$F109*100)</f>
        <v>109.5960437022987</v>
      </c>
      <c r="AF109">
        <f>IF(OR('Calc_오픈정렬(시즌미반영)'!$F109="",'Calc_오픈정렬(시즌미반영)'!AF109=""),"",'Calc_오픈정렬(시즌미반영)'!AF109/'Calc_오픈정렬(시즌미반영)'!$F109*100)</f>
        <v>118.01647747980218</v>
      </c>
      <c r="AG109">
        <f>IF(OR('Calc_오픈정렬(시즌미반영)'!$F109="",'Calc_오픈정렬(시즌미반영)'!AG109=""),"",'Calc_오픈정렬(시즌미반영)'!AG109/'Calc_오픈정렬(시즌미반영)'!$F109*100)</f>
        <v>122.03284322984143</v>
      </c>
      <c r="AH109">
        <f>IF(OR('Calc_오픈정렬(시즌미반영)'!$F109="",'Calc_오픈정렬(시즌미반영)'!AH109=""),"",'Calc_오픈정렬(시즌미반영)'!AH109/'Calc_오픈정렬(시즌미반영)'!$F109*100)</f>
        <v>133.93828792759911</v>
      </c>
      <c r="AI109">
        <f>IF(OR('Calc_오픈정렬(시즌미반영)'!$F109="",'Calc_오픈정렬(시즌미반영)'!AI109=""),"",'Calc_오픈정렬(시즌미반영)'!AI109/'Calc_오픈정렬(시즌미반영)'!$F109*100)</f>
        <v>123.31853357346365</v>
      </c>
      <c r="AJ109" t="str">
        <f>IF(OR('Calc_오픈정렬(시즌미반영)'!$F109="",'Calc_오픈정렬(시즌미반영)'!AJ109=""),"",'Calc_오픈정렬(시즌미반영)'!AJ109/'Calc_오픈정렬(시즌미반영)'!$F109*100)</f>
        <v/>
      </c>
      <c r="AK109" t="str">
        <f>IF(OR('Calc_오픈정렬(시즌미반영)'!$F109="",'Calc_오픈정렬(시즌미반영)'!AK109=""),"",'Calc_오픈정렬(시즌미반영)'!AK109/'Calc_오픈정렬(시즌미반영)'!$F109*100)</f>
        <v/>
      </c>
      <c r="AL109" t="str">
        <f>IF(OR('Calc_오픈정렬(시즌미반영)'!$F109="",'Calc_오픈정렬(시즌미반영)'!AL109=""),"",'Calc_오픈정렬(시즌미반영)'!AL109/'Calc_오픈정렬(시즌미반영)'!$F109*100)</f>
        <v/>
      </c>
      <c r="AM109" t="str">
        <f>IF(OR('Calc_오픈정렬(시즌미반영)'!$F109="",'Calc_오픈정렬(시즌미반영)'!AM109=""),"",'Calc_오픈정렬(시즌미반영)'!AM109/'Calc_오픈정렬(시즌미반영)'!$F109*100)</f>
        <v/>
      </c>
      <c r="AN109" t="str">
        <f>IF(OR('Calc_오픈정렬(시즌미반영)'!$F109="",'Calc_오픈정렬(시즌미반영)'!AN109=""),"",'Calc_오픈정렬(시즌미반영)'!AN109/'Calc_오픈정렬(시즌미반영)'!$F109*100)</f>
        <v/>
      </c>
      <c r="AO109" t="str">
        <f>IF(OR('Calc_오픈정렬(시즌미반영)'!$F109="",'Calc_오픈정렬(시즌미반영)'!AO109=""),"",'Calc_오픈정렬(시즌미반영)'!AO109/'Calc_오픈정렬(시즌미반영)'!$F109*100)</f>
        <v/>
      </c>
      <c r="AP109" t="str">
        <f>IF(OR('Calc_오픈정렬(시즌미반영)'!$F109="",'Calc_오픈정렬(시즌미반영)'!AP109=""),"",'Calc_오픈정렬(시즌미반영)'!AP109/'Calc_오픈정렬(시즌미반영)'!$F109*100)</f>
        <v/>
      </c>
      <c r="AQ109" t="str">
        <f>IF(OR('Calc_오픈정렬(시즌미반영)'!$F109="",'Calc_오픈정렬(시즌미반영)'!AQ109=""),"",'Calc_오픈정렬(시즌미반영)'!AQ109/'Calc_오픈정렬(시즌미반영)'!$F109*100)</f>
        <v/>
      </c>
      <c r="AR109" t="str">
        <f>IF(OR('Calc_오픈정렬(시즌미반영)'!$F109="",'Calc_오픈정렬(시즌미반영)'!AR109=""),"",'Calc_오픈정렬(시즌미반영)'!AR109/'Calc_오픈정렬(시즌미반영)'!$F109*100)</f>
        <v/>
      </c>
      <c r="AS109" t="str">
        <f>IF(OR('Calc_오픈정렬(시즌미반영)'!$F109="",'Calc_오픈정렬(시즌미반영)'!AS109=""),"",'Calc_오픈정렬(시즌미반영)'!AS109/'Calc_오픈정렬(시즌미반영)'!$F109*100)</f>
        <v/>
      </c>
      <c r="AT109" t="str">
        <f>IF(OR('Calc_오픈정렬(시즌미반영)'!$F109="",'Calc_오픈정렬(시즌미반영)'!AT109=""),"",'Calc_오픈정렬(시즌미반영)'!AT109/'Calc_오픈정렬(시즌미반영)'!$F109*100)</f>
        <v/>
      </c>
      <c r="AU109" t="str">
        <f>IF(OR('Calc_오픈정렬(시즌미반영)'!$F109="",'Calc_오픈정렬(시즌미반영)'!AU109=""),"",'Calc_오픈정렬(시즌미반영)'!AU109/'Calc_오픈정렬(시즌미반영)'!$F109*100)</f>
        <v/>
      </c>
      <c r="AV109" t="str">
        <f>IF(OR('Calc_오픈정렬(시즌미반영)'!$F109="",'Calc_오픈정렬(시즌미반영)'!AV109=""),"",'Calc_오픈정렬(시즌미반영)'!AV109/'Calc_오픈정렬(시즌미반영)'!$F109*100)</f>
        <v/>
      </c>
      <c r="AW109" t="str">
        <f>IF(OR('Calc_오픈정렬(시즌미반영)'!$F109="",'Calc_오픈정렬(시즌미반영)'!AW109=""),"",'Calc_오픈정렬(시즌미반영)'!AW109/'Calc_오픈정렬(시즌미반영)'!$F109*100)</f>
        <v/>
      </c>
      <c r="AX109" t="str">
        <f>IF(OR('Calc_오픈정렬(시즌미반영)'!$F109="",'Calc_오픈정렬(시즌미반영)'!AX109=""),"",'Calc_오픈정렬(시즌미반영)'!AX109/'Calc_오픈정렬(시즌미반영)'!$F109*100)</f>
        <v/>
      </c>
      <c r="AY109" t="str">
        <f>IF(OR('Calc_오픈정렬(시즌미반영)'!$F109="",'Calc_오픈정렬(시즌미반영)'!AY109=""),"",'Calc_오픈정렬(시즌미반영)'!AY109/'Calc_오픈정렬(시즌미반영)'!$F109*100)</f>
        <v/>
      </c>
      <c r="AZ109" t="str">
        <f>IF(OR('Calc_오픈정렬(시즌미반영)'!$F109="",'Calc_오픈정렬(시즌미반영)'!AZ109=""),"",'Calc_오픈정렬(시즌미반영)'!AZ109/'Calc_오픈정렬(시즌미반영)'!$F109*100)</f>
        <v/>
      </c>
      <c r="BA109" t="str">
        <f>IF(OR('Calc_오픈정렬(시즌미반영)'!$F109="",'Calc_오픈정렬(시즌미반영)'!BA109=""),"",'Calc_오픈정렬(시즌미반영)'!BA109/'Calc_오픈정렬(시즌미반영)'!$F109*100)</f>
        <v/>
      </c>
      <c r="BB109" t="str">
        <f>IF(OR('Calc_오픈정렬(시즌미반영)'!$F109="",'Calc_오픈정렬(시즌미반영)'!BB109=""),"",'Calc_오픈정렬(시즌미반영)'!BB109/'Calc_오픈정렬(시즌미반영)'!$F109*100)</f>
        <v/>
      </c>
      <c r="BC109" t="str">
        <f>IF(OR('Calc_오픈정렬(시즌미반영)'!$F109="",'Calc_오픈정렬(시즌미반영)'!BC109=""),"",'Calc_오픈정렬(시즌미반영)'!BC109/'Calc_오픈정렬(시즌미반영)'!$F109*100)</f>
        <v/>
      </c>
      <c r="BD109" t="str">
        <f>IF(OR('Calc_오픈정렬(시즌미반영)'!$F109="",'Calc_오픈정렬(시즌미반영)'!BD109=""),"",'Calc_오픈정렬(시즌미반영)'!BD109/'Calc_오픈정렬(시즌미반영)'!$F109*100)</f>
        <v/>
      </c>
      <c r="BE109" t="str">
        <f>IF(OR('Calc_오픈정렬(시즌미반영)'!$F109="",'Calc_오픈정렬(시즌미반영)'!BE109=""),"",'Calc_오픈정렬(시즌미반영)'!BE109/'Calc_오픈정렬(시즌미반영)'!$F109*100)</f>
        <v/>
      </c>
      <c r="BF109" t="str">
        <f>IF(OR('Calc_오픈정렬(시즌미반영)'!$F109="",'Calc_오픈정렬(시즌미반영)'!BF109=""),"",'Calc_오픈정렬(시즌미반영)'!BF109/'Calc_오픈정렬(시즌미반영)'!$F109*100)</f>
        <v/>
      </c>
      <c r="BG109" t="str">
        <f>IF(OR('Calc_오픈정렬(시즌미반영)'!$F109="",'Calc_오픈정렬(시즌미반영)'!BG109=""),"",'Calc_오픈정렬(시즌미반영)'!BG109/'Calc_오픈정렬(시즌미반영)'!$F109*100)</f>
        <v/>
      </c>
      <c r="BH109" t="str">
        <f>IF(OR('Calc_오픈정렬(시즌미반영)'!$F109="",'Calc_오픈정렬(시즌미반영)'!BH109=""),"",'Calc_오픈정렬(시즌미반영)'!BH109/'Calc_오픈정렬(시즌미반영)'!$F109*100)</f>
        <v/>
      </c>
      <c r="BI109" t="str">
        <f>IF(OR('Calc_오픈정렬(시즌미반영)'!$F109="",'Calc_오픈정렬(시즌미반영)'!BI109=""),"",'Calc_오픈정렬(시즌미반영)'!BI109/'Calc_오픈정렬(시즌미반영)'!$F109*100)</f>
        <v/>
      </c>
      <c r="BJ109" t="str">
        <f>IF(OR('Calc_오픈정렬(시즌미반영)'!$F109="",'Calc_오픈정렬(시즌미반영)'!BJ109=""),"",'Calc_오픈정렬(시즌미반영)'!BJ109/'Calc_오픈정렬(시즌미반영)'!$F109*100)</f>
        <v/>
      </c>
      <c r="BK109" t="str">
        <f>IF(OR('Calc_오픈정렬(시즌미반영)'!$F109="",'Calc_오픈정렬(시즌미반영)'!BK109=""),"",'Calc_오픈정렬(시즌미반영)'!BK109/'Calc_오픈정렬(시즌미반영)'!$F109*100)</f>
        <v/>
      </c>
      <c r="BL109" t="str">
        <f>IF(OR('Calc_오픈정렬(시즌미반영)'!$F109="",'Calc_오픈정렬(시즌미반영)'!BL109=""),"",'Calc_오픈정렬(시즌미반영)'!BL109/'Calc_오픈정렬(시즌미반영)'!$F109*100)</f>
        <v/>
      </c>
      <c r="BM109" t="str">
        <f>IF(OR('Calc_오픈정렬(시즌미반영)'!$F109="",'Calc_오픈정렬(시즌미반영)'!BM109=""),"",'Calc_오픈정렬(시즌미반영)'!BM109/'Calc_오픈정렬(시즌미반영)'!$F109*100)</f>
        <v/>
      </c>
      <c r="BN109" t="str">
        <f>IF(OR('Calc_오픈정렬(시즌미반영)'!$F109="",'Calc_오픈정렬(시즌미반영)'!BN109=""),"",'Calc_오픈정렬(시즌미반영)'!BN109/'Calc_오픈정렬(시즌미반영)'!$F109*100)</f>
        <v/>
      </c>
    </row>
    <row r="110" spans="1:66" x14ac:dyDescent="0.3">
      <c r="A110" t="str">
        <f>'Calc_오픈정렬(시즌미반영)'!A110</f>
        <v>(1100) #신림남부초교점</v>
      </c>
      <c r="B110" t="str">
        <f>'Calc_오픈정렬(시즌미반영)'!B110</f>
        <v>150-2</v>
      </c>
      <c r="C110">
        <f>'Calc_오픈정렬(시즌미반영)'!C110</f>
        <v>2</v>
      </c>
      <c r="D110" t="str">
        <f>'Calc_오픈정렬(시즌미반영)'!D110</f>
        <v>2</v>
      </c>
      <c r="E110" s="1">
        <f>'Calc_오픈정렬(시즌미반영)'!E110</f>
        <v>45323</v>
      </c>
      <c r="F110">
        <f>'Calc_오픈정렬(시즌미반영)'!F110</f>
        <v>3684691.6666666665</v>
      </c>
      <c r="G110">
        <f>IF(OR('Calc_오픈정렬(시즌미반영)'!$F110="",'Calc_오픈정렬(시즌미반영)'!G110=""),"",'Calc_오픈정렬(시즌미반영)'!G110/'Calc_오픈정렬(시즌미반영)'!$F110*100)</f>
        <v>56.657386529402054</v>
      </c>
      <c r="H110">
        <f>IF(OR('Calc_오픈정렬(시즌미반영)'!$F110="",'Calc_오픈정렬(시즌미반영)'!H110=""),"",'Calc_오픈정렬(시즌미반영)'!H110/'Calc_오픈정렬(시즌미반영)'!$F110*100)</f>
        <v>68.486056047204315</v>
      </c>
      <c r="I110">
        <f>IF(OR('Calc_오픈정렬(시즌미반영)'!$F110="",'Calc_오픈정렬(시즌미반영)'!I110=""),"",'Calc_오픈정렬(시즌미반영)'!I110/'Calc_오픈정렬(시즌미반영)'!$F110*100)</f>
        <v>79.750227857147706</v>
      </c>
      <c r="J110">
        <f>IF(OR('Calc_오픈정렬(시즌미반영)'!$F110="",'Calc_오픈정렬(시즌미반영)'!J110=""),"",'Calc_오픈정렬(시즌미반영)'!J110/'Calc_오픈정렬(시즌미반영)'!$F110*100)</f>
        <v>88.252431795514326</v>
      </c>
      <c r="K110">
        <f>IF(OR('Calc_오픈정렬(시즌미반영)'!$F110="",'Calc_오픈정렬(시즌미반영)'!K110=""),"",'Calc_오픈정렬(시즌미반영)'!K110/'Calc_오픈정렬(시즌미반영)'!$F110*100)</f>
        <v>91.753674549883186</v>
      </c>
      <c r="L110">
        <f>IF(OR('Calc_오픈정렬(시즌미반영)'!$F110="",'Calc_오픈정렬(시즌미반영)'!L110=""),"",'Calc_오픈정렬(시즌미반영)'!L110/'Calc_오픈정렬(시즌미반영)'!$F110*100)</f>
        <v>97.615223345236942</v>
      </c>
      <c r="M110">
        <f>IF(OR('Calc_오픈정렬(시즌미반영)'!$F110="",'Calc_오픈정렬(시즌미반영)'!M110=""),"",'Calc_오픈정렬(시즌미반영)'!M110/'Calc_오픈정렬(시즌미반영)'!$F110*100)</f>
        <v>104.38838166015701</v>
      </c>
      <c r="N110">
        <f>IF(OR('Calc_오픈정렬(시즌미반영)'!$F110="",'Calc_오픈정렬(시즌미반영)'!N110=""),"",'Calc_오픈정렬(시즌미반영)'!N110/'Calc_오픈정렬(시즌미반영)'!$F110*100)</f>
        <v>107.60601859495253</v>
      </c>
      <c r="O110">
        <f>IF(OR('Calc_오픈정렬(시즌미반영)'!$F110="",'Calc_오픈정렬(시즌미반영)'!O110=""),"",'Calc_오픈정렬(시즌미반영)'!O110/'Calc_오픈정렬(시즌미반영)'!$F110*100)</f>
        <v>110.38427005425602</v>
      </c>
      <c r="P110">
        <f>IF(OR('Calc_오픈정렬(시즌미반영)'!$F110="",'Calc_오픈정렬(시즌미반영)'!P110=""),"",'Calc_오픈정렬(시즌미반영)'!P110/'Calc_오픈정렬(시즌미반영)'!$F110*100)</f>
        <v>114.55015458100293</v>
      </c>
      <c r="Q110">
        <f>IF(OR('Calc_오픈정렬(시즌미반영)'!$F110="",'Calc_오픈정렬(시즌미반영)'!Q110=""),"",'Calc_오픈정렬(시즌미반영)'!Q110/'Calc_오픈정렬(시즌미반영)'!$F110*100)</f>
        <v>112.24114184135716</v>
      </c>
      <c r="R110">
        <f>IF(OR('Calc_오픈정렬(시즌미반영)'!$F110="",'Calc_오픈정렬(시즌미반영)'!R110=""),"",'Calc_오픈정렬(시즌미반영)'!R110/'Calc_오픈정렬(시즌미반영)'!$F110*100)</f>
        <v>98.897013092456859</v>
      </c>
      <c r="S110">
        <f>IF(OR('Calc_오픈정렬(시즌미반영)'!$F110="",'Calc_오픈정렬(시즌미반영)'!S110=""),"",'Calc_오픈정렬(시즌미반영)'!S110/'Calc_오픈정렬(시즌미반영)'!$F110*100)</f>
        <v>103.01920332547047</v>
      </c>
      <c r="T110">
        <f>IF(OR('Calc_오픈정렬(시즌미반영)'!$F110="",'Calc_오픈정렬(시즌미반영)'!T110=""),"",'Calc_오픈정렬(시즌미반영)'!T110/'Calc_오픈정렬(시즌미반영)'!$F110*100)</f>
        <v>118.36594197162584</v>
      </c>
      <c r="U110">
        <f>IF(OR('Calc_오픈정렬(시즌미반영)'!$F110="",'Calc_오픈정렬(시즌미반영)'!U110=""),"",'Calc_오픈정렬(시즌미반영)'!U110/'Calc_오픈정렬(시즌미반영)'!$F110*100)</f>
        <v>105.35589816425166</v>
      </c>
      <c r="V110">
        <f>IF(OR('Calc_오픈정렬(시즌미반영)'!$F110="",'Calc_오픈정렬(시즌미반영)'!V110=""),"",'Calc_오픈정렬(시즌미반영)'!V110/'Calc_오픈정렬(시즌미반영)'!$F110*100)</f>
        <v>110.55551911851514</v>
      </c>
      <c r="W110">
        <f>IF(OR('Calc_오픈정렬(시즌미반영)'!$F110="",'Calc_오픈정렬(시즌미반영)'!W110=""),"",'Calc_오픈정렬(시즌미반영)'!W110/'Calc_오픈정렬(시즌미반영)'!$F110*100)</f>
        <v>121.53825625391541</v>
      </c>
      <c r="X110">
        <f>IF(OR('Calc_오픈정렬(시즌미반영)'!$F110="",'Calc_오픈정렬(시즌미반영)'!X110=""),"",'Calc_오픈정렬(시즌미반영)'!X110/'Calc_오픈정렬(시즌미반영)'!$F110*100)</f>
        <v>116.16738623539284</v>
      </c>
      <c r="Y110">
        <f>IF(OR('Calc_오픈정렬(시즌미반영)'!$F110="",'Calc_오픈정렬(시즌미반영)'!Y110=""),"",'Calc_오픈정렬(시즌미반영)'!Y110/'Calc_오픈정렬(시즌미반영)'!$F110*100)</f>
        <v>125.50330986536639</v>
      </c>
      <c r="Z110">
        <f>IF(OR('Calc_오픈정렬(시즌미반영)'!$F110="",'Calc_오픈정렬(시즌미반영)'!Z110=""),"",'Calc_오픈정렬(시즌미반영)'!Z110/'Calc_오픈정렬(시즌미반영)'!$F110*100)</f>
        <v>109.73509769021832</v>
      </c>
      <c r="AA110">
        <f>IF(OR('Calc_오픈정렬(시즌미반영)'!$F110="",'Calc_오픈정렬(시즌미반영)'!AA110=""),"",'Calc_오픈정렬(시즌미반영)'!AA110/'Calc_오픈정렬(시즌미반영)'!$F110*100)</f>
        <v>133.79029905261183</v>
      </c>
      <c r="AB110">
        <f>IF(OR('Calc_오픈정렬(시즌미반영)'!$F110="",'Calc_오픈정렬(시즌미반영)'!AB110=""),"",'Calc_오픈정렬(시즌미반영)'!AB110/'Calc_오픈정렬(시즌미반영)'!$F110*100)</f>
        <v>117.45270409328687</v>
      </c>
      <c r="AC110">
        <f>IF(OR('Calc_오픈정렬(시즌미반영)'!$F110="",'Calc_오픈정렬(시즌미반영)'!AC110=""),"",'Calc_오픈정렬(시즌미반영)'!AC110/'Calc_오픈정렬(시즌미반영)'!$F110*100)</f>
        <v>96.875948462444853</v>
      </c>
      <c r="AD110">
        <f>IF(OR('Calc_오픈정렬(시즌미반영)'!$F110="",'Calc_오픈정렬(시즌미반영)'!AD110=""),"",'Calc_오픈정렬(시즌미반영)'!AD110/'Calc_오픈정렬(시즌미반영)'!$F110*100)</f>
        <v>103.46944452611369</v>
      </c>
      <c r="AE110">
        <f>IF(OR('Calc_오픈정렬(시즌미반영)'!$F110="",'Calc_오픈정렬(시즌미반영)'!AE110=""),"",'Calc_오픈정렬(시즌미반영)'!AE110/'Calc_오픈정렬(시즌미반영)'!$F110*100)</f>
        <v>98.090161320598966</v>
      </c>
      <c r="AF110">
        <f>IF(OR('Calc_오픈정렬(시즌미반영)'!$F110="",'Calc_오픈정렬(시즌미반영)'!AF110=""),"",'Calc_오픈정렬(시즌미반영)'!AF110/'Calc_오픈정렬(시즌미반영)'!$F110*100)</f>
        <v>126.3261738318222</v>
      </c>
      <c r="AG110">
        <f>IF(OR('Calc_오픈정렬(시즌미반영)'!$F110="",'Calc_오픈정렬(시즌미반영)'!AG110=""),"",'Calc_오픈정렬(시즌미반영)'!AG110/'Calc_오픈정렬(시즌미반영)'!$F110*100)</f>
        <v>144.93804321030933</v>
      </c>
      <c r="AH110">
        <f>IF(OR('Calc_오픈정렬(시즌미반영)'!$F110="",'Calc_오픈정렬(시즌미반영)'!AH110=""),"",'Calc_오픈정렬(시즌미반영)'!AH110/'Calc_오픈정렬(시즌미반영)'!$F110*100)</f>
        <v>143.14630577411498</v>
      </c>
      <c r="AI110">
        <f>IF(OR('Calc_오픈정렬(시즌미반영)'!$F110="",'Calc_오픈정렬(시즌미반영)'!AI110=""),"",'Calc_오픈정렬(시즌미반영)'!AI110/'Calc_오픈정렬(시즌미반영)'!$F110*100)</f>
        <v>121.23565291532761</v>
      </c>
      <c r="AJ110" t="str">
        <f>IF(OR('Calc_오픈정렬(시즌미반영)'!$F110="",'Calc_오픈정렬(시즌미반영)'!AJ110=""),"",'Calc_오픈정렬(시즌미반영)'!AJ110/'Calc_오픈정렬(시즌미반영)'!$F110*100)</f>
        <v/>
      </c>
      <c r="AK110" t="str">
        <f>IF(OR('Calc_오픈정렬(시즌미반영)'!$F110="",'Calc_오픈정렬(시즌미반영)'!AK110=""),"",'Calc_오픈정렬(시즌미반영)'!AK110/'Calc_오픈정렬(시즌미반영)'!$F110*100)</f>
        <v/>
      </c>
      <c r="AL110" t="str">
        <f>IF(OR('Calc_오픈정렬(시즌미반영)'!$F110="",'Calc_오픈정렬(시즌미반영)'!AL110=""),"",'Calc_오픈정렬(시즌미반영)'!AL110/'Calc_오픈정렬(시즌미반영)'!$F110*100)</f>
        <v/>
      </c>
      <c r="AM110" t="str">
        <f>IF(OR('Calc_오픈정렬(시즌미반영)'!$F110="",'Calc_오픈정렬(시즌미반영)'!AM110=""),"",'Calc_오픈정렬(시즌미반영)'!AM110/'Calc_오픈정렬(시즌미반영)'!$F110*100)</f>
        <v/>
      </c>
      <c r="AN110" t="str">
        <f>IF(OR('Calc_오픈정렬(시즌미반영)'!$F110="",'Calc_오픈정렬(시즌미반영)'!AN110=""),"",'Calc_오픈정렬(시즌미반영)'!AN110/'Calc_오픈정렬(시즌미반영)'!$F110*100)</f>
        <v/>
      </c>
      <c r="AO110" t="str">
        <f>IF(OR('Calc_오픈정렬(시즌미반영)'!$F110="",'Calc_오픈정렬(시즌미반영)'!AO110=""),"",'Calc_오픈정렬(시즌미반영)'!AO110/'Calc_오픈정렬(시즌미반영)'!$F110*100)</f>
        <v/>
      </c>
      <c r="AP110" t="str">
        <f>IF(OR('Calc_오픈정렬(시즌미반영)'!$F110="",'Calc_오픈정렬(시즌미반영)'!AP110=""),"",'Calc_오픈정렬(시즌미반영)'!AP110/'Calc_오픈정렬(시즌미반영)'!$F110*100)</f>
        <v/>
      </c>
      <c r="AQ110" t="str">
        <f>IF(OR('Calc_오픈정렬(시즌미반영)'!$F110="",'Calc_오픈정렬(시즌미반영)'!AQ110=""),"",'Calc_오픈정렬(시즌미반영)'!AQ110/'Calc_오픈정렬(시즌미반영)'!$F110*100)</f>
        <v/>
      </c>
      <c r="AR110" t="str">
        <f>IF(OR('Calc_오픈정렬(시즌미반영)'!$F110="",'Calc_오픈정렬(시즌미반영)'!AR110=""),"",'Calc_오픈정렬(시즌미반영)'!AR110/'Calc_오픈정렬(시즌미반영)'!$F110*100)</f>
        <v/>
      </c>
      <c r="AS110" t="str">
        <f>IF(OR('Calc_오픈정렬(시즌미반영)'!$F110="",'Calc_오픈정렬(시즌미반영)'!AS110=""),"",'Calc_오픈정렬(시즌미반영)'!AS110/'Calc_오픈정렬(시즌미반영)'!$F110*100)</f>
        <v/>
      </c>
      <c r="AT110" t="str">
        <f>IF(OR('Calc_오픈정렬(시즌미반영)'!$F110="",'Calc_오픈정렬(시즌미반영)'!AT110=""),"",'Calc_오픈정렬(시즌미반영)'!AT110/'Calc_오픈정렬(시즌미반영)'!$F110*100)</f>
        <v/>
      </c>
      <c r="AU110" t="str">
        <f>IF(OR('Calc_오픈정렬(시즌미반영)'!$F110="",'Calc_오픈정렬(시즌미반영)'!AU110=""),"",'Calc_오픈정렬(시즌미반영)'!AU110/'Calc_오픈정렬(시즌미반영)'!$F110*100)</f>
        <v/>
      </c>
      <c r="AV110" t="str">
        <f>IF(OR('Calc_오픈정렬(시즌미반영)'!$F110="",'Calc_오픈정렬(시즌미반영)'!AV110=""),"",'Calc_오픈정렬(시즌미반영)'!AV110/'Calc_오픈정렬(시즌미반영)'!$F110*100)</f>
        <v/>
      </c>
      <c r="AW110" t="str">
        <f>IF(OR('Calc_오픈정렬(시즌미반영)'!$F110="",'Calc_오픈정렬(시즌미반영)'!AW110=""),"",'Calc_오픈정렬(시즌미반영)'!AW110/'Calc_오픈정렬(시즌미반영)'!$F110*100)</f>
        <v/>
      </c>
      <c r="AX110" t="str">
        <f>IF(OR('Calc_오픈정렬(시즌미반영)'!$F110="",'Calc_오픈정렬(시즌미반영)'!AX110=""),"",'Calc_오픈정렬(시즌미반영)'!AX110/'Calc_오픈정렬(시즌미반영)'!$F110*100)</f>
        <v/>
      </c>
      <c r="AY110" t="str">
        <f>IF(OR('Calc_오픈정렬(시즌미반영)'!$F110="",'Calc_오픈정렬(시즌미반영)'!AY110=""),"",'Calc_오픈정렬(시즌미반영)'!AY110/'Calc_오픈정렬(시즌미반영)'!$F110*100)</f>
        <v/>
      </c>
      <c r="AZ110" t="str">
        <f>IF(OR('Calc_오픈정렬(시즌미반영)'!$F110="",'Calc_오픈정렬(시즌미반영)'!AZ110=""),"",'Calc_오픈정렬(시즌미반영)'!AZ110/'Calc_오픈정렬(시즌미반영)'!$F110*100)</f>
        <v/>
      </c>
      <c r="BA110" t="str">
        <f>IF(OR('Calc_오픈정렬(시즌미반영)'!$F110="",'Calc_오픈정렬(시즌미반영)'!BA110=""),"",'Calc_오픈정렬(시즌미반영)'!BA110/'Calc_오픈정렬(시즌미반영)'!$F110*100)</f>
        <v/>
      </c>
      <c r="BB110" t="str">
        <f>IF(OR('Calc_오픈정렬(시즌미반영)'!$F110="",'Calc_오픈정렬(시즌미반영)'!BB110=""),"",'Calc_오픈정렬(시즌미반영)'!BB110/'Calc_오픈정렬(시즌미반영)'!$F110*100)</f>
        <v/>
      </c>
      <c r="BC110" t="str">
        <f>IF(OR('Calc_오픈정렬(시즌미반영)'!$F110="",'Calc_오픈정렬(시즌미반영)'!BC110=""),"",'Calc_오픈정렬(시즌미반영)'!BC110/'Calc_오픈정렬(시즌미반영)'!$F110*100)</f>
        <v/>
      </c>
      <c r="BD110" t="str">
        <f>IF(OR('Calc_오픈정렬(시즌미반영)'!$F110="",'Calc_오픈정렬(시즌미반영)'!BD110=""),"",'Calc_오픈정렬(시즌미반영)'!BD110/'Calc_오픈정렬(시즌미반영)'!$F110*100)</f>
        <v/>
      </c>
      <c r="BE110" t="str">
        <f>IF(OR('Calc_오픈정렬(시즌미반영)'!$F110="",'Calc_오픈정렬(시즌미반영)'!BE110=""),"",'Calc_오픈정렬(시즌미반영)'!BE110/'Calc_오픈정렬(시즌미반영)'!$F110*100)</f>
        <v/>
      </c>
      <c r="BF110" t="str">
        <f>IF(OR('Calc_오픈정렬(시즌미반영)'!$F110="",'Calc_오픈정렬(시즌미반영)'!BF110=""),"",'Calc_오픈정렬(시즌미반영)'!BF110/'Calc_오픈정렬(시즌미반영)'!$F110*100)</f>
        <v/>
      </c>
      <c r="BG110" t="str">
        <f>IF(OR('Calc_오픈정렬(시즌미반영)'!$F110="",'Calc_오픈정렬(시즌미반영)'!BG110=""),"",'Calc_오픈정렬(시즌미반영)'!BG110/'Calc_오픈정렬(시즌미반영)'!$F110*100)</f>
        <v/>
      </c>
      <c r="BH110" t="str">
        <f>IF(OR('Calc_오픈정렬(시즌미반영)'!$F110="",'Calc_오픈정렬(시즌미반영)'!BH110=""),"",'Calc_오픈정렬(시즌미반영)'!BH110/'Calc_오픈정렬(시즌미반영)'!$F110*100)</f>
        <v/>
      </c>
      <c r="BI110" t="str">
        <f>IF(OR('Calc_오픈정렬(시즌미반영)'!$F110="",'Calc_오픈정렬(시즌미반영)'!BI110=""),"",'Calc_오픈정렬(시즌미반영)'!BI110/'Calc_오픈정렬(시즌미반영)'!$F110*100)</f>
        <v/>
      </c>
      <c r="BJ110" t="str">
        <f>IF(OR('Calc_오픈정렬(시즌미반영)'!$F110="",'Calc_오픈정렬(시즌미반영)'!BJ110=""),"",'Calc_오픈정렬(시즌미반영)'!BJ110/'Calc_오픈정렬(시즌미반영)'!$F110*100)</f>
        <v/>
      </c>
      <c r="BK110" t="str">
        <f>IF(OR('Calc_오픈정렬(시즌미반영)'!$F110="",'Calc_오픈정렬(시즌미반영)'!BK110=""),"",'Calc_오픈정렬(시즌미반영)'!BK110/'Calc_오픈정렬(시즌미반영)'!$F110*100)</f>
        <v/>
      </c>
      <c r="BL110" t="str">
        <f>IF(OR('Calc_오픈정렬(시즌미반영)'!$F110="",'Calc_오픈정렬(시즌미반영)'!BL110=""),"",'Calc_오픈정렬(시즌미반영)'!BL110/'Calc_오픈정렬(시즌미반영)'!$F110*100)</f>
        <v/>
      </c>
      <c r="BM110" t="str">
        <f>IF(OR('Calc_오픈정렬(시즌미반영)'!$F110="",'Calc_오픈정렬(시즌미반영)'!BM110=""),"",'Calc_오픈정렬(시즌미반영)'!BM110/'Calc_오픈정렬(시즌미반영)'!$F110*100)</f>
        <v/>
      </c>
      <c r="BN110" t="str">
        <f>IF(OR('Calc_오픈정렬(시즌미반영)'!$F110="",'Calc_오픈정렬(시즌미반영)'!BN110=""),"",'Calc_오픈정렬(시즌미반영)'!BN110/'Calc_오픈정렬(시즌미반영)'!$F110*100)</f>
        <v/>
      </c>
    </row>
    <row r="111" spans="1:66" x14ac:dyDescent="0.3">
      <c r="A111" t="str">
        <f>'Calc_오픈정렬(시즌미반영)'!A111</f>
        <v>(1101) #강서교차로점</v>
      </c>
      <c r="B111" t="str">
        <f>'Calc_오픈정렬(시즌미반영)'!B111</f>
        <v>150-0</v>
      </c>
      <c r="C111">
        <f>'Calc_오픈정렬(시즌미반영)'!C111</f>
        <v>0</v>
      </c>
      <c r="D111" t="str">
        <f>'Calc_오픈정렬(시즌미반영)'!D111</f>
        <v>0</v>
      </c>
      <c r="E111" s="1">
        <f>'Calc_오픈정렬(시즌미반영)'!E111</f>
        <v>45323</v>
      </c>
      <c r="F111">
        <f>'Calc_오픈정렬(시즌미반영)'!F111</f>
        <v>4628698.333333333</v>
      </c>
      <c r="G111">
        <f>IF(OR('Calc_오픈정렬(시즌미반영)'!$F111="",'Calc_오픈정렬(시즌미반영)'!G111=""),"",'Calc_오픈정렬(시즌미반영)'!G111/'Calc_오픈정렬(시즌미반영)'!$F111*100)</f>
        <v>65.312962355507437</v>
      </c>
      <c r="H111">
        <f>IF(OR('Calc_오픈정렬(시즌미반영)'!$F111="",'Calc_오픈정렬(시즌미반영)'!H111=""),"",'Calc_오픈정렬(시즌미반영)'!H111/'Calc_오픈정렬(시즌미반영)'!$F111*100)</f>
        <v>92.758907381808925</v>
      </c>
      <c r="I111">
        <f>IF(OR('Calc_오픈정렬(시즌미반영)'!$F111="",'Calc_오픈정렬(시즌미반영)'!I111=""),"",'Calc_오픈정렬(시즌미반영)'!I111/'Calc_오픈정렬(시즌미반영)'!$F111*100)</f>
        <v>95.678734734279161</v>
      </c>
      <c r="J111">
        <f>IF(OR('Calc_오픈정렬(시즌미반영)'!$F111="",'Calc_오픈정렬(시즌미반영)'!J111=""),"",'Calc_오픈정렬(시즌미반영)'!J111/'Calc_오픈정렬(시즌미반영)'!$F111*100)</f>
        <v>97.137892258406708</v>
      </c>
      <c r="K111">
        <f>IF(OR('Calc_오픈정렬(시즌미반영)'!$F111="",'Calc_오픈정렬(시즌미반영)'!K111=""),"",'Calc_오픈정렬(시즌미반영)'!K111/'Calc_오픈정렬(시즌미반영)'!$F111*100)</f>
        <v>102.66968503384142</v>
      </c>
      <c r="L111">
        <f>IF(OR('Calc_오픈정렬(시즌미반영)'!$F111="",'Calc_오픈정렬(시즌미반영)'!L111=""),"",'Calc_오픈정렬(시즌미반영)'!L111/'Calc_오픈정렬(시즌미반영)'!$F111*100)</f>
        <v>104.10896655971315</v>
      </c>
      <c r="M111">
        <f>IF(OR('Calc_오픈정렬(시즌미반영)'!$F111="",'Calc_오픈정렬(시즌미반영)'!M111=""),"",'Calc_오픈정렬(시즌미반영)'!M111/'Calc_오픈정렬(시즌미반영)'!$F111*100)</f>
        <v>102.6502411225042</v>
      </c>
      <c r="N111">
        <f>IF(OR('Calc_오픈정렬(시즌미반영)'!$F111="",'Calc_오픈정렬(시즌미반영)'!N111=""),"",'Calc_오픈정렬(시즌미반영)'!N111/'Calc_오픈정렬(시즌미반영)'!$F111*100)</f>
        <v>85.027576147217772</v>
      </c>
      <c r="O111">
        <f>IF(OR('Calc_오픈정렬(시즌미반영)'!$F111="",'Calc_오픈정렬(시즌미반영)'!O111=""),"",'Calc_오픈정렬(시즌미반영)'!O111/'Calc_오픈정렬(시즌미반영)'!$F111*100)</f>
        <v>108.40563887831678</v>
      </c>
      <c r="P111">
        <f>IF(OR('Calc_오픈정렬(시즌미반영)'!$F111="",'Calc_오픈정렬(시즌미반영)'!P111=""),"",'Calc_오픈정렬(시즌미반영)'!P111/'Calc_오픈정렬(시즌미반영)'!$F111*100)</f>
        <v>110.21111406770588</v>
      </c>
      <c r="Q111">
        <f>IF(OR('Calc_오픈정렬(시즌미반영)'!$F111="",'Calc_오픈정렬(시즌미반영)'!Q111=""),"",'Calc_오픈정렬(시즌미반영)'!Q111/'Calc_오픈정렬(시즌미반영)'!$F111*100)</f>
        <v>114.09492733558284</v>
      </c>
      <c r="R111">
        <f>IF(OR('Calc_오픈정렬(시즌미반영)'!$F111="",'Calc_오픈정렬(시즌미반영)'!R111=""),"",'Calc_오픈정렬(시즌미반영)'!R111/'Calc_오픈정렬(시즌미반영)'!$F111*100)</f>
        <v>128.11204301857362</v>
      </c>
      <c r="S111">
        <f>IF(OR('Calc_오픈정렬(시즌미반영)'!$F111="",'Calc_오픈정렬(시즌미반영)'!S111=""),"",'Calc_오픈정렬(시즌미반영)'!S111/'Calc_오픈정렬(시즌미반영)'!$F111*100)</f>
        <v>98.93947866552837</v>
      </c>
      <c r="T111">
        <f>IF(OR('Calc_오픈정렬(시즌미반영)'!$F111="",'Calc_오픈정렬(시즌미반영)'!T111=""),"",'Calc_오픈정렬(시즌미반영)'!T111/'Calc_오픈정렬(시즌미반영)'!$F111*100)</f>
        <v>135.61825696857181</v>
      </c>
      <c r="U111">
        <f>IF(OR('Calc_오픈정렬(시즌미반영)'!$F111="",'Calc_오픈정렬(시즌미반영)'!U111=""),"",'Calc_오픈정렬(시즌미반영)'!U111/'Calc_오픈정렬(시즌미반영)'!$F111*100)</f>
        <v>131.08501706203222</v>
      </c>
      <c r="V111">
        <f>IF(OR('Calc_오픈정렬(시즌미반영)'!$F111="",'Calc_오픈정렬(시즌미반영)'!V111=""),"",'Calc_오픈정렬(시즌미반영)'!V111/'Calc_오픈정렬(시즌미반영)'!$F111*100)</f>
        <v>148.10168013397575</v>
      </c>
      <c r="W111">
        <f>IF(OR('Calc_오픈정렬(시즌미반영)'!$F111="",'Calc_오픈정렬(시즌미반영)'!W111=""),"",'Calc_오픈정렬(시즌미반영)'!W111/'Calc_오픈정렬(시즌미반영)'!$F111*100)</f>
        <v>145.454499627145</v>
      </c>
      <c r="X111">
        <f>IF(OR('Calc_오픈정렬(시즌미반영)'!$F111="",'Calc_오픈정렬(시즌미반영)'!X111=""),"",'Calc_오픈정렬(시즌미반영)'!X111/'Calc_오픈정렬(시즌미반영)'!$F111*100)</f>
        <v>123.74818118412701</v>
      </c>
      <c r="Y111">
        <f>IF(OR('Calc_오픈정렬(시즌미반영)'!$F111="",'Calc_오픈정렬(시즌미반영)'!Y111=""),"",'Calc_오픈정렬(시즌미반영)'!Y111/'Calc_오픈정렬(시즌미반영)'!$F111*100)</f>
        <v>131.58062075767162</v>
      </c>
      <c r="Z111">
        <f>IF(OR('Calc_오픈정렬(시즌미반영)'!$F111="",'Calc_오픈정렬(시즌미반영)'!Z111=""),"",'Calc_오픈정렬(시즌미반영)'!Z111/'Calc_오픈정렬(시즌미반영)'!$F111*100)</f>
        <v>116.56797681421595</v>
      </c>
      <c r="AA111">
        <f>IF(OR('Calc_오픈정렬(시즌미반영)'!$F111="",'Calc_오픈정렬(시즌미반영)'!AA111=""),"",'Calc_오픈정렬(시즌미반영)'!AA111/'Calc_오픈정렬(시즌미반영)'!$F111*100)</f>
        <v>157.17572146813055</v>
      </c>
      <c r="AB111">
        <f>IF(OR('Calc_오픈정렬(시즌미반영)'!$F111="",'Calc_오픈정렬(시즌미반영)'!AB111=""),"",'Calc_오픈정렬(시즌미반영)'!AB111/'Calc_오픈정렬(시즌미반영)'!$F111*100)</f>
        <v>135.87145990287408</v>
      </c>
      <c r="AC111">
        <f>IF(OR('Calc_오픈정렬(시즌미반영)'!$F111="",'Calc_오픈정렬(시즌미반영)'!AC111=""),"",'Calc_오픈정렬(시즌미반영)'!AC111/'Calc_오픈정렬(시즌미반영)'!$F111*100)</f>
        <v>123.96055190462114</v>
      </c>
      <c r="AD111">
        <f>IF(OR('Calc_오픈정렬(시즌미반영)'!$F111="",'Calc_오픈정렬(시즌미반영)'!AD111=""),"",'Calc_오픈정렬(시즌미반영)'!AD111/'Calc_오픈정렬(시즌미반영)'!$F111*100)</f>
        <v>124.27295074677222</v>
      </c>
      <c r="AE111">
        <f>IF(OR('Calc_오픈정렬(시즌미반영)'!$F111="",'Calc_오픈정렬(시즌미반영)'!AE111=""),"",'Calc_오픈정렬(시즌미반영)'!AE111/'Calc_오픈정렬(시즌미반영)'!$F111*100)</f>
        <v>127.20250005491106</v>
      </c>
      <c r="AF111">
        <f>IF(OR('Calc_오픈정렬(시즌미반영)'!$F111="",'Calc_오픈정렬(시즌미반영)'!AF111=""),"",'Calc_오픈정렬(시즌미반영)'!AF111/'Calc_오픈정렬(시즌미반영)'!$F111*100)</f>
        <v>144.30255590214529</v>
      </c>
      <c r="AG111">
        <f>IF(OR('Calc_오픈정렬(시즌미반영)'!$F111="",'Calc_오픈정렬(시즌미반영)'!AG111=""),"",'Calc_오픈정렬(시즌미반영)'!AG111/'Calc_오픈정렬(시즌미반영)'!$F111*100)</f>
        <v>140.71299382583803</v>
      </c>
      <c r="AH111">
        <f>IF(OR('Calc_오픈정렬(시즌미반영)'!$F111="",'Calc_오픈정렬(시즌미반영)'!AH111=""),"",'Calc_오픈정렬(시즌미반영)'!AH111/'Calc_오픈정렬(시즌미반영)'!$F111*100)</f>
        <v>165.77684366987265</v>
      </c>
      <c r="AI111">
        <f>IF(OR('Calc_오픈정렬(시즌미반영)'!$F111="",'Calc_오픈정렬(시즌미반영)'!AI111=""),"",'Calc_오픈정렬(시즌미반영)'!AI111/'Calc_오픈정렬(시즌미반영)'!$F111*100)</f>
        <v>135.9708398941531</v>
      </c>
      <c r="AJ111" t="str">
        <f>IF(OR('Calc_오픈정렬(시즌미반영)'!$F111="",'Calc_오픈정렬(시즌미반영)'!AJ111=""),"",'Calc_오픈정렬(시즌미반영)'!AJ111/'Calc_오픈정렬(시즌미반영)'!$F111*100)</f>
        <v/>
      </c>
      <c r="AK111" t="str">
        <f>IF(OR('Calc_오픈정렬(시즌미반영)'!$F111="",'Calc_오픈정렬(시즌미반영)'!AK111=""),"",'Calc_오픈정렬(시즌미반영)'!AK111/'Calc_오픈정렬(시즌미반영)'!$F111*100)</f>
        <v/>
      </c>
      <c r="AL111" t="str">
        <f>IF(OR('Calc_오픈정렬(시즌미반영)'!$F111="",'Calc_오픈정렬(시즌미반영)'!AL111=""),"",'Calc_오픈정렬(시즌미반영)'!AL111/'Calc_오픈정렬(시즌미반영)'!$F111*100)</f>
        <v/>
      </c>
      <c r="AM111" t="str">
        <f>IF(OR('Calc_오픈정렬(시즌미반영)'!$F111="",'Calc_오픈정렬(시즌미반영)'!AM111=""),"",'Calc_오픈정렬(시즌미반영)'!AM111/'Calc_오픈정렬(시즌미반영)'!$F111*100)</f>
        <v/>
      </c>
      <c r="AN111" t="str">
        <f>IF(OR('Calc_오픈정렬(시즌미반영)'!$F111="",'Calc_오픈정렬(시즌미반영)'!AN111=""),"",'Calc_오픈정렬(시즌미반영)'!AN111/'Calc_오픈정렬(시즌미반영)'!$F111*100)</f>
        <v/>
      </c>
      <c r="AO111" t="str">
        <f>IF(OR('Calc_오픈정렬(시즌미반영)'!$F111="",'Calc_오픈정렬(시즌미반영)'!AO111=""),"",'Calc_오픈정렬(시즌미반영)'!AO111/'Calc_오픈정렬(시즌미반영)'!$F111*100)</f>
        <v/>
      </c>
      <c r="AP111" t="str">
        <f>IF(OR('Calc_오픈정렬(시즌미반영)'!$F111="",'Calc_오픈정렬(시즌미반영)'!AP111=""),"",'Calc_오픈정렬(시즌미반영)'!AP111/'Calc_오픈정렬(시즌미반영)'!$F111*100)</f>
        <v/>
      </c>
      <c r="AQ111" t="str">
        <f>IF(OR('Calc_오픈정렬(시즌미반영)'!$F111="",'Calc_오픈정렬(시즌미반영)'!AQ111=""),"",'Calc_오픈정렬(시즌미반영)'!AQ111/'Calc_오픈정렬(시즌미반영)'!$F111*100)</f>
        <v/>
      </c>
      <c r="AR111" t="str">
        <f>IF(OR('Calc_오픈정렬(시즌미반영)'!$F111="",'Calc_오픈정렬(시즌미반영)'!AR111=""),"",'Calc_오픈정렬(시즌미반영)'!AR111/'Calc_오픈정렬(시즌미반영)'!$F111*100)</f>
        <v/>
      </c>
      <c r="AS111" t="str">
        <f>IF(OR('Calc_오픈정렬(시즌미반영)'!$F111="",'Calc_오픈정렬(시즌미반영)'!AS111=""),"",'Calc_오픈정렬(시즌미반영)'!AS111/'Calc_오픈정렬(시즌미반영)'!$F111*100)</f>
        <v/>
      </c>
      <c r="AT111" t="str">
        <f>IF(OR('Calc_오픈정렬(시즌미반영)'!$F111="",'Calc_오픈정렬(시즌미반영)'!AT111=""),"",'Calc_오픈정렬(시즌미반영)'!AT111/'Calc_오픈정렬(시즌미반영)'!$F111*100)</f>
        <v/>
      </c>
      <c r="AU111" t="str">
        <f>IF(OR('Calc_오픈정렬(시즌미반영)'!$F111="",'Calc_오픈정렬(시즌미반영)'!AU111=""),"",'Calc_오픈정렬(시즌미반영)'!AU111/'Calc_오픈정렬(시즌미반영)'!$F111*100)</f>
        <v/>
      </c>
      <c r="AV111" t="str">
        <f>IF(OR('Calc_오픈정렬(시즌미반영)'!$F111="",'Calc_오픈정렬(시즌미반영)'!AV111=""),"",'Calc_오픈정렬(시즌미반영)'!AV111/'Calc_오픈정렬(시즌미반영)'!$F111*100)</f>
        <v/>
      </c>
      <c r="AW111" t="str">
        <f>IF(OR('Calc_오픈정렬(시즌미반영)'!$F111="",'Calc_오픈정렬(시즌미반영)'!AW111=""),"",'Calc_오픈정렬(시즌미반영)'!AW111/'Calc_오픈정렬(시즌미반영)'!$F111*100)</f>
        <v/>
      </c>
      <c r="AX111" t="str">
        <f>IF(OR('Calc_오픈정렬(시즌미반영)'!$F111="",'Calc_오픈정렬(시즌미반영)'!AX111=""),"",'Calc_오픈정렬(시즌미반영)'!AX111/'Calc_오픈정렬(시즌미반영)'!$F111*100)</f>
        <v/>
      </c>
      <c r="AY111" t="str">
        <f>IF(OR('Calc_오픈정렬(시즌미반영)'!$F111="",'Calc_오픈정렬(시즌미반영)'!AY111=""),"",'Calc_오픈정렬(시즌미반영)'!AY111/'Calc_오픈정렬(시즌미반영)'!$F111*100)</f>
        <v/>
      </c>
      <c r="AZ111" t="str">
        <f>IF(OR('Calc_오픈정렬(시즌미반영)'!$F111="",'Calc_오픈정렬(시즌미반영)'!AZ111=""),"",'Calc_오픈정렬(시즌미반영)'!AZ111/'Calc_오픈정렬(시즌미반영)'!$F111*100)</f>
        <v/>
      </c>
      <c r="BA111" t="str">
        <f>IF(OR('Calc_오픈정렬(시즌미반영)'!$F111="",'Calc_오픈정렬(시즌미반영)'!BA111=""),"",'Calc_오픈정렬(시즌미반영)'!BA111/'Calc_오픈정렬(시즌미반영)'!$F111*100)</f>
        <v/>
      </c>
      <c r="BB111" t="str">
        <f>IF(OR('Calc_오픈정렬(시즌미반영)'!$F111="",'Calc_오픈정렬(시즌미반영)'!BB111=""),"",'Calc_오픈정렬(시즌미반영)'!BB111/'Calc_오픈정렬(시즌미반영)'!$F111*100)</f>
        <v/>
      </c>
      <c r="BC111" t="str">
        <f>IF(OR('Calc_오픈정렬(시즌미반영)'!$F111="",'Calc_오픈정렬(시즌미반영)'!BC111=""),"",'Calc_오픈정렬(시즌미반영)'!BC111/'Calc_오픈정렬(시즌미반영)'!$F111*100)</f>
        <v/>
      </c>
      <c r="BD111" t="str">
        <f>IF(OR('Calc_오픈정렬(시즌미반영)'!$F111="",'Calc_오픈정렬(시즌미반영)'!BD111=""),"",'Calc_오픈정렬(시즌미반영)'!BD111/'Calc_오픈정렬(시즌미반영)'!$F111*100)</f>
        <v/>
      </c>
      <c r="BE111" t="str">
        <f>IF(OR('Calc_오픈정렬(시즌미반영)'!$F111="",'Calc_오픈정렬(시즌미반영)'!BE111=""),"",'Calc_오픈정렬(시즌미반영)'!BE111/'Calc_오픈정렬(시즌미반영)'!$F111*100)</f>
        <v/>
      </c>
      <c r="BF111" t="str">
        <f>IF(OR('Calc_오픈정렬(시즌미반영)'!$F111="",'Calc_오픈정렬(시즌미반영)'!BF111=""),"",'Calc_오픈정렬(시즌미반영)'!BF111/'Calc_오픈정렬(시즌미반영)'!$F111*100)</f>
        <v/>
      </c>
      <c r="BG111" t="str">
        <f>IF(OR('Calc_오픈정렬(시즌미반영)'!$F111="",'Calc_오픈정렬(시즌미반영)'!BG111=""),"",'Calc_오픈정렬(시즌미반영)'!BG111/'Calc_오픈정렬(시즌미반영)'!$F111*100)</f>
        <v/>
      </c>
      <c r="BH111" t="str">
        <f>IF(OR('Calc_오픈정렬(시즌미반영)'!$F111="",'Calc_오픈정렬(시즌미반영)'!BH111=""),"",'Calc_오픈정렬(시즌미반영)'!BH111/'Calc_오픈정렬(시즌미반영)'!$F111*100)</f>
        <v/>
      </c>
      <c r="BI111" t="str">
        <f>IF(OR('Calc_오픈정렬(시즌미반영)'!$F111="",'Calc_오픈정렬(시즌미반영)'!BI111=""),"",'Calc_오픈정렬(시즌미반영)'!BI111/'Calc_오픈정렬(시즌미반영)'!$F111*100)</f>
        <v/>
      </c>
      <c r="BJ111" t="str">
        <f>IF(OR('Calc_오픈정렬(시즌미반영)'!$F111="",'Calc_오픈정렬(시즌미반영)'!BJ111=""),"",'Calc_오픈정렬(시즌미반영)'!BJ111/'Calc_오픈정렬(시즌미반영)'!$F111*100)</f>
        <v/>
      </c>
      <c r="BK111" t="str">
        <f>IF(OR('Calc_오픈정렬(시즌미반영)'!$F111="",'Calc_오픈정렬(시즌미반영)'!BK111=""),"",'Calc_오픈정렬(시즌미반영)'!BK111/'Calc_오픈정렬(시즌미반영)'!$F111*100)</f>
        <v/>
      </c>
      <c r="BL111" t="str">
        <f>IF(OR('Calc_오픈정렬(시즌미반영)'!$F111="",'Calc_오픈정렬(시즌미반영)'!BL111=""),"",'Calc_오픈정렬(시즌미반영)'!BL111/'Calc_오픈정렬(시즌미반영)'!$F111*100)</f>
        <v/>
      </c>
      <c r="BM111" t="str">
        <f>IF(OR('Calc_오픈정렬(시즌미반영)'!$F111="",'Calc_오픈정렬(시즌미반영)'!BM111=""),"",'Calc_오픈정렬(시즌미반영)'!BM111/'Calc_오픈정렬(시즌미반영)'!$F111*100)</f>
        <v/>
      </c>
      <c r="BN111" t="str">
        <f>IF(OR('Calc_오픈정렬(시즌미반영)'!$F111="",'Calc_오픈정렬(시즌미반영)'!BN111=""),"",'Calc_오픈정렬(시즌미반영)'!BN111/'Calc_오픈정렬(시즌미반영)'!$F111*100)</f>
        <v/>
      </c>
    </row>
    <row r="112" spans="1:66" x14ac:dyDescent="0.3">
      <c r="A112" t="str">
        <f>'Calc_오픈정렬(시즌미반영)'!A112</f>
        <v>(1102) #당산영동초등점</v>
      </c>
      <c r="B112" t="str">
        <f>'Calc_오픈정렬(시즌미반영)'!B112</f>
        <v>150-3</v>
      </c>
      <c r="C112">
        <f>'Calc_오픈정렬(시즌미반영)'!C112</f>
        <v>3</v>
      </c>
      <c r="D112" t="str">
        <f>'Calc_오픈정렬(시즌미반영)'!D112</f>
        <v>3+</v>
      </c>
      <c r="E112" s="1">
        <f>'Calc_오픈정렬(시즌미반영)'!E112</f>
        <v>45323</v>
      </c>
      <c r="F112">
        <f>'Calc_오픈정렬(시즌미반영)'!F112</f>
        <v>5836708.333333333</v>
      </c>
      <c r="G112">
        <f>IF(OR('Calc_오픈정렬(시즌미반영)'!$F112="",'Calc_오픈정렬(시즌미반영)'!G112=""),"",'Calc_오픈정렬(시즌미반영)'!G112/'Calc_오픈정렬(시즌미반영)'!$F112*100)</f>
        <v>69.026748809617303</v>
      </c>
      <c r="H112">
        <f>IF(OR('Calc_오픈정렬(시즌미반영)'!$F112="",'Calc_오픈정렬(시즌미반영)'!H112=""),"",'Calc_오픈정렬(시즌미반영)'!H112/'Calc_오픈정렬(시즌미반영)'!$F112*100)</f>
        <v>75.323619905626032</v>
      </c>
      <c r="I112">
        <f>IF(OR('Calc_오픈정렬(시즌미반영)'!$F112="",'Calc_오픈정렬(시즌미반영)'!I112=""),"",'Calc_오픈정렬(시즌미반영)'!I112/'Calc_오픈정렬(시즌미반영)'!$F112*100)</f>
        <v>79.197036000599653</v>
      </c>
      <c r="J112">
        <f>IF(OR('Calc_오픈정렬(시즌미반영)'!$F112="",'Calc_오픈정렬(시즌미반영)'!J112=""),"",'Calc_오픈정렬(시즌미반영)'!J112/'Calc_오픈정렬(시즌미반영)'!$F112*100)</f>
        <v>85.7803699288269</v>
      </c>
      <c r="K112">
        <f>IF(OR('Calc_오픈정렬(시즌미반영)'!$F112="",'Calc_오픈정렬(시즌미반영)'!K112=""),"",'Calc_오픈정렬(시즌미반영)'!K112/'Calc_오픈정렬(시즌미반영)'!$F112*100)</f>
        <v>93.239197321549682</v>
      </c>
      <c r="L112">
        <f>IF(OR('Calc_오픈정렬(시즌미반영)'!$F112="",'Calc_오픈정렬(시즌미반영)'!L112=""),"",'Calc_오픈정렬(시즌미반영)'!L112/'Calc_오픈정렬(시즌미반영)'!$F112*100)</f>
        <v>94.630392415816573</v>
      </c>
      <c r="M112">
        <f>IF(OR('Calc_오픈정렬(시즌미반영)'!$F112="",'Calc_오픈정렬(시즌미반영)'!M112=""),"",'Calc_오픈정렬(시즌미반영)'!M112/'Calc_오픈정렬(시즌미반영)'!$F112*100)</f>
        <v>108.35559426331909</v>
      </c>
      <c r="N112">
        <f>IF(OR('Calc_오픈정렬(시즌미반영)'!$F112="",'Calc_오픈정렬(시즌미반영)'!N112=""),"",'Calc_오픈정렬(시즌미반영)'!N112/'Calc_오픈정렬(시즌미반영)'!$F112*100)</f>
        <v>100.50956232465502</v>
      </c>
      <c r="O112">
        <f>IF(OR('Calc_오픈정렬(시즌미반영)'!$F112="",'Calc_오픈정렬(시즌미반영)'!O112=""),"",'Calc_오픈정렬(시즌미반영)'!O112/'Calc_오픈정렬(시즌미반영)'!$F112*100)</f>
        <v>117.48488374583278</v>
      </c>
      <c r="P112">
        <f>IF(OR('Calc_오픈정렬(시즌미반영)'!$F112="",'Calc_오픈정렬(시즌미반영)'!P112=""),"",'Calc_오픈정렬(시즌미반영)'!P112/'Calc_오픈정렬(시즌미반영)'!$F112*100)</f>
        <v>102.48499082673597</v>
      </c>
      <c r="Q112">
        <f>IF(OR('Calc_오픈정렬(시즌미반영)'!$F112="",'Calc_오픈정렬(시즌미반영)'!Q112=""),"",'Calc_오픈정렬(시즌미반영)'!Q112/'Calc_오픈정렬(시즌미반영)'!$F112*100)</f>
        <v>106.93955639951172</v>
      </c>
      <c r="R112">
        <f>IF(OR('Calc_오픈정렬(시즌미반영)'!$F112="",'Calc_오픈정렬(시즌미반영)'!R112=""),"",'Calc_오픈정렬(시즌미반영)'!R112/'Calc_오픈정렬(시즌미반영)'!$F112*100)</f>
        <v>101.23000264132895</v>
      </c>
      <c r="S112">
        <f>IF(OR('Calc_오픈정렬(시즌미반영)'!$F112="",'Calc_오픈정렬(시즌미반영)'!S112=""),"",'Calc_오픈정렬(시즌미반영)'!S112/'Calc_오픈정렬(시즌미반영)'!$F112*100)</f>
        <v>92.583005546790787</v>
      </c>
      <c r="T112">
        <f>IF(OR('Calc_오픈정렬(시즌미반영)'!$F112="",'Calc_오픈정렬(시즌미반영)'!T112=""),"",'Calc_오픈정렬(시즌미반영)'!T112/'Calc_오픈정렬(시즌미반영)'!$F112*100)</f>
        <v>107.66256665786224</v>
      </c>
      <c r="U112">
        <f>IF(OR('Calc_오픈정렬(시즌미반영)'!$F112="",'Calc_오픈정렬(시즌미반영)'!U112=""),"",'Calc_오픈정렬(시즌미반영)'!U112/'Calc_오픈정렬(시즌미반영)'!$F112*100)</f>
        <v>109.88556620812244</v>
      </c>
      <c r="V112">
        <f>IF(OR('Calc_오픈정렬(시즌미반영)'!$F112="",'Calc_오픈정렬(시즌미반영)'!V112=""),"",'Calc_오픈정렬(시즌미반영)'!V112/'Calc_오픈정렬(시즌미반영)'!$F112*100)</f>
        <v>127.12387832753906</v>
      </c>
      <c r="W112">
        <f>IF(OR('Calc_오픈정렬(시즌미반영)'!$F112="",'Calc_오픈정렬(시즌미반영)'!W112=""),"",'Calc_오픈정렬(시즌미반영)'!W112/'Calc_오픈정렬(시즌미반영)'!$F112*100)</f>
        <v>122.23070937529002</v>
      </c>
      <c r="X112">
        <f>IF(OR('Calc_오픈정렬(시즌미반영)'!$F112="",'Calc_오픈정렬(시즌미반영)'!X112=""),"",'Calc_오픈정렬(시즌미반영)'!X112/'Calc_오픈정렬(시즌미반영)'!$F112*100)</f>
        <v>119.34980475581985</v>
      </c>
      <c r="Y112">
        <f>IF(OR('Calc_오픈정렬(시즌미반영)'!$F112="",'Calc_오픈정렬(시즌미반영)'!Y112=""),"",'Calc_오픈정렬(시즌미반영)'!Y112/'Calc_오픈정렬(시즌미반영)'!$F112*100)</f>
        <v>120.32980918183051</v>
      </c>
      <c r="Z112">
        <f>IF(OR('Calc_오픈정렬(시즌미반영)'!$F112="",'Calc_오픈정렬(시즌미반영)'!Z112=""),"",'Calc_오픈정렬(시즌미반영)'!Z112/'Calc_오픈정렬(시즌미반영)'!$F112*100)</f>
        <v>118.30469514066861</v>
      </c>
      <c r="AA112">
        <f>IF(OR('Calc_오픈정렬(시즌미반영)'!$F112="",'Calc_오픈정렬(시즌미반영)'!AA112=""),"",'Calc_오픈정렬(시즌미반영)'!AA112/'Calc_오픈정렬(시즌미반영)'!$F112*100)</f>
        <v>132.05816634661375</v>
      </c>
      <c r="AB112">
        <f>IF(OR('Calc_오픈정렬(시즌미반영)'!$F112="",'Calc_오픈정렬(시즌미반영)'!AB112=""),"",'Calc_오픈정렬(시즌미반영)'!AB112/'Calc_오픈정렬(시즌미반영)'!$F112*100)</f>
        <v>128.61701444164447</v>
      </c>
      <c r="AC112">
        <f>IF(OR('Calc_오픈정렬(시즌미반영)'!$F112="",'Calc_오픈정렬(시즌미반영)'!AC112=""),"",'Calc_오픈정렬(시즌미반영)'!AC112/'Calc_오픈정렬(시즌미반영)'!$F112*100)</f>
        <v>115.61310955804143</v>
      </c>
      <c r="AD112">
        <f>IF(OR('Calc_오픈정렬(시즌미반영)'!$F112="",'Calc_오픈정렬(시즌미반영)'!AD112=""),"",'Calc_오픈정렬(시즌미반영)'!AD112/'Calc_오픈정렬(시즌미반영)'!$F112*100)</f>
        <v>113.66509376717757</v>
      </c>
      <c r="AE112">
        <f>IF(OR('Calc_오픈정렬(시즌미반영)'!$F112="",'Calc_오픈정렬(시즌미반영)'!AE112=""),"",'Calc_오픈정렬(시즌미반영)'!AE112/'Calc_오픈정렬(시즌미반영)'!$F112*100)</f>
        <v>107.24023957567408</v>
      </c>
      <c r="AF112">
        <f>IF(OR('Calc_오픈정렬(시즌미반영)'!$F112="",'Calc_오픈정렬(시즌미반영)'!AF112=""),"",'Calc_오픈정렬(시즌미반영)'!AF112/'Calc_오픈정렬(시즌미반영)'!$F112*100)</f>
        <v>120.73585996673356</v>
      </c>
      <c r="AG112">
        <f>IF(OR('Calc_오픈정렬(시즌미반영)'!$F112="",'Calc_오픈정렬(시즌미반영)'!AG112=""),"",'Calc_오픈정렬(시즌미반영)'!AG112/'Calc_오픈정렬(시즌미반영)'!$F112*100)</f>
        <v>117.36923637038572</v>
      </c>
      <c r="AH112">
        <f>IF(OR('Calc_오픈정렬(시즌미반영)'!$F112="",'Calc_오픈정렬(시즌미반영)'!AH112=""),"",'Calc_오픈정렬(시즌미반영)'!AH112/'Calc_오픈정렬(시즌미반영)'!$F112*100)</f>
        <v>130.37828113734199</v>
      </c>
      <c r="AI112">
        <f>IF(OR('Calc_오픈정렬(시즌미반영)'!$F112="",'Calc_오픈정렬(시즌미반영)'!AI112=""),"",'Calc_오픈정렬(시즌미반영)'!AI112/'Calc_오픈정렬(시즌미반영)'!$F112*100)</f>
        <v>120.3495120680178</v>
      </c>
      <c r="AJ112" t="str">
        <f>IF(OR('Calc_오픈정렬(시즌미반영)'!$F112="",'Calc_오픈정렬(시즌미반영)'!AJ112=""),"",'Calc_오픈정렬(시즌미반영)'!AJ112/'Calc_오픈정렬(시즌미반영)'!$F112*100)</f>
        <v/>
      </c>
      <c r="AK112" t="str">
        <f>IF(OR('Calc_오픈정렬(시즌미반영)'!$F112="",'Calc_오픈정렬(시즌미반영)'!AK112=""),"",'Calc_오픈정렬(시즌미반영)'!AK112/'Calc_오픈정렬(시즌미반영)'!$F112*100)</f>
        <v/>
      </c>
      <c r="AL112" t="str">
        <f>IF(OR('Calc_오픈정렬(시즌미반영)'!$F112="",'Calc_오픈정렬(시즌미반영)'!AL112=""),"",'Calc_오픈정렬(시즌미반영)'!AL112/'Calc_오픈정렬(시즌미반영)'!$F112*100)</f>
        <v/>
      </c>
      <c r="AM112" t="str">
        <f>IF(OR('Calc_오픈정렬(시즌미반영)'!$F112="",'Calc_오픈정렬(시즌미반영)'!AM112=""),"",'Calc_오픈정렬(시즌미반영)'!AM112/'Calc_오픈정렬(시즌미반영)'!$F112*100)</f>
        <v/>
      </c>
      <c r="AN112" t="str">
        <f>IF(OR('Calc_오픈정렬(시즌미반영)'!$F112="",'Calc_오픈정렬(시즌미반영)'!AN112=""),"",'Calc_오픈정렬(시즌미반영)'!AN112/'Calc_오픈정렬(시즌미반영)'!$F112*100)</f>
        <v/>
      </c>
      <c r="AO112" t="str">
        <f>IF(OR('Calc_오픈정렬(시즌미반영)'!$F112="",'Calc_오픈정렬(시즌미반영)'!AO112=""),"",'Calc_오픈정렬(시즌미반영)'!AO112/'Calc_오픈정렬(시즌미반영)'!$F112*100)</f>
        <v/>
      </c>
      <c r="AP112" t="str">
        <f>IF(OR('Calc_오픈정렬(시즌미반영)'!$F112="",'Calc_오픈정렬(시즌미반영)'!AP112=""),"",'Calc_오픈정렬(시즌미반영)'!AP112/'Calc_오픈정렬(시즌미반영)'!$F112*100)</f>
        <v/>
      </c>
      <c r="AQ112" t="str">
        <f>IF(OR('Calc_오픈정렬(시즌미반영)'!$F112="",'Calc_오픈정렬(시즌미반영)'!AQ112=""),"",'Calc_오픈정렬(시즌미반영)'!AQ112/'Calc_오픈정렬(시즌미반영)'!$F112*100)</f>
        <v/>
      </c>
      <c r="AR112" t="str">
        <f>IF(OR('Calc_오픈정렬(시즌미반영)'!$F112="",'Calc_오픈정렬(시즌미반영)'!AR112=""),"",'Calc_오픈정렬(시즌미반영)'!AR112/'Calc_오픈정렬(시즌미반영)'!$F112*100)</f>
        <v/>
      </c>
      <c r="AS112" t="str">
        <f>IF(OR('Calc_오픈정렬(시즌미반영)'!$F112="",'Calc_오픈정렬(시즌미반영)'!AS112=""),"",'Calc_오픈정렬(시즌미반영)'!AS112/'Calc_오픈정렬(시즌미반영)'!$F112*100)</f>
        <v/>
      </c>
      <c r="AT112" t="str">
        <f>IF(OR('Calc_오픈정렬(시즌미반영)'!$F112="",'Calc_오픈정렬(시즌미반영)'!AT112=""),"",'Calc_오픈정렬(시즌미반영)'!AT112/'Calc_오픈정렬(시즌미반영)'!$F112*100)</f>
        <v/>
      </c>
      <c r="AU112" t="str">
        <f>IF(OR('Calc_오픈정렬(시즌미반영)'!$F112="",'Calc_오픈정렬(시즌미반영)'!AU112=""),"",'Calc_오픈정렬(시즌미반영)'!AU112/'Calc_오픈정렬(시즌미반영)'!$F112*100)</f>
        <v/>
      </c>
      <c r="AV112" t="str">
        <f>IF(OR('Calc_오픈정렬(시즌미반영)'!$F112="",'Calc_오픈정렬(시즌미반영)'!AV112=""),"",'Calc_오픈정렬(시즌미반영)'!AV112/'Calc_오픈정렬(시즌미반영)'!$F112*100)</f>
        <v/>
      </c>
      <c r="AW112" t="str">
        <f>IF(OR('Calc_오픈정렬(시즌미반영)'!$F112="",'Calc_오픈정렬(시즌미반영)'!AW112=""),"",'Calc_오픈정렬(시즌미반영)'!AW112/'Calc_오픈정렬(시즌미반영)'!$F112*100)</f>
        <v/>
      </c>
      <c r="AX112" t="str">
        <f>IF(OR('Calc_오픈정렬(시즌미반영)'!$F112="",'Calc_오픈정렬(시즌미반영)'!AX112=""),"",'Calc_오픈정렬(시즌미반영)'!AX112/'Calc_오픈정렬(시즌미반영)'!$F112*100)</f>
        <v/>
      </c>
      <c r="AY112" t="str">
        <f>IF(OR('Calc_오픈정렬(시즌미반영)'!$F112="",'Calc_오픈정렬(시즌미반영)'!AY112=""),"",'Calc_오픈정렬(시즌미반영)'!AY112/'Calc_오픈정렬(시즌미반영)'!$F112*100)</f>
        <v/>
      </c>
      <c r="AZ112" t="str">
        <f>IF(OR('Calc_오픈정렬(시즌미반영)'!$F112="",'Calc_오픈정렬(시즌미반영)'!AZ112=""),"",'Calc_오픈정렬(시즌미반영)'!AZ112/'Calc_오픈정렬(시즌미반영)'!$F112*100)</f>
        <v/>
      </c>
      <c r="BA112" t="str">
        <f>IF(OR('Calc_오픈정렬(시즌미반영)'!$F112="",'Calc_오픈정렬(시즌미반영)'!BA112=""),"",'Calc_오픈정렬(시즌미반영)'!BA112/'Calc_오픈정렬(시즌미반영)'!$F112*100)</f>
        <v/>
      </c>
      <c r="BB112" t="str">
        <f>IF(OR('Calc_오픈정렬(시즌미반영)'!$F112="",'Calc_오픈정렬(시즌미반영)'!BB112=""),"",'Calc_오픈정렬(시즌미반영)'!BB112/'Calc_오픈정렬(시즌미반영)'!$F112*100)</f>
        <v/>
      </c>
      <c r="BC112" t="str">
        <f>IF(OR('Calc_오픈정렬(시즌미반영)'!$F112="",'Calc_오픈정렬(시즌미반영)'!BC112=""),"",'Calc_오픈정렬(시즌미반영)'!BC112/'Calc_오픈정렬(시즌미반영)'!$F112*100)</f>
        <v/>
      </c>
      <c r="BD112" t="str">
        <f>IF(OR('Calc_오픈정렬(시즌미반영)'!$F112="",'Calc_오픈정렬(시즌미반영)'!BD112=""),"",'Calc_오픈정렬(시즌미반영)'!BD112/'Calc_오픈정렬(시즌미반영)'!$F112*100)</f>
        <v/>
      </c>
      <c r="BE112" t="str">
        <f>IF(OR('Calc_오픈정렬(시즌미반영)'!$F112="",'Calc_오픈정렬(시즌미반영)'!BE112=""),"",'Calc_오픈정렬(시즌미반영)'!BE112/'Calc_오픈정렬(시즌미반영)'!$F112*100)</f>
        <v/>
      </c>
      <c r="BF112" t="str">
        <f>IF(OR('Calc_오픈정렬(시즌미반영)'!$F112="",'Calc_오픈정렬(시즌미반영)'!BF112=""),"",'Calc_오픈정렬(시즌미반영)'!BF112/'Calc_오픈정렬(시즌미반영)'!$F112*100)</f>
        <v/>
      </c>
      <c r="BG112" t="str">
        <f>IF(OR('Calc_오픈정렬(시즌미반영)'!$F112="",'Calc_오픈정렬(시즌미반영)'!BG112=""),"",'Calc_오픈정렬(시즌미반영)'!BG112/'Calc_오픈정렬(시즌미반영)'!$F112*100)</f>
        <v/>
      </c>
      <c r="BH112" t="str">
        <f>IF(OR('Calc_오픈정렬(시즌미반영)'!$F112="",'Calc_오픈정렬(시즌미반영)'!BH112=""),"",'Calc_오픈정렬(시즌미반영)'!BH112/'Calc_오픈정렬(시즌미반영)'!$F112*100)</f>
        <v/>
      </c>
      <c r="BI112" t="str">
        <f>IF(OR('Calc_오픈정렬(시즌미반영)'!$F112="",'Calc_오픈정렬(시즌미반영)'!BI112=""),"",'Calc_오픈정렬(시즌미반영)'!BI112/'Calc_오픈정렬(시즌미반영)'!$F112*100)</f>
        <v/>
      </c>
      <c r="BJ112" t="str">
        <f>IF(OR('Calc_오픈정렬(시즌미반영)'!$F112="",'Calc_오픈정렬(시즌미반영)'!BJ112=""),"",'Calc_오픈정렬(시즌미반영)'!BJ112/'Calc_오픈정렬(시즌미반영)'!$F112*100)</f>
        <v/>
      </c>
      <c r="BK112" t="str">
        <f>IF(OR('Calc_오픈정렬(시즌미반영)'!$F112="",'Calc_오픈정렬(시즌미반영)'!BK112=""),"",'Calc_오픈정렬(시즌미반영)'!BK112/'Calc_오픈정렬(시즌미반영)'!$F112*100)</f>
        <v/>
      </c>
      <c r="BL112" t="str">
        <f>IF(OR('Calc_오픈정렬(시즌미반영)'!$F112="",'Calc_오픈정렬(시즌미반영)'!BL112=""),"",'Calc_오픈정렬(시즌미반영)'!BL112/'Calc_오픈정렬(시즌미반영)'!$F112*100)</f>
        <v/>
      </c>
      <c r="BM112" t="str">
        <f>IF(OR('Calc_오픈정렬(시즌미반영)'!$F112="",'Calc_오픈정렬(시즌미반영)'!BM112=""),"",'Calc_오픈정렬(시즌미반영)'!BM112/'Calc_오픈정렬(시즌미반영)'!$F112*100)</f>
        <v/>
      </c>
      <c r="BN112" t="str">
        <f>IF(OR('Calc_오픈정렬(시즌미반영)'!$F112="",'Calc_오픈정렬(시즌미반영)'!BN112=""),"",'Calc_오픈정렬(시즌미반영)'!BN112/'Calc_오픈정렬(시즌미반영)'!$F112*100)</f>
        <v/>
      </c>
    </row>
    <row r="113" spans="1:66" x14ac:dyDescent="0.3">
      <c r="A113" t="str">
        <f>'Calc_오픈정렬(시즌미반영)'!A113</f>
        <v>(1103) #한양대학로점</v>
      </c>
      <c r="B113" t="str">
        <f>'Calc_오픈정렬(시즌미반영)'!B113</f>
        <v>150-1</v>
      </c>
      <c r="C113">
        <f>'Calc_오픈정렬(시즌미반영)'!C113</f>
        <v>1</v>
      </c>
      <c r="D113" t="str">
        <f>'Calc_오픈정렬(시즌미반영)'!D113</f>
        <v>1</v>
      </c>
      <c r="E113" s="1">
        <f>'Calc_오픈정렬(시즌미반영)'!E113</f>
        <v>45352</v>
      </c>
      <c r="F113">
        <f>'Calc_오픈정렬(시즌미반영)'!F113</f>
        <v>3723785</v>
      </c>
      <c r="G113">
        <f>IF(OR('Calc_오픈정렬(시즌미반영)'!$F113="",'Calc_오픈정렬(시즌미반영)'!G113=""),"",'Calc_오픈정렬(시즌미반영)'!G113/'Calc_오픈정렬(시즌미반영)'!$F113*100)</f>
        <v>79.524730885376044</v>
      </c>
      <c r="H113">
        <f>IF(OR('Calc_오픈정렬(시즌미반영)'!$F113="",'Calc_오픈정렬(시즌미반영)'!H113=""),"",'Calc_오픈정렬(시즌미반영)'!H113/'Calc_오픈정렬(시즌미반영)'!$F113*100)</f>
        <v>84.446873275444204</v>
      </c>
      <c r="I113">
        <f>IF(OR('Calc_오픈정렬(시즌미반영)'!$F113="",'Calc_오픈정렬(시즌미반영)'!I113=""),"",'Calc_오픈정렬(시즌미반영)'!I113/'Calc_오픈정렬(시즌미반영)'!$F113*100)</f>
        <v>89.364450418055824</v>
      </c>
      <c r="J113">
        <f>IF(OR('Calc_오픈정렬(시즌미반영)'!$F113="",'Calc_오픈정렬(시즌미반영)'!J113=""),"",'Calc_오픈정렬(시즌미반영)'!J113/'Calc_오픈정렬(시즌미반영)'!$F113*100)</f>
        <v>103.64910970960999</v>
      </c>
      <c r="K113">
        <f>IF(OR('Calc_오픈정렬(시즌미반영)'!$F113="",'Calc_오픈정렬(시즌미반영)'!K113=""),"",'Calc_오픈정렬(시즌미반영)'!K113/'Calc_오픈정렬(시즌미반영)'!$F113*100)</f>
        <v>88.476644059740295</v>
      </c>
      <c r="L113">
        <f>IF(OR('Calc_오픈정렬(시즌미반영)'!$F113="",'Calc_오픈정렬(시즌미반영)'!L113=""),"",'Calc_오픈정렬(시즌미반영)'!L113/'Calc_오픈정렬(시즌미반영)'!$F113*100)</f>
        <v>102.48309180041275</v>
      </c>
      <c r="M113">
        <f>IF(OR('Calc_오픈정렬(시즌미반영)'!$F113="",'Calc_오픈정렬(시즌미반영)'!M113=""),"",'Calc_오픈정렬(시즌미반영)'!M113/'Calc_오픈정렬(시즌미반영)'!$F113*100)</f>
        <v>102.70893727752809</v>
      </c>
      <c r="N113">
        <f>IF(OR('Calc_오픈정렬(시즌미반영)'!$F113="",'Calc_오픈정렬(시즌미반영)'!N113=""),"",'Calc_오픈정렬(시즌미반영)'!N113/'Calc_오픈정렬(시즌미반영)'!$F113*100)</f>
        <v>104.52456304539601</v>
      </c>
      <c r="O113">
        <f>IF(OR('Calc_오픈정렬(시즌미반영)'!$F113="",'Calc_오픈정렬(시즌미반영)'!O113=""),"",'Calc_오픈정렬(시즌미반영)'!O113/'Calc_오픈정렬(시즌미반영)'!$F113*100)</f>
        <v>98.157654107312851</v>
      </c>
      <c r="P113">
        <f>IF(OR('Calc_오픈정렬(시즌미반영)'!$F113="",'Calc_오픈정렬(시즌미반영)'!P113=""),"",'Calc_오픈정렬(시즌미반영)'!P113/'Calc_오픈정렬(시즌미반영)'!$F113*100)</f>
        <v>107.77609341033386</v>
      </c>
      <c r="Q113">
        <f>IF(OR('Calc_오픈정렬(시즌미반영)'!$F113="",'Calc_오픈정렬(시즌미반영)'!Q113=""),"",'Calc_오픈정렬(시즌미반영)'!Q113/'Calc_오픈정렬(시즌미반영)'!$F113*100)</f>
        <v>88.708128960184325</v>
      </c>
      <c r="R113">
        <f>IF(OR('Calc_오픈정렬(시즌미반영)'!$F113="",'Calc_오픈정렬(시즌미반영)'!R113=""),"",'Calc_오픈정렬(시즌미반영)'!R113/'Calc_오픈정렬(시즌미반영)'!$F113*100)</f>
        <v>91.973623611459843</v>
      </c>
      <c r="S113">
        <f>IF(OR('Calc_오픈정렬(시즌미반영)'!$F113="",'Calc_오픈정렬(시즌미반영)'!S113=""),"",'Calc_오픈정렬(시즌미반영)'!S113/'Calc_오픈정렬(시즌미반영)'!$F113*100)</f>
        <v>114.6779419327378</v>
      </c>
      <c r="T113">
        <f>IF(OR('Calc_오픈정렬(시즌미반영)'!$F113="",'Calc_오픈정렬(시즌미반영)'!T113=""),"",'Calc_오픈정렬(시즌미반영)'!T113/'Calc_오픈정렬(시즌미반영)'!$F113*100)</f>
        <v>111.26931334650094</v>
      </c>
      <c r="U113">
        <f>IF(OR('Calc_오픈정렬(시즌미반영)'!$F113="",'Calc_오픈정렬(시즌미반영)'!U113=""),"",'Calc_오픈정렬(시즌미반영)'!U113/'Calc_오픈정렬(시즌미반영)'!$F113*100)</f>
        <v>122.19690449368048</v>
      </c>
      <c r="V113">
        <f>IF(OR('Calc_오픈정렬(시즌미반영)'!$F113="",'Calc_오픈정렬(시즌미반영)'!V113=""),"",'Calc_오픈정렬(시즌미반영)'!V113/'Calc_오픈정렬(시즌미반영)'!$F113*100)</f>
        <v>137.19051986084051</v>
      </c>
      <c r="W113">
        <f>IF(OR('Calc_오픈정렬(시즌미반영)'!$F113="",'Calc_오픈정렬(시즌미반영)'!W113=""),"",'Calc_오픈정렬(시즌미반영)'!W113/'Calc_오픈정렬(시즌미반영)'!$F113*100)</f>
        <v>112.30428179929829</v>
      </c>
      <c r="X113">
        <f>IF(OR('Calc_오픈정렬(시즌미반영)'!$F113="",'Calc_오픈정렬(시즌미반영)'!X113=""),"",'Calc_오픈정렬(시즌미반영)'!X113/'Calc_오픈정렬(시즌미반영)'!$F113*100)</f>
        <v>102.32491940324159</v>
      </c>
      <c r="Y113">
        <f>IF(OR('Calc_오픈정렬(시즌미반영)'!$F113="",'Calc_오픈정렬(시즌미반영)'!Y113=""),"",'Calc_오픈정렬(시즌미반영)'!Y113/'Calc_오픈정렬(시즌미반영)'!$F113*100)</f>
        <v>87.937676315899012</v>
      </c>
      <c r="Z113">
        <f>IF(OR('Calc_오픈정렬(시즌미반영)'!$F113="",'Calc_오픈정렬(시즌미반영)'!Z113=""),"",'Calc_오픈정렬(시즌미반영)'!Z113/'Calc_오픈정렬(시즌미반영)'!$F113*100)</f>
        <v>86.159378159587618</v>
      </c>
      <c r="AA113">
        <f>IF(OR('Calc_오픈정렬(시즌미반영)'!$F113="",'Calc_오픈정렬(시즌미반영)'!AA113=""),"",'Calc_오픈정렬(시즌미반영)'!AA113/'Calc_오픈정렬(시즌미반영)'!$F113*100)</f>
        <v>79.964337361045281</v>
      </c>
      <c r="AB113">
        <f>IF(OR('Calc_오픈정렬(시즌미반영)'!$F113="",'Calc_오픈정렬(시즌미반영)'!AB113=""),"",'Calc_오픈정렬(시즌미반영)'!AB113/'Calc_오픈정렬(시즌미반영)'!$F113*100)</f>
        <v>68.51523382794656</v>
      </c>
      <c r="AC113">
        <f>IF(OR('Calc_오픈정렬(시즌미반영)'!$F113="",'Calc_오픈정렬(시즌미반영)'!AC113=""),"",'Calc_오픈정렬(시즌미반영)'!AC113/'Calc_오픈정렬(시즌미반영)'!$F113*100)</f>
        <v>60.901743790256425</v>
      </c>
      <c r="AD113">
        <f>IF(OR('Calc_오픈정렬(시즌미반영)'!$F113="",'Calc_오픈정렬(시즌미반영)'!AD113=""),"",'Calc_오픈정렬(시즌미반영)'!AD113/'Calc_오픈정렬(시즌미반영)'!$F113*100)</f>
        <v>49.532397815663366</v>
      </c>
      <c r="AE113">
        <f>IF(OR('Calc_오픈정렬(시즌미반영)'!$F113="",'Calc_오픈정렬(시즌미반영)'!AE113=""),"",'Calc_오픈정렬(시즌미반영)'!AE113/'Calc_오픈정렬(시즌미반영)'!$F113*100)</f>
        <v>63.487822202409646</v>
      </c>
      <c r="AF113">
        <f>IF(OR('Calc_오픈정렬(시즌미반영)'!$F113="",'Calc_오픈정렬(시즌미반영)'!AF113=""),"",'Calc_오픈정렬(시즌미반영)'!AF113/'Calc_오픈정렬(시즌미반영)'!$F113*100)</f>
        <v>68.668572433693143</v>
      </c>
      <c r="AG113">
        <f>IF(OR('Calc_오픈정렬(시즌미반영)'!$F113="",'Calc_오픈정렬(시즌미반영)'!AG113=""),"",'Calc_오픈정렬(시즌미반영)'!AG113/'Calc_오픈정렬(시즌미반영)'!$F113*100)</f>
        <v>82.666426767388558</v>
      </c>
      <c r="AH113">
        <f>IF(OR('Calc_오픈정렬(시즌미반영)'!$F113="",'Calc_오픈정렬(시즌미반영)'!AH113=""),"",'Calc_오픈정렬(시즌미반영)'!AH113/'Calc_오픈정렬(시즌미반영)'!$F113*100)</f>
        <v>59.648180547480592</v>
      </c>
      <c r="AI113" t="str">
        <f>IF(OR('Calc_오픈정렬(시즌미반영)'!$F113="",'Calc_오픈정렬(시즌미반영)'!AI113=""),"",'Calc_오픈정렬(시즌미반영)'!AI113/'Calc_오픈정렬(시즌미반영)'!$F113*100)</f>
        <v/>
      </c>
      <c r="AJ113" t="str">
        <f>IF(OR('Calc_오픈정렬(시즌미반영)'!$F113="",'Calc_오픈정렬(시즌미반영)'!AJ113=""),"",'Calc_오픈정렬(시즌미반영)'!AJ113/'Calc_오픈정렬(시즌미반영)'!$F113*100)</f>
        <v/>
      </c>
      <c r="AK113" t="str">
        <f>IF(OR('Calc_오픈정렬(시즌미반영)'!$F113="",'Calc_오픈정렬(시즌미반영)'!AK113=""),"",'Calc_오픈정렬(시즌미반영)'!AK113/'Calc_오픈정렬(시즌미반영)'!$F113*100)</f>
        <v/>
      </c>
      <c r="AL113" t="str">
        <f>IF(OR('Calc_오픈정렬(시즌미반영)'!$F113="",'Calc_오픈정렬(시즌미반영)'!AL113=""),"",'Calc_오픈정렬(시즌미반영)'!AL113/'Calc_오픈정렬(시즌미반영)'!$F113*100)</f>
        <v/>
      </c>
      <c r="AM113" t="str">
        <f>IF(OR('Calc_오픈정렬(시즌미반영)'!$F113="",'Calc_오픈정렬(시즌미반영)'!AM113=""),"",'Calc_오픈정렬(시즌미반영)'!AM113/'Calc_오픈정렬(시즌미반영)'!$F113*100)</f>
        <v/>
      </c>
      <c r="AN113" t="str">
        <f>IF(OR('Calc_오픈정렬(시즌미반영)'!$F113="",'Calc_오픈정렬(시즌미반영)'!AN113=""),"",'Calc_오픈정렬(시즌미반영)'!AN113/'Calc_오픈정렬(시즌미반영)'!$F113*100)</f>
        <v/>
      </c>
      <c r="AO113" t="str">
        <f>IF(OR('Calc_오픈정렬(시즌미반영)'!$F113="",'Calc_오픈정렬(시즌미반영)'!AO113=""),"",'Calc_오픈정렬(시즌미반영)'!AO113/'Calc_오픈정렬(시즌미반영)'!$F113*100)</f>
        <v/>
      </c>
      <c r="AP113" t="str">
        <f>IF(OR('Calc_오픈정렬(시즌미반영)'!$F113="",'Calc_오픈정렬(시즌미반영)'!AP113=""),"",'Calc_오픈정렬(시즌미반영)'!AP113/'Calc_오픈정렬(시즌미반영)'!$F113*100)</f>
        <v/>
      </c>
      <c r="AQ113" t="str">
        <f>IF(OR('Calc_오픈정렬(시즌미반영)'!$F113="",'Calc_오픈정렬(시즌미반영)'!AQ113=""),"",'Calc_오픈정렬(시즌미반영)'!AQ113/'Calc_오픈정렬(시즌미반영)'!$F113*100)</f>
        <v/>
      </c>
      <c r="AR113" t="str">
        <f>IF(OR('Calc_오픈정렬(시즌미반영)'!$F113="",'Calc_오픈정렬(시즌미반영)'!AR113=""),"",'Calc_오픈정렬(시즌미반영)'!AR113/'Calc_오픈정렬(시즌미반영)'!$F113*100)</f>
        <v/>
      </c>
      <c r="AS113" t="str">
        <f>IF(OR('Calc_오픈정렬(시즌미반영)'!$F113="",'Calc_오픈정렬(시즌미반영)'!AS113=""),"",'Calc_오픈정렬(시즌미반영)'!AS113/'Calc_오픈정렬(시즌미반영)'!$F113*100)</f>
        <v/>
      </c>
      <c r="AT113" t="str">
        <f>IF(OR('Calc_오픈정렬(시즌미반영)'!$F113="",'Calc_오픈정렬(시즌미반영)'!AT113=""),"",'Calc_오픈정렬(시즌미반영)'!AT113/'Calc_오픈정렬(시즌미반영)'!$F113*100)</f>
        <v/>
      </c>
      <c r="AU113" t="str">
        <f>IF(OR('Calc_오픈정렬(시즌미반영)'!$F113="",'Calc_오픈정렬(시즌미반영)'!AU113=""),"",'Calc_오픈정렬(시즌미반영)'!AU113/'Calc_오픈정렬(시즌미반영)'!$F113*100)</f>
        <v/>
      </c>
      <c r="AV113" t="str">
        <f>IF(OR('Calc_오픈정렬(시즌미반영)'!$F113="",'Calc_오픈정렬(시즌미반영)'!AV113=""),"",'Calc_오픈정렬(시즌미반영)'!AV113/'Calc_오픈정렬(시즌미반영)'!$F113*100)</f>
        <v/>
      </c>
      <c r="AW113" t="str">
        <f>IF(OR('Calc_오픈정렬(시즌미반영)'!$F113="",'Calc_오픈정렬(시즌미반영)'!AW113=""),"",'Calc_오픈정렬(시즌미반영)'!AW113/'Calc_오픈정렬(시즌미반영)'!$F113*100)</f>
        <v/>
      </c>
      <c r="AX113" t="str">
        <f>IF(OR('Calc_오픈정렬(시즌미반영)'!$F113="",'Calc_오픈정렬(시즌미반영)'!AX113=""),"",'Calc_오픈정렬(시즌미반영)'!AX113/'Calc_오픈정렬(시즌미반영)'!$F113*100)</f>
        <v/>
      </c>
      <c r="AY113" t="str">
        <f>IF(OR('Calc_오픈정렬(시즌미반영)'!$F113="",'Calc_오픈정렬(시즌미반영)'!AY113=""),"",'Calc_오픈정렬(시즌미반영)'!AY113/'Calc_오픈정렬(시즌미반영)'!$F113*100)</f>
        <v/>
      </c>
      <c r="AZ113" t="str">
        <f>IF(OR('Calc_오픈정렬(시즌미반영)'!$F113="",'Calc_오픈정렬(시즌미반영)'!AZ113=""),"",'Calc_오픈정렬(시즌미반영)'!AZ113/'Calc_오픈정렬(시즌미반영)'!$F113*100)</f>
        <v/>
      </c>
      <c r="BA113" t="str">
        <f>IF(OR('Calc_오픈정렬(시즌미반영)'!$F113="",'Calc_오픈정렬(시즌미반영)'!BA113=""),"",'Calc_오픈정렬(시즌미반영)'!BA113/'Calc_오픈정렬(시즌미반영)'!$F113*100)</f>
        <v/>
      </c>
      <c r="BB113" t="str">
        <f>IF(OR('Calc_오픈정렬(시즌미반영)'!$F113="",'Calc_오픈정렬(시즌미반영)'!BB113=""),"",'Calc_오픈정렬(시즌미반영)'!BB113/'Calc_오픈정렬(시즌미반영)'!$F113*100)</f>
        <v/>
      </c>
      <c r="BC113" t="str">
        <f>IF(OR('Calc_오픈정렬(시즌미반영)'!$F113="",'Calc_오픈정렬(시즌미반영)'!BC113=""),"",'Calc_오픈정렬(시즌미반영)'!BC113/'Calc_오픈정렬(시즌미반영)'!$F113*100)</f>
        <v/>
      </c>
      <c r="BD113" t="str">
        <f>IF(OR('Calc_오픈정렬(시즌미반영)'!$F113="",'Calc_오픈정렬(시즌미반영)'!BD113=""),"",'Calc_오픈정렬(시즌미반영)'!BD113/'Calc_오픈정렬(시즌미반영)'!$F113*100)</f>
        <v/>
      </c>
      <c r="BE113" t="str">
        <f>IF(OR('Calc_오픈정렬(시즌미반영)'!$F113="",'Calc_오픈정렬(시즌미반영)'!BE113=""),"",'Calc_오픈정렬(시즌미반영)'!BE113/'Calc_오픈정렬(시즌미반영)'!$F113*100)</f>
        <v/>
      </c>
      <c r="BF113" t="str">
        <f>IF(OR('Calc_오픈정렬(시즌미반영)'!$F113="",'Calc_오픈정렬(시즌미반영)'!BF113=""),"",'Calc_오픈정렬(시즌미반영)'!BF113/'Calc_오픈정렬(시즌미반영)'!$F113*100)</f>
        <v/>
      </c>
      <c r="BG113" t="str">
        <f>IF(OR('Calc_오픈정렬(시즌미반영)'!$F113="",'Calc_오픈정렬(시즌미반영)'!BG113=""),"",'Calc_오픈정렬(시즌미반영)'!BG113/'Calc_오픈정렬(시즌미반영)'!$F113*100)</f>
        <v/>
      </c>
      <c r="BH113" t="str">
        <f>IF(OR('Calc_오픈정렬(시즌미반영)'!$F113="",'Calc_오픈정렬(시즌미반영)'!BH113=""),"",'Calc_오픈정렬(시즌미반영)'!BH113/'Calc_오픈정렬(시즌미반영)'!$F113*100)</f>
        <v/>
      </c>
      <c r="BI113" t="str">
        <f>IF(OR('Calc_오픈정렬(시즌미반영)'!$F113="",'Calc_오픈정렬(시즌미반영)'!BI113=""),"",'Calc_오픈정렬(시즌미반영)'!BI113/'Calc_오픈정렬(시즌미반영)'!$F113*100)</f>
        <v/>
      </c>
      <c r="BJ113" t="str">
        <f>IF(OR('Calc_오픈정렬(시즌미반영)'!$F113="",'Calc_오픈정렬(시즌미반영)'!BJ113=""),"",'Calc_오픈정렬(시즌미반영)'!BJ113/'Calc_오픈정렬(시즌미반영)'!$F113*100)</f>
        <v/>
      </c>
      <c r="BK113" t="str">
        <f>IF(OR('Calc_오픈정렬(시즌미반영)'!$F113="",'Calc_오픈정렬(시즌미반영)'!BK113=""),"",'Calc_오픈정렬(시즌미반영)'!BK113/'Calc_오픈정렬(시즌미반영)'!$F113*100)</f>
        <v/>
      </c>
      <c r="BL113" t="str">
        <f>IF(OR('Calc_오픈정렬(시즌미반영)'!$F113="",'Calc_오픈정렬(시즌미반영)'!BL113=""),"",'Calc_오픈정렬(시즌미반영)'!BL113/'Calc_오픈정렬(시즌미반영)'!$F113*100)</f>
        <v/>
      </c>
      <c r="BM113" t="str">
        <f>IF(OR('Calc_오픈정렬(시즌미반영)'!$F113="",'Calc_오픈정렬(시즌미반영)'!BM113=""),"",'Calc_오픈정렬(시즌미반영)'!BM113/'Calc_오픈정렬(시즌미반영)'!$F113*100)</f>
        <v/>
      </c>
      <c r="BN113" t="str">
        <f>IF(OR('Calc_오픈정렬(시즌미반영)'!$F113="",'Calc_오픈정렬(시즌미반영)'!BN113=""),"",'Calc_오픈정렬(시즌미반영)'!BN113/'Calc_오픈정렬(시즌미반영)'!$F113*100)</f>
        <v/>
      </c>
    </row>
    <row r="114" spans="1:66" x14ac:dyDescent="0.3">
      <c r="A114" t="str">
        <f>'Calc_오픈정렬(시즌미반영)'!A114</f>
        <v>(1104) #신림신원시장점</v>
      </c>
      <c r="B114" t="str">
        <f>'Calc_오픈정렬(시즌미반영)'!B114</f>
        <v>150-1</v>
      </c>
      <c r="C114">
        <f>'Calc_오픈정렬(시즌미반영)'!C114</f>
        <v>1</v>
      </c>
      <c r="D114" t="str">
        <f>'Calc_오픈정렬(시즌미반영)'!D114</f>
        <v>1</v>
      </c>
      <c r="E114" s="1">
        <f>'Calc_오픈정렬(시즌미반영)'!E114</f>
        <v>45352</v>
      </c>
      <c r="F114">
        <f>'Calc_오픈정렬(시즌미반영)'!F114</f>
        <v>4559616.666666667</v>
      </c>
      <c r="G114">
        <f>IF(OR('Calc_오픈정렬(시즌미반영)'!$F114="",'Calc_오픈정렬(시즌미반영)'!G114=""),"",'Calc_오픈정렬(시즌미반영)'!G114/'Calc_오픈정렬(시즌미반영)'!$F114*100)</f>
        <v>71.429250265921468</v>
      </c>
      <c r="H114">
        <f>IF(OR('Calc_오픈정렬(시즌미반영)'!$F114="",'Calc_오픈정렬(시즌미반영)'!H114=""),"",'Calc_오픈정렬(시즌미반영)'!H114/'Calc_오픈정렬(시즌미반영)'!$F114*100)</f>
        <v>93.260032824396774</v>
      </c>
      <c r="I114">
        <f>IF(OR('Calc_오픈정렬(시즌미반영)'!$F114="",'Calc_오픈정렬(시즌미반영)'!I114=""),"",'Calc_오픈정렬(시즌미반영)'!I114/'Calc_오픈정렬(시즌미반영)'!$F114*100)</f>
        <v>88.424099979164907</v>
      </c>
      <c r="J114">
        <f>IF(OR('Calc_오픈정렬(시즌미반영)'!$F114="",'Calc_오픈정렬(시즌미반영)'!J114=""),"",'Calc_오픈정렬(시즌미반영)'!J114/'Calc_오픈정렬(시즌미반영)'!$F114*100)</f>
        <v>94.994827781575196</v>
      </c>
      <c r="K114">
        <f>IF(OR('Calc_오픈정렬(시즌미반영)'!$F114="",'Calc_오픈정렬(시즌미반영)'!K114=""),"",'Calc_오픈정렬(시즌미반영)'!K114/'Calc_오픈정렬(시즌미반영)'!$F114*100)</f>
        <v>112.00393307916966</v>
      </c>
      <c r="L114">
        <f>IF(OR('Calc_오픈정렬(시즌미반영)'!$F114="",'Calc_오픈정렬(시즌미반영)'!L114=""),"",'Calc_오픈정렬(시즌미반영)'!L114/'Calc_오픈정렬(시즌미반영)'!$F114*100)</f>
        <v>97.065177262708474</v>
      </c>
      <c r="M114">
        <f>IF(OR('Calc_오픈정렬(시즌미반영)'!$F114="",'Calc_오픈정렬(시즌미반영)'!M114=""),"",'Calc_오픈정렬(시즌미반영)'!M114/'Calc_오픈정렬(시즌미반영)'!$F114*100)</f>
        <v>93.329117579328667</v>
      </c>
      <c r="N114">
        <f>IF(OR('Calc_오픈정렬(시즌미반영)'!$F114="",'Calc_오픈정렬(시즌미반영)'!N114=""),"",'Calc_오픈정렬(시즌미반영)'!N114/'Calc_오픈정렬(시즌미반영)'!$F114*100)</f>
        <v>100.27487690851204</v>
      </c>
      <c r="O114">
        <f>IF(OR('Calc_오픈정렬(시즌미반영)'!$F114="",'Calc_오픈정렬(시즌미반영)'!O114=""),"",'Calc_오픈정렬(시즌미반영)'!O114/'Calc_오픈정렬(시즌미반영)'!$F114*100)</f>
        <v>102.33206738870591</v>
      </c>
      <c r="P114">
        <f>IF(OR('Calc_오픈정렬(시즌미반영)'!$F114="",'Calc_오픈정렬(시즌미반영)'!P114=""),"",'Calc_오픈정렬(시즌미반영)'!P114/'Calc_오픈정렬(시즌미반영)'!$F114*100)</f>
        <v>99.347167342283882</v>
      </c>
      <c r="Q114">
        <f>IF(OR('Calc_오픈정렬(시즌미반영)'!$F114="",'Calc_오픈정렬(시즌미반영)'!Q114=""),"",'Calc_오픈정렬(시즌미반영)'!Q114/'Calc_오픈정렬(시즌미반영)'!$F114*100)</f>
        <v>104.06247601223785</v>
      </c>
      <c r="R114">
        <f>IF(OR('Calc_오픈정렬(시즌미반영)'!$F114="",'Calc_오픈정렬(시즌미반영)'!R114=""),"",'Calc_오픈정렬(시즌미반영)'!R114/'Calc_오픈정렬(시즌미반영)'!$F114*100)</f>
        <v>94.717392178436043</v>
      </c>
      <c r="S114">
        <f>IF(OR('Calc_오픈정렬(시즌미반영)'!$F114="",'Calc_오픈정렬(시즌미반영)'!S114=""),"",'Calc_오픈정렬(시즌미반영)'!S114/'Calc_오픈정렬(시즌미반영)'!$F114*100)</f>
        <v>110.6046926459461</v>
      </c>
      <c r="T114">
        <f>IF(OR('Calc_오픈정렬(시즌미반영)'!$F114="",'Calc_오픈정렬(시즌미반영)'!T114=""),"",'Calc_오픈정렬(시즌미반영)'!T114/'Calc_오픈정렬(시즌미반영)'!$F114*100)</f>
        <v>118.01869309189004</v>
      </c>
      <c r="U114">
        <f>IF(OR('Calc_오픈정렬(시즌미반영)'!$F114="",'Calc_오픈정렬(시즌미반영)'!U114=""),"",'Calc_오픈정렬(시즌미반영)'!U114/'Calc_오픈정렬(시즌미반영)'!$F114*100)</f>
        <v>116.57120298855533</v>
      </c>
      <c r="V114">
        <f>IF(OR('Calc_오픈정렬(시즌미반영)'!$F114="",'Calc_오픈정렬(시즌미반영)'!V114=""),"",'Calc_오픈정렬(시즌미반영)'!V114/'Calc_오픈정렬(시즌미반영)'!$F114*100)</f>
        <v>130.04053703344945</v>
      </c>
      <c r="W114">
        <f>IF(OR('Calc_오픈정렬(시즌미반영)'!$F114="",'Calc_오픈정렬(시즌미반영)'!W114=""),"",'Calc_오픈정렬(시즌미반영)'!W114/'Calc_오픈정렬(시즌미반영)'!$F114*100)</f>
        <v>117.51645788936935</v>
      </c>
      <c r="X114">
        <f>IF(OR('Calc_오픈정렬(시즌미반영)'!$F114="",'Calc_오픈정렬(시즌미반영)'!X114=""),"",'Calc_오픈정렬(시즌미반영)'!X114/'Calc_오픈정렬(시즌미반영)'!$F114*100)</f>
        <v>129.63480117115108</v>
      </c>
      <c r="Y114">
        <f>IF(OR('Calc_오픈정렬(시즌미반영)'!$F114="",'Calc_오픈정렬(시즌미반영)'!Y114=""),"",'Calc_오픈정렬(시즌미반영)'!Y114/'Calc_오픈정렬(시즌미반영)'!$F114*100)</f>
        <v>120.88077579621093</v>
      </c>
      <c r="Z114">
        <f>IF(OR('Calc_오픈정렬(시즌미반영)'!$F114="",'Calc_오픈정렬(시즌미반영)'!Z114=""),"",'Calc_오픈정렬(시즌미반영)'!Z114/'Calc_오픈정렬(시즌미반영)'!$F114*100)</f>
        <v>147.76242154859509</v>
      </c>
      <c r="AA114">
        <f>IF(OR('Calc_오픈정렬(시즌미반영)'!$F114="",'Calc_오픈정렬(시즌미반영)'!AA114=""),"",'Calc_오픈정렬(시즌미반영)'!AA114/'Calc_오픈정렬(시즌미반영)'!$F114*100)</f>
        <v>129.18191222215316</v>
      </c>
      <c r="AB114">
        <f>IF(OR('Calc_오픈정렬(시즌미반영)'!$F114="",'Calc_오픈정렬(시즌미반영)'!AB114=""),"",'Calc_오픈정렬(시즌미반영)'!AB114/'Calc_오픈정렬(시즌미반영)'!$F114*100)</f>
        <v>115.32877398319303</v>
      </c>
      <c r="AC114">
        <f>IF(OR('Calc_오픈정렬(시즌미반영)'!$F114="",'Calc_오픈정렬(시즌미반영)'!AC114=""),"",'Calc_오픈정렬(시즌미반영)'!AC114/'Calc_오픈정렬(시즌미반영)'!$F114*100)</f>
        <v>123.39195180881433</v>
      </c>
      <c r="AD114">
        <f>IF(OR('Calc_오픈정렬(시즌미반영)'!$F114="",'Calc_오픈정렬(시즌미반영)'!AD114=""),"",'Calc_오픈정렬(시즌미반영)'!AD114/'Calc_오픈정렬(시즌미반영)'!$F114*100)</f>
        <v>103.78065407545225</v>
      </c>
      <c r="AE114">
        <f>IF(OR('Calc_오픈정렬(시즌미반영)'!$F114="",'Calc_오픈정렬(시즌미반영)'!AE114=""),"",'Calc_오픈정렬(시즌미반영)'!AE114/'Calc_오픈정렬(시즌미반영)'!$F114*100)</f>
        <v>131.83345091144355</v>
      </c>
      <c r="AF114">
        <f>IF(OR('Calc_오픈정렬(시즌미반영)'!$F114="",'Calc_오픈정렬(시즌미반영)'!AF114=""),"",'Calc_오픈정렬(시즌미반영)'!AF114/'Calc_오픈정렬(시즌미반영)'!$F114*100)</f>
        <v>121.58916868011565</v>
      </c>
      <c r="AG114">
        <f>IF(OR('Calc_오픈정렬(시즌미반영)'!$F114="",'Calc_오픈정렬(시즌미반영)'!AG114=""),"",'Calc_오픈정렬(시즌미반영)'!AG114/'Calc_오픈정렬(시즌미반영)'!$F114*100)</f>
        <v>141.69392894870546</v>
      </c>
      <c r="AH114">
        <f>IF(OR('Calc_오픈정렬(시즌미반영)'!$F114="",'Calc_오픈정렬(시즌미반영)'!AH114=""),"",'Calc_오픈정렬(시즌미반영)'!AH114/'Calc_오픈정렬(시즌미반영)'!$F114*100)</f>
        <v>126.37136893817826</v>
      </c>
      <c r="AI114" t="str">
        <f>IF(OR('Calc_오픈정렬(시즌미반영)'!$F114="",'Calc_오픈정렬(시즌미반영)'!AI114=""),"",'Calc_오픈정렬(시즌미반영)'!AI114/'Calc_오픈정렬(시즌미반영)'!$F114*100)</f>
        <v/>
      </c>
      <c r="AJ114" t="str">
        <f>IF(OR('Calc_오픈정렬(시즌미반영)'!$F114="",'Calc_오픈정렬(시즌미반영)'!AJ114=""),"",'Calc_오픈정렬(시즌미반영)'!AJ114/'Calc_오픈정렬(시즌미반영)'!$F114*100)</f>
        <v/>
      </c>
      <c r="AK114" t="str">
        <f>IF(OR('Calc_오픈정렬(시즌미반영)'!$F114="",'Calc_오픈정렬(시즌미반영)'!AK114=""),"",'Calc_오픈정렬(시즌미반영)'!AK114/'Calc_오픈정렬(시즌미반영)'!$F114*100)</f>
        <v/>
      </c>
      <c r="AL114" t="str">
        <f>IF(OR('Calc_오픈정렬(시즌미반영)'!$F114="",'Calc_오픈정렬(시즌미반영)'!AL114=""),"",'Calc_오픈정렬(시즌미반영)'!AL114/'Calc_오픈정렬(시즌미반영)'!$F114*100)</f>
        <v/>
      </c>
      <c r="AM114" t="str">
        <f>IF(OR('Calc_오픈정렬(시즌미반영)'!$F114="",'Calc_오픈정렬(시즌미반영)'!AM114=""),"",'Calc_오픈정렬(시즌미반영)'!AM114/'Calc_오픈정렬(시즌미반영)'!$F114*100)</f>
        <v/>
      </c>
      <c r="AN114" t="str">
        <f>IF(OR('Calc_오픈정렬(시즌미반영)'!$F114="",'Calc_오픈정렬(시즌미반영)'!AN114=""),"",'Calc_오픈정렬(시즌미반영)'!AN114/'Calc_오픈정렬(시즌미반영)'!$F114*100)</f>
        <v/>
      </c>
      <c r="AO114" t="str">
        <f>IF(OR('Calc_오픈정렬(시즌미반영)'!$F114="",'Calc_오픈정렬(시즌미반영)'!AO114=""),"",'Calc_오픈정렬(시즌미반영)'!AO114/'Calc_오픈정렬(시즌미반영)'!$F114*100)</f>
        <v/>
      </c>
      <c r="AP114" t="str">
        <f>IF(OR('Calc_오픈정렬(시즌미반영)'!$F114="",'Calc_오픈정렬(시즌미반영)'!AP114=""),"",'Calc_오픈정렬(시즌미반영)'!AP114/'Calc_오픈정렬(시즌미반영)'!$F114*100)</f>
        <v/>
      </c>
      <c r="AQ114" t="str">
        <f>IF(OR('Calc_오픈정렬(시즌미반영)'!$F114="",'Calc_오픈정렬(시즌미반영)'!AQ114=""),"",'Calc_오픈정렬(시즌미반영)'!AQ114/'Calc_오픈정렬(시즌미반영)'!$F114*100)</f>
        <v/>
      </c>
      <c r="AR114" t="str">
        <f>IF(OR('Calc_오픈정렬(시즌미반영)'!$F114="",'Calc_오픈정렬(시즌미반영)'!AR114=""),"",'Calc_오픈정렬(시즌미반영)'!AR114/'Calc_오픈정렬(시즌미반영)'!$F114*100)</f>
        <v/>
      </c>
      <c r="AS114" t="str">
        <f>IF(OR('Calc_오픈정렬(시즌미반영)'!$F114="",'Calc_오픈정렬(시즌미반영)'!AS114=""),"",'Calc_오픈정렬(시즌미반영)'!AS114/'Calc_오픈정렬(시즌미반영)'!$F114*100)</f>
        <v/>
      </c>
      <c r="AT114" t="str">
        <f>IF(OR('Calc_오픈정렬(시즌미반영)'!$F114="",'Calc_오픈정렬(시즌미반영)'!AT114=""),"",'Calc_오픈정렬(시즌미반영)'!AT114/'Calc_오픈정렬(시즌미반영)'!$F114*100)</f>
        <v/>
      </c>
      <c r="AU114" t="str">
        <f>IF(OR('Calc_오픈정렬(시즌미반영)'!$F114="",'Calc_오픈정렬(시즌미반영)'!AU114=""),"",'Calc_오픈정렬(시즌미반영)'!AU114/'Calc_오픈정렬(시즌미반영)'!$F114*100)</f>
        <v/>
      </c>
      <c r="AV114" t="str">
        <f>IF(OR('Calc_오픈정렬(시즌미반영)'!$F114="",'Calc_오픈정렬(시즌미반영)'!AV114=""),"",'Calc_오픈정렬(시즌미반영)'!AV114/'Calc_오픈정렬(시즌미반영)'!$F114*100)</f>
        <v/>
      </c>
      <c r="AW114" t="str">
        <f>IF(OR('Calc_오픈정렬(시즌미반영)'!$F114="",'Calc_오픈정렬(시즌미반영)'!AW114=""),"",'Calc_오픈정렬(시즌미반영)'!AW114/'Calc_오픈정렬(시즌미반영)'!$F114*100)</f>
        <v/>
      </c>
      <c r="AX114" t="str">
        <f>IF(OR('Calc_오픈정렬(시즌미반영)'!$F114="",'Calc_오픈정렬(시즌미반영)'!AX114=""),"",'Calc_오픈정렬(시즌미반영)'!AX114/'Calc_오픈정렬(시즌미반영)'!$F114*100)</f>
        <v/>
      </c>
      <c r="AY114" t="str">
        <f>IF(OR('Calc_오픈정렬(시즌미반영)'!$F114="",'Calc_오픈정렬(시즌미반영)'!AY114=""),"",'Calc_오픈정렬(시즌미반영)'!AY114/'Calc_오픈정렬(시즌미반영)'!$F114*100)</f>
        <v/>
      </c>
      <c r="AZ114" t="str">
        <f>IF(OR('Calc_오픈정렬(시즌미반영)'!$F114="",'Calc_오픈정렬(시즌미반영)'!AZ114=""),"",'Calc_오픈정렬(시즌미반영)'!AZ114/'Calc_오픈정렬(시즌미반영)'!$F114*100)</f>
        <v/>
      </c>
      <c r="BA114" t="str">
        <f>IF(OR('Calc_오픈정렬(시즌미반영)'!$F114="",'Calc_오픈정렬(시즌미반영)'!BA114=""),"",'Calc_오픈정렬(시즌미반영)'!BA114/'Calc_오픈정렬(시즌미반영)'!$F114*100)</f>
        <v/>
      </c>
      <c r="BB114" t="str">
        <f>IF(OR('Calc_오픈정렬(시즌미반영)'!$F114="",'Calc_오픈정렬(시즌미반영)'!BB114=""),"",'Calc_오픈정렬(시즌미반영)'!BB114/'Calc_오픈정렬(시즌미반영)'!$F114*100)</f>
        <v/>
      </c>
      <c r="BC114" t="str">
        <f>IF(OR('Calc_오픈정렬(시즌미반영)'!$F114="",'Calc_오픈정렬(시즌미반영)'!BC114=""),"",'Calc_오픈정렬(시즌미반영)'!BC114/'Calc_오픈정렬(시즌미반영)'!$F114*100)</f>
        <v/>
      </c>
      <c r="BD114" t="str">
        <f>IF(OR('Calc_오픈정렬(시즌미반영)'!$F114="",'Calc_오픈정렬(시즌미반영)'!BD114=""),"",'Calc_오픈정렬(시즌미반영)'!BD114/'Calc_오픈정렬(시즌미반영)'!$F114*100)</f>
        <v/>
      </c>
      <c r="BE114" t="str">
        <f>IF(OR('Calc_오픈정렬(시즌미반영)'!$F114="",'Calc_오픈정렬(시즌미반영)'!BE114=""),"",'Calc_오픈정렬(시즌미반영)'!BE114/'Calc_오픈정렬(시즌미반영)'!$F114*100)</f>
        <v/>
      </c>
      <c r="BF114" t="str">
        <f>IF(OR('Calc_오픈정렬(시즌미반영)'!$F114="",'Calc_오픈정렬(시즌미반영)'!BF114=""),"",'Calc_오픈정렬(시즌미반영)'!BF114/'Calc_오픈정렬(시즌미반영)'!$F114*100)</f>
        <v/>
      </c>
      <c r="BG114" t="str">
        <f>IF(OR('Calc_오픈정렬(시즌미반영)'!$F114="",'Calc_오픈정렬(시즌미반영)'!BG114=""),"",'Calc_오픈정렬(시즌미반영)'!BG114/'Calc_오픈정렬(시즌미반영)'!$F114*100)</f>
        <v/>
      </c>
      <c r="BH114" t="str">
        <f>IF(OR('Calc_오픈정렬(시즌미반영)'!$F114="",'Calc_오픈정렬(시즌미반영)'!BH114=""),"",'Calc_오픈정렬(시즌미반영)'!BH114/'Calc_오픈정렬(시즌미반영)'!$F114*100)</f>
        <v/>
      </c>
      <c r="BI114" t="str">
        <f>IF(OR('Calc_오픈정렬(시즌미반영)'!$F114="",'Calc_오픈정렬(시즌미반영)'!BI114=""),"",'Calc_오픈정렬(시즌미반영)'!BI114/'Calc_오픈정렬(시즌미반영)'!$F114*100)</f>
        <v/>
      </c>
      <c r="BJ114" t="str">
        <f>IF(OR('Calc_오픈정렬(시즌미반영)'!$F114="",'Calc_오픈정렬(시즌미반영)'!BJ114=""),"",'Calc_오픈정렬(시즌미반영)'!BJ114/'Calc_오픈정렬(시즌미반영)'!$F114*100)</f>
        <v/>
      </c>
      <c r="BK114" t="str">
        <f>IF(OR('Calc_오픈정렬(시즌미반영)'!$F114="",'Calc_오픈정렬(시즌미반영)'!BK114=""),"",'Calc_오픈정렬(시즌미반영)'!BK114/'Calc_오픈정렬(시즌미반영)'!$F114*100)</f>
        <v/>
      </c>
      <c r="BL114" t="str">
        <f>IF(OR('Calc_오픈정렬(시즌미반영)'!$F114="",'Calc_오픈정렬(시즌미반영)'!BL114=""),"",'Calc_오픈정렬(시즌미반영)'!BL114/'Calc_오픈정렬(시즌미반영)'!$F114*100)</f>
        <v/>
      </c>
      <c r="BM114" t="str">
        <f>IF(OR('Calc_오픈정렬(시즌미반영)'!$F114="",'Calc_오픈정렬(시즌미반영)'!BM114=""),"",'Calc_오픈정렬(시즌미반영)'!BM114/'Calc_오픈정렬(시즌미반영)'!$F114*100)</f>
        <v/>
      </c>
      <c r="BN114" t="str">
        <f>IF(OR('Calc_오픈정렬(시즌미반영)'!$F114="",'Calc_오픈정렬(시즌미반영)'!BN114=""),"",'Calc_오픈정렬(시즌미반영)'!BN114/'Calc_오픈정렬(시즌미반영)'!$F114*100)</f>
        <v/>
      </c>
    </row>
    <row r="115" spans="1:66" x14ac:dyDescent="0.3">
      <c r="A115" t="str">
        <f>'Calc_오픈정렬(시즌미반영)'!A115</f>
        <v>(1105) #공항시장역점</v>
      </c>
      <c r="B115" t="str">
        <f>'Calc_오픈정렬(시즌미반영)'!B115</f>
        <v>150-1</v>
      </c>
      <c r="C115">
        <f>'Calc_오픈정렬(시즌미반영)'!C115</f>
        <v>1</v>
      </c>
      <c r="D115" t="str">
        <f>'Calc_오픈정렬(시즌미반영)'!D115</f>
        <v>1</v>
      </c>
      <c r="E115" s="1">
        <f>'Calc_오픈정렬(시즌미반영)'!E115</f>
        <v>45352</v>
      </c>
      <c r="F115">
        <f>'Calc_오픈정렬(시즌미반영)'!F115</f>
        <v>2710808.3333333335</v>
      </c>
      <c r="G115">
        <f>IF(OR('Calc_오픈정렬(시즌미반영)'!$F115="",'Calc_오픈정렬(시즌미반영)'!G115=""),"",'Calc_오픈정렬(시즌미반영)'!G115/'Calc_오픈정렬(시즌미반영)'!$F115*100)</f>
        <v>93.89966707347439</v>
      </c>
      <c r="H115">
        <f>IF(OR('Calc_오픈정렬(시즌미반영)'!$F115="",'Calc_오픈정렬(시즌미반영)'!H115=""),"",'Calc_오픈정렬(시즌미반영)'!H115/'Calc_오픈정렬(시즌미반영)'!$F115*100)</f>
        <v>100.44273387089335</v>
      </c>
      <c r="I115">
        <f>IF(OR('Calc_오픈정렬(시즌미반영)'!$F115="",'Calc_오픈정렬(시즌미반영)'!I115=""),"",'Calc_오픈정렬(시즌미반영)'!I115/'Calc_오픈정렬(시즌미반영)'!$F115*100)</f>
        <v>97.78079724067544</v>
      </c>
      <c r="J115">
        <f>IF(OR('Calc_오픈정렬(시즌미반영)'!$F115="",'Calc_오픈정렬(시즌미반영)'!J115=""),"",'Calc_오픈정렬(시즌미반영)'!J115/'Calc_오픈정렬(시즌미반영)'!$F115*100)</f>
        <v>106.0089702640971</v>
      </c>
      <c r="K115">
        <f>IF(OR('Calc_오픈정렬(시즌미반영)'!$F115="",'Calc_오픈정렬(시즌미반영)'!K115=""),"",'Calc_오픈정렬(시즌미반영)'!K115/'Calc_오픈정렬(시즌미반영)'!$F115*100)</f>
        <v>103.56873872184495</v>
      </c>
      <c r="L115">
        <f>IF(OR('Calc_오픈정렬(시즌미반영)'!$F115="",'Calc_오픈정렬(시즌미반영)'!L115=""),"",'Calc_오픈정렬(시즌미반영)'!L115/'Calc_오픈정렬(시즌미반영)'!$F115*100)</f>
        <v>102.13743133198277</v>
      </c>
      <c r="M115">
        <f>IF(OR('Calc_오픈정렬(시즌미반영)'!$F115="",'Calc_오픈정렬(시즌미반영)'!M115=""),"",'Calc_오픈정렬(시즌미반영)'!M115/'Calc_오픈정렬(시즌미반영)'!$F115*100)</f>
        <v>85.734574865430673</v>
      </c>
      <c r="N115">
        <f>IF(OR('Calc_오픈정렬(시즌미반영)'!$F115="",'Calc_오픈정렬(시즌미반영)'!N115=""),"",'Calc_오픈정렬(시즌미반영)'!N115/'Calc_오픈정렬(시즌미반영)'!$F115*100)</f>
        <v>104.17372431962175</v>
      </c>
      <c r="O115">
        <f>IF(OR('Calc_오픈정렬(시즌미반영)'!$F115="",'Calc_오픈정렬(시즌미반영)'!O115=""),"",'Calc_오픈정렬(시즌미반영)'!O115/'Calc_오픈정렬(시즌미반영)'!$F115*100)</f>
        <v>98.376560497022709</v>
      </c>
      <c r="P115">
        <f>IF(OR('Calc_오픈정렬(시즌미반영)'!$F115="",'Calc_오픈정렬(시즌미반영)'!P115=""),"",'Calc_오픈정렬(시즌미반영)'!P115/'Calc_오픈정렬(시즌미반영)'!$F115*100)</f>
        <v>86.268732881028726</v>
      </c>
      <c r="Q115">
        <f>IF(OR('Calc_오픈정렬(시즌미반영)'!$F115="",'Calc_오픈정렬(시즌미반영)'!Q115=""),"",'Calc_오픈정렬(시즌미반영)'!Q115/'Calc_오픈정렬(시즌미반영)'!$F115*100)</f>
        <v>90.855925508074151</v>
      </c>
      <c r="R115">
        <f>IF(OR('Calc_오픈정렬(시즌미반영)'!$F115="",'Calc_오픈정렬(시즌미반영)'!R115=""),"",'Calc_오픈정렬(시즌미반영)'!R115/'Calc_오픈정렬(시즌미반영)'!$F115*100)</f>
        <v>79.926344233116197</v>
      </c>
      <c r="S115">
        <f>IF(OR('Calc_오픈정렬(시즌미반영)'!$F115="",'Calc_오픈정렬(시즌미반영)'!S115=""),"",'Calc_오픈정렬(시즌미반영)'!S115/'Calc_오픈정렬(시즌미반영)'!$F115*100)</f>
        <v>90.895397129392521</v>
      </c>
      <c r="T115">
        <f>IF(OR('Calc_오픈정렬(시즌미반영)'!$F115="",'Calc_오픈정렬(시즌미반영)'!T115=""),"",'Calc_오픈정렬(시즌미반영)'!T115/'Calc_오픈정렬(시즌미반영)'!$F115*100)</f>
        <v>85.979889147456007</v>
      </c>
      <c r="U115">
        <f>IF(OR('Calc_오픈정렬(시즌미반영)'!$F115="",'Calc_오픈정렬(시즌미반영)'!U115=""),"",'Calc_오픈정렬(시즌미반영)'!U115/'Calc_오픈정렬(시즌미반영)'!$F115*100)</f>
        <v>101.11559590159148</v>
      </c>
      <c r="V115">
        <f>IF(OR('Calc_오픈정렬(시즌미반영)'!$F115="",'Calc_오픈정렬(시즌미반영)'!V115=""),"",'Calc_오픈정렬(시즌미반영)'!V115/'Calc_오픈정렬(시즌미반영)'!$F115*100)</f>
        <v>101.80542704051989</v>
      </c>
      <c r="W115">
        <f>IF(OR('Calc_오픈정렬(시즌미반영)'!$F115="",'Calc_오픈정렬(시즌미반영)'!W115=""),"",'Calc_오픈정렬(시즌미반영)'!W115/'Calc_오픈정렬(시즌미반영)'!$F115*100)</f>
        <v>89.192952901502309</v>
      </c>
      <c r="X115">
        <f>IF(OR('Calc_오픈정렬(시즌미반영)'!$F115="",'Calc_오픈정렬(시즌미반영)'!X115=""),"",'Calc_오픈정렬(시즌미반영)'!X115/'Calc_오픈정렬(시즌미반영)'!$F115*100)</f>
        <v>86.666031349812627</v>
      </c>
      <c r="Y115">
        <f>IF(OR('Calc_오픈정렬(시즌미반영)'!$F115="",'Calc_오픈정렬(시즌미반영)'!Y115=""),"",'Calc_오픈정렬(시즌미반영)'!Y115/'Calc_오픈정렬(시즌미반영)'!$F115*100)</f>
        <v>85.883976796588954</v>
      </c>
      <c r="Z115">
        <f>IF(OR('Calc_오픈정렬(시즌미반영)'!$F115="",'Calc_오픈정렬(시즌미반영)'!Z115=""),"",'Calc_오픈정렬(시즌미반영)'!Z115/'Calc_오픈정렬(시즌미반영)'!$F115*100)</f>
        <v>94.789069680937715</v>
      </c>
      <c r="AA115">
        <f>IF(OR('Calc_오픈정렬(시즌미반영)'!$F115="",'Calc_오픈정렬(시즌미반영)'!AA115=""),"",'Calc_오픈정렬(시즌미반영)'!AA115/'Calc_오픈정렬(시즌미반영)'!$F115*100)</f>
        <v>102.09500856140696</v>
      </c>
      <c r="AB115">
        <f>IF(OR('Calc_오픈정렬(시즌미반영)'!$F115="",'Calc_오픈정렬(시즌미반영)'!AB115=""),"",'Calc_오픈정렬(시즌미반영)'!AB115/'Calc_오픈정렬(시즌미반영)'!$F115*100)</f>
        <v>85.409948447111404</v>
      </c>
      <c r="AC115">
        <f>IF(OR('Calc_오픈정렬(시즌미반영)'!$F115="",'Calc_오픈정렬(시즌미반영)'!AC115=""),"",'Calc_오픈정렬(시즌미반영)'!AC115/'Calc_오픈정렬(시즌미반영)'!$F115*100)</f>
        <v>81.855658060172701</v>
      </c>
      <c r="AD115">
        <f>IF(OR('Calc_오픈정렬(시즌미반영)'!$F115="",'Calc_오픈정렬(시즌미반영)'!AD115=""),"",'Calc_오픈정렬(시즌미반영)'!AD115/'Calc_오픈정렬(시즌미반영)'!$F115*100)</f>
        <v>86.605163896377775</v>
      </c>
      <c r="AE115">
        <f>IF(OR('Calc_오픈정렬(시즌미반영)'!$F115="",'Calc_오픈정렬(시즌미반영)'!AE115=""),"",'Calc_오픈정렬(시즌미반영)'!AE115/'Calc_오픈정렬(시즌미반영)'!$F115*100)</f>
        <v>109.28105700329236</v>
      </c>
      <c r="AF115">
        <f>IF(OR('Calc_오픈정렬(시즌미반영)'!$F115="",'Calc_오픈정렬(시즌미반영)'!AF115=""),"",'Calc_오픈정렬(시즌미반영)'!AF115/'Calc_오픈정렬(시즌미반영)'!$F115*100)</f>
        <v>126.84592848996455</v>
      </c>
      <c r="AG115">
        <f>IF(OR('Calc_오픈정렬(시즌미반영)'!$F115="",'Calc_오픈정렬(시즌미반영)'!AG115=""),"",'Calc_오픈정렬(시즌미반영)'!AG115/'Calc_오픈정렬(시즌미반영)'!$F115*100)</f>
        <v>189.82714258047258</v>
      </c>
      <c r="AH115">
        <f>IF(OR('Calc_오픈정렬(시즌미반영)'!$F115="",'Calc_오픈정렬(시즌미반영)'!AH115=""),"",'Calc_오픈정렬(시즌미반영)'!AH115/'Calc_오픈정렬(시즌미반영)'!$F115*100)</f>
        <v>171.43594930171503</v>
      </c>
      <c r="AI115" t="str">
        <f>IF(OR('Calc_오픈정렬(시즌미반영)'!$F115="",'Calc_오픈정렬(시즌미반영)'!AI115=""),"",'Calc_오픈정렬(시즌미반영)'!AI115/'Calc_오픈정렬(시즌미반영)'!$F115*100)</f>
        <v/>
      </c>
      <c r="AJ115" t="str">
        <f>IF(OR('Calc_오픈정렬(시즌미반영)'!$F115="",'Calc_오픈정렬(시즌미반영)'!AJ115=""),"",'Calc_오픈정렬(시즌미반영)'!AJ115/'Calc_오픈정렬(시즌미반영)'!$F115*100)</f>
        <v/>
      </c>
      <c r="AK115" t="str">
        <f>IF(OR('Calc_오픈정렬(시즌미반영)'!$F115="",'Calc_오픈정렬(시즌미반영)'!AK115=""),"",'Calc_오픈정렬(시즌미반영)'!AK115/'Calc_오픈정렬(시즌미반영)'!$F115*100)</f>
        <v/>
      </c>
      <c r="AL115" t="str">
        <f>IF(OR('Calc_오픈정렬(시즌미반영)'!$F115="",'Calc_오픈정렬(시즌미반영)'!AL115=""),"",'Calc_오픈정렬(시즌미반영)'!AL115/'Calc_오픈정렬(시즌미반영)'!$F115*100)</f>
        <v/>
      </c>
      <c r="AM115" t="str">
        <f>IF(OR('Calc_오픈정렬(시즌미반영)'!$F115="",'Calc_오픈정렬(시즌미반영)'!AM115=""),"",'Calc_오픈정렬(시즌미반영)'!AM115/'Calc_오픈정렬(시즌미반영)'!$F115*100)</f>
        <v/>
      </c>
      <c r="AN115" t="str">
        <f>IF(OR('Calc_오픈정렬(시즌미반영)'!$F115="",'Calc_오픈정렬(시즌미반영)'!AN115=""),"",'Calc_오픈정렬(시즌미반영)'!AN115/'Calc_오픈정렬(시즌미반영)'!$F115*100)</f>
        <v/>
      </c>
      <c r="AO115" t="str">
        <f>IF(OR('Calc_오픈정렬(시즌미반영)'!$F115="",'Calc_오픈정렬(시즌미반영)'!AO115=""),"",'Calc_오픈정렬(시즌미반영)'!AO115/'Calc_오픈정렬(시즌미반영)'!$F115*100)</f>
        <v/>
      </c>
      <c r="AP115" t="str">
        <f>IF(OR('Calc_오픈정렬(시즌미반영)'!$F115="",'Calc_오픈정렬(시즌미반영)'!AP115=""),"",'Calc_오픈정렬(시즌미반영)'!AP115/'Calc_오픈정렬(시즌미반영)'!$F115*100)</f>
        <v/>
      </c>
      <c r="AQ115" t="str">
        <f>IF(OR('Calc_오픈정렬(시즌미반영)'!$F115="",'Calc_오픈정렬(시즌미반영)'!AQ115=""),"",'Calc_오픈정렬(시즌미반영)'!AQ115/'Calc_오픈정렬(시즌미반영)'!$F115*100)</f>
        <v/>
      </c>
      <c r="AR115" t="str">
        <f>IF(OR('Calc_오픈정렬(시즌미반영)'!$F115="",'Calc_오픈정렬(시즌미반영)'!AR115=""),"",'Calc_오픈정렬(시즌미반영)'!AR115/'Calc_오픈정렬(시즌미반영)'!$F115*100)</f>
        <v/>
      </c>
      <c r="AS115" t="str">
        <f>IF(OR('Calc_오픈정렬(시즌미반영)'!$F115="",'Calc_오픈정렬(시즌미반영)'!AS115=""),"",'Calc_오픈정렬(시즌미반영)'!AS115/'Calc_오픈정렬(시즌미반영)'!$F115*100)</f>
        <v/>
      </c>
      <c r="AT115" t="str">
        <f>IF(OR('Calc_오픈정렬(시즌미반영)'!$F115="",'Calc_오픈정렬(시즌미반영)'!AT115=""),"",'Calc_오픈정렬(시즌미반영)'!AT115/'Calc_오픈정렬(시즌미반영)'!$F115*100)</f>
        <v/>
      </c>
      <c r="AU115" t="str">
        <f>IF(OR('Calc_오픈정렬(시즌미반영)'!$F115="",'Calc_오픈정렬(시즌미반영)'!AU115=""),"",'Calc_오픈정렬(시즌미반영)'!AU115/'Calc_오픈정렬(시즌미반영)'!$F115*100)</f>
        <v/>
      </c>
      <c r="AV115" t="str">
        <f>IF(OR('Calc_오픈정렬(시즌미반영)'!$F115="",'Calc_오픈정렬(시즌미반영)'!AV115=""),"",'Calc_오픈정렬(시즌미반영)'!AV115/'Calc_오픈정렬(시즌미반영)'!$F115*100)</f>
        <v/>
      </c>
      <c r="AW115" t="str">
        <f>IF(OR('Calc_오픈정렬(시즌미반영)'!$F115="",'Calc_오픈정렬(시즌미반영)'!AW115=""),"",'Calc_오픈정렬(시즌미반영)'!AW115/'Calc_오픈정렬(시즌미반영)'!$F115*100)</f>
        <v/>
      </c>
      <c r="AX115" t="str">
        <f>IF(OR('Calc_오픈정렬(시즌미반영)'!$F115="",'Calc_오픈정렬(시즌미반영)'!AX115=""),"",'Calc_오픈정렬(시즌미반영)'!AX115/'Calc_오픈정렬(시즌미반영)'!$F115*100)</f>
        <v/>
      </c>
      <c r="AY115" t="str">
        <f>IF(OR('Calc_오픈정렬(시즌미반영)'!$F115="",'Calc_오픈정렬(시즌미반영)'!AY115=""),"",'Calc_오픈정렬(시즌미반영)'!AY115/'Calc_오픈정렬(시즌미반영)'!$F115*100)</f>
        <v/>
      </c>
      <c r="AZ115" t="str">
        <f>IF(OR('Calc_오픈정렬(시즌미반영)'!$F115="",'Calc_오픈정렬(시즌미반영)'!AZ115=""),"",'Calc_오픈정렬(시즌미반영)'!AZ115/'Calc_오픈정렬(시즌미반영)'!$F115*100)</f>
        <v/>
      </c>
      <c r="BA115" t="str">
        <f>IF(OR('Calc_오픈정렬(시즌미반영)'!$F115="",'Calc_오픈정렬(시즌미반영)'!BA115=""),"",'Calc_오픈정렬(시즌미반영)'!BA115/'Calc_오픈정렬(시즌미반영)'!$F115*100)</f>
        <v/>
      </c>
      <c r="BB115" t="str">
        <f>IF(OR('Calc_오픈정렬(시즌미반영)'!$F115="",'Calc_오픈정렬(시즌미반영)'!BB115=""),"",'Calc_오픈정렬(시즌미반영)'!BB115/'Calc_오픈정렬(시즌미반영)'!$F115*100)</f>
        <v/>
      </c>
      <c r="BC115" t="str">
        <f>IF(OR('Calc_오픈정렬(시즌미반영)'!$F115="",'Calc_오픈정렬(시즌미반영)'!BC115=""),"",'Calc_오픈정렬(시즌미반영)'!BC115/'Calc_오픈정렬(시즌미반영)'!$F115*100)</f>
        <v/>
      </c>
      <c r="BD115" t="str">
        <f>IF(OR('Calc_오픈정렬(시즌미반영)'!$F115="",'Calc_오픈정렬(시즌미반영)'!BD115=""),"",'Calc_오픈정렬(시즌미반영)'!BD115/'Calc_오픈정렬(시즌미반영)'!$F115*100)</f>
        <v/>
      </c>
      <c r="BE115" t="str">
        <f>IF(OR('Calc_오픈정렬(시즌미반영)'!$F115="",'Calc_오픈정렬(시즌미반영)'!BE115=""),"",'Calc_오픈정렬(시즌미반영)'!BE115/'Calc_오픈정렬(시즌미반영)'!$F115*100)</f>
        <v/>
      </c>
      <c r="BF115" t="str">
        <f>IF(OR('Calc_오픈정렬(시즌미반영)'!$F115="",'Calc_오픈정렬(시즌미반영)'!BF115=""),"",'Calc_오픈정렬(시즌미반영)'!BF115/'Calc_오픈정렬(시즌미반영)'!$F115*100)</f>
        <v/>
      </c>
      <c r="BG115" t="str">
        <f>IF(OR('Calc_오픈정렬(시즌미반영)'!$F115="",'Calc_오픈정렬(시즌미반영)'!BG115=""),"",'Calc_오픈정렬(시즌미반영)'!BG115/'Calc_오픈정렬(시즌미반영)'!$F115*100)</f>
        <v/>
      </c>
      <c r="BH115" t="str">
        <f>IF(OR('Calc_오픈정렬(시즌미반영)'!$F115="",'Calc_오픈정렬(시즌미반영)'!BH115=""),"",'Calc_오픈정렬(시즌미반영)'!BH115/'Calc_오픈정렬(시즌미반영)'!$F115*100)</f>
        <v/>
      </c>
      <c r="BI115" t="str">
        <f>IF(OR('Calc_오픈정렬(시즌미반영)'!$F115="",'Calc_오픈정렬(시즌미반영)'!BI115=""),"",'Calc_오픈정렬(시즌미반영)'!BI115/'Calc_오픈정렬(시즌미반영)'!$F115*100)</f>
        <v/>
      </c>
      <c r="BJ115" t="str">
        <f>IF(OR('Calc_오픈정렬(시즌미반영)'!$F115="",'Calc_오픈정렬(시즌미반영)'!BJ115=""),"",'Calc_오픈정렬(시즌미반영)'!BJ115/'Calc_오픈정렬(시즌미반영)'!$F115*100)</f>
        <v/>
      </c>
      <c r="BK115" t="str">
        <f>IF(OR('Calc_오픈정렬(시즌미반영)'!$F115="",'Calc_오픈정렬(시즌미반영)'!BK115=""),"",'Calc_오픈정렬(시즌미반영)'!BK115/'Calc_오픈정렬(시즌미반영)'!$F115*100)</f>
        <v/>
      </c>
      <c r="BL115" t="str">
        <f>IF(OR('Calc_오픈정렬(시즌미반영)'!$F115="",'Calc_오픈정렬(시즌미반영)'!BL115=""),"",'Calc_오픈정렬(시즌미반영)'!BL115/'Calc_오픈정렬(시즌미반영)'!$F115*100)</f>
        <v/>
      </c>
      <c r="BM115" t="str">
        <f>IF(OR('Calc_오픈정렬(시즌미반영)'!$F115="",'Calc_오픈정렬(시즌미반영)'!BM115=""),"",'Calc_오픈정렬(시즌미반영)'!BM115/'Calc_오픈정렬(시즌미반영)'!$F115*100)</f>
        <v/>
      </c>
      <c r="BN115" t="str">
        <f>IF(OR('Calc_오픈정렬(시즌미반영)'!$F115="",'Calc_오픈정렬(시즌미반영)'!BN115=""),"",'Calc_오픈정렬(시즌미반영)'!BN115/'Calc_오픈정렬(시즌미반영)'!$F115*100)</f>
        <v/>
      </c>
    </row>
    <row r="116" spans="1:66" x14ac:dyDescent="0.3">
      <c r="A116" t="str">
        <f>'Calc_오픈정렬(시즌미반영)'!A116</f>
        <v>(1106) #아주대씨씨점</v>
      </c>
      <c r="B116" t="str">
        <f>'Calc_오픈정렬(시즌미반영)'!B116</f>
        <v>150-0</v>
      </c>
      <c r="C116">
        <f>'Calc_오픈정렬(시즌미반영)'!C116</f>
        <v>0</v>
      </c>
      <c r="D116" t="str">
        <f>'Calc_오픈정렬(시즌미반영)'!D116</f>
        <v>0</v>
      </c>
      <c r="E116" s="1">
        <f>'Calc_오픈정렬(시즌미반영)'!E116</f>
        <v>45383</v>
      </c>
      <c r="F116">
        <f>'Calc_오픈정렬(시즌미반영)'!F116</f>
        <v>4859333.333333333</v>
      </c>
      <c r="G116">
        <f>IF(OR('Calc_오픈정렬(시즌미반영)'!$F116="",'Calc_오픈정렬(시즌미반영)'!G116=""),"",'Calc_오픈정렬(시즌미반영)'!G116/'Calc_오픈정렬(시즌미반영)'!$F116*100)</f>
        <v>90.432775415008919</v>
      </c>
      <c r="H116">
        <f>IF(OR('Calc_오픈정렬(시즌미반영)'!$F116="",'Calc_오픈정렬(시즌미반영)'!H116=""),"",'Calc_오픈정렬(시즌미반영)'!H116/'Calc_오픈정렬(시즌미반영)'!$F116*100)</f>
        <v>87.894978735080258</v>
      </c>
      <c r="I116">
        <f>IF(OR('Calc_오픈정렬(시즌미반영)'!$F116="",'Calc_오픈정렬(시즌미반영)'!I116=""),"",'Calc_오픈정렬(시즌미반영)'!I116/'Calc_오픈정렬(시즌미반영)'!$F116*100)</f>
        <v>90.150226368500483</v>
      </c>
      <c r="J116">
        <f>IF(OR('Calc_오픈정렬(시즌미반영)'!$F116="",'Calc_오픈정렬(시즌미반영)'!J116=""),"",'Calc_오픈정렬(시즌미반영)'!J116/'Calc_오픈정렬(시즌미반영)'!$F116*100)</f>
        <v>90.536081767046241</v>
      </c>
      <c r="K116">
        <f>IF(OR('Calc_오픈정렬(시즌미반영)'!$F116="",'Calc_오픈정렬(시즌미반영)'!K116=""),"",'Calc_오픈정렬(시즌미반영)'!K116/'Calc_오픈정렬(시즌미반영)'!$F116*100)</f>
        <v>94.476951570860194</v>
      </c>
      <c r="L116">
        <f>IF(OR('Calc_오픈정렬(시즌미반영)'!$F116="",'Calc_오픈정렬(시즌미반영)'!L116=""),"",'Calc_오픈정렬(시즌미반영)'!L116/'Calc_오픈정렬(시즌미반영)'!$F116*100)</f>
        <v>96.604815475373869</v>
      </c>
      <c r="M116">
        <f>IF(OR('Calc_오픈정렬(시즌미반영)'!$F116="",'Calc_오픈정렬(시즌미반영)'!M116=""),"",'Calc_오픈정렬(시즌미반영)'!M116/'Calc_오픈정렬(시즌미반영)'!$F116*100)</f>
        <v>108.11462477706132</v>
      </c>
      <c r="N116">
        <f>IF(OR('Calc_오픈정렬(시즌미반영)'!$F116="",'Calc_오픈정렬(시즌미반영)'!N116=""),"",'Calc_오픈정렬(시즌미반영)'!N116/'Calc_오픈정렬(시즌미반영)'!$F116*100)</f>
        <v>103.6314995198244</v>
      </c>
      <c r="O116">
        <f>IF(OR('Calc_오픈정렬(시즌미반영)'!$F116="",'Calc_오픈정렬(시즌미반영)'!O116=""),"",'Calc_오픈정렬(시즌미반영)'!O116/'Calc_오픈정렬(시즌미반영)'!$F116*100)</f>
        <v>106.636026889834</v>
      </c>
      <c r="P116">
        <f>IF(OR('Calc_오픈정렬(시즌미반영)'!$F116="",'Calc_오픈정렬(시즌미반영)'!P116=""),"",'Calc_오픈정렬(시즌미반영)'!P116/'Calc_오픈정렬(시즌미반영)'!$F116*100)</f>
        <v>96.112978460694194</v>
      </c>
      <c r="Q116">
        <f>IF(OR('Calc_오픈정렬(시즌미반영)'!$F116="",'Calc_오픈정렬(시즌미반영)'!Q116=""),"",'Calc_오픈정렬(시즌미반영)'!Q116/'Calc_오픈정렬(시즌미반영)'!$F116*100)</f>
        <v>92.395390314172047</v>
      </c>
      <c r="R116">
        <f>IF(OR('Calc_오픈정렬(시즌미반영)'!$F116="",'Calc_오픈정렬(시즌미반영)'!R116=""),"",'Calc_오픈정렬(시즌미반영)'!R116/'Calc_오픈정렬(시즌미반영)'!$F116*100)</f>
        <v>104.89916312251337</v>
      </c>
      <c r="S116">
        <f>IF(OR('Calc_오픈정렬(시즌미반영)'!$F116="",'Calc_오픈정렬(시즌미반영)'!S116=""),"",'Calc_오픈정렬(시즌미반영)'!S116/'Calc_오픈정렬(시즌미반영)'!$F116*100)</f>
        <v>94.064343531348612</v>
      </c>
      <c r="T116">
        <f>IF(OR('Calc_오픈정렬(시즌미반영)'!$F116="",'Calc_오픈정렬(시즌미반영)'!T116=""),"",'Calc_오픈정렬(시즌미반영)'!T116/'Calc_오픈정렬(시즌미반영)'!$F116*100)</f>
        <v>123.41713540952119</v>
      </c>
      <c r="U116">
        <f>IF(OR('Calc_오픈정렬(시즌미반영)'!$F116="",'Calc_오픈정렬(시즌미반영)'!U116=""),"",'Calc_오픈정렬(시즌미반영)'!U116/'Calc_오픈정렬(시즌미반영)'!$F116*100)</f>
        <v>122.72568253532721</v>
      </c>
      <c r="V116">
        <f>IF(OR('Calc_오픈정렬(시즌미반영)'!$F116="",'Calc_오픈정렬(시즌미반영)'!V116=""),"",'Calc_오픈정렬(시즌미반영)'!V116/'Calc_오픈정렬(시즌미반영)'!$F116*100)</f>
        <v>114.58464809987655</v>
      </c>
      <c r="W116">
        <f>IF(OR('Calc_오픈정렬(시즌미반영)'!$F116="",'Calc_오픈정렬(시즌미반영)'!W116=""),"",'Calc_오픈정렬(시즌미반영)'!W116/'Calc_오픈정렬(시즌미반영)'!$F116*100)</f>
        <v>109.27836465907532</v>
      </c>
      <c r="X116">
        <f>IF(OR('Calc_오픈정렬(시즌미반영)'!$F116="",'Calc_오픈정렬(시즌미반영)'!X116=""),"",'Calc_오픈정렬(시즌미반영)'!X116/'Calc_오픈정렬(시즌미반영)'!$F116*100)</f>
        <v>103.48744683770066</v>
      </c>
      <c r="Y116">
        <f>IF(OR('Calc_오픈정렬(시즌미반영)'!$F116="",'Calc_오픈정렬(시즌미반영)'!Y116=""),"",'Calc_오픈정렬(시즌미반영)'!Y116/'Calc_오픈정렬(시즌미반영)'!$F116*100)</f>
        <v>136.36129784606942</v>
      </c>
      <c r="Z116">
        <f>IF(OR('Calc_오픈정렬(시즌미반영)'!$F116="",'Calc_오픈정렬(시즌미반영)'!Z116=""),"",'Calc_오픈정렬(시즌미반영)'!Z116/'Calc_오픈정렬(시즌미반영)'!$F116*100)</f>
        <v>113.02147070928798</v>
      </c>
      <c r="AA116">
        <f>IF(OR('Calc_오픈정렬(시즌미반영)'!$F116="",'Calc_오픈정렬(시즌미반영)'!AA116=""),"",'Calc_오픈정렬(시즌미반영)'!AA116/'Calc_오픈정렬(시즌미반영)'!$F116*100)</f>
        <v>116.26594868980658</v>
      </c>
      <c r="AB116">
        <f>IF(OR('Calc_오픈정렬(시즌미반영)'!$F116="",'Calc_오픈정렬(시즌미반영)'!AB116=""),"",'Calc_오픈정렬(시즌미반영)'!AB116/'Calc_오픈정렬(시즌미반영)'!$F116*100)</f>
        <v>111.88057346686789</v>
      </c>
      <c r="AC116">
        <f>IF(OR('Calc_오픈정렬(시즌미반영)'!$F116="",'Calc_오픈정렬(시즌미반영)'!AC116=""),"",'Calc_오픈정렬(시즌미반영)'!AC116/'Calc_오픈정렬(시즌미반영)'!$F116*100)</f>
        <v>97.443407874879966</v>
      </c>
      <c r="AD116">
        <f>IF(OR('Calc_오픈정렬(시즌미반영)'!$F116="",'Calc_오픈정렬(시즌미반영)'!AD116=""),"",'Calc_오픈정렬(시즌미반영)'!AD116/'Calc_오픈정렬(시즌미반영)'!$F116*100)</f>
        <v>132.54595966524903</v>
      </c>
      <c r="AE116">
        <f>IF(OR('Calc_오픈정렬(시즌미반영)'!$F116="",'Calc_오픈정렬(시즌미반영)'!AE116=""),"",'Calc_오픈정렬(시즌미반영)'!AE116/'Calc_오픈정렬(시즌미반영)'!$F116*100)</f>
        <v>114.35107696529016</v>
      </c>
      <c r="AF116">
        <f>IF(OR('Calc_오픈정렬(시즌미반영)'!$F116="",'Calc_오픈정렬(시즌미반영)'!AF116=""),"",'Calc_오픈정렬(시즌미반영)'!AF116/'Calc_오픈정렬(시즌미반영)'!$F116*100)</f>
        <v>154.22383042941419</v>
      </c>
      <c r="AG116">
        <f>IF(OR('Calc_오픈정렬(시즌미반영)'!$F116="",'Calc_오픈정렬(시즌미반영)'!AG116=""),"",'Calc_오픈정렬(시즌미반영)'!AG116/'Calc_오픈정렬(시즌미반영)'!$F116*100)</f>
        <v>111.12635478117711</v>
      </c>
      <c r="AH116" t="str">
        <f>IF(OR('Calc_오픈정렬(시즌미반영)'!$F116="",'Calc_오픈정렬(시즌미반영)'!AH116=""),"",'Calc_오픈정렬(시즌미반영)'!AH116/'Calc_오픈정렬(시즌미반영)'!$F116*100)</f>
        <v/>
      </c>
      <c r="AI116" t="str">
        <f>IF(OR('Calc_오픈정렬(시즌미반영)'!$F116="",'Calc_오픈정렬(시즌미반영)'!AI116=""),"",'Calc_오픈정렬(시즌미반영)'!AI116/'Calc_오픈정렬(시즌미반영)'!$F116*100)</f>
        <v/>
      </c>
      <c r="AJ116" t="str">
        <f>IF(OR('Calc_오픈정렬(시즌미반영)'!$F116="",'Calc_오픈정렬(시즌미반영)'!AJ116=""),"",'Calc_오픈정렬(시즌미반영)'!AJ116/'Calc_오픈정렬(시즌미반영)'!$F116*100)</f>
        <v/>
      </c>
      <c r="AK116" t="str">
        <f>IF(OR('Calc_오픈정렬(시즌미반영)'!$F116="",'Calc_오픈정렬(시즌미반영)'!AK116=""),"",'Calc_오픈정렬(시즌미반영)'!AK116/'Calc_오픈정렬(시즌미반영)'!$F116*100)</f>
        <v/>
      </c>
      <c r="AL116" t="str">
        <f>IF(OR('Calc_오픈정렬(시즌미반영)'!$F116="",'Calc_오픈정렬(시즌미반영)'!AL116=""),"",'Calc_오픈정렬(시즌미반영)'!AL116/'Calc_오픈정렬(시즌미반영)'!$F116*100)</f>
        <v/>
      </c>
      <c r="AM116" t="str">
        <f>IF(OR('Calc_오픈정렬(시즌미반영)'!$F116="",'Calc_오픈정렬(시즌미반영)'!AM116=""),"",'Calc_오픈정렬(시즌미반영)'!AM116/'Calc_오픈정렬(시즌미반영)'!$F116*100)</f>
        <v/>
      </c>
      <c r="AN116" t="str">
        <f>IF(OR('Calc_오픈정렬(시즌미반영)'!$F116="",'Calc_오픈정렬(시즌미반영)'!AN116=""),"",'Calc_오픈정렬(시즌미반영)'!AN116/'Calc_오픈정렬(시즌미반영)'!$F116*100)</f>
        <v/>
      </c>
      <c r="AO116" t="str">
        <f>IF(OR('Calc_오픈정렬(시즌미반영)'!$F116="",'Calc_오픈정렬(시즌미반영)'!AO116=""),"",'Calc_오픈정렬(시즌미반영)'!AO116/'Calc_오픈정렬(시즌미반영)'!$F116*100)</f>
        <v/>
      </c>
      <c r="AP116" t="str">
        <f>IF(OR('Calc_오픈정렬(시즌미반영)'!$F116="",'Calc_오픈정렬(시즌미반영)'!AP116=""),"",'Calc_오픈정렬(시즌미반영)'!AP116/'Calc_오픈정렬(시즌미반영)'!$F116*100)</f>
        <v/>
      </c>
      <c r="AQ116" t="str">
        <f>IF(OR('Calc_오픈정렬(시즌미반영)'!$F116="",'Calc_오픈정렬(시즌미반영)'!AQ116=""),"",'Calc_오픈정렬(시즌미반영)'!AQ116/'Calc_오픈정렬(시즌미반영)'!$F116*100)</f>
        <v/>
      </c>
      <c r="AR116" t="str">
        <f>IF(OR('Calc_오픈정렬(시즌미반영)'!$F116="",'Calc_오픈정렬(시즌미반영)'!AR116=""),"",'Calc_오픈정렬(시즌미반영)'!AR116/'Calc_오픈정렬(시즌미반영)'!$F116*100)</f>
        <v/>
      </c>
      <c r="AS116" t="str">
        <f>IF(OR('Calc_오픈정렬(시즌미반영)'!$F116="",'Calc_오픈정렬(시즌미반영)'!AS116=""),"",'Calc_오픈정렬(시즌미반영)'!AS116/'Calc_오픈정렬(시즌미반영)'!$F116*100)</f>
        <v/>
      </c>
      <c r="AT116" t="str">
        <f>IF(OR('Calc_오픈정렬(시즌미반영)'!$F116="",'Calc_오픈정렬(시즌미반영)'!AT116=""),"",'Calc_오픈정렬(시즌미반영)'!AT116/'Calc_오픈정렬(시즌미반영)'!$F116*100)</f>
        <v/>
      </c>
      <c r="AU116" t="str">
        <f>IF(OR('Calc_오픈정렬(시즌미반영)'!$F116="",'Calc_오픈정렬(시즌미반영)'!AU116=""),"",'Calc_오픈정렬(시즌미반영)'!AU116/'Calc_오픈정렬(시즌미반영)'!$F116*100)</f>
        <v/>
      </c>
      <c r="AV116" t="str">
        <f>IF(OR('Calc_오픈정렬(시즌미반영)'!$F116="",'Calc_오픈정렬(시즌미반영)'!AV116=""),"",'Calc_오픈정렬(시즌미반영)'!AV116/'Calc_오픈정렬(시즌미반영)'!$F116*100)</f>
        <v/>
      </c>
      <c r="AW116" t="str">
        <f>IF(OR('Calc_오픈정렬(시즌미반영)'!$F116="",'Calc_오픈정렬(시즌미반영)'!AW116=""),"",'Calc_오픈정렬(시즌미반영)'!AW116/'Calc_오픈정렬(시즌미반영)'!$F116*100)</f>
        <v/>
      </c>
      <c r="AX116" t="str">
        <f>IF(OR('Calc_오픈정렬(시즌미반영)'!$F116="",'Calc_오픈정렬(시즌미반영)'!AX116=""),"",'Calc_오픈정렬(시즌미반영)'!AX116/'Calc_오픈정렬(시즌미반영)'!$F116*100)</f>
        <v/>
      </c>
      <c r="AY116" t="str">
        <f>IF(OR('Calc_오픈정렬(시즌미반영)'!$F116="",'Calc_오픈정렬(시즌미반영)'!AY116=""),"",'Calc_오픈정렬(시즌미반영)'!AY116/'Calc_오픈정렬(시즌미반영)'!$F116*100)</f>
        <v/>
      </c>
      <c r="AZ116" t="str">
        <f>IF(OR('Calc_오픈정렬(시즌미반영)'!$F116="",'Calc_오픈정렬(시즌미반영)'!AZ116=""),"",'Calc_오픈정렬(시즌미반영)'!AZ116/'Calc_오픈정렬(시즌미반영)'!$F116*100)</f>
        <v/>
      </c>
      <c r="BA116" t="str">
        <f>IF(OR('Calc_오픈정렬(시즌미반영)'!$F116="",'Calc_오픈정렬(시즌미반영)'!BA116=""),"",'Calc_오픈정렬(시즌미반영)'!BA116/'Calc_오픈정렬(시즌미반영)'!$F116*100)</f>
        <v/>
      </c>
      <c r="BB116" t="str">
        <f>IF(OR('Calc_오픈정렬(시즌미반영)'!$F116="",'Calc_오픈정렬(시즌미반영)'!BB116=""),"",'Calc_오픈정렬(시즌미반영)'!BB116/'Calc_오픈정렬(시즌미반영)'!$F116*100)</f>
        <v/>
      </c>
      <c r="BC116" t="str">
        <f>IF(OR('Calc_오픈정렬(시즌미반영)'!$F116="",'Calc_오픈정렬(시즌미반영)'!BC116=""),"",'Calc_오픈정렬(시즌미반영)'!BC116/'Calc_오픈정렬(시즌미반영)'!$F116*100)</f>
        <v/>
      </c>
      <c r="BD116" t="str">
        <f>IF(OR('Calc_오픈정렬(시즌미반영)'!$F116="",'Calc_오픈정렬(시즌미반영)'!BD116=""),"",'Calc_오픈정렬(시즌미반영)'!BD116/'Calc_오픈정렬(시즌미반영)'!$F116*100)</f>
        <v/>
      </c>
      <c r="BE116" t="str">
        <f>IF(OR('Calc_오픈정렬(시즌미반영)'!$F116="",'Calc_오픈정렬(시즌미반영)'!BE116=""),"",'Calc_오픈정렬(시즌미반영)'!BE116/'Calc_오픈정렬(시즌미반영)'!$F116*100)</f>
        <v/>
      </c>
      <c r="BF116" t="str">
        <f>IF(OR('Calc_오픈정렬(시즌미반영)'!$F116="",'Calc_오픈정렬(시즌미반영)'!BF116=""),"",'Calc_오픈정렬(시즌미반영)'!BF116/'Calc_오픈정렬(시즌미반영)'!$F116*100)</f>
        <v/>
      </c>
      <c r="BG116" t="str">
        <f>IF(OR('Calc_오픈정렬(시즌미반영)'!$F116="",'Calc_오픈정렬(시즌미반영)'!BG116=""),"",'Calc_오픈정렬(시즌미반영)'!BG116/'Calc_오픈정렬(시즌미반영)'!$F116*100)</f>
        <v/>
      </c>
      <c r="BH116" t="str">
        <f>IF(OR('Calc_오픈정렬(시즌미반영)'!$F116="",'Calc_오픈정렬(시즌미반영)'!BH116=""),"",'Calc_오픈정렬(시즌미반영)'!BH116/'Calc_오픈정렬(시즌미반영)'!$F116*100)</f>
        <v/>
      </c>
      <c r="BI116" t="str">
        <f>IF(OR('Calc_오픈정렬(시즌미반영)'!$F116="",'Calc_오픈정렬(시즌미반영)'!BI116=""),"",'Calc_오픈정렬(시즌미반영)'!BI116/'Calc_오픈정렬(시즌미반영)'!$F116*100)</f>
        <v/>
      </c>
      <c r="BJ116" t="str">
        <f>IF(OR('Calc_오픈정렬(시즌미반영)'!$F116="",'Calc_오픈정렬(시즌미반영)'!BJ116=""),"",'Calc_오픈정렬(시즌미반영)'!BJ116/'Calc_오픈정렬(시즌미반영)'!$F116*100)</f>
        <v/>
      </c>
      <c r="BK116" t="str">
        <f>IF(OR('Calc_오픈정렬(시즌미반영)'!$F116="",'Calc_오픈정렬(시즌미반영)'!BK116=""),"",'Calc_오픈정렬(시즌미반영)'!BK116/'Calc_오픈정렬(시즌미반영)'!$F116*100)</f>
        <v/>
      </c>
      <c r="BL116" t="str">
        <f>IF(OR('Calc_오픈정렬(시즌미반영)'!$F116="",'Calc_오픈정렬(시즌미반영)'!BL116=""),"",'Calc_오픈정렬(시즌미반영)'!BL116/'Calc_오픈정렬(시즌미반영)'!$F116*100)</f>
        <v/>
      </c>
      <c r="BM116" t="str">
        <f>IF(OR('Calc_오픈정렬(시즌미반영)'!$F116="",'Calc_오픈정렬(시즌미반영)'!BM116=""),"",'Calc_오픈정렬(시즌미반영)'!BM116/'Calc_오픈정렬(시즌미반영)'!$F116*100)</f>
        <v/>
      </c>
      <c r="BN116" t="str">
        <f>IF(OR('Calc_오픈정렬(시즌미반영)'!$F116="",'Calc_오픈정렬(시즌미반영)'!BN116=""),"",'Calc_오픈정렬(시즌미반영)'!BN116/'Calc_오픈정렬(시즌미반영)'!$F116*100)</f>
        <v/>
      </c>
    </row>
    <row r="117" spans="1:66" x14ac:dyDescent="0.3">
      <c r="A117" t="str">
        <f>'Calc_오픈정렬(시즌미반영)'!A117</f>
        <v>(1107) #송파거여공원점</v>
      </c>
      <c r="B117" t="str">
        <f>'Calc_오픈정렬(시즌미반영)'!B117</f>
        <v>150-1</v>
      </c>
      <c r="C117">
        <f>'Calc_오픈정렬(시즌미반영)'!C117</f>
        <v>1</v>
      </c>
      <c r="D117" t="str">
        <f>'Calc_오픈정렬(시즌미반영)'!D117</f>
        <v>1</v>
      </c>
      <c r="E117" s="1">
        <f>'Calc_오픈정렬(시즌미반영)'!E117</f>
        <v>45383</v>
      </c>
      <c r="F117">
        <f>'Calc_오픈정렬(시즌미반영)'!F117</f>
        <v>1416875</v>
      </c>
      <c r="G117">
        <f>IF(OR('Calc_오픈정렬(시즌미반영)'!$F117="",'Calc_오픈정렬(시즌미반영)'!G117=""),"",'Calc_오픈정렬(시즌미반영)'!G117/'Calc_오픈정렬(시즌미반영)'!$F117*100)</f>
        <v>65.381208645787382</v>
      </c>
      <c r="H117">
        <f>IF(OR('Calc_오픈정렬(시즌미반영)'!$F117="",'Calc_오픈정렬(시즌미반영)'!H117=""),"",'Calc_오픈정렬(시즌미반영)'!H117/'Calc_오픈정렬(시즌미반영)'!$F117*100)</f>
        <v>74.919100132333483</v>
      </c>
      <c r="I117">
        <f>IF(OR('Calc_오픈정렬(시즌미반영)'!$F117="",'Calc_오픈정렬(시즌미반영)'!I117=""),"",'Calc_오픈정렬(시즌미반영)'!I117/'Calc_오픈정렬(시즌미반영)'!$F117*100)</f>
        <v>80.871636524040582</v>
      </c>
      <c r="J117">
        <f>IF(OR('Calc_오픈정렬(시즌미반영)'!$F117="",'Calc_오픈정렬(시즌미반영)'!J117=""),"",'Calc_오픈정렬(시즌미반영)'!J117/'Calc_오픈정렬(시즌미반영)'!$F117*100)</f>
        <v>88.892809880899875</v>
      </c>
      <c r="K117">
        <f>IF(OR('Calc_오픈정렬(시즌미반영)'!$F117="",'Calc_오픈정렬(시즌미반영)'!K117=""),"",'Calc_오픈정렬(시즌미반영)'!K117/'Calc_오픈정렬(시즌미반영)'!$F117*100)</f>
        <v>79.834142037935592</v>
      </c>
      <c r="L117">
        <f>IF(OR('Calc_오픈정렬(시즌미반영)'!$F117="",'Calc_오픈정렬(시즌미반영)'!L117=""),"",'Calc_오픈정렬(시즌미반영)'!L117/'Calc_오픈정렬(시즌미반영)'!$F117*100)</f>
        <v>83.091310101455676</v>
      </c>
      <c r="M117">
        <f>IF(OR('Calc_오픈정렬(시즌미반영)'!$F117="",'Calc_오픈정렬(시즌미반영)'!M117=""),"",'Calc_오픈정렬(시즌미반영)'!M117/'Calc_오픈정렬(시즌미반영)'!$F117*100)</f>
        <v>111.81649757388618</v>
      </c>
      <c r="N117">
        <f>IF(OR('Calc_오픈정렬(시즌미반영)'!$F117="",'Calc_오픈정렬(시즌미반영)'!N117=""),"",'Calc_오픈정렬(시즌미반영)'!N117/'Calc_오픈정렬(시즌미반영)'!$F117*100)</f>
        <v>106.13498014997795</v>
      </c>
      <c r="O117">
        <f>IF(OR('Calc_오픈정렬(시즌미반영)'!$F117="",'Calc_오픈정렬(시즌미반영)'!O117=""),"",'Calc_오픈정렬(시즌미반영)'!O117/'Calc_오픈정렬(시즌미반영)'!$F117*100)</f>
        <v>130.23026025584471</v>
      </c>
      <c r="P117">
        <f>IF(OR('Calc_오픈정렬(시즌미반영)'!$F117="",'Calc_오픈정렬(시즌미반영)'!P117=""),"",'Calc_오픈정렬(시즌미반영)'!P117/'Calc_오픈정렬(시즌미반영)'!$F117*100)</f>
        <v>109.77326863696516</v>
      </c>
      <c r="Q117">
        <f>IF(OR('Calc_오픈정렬(시즌미반영)'!$F117="",'Calc_오픈정렬(시즌미반영)'!Q117=""),"",'Calc_오픈정렬(시즌미반영)'!Q117/'Calc_오픈정렬(시즌미반영)'!$F117*100)</f>
        <v>98.353771504190561</v>
      </c>
      <c r="R117">
        <f>IF(OR('Calc_오픈정렬(시즌미반영)'!$F117="",'Calc_오픈정렬(시즌미반영)'!R117=""),"",'Calc_오픈정렬(시즌미반영)'!R117/'Calc_오픈정렬(시즌미반영)'!$F117*100)</f>
        <v>117.53330392589325</v>
      </c>
      <c r="S117">
        <f>IF(OR('Calc_오픈정렬(시즌미반영)'!$F117="",'Calc_오픈정렬(시즌미반영)'!S117=""),"",'Calc_오픈정렬(시즌미반영)'!S117/'Calc_오픈정렬(시즌미반영)'!$F117*100)</f>
        <v>115.52536391707102</v>
      </c>
      <c r="T117">
        <f>IF(OR('Calc_오픈정렬(시즌미반영)'!$F117="",'Calc_오픈정렬(시즌미반영)'!T117=""),"",'Calc_오픈정렬(시즌미반영)'!T117/'Calc_오픈정렬(시즌미반영)'!$F117*100)</f>
        <v>127.1883546537274</v>
      </c>
      <c r="U117">
        <f>IF(OR('Calc_오픈정렬(시즌미반영)'!$F117="",'Calc_오픈정렬(시즌미반영)'!U117=""),"",'Calc_오픈정렬(시즌미반영)'!U117/'Calc_오픈정렬(시즌미반영)'!$F117*100)</f>
        <v>118.53198059108954</v>
      </c>
      <c r="V117">
        <f>IF(OR('Calc_오픈정렬(시즌미반영)'!$F117="",'Calc_오픈정렬(시즌미반영)'!V117=""),"",'Calc_오픈정렬(시즌미반영)'!V117/'Calc_오픈정렬(시즌미반영)'!$F117*100)</f>
        <v>111.30127922364359</v>
      </c>
      <c r="W117">
        <f>IF(OR('Calc_오픈정렬(시즌미반영)'!$F117="",'Calc_오픈정렬(시즌미반영)'!W117=""),"",'Calc_오픈정렬(시즌미반영)'!W117/'Calc_오픈정렬(시즌미반영)'!$F117*100)</f>
        <v>99.991177767975287</v>
      </c>
      <c r="X117">
        <f>IF(OR('Calc_오픈정렬(시즌미반영)'!$F117="",'Calc_오픈정렬(시즌미반영)'!X117=""),"",'Calc_오픈정렬(시즌미반영)'!X117/'Calc_오픈정렬(시즌미반영)'!$F117*100)</f>
        <v>79.957653286281428</v>
      </c>
      <c r="Y117">
        <f>IF(OR('Calc_오픈정렬(시즌미반영)'!$F117="",'Calc_오픈정렬(시즌미반영)'!Y117=""),"",'Calc_오픈정렬(시즌미반영)'!Y117/'Calc_오픈정렬(시즌미반영)'!$F117*100)</f>
        <v>138.77018085575651</v>
      </c>
      <c r="Z117">
        <f>IF(OR('Calc_오픈정렬(시즌미반영)'!$F117="",'Calc_오픈정렬(시즌미반영)'!Z117=""),"",'Calc_오픈정렬(시즌미반영)'!Z117/'Calc_오픈정렬(시즌미반영)'!$F117*100)</f>
        <v>123.1054256726952</v>
      </c>
      <c r="AA117">
        <f>IF(OR('Calc_오픈정렬(시즌미반영)'!$F117="",'Calc_오픈정렬(시즌미반영)'!AA117=""),"",'Calc_오픈정렬(시즌미반영)'!AA117/'Calc_오픈정렬(시즌미반영)'!$F117*100)</f>
        <v>117.78738420820467</v>
      </c>
      <c r="AB117">
        <f>IF(OR('Calc_오픈정렬(시즌미반영)'!$F117="",'Calc_오픈정렬(시즌미반영)'!AB117=""),"",'Calc_오픈정렬(시즌미반영)'!AB117/'Calc_오픈정렬(시즌미반영)'!$F117*100)</f>
        <v>133.41685046316718</v>
      </c>
      <c r="AC117">
        <f>IF(OR('Calc_오픈정렬(시즌미반영)'!$F117="",'Calc_오픈정렬(시즌미반영)'!AC117=""),"",'Calc_오픈정렬(시즌미반영)'!AC117/'Calc_오픈정렬(시즌미반영)'!$F117*100)</f>
        <v>116.10763123070136</v>
      </c>
      <c r="AD117">
        <f>IF(OR('Calc_오픈정렬(시즌미반영)'!$F117="",'Calc_오픈정렬(시즌미반영)'!AD117=""),"",'Calc_오픈정렬(시즌미반영)'!AD117/'Calc_오픈정렬(시즌미반영)'!$F117*100)</f>
        <v>107.55712395235994</v>
      </c>
      <c r="AE117">
        <f>IF(OR('Calc_오픈정렬(시즌미반영)'!$F117="",'Calc_오픈정렬(시즌미반영)'!AE117=""),"",'Calc_오픈정렬(시즌미반영)'!AE117/'Calc_오픈정렬(시즌미반영)'!$F117*100)</f>
        <v>123.6206440229378</v>
      </c>
      <c r="AF117">
        <f>IF(OR('Calc_오픈정렬(시즌미반영)'!$F117="",'Calc_오픈정렬(시즌미반영)'!AF117=""),"",'Calc_오픈정렬(시즌미반영)'!AF117/'Calc_오픈정렬(시즌미반영)'!$F117*100)</f>
        <v>156.49580943978827</v>
      </c>
      <c r="AG117">
        <f>IF(OR('Calc_오픈정렬(시즌미반영)'!$F117="",'Calc_오픈정렬(시즌미반영)'!AG117=""),"",'Calc_오픈정렬(시즌미반영)'!AG117/'Calc_오픈정렬(시즌미반영)'!$F117*100)</f>
        <v>133.83325981473314</v>
      </c>
      <c r="AH117" t="str">
        <f>IF(OR('Calc_오픈정렬(시즌미반영)'!$F117="",'Calc_오픈정렬(시즌미반영)'!AH117=""),"",'Calc_오픈정렬(시즌미반영)'!AH117/'Calc_오픈정렬(시즌미반영)'!$F117*100)</f>
        <v/>
      </c>
      <c r="AI117" t="str">
        <f>IF(OR('Calc_오픈정렬(시즌미반영)'!$F117="",'Calc_오픈정렬(시즌미반영)'!AI117=""),"",'Calc_오픈정렬(시즌미반영)'!AI117/'Calc_오픈정렬(시즌미반영)'!$F117*100)</f>
        <v/>
      </c>
      <c r="AJ117" t="str">
        <f>IF(OR('Calc_오픈정렬(시즌미반영)'!$F117="",'Calc_오픈정렬(시즌미반영)'!AJ117=""),"",'Calc_오픈정렬(시즌미반영)'!AJ117/'Calc_오픈정렬(시즌미반영)'!$F117*100)</f>
        <v/>
      </c>
      <c r="AK117" t="str">
        <f>IF(OR('Calc_오픈정렬(시즌미반영)'!$F117="",'Calc_오픈정렬(시즌미반영)'!AK117=""),"",'Calc_오픈정렬(시즌미반영)'!AK117/'Calc_오픈정렬(시즌미반영)'!$F117*100)</f>
        <v/>
      </c>
      <c r="AL117" t="str">
        <f>IF(OR('Calc_오픈정렬(시즌미반영)'!$F117="",'Calc_오픈정렬(시즌미반영)'!AL117=""),"",'Calc_오픈정렬(시즌미반영)'!AL117/'Calc_오픈정렬(시즌미반영)'!$F117*100)</f>
        <v/>
      </c>
      <c r="AM117" t="str">
        <f>IF(OR('Calc_오픈정렬(시즌미반영)'!$F117="",'Calc_오픈정렬(시즌미반영)'!AM117=""),"",'Calc_오픈정렬(시즌미반영)'!AM117/'Calc_오픈정렬(시즌미반영)'!$F117*100)</f>
        <v/>
      </c>
      <c r="AN117" t="str">
        <f>IF(OR('Calc_오픈정렬(시즌미반영)'!$F117="",'Calc_오픈정렬(시즌미반영)'!AN117=""),"",'Calc_오픈정렬(시즌미반영)'!AN117/'Calc_오픈정렬(시즌미반영)'!$F117*100)</f>
        <v/>
      </c>
      <c r="AO117" t="str">
        <f>IF(OR('Calc_오픈정렬(시즌미반영)'!$F117="",'Calc_오픈정렬(시즌미반영)'!AO117=""),"",'Calc_오픈정렬(시즌미반영)'!AO117/'Calc_오픈정렬(시즌미반영)'!$F117*100)</f>
        <v/>
      </c>
      <c r="AP117" t="str">
        <f>IF(OR('Calc_오픈정렬(시즌미반영)'!$F117="",'Calc_오픈정렬(시즌미반영)'!AP117=""),"",'Calc_오픈정렬(시즌미반영)'!AP117/'Calc_오픈정렬(시즌미반영)'!$F117*100)</f>
        <v/>
      </c>
      <c r="AQ117" t="str">
        <f>IF(OR('Calc_오픈정렬(시즌미반영)'!$F117="",'Calc_오픈정렬(시즌미반영)'!AQ117=""),"",'Calc_오픈정렬(시즌미반영)'!AQ117/'Calc_오픈정렬(시즌미반영)'!$F117*100)</f>
        <v/>
      </c>
      <c r="AR117" t="str">
        <f>IF(OR('Calc_오픈정렬(시즌미반영)'!$F117="",'Calc_오픈정렬(시즌미반영)'!AR117=""),"",'Calc_오픈정렬(시즌미반영)'!AR117/'Calc_오픈정렬(시즌미반영)'!$F117*100)</f>
        <v/>
      </c>
      <c r="AS117" t="str">
        <f>IF(OR('Calc_오픈정렬(시즌미반영)'!$F117="",'Calc_오픈정렬(시즌미반영)'!AS117=""),"",'Calc_오픈정렬(시즌미반영)'!AS117/'Calc_오픈정렬(시즌미반영)'!$F117*100)</f>
        <v/>
      </c>
      <c r="AT117" t="str">
        <f>IF(OR('Calc_오픈정렬(시즌미반영)'!$F117="",'Calc_오픈정렬(시즌미반영)'!AT117=""),"",'Calc_오픈정렬(시즌미반영)'!AT117/'Calc_오픈정렬(시즌미반영)'!$F117*100)</f>
        <v/>
      </c>
      <c r="AU117" t="str">
        <f>IF(OR('Calc_오픈정렬(시즌미반영)'!$F117="",'Calc_오픈정렬(시즌미반영)'!AU117=""),"",'Calc_오픈정렬(시즌미반영)'!AU117/'Calc_오픈정렬(시즌미반영)'!$F117*100)</f>
        <v/>
      </c>
      <c r="AV117" t="str">
        <f>IF(OR('Calc_오픈정렬(시즌미반영)'!$F117="",'Calc_오픈정렬(시즌미반영)'!AV117=""),"",'Calc_오픈정렬(시즌미반영)'!AV117/'Calc_오픈정렬(시즌미반영)'!$F117*100)</f>
        <v/>
      </c>
      <c r="AW117" t="str">
        <f>IF(OR('Calc_오픈정렬(시즌미반영)'!$F117="",'Calc_오픈정렬(시즌미반영)'!AW117=""),"",'Calc_오픈정렬(시즌미반영)'!AW117/'Calc_오픈정렬(시즌미반영)'!$F117*100)</f>
        <v/>
      </c>
      <c r="AX117" t="str">
        <f>IF(OR('Calc_오픈정렬(시즌미반영)'!$F117="",'Calc_오픈정렬(시즌미반영)'!AX117=""),"",'Calc_오픈정렬(시즌미반영)'!AX117/'Calc_오픈정렬(시즌미반영)'!$F117*100)</f>
        <v/>
      </c>
      <c r="AY117" t="str">
        <f>IF(OR('Calc_오픈정렬(시즌미반영)'!$F117="",'Calc_오픈정렬(시즌미반영)'!AY117=""),"",'Calc_오픈정렬(시즌미반영)'!AY117/'Calc_오픈정렬(시즌미반영)'!$F117*100)</f>
        <v/>
      </c>
      <c r="AZ117" t="str">
        <f>IF(OR('Calc_오픈정렬(시즌미반영)'!$F117="",'Calc_오픈정렬(시즌미반영)'!AZ117=""),"",'Calc_오픈정렬(시즌미반영)'!AZ117/'Calc_오픈정렬(시즌미반영)'!$F117*100)</f>
        <v/>
      </c>
      <c r="BA117" t="str">
        <f>IF(OR('Calc_오픈정렬(시즌미반영)'!$F117="",'Calc_오픈정렬(시즌미반영)'!BA117=""),"",'Calc_오픈정렬(시즌미반영)'!BA117/'Calc_오픈정렬(시즌미반영)'!$F117*100)</f>
        <v/>
      </c>
      <c r="BB117" t="str">
        <f>IF(OR('Calc_오픈정렬(시즌미반영)'!$F117="",'Calc_오픈정렬(시즌미반영)'!BB117=""),"",'Calc_오픈정렬(시즌미반영)'!BB117/'Calc_오픈정렬(시즌미반영)'!$F117*100)</f>
        <v/>
      </c>
      <c r="BC117" t="str">
        <f>IF(OR('Calc_오픈정렬(시즌미반영)'!$F117="",'Calc_오픈정렬(시즌미반영)'!BC117=""),"",'Calc_오픈정렬(시즌미반영)'!BC117/'Calc_오픈정렬(시즌미반영)'!$F117*100)</f>
        <v/>
      </c>
      <c r="BD117" t="str">
        <f>IF(OR('Calc_오픈정렬(시즌미반영)'!$F117="",'Calc_오픈정렬(시즌미반영)'!BD117=""),"",'Calc_오픈정렬(시즌미반영)'!BD117/'Calc_오픈정렬(시즌미반영)'!$F117*100)</f>
        <v/>
      </c>
      <c r="BE117" t="str">
        <f>IF(OR('Calc_오픈정렬(시즌미반영)'!$F117="",'Calc_오픈정렬(시즌미반영)'!BE117=""),"",'Calc_오픈정렬(시즌미반영)'!BE117/'Calc_오픈정렬(시즌미반영)'!$F117*100)</f>
        <v/>
      </c>
      <c r="BF117" t="str">
        <f>IF(OR('Calc_오픈정렬(시즌미반영)'!$F117="",'Calc_오픈정렬(시즌미반영)'!BF117=""),"",'Calc_오픈정렬(시즌미반영)'!BF117/'Calc_오픈정렬(시즌미반영)'!$F117*100)</f>
        <v/>
      </c>
      <c r="BG117" t="str">
        <f>IF(OR('Calc_오픈정렬(시즌미반영)'!$F117="",'Calc_오픈정렬(시즌미반영)'!BG117=""),"",'Calc_오픈정렬(시즌미반영)'!BG117/'Calc_오픈정렬(시즌미반영)'!$F117*100)</f>
        <v/>
      </c>
      <c r="BH117" t="str">
        <f>IF(OR('Calc_오픈정렬(시즌미반영)'!$F117="",'Calc_오픈정렬(시즌미반영)'!BH117=""),"",'Calc_오픈정렬(시즌미반영)'!BH117/'Calc_오픈정렬(시즌미반영)'!$F117*100)</f>
        <v/>
      </c>
      <c r="BI117" t="str">
        <f>IF(OR('Calc_오픈정렬(시즌미반영)'!$F117="",'Calc_오픈정렬(시즌미반영)'!BI117=""),"",'Calc_오픈정렬(시즌미반영)'!BI117/'Calc_오픈정렬(시즌미반영)'!$F117*100)</f>
        <v/>
      </c>
      <c r="BJ117" t="str">
        <f>IF(OR('Calc_오픈정렬(시즌미반영)'!$F117="",'Calc_오픈정렬(시즌미반영)'!BJ117=""),"",'Calc_오픈정렬(시즌미반영)'!BJ117/'Calc_오픈정렬(시즌미반영)'!$F117*100)</f>
        <v/>
      </c>
      <c r="BK117" t="str">
        <f>IF(OR('Calc_오픈정렬(시즌미반영)'!$F117="",'Calc_오픈정렬(시즌미반영)'!BK117=""),"",'Calc_오픈정렬(시즌미반영)'!BK117/'Calc_오픈정렬(시즌미반영)'!$F117*100)</f>
        <v/>
      </c>
      <c r="BL117" t="str">
        <f>IF(OR('Calc_오픈정렬(시즌미반영)'!$F117="",'Calc_오픈정렬(시즌미반영)'!BL117=""),"",'Calc_오픈정렬(시즌미반영)'!BL117/'Calc_오픈정렬(시즌미반영)'!$F117*100)</f>
        <v/>
      </c>
      <c r="BM117" t="str">
        <f>IF(OR('Calc_오픈정렬(시즌미반영)'!$F117="",'Calc_오픈정렬(시즌미반영)'!BM117=""),"",'Calc_오픈정렬(시즌미반영)'!BM117/'Calc_오픈정렬(시즌미반영)'!$F117*100)</f>
        <v/>
      </c>
      <c r="BN117" t="str">
        <f>IF(OR('Calc_오픈정렬(시즌미반영)'!$F117="",'Calc_오픈정렬(시즌미반영)'!BN117=""),"",'Calc_오픈정렬(시즌미반영)'!BN117/'Calc_오픈정렬(시즌미반영)'!$F117*100)</f>
        <v/>
      </c>
    </row>
    <row r="118" spans="1:66" x14ac:dyDescent="0.3">
      <c r="A118" t="str">
        <f>'Calc_오픈정렬(시즌미반영)'!A118</f>
        <v>(1108) #봉천해피점</v>
      </c>
      <c r="B118" t="str">
        <f>'Calc_오픈정렬(시즌미반영)'!B118</f>
        <v>150-2</v>
      </c>
      <c r="C118">
        <f>'Calc_오픈정렬(시즌미반영)'!C118</f>
        <v>2</v>
      </c>
      <c r="D118" t="str">
        <f>'Calc_오픈정렬(시즌미반영)'!D118</f>
        <v>2</v>
      </c>
      <c r="E118" s="1">
        <f>'Calc_오픈정렬(시즌미반영)'!E118</f>
        <v>45383</v>
      </c>
      <c r="F118">
        <f>'Calc_오픈정렬(시즌미반영)'!F118</f>
        <v>4605508.333333333</v>
      </c>
      <c r="G118">
        <f>IF(OR('Calc_오픈정렬(시즌미반영)'!$F118="",'Calc_오픈정렬(시즌미반영)'!G118=""),"",'Calc_오픈정렬(시즌미반영)'!G118/'Calc_오픈정렬(시즌미반영)'!$F118*100)</f>
        <v>68.104099981724787</v>
      </c>
      <c r="H118">
        <f>IF(OR('Calc_오픈정렬(시즌미반영)'!$F118="",'Calc_오픈정렬(시즌미반영)'!H118=""),"",'Calc_오픈정렬(시즌미반영)'!H118/'Calc_오픈정렬(시즌미반영)'!$F118*100)</f>
        <v>71.885441527446304</v>
      </c>
      <c r="I118">
        <f>IF(OR('Calc_오픈정렬(시즌미반영)'!$F118="",'Calc_오픈정렬(시즌미반영)'!I118=""),"",'Calc_오픈정렬(시즌미반영)'!I118/'Calc_오픈정렬(시즌미반영)'!$F118*100)</f>
        <v>83.115037970835658</v>
      </c>
      <c r="J118">
        <f>IF(OR('Calc_오픈정렬(시즌미반영)'!$F118="",'Calc_오픈정렬(시즌미반영)'!J118=""),"",'Calc_오픈정렬(시즌미반영)'!J118/'Calc_오픈정렬(시즌미반영)'!$F118*100)</f>
        <v>96.223254400075277</v>
      </c>
      <c r="K118">
        <f>IF(OR('Calc_오픈정렬(시즌미반영)'!$F118="",'Calc_오픈정렬(시즌미반영)'!K118=""),"",'Calc_오픈정렬(시즌미반영)'!K118/'Calc_오픈정렬(시즌미반영)'!$F118*100)</f>
        <v>91.892136409118791</v>
      </c>
      <c r="L118">
        <f>IF(OR('Calc_오픈정렬(시즌미반영)'!$F118="",'Calc_오픈정렬(시즌미반영)'!L118=""),"",'Calc_오픈정렬(시즌미반영)'!L118/'Calc_오픈정렬(시즌미반영)'!$F118*100)</f>
        <v>93.397290563292884</v>
      </c>
      <c r="M118">
        <f>IF(OR('Calc_오픈정렬(시즌미반영)'!$F118="",'Calc_오픈정렬(시즌미반영)'!M118=""),"",'Calc_오픈정렬(시즌미반영)'!M118/'Calc_오픈정렬(시즌미반영)'!$F118*100)</f>
        <v>106.47185164142215</v>
      </c>
      <c r="N118">
        <f>IF(OR('Calc_오픈정렬(시즌미반영)'!$F118="",'Calc_오픈정렬(시즌미반영)'!N118=""),"",'Calc_오픈정렬(시즌미반영)'!N118/'Calc_오픈정렬(시즌미반영)'!$F118*100)</f>
        <v>109.50713004898121</v>
      </c>
      <c r="O118">
        <f>IF(OR('Calc_오픈정렬(시즌미반영)'!$F118="",'Calc_오픈정렬(시즌미반영)'!O118=""),"",'Calc_오픈정렬(시즌미반영)'!O118/'Calc_오픈정렬(시즌미반영)'!$F118*100)</f>
        <v>102.50833693710975</v>
      </c>
      <c r="P118">
        <f>IF(OR('Calc_오픈정렬(시즌미반영)'!$F118="",'Calc_오픈정렬(시즌미반영)'!P118=""),"",'Calc_오픈정렬(시즌미반영)'!P118/'Calc_오픈정렬(시즌미반영)'!$F118*100)</f>
        <v>85.270934623575755</v>
      </c>
      <c r="Q118">
        <f>IF(OR('Calc_오픈정렬(시즌미반영)'!$F118="",'Calc_오픈정렬(시즌미반영)'!Q118=""),"",'Calc_오픈정렬(시즌미반영)'!Q118/'Calc_오픈정렬(시즌미반영)'!$F118*100)</f>
        <v>84.193311994151927</v>
      </c>
      <c r="R118">
        <f>IF(OR('Calc_오픈정렬(시즌미반영)'!$F118="",'Calc_오픈정렬(시즌미반영)'!R118=""),"",'Calc_오픈정렬(시즌미반영)'!R118/'Calc_오픈정렬(시즌미반영)'!$F118*100)</f>
        <v>91.839373503829663</v>
      </c>
      <c r="S118">
        <f>IF(OR('Calc_오픈정렬(시즌미반영)'!$F118="",'Calc_오픈정렬(시즌미반영)'!S118=""),"",'Calc_오픈정렬(시즌미반영)'!S118/'Calc_오픈정렬(시즌미반영)'!$F118*100)</f>
        <v>90.732655280542687</v>
      </c>
      <c r="T118">
        <f>IF(OR('Calc_오픈정렬(시즌미반영)'!$F118="",'Calc_오픈정렬(시즌미반영)'!T118=""),"",'Calc_오픈정렬(시즌미반영)'!T118/'Calc_오픈정렬(시즌미반영)'!$F118*100)</f>
        <v>106.64251684124626</v>
      </c>
      <c r="U118">
        <f>IF(OR('Calc_오픈정렬(시즌미반영)'!$F118="",'Calc_오픈정렬(시즌미반영)'!U118=""),"",'Calc_오픈정렬(시즌미반영)'!U118/'Calc_오픈정렬(시즌미반영)'!$F118*100)</f>
        <v>111.73576568637917</v>
      </c>
      <c r="V118">
        <f>IF(OR('Calc_오픈정렬(시즌미반영)'!$F118="",'Calc_오픈정렬(시즌미반영)'!V118=""),"",'Calc_오픈정렬(시즌미반영)'!V118/'Calc_오픈정렬(시즌미반영)'!$F118*100)</f>
        <v>93.625061294355859</v>
      </c>
      <c r="W118">
        <f>IF(OR('Calc_오픈정렬(시즌미반영)'!$F118="",'Calc_오픈정렬(시즌미반영)'!W118=""),"",'Calc_오픈정렬(시즌미반영)'!W118/'Calc_오픈정렬(시즌미반영)'!$F118*100)</f>
        <v>87.875207405624792</v>
      </c>
      <c r="X118">
        <f>IF(OR('Calc_오픈정렬(시즌미반영)'!$F118="",'Calc_오픈정렬(시즌미반영)'!X118=""),"",'Calc_오픈정렬(시즌미반영)'!X118/'Calc_오픈정렬(시즌미반영)'!$F118*100)</f>
        <v>88.646457774295641</v>
      </c>
      <c r="Y118">
        <f>IF(OR('Calc_오픈정렬(시즌미반영)'!$F118="",'Calc_오픈정렬(시즌미반영)'!Y118=""),"",'Calc_오픈정렬(시즌미반영)'!Y118/'Calc_오픈정렬(시즌미반영)'!$F118*100)</f>
        <v>93.572515520364206</v>
      </c>
      <c r="Z118">
        <f>IF(OR('Calc_오픈정렬(시즌미반영)'!$F118="",'Calc_오픈정렬(시즌미반영)'!Z118=""),"",'Calc_오픈정렬(시즌미반영)'!Z118/'Calc_오픈정렬(시즌미반영)'!$F118*100)</f>
        <v>100.57803970245776</v>
      </c>
      <c r="AA118">
        <f>IF(OR('Calc_오픈정렬(시즌미반영)'!$F118="",'Calc_오픈정렬(시즌미반영)'!AA118=""),"",'Calc_오픈정렬(시즌미반영)'!AA118/'Calc_오픈정렬(시즌미반영)'!$F118*100)</f>
        <v>88.93828223811704</v>
      </c>
      <c r="AB118">
        <f>IF(OR('Calc_오픈정렬(시즌미반영)'!$F118="",'Calc_오픈정렬(시즌미반영)'!AB118=""),"",'Calc_오픈정렬(시즌미반영)'!AB118/'Calc_오픈정렬(시즌미반영)'!$F118*100)</f>
        <v>82.750257391058895</v>
      </c>
      <c r="AC118">
        <f>IF(OR('Calc_오픈정렬(시즌미반영)'!$F118="",'Calc_오픈정렬(시즌미반영)'!AC118=""),"",'Calc_오픈정렬(시즌미반영)'!AC118/'Calc_오픈정렬(시즌미반영)'!$F118*100)</f>
        <v>82.792815125366189</v>
      </c>
      <c r="AD118">
        <f>IF(OR('Calc_오픈정렬(시즌미반영)'!$F118="",'Calc_오픈정렬(시즌미반영)'!AD118=""),"",'Calc_오픈정렬(시즌미반영)'!AD118/'Calc_오픈정렬(시즌미반영)'!$F118*100)</f>
        <v>100.65446991917288</v>
      </c>
      <c r="AE118">
        <f>IF(OR('Calc_오픈정렬(시즌미반영)'!$F118="",'Calc_오픈정렬(시즌미반영)'!AE118=""),"",'Calc_오픈정렬(시즌미반영)'!AE118/'Calc_오픈정렬(시즌미반영)'!$F118*100)</f>
        <v>105.52255360881264</v>
      </c>
      <c r="AF118">
        <f>IF(OR('Calc_오픈정렬(시즌미반영)'!$F118="",'Calc_오픈정렬(시즌미반영)'!AF118=""),"",'Calc_오픈정렬(시즌미반영)'!AF118/'Calc_오픈정렬(시즌미반영)'!$F118*100)</f>
        <v>111.57877975829669</v>
      </c>
      <c r="AG118">
        <f>IF(OR('Calc_오픈정렬(시즌미반영)'!$F118="",'Calc_오픈정렬(시즌미반영)'!AG118=""),"",'Calc_오픈정렬(시즌미반영)'!AG118/'Calc_오픈정렬(시즌미반영)'!$F118*100)</f>
        <v>95.953577328597461</v>
      </c>
      <c r="AH118" t="str">
        <f>IF(OR('Calc_오픈정렬(시즌미반영)'!$F118="",'Calc_오픈정렬(시즌미반영)'!AH118=""),"",'Calc_오픈정렬(시즌미반영)'!AH118/'Calc_오픈정렬(시즌미반영)'!$F118*100)</f>
        <v/>
      </c>
      <c r="AI118" t="str">
        <f>IF(OR('Calc_오픈정렬(시즌미반영)'!$F118="",'Calc_오픈정렬(시즌미반영)'!AI118=""),"",'Calc_오픈정렬(시즌미반영)'!AI118/'Calc_오픈정렬(시즌미반영)'!$F118*100)</f>
        <v/>
      </c>
      <c r="AJ118" t="str">
        <f>IF(OR('Calc_오픈정렬(시즌미반영)'!$F118="",'Calc_오픈정렬(시즌미반영)'!AJ118=""),"",'Calc_오픈정렬(시즌미반영)'!AJ118/'Calc_오픈정렬(시즌미반영)'!$F118*100)</f>
        <v/>
      </c>
      <c r="AK118" t="str">
        <f>IF(OR('Calc_오픈정렬(시즌미반영)'!$F118="",'Calc_오픈정렬(시즌미반영)'!AK118=""),"",'Calc_오픈정렬(시즌미반영)'!AK118/'Calc_오픈정렬(시즌미반영)'!$F118*100)</f>
        <v/>
      </c>
      <c r="AL118" t="str">
        <f>IF(OR('Calc_오픈정렬(시즌미반영)'!$F118="",'Calc_오픈정렬(시즌미반영)'!AL118=""),"",'Calc_오픈정렬(시즌미반영)'!AL118/'Calc_오픈정렬(시즌미반영)'!$F118*100)</f>
        <v/>
      </c>
      <c r="AM118" t="str">
        <f>IF(OR('Calc_오픈정렬(시즌미반영)'!$F118="",'Calc_오픈정렬(시즌미반영)'!AM118=""),"",'Calc_오픈정렬(시즌미반영)'!AM118/'Calc_오픈정렬(시즌미반영)'!$F118*100)</f>
        <v/>
      </c>
      <c r="AN118" t="str">
        <f>IF(OR('Calc_오픈정렬(시즌미반영)'!$F118="",'Calc_오픈정렬(시즌미반영)'!AN118=""),"",'Calc_오픈정렬(시즌미반영)'!AN118/'Calc_오픈정렬(시즌미반영)'!$F118*100)</f>
        <v/>
      </c>
      <c r="AO118" t="str">
        <f>IF(OR('Calc_오픈정렬(시즌미반영)'!$F118="",'Calc_오픈정렬(시즌미반영)'!AO118=""),"",'Calc_오픈정렬(시즌미반영)'!AO118/'Calc_오픈정렬(시즌미반영)'!$F118*100)</f>
        <v/>
      </c>
      <c r="AP118" t="str">
        <f>IF(OR('Calc_오픈정렬(시즌미반영)'!$F118="",'Calc_오픈정렬(시즌미반영)'!AP118=""),"",'Calc_오픈정렬(시즌미반영)'!AP118/'Calc_오픈정렬(시즌미반영)'!$F118*100)</f>
        <v/>
      </c>
      <c r="AQ118" t="str">
        <f>IF(OR('Calc_오픈정렬(시즌미반영)'!$F118="",'Calc_오픈정렬(시즌미반영)'!AQ118=""),"",'Calc_오픈정렬(시즌미반영)'!AQ118/'Calc_오픈정렬(시즌미반영)'!$F118*100)</f>
        <v/>
      </c>
      <c r="AR118" t="str">
        <f>IF(OR('Calc_오픈정렬(시즌미반영)'!$F118="",'Calc_오픈정렬(시즌미반영)'!AR118=""),"",'Calc_오픈정렬(시즌미반영)'!AR118/'Calc_오픈정렬(시즌미반영)'!$F118*100)</f>
        <v/>
      </c>
      <c r="AS118" t="str">
        <f>IF(OR('Calc_오픈정렬(시즌미반영)'!$F118="",'Calc_오픈정렬(시즌미반영)'!AS118=""),"",'Calc_오픈정렬(시즌미반영)'!AS118/'Calc_오픈정렬(시즌미반영)'!$F118*100)</f>
        <v/>
      </c>
      <c r="AT118" t="str">
        <f>IF(OR('Calc_오픈정렬(시즌미반영)'!$F118="",'Calc_오픈정렬(시즌미반영)'!AT118=""),"",'Calc_오픈정렬(시즌미반영)'!AT118/'Calc_오픈정렬(시즌미반영)'!$F118*100)</f>
        <v/>
      </c>
      <c r="AU118" t="str">
        <f>IF(OR('Calc_오픈정렬(시즌미반영)'!$F118="",'Calc_오픈정렬(시즌미반영)'!AU118=""),"",'Calc_오픈정렬(시즌미반영)'!AU118/'Calc_오픈정렬(시즌미반영)'!$F118*100)</f>
        <v/>
      </c>
      <c r="AV118" t="str">
        <f>IF(OR('Calc_오픈정렬(시즌미반영)'!$F118="",'Calc_오픈정렬(시즌미반영)'!AV118=""),"",'Calc_오픈정렬(시즌미반영)'!AV118/'Calc_오픈정렬(시즌미반영)'!$F118*100)</f>
        <v/>
      </c>
      <c r="AW118" t="str">
        <f>IF(OR('Calc_오픈정렬(시즌미반영)'!$F118="",'Calc_오픈정렬(시즌미반영)'!AW118=""),"",'Calc_오픈정렬(시즌미반영)'!AW118/'Calc_오픈정렬(시즌미반영)'!$F118*100)</f>
        <v/>
      </c>
      <c r="AX118" t="str">
        <f>IF(OR('Calc_오픈정렬(시즌미반영)'!$F118="",'Calc_오픈정렬(시즌미반영)'!AX118=""),"",'Calc_오픈정렬(시즌미반영)'!AX118/'Calc_오픈정렬(시즌미반영)'!$F118*100)</f>
        <v/>
      </c>
      <c r="AY118" t="str">
        <f>IF(OR('Calc_오픈정렬(시즌미반영)'!$F118="",'Calc_오픈정렬(시즌미반영)'!AY118=""),"",'Calc_오픈정렬(시즌미반영)'!AY118/'Calc_오픈정렬(시즌미반영)'!$F118*100)</f>
        <v/>
      </c>
      <c r="AZ118" t="str">
        <f>IF(OR('Calc_오픈정렬(시즌미반영)'!$F118="",'Calc_오픈정렬(시즌미반영)'!AZ118=""),"",'Calc_오픈정렬(시즌미반영)'!AZ118/'Calc_오픈정렬(시즌미반영)'!$F118*100)</f>
        <v/>
      </c>
      <c r="BA118" t="str">
        <f>IF(OR('Calc_오픈정렬(시즌미반영)'!$F118="",'Calc_오픈정렬(시즌미반영)'!BA118=""),"",'Calc_오픈정렬(시즌미반영)'!BA118/'Calc_오픈정렬(시즌미반영)'!$F118*100)</f>
        <v/>
      </c>
      <c r="BB118" t="str">
        <f>IF(OR('Calc_오픈정렬(시즌미반영)'!$F118="",'Calc_오픈정렬(시즌미반영)'!BB118=""),"",'Calc_오픈정렬(시즌미반영)'!BB118/'Calc_오픈정렬(시즌미반영)'!$F118*100)</f>
        <v/>
      </c>
      <c r="BC118" t="str">
        <f>IF(OR('Calc_오픈정렬(시즌미반영)'!$F118="",'Calc_오픈정렬(시즌미반영)'!BC118=""),"",'Calc_오픈정렬(시즌미반영)'!BC118/'Calc_오픈정렬(시즌미반영)'!$F118*100)</f>
        <v/>
      </c>
      <c r="BD118" t="str">
        <f>IF(OR('Calc_오픈정렬(시즌미반영)'!$F118="",'Calc_오픈정렬(시즌미반영)'!BD118=""),"",'Calc_오픈정렬(시즌미반영)'!BD118/'Calc_오픈정렬(시즌미반영)'!$F118*100)</f>
        <v/>
      </c>
      <c r="BE118" t="str">
        <f>IF(OR('Calc_오픈정렬(시즌미반영)'!$F118="",'Calc_오픈정렬(시즌미반영)'!BE118=""),"",'Calc_오픈정렬(시즌미반영)'!BE118/'Calc_오픈정렬(시즌미반영)'!$F118*100)</f>
        <v/>
      </c>
      <c r="BF118" t="str">
        <f>IF(OR('Calc_오픈정렬(시즌미반영)'!$F118="",'Calc_오픈정렬(시즌미반영)'!BF118=""),"",'Calc_오픈정렬(시즌미반영)'!BF118/'Calc_오픈정렬(시즌미반영)'!$F118*100)</f>
        <v/>
      </c>
      <c r="BG118" t="str">
        <f>IF(OR('Calc_오픈정렬(시즌미반영)'!$F118="",'Calc_오픈정렬(시즌미반영)'!BG118=""),"",'Calc_오픈정렬(시즌미반영)'!BG118/'Calc_오픈정렬(시즌미반영)'!$F118*100)</f>
        <v/>
      </c>
      <c r="BH118" t="str">
        <f>IF(OR('Calc_오픈정렬(시즌미반영)'!$F118="",'Calc_오픈정렬(시즌미반영)'!BH118=""),"",'Calc_오픈정렬(시즌미반영)'!BH118/'Calc_오픈정렬(시즌미반영)'!$F118*100)</f>
        <v/>
      </c>
      <c r="BI118" t="str">
        <f>IF(OR('Calc_오픈정렬(시즌미반영)'!$F118="",'Calc_오픈정렬(시즌미반영)'!BI118=""),"",'Calc_오픈정렬(시즌미반영)'!BI118/'Calc_오픈정렬(시즌미반영)'!$F118*100)</f>
        <v/>
      </c>
      <c r="BJ118" t="str">
        <f>IF(OR('Calc_오픈정렬(시즌미반영)'!$F118="",'Calc_오픈정렬(시즌미반영)'!BJ118=""),"",'Calc_오픈정렬(시즌미반영)'!BJ118/'Calc_오픈정렬(시즌미반영)'!$F118*100)</f>
        <v/>
      </c>
      <c r="BK118" t="str">
        <f>IF(OR('Calc_오픈정렬(시즌미반영)'!$F118="",'Calc_오픈정렬(시즌미반영)'!BK118=""),"",'Calc_오픈정렬(시즌미반영)'!BK118/'Calc_오픈정렬(시즌미반영)'!$F118*100)</f>
        <v/>
      </c>
      <c r="BL118" t="str">
        <f>IF(OR('Calc_오픈정렬(시즌미반영)'!$F118="",'Calc_오픈정렬(시즌미반영)'!BL118=""),"",'Calc_오픈정렬(시즌미반영)'!BL118/'Calc_오픈정렬(시즌미반영)'!$F118*100)</f>
        <v/>
      </c>
      <c r="BM118" t="str">
        <f>IF(OR('Calc_오픈정렬(시즌미반영)'!$F118="",'Calc_오픈정렬(시즌미반영)'!BM118=""),"",'Calc_오픈정렬(시즌미반영)'!BM118/'Calc_오픈정렬(시즌미반영)'!$F118*100)</f>
        <v/>
      </c>
      <c r="BN118" t="str">
        <f>IF(OR('Calc_오픈정렬(시즌미반영)'!$F118="",'Calc_오픈정렬(시즌미반영)'!BN118=""),"",'Calc_오픈정렬(시즌미반영)'!BN118/'Calc_오픈정렬(시즌미반영)'!$F118*100)</f>
        <v/>
      </c>
    </row>
    <row r="119" spans="1:66" x14ac:dyDescent="0.3">
      <c r="A119" t="str">
        <f>'Calc_오픈정렬(시즌미반영)'!A119</f>
        <v>(1109) #서강대남문점</v>
      </c>
      <c r="B119" t="str">
        <f>'Calc_오픈정렬(시즌미반영)'!B119</f>
        <v>150-1</v>
      </c>
      <c r="C119">
        <f>'Calc_오픈정렬(시즌미반영)'!C119</f>
        <v>1</v>
      </c>
      <c r="D119" t="str">
        <f>'Calc_오픈정렬(시즌미반영)'!D119</f>
        <v>1</v>
      </c>
      <c r="E119" s="1">
        <f>'Calc_오픈정렬(시즌미반영)'!E119</f>
        <v>45413</v>
      </c>
      <c r="F119">
        <f>'Calc_오픈정렬(시즌미반영)'!F119</f>
        <v>5538428.333333333</v>
      </c>
      <c r="G119">
        <f>IF(OR('Calc_오픈정렬(시즌미반영)'!$F119="",'Calc_오픈정렬(시즌미반영)'!G119=""),"",'Calc_오픈정렬(시즌미반영)'!G119/'Calc_오픈정렬(시즌미반영)'!$F119*100)</f>
        <v>97.173596480590021</v>
      </c>
      <c r="H119">
        <f>IF(OR('Calc_오픈정렬(시즌미반영)'!$F119="",'Calc_오픈정렬(시즌미반영)'!H119=""),"",'Calc_오픈정렬(시즌미반영)'!H119/'Calc_오픈정렬(시즌미반영)'!$F119*100)</f>
        <v>117.91991530689965</v>
      </c>
      <c r="I119">
        <f>IF(OR('Calc_오픈정렬(시즌미반영)'!$F119="",'Calc_오픈정렬(시즌미반영)'!I119=""),"",'Calc_오픈정렬(시즌미반영)'!I119/'Calc_오픈정렬(시즌미반영)'!$F119*100)</f>
        <v>152.23542659665483</v>
      </c>
      <c r="J119">
        <f>IF(OR('Calc_오픈정렬(시즌미반영)'!$F119="",'Calc_오픈정렬(시즌미반영)'!J119=""),"",'Calc_오픈정렬(시즌미반영)'!J119/'Calc_오픈정렬(시즌미반영)'!$F119*100)</f>
        <v>141.224721694512</v>
      </c>
      <c r="K119">
        <f>IF(OR('Calc_오픈정렬(시즌미반영)'!$F119="",'Calc_오픈정렬(시즌미반영)'!K119=""),"",'Calc_오픈정렬(시즌미반영)'!K119/'Calc_오픈정렬(시즌미반영)'!$F119*100)</f>
        <v>134.53401491458015</v>
      </c>
      <c r="L119">
        <f>IF(OR('Calc_오픈정렬(시즌미반영)'!$F119="",'Calc_오픈정렬(시즌미반영)'!L119=""),"",'Calc_오픈정렬(시즌미반영)'!L119/'Calc_오픈정렬(시즌미반영)'!$F119*100)</f>
        <v>132.70515672767576</v>
      </c>
      <c r="M119">
        <f>IF(OR('Calc_오픈정렬(시즌미반영)'!$F119="",'Calc_오픈정렬(시즌미반영)'!M119=""),"",'Calc_오픈정렬(시즌미반영)'!M119/'Calc_오픈정렬(시즌미반영)'!$F119*100)</f>
        <v>61.746397970302645</v>
      </c>
      <c r="N119">
        <f>IF(OR('Calc_오픈정렬(시즌미반영)'!$F119="",'Calc_오픈정렬(시즌미반영)'!N119=""),"",'Calc_오픈정렬(시즌미반영)'!N119/'Calc_오픈정렬(시즌미반영)'!$F119*100)</f>
        <v>62.027705212399312</v>
      </c>
      <c r="O119">
        <f>IF(OR('Calc_오픈정렬(시즌미반영)'!$F119="",'Calc_오픈정렬(시즌미반영)'!O119=""),"",'Calc_오픈정렬(시즌미반영)'!O119/'Calc_오픈정렬(시즌미반영)'!$F119*100)</f>
        <v>67.762003480530126</v>
      </c>
      <c r="P119">
        <f>IF(OR('Calc_오픈정렬(시즌미반영)'!$F119="",'Calc_오픈정렬(시즌미반영)'!P119=""),"",'Calc_오픈정렬(시즌미반영)'!P119/'Calc_오픈정렬(시즌미반영)'!$F119*100)</f>
        <v>67.888212570533696</v>
      </c>
      <c r="Q119">
        <f>IF(OR('Calc_오픈정렬(시즌미반영)'!$F119="",'Calc_오픈정렬(시즌미반영)'!Q119=""),"",'Calc_오픈정렬(시즌미반영)'!Q119/'Calc_오픈정렬(시즌미반영)'!$F119*100)</f>
        <v>90.198332439076438</v>
      </c>
      <c r="R119">
        <f>IF(OR('Calc_오픈정렬(시즌미반영)'!$F119="",'Calc_오픈정렬(시즌미반영)'!R119=""),"",'Calc_오픈정렬(시즌미반영)'!R119/'Calc_오픈정렬(시즌미반영)'!$F119*100)</f>
        <v>82.591661834268876</v>
      </c>
      <c r="S119">
        <f>IF(OR('Calc_오픈정렬(시즌미반영)'!$F119="",'Calc_오픈정렬(시즌미반영)'!S119=""),"",'Calc_오픈정렬(시즌미반영)'!S119/'Calc_오픈정렬(시즌미반영)'!$F119*100)</f>
        <v>96.55266220230348</v>
      </c>
      <c r="T119">
        <f>IF(OR('Calc_오픈정렬(시즌미반영)'!$F119="",'Calc_오픈정렬(시즌미반영)'!T119=""),"",'Calc_오픈정렬(시즌미반영)'!T119/'Calc_오픈정렬(시즌미반영)'!$F119*100)</f>
        <v>89.835233039938828</v>
      </c>
      <c r="U119">
        <f>IF(OR('Calc_오픈정렬(시즌미반영)'!$F119="",'Calc_오픈정렬(시즌미반영)'!U119=""),"",'Calc_오픈정렬(시즌미반영)'!U119/'Calc_오픈정렬(시즌미반영)'!$F119*100)</f>
        <v>92.217497322495518</v>
      </c>
      <c r="V119">
        <f>IF(OR('Calc_오픈정렬(시즌미반영)'!$F119="",'Calc_오픈정렬(시즌미반영)'!V119=""),"",'Calc_오픈정렬(시즌미반영)'!V119/'Calc_오픈정렬(시즌미반영)'!$F119*100)</f>
        <v>87.505330182419385</v>
      </c>
      <c r="W119">
        <f>IF(OR('Calc_오픈정렬(시즌미반영)'!$F119="",'Calc_오픈정렬(시즌미반영)'!W119=""),"",'Calc_오픈정렬(시즌미반영)'!W119/'Calc_오픈정렬(시즌미반영)'!$F119*100)</f>
        <v>84.072587379632679</v>
      </c>
      <c r="X119">
        <f>IF(OR('Calc_오픈정렬(시즌미반영)'!$F119="",'Calc_오픈정렬(시즌미반영)'!X119=""),"",'Calc_오픈정렬(시즌미반영)'!X119/'Calc_오픈정렬(시즌미반영)'!$F119*100)</f>
        <v>96.174396045568884</v>
      </c>
      <c r="Y119">
        <f>IF(OR('Calc_오픈정렬(시즌미반영)'!$F119="",'Calc_오픈정렬(시즌미반영)'!Y119=""),"",'Calc_오픈정렬(시즌미반영)'!Y119/'Calc_오픈정렬(시즌미반영)'!$F119*100)</f>
        <v>96.971553602601475</v>
      </c>
      <c r="Z119">
        <f>IF(OR('Calc_오픈정렬(시즌미반영)'!$F119="",'Calc_오픈정렬(시즌미반영)'!Z119=""),"",'Calc_오픈정렬(시즌미반영)'!Z119/'Calc_오픈정렬(시즌미반영)'!$F119*100)</f>
        <v>90.272360660680818</v>
      </c>
      <c r="AA119">
        <f>IF(OR('Calc_오픈정렬(시즌미반영)'!$F119="",'Calc_오픈정렬(시즌미반영)'!AA119=""),"",'Calc_오픈정렬(시즌미반영)'!AA119/'Calc_오픈정렬(시즌미반영)'!$F119*100)</f>
        <v>93.958243870026919</v>
      </c>
      <c r="AB119">
        <f>IF(OR('Calc_오픈정렬(시즌미반영)'!$F119="",'Calc_오픈정렬(시즌미반영)'!AB119=""),"",'Calc_오픈정렬(시즌미반영)'!AB119/'Calc_오픈정렬(시즌미반영)'!$F119*100)</f>
        <v>79.036140517601723</v>
      </c>
      <c r="AC119">
        <f>IF(OR('Calc_오픈정렬(시즌미반영)'!$F119="",'Calc_오픈정렬(시즌미반영)'!AC119=""),"",'Calc_오픈정렬(시즌미반영)'!AC119/'Calc_오픈정렬(시즌미반영)'!$F119*100)</f>
        <v>86.884937574047044</v>
      </c>
      <c r="AD119">
        <f>IF(OR('Calc_오픈정렬(시즌미반영)'!$F119="",'Calc_오픈정렬(시즌미반영)'!AD119=""),"",'Calc_오픈정렬(시즌미반영)'!AD119/'Calc_오픈정렬(시즌미반영)'!$F119*100)</f>
        <v>98.75021704412535</v>
      </c>
      <c r="AE119">
        <f>IF(OR('Calc_오픈정렬(시즌미반영)'!$F119="",'Calc_오픈정렬(시즌미반영)'!AE119=""),"",'Calc_오픈정렬(시즌미반영)'!AE119/'Calc_오픈정렬(시즌미반영)'!$F119*100)</f>
        <v>108.48276150544514</v>
      </c>
      <c r="AF119">
        <f>IF(OR('Calc_오픈정렬(시즌미반영)'!$F119="",'Calc_오픈정렬(시즌미반영)'!AF119=""),"",'Calc_오픈정렬(시즌미반영)'!AF119/'Calc_오픈정렬(시즌미반영)'!$F119*100)</f>
        <v>85.499526490216695</v>
      </c>
      <c r="AG119" t="str">
        <f>IF(OR('Calc_오픈정렬(시즌미반영)'!$F119="",'Calc_오픈정렬(시즌미반영)'!AG119=""),"",'Calc_오픈정렬(시즌미반영)'!AG119/'Calc_오픈정렬(시즌미반영)'!$F119*100)</f>
        <v/>
      </c>
      <c r="AH119" t="str">
        <f>IF(OR('Calc_오픈정렬(시즌미반영)'!$F119="",'Calc_오픈정렬(시즌미반영)'!AH119=""),"",'Calc_오픈정렬(시즌미반영)'!AH119/'Calc_오픈정렬(시즌미반영)'!$F119*100)</f>
        <v/>
      </c>
      <c r="AI119" t="str">
        <f>IF(OR('Calc_오픈정렬(시즌미반영)'!$F119="",'Calc_오픈정렬(시즌미반영)'!AI119=""),"",'Calc_오픈정렬(시즌미반영)'!AI119/'Calc_오픈정렬(시즌미반영)'!$F119*100)</f>
        <v/>
      </c>
      <c r="AJ119" t="str">
        <f>IF(OR('Calc_오픈정렬(시즌미반영)'!$F119="",'Calc_오픈정렬(시즌미반영)'!AJ119=""),"",'Calc_오픈정렬(시즌미반영)'!AJ119/'Calc_오픈정렬(시즌미반영)'!$F119*100)</f>
        <v/>
      </c>
      <c r="AK119" t="str">
        <f>IF(OR('Calc_오픈정렬(시즌미반영)'!$F119="",'Calc_오픈정렬(시즌미반영)'!AK119=""),"",'Calc_오픈정렬(시즌미반영)'!AK119/'Calc_오픈정렬(시즌미반영)'!$F119*100)</f>
        <v/>
      </c>
      <c r="AL119" t="str">
        <f>IF(OR('Calc_오픈정렬(시즌미반영)'!$F119="",'Calc_오픈정렬(시즌미반영)'!AL119=""),"",'Calc_오픈정렬(시즌미반영)'!AL119/'Calc_오픈정렬(시즌미반영)'!$F119*100)</f>
        <v/>
      </c>
      <c r="AM119" t="str">
        <f>IF(OR('Calc_오픈정렬(시즌미반영)'!$F119="",'Calc_오픈정렬(시즌미반영)'!AM119=""),"",'Calc_오픈정렬(시즌미반영)'!AM119/'Calc_오픈정렬(시즌미반영)'!$F119*100)</f>
        <v/>
      </c>
      <c r="AN119" t="str">
        <f>IF(OR('Calc_오픈정렬(시즌미반영)'!$F119="",'Calc_오픈정렬(시즌미반영)'!AN119=""),"",'Calc_오픈정렬(시즌미반영)'!AN119/'Calc_오픈정렬(시즌미반영)'!$F119*100)</f>
        <v/>
      </c>
      <c r="AO119" t="str">
        <f>IF(OR('Calc_오픈정렬(시즌미반영)'!$F119="",'Calc_오픈정렬(시즌미반영)'!AO119=""),"",'Calc_오픈정렬(시즌미반영)'!AO119/'Calc_오픈정렬(시즌미반영)'!$F119*100)</f>
        <v/>
      </c>
      <c r="AP119" t="str">
        <f>IF(OR('Calc_오픈정렬(시즌미반영)'!$F119="",'Calc_오픈정렬(시즌미반영)'!AP119=""),"",'Calc_오픈정렬(시즌미반영)'!AP119/'Calc_오픈정렬(시즌미반영)'!$F119*100)</f>
        <v/>
      </c>
      <c r="AQ119" t="str">
        <f>IF(OR('Calc_오픈정렬(시즌미반영)'!$F119="",'Calc_오픈정렬(시즌미반영)'!AQ119=""),"",'Calc_오픈정렬(시즌미반영)'!AQ119/'Calc_오픈정렬(시즌미반영)'!$F119*100)</f>
        <v/>
      </c>
      <c r="AR119" t="str">
        <f>IF(OR('Calc_오픈정렬(시즌미반영)'!$F119="",'Calc_오픈정렬(시즌미반영)'!AR119=""),"",'Calc_오픈정렬(시즌미반영)'!AR119/'Calc_오픈정렬(시즌미반영)'!$F119*100)</f>
        <v/>
      </c>
      <c r="AS119" t="str">
        <f>IF(OR('Calc_오픈정렬(시즌미반영)'!$F119="",'Calc_오픈정렬(시즌미반영)'!AS119=""),"",'Calc_오픈정렬(시즌미반영)'!AS119/'Calc_오픈정렬(시즌미반영)'!$F119*100)</f>
        <v/>
      </c>
      <c r="AT119" t="str">
        <f>IF(OR('Calc_오픈정렬(시즌미반영)'!$F119="",'Calc_오픈정렬(시즌미반영)'!AT119=""),"",'Calc_오픈정렬(시즌미반영)'!AT119/'Calc_오픈정렬(시즌미반영)'!$F119*100)</f>
        <v/>
      </c>
      <c r="AU119" t="str">
        <f>IF(OR('Calc_오픈정렬(시즌미반영)'!$F119="",'Calc_오픈정렬(시즌미반영)'!AU119=""),"",'Calc_오픈정렬(시즌미반영)'!AU119/'Calc_오픈정렬(시즌미반영)'!$F119*100)</f>
        <v/>
      </c>
      <c r="AV119" t="str">
        <f>IF(OR('Calc_오픈정렬(시즌미반영)'!$F119="",'Calc_오픈정렬(시즌미반영)'!AV119=""),"",'Calc_오픈정렬(시즌미반영)'!AV119/'Calc_오픈정렬(시즌미반영)'!$F119*100)</f>
        <v/>
      </c>
      <c r="AW119" t="str">
        <f>IF(OR('Calc_오픈정렬(시즌미반영)'!$F119="",'Calc_오픈정렬(시즌미반영)'!AW119=""),"",'Calc_오픈정렬(시즌미반영)'!AW119/'Calc_오픈정렬(시즌미반영)'!$F119*100)</f>
        <v/>
      </c>
      <c r="AX119" t="str">
        <f>IF(OR('Calc_오픈정렬(시즌미반영)'!$F119="",'Calc_오픈정렬(시즌미반영)'!AX119=""),"",'Calc_오픈정렬(시즌미반영)'!AX119/'Calc_오픈정렬(시즌미반영)'!$F119*100)</f>
        <v/>
      </c>
      <c r="AY119" t="str">
        <f>IF(OR('Calc_오픈정렬(시즌미반영)'!$F119="",'Calc_오픈정렬(시즌미반영)'!AY119=""),"",'Calc_오픈정렬(시즌미반영)'!AY119/'Calc_오픈정렬(시즌미반영)'!$F119*100)</f>
        <v/>
      </c>
      <c r="AZ119" t="str">
        <f>IF(OR('Calc_오픈정렬(시즌미반영)'!$F119="",'Calc_오픈정렬(시즌미반영)'!AZ119=""),"",'Calc_오픈정렬(시즌미반영)'!AZ119/'Calc_오픈정렬(시즌미반영)'!$F119*100)</f>
        <v/>
      </c>
      <c r="BA119" t="str">
        <f>IF(OR('Calc_오픈정렬(시즌미반영)'!$F119="",'Calc_오픈정렬(시즌미반영)'!BA119=""),"",'Calc_오픈정렬(시즌미반영)'!BA119/'Calc_오픈정렬(시즌미반영)'!$F119*100)</f>
        <v/>
      </c>
      <c r="BB119" t="str">
        <f>IF(OR('Calc_오픈정렬(시즌미반영)'!$F119="",'Calc_오픈정렬(시즌미반영)'!BB119=""),"",'Calc_오픈정렬(시즌미반영)'!BB119/'Calc_오픈정렬(시즌미반영)'!$F119*100)</f>
        <v/>
      </c>
      <c r="BC119" t="str">
        <f>IF(OR('Calc_오픈정렬(시즌미반영)'!$F119="",'Calc_오픈정렬(시즌미반영)'!BC119=""),"",'Calc_오픈정렬(시즌미반영)'!BC119/'Calc_오픈정렬(시즌미반영)'!$F119*100)</f>
        <v/>
      </c>
      <c r="BD119" t="str">
        <f>IF(OR('Calc_오픈정렬(시즌미반영)'!$F119="",'Calc_오픈정렬(시즌미반영)'!BD119=""),"",'Calc_오픈정렬(시즌미반영)'!BD119/'Calc_오픈정렬(시즌미반영)'!$F119*100)</f>
        <v/>
      </c>
      <c r="BE119" t="str">
        <f>IF(OR('Calc_오픈정렬(시즌미반영)'!$F119="",'Calc_오픈정렬(시즌미반영)'!BE119=""),"",'Calc_오픈정렬(시즌미반영)'!BE119/'Calc_오픈정렬(시즌미반영)'!$F119*100)</f>
        <v/>
      </c>
      <c r="BF119" t="str">
        <f>IF(OR('Calc_오픈정렬(시즌미반영)'!$F119="",'Calc_오픈정렬(시즌미반영)'!BF119=""),"",'Calc_오픈정렬(시즌미반영)'!BF119/'Calc_오픈정렬(시즌미반영)'!$F119*100)</f>
        <v/>
      </c>
      <c r="BG119" t="str">
        <f>IF(OR('Calc_오픈정렬(시즌미반영)'!$F119="",'Calc_오픈정렬(시즌미반영)'!BG119=""),"",'Calc_오픈정렬(시즌미반영)'!BG119/'Calc_오픈정렬(시즌미반영)'!$F119*100)</f>
        <v/>
      </c>
      <c r="BH119" t="str">
        <f>IF(OR('Calc_오픈정렬(시즌미반영)'!$F119="",'Calc_오픈정렬(시즌미반영)'!BH119=""),"",'Calc_오픈정렬(시즌미반영)'!BH119/'Calc_오픈정렬(시즌미반영)'!$F119*100)</f>
        <v/>
      </c>
      <c r="BI119" t="str">
        <f>IF(OR('Calc_오픈정렬(시즌미반영)'!$F119="",'Calc_오픈정렬(시즌미반영)'!BI119=""),"",'Calc_오픈정렬(시즌미반영)'!BI119/'Calc_오픈정렬(시즌미반영)'!$F119*100)</f>
        <v/>
      </c>
      <c r="BJ119" t="str">
        <f>IF(OR('Calc_오픈정렬(시즌미반영)'!$F119="",'Calc_오픈정렬(시즌미반영)'!BJ119=""),"",'Calc_오픈정렬(시즌미반영)'!BJ119/'Calc_오픈정렬(시즌미반영)'!$F119*100)</f>
        <v/>
      </c>
      <c r="BK119" t="str">
        <f>IF(OR('Calc_오픈정렬(시즌미반영)'!$F119="",'Calc_오픈정렬(시즌미반영)'!BK119=""),"",'Calc_오픈정렬(시즌미반영)'!BK119/'Calc_오픈정렬(시즌미반영)'!$F119*100)</f>
        <v/>
      </c>
      <c r="BL119" t="str">
        <f>IF(OR('Calc_오픈정렬(시즌미반영)'!$F119="",'Calc_오픈정렬(시즌미반영)'!BL119=""),"",'Calc_오픈정렬(시즌미반영)'!BL119/'Calc_오픈정렬(시즌미반영)'!$F119*100)</f>
        <v/>
      </c>
      <c r="BM119" t="str">
        <f>IF(OR('Calc_오픈정렬(시즌미반영)'!$F119="",'Calc_오픈정렬(시즌미반영)'!BM119=""),"",'Calc_오픈정렬(시즌미반영)'!BM119/'Calc_오픈정렬(시즌미반영)'!$F119*100)</f>
        <v/>
      </c>
      <c r="BN119" t="str">
        <f>IF(OR('Calc_오픈정렬(시즌미반영)'!$F119="",'Calc_오픈정렬(시즌미반영)'!BN119=""),"",'Calc_오픈정렬(시즌미반영)'!BN119/'Calc_오픈정렬(시즌미반영)'!$F119*100)</f>
        <v/>
      </c>
    </row>
    <row r="120" spans="1:66" x14ac:dyDescent="0.3">
      <c r="A120" t="str">
        <f>'Calc_오픈정렬(시즌미반영)'!A120</f>
        <v>(1110) #서림스마일점</v>
      </c>
      <c r="B120" t="str">
        <f>'Calc_오픈정렬(시즌미반영)'!B120</f>
        <v>150-2</v>
      </c>
      <c r="C120">
        <f>'Calc_오픈정렬(시즌미반영)'!C120</f>
        <v>2</v>
      </c>
      <c r="D120" t="str">
        <f>'Calc_오픈정렬(시즌미반영)'!D120</f>
        <v>2</v>
      </c>
      <c r="E120" s="1">
        <f>'Calc_오픈정렬(시즌미반영)'!E120</f>
        <v>45413</v>
      </c>
      <c r="F120">
        <f>'Calc_오픈정렬(시즌미반영)'!F120</f>
        <v>3506958.3333333335</v>
      </c>
      <c r="G120">
        <f>IF(OR('Calc_오픈정렬(시즌미반영)'!$F120="",'Calc_오픈정렬(시즌미반영)'!G120=""),"",'Calc_오픈정렬(시즌미반영)'!G120/'Calc_오픈정렬(시즌미반영)'!$F120*100)</f>
        <v>90.612140149940004</v>
      </c>
      <c r="H120">
        <f>IF(OR('Calc_오픈정렬(시즌미반영)'!$F120="",'Calc_오픈정렬(시즌미반영)'!H120=""),"",'Calc_오픈정렬(시즌미반영)'!H120/'Calc_오픈정렬(시즌미반영)'!$F120*100)</f>
        <v>99.386410350850099</v>
      </c>
      <c r="I120">
        <f>IF(OR('Calc_오픈정렬(시즌미반영)'!$F120="",'Calc_오픈정렬(시즌미반영)'!I120=""),"",'Calc_오픈정렬(시즌미반영)'!I120/'Calc_오픈정렬(시즌미반영)'!$F120*100)</f>
        <v>102.06993239630732</v>
      </c>
      <c r="J120">
        <f>IF(OR('Calc_오픈정렬(시즌미반영)'!$F120="",'Calc_오픈정렬(시즌미반영)'!J120=""),"",'Calc_오픈정렬(시즌미반영)'!J120/'Calc_오픈정렬(시즌미반영)'!$F120*100)</f>
        <v>93.046443380422247</v>
      </c>
      <c r="K120">
        <f>IF(OR('Calc_오픈정렬(시즌미반영)'!$F120="",'Calc_오픈정렬(시즌미반영)'!K120=""),"",'Calc_오픈정렬(시즌미반영)'!K120/'Calc_오픈정렬(시즌미반영)'!$F120*100)</f>
        <v>100.93219432794325</v>
      </c>
      <c r="L120">
        <f>IF(OR('Calc_오픈정렬(시즌미반영)'!$F120="",'Calc_오픈정렬(시즌미반영)'!L120=""),"",'Calc_오픈정렬(시즌미반영)'!L120/'Calc_오픈정렬(시즌미반영)'!$F120*100)</f>
        <v>93.250323761094009</v>
      </c>
      <c r="M120">
        <f>IF(OR('Calc_오픈정렬(시즌미반영)'!$F120="",'Calc_오픈정렬(시즌미반영)'!M120=""),"",'Calc_오픈정렬(시즌미반영)'!M120/'Calc_오픈정렬(시즌미반영)'!$F120*100)</f>
        <v>102.27096130312354</v>
      </c>
      <c r="N120">
        <f>IF(OR('Calc_오픈정렬(시즌미반영)'!$F120="",'Calc_오픈정렬(시즌미반영)'!N120=""),"",'Calc_오픈정렬(시즌미반영)'!N120/'Calc_오픈정렬(시즌미반영)'!$F120*100)</f>
        <v>105.71126450984352</v>
      </c>
      <c r="O120">
        <f>IF(OR('Calc_오픈정렬(시즌미반영)'!$F120="",'Calc_오픈정렬(시즌미반영)'!O120=""),"",'Calc_오픈정렬(시즌미반영)'!O120/'Calc_오픈정렬(시즌미반영)'!$F120*100)</f>
        <v>104.78881271757339</v>
      </c>
      <c r="P120">
        <f>IF(OR('Calc_오픈정렬(시즌미반영)'!$F120="",'Calc_오픈정렬(시즌미반영)'!P120=""),"",'Calc_오픈정렬(시즌미반영)'!P120/'Calc_오픈정렬(시즌미반영)'!$F120*100)</f>
        <v>87.863889647961784</v>
      </c>
      <c r="Q120">
        <f>IF(OR('Calc_오픈정렬(시즌미반영)'!$F120="",'Calc_오픈정렬(시즌미반영)'!Q120=""),"",'Calc_오픈정렬(시즌미반영)'!Q120/'Calc_오픈정렬(시즌미반영)'!$F120*100)</f>
        <v>109.49944752694047</v>
      </c>
      <c r="R120">
        <f>IF(OR('Calc_오픈정렬(시즌미반영)'!$F120="",'Calc_오픈정렬(시즌미반영)'!R120=""),"",'Calc_오픈정렬(시즌미반영)'!R120/'Calc_오픈정렬(시즌미반영)'!$F120*100)</f>
        <v>107.03748500005941</v>
      </c>
      <c r="S120">
        <f>IF(OR('Calc_오픈정렬(시즌미반영)'!$F120="",'Calc_오픈정렬(시즌미반영)'!S120=""),"",'Calc_오픈정렬(시즌미반영)'!S120/'Calc_오픈정렬(시즌미반영)'!$F120*100)</f>
        <v>119.67521712785296</v>
      </c>
      <c r="T120">
        <f>IF(OR('Calc_오픈정렬(시즌미반영)'!$F120="",'Calc_오픈정렬(시즌미반영)'!T120=""),"",'Calc_오픈정렬(시즌미반영)'!T120/'Calc_오픈정렬(시즌미반영)'!$F120*100)</f>
        <v>122.43373293571113</v>
      </c>
      <c r="U120">
        <f>IF(OR('Calc_오픈정렬(시즌미반영)'!$F120="",'Calc_오픈정렬(시즌미반영)'!U120=""),"",'Calc_오픈정렬(시즌미반영)'!U120/'Calc_오픈정렬(시즌미반영)'!$F120*100)</f>
        <v>119.56942744781209</v>
      </c>
      <c r="V120">
        <f>IF(OR('Calc_오픈정렬(시즌미반영)'!$F120="",'Calc_오픈정렬(시즌미반영)'!V120=""),"",'Calc_오픈정렬(시즌미반영)'!V120/'Calc_오픈정렬(시즌미반영)'!$F120*100)</f>
        <v>126.05653046918626</v>
      </c>
      <c r="W120">
        <f>IF(OR('Calc_오픈정렬(시즌미반영)'!$F120="",'Calc_오픈정렬(시즌미반영)'!W120=""),"",'Calc_오픈정렬(시즌미반영)'!W120/'Calc_오픈정렬(시즌미반영)'!$F120*100)</f>
        <v>115.84682832939275</v>
      </c>
      <c r="X120">
        <f>IF(OR('Calc_오픈정렬(시즌미반영)'!$F120="",'Calc_오픈정렬(시즌미반영)'!X120=""),"",'Calc_오픈정렬(시즌미반영)'!X120/'Calc_오픈정렬(시즌미반영)'!$F120*100)</f>
        <v>143.11832428386421</v>
      </c>
      <c r="Y120">
        <f>IF(OR('Calc_오픈정렬(시즌미반영)'!$F120="",'Calc_오픈정렬(시즌미반영)'!Y120=""),"",'Calc_오픈정렬(시즌미반영)'!Y120/'Calc_오픈정렬(시즌미반영)'!$F120*100)</f>
        <v>138.20095761996981</v>
      </c>
      <c r="Z120">
        <f>IF(OR('Calc_오픈정렬(시즌미반영)'!$F120="",'Calc_오픈정렬(시즌미반영)'!Z120=""),"",'Calc_오픈정렬(시즌미반영)'!Z120/'Calc_오픈정렬(시즌미반영)'!$F120*100)</f>
        <v>131.86498271293974</v>
      </c>
      <c r="AA120">
        <f>IF(OR('Calc_오픈정렬(시즌미반영)'!$F120="",'Calc_오픈정렬(시즌미반영)'!AA120=""),"",'Calc_오픈정렬(시즌미반영)'!AA120/'Calc_오픈정렬(시즌미반영)'!$F120*100)</f>
        <v>127.14721921893377</v>
      </c>
      <c r="AB120">
        <f>IF(OR('Calc_오픈정렬(시즌미반영)'!$F120="",'Calc_오픈정렬(시즌미반영)'!AB120=""),"",'Calc_오픈정렬(시즌미반영)'!AB120/'Calc_오픈정렬(시즌미반영)'!$F120*100)</f>
        <v>126.75799303765135</v>
      </c>
      <c r="AC120">
        <f>IF(OR('Calc_오픈정렬(시즌미반영)'!$F120="",'Calc_오픈정렬(시즌미반영)'!AC120=""),"",'Calc_오픈정렬(시즌미반영)'!AC120/'Calc_오픈정렬(시즌미반영)'!$F120*100)</f>
        <v>132.15155583542241</v>
      </c>
      <c r="AD120">
        <f>IF(OR('Calc_오픈정렬(시즌미반영)'!$F120="",'Calc_오픈정렬(시즌미반영)'!AD120=""),"",'Calc_오픈정렬(시즌미반영)'!AD120/'Calc_오픈정렬(시즌미반영)'!$F120*100)</f>
        <v>133.34347190704193</v>
      </c>
      <c r="AE120">
        <f>IF(OR('Calc_오픈정렬(시즌미반영)'!$F120="",'Calc_오픈정렬(시즌미반영)'!AE120=""),"",'Calc_오픈정렬(시즌미반영)'!AE120/'Calc_오픈정렬(시즌미반영)'!$F120*100)</f>
        <v>163.0800670096356</v>
      </c>
      <c r="AF120">
        <f>IF(OR('Calc_오픈정렬(시즌미반영)'!$F120="",'Calc_오픈정렬(시즌미반영)'!AF120=""),"",'Calc_오픈정렬(시즌미반영)'!AF120/'Calc_오픈정렬(시즌미반영)'!$F120*100)</f>
        <v>128.54729288200838</v>
      </c>
      <c r="AG120" t="str">
        <f>IF(OR('Calc_오픈정렬(시즌미반영)'!$F120="",'Calc_오픈정렬(시즌미반영)'!AG120=""),"",'Calc_오픈정렬(시즌미반영)'!AG120/'Calc_오픈정렬(시즌미반영)'!$F120*100)</f>
        <v/>
      </c>
      <c r="AH120" t="str">
        <f>IF(OR('Calc_오픈정렬(시즌미반영)'!$F120="",'Calc_오픈정렬(시즌미반영)'!AH120=""),"",'Calc_오픈정렬(시즌미반영)'!AH120/'Calc_오픈정렬(시즌미반영)'!$F120*100)</f>
        <v/>
      </c>
      <c r="AI120" t="str">
        <f>IF(OR('Calc_오픈정렬(시즌미반영)'!$F120="",'Calc_오픈정렬(시즌미반영)'!AI120=""),"",'Calc_오픈정렬(시즌미반영)'!AI120/'Calc_오픈정렬(시즌미반영)'!$F120*100)</f>
        <v/>
      </c>
      <c r="AJ120" t="str">
        <f>IF(OR('Calc_오픈정렬(시즌미반영)'!$F120="",'Calc_오픈정렬(시즌미반영)'!AJ120=""),"",'Calc_오픈정렬(시즌미반영)'!AJ120/'Calc_오픈정렬(시즌미반영)'!$F120*100)</f>
        <v/>
      </c>
      <c r="AK120" t="str">
        <f>IF(OR('Calc_오픈정렬(시즌미반영)'!$F120="",'Calc_오픈정렬(시즌미반영)'!AK120=""),"",'Calc_오픈정렬(시즌미반영)'!AK120/'Calc_오픈정렬(시즌미반영)'!$F120*100)</f>
        <v/>
      </c>
      <c r="AL120" t="str">
        <f>IF(OR('Calc_오픈정렬(시즌미반영)'!$F120="",'Calc_오픈정렬(시즌미반영)'!AL120=""),"",'Calc_오픈정렬(시즌미반영)'!AL120/'Calc_오픈정렬(시즌미반영)'!$F120*100)</f>
        <v/>
      </c>
      <c r="AM120" t="str">
        <f>IF(OR('Calc_오픈정렬(시즌미반영)'!$F120="",'Calc_오픈정렬(시즌미반영)'!AM120=""),"",'Calc_오픈정렬(시즌미반영)'!AM120/'Calc_오픈정렬(시즌미반영)'!$F120*100)</f>
        <v/>
      </c>
      <c r="AN120" t="str">
        <f>IF(OR('Calc_오픈정렬(시즌미반영)'!$F120="",'Calc_오픈정렬(시즌미반영)'!AN120=""),"",'Calc_오픈정렬(시즌미반영)'!AN120/'Calc_오픈정렬(시즌미반영)'!$F120*100)</f>
        <v/>
      </c>
      <c r="AO120" t="str">
        <f>IF(OR('Calc_오픈정렬(시즌미반영)'!$F120="",'Calc_오픈정렬(시즌미반영)'!AO120=""),"",'Calc_오픈정렬(시즌미반영)'!AO120/'Calc_오픈정렬(시즌미반영)'!$F120*100)</f>
        <v/>
      </c>
      <c r="AP120" t="str">
        <f>IF(OR('Calc_오픈정렬(시즌미반영)'!$F120="",'Calc_오픈정렬(시즌미반영)'!AP120=""),"",'Calc_오픈정렬(시즌미반영)'!AP120/'Calc_오픈정렬(시즌미반영)'!$F120*100)</f>
        <v/>
      </c>
      <c r="AQ120" t="str">
        <f>IF(OR('Calc_오픈정렬(시즌미반영)'!$F120="",'Calc_오픈정렬(시즌미반영)'!AQ120=""),"",'Calc_오픈정렬(시즌미반영)'!AQ120/'Calc_오픈정렬(시즌미반영)'!$F120*100)</f>
        <v/>
      </c>
      <c r="AR120" t="str">
        <f>IF(OR('Calc_오픈정렬(시즌미반영)'!$F120="",'Calc_오픈정렬(시즌미반영)'!AR120=""),"",'Calc_오픈정렬(시즌미반영)'!AR120/'Calc_오픈정렬(시즌미반영)'!$F120*100)</f>
        <v/>
      </c>
      <c r="AS120" t="str">
        <f>IF(OR('Calc_오픈정렬(시즌미반영)'!$F120="",'Calc_오픈정렬(시즌미반영)'!AS120=""),"",'Calc_오픈정렬(시즌미반영)'!AS120/'Calc_오픈정렬(시즌미반영)'!$F120*100)</f>
        <v/>
      </c>
      <c r="AT120" t="str">
        <f>IF(OR('Calc_오픈정렬(시즌미반영)'!$F120="",'Calc_오픈정렬(시즌미반영)'!AT120=""),"",'Calc_오픈정렬(시즌미반영)'!AT120/'Calc_오픈정렬(시즌미반영)'!$F120*100)</f>
        <v/>
      </c>
      <c r="AU120" t="str">
        <f>IF(OR('Calc_오픈정렬(시즌미반영)'!$F120="",'Calc_오픈정렬(시즌미반영)'!AU120=""),"",'Calc_오픈정렬(시즌미반영)'!AU120/'Calc_오픈정렬(시즌미반영)'!$F120*100)</f>
        <v/>
      </c>
      <c r="AV120" t="str">
        <f>IF(OR('Calc_오픈정렬(시즌미반영)'!$F120="",'Calc_오픈정렬(시즌미반영)'!AV120=""),"",'Calc_오픈정렬(시즌미반영)'!AV120/'Calc_오픈정렬(시즌미반영)'!$F120*100)</f>
        <v/>
      </c>
      <c r="AW120" t="str">
        <f>IF(OR('Calc_오픈정렬(시즌미반영)'!$F120="",'Calc_오픈정렬(시즌미반영)'!AW120=""),"",'Calc_오픈정렬(시즌미반영)'!AW120/'Calc_오픈정렬(시즌미반영)'!$F120*100)</f>
        <v/>
      </c>
      <c r="AX120" t="str">
        <f>IF(OR('Calc_오픈정렬(시즌미반영)'!$F120="",'Calc_오픈정렬(시즌미반영)'!AX120=""),"",'Calc_오픈정렬(시즌미반영)'!AX120/'Calc_오픈정렬(시즌미반영)'!$F120*100)</f>
        <v/>
      </c>
      <c r="AY120" t="str">
        <f>IF(OR('Calc_오픈정렬(시즌미반영)'!$F120="",'Calc_오픈정렬(시즌미반영)'!AY120=""),"",'Calc_오픈정렬(시즌미반영)'!AY120/'Calc_오픈정렬(시즌미반영)'!$F120*100)</f>
        <v/>
      </c>
      <c r="AZ120" t="str">
        <f>IF(OR('Calc_오픈정렬(시즌미반영)'!$F120="",'Calc_오픈정렬(시즌미반영)'!AZ120=""),"",'Calc_오픈정렬(시즌미반영)'!AZ120/'Calc_오픈정렬(시즌미반영)'!$F120*100)</f>
        <v/>
      </c>
      <c r="BA120" t="str">
        <f>IF(OR('Calc_오픈정렬(시즌미반영)'!$F120="",'Calc_오픈정렬(시즌미반영)'!BA120=""),"",'Calc_오픈정렬(시즌미반영)'!BA120/'Calc_오픈정렬(시즌미반영)'!$F120*100)</f>
        <v/>
      </c>
      <c r="BB120" t="str">
        <f>IF(OR('Calc_오픈정렬(시즌미반영)'!$F120="",'Calc_오픈정렬(시즌미반영)'!BB120=""),"",'Calc_오픈정렬(시즌미반영)'!BB120/'Calc_오픈정렬(시즌미반영)'!$F120*100)</f>
        <v/>
      </c>
      <c r="BC120" t="str">
        <f>IF(OR('Calc_오픈정렬(시즌미반영)'!$F120="",'Calc_오픈정렬(시즌미반영)'!BC120=""),"",'Calc_오픈정렬(시즌미반영)'!BC120/'Calc_오픈정렬(시즌미반영)'!$F120*100)</f>
        <v/>
      </c>
      <c r="BD120" t="str">
        <f>IF(OR('Calc_오픈정렬(시즌미반영)'!$F120="",'Calc_오픈정렬(시즌미반영)'!BD120=""),"",'Calc_오픈정렬(시즌미반영)'!BD120/'Calc_오픈정렬(시즌미반영)'!$F120*100)</f>
        <v/>
      </c>
      <c r="BE120" t="str">
        <f>IF(OR('Calc_오픈정렬(시즌미반영)'!$F120="",'Calc_오픈정렬(시즌미반영)'!BE120=""),"",'Calc_오픈정렬(시즌미반영)'!BE120/'Calc_오픈정렬(시즌미반영)'!$F120*100)</f>
        <v/>
      </c>
      <c r="BF120" t="str">
        <f>IF(OR('Calc_오픈정렬(시즌미반영)'!$F120="",'Calc_오픈정렬(시즌미반영)'!BF120=""),"",'Calc_오픈정렬(시즌미반영)'!BF120/'Calc_오픈정렬(시즌미반영)'!$F120*100)</f>
        <v/>
      </c>
      <c r="BG120" t="str">
        <f>IF(OR('Calc_오픈정렬(시즌미반영)'!$F120="",'Calc_오픈정렬(시즌미반영)'!BG120=""),"",'Calc_오픈정렬(시즌미반영)'!BG120/'Calc_오픈정렬(시즌미반영)'!$F120*100)</f>
        <v/>
      </c>
      <c r="BH120" t="str">
        <f>IF(OR('Calc_오픈정렬(시즌미반영)'!$F120="",'Calc_오픈정렬(시즌미반영)'!BH120=""),"",'Calc_오픈정렬(시즌미반영)'!BH120/'Calc_오픈정렬(시즌미반영)'!$F120*100)</f>
        <v/>
      </c>
      <c r="BI120" t="str">
        <f>IF(OR('Calc_오픈정렬(시즌미반영)'!$F120="",'Calc_오픈정렬(시즌미반영)'!BI120=""),"",'Calc_오픈정렬(시즌미반영)'!BI120/'Calc_오픈정렬(시즌미반영)'!$F120*100)</f>
        <v/>
      </c>
      <c r="BJ120" t="str">
        <f>IF(OR('Calc_오픈정렬(시즌미반영)'!$F120="",'Calc_오픈정렬(시즌미반영)'!BJ120=""),"",'Calc_오픈정렬(시즌미반영)'!BJ120/'Calc_오픈정렬(시즌미반영)'!$F120*100)</f>
        <v/>
      </c>
      <c r="BK120" t="str">
        <f>IF(OR('Calc_오픈정렬(시즌미반영)'!$F120="",'Calc_오픈정렬(시즌미반영)'!BK120=""),"",'Calc_오픈정렬(시즌미반영)'!BK120/'Calc_오픈정렬(시즌미반영)'!$F120*100)</f>
        <v/>
      </c>
      <c r="BL120" t="str">
        <f>IF(OR('Calc_오픈정렬(시즌미반영)'!$F120="",'Calc_오픈정렬(시즌미반영)'!BL120=""),"",'Calc_오픈정렬(시즌미반영)'!BL120/'Calc_오픈정렬(시즌미반영)'!$F120*100)</f>
        <v/>
      </c>
      <c r="BM120" t="str">
        <f>IF(OR('Calc_오픈정렬(시즌미반영)'!$F120="",'Calc_오픈정렬(시즌미반영)'!BM120=""),"",'Calc_오픈정렬(시즌미반영)'!BM120/'Calc_오픈정렬(시즌미반영)'!$F120*100)</f>
        <v/>
      </c>
      <c r="BN120" t="str">
        <f>IF(OR('Calc_오픈정렬(시즌미반영)'!$F120="",'Calc_오픈정렬(시즌미반영)'!BN120=""),"",'Calc_오픈정렬(시즌미반영)'!BN120/'Calc_오픈정렬(시즌미반영)'!$F120*100)</f>
        <v/>
      </c>
    </row>
    <row r="121" spans="1:66" x14ac:dyDescent="0.3">
      <c r="A121" t="str">
        <f>'Calc_오픈정렬(시즌미반영)'!A121</f>
        <v>(1111) #성신후문점</v>
      </c>
      <c r="B121" t="str">
        <f>'Calc_오픈정렬(시즌미반영)'!B121</f>
        <v>150-3</v>
      </c>
      <c r="C121">
        <f>'Calc_오픈정렬(시즌미반영)'!C121</f>
        <v>3</v>
      </c>
      <c r="D121" t="str">
        <f>'Calc_오픈정렬(시즌미반영)'!D121</f>
        <v>3+</v>
      </c>
      <c r="E121" s="1">
        <f>'Calc_오픈정렬(시즌미반영)'!E121</f>
        <v>45444</v>
      </c>
      <c r="F121">
        <f>'Calc_오픈정렬(시즌미반영)'!F121</f>
        <v>3420601.6666666665</v>
      </c>
      <c r="G121">
        <f>IF(OR('Calc_오픈정렬(시즌미반영)'!$F121="",'Calc_오픈정렬(시즌미반영)'!G121=""),"",'Calc_오픈정렬(시즌미반영)'!G121/'Calc_오픈정렬(시즌미반영)'!$F121*100)</f>
        <v>82.925177393255865</v>
      </c>
      <c r="H121">
        <f>IF(OR('Calc_오픈정렬(시즌미반영)'!$F121="",'Calc_오픈정렬(시즌미반영)'!H121=""),"",'Calc_오픈정렬(시즌미반영)'!H121/'Calc_오픈정렬(시즌미반영)'!$F121*100)</f>
        <v>93.39848106644007</v>
      </c>
      <c r="I121">
        <f>IF(OR('Calc_오픈정렬(시즌미반영)'!$F121="",'Calc_오픈정렬(시즌미반영)'!I121=""),"",'Calc_오픈정렬(시즌미반영)'!I121/'Calc_오픈정렬(시즌미반영)'!$F121*100)</f>
        <v>94.007438262566865</v>
      </c>
      <c r="J121">
        <f>IF(OR('Calc_오픈정렬(시즌미반영)'!$F121="",'Calc_오픈정렬(시즌미반영)'!J121=""),"",'Calc_오픈정렬(시즌미반영)'!J121/'Calc_오픈정렬(시즌미반영)'!$F121*100)</f>
        <v>93.357260248075264</v>
      </c>
      <c r="K121">
        <f>IF(OR('Calc_오픈정렬(시즌미반영)'!$F121="",'Calc_오픈정렬(시즌미반영)'!K121=""),"",'Calc_오픈정렬(시즌미반영)'!K121/'Calc_오픈정렬(시즌미반영)'!$F121*100)</f>
        <v>99.025268946350081</v>
      </c>
      <c r="L121">
        <f>IF(OR('Calc_오픈정렬(시즌미반영)'!$F121="",'Calc_오픈정렬(시즌미반영)'!L121=""),"",'Calc_오픈정렬(시즌미반영)'!L121/'Calc_오픈정렬(시즌미반영)'!$F121*100)</f>
        <v>90.821156706836675</v>
      </c>
      <c r="M121">
        <f>IF(OR('Calc_오픈정렬(시즌미반영)'!$F121="",'Calc_오픈정렬(시즌미반영)'!M121=""),"",'Calc_오픈정렬(시즌미반영)'!M121/'Calc_오픈정렬(시즌미반영)'!$F121*100)</f>
        <v>110.61650460128602</v>
      </c>
      <c r="N121">
        <f>IF(OR('Calc_오픈정렬(시즌미반영)'!$F121="",'Calc_오픈정렬(시즌미반영)'!N121=""),"",'Calc_오픈정렬(시즌미반영)'!N121/'Calc_오픈정렬(시즌미반영)'!$F121*100)</f>
        <v>110.26218097108647</v>
      </c>
      <c r="O121">
        <f>IF(OR('Calc_오픈정렬(시즌미반영)'!$F121="",'Calc_오픈정렬(시즌미반영)'!O121=""),"",'Calc_오픈정렬(시즌미반영)'!O121/'Calc_오픈정렬(시즌미반영)'!$F121*100)</f>
        <v>95.91762852636549</v>
      </c>
      <c r="P121">
        <f>IF(OR('Calc_오픈정렬(시즌미반영)'!$F121="",'Calc_오픈정렬(시즌미반영)'!P121=""),"",'Calc_오픈정렬(시즌미반영)'!P121/'Calc_오픈정렬(시즌미반영)'!$F121*100)</f>
        <v>107.54482276753457</v>
      </c>
      <c r="Q121">
        <f>IF(OR('Calc_오픈정렬(시즌미반영)'!$F121="",'Calc_오픈정렬(시즌미반영)'!Q121=""),"",'Calc_오픈정렬(시즌미반영)'!Q121/'Calc_오픈정렬(시즌미반영)'!$F121*100)</f>
        <v>110.63579945243551</v>
      </c>
      <c r="R121">
        <f>IF(OR('Calc_오픈정렬(시즌미반영)'!$F121="",'Calc_오픈정렬(시즌미반영)'!R121=""),"",'Calc_오픈정렬(시즌미반영)'!R121/'Calc_오픈정렬(시즌미반영)'!$F121*100)</f>
        <v>128.3990487053691</v>
      </c>
      <c r="S121">
        <f>IF(OR('Calc_오픈정렬(시즌미반영)'!$F121="",'Calc_오픈정렬(시즌미반영)'!S121=""),"",'Calc_오픈정렬(시즌미반영)'!S121/'Calc_오픈정렬(시즌미반영)'!$F121*100)</f>
        <v>126.38887603106861</v>
      </c>
      <c r="T121">
        <f>IF(OR('Calc_오픈정렬(시즌미반영)'!$F121="",'Calc_오픈정렬(시즌미반영)'!T121=""),"",'Calc_오픈정렬(시즌미반영)'!T121/'Calc_오픈정렬(시즌미반영)'!$F121*100)</f>
        <v>123.77705481637977</v>
      </c>
      <c r="U121">
        <f>IF(OR('Calc_오픈정렬(시즌미반영)'!$F121="",'Calc_오픈정렬(시즌미반영)'!U121=""),"",'Calc_오픈정렬(시즌미반영)'!U121/'Calc_오픈정렬(시즌미반영)'!$F121*100)</f>
        <v>131.17692257843527</v>
      </c>
      <c r="V121">
        <f>IF(OR('Calc_오픈정렬(시즌미반영)'!$F121="",'Calc_오픈정렬(시즌미반영)'!V121=""),"",'Calc_오픈정렬(시즌미반영)'!V121/'Calc_오픈정렬(시즌미반영)'!$F121*100)</f>
        <v>120.70215717410339</v>
      </c>
      <c r="W121">
        <f>IF(OR('Calc_오픈정렬(시즌미반영)'!$F121="",'Calc_오픈정렬(시즌미반영)'!W121=""),"",'Calc_오픈정렬(시즌미반영)'!W121/'Calc_오픈정렬(시즌미반영)'!$F121*100)</f>
        <v>173.62150226007998</v>
      </c>
      <c r="X121">
        <f>IF(OR('Calc_오픈정렬(시즌미반영)'!$F121="",'Calc_오픈정렬(시즌미반영)'!X121=""),"",'Calc_오픈정렬(시즌미반영)'!X121/'Calc_오픈정렬(시즌미반영)'!$F121*100)</f>
        <v>145.87579865335582</v>
      </c>
      <c r="Y121">
        <f>IF(OR('Calc_오픈정렬(시즌미반영)'!$F121="",'Calc_오픈정렬(시즌미반영)'!Y121=""),"",'Calc_오픈정렬(시즌미반영)'!Y121/'Calc_오픈정렬(시즌미반영)'!$F121*100)</f>
        <v>134.49622166860507</v>
      </c>
      <c r="Z121">
        <f>IF(OR('Calc_오픈정렬(시즌미반영)'!$F121="",'Calc_오픈정렬(시즌미반영)'!Z121=""),"",'Calc_오픈정렬(시즌미반영)'!Z121/'Calc_오픈정렬(시즌미반영)'!$F121*100)</f>
        <v>129.53686023072939</v>
      </c>
      <c r="AA121">
        <f>IF(OR('Calc_오픈정렬(시즌미반영)'!$F121="",'Calc_오픈정렬(시즌미반영)'!AA121=""),"",'Calc_오픈정렬(시즌미반영)'!AA121/'Calc_오픈정렬(시즌미반영)'!$F121*100)</f>
        <v>121.22779569481199</v>
      </c>
      <c r="AB121">
        <f>IF(OR('Calc_오픈정렬(시즌미반영)'!$F121="",'Calc_오픈정렬(시즌미반영)'!AB121=""),"",'Calc_오픈정렬(시즌미반영)'!AB121/'Calc_오픈정렬(시즌미반영)'!$F121*100)</f>
        <v>130.64543713313594</v>
      </c>
      <c r="AC121">
        <f>IF(OR('Calc_오픈정렬(시즌미반영)'!$F121="",'Calc_오픈정렬(시즌미반영)'!AC121=""),"",'Calc_오픈정렬(시즌미반영)'!AC121/'Calc_오픈정렬(시즌미반영)'!$F121*100)</f>
        <v>142.45710184514323</v>
      </c>
      <c r="AD121">
        <f>IF(OR('Calc_오픈정렬(시즌미반영)'!$F121="",'Calc_오픈정렬(시즌미반영)'!AD121=""),"",'Calc_오픈정렬(시즌미반영)'!AD121/'Calc_오픈정렬(시즌미반영)'!$F121*100)</f>
        <v>158.12188986245599</v>
      </c>
      <c r="AE121">
        <f>IF(OR('Calc_오픈정렬(시즌미반영)'!$F121="",'Calc_오픈정렬(시즌미반영)'!AE121=""),"",'Calc_오픈정렬(시즌미반영)'!AE121/'Calc_오픈정렬(시즌미반영)'!$F121*100)</f>
        <v>136.95485345901625</v>
      </c>
      <c r="AF121" t="str">
        <f>IF(OR('Calc_오픈정렬(시즌미반영)'!$F121="",'Calc_오픈정렬(시즌미반영)'!AF121=""),"",'Calc_오픈정렬(시즌미반영)'!AF121/'Calc_오픈정렬(시즌미반영)'!$F121*100)</f>
        <v/>
      </c>
      <c r="AG121" t="str">
        <f>IF(OR('Calc_오픈정렬(시즌미반영)'!$F121="",'Calc_오픈정렬(시즌미반영)'!AG121=""),"",'Calc_오픈정렬(시즌미반영)'!AG121/'Calc_오픈정렬(시즌미반영)'!$F121*100)</f>
        <v/>
      </c>
      <c r="AH121" t="str">
        <f>IF(OR('Calc_오픈정렬(시즌미반영)'!$F121="",'Calc_오픈정렬(시즌미반영)'!AH121=""),"",'Calc_오픈정렬(시즌미반영)'!AH121/'Calc_오픈정렬(시즌미반영)'!$F121*100)</f>
        <v/>
      </c>
      <c r="AI121" t="str">
        <f>IF(OR('Calc_오픈정렬(시즌미반영)'!$F121="",'Calc_오픈정렬(시즌미반영)'!AI121=""),"",'Calc_오픈정렬(시즌미반영)'!AI121/'Calc_오픈정렬(시즌미반영)'!$F121*100)</f>
        <v/>
      </c>
      <c r="AJ121" t="str">
        <f>IF(OR('Calc_오픈정렬(시즌미반영)'!$F121="",'Calc_오픈정렬(시즌미반영)'!AJ121=""),"",'Calc_오픈정렬(시즌미반영)'!AJ121/'Calc_오픈정렬(시즌미반영)'!$F121*100)</f>
        <v/>
      </c>
      <c r="AK121" t="str">
        <f>IF(OR('Calc_오픈정렬(시즌미반영)'!$F121="",'Calc_오픈정렬(시즌미반영)'!AK121=""),"",'Calc_오픈정렬(시즌미반영)'!AK121/'Calc_오픈정렬(시즌미반영)'!$F121*100)</f>
        <v/>
      </c>
      <c r="AL121" t="str">
        <f>IF(OR('Calc_오픈정렬(시즌미반영)'!$F121="",'Calc_오픈정렬(시즌미반영)'!AL121=""),"",'Calc_오픈정렬(시즌미반영)'!AL121/'Calc_오픈정렬(시즌미반영)'!$F121*100)</f>
        <v/>
      </c>
      <c r="AM121" t="str">
        <f>IF(OR('Calc_오픈정렬(시즌미반영)'!$F121="",'Calc_오픈정렬(시즌미반영)'!AM121=""),"",'Calc_오픈정렬(시즌미반영)'!AM121/'Calc_오픈정렬(시즌미반영)'!$F121*100)</f>
        <v/>
      </c>
      <c r="AN121" t="str">
        <f>IF(OR('Calc_오픈정렬(시즌미반영)'!$F121="",'Calc_오픈정렬(시즌미반영)'!AN121=""),"",'Calc_오픈정렬(시즌미반영)'!AN121/'Calc_오픈정렬(시즌미반영)'!$F121*100)</f>
        <v/>
      </c>
      <c r="AO121" t="str">
        <f>IF(OR('Calc_오픈정렬(시즌미반영)'!$F121="",'Calc_오픈정렬(시즌미반영)'!AO121=""),"",'Calc_오픈정렬(시즌미반영)'!AO121/'Calc_오픈정렬(시즌미반영)'!$F121*100)</f>
        <v/>
      </c>
      <c r="AP121" t="str">
        <f>IF(OR('Calc_오픈정렬(시즌미반영)'!$F121="",'Calc_오픈정렬(시즌미반영)'!AP121=""),"",'Calc_오픈정렬(시즌미반영)'!AP121/'Calc_오픈정렬(시즌미반영)'!$F121*100)</f>
        <v/>
      </c>
      <c r="AQ121" t="str">
        <f>IF(OR('Calc_오픈정렬(시즌미반영)'!$F121="",'Calc_오픈정렬(시즌미반영)'!AQ121=""),"",'Calc_오픈정렬(시즌미반영)'!AQ121/'Calc_오픈정렬(시즌미반영)'!$F121*100)</f>
        <v/>
      </c>
      <c r="AR121" t="str">
        <f>IF(OR('Calc_오픈정렬(시즌미반영)'!$F121="",'Calc_오픈정렬(시즌미반영)'!AR121=""),"",'Calc_오픈정렬(시즌미반영)'!AR121/'Calc_오픈정렬(시즌미반영)'!$F121*100)</f>
        <v/>
      </c>
      <c r="AS121" t="str">
        <f>IF(OR('Calc_오픈정렬(시즌미반영)'!$F121="",'Calc_오픈정렬(시즌미반영)'!AS121=""),"",'Calc_오픈정렬(시즌미반영)'!AS121/'Calc_오픈정렬(시즌미반영)'!$F121*100)</f>
        <v/>
      </c>
      <c r="AT121" t="str">
        <f>IF(OR('Calc_오픈정렬(시즌미반영)'!$F121="",'Calc_오픈정렬(시즌미반영)'!AT121=""),"",'Calc_오픈정렬(시즌미반영)'!AT121/'Calc_오픈정렬(시즌미반영)'!$F121*100)</f>
        <v/>
      </c>
      <c r="AU121" t="str">
        <f>IF(OR('Calc_오픈정렬(시즌미반영)'!$F121="",'Calc_오픈정렬(시즌미반영)'!AU121=""),"",'Calc_오픈정렬(시즌미반영)'!AU121/'Calc_오픈정렬(시즌미반영)'!$F121*100)</f>
        <v/>
      </c>
      <c r="AV121" t="str">
        <f>IF(OR('Calc_오픈정렬(시즌미반영)'!$F121="",'Calc_오픈정렬(시즌미반영)'!AV121=""),"",'Calc_오픈정렬(시즌미반영)'!AV121/'Calc_오픈정렬(시즌미반영)'!$F121*100)</f>
        <v/>
      </c>
      <c r="AW121" t="str">
        <f>IF(OR('Calc_오픈정렬(시즌미반영)'!$F121="",'Calc_오픈정렬(시즌미반영)'!AW121=""),"",'Calc_오픈정렬(시즌미반영)'!AW121/'Calc_오픈정렬(시즌미반영)'!$F121*100)</f>
        <v/>
      </c>
      <c r="AX121" t="str">
        <f>IF(OR('Calc_오픈정렬(시즌미반영)'!$F121="",'Calc_오픈정렬(시즌미반영)'!AX121=""),"",'Calc_오픈정렬(시즌미반영)'!AX121/'Calc_오픈정렬(시즌미반영)'!$F121*100)</f>
        <v/>
      </c>
      <c r="AY121" t="str">
        <f>IF(OR('Calc_오픈정렬(시즌미반영)'!$F121="",'Calc_오픈정렬(시즌미반영)'!AY121=""),"",'Calc_오픈정렬(시즌미반영)'!AY121/'Calc_오픈정렬(시즌미반영)'!$F121*100)</f>
        <v/>
      </c>
      <c r="AZ121" t="str">
        <f>IF(OR('Calc_오픈정렬(시즌미반영)'!$F121="",'Calc_오픈정렬(시즌미반영)'!AZ121=""),"",'Calc_오픈정렬(시즌미반영)'!AZ121/'Calc_오픈정렬(시즌미반영)'!$F121*100)</f>
        <v/>
      </c>
      <c r="BA121" t="str">
        <f>IF(OR('Calc_오픈정렬(시즌미반영)'!$F121="",'Calc_오픈정렬(시즌미반영)'!BA121=""),"",'Calc_오픈정렬(시즌미반영)'!BA121/'Calc_오픈정렬(시즌미반영)'!$F121*100)</f>
        <v/>
      </c>
      <c r="BB121" t="str">
        <f>IF(OR('Calc_오픈정렬(시즌미반영)'!$F121="",'Calc_오픈정렬(시즌미반영)'!BB121=""),"",'Calc_오픈정렬(시즌미반영)'!BB121/'Calc_오픈정렬(시즌미반영)'!$F121*100)</f>
        <v/>
      </c>
      <c r="BC121" t="str">
        <f>IF(OR('Calc_오픈정렬(시즌미반영)'!$F121="",'Calc_오픈정렬(시즌미반영)'!BC121=""),"",'Calc_오픈정렬(시즌미반영)'!BC121/'Calc_오픈정렬(시즌미반영)'!$F121*100)</f>
        <v/>
      </c>
      <c r="BD121" t="str">
        <f>IF(OR('Calc_오픈정렬(시즌미반영)'!$F121="",'Calc_오픈정렬(시즌미반영)'!BD121=""),"",'Calc_오픈정렬(시즌미반영)'!BD121/'Calc_오픈정렬(시즌미반영)'!$F121*100)</f>
        <v/>
      </c>
      <c r="BE121" t="str">
        <f>IF(OR('Calc_오픈정렬(시즌미반영)'!$F121="",'Calc_오픈정렬(시즌미반영)'!BE121=""),"",'Calc_오픈정렬(시즌미반영)'!BE121/'Calc_오픈정렬(시즌미반영)'!$F121*100)</f>
        <v/>
      </c>
      <c r="BF121" t="str">
        <f>IF(OR('Calc_오픈정렬(시즌미반영)'!$F121="",'Calc_오픈정렬(시즌미반영)'!BF121=""),"",'Calc_오픈정렬(시즌미반영)'!BF121/'Calc_오픈정렬(시즌미반영)'!$F121*100)</f>
        <v/>
      </c>
      <c r="BG121" t="str">
        <f>IF(OR('Calc_오픈정렬(시즌미반영)'!$F121="",'Calc_오픈정렬(시즌미반영)'!BG121=""),"",'Calc_오픈정렬(시즌미반영)'!BG121/'Calc_오픈정렬(시즌미반영)'!$F121*100)</f>
        <v/>
      </c>
      <c r="BH121" t="str">
        <f>IF(OR('Calc_오픈정렬(시즌미반영)'!$F121="",'Calc_오픈정렬(시즌미반영)'!BH121=""),"",'Calc_오픈정렬(시즌미반영)'!BH121/'Calc_오픈정렬(시즌미반영)'!$F121*100)</f>
        <v/>
      </c>
      <c r="BI121" t="str">
        <f>IF(OR('Calc_오픈정렬(시즌미반영)'!$F121="",'Calc_오픈정렬(시즌미반영)'!BI121=""),"",'Calc_오픈정렬(시즌미반영)'!BI121/'Calc_오픈정렬(시즌미반영)'!$F121*100)</f>
        <v/>
      </c>
      <c r="BJ121" t="str">
        <f>IF(OR('Calc_오픈정렬(시즌미반영)'!$F121="",'Calc_오픈정렬(시즌미반영)'!BJ121=""),"",'Calc_오픈정렬(시즌미반영)'!BJ121/'Calc_오픈정렬(시즌미반영)'!$F121*100)</f>
        <v/>
      </c>
      <c r="BK121" t="str">
        <f>IF(OR('Calc_오픈정렬(시즌미반영)'!$F121="",'Calc_오픈정렬(시즌미반영)'!BK121=""),"",'Calc_오픈정렬(시즌미반영)'!BK121/'Calc_오픈정렬(시즌미반영)'!$F121*100)</f>
        <v/>
      </c>
      <c r="BL121" t="str">
        <f>IF(OR('Calc_오픈정렬(시즌미반영)'!$F121="",'Calc_오픈정렬(시즌미반영)'!BL121=""),"",'Calc_오픈정렬(시즌미반영)'!BL121/'Calc_오픈정렬(시즌미반영)'!$F121*100)</f>
        <v/>
      </c>
      <c r="BM121" t="str">
        <f>IF(OR('Calc_오픈정렬(시즌미반영)'!$F121="",'Calc_오픈정렬(시즌미반영)'!BM121=""),"",'Calc_오픈정렬(시즌미반영)'!BM121/'Calc_오픈정렬(시즌미반영)'!$F121*100)</f>
        <v/>
      </c>
      <c r="BN121" t="str">
        <f>IF(OR('Calc_오픈정렬(시즌미반영)'!$F121="",'Calc_오픈정렬(시즌미반영)'!BN121=""),"",'Calc_오픈정렬(시즌미반영)'!BN121/'Calc_오픈정렬(시즌미반영)'!$F121*100)</f>
        <v/>
      </c>
    </row>
    <row r="122" spans="1:66" x14ac:dyDescent="0.3">
      <c r="A122" t="str">
        <f>'Calc_오픈정렬(시즌미반영)'!A122</f>
        <v>(1112) #봉천은천입구점</v>
      </c>
      <c r="B122" t="str">
        <f>'Calc_오픈정렬(시즌미반영)'!B122</f>
        <v>150-1</v>
      </c>
      <c r="C122">
        <f>'Calc_오픈정렬(시즌미반영)'!C122</f>
        <v>1</v>
      </c>
      <c r="D122" t="str">
        <f>'Calc_오픈정렬(시즌미반영)'!D122</f>
        <v>1</v>
      </c>
      <c r="E122" s="1">
        <f>'Calc_오픈정렬(시즌미반영)'!E122</f>
        <v>45444</v>
      </c>
      <c r="F122">
        <f>'Calc_오픈정렬(시즌미반영)'!F122</f>
        <v>3655466.6666666665</v>
      </c>
      <c r="G122">
        <f>IF(OR('Calc_오픈정렬(시즌미반영)'!$F122="",'Calc_오픈정렬(시즌미반영)'!G122=""),"",'Calc_오픈정렬(시즌미반영)'!G122/'Calc_오픈정렬(시즌미반영)'!$F122*100)</f>
        <v>64.538955354537492</v>
      </c>
      <c r="H122">
        <f>IF(OR('Calc_오픈정렬(시즌미반영)'!$F122="",'Calc_오픈정렬(시즌미반영)'!H122=""),"",'Calc_오픈정렬(시즌미반영)'!H122/'Calc_오픈정렬(시즌미반영)'!$F122*100)</f>
        <v>84.42615625911877</v>
      </c>
      <c r="I122">
        <f>IF(OR('Calc_오픈정렬(시즌미반영)'!$F122="",'Calc_오픈정렬(시즌미반영)'!I122=""),"",'Calc_오픈정렬(시즌미반영)'!I122/'Calc_오픈정렬(시즌미반영)'!$F122*100)</f>
        <v>83.684253720455217</v>
      </c>
      <c r="J122">
        <f>IF(OR('Calc_오픈정렬(시즌미반영)'!$F122="",'Calc_오픈정렬(시즌미반영)'!J122=""),"",'Calc_오픈정렬(시즌미반영)'!J122/'Calc_오픈정렬(시즌미반영)'!$F122*100)</f>
        <v>93.138586956521735</v>
      </c>
      <c r="K122">
        <f>IF(OR('Calc_오픈정렬(시즌미반영)'!$F122="",'Calc_오픈정렬(시즌미반영)'!K122=""),"",'Calc_오픈정렬(시즌미반영)'!K122/'Calc_오픈정렬(시즌미반영)'!$F122*100)</f>
        <v>107.3871097169536</v>
      </c>
      <c r="L122">
        <f>IF(OR('Calc_오픈정렬(시즌미반영)'!$F122="",'Calc_오픈정렬(시즌미반영)'!L122=""),"",'Calc_오픈정렬(시즌미반영)'!L122/'Calc_오픈정렬(시즌미반영)'!$F122*100)</f>
        <v>100.30183104756347</v>
      </c>
      <c r="M122">
        <f>IF(OR('Calc_오픈정렬(시즌미반영)'!$F122="",'Calc_오픈정렬(시즌미반영)'!M122=""),"",'Calc_오픈정렬(시즌미반영)'!M122/'Calc_오픈정렬(시즌미반영)'!$F122*100)</f>
        <v>103.4751604902247</v>
      </c>
      <c r="N122">
        <f>IF(OR('Calc_오픈정렬(시즌미반영)'!$F122="",'Calc_오픈정렬(시즌미반영)'!N122=""),"",'Calc_오픈정렬(시즌미반영)'!N122/'Calc_오픈정렬(시즌미반영)'!$F122*100)</f>
        <v>99.623395097753146</v>
      </c>
      <c r="O122">
        <f>IF(OR('Calc_오픈정렬(시즌미반영)'!$F122="",'Calc_오픈정렬(시즌미반영)'!O122=""),"",'Calc_오픈정렬(시즌미반영)'!O122/'Calc_오픈정렬(시즌미반영)'!$F122*100)</f>
        <v>96.073916690983367</v>
      </c>
      <c r="P122">
        <f>IF(OR('Calc_오픈정렬(시즌미반영)'!$F122="",'Calc_오픈정렬(시즌미반영)'!P122=""),"",'Calc_오픈정렬(시즌미반영)'!P122/'Calc_오픈정렬(시즌미반영)'!$F122*100)</f>
        <v>117.08354610446455</v>
      </c>
      <c r="Q122">
        <f>IF(OR('Calc_오픈정렬(시즌미반영)'!$F122="",'Calc_오픈정렬(시즌미반영)'!Q122=""),"",'Calc_오픈정렬(시즌미반영)'!Q122/'Calc_오픈정렬(시즌미반영)'!$F122*100)</f>
        <v>111.04601327691859</v>
      </c>
      <c r="R122">
        <f>IF(OR('Calc_오픈정렬(시즌미반영)'!$F122="",'Calc_오픈정렬(시즌미반영)'!R122=""),"",'Calc_오픈정렬(시즌미반영)'!R122/'Calc_오픈정렬(시즌미반영)'!$F122*100)</f>
        <v>129.93279471841262</v>
      </c>
      <c r="S122">
        <f>IF(OR('Calc_오픈정렬(시즌미반영)'!$F122="",'Calc_오픈정렬(시즌미반영)'!S122=""),"",'Calc_오픈정렬(시즌미반영)'!S122/'Calc_오픈정렬(시즌미반영)'!$F122*100)</f>
        <v>112.30029909541874</v>
      </c>
      <c r="T122">
        <f>IF(OR('Calc_오픈정렬(시즌미반영)'!$F122="",'Calc_오픈정렬(시즌미반영)'!T122=""),"",'Calc_오픈정렬(시즌미반영)'!T122/'Calc_오픈정렬(시즌미반영)'!$F122*100)</f>
        <v>97.563466588853231</v>
      </c>
      <c r="U122">
        <f>IF(OR('Calc_오픈정렬(시즌미반영)'!$F122="",'Calc_오픈정렬(시즌미반영)'!U122=""),"",'Calc_오픈정렬(시즌미반영)'!U122/'Calc_오픈정렬(시즌미반영)'!$F122*100)</f>
        <v>101.32495622993873</v>
      </c>
      <c r="V122">
        <f>IF(OR('Calc_오픈정렬(시즌미반영)'!$F122="",'Calc_오픈정렬(시즌미반영)'!V122=""),"",'Calc_오픈정렬(시즌미반영)'!V122/'Calc_오픈정렬(시즌미반영)'!$F122*100)</f>
        <v>83.379231105923552</v>
      </c>
      <c r="W122">
        <f>IF(OR('Calc_오픈정렬(시즌미반영)'!$F122="",'Calc_오픈정렬(시즌미반영)'!W122=""),"",'Calc_오픈정렬(시즌미반영)'!W122/'Calc_오픈정렬(시즌미반영)'!$F122*100)</f>
        <v>101.61493288590604</v>
      </c>
      <c r="X122">
        <f>IF(OR('Calc_오픈정렬(시즌미반영)'!$F122="",'Calc_오픈정렬(시즌미반영)'!X122=""),"",'Calc_오픈정렬(시즌미반영)'!X122/'Calc_오픈정렬(시즌미반영)'!$F122*100)</f>
        <v>96.88092719579808</v>
      </c>
      <c r="Y122">
        <f>IF(OR('Calc_오픈정렬(시즌미반영)'!$F122="",'Calc_오픈정렬(시즌미반영)'!Y122=""),"",'Calc_오픈정렬(시즌미반영)'!Y122/'Calc_오픈정렬(시즌미반영)'!$F122*100)</f>
        <v>92.810311496936109</v>
      </c>
      <c r="Z122">
        <f>IF(OR('Calc_오픈정렬(시즌미반영)'!$F122="",'Calc_오픈정렬(시즌미반영)'!Z122=""),"",'Calc_오픈정렬(시즌미반영)'!Z122/'Calc_오픈정렬(시즌미반영)'!$F122*100)</f>
        <v>88.656259118762776</v>
      </c>
      <c r="AA122">
        <f>IF(OR('Calc_오픈정렬(시즌미반영)'!$F122="",'Calc_오픈정렬(시즌미반영)'!AA122=""),"",'Calc_오픈정렬(시즌미반영)'!AA122/'Calc_오픈정렬(시즌미반영)'!$F122*100)</f>
        <v>83.168587686022761</v>
      </c>
      <c r="AB122">
        <f>IF(OR('Calc_오픈정렬(시즌미반영)'!$F122="",'Calc_오픈정렬(시즌미반영)'!AB122=""),"",'Calc_오픈정렬(시즌미반영)'!AB122/'Calc_오픈정렬(시즌미반영)'!$F122*100)</f>
        <v>91.605266997373803</v>
      </c>
      <c r="AC122">
        <f>IF(OR('Calc_오픈정렬(시즌미반영)'!$F122="",'Calc_오픈정렬(시즌미반영)'!AC122=""),"",'Calc_오픈정렬(시즌미반영)'!AC122/'Calc_오픈정렬(시즌미반영)'!$F122*100)</f>
        <v>88.652155675517946</v>
      </c>
      <c r="AD122">
        <f>IF(OR('Calc_오픈정렬(시즌미반영)'!$F122="",'Calc_오픈정렬(시즌미반영)'!AD122=""),"",'Calc_오픈정렬(시즌미반영)'!AD122/'Calc_오픈정렬(시즌미반영)'!$F122*100)</f>
        <v>106.05759410563176</v>
      </c>
      <c r="AE122">
        <f>IF(OR('Calc_오픈정렬(시즌미반영)'!$F122="",'Calc_오픈정렬(시즌미반영)'!AE122=""),"",'Calc_오픈정렬(시즌미반영)'!AE122/'Calc_오픈정렬(시즌미반영)'!$F122*100)</f>
        <v>84.633516924423702</v>
      </c>
      <c r="AF122" t="str">
        <f>IF(OR('Calc_오픈정렬(시즌미반영)'!$F122="",'Calc_오픈정렬(시즌미반영)'!AF122=""),"",'Calc_오픈정렬(시즌미반영)'!AF122/'Calc_오픈정렬(시즌미반영)'!$F122*100)</f>
        <v/>
      </c>
      <c r="AG122" t="str">
        <f>IF(OR('Calc_오픈정렬(시즌미반영)'!$F122="",'Calc_오픈정렬(시즌미반영)'!AG122=""),"",'Calc_오픈정렬(시즌미반영)'!AG122/'Calc_오픈정렬(시즌미반영)'!$F122*100)</f>
        <v/>
      </c>
      <c r="AH122" t="str">
        <f>IF(OR('Calc_오픈정렬(시즌미반영)'!$F122="",'Calc_오픈정렬(시즌미반영)'!AH122=""),"",'Calc_오픈정렬(시즌미반영)'!AH122/'Calc_오픈정렬(시즌미반영)'!$F122*100)</f>
        <v/>
      </c>
      <c r="AI122" t="str">
        <f>IF(OR('Calc_오픈정렬(시즌미반영)'!$F122="",'Calc_오픈정렬(시즌미반영)'!AI122=""),"",'Calc_오픈정렬(시즌미반영)'!AI122/'Calc_오픈정렬(시즌미반영)'!$F122*100)</f>
        <v/>
      </c>
      <c r="AJ122" t="str">
        <f>IF(OR('Calc_오픈정렬(시즌미반영)'!$F122="",'Calc_오픈정렬(시즌미반영)'!AJ122=""),"",'Calc_오픈정렬(시즌미반영)'!AJ122/'Calc_오픈정렬(시즌미반영)'!$F122*100)</f>
        <v/>
      </c>
      <c r="AK122" t="str">
        <f>IF(OR('Calc_오픈정렬(시즌미반영)'!$F122="",'Calc_오픈정렬(시즌미반영)'!AK122=""),"",'Calc_오픈정렬(시즌미반영)'!AK122/'Calc_오픈정렬(시즌미반영)'!$F122*100)</f>
        <v/>
      </c>
      <c r="AL122" t="str">
        <f>IF(OR('Calc_오픈정렬(시즌미반영)'!$F122="",'Calc_오픈정렬(시즌미반영)'!AL122=""),"",'Calc_오픈정렬(시즌미반영)'!AL122/'Calc_오픈정렬(시즌미반영)'!$F122*100)</f>
        <v/>
      </c>
      <c r="AM122" t="str">
        <f>IF(OR('Calc_오픈정렬(시즌미반영)'!$F122="",'Calc_오픈정렬(시즌미반영)'!AM122=""),"",'Calc_오픈정렬(시즌미반영)'!AM122/'Calc_오픈정렬(시즌미반영)'!$F122*100)</f>
        <v/>
      </c>
      <c r="AN122" t="str">
        <f>IF(OR('Calc_오픈정렬(시즌미반영)'!$F122="",'Calc_오픈정렬(시즌미반영)'!AN122=""),"",'Calc_오픈정렬(시즌미반영)'!AN122/'Calc_오픈정렬(시즌미반영)'!$F122*100)</f>
        <v/>
      </c>
      <c r="AO122" t="str">
        <f>IF(OR('Calc_오픈정렬(시즌미반영)'!$F122="",'Calc_오픈정렬(시즌미반영)'!AO122=""),"",'Calc_오픈정렬(시즌미반영)'!AO122/'Calc_오픈정렬(시즌미반영)'!$F122*100)</f>
        <v/>
      </c>
      <c r="AP122" t="str">
        <f>IF(OR('Calc_오픈정렬(시즌미반영)'!$F122="",'Calc_오픈정렬(시즌미반영)'!AP122=""),"",'Calc_오픈정렬(시즌미반영)'!AP122/'Calc_오픈정렬(시즌미반영)'!$F122*100)</f>
        <v/>
      </c>
      <c r="AQ122" t="str">
        <f>IF(OR('Calc_오픈정렬(시즌미반영)'!$F122="",'Calc_오픈정렬(시즌미반영)'!AQ122=""),"",'Calc_오픈정렬(시즌미반영)'!AQ122/'Calc_오픈정렬(시즌미반영)'!$F122*100)</f>
        <v/>
      </c>
      <c r="AR122" t="str">
        <f>IF(OR('Calc_오픈정렬(시즌미반영)'!$F122="",'Calc_오픈정렬(시즌미반영)'!AR122=""),"",'Calc_오픈정렬(시즌미반영)'!AR122/'Calc_오픈정렬(시즌미반영)'!$F122*100)</f>
        <v/>
      </c>
      <c r="AS122" t="str">
        <f>IF(OR('Calc_오픈정렬(시즌미반영)'!$F122="",'Calc_오픈정렬(시즌미반영)'!AS122=""),"",'Calc_오픈정렬(시즌미반영)'!AS122/'Calc_오픈정렬(시즌미반영)'!$F122*100)</f>
        <v/>
      </c>
      <c r="AT122" t="str">
        <f>IF(OR('Calc_오픈정렬(시즌미반영)'!$F122="",'Calc_오픈정렬(시즌미반영)'!AT122=""),"",'Calc_오픈정렬(시즌미반영)'!AT122/'Calc_오픈정렬(시즌미반영)'!$F122*100)</f>
        <v/>
      </c>
      <c r="AU122" t="str">
        <f>IF(OR('Calc_오픈정렬(시즌미반영)'!$F122="",'Calc_오픈정렬(시즌미반영)'!AU122=""),"",'Calc_오픈정렬(시즌미반영)'!AU122/'Calc_오픈정렬(시즌미반영)'!$F122*100)</f>
        <v/>
      </c>
      <c r="AV122" t="str">
        <f>IF(OR('Calc_오픈정렬(시즌미반영)'!$F122="",'Calc_오픈정렬(시즌미반영)'!AV122=""),"",'Calc_오픈정렬(시즌미반영)'!AV122/'Calc_오픈정렬(시즌미반영)'!$F122*100)</f>
        <v/>
      </c>
      <c r="AW122" t="str">
        <f>IF(OR('Calc_오픈정렬(시즌미반영)'!$F122="",'Calc_오픈정렬(시즌미반영)'!AW122=""),"",'Calc_오픈정렬(시즌미반영)'!AW122/'Calc_오픈정렬(시즌미반영)'!$F122*100)</f>
        <v/>
      </c>
      <c r="AX122" t="str">
        <f>IF(OR('Calc_오픈정렬(시즌미반영)'!$F122="",'Calc_오픈정렬(시즌미반영)'!AX122=""),"",'Calc_오픈정렬(시즌미반영)'!AX122/'Calc_오픈정렬(시즌미반영)'!$F122*100)</f>
        <v/>
      </c>
      <c r="AY122" t="str">
        <f>IF(OR('Calc_오픈정렬(시즌미반영)'!$F122="",'Calc_오픈정렬(시즌미반영)'!AY122=""),"",'Calc_오픈정렬(시즌미반영)'!AY122/'Calc_오픈정렬(시즌미반영)'!$F122*100)</f>
        <v/>
      </c>
      <c r="AZ122" t="str">
        <f>IF(OR('Calc_오픈정렬(시즌미반영)'!$F122="",'Calc_오픈정렬(시즌미반영)'!AZ122=""),"",'Calc_오픈정렬(시즌미반영)'!AZ122/'Calc_오픈정렬(시즌미반영)'!$F122*100)</f>
        <v/>
      </c>
      <c r="BA122" t="str">
        <f>IF(OR('Calc_오픈정렬(시즌미반영)'!$F122="",'Calc_오픈정렬(시즌미반영)'!BA122=""),"",'Calc_오픈정렬(시즌미반영)'!BA122/'Calc_오픈정렬(시즌미반영)'!$F122*100)</f>
        <v/>
      </c>
      <c r="BB122" t="str">
        <f>IF(OR('Calc_오픈정렬(시즌미반영)'!$F122="",'Calc_오픈정렬(시즌미반영)'!BB122=""),"",'Calc_오픈정렬(시즌미반영)'!BB122/'Calc_오픈정렬(시즌미반영)'!$F122*100)</f>
        <v/>
      </c>
      <c r="BC122" t="str">
        <f>IF(OR('Calc_오픈정렬(시즌미반영)'!$F122="",'Calc_오픈정렬(시즌미반영)'!BC122=""),"",'Calc_오픈정렬(시즌미반영)'!BC122/'Calc_오픈정렬(시즌미반영)'!$F122*100)</f>
        <v/>
      </c>
      <c r="BD122" t="str">
        <f>IF(OR('Calc_오픈정렬(시즌미반영)'!$F122="",'Calc_오픈정렬(시즌미반영)'!BD122=""),"",'Calc_오픈정렬(시즌미반영)'!BD122/'Calc_오픈정렬(시즌미반영)'!$F122*100)</f>
        <v/>
      </c>
      <c r="BE122" t="str">
        <f>IF(OR('Calc_오픈정렬(시즌미반영)'!$F122="",'Calc_오픈정렬(시즌미반영)'!BE122=""),"",'Calc_오픈정렬(시즌미반영)'!BE122/'Calc_오픈정렬(시즌미반영)'!$F122*100)</f>
        <v/>
      </c>
      <c r="BF122" t="str">
        <f>IF(OR('Calc_오픈정렬(시즌미반영)'!$F122="",'Calc_오픈정렬(시즌미반영)'!BF122=""),"",'Calc_오픈정렬(시즌미반영)'!BF122/'Calc_오픈정렬(시즌미반영)'!$F122*100)</f>
        <v/>
      </c>
      <c r="BG122" t="str">
        <f>IF(OR('Calc_오픈정렬(시즌미반영)'!$F122="",'Calc_오픈정렬(시즌미반영)'!BG122=""),"",'Calc_오픈정렬(시즌미반영)'!BG122/'Calc_오픈정렬(시즌미반영)'!$F122*100)</f>
        <v/>
      </c>
      <c r="BH122" t="str">
        <f>IF(OR('Calc_오픈정렬(시즌미반영)'!$F122="",'Calc_오픈정렬(시즌미반영)'!BH122=""),"",'Calc_오픈정렬(시즌미반영)'!BH122/'Calc_오픈정렬(시즌미반영)'!$F122*100)</f>
        <v/>
      </c>
      <c r="BI122" t="str">
        <f>IF(OR('Calc_오픈정렬(시즌미반영)'!$F122="",'Calc_오픈정렬(시즌미반영)'!BI122=""),"",'Calc_오픈정렬(시즌미반영)'!BI122/'Calc_오픈정렬(시즌미반영)'!$F122*100)</f>
        <v/>
      </c>
      <c r="BJ122" t="str">
        <f>IF(OR('Calc_오픈정렬(시즌미반영)'!$F122="",'Calc_오픈정렬(시즌미반영)'!BJ122=""),"",'Calc_오픈정렬(시즌미반영)'!BJ122/'Calc_오픈정렬(시즌미반영)'!$F122*100)</f>
        <v/>
      </c>
      <c r="BK122" t="str">
        <f>IF(OR('Calc_오픈정렬(시즌미반영)'!$F122="",'Calc_오픈정렬(시즌미반영)'!BK122=""),"",'Calc_오픈정렬(시즌미반영)'!BK122/'Calc_오픈정렬(시즌미반영)'!$F122*100)</f>
        <v/>
      </c>
      <c r="BL122" t="str">
        <f>IF(OR('Calc_오픈정렬(시즌미반영)'!$F122="",'Calc_오픈정렬(시즌미반영)'!BL122=""),"",'Calc_오픈정렬(시즌미반영)'!BL122/'Calc_오픈정렬(시즌미반영)'!$F122*100)</f>
        <v/>
      </c>
      <c r="BM122" t="str">
        <f>IF(OR('Calc_오픈정렬(시즌미반영)'!$F122="",'Calc_오픈정렬(시즌미반영)'!BM122=""),"",'Calc_오픈정렬(시즌미반영)'!BM122/'Calc_오픈정렬(시즌미반영)'!$F122*100)</f>
        <v/>
      </c>
      <c r="BN122" t="str">
        <f>IF(OR('Calc_오픈정렬(시즌미반영)'!$F122="",'Calc_오픈정렬(시즌미반영)'!BN122=""),"",'Calc_오픈정렬(시즌미반영)'!BN122/'Calc_오픈정렬(시즌미반영)'!$F122*100)</f>
        <v/>
      </c>
    </row>
    <row r="123" spans="1:66" x14ac:dyDescent="0.3">
      <c r="A123" t="str">
        <f>'Calc_오픈정렬(시즌미반영)'!A123</f>
        <v>(1113) #우송대삼거리점</v>
      </c>
      <c r="B123" t="str">
        <f>'Calc_오픈정렬(시즌미반영)'!B123</f>
        <v>150-0</v>
      </c>
      <c r="C123">
        <f>'Calc_오픈정렬(시즌미반영)'!C123</f>
        <v>0</v>
      </c>
      <c r="D123" t="str">
        <f>'Calc_오픈정렬(시즌미반영)'!D123</f>
        <v>0</v>
      </c>
      <c r="E123" s="1">
        <f>'Calc_오픈정렬(시즌미반영)'!E123</f>
        <v>45474</v>
      </c>
      <c r="F123">
        <f>'Calc_오픈정렬(시즌미반영)'!F123</f>
        <v>7603093.333333333</v>
      </c>
      <c r="G123">
        <f>IF(OR('Calc_오픈정렬(시즌미반영)'!$F123="",'Calc_오픈정렬(시즌미반영)'!G123=""),"",'Calc_오픈정렬(시즌미반영)'!G123/'Calc_오픈정렬(시즌미반영)'!$F123*100)</f>
        <v>74.313042761542675</v>
      </c>
      <c r="H123">
        <f>IF(OR('Calc_오픈정렬(시즌미반영)'!$F123="",'Calc_오픈정렬(시즌미반영)'!H123=""),"",'Calc_오픈정렬(시즌미반영)'!H123/'Calc_오픈정렬(시즌미반영)'!$F123*100)</f>
        <v>85.319747050323386</v>
      </c>
      <c r="I123">
        <f>IF(OR('Calc_오픈정렬(시즌미반영)'!$F123="",'Calc_오픈정렬(시즌미반영)'!I123=""),"",'Calc_오픈정렬(시즌미반영)'!I123/'Calc_오픈정렬(시즌미반영)'!$F123*100)</f>
        <v>100.90892829585152</v>
      </c>
      <c r="J123">
        <f>IF(OR('Calc_오픈정렬(시즌미반영)'!$F123="",'Calc_오픈정렬(시즌미반영)'!J123=""),"",'Calc_오픈정렬(시즌미반영)'!J123/'Calc_오픈정렬(시즌미반영)'!$F123*100)</f>
        <v>110.19278118379887</v>
      </c>
      <c r="K123">
        <f>IF(OR('Calc_오픈정렬(시즌미반영)'!$F123="",'Calc_오픈정렬(시즌미반영)'!K123=""),"",'Calc_오픈정렬(시즌미반영)'!K123/'Calc_오픈정렬(시즌미반영)'!$F123*100)</f>
        <v>103.8981063847697</v>
      </c>
      <c r="L123">
        <f>IF(OR('Calc_오픈정렬(시즌미반영)'!$F123="",'Calc_오픈정렬(시즌미반영)'!L123=""),"",'Calc_오픈정렬(시즌미반영)'!L123/'Calc_오픈정렬(시즌미반영)'!$F123*100)</f>
        <v>95.367631069459449</v>
      </c>
      <c r="M123">
        <f>IF(OR('Calc_오픈정렬(시즌미반영)'!$F123="",'Calc_오픈정렬(시즌미반영)'!M123=""),"",'Calc_오픈정렬(시즌미반영)'!M123/'Calc_오픈정렬(시즌미반영)'!$F123*100)</f>
        <v>80.455542656322336</v>
      </c>
      <c r="N123">
        <f>IF(OR('Calc_오픈정렬(시즌미반영)'!$F123="",'Calc_오픈정렬(시즌미반영)'!N123=""),"",'Calc_오픈정렬(시즌미반영)'!N123/'Calc_오픈정렬(시즌미반영)'!$F123*100)</f>
        <v>97.412456684296927</v>
      </c>
      <c r="O123">
        <f>IF(OR('Calc_오픈정렬(시즌미반영)'!$F123="",'Calc_오픈정렬(시즌미반영)'!O123=""),"",'Calc_오픈정렬(시즌미반영)'!O123/'Calc_오픈정렬(시즌미반영)'!$F123*100)</f>
        <v>112.67348202135273</v>
      </c>
      <c r="P123">
        <f>IF(OR('Calc_오픈정렬(시즌미반영)'!$F123="",'Calc_오픈정렬(시즌미반영)'!P123=""),"",'Calc_오픈정렬(시즌미반영)'!P123/'Calc_오픈정렬(시즌미반영)'!$F123*100)</f>
        <v>99.222246383927953</v>
      </c>
      <c r="Q123">
        <f>IF(OR('Calc_오픈정렬(시즌미반영)'!$F123="",'Calc_오픈정렬(시즌미반영)'!Q123=""),"",'Calc_오픈정렬(시즌미반영)'!Q123/'Calc_오픈정렬(시즌미반영)'!$F123*100)</f>
        <v>114.73185475385456</v>
      </c>
      <c r="R123">
        <f>IF(OR('Calc_오픈정렬(시즌미반영)'!$F123="",'Calc_오픈정렬(시즌미반영)'!R123=""),"",'Calc_오픈정렬(시즌미반영)'!R123/'Calc_오픈정렬(시즌미반영)'!$F123*100)</f>
        <v>107.41641121508438</v>
      </c>
      <c r="S123">
        <f>IF(OR('Calc_오픈정렬(시즌미반영)'!$F123="",'Calc_오픈정렬(시즌미반영)'!S123=""),"",'Calc_오픈정렬(시즌미반영)'!S123/'Calc_오픈정렬(시즌미반영)'!$F123*100)</f>
        <v>92.841159387757969</v>
      </c>
      <c r="T123">
        <f>IF(OR('Calc_오픈정렬(시즌미반영)'!$F123="",'Calc_오픈정렬(시즌미반영)'!T123=""),"",'Calc_오픈정렬(시즌미반영)'!T123/'Calc_오픈정렬(시즌미반영)'!$F123*100)</f>
        <v>96.263845241936622</v>
      </c>
      <c r="U123">
        <f>IF(OR('Calc_오픈정렬(시즌미반영)'!$F123="",'Calc_오픈정렬(시즌미반영)'!U123=""),"",'Calc_오픈정렬(시즌미반영)'!U123/'Calc_오픈정렬(시즌미반영)'!$F123*100)</f>
        <v>105.44773881507878</v>
      </c>
      <c r="V123">
        <f>IF(OR('Calc_오픈정렬(시즌미반영)'!$F123="",'Calc_오픈정렬(시즌미반영)'!V123=""),"",'Calc_오픈정렬(시즌미반영)'!V123/'Calc_오픈정렬(시즌미반영)'!$F123*100)</f>
        <v>122.10359116990979</v>
      </c>
      <c r="W123">
        <f>IF(OR('Calc_오픈정렬(시즌미반영)'!$F123="",'Calc_오픈정렬(시즌미반영)'!W123=""),"",'Calc_오픈정렬(시즌미반영)'!W123/'Calc_오픈정렬(시즌미반영)'!$F123*100)</f>
        <v>107.83203152401128</v>
      </c>
      <c r="X123">
        <f>IF(OR('Calc_오픈정렬(시즌미반영)'!$F123="",'Calc_오픈정렬(시즌미반영)'!X123=""),"",'Calc_오픈정렬(시즌미반영)'!X123/'Calc_오픈정렬(시즌미반영)'!$F123*100)</f>
        <v>101.97993974382358</v>
      </c>
      <c r="Y123">
        <f>IF(OR('Calc_오픈정렬(시즌미반영)'!$F123="",'Calc_오픈정렬(시즌미반영)'!Y123=""),"",'Calc_오픈정렬(시즌미반영)'!Y123/'Calc_오픈정렬(시즌미반영)'!$F123*100)</f>
        <v>75.439426408900246</v>
      </c>
      <c r="Z123">
        <f>IF(OR('Calc_오픈정렬(시즌미반영)'!$F123="",'Calc_오픈정렬(시즌미반영)'!Z123=""),"",'Calc_오픈정렬(시즌미반영)'!Z123/'Calc_오픈정렬(시즌미반영)'!$F123*100)</f>
        <v>95.306866328091019</v>
      </c>
      <c r="AA123">
        <f>IF(OR('Calc_오픈정렬(시즌미반영)'!$F123="",'Calc_오픈정렬(시즌미반영)'!AA123=""),"",'Calc_오픈정렬(시즌미반영)'!AA123/'Calc_오픈정렬(시즌미반영)'!$F123*100)</f>
        <v>106.40287637312534</v>
      </c>
      <c r="AB123">
        <f>IF(OR('Calc_오픈정렬(시즌미반영)'!$F123="",'Calc_오픈정렬(시즌미반영)'!AB123=""),"",'Calc_오픈정렬(시즌미반영)'!AB123/'Calc_오픈정렬(시즌미반영)'!$F123*100)</f>
        <v>108.81084365661695</v>
      </c>
      <c r="AC123">
        <f>IF(OR('Calc_오픈정렬(시즌미반영)'!$F123="",'Calc_오픈정렬(시즌미반영)'!AC123=""),"",'Calc_오픈정렬(시즌미반영)'!AC123/'Calc_오픈정렬(시즌미반영)'!$F123*100)</f>
        <v>129.27185777017073</v>
      </c>
      <c r="AD123">
        <f>IF(OR('Calc_오픈정렬(시즌미반영)'!$F123="",'Calc_오픈정렬(시즌미반영)'!AD123=""),"",'Calc_오픈정렬(시즌미반영)'!AD123/'Calc_오픈정렬(시즌미반영)'!$F123*100)</f>
        <v>108.0093277823763</v>
      </c>
      <c r="AE123" t="str">
        <f>IF(OR('Calc_오픈정렬(시즌미반영)'!$F123="",'Calc_오픈정렬(시즌미반영)'!AE123=""),"",'Calc_오픈정렬(시즌미반영)'!AE123/'Calc_오픈정렬(시즌미반영)'!$F123*100)</f>
        <v/>
      </c>
      <c r="AF123" t="str">
        <f>IF(OR('Calc_오픈정렬(시즌미반영)'!$F123="",'Calc_오픈정렬(시즌미반영)'!AF123=""),"",'Calc_오픈정렬(시즌미반영)'!AF123/'Calc_오픈정렬(시즌미반영)'!$F123*100)</f>
        <v/>
      </c>
      <c r="AG123" t="str">
        <f>IF(OR('Calc_오픈정렬(시즌미반영)'!$F123="",'Calc_오픈정렬(시즌미반영)'!AG123=""),"",'Calc_오픈정렬(시즌미반영)'!AG123/'Calc_오픈정렬(시즌미반영)'!$F123*100)</f>
        <v/>
      </c>
      <c r="AH123" t="str">
        <f>IF(OR('Calc_오픈정렬(시즌미반영)'!$F123="",'Calc_오픈정렬(시즌미반영)'!AH123=""),"",'Calc_오픈정렬(시즌미반영)'!AH123/'Calc_오픈정렬(시즌미반영)'!$F123*100)</f>
        <v/>
      </c>
      <c r="AI123" t="str">
        <f>IF(OR('Calc_오픈정렬(시즌미반영)'!$F123="",'Calc_오픈정렬(시즌미반영)'!AI123=""),"",'Calc_오픈정렬(시즌미반영)'!AI123/'Calc_오픈정렬(시즌미반영)'!$F123*100)</f>
        <v/>
      </c>
      <c r="AJ123" t="str">
        <f>IF(OR('Calc_오픈정렬(시즌미반영)'!$F123="",'Calc_오픈정렬(시즌미반영)'!AJ123=""),"",'Calc_오픈정렬(시즌미반영)'!AJ123/'Calc_오픈정렬(시즌미반영)'!$F123*100)</f>
        <v/>
      </c>
      <c r="AK123" t="str">
        <f>IF(OR('Calc_오픈정렬(시즌미반영)'!$F123="",'Calc_오픈정렬(시즌미반영)'!AK123=""),"",'Calc_오픈정렬(시즌미반영)'!AK123/'Calc_오픈정렬(시즌미반영)'!$F123*100)</f>
        <v/>
      </c>
      <c r="AL123" t="str">
        <f>IF(OR('Calc_오픈정렬(시즌미반영)'!$F123="",'Calc_오픈정렬(시즌미반영)'!AL123=""),"",'Calc_오픈정렬(시즌미반영)'!AL123/'Calc_오픈정렬(시즌미반영)'!$F123*100)</f>
        <v/>
      </c>
      <c r="AM123" t="str">
        <f>IF(OR('Calc_오픈정렬(시즌미반영)'!$F123="",'Calc_오픈정렬(시즌미반영)'!AM123=""),"",'Calc_오픈정렬(시즌미반영)'!AM123/'Calc_오픈정렬(시즌미반영)'!$F123*100)</f>
        <v/>
      </c>
      <c r="AN123" t="str">
        <f>IF(OR('Calc_오픈정렬(시즌미반영)'!$F123="",'Calc_오픈정렬(시즌미반영)'!AN123=""),"",'Calc_오픈정렬(시즌미반영)'!AN123/'Calc_오픈정렬(시즌미반영)'!$F123*100)</f>
        <v/>
      </c>
      <c r="AO123" t="str">
        <f>IF(OR('Calc_오픈정렬(시즌미반영)'!$F123="",'Calc_오픈정렬(시즌미반영)'!AO123=""),"",'Calc_오픈정렬(시즌미반영)'!AO123/'Calc_오픈정렬(시즌미반영)'!$F123*100)</f>
        <v/>
      </c>
      <c r="AP123" t="str">
        <f>IF(OR('Calc_오픈정렬(시즌미반영)'!$F123="",'Calc_오픈정렬(시즌미반영)'!AP123=""),"",'Calc_오픈정렬(시즌미반영)'!AP123/'Calc_오픈정렬(시즌미반영)'!$F123*100)</f>
        <v/>
      </c>
      <c r="AQ123" t="str">
        <f>IF(OR('Calc_오픈정렬(시즌미반영)'!$F123="",'Calc_오픈정렬(시즌미반영)'!AQ123=""),"",'Calc_오픈정렬(시즌미반영)'!AQ123/'Calc_오픈정렬(시즌미반영)'!$F123*100)</f>
        <v/>
      </c>
      <c r="AR123" t="str">
        <f>IF(OR('Calc_오픈정렬(시즌미반영)'!$F123="",'Calc_오픈정렬(시즌미반영)'!AR123=""),"",'Calc_오픈정렬(시즌미반영)'!AR123/'Calc_오픈정렬(시즌미반영)'!$F123*100)</f>
        <v/>
      </c>
      <c r="AS123" t="str">
        <f>IF(OR('Calc_오픈정렬(시즌미반영)'!$F123="",'Calc_오픈정렬(시즌미반영)'!AS123=""),"",'Calc_오픈정렬(시즌미반영)'!AS123/'Calc_오픈정렬(시즌미반영)'!$F123*100)</f>
        <v/>
      </c>
      <c r="AT123" t="str">
        <f>IF(OR('Calc_오픈정렬(시즌미반영)'!$F123="",'Calc_오픈정렬(시즌미반영)'!AT123=""),"",'Calc_오픈정렬(시즌미반영)'!AT123/'Calc_오픈정렬(시즌미반영)'!$F123*100)</f>
        <v/>
      </c>
      <c r="AU123" t="str">
        <f>IF(OR('Calc_오픈정렬(시즌미반영)'!$F123="",'Calc_오픈정렬(시즌미반영)'!AU123=""),"",'Calc_오픈정렬(시즌미반영)'!AU123/'Calc_오픈정렬(시즌미반영)'!$F123*100)</f>
        <v/>
      </c>
      <c r="AV123" t="str">
        <f>IF(OR('Calc_오픈정렬(시즌미반영)'!$F123="",'Calc_오픈정렬(시즌미반영)'!AV123=""),"",'Calc_오픈정렬(시즌미반영)'!AV123/'Calc_오픈정렬(시즌미반영)'!$F123*100)</f>
        <v/>
      </c>
      <c r="AW123" t="str">
        <f>IF(OR('Calc_오픈정렬(시즌미반영)'!$F123="",'Calc_오픈정렬(시즌미반영)'!AW123=""),"",'Calc_오픈정렬(시즌미반영)'!AW123/'Calc_오픈정렬(시즌미반영)'!$F123*100)</f>
        <v/>
      </c>
      <c r="AX123" t="str">
        <f>IF(OR('Calc_오픈정렬(시즌미반영)'!$F123="",'Calc_오픈정렬(시즌미반영)'!AX123=""),"",'Calc_오픈정렬(시즌미반영)'!AX123/'Calc_오픈정렬(시즌미반영)'!$F123*100)</f>
        <v/>
      </c>
      <c r="AY123" t="str">
        <f>IF(OR('Calc_오픈정렬(시즌미반영)'!$F123="",'Calc_오픈정렬(시즌미반영)'!AY123=""),"",'Calc_오픈정렬(시즌미반영)'!AY123/'Calc_오픈정렬(시즌미반영)'!$F123*100)</f>
        <v/>
      </c>
      <c r="AZ123" t="str">
        <f>IF(OR('Calc_오픈정렬(시즌미반영)'!$F123="",'Calc_오픈정렬(시즌미반영)'!AZ123=""),"",'Calc_오픈정렬(시즌미반영)'!AZ123/'Calc_오픈정렬(시즌미반영)'!$F123*100)</f>
        <v/>
      </c>
      <c r="BA123" t="str">
        <f>IF(OR('Calc_오픈정렬(시즌미반영)'!$F123="",'Calc_오픈정렬(시즌미반영)'!BA123=""),"",'Calc_오픈정렬(시즌미반영)'!BA123/'Calc_오픈정렬(시즌미반영)'!$F123*100)</f>
        <v/>
      </c>
      <c r="BB123" t="str">
        <f>IF(OR('Calc_오픈정렬(시즌미반영)'!$F123="",'Calc_오픈정렬(시즌미반영)'!BB123=""),"",'Calc_오픈정렬(시즌미반영)'!BB123/'Calc_오픈정렬(시즌미반영)'!$F123*100)</f>
        <v/>
      </c>
      <c r="BC123" t="str">
        <f>IF(OR('Calc_오픈정렬(시즌미반영)'!$F123="",'Calc_오픈정렬(시즌미반영)'!BC123=""),"",'Calc_오픈정렬(시즌미반영)'!BC123/'Calc_오픈정렬(시즌미반영)'!$F123*100)</f>
        <v/>
      </c>
      <c r="BD123" t="str">
        <f>IF(OR('Calc_오픈정렬(시즌미반영)'!$F123="",'Calc_오픈정렬(시즌미반영)'!BD123=""),"",'Calc_오픈정렬(시즌미반영)'!BD123/'Calc_오픈정렬(시즌미반영)'!$F123*100)</f>
        <v/>
      </c>
      <c r="BE123" t="str">
        <f>IF(OR('Calc_오픈정렬(시즌미반영)'!$F123="",'Calc_오픈정렬(시즌미반영)'!BE123=""),"",'Calc_오픈정렬(시즌미반영)'!BE123/'Calc_오픈정렬(시즌미반영)'!$F123*100)</f>
        <v/>
      </c>
      <c r="BF123" t="str">
        <f>IF(OR('Calc_오픈정렬(시즌미반영)'!$F123="",'Calc_오픈정렬(시즌미반영)'!BF123=""),"",'Calc_오픈정렬(시즌미반영)'!BF123/'Calc_오픈정렬(시즌미반영)'!$F123*100)</f>
        <v/>
      </c>
      <c r="BG123" t="str">
        <f>IF(OR('Calc_오픈정렬(시즌미반영)'!$F123="",'Calc_오픈정렬(시즌미반영)'!BG123=""),"",'Calc_오픈정렬(시즌미반영)'!BG123/'Calc_오픈정렬(시즌미반영)'!$F123*100)</f>
        <v/>
      </c>
      <c r="BH123" t="str">
        <f>IF(OR('Calc_오픈정렬(시즌미반영)'!$F123="",'Calc_오픈정렬(시즌미반영)'!BH123=""),"",'Calc_오픈정렬(시즌미반영)'!BH123/'Calc_오픈정렬(시즌미반영)'!$F123*100)</f>
        <v/>
      </c>
      <c r="BI123" t="str">
        <f>IF(OR('Calc_오픈정렬(시즌미반영)'!$F123="",'Calc_오픈정렬(시즌미반영)'!BI123=""),"",'Calc_오픈정렬(시즌미반영)'!BI123/'Calc_오픈정렬(시즌미반영)'!$F123*100)</f>
        <v/>
      </c>
      <c r="BJ123" t="str">
        <f>IF(OR('Calc_오픈정렬(시즌미반영)'!$F123="",'Calc_오픈정렬(시즌미반영)'!BJ123=""),"",'Calc_오픈정렬(시즌미반영)'!BJ123/'Calc_오픈정렬(시즌미반영)'!$F123*100)</f>
        <v/>
      </c>
      <c r="BK123" t="str">
        <f>IF(OR('Calc_오픈정렬(시즌미반영)'!$F123="",'Calc_오픈정렬(시즌미반영)'!BK123=""),"",'Calc_오픈정렬(시즌미반영)'!BK123/'Calc_오픈정렬(시즌미반영)'!$F123*100)</f>
        <v/>
      </c>
      <c r="BL123" t="str">
        <f>IF(OR('Calc_오픈정렬(시즌미반영)'!$F123="",'Calc_오픈정렬(시즌미반영)'!BL123=""),"",'Calc_오픈정렬(시즌미반영)'!BL123/'Calc_오픈정렬(시즌미반영)'!$F123*100)</f>
        <v/>
      </c>
      <c r="BM123" t="str">
        <f>IF(OR('Calc_오픈정렬(시즌미반영)'!$F123="",'Calc_오픈정렬(시즌미반영)'!BM123=""),"",'Calc_오픈정렬(시즌미반영)'!BM123/'Calc_오픈정렬(시즌미반영)'!$F123*100)</f>
        <v/>
      </c>
      <c r="BN123" t="str">
        <f>IF(OR('Calc_오픈정렬(시즌미반영)'!$F123="",'Calc_오픈정렬(시즌미반영)'!BN123=""),"",'Calc_오픈정렬(시즌미반영)'!BN123/'Calc_오픈정렬(시즌미반영)'!$F123*100)</f>
        <v/>
      </c>
    </row>
    <row r="124" spans="1:66" x14ac:dyDescent="0.3">
      <c r="A124" t="str">
        <f>'Calc_오픈정렬(시즌미반영)'!A124</f>
        <v>(1114) #관악초등점</v>
      </c>
      <c r="B124" t="str">
        <f>'Calc_오픈정렬(시즌미반영)'!B124</f>
        <v>150-1</v>
      </c>
      <c r="C124">
        <f>'Calc_오픈정렬(시즌미반영)'!C124</f>
        <v>1</v>
      </c>
      <c r="D124" t="str">
        <f>'Calc_오픈정렬(시즌미반영)'!D124</f>
        <v>1</v>
      </c>
      <c r="E124" s="1">
        <f>'Calc_오픈정렬(시즌미반영)'!E124</f>
        <v>45505</v>
      </c>
      <c r="F124">
        <f>'Calc_오픈정렬(시즌미반영)'!F124</f>
        <v>3840925</v>
      </c>
      <c r="G124">
        <f>IF(OR('Calc_오픈정렬(시즌미반영)'!$F124="",'Calc_오픈정렬(시즌미반영)'!G124=""),"",'Calc_오픈정렬(시즌미반영)'!G124/'Calc_오픈정렬(시즌미반영)'!$F124*100)</f>
        <v>71.619206310979777</v>
      </c>
      <c r="H124">
        <f>IF(OR('Calc_오픈정렬(시즌미반영)'!$F124="",'Calc_오픈정렬(시즌미반영)'!H124=""),"",'Calc_오픈정렬(시즌미반영)'!H124/'Calc_오픈정렬(시즌미반영)'!$F124*100)</f>
        <v>79.975006020685129</v>
      </c>
      <c r="I124">
        <f>IF(OR('Calc_오픈정렬(시즌미반영)'!$F124="",'Calc_오픈정렬(시즌미반영)'!I124=""),"",'Calc_오픈정렬(시즌미반영)'!I124/'Calc_오픈정렬(시즌미반영)'!$F124*100)</f>
        <v>95.509545226735753</v>
      </c>
      <c r="J124">
        <f>IF(OR('Calc_오픈정렬(시즌미반영)'!$F124="",'Calc_오픈정렬(시즌미반영)'!J124=""),"",'Calc_오픈정렬(시즌미반영)'!J124/'Calc_오픈정렬(시즌미반영)'!$F124*100)</f>
        <v>92.174411111906636</v>
      </c>
      <c r="K124">
        <f>IF(OR('Calc_오픈정렬(시즌미반영)'!$F124="",'Calc_오픈정렬(시즌미반영)'!K124=""),"",'Calc_오픈정렬(시즌미반영)'!K124/'Calc_오픈정렬(시즌미반영)'!$F124*100)</f>
        <v>99.097222674225605</v>
      </c>
      <c r="L124">
        <f>IF(OR('Calc_오픈정렬(시즌미반영)'!$F124="",'Calc_오픈정렬(시즌미반영)'!L124=""),"",'Calc_오픈정렬(시즌미반영)'!L124/'Calc_오픈정렬(시즌미반영)'!$F124*100)</f>
        <v>93.849788787857094</v>
      </c>
      <c r="M124">
        <f>IF(OR('Calc_오픈정렬(시즌미반영)'!$F124="",'Calc_오픈정렬(시즌미반영)'!M124=""),"",'Calc_오픈정렬(시즌미반영)'!M124/'Calc_오픈정렬(시즌미반영)'!$F124*100)</f>
        <v>88.532059334665476</v>
      </c>
      <c r="N124">
        <f>IF(OR('Calc_오픈정렬(시즌미반영)'!$F124="",'Calc_오픈정렬(시즌미반영)'!N124=""),"",'Calc_오픈정렬(시즌미반영)'!N124/'Calc_오픈정렬(시즌미반영)'!$F124*100)</f>
        <v>112.85692899496867</v>
      </c>
      <c r="O124">
        <f>IF(OR('Calc_오픈정렬(시즌미반영)'!$F124="",'Calc_오픈정렬(시즌미반영)'!O124=""),"",'Calc_오픈정렬(시즌미반영)'!O124/'Calc_오픈정렬(시즌미반영)'!$F124*100)</f>
        <v>113.48958909637652</v>
      </c>
      <c r="P124">
        <f>IF(OR('Calc_오픈정렬(시즌미반영)'!$F124="",'Calc_오픈정렬(시즌미반영)'!P124=""),"",'Calc_오픈정렬(시즌미반영)'!P124/'Calc_오픈정렬(시즌미반영)'!$F124*100)</f>
        <v>123.44812772964846</v>
      </c>
      <c r="Q124">
        <f>IF(OR('Calc_오픈정렬(시즌미반영)'!$F124="",'Calc_오픈정렬(시즌미반영)'!Q124=""),"",'Calc_오픈정렬(시즌미반영)'!Q124/'Calc_오픈정렬(시즌미반영)'!$F124*100)</f>
        <v>147.00885854318946</v>
      </c>
      <c r="R124">
        <f>IF(OR('Calc_오픈정렬(시즌미반영)'!$F124="",'Calc_오픈정렬(시즌미반영)'!R124=""),"",'Calc_오픈정렬(시즌미반영)'!R124/'Calc_오픈정렬(시즌미반영)'!$F124*100)</f>
        <v>125.84468585041364</v>
      </c>
      <c r="S124">
        <f>IF(OR('Calc_오픈정렬(시즌미반영)'!$F124="",'Calc_오픈정렬(시즌미반영)'!S124=""),"",'Calc_오픈정렬(시즌미반영)'!S124/'Calc_오픈정렬(시즌미반영)'!$F124*100)</f>
        <v>133.11506993758013</v>
      </c>
      <c r="T124">
        <f>IF(OR('Calc_오픈정렬(시즌미반영)'!$F124="",'Calc_오픈정렬(시즌미반영)'!T124=""),"",'Calc_오픈정렬(시즌미반영)'!T124/'Calc_오픈정렬(시즌미반영)'!$F124*100)</f>
        <v>131.64276834356309</v>
      </c>
      <c r="U124">
        <f>IF(OR('Calc_오픈정렬(시즌미반영)'!$F124="",'Calc_오픈정렬(시즌미반영)'!U124=""),"",'Calc_오픈정렬(시즌미반영)'!U124/'Calc_오픈정렬(시즌미반영)'!$F124*100)</f>
        <v>170.42639468357231</v>
      </c>
      <c r="V124">
        <f>IF(OR('Calc_오픈정렬(시즌미반영)'!$F124="",'Calc_오픈정렬(시즌미반영)'!V124=""),"",'Calc_오픈정렬(시즌미반영)'!V124/'Calc_오픈정렬(시즌미반영)'!$F124*100)</f>
        <v>146.5232984242077</v>
      </c>
      <c r="W124">
        <f>IF(OR('Calc_오픈정렬(시즌미반영)'!$F124="",'Calc_오픈정렬(시즌미반영)'!W124=""),"",'Calc_오픈정렬(시즌미반영)'!W124/'Calc_오픈정렬(시즌미반영)'!$F124*100)</f>
        <v>127.18941400834434</v>
      </c>
      <c r="X124">
        <f>IF(OR('Calc_오픈정렬(시즌미반영)'!$F124="",'Calc_오픈정렬(시즌미반영)'!X124=""),"",'Calc_오픈정렬(시즌미반영)'!X124/'Calc_오픈정렬(시즌미반영)'!$F124*100)</f>
        <v>126.29119287671588</v>
      </c>
      <c r="Y124">
        <f>IF(OR('Calc_오픈정렬(시즌미반영)'!$F124="",'Calc_오픈정렬(시즌미반영)'!Y124=""),"",'Calc_오픈정렬(시즌미반영)'!Y124/'Calc_오픈정렬(시즌미반영)'!$F124*100)</f>
        <v>140.87231591348439</v>
      </c>
      <c r="Z124">
        <f>IF(OR('Calc_오픈정렬(시즌미반영)'!$F124="",'Calc_오픈정렬(시즌미반영)'!Z124=""),"",'Calc_오픈정렬(시즌미반영)'!Z124/'Calc_오픈정렬(시즌미반영)'!$F124*100)</f>
        <v>146.86696563978728</v>
      </c>
      <c r="AA124">
        <f>IF(OR('Calc_오픈정렬(시즌미반영)'!$F124="",'Calc_오픈정렬(시즌미반영)'!AA124=""),"",'Calc_오픈정렬(시즌미반영)'!AA124/'Calc_오픈정렬(시즌미반영)'!$F124*100)</f>
        <v>148.31843891770862</v>
      </c>
      <c r="AB124">
        <f>IF(OR('Calc_오픈정렬(시즌미반영)'!$F124="",'Calc_오픈정렬(시즌미반영)'!AB124=""),"",'Calc_오픈정렬(시즌미반영)'!AB124/'Calc_오픈정렬(시즌미반영)'!$F124*100)</f>
        <v>174.09738539544512</v>
      </c>
      <c r="AC124">
        <f>IF(OR('Calc_오픈정렬(시즌미반영)'!$F124="",'Calc_오픈정렬(시즌미반영)'!AC124=""),"",'Calc_오픈정렬(시즌미반영)'!AC124/'Calc_오픈정렬(시즌미반영)'!$F124*100)</f>
        <v>151.80067301496385</v>
      </c>
      <c r="AD124" t="str">
        <f>IF(OR('Calc_오픈정렬(시즌미반영)'!$F124="",'Calc_오픈정렬(시즌미반영)'!AD124=""),"",'Calc_오픈정렬(시즌미반영)'!AD124/'Calc_오픈정렬(시즌미반영)'!$F124*100)</f>
        <v/>
      </c>
      <c r="AE124" t="str">
        <f>IF(OR('Calc_오픈정렬(시즌미반영)'!$F124="",'Calc_오픈정렬(시즌미반영)'!AE124=""),"",'Calc_오픈정렬(시즌미반영)'!AE124/'Calc_오픈정렬(시즌미반영)'!$F124*100)</f>
        <v/>
      </c>
      <c r="AF124" t="str">
        <f>IF(OR('Calc_오픈정렬(시즌미반영)'!$F124="",'Calc_오픈정렬(시즌미반영)'!AF124=""),"",'Calc_오픈정렬(시즌미반영)'!AF124/'Calc_오픈정렬(시즌미반영)'!$F124*100)</f>
        <v/>
      </c>
      <c r="AG124" t="str">
        <f>IF(OR('Calc_오픈정렬(시즌미반영)'!$F124="",'Calc_오픈정렬(시즌미반영)'!AG124=""),"",'Calc_오픈정렬(시즌미반영)'!AG124/'Calc_오픈정렬(시즌미반영)'!$F124*100)</f>
        <v/>
      </c>
      <c r="AH124" t="str">
        <f>IF(OR('Calc_오픈정렬(시즌미반영)'!$F124="",'Calc_오픈정렬(시즌미반영)'!AH124=""),"",'Calc_오픈정렬(시즌미반영)'!AH124/'Calc_오픈정렬(시즌미반영)'!$F124*100)</f>
        <v/>
      </c>
      <c r="AI124" t="str">
        <f>IF(OR('Calc_오픈정렬(시즌미반영)'!$F124="",'Calc_오픈정렬(시즌미반영)'!AI124=""),"",'Calc_오픈정렬(시즌미반영)'!AI124/'Calc_오픈정렬(시즌미반영)'!$F124*100)</f>
        <v/>
      </c>
      <c r="AJ124" t="str">
        <f>IF(OR('Calc_오픈정렬(시즌미반영)'!$F124="",'Calc_오픈정렬(시즌미반영)'!AJ124=""),"",'Calc_오픈정렬(시즌미반영)'!AJ124/'Calc_오픈정렬(시즌미반영)'!$F124*100)</f>
        <v/>
      </c>
      <c r="AK124" t="str">
        <f>IF(OR('Calc_오픈정렬(시즌미반영)'!$F124="",'Calc_오픈정렬(시즌미반영)'!AK124=""),"",'Calc_오픈정렬(시즌미반영)'!AK124/'Calc_오픈정렬(시즌미반영)'!$F124*100)</f>
        <v/>
      </c>
      <c r="AL124" t="str">
        <f>IF(OR('Calc_오픈정렬(시즌미반영)'!$F124="",'Calc_오픈정렬(시즌미반영)'!AL124=""),"",'Calc_오픈정렬(시즌미반영)'!AL124/'Calc_오픈정렬(시즌미반영)'!$F124*100)</f>
        <v/>
      </c>
      <c r="AM124" t="str">
        <f>IF(OR('Calc_오픈정렬(시즌미반영)'!$F124="",'Calc_오픈정렬(시즌미반영)'!AM124=""),"",'Calc_오픈정렬(시즌미반영)'!AM124/'Calc_오픈정렬(시즌미반영)'!$F124*100)</f>
        <v/>
      </c>
      <c r="AN124" t="str">
        <f>IF(OR('Calc_오픈정렬(시즌미반영)'!$F124="",'Calc_오픈정렬(시즌미반영)'!AN124=""),"",'Calc_오픈정렬(시즌미반영)'!AN124/'Calc_오픈정렬(시즌미반영)'!$F124*100)</f>
        <v/>
      </c>
      <c r="AO124" t="str">
        <f>IF(OR('Calc_오픈정렬(시즌미반영)'!$F124="",'Calc_오픈정렬(시즌미반영)'!AO124=""),"",'Calc_오픈정렬(시즌미반영)'!AO124/'Calc_오픈정렬(시즌미반영)'!$F124*100)</f>
        <v/>
      </c>
      <c r="AP124" t="str">
        <f>IF(OR('Calc_오픈정렬(시즌미반영)'!$F124="",'Calc_오픈정렬(시즌미반영)'!AP124=""),"",'Calc_오픈정렬(시즌미반영)'!AP124/'Calc_오픈정렬(시즌미반영)'!$F124*100)</f>
        <v/>
      </c>
      <c r="AQ124" t="str">
        <f>IF(OR('Calc_오픈정렬(시즌미반영)'!$F124="",'Calc_오픈정렬(시즌미반영)'!AQ124=""),"",'Calc_오픈정렬(시즌미반영)'!AQ124/'Calc_오픈정렬(시즌미반영)'!$F124*100)</f>
        <v/>
      </c>
      <c r="AR124" t="str">
        <f>IF(OR('Calc_오픈정렬(시즌미반영)'!$F124="",'Calc_오픈정렬(시즌미반영)'!AR124=""),"",'Calc_오픈정렬(시즌미반영)'!AR124/'Calc_오픈정렬(시즌미반영)'!$F124*100)</f>
        <v/>
      </c>
      <c r="AS124" t="str">
        <f>IF(OR('Calc_오픈정렬(시즌미반영)'!$F124="",'Calc_오픈정렬(시즌미반영)'!AS124=""),"",'Calc_오픈정렬(시즌미반영)'!AS124/'Calc_오픈정렬(시즌미반영)'!$F124*100)</f>
        <v/>
      </c>
      <c r="AT124" t="str">
        <f>IF(OR('Calc_오픈정렬(시즌미반영)'!$F124="",'Calc_오픈정렬(시즌미반영)'!AT124=""),"",'Calc_오픈정렬(시즌미반영)'!AT124/'Calc_오픈정렬(시즌미반영)'!$F124*100)</f>
        <v/>
      </c>
      <c r="AU124" t="str">
        <f>IF(OR('Calc_오픈정렬(시즌미반영)'!$F124="",'Calc_오픈정렬(시즌미반영)'!AU124=""),"",'Calc_오픈정렬(시즌미반영)'!AU124/'Calc_오픈정렬(시즌미반영)'!$F124*100)</f>
        <v/>
      </c>
      <c r="AV124" t="str">
        <f>IF(OR('Calc_오픈정렬(시즌미반영)'!$F124="",'Calc_오픈정렬(시즌미반영)'!AV124=""),"",'Calc_오픈정렬(시즌미반영)'!AV124/'Calc_오픈정렬(시즌미반영)'!$F124*100)</f>
        <v/>
      </c>
      <c r="AW124" t="str">
        <f>IF(OR('Calc_오픈정렬(시즌미반영)'!$F124="",'Calc_오픈정렬(시즌미반영)'!AW124=""),"",'Calc_오픈정렬(시즌미반영)'!AW124/'Calc_오픈정렬(시즌미반영)'!$F124*100)</f>
        <v/>
      </c>
      <c r="AX124" t="str">
        <f>IF(OR('Calc_오픈정렬(시즌미반영)'!$F124="",'Calc_오픈정렬(시즌미반영)'!AX124=""),"",'Calc_오픈정렬(시즌미반영)'!AX124/'Calc_오픈정렬(시즌미반영)'!$F124*100)</f>
        <v/>
      </c>
      <c r="AY124" t="str">
        <f>IF(OR('Calc_오픈정렬(시즌미반영)'!$F124="",'Calc_오픈정렬(시즌미반영)'!AY124=""),"",'Calc_오픈정렬(시즌미반영)'!AY124/'Calc_오픈정렬(시즌미반영)'!$F124*100)</f>
        <v/>
      </c>
      <c r="AZ124" t="str">
        <f>IF(OR('Calc_오픈정렬(시즌미반영)'!$F124="",'Calc_오픈정렬(시즌미반영)'!AZ124=""),"",'Calc_오픈정렬(시즌미반영)'!AZ124/'Calc_오픈정렬(시즌미반영)'!$F124*100)</f>
        <v/>
      </c>
      <c r="BA124" t="str">
        <f>IF(OR('Calc_오픈정렬(시즌미반영)'!$F124="",'Calc_오픈정렬(시즌미반영)'!BA124=""),"",'Calc_오픈정렬(시즌미반영)'!BA124/'Calc_오픈정렬(시즌미반영)'!$F124*100)</f>
        <v/>
      </c>
      <c r="BB124" t="str">
        <f>IF(OR('Calc_오픈정렬(시즌미반영)'!$F124="",'Calc_오픈정렬(시즌미반영)'!BB124=""),"",'Calc_오픈정렬(시즌미반영)'!BB124/'Calc_오픈정렬(시즌미반영)'!$F124*100)</f>
        <v/>
      </c>
      <c r="BC124" t="str">
        <f>IF(OR('Calc_오픈정렬(시즌미반영)'!$F124="",'Calc_오픈정렬(시즌미반영)'!BC124=""),"",'Calc_오픈정렬(시즌미반영)'!BC124/'Calc_오픈정렬(시즌미반영)'!$F124*100)</f>
        <v/>
      </c>
      <c r="BD124" t="str">
        <f>IF(OR('Calc_오픈정렬(시즌미반영)'!$F124="",'Calc_오픈정렬(시즌미반영)'!BD124=""),"",'Calc_오픈정렬(시즌미반영)'!BD124/'Calc_오픈정렬(시즌미반영)'!$F124*100)</f>
        <v/>
      </c>
      <c r="BE124" t="str">
        <f>IF(OR('Calc_오픈정렬(시즌미반영)'!$F124="",'Calc_오픈정렬(시즌미반영)'!BE124=""),"",'Calc_오픈정렬(시즌미반영)'!BE124/'Calc_오픈정렬(시즌미반영)'!$F124*100)</f>
        <v/>
      </c>
      <c r="BF124" t="str">
        <f>IF(OR('Calc_오픈정렬(시즌미반영)'!$F124="",'Calc_오픈정렬(시즌미반영)'!BF124=""),"",'Calc_오픈정렬(시즌미반영)'!BF124/'Calc_오픈정렬(시즌미반영)'!$F124*100)</f>
        <v/>
      </c>
      <c r="BG124" t="str">
        <f>IF(OR('Calc_오픈정렬(시즌미반영)'!$F124="",'Calc_오픈정렬(시즌미반영)'!BG124=""),"",'Calc_오픈정렬(시즌미반영)'!BG124/'Calc_오픈정렬(시즌미반영)'!$F124*100)</f>
        <v/>
      </c>
      <c r="BH124" t="str">
        <f>IF(OR('Calc_오픈정렬(시즌미반영)'!$F124="",'Calc_오픈정렬(시즌미반영)'!BH124=""),"",'Calc_오픈정렬(시즌미반영)'!BH124/'Calc_오픈정렬(시즌미반영)'!$F124*100)</f>
        <v/>
      </c>
      <c r="BI124" t="str">
        <f>IF(OR('Calc_오픈정렬(시즌미반영)'!$F124="",'Calc_오픈정렬(시즌미반영)'!BI124=""),"",'Calc_오픈정렬(시즌미반영)'!BI124/'Calc_오픈정렬(시즌미반영)'!$F124*100)</f>
        <v/>
      </c>
      <c r="BJ124" t="str">
        <f>IF(OR('Calc_오픈정렬(시즌미반영)'!$F124="",'Calc_오픈정렬(시즌미반영)'!BJ124=""),"",'Calc_오픈정렬(시즌미반영)'!BJ124/'Calc_오픈정렬(시즌미반영)'!$F124*100)</f>
        <v/>
      </c>
      <c r="BK124" t="str">
        <f>IF(OR('Calc_오픈정렬(시즌미반영)'!$F124="",'Calc_오픈정렬(시즌미반영)'!BK124=""),"",'Calc_오픈정렬(시즌미반영)'!BK124/'Calc_오픈정렬(시즌미반영)'!$F124*100)</f>
        <v/>
      </c>
      <c r="BL124" t="str">
        <f>IF(OR('Calc_오픈정렬(시즌미반영)'!$F124="",'Calc_오픈정렬(시즌미반영)'!BL124=""),"",'Calc_오픈정렬(시즌미반영)'!BL124/'Calc_오픈정렬(시즌미반영)'!$F124*100)</f>
        <v/>
      </c>
      <c r="BM124" t="str">
        <f>IF(OR('Calc_오픈정렬(시즌미반영)'!$F124="",'Calc_오픈정렬(시즌미반영)'!BM124=""),"",'Calc_오픈정렬(시즌미반영)'!BM124/'Calc_오픈정렬(시즌미반영)'!$F124*100)</f>
        <v/>
      </c>
      <c r="BN124" t="str">
        <f>IF(OR('Calc_오픈정렬(시즌미반영)'!$F124="",'Calc_오픈정렬(시즌미반영)'!BN124=""),"",'Calc_오픈정렬(시즌미반영)'!BN124/'Calc_오픈정렬(시즌미반영)'!$F124*100)</f>
        <v/>
      </c>
    </row>
    <row r="125" spans="1:66" x14ac:dyDescent="0.3">
      <c r="A125" t="str">
        <f>'Calc_오픈정렬(시즌미반영)'!A125</f>
        <v>(1116) #용현용일초등점</v>
      </c>
      <c r="B125" t="str">
        <f>'Calc_오픈정렬(시즌미반영)'!B125</f>
        <v>150-3</v>
      </c>
      <c r="C125">
        <f>'Calc_오픈정렬(시즌미반영)'!C125</f>
        <v>3</v>
      </c>
      <c r="D125" t="str">
        <f>'Calc_오픈정렬(시즌미반영)'!D125</f>
        <v>3+</v>
      </c>
      <c r="E125" s="1">
        <f>'Calc_오픈정렬(시즌미반영)'!E125</f>
        <v>45536</v>
      </c>
      <c r="F125">
        <f>'Calc_오픈정렬(시즌미반영)'!F125</f>
        <v>4297066.666666667</v>
      </c>
      <c r="G125">
        <f>IF(OR('Calc_오픈정렬(시즌미반영)'!$F125="",'Calc_오픈정렬(시즌미반영)'!G125=""),"",'Calc_오픈정렬(시즌미반영)'!G125/'Calc_오픈정렬(시즌미반영)'!$F125*100)</f>
        <v>79.961524140498938</v>
      </c>
      <c r="H125">
        <f>IF(OR('Calc_오픈정렬(시즌미반영)'!$F125="",'Calc_오픈정렬(시즌미반영)'!H125=""),"",'Calc_오픈정렬(시즌미반영)'!H125/'Calc_오픈정렬(시즌미반영)'!$F125*100)</f>
        <v>98.166966612883201</v>
      </c>
      <c r="I125">
        <f>IF(OR('Calc_오픈정렬(시즌미반영)'!$F125="",'Calc_오픈정렬(시즌미반영)'!I125=""),"",'Calc_오픈정렬(시즌미반영)'!I125/'Calc_오픈정렬(시즌미반영)'!$F125*100)</f>
        <v>90.806131314384999</v>
      </c>
      <c r="J125">
        <f>IF(OR('Calc_오픈정렬(시즌미반영)'!$F125="",'Calc_오픈정렬(시즌미반영)'!J125=""),"",'Calc_오픈정렬(시즌미반영)'!J125/'Calc_오픈정렬(시즌미반영)'!$F125*100)</f>
        <v>97.885379173389595</v>
      </c>
      <c r="K125">
        <f>IF(OR('Calc_오픈정렬(시즌미반영)'!$F125="",'Calc_오픈정렬(시즌미반영)'!K125=""),"",'Calc_오픈정렬(시즌미반영)'!K125/'Calc_오픈정렬(시즌미반영)'!$F125*100)</f>
        <v>86.805727938438622</v>
      </c>
      <c r="L125">
        <f>IF(OR('Calc_오픈정렬(시즌미반영)'!$F125="",'Calc_오픈정렬(시즌미반영)'!L125=""),"",'Calc_오픈정렬(시즌미반영)'!L125/'Calc_오픈정렬(시즌미반영)'!$F125*100)</f>
        <v>76.514986967854043</v>
      </c>
      <c r="M125">
        <f>IF(OR('Calc_오픈정렬(시즌미반영)'!$F125="",'Calc_오픈정렬(시즌미반영)'!M125=""),"",'Calc_오픈정렬(시즌미반영)'!M125/'Calc_오픈정렬(시즌미반영)'!$F125*100)</f>
        <v>110.50096189648752</v>
      </c>
      <c r="N125">
        <f>IF(OR('Calc_오픈정렬(시즌미반영)'!$F125="",'Calc_오픈정렬(시즌미반영)'!N125=""),"",'Calc_오픈정렬(시즌미반영)'!N125/'Calc_오픈정렬(시즌미반영)'!$F125*100)</f>
        <v>95.87005088742707</v>
      </c>
      <c r="O125">
        <f>IF(OR('Calc_오픈정렬(시즌미반영)'!$F125="",'Calc_오픈정렬(시즌미반영)'!O125=""),"",'Calc_오픈정렬(시즌미반영)'!O125/'Calc_오픈정렬(시즌미반영)'!$F125*100)</f>
        <v>132.42289313640313</v>
      </c>
      <c r="P125">
        <f>IF(OR('Calc_오픈정렬(시즌미반영)'!$F125="",'Calc_오픈정렬(시즌미반영)'!P125=""),"",'Calc_오픈정렬(시즌미반영)'!P125/'Calc_오픈정렬(시즌미반영)'!$F125*100)</f>
        <v>124.1707521409954</v>
      </c>
      <c r="Q125">
        <f>IF(OR('Calc_오픈정렬(시즌미반영)'!$F125="",'Calc_오픈정렬(시즌미반영)'!Q125=""),"",'Calc_오픈정렬(시즌미반영)'!Q125/'Calc_오픈정렬(시즌미반영)'!$F125*100)</f>
        <v>114.84345910388481</v>
      </c>
      <c r="R125">
        <f>IF(OR('Calc_오픈정렬(시즌미반영)'!$F125="",'Calc_오픈정렬(시즌미반영)'!R125=""),"",'Calc_오픈정렬(시즌미반영)'!R125/'Calc_오픈정렬(시즌미반영)'!$F125*100)</f>
        <v>107.13820280501427</v>
      </c>
      <c r="S125">
        <f>IF(OR('Calc_오픈정렬(시즌미반영)'!$F125="",'Calc_오픈정렬(시즌미반영)'!S125=""),"",'Calc_오픈정렬(시즌미반영)'!S125/'Calc_오픈정렬(시즌미반영)'!$F125*100)</f>
        <v>106.04908774978279</v>
      </c>
      <c r="T125">
        <f>IF(OR('Calc_오픈정렬(시즌미반영)'!$F125="",'Calc_오픈정렬(시즌미반영)'!T125=""),"",'Calc_오픈정렬(시즌미반영)'!T125/'Calc_오픈정렬(시즌미반영)'!$F125*100)</f>
        <v>117.3917090728559</v>
      </c>
      <c r="U125">
        <f>IF(OR('Calc_오픈정렬(시즌미반영)'!$F125="",'Calc_오픈정렬(시즌미반영)'!U125=""),"",'Calc_오픈정렬(시즌미반영)'!U125/'Calc_오픈정렬(시즌미반영)'!$F125*100)</f>
        <v>110.2123929502296</v>
      </c>
      <c r="V125">
        <f>IF(OR('Calc_오픈정렬(시즌미반영)'!$F125="",'Calc_오픈정렬(시즌미반영)'!V125=""),"",'Calc_오픈정렬(시즌미반영)'!V125/'Calc_오픈정렬(시즌미반영)'!$F125*100)</f>
        <v>112.03456621571304</v>
      </c>
      <c r="W125">
        <f>IF(OR('Calc_오픈정렬(시즌미반영)'!$F125="",'Calc_오픈정렬(시즌미반영)'!W125=""),"",'Calc_오픈정렬(시즌미반영)'!W125/'Calc_오픈정렬(시즌미반영)'!$F125*100)</f>
        <v>87.920441851805876</v>
      </c>
      <c r="X125">
        <f>IF(OR('Calc_오픈정렬(시즌미반영)'!$F125="",'Calc_오픈정렬(시즌미반영)'!X125=""),"",'Calc_오픈정렬(시즌미반영)'!X125/'Calc_오픈정렬(시즌미반영)'!$F125*100)</f>
        <v>84.334274543874884</v>
      </c>
      <c r="Y125">
        <f>IF(OR('Calc_오픈정렬(시즌미반영)'!$F125="",'Calc_오픈정렬(시즌미반영)'!Y125=""),"",'Calc_오픈정렬(시즌미반영)'!Y125/'Calc_오픈정렬(시즌미반영)'!$F125*100)</f>
        <v>97.913305200446814</v>
      </c>
      <c r="Z125">
        <f>IF(OR('Calc_오픈정렬(시즌미반영)'!$F125="",'Calc_오픈정렬(시즌미반영)'!Z125=""),"",'Calc_오픈정렬(시즌미반영)'!Z125/'Calc_오픈정렬(시즌미반영)'!$F125*100)</f>
        <v>90.666501179098915</v>
      </c>
      <c r="AA125">
        <f>IF(OR('Calc_오픈정렬(시즌미반영)'!$F125="",'Calc_오픈정렬(시즌미반영)'!AA125=""),"",'Calc_오픈정렬(시즌미반영)'!AA125/'Calc_오픈정렬(시즌미반영)'!$F125*100)</f>
        <v>105.19501675561622</v>
      </c>
      <c r="AB125">
        <f>IF(OR('Calc_오픈정렬(시즌미반영)'!$F125="",'Calc_오픈정렬(시즌미반영)'!AB125=""),"",'Calc_오픈정렬(시즌미반영)'!AB125/'Calc_오픈정렬(시즌미반영)'!$F125*100)</f>
        <v>94.313174878987212</v>
      </c>
      <c r="AC125" t="str">
        <f>IF(OR('Calc_오픈정렬(시즌미반영)'!$F125="",'Calc_오픈정렬(시즌미반영)'!AC125=""),"",'Calc_오픈정렬(시즌미반영)'!AC125/'Calc_오픈정렬(시즌미반영)'!$F125*100)</f>
        <v/>
      </c>
      <c r="AD125" t="str">
        <f>IF(OR('Calc_오픈정렬(시즌미반영)'!$F125="",'Calc_오픈정렬(시즌미반영)'!AD125=""),"",'Calc_오픈정렬(시즌미반영)'!AD125/'Calc_오픈정렬(시즌미반영)'!$F125*100)</f>
        <v/>
      </c>
      <c r="AE125" t="str">
        <f>IF(OR('Calc_오픈정렬(시즌미반영)'!$F125="",'Calc_오픈정렬(시즌미반영)'!AE125=""),"",'Calc_오픈정렬(시즌미반영)'!AE125/'Calc_오픈정렬(시즌미반영)'!$F125*100)</f>
        <v/>
      </c>
      <c r="AF125" t="str">
        <f>IF(OR('Calc_오픈정렬(시즌미반영)'!$F125="",'Calc_오픈정렬(시즌미반영)'!AF125=""),"",'Calc_오픈정렬(시즌미반영)'!AF125/'Calc_오픈정렬(시즌미반영)'!$F125*100)</f>
        <v/>
      </c>
      <c r="AG125" t="str">
        <f>IF(OR('Calc_오픈정렬(시즌미반영)'!$F125="",'Calc_오픈정렬(시즌미반영)'!AG125=""),"",'Calc_오픈정렬(시즌미반영)'!AG125/'Calc_오픈정렬(시즌미반영)'!$F125*100)</f>
        <v/>
      </c>
      <c r="AH125" t="str">
        <f>IF(OR('Calc_오픈정렬(시즌미반영)'!$F125="",'Calc_오픈정렬(시즌미반영)'!AH125=""),"",'Calc_오픈정렬(시즌미반영)'!AH125/'Calc_오픈정렬(시즌미반영)'!$F125*100)</f>
        <v/>
      </c>
      <c r="AI125" t="str">
        <f>IF(OR('Calc_오픈정렬(시즌미반영)'!$F125="",'Calc_오픈정렬(시즌미반영)'!AI125=""),"",'Calc_오픈정렬(시즌미반영)'!AI125/'Calc_오픈정렬(시즌미반영)'!$F125*100)</f>
        <v/>
      </c>
      <c r="AJ125" t="str">
        <f>IF(OR('Calc_오픈정렬(시즌미반영)'!$F125="",'Calc_오픈정렬(시즌미반영)'!AJ125=""),"",'Calc_오픈정렬(시즌미반영)'!AJ125/'Calc_오픈정렬(시즌미반영)'!$F125*100)</f>
        <v/>
      </c>
      <c r="AK125" t="str">
        <f>IF(OR('Calc_오픈정렬(시즌미반영)'!$F125="",'Calc_오픈정렬(시즌미반영)'!AK125=""),"",'Calc_오픈정렬(시즌미반영)'!AK125/'Calc_오픈정렬(시즌미반영)'!$F125*100)</f>
        <v/>
      </c>
      <c r="AL125" t="str">
        <f>IF(OR('Calc_오픈정렬(시즌미반영)'!$F125="",'Calc_오픈정렬(시즌미반영)'!AL125=""),"",'Calc_오픈정렬(시즌미반영)'!AL125/'Calc_오픈정렬(시즌미반영)'!$F125*100)</f>
        <v/>
      </c>
      <c r="AM125" t="str">
        <f>IF(OR('Calc_오픈정렬(시즌미반영)'!$F125="",'Calc_오픈정렬(시즌미반영)'!AM125=""),"",'Calc_오픈정렬(시즌미반영)'!AM125/'Calc_오픈정렬(시즌미반영)'!$F125*100)</f>
        <v/>
      </c>
      <c r="AN125" t="str">
        <f>IF(OR('Calc_오픈정렬(시즌미반영)'!$F125="",'Calc_오픈정렬(시즌미반영)'!AN125=""),"",'Calc_오픈정렬(시즌미반영)'!AN125/'Calc_오픈정렬(시즌미반영)'!$F125*100)</f>
        <v/>
      </c>
      <c r="AO125" t="str">
        <f>IF(OR('Calc_오픈정렬(시즌미반영)'!$F125="",'Calc_오픈정렬(시즌미반영)'!AO125=""),"",'Calc_오픈정렬(시즌미반영)'!AO125/'Calc_오픈정렬(시즌미반영)'!$F125*100)</f>
        <v/>
      </c>
      <c r="AP125" t="str">
        <f>IF(OR('Calc_오픈정렬(시즌미반영)'!$F125="",'Calc_오픈정렬(시즌미반영)'!AP125=""),"",'Calc_오픈정렬(시즌미반영)'!AP125/'Calc_오픈정렬(시즌미반영)'!$F125*100)</f>
        <v/>
      </c>
      <c r="AQ125" t="str">
        <f>IF(OR('Calc_오픈정렬(시즌미반영)'!$F125="",'Calc_오픈정렬(시즌미반영)'!AQ125=""),"",'Calc_오픈정렬(시즌미반영)'!AQ125/'Calc_오픈정렬(시즌미반영)'!$F125*100)</f>
        <v/>
      </c>
      <c r="AR125" t="str">
        <f>IF(OR('Calc_오픈정렬(시즌미반영)'!$F125="",'Calc_오픈정렬(시즌미반영)'!AR125=""),"",'Calc_오픈정렬(시즌미반영)'!AR125/'Calc_오픈정렬(시즌미반영)'!$F125*100)</f>
        <v/>
      </c>
      <c r="AS125" t="str">
        <f>IF(OR('Calc_오픈정렬(시즌미반영)'!$F125="",'Calc_오픈정렬(시즌미반영)'!AS125=""),"",'Calc_오픈정렬(시즌미반영)'!AS125/'Calc_오픈정렬(시즌미반영)'!$F125*100)</f>
        <v/>
      </c>
      <c r="AT125" t="str">
        <f>IF(OR('Calc_오픈정렬(시즌미반영)'!$F125="",'Calc_오픈정렬(시즌미반영)'!AT125=""),"",'Calc_오픈정렬(시즌미반영)'!AT125/'Calc_오픈정렬(시즌미반영)'!$F125*100)</f>
        <v/>
      </c>
      <c r="AU125" t="str">
        <f>IF(OR('Calc_오픈정렬(시즌미반영)'!$F125="",'Calc_오픈정렬(시즌미반영)'!AU125=""),"",'Calc_오픈정렬(시즌미반영)'!AU125/'Calc_오픈정렬(시즌미반영)'!$F125*100)</f>
        <v/>
      </c>
      <c r="AV125" t="str">
        <f>IF(OR('Calc_오픈정렬(시즌미반영)'!$F125="",'Calc_오픈정렬(시즌미반영)'!AV125=""),"",'Calc_오픈정렬(시즌미반영)'!AV125/'Calc_오픈정렬(시즌미반영)'!$F125*100)</f>
        <v/>
      </c>
      <c r="AW125" t="str">
        <f>IF(OR('Calc_오픈정렬(시즌미반영)'!$F125="",'Calc_오픈정렬(시즌미반영)'!AW125=""),"",'Calc_오픈정렬(시즌미반영)'!AW125/'Calc_오픈정렬(시즌미반영)'!$F125*100)</f>
        <v/>
      </c>
      <c r="AX125" t="str">
        <f>IF(OR('Calc_오픈정렬(시즌미반영)'!$F125="",'Calc_오픈정렬(시즌미반영)'!AX125=""),"",'Calc_오픈정렬(시즌미반영)'!AX125/'Calc_오픈정렬(시즌미반영)'!$F125*100)</f>
        <v/>
      </c>
      <c r="AY125" t="str">
        <f>IF(OR('Calc_오픈정렬(시즌미반영)'!$F125="",'Calc_오픈정렬(시즌미반영)'!AY125=""),"",'Calc_오픈정렬(시즌미반영)'!AY125/'Calc_오픈정렬(시즌미반영)'!$F125*100)</f>
        <v/>
      </c>
      <c r="AZ125" t="str">
        <f>IF(OR('Calc_오픈정렬(시즌미반영)'!$F125="",'Calc_오픈정렬(시즌미반영)'!AZ125=""),"",'Calc_오픈정렬(시즌미반영)'!AZ125/'Calc_오픈정렬(시즌미반영)'!$F125*100)</f>
        <v/>
      </c>
      <c r="BA125" t="str">
        <f>IF(OR('Calc_오픈정렬(시즌미반영)'!$F125="",'Calc_오픈정렬(시즌미반영)'!BA125=""),"",'Calc_오픈정렬(시즌미반영)'!BA125/'Calc_오픈정렬(시즌미반영)'!$F125*100)</f>
        <v/>
      </c>
      <c r="BB125" t="str">
        <f>IF(OR('Calc_오픈정렬(시즌미반영)'!$F125="",'Calc_오픈정렬(시즌미반영)'!BB125=""),"",'Calc_오픈정렬(시즌미반영)'!BB125/'Calc_오픈정렬(시즌미반영)'!$F125*100)</f>
        <v/>
      </c>
      <c r="BC125" t="str">
        <f>IF(OR('Calc_오픈정렬(시즌미반영)'!$F125="",'Calc_오픈정렬(시즌미반영)'!BC125=""),"",'Calc_오픈정렬(시즌미반영)'!BC125/'Calc_오픈정렬(시즌미반영)'!$F125*100)</f>
        <v/>
      </c>
      <c r="BD125" t="str">
        <f>IF(OR('Calc_오픈정렬(시즌미반영)'!$F125="",'Calc_오픈정렬(시즌미반영)'!BD125=""),"",'Calc_오픈정렬(시즌미반영)'!BD125/'Calc_오픈정렬(시즌미반영)'!$F125*100)</f>
        <v/>
      </c>
      <c r="BE125" t="str">
        <f>IF(OR('Calc_오픈정렬(시즌미반영)'!$F125="",'Calc_오픈정렬(시즌미반영)'!BE125=""),"",'Calc_오픈정렬(시즌미반영)'!BE125/'Calc_오픈정렬(시즌미반영)'!$F125*100)</f>
        <v/>
      </c>
      <c r="BF125" t="str">
        <f>IF(OR('Calc_오픈정렬(시즌미반영)'!$F125="",'Calc_오픈정렬(시즌미반영)'!BF125=""),"",'Calc_오픈정렬(시즌미반영)'!BF125/'Calc_오픈정렬(시즌미반영)'!$F125*100)</f>
        <v/>
      </c>
      <c r="BG125" t="str">
        <f>IF(OR('Calc_오픈정렬(시즌미반영)'!$F125="",'Calc_오픈정렬(시즌미반영)'!BG125=""),"",'Calc_오픈정렬(시즌미반영)'!BG125/'Calc_오픈정렬(시즌미반영)'!$F125*100)</f>
        <v/>
      </c>
      <c r="BH125" t="str">
        <f>IF(OR('Calc_오픈정렬(시즌미반영)'!$F125="",'Calc_오픈정렬(시즌미반영)'!BH125=""),"",'Calc_오픈정렬(시즌미반영)'!BH125/'Calc_오픈정렬(시즌미반영)'!$F125*100)</f>
        <v/>
      </c>
      <c r="BI125" t="str">
        <f>IF(OR('Calc_오픈정렬(시즌미반영)'!$F125="",'Calc_오픈정렬(시즌미반영)'!BI125=""),"",'Calc_오픈정렬(시즌미반영)'!BI125/'Calc_오픈정렬(시즌미반영)'!$F125*100)</f>
        <v/>
      </c>
      <c r="BJ125" t="str">
        <f>IF(OR('Calc_오픈정렬(시즌미반영)'!$F125="",'Calc_오픈정렬(시즌미반영)'!BJ125=""),"",'Calc_오픈정렬(시즌미반영)'!BJ125/'Calc_오픈정렬(시즌미반영)'!$F125*100)</f>
        <v/>
      </c>
      <c r="BK125" t="str">
        <f>IF(OR('Calc_오픈정렬(시즌미반영)'!$F125="",'Calc_오픈정렬(시즌미반영)'!BK125=""),"",'Calc_오픈정렬(시즌미반영)'!BK125/'Calc_오픈정렬(시즌미반영)'!$F125*100)</f>
        <v/>
      </c>
      <c r="BL125" t="str">
        <f>IF(OR('Calc_오픈정렬(시즌미반영)'!$F125="",'Calc_오픈정렬(시즌미반영)'!BL125=""),"",'Calc_오픈정렬(시즌미반영)'!BL125/'Calc_오픈정렬(시즌미반영)'!$F125*100)</f>
        <v/>
      </c>
      <c r="BM125" t="str">
        <f>IF(OR('Calc_오픈정렬(시즌미반영)'!$F125="",'Calc_오픈정렬(시즌미반영)'!BM125=""),"",'Calc_오픈정렬(시즌미반영)'!BM125/'Calc_오픈정렬(시즌미반영)'!$F125*100)</f>
        <v/>
      </c>
      <c r="BN125" t="str">
        <f>IF(OR('Calc_오픈정렬(시즌미반영)'!$F125="",'Calc_오픈정렬(시즌미반영)'!BN125=""),"",'Calc_오픈정렬(시즌미반영)'!BN125/'Calc_오픈정렬(시즌미반영)'!$F125*100)</f>
        <v/>
      </c>
    </row>
    <row r="126" spans="1:66" x14ac:dyDescent="0.3">
      <c r="A126" t="str">
        <f>'Calc_오픈정렬(시즌미반영)'!A126</f>
        <v>(1117) #성신여대역점</v>
      </c>
      <c r="B126" t="str">
        <f>'Calc_오픈정렬(시즌미반영)'!B126</f>
        <v>150-0</v>
      </c>
      <c r="C126">
        <f>'Calc_오픈정렬(시즌미반영)'!C126</f>
        <v>0</v>
      </c>
      <c r="D126" t="str">
        <f>'Calc_오픈정렬(시즌미반영)'!D126</f>
        <v>0</v>
      </c>
      <c r="E126" s="1">
        <f>'Calc_오픈정렬(시즌미반영)'!E126</f>
        <v>45536</v>
      </c>
      <c r="F126">
        <f>'Calc_오픈정렬(시즌미반영)'!F126</f>
        <v>7275975</v>
      </c>
      <c r="G126">
        <f>IF(OR('Calc_오픈정렬(시즌미반영)'!$F126="",'Calc_오픈정렬(시즌미반영)'!G126=""),"",'Calc_오픈정렬(시즌미반영)'!G126/'Calc_오픈정렬(시즌미반영)'!$F126*100)</f>
        <v>67.983741010654924</v>
      </c>
      <c r="H126">
        <f>IF(OR('Calc_오픈정렬(시즌미반영)'!$F126="",'Calc_오픈정렬(시즌미반영)'!H126=""),"",'Calc_오픈정렬(시즌미반영)'!H126/'Calc_오픈정렬(시즌미반영)'!$F126*100)</f>
        <v>89.743986201162045</v>
      </c>
      <c r="I126">
        <f>IF(OR('Calc_오픈정렬(시즌미반영)'!$F126="",'Calc_오픈정렬(시즌미반영)'!I126=""),"",'Calc_오픈정렬(시즌미반영)'!I126/'Calc_오픈정렬(시즌미반영)'!$F126*100)</f>
        <v>97.812458124168927</v>
      </c>
      <c r="J126">
        <f>IF(OR('Calc_오픈정렬(시즌미반영)'!$F126="",'Calc_오픈정렬(시즌미반영)'!J126=""),"",'Calc_오픈정렬(시즌미반영)'!J126/'Calc_오픈정렬(시즌미반영)'!$F126*100)</f>
        <v>96.376224492250188</v>
      </c>
      <c r="K126">
        <f>IF(OR('Calc_오픈정렬(시즌미반영)'!$F126="",'Calc_오픈정렬(시즌미반영)'!K126=""),"",'Calc_오픈정렬(시즌미반영)'!K126/'Calc_오픈정렬(시즌미반영)'!$F126*100)</f>
        <v>96.837605956590011</v>
      </c>
      <c r="L126">
        <f>IF(OR('Calc_오픈정렬(시즌미반영)'!$F126="",'Calc_오픈정렬(시즌미반영)'!L126=""),"",'Calc_오픈정렬(시즌미반영)'!L126/'Calc_오픈정렬(시즌미반영)'!$F126*100)</f>
        <v>92.03646246722947</v>
      </c>
      <c r="M126">
        <f>IF(OR('Calc_오픈정렬(시즌미반영)'!$F126="",'Calc_오픈정렬(시즌미반영)'!M126=""),"",'Calc_오픈정렬(시즌미반영)'!M126/'Calc_오픈정렬(시즌미반영)'!$F126*100)</f>
        <v>98.888052803919749</v>
      </c>
      <c r="N126">
        <f>IF(OR('Calc_오픈정렬(시즌미반영)'!$F126="",'Calc_오픈정렬(시즌미반영)'!N126=""),"",'Calc_오픈정렬(시즌미반영)'!N126/'Calc_오픈정렬(시즌미반영)'!$F126*100)</f>
        <v>100.59572772033989</v>
      </c>
      <c r="O126">
        <f>IF(OR('Calc_오픈정렬(시즌미반영)'!$F126="",'Calc_오픈정렬(시즌미반영)'!O126=""),"",'Calc_오픈정렬(시즌미반영)'!O126/'Calc_오픈정렬(시즌미반영)'!$F126*100)</f>
        <v>115.26592655967069</v>
      </c>
      <c r="P126">
        <f>IF(OR('Calc_오픈정렬(시즌미반영)'!$F126="",'Calc_오픈정렬(시즌미반영)'!P126=""),"",'Calc_오픈정렬(시즌미반영)'!P126/'Calc_오픈정렬(시즌미반영)'!$F126*100)</f>
        <v>107.73690124003998</v>
      </c>
      <c r="Q126">
        <f>IF(OR('Calc_오픈정렬(시즌미반영)'!$F126="",'Calc_오픈정렬(시즌미반영)'!Q126=""),"",'Calc_오픈정렬(시즌미반영)'!Q126/'Calc_오픈정렬(시즌미반영)'!$F126*100)</f>
        <v>102.16239060744437</v>
      </c>
      <c r="R126">
        <f>IF(OR('Calc_오픈정렬(시즌미반영)'!$F126="",'Calc_오픈정렬(시즌미반영)'!R126=""),"",'Calc_오픈정렬(시즌미반영)'!R126/'Calc_오픈정렬(시즌미반영)'!$F126*100)</f>
        <v>110.61129264462839</v>
      </c>
      <c r="S126">
        <f>IF(OR('Calc_오픈정렬(시즌미반영)'!$F126="",'Calc_오픈정렬(시즌미반영)'!S126=""),"",'Calc_오픈정렬(시즌미반영)'!S126/'Calc_오픈정렬(시즌미반영)'!$F126*100)</f>
        <v>101.03553132054468</v>
      </c>
      <c r="T126">
        <f>IF(OR('Calc_오픈정렬(시즌미반영)'!$F126="",'Calc_오픈정렬(시즌미반영)'!T126=""),"",'Calc_오픈정렬(시즌미반영)'!T126/'Calc_오픈정렬(시즌미반영)'!$F126*100)</f>
        <v>121.53079140596277</v>
      </c>
      <c r="U126">
        <f>IF(OR('Calc_오픈정렬(시즌미반영)'!$F126="",'Calc_오픈정렬(시즌미반영)'!U126=""),"",'Calc_오픈정렬(시즌미반영)'!U126/'Calc_오픈정렬(시즌미반영)'!$F126*100)</f>
        <v>110.85345950199115</v>
      </c>
      <c r="V126">
        <f>IF(OR('Calc_오픈정렬(시즌미반영)'!$F126="",'Calc_오픈정렬(시즌미반영)'!V126=""),"",'Calc_오픈정렬(시즌미반영)'!V126/'Calc_오픈정렬(시즌미반영)'!$F126*100)</f>
        <v>101.7366057469961</v>
      </c>
      <c r="W126">
        <f>IF(OR('Calc_오픈정렬(시즌미반영)'!$F126="",'Calc_오픈정렬(시즌미반영)'!W126=""),"",'Calc_오픈정렬(시즌미반영)'!W126/'Calc_오픈정렬(시즌미반영)'!$F126*100)</f>
        <v>92.595013039489544</v>
      </c>
      <c r="X126">
        <f>IF(OR('Calc_오픈정렬(시즌미반영)'!$F126="",'Calc_오픈정렬(시즌미반영)'!X126=""),"",'Calc_오픈정렬(시즌미반영)'!X126/'Calc_오픈정렬(시즌미반영)'!$F126*100)</f>
        <v>92.865217376365365</v>
      </c>
      <c r="Y126">
        <f>IF(OR('Calc_오픈정렬(시즌미반영)'!$F126="",'Calc_오픈정렬(시즌미반영)'!Y126=""),"",'Calc_오픈정렬(시즌미반영)'!Y126/'Calc_오픈정렬(시즌미반영)'!$F126*100)</f>
        <v>109.17505901270962</v>
      </c>
      <c r="Z126">
        <f>IF(OR('Calc_오픈정렬(시즌미반영)'!$F126="",'Calc_오픈정렬(시즌미반영)'!Z126=""),"",'Calc_오픈정렬(시즌미반영)'!Z126/'Calc_오픈정렬(시즌미반영)'!$F126*100)</f>
        <v>115.73899030714097</v>
      </c>
      <c r="AA126">
        <f>IF(OR('Calc_오픈정렬(시즌미반영)'!$F126="",'Calc_오픈정렬(시즌미반영)'!AA126=""),"",'Calc_오픈정렬(시즌미반영)'!AA126/'Calc_오픈정렬(시즌미반영)'!$F126*100)</f>
        <v>127.07149213679267</v>
      </c>
      <c r="AB126">
        <f>IF(OR('Calc_오픈정렬(시즌미반영)'!$F126="",'Calc_오픈정렬(시즌미반영)'!AB126=""),"",'Calc_오픈정렬(시즌미반영)'!AB126/'Calc_오픈정렬(시즌미반영)'!$F126*100)</f>
        <v>113.45132439295078</v>
      </c>
      <c r="AC126" t="str">
        <f>IF(OR('Calc_오픈정렬(시즌미반영)'!$F126="",'Calc_오픈정렬(시즌미반영)'!AC126=""),"",'Calc_오픈정렬(시즌미반영)'!AC126/'Calc_오픈정렬(시즌미반영)'!$F126*100)</f>
        <v/>
      </c>
      <c r="AD126" t="str">
        <f>IF(OR('Calc_오픈정렬(시즌미반영)'!$F126="",'Calc_오픈정렬(시즌미반영)'!AD126=""),"",'Calc_오픈정렬(시즌미반영)'!AD126/'Calc_오픈정렬(시즌미반영)'!$F126*100)</f>
        <v/>
      </c>
      <c r="AE126" t="str">
        <f>IF(OR('Calc_오픈정렬(시즌미반영)'!$F126="",'Calc_오픈정렬(시즌미반영)'!AE126=""),"",'Calc_오픈정렬(시즌미반영)'!AE126/'Calc_오픈정렬(시즌미반영)'!$F126*100)</f>
        <v/>
      </c>
      <c r="AF126" t="str">
        <f>IF(OR('Calc_오픈정렬(시즌미반영)'!$F126="",'Calc_오픈정렬(시즌미반영)'!AF126=""),"",'Calc_오픈정렬(시즌미반영)'!AF126/'Calc_오픈정렬(시즌미반영)'!$F126*100)</f>
        <v/>
      </c>
      <c r="AG126" t="str">
        <f>IF(OR('Calc_오픈정렬(시즌미반영)'!$F126="",'Calc_오픈정렬(시즌미반영)'!AG126=""),"",'Calc_오픈정렬(시즌미반영)'!AG126/'Calc_오픈정렬(시즌미반영)'!$F126*100)</f>
        <v/>
      </c>
      <c r="AH126" t="str">
        <f>IF(OR('Calc_오픈정렬(시즌미반영)'!$F126="",'Calc_오픈정렬(시즌미반영)'!AH126=""),"",'Calc_오픈정렬(시즌미반영)'!AH126/'Calc_오픈정렬(시즌미반영)'!$F126*100)</f>
        <v/>
      </c>
      <c r="AI126" t="str">
        <f>IF(OR('Calc_오픈정렬(시즌미반영)'!$F126="",'Calc_오픈정렬(시즌미반영)'!AI126=""),"",'Calc_오픈정렬(시즌미반영)'!AI126/'Calc_오픈정렬(시즌미반영)'!$F126*100)</f>
        <v/>
      </c>
      <c r="AJ126" t="str">
        <f>IF(OR('Calc_오픈정렬(시즌미반영)'!$F126="",'Calc_오픈정렬(시즌미반영)'!AJ126=""),"",'Calc_오픈정렬(시즌미반영)'!AJ126/'Calc_오픈정렬(시즌미반영)'!$F126*100)</f>
        <v/>
      </c>
      <c r="AK126" t="str">
        <f>IF(OR('Calc_오픈정렬(시즌미반영)'!$F126="",'Calc_오픈정렬(시즌미반영)'!AK126=""),"",'Calc_오픈정렬(시즌미반영)'!AK126/'Calc_오픈정렬(시즌미반영)'!$F126*100)</f>
        <v/>
      </c>
      <c r="AL126" t="str">
        <f>IF(OR('Calc_오픈정렬(시즌미반영)'!$F126="",'Calc_오픈정렬(시즌미반영)'!AL126=""),"",'Calc_오픈정렬(시즌미반영)'!AL126/'Calc_오픈정렬(시즌미반영)'!$F126*100)</f>
        <v/>
      </c>
      <c r="AM126" t="str">
        <f>IF(OR('Calc_오픈정렬(시즌미반영)'!$F126="",'Calc_오픈정렬(시즌미반영)'!AM126=""),"",'Calc_오픈정렬(시즌미반영)'!AM126/'Calc_오픈정렬(시즌미반영)'!$F126*100)</f>
        <v/>
      </c>
      <c r="AN126" t="str">
        <f>IF(OR('Calc_오픈정렬(시즌미반영)'!$F126="",'Calc_오픈정렬(시즌미반영)'!AN126=""),"",'Calc_오픈정렬(시즌미반영)'!AN126/'Calc_오픈정렬(시즌미반영)'!$F126*100)</f>
        <v/>
      </c>
      <c r="AO126" t="str">
        <f>IF(OR('Calc_오픈정렬(시즌미반영)'!$F126="",'Calc_오픈정렬(시즌미반영)'!AO126=""),"",'Calc_오픈정렬(시즌미반영)'!AO126/'Calc_오픈정렬(시즌미반영)'!$F126*100)</f>
        <v/>
      </c>
      <c r="AP126" t="str">
        <f>IF(OR('Calc_오픈정렬(시즌미반영)'!$F126="",'Calc_오픈정렬(시즌미반영)'!AP126=""),"",'Calc_오픈정렬(시즌미반영)'!AP126/'Calc_오픈정렬(시즌미반영)'!$F126*100)</f>
        <v/>
      </c>
      <c r="AQ126" t="str">
        <f>IF(OR('Calc_오픈정렬(시즌미반영)'!$F126="",'Calc_오픈정렬(시즌미반영)'!AQ126=""),"",'Calc_오픈정렬(시즌미반영)'!AQ126/'Calc_오픈정렬(시즌미반영)'!$F126*100)</f>
        <v/>
      </c>
      <c r="AR126" t="str">
        <f>IF(OR('Calc_오픈정렬(시즌미반영)'!$F126="",'Calc_오픈정렬(시즌미반영)'!AR126=""),"",'Calc_오픈정렬(시즌미반영)'!AR126/'Calc_오픈정렬(시즌미반영)'!$F126*100)</f>
        <v/>
      </c>
      <c r="AS126" t="str">
        <f>IF(OR('Calc_오픈정렬(시즌미반영)'!$F126="",'Calc_오픈정렬(시즌미반영)'!AS126=""),"",'Calc_오픈정렬(시즌미반영)'!AS126/'Calc_오픈정렬(시즌미반영)'!$F126*100)</f>
        <v/>
      </c>
      <c r="AT126" t="str">
        <f>IF(OR('Calc_오픈정렬(시즌미반영)'!$F126="",'Calc_오픈정렬(시즌미반영)'!AT126=""),"",'Calc_오픈정렬(시즌미반영)'!AT126/'Calc_오픈정렬(시즌미반영)'!$F126*100)</f>
        <v/>
      </c>
      <c r="AU126" t="str">
        <f>IF(OR('Calc_오픈정렬(시즌미반영)'!$F126="",'Calc_오픈정렬(시즌미반영)'!AU126=""),"",'Calc_오픈정렬(시즌미반영)'!AU126/'Calc_오픈정렬(시즌미반영)'!$F126*100)</f>
        <v/>
      </c>
      <c r="AV126" t="str">
        <f>IF(OR('Calc_오픈정렬(시즌미반영)'!$F126="",'Calc_오픈정렬(시즌미반영)'!AV126=""),"",'Calc_오픈정렬(시즌미반영)'!AV126/'Calc_오픈정렬(시즌미반영)'!$F126*100)</f>
        <v/>
      </c>
      <c r="AW126" t="str">
        <f>IF(OR('Calc_오픈정렬(시즌미반영)'!$F126="",'Calc_오픈정렬(시즌미반영)'!AW126=""),"",'Calc_오픈정렬(시즌미반영)'!AW126/'Calc_오픈정렬(시즌미반영)'!$F126*100)</f>
        <v/>
      </c>
      <c r="AX126" t="str">
        <f>IF(OR('Calc_오픈정렬(시즌미반영)'!$F126="",'Calc_오픈정렬(시즌미반영)'!AX126=""),"",'Calc_오픈정렬(시즌미반영)'!AX126/'Calc_오픈정렬(시즌미반영)'!$F126*100)</f>
        <v/>
      </c>
      <c r="AY126" t="str">
        <f>IF(OR('Calc_오픈정렬(시즌미반영)'!$F126="",'Calc_오픈정렬(시즌미반영)'!AY126=""),"",'Calc_오픈정렬(시즌미반영)'!AY126/'Calc_오픈정렬(시즌미반영)'!$F126*100)</f>
        <v/>
      </c>
      <c r="AZ126" t="str">
        <f>IF(OR('Calc_오픈정렬(시즌미반영)'!$F126="",'Calc_오픈정렬(시즌미반영)'!AZ126=""),"",'Calc_오픈정렬(시즌미반영)'!AZ126/'Calc_오픈정렬(시즌미반영)'!$F126*100)</f>
        <v/>
      </c>
      <c r="BA126" t="str">
        <f>IF(OR('Calc_오픈정렬(시즌미반영)'!$F126="",'Calc_오픈정렬(시즌미반영)'!BA126=""),"",'Calc_오픈정렬(시즌미반영)'!BA126/'Calc_오픈정렬(시즌미반영)'!$F126*100)</f>
        <v/>
      </c>
      <c r="BB126" t="str">
        <f>IF(OR('Calc_오픈정렬(시즌미반영)'!$F126="",'Calc_오픈정렬(시즌미반영)'!BB126=""),"",'Calc_오픈정렬(시즌미반영)'!BB126/'Calc_오픈정렬(시즌미반영)'!$F126*100)</f>
        <v/>
      </c>
      <c r="BC126" t="str">
        <f>IF(OR('Calc_오픈정렬(시즌미반영)'!$F126="",'Calc_오픈정렬(시즌미반영)'!BC126=""),"",'Calc_오픈정렬(시즌미반영)'!BC126/'Calc_오픈정렬(시즌미반영)'!$F126*100)</f>
        <v/>
      </c>
      <c r="BD126" t="str">
        <f>IF(OR('Calc_오픈정렬(시즌미반영)'!$F126="",'Calc_오픈정렬(시즌미반영)'!BD126=""),"",'Calc_오픈정렬(시즌미반영)'!BD126/'Calc_오픈정렬(시즌미반영)'!$F126*100)</f>
        <v/>
      </c>
      <c r="BE126" t="str">
        <f>IF(OR('Calc_오픈정렬(시즌미반영)'!$F126="",'Calc_오픈정렬(시즌미반영)'!BE126=""),"",'Calc_오픈정렬(시즌미반영)'!BE126/'Calc_오픈정렬(시즌미반영)'!$F126*100)</f>
        <v/>
      </c>
      <c r="BF126" t="str">
        <f>IF(OR('Calc_오픈정렬(시즌미반영)'!$F126="",'Calc_오픈정렬(시즌미반영)'!BF126=""),"",'Calc_오픈정렬(시즌미반영)'!BF126/'Calc_오픈정렬(시즌미반영)'!$F126*100)</f>
        <v/>
      </c>
      <c r="BG126" t="str">
        <f>IF(OR('Calc_오픈정렬(시즌미반영)'!$F126="",'Calc_오픈정렬(시즌미반영)'!BG126=""),"",'Calc_오픈정렬(시즌미반영)'!BG126/'Calc_오픈정렬(시즌미반영)'!$F126*100)</f>
        <v/>
      </c>
      <c r="BH126" t="str">
        <f>IF(OR('Calc_오픈정렬(시즌미반영)'!$F126="",'Calc_오픈정렬(시즌미반영)'!BH126=""),"",'Calc_오픈정렬(시즌미반영)'!BH126/'Calc_오픈정렬(시즌미반영)'!$F126*100)</f>
        <v/>
      </c>
      <c r="BI126" t="str">
        <f>IF(OR('Calc_오픈정렬(시즌미반영)'!$F126="",'Calc_오픈정렬(시즌미반영)'!BI126=""),"",'Calc_오픈정렬(시즌미반영)'!BI126/'Calc_오픈정렬(시즌미반영)'!$F126*100)</f>
        <v/>
      </c>
      <c r="BJ126" t="str">
        <f>IF(OR('Calc_오픈정렬(시즌미반영)'!$F126="",'Calc_오픈정렬(시즌미반영)'!BJ126=""),"",'Calc_오픈정렬(시즌미반영)'!BJ126/'Calc_오픈정렬(시즌미반영)'!$F126*100)</f>
        <v/>
      </c>
      <c r="BK126" t="str">
        <f>IF(OR('Calc_오픈정렬(시즌미반영)'!$F126="",'Calc_오픈정렬(시즌미반영)'!BK126=""),"",'Calc_오픈정렬(시즌미반영)'!BK126/'Calc_오픈정렬(시즌미반영)'!$F126*100)</f>
        <v/>
      </c>
      <c r="BL126" t="str">
        <f>IF(OR('Calc_오픈정렬(시즌미반영)'!$F126="",'Calc_오픈정렬(시즌미반영)'!BL126=""),"",'Calc_오픈정렬(시즌미반영)'!BL126/'Calc_오픈정렬(시즌미반영)'!$F126*100)</f>
        <v/>
      </c>
      <c r="BM126" t="str">
        <f>IF(OR('Calc_오픈정렬(시즌미반영)'!$F126="",'Calc_오픈정렬(시즌미반영)'!BM126=""),"",'Calc_오픈정렬(시즌미반영)'!BM126/'Calc_오픈정렬(시즌미반영)'!$F126*100)</f>
        <v/>
      </c>
      <c r="BN126" t="str">
        <f>IF(OR('Calc_오픈정렬(시즌미반영)'!$F126="",'Calc_오픈정렬(시즌미반영)'!BN126=""),"",'Calc_오픈정렬(시즌미반영)'!BN126/'Calc_오픈정렬(시즌미반영)'!$F126*100)</f>
        <v/>
      </c>
    </row>
    <row r="127" spans="1:66" x14ac:dyDescent="0.3">
      <c r="A127" t="str">
        <f>'Calc_오픈정렬(시즌미반영)'!A127</f>
        <v>(1118) #관악원당초교점</v>
      </c>
      <c r="B127" t="str">
        <f>'Calc_오픈정렬(시즌미반영)'!B127</f>
        <v>150-1</v>
      </c>
      <c r="C127">
        <f>'Calc_오픈정렬(시즌미반영)'!C127</f>
        <v>1</v>
      </c>
      <c r="D127" t="str">
        <f>'Calc_오픈정렬(시즌미반영)'!D127</f>
        <v>1</v>
      </c>
      <c r="E127" s="1">
        <f>'Calc_오픈정렬(시즌미반영)'!E127</f>
        <v>45536</v>
      </c>
      <c r="F127">
        <f>'Calc_오픈정렬(시즌미반영)'!F127</f>
        <v>1884260</v>
      </c>
      <c r="G127">
        <f>IF(OR('Calc_오픈정렬(시즌미반영)'!$F127="",'Calc_오픈정렬(시즌미반영)'!G127=""),"",'Calc_오픈정렬(시즌미반영)'!G127/'Calc_오픈정렬(시즌미반영)'!$F127*100)</f>
        <v>62.620869731353423</v>
      </c>
      <c r="H127">
        <f>IF(OR('Calc_오픈정렬(시즌미반영)'!$F127="",'Calc_오픈정렬(시즌미반영)'!H127=""),"",'Calc_오픈정렬(시즌미반영)'!H127/'Calc_오픈정렬(시즌미반영)'!$F127*100)</f>
        <v>85.619818920955709</v>
      </c>
      <c r="I127">
        <f>IF(OR('Calc_오픈정렬(시즌미반영)'!$F127="",'Calc_오픈정렬(시즌미반영)'!I127=""),"",'Calc_오픈정렬(시즌미반영)'!I127/'Calc_오픈정렬(시즌미반영)'!$F127*100)</f>
        <v>82.09854266396357</v>
      </c>
      <c r="J127">
        <f>IF(OR('Calc_오픈정렬(시즌미반영)'!$F127="",'Calc_오픈정렬(시즌미반영)'!J127=""),"",'Calc_오픈정렬(시즌미반영)'!J127/'Calc_오픈정렬(시즌미반영)'!$F127*100)</f>
        <v>91.122244276267608</v>
      </c>
      <c r="K127">
        <f>IF(OR('Calc_오픈정렬(시즌미반영)'!$F127="",'Calc_오픈정렬(시즌미반영)'!K127=""),"",'Calc_오픈정렬(시즌미반영)'!K127/'Calc_오픈정렬(시즌미반영)'!$F127*100)</f>
        <v>94.335707386454104</v>
      </c>
      <c r="L127">
        <f>IF(OR('Calc_오픈정렬(시즌미반영)'!$F127="",'Calc_오픈정렬(시즌미반영)'!L127=""),"",'Calc_오픈정렬(시즌미반영)'!L127/'Calc_오픈정렬(시즌미반영)'!$F127*100)</f>
        <v>77.287635464320218</v>
      </c>
      <c r="M127">
        <f>IF(OR('Calc_오픈정렬(시즌미반영)'!$F127="",'Calc_오픈정렬(시즌미반영)'!M127=""),"",'Calc_오픈정렬(시즌미반영)'!M127/'Calc_오픈정렬(시즌미반영)'!$F127*100)</f>
        <v>113.99169965928269</v>
      </c>
      <c r="N127">
        <f>IF(OR('Calc_오픈정렬(시즌미반영)'!$F127="",'Calc_오픈정렬(시즌미반영)'!N127=""),"",'Calc_오픈정렬(시즌미반영)'!N127/'Calc_오픈정렬(시즌미반영)'!$F127*100)</f>
        <v>118.28781590650972</v>
      </c>
      <c r="O127">
        <f>IF(OR('Calc_오픈정렬(시즌미반영)'!$F127="",'Calc_오픈정렬(시즌미반영)'!O127=""),"",'Calc_오픈정렬(시즌미반영)'!O127/'Calc_오픈정렬(시즌미반영)'!$F127*100)</f>
        <v>104.97489730716568</v>
      </c>
      <c r="P127">
        <f>IF(OR('Calc_오픈정렬(시즌미반영)'!$F127="",'Calc_오픈정렬(시즌미반영)'!P127=""),"",'Calc_오픈정렬(시즌미반영)'!P127/'Calc_오픈정렬(시즌미반영)'!$F127*100)</f>
        <v>106.39455276872619</v>
      </c>
      <c r="Q127">
        <f>IF(OR('Calc_오픈정렬(시즌미반영)'!$F127="",'Calc_오픈정렬(시즌미반영)'!Q127=""),"",'Calc_오픈정렬(시즌미반영)'!Q127/'Calc_오픈정렬(시즌미반영)'!$F127*100)</f>
        <v>116.97430290936495</v>
      </c>
      <c r="R127">
        <f>IF(OR('Calc_오픈정렬(시즌미반영)'!$F127="",'Calc_오픈정렬(시즌미반영)'!R127=""),"",'Calc_오픈정렬(시즌미반영)'!R127/'Calc_오픈정렬(시즌미반영)'!$F127*100)</f>
        <v>129.86530521265644</v>
      </c>
      <c r="S127">
        <f>IF(OR('Calc_오픈정렬(시즌미반영)'!$F127="",'Calc_오픈정렬(시즌미반영)'!S127=""),"",'Calc_오픈정렬(시즌미반영)'!S127/'Calc_오픈정렬(시즌미반영)'!$F127*100)</f>
        <v>123.4596074851666</v>
      </c>
      <c r="T127">
        <f>IF(OR('Calc_오픈정렬(시즌미반영)'!$F127="",'Calc_오픈정렬(시즌미반영)'!T127=""),"",'Calc_오픈정렬(시즌미반영)'!T127/'Calc_오픈정렬(시즌미반영)'!$F127*100)</f>
        <v>160.75806948085722</v>
      </c>
      <c r="U127">
        <f>IF(OR('Calc_오픈정렬(시즌미반영)'!$F127="",'Calc_오픈정렬(시즌미반영)'!U127=""),"",'Calc_오픈정렬(시즌미반영)'!U127/'Calc_오픈정렬(시즌미반영)'!$F127*100)</f>
        <v>143.6558649018713</v>
      </c>
      <c r="V127">
        <f>IF(OR('Calc_오픈정렬(시즌미반영)'!$F127="",'Calc_오픈정렬(시즌미반영)'!V127=""),"",'Calc_오픈정렬(시즌미반영)'!V127/'Calc_오픈정렬(시즌미반영)'!$F127*100)</f>
        <v>152.95925190791081</v>
      </c>
      <c r="W127">
        <f>IF(OR('Calc_오픈정렬(시즌미반영)'!$F127="",'Calc_오픈정렬(시즌미반영)'!W127=""),"",'Calc_오픈정렬(시즌미반영)'!W127/'Calc_오픈정렬(시즌미반영)'!$F127*100)</f>
        <v>132.82933353146592</v>
      </c>
      <c r="X127">
        <f>IF(OR('Calc_오픈정렬(시즌미반영)'!$F127="",'Calc_오픈정렬(시즌미반영)'!X127=""),"",'Calc_오픈정렬(시즌미반영)'!X127/'Calc_오픈정렬(시즌미반영)'!$F127*100)</f>
        <v>120.16388396505791</v>
      </c>
      <c r="Y127">
        <f>IF(OR('Calc_오픈정렬(시즌미반영)'!$F127="",'Calc_오픈정렬(시즌미반영)'!Y127=""),"",'Calc_오픈정렬(시즌미반영)'!Y127/'Calc_오픈정렬(시즌미반영)'!$F127*100)</f>
        <v>134.55680213983209</v>
      </c>
      <c r="Z127">
        <f>IF(OR('Calc_오픈정렬(시즌미반영)'!$F127="",'Calc_오픈정렬(시즌미반영)'!Z127=""),"",'Calc_오픈정렬(시즌미반영)'!Z127/'Calc_오픈정렬(시즌미반영)'!$F127*100)</f>
        <v>164.72514408839544</v>
      </c>
      <c r="AA127">
        <f>IF(OR('Calc_오픈정렬(시즌미반영)'!$F127="",'Calc_오픈정렬(시즌미반영)'!AA127=""),"",'Calc_오픈정렬(시즌미반영)'!AA127/'Calc_오픈정렬(시즌미반영)'!$F127*100)</f>
        <v>232.56610021971488</v>
      </c>
      <c r="AB127">
        <f>IF(OR('Calc_오픈정렬(시즌미반영)'!$F127="",'Calc_오픈정렬(시즌미반영)'!AB127=""),"",'Calc_오픈정렬(시즌미반영)'!AB127/'Calc_오픈정렬(시즌미반영)'!$F127*100)</f>
        <v>221.04433570738644</v>
      </c>
      <c r="AC127" t="str">
        <f>IF(OR('Calc_오픈정렬(시즌미반영)'!$F127="",'Calc_오픈정렬(시즌미반영)'!AC127=""),"",'Calc_오픈정렬(시즌미반영)'!AC127/'Calc_오픈정렬(시즌미반영)'!$F127*100)</f>
        <v/>
      </c>
      <c r="AD127" t="str">
        <f>IF(OR('Calc_오픈정렬(시즌미반영)'!$F127="",'Calc_오픈정렬(시즌미반영)'!AD127=""),"",'Calc_오픈정렬(시즌미반영)'!AD127/'Calc_오픈정렬(시즌미반영)'!$F127*100)</f>
        <v/>
      </c>
      <c r="AE127" t="str">
        <f>IF(OR('Calc_오픈정렬(시즌미반영)'!$F127="",'Calc_오픈정렬(시즌미반영)'!AE127=""),"",'Calc_오픈정렬(시즌미반영)'!AE127/'Calc_오픈정렬(시즌미반영)'!$F127*100)</f>
        <v/>
      </c>
      <c r="AF127" t="str">
        <f>IF(OR('Calc_오픈정렬(시즌미반영)'!$F127="",'Calc_오픈정렬(시즌미반영)'!AF127=""),"",'Calc_오픈정렬(시즌미반영)'!AF127/'Calc_오픈정렬(시즌미반영)'!$F127*100)</f>
        <v/>
      </c>
      <c r="AG127" t="str">
        <f>IF(OR('Calc_오픈정렬(시즌미반영)'!$F127="",'Calc_오픈정렬(시즌미반영)'!AG127=""),"",'Calc_오픈정렬(시즌미반영)'!AG127/'Calc_오픈정렬(시즌미반영)'!$F127*100)</f>
        <v/>
      </c>
      <c r="AH127" t="str">
        <f>IF(OR('Calc_오픈정렬(시즌미반영)'!$F127="",'Calc_오픈정렬(시즌미반영)'!AH127=""),"",'Calc_오픈정렬(시즌미반영)'!AH127/'Calc_오픈정렬(시즌미반영)'!$F127*100)</f>
        <v/>
      </c>
      <c r="AI127" t="str">
        <f>IF(OR('Calc_오픈정렬(시즌미반영)'!$F127="",'Calc_오픈정렬(시즌미반영)'!AI127=""),"",'Calc_오픈정렬(시즌미반영)'!AI127/'Calc_오픈정렬(시즌미반영)'!$F127*100)</f>
        <v/>
      </c>
      <c r="AJ127" t="str">
        <f>IF(OR('Calc_오픈정렬(시즌미반영)'!$F127="",'Calc_오픈정렬(시즌미반영)'!AJ127=""),"",'Calc_오픈정렬(시즌미반영)'!AJ127/'Calc_오픈정렬(시즌미반영)'!$F127*100)</f>
        <v/>
      </c>
      <c r="AK127" t="str">
        <f>IF(OR('Calc_오픈정렬(시즌미반영)'!$F127="",'Calc_오픈정렬(시즌미반영)'!AK127=""),"",'Calc_오픈정렬(시즌미반영)'!AK127/'Calc_오픈정렬(시즌미반영)'!$F127*100)</f>
        <v/>
      </c>
      <c r="AL127" t="str">
        <f>IF(OR('Calc_오픈정렬(시즌미반영)'!$F127="",'Calc_오픈정렬(시즌미반영)'!AL127=""),"",'Calc_오픈정렬(시즌미반영)'!AL127/'Calc_오픈정렬(시즌미반영)'!$F127*100)</f>
        <v/>
      </c>
      <c r="AM127" t="str">
        <f>IF(OR('Calc_오픈정렬(시즌미반영)'!$F127="",'Calc_오픈정렬(시즌미반영)'!AM127=""),"",'Calc_오픈정렬(시즌미반영)'!AM127/'Calc_오픈정렬(시즌미반영)'!$F127*100)</f>
        <v/>
      </c>
      <c r="AN127" t="str">
        <f>IF(OR('Calc_오픈정렬(시즌미반영)'!$F127="",'Calc_오픈정렬(시즌미반영)'!AN127=""),"",'Calc_오픈정렬(시즌미반영)'!AN127/'Calc_오픈정렬(시즌미반영)'!$F127*100)</f>
        <v/>
      </c>
      <c r="AO127" t="str">
        <f>IF(OR('Calc_오픈정렬(시즌미반영)'!$F127="",'Calc_오픈정렬(시즌미반영)'!AO127=""),"",'Calc_오픈정렬(시즌미반영)'!AO127/'Calc_오픈정렬(시즌미반영)'!$F127*100)</f>
        <v/>
      </c>
      <c r="AP127" t="str">
        <f>IF(OR('Calc_오픈정렬(시즌미반영)'!$F127="",'Calc_오픈정렬(시즌미반영)'!AP127=""),"",'Calc_오픈정렬(시즌미반영)'!AP127/'Calc_오픈정렬(시즌미반영)'!$F127*100)</f>
        <v/>
      </c>
      <c r="AQ127" t="str">
        <f>IF(OR('Calc_오픈정렬(시즌미반영)'!$F127="",'Calc_오픈정렬(시즌미반영)'!AQ127=""),"",'Calc_오픈정렬(시즌미반영)'!AQ127/'Calc_오픈정렬(시즌미반영)'!$F127*100)</f>
        <v/>
      </c>
      <c r="AR127" t="str">
        <f>IF(OR('Calc_오픈정렬(시즌미반영)'!$F127="",'Calc_오픈정렬(시즌미반영)'!AR127=""),"",'Calc_오픈정렬(시즌미반영)'!AR127/'Calc_오픈정렬(시즌미반영)'!$F127*100)</f>
        <v/>
      </c>
      <c r="AS127" t="str">
        <f>IF(OR('Calc_오픈정렬(시즌미반영)'!$F127="",'Calc_오픈정렬(시즌미반영)'!AS127=""),"",'Calc_오픈정렬(시즌미반영)'!AS127/'Calc_오픈정렬(시즌미반영)'!$F127*100)</f>
        <v/>
      </c>
      <c r="AT127" t="str">
        <f>IF(OR('Calc_오픈정렬(시즌미반영)'!$F127="",'Calc_오픈정렬(시즌미반영)'!AT127=""),"",'Calc_오픈정렬(시즌미반영)'!AT127/'Calc_오픈정렬(시즌미반영)'!$F127*100)</f>
        <v/>
      </c>
      <c r="AU127" t="str">
        <f>IF(OR('Calc_오픈정렬(시즌미반영)'!$F127="",'Calc_오픈정렬(시즌미반영)'!AU127=""),"",'Calc_오픈정렬(시즌미반영)'!AU127/'Calc_오픈정렬(시즌미반영)'!$F127*100)</f>
        <v/>
      </c>
      <c r="AV127" t="str">
        <f>IF(OR('Calc_오픈정렬(시즌미반영)'!$F127="",'Calc_오픈정렬(시즌미반영)'!AV127=""),"",'Calc_오픈정렬(시즌미반영)'!AV127/'Calc_오픈정렬(시즌미반영)'!$F127*100)</f>
        <v/>
      </c>
      <c r="AW127" t="str">
        <f>IF(OR('Calc_오픈정렬(시즌미반영)'!$F127="",'Calc_오픈정렬(시즌미반영)'!AW127=""),"",'Calc_오픈정렬(시즌미반영)'!AW127/'Calc_오픈정렬(시즌미반영)'!$F127*100)</f>
        <v/>
      </c>
      <c r="AX127" t="str">
        <f>IF(OR('Calc_오픈정렬(시즌미반영)'!$F127="",'Calc_오픈정렬(시즌미반영)'!AX127=""),"",'Calc_오픈정렬(시즌미반영)'!AX127/'Calc_오픈정렬(시즌미반영)'!$F127*100)</f>
        <v/>
      </c>
      <c r="AY127" t="str">
        <f>IF(OR('Calc_오픈정렬(시즌미반영)'!$F127="",'Calc_오픈정렬(시즌미반영)'!AY127=""),"",'Calc_오픈정렬(시즌미반영)'!AY127/'Calc_오픈정렬(시즌미반영)'!$F127*100)</f>
        <v/>
      </c>
      <c r="AZ127" t="str">
        <f>IF(OR('Calc_오픈정렬(시즌미반영)'!$F127="",'Calc_오픈정렬(시즌미반영)'!AZ127=""),"",'Calc_오픈정렬(시즌미반영)'!AZ127/'Calc_오픈정렬(시즌미반영)'!$F127*100)</f>
        <v/>
      </c>
      <c r="BA127" t="str">
        <f>IF(OR('Calc_오픈정렬(시즌미반영)'!$F127="",'Calc_오픈정렬(시즌미반영)'!BA127=""),"",'Calc_오픈정렬(시즌미반영)'!BA127/'Calc_오픈정렬(시즌미반영)'!$F127*100)</f>
        <v/>
      </c>
      <c r="BB127" t="str">
        <f>IF(OR('Calc_오픈정렬(시즌미반영)'!$F127="",'Calc_오픈정렬(시즌미반영)'!BB127=""),"",'Calc_오픈정렬(시즌미반영)'!BB127/'Calc_오픈정렬(시즌미반영)'!$F127*100)</f>
        <v/>
      </c>
      <c r="BC127" t="str">
        <f>IF(OR('Calc_오픈정렬(시즌미반영)'!$F127="",'Calc_오픈정렬(시즌미반영)'!BC127=""),"",'Calc_오픈정렬(시즌미반영)'!BC127/'Calc_오픈정렬(시즌미반영)'!$F127*100)</f>
        <v/>
      </c>
      <c r="BD127" t="str">
        <f>IF(OR('Calc_오픈정렬(시즌미반영)'!$F127="",'Calc_오픈정렬(시즌미반영)'!BD127=""),"",'Calc_오픈정렬(시즌미반영)'!BD127/'Calc_오픈정렬(시즌미반영)'!$F127*100)</f>
        <v/>
      </c>
      <c r="BE127" t="str">
        <f>IF(OR('Calc_오픈정렬(시즌미반영)'!$F127="",'Calc_오픈정렬(시즌미반영)'!BE127=""),"",'Calc_오픈정렬(시즌미반영)'!BE127/'Calc_오픈정렬(시즌미반영)'!$F127*100)</f>
        <v/>
      </c>
      <c r="BF127" t="str">
        <f>IF(OR('Calc_오픈정렬(시즌미반영)'!$F127="",'Calc_오픈정렬(시즌미반영)'!BF127=""),"",'Calc_오픈정렬(시즌미반영)'!BF127/'Calc_오픈정렬(시즌미반영)'!$F127*100)</f>
        <v/>
      </c>
      <c r="BG127" t="str">
        <f>IF(OR('Calc_오픈정렬(시즌미반영)'!$F127="",'Calc_오픈정렬(시즌미반영)'!BG127=""),"",'Calc_오픈정렬(시즌미반영)'!BG127/'Calc_오픈정렬(시즌미반영)'!$F127*100)</f>
        <v/>
      </c>
      <c r="BH127" t="str">
        <f>IF(OR('Calc_오픈정렬(시즌미반영)'!$F127="",'Calc_오픈정렬(시즌미반영)'!BH127=""),"",'Calc_오픈정렬(시즌미반영)'!BH127/'Calc_오픈정렬(시즌미반영)'!$F127*100)</f>
        <v/>
      </c>
      <c r="BI127" t="str">
        <f>IF(OR('Calc_오픈정렬(시즌미반영)'!$F127="",'Calc_오픈정렬(시즌미반영)'!BI127=""),"",'Calc_오픈정렬(시즌미반영)'!BI127/'Calc_오픈정렬(시즌미반영)'!$F127*100)</f>
        <v/>
      </c>
      <c r="BJ127" t="str">
        <f>IF(OR('Calc_오픈정렬(시즌미반영)'!$F127="",'Calc_오픈정렬(시즌미반영)'!BJ127=""),"",'Calc_오픈정렬(시즌미반영)'!BJ127/'Calc_오픈정렬(시즌미반영)'!$F127*100)</f>
        <v/>
      </c>
      <c r="BK127" t="str">
        <f>IF(OR('Calc_오픈정렬(시즌미반영)'!$F127="",'Calc_오픈정렬(시즌미반영)'!BK127=""),"",'Calc_오픈정렬(시즌미반영)'!BK127/'Calc_오픈정렬(시즌미반영)'!$F127*100)</f>
        <v/>
      </c>
      <c r="BL127" t="str">
        <f>IF(OR('Calc_오픈정렬(시즌미반영)'!$F127="",'Calc_오픈정렬(시즌미반영)'!BL127=""),"",'Calc_오픈정렬(시즌미반영)'!BL127/'Calc_오픈정렬(시즌미반영)'!$F127*100)</f>
        <v/>
      </c>
      <c r="BM127" t="str">
        <f>IF(OR('Calc_오픈정렬(시즌미반영)'!$F127="",'Calc_오픈정렬(시즌미반영)'!BM127=""),"",'Calc_오픈정렬(시즌미반영)'!BM127/'Calc_오픈정렬(시즌미반영)'!$F127*100)</f>
        <v/>
      </c>
      <c r="BN127" t="str">
        <f>IF(OR('Calc_오픈정렬(시즌미반영)'!$F127="",'Calc_오픈정렬(시즌미반영)'!BN127=""),"",'Calc_오픈정렬(시즌미반영)'!BN127/'Calc_오픈정렬(시즌미반영)'!$F127*100)</f>
        <v/>
      </c>
    </row>
    <row r="128" spans="1:66" x14ac:dyDescent="0.3">
      <c r="A128" t="str">
        <f>'Calc_오픈정렬(시즌미반영)'!A128</f>
        <v>(1119) #카이스트문지점</v>
      </c>
      <c r="B128" t="str">
        <f>'Calc_오픈정렬(시즌미반영)'!B128</f>
        <v>150-0</v>
      </c>
      <c r="C128">
        <f>'Calc_오픈정렬(시즌미반영)'!C128</f>
        <v>0</v>
      </c>
      <c r="D128" t="str">
        <f>'Calc_오픈정렬(시즌미반영)'!D128</f>
        <v>0</v>
      </c>
      <c r="E128" s="1">
        <f>'Calc_오픈정렬(시즌미반영)'!E128</f>
        <v>45566</v>
      </c>
      <c r="F128">
        <f>'Calc_오픈정렬(시즌미반영)'!F128</f>
        <v>4195373.333333333</v>
      </c>
      <c r="G128">
        <f>IF(OR('Calc_오픈정렬(시즌미반영)'!$F128="",'Calc_오픈정렬(시즌미반영)'!G128=""),"",'Calc_오픈정렬(시즌미반영)'!G128/'Calc_오픈정렬(시즌미반영)'!$F128*100)</f>
        <v>83.01096763736561</v>
      </c>
      <c r="H128">
        <f>IF(OR('Calc_오픈정렬(시즌미반영)'!$F128="",'Calc_오픈정렬(시즌미반영)'!H128=""),"",'Calc_오픈정렬(시즌미반영)'!H128/'Calc_오픈정렬(시즌미반영)'!$F128*100)</f>
        <v>82.492062684925941</v>
      </c>
      <c r="I128">
        <f>IF(OR('Calc_오픈정렬(시즌미반영)'!$F128="",'Calc_오픈정렬(시즌미반영)'!I128=""),"",'Calc_오픈정렬(시즌미반영)'!I128/'Calc_오픈정렬(시즌미반영)'!$F128*100)</f>
        <v>89.317438575192369</v>
      </c>
      <c r="J128">
        <f>IF(OR('Calc_오픈정렬(시즌미반영)'!$F128="",'Calc_오픈정렬(시즌미반영)'!J128=""),"",'Calc_오픈정렬(시즌미반영)'!J128/'Calc_오픈정렬(시즌미반영)'!$F128*100)</f>
        <v>86.144896123666399</v>
      </c>
      <c r="K128">
        <f>IF(OR('Calc_오픈정렬(시즌미반영)'!$F128="",'Calc_오픈정렬(시즌미반영)'!K128=""),"",'Calc_오픈정렬(시즌미반영)'!K128/'Calc_오픈정렬(시즌미반영)'!$F128*100)</f>
        <v>74.290647157344765</v>
      </c>
      <c r="L128">
        <f>IF(OR('Calc_오픈정렬(시즌미반영)'!$F128="",'Calc_오픈정렬(시즌미반영)'!L128=""),"",'Calc_오픈정렬(시즌미반영)'!L128/'Calc_오픈정렬(시즌미반영)'!$F128*100)</f>
        <v>103.33740660346477</v>
      </c>
      <c r="M128">
        <f>IF(OR('Calc_오픈정렬(시즌미반영)'!$F128="",'Calc_오픈정렬(시즌미반영)'!M128=""),"",'Calc_오픈정렬(시즌미반영)'!M128/'Calc_오픈정렬(시즌미반영)'!$F128*100)</f>
        <v>93.63958074450268</v>
      </c>
      <c r="N128">
        <f>IF(OR('Calc_오픈정렬(시즌미반영)'!$F128="",'Calc_오픈정렬(시즌미반영)'!N128=""),"",'Calc_오픈정렬(시즌미반영)'!N128/'Calc_오픈정렬(시즌미반영)'!$F128*100)</f>
        <v>120.86147279701767</v>
      </c>
      <c r="O128">
        <f>IF(OR('Calc_오픈정렬(시즌미반영)'!$F128="",'Calc_오픈정렬(시즌미반영)'!O128=""),"",'Calc_오픈정렬(시즌미반영)'!O128/'Calc_오픈정렬(시즌미반영)'!$F128*100)</f>
        <v>121.72599657400376</v>
      </c>
      <c r="P128">
        <f>IF(OR('Calc_오픈정렬(시즌미반영)'!$F128="",'Calc_오픈정렬(시즌미반영)'!P128=""),"",'Calc_오픈정렬(시즌미반영)'!P128/'Calc_오픈정렬(시즌미반영)'!$F128*100)</f>
        <v>112.70987405173318</v>
      </c>
      <c r="Q128">
        <f>IF(OR('Calc_오픈정렬(시즌미반영)'!$F128="",'Calc_오픈정렬(시즌미반영)'!Q128=""),"",'Calc_오픈정렬(시즌미반영)'!Q128/'Calc_오픈정렬(시즌미반영)'!$F128*100)</f>
        <v>114.88441235265516</v>
      </c>
      <c r="R128">
        <f>IF(OR('Calc_오픈정렬(시즌미반영)'!$F128="",'Calc_오픈정렬(시즌미반영)'!R128=""),"",'Calc_오픈정렬(시즌미반영)'!R128/'Calc_오픈정렬(시즌미반영)'!$F128*100)</f>
        <v>104.08918713630571</v>
      </c>
      <c r="S128">
        <f>IF(OR('Calc_오픈정렬(시즌미반영)'!$F128="",'Calc_오픈정렬(시즌미반영)'!S128=""),"",'Calc_오픈정렬(시즌미반영)'!S128/'Calc_오픈정렬(시즌미반영)'!$F128*100)</f>
        <v>131.88695165785802</v>
      </c>
      <c r="T128">
        <f>IF(OR('Calc_오픈정렬(시즌미반영)'!$F128="",'Calc_오픈정렬(시즌미반영)'!T128=""),"",'Calc_오픈정렬(시즌미반영)'!T128/'Calc_오픈정렬(시즌미반영)'!$F128*100)</f>
        <v>102.80896733862383</v>
      </c>
      <c r="U128">
        <f>IF(OR('Calc_오픈정렬(시즌미반영)'!$F128="",'Calc_오픈정렬(시즌미반영)'!U128=""),"",'Calc_오픈정렬(시즌미반영)'!U128/'Calc_오픈정렬(시즌미반영)'!$F128*100)</f>
        <v>118.42068882228996</v>
      </c>
      <c r="V128">
        <f>IF(OR('Calc_오픈정렬(시즌미반영)'!$F128="",'Calc_오픈정렬(시즌미반영)'!V128=""),"",'Calc_오픈정렬(시즌미반영)'!V128/'Calc_오픈정렬(시즌미반영)'!$F128*100)</f>
        <v>122.0570755721382</v>
      </c>
      <c r="W128">
        <f>IF(OR('Calc_오픈정렬(시즌미반영)'!$F128="",'Calc_오픈정렬(시즌미반영)'!W128=""),"",'Calc_오픈정렬(시즌미반영)'!W128/'Calc_오픈정렬(시즌미반영)'!$F128*100)</f>
        <v>93.675334416007487</v>
      </c>
      <c r="X128">
        <f>IF(OR('Calc_오픈정렬(시즌미반영)'!$F128="",'Calc_오픈정렬(시즌미반영)'!X128=""),"",'Calc_오픈정렬(시즌미반영)'!X128/'Calc_오픈정렬(시즌미반영)'!$F128*100)</f>
        <v>100.40083838387048</v>
      </c>
      <c r="Y128">
        <f>IF(OR('Calc_오픈정렬(시즌미반영)'!$F128="",'Calc_오픈정렬(시즌미반영)'!Y128=""),"",'Calc_오픈정렬(시즌미반영)'!Y128/'Calc_오픈정렬(시즌미반영)'!$F128*100)</f>
        <v>119.99289693726105</v>
      </c>
      <c r="Z128">
        <f>IF(OR('Calc_오픈정렬(시즌미반영)'!$F128="",'Calc_오픈정렬(시즌미반영)'!Z128=""),"",'Calc_오픈정렬(시즌미반영)'!Z128/'Calc_오픈정렬(시즌미반영)'!$F128*100)</f>
        <v>148.96123666388056</v>
      </c>
      <c r="AA128">
        <f>IF(OR('Calc_오픈정렬(시즌미반영)'!$F128="",'Calc_오픈정렬(시즌미반영)'!AA128=""),"",'Calc_오픈정렬(시즌미반영)'!AA128/'Calc_오픈정렬(시즌미반영)'!$F128*100)</f>
        <v>119.15101715222802</v>
      </c>
      <c r="AB128" t="str">
        <f>IF(OR('Calc_오픈정렬(시즌미반영)'!$F128="",'Calc_오픈정렬(시즌미반영)'!AB128=""),"",'Calc_오픈정렬(시즌미반영)'!AB128/'Calc_오픈정렬(시즌미반영)'!$F128*100)</f>
        <v/>
      </c>
      <c r="AC128" t="str">
        <f>IF(OR('Calc_오픈정렬(시즌미반영)'!$F128="",'Calc_오픈정렬(시즌미반영)'!AC128=""),"",'Calc_오픈정렬(시즌미반영)'!AC128/'Calc_오픈정렬(시즌미반영)'!$F128*100)</f>
        <v/>
      </c>
      <c r="AD128" t="str">
        <f>IF(OR('Calc_오픈정렬(시즌미반영)'!$F128="",'Calc_오픈정렬(시즌미반영)'!AD128=""),"",'Calc_오픈정렬(시즌미반영)'!AD128/'Calc_오픈정렬(시즌미반영)'!$F128*100)</f>
        <v/>
      </c>
      <c r="AE128" t="str">
        <f>IF(OR('Calc_오픈정렬(시즌미반영)'!$F128="",'Calc_오픈정렬(시즌미반영)'!AE128=""),"",'Calc_오픈정렬(시즌미반영)'!AE128/'Calc_오픈정렬(시즌미반영)'!$F128*100)</f>
        <v/>
      </c>
      <c r="AF128" t="str">
        <f>IF(OR('Calc_오픈정렬(시즌미반영)'!$F128="",'Calc_오픈정렬(시즌미반영)'!AF128=""),"",'Calc_오픈정렬(시즌미반영)'!AF128/'Calc_오픈정렬(시즌미반영)'!$F128*100)</f>
        <v/>
      </c>
      <c r="AG128" t="str">
        <f>IF(OR('Calc_오픈정렬(시즌미반영)'!$F128="",'Calc_오픈정렬(시즌미반영)'!AG128=""),"",'Calc_오픈정렬(시즌미반영)'!AG128/'Calc_오픈정렬(시즌미반영)'!$F128*100)</f>
        <v/>
      </c>
      <c r="AH128" t="str">
        <f>IF(OR('Calc_오픈정렬(시즌미반영)'!$F128="",'Calc_오픈정렬(시즌미반영)'!AH128=""),"",'Calc_오픈정렬(시즌미반영)'!AH128/'Calc_오픈정렬(시즌미반영)'!$F128*100)</f>
        <v/>
      </c>
      <c r="AI128" t="str">
        <f>IF(OR('Calc_오픈정렬(시즌미반영)'!$F128="",'Calc_오픈정렬(시즌미반영)'!AI128=""),"",'Calc_오픈정렬(시즌미반영)'!AI128/'Calc_오픈정렬(시즌미반영)'!$F128*100)</f>
        <v/>
      </c>
      <c r="AJ128" t="str">
        <f>IF(OR('Calc_오픈정렬(시즌미반영)'!$F128="",'Calc_오픈정렬(시즌미반영)'!AJ128=""),"",'Calc_오픈정렬(시즌미반영)'!AJ128/'Calc_오픈정렬(시즌미반영)'!$F128*100)</f>
        <v/>
      </c>
      <c r="AK128" t="str">
        <f>IF(OR('Calc_오픈정렬(시즌미반영)'!$F128="",'Calc_오픈정렬(시즌미반영)'!AK128=""),"",'Calc_오픈정렬(시즌미반영)'!AK128/'Calc_오픈정렬(시즌미반영)'!$F128*100)</f>
        <v/>
      </c>
      <c r="AL128" t="str">
        <f>IF(OR('Calc_오픈정렬(시즌미반영)'!$F128="",'Calc_오픈정렬(시즌미반영)'!AL128=""),"",'Calc_오픈정렬(시즌미반영)'!AL128/'Calc_오픈정렬(시즌미반영)'!$F128*100)</f>
        <v/>
      </c>
      <c r="AM128" t="str">
        <f>IF(OR('Calc_오픈정렬(시즌미반영)'!$F128="",'Calc_오픈정렬(시즌미반영)'!AM128=""),"",'Calc_오픈정렬(시즌미반영)'!AM128/'Calc_오픈정렬(시즌미반영)'!$F128*100)</f>
        <v/>
      </c>
      <c r="AN128" t="str">
        <f>IF(OR('Calc_오픈정렬(시즌미반영)'!$F128="",'Calc_오픈정렬(시즌미반영)'!AN128=""),"",'Calc_오픈정렬(시즌미반영)'!AN128/'Calc_오픈정렬(시즌미반영)'!$F128*100)</f>
        <v/>
      </c>
      <c r="AO128" t="str">
        <f>IF(OR('Calc_오픈정렬(시즌미반영)'!$F128="",'Calc_오픈정렬(시즌미반영)'!AO128=""),"",'Calc_오픈정렬(시즌미반영)'!AO128/'Calc_오픈정렬(시즌미반영)'!$F128*100)</f>
        <v/>
      </c>
      <c r="AP128" t="str">
        <f>IF(OR('Calc_오픈정렬(시즌미반영)'!$F128="",'Calc_오픈정렬(시즌미반영)'!AP128=""),"",'Calc_오픈정렬(시즌미반영)'!AP128/'Calc_오픈정렬(시즌미반영)'!$F128*100)</f>
        <v/>
      </c>
      <c r="AQ128" t="str">
        <f>IF(OR('Calc_오픈정렬(시즌미반영)'!$F128="",'Calc_오픈정렬(시즌미반영)'!AQ128=""),"",'Calc_오픈정렬(시즌미반영)'!AQ128/'Calc_오픈정렬(시즌미반영)'!$F128*100)</f>
        <v/>
      </c>
      <c r="AR128" t="str">
        <f>IF(OR('Calc_오픈정렬(시즌미반영)'!$F128="",'Calc_오픈정렬(시즌미반영)'!AR128=""),"",'Calc_오픈정렬(시즌미반영)'!AR128/'Calc_오픈정렬(시즌미반영)'!$F128*100)</f>
        <v/>
      </c>
      <c r="AS128" t="str">
        <f>IF(OR('Calc_오픈정렬(시즌미반영)'!$F128="",'Calc_오픈정렬(시즌미반영)'!AS128=""),"",'Calc_오픈정렬(시즌미반영)'!AS128/'Calc_오픈정렬(시즌미반영)'!$F128*100)</f>
        <v/>
      </c>
      <c r="AT128" t="str">
        <f>IF(OR('Calc_오픈정렬(시즌미반영)'!$F128="",'Calc_오픈정렬(시즌미반영)'!AT128=""),"",'Calc_오픈정렬(시즌미반영)'!AT128/'Calc_오픈정렬(시즌미반영)'!$F128*100)</f>
        <v/>
      </c>
      <c r="AU128" t="str">
        <f>IF(OR('Calc_오픈정렬(시즌미반영)'!$F128="",'Calc_오픈정렬(시즌미반영)'!AU128=""),"",'Calc_오픈정렬(시즌미반영)'!AU128/'Calc_오픈정렬(시즌미반영)'!$F128*100)</f>
        <v/>
      </c>
      <c r="AV128" t="str">
        <f>IF(OR('Calc_오픈정렬(시즌미반영)'!$F128="",'Calc_오픈정렬(시즌미반영)'!AV128=""),"",'Calc_오픈정렬(시즌미반영)'!AV128/'Calc_오픈정렬(시즌미반영)'!$F128*100)</f>
        <v/>
      </c>
      <c r="AW128" t="str">
        <f>IF(OR('Calc_오픈정렬(시즌미반영)'!$F128="",'Calc_오픈정렬(시즌미반영)'!AW128=""),"",'Calc_오픈정렬(시즌미반영)'!AW128/'Calc_오픈정렬(시즌미반영)'!$F128*100)</f>
        <v/>
      </c>
      <c r="AX128" t="str">
        <f>IF(OR('Calc_오픈정렬(시즌미반영)'!$F128="",'Calc_오픈정렬(시즌미반영)'!AX128=""),"",'Calc_오픈정렬(시즌미반영)'!AX128/'Calc_오픈정렬(시즌미반영)'!$F128*100)</f>
        <v/>
      </c>
      <c r="AY128" t="str">
        <f>IF(OR('Calc_오픈정렬(시즌미반영)'!$F128="",'Calc_오픈정렬(시즌미반영)'!AY128=""),"",'Calc_오픈정렬(시즌미반영)'!AY128/'Calc_오픈정렬(시즌미반영)'!$F128*100)</f>
        <v/>
      </c>
      <c r="AZ128" t="str">
        <f>IF(OR('Calc_오픈정렬(시즌미반영)'!$F128="",'Calc_오픈정렬(시즌미반영)'!AZ128=""),"",'Calc_오픈정렬(시즌미반영)'!AZ128/'Calc_오픈정렬(시즌미반영)'!$F128*100)</f>
        <v/>
      </c>
      <c r="BA128" t="str">
        <f>IF(OR('Calc_오픈정렬(시즌미반영)'!$F128="",'Calc_오픈정렬(시즌미반영)'!BA128=""),"",'Calc_오픈정렬(시즌미반영)'!BA128/'Calc_오픈정렬(시즌미반영)'!$F128*100)</f>
        <v/>
      </c>
      <c r="BB128" t="str">
        <f>IF(OR('Calc_오픈정렬(시즌미반영)'!$F128="",'Calc_오픈정렬(시즌미반영)'!BB128=""),"",'Calc_오픈정렬(시즌미반영)'!BB128/'Calc_오픈정렬(시즌미반영)'!$F128*100)</f>
        <v/>
      </c>
      <c r="BC128" t="str">
        <f>IF(OR('Calc_오픈정렬(시즌미반영)'!$F128="",'Calc_오픈정렬(시즌미반영)'!BC128=""),"",'Calc_오픈정렬(시즌미반영)'!BC128/'Calc_오픈정렬(시즌미반영)'!$F128*100)</f>
        <v/>
      </c>
      <c r="BD128" t="str">
        <f>IF(OR('Calc_오픈정렬(시즌미반영)'!$F128="",'Calc_오픈정렬(시즌미반영)'!BD128=""),"",'Calc_오픈정렬(시즌미반영)'!BD128/'Calc_오픈정렬(시즌미반영)'!$F128*100)</f>
        <v/>
      </c>
      <c r="BE128" t="str">
        <f>IF(OR('Calc_오픈정렬(시즌미반영)'!$F128="",'Calc_오픈정렬(시즌미반영)'!BE128=""),"",'Calc_오픈정렬(시즌미반영)'!BE128/'Calc_오픈정렬(시즌미반영)'!$F128*100)</f>
        <v/>
      </c>
      <c r="BF128" t="str">
        <f>IF(OR('Calc_오픈정렬(시즌미반영)'!$F128="",'Calc_오픈정렬(시즌미반영)'!BF128=""),"",'Calc_오픈정렬(시즌미반영)'!BF128/'Calc_오픈정렬(시즌미반영)'!$F128*100)</f>
        <v/>
      </c>
      <c r="BG128" t="str">
        <f>IF(OR('Calc_오픈정렬(시즌미반영)'!$F128="",'Calc_오픈정렬(시즌미반영)'!BG128=""),"",'Calc_오픈정렬(시즌미반영)'!BG128/'Calc_오픈정렬(시즌미반영)'!$F128*100)</f>
        <v/>
      </c>
      <c r="BH128" t="str">
        <f>IF(OR('Calc_오픈정렬(시즌미반영)'!$F128="",'Calc_오픈정렬(시즌미반영)'!BH128=""),"",'Calc_오픈정렬(시즌미반영)'!BH128/'Calc_오픈정렬(시즌미반영)'!$F128*100)</f>
        <v/>
      </c>
      <c r="BI128" t="str">
        <f>IF(OR('Calc_오픈정렬(시즌미반영)'!$F128="",'Calc_오픈정렬(시즌미반영)'!BI128=""),"",'Calc_오픈정렬(시즌미반영)'!BI128/'Calc_오픈정렬(시즌미반영)'!$F128*100)</f>
        <v/>
      </c>
      <c r="BJ128" t="str">
        <f>IF(OR('Calc_오픈정렬(시즌미반영)'!$F128="",'Calc_오픈정렬(시즌미반영)'!BJ128=""),"",'Calc_오픈정렬(시즌미반영)'!BJ128/'Calc_오픈정렬(시즌미반영)'!$F128*100)</f>
        <v/>
      </c>
      <c r="BK128" t="str">
        <f>IF(OR('Calc_오픈정렬(시즌미반영)'!$F128="",'Calc_오픈정렬(시즌미반영)'!BK128=""),"",'Calc_오픈정렬(시즌미반영)'!BK128/'Calc_오픈정렬(시즌미반영)'!$F128*100)</f>
        <v/>
      </c>
      <c r="BL128" t="str">
        <f>IF(OR('Calc_오픈정렬(시즌미반영)'!$F128="",'Calc_오픈정렬(시즌미반영)'!BL128=""),"",'Calc_오픈정렬(시즌미반영)'!BL128/'Calc_오픈정렬(시즌미반영)'!$F128*100)</f>
        <v/>
      </c>
      <c r="BM128" t="str">
        <f>IF(OR('Calc_오픈정렬(시즌미반영)'!$F128="",'Calc_오픈정렬(시즌미반영)'!BM128=""),"",'Calc_오픈정렬(시즌미반영)'!BM128/'Calc_오픈정렬(시즌미반영)'!$F128*100)</f>
        <v/>
      </c>
      <c r="BN128" t="str">
        <f>IF(OR('Calc_오픈정렬(시즌미반영)'!$F128="",'Calc_오픈정렬(시즌미반영)'!BN128=""),"",'Calc_오픈정렬(시즌미반영)'!BN128/'Calc_오픈정렬(시즌미반영)'!$F128*100)</f>
        <v/>
      </c>
    </row>
    <row r="129" spans="1:66" x14ac:dyDescent="0.3">
      <c r="A129" t="str">
        <f>'Calc_오픈정렬(시즌미반영)'!A129</f>
        <v>(1120) #대전용문롯데점</v>
      </c>
      <c r="B129" t="str">
        <f>'Calc_오픈정렬(시즌미반영)'!B129</f>
        <v>150-0</v>
      </c>
      <c r="C129">
        <f>'Calc_오픈정렬(시즌미반영)'!C129</f>
        <v>0</v>
      </c>
      <c r="D129" t="str">
        <f>'Calc_오픈정렬(시즌미반영)'!D129</f>
        <v>0</v>
      </c>
      <c r="E129" s="1">
        <f>'Calc_오픈정렬(시즌미반영)'!E129</f>
        <v>45566</v>
      </c>
      <c r="F129">
        <f>'Calc_오픈정렬(시즌미반영)'!F129</f>
        <v>4833463.333333333</v>
      </c>
      <c r="G129">
        <f>IF(OR('Calc_오픈정렬(시즌미반영)'!$F129="",'Calc_오픈정렬(시즌미반영)'!G129=""),"",'Calc_오픈정렬(시즌미반영)'!G129/'Calc_오픈정렬(시즌미반영)'!$F129*100)</f>
        <v>79.182973699328102</v>
      </c>
      <c r="H129">
        <f>IF(OR('Calc_오픈정렬(시즌미반영)'!$F129="",'Calc_오픈정렬(시즌미반영)'!H129=""),"",'Calc_오픈정렬(시즌미반영)'!H129/'Calc_오픈정렬(시즌미반영)'!$F129*100)</f>
        <v>83.534511830371457</v>
      </c>
      <c r="I129">
        <f>IF(OR('Calc_오픈정렬(시즌미반영)'!$F129="",'Calc_오픈정렬(시즌미반영)'!I129=""),"",'Calc_오픈정렬(시즌미반영)'!I129/'Calc_오픈정렬(시즌미반영)'!$F129*100)</f>
        <v>95.437157207495801</v>
      </c>
      <c r="J129">
        <f>IF(OR('Calc_오픈정렬(시즌미반영)'!$F129="",'Calc_오픈정렬(시즌미반영)'!J129=""),"",'Calc_오픈정렬(시즌미반영)'!J129/'Calc_오픈정렬(시즌미반영)'!$F129*100)</f>
        <v>105.15213728734194</v>
      </c>
      <c r="K129">
        <f>IF(OR('Calc_오픈정렬(시즌미반영)'!$F129="",'Calc_오픈정렬(시즌미반영)'!K129=""),"",'Calc_오픈정렬(시즌미반영)'!K129/'Calc_오픈정렬(시즌미반영)'!$F129*100)</f>
        <v>77.00089445870077</v>
      </c>
      <c r="L129">
        <f>IF(OR('Calc_오픈정렬(시즌미반영)'!$F129="",'Calc_오픈정렬(시즌미반영)'!L129=""),"",'Calc_오픈정렬(시즌미반영)'!L129/'Calc_오픈정렬(시즌미반영)'!$F129*100)</f>
        <v>95.692460685540198</v>
      </c>
      <c r="M129">
        <f>IF(OR('Calc_오픈정렬(시즌미반영)'!$F129="",'Calc_오픈정렬(시즌미반영)'!M129=""),"",'Calc_오픈정렬(시즌미반영)'!M129/'Calc_오픈정렬(시즌미반영)'!$F129*100)</f>
        <v>96.505542264725293</v>
      </c>
      <c r="N129">
        <f>IF(OR('Calc_오픈정렬(시즌미반영)'!$F129="",'Calc_오픈정렬(시즌미반영)'!N129=""),"",'Calc_오픈정렬(시즌미반영)'!N129/'Calc_오픈정렬(시즌미반영)'!$F129*100)</f>
        <v>116.87209792288347</v>
      </c>
      <c r="O129">
        <f>IF(OR('Calc_오픈정렬(시즌미반영)'!$F129="",'Calc_오픈정렬(시즌미반영)'!O129=""),"",'Calc_오픈정렬(시즌미반영)'!O129/'Calc_오픈정렬(시즌미반영)'!$F129*100)</f>
        <v>108.77686738080838</v>
      </c>
      <c r="P129">
        <f>IF(OR('Calc_오픈정렬(시즌미반영)'!$F129="",'Calc_오픈정렬(시즌미반영)'!P129=""),"",'Calc_오픈정렬(시즌미반영)'!P129/'Calc_오픈정렬(시즌미반영)'!$F129*100)</f>
        <v>94.149260812985034</v>
      </c>
      <c r="Q129">
        <f>IF(OR('Calc_오픈정렬(시즌미반영)'!$F129="",'Calc_오픈정렬(시즌미반영)'!Q129=""),"",'Calc_오픈정렬(시즌미반영)'!Q129/'Calc_오픈정렬(시즌미반영)'!$F129*100)</f>
        <v>98.438110974946198</v>
      </c>
      <c r="R129">
        <f>IF(OR('Calc_오픈정렬(시즌미반영)'!$F129="",'Calc_오픈정렬(시즌미반영)'!R129=""),"",'Calc_오픈정렬(시즌미반영)'!R129/'Calc_오픈정렬(시즌미반영)'!$F129*100)</f>
        <v>78.852155011003163</v>
      </c>
      <c r="S129">
        <f>IF(OR('Calc_오픈정렬(시즌미반영)'!$F129="",'Calc_오픈정렬(시즌미반영)'!S129=""),"",'Calc_오픈정렬(시즌미반영)'!S129/'Calc_오픈정렬(시즌미반영)'!$F129*100)</f>
        <v>118.51998463489603</v>
      </c>
      <c r="T129">
        <f>IF(OR('Calc_오픈정렬(시즌미반영)'!$F129="",'Calc_오픈정렬(시즌미반영)'!T129=""),"",'Calc_오픈정렬(시즌미반영)'!T129/'Calc_오픈정렬(시즌미반영)'!$F129*100)</f>
        <v>97.237729467966034</v>
      </c>
      <c r="U129">
        <f>IF(OR('Calc_오픈정렬(시즌미반영)'!$F129="",'Calc_오픈정렬(시즌미반영)'!U129=""),"",'Calc_오픈정렬(시즌미반영)'!U129/'Calc_오픈정렬(시즌미반영)'!$F129*100)</f>
        <v>96.353684280215916</v>
      </c>
      <c r="V129">
        <f>IF(OR('Calc_오픈정렬(시즌미반영)'!$F129="",'Calc_오픈정렬(시즌미반영)'!V129=""),"",'Calc_오픈정렬(시즌미반영)'!V129/'Calc_오픈정렬(시즌미반영)'!$F129*100)</f>
        <v>96.828499095541574</v>
      </c>
      <c r="W129">
        <f>IF(OR('Calc_오픈정렬(시즌미반영)'!$F129="",'Calc_오픈정렬(시즌미반영)'!W129=""),"",'Calc_오픈정렬(시즌미반영)'!W129/'Calc_오픈정렬(시즌미반영)'!$F129*100)</f>
        <v>92.484409040032716</v>
      </c>
      <c r="X129">
        <f>IF(OR('Calc_오픈정렬(시즌미반영)'!$F129="",'Calc_오픈정렬(시즌미반영)'!X129=""),"",'Calc_오픈정렬(시즌미반영)'!X129/'Calc_오픈정렬(시즌미반영)'!$F129*100)</f>
        <v>100.19399478220932</v>
      </c>
      <c r="Y129">
        <f>IF(OR('Calc_오픈정렬(시즌미반영)'!$F129="",'Calc_오픈정렬(시즌미반영)'!Y129=""),"",'Calc_오픈정렬(시즌미반영)'!Y129/'Calc_오픈정렬(시즌미반영)'!$F129*100)</f>
        <v>91.900769565508241</v>
      </c>
      <c r="Z129">
        <f>IF(OR('Calc_오픈정렬(시즌미반영)'!$F129="",'Calc_오픈정렬(시즌미반영)'!Z129=""),"",'Calc_오픈정렬(시즌미반영)'!Z129/'Calc_오픈정렬(시즌미반영)'!$F129*100)</f>
        <v>99.716904166025884</v>
      </c>
      <c r="AA129">
        <f>IF(OR('Calc_오픈정렬(시즌미반영)'!$F129="",'Calc_오픈정렬(시즌미반영)'!AA129=""),"",'Calc_오픈정렬(시즌미반영)'!AA129/'Calc_오픈정렬(시즌미반영)'!$F129*100)</f>
        <v>93.525070704994846</v>
      </c>
      <c r="AB129" t="str">
        <f>IF(OR('Calc_오픈정렬(시즌미반영)'!$F129="",'Calc_오픈정렬(시즌미반영)'!AB129=""),"",'Calc_오픈정렬(시즌미반영)'!AB129/'Calc_오픈정렬(시즌미반영)'!$F129*100)</f>
        <v/>
      </c>
      <c r="AC129" t="str">
        <f>IF(OR('Calc_오픈정렬(시즌미반영)'!$F129="",'Calc_오픈정렬(시즌미반영)'!AC129=""),"",'Calc_오픈정렬(시즌미반영)'!AC129/'Calc_오픈정렬(시즌미반영)'!$F129*100)</f>
        <v/>
      </c>
      <c r="AD129" t="str">
        <f>IF(OR('Calc_오픈정렬(시즌미반영)'!$F129="",'Calc_오픈정렬(시즌미반영)'!AD129=""),"",'Calc_오픈정렬(시즌미반영)'!AD129/'Calc_오픈정렬(시즌미반영)'!$F129*100)</f>
        <v/>
      </c>
      <c r="AE129" t="str">
        <f>IF(OR('Calc_오픈정렬(시즌미반영)'!$F129="",'Calc_오픈정렬(시즌미반영)'!AE129=""),"",'Calc_오픈정렬(시즌미반영)'!AE129/'Calc_오픈정렬(시즌미반영)'!$F129*100)</f>
        <v/>
      </c>
      <c r="AF129" t="str">
        <f>IF(OR('Calc_오픈정렬(시즌미반영)'!$F129="",'Calc_오픈정렬(시즌미반영)'!AF129=""),"",'Calc_오픈정렬(시즌미반영)'!AF129/'Calc_오픈정렬(시즌미반영)'!$F129*100)</f>
        <v/>
      </c>
      <c r="AG129" t="str">
        <f>IF(OR('Calc_오픈정렬(시즌미반영)'!$F129="",'Calc_오픈정렬(시즌미반영)'!AG129=""),"",'Calc_오픈정렬(시즌미반영)'!AG129/'Calc_오픈정렬(시즌미반영)'!$F129*100)</f>
        <v/>
      </c>
      <c r="AH129" t="str">
        <f>IF(OR('Calc_오픈정렬(시즌미반영)'!$F129="",'Calc_오픈정렬(시즌미반영)'!AH129=""),"",'Calc_오픈정렬(시즌미반영)'!AH129/'Calc_오픈정렬(시즌미반영)'!$F129*100)</f>
        <v/>
      </c>
      <c r="AI129" t="str">
        <f>IF(OR('Calc_오픈정렬(시즌미반영)'!$F129="",'Calc_오픈정렬(시즌미반영)'!AI129=""),"",'Calc_오픈정렬(시즌미반영)'!AI129/'Calc_오픈정렬(시즌미반영)'!$F129*100)</f>
        <v/>
      </c>
      <c r="AJ129" t="str">
        <f>IF(OR('Calc_오픈정렬(시즌미반영)'!$F129="",'Calc_오픈정렬(시즌미반영)'!AJ129=""),"",'Calc_오픈정렬(시즌미반영)'!AJ129/'Calc_오픈정렬(시즌미반영)'!$F129*100)</f>
        <v/>
      </c>
      <c r="AK129" t="str">
        <f>IF(OR('Calc_오픈정렬(시즌미반영)'!$F129="",'Calc_오픈정렬(시즌미반영)'!AK129=""),"",'Calc_오픈정렬(시즌미반영)'!AK129/'Calc_오픈정렬(시즌미반영)'!$F129*100)</f>
        <v/>
      </c>
      <c r="AL129" t="str">
        <f>IF(OR('Calc_오픈정렬(시즌미반영)'!$F129="",'Calc_오픈정렬(시즌미반영)'!AL129=""),"",'Calc_오픈정렬(시즌미반영)'!AL129/'Calc_오픈정렬(시즌미반영)'!$F129*100)</f>
        <v/>
      </c>
      <c r="AM129" t="str">
        <f>IF(OR('Calc_오픈정렬(시즌미반영)'!$F129="",'Calc_오픈정렬(시즌미반영)'!AM129=""),"",'Calc_오픈정렬(시즌미반영)'!AM129/'Calc_오픈정렬(시즌미반영)'!$F129*100)</f>
        <v/>
      </c>
      <c r="AN129" t="str">
        <f>IF(OR('Calc_오픈정렬(시즌미반영)'!$F129="",'Calc_오픈정렬(시즌미반영)'!AN129=""),"",'Calc_오픈정렬(시즌미반영)'!AN129/'Calc_오픈정렬(시즌미반영)'!$F129*100)</f>
        <v/>
      </c>
      <c r="AO129" t="str">
        <f>IF(OR('Calc_오픈정렬(시즌미반영)'!$F129="",'Calc_오픈정렬(시즌미반영)'!AO129=""),"",'Calc_오픈정렬(시즌미반영)'!AO129/'Calc_오픈정렬(시즌미반영)'!$F129*100)</f>
        <v/>
      </c>
      <c r="AP129" t="str">
        <f>IF(OR('Calc_오픈정렬(시즌미반영)'!$F129="",'Calc_오픈정렬(시즌미반영)'!AP129=""),"",'Calc_오픈정렬(시즌미반영)'!AP129/'Calc_오픈정렬(시즌미반영)'!$F129*100)</f>
        <v/>
      </c>
      <c r="AQ129" t="str">
        <f>IF(OR('Calc_오픈정렬(시즌미반영)'!$F129="",'Calc_오픈정렬(시즌미반영)'!AQ129=""),"",'Calc_오픈정렬(시즌미반영)'!AQ129/'Calc_오픈정렬(시즌미반영)'!$F129*100)</f>
        <v/>
      </c>
      <c r="AR129" t="str">
        <f>IF(OR('Calc_오픈정렬(시즌미반영)'!$F129="",'Calc_오픈정렬(시즌미반영)'!AR129=""),"",'Calc_오픈정렬(시즌미반영)'!AR129/'Calc_오픈정렬(시즌미반영)'!$F129*100)</f>
        <v/>
      </c>
      <c r="AS129" t="str">
        <f>IF(OR('Calc_오픈정렬(시즌미반영)'!$F129="",'Calc_오픈정렬(시즌미반영)'!AS129=""),"",'Calc_오픈정렬(시즌미반영)'!AS129/'Calc_오픈정렬(시즌미반영)'!$F129*100)</f>
        <v/>
      </c>
      <c r="AT129" t="str">
        <f>IF(OR('Calc_오픈정렬(시즌미반영)'!$F129="",'Calc_오픈정렬(시즌미반영)'!AT129=""),"",'Calc_오픈정렬(시즌미반영)'!AT129/'Calc_오픈정렬(시즌미반영)'!$F129*100)</f>
        <v/>
      </c>
      <c r="AU129" t="str">
        <f>IF(OR('Calc_오픈정렬(시즌미반영)'!$F129="",'Calc_오픈정렬(시즌미반영)'!AU129=""),"",'Calc_오픈정렬(시즌미반영)'!AU129/'Calc_오픈정렬(시즌미반영)'!$F129*100)</f>
        <v/>
      </c>
      <c r="AV129" t="str">
        <f>IF(OR('Calc_오픈정렬(시즌미반영)'!$F129="",'Calc_오픈정렬(시즌미반영)'!AV129=""),"",'Calc_오픈정렬(시즌미반영)'!AV129/'Calc_오픈정렬(시즌미반영)'!$F129*100)</f>
        <v/>
      </c>
      <c r="AW129" t="str">
        <f>IF(OR('Calc_오픈정렬(시즌미반영)'!$F129="",'Calc_오픈정렬(시즌미반영)'!AW129=""),"",'Calc_오픈정렬(시즌미반영)'!AW129/'Calc_오픈정렬(시즌미반영)'!$F129*100)</f>
        <v/>
      </c>
      <c r="AX129" t="str">
        <f>IF(OR('Calc_오픈정렬(시즌미반영)'!$F129="",'Calc_오픈정렬(시즌미반영)'!AX129=""),"",'Calc_오픈정렬(시즌미반영)'!AX129/'Calc_오픈정렬(시즌미반영)'!$F129*100)</f>
        <v/>
      </c>
      <c r="AY129" t="str">
        <f>IF(OR('Calc_오픈정렬(시즌미반영)'!$F129="",'Calc_오픈정렬(시즌미반영)'!AY129=""),"",'Calc_오픈정렬(시즌미반영)'!AY129/'Calc_오픈정렬(시즌미반영)'!$F129*100)</f>
        <v/>
      </c>
      <c r="AZ129" t="str">
        <f>IF(OR('Calc_오픈정렬(시즌미반영)'!$F129="",'Calc_오픈정렬(시즌미반영)'!AZ129=""),"",'Calc_오픈정렬(시즌미반영)'!AZ129/'Calc_오픈정렬(시즌미반영)'!$F129*100)</f>
        <v/>
      </c>
      <c r="BA129" t="str">
        <f>IF(OR('Calc_오픈정렬(시즌미반영)'!$F129="",'Calc_오픈정렬(시즌미반영)'!BA129=""),"",'Calc_오픈정렬(시즌미반영)'!BA129/'Calc_오픈정렬(시즌미반영)'!$F129*100)</f>
        <v/>
      </c>
      <c r="BB129" t="str">
        <f>IF(OR('Calc_오픈정렬(시즌미반영)'!$F129="",'Calc_오픈정렬(시즌미반영)'!BB129=""),"",'Calc_오픈정렬(시즌미반영)'!BB129/'Calc_오픈정렬(시즌미반영)'!$F129*100)</f>
        <v/>
      </c>
      <c r="BC129" t="str">
        <f>IF(OR('Calc_오픈정렬(시즌미반영)'!$F129="",'Calc_오픈정렬(시즌미반영)'!BC129=""),"",'Calc_오픈정렬(시즌미반영)'!BC129/'Calc_오픈정렬(시즌미반영)'!$F129*100)</f>
        <v/>
      </c>
      <c r="BD129" t="str">
        <f>IF(OR('Calc_오픈정렬(시즌미반영)'!$F129="",'Calc_오픈정렬(시즌미반영)'!BD129=""),"",'Calc_오픈정렬(시즌미반영)'!BD129/'Calc_오픈정렬(시즌미반영)'!$F129*100)</f>
        <v/>
      </c>
      <c r="BE129" t="str">
        <f>IF(OR('Calc_오픈정렬(시즌미반영)'!$F129="",'Calc_오픈정렬(시즌미반영)'!BE129=""),"",'Calc_오픈정렬(시즌미반영)'!BE129/'Calc_오픈정렬(시즌미반영)'!$F129*100)</f>
        <v/>
      </c>
      <c r="BF129" t="str">
        <f>IF(OR('Calc_오픈정렬(시즌미반영)'!$F129="",'Calc_오픈정렬(시즌미반영)'!BF129=""),"",'Calc_오픈정렬(시즌미반영)'!BF129/'Calc_오픈정렬(시즌미반영)'!$F129*100)</f>
        <v/>
      </c>
      <c r="BG129" t="str">
        <f>IF(OR('Calc_오픈정렬(시즌미반영)'!$F129="",'Calc_오픈정렬(시즌미반영)'!BG129=""),"",'Calc_오픈정렬(시즌미반영)'!BG129/'Calc_오픈정렬(시즌미반영)'!$F129*100)</f>
        <v/>
      </c>
      <c r="BH129" t="str">
        <f>IF(OR('Calc_오픈정렬(시즌미반영)'!$F129="",'Calc_오픈정렬(시즌미반영)'!BH129=""),"",'Calc_오픈정렬(시즌미반영)'!BH129/'Calc_오픈정렬(시즌미반영)'!$F129*100)</f>
        <v/>
      </c>
      <c r="BI129" t="str">
        <f>IF(OR('Calc_오픈정렬(시즌미반영)'!$F129="",'Calc_오픈정렬(시즌미반영)'!BI129=""),"",'Calc_오픈정렬(시즌미반영)'!BI129/'Calc_오픈정렬(시즌미반영)'!$F129*100)</f>
        <v/>
      </c>
      <c r="BJ129" t="str">
        <f>IF(OR('Calc_오픈정렬(시즌미반영)'!$F129="",'Calc_오픈정렬(시즌미반영)'!BJ129=""),"",'Calc_오픈정렬(시즌미반영)'!BJ129/'Calc_오픈정렬(시즌미반영)'!$F129*100)</f>
        <v/>
      </c>
      <c r="BK129" t="str">
        <f>IF(OR('Calc_오픈정렬(시즌미반영)'!$F129="",'Calc_오픈정렬(시즌미반영)'!BK129=""),"",'Calc_오픈정렬(시즌미반영)'!BK129/'Calc_오픈정렬(시즌미반영)'!$F129*100)</f>
        <v/>
      </c>
      <c r="BL129" t="str">
        <f>IF(OR('Calc_오픈정렬(시즌미반영)'!$F129="",'Calc_오픈정렬(시즌미반영)'!BL129=""),"",'Calc_오픈정렬(시즌미반영)'!BL129/'Calc_오픈정렬(시즌미반영)'!$F129*100)</f>
        <v/>
      </c>
      <c r="BM129" t="str">
        <f>IF(OR('Calc_오픈정렬(시즌미반영)'!$F129="",'Calc_오픈정렬(시즌미반영)'!BM129=""),"",'Calc_오픈정렬(시즌미반영)'!BM129/'Calc_오픈정렬(시즌미반영)'!$F129*100)</f>
        <v/>
      </c>
      <c r="BN129" t="str">
        <f>IF(OR('Calc_오픈정렬(시즌미반영)'!$F129="",'Calc_오픈정렬(시즌미반영)'!BN129=""),"",'Calc_오픈정렬(시즌미반영)'!BN129/'Calc_오픈정렬(시즌미반영)'!$F129*100)</f>
        <v/>
      </c>
    </row>
    <row r="130" spans="1:66" x14ac:dyDescent="0.3">
      <c r="A130" t="str">
        <f>'Calc_오픈정렬(시즌미반영)'!A130</f>
        <v>(1121) #한강성심병원점</v>
      </c>
      <c r="B130" t="str">
        <f>'Calc_오픈정렬(시즌미반영)'!B130</f>
        <v>150-1</v>
      </c>
      <c r="C130">
        <f>'Calc_오픈정렬(시즌미반영)'!C130</f>
        <v>1</v>
      </c>
      <c r="D130" t="str">
        <f>'Calc_오픈정렬(시즌미반영)'!D130</f>
        <v>1</v>
      </c>
      <c r="E130" s="1">
        <f>'Calc_오픈정렬(시즌미반영)'!E130</f>
        <v>45597</v>
      </c>
      <c r="F130">
        <f>'Calc_오픈정렬(시즌미반영)'!F130</f>
        <v>5129783.333333333</v>
      </c>
      <c r="G130">
        <f>IF(OR('Calc_오픈정렬(시즌미반영)'!$F130="",'Calc_오픈정렬(시즌미반영)'!G130=""),"",'Calc_오픈정렬(시즌미반영)'!G130/'Calc_오픈정렬(시즌미반영)'!$F130*100)</f>
        <v>74.430239093918843</v>
      </c>
      <c r="H130">
        <f>IF(OR('Calc_오픈정렬(시즌미반영)'!$F130="",'Calc_오픈정렬(시즌미반영)'!H130=""),"",'Calc_오픈정렬(시즌미반영)'!H130/'Calc_오픈정렬(시즌미반영)'!$F130*100)</f>
        <v>91.957100202412718</v>
      </c>
      <c r="I130">
        <f>IF(OR('Calc_오픈정렬(시즌미반영)'!$F130="",'Calc_오픈정렬(시즌미반영)'!I130=""),"",'Calc_오픈정렬(시즌미반영)'!I130/'Calc_오픈정렬(시즌미반영)'!$F130*100)</f>
        <v>83.657529395328595</v>
      </c>
      <c r="J130">
        <f>IF(OR('Calc_오픈정렬(시즌미반영)'!$F130="",'Calc_오픈정렬(시즌미반영)'!J130=""),"",'Calc_오픈정렬(시즌미반영)'!J130/'Calc_오픈정렬(시즌미반영)'!$F130*100)</f>
        <v>79.963416258646404</v>
      </c>
      <c r="K130">
        <f>IF(OR('Calc_오픈정렬(시즌미반영)'!$F130="",'Calc_오픈정렬(시즌미반영)'!K130=""),"",'Calc_오픈정렬(시즌미반영)'!K130/'Calc_오픈정렬(시즌미반영)'!$F130*100)</f>
        <v>98.240991334916686</v>
      </c>
      <c r="L130">
        <f>IF(OR('Calc_오픈정렬(시즌미반영)'!$F130="",'Calc_오픈정렬(시즌미반영)'!L130=""),"",'Calc_오픈정렬(시즌미반영)'!L130/'Calc_오픈정렬(시즌미반영)'!$F130*100)</f>
        <v>92.046772605730581</v>
      </c>
      <c r="M130">
        <f>IF(OR('Calc_오픈정렬(시즌미반영)'!$F130="",'Calc_오픈정렬(시즌미반영)'!M130=""),"",'Calc_오픈정렬(시즌미반영)'!M130/'Calc_오픈정렬(시즌미반영)'!$F130*100)</f>
        <v>122.25760022353123</v>
      </c>
      <c r="N130">
        <f>IF(OR('Calc_오픈정렬(시즌미반영)'!$F130="",'Calc_오픈정렬(시즌미반영)'!N130=""),"",'Calc_오픈정렬(시즌미반영)'!N130/'Calc_오픈정렬(시즌미반영)'!$F130*100)</f>
        <v>109.273621043124</v>
      </c>
      <c r="O130">
        <f>IF(OR('Calc_오픈정렬(시즌미반영)'!$F130="",'Calc_오픈정렬(시즌미반영)'!O130=""),"",'Calc_오픈정렬(시즌미반영)'!O130/'Calc_오픈정렬(시즌미반영)'!$F130*100)</f>
        <v>98.217598534051149</v>
      </c>
      <c r="P130">
        <f>IF(OR('Calc_오픈정렬(시즌미반영)'!$F130="",'Calc_오픈정렬(시즌미반영)'!P130=""),"",'Calc_오픈정렬(시즌미반영)'!P130/'Calc_오픈정렬(시즌미반영)'!$F130*100)</f>
        <v>95.114153619223686</v>
      </c>
      <c r="Q130">
        <f>IF(OR('Calc_오픈정렬(시즌미반영)'!$F130="",'Calc_오픈정렬(시즌미반영)'!Q130=""),"",'Calc_오픈정렬(시즌미반영)'!Q130/'Calc_오픈정렬(시즌미반영)'!$F130*100)</f>
        <v>97.874504121356651</v>
      </c>
      <c r="R130">
        <f>IF(OR('Calc_오픈정렬(시즌미반영)'!$F130="",'Calc_오픈정렬(시즌미반영)'!R130=""),"",'Calc_오픈정렬(시즌미반영)'!R130/'Calc_오픈정렬(시즌미반영)'!$F130*100)</f>
        <v>128.31048744748804</v>
      </c>
      <c r="S130">
        <f>IF(OR('Calc_오픈정렬(시즌미반영)'!$F130="",'Calc_오픈정렬(시즌미반영)'!S130=""),"",'Calc_오픈정렬(시즌미반영)'!S130/'Calc_오픈정렬(시즌미반영)'!$F130*100)</f>
        <v>109.58455035462838</v>
      </c>
      <c r="T130">
        <f>IF(OR('Calc_오픈정렬(시즌미반영)'!$F130="",'Calc_오픈정렬(시즌미반영)'!T130=""),"",'Calc_오픈정렬(시즌미반영)'!T130/'Calc_오픈정렬(시즌미반영)'!$F130*100)</f>
        <v>99.037321264380893</v>
      </c>
      <c r="U130">
        <f>IF(OR('Calc_오픈정렬(시즌미반영)'!$F130="",'Calc_오픈정렬(시즌미반영)'!U130=""),"",'Calc_오픈정렬(시즌미반영)'!U130/'Calc_오픈정렬(시즌미반영)'!$F130*100)</f>
        <v>107.71605038549387</v>
      </c>
      <c r="V130">
        <f>IF(OR('Calc_오픈정렬(시즌미반영)'!$F130="",'Calc_오픈정렬(시즌미반영)'!V130=""),"",'Calc_오픈정렬(시즌미반영)'!V130/'Calc_오픈정렬(시즌미반영)'!$F130*100)</f>
        <v>92.248535513195819</v>
      </c>
      <c r="W130">
        <f>IF(OR('Calc_오픈정렬(시즌미반영)'!$F130="",'Calc_오픈정렬(시즌미반영)'!W130=""),"",'Calc_오픈정렬(시즌미반영)'!W130/'Calc_오픈정렬(시즌미반영)'!$F130*100)</f>
        <v>110.09431847348978</v>
      </c>
      <c r="X130">
        <f>IF(OR('Calc_오픈정렬(시즌미반영)'!$F130="",'Calc_오픈정렬(시즌미반영)'!X130=""),"",'Calc_오픈정렬(시즌미반영)'!X130/'Calc_오픈정렬(시즌미반영)'!$F130*100)</f>
        <v>108.85255062754437</v>
      </c>
      <c r="Y130">
        <f>IF(OR('Calc_오픈정렬(시즌미반영)'!$F130="",'Calc_오픈정렬(시즌미반영)'!Y130=""),"",'Calc_오픈정렬(시즌미반영)'!Y130/'Calc_오픈정렬(시즌미반영)'!$F130*100)</f>
        <v>133.85653065269165</v>
      </c>
      <c r="Z130">
        <f>IF(OR('Calc_오픈정렬(시즌미반영)'!$F130="",'Calc_오픈정렬(시즌미반영)'!Z130=""),"",'Calc_오픈정렬(시즌미반영)'!Z130/'Calc_오픈정렬(시즌미반영)'!$F130*100)</f>
        <v>113.32837319314982</v>
      </c>
      <c r="AA130" t="str">
        <f>IF(OR('Calc_오픈정렬(시즌미반영)'!$F130="",'Calc_오픈정렬(시즌미반영)'!AA130=""),"",'Calc_오픈정렬(시즌미반영)'!AA130/'Calc_오픈정렬(시즌미반영)'!$F130*100)</f>
        <v/>
      </c>
      <c r="AB130" t="str">
        <f>IF(OR('Calc_오픈정렬(시즌미반영)'!$F130="",'Calc_오픈정렬(시즌미반영)'!AB130=""),"",'Calc_오픈정렬(시즌미반영)'!AB130/'Calc_오픈정렬(시즌미반영)'!$F130*100)</f>
        <v/>
      </c>
      <c r="AC130" t="str">
        <f>IF(OR('Calc_오픈정렬(시즌미반영)'!$F130="",'Calc_오픈정렬(시즌미반영)'!AC130=""),"",'Calc_오픈정렬(시즌미반영)'!AC130/'Calc_오픈정렬(시즌미반영)'!$F130*100)</f>
        <v/>
      </c>
      <c r="AD130" t="str">
        <f>IF(OR('Calc_오픈정렬(시즌미반영)'!$F130="",'Calc_오픈정렬(시즌미반영)'!AD130=""),"",'Calc_오픈정렬(시즌미반영)'!AD130/'Calc_오픈정렬(시즌미반영)'!$F130*100)</f>
        <v/>
      </c>
      <c r="AE130" t="str">
        <f>IF(OR('Calc_오픈정렬(시즌미반영)'!$F130="",'Calc_오픈정렬(시즌미반영)'!AE130=""),"",'Calc_오픈정렬(시즌미반영)'!AE130/'Calc_오픈정렬(시즌미반영)'!$F130*100)</f>
        <v/>
      </c>
      <c r="AF130" t="str">
        <f>IF(OR('Calc_오픈정렬(시즌미반영)'!$F130="",'Calc_오픈정렬(시즌미반영)'!AF130=""),"",'Calc_오픈정렬(시즌미반영)'!AF130/'Calc_오픈정렬(시즌미반영)'!$F130*100)</f>
        <v/>
      </c>
      <c r="AG130" t="str">
        <f>IF(OR('Calc_오픈정렬(시즌미반영)'!$F130="",'Calc_오픈정렬(시즌미반영)'!AG130=""),"",'Calc_오픈정렬(시즌미반영)'!AG130/'Calc_오픈정렬(시즌미반영)'!$F130*100)</f>
        <v/>
      </c>
      <c r="AH130" t="str">
        <f>IF(OR('Calc_오픈정렬(시즌미반영)'!$F130="",'Calc_오픈정렬(시즌미반영)'!AH130=""),"",'Calc_오픈정렬(시즌미반영)'!AH130/'Calc_오픈정렬(시즌미반영)'!$F130*100)</f>
        <v/>
      </c>
      <c r="AI130" t="str">
        <f>IF(OR('Calc_오픈정렬(시즌미반영)'!$F130="",'Calc_오픈정렬(시즌미반영)'!AI130=""),"",'Calc_오픈정렬(시즌미반영)'!AI130/'Calc_오픈정렬(시즌미반영)'!$F130*100)</f>
        <v/>
      </c>
      <c r="AJ130" t="str">
        <f>IF(OR('Calc_오픈정렬(시즌미반영)'!$F130="",'Calc_오픈정렬(시즌미반영)'!AJ130=""),"",'Calc_오픈정렬(시즌미반영)'!AJ130/'Calc_오픈정렬(시즌미반영)'!$F130*100)</f>
        <v/>
      </c>
      <c r="AK130" t="str">
        <f>IF(OR('Calc_오픈정렬(시즌미반영)'!$F130="",'Calc_오픈정렬(시즌미반영)'!AK130=""),"",'Calc_오픈정렬(시즌미반영)'!AK130/'Calc_오픈정렬(시즌미반영)'!$F130*100)</f>
        <v/>
      </c>
      <c r="AL130" t="str">
        <f>IF(OR('Calc_오픈정렬(시즌미반영)'!$F130="",'Calc_오픈정렬(시즌미반영)'!AL130=""),"",'Calc_오픈정렬(시즌미반영)'!AL130/'Calc_오픈정렬(시즌미반영)'!$F130*100)</f>
        <v/>
      </c>
      <c r="AM130" t="str">
        <f>IF(OR('Calc_오픈정렬(시즌미반영)'!$F130="",'Calc_오픈정렬(시즌미반영)'!AM130=""),"",'Calc_오픈정렬(시즌미반영)'!AM130/'Calc_오픈정렬(시즌미반영)'!$F130*100)</f>
        <v/>
      </c>
      <c r="AN130" t="str">
        <f>IF(OR('Calc_오픈정렬(시즌미반영)'!$F130="",'Calc_오픈정렬(시즌미반영)'!AN130=""),"",'Calc_오픈정렬(시즌미반영)'!AN130/'Calc_오픈정렬(시즌미반영)'!$F130*100)</f>
        <v/>
      </c>
      <c r="AO130" t="str">
        <f>IF(OR('Calc_오픈정렬(시즌미반영)'!$F130="",'Calc_오픈정렬(시즌미반영)'!AO130=""),"",'Calc_오픈정렬(시즌미반영)'!AO130/'Calc_오픈정렬(시즌미반영)'!$F130*100)</f>
        <v/>
      </c>
      <c r="AP130" t="str">
        <f>IF(OR('Calc_오픈정렬(시즌미반영)'!$F130="",'Calc_오픈정렬(시즌미반영)'!AP130=""),"",'Calc_오픈정렬(시즌미반영)'!AP130/'Calc_오픈정렬(시즌미반영)'!$F130*100)</f>
        <v/>
      </c>
      <c r="AQ130" t="str">
        <f>IF(OR('Calc_오픈정렬(시즌미반영)'!$F130="",'Calc_오픈정렬(시즌미반영)'!AQ130=""),"",'Calc_오픈정렬(시즌미반영)'!AQ130/'Calc_오픈정렬(시즌미반영)'!$F130*100)</f>
        <v/>
      </c>
      <c r="AR130" t="str">
        <f>IF(OR('Calc_오픈정렬(시즌미반영)'!$F130="",'Calc_오픈정렬(시즌미반영)'!AR130=""),"",'Calc_오픈정렬(시즌미반영)'!AR130/'Calc_오픈정렬(시즌미반영)'!$F130*100)</f>
        <v/>
      </c>
      <c r="AS130" t="str">
        <f>IF(OR('Calc_오픈정렬(시즌미반영)'!$F130="",'Calc_오픈정렬(시즌미반영)'!AS130=""),"",'Calc_오픈정렬(시즌미반영)'!AS130/'Calc_오픈정렬(시즌미반영)'!$F130*100)</f>
        <v/>
      </c>
      <c r="AT130" t="str">
        <f>IF(OR('Calc_오픈정렬(시즌미반영)'!$F130="",'Calc_오픈정렬(시즌미반영)'!AT130=""),"",'Calc_오픈정렬(시즌미반영)'!AT130/'Calc_오픈정렬(시즌미반영)'!$F130*100)</f>
        <v/>
      </c>
      <c r="AU130" t="str">
        <f>IF(OR('Calc_오픈정렬(시즌미반영)'!$F130="",'Calc_오픈정렬(시즌미반영)'!AU130=""),"",'Calc_오픈정렬(시즌미반영)'!AU130/'Calc_오픈정렬(시즌미반영)'!$F130*100)</f>
        <v/>
      </c>
      <c r="AV130" t="str">
        <f>IF(OR('Calc_오픈정렬(시즌미반영)'!$F130="",'Calc_오픈정렬(시즌미반영)'!AV130=""),"",'Calc_오픈정렬(시즌미반영)'!AV130/'Calc_오픈정렬(시즌미반영)'!$F130*100)</f>
        <v/>
      </c>
      <c r="AW130" t="str">
        <f>IF(OR('Calc_오픈정렬(시즌미반영)'!$F130="",'Calc_오픈정렬(시즌미반영)'!AW130=""),"",'Calc_오픈정렬(시즌미반영)'!AW130/'Calc_오픈정렬(시즌미반영)'!$F130*100)</f>
        <v/>
      </c>
      <c r="AX130" t="str">
        <f>IF(OR('Calc_오픈정렬(시즌미반영)'!$F130="",'Calc_오픈정렬(시즌미반영)'!AX130=""),"",'Calc_오픈정렬(시즌미반영)'!AX130/'Calc_오픈정렬(시즌미반영)'!$F130*100)</f>
        <v/>
      </c>
      <c r="AY130" t="str">
        <f>IF(OR('Calc_오픈정렬(시즌미반영)'!$F130="",'Calc_오픈정렬(시즌미반영)'!AY130=""),"",'Calc_오픈정렬(시즌미반영)'!AY130/'Calc_오픈정렬(시즌미반영)'!$F130*100)</f>
        <v/>
      </c>
      <c r="AZ130" t="str">
        <f>IF(OR('Calc_오픈정렬(시즌미반영)'!$F130="",'Calc_오픈정렬(시즌미반영)'!AZ130=""),"",'Calc_오픈정렬(시즌미반영)'!AZ130/'Calc_오픈정렬(시즌미반영)'!$F130*100)</f>
        <v/>
      </c>
      <c r="BA130" t="str">
        <f>IF(OR('Calc_오픈정렬(시즌미반영)'!$F130="",'Calc_오픈정렬(시즌미반영)'!BA130=""),"",'Calc_오픈정렬(시즌미반영)'!BA130/'Calc_오픈정렬(시즌미반영)'!$F130*100)</f>
        <v/>
      </c>
      <c r="BB130" t="str">
        <f>IF(OR('Calc_오픈정렬(시즌미반영)'!$F130="",'Calc_오픈정렬(시즌미반영)'!BB130=""),"",'Calc_오픈정렬(시즌미반영)'!BB130/'Calc_오픈정렬(시즌미반영)'!$F130*100)</f>
        <v/>
      </c>
      <c r="BC130" t="str">
        <f>IF(OR('Calc_오픈정렬(시즌미반영)'!$F130="",'Calc_오픈정렬(시즌미반영)'!BC130=""),"",'Calc_오픈정렬(시즌미반영)'!BC130/'Calc_오픈정렬(시즌미반영)'!$F130*100)</f>
        <v/>
      </c>
      <c r="BD130" t="str">
        <f>IF(OR('Calc_오픈정렬(시즌미반영)'!$F130="",'Calc_오픈정렬(시즌미반영)'!BD130=""),"",'Calc_오픈정렬(시즌미반영)'!BD130/'Calc_오픈정렬(시즌미반영)'!$F130*100)</f>
        <v/>
      </c>
      <c r="BE130" t="str">
        <f>IF(OR('Calc_오픈정렬(시즌미반영)'!$F130="",'Calc_오픈정렬(시즌미반영)'!BE130=""),"",'Calc_오픈정렬(시즌미반영)'!BE130/'Calc_오픈정렬(시즌미반영)'!$F130*100)</f>
        <v/>
      </c>
      <c r="BF130" t="str">
        <f>IF(OR('Calc_오픈정렬(시즌미반영)'!$F130="",'Calc_오픈정렬(시즌미반영)'!BF130=""),"",'Calc_오픈정렬(시즌미반영)'!BF130/'Calc_오픈정렬(시즌미반영)'!$F130*100)</f>
        <v/>
      </c>
      <c r="BG130" t="str">
        <f>IF(OR('Calc_오픈정렬(시즌미반영)'!$F130="",'Calc_오픈정렬(시즌미반영)'!BG130=""),"",'Calc_오픈정렬(시즌미반영)'!BG130/'Calc_오픈정렬(시즌미반영)'!$F130*100)</f>
        <v/>
      </c>
      <c r="BH130" t="str">
        <f>IF(OR('Calc_오픈정렬(시즌미반영)'!$F130="",'Calc_오픈정렬(시즌미반영)'!BH130=""),"",'Calc_오픈정렬(시즌미반영)'!BH130/'Calc_오픈정렬(시즌미반영)'!$F130*100)</f>
        <v/>
      </c>
      <c r="BI130" t="str">
        <f>IF(OR('Calc_오픈정렬(시즌미반영)'!$F130="",'Calc_오픈정렬(시즌미반영)'!BI130=""),"",'Calc_오픈정렬(시즌미반영)'!BI130/'Calc_오픈정렬(시즌미반영)'!$F130*100)</f>
        <v/>
      </c>
      <c r="BJ130" t="str">
        <f>IF(OR('Calc_오픈정렬(시즌미반영)'!$F130="",'Calc_오픈정렬(시즌미반영)'!BJ130=""),"",'Calc_오픈정렬(시즌미반영)'!BJ130/'Calc_오픈정렬(시즌미반영)'!$F130*100)</f>
        <v/>
      </c>
      <c r="BK130" t="str">
        <f>IF(OR('Calc_오픈정렬(시즌미반영)'!$F130="",'Calc_오픈정렬(시즌미반영)'!BK130=""),"",'Calc_오픈정렬(시즌미반영)'!BK130/'Calc_오픈정렬(시즌미반영)'!$F130*100)</f>
        <v/>
      </c>
      <c r="BL130" t="str">
        <f>IF(OR('Calc_오픈정렬(시즌미반영)'!$F130="",'Calc_오픈정렬(시즌미반영)'!BL130=""),"",'Calc_오픈정렬(시즌미반영)'!BL130/'Calc_오픈정렬(시즌미반영)'!$F130*100)</f>
        <v/>
      </c>
      <c r="BM130" t="str">
        <f>IF(OR('Calc_오픈정렬(시즌미반영)'!$F130="",'Calc_오픈정렬(시즌미반영)'!BM130=""),"",'Calc_오픈정렬(시즌미반영)'!BM130/'Calc_오픈정렬(시즌미반영)'!$F130*100)</f>
        <v/>
      </c>
      <c r="BN130" t="str">
        <f>IF(OR('Calc_오픈정렬(시즌미반영)'!$F130="",'Calc_오픈정렬(시즌미반영)'!BN130=""),"",'Calc_오픈정렬(시즌미반영)'!BN130/'Calc_오픈정렬(시즌미반영)'!$F130*100)</f>
        <v/>
      </c>
    </row>
    <row r="131" spans="1:66" x14ac:dyDescent="0.3">
      <c r="A131" t="str">
        <f>'Calc_오픈정렬(시즌미반영)'!A131</f>
        <v>(1122) #군자용마초교점</v>
      </c>
      <c r="B131" t="str">
        <f>'Calc_오픈정렬(시즌미반영)'!B131</f>
        <v>150-1</v>
      </c>
      <c r="C131">
        <f>'Calc_오픈정렬(시즌미반영)'!C131</f>
        <v>1</v>
      </c>
      <c r="D131" t="str">
        <f>'Calc_오픈정렬(시즌미반영)'!D131</f>
        <v>1</v>
      </c>
      <c r="E131" s="1">
        <f>'Calc_오픈정렬(시즌미반영)'!E131</f>
        <v>45597</v>
      </c>
      <c r="F131">
        <f>'Calc_오픈정렬(시즌미반영)'!F131</f>
        <v>2947545</v>
      </c>
      <c r="G131">
        <f>IF(OR('Calc_오픈정렬(시즌미반영)'!$F131="",'Calc_오픈정렬(시즌미반영)'!G131=""),"",'Calc_오픈정렬(시즌미반영)'!G131/'Calc_오픈정렬(시즌미반영)'!$F131*100)</f>
        <v>64.617503719196819</v>
      </c>
      <c r="H131">
        <f>IF(OR('Calc_오픈정렬(시즌미반영)'!$F131="",'Calc_오픈정렬(시즌미반영)'!H131=""),"",'Calc_오픈정렬(시즌미반영)'!H131/'Calc_오픈정렬(시즌미반영)'!$F131*100)</f>
        <v>78.772334264616831</v>
      </c>
      <c r="I131">
        <f>IF(OR('Calc_오픈정렬(시즌미반영)'!$F131="",'Calc_오픈정렬(시즌미반영)'!I131=""),"",'Calc_오픈정렬(시즌미반영)'!I131/'Calc_오픈정렬(시즌미반영)'!$F131*100)</f>
        <v>94.410772354620548</v>
      </c>
      <c r="J131">
        <f>IF(OR('Calc_오픈정렬(시즌미반영)'!$F131="",'Calc_오픈정렬(시즌미반영)'!J131=""),"",'Calc_오픈정렬(시즌미반영)'!J131/'Calc_오픈정렬(시즌미반영)'!$F131*100)</f>
        <v>83.947149237755497</v>
      </c>
      <c r="K131">
        <f>IF(OR('Calc_오픈정렬(시즌미반영)'!$F131="",'Calc_오픈정렬(시즌미반영)'!K131=""),"",'Calc_오픈정렬(시즌미반영)'!K131/'Calc_오픈정렬(시즌미반영)'!$F131*100)</f>
        <v>94.876922998631059</v>
      </c>
      <c r="L131">
        <f>IF(OR('Calc_오픈정렬(시즌미반영)'!$F131="",'Calc_오픈정렬(시즌미반영)'!L131=""),"",'Calc_오픈정렬(시즌미반영)'!L131/'Calc_오픈정렬(시즌미반영)'!$F131*100)</f>
        <v>99.141828199399839</v>
      </c>
      <c r="M131">
        <f>IF(OR('Calc_오픈정렬(시즌미반영)'!$F131="",'Calc_오픈정렬(시즌미반영)'!M131=""),"",'Calc_오픈정렬(시즌미반영)'!M131/'Calc_오픈정렬(시즌미반영)'!$F131*100)</f>
        <v>113.32821042596466</v>
      </c>
      <c r="N131">
        <f>IF(OR('Calc_오픈정렬(시즌미반영)'!$F131="",'Calc_오픈정렬(시즌미반영)'!N131=""),"",'Calc_오픈정렬(시즌미반영)'!N131/'Calc_오픈정렬(시즌미반영)'!$F131*100)</f>
        <v>103.22827980573663</v>
      </c>
      <c r="O131">
        <f>IF(OR('Calc_오픈정렬(시즌미반영)'!$F131="",'Calc_오픈정렬(시즌미반영)'!O131=""),"",'Calc_오픈정렬(시즌미반영)'!O131/'Calc_오픈정렬(시즌미반영)'!$F131*100)</f>
        <v>105.47760933251232</v>
      </c>
      <c r="P131">
        <f>IF(OR('Calc_오픈정렬(시즌미반영)'!$F131="",'Calc_오픈정렬(시즌미반영)'!P131=""),"",'Calc_오픈정렬(시즌미반영)'!P131/'Calc_오픈정렬(시즌미반영)'!$F131*100)</f>
        <v>103.79146035090218</v>
      </c>
      <c r="Q131">
        <f>IF(OR('Calc_오픈정렬(시즌미반영)'!$F131="",'Calc_오픈정렬(시즌미반영)'!Q131=""),"",'Calc_오픈정렬(시즌미반영)'!Q131/'Calc_오픈정렬(시즌미반영)'!$F131*100)</f>
        <v>105.24690886822764</v>
      </c>
      <c r="R131">
        <f>IF(OR('Calc_오픈정렬(시즌미반영)'!$F131="",'Calc_오픈정렬(시즌미반영)'!R131=""),"",'Calc_오픈정렬(시즌미반영)'!R131/'Calc_오픈정렬(시즌미반영)'!$F131*100)</f>
        <v>138.86810888383383</v>
      </c>
      <c r="S131">
        <f>IF(OR('Calc_오픈정렬(시즌미반영)'!$F131="",'Calc_오픈정렬(시즌미반영)'!S131=""),"",'Calc_오픈정렬(시즌미반영)'!S131/'Calc_오픈정렬(시즌미반영)'!$F131*100)</f>
        <v>118.54950475734891</v>
      </c>
      <c r="T131">
        <f>IF(OR('Calc_오픈정렬(시즌미반영)'!$F131="",'Calc_오픈정렬(시즌미반영)'!T131=""),"",'Calc_오픈정렬(시즌미반영)'!T131/'Calc_오픈정렬(시즌미반영)'!$F131*100)</f>
        <v>117.68437801628136</v>
      </c>
      <c r="U131">
        <f>IF(OR('Calc_오픈정렬(시즌미반영)'!$F131="",'Calc_오픈정렬(시즌미반영)'!U131=""),"",'Calc_오픈정렬(시즌미반영)'!U131/'Calc_오픈정렬(시즌미반영)'!$F131*100)</f>
        <v>103.28934757569435</v>
      </c>
      <c r="V131">
        <f>IF(OR('Calc_오픈정렬(시즌미반영)'!$F131="",'Calc_오픈정렬(시즌미반영)'!V131=""),"",'Calc_오픈정렬(시즌미반영)'!V131/'Calc_오픈정렬(시즌미반영)'!$F131*100)</f>
        <v>113.3146398104185</v>
      </c>
      <c r="W131">
        <f>IF(OR('Calc_오픈정렬(시즌미반영)'!$F131="",'Calc_오픈정렬(시즌미반영)'!W131=""),"",'Calc_오픈정렬(시즌미반영)'!W131/'Calc_오픈정렬(시즌미반영)'!$F131*100)</f>
        <v>118.49861494905083</v>
      </c>
      <c r="X131">
        <f>IF(OR('Calc_오픈정렬(시즌미반영)'!$F131="",'Calc_오픈정렬(시즌미반영)'!X131=""),"",'Calc_오픈정렬(시즌미반영)'!X131/'Calc_오픈정렬(시즌미반영)'!$F131*100)</f>
        <v>141.41599195262498</v>
      </c>
      <c r="Y131">
        <f>IF(OR('Calc_오픈정렬(시즌미반영)'!$F131="",'Calc_오픈정렬(시즌미반영)'!Y131=""),"",'Calc_오픈정렬(시즌미반영)'!Y131/'Calc_오픈정렬(시즌미반영)'!$F131*100)</f>
        <v>152.1707047729551</v>
      </c>
      <c r="Z131">
        <f>IF(OR('Calc_오픈정렬(시즌미반영)'!$F131="",'Calc_오픈정렬(시즌미반영)'!Z131=""),"",'Calc_오픈정렬(시즌미반영)'!Z131/'Calc_오픈정렬(시즌미반영)'!$F131*100)</f>
        <v>121.58932263968829</v>
      </c>
      <c r="AA131" t="str">
        <f>IF(OR('Calc_오픈정렬(시즌미반영)'!$F131="",'Calc_오픈정렬(시즌미반영)'!AA131=""),"",'Calc_오픈정렬(시즌미반영)'!AA131/'Calc_오픈정렬(시즌미반영)'!$F131*100)</f>
        <v/>
      </c>
      <c r="AB131" t="str">
        <f>IF(OR('Calc_오픈정렬(시즌미반영)'!$F131="",'Calc_오픈정렬(시즌미반영)'!AB131=""),"",'Calc_오픈정렬(시즌미반영)'!AB131/'Calc_오픈정렬(시즌미반영)'!$F131*100)</f>
        <v/>
      </c>
      <c r="AC131" t="str">
        <f>IF(OR('Calc_오픈정렬(시즌미반영)'!$F131="",'Calc_오픈정렬(시즌미반영)'!AC131=""),"",'Calc_오픈정렬(시즌미반영)'!AC131/'Calc_오픈정렬(시즌미반영)'!$F131*100)</f>
        <v/>
      </c>
      <c r="AD131" t="str">
        <f>IF(OR('Calc_오픈정렬(시즌미반영)'!$F131="",'Calc_오픈정렬(시즌미반영)'!AD131=""),"",'Calc_오픈정렬(시즌미반영)'!AD131/'Calc_오픈정렬(시즌미반영)'!$F131*100)</f>
        <v/>
      </c>
      <c r="AE131" t="str">
        <f>IF(OR('Calc_오픈정렬(시즌미반영)'!$F131="",'Calc_오픈정렬(시즌미반영)'!AE131=""),"",'Calc_오픈정렬(시즌미반영)'!AE131/'Calc_오픈정렬(시즌미반영)'!$F131*100)</f>
        <v/>
      </c>
      <c r="AF131" t="str">
        <f>IF(OR('Calc_오픈정렬(시즌미반영)'!$F131="",'Calc_오픈정렬(시즌미반영)'!AF131=""),"",'Calc_오픈정렬(시즌미반영)'!AF131/'Calc_오픈정렬(시즌미반영)'!$F131*100)</f>
        <v/>
      </c>
      <c r="AG131" t="str">
        <f>IF(OR('Calc_오픈정렬(시즌미반영)'!$F131="",'Calc_오픈정렬(시즌미반영)'!AG131=""),"",'Calc_오픈정렬(시즌미반영)'!AG131/'Calc_오픈정렬(시즌미반영)'!$F131*100)</f>
        <v/>
      </c>
      <c r="AH131" t="str">
        <f>IF(OR('Calc_오픈정렬(시즌미반영)'!$F131="",'Calc_오픈정렬(시즌미반영)'!AH131=""),"",'Calc_오픈정렬(시즌미반영)'!AH131/'Calc_오픈정렬(시즌미반영)'!$F131*100)</f>
        <v/>
      </c>
      <c r="AI131" t="str">
        <f>IF(OR('Calc_오픈정렬(시즌미반영)'!$F131="",'Calc_오픈정렬(시즌미반영)'!AI131=""),"",'Calc_오픈정렬(시즌미반영)'!AI131/'Calc_오픈정렬(시즌미반영)'!$F131*100)</f>
        <v/>
      </c>
      <c r="AJ131" t="str">
        <f>IF(OR('Calc_오픈정렬(시즌미반영)'!$F131="",'Calc_오픈정렬(시즌미반영)'!AJ131=""),"",'Calc_오픈정렬(시즌미반영)'!AJ131/'Calc_오픈정렬(시즌미반영)'!$F131*100)</f>
        <v/>
      </c>
      <c r="AK131" t="str">
        <f>IF(OR('Calc_오픈정렬(시즌미반영)'!$F131="",'Calc_오픈정렬(시즌미반영)'!AK131=""),"",'Calc_오픈정렬(시즌미반영)'!AK131/'Calc_오픈정렬(시즌미반영)'!$F131*100)</f>
        <v/>
      </c>
      <c r="AL131" t="str">
        <f>IF(OR('Calc_오픈정렬(시즌미반영)'!$F131="",'Calc_오픈정렬(시즌미반영)'!AL131=""),"",'Calc_오픈정렬(시즌미반영)'!AL131/'Calc_오픈정렬(시즌미반영)'!$F131*100)</f>
        <v/>
      </c>
      <c r="AM131" t="str">
        <f>IF(OR('Calc_오픈정렬(시즌미반영)'!$F131="",'Calc_오픈정렬(시즌미반영)'!AM131=""),"",'Calc_오픈정렬(시즌미반영)'!AM131/'Calc_오픈정렬(시즌미반영)'!$F131*100)</f>
        <v/>
      </c>
      <c r="AN131" t="str">
        <f>IF(OR('Calc_오픈정렬(시즌미반영)'!$F131="",'Calc_오픈정렬(시즌미반영)'!AN131=""),"",'Calc_오픈정렬(시즌미반영)'!AN131/'Calc_오픈정렬(시즌미반영)'!$F131*100)</f>
        <v/>
      </c>
      <c r="AO131" t="str">
        <f>IF(OR('Calc_오픈정렬(시즌미반영)'!$F131="",'Calc_오픈정렬(시즌미반영)'!AO131=""),"",'Calc_오픈정렬(시즌미반영)'!AO131/'Calc_오픈정렬(시즌미반영)'!$F131*100)</f>
        <v/>
      </c>
      <c r="AP131" t="str">
        <f>IF(OR('Calc_오픈정렬(시즌미반영)'!$F131="",'Calc_오픈정렬(시즌미반영)'!AP131=""),"",'Calc_오픈정렬(시즌미반영)'!AP131/'Calc_오픈정렬(시즌미반영)'!$F131*100)</f>
        <v/>
      </c>
      <c r="AQ131" t="str">
        <f>IF(OR('Calc_오픈정렬(시즌미반영)'!$F131="",'Calc_오픈정렬(시즌미반영)'!AQ131=""),"",'Calc_오픈정렬(시즌미반영)'!AQ131/'Calc_오픈정렬(시즌미반영)'!$F131*100)</f>
        <v/>
      </c>
      <c r="AR131" t="str">
        <f>IF(OR('Calc_오픈정렬(시즌미반영)'!$F131="",'Calc_오픈정렬(시즌미반영)'!AR131=""),"",'Calc_오픈정렬(시즌미반영)'!AR131/'Calc_오픈정렬(시즌미반영)'!$F131*100)</f>
        <v/>
      </c>
      <c r="AS131" t="str">
        <f>IF(OR('Calc_오픈정렬(시즌미반영)'!$F131="",'Calc_오픈정렬(시즌미반영)'!AS131=""),"",'Calc_오픈정렬(시즌미반영)'!AS131/'Calc_오픈정렬(시즌미반영)'!$F131*100)</f>
        <v/>
      </c>
      <c r="AT131" t="str">
        <f>IF(OR('Calc_오픈정렬(시즌미반영)'!$F131="",'Calc_오픈정렬(시즌미반영)'!AT131=""),"",'Calc_오픈정렬(시즌미반영)'!AT131/'Calc_오픈정렬(시즌미반영)'!$F131*100)</f>
        <v/>
      </c>
      <c r="AU131" t="str">
        <f>IF(OR('Calc_오픈정렬(시즌미반영)'!$F131="",'Calc_오픈정렬(시즌미반영)'!AU131=""),"",'Calc_오픈정렬(시즌미반영)'!AU131/'Calc_오픈정렬(시즌미반영)'!$F131*100)</f>
        <v/>
      </c>
      <c r="AV131" t="str">
        <f>IF(OR('Calc_오픈정렬(시즌미반영)'!$F131="",'Calc_오픈정렬(시즌미반영)'!AV131=""),"",'Calc_오픈정렬(시즌미반영)'!AV131/'Calc_오픈정렬(시즌미반영)'!$F131*100)</f>
        <v/>
      </c>
      <c r="AW131" t="str">
        <f>IF(OR('Calc_오픈정렬(시즌미반영)'!$F131="",'Calc_오픈정렬(시즌미반영)'!AW131=""),"",'Calc_오픈정렬(시즌미반영)'!AW131/'Calc_오픈정렬(시즌미반영)'!$F131*100)</f>
        <v/>
      </c>
      <c r="AX131" t="str">
        <f>IF(OR('Calc_오픈정렬(시즌미반영)'!$F131="",'Calc_오픈정렬(시즌미반영)'!AX131=""),"",'Calc_오픈정렬(시즌미반영)'!AX131/'Calc_오픈정렬(시즌미반영)'!$F131*100)</f>
        <v/>
      </c>
      <c r="AY131" t="str">
        <f>IF(OR('Calc_오픈정렬(시즌미반영)'!$F131="",'Calc_오픈정렬(시즌미반영)'!AY131=""),"",'Calc_오픈정렬(시즌미반영)'!AY131/'Calc_오픈정렬(시즌미반영)'!$F131*100)</f>
        <v/>
      </c>
      <c r="AZ131" t="str">
        <f>IF(OR('Calc_오픈정렬(시즌미반영)'!$F131="",'Calc_오픈정렬(시즌미반영)'!AZ131=""),"",'Calc_오픈정렬(시즌미반영)'!AZ131/'Calc_오픈정렬(시즌미반영)'!$F131*100)</f>
        <v/>
      </c>
      <c r="BA131" t="str">
        <f>IF(OR('Calc_오픈정렬(시즌미반영)'!$F131="",'Calc_오픈정렬(시즌미반영)'!BA131=""),"",'Calc_오픈정렬(시즌미반영)'!BA131/'Calc_오픈정렬(시즌미반영)'!$F131*100)</f>
        <v/>
      </c>
      <c r="BB131" t="str">
        <f>IF(OR('Calc_오픈정렬(시즌미반영)'!$F131="",'Calc_오픈정렬(시즌미반영)'!BB131=""),"",'Calc_오픈정렬(시즌미반영)'!BB131/'Calc_오픈정렬(시즌미반영)'!$F131*100)</f>
        <v/>
      </c>
      <c r="BC131" t="str">
        <f>IF(OR('Calc_오픈정렬(시즌미반영)'!$F131="",'Calc_오픈정렬(시즌미반영)'!BC131=""),"",'Calc_오픈정렬(시즌미반영)'!BC131/'Calc_오픈정렬(시즌미반영)'!$F131*100)</f>
        <v/>
      </c>
      <c r="BD131" t="str">
        <f>IF(OR('Calc_오픈정렬(시즌미반영)'!$F131="",'Calc_오픈정렬(시즌미반영)'!BD131=""),"",'Calc_오픈정렬(시즌미반영)'!BD131/'Calc_오픈정렬(시즌미반영)'!$F131*100)</f>
        <v/>
      </c>
      <c r="BE131" t="str">
        <f>IF(OR('Calc_오픈정렬(시즌미반영)'!$F131="",'Calc_오픈정렬(시즌미반영)'!BE131=""),"",'Calc_오픈정렬(시즌미반영)'!BE131/'Calc_오픈정렬(시즌미반영)'!$F131*100)</f>
        <v/>
      </c>
      <c r="BF131" t="str">
        <f>IF(OR('Calc_오픈정렬(시즌미반영)'!$F131="",'Calc_오픈정렬(시즌미반영)'!BF131=""),"",'Calc_오픈정렬(시즌미반영)'!BF131/'Calc_오픈정렬(시즌미반영)'!$F131*100)</f>
        <v/>
      </c>
      <c r="BG131" t="str">
        <f>IF(OR('Calc_오픈정렬(시즌미반영)'!$F131="",'Calc_오픈정렬(시즌미반영)'!BG131=""),"",'Calc_오픈정렬(시즌미반영)'!BG131/'Calc_오픈정렬(시즌미반영)'!$F131*100)</f>
        <v/>
      </c>
      <c r="BH131" t="str">
        <f>IF(OR('Calc_오픈정렬(시즌미반영)'!$F131="",'Calc_오픈정렬(시즌미반영)'!BH131=""),"",'Calc_오픈정렬(시즌미반영)'!BH131/'Calc_오픈정렬(시즌미반영)'!$F131*100)</f>
        <v/>
      </c>
      <c r="BI131" t="str">
        <f>IF(OR('Calc_오픈정렬(시즌미반영)'!$F131="",'Calc_오픈정렬(시즌미반영)'!BI131=""),"",'Calc_오픈정렬(시즌미반영)'!BI131/'Calc_오픈정렬(시즌미반영)'!$F131*100)</f>
        <v/>
      </c>
      <c r="BJ131" t="str">
        <f>IF(OR('Calc_오픈정렬(시즌미반영)'!$F131="",'Calc_오픈정렬(시즌미반영)'!BJ131=""),"",'Calc_오픈정렬(시즌미반영)'!BJ131/'Calc_오픈정렬(시즌미반영)'!$F131*100)</f>
        <v/>
      </c>
      <c r="BK131" t="str">
        <f>IF(OR('Calc_오픈정렬(시즌미반영)'!$F131="",'Calc_오픈정렬(시즌미반영)'!BK131=""),"",'Calc_오픈정렬(시즌미반영)'!BK131/'Calc_오픈정렬(시즌미반영)'!$F131*100)</f>
        <v/>
      </c>
      <c r="BL131" t="str">
        <f>IF(OR('Calc_오픈정렬(시즌미반영)'!$F131="",'Calc_오픈정렬(시즌미반영)'!BL131=""),"",'Calc_오픈정렬(시즌미반영)'!BL131/'Calc_오픈정렬(시즌미반영)'!$F131*100)</f>
        <v/>
      </c>
      <c r="BM131" t="str">
        <f>IF(OR('Calc_오픈정렬(시즌미반영)'!$F131="",'Calc_오픈정렬(시즌미반영)'!BM131=""),"",'Calc_오픈정렬(시즌미반영)'!BM131/'Calc_오픈정렬(시즌미반영)'!$F131*100)</f>
        <v/>
      </c>
      <c r="BN131" t="str">
        <f>IF(OR('Calc_오픈정렬(시즌미반영)'!$F131="",'Calc_오픈정렬(시즌미반영)'!BN131=""),"",'Calc_오픈정렬(시즌미반영)'!BN131/'Calc_오픈정렬(시즌미반영)'!$F131*100)</f>
        <v/>
      </c>
    </row>
    <row r="132" spans="1:66" x14ac:dyDescent="0.3">
      <c r="A132" t="str">
        <f>'Calc_오픈정렬(시즌미반영)'!A132</f>
        <v>(1123) #왕십리도선점</v>
      </c>
      <c r="B132" t="str">
        <f>'Calc_오픈정렬(시즌미반영)'!B132</f>
        <v>150-1</v>
      </c>
      <c r="C132">
        <f>'Calc_오픈정렬(시즌미반영)'!C132</f>
        <v>1</v>
      </c>
      <c r="D132" t="str">
        <f>'Calc_오픈정렬(시즌미반영)'!D132</f>
        <v>1</v>
      </c>
      <c r="E132" s="1">
        <f>'Calc_오픈정렬(시즌미반영)'!E132</f>
        <v>45627</v>
      </c>
      <c r="F132">
        <f>'Calc_오픈정렬(시즌미반영)'!F132</f>
        <v>3971838.3333333335</v>
      </c>
      <c r="G132">
        <f>IF(OR('Calc_오픈정렬(시즌미반영)'!$F132="",'Calc_오픈정렬(시즌미반영)'!G132=""),"",'Calc_오픈정렬(시즌미반영)'!G132/'Calc_오픈정렬(시즌미반영)'!$F132*100)</f>
        <v>60.293994846215206</v>
      </c>
      <c r="H132">
        <f>IF(OR('Calc_오픈정렬(시즌미반영)'!$F132="",'Calc_오픈정렬(시즌미반영)'!H132=""),"",'Calc_오픈정렬(시즌미반영)'!H132/'Calc_오픈정렬(시즌미반영)'!$F132*100)</f>
        <v>71.243584519846607</v>
      </c>
      <c r="I132">
        <f>IF(OR('Calc_오픈정렬(시즌미반영)'!$F132="",'Calc_오픈정렬(시즌미반영)'!I132=""),"",'Calc_오픈정렬(시즌미반영)'!I132/'Calc_오픈정렬(시즌미반영)'!$F132*100)</f>
        <v>67.891736110440888</v>
      </c>
      <c r="J132">
        <f>IF(OR('Calc_오픈정렬(시즌미반영)'!$F132="",'Calc_오픈정렬(시즌미반영)'!J132=""),"",'Calc_오픈정렬(시즌미반영)'!J132/'Calc_오픈정렬(시즌미반영)'!$F132*100)</f>
        <v>92.385180162166719</v>
      </c>
      <c r="K132">
        <f>IF(OR('Calc_오픈정렬(시즌미반영)'!$F132="",'Calc_오픈정렬(시즌미반영)'!K132=""),"",'Calc_오픈정렬(시즌미반영)'!K132/'Calc_오픈정렬(시즌미반영)'!$F132*100)</f>
        <v>78.691772869238136</v>
      </c>
      <c r="L132">
        <f>IF(OR('Calc_오픈정렬(시즌미반영)'!$F132="",'Calc_오픈정렬(시즌미반영)'!L132=""),"",'Calc_오픈정렬(시즌미반영)'!L132/'Calc_오픈정렬(시즌미반영)'!$F132*100)</f>
        <v>105.30438675961551</v>
      </c>
      <c r="M132">
        <f>IF(OR('Calc_오픈정렬(시즌미반영)'!$F132="",'Calc_오픈정렬(시즌미반영)'!M132=""),"",'Calc_오픈정렬(시즌미반영)'!M132/'Calc_오픈정렬(시즌미반영)'!$F132*100)</f>
        <v>108.19297361465283</v>
      </c>
      <c r="N132">
        <f>IF(OR('Calc_오픈정렬(시즌미반영)'!$F132="",'Calc_오픈정렬(시즌미반영)'!N132=""),"",'Calc_오픈정렬(시즌미반영)'!N132/'Calc_오픈정렬(시즌미반영)'!$F132*100)</f>
        <v>106.51490934298684</v>
      </c>
      <c r="O132">
        <f>IF(OR('Calc_오픈정렬(시즌미반영)'!$F132="",'Calc_오픈정렬(시즌미반영)'!O132=""),"",'Calc_오픈정렬(시즌미반영)'!O132/'Calc_오픈정렬(시즌미반영)'!$F132*100)</f>
        <v>108.91077725133995</v>
      </c>
      <c r="P132">
        <f>IF(OR('Calc_오픈정렬(시즌미반영)'!$F132="",'Calc_오픈정렬(시즌미반영)'!P132=""),"",'Calc_오픈정렬(시즌미반영)'!P132/'Calc_오픈정렬(시즌미반영)'!$F132*100)</f>
        <v>103.75598536865591</v>
      </c>
      <c r="Q132">
        <f>IF(OR('Calc_오픈정렬(시즌미반영)'!$F132="",'Calc_오픈정렬(시즌미반영)'!Q132=""),"",'Calc_오픈정렬(시즌미반영)'!Q132/'Calc_오픈정렬(시즌미반영)'!$F132*100)</f>
        <v>123.83510070693544</v>
      </c>
      <c r="R132">
        <f>IF(OR('Calc_오픈정렬(시즌미반영)'!$F132="",'Calc_오픈정렬(시즌미반영)'!R132=""),"",'Calc_오픈정렬(시즌미반영)'!R132/'Calc_오픈정렬(시즌미반영)'!$F132*100)</f>
        <v>106.65590198996853</v>
      </c>
      <c r="S132">
        <f>IF(OR('Calc_오픈정렬(시즌미반영)'!$F132="",'Calc_오픈정렬(시즌미반영)'!S132=""),"",'Calc_오픈정렬(시즌미반영)'!S132/'Calc_오픈정렬(시즌미반영)'!$F132*100)</f>
        <v>115.09934736350044</v>
      </c>
      <c r="T132">
        <f>IF(OR('Calc_오픈정렬(시즌미반영)'!$F132="",'Calc_오픈정렬(시즌미반영)'!T132=""),"",'Calc_오픈정렬(시즌미반영)'!T132/'Calc_오픈정렬(시즌미반영)'!$F132*100)</f>
        <v>104.34362257946887</v>
      </c>
      <c r="U132">
        <f>IF(OR('Calc_오픈정렬(시즌미반영)'!$F132="",'Calc_오픈정렬(시즌미반영)'!U132=""),"",'Calc_오픈정렬(시즌미반영)'!U132/'Calc_오픈정렬(시즌미반영)'!$F132*100)</f>
        <v>104.21395969876248</v>
      </c>
      <c r="V132">
        <f>IF(OR('Calc_오픈정렬(시즌미반영)'!$F132="",'Calc_오픈정렬(시즌미반영)'!V132=""),"",'Calc_오픈정렬(시즌미반영)'!V132/'Calc_오픈정렬(시즌미반영)'!$F132*100)</f>
        <v>110.29300873692829</v>
      </c>
      <c r="W132">
        <f>IF(OR('Calc_오픈정렬(시즌미반영)'!$F132="",'Calc_오픈정렬(시즌미반영)'!W132=""),"",'Calc_오픈정렬(시즌미반영)'!W132/'Calc_오픈정렬(시즌미반영)'!$F132*100)</f>
        <v>120.20831663591545</v>
      </c>
      <c r="X132">
        <f>IF(OR('Calc_오픈정렬(시즌미반영)'!$F132="",'Calc_오픈정렬(시즌미반영)'!X132=""),"",'Calc_오픈정렬(시즌미반영)'!X132/'Calc_오픈정렬(시즌미반영)'!$F132*100)</f>
        <v>143.49123810426994</v>
      </c>
      <c r="Y132">
        <f>IF(OR('Calc_오픈정렬(시즌미반영)'!$F132="",'Calc_오픈정렬(시즌미반영)'!Y132=""),"",'Calc_오픈정렬(시즌미반영)'!Y132/'Calc_오픈정렬(시즌미반영)'!$F132*100)</f>
        <v>113.46987520052636</v>
      </c>
      <c r="Z132" t="str">
        <f>IF(OR('Calc_오픈정렬(시즌미반영)'!$F132="",'Calc_오픈정렬(시즌미반영)'!Z132=""),"",'Calc_오픈정렬(시즌미반영)'!Z132/'Calc_오픈정렬(시즌미반영)'!$F132*100)</f>
        <v/>
      </c>
      <c r="AA132" t="str">
        <f>IF(OR('Calc_오픈정렬(시즌미반영)'!$F132="",'Calc_오픈정렬(시즌미반영)'!AA132=""),"",'Calc_오픈정렬(시즌미반영)'!AA132/'Calc_오픈정렬(시즌미반영)'!$F132*100)</f>
        <v/>
      </c>
      <c r="AB132" t="str">
        <f>IF(OR('Calc_오픈정렬(시즌미반영)'!$F132="",'Calc_오픈정렬(시즌미반영)'!AB132=""),"",'Calc_오픈정렬(시즌미반영)'!AB132/'Calc_오픈정렬(시즌미반영)'!$F132*100)</f>
        <v/>
      </c>
      <c r="AC132" t="str">
        <f>IF(OR('Calc_오픈정렬(시즌미반영)'!$F132="",'Calc_오픈정렬(시즌미반영)'!AC132=""),"",'Calc_오픈정렬(시즌미반영)'!AC132/'Calc_오픈정렬(시즌미반영)'!$F132*100)</f>
        <v/>
      </c>
      <c r="AD132" t="str">
        <f>IF(OR('Calc_오픈정렬(시즌미반영)'!$F132="",'Calc_오픈정렬(시즌미반영)'!AD132=""),"",'Calc_오픈정렬(시즌미반영)'!AD132/'Calc_오픈정렬(시즌미반영)'!$F132*100)</f>
        <v/>
      </c>
      <c r="AE132" t="str">
        <f>IF(OR('Calc_오픈정렬(시즌미반영)'!$F132="",'Calc_오픈정렬(시즌미반영)'!AE132=""),"",'Calc_오픈정렬(시즌미반영)'!AE132/'Calc_오픈정렬(시즌미반영)'!$F132*100)</f>
        <v/>
      </c>
      <c r="AF132" t="str">
        <f>IF(OR('Calc_오픈정렬(시즌미반영)'!$F132="",'Calc_오픈정렬(시즌미반영)'!AF132=""),"",'Calc_오픈정렬(시즌미반영)'!AF132/'Calc_오픈정렬(시즌미반영)'!$F132*100)</f>
        <v/>
      </c>
      <c r="AG132" t="str">
        <f>IF(OR('Calc_오픈정렬(시즌미반영)'!$F132="",'Calc_오픈정렬(시즌미반영)'!AG132=""),"",'Calc_오픈정렬(시즌미반영)'!AG132/'Calc_오픈정렬(시즌미반영)'!$F132*100)</f>
        <v/>
      </c>
      <c r="AH132" t="str">
        <f>IF(OR('Calc_오픈정렬(시즌미반영)'!$F132="",'Calc_오픈정렬(시즌미반영)'!AH132=""),"",'Calc_오픈정렬(시즌미반영)'!AH132/'Calc_오픈정렬(시즌미반영)'!$F132*100)</f>
        <v/>
      </c>
      <c r="AI132" t="str">
        <f>IF(OR('Calc_오픈정렬(시즌미반영)'!$F132="",'Calc_오픈정렬(시즌미반영)'!AI132=""),"",'Calc_오픈정렬(시즌미반영)'!AI132/'Calc_오픈정렬(시즌미반영)'!$F132*100)</f>
        <v/>
      </c>
      <c r="AJ132" t="str">
        <f>IF(OR('Calc_오픈정렬(시즌미반영)'!$F132="",'Calc_오픈정렬(시즌미반영)'!AJ132=""),"",'Calc_오픈정렬(시즌미반영)'!AJ132/'Calc_오픈정렬(시즌미반영)'!$F132*100)</f>
        <v/>
      </c>
      <c r="AK132" t="str">
        <f>IF(OR('Calc_오픈정렬(시즌미반영)'!$F132="",'Calc_오픈정렬(시즌미반영)'!AK132=""),"",'Calc_오픈정렬(시즌미반영)'!AK132/'Calc_오픈정렬(시즌미반영)'!$F132*100)</f>
        <v/>
      </c>
      <c r="AL132" t="str">
        <f>IF(OR('Calc_오픈정렬(시즌미반영)'!$F132="",'Calc_오픈정렬(시즌미반영)'!AL132=""),"",'Calc_오픈정렬(시즌미반영)'!AL132/'Calc_오픈정렬(시즌미반영)'!$F132*100)</f>
        <v/>
      </c>
      <c r="AM132" t="str">
        <f>IF(OR('Calc_오픈정렬(시즌미반영)'!$F132="",'Calc_오픈정렬(시즌미반영)'!AM132=""),"",'Calc_오픈정렬(시즌미반영)'!AM132/'Calc_오픈정렬(시즌미반영)'!$F132*100)</f>
        <v/>
      </c>
      <c r="AN132" t="str">
        <f>IF(OR('Calc_오픈정렬(시즌미반영)'!$F132="",'Calc_오픈정렬(시즌미반영)'!AN132=""),"",'Calc_오픈정렬(시즌미반영)'!AN132/'Calc_오픈정렬(시즌미반영)'!$F132*100)</f>
        <v/>
      </c>
      <c r="AO132" t="str">
        <f>IF(OR('Calc_오픈정렬(시즌미반영)'!$F132="",'Calc_오픈정렬(시즌미반영)'!AO132=""),"",'Calc_오픈정렬(시즌미반영)'!AO132/'Calc_오픈정렬(시즌미반영)'!$F132*100)</f>
        <v/>
      </c>
      <c r="AP132" t="str">
        <f>IF(OR('Calc_오픈정렬(시즌미반영)'!$F132="",'Calc_오픈정렬(시즌미반영)'!AP132=""),"",'Calc_오픈정렬(시즌미반영)'!AP132/'Calc_오픈정렬(시즌미반영)'!$F132*100)</f>
        <v/>
      </c>
      <c r="AQ132" t="str">
        <f>IF(OR('Calc_오픈정렬(시즌미반영)'!$F132="",'Calc_오픈정렬(시즌미반영)'!AQ132=""),"",'Calc_오픈정렬(시즌미반영)'!AQ132/'Calc_오픈정렬(시즌미반영)'!$F132*100)</f>
        <v/>
      </c>
      <c r="AR132" t="str">
        <f>IF(OR('Calc_오픈정렬(시즌미반영)'!$F132="",'Calc_오픈정렬(시즌미반영)'!AR132=""),"",'Calc_오픈정렬(시즌미반영)'!AR132/'Calc_오픈정렬(시즌미반영)'!$F132*100)</f>
        <v/>
      </c>
      <c r="AS132" t="str">
        <f>IF(OR('Calc_오픈정렬(시즌미반영)'!$F132="",'Calc_오픈정렬(시즌미반영)'!AS132=""),"",'Calc_오픈정렬(시즌미반영)'!AS132/'Calc_오픈정렬(시즌미반영)'!$F132*100)</f>
        <v/>
      </c>
      <c r="AT132" t="str">
        <f>IF(OR('Calc_오픈정렬(시즌미반영)'!$F132="",'Calc_오픈정렬(시즌미반영)'!AT132=""),"",'Calc_오픈정렬(시즌미반영)'!AT132/'Calc_오픈정렬(시즌미반영)'!$F132*100)</f>
        <v/>
      </c>
      <c r="AU132" t="str">
        <f>IF(OR('Calc_오픈정렬(시즌미반영)'!$F132="",'Calc_오픈정렬(시즌미반영)'!AU132=""),"",'Calc_오픈정렬(시즌미반영)'!AU132/'Calc_오픈정렬(시즌미반영)'!$F132*100)</f>
        <v/>
      </c>
      <c r="AV132" t="str">
        <f>IF(OR('Calc_오픈정렬(시즌미반영)'!$F132="",'Calc_오픈정렬(시즌미반영)'!AV132=""),"",'Calc_오픈정렬(시즌미반영)'!AV132/'Calc_오픈정렬(시즌미반영)'!$F132*100)</f>
        <v/>
      </c>
      <c r="AW132" t="str">
        <f>IF(OR('Calc_오픈정렬(시즌미반영)'!$F132="",'Calc_오픈정렬(시즌미반영)'!AW132=""),"",'Calc_오픈정렬(시즌미반영)'!AW132/'Calc_오픈정렬(시즌미반영)'!$F132*100)</f>
        <v/>
      </c>
      <c r="AX132" t="str">
        <f>IF(OR('Calc_오픈정렬(시즌미반영)'!$F132="",'Calc_오픈정렬(시즌미반영)'!AX132=""),"",'Calc_오픈정렬(시즌미반영)'!AX132/'Calc_오픈정렬(시즌미반영)'!$F132*100)</f>
        <v/>
      </c>
      <c r="AY132" t="str">
        <f>IF(OR('Calc_오픈정렬(시즌미반영)'!$F132="",'Calc_오픈정렬(시즌미반영)'!AY132=""),"",'Calc_오픈정렬(시즌미반영)'!AY132/'Calc_오픈정렬(시즌미반영)'!$F132*100)</f>
        <v/>
      </c>
      <c r="AZ132" t="str">
        <f>IF(OR('Calc_오픈정렬(시즌미반영)'!$F132="",'Calc_오픈정렬(시즌미반영)'!AZ132=""),"",'Calc_오픈정렬(시즌미반영)'!AZ132/'Calc_오픈정렬(시즌미반영)'!$F132*100)</f>
        <v/>
      </c>
      <c r="BA132" t="str">
        <f>IF(OR('Calc_오픈정렬(시즌미반영)'!$F132="",'Calc_오픈정렬(시즌미반영)'!BA132=""),"",'Calc_오픈정렬(시즌미반영)'!BA132/'Calc_오픈정렬(시즌미반영)'!$F132*100)</f>
        <v/>
      </c>
      <c r="BB132" t="str">
        <f>IF(OR('Calc_오픈정렬(시즌미반영)'!$F132="",'Calc_오픈정렬(시즌미반영)'!BB132=""),"",'Calc_오픈정렬(시즌미반영)'!BB132/'Calc_오픈정렬(시즌미반영)'!$F132*100)</f>
        <v/>
      </c>
      <c r="BC132" t="str">
        <f>IF(OR('Calc_오픈정렬(시즌미반영)'!$F132="",'Calc_오픈정렬(시즌미반영)'!BC132=""),"",'Calc_오픈정렬(시즌미반영)'!BC132/'Calc_오픈정렬(시즌미반영)'!$F132*100)</f>
        <v/>
      </c>
      <c r="BD132" t="str">
        <f>IF(OR('Calc_오픈정렬(시즌미반영)'!$F132="",'Calc_오픈정렬(시즌미반영)'!BD132=""),"",'Calc_오픈정렬(시즌미반영)'!BD132/'Calc_오픈정렬(시즌미반영)'!$F132*100)</f>
        <v/>
      </c>
      <c r="BE132" t="str">
        <f>IF(OR('Calc_오픈정렬(시즌미반영)'!$F132="",'Calc_오픈정렬(시즌미반영)'!BE132=""),"",'Calc_오픈정렬(시즌미반영)'!BE132/'Calc_오픈정렬(시즌미반영)'!$F132*100)</f>
        <v/>
      </c>
      <c r="BF132" t="str">
        <f>IF(OR('Calc_오픈정렬(시즌미반영)'!$F132="",'Calc_오픈정렬(시즌미반영)'!BF132=""),"",'Calc_오픈정렬(시즌미반영)'!BF132/'Calc_오픈정렬(시즌미반영)'!$F132*100)</f>
        <v/>
      </c>
      <c r="BG132" t="str">
        <f>IF(OR('Calc_오픈정렬(시즌미반영)'!$F132="",'Calc_오픈정렬(시즌미반영)'!BG132=""),"",'Calc_오픈정렬(시즌미반영)'!BG132/'Calc_오픈정렬(시즌미반영)'!$F132*100)</f>
        <v/>
      </c>
      <c r="BH132" t="str">
        <f>IF(OR('Calc_오픈정렬(시즌미반영)'!$F132="",'Calc_오픈정렬(시즌미반영)'!BH132=""),"",'Calc_오픈정렬(시즌미반영)'!BH132/'Calc_오픈정렬(시즌미반영)'!$F132*100)</f>
        <v/>
      </c>
      <c r="BI132" t="str">
        <f>IF(OR('Calc_오픈정렬(시즌미반영)'!$F132="",'Calc_오픈정렬(시즌미반영)'!BI132=""),"",'Calc_오픈정렬(시즌미반영)'!BI132/'Calc_오픈정렬(시즌미반영)'!$F132*100)</f>
        <v/>
      </c>
      <c r="BJ132" t="str">
        <f>IF(OR('Calc_오픈정렬(시즌미반영)'!$F132="",'Calc_오픈정렬(시즌미반영)'!BJ132=""),"",'Calc_오픈정렬(시즌미반영)'!BJ132/'Calc_오픈정렬(시즌미반영)'!$F132*100)</f>
        <v/>
      </c>
      <c r="BK132" t="str">
        <f>IF(OR('Calc_오픈정렬(시즌미반영)'!$F132="",'Calc_오픈정렬(시즌미반영)'!BK132=""),"",'Calc_오픈정렬(시즌미반영)'!BK132/'Calc_오픈정렬(시즌미반영)'!$F132*100)</f>
        <v/>
      </c>
      <c r="BL132" t="str">
        <f>IF(OR('Calc_오픈정렬(시즌미반영)'!$F132="",'Calc_오픈정렬(시즌미반영)'!BL132=""),"",'Calc_오픈정렬(시즌미반영)'!BL132/'Calc_오픈정렬(시즌미반영)'!$F132*100)</f>
        <v/>
      </c>
      <c r="BM132" t="str">
        <f>IF(OR('Calc_오픈정렬(시즌미반영)'!$F132="",'Calc_오픈정렬(시즌미반영)'!BM132=""),"",'Calc_오픈정렬(시즌미반영)'!BM132/'Calc_오픈정렬(시즌미반영)'!$F132*100)</f>
        <v/>
      </c>
      <c r="BN132" t="str">
        <f>IF(OR('Calc_오픈정렬(시즌미반영)'!$F132="",'Calc_오픈정렬(시즌미반영)'!BN132=""),"",'Calc_오픈정렬(시즌미반영)'!BN132/'Calc_오픈정렬(시즌미반영)'!$F132*100)</f>
        <v/>
      </c>
    </row>
    <row r="133" spans="1:66" x14ac:dyDescent="0.3">
      <c r="A133" t="str">
        <f>'Calc_오픈정렬(시즌미반영)'!A133</f>
        <v>(1124) #능동대공원점</v>
      </c>
      <c r="B133" t="str">
        <f>'Calc_오픈정렬(시즌미반영)'!B133</f>
        <v>150-1</v>
      </c>
      <c r="C133">
        <f>'Calc_오픈정렬(시즌미반영)'!C133</f>
        <v>1</v>
      </c>
      <c r="D133" t="str">
        <f>'Calc_오픈정렬(시즌미반영)'!D133</f>
        <v>1</v>
      </c>
      <c r="E133" s="1">
        <f>'Calc_오픈정렬(시즌미반영)'!E133</f>
        <v>45658</v>
      </c>
      <c r="F133">
        <f>'Calc_오픈정렬(시즌미반영)'!F133</f>
        <v>3704916.6666666665</v>
      </c>
      <c r="G133">
        <f>IF(OR('Calc_오픈정렬(시즌미반영)'!$F133="",'Calc_오픈정렬(시즌미반영)'!G133=""),"",'Calc_오픈정렬(시즌미반영)'!G133/'Calc_오픈정렬(시즌미반영)'!$F133*100)</f>
        <v>77.944803076992287</v>
      </c>
      <c r="H133">
        <f>IF(OR('Calc_오픈정렬(시즌미반영)'!$F133="",'Calc_오픈정렬(시즌미반영)'!H133=""),"",'Calc_오픈정렬(시즌미반영)'!H133/'Calc_오픈정렬(시즌미반영)'!$F133*100)</f>
        <v>67.63471962932141</v>
      </c>
      <c r="I133">
        <f>IF(OR('Calc_오픈정렬(시즌미반영)'!$F133="",'Calc_오픈정렬(시즌미반영)'!I133=""),"",'Calc_오픈정렬(시즌미반영)'!I133/'Calc_오픈정렬(시즌미반영)'!$F133*100)</f>
        <v>86.530961110236404</v>
      </c>
      <c r="J133">
        <f>IF(OR('Calc_오픈정렬(시즌미반영)'!$F133="",'Calc_오픈정렬(시즌미반영)'!J133=""),"",'Calc_오픈정렬(시즌미반영)'!J133/'Calc_오픈정렬(시즌미반영)'!$F133*100)</f>
        <v>90.790166220562767</v>
      </c>
      <c r="K133">
        <f>IF(OR('Calc_오픈정렬(시즌미반영)'!$F133="",'Calc_오픈정렬(시즌미반영)'!K133=""),"",'Calc_오픈정렬(시즌미반영)'!K133/'Calc_오픈정렬(시즌미반영)'!$F133*100)</f>
        <v>117.59913628286736</v>
      </c>
      <c r="L133">
        <f>IF(OR('Calc_오픈정렬(시즌미반영)'!$F133="",'Calc_오픈정렬(시즌미반영)'!L133=""),"",'Calc_오픈정렬(시즌미반영)'!L133/'Calc_오픈정렬(시즌미반영)'!$F133*100)</f>
        <v>88.200364380665334</v>
      </c>
      <c r="M133">
        <f>IF(OR('Calc_오픈정렬(시즌미반영)'!$F133="",'Calc_오픈정렬(시즌미반영)'!M133=""),"",'Calc_오픈정렬(시즌미반영)'!M133/'Calc_오픈정렬(시즌미반영)'!$F133*100)</f>
        <v>100.69322296947749</v>
      </c>
      <c r="N133">
        <f>IF(OR('Calc_오픈정렬(시즌미반영)'!$F133="",'Calc_오픈정렬(시즌미반영)'!N133=""),"",'Calc_오픈정렬(시즌미반영)'!N133/'Calc_오픈정렬(시즌미반영)'!$F133*100)</f>
        <v>105.55298139859197</v>
      </c>
      <c r="O133">
        <f>IF(OR('Calc_오픈정렬(시즌미반영)'!$F133="",'Calc_오픈정렬(시즌미반영)'!O133=""),"",'Calc_오픈정렬(시즌미반영)'!O133/'Calc_오픈정렬(시즌미반영)'!$F133*100)</f>
        <v>97.164128747835093</v>
      </c>
      <c r="P133">
        <f>IF(OR('Calc_오픈정렬(시즌미반영)'!$F133="",'Calc_오픈정렬(시즌미반영)'!P133=""),"",'Calc_오픈정렬(시즌미반영)'!P133/'Calc_오픈정렬(시즌미반영)'!$F133*100)</f>
        <v>138.00445354146518</v>
      </c>
      <c r="Q133">
        <f>IF(OR('Calc_오픈정렬(시즌미반영)'!$F133="",'Calc_오픈정렬(시즌미반영)'!Q133=""),"",'Calc_오픈정렬(시즌미반영)'!Q133/'Calc_오픈정렬(시즌미반영)'!$F133*100)</f>
        <v>118.05663645156213</v>
      </c>
      <c r="R133">
        <f>IF(OR('Calc_오픈정렬(시즌미반영)'!$F133="",'Calc_오픈정렬(시즌미반영)'!R133=""),"",'Calc_오픈정렬(시즌미반영)'!R133/'Calc_오픈정렬(시즌미반영)'!$F133*100)</f>
        <v>119.44533165388336</v>
      </c>
      <c r="S133">
        <f>IF(OR('Calc_오픈정렬(시즌미반영)'!$F133="",'Calc_오픈정렬(시즌미반영)'!S133=""),"",'Calc_오픈정렬(시즌미반영)'!S133/'Calc_오픈정렬(시즌미반영)'!$F133*100)</f>
        <v>114.93510875188375</v>
      </c>
      <c r="T133">
        <f>IF(OR('Calc_오픈정렬(시즌미반영)'!$F133="",'Calc_오픈정렬(시즌미반영)'!T133=""),"",'Calc_오픈정렬(시즌미반영)'!T133/'Calc_오픈정렬(시즌미반영)'!$F133*100)</f>
        <v>104.83771564812525</v>
      </c>
      <c r="U133">
        <f>IF(OR('Calc_오픈정렬(시즌미반영)'!$F133="",'Calc_오픈정렬(시즌미반영)'!U133=""),"",'Calc_오픈정렬(시즌미반영)'!U133/'Calc_오픈정렬(시즌미반영)'!$F133*100)</f>
        <v>101.45167457657618</v>
      </c>
      <c r="V133">
        <f>IF(OR('Calc_오픈정렬(시즌미반영)'!$F133="",'Calc_오픈정렬(시즌미반영)'!V133=""),"",'Calc_오픈정렬(시즌미반영)'!V133/'Calc_오픈정렬(시즌미반영)'!$F133*100)</f>
        <v>110.43028408196317</v>
      </c>
      <c r="W133">
        <f>IF(OR('Calc_오픈정렬(시즌미반영)'!$F133="",'Calc_오픈정렬(시즌미반영)'!W133=""),"",'Calc_오픈정렬(시즌미반영)'!W133/'Calc_오픈정렬(시즌미반영)'!$F133*100)</f>
        <v>127.43066645673542</v>
      </c>
      <c r="X133">
        <f>IF(OR('Calc_오픈정렬(시즌미반영)'!$F133="",'Calc_오픈정렬(시즌미반영)'!X133=""),"",'Calc_오픈정렬(시즌미반영)'!X133/'Calc_오픈정렬(시즌미반영)'!$F133*100)</f>
        <v>104.97267145010009</v>
      </c>
      <c r="Y133" t="str">
        <f>IF(OR('Calc_오픈정렬(시즌미반영)'!$F133="",'Calc_오픈정렬(시즌미반영)'!Y133=""),"",'Calc_오픈정렬(시즌미반영)'!Y133/'Calc_오픈정렬(시즌미반영)'!$F133*100)</f>
        <v/>
      </c>
      <c r="Z133" t="str">
        <f>IF(OR('Calc_오픈정렬(시즌미반영)'!$F133="",'Calc_오픈정렬(시즌미반영)'!Z133=""),"",'Calc_오픈정렬(시즌미반영)'!Z133/'Calc_오픈정렬(시즌미반영)'!$F133*100)</f>
        <v/>
      </c>
      <c r="AA133" t="str">
        <f>IF(OR('Calc_오픈정렬(시즌미반영)'!$F133="",'Calc_오픈정렬(시즌미반영)'!AA133=""),"",'Calc_오픈정렬(시즌미반영)'!AA133/'Calc_오픈정렬(시즌미반영)'!$F133*100)</f>
        <v/>
      </c>
      <c r="AB133" t="str">
        <f>IF(OR('Calc_오픈정렬(시즌미반영)'!$F133="",'Calc_오픈정렬(시즌미반영)'!AB133=""),"",'Calc_오픈정렬(시즌미반영)'!AB133/'Calc_오픈정렬(시즌미반영)'!$F133*100)</f>
        <v/>
      </c>
      <c r="AC133" t="str">
        <f>IF(OR('Calc_오픈정렬(시즌미반영)'!$F133="",'Calc_오픈정렬(시즌미반영)'!AC133=""),"",'Calc_오픈정렬(시즌미반영)'!AC133/'Calc_오픈정렬(시즌미반영)'!$F133*100)</f>
        <v/>
      </c>
      <c r="AD133" t="str">
        <f>IF(OR('Calc_오픈정렬(시즌미반영)'!$F133="",'Calc_오픈정렬(시즌미반영)'!AD133=""),"",'Calc_오픈정렬(시즌미반영)'!AD133/'Calc_오픈정렬(시즌미반영)'!$F133*100)</f>
        <v/>
      </c>
      <c r="AE133" t="str">
        <f>IF(OR('Calc_오픈정렬(시즌미반영)'!$F133="",'Calc_오픈정렬(시즌미반영)'!AE133=""),"",'Calc_오픈정렬(시즌미반영)'!AE133/'Calc_오픈정렬(시즌미반영)'!$F133*100)</f>
        <v/>
      </c>
      <c r="AF133" t="str">
        <f>IF(OR('Calc_오픈정렬(시즌미반영)'!$F133="",'Calc_오픈정렬(시즌미반영)'!AF133=""),"",'Calc_오픈정렬(시즌미반영)'!AF133/'Calc_오픈정렬(시즌미반영)'!$F133*100)</f>
        <v/>
      </c>
      <c r="AG133" t="str">
        <f>IF(OR('Calc_오픈정렬(시즌미반영)'!$F133="",'Calc_오픈정렬(시즌미반영)'!AG133=""),"",'Calc_오픈정렬(시즌미반영)'!AG133/'Calc_오픈정렬(시즌미반영)'!$F133*100)</f>
        <v/>
      </c>
      <c r="AH133" t="str">
        <f>IF(OR('Calc_오픈정렬(시즌미반영)'!$F133="",'Calc_오픈정렬(시즌미반영)'!AH133=""),"",'Calc_오픈정렬(시즌미반영)'!AH133/'Calc_오픈정렬(시즌미반영)'!$F133*100)</f>
        <v/>
      </c>
      <c r="AI133" t="str">
        <f>IF(OR('Calc_오픈정렬(시즌미반영)'!$F133="",'Calc_오픈정렬(시즌미반영)'!AI133=""),"",'Calc_오픈정렬(시즌미반영)'!AI133/'Calc_오픈정렬(시즌미반영)'!$F133*100)</f>
        <v/>
      </c>
      <c r="AJ133" t="str">
        <f>IF(OR('Calc_오픈정렬(시즌미반영)'!$F133="",'Calc_오픈정렬(시즌미반영)'!AJ133=""),"",'Calc_오픈정렬(시즌미반영)'!AJ133/'Calc_오픈정렬(시즌미반영)'!$F133*100)</f>
        <v/>
      </c>
      <c r="AK133" t="str">
        <f>IF(OR('Calc_오픈정렬(시즌미반영)'!$F133="",'Calc_오픈정렬(시즌미반영)'!AK133=""),"",'Calc_오픈정렬(시즌미반영)'!AK133/'Calc_오픈정렬(시즌미반영)'!$F133*100)</f>
        <v/>
      </c>
      <c r="AL133" t="str">
        <f>IF(OR('Calc_오픈정렬(시즌미반영)'!$F133="",'Calc_오픈정렬(시즌미반영)'!AL133=""),"",'Calc_오픈정렬(시즌미반영)'!AL133/'Calc_오픈정렬(시즌미반영)'!$F133*100)</f>
        <v/>
      </c>
      <c r="AM133" t="str">
        <f>IF(OR('Calc_오픈정렬(시즌미반영)'!$F133="",'Calc_오픈정렬(시즌미반영)'!AM133=""),"",'Calc_오픈정렬(시즌미반영)'!AM133/'Calc_오픈정렬(시즌미반영)'!$F133*100)</f>
        <v/>
      </c>
      <c r="AN133" t="str">
        <f>IF(OR('Calc_오픈정렬(시즌미반영)'!$F133="",'Calc_오픈정렬(시즌미반영)'!AN133=""),"",'Calc_오픈정렬(시즌미반영)'!AN133/'Calc_오픈정렬(시즌미반영)'!$F133*100)</f>
        <v/>
      </c>
      <c r="AO133" t="str">
        <f>IF(OR('Calc_오픈정렬(시즌미반영)'!$F133="",'Calc_오픈정렬(시즌미반영)'!AO133=""),"",'Calc_오픈정렬(시즌미반영)'!AO133/'Calc_오픈정렬(시즌미반영)'!$F133*100)</f>
        <v/>
      </c>
      <c r="AP133" t="str">
        <f>IF(OR('Calc_오픈정렬(시즌미반영)'!$F133="",'Calc_오픈정렬(시즌미반영)'!AP133=""),"",'Calc_오픈정렬(시즌미반영)'!AP133/'Calc_오픈정렬(시즌미반영)'!$F133*100)</f>
        <v/>
      </c>
      <c r="AQ133" t="str">
        <f>IF(OR('Calc_오픈정렬(시즌미반영)'!$F133="",'Calc_오픈정렬(시즌미반영)'!AQ133=""),"",'Calc_오픈정렬(시즌미반영)'!AQ133/'Calc_오픈정렬(시즌미반영)'!$F133*100)</f>
        <v/>
      </c>
      <c r="AR133" t="str">
        <f>IF(OR('Calc_오픈정렬(시즌미반영)'!$F133="",'Calc_오픈정렬(시즌미반영)'!AR133=""),"",'Calc_오픈정렬(시즌미반영)'!AR133/'Calc_오픈정렬(시즌미반영)'!$F133*100)</f>
        <v/>
      </c>
      <c r="AS133" t="str">
        <f>IF(OR('Calc_오픈정렬(시즌미반영)'!$F133="",'Calc_오픈정렬(시즌미반영)'!AS133=""),"",'Calc_오픈정렬(시즌미반영)'!AS133/'Calc_오픈정렬(시즌미반영)'!$F133*100)</f>
        <v/>
      </c>
      <c r="AT133" t="str">
        <f>IF(OR('Calc_오픈정렬(시즌미반영)'!$F133="",'Calc_오픈정렬(시즌미반영)'!AT133=""),"",'Calc_오픈정렬(시즌미반영)'!AT133/'Calc_오픈정렬(시즌미반영)'!$F133*100)</f>
        <v/>
      </c>
      <c r="AU133" t="str">
        <f>IF(OR('Calc_오픈정렬(시즌미반영)'!$F133="",'Calc_오픈정렬(시즌미반영)'!AU133=""),"",'Calc_오픈정렬(시즌미반영)'!AU133/'Calc_오픈정렬(시즌미반영)'!$F133*100)</f>
        <v/>
      </c>
      <c r="AV133" t="str">
        <f>IF(OR('Calc_오픈정렬(시즌미반영)'!$F133="",'Calc_오픈정렬(시즌미반영)'!AV133=""),"",'Calc_오픈정렬(시즌미반영)'!AV133/'Calc_오픈정렬(시즌미반영)'!$F133*100)</f>
        <v/>
      </c>
      <c r="AW133" t="str">
        <f>IF(OR('Calc_오픈정렬(시즌미반영)'!$F133="",'Calc_오픈정렬(시즌미반영)'!AW133=""),"",'Calc_오픈정렬(시즌미반영)'!AW133/'Calc_오픈정렬(시즌미반영)'!$F133*100)</f>
        <v/>
      </c>
      <c r="AX133" t="str">
        <f>IF(OR('Calc_오픈정렬(시즌미반영)'!$F133="",'Calc_오픈정렬(시즌미반영)'!AX133=""),"",'Calc_오픈정렬(시즌미반영)'!AX133/'Calc_오픈정렬(시즌미반영)'!$F133*100)</f>
        <v/>
      </c>
      <c r="AY133" t="str">
        <f>IF(OR('Calc_오픈정렬(시즌미반영)'!$F133="",'Calc_오픈정렬(시즌미반영)'!AY133=""),"",'Calc_오픈정렬(시즌미반영)'!AY133/'Calc_오픈정렬(시즌미반영)'!$F133*100)</f>
        <v/>
      </c>
      <c r="AZ133" t="str">
        <f>IF(OR('Calc_오픈정렬(시즌미반영)'!$F133="",'Calc_오픈정렬(시즌미반영)'!AZ133=""),"",'Calc_오픈정렬(시즌미반영)'!AZ133/'Calc_오픈정렬(시즌미반영)'!$F133*100)</f>
        <v/>
      </c>
      <c r="BA133" t="str">
        <f>IF(OR('Calc_오픈정렬(시즌미반영)'!$F133="",'Calc_오픈정렬(시즌미반영)'!BA133=""),"",'Calc_오픈정렬(시즌미반영)'!BA133/'Calc_오픈정렬(시즌미반영)'!$F133*100)</f>
        <v/>
      </c>
      <c r="BB133" t="str">
        <f>IF(OR('Calc_오픈정렬(시즌미반영)'!$F133="",'Calc_오픈정렬(시즌미반영)'!BB133=""),"",'Calc_오픈정렬(시즌미반영)'!BB133/'Calc_오픈정렬(시즌미반영)'!$F133*100)</f>
        <v/>
      </c>
      <c r="BC133" t="str">
        <f>IF(OR('Calc_오픈정렬(시즌미반영)'!$F133="",'Calc_오픈정렬(시즌미반영)'!BC133=""),"",'Calc_오픈정렬(시즌미반영)'!BC133/'Calc_오픈정렬(시즌미반영)'!$F133*100)</f>
        <v/>
      </c>
      <c r="BD133" t="str">
        <f>IF(OR('Calc_오픈정렬(시즌미반영)'!$F133="",'Calc_오픈정렬(시즌미반영)'!BD133=""),"",'Calc_오픈정렬(시즌미반영)'!BD133/'Calc_오픈정렬(시즌미반영)'!$F133*100)</f>
        <v/>
      </c>
      <c r="BE133" t="str">
        <f>IF(OR('Calc_오픈정렬(시즌미반영)'!$F133="",'Calc_오픈정렬(시즌미반영)'!BE133=""),"",'Calc_오픈정렬(시즌미반영)'!BE133/'Calc_오픈정렬(시즌미반영)'!$F133*100)</f>
        <v/>
      </c>
      <c r="BF133" t="str">
        <f>IF(OR('Calc_오픈정렬(시즌미반영)'!$F133="",'Calc_오픈정렬(시즌미반영)'!BF133=""),"",'Calc_오픈정렬(시즌미반영)'!BF133/'Calc_오픈정렬(시즌미반영)'!$F133*100)</f>
        <v/>
      </c>
      <c r="BG133" t="str">
        <f>IF(OR('Calc_오픈정렬(시즌미반영)'!$F133="",'Calc_오픈정렬(시즌미반영)'!BG133=""),"",'Calc_오픈정렬(시즌미반영)'!BG133/'Calc_오픈정렬(시즌미반영)'!$F133*100)</f>
        <v/>
      </c>
      <c r="BH133" t="str">
        <f>IF(OR('Calc_오픈정렬(시즌미반영)'!$F133="",'Calc_오픈정렬(시즌미반영)'!BH133=""),"",'Calc_오픈정렬(시즌미반영)'!BH133/'Calc_오픈정렬(시즌미반영)'!$F133*100)</f>
        <v/>
      </c>
      <c r="BI133" t="str">
        <f>IF(OR('Calc_오픈정렬(시즌미반영)'!$F133="",'Calc_오픈정렬(시즌미반영)'!BI133=""),"",'Calc_오픈정렬(시즌미반영)'!BI133/'Calc_오픈정렬(시즌미반영)'!$F133*100)</f>
        <v/>
      </c>
      <c r="BJ133" t="str">
        <f>IF(OR('Calc_오픈정렬(시즌미반영)'!$F133="",'Calc_오픈정렬(시즌미반영)'!BJ133=""),"",'Calc_오픈정렬(시즌미반영)'!BJ133/'Calc_오픈정렬(시즌미반영)'!$F133*100)</f>
        <v/>
      </c>
      <c r="BK133" t="str">
        <f>IF(OR('Calc_오픈정렬(시즌미반영)'!$F133="",'Calc_오픈정렬(시즌미반영)'!BK133=""),"",'Calc_오픈정렬(시즌미반영)'!BK133/'Calc_오픈정렬(시즌미반영)'!$F133*100)</f>
        <v/>
      </c>
      <c r="BL133" t="str">
        <f>IF(OR('Calc_오픈정렬(시즌미반영)'!$F133="",'Calc_오픈정렬(시즌미반영)'!BL133=""),"",'Calc_오픈정렬(시즌미반영)'!BL133/'Calc_오픈정렬(시즌미반영)'!$F133*100)</f>
        <v/>
      </c>
      <c r="BM133" t="str">
        <f>IF(OR('Calc_오픈정렬(시즌미반영)'!$F133="",'Calc_오픈정렬(시즌미반영)'!BM133=""),"",'Calc_오픈정렬(시즌미반영)'!BM133/'Calc_오픈정렬(시즌미반영)'!$F133*100)</f>
        <v/>
      </c>
      <c r="BN133" t="str">
        <f>IF(OR('Calc_오픈정렬(시즌미반영)'!$F133="",'Calc_오픈정렬(시즌미반영)'!BN133=""),"",'Calc_오픈정렬(시즌미반영)'!BN133/'Calc_오픈정렬(시즌미반영)'!$F133*100)</f>
        <v/>
      </c>
    </row>
    <row r="134" spans="1:66" x14ac:dyDescent="0.3">
      <c r="A134" t="str">
        <f>'Calc_오픈정렬(시즌미반영)'!A134</f>
        <v>(1125) #불광역대조점</v>
      </c>
      <c r="B134" t="str">
        <f>'Calc_오픈정렬(시즌미반영)'!B134</f>
        <v>150-1</v>
      </c>
      <c r="C134">
        <f>'Calc_오픈정렬(시즌미반영)'!C134</f>
        <v>1</v>
      </c>
      <c r="D134" t="str">
        <f>'Calc_오픈정렬(시즌미반영)'!D134</f>
        <v>1</v>
      </c>
      <c r="E134" s="1">
        <f>'Calc_오픈정렬(시즌미반영)'!E134</f>
        <v>45689</v>
      </c>
      <c r="F134">
        <f>'Calc_오픈정렬(시즌미반영)'!F134</f>
        <v>6276173.333333333</v>
      </c>
      <c r="G134">
        <f>IF(OR('Calc_오픈정렬(시즌미반영)'!$F134="",'Calc_오픈정렬(시즌미반영)'!G134=""),"",'Calc_오픈정렬(시즌미반영)'!G134/'Calc_오픈정렬(시즌미반영)'!$F134*100)</f>
        <v>63.131780936579197</v>
      </c>
      <c r="H134">
        <f>IF(OR('Calc_오픈정렬(시즌미반영)'!$F134="",'Calc_오픈정렬(시즌미반영)'!H134=""),"",'Calc_오픈정렬(시즌미반영)'!H134/'Calc_오픈정렬(시즌미반영)'!$F134*100)</f>
        <v>90.479018000352667</v>
      </c>
      <c r="I134">
        <f>IF(OR('Calc_오픈정렬(시즌미반영)'!$F134="",'Calc_오픈정렬(시즌미반영)'!I134=""),"",'Calc_오픈정렬(시즌미반영)'!I134/'Calc_오픈정렬(시즌미반영)'!$F134*100)</f>
        <v>87.338091363527255</v>
      </c>
      <c r="J134">
        <f>IF(OR('Calc_오픈정렬(시즌미반영)'!$F134="",'Calc_오픈정렬(시즌미반영)'!J134=""),"",'Calc_오픈정렬(시즌미반영)'!J134/'Calc_오픈정렬(시즌미반영)'!$F134*100)</f>
        <v>98.952174679688056</v>
      </c>
      <c r="K134">
        <f>IF(OR('Calc_오픈정렬(시즌미반영)'!$F134="",'Calc_오픈정렬(시즌미반영)'!K134=""),"",'Calc_오픈정렬(시즌미반영)'!K134/'Calc_오픈정렬(시즌미반영)'!$F134*100)</f>
        <v>98.46111112291355</v>
      </c>
      <c r="L134">
        <f>IF(OR('Calc_오픈정렬(시즌미반영)'!$F134="",'Calc_오픈정렬(시즌미반영)'!L134=""),"",'Calc_오픈정렬(시즌미반영)'!L134/'Calc_오픈정렬(시즌미반영)'!$F134*100)</f>
        <v>92.177823854450594</v>
      </c>
      <c r="M134">
        <f>IF(OR('Calc_오픈정렬(시즌미반영)'!$F134="",'Calc_오픈정렬(시즌미반영)'!M134=""),"",'Calc_오픈정렬(시즌미반영)'!M134/'Calc_오픈정렬(시즌미반영)'!$F134*100)</f>
        <v>101.02413785045241</v>
      </c>
      <c r="N134">
        <f>IF(OR('Calc_오픈정렬(시즌미반영)'!$F134="",'Calc_오픈정렬(시즌미반영)'!N134=""),"",'Calc_오픈정렬(시즌미반영)'!N134/'Calc_오픈정렬(시즌미반영)'!$F134*100)</f>
        <v>91.879393600771593</v>
      </c>
      <c r="O134">
        <f>IF(OR('Calc_오픈정렬(시즌미반영)'!$F134="",'Calc_오픈정렬(시즌미반영)'!O134=""),"",'Calc_오픈정렬(시즌미반영)'!O134/'Calc_오픈정렬(시즌미반영)'!$F134*100)</f>
        <v>117.50535889172384</v>
      </c>
      <c r="P134">
        <f>IF(OR('Calc_오픈정렬(시즌미반영)'!$F134="",'Calc_오픈정렬(시즌미반영)'!P134=""),"",'Calc_오픈정렬(시즌미반영)'!P134/'Calc_오픈정렬(시즌미반영)'!$F134*100)</f>
        <v>105.31321633351958</v>
      </c>
      <c r="Q134">
        <f>IF(OR('Calc_오픈정렬(시즌미반영)'!$F134="",'Calc_오픈정렬(시즌미반영)'!Q134=""),"",'Calc_오픈정렬(시즌미반영)'!Q134/'Calc_오픈정렬(시즌미반영)'!$F134*100)</f>
        <v>99.601136998553258</v>
      </c>
      <c r="R134">
        <f>IF(OR('Calc_오픈정렬(시즌미반영)'!$F134="",'Calc_오픈정렬(시즌미반영)'!R134=""),"",'Calc_오픈정렬(시즌미반영)'!R134/'Calc_오픈정렬(시즌미반영)'!$F134*100)</f>
        <v>99.373928487209824</v>
      </c>
      <c r="S134">
        <f>IF(OR('Calc_오픈정렬(시즌미반영)'!$F134="",'Calc_오픈정렬(시즌미반영)'!S134=""),"",'Calc_오픈정렬(시즌미반영)'!S134/'Calc_오픈정렬(시즌미반영)'!$F134*100)</f>
        <v>103.10279299700666</v>
      </c>
      <c r="T134">
        <f>IF(OR('Calc_오픈정렬(시즌미반영)'!$F134="",'Calc_오픈정렬(시즌미반영)'!T134=""),"",'Calc_오픈정렬(시즌미반영)'!T134/'Calc_오픈정렬(시즌미반영)'!$F134*100)</f>
        <v>115.30895683781839</v>
      </c>
      <c r="U134">
        <f>IF(OR('Calc_오픈정렬(시즌미반영)'!$F134="",'Calc_오픈정렬(시즌미반영)'!U134=""),"",'Calc_오픈정렬(시즌미반영)'!U134/'Calc_오픈정렬(시즌미반영)'!$F134*100)</f>
        <v>117.82099708314833</v>
      </c>
      <c r="V134">
        <f>IF(OR('Calc_오픈정렬(시즌미반영)'!$F134="",'Calc_오픈정렬(시즌미반영)'!V134=""),"",'Calc_오픈정렬(시즌미반영)'!V134/'Calc_오픈정렬(시즌미반영)'!$F134*100)</f>
        <v>123.5917108726549</v>
      </c>
      <c r="W134">
        <f>IF(OR('Calc_오픈정렬(시즌미반영)'!$F134="",'Calc_오픈정렬(시즌미반영)'!W134=""),"",'Calc_오픈정렬(시즌미반영)'!W134/'Calc_오픈정렬(시즌미반영)'!$F134*100)</f>
        <v>111.52655652170218</v>
      </c>
      <c r="X134" t="str">
        <f>IF(OR('Calc_오픈정렬(시즌미반영)'!$F134="",'Calc_오픈정렬(시즌미반영)'!X134=""),"",'Calc_오픈정렬(시즌미반영)'!X134/'Calc_오픈정렬(시즌미반영)'!$F134*100)</f>
        <v/>
      </c>
      <c r="Y134" t="str">
        <f>IF(OR('Calc_오픈정렬(시즌미반영)'!$F134="",'Calc_오픈정렬(시즌미반영)'!Y134=""),"",'Calc_오픈정렬(시즌미반영)'!Y134/'Calc_오픈정렬(시즌미반영)'!$F134*100)</f>
        <v/>
      </c>
      <c r="Z134" t="str">
        <f>IF(OR('Calc_오픈정렬(시즌미반영)'!$F134="",'Calc_오픈정렬(시즌미반영)'!Z134=""),"",'Calc_오픈정렬(시즌미반영)'!Z134/'Calc_오픈정렬(시즌미반영)'!$F134*100)</f>
        <v/>
      </c>
      <c r="AA134" t="str">
        <f>IF(OR('Calc_오픈정렬(시즌미반영)'!$F134="",'Calc_오픈정렬(시즌미반영)'!AA134=""),"",'Calc_오픈정렬(시즌미반영)'!AA134/'Calc_오픈정렬(시즌미반영)'!$F134*100)</f>
        <v/>
      </c>
      <c r="AB134" t="str">
        <f>IF(OR('Calc_오픈정렬(시즌미반영)'!$F134="",'Calc_오픈정렬(시즌미반영)'!AB134=""),"",'Calc_오픈정렬(시즌미반영)'!AB134/'Calc_오픈정렬(시즌미반영)'!$F134*100)</f>
        <v/>
      </c>
      <c r="AC134" t="str">
        <f>IF(OR('Calc_오픈정렬(시즌미반영)'!$F134="",'Calc_오픈정렬(시즌미반영)'!AC134=""),"",'Calc_오픈정렬(시즌미반영)'!AC134/'Calc_오픈정렬(시즌미반영)'!$F134*100)</f>
        <v/>
      </c>
      <c r="AD134" t="str">
        <f>IF(OR('Calc_오픈정렬(시즌미반영)'!$F134="",'Calc_오픈정렬(시즌미반영)'!AD134=""),"",'Calc_오픈정렬(시즌미반영)'!AD134/'Calc_오픈정렬(시즌미반영)'!$F134*100)</f>
        <v/>
      </c>
      <c r="AE134" t="str">
        <f>IF(OR('Calc_오픈정렬(시즌미반영)'!$F134="",'Calc_오픈정렬(시즌미반영)'!AE134=""),"",'Calc_오픈정렬(시즌미반영)'!AE134/'Calc_오픈정렬(시즌미반영)'!$F134*100)</f>
        <v/>
      </c>
      <c r="AF134" t="str">
        <f>IF(OR('Calc_오픈정렬(시즌미반영)'!$F134="",'Calc_오픈정렬(시즌미반영)'!AF134=""),"",'Calc_오픈정렬(시즌미반영)'!AF134/'Calc_오픈정렬(시즌미반영)'!$F134*100)</f>
        <v/>
      </c>
      <c r="AG134" t="str">
        <f>IF(OR('Calc_오픈정렬(시즌미반영)'!$F134="",'Calc_오픈정렬(시즌미반영)'!AG134=""),"",'Calc_오픈정렬(시즌미반영)'!AG134/'Calc_오픈정렬(시즌미반영)'!$F134*100)</f>
        <v/>
      </c>
      <c r="AH134" t="str">
        <f>IF(OR('Calc_오픈정렬(시즌미반영)'!$F134="",'Calc_오픈정렬(시즌미반영)'!AH134=""),"",'Calc_오픈정렬(시즌미반영)'!AH134/'Calc_오픈정렬(시즌미반영)'!$F134*100)</f>
        <v/>
      </c>
      <c r="AI134" t="str">
        <f>IF(OR('Calc_오픈정렬(시즌미반영)'!$F134="",'Calc_오픈정렬(시즌미반영)'!AI134=""),"",'Calc_오픈정렬(시즌미반영)'!AI134/'Calc_오픈정렬(시즌미반영)'!$F134*100)</f>
        <v/>
      </c>
      <c r="AJ134" t="str">
        <f>IF(OR('Calc_오픈정렬(시즌미반영)'!$F134="",'Calc_오픈정렬(시즌미반영)'!AJ134=""),"",'Calc_오픈정렬(시즌미반영)'!AJ134/'Calc_오픈정렬(시즌미반영)'!$F134*100)</f>
        <v/>
      </c>
      <c r="AK134" t="str">
        <f>IF(OR('Calc_오픈정렬(시즌미반영)'!$F134="",'Calc_오픈정렬(시즌미반영)'!AK134=""),"",'Calc_오픈정렬(시즌미반영)'!AK134/'Calc_오픈정렬(시즌미반영)'!$F134*100)</f>
        <v/>
      </c>
      <c r="AL134" t="str">
        <f>IF(OR('Calc_오픈정렬(시즌미반영)'!$F134="",'Calc_오픈정렬(시즌미반영)'!AL134=""),"",'Calc_오픈정렬(시즌미반영)'!AL134/'Calc_오픈정렬(시즌미반영)'!$F134*100)</f>
        <v/>
      </c>
      <c r="AM134" t="str">
        <f>IF(OR('Calc_오픈정렬(시즌미반영)'!$F134="",'Calc_오픈정렬(시즌미반영)'!AM134=""),"",'Calc_오픈정렬(시즌미반영)'!AM134/'Calc_오픈정렬(시즌미반영)'!$F134*100)</f>
        <v/>
      </c>
      <c r="AN134" t="str">
        <f>IF(OR('Calc_오픈정렬(시즌미반영)'!$F134="",'Calc_오픈정렬(시즌미반영)'!AN134=""),"",'Calc_오픈정렬(시즌미반영)'!AN134/'Calc_오픈정렬(시즌미반영)'!$F134*100)</f>
        <v/>
      </c>
      <c r="AO134" t="str">
        <f>IF(OR('Calc_오픈정렬(시즌미반영)'!$F134="",'Calc_오픈정렬(시즌미반영)'!AO134=""),"",'Calc_오픈정렬(시즌미반영)'!AO134/'Calc_오픈정렬(시즌미반영)'!$F134*100)</f>
        <v/>
      </c>
      <c r="AP134" t="str">
        <f>IF(OR('Calc_오픈정렬(시즌미반영)'!$F134="",'Calc_오픈정렬(시즌미반영)'!AP134=""),"",'Calc_오픈정렬(시즌미반영)'!AP134/'Calc_오픈정렬(시즌미반영)'!$F134*100)</f>
        <v/>
      </c>
      <c r="AQ134" t="str">
        <f>IF(OR('Calc_오픈정렬(시즌미반영)'!$F134="",'Calc_오픈정렬(시즌미반영)'!AQ134=""),"",'Calc_오픈정렬(시즌미반영)'!AQ134/'Calc_오픈정렬(시즌미반영)'!$F134*100)</f>
        <v/>
      </c>
      <c r="AR134" t="str">
        <f>IF(OR('Calc_오픈정렬(시즌미반영)'!$F134="",'Calc_오픈정렬(시즌미반영)'!AR134=""),"",'Calc_오픈정렬(시즌미반영)'!AR134/'Calc_오픈정렬(시즌미반영)'!$F134*100)</f>
        <v/>
      </c>
      <c r="AS134" t="str">
        <f>IF(OR('Calc_오픈정렬(시즌미반영)'!$F134="",'Calc_오픈정렬(시즌미반영)'!AS134=""),"",'Calc_오픈정렬(시즌미반영)'!AS134/'Calc_오픈정렬(시즌미반영)'!$F134*100)</f>
        <v/>
      </c>
      <c r="AT134" t="str">
        <f>IF(OR('Calc_오픈정렬(시즌미반영)'!$F134="",'Calc_오픈정렬(시즌미반영)'!AT134=""),"",'Calc_오픈정렬(시즌미반영)'!AT134/'Calc_오픈정렬(시즌미반영)'!$F134*100)</f>
        <v/>
      </c>
      <c r="AU134" t="str">
        <f>IF(OR('Calc_오픈정렬(시즌미반영)'!$F134="",'Calc_오픈정렬(시즌미반영)'!AU134=""),"",'Calc_오픈정렬(시즌미반영)'!AU134/'Calc_오픈정렬(시즌미반영)'!$F134*100)</f>
        <v/>
      </c>
      <c r="AV134" t="str">
        <f>IF(OR('Calc_오픈정렬(시즌미반영)'!$F134="",'Calc_오픈정렬(시즌미반영)'!AV134=""),"",'Calc_오픈정렬(시즌미반영)'!AV134/'Calc_오픈정렬(시즌미반영)'!$F134*100)</f>
        <v/>
      </c>
      <c r="AW134" t="str">
        <f>IF(OR('Calc_오픈정렬(시즌미반영)'!$F134="",'Calc_오픈정렬(시즌미반영)'!AW134=""),"",'Calc_오픈정렬(시즌미반영)'!AW134/'Calc_오픈정렬(시즌미반영)'!$F134*100)</f>
        <v/>
      </c>
      <c r="AX134" t="str">
        <f>IF(OR('Calc_오픈정렬(시즌미반영)'!$F134="",'Calc_오픈정렬(시즌미반영)'!AX134=""),"",'Calc_오픈정렬(시즌미반영)'!AX134/'Calc_오픈정렬(시즌미반영)'!$F134*100)</f>
        <v/>
      </c>
      <c r="AY134" t="str">
        <f>IF(OR('Calc_오픈정렬(시즌미반영)'!$F134="",'Calc_오픈정렬(시즌미반영)'!AY134=""),"",'Calc_오픈정렬(시즌미반영)'!AY134/'Calc_오픈정렬(시즌미반영)'!$F134*100)</f>
        <v/>
      </c>
      <c r="AZ134" t="str">
        <f>IF(OR('Calc_오픈정렬(시즌미반영)'!$F134="",'Calc_오픈정렬(시즌미반영)'!AZ134=""),"",'Calc_오픈정렬(시즌미반영)'!AZ134/'Calc_오픈정렬(시즌미반영)'!$F134*100)</f>
        <v/>
      </c>
      <c r="BA134" t="str">
        <f>IF(OR('Calc_오픈정렬(시즌미반영)'!$F134="",'Calc_오픈정렬(시즌미반영)'!BA134=""),"",'Calc_오픈정렬(시즌미반영)'!BA134/'Calc_오픈정렬(시즌미반영)'!$F134*100)</f>
        <v/>
      </c>
      <c r="BB134" t="str">
        <f>IF(OR('Calc_오픈정렬(시즌미반영)'!$F134="",'Calc_오픈정렬(시즌미반영)'!BB134=""),"",'Calc_오픈정렬(시즌미반영)'!BB134/'Calc_오픈정렬(시즌미반영)'!$F134*100)</f>
        <v/>
      </c>
      <c r="BC134" t="str">
        <f>IF(OR('Calc_오픈정렬(시즌미반영)'!$F134="",'Calc_오픈정렬(시즌미반영)'!BC134=""),"",'Calc_오픈정렬(시즌미반영)'!BC134/'Calc_오픈정렬(시즌미반영)'!$F134*100)</f>
        <v/>
      </c>
      <c r="BD134" t="str">
        <f>IF(OR('Calc_오픈정렬(시즌미반영)'!$F134="",'Calc_오픈정렬(시즌미반영)'!BD134=""),"",'Calc_오픈정렬(시즌미반영)'!BD134/'Calc_오픈정렬(시즌미반영)'!$F134*100)</f>
        <v/>
      </c>
      <c r="BE134" t="str">
        <f>IF(OR('Calc_오픈정렬(시즌미반영)'!$F134="",'Calc_오픈정렬(시즌미반영)'!BE134=""),"",'Calc_오픈정렬(시즌미반영)'!BE134/'Calc_오픈정렬(시즌미반영)'!$F134*100)</f>
        <v/>
      </c>
      <c r="BF134" t="str">
        <f>IF(OR('Calc_오픈정렬(시즌미반영)'!$F134="",'Calc_오픈정렬(시즌미반영)'!BF134=""),"",'Calc_오픈정렬(시즌미반영)'!BF134/'Calc_오픈정렬(시즌미반영)'!$F134*100)</f>
        <v/>
      </c>
      <c r="BG134" t="str">
        <f>IF(OR('Calc_오픈정렬(시즌미반영)'!$F134="",'Calc_오픈정렬(시즌미반영)'!BG134=""),"",'Calc_오픈정렬(시즌미반영)'!BG134/'Calc_오픈정렬(시즌미반영)'!$F134*100)</f>
        <v/>
      </c>
      <c r="BH134" t="str">
        <f>IF(OR('Calc_오픈정렬(시즌미반영)'!$F134="",'Calc_오픈정렬(시즌미반영)'!BH134=""),"",'Calc_오픈정렬(시즌미반영)'!BH134/'Calc_오픈정렬(시즌미반영)'!$F134*100)</f>
        <v/>
      </c>
      <c r="BI134" t="str">
        <f>IF(OR('Calc_오픈정렬(시즌미반영)'!$F134="",'Calc_오픈정렬(시즌미반영)'!BI134=""),"",'Calc_오픈정렬(시즌미반영)'!BI134/'Calc_오픈정렬(시즌미반영)'!$F134*100)</f>
        <v/>
      </c>
      <c r="BJ134" t="str">
        <f>IF(OR('Calc_오픈정렬(시즌미반영)'!$F134="",'Calc_오픈정렬(시즌미반영)'!BJ134=""),"",'Calc_오픈정렬(시즌미반영)'!BJ134/'Calc_오픈정렬(시즌미반영)'!$F134*100)</f>
        <v/>
      </c>
      <c r="BK134" t="str">
        <f>IF(OR('Calc_오픈정렬(시즌미반영)'!$F134="",'Calc_오픈정렬(시즌미반영)'!BK134=""),"",'Calc_오픈정렬(시즌미반영)'!BK134/'Calc_오픈정렬(시즌미반영)'!$F134*100)</f>
        <v/>
      </c>
      <c r="BL134" t="str">
        <f>IF(OR('Calc_오픈정렬(시즌미반영)'!$F134="",'Calc_오픈정렬(시즌미반영)'!BL134=""),"",'Calc_오픈정렬(시즌미반영)'!BL134/'Calc_오픈정렬(시즌미반영)'!$F134*100)</f>
        <v/>
      </c>
      <c r="BM134" t="str">
        <f>IF(OR('Calc_오픈정렬(시즌미반영)'!$F134="",'Calc_오픈정렬(시즌미반영)'!BM134=""),"",'Calc_오픈정렬(시즌미반영)'!BM134/'Calc_오픈정렬(시즌미반영)'!$F134*100)</f>
        <v/>
      </c>
      <c r="BN134" t="str">
        <f>IF(OR('Calc_오픈정렬(시즌미반영)'!$F134="",'Calc_오픈정렬(시즌미반영)'!BN134=""),"",'Calc_오픈정렬(시즌미반영)'!BN134/'Calc_오픈정렬(시즌미반영)'!$F134*100)</f>
        <v/>
      </c>
    </row>
    <row r="135" spans="1:66" x14ac:dyDescent="0.3">
      <c r="A135" t="str">
        <f>'Calc_오픈정렬(시즌미반영)'!A135</f>
        <v>(1126) #창천신촌로점</v>
      </c>
      <c r="B135" t="str">
        <f>'Calc_오픈정렬(시즌미반영)'!B135</f>
        <v>150-2</v>
      </c>
      <c r="C135">
        <f>'Calc_오픈정렬(시즌미반영)'!C135</f>
        <v>2</v>
      </c>
      <c r="D135" t="str">
        <f>'Calc_오픈정렬(시즌미반영)'!D135</f>
        <v>2</v>
      </c>
      <c r="E135" s="1">
        <f>'Calc_오픈정렬(시즌미반영)'!E135</f>
        <v>45778</v>
      </c>
      <c r="F135">
        <f>'Calc_오픈정렬(시즌미반영)'!F135</f>
        <v>7213258.333333333</v>
      </c>
      <c r="G135">
        <f>IF(OR('Calc_오픈정렬(시즌미반영)'!$F135="",'Calc_오픈정렬(시즌미반영)'!G135=""),"",'Calc_오픈정렬(시즌미반영)'!G135/'Calc_오픈정렬(시즌미반영)'!$F135*100)</f>
        <v>58.765537072358654</v>
      </c>
      <c r="H135">
        <f>IF(OR('Calc_오픈정렬(시즌미반영)'!$F135="",'Calc_오픈정렬(시즌미반영)'!H135=""),"",'Calc_오픈정렬(시즌미반영)'!H135/'Calc_오픈정렬(시즌미반영)'!$F135*100)</f>
        <v>84.923895927753406</v>
      </c>
      <c r="I135">
        <f>IF(OR('Calc_오픈정렬(시즌미반영)'!$F135="",'Calc_오픈정렬(시즌미반영)'!I135=""),"",'Calc_오픈정렬(시즌미반영)'!I135/'Calc_오픈정렬(시즌미반영)'!$F135*100)</f>
        <v>87.899943506806338</v>
      </c>
      <c r="J135">
        <f>IF(OR('Calc_오픈정렬(시즌미반영)'!$F135="",'Calc_오픈정렬(시즌미반영)'!J135=""),"",'Calc_오픈정렬(시즌미반영)'!J135/'Calc_오픈정렬(시즌미반영)'!$F135*100)</f>
        <v>91.680481890407833</v>
      </c>
      <c r="K135">
        <f>IF(OR('Calc_오픈정렬(시즌미반영)'!$F135="",'Calc_오픈정렬(시즌미반영)'!K135=""),"",'Calc_오픈정렬(시즌미반영)'!K135/'Calc_오픈정렬(시즌미반영)'!$F135*100)</f>
        <v>87.244206559448983</v>
      </c>
      <c r="L135">
        <f>IF(OR('Calc_오픈정렬(시즌미반영)'!$F135="",'Calc_오픈정렬(시즌미반영)'!L135=""),"",'Calc_오픈정렬(시즌미반영)'!L135/'Calc_오픈정렬(시즌미반영)'!$F135*100)</f>
        <v>114.94320065712328</v>
      </c>
      <c r="M135">
        <f>IF(OR('Calc_오픈정렬(시즌미반영)'!$F135="",'Calc_오픈정렬(시즌미반영)'!M135=""),"",'Calc_오픈정렬(시즌미반영)'!M135/'Calc_오픈정렬(시즌미반영)'!$F135*100)</f>
        <v>103.78735453580271</v>
      </c>
      <c r="N135">
        <f>IF(OR('Calc_오픈정렬(시즌미반영)'!$F135="",'Calc_오픈정렬(시즌미반영)'!N135=""),"",'Calc_오픈정렬(시즌미반영)'!N135/'Calc_오픈정렬(시즌미반영)'!$F135*100)</f>
        <v>103.32431829813389</v>
      </c>
      <c r="O135">
        <f>IF(OR('Calc_오픈정렬(시즌미반영)'!$F135="",'Calc_오픈정렬(시즌미반영)'!O135=""),"",'Calc_오픈정렬(시즌미반영)'!O135/'Calc_오픈정렬(시즌미반영)'!$F135*100)</f>
        <v>99.020438059083332</v>
      </c>
      <c r="P135">
        <f>IF(OR('Calc_오픈정렬(시즌미반영)'!$F135="",'Calc_오픈정렬(시즌미반영)'!P135=""),"",'Calc_오픈정렬(시즌미반영)'!P135/'Calc_오픈정렬(시즌미반영)'!$F135*100)</f>
        <v>85.504354828088552</v>
      </c>
      <c r="Q135">
        <f>IF(OR('Calc_오픈정렬(시즌미반영)'!$F135="",'Calc_오픈정렬(시즌미반영)'!Q135=""),"",'Calc_오픈정렬(시즌미반영)'!Q135/'Calc_오픈정렬(시즌미반영)'!$F135*100)</f>
        <v>111.37754435986511</v>
      </c>
      <c r="R135">
        <f>IF(OR('Calc_오픈정렬(시즌미반영)'!$F135="",'Calc_오픈정렬(시즌미반영)'!R135=""),"",'Calc_오픈정렬(시즌미반영)'!R135/'Calc_오픈정렬(시즌미반영)'!$F135*100)</f>
        <v>124.36058138312436</v>
      </c>
      <c r="S135">
        <f>IF(OR('Calc_오픈정렬(시즌미반영)'!$F135="",'Calc_오픈정렬(시즌미반영)'!S135=""),"",'Calc_오픈정렬(시즌미반영)'!S135/'Calc_오픈정렬(시즌미반영)'!$F135*100)</f>
        <v>123.24666037424142</v>
      </c>
      <c r="T135">
        <f>IF(OR('Calc_오픈정렬(시즌미반영)'!$F135="",'Calc_오픈정렬(시즌미반영)'!T135=""),"",'Calc_오픈정렬(시즌미반영)'!T135/'Calc_오픈정렬(시즌미반영)'!$F135*100)</f>
        <v>114.58899179866704</v>
      </c>
      <c r="U135" t="str">
        <f>IF(OR('Calc_오픈정렬(시즌미반영)'!$F135="",'Calc_오픈정렬(시즌미반영)'!U135=""),"",'Calc_오픈정렬(시즌미반영)'!U135/'Calc_오픈정렬(시즌미반영)'!$F135*100)</f>
        <v/>
      </c>
      <c r="V135" t="str">
        <f>IF(OR('Calc_오픈정렬(시즌미반영)'!$F135="",'Calc_오픈정렬(시즌미반영)'!V135=""),"",'Calc_오픈정렬(시즌미반영)'!V135/'Calc_오픈정렬(시즌미반영)'!$F135*100)</f>
        <v/>
      </c>
      <c r="W135" t="str">
        <f>IF(OR('Calc_오픈정렬(시즌미반영)'!$F135="",'Calc_오픈정렬(시즌미반영)'!W135=""),"",'Calc_오픈정렬(시즌미반영)'!W135/'Calc_오픈정렬(시즌미반영)'!$F135*100)</f>
        <v/>
      </c>
      <c r="X135" t="str">
        <f>IF(OR('Calc_오픈정렬(시즌미반영)'!$F135="",'Calc_오픈정렬(시즌미반영)'!X135=""),"",'Calc_오픈정렬(시즌미반영)'!X135/'Calc_오픈정렬(시즌미반영)'!$F135*100)</f>
        <v/>
      </c>
      <c r="Y135" t="str">
        <f>IF(OR('Calc_오픈정렬(시즌미반영)'!$F135="",'Calc_오픈정렬(시즌미반영)'!Y135=""),"",'Calc_오픈정렬(시즌미반영)'!Y135/'Calc_오픈정렬(시즌미반영)'!$F135*100)</f>
        <v/>
      </c>
      <c r="Z135" t="str">
        <f>IF(OR('Calc_오픈정렬(시즌미반영)'!$F135="",'Calc_오픈정렬(시즌미반영)'!Z135=""),"",'Calc_오픈정렬(시즌미반영)'!Z135/'Calc_오픈정렬(시즌미반영)'!$F135*100)</f>
        <v/>
      </c>
      <c r="AA135" t="str">
        <f>IF(OR('Calc_오픈정렬(시즌미반영)'!$F135="",'Calc_오픈정렬(시즌미반영)'!AA135=""),"",'Calc_오픈정렬(시즌미반영)'!AA135/'Calc_오픈정렬(시즌미반영)'!$F135*100)</f>
        <v/>
      </c>
      <c r="AB135" t="str">
        <f>IF(OR('Calc_오픈정렬(시즌미반영)'!$F135="",'Calc_오픈정렬(시즌미반영)'!AB135=""),"",'Calc_오픈정렬(시즌미반영)'!AB135/'Calc_오픈정렬(시즌미반영)'!$F135*100)</f>
        <v/>
      </c>
      <c r="AC135" t="str">
        <f>IF(OR('Calc_오픈정렬(시즌미반영)'!$F135="",'Calc_오픈정렬(시즌미반영)'!AC135=""),"",'Calc_오픈정렬(시즌미반영)'!AC135/'Calc_오픈정렬(시즌미반영)'!$F135*100)</f>
        <v/>
      </c>
      <c r="AD135" t="str">
        <f>IF(OR('Calc_오픈정렬(시즌미반영)'!$F135="",'Calc_오픈정렬(시즌미반영)'!AD135=""),"",'Calc_오픈정렬(시즌미반영)'!AD135/'Calc_오픈정렬(시즌미반영)'!$F135*100)</f>
        <v/>
      </c>
      <c r="AE135" t="str">
        <f>IF(OR('Calc_오픈정렬(시즌미반영)'!$F135="",'Calc_오픈정렬(시즌미반영)'!AE135=""),"",'Calc_오픈정렬(시즌미반영)'!AE135/'Calc_오픈정렬(시즌미반영)'!$F135*100)</f>
        <v/>
      </c>
      <c r="AF135" t="str">
        <f>IF(OR('Calc_오픈정렬(시즌미반영)'!$F135="",'Calc_오픈정렬(시즌미반영)'!AF135=""),"",'Calc_오픈정렬(시즌미반영)'!AF135/'Calc_오픈정렬(시즌미반영)'!$F135*100)</f>
        <v/>
      </c>
      <c r="AG135" t="str">
        <f>IF(OR('Calc_오픈정렬(시즌미반영)'!$F135="",'Calc_오픈정렬(시즌미반영)'!AG135=""),"",'Calc_오픈정렬(시즌미반영)'!AG135/'Calc_오픈정렬(시즌미반영)'!$F135*100)</f>
        <v/>
      </c>
      <c r="AH135" t="str">
        <f>IF(OR('Calc_오픈정렬(시즌미반영)'!$F135="",'Calc_오픈정렬(시즌미반영)'!AH135=""),"",'Calc_오픈정렬(시즌미반영)'!AH135/'Calc_오픈정렬(시즌미반영)'!$F135*100)</f>
        <v/>
      </c>
      <c r="AI135" t="str">
        <f>IF(OR('Calc_오픈정렬(시즌미반영)'!$F135="",'Calc_오픈정렬(시즌미반영)'!AI135=""),"",'Calc_오픈정렬(시즌미반영)'!AI135/'Calc_오픈정렬(시즌미반영)'!$F135*100)</f>
        <v/>
      </c>
      <c r="AJ135" t="str">
        <f>IF(OR('Calc_오픈정렬(시즌미반영)'!$F135="",'Calc_오픈정렬(시즌미반영)'!AJ135=""),"",'Calc_오픈정렬(시즌미반영)'!AJ135/'Calc_오픈정렬(시즌미반영)'!$F135*100)</f>
        <v/>
      </c>
      <c r="AK135" t="str">
        <f>IF(OR('Calc_오픈정렬(시즌미반영)'!$F135="",'Calc_오픈정렬(시즌미반영)'!AK135=""),"",'Calc_오픈정렬(시즌미반영)'!AK135/'Calc_오픈정렬(시즌미반영)'!$F135*100)</f>
        <v/>
      </c>
      <c r="AL135" t="str">
        <f>IF(OR('Calc_오픈정렬(시즌미반영)'!$F135="",'Calc_오픈정렬(시즌미반영)'!AL135=""),"",'Calc_오픈정렬(시즌미반영)'!AL135/'Calc_오픈정렬(시즌미반영)'!$F135*100)</f>
        <v/>
      </c>
      <c r="AM135" t="str">
        <f>IF(OR('Calc_오픈정렬(시즌미반영)'!$F135="",'Calc_오픈정렬(시즌미반영)'!AM135=""),"",'Calc_오픈정렬(시즌미반영)'!AM135/'Calc_오픈정렬(시즌미반영)'!$F135*100)</f>
        <v/>
      </c>
      <c r="AN135" t="str">
        <f>IF(OR('Calc_오픈정렬(시즌미반영)'!$F135="",'Calc_오픈정렬(시즌미반영)'!AN135=""),"",'Calc_오픈정렬(시즌미반영)'!AN135/'Calc_오픈정렬(시즌미반영)'!$F135*100)</f>
        <v/>
      </c>
      <c r="AO135" t="str">
        <f>IF(OR('Calc_오픈정렬(시즌미반영)'!$F135="",'Calc_오픈정렬(시즌미반영)'!AO135=""),"",'Calc_오픈정렬(시즌미반영)'!AO135/'Calc_오픈정렬(시즌미반영)'!$F135*100)</f>
        <v/>
      </c>
      <c r="AP135" t="str">
        <f>IF(OR('Calc_오픈정렬(시즌미반영)'!$F135="",'Calc_오픈정렬(시즌미반영)'!AP135=""),"",'Calc_오픈정렬(시즌미반영)'!AP135/'Calc_오픈정렬(시즌미반영)'!$F135*100)</f>
        <v/>
      </c>
      <c r="AQ135" t="str">
        <f>IF(OR('Calc_오픈정렬(시즌미반영)'!$F135="",'Calc_오픈정렬(시즌미반영)'!AQ135=""),"",'Calc_오픈정렬(시즌미반영)'!AQ135/'Calc_오픈정렬(시즌미반영)'!$F135*100)</f>
        <v/>
      </c>
      <c r="AR135" t="str">
        <f>IF(OR('Calc_오픈정렬(시즌미반영)'!$F135="",'Calc_오픈정렬(시즌미반영)'!AR135=""),"",'Calc_오픈정렬(시즌미반영)'!AR135/'Calc_오픈정렬(시즌미반영)'!$F135*100)</f>
        <v/>
      </c>
      <c r="AS135" t="str">
        <f>IF(OR('Calc_오픈정렬(시즌미반영)'!$F135="",'Calc_오픈정렬(시즌미반영)'!AS135=""),"",'Calc_오픈정렬(시즌미반영)'!AS135/'Calc_오픈정렬(시즌미반영)'!$F135*100)</f>
        <v/>
      </c>
      <c r="AT135" t="str">
        <f>IF(OR('Calc_오픈정렬(시즌미반영)'!$F135="",'Calc_오픈정렬(시즌미반영)'!AT135=""),"",'Calc_오픈정렬(시즌미반영)'!AT135/'Calc_오픈정렬(시즌미반영)'!$F135*100)</f>
        <v/>
      </c>
      <c r="AU135" t="str">
        <f>IF(OR('Calc_오픈정렬(시즌미반영)'!$F135="",'Calc_오픈정렬(시즌미반영)'!AU135=""),"",'Calc_오픈정렬(시즌미반영)'!AU135/'Calc_오픈정렬(시즌미반영)'!$F135*100)</f>
        <v/>
      </c>
      <c r="AV135" t="str">
        <f>IF(OR('Calc_오픈정렬(시즌미반영)'!$F135="",'Calc_오픈정렬(시즌미반영)'!AV135=""),"",'Calc_오픈정렬(시즌미반영)'!AV135/'Calc_오픈정렬(시즌미반영)'!$F135*100)</f>
        <v/>
      </c>
      <c r="AW135" t="str">
        <f>IF(OR('Calc_오픈정렬(시즌미반영)'!$F135="",'Calc_오픈정렬(시즌미반영)'!AW135=""),"",'Calc_오픈정렬(시즌미반영)'!AW135/'Calc_오픈정렬(시즌미반영)'!$F135*100)</f>
        <v/>
      </c>
      <c r="AX135" t="str">
        <f>IF(OR('Calc_오픈정렬(시즌미반영)'!$F135="",'Calc_오픈정렬(시즌미반영)'!AX135=""),"",'Calc_오픈정렬(시즌미반영)'!AX135/'Calc_오픈정렬(시즌미반영)'!$F135*100)</f>
        <v/>
      </c>
      <c r="AY135" t="str">
        <f>IF(OR('Calc_오픈정렬(시즌미반영)'!$F135="",'Calc_오픈정렬(시즌미반영)'!AY135=""),"",'Calc_오픈정렬(시즌미반영)'!AY135/'Calc_오픈정렬(시즌미반영)'!$F135*100)</f>
        <v/>
      </c>
      <c r="AZ135" t="str">
        <f>IF(OR('Calc_오픈정렬(시즌미반영)'!$F135="",'Calc_오픈정렬(시즌미반영)'!AZ135=""),"",'Calc_오픈정렬(시즌미반영)'!AZ135/'Calc_오픈정렬(시즌미반영)'!$F135*100)</f>
        <v/>
      </c>
      <c r="BA135" t="str">
        <f>IF(OR('Calc_오픈정렬(시즌미반영)'!$F135="",'Calc_오픈정렬(시즌미반영)'!BA135=""),"",'Calc_오픈정렬(시즌미반영)'!BA135/'Calc_오픈정렬(시즌미반영)'!$F135*100)</f>
        <v/>
      </c>
      <c r="BB135" t="str">
        <f>IF(OR('Calc_오픈정렬(시즌미반영)'!$F135="",'Calc_오픈정렬(시즌미반영)'!BB135=""),"",'Calc_오픈정렬(시즌미반영)'!BB135/'Calc_오픈정렬(시즌미반영)'!$F135*100)</f>
        <v/>
      </c>
      <c r="BC135" t="str">
        <f>IF(OR('Calc_오픈정렬(시즌미반영)'!$F135="",'Calc_오픈정렬(시즌미반영)'!BC135=""),"",'Calc_오픈정렬(시즌미반영)'!BC135/'Calc_오픈정렬(시즌미반영)'!$F135*100)</f>
        <v/>
      </c>
      <c r="BD135" t="str">
        <f>IF(OR('Calc_오픈정렬(시즌미반영)'!$F135="",'Calc_오픈정렬(시즌미반영)'!BD135=""),"",'Calc_오픈정렬(시즌미반영)'!BD135/'Calc_오픈정렬(시즌미반영)'!$F135*100)</f>
        <v/>
      </c>
      <c r="BE135" t="str">
        <f>IF(OR('Calc_오픈정렬(시즌미반영)'!$F135="",'Calc_오픈정렬(시즌미반영)'!BE135=""),"",'Calc_오픈정렬(시즌미반영)'!BE135/'Calc_오픈정렬(시즌미반영)'!$F135*100)</f>
        <v/>
      </c>
      <c r="BF135" t="str">
        <f>IF(OR('Calc_오픈정렬(시즌미반영)'!$F135="",'Calc_오픈정렬(시즌미반영)'!BF135=""),"",'Calc_오픈정렬(시즌미반영)'!BF135/'Calc_오픈정렬(시즌미반영)'!$F135*100)</f>
        <v/>
      </c>
      <c r="BG135" t="str">
        <f>IF(OR('Calc_오픈정렬(시즌미반영)'!$F135="",'Calc_오픈정렬(시즌미반영)'!BG135=""),"",'Calc_오픈정렬(시즌미반영)'!BG135/'Calc_오픈정렬(시즌미반영)'!$F135*100)</f>
        <v/>
      </c>
      <c r="BH135" t="str">
        <f>IF(OR('Calc_오픈정렬(시즌미반영)'!$F135="",'Calc_오픈정렬(시즌미반영)'!BH135=""),"",'Calc_오픈정렬(시즌미반영)'!BH135/'Calc_오픈정렬(시즌미반영)'!$F135*100)</f>
        <v/>
      </c>
      <c r="BI135" t="str">
        <f>IF(OR('Calc_오픈정렬(시즌미반영)'!$F135="",'Calc_오픈정렬(시즌미반영)'!BI135=""),"",'Calc_오픈정렬(시즌미반영)'!BI135/'Calc_오픈정렬(시즌미반영)'!$F135*100)</f>
        <v/>
      </c>
      <c r="BJ135" t="str">
        <f>IF(OR('Calc_오픈정렬(시즌미반영)'!$F135="",'Calc_오픈정렬(시즌미반영)'!BJ135=""),"",'Calc_오픈정렬(시즌미반영)'!BJ135/'Calc_오픈정렬(시즌미반영)'!$F135*100)</f>
        <v/>
      </c>
      <c r="BK135" t="str">
        <f>IF(OR('Calc_오픈정렬(시즌미반영)'!$F135="",'Calc_오픈정렬(시즌미반영)'!BK135=""),"",'Calc_오픈정렬(시즌미반영)'!BK135/'Calc_오픈정렬(시즌미반영)'!$F135*100)</f>
        <v/>
      </c>
      <c r="BL135" t="str">
        <f>IF(OR('Calc_오픈정렬(시즌미반영)'!$F135="",'Calc_오픈정렬(시즌미반영)'!BL135=""),"",'Calc_오픈정렬(시즌미반영)'!BL135/'Calc_오픈정렬(시즌미반영)'!$F135*100)</f>
        <v/>
      </c>
      <c r="BM135" t="str">
        <f>IF(OR('Calc_오픈정렬(시즌미반영)'!$F135="",'Calc_오픈정렬(시즌미반영)'!BM135=""),"",'Calc_오픈정렬(시즌미반영)'!BM135/'Calc_오픈정렬(시즌미반영)'!$F135*100)</f>
        <v/>
      </c>
      <c r="BN135" t="str">
        <f>IF(OR('Calc_오픈정렬(시즌미반영)'!$F135="",'Calc_오픈정렬(시즌미반영)'!BN135=""),"",'Calc_오픈정렬(시즌미반영)'!BN135/'Calc_오픈정렬(시즌미반영)'!$F135*100)</f>
        <v/>
      </c>
    </row>
    <row r="136" spans="1:66" x14ac:dyDescent="0.3">
      <c r="A136" t="str">
        <f>'Calc_오픈정렬(시즌미반영)'!A136</f>
        <v>(1127) #수원시청뽀송점</v>
      </c>
      <c r="B136" t="str">
        <f>'Calc_오픈정렬(시즌미반영)'!B136</f>
        <v>150-0</v>
      </c>
      <c r="C136">
        <f>'Calc_오픈정렬(시즌미반영)'!C136</f>
        <v>0</v>
      </c>
      <c r="D136" t="str">
        <f>'Calc_오픈정렬(시즌미반영)'!D136</f>
        <v>0</v>
      </c>
      <c r="E136" s="1">
        <f>'Calc_오픈정렬(시즌미반영)'!E136</f>
        <v>45870</v>
      </c>
      <c r="F136">
        <f>'Calc_오픈정렬(시즌미반영)'!F136</f>
        <v>3311900</v>
      </c>
      <c r="G136">
        <f>IF(OR('Calc_오픈정렬(시즌미반영)'!$F136="",'Calc_오픈정렬(시즌미반영)'!G136=""),"",'Calc_오픈정렬(시즌미반영)'!G136/'Calc_오픈정렬(시즌미반영)'!$F136*100)</f>
        <v>77.906941634711188</v>
      </c>
      <c r="H136">
        <f>IF(OR('Calc_오픈정렬(시즌미반영)'!$F136="",'Calc_오픈정렬(시즌미반영)'!H136=""),"",'Calc_오픈정렬(시즌미반영)'!H136/'Calc_오픈정렬(시즌미반영)'!$F136*100)</f>
        <v>76.582022404058094</v>
      </c>
      <c r="I136">
        <f>IF(OR('Calc_오픈정렬(시즌미반영)'!$F136="",'Calc_오픈정렬(시즌미반영)'!I136=""),"",'Calc_오픈정렬(시즌미반영)'!I136/'Calc_오픈정렬(시즌미반영)'!$F136*100)</f>
        <v>119.85265255593467</v>
      </c>
      <c r="J136">
        <f>IF(OR('Calc_오픈정렬(시즌미반영)'!$F136="",'Calc_오픈정렬(시즌미반영)'!J136=""),"",'Calc_오픈정렬(시즌미반영)'!J136/'Calc_오픈정렬(시즌미반영)'!$F136*100)</f>
        <v>94.447296114013099</v>
      </c>
      <c r="K136">
        <f>IF(OR('Calc_오픈정렬(시즌미반영)'!$F136="",'Calc_오픈정렬(시즌미반영)'!K136=""),"",'Calc_오픈정렬(시즌미반영)'!K136/'Calc_오픈정렬(시즌미반영)'!$F136*100)</f>
        <v>97.382167335970294</v>
      </c>
      <c r="L136">
        <f>IF(OR('Calc_오픈정렬(시즌미반영)'!$F136="",'Calc_오픈정렬(시즌미반영)'!L136=""),"",'Calc_오픈정렬(시즌미반영)'!L136/'Calc_오픈정렬(시즌미반영)'!$F136*100)</f>
        <v>93.764908360759676</v>
      </c>
      <c r="M136">
        <f>IF(OR('Calc_오픈정렬(시즌미반영)'!$F136="",'Calc_오픈정렬(시즌미반영)'!M136=""),"",'Calc_오픈정렬(시즌미반영)'!M136/'Calc_오픈정렬(시즌미반영)'!$F136*100)</f>
        <v>105.69763579818232</v>
      </c>
      <c r="N136">
        <f>IF(OR('Calc_오픈정렬(시즌미반영)'!$F136="",'Calc_오픈정렬(시즌미반영)'!N136=""),"",'Calc_오픈정렬(시즌미반영)'!N136/'Calc_오픈정렬(시즌미반영)'!$F136*100)</f>
        <v>102.28871644675262</v>
      </c>
      <c r="O136">
        <f>IF(OR('Calc_오픈정렬(시즌미반영)'!$F136="",'Calc_오픈정렬(시즌미반영)'!O136=""),"",'Calc_오픈정렬(시즌미반영)'!O136/'Calc_오픈정렬(시즌미반영)'!$F136*100)</f>
        <v>106.419275944322</v>
      </c>
      <c r="P136">
        <f>IF(OR('Calc_오픈정렬(시즌미반영)'!$F136="",'Calc_오픈정렬(시즌미반영)'!P136=""),"",'Calc_오픈정렬(시즌미반영)'!P136/'Calc_오픈정렬(시즌미반영)'!$F136*100)</f>
        <v>127.16869470696579</v>
      </c>
      <c r="Q136">
        <f>IF(OR('Calc_오픈정렬(시즌미반영)'!$F136="",'Calc_오픈정렬(시즌미반영)'!Q136=""),"",'Calc_오픈정렬(시즌미반영)'!Q136/'Calc_오픈정렬(시즌미반영)'!$F136*100)</f>
        <v>99.815815694918314</v>
      </c>
      <c r="R136" t="str">
        <f>IF(OR('Calc_오픈정렬(시즌미반영)'!$F136="",'Calc_오픈정렬(시즌미반영)'!R136=""),"",'Calc_오픈정렬(시즌미반영)'!R136/'Calc_오픈정렬(시즌미반영)'!$F136*100)</f>
        <v/>
      </c>
      <c r="S136" t="str">
        <f>IF(OR('Calc_오픈정렬(시즌미반영)'!$F136="",'Calc_오픈정렬(시즌미반영)'!S136=""),"",'Calc_오픈정렬(시즌미반영)'!S136/'Calc_오픈정렬(시즌미반영)'!$F136*100)</f>
        <v/>
      </c>
      <c r="T136" t="str">
        <f>IF(OR('Calc_오픈정렬(시즌미반영)'!$F136="",'Calc_오픈정렬(시즌미반영)'!T136=""),"",'Calc_오픈정렬(시즌미반영)'!T136/'Calc_오픈정렬(시즌미반영)'!$F136*100)</f>
        <v/>
      </c>
      <c r="U136" t="str">
        <f>IF(OR('Calc_오픈정렬(시즌미반영)'!$F136="",'Calc_오픈정렬(시즌미반영)'!U136=""),"",'Calc_오픈정렬(시즌미반영)'!U136/'Calc_오픈정렬(시즌미반영)'!$F136*100)</f>
        <v/>
      </c>
      <c r="V136" t="str">
        <f>IF(OR('Calc_오픈정렬(시즌미반영)'!$F136="",'Calc_오픈정렬(시즌미반영)'!V136=""),"",'Calc_오픈정렬(시즌미반영)'!V136/'Calc_오픈정렬(시즌미반영)'!$F136*100)</f>
        <v/>
      </c>
      <c r="W136" t="str">
        <f>IF(OR('Calc_오픈정렬(시즌미반영)'!$F136="",'Calc_오픈정렬(시즌미반영)'!W136=""),"",'Calc_오픈정렬(시즌미반영)'!W136/'Calc_오픈정렬(시즌미반영)'!$F136*100)</f>
        <v/>
      </c>
      <c r="X136" t="str">
        <f>IF(OR('Calc_오픈정렬(시즌미반영)'!$F136="",'Calc_오픈정렬(시즌미반영)'!X136=""),"",'Calc_오픈정렬(시즌미반영)'!X136/'Calc_오픈정렬(시즌미반영)'!$F136*100)</f>
        <v/>
      </c>
      <c r="Y136" t="str">
        <f>IF(OR('Calc_오픈정렬(시즌미반영)'!$F136="",'Calc_오픈정렬(시즌미반영)'!Y136=""),"",'Calc_오픈정렬(시즌미반영)'!Y136/'Calc_오픈정렬(시즌미반영)'!$F136*100)</f>
        <v/>
      </c>
      <c r="Z136" t="str">
        <f>IF(OR('Calc_오픈정렬(시즌미반영)'!$F136="",'Calc_오픈정렬(시즌미반영)'!Z136=""),"",'Calc_오픈정렬(시즌미반영)'!Z136/'Calc_오픈정렬(시즌미반영)'!$F136*100)</f>
        <v/>
      </c>
      <c r="AA136" t="str">
        <f>IF(OR('Calc_오픈정렬(시즌미반영)'!$F136="",'Calc_오픈정렬(시즌미반영)'!AA136=""),"",'Calc_오픈정렬(시즌미반영)'!AA136/'Calc_오픈정렬(시즌미반영)'!$F136*100)</f>
        <v/>
      </c>
      <c r="AB136" t="str">
        <f>IF(OR('Calc_오픈정렬(시즌미반영)'!$F136="",'Calc_오픈정렬(시즌미반영)'!AB136=""),"",'Calc_오픈정렬(시즌미반영)'!AB136/'Calc_오픈정렬(시즌미반영)'!$F136*100)</f>
        <v/>
      </c>
      <c r="AC136" t="str">
        <f>IF(OR('Calc_오픈정렬(시즌미반영)'!$F136="",'Calc_오픈정렬(시즌미반영)'!AC136=""),"",'Calc_오픈정렬(시즌미반영)'!AC136/'Calc_오픈정렬(시즌미반영)'!$F136*100)</f>
        <v/>
      </c>
      <c r="AD136" t="str">
        <f>IF(OR('Calc_오픈정렬(시즌미반영)'!$F136="",'Calc_오픈정렬(시즌미반영)'!AD136=""),"",'Calc_오픈정렬(시즌미반영)'!AD136/'Calc_오픈정렬(시즌미반영)'!$F136*100)</f>
        <v/>
      </c>
      <c r="AE136" t="str">
        <f>IF(OR('Calc_오픈정렬(시즌미반영)'!$F136="",'Calc_오픈정렬(시즌미반영)'!AE136=""),"",'Calc_오픈정렬(시즌미반영)'!AE136/'Calc_오픈정렬(시즌미반영)'!$F136*100)</f>
        <v/>
      </c>
      <c r="AF136" t="str">
        <f>IF(OR('Calc_오픈정렬(시즌미반영)'!$F136="",'Calc_오픈정렬(시즌미반영)'!AF136=""),"",'Calc_오픈정렬(시즌미반영)'!AF136/'Calc_오픈정렬(시즌미반영)'!$F136*100)</f>
        <v/>
      </c>
      <c r="AG136" t="str">
        <f>IF(OR('Calc_오픈정렬(시즌미반영)'!$F136="",'Calc_오픈정렬(시즌미반영)'!AG136=""),"",'Calc_오픈정렬(시즌미반영)'!AG136/'Calc_오픈정렬(시즌미반영)'!$F136*100)</f>
        <v/>
      </c>
      <c r="AH136" t="str">
        <f>IF(OR('Calc_오픈정렬(시즌미반영)'!$F136="",'Calc_오픈정렬(시즌미반영)'!AH136=""),"",'Calc_오픈정렬(시즌미반영)'!AH136/'Calc_오픈정렬(시즌미반영)'!$F136*100)</f>
        <v/>
      </c>
      <c r="AI136" t="str">
        <f>IF(OR('Calc_오픈정렬(시즌미반영)'!$F136="",'Calc_오픈정렬(시즌미반영)'!AI136=""),"",'Calc_오픈정렬(시즌미반영)'!AI136/'Calc_오픈정렬(시즌미반영)'!$F136*100)</f>
        <v/>
      </c>
      <c r="AJ136" t="str">
        <f>IF(OR('Calc_오픈정렬(시즌미반영)'!$F136="",'Calc_오픈정렬(시즌미반영)'!AJ136=""),"",'Calc_오픈정렬(시즌미반영)'!AJ136/'Calc_오픈정렬(시즌미반영)'!$F136*100)</f>
        <v/>
      </c>
      <c r="AK136" t="str">
        <f>IF(OR('Calc_오픈정렬(시즌미반영)'!$F136="",'Calc_오픈정렬(시즌미반영)'!AK136=""),"",'Calc_오픈정렬(시즌미반영)'!AK136/'Calc_오픈정렬(시즌미반영)'!$F136*100)</f>
        <v/>
      </c>
      <c r="AL136" t="str">
        <f>IF(OR('Calc_오픈정렬(시즌미반영)'!$F136="",'Calc_오픈정렬(시즌미반영)'!AL136=""),"",'Calc_오픈정렬(시즌미반영)'!AL136/'Calc_오픈정렬(시즌미반영)'!$F136*100)</f>
        <v/>
      </c>
      <c r="AM136" t="str">
        <f>IF(OR('Calc_오픈정렬(시즌미반영)'!$F136="",'Calc_오픈정렬(시즌미반영)'!AM136=""),"",'Calc_오픈정렬(시즌미반영)'!AM136/'Calc_오픈정렬(시즌미반영)'!$F136*100)</f>
        <v/>
      </c>
      <c r="AN136" t="str">
        <f>IF(OR('Calc_오픈정렬(시즌미반영)'!$F136="",'Calc_오픈정렬(시즌미반영)'!AN136=""),"",'Calc_오픈정렬(시즌미반영)'!AN136/'Calc_오픈정렬(시즌미반영)'!$F136*100)</f>
        <v/>
      </c>
      <c r="AO136" t="str">
        <f>IF(OR('Calc_오픈정렬(시즌미반영)'!$F136="",'Calc_오픈정렬(시즌미반영)'!AO136=""),"",'Calc_오픈정렬(시즌미반영)'!AO136/'Calc_오픈정렬(시즌미반영)'!$F136*100)</f>
        <v/>
      </c>
      <c r="AP136" t="str">
        <f>IF(OR('Calc_오픈정렬(시즌미반영)'!$F136="",'Calc_오픈정렬(시즌미반영)'!AP136=""),"",'Calc_오픈정렬(시즌미반영)'!AP136/'Calc_오픈정렬(시즌미반영)'!$F136*100)</f>
        <v/>
      </c>
      <c r="AQ136" t="str">
        <f>IF(OR('Calc_오픈정렬(시즌미반영)'!$F136="",'Calc_오픈정렬(시즌미반영)'!AQ136=""),"",'Calc_오픈정렬(시즌미반영)'!AQ136/'Calc_오픈정렬(시즌미반영)'!$F136*100)</f>
        <v/>
      </c>
      <c r="AR136" t="str">
        <f>IF(OR('Calc_오픈정렬(시즌미반영)'!$F136="",'Calc_오픈정렬(시즌미반영)'!AR136=""),"",'Calc_오픈정렬(시즌미반영)'!AR136/'Calc_오픈정렬(시즌미반영)'!$F136*100)</f>
        <v/>
      </c>
      <c r="AS136" t="str">
        <f>IF(OR('Calc_오픈정렬(시즌미반영)'!$F136="",'Calc_오픈정렬(시즌미반영)'!AS136=""),"",'Calc_오픈정렬(시즌미반영)'!AS136/'Calc_오픈정렬(시즌미반영)'!$F136*100)</f>
        <v/>
      </c>
      <c r="AT136" t="str">
        <f>IF(OR('Calc_오픈정렬(시즌미반영)'!$F136="",'Calc_오픈정렬(시즌미반영)'!AT136=""),"",'Calc_오픈정렬(시즌미반영)'!AT136/'Calc_오픈정렬(시즌미반영)'!$F136*100)</f>
        <v/>
      </c>
      <c r="AU136" t="str">
        <f>IF(OR('Calc_오픈정렬(시즌미반영)'!$F136="",'Calc_오픈정렬(시즌미반영)'!AU136=""),"",'Calc_오픈정렬(시즌미반영)'!AU136/'Calc_오픈정렬(시즌미반영)'!$F136*100)</f>
        <v/>
      </c>
      <c r="AV136" t="str">
        <f>IF(OR('Calc_오픈정렬(시즌미반영)'!$F136="",'Calc_오픈정렬(시즌미반영)'!AV136=""),"",'Calc_오픈정렬(시즌미반영)'!AV136/'Calc_오픈정렬(시즌미반영)'!$F136*100)</f>
        <v/>
      </c>
      <c r="AW136" t="str">
        <f>IF(OR('Calc_오픈정렬(시즌미반영)'!$F136="",'Calc_오픈정렬(시즌미반영)'!AW136=""),"",'Calc_오픈정렬(시즌미반영)'!AW136/'Calc_오픈정렬(시즌미반영)'!$F136*100)</f>
        <v/>
      </c>
      <c r="AX136" t="str">
        <f>IF(OR('Calc_오픈정렬(시즌미반영)'!$F136="",'Calc_오픈정렬(시즌미반영)'!AX136=""),"",'Calc_오픈정렬(시즌미반영)'!AX136/'Calc_오픈정렬(시즌미반영)'!$F136*100)</f>
        <v/>
      </c>
      <c r="AY136" t="str">
        <f>IF(OR('Calc_오픈정렬(시즌미반영)'!$F136="",'Calc_오픈정렬(시즌미반영)'!AY136=""),"",'Calc_오픈정렬(시즌미반영)'!AY136/'Calc_오픈정렬(시즌미반영)'!$F136*100)</f>
        <v/>
      </c>
      <c r="AZ136" t="str">
        <f>IF(OR('Calc_오픈정렬(시즌미반영)'!$F136="",'Calc_오픈정렬(시즌미반영)'!AZ136=""),"",'Calc_오픈정렬(시즌미반영)'!AZ136/'Calc_오픈정렬(시즌미반영)'!$F136*100)</f>
        <v/>
      </c>
      <c r="BA136" t="str">
        <f>IF(OR('Calc_오픈정렬(시즌미반영)'!$F136="",'Calc_오픈정렬(시즌미반영)'!BA136=""),"",'Calc_오픈정렬(시즌미반영)'!BA136/'Calc_오픈정렬(시즌미반영)'!$F136*100)</f>
        <v/>
      </c>
      <c r="BB136" t="str">
        <f>IF(OR('Calc_오픈정렬(시즌미반영)'!$F136="",'Calc_오픈정렬(시즌미반영)'!BB136=""),"",'Calc_오픈정렬(시즌미반영)'!BB136/'Calc_오픈정렬(시즌미반영)'!$F136*100)</f>
        <v/>
      </c>
      <c r="BC136" t="str">
        <f>IF(OR('Calc_오픈정렬(시즌미반영)'!$F136="",'Calc_오픈정렬(시즌미반영)'!BC136=""),"",'Calc_오픈정렬(시즌미반영)'!BC136/'Calc_오픈정렬(시즌미반영)'!$F136*100)</f>
        <v/>
      </c>
      <c r="BD136" t="str">
        <f>IF(OR('Calc_오픈정렬(시즌미반영)'!$F136="",'Calc_오픈정렬(시즌미반영)'!BD136=""),"",'Calc_오픈정렬(시즌미반영)'!BD136/'Calc_오픈정렬(시즌미반영)'!$F136*100)</f>
        <v/>
      </c>
      <c r="BE136" t="str">
        <f>IF(OR('Calc_오픈정렬(시즌미반영)'!$F136="",'Calc_오픈정렬(시즌미반영)'!BE136=""),"",'Calc_오픈정렬(시즌미반영)'!BE136/'Calc_오픈정렬(시즌미반영)'!$F136*100)</f>
        <v/>
      </c>
      <c r="BF136" t="str">
        <f>IF(OR('Calc_오픈정렬(시즌미반영)'!$F136="",'Calc_오픈정렬(시즌미반영)'!BF136=""),"",'Calc_오픈정렬(시즌미반영)'!BF136/'Calc_오픈정렬(시즌미반영)'!$F136*100)</f>
        <v/>
      </c>
      <c r="BG136" t="str">
        <f>IF(OR('Calc_오픈정렬(시즌미반영)'!$F136="",'Calc_오픈정렬(시즌미반영)'!BG136=""),"",'Calc_오픈정렬(시즌미반영)'!BG136/'Calc_오픈정렬(시즌미반영)'!$F136*100)</f>
        <v/>
      </c>
      <c r="BH136" t="str">
        <f>IF(OR('Calc_오픈정렬(시즌미반영)'!$F136="",'Calc_오픈정렬(시즌미반영)'!BH136=""),"",'Calc_오픈정렬(시즌미반영)'!BH136/'Calc_오픈정렬(시즌미반영)'!$F136*100)</f>
        <v/>
      </c>
      <c r="BI136" t="str">
        <f>IF(OR('Calc_오픈정렬(시즌미반영)'!$F136="",'Calc_오픈정렬(시즌미반영)'!BI136=""),"",'Calc_오픈정렬(시즌미반영)'!BI136/'Calc_오픈정렬(시즌미반영)'!$F136*100)</f>
        <v/>
      </c>
      <c r="BJ136" t="str">
        <f>IF(OR('Calc_오픈정렬(시즌미반영)'!$F136="",'Calc_오픈정렬(시즌미반영)'!BJ136=""),"",'Calc_오픈정렬(시즌미반영)'!BJ136/'Calc_오픈정렬(시즌미반영)'!$F136*100)</f>
        <v/>
      </c>
      <c r="BK136" t="str">
        <f>IF(OR('Calc_오픈정렬(시즌미반영)'!$F136="",'Calc_오픈정렬(시즌미반영)'!BK136=""),"",'Calc_오픈정렬(시즌미반영)'!BK136/'Calc_오픈정렬(시즌미반영)'!$F136*100)</f>
        <v/>
      </c>
      <c r="BL136" t="str">
        <f>IF(OR('Calc_오픈정렬(시즌미반영)'!$F136="",'Calc_오픈정렬(시즌미반영)'!BL136=""),"",'Calc_오픈정렬(시즌미반영)'!BL136/'Calc_오픈정렬(시즌미반영)'!$F136*100)</f>
        <v/>
      </c>
      <c r="BM136" t="str">
        <f>IF(OR('Calc_오픈정렬(시즌미반영)'!$F136="",'Calc_오픈정렬(시즌미반영)'!BM136=""),"",'Calc_오픈정렬(시즌미반영)'!BM136/'Calc_오픈정렬(시즌미반영)'!$F136*100)</f>
        <v/>
      </c>
      <c r="BN136" t="str">
        <f>IF(OR('Calc_오픈정렬(시즌미반영)'!$F136="",'Calc_오픈정렬(시즌미반영)'!BN136=""),"",'Calc_오픈정렬(시즌미반영)'!BN136/'Calc_오픈정렬(시즌미반영)'!$F136*100)</f>
        <v/>
      </c>
    </row>
    <row r="137" spans="1:66" x14ac:dyDescent="0.3">
      <c r="A137" t="str">
        <f>'Calc_오픈정렬(시즌미반영)'!A137</f>
        <v>(1128) #응암서부점</v>
      </c>
      <c r="B137" t="str">
        <f>'Calc_오픈정렬(시즌미반영)'!B137</f>
        <v>150-0</v>
      </c>
      <c r="C137">
        <f>'Calc_오픈정렬(시즌미반영)'!C137</f>
        <v>0</v>
      </c>
      <c r="D137" t="str">
        <f>'Calc_오픈정렬(시즌미반영)'!D137</f>
        <v>0</v>
      </c>
      <c r="E137" s="1">
        <f>'Calc_오픈정렬(시즌미반영)'!E137</f>
        <v>45870</v>
      </c>
      <c r="F137">
        <f>'Calc_오픈정렬(시즌미반영)'!F137</f>
        <v>4366391.666666667</v>
      </c>
      <c r="G137">
        <f>IF(OR('Calc_오픈정렬(시즌미반영)'!$F137="",'Calc_오픈정렬(시즌미반영)'!G137=""),"",'Calc_오픈정렬(시즌미반영)'!G137/'Calc_오픈정렬(시즌미반영)'!$F137*100)</f>
        <v>61.064838052778128</v>
      </c>
      <c r="H137">
        <f>IF(OR('Calc_오픈정렬(시즌미반영)'!$F137="",'Calc_오픈정렬(시즌미반영)'!H137=""),"",'Calc_오픈정렬(시즌미반영)'!H137/'Calc_오픈정렬(시즌미반영)'!$F137*100)</f>
        <v>60.788866474415371</v>
      </c>
      <c r="I137">
        <f>IF(OR('Calc_오픈정렬(시즌미반영)'!$F137="",'Calc_오픈정렬(시즌미반영)'!I137=""),"",'Calc_오픈정렬(시즌미반영)'!I137/'Calc_오픈정렬(시즌미반영)'!$F137*100)</f>
        <v>107.21117932999597</v>
      </c>
      <c r="J137">
        <f>IF(OR('Calc_오픈정렬(시즌미반영)'!$F137="",'Calc_오픈정렬(시즌미반영)'!J137=""),"",'Calc_오픈정렬(시즌미반영)'!J137/'Calc_오픈정렬(시즌미반영)'!$F137*100)</f>
        <v>94.120049545104933</v>
      </c>
      <c r="K137">
        <f>IF(OR('Calc_오픈정렬(시즌미반영)'!$F137="",'Calc_오픈정렬(시즌미반영)'!K137=""),"",'Calc_오픈정렬(시즌미반영)'!K137/'Calc_오픈정렬(시즌미반영)'!$F137*100)</f>
        <v>106.73229420936813</v>
      </c>
      <c r="L137">
        <f>IF(OR('Calc_오픈정렬(시즌미반영)'!$F137="",'Calc_오픈정렬(시즌미반영)'!L137=""),"",'Calc_오픈정렬(시즌미반영)'!L137/'Calc_오픈정렬(시즌미반영)'!$F137*100)</f>
        <v>86.709124811295354</v>
      </c>
      <c r="M137">
        <f>IF(OR('Calc_오픈정렬(시즌미반영)'!$F137="",'Calc_오픈정렬(시즌미반영)'!M137=""),"",'Calc_오픈정렬(시즌미반영)'!M137/'Calc_오픈정렬(시즌미반영)'!$F137*100)</f>
        <v>98.646441474367649</v>
      </c>
      <c r="N137">
        <f>IF(OR('Calc_오픈정렬(시즌미반영)'!$F137="",'Calc_오픈정렬(시즌미반영)'!N137=""),"",'Calc_오픈정렬(시즌미반영)'!N137/'Calc_오픈정렬(시즌미반영)'!$F137*100)</f>
        <v>110.58123889481588</v>
      </c>
      <c r="O137">
        <f>IF(OR('Calc_오픈정렬(시즌미반영)'!$F137="",'Calc_오픈정렬(시즌미반영)'!O137=""),"",'Calc_오픈정렬(시즌미반영)'!O137/'Calc_오픈정렬(시즌미반영)'!$F137*100)</f>
        <v>103.21085106504799</v>
      </c>
      <c r="P137">
        <f>IF(OR('Calc_오픈정렬(시즌미반영)'!$F137="",'Calc_오픈정렬(시즌미반영)'!P137=""),"",'Calc_오픈정렬(시즌미반영)'!P137/'Calc_오픈정렬(시즌미반영)'!$F137*100)</f>
        <v>113.45638179503669</v>
      </c>
      <c r="Q137">
        <f>IF(OR('Calc_오픈정렬(시즌미반영)'!$F137="",'Calc_오픈정렬(시즌미반영)'!Q137=""),"",'Calc_오픈정렬(시즌미반영)'!Q137/'Calc_오픈정렬(시즌미반영)'!$F137*100)</f>
        <v>99.835982037036672</v>
      </c>
      <c r="R137" t="str">
        <f>IF(OR('Calc_오픈정렬(시즌미반영)'!$F137="",'Calc_오픈정렬(시즌미반영)'!R137=""),"",'Calc_오픈정렬(시즌미반영)'!R137/'Calc_오픈정렬(시즌미반영)'!$F137*100)</f>
        <v/>
      </c>
      <c r="S137" t="str">
        <f>IF(OR('Calc_오픈정렬(시즌미반영)'!$F137="",'Calc_오픈정렬(시즌미반영)'!S137=""),"",'Calc_오픈정렬(시즌미반영)'!S137/'Calc_오픈정렬(시즌미반영)'!$F137*100)</f>
        <v/>
      </c>
      <c r="T137" t="str">
        <f>IF(OR('Calc_오픈정렬(시즌미반영)'!$F137="",'Calc_오픈정렬(시즌미반영)'!T137=""),"",'Calc_오픈정렬(시즌미반영)'!T137/'Calc_오픈정렬(시즌미반영)'!$F137*100)</f>
        <v/>
      </c>
      <c r="U137" t="str">
        <f>IF(OR('Calc_오픈정렬(시즌미반영)'!$F137="",'Calc_오픈정렬(시즌미반영)'!U137=""),"",'Calc_오픈정렬(시즌미반영)'!U137/'Calc_오픈정렬(시즌미반영)'!$F137*100)</f>
        <v/>
      </c>
      <c r="V137" t="str">
        <f>IF(OR('Calc_오픈정렬(시즌미반영)'!$F137="",'Calc_오픈정렬(시즌미반영)'!V137=""),"",'Calc_오픈정렬(시즌미반영)'!V137/'Calc_오픈정렬(시즌미반영)'!$F137*100)</f>
        <v/>
      </c>
      <c r="W137" t="str">
        <f>IF(OR('Calc_오픈정렬(시즌미반영)'!$F137="",'Calc_오픈정렬(시즌미반영)'!W137=""),"",'Calc_오픈정렬(시즌미반영)'!W137/'Calc_오픈정렬(시즌미반영)'!$F137*100)</f>
        <v/>
      </c>
      <c r="X137" t="str">
        <f>IF(OR('Calc_오픈정렬(시즌미반영)'!$F137="",'Calc_오픈정렬(시즌미반영)'!X137=""),"",'Calc_오픈정렬(시즌미반영)'!X137/'Calc_오픈정렬(시즌미반영)'!$F137*100)</f>
        <v/>
      </c>
      <c r="Y137" t="str">
        <f>IF(OR('Calc_오픈정렬(시즌미반영)'!$F137="",'Calc_오픈정렬(시즌미반영)'!Y137=""),"",'Calc_오픈정렬(시즌미반영)'!Y137/'Calc_오픈정렬(시즌미반영)'!$F137*100)</f>
        <v/>
      </c>
      <c r="Z137" t="str">
        <f>IF(OR('Calc_오픈정렬(시즌미반영)'!$F137="",'Calc_오픈정렬(시즌미반영)'!Z137=""),"",'Calc_오픈정렬(시즌미반영)'!Z137/'Calc_오픈정렬(시즌미반영)'!$F137*100)</f>
        <v/>
      </c>
      <c r="AA137" t="str">
        <f>IF(OR('Calc_오픈정렬(시즌미반영)'!$F137="",'Calc_오픈정렬(시즌미반영)'!AA137=""),"",'Calc_오픈정렬(시즌미반영)'!AA137/'Calc_오픈정렬(시즌미반영)'!$F137*100)</f>
        <v/>
      </c>
      <c r="AB137" t="str">
        <f>IF(OR('Calc_오픈정렬(시즌미반영)'!$F137="",'Calc_오픈정렬(시즌미반영)'!AB137=""),"",'Calc_오픈정렬(시즌미반영)'!AB137/'Calc_오픈정렬(시즌미반영)'!$F137*100)</f>
        <v/>
      </c>
      <c r="AC137" t="str">
        <f>IF(OR('Calc_오픈정렬(시즌미반영)'!$F137="",'Calc_오픈정렬(시즌미반영)'!AC137=""),"",'Calc_오픈정렬(시즌미반영)'!AC137/'Calc_오픈정렬(시즌미반영)'!$F137*100)</f>
        <v/>
      </c>
      <c r="AD137" t="str">
        <f>IF(OR('Calc_오픈정렬(시즌미반영)'!$F137="",'Calc_오픈정렬(시즌미반영)'!AD137=""),"",'Calc_오픈정렬(시즌미반영)'!AD137/'Calc_오픈정렬(시즌미반영)'!$F137*100)</f>
        <v/>
      </c>
      <c r="AE137" t="str">
        <f>IF(OR('Calc_오픈정렬(시즌미반영)'!$F137="",'Calc_오픈정렬(시즌미반영)'!AE137=""),"",'Calc_오픈정렬(시즌미반영)'!AE137/'Calc_오픈정렬(시즌미반영)'!$F137*100)</f>
        <v/>
      </c>
      <c r="AF137" t="str">
        <f>IF(OR('Calc_오픈정렬(시즌미반영)'!$F137="",'Calc_오픈정렬(시즌미반영)'!AF137=""),"",'Calc_오픈정렬(시즌미반영)'!AF137/'Calc_오픈정렬(시즌미반영)'!$F137*100)</f>
        <v/>
      </c>
      <c r="AG137" t="str">
        <f>IF(OR('Calc_오픈정렬(시즌미반영)'!$F137="",'Calc_오픈정렬(시즌미반영)'!AG137=""),"",'Calc_오픈정렬(시즌미반영)'!AG137/'Calc_오픈정렬(시즌미반영)'!$F137*100)</f>
        <v/>
      </c>
      <c r="AH137" t="str">
        <f>IF(OR('Calc_오픈정렬(시즌미반영)'!$F137="",'Calc_오픈정렬(시즌미반영)'!AH137=""),"",'Calc_오픈정렬(시즌미반영)'!AH137/'Calc_오픈정렬(시즌미반영)'!$F137*100)</f>
        <v/>
      </c>
      <c r="AI137" t="str">
        <f>IF(OR('Calc_오픈정렬(시즌미반영)'!$F137="",'Calc_오픈정렬(시즌미반영)'!AI137=""),"",'Calc_오픈정렬(시즌미반영)'!AI137/'Calc_오픈정렬(시즌미반영)'!$F137*100)</f>
        <v/>
      </c>
      <c r="AJ137" t="str">
        <f>IF(OR('Calc_오픈정렬(시즌미반영)'!$F137="",'Calc_오픈정렬(시즌미반영)'!AJ137=""),"",'Calc_오픈정렬(시즌미반영)'!AJ137/'Calc_오픈정렬(시즌미반영)'!$F137*100)</f>
        <v/>
      </c>
      <c r="AK137" t="str">
        <f>IF(OR('Calc_오픈정렬(시즌미반영)'!$F137="",'Calc_오픈정렬(시즌미반영)'!AK137=""),"",'Calc_오픈정렬(시즌미반영)'!AK137/'Calc_오픈정렬(시즌미반영)'!$F137*100)</f>
        <v/>
      </c>
      <c r="AL137" t="str">
        <f>IF(OR('Calc_오픈정렬(시즌미반영)'!$F137="",'Calc_오픈정렬(시즌미반영)'!AL137=""),"",'Calc_오픈정렬(시즌미반영)'!AL137/'Calc_오픈정렬(시즌미반영)'!$F137*100)</f>
        <v/>
      </c>
      <c r="AM137" t="str">
        <f>IF(OR('Calc_오픈정렬(시즌미반영)'!$F137="",'Calc_오픈정렬(시즌미반영)'!AM137=""),"",'Calc_오픈정렬(시즌미반영)'!AM137/'Calc_오픈정렬(시즌미반영)'!$F137*100)</f>
        <v/>
      </c>
      <c r="AN137" t="str">
        <f>IF(OR('Calc_오픈정렬(시즌미반영)'!$F137="",'Calc_오픈정렬(시즌미반영)'!AN137=""),"",'Calc_오픈정렬(시즌미반영)'!AN137/'Calc_오픈정렬(시즌미반영)'!$F137*100)</f>
        <v/>
      </c>
      <c r="AO137" t="str">
        <f>IF(OR('Calc_오픈정렬(시즌미반영)'!$F137="",'Calc_오픈정렬(시즌미반영)'!AO137=""),"",'Calc_오픈정렬(시즌미반영)'!AO137/'Calc_오픈정렬(시즌미반영)'!$F137*100)</f>
        <v/>
      </c>
      <c r="AP137" t="str">
        <f>IF(OR('Calc_오픈정렬(시즌미반영)'!$F137="",'Calc_오픈정렬(시즌미반영)'!AP137=""),"",'Calc_오픈정렬(시즌미반영)'!AP137/'Calc_오픈정렬(시즌미반영)'!$F137*100)</f>
        <v/>
      </c>
      <c r="AQ137" t="str">
        <f>IF(OR('Calc_오픈정렬(시즌미반영)'!$F137="",'Calc_오픈정렬(시즌미반영)'!AQ137=""),"",'Calc_오픈정렬(시즌미반영)'!AQ137/'Calc_오픈정렬(시즌미반영)'!$F137*100)</f>
        <v/>
      </c>
      <c r="AR137" t="str">
        <f>IF(OR('Calc_오픈정렬(시즌미반영)'!$F137="",'Calc_오픈정렬(시즌미반영)'!AR137=""),"",'Calc_오픈정렬(시즌미반영)'!AR137/'Calc_오픈정렬(시즌미반영)'!$F137*100)</f>
        <v/>
      </c>
      <c r="AS137" t="str">
        <f>IF(OR('Calc_오픈정렬(시즌미반영)'!$F137="",'Calc_오픈정렬(시즌미반영)'!AS137=""),"",'Calc_오픈정렬(시즌미반영)'!AS137/'Calc_오픈정렬(시즌미반영)'!$F137*100)</f>
        <v/>
      </c>
      <c r="AT137" t="str">
        <f>IF(OR('Calc_오픈정렬(시즌미반영)'!$F137="",'Calc_오픈정렬(시즌미반영)'!AT137=""),"",'Calc_오픈정렬(시즌미반영)'!AT137/'Calc_오픈정렬(시즌미반영)'!$F137*100)</f>
        <v/>
      </c>
      <c r="AU137" t="str">
        <f>IF(OR('Calc_오픈정렬(시즌미반영)'!$F137="",'Calc_오픈정렬(시즌미반영)'!AU137=""),"",'Calc_오픈정렬(시즌미반영)'!AU137/'Calc_오픈정렬(시즌미반영)'!$F137*100)</f>
        <v/>
      </c>
      <c r="AV137" t="str">
        <f>IF(OR('Calc_오픈정렬(시즌미반영)'!$F137="",'Calc_오픈정렬(시즌미반영)'!AV137=""),"",'Calc_오픈정렬(시즌미반영)'!AV137/'Calc_오픈정렬(시즌미반영)'!$F137*100)</f>
        <v/>
      </c>
      <c r="AW137" t="str">
        <f>IF(OR('Calc_오픈정렬(시즌미반영)'!$F137="",'Calc_오픈정렬(시즌미반영)'!AW137=""),"",'Calc_오픈정렬(시즌미반영)'!AW137/'Calc_오픈정렬(시즌미반영)'!$F137*100)</f>
        <v/>
      </c>
      <c r="AX137" t="str">
        <f>IF(OR('Calc_오픈정렬(시즌미반영)'!$F137="",'Calc_오픈정렬(시즌미반영)'!AX137=""),"",'Calc_오픈정렬(시즌미반영)'!AX137/'Calc_오픈정렬(시즌미반영)'!$F137*100)</f>
        <v/>
      </c>
      <c r="AY137" t="str">
        <f>IF(OR('Calc_오픈정렬(시즌미반영)'!$F137="",'Calc_오픈정렬(시즌미반영)'!AY137=""),"",'Calc_오픈정렬(시즌미반영)'!AY137/'Calc_오픈정렬(시즌미반영)'!$F137*100)</f>
        <v/>
      </c>
      <c r="AZ137" t="str">
        <f>IF(OR('Calc_오픈정렬(시즌미반영)'!$F137="",'Calc_오픈정렬(시즌미반영)'!AZ137=""),"",'Calc_오픈정렬(시즌미반영)'!AZ137/'Calc_오픈정렬(시즌미반영)'!$F137*100)</f>
        <v/>
      </c>
      <c r="BA137" t="str">
        <f>IF(OR('Calc_오픈정렬(시즌미반영)'!$F137="",'Calc_오픈정렬(시즌미반영)'!BA137=""),"",'Calc_오픈정렬(시즌미반영)'!BA137/'Calc_오픈정렬(시즌미반영)'!$F137*100)</f>
        <v/>
      </c>
      <c r="BB137" t="str">
        <f>IF(OR('Calc_오픈정렬(시즌미반영)'!$F137="",'Calc_오픈정렬(시즌미반영)'!BB137=""),"",'Calc_오픈정렬(시즌미반영)'!BB137/'Calc_오픈정렬(시즌미반영)'!$F137*100)</f>
        <v/>
      </c>
      <c r="BC137" t="str">
        <f>IF(OR('Calc_오픈정렬(시즌미반영)'!$F137="",'Calc_오픈정렬(시즌미반영)'!BC137=""),"",'Calc_오픈정렬(시즌미반영)'!BC137/'Calc_오픈정렬(시즌미반영)'!$F137*100)</f>
        <v/>
      </c>
      <c r="BD137" t="str">
        <f>IF(OR('Calc_오픈정렬(시즌미반영)'!$F137="",'Calc_오픈정렬(시즌미반영)'!BD137=""),"",'Calc_오픈정렬(시즌미반영)'!BD137/'Calc_오픈정렬(시즌미반영)'!$F137*100)</f>
        <v/>
      </c>
      <c r="BE137" t="str">
        <f>IF(OR('Calc_오픈정렬(시즌미반영)'!$F137="",'Calc_오픈정렬(시즌미반영)'!BE137=""),"",'Calc_오픈정렬(시즌미반영)'!BE137/'Calc_오픈정렬(시즌미반영)'!$F137*100)</f>
        <v/>
      </c>
      <c r="BF137" t="str">
        <f>IF(OR('Calc_오픈정렬(시즌미반영)'!$F137="",'Calc_오픈정렬(시즌미반영)'!BF137=""),"",'Calc_오픈정렬(시즌미반영)'!BF137/'Calc_오픈정렬(시즌미반영)'!$F137*100)</f>
        <v/>
      </c>
      <c r="BG137" t="str">
        <f>IF(OR('Calc_오픈정렬(시즌미반영)'!$F137="",'Calc_오픈정렬(시즌미반영)'!BG137=""),"",'Calc_오픈정렬(시즌미반영)'!BG137/'Calc_오픈정렬(시즌미반영)'!$F137*100)</f>
        <v/>
      </c>
      <c r="BH137" t="str">
        <f>IF(OR('Calc_오픈정렬(시즌미반영)'!$F137="",'Calc_오픈정렬(시즌미반영)'!BH137=""),"",'Calc_오픈정렬(시즌미반영)'!BH137/'Calc_오픈정렬(시즌미반영)'!$F137*100)</f>
        <v/>
      </c>
      <c r="BI137" t="str">
        <f>IF(OR('Calc_오픈정렬(시즌미반영)'!$F137="",'Calc_오픈정렬(시즌미반영)'!BI137=""),"",'Calc_오픈정렬(시즌미반영)'!BI137/'Calc_오픈정렬(시즌미반영)'!$F137*100)</f>
        <v/>
      </c>
      <c r="BJ137" t="str">
        <f>IF(OR('Calc_오픈정렬(시즌미반영)'!$F137="",'Calc_오픈정렬(시즌미반영)'!BJ137=""),"",'Calc_오픈정렬(시즌미반영)'!BJ137/'Calc_오픈정렬(시즌미반영)'!$F137*100)</f>
        <v/>
      </c>
      <c r="BK137" t="str">
        <f>IF(OR('Calc_오픈정렬(시즌미반영)'!$F137="",'Calc_오픈정렬(시즌미반영)'!BK137=""),"",'Calc_오픈정렬(시즌미반영)'!BK137/'Calc_오픈정렬(시즌미반영)'!$F137*100)</f>
        <v/>
      </c>
      <c r="BL137" t="str">
        <f>IF(OR('Calc_오픈정렬(시즌미반영)'!$F137="",'Calc_오픈정렬(시즌미반영)'!BL137=""),"",'Calc_오픈정렬(시즌미반영)'!BL137/'Calc_오픈정렬(시즌미반영)'!$F137*100)</f>
        <v/>
      </c>
      <c r="BM137" t="str">
        <f>IF(OR('Calc_오픈정렬(시즌미반영)'!$F137="",'Calc_오픈정렬(시즌미반영)'!BM137=""),"",'Calc_오픈정렬(시즌미반영)'!BM137/'Calc_오픈정렬(시즌미반영)'!$F137*100)</f>
        <v/>
      </c>
      <c r="BN137" t="str">
        <f>IF(OR('Calc_오픈정렬(시즌미반영)'!$F137="",'Calc_오픈정렬(시즌미반영)'!BN137=""),"",'Calc_오픈정렬(시즌미반영)'!BN137/'Calc_오픈정렬(시즌미반영)'!$F137*100)</f>
        <v/>
      </c>
    </row>
    <row r="138" spans="1:66" x14ac:dyDescent="0.3">
      <c r="A138" t="str">
        <f>'Calc_오픈정렬(시즌미반영)'!A138</f>
        <v>(1129) #간석오거리점</v>
      </c>
      <c r="B138" t="str">
        <f>'Calc_오픈정렬(시즌미반영)'!B138</f>
        <v>150-1</v>
      </c>
      <c r="C138">
        <f>'Calc_오픈정렬(시즌미반영)'!C138</f>
        <v>1</v>
      </c>
      <c r="D138" t="str">
        <f>'Calc_오픈정렬(시즌미반영)'!D138</f>
        <v>1</v>
      </c>
      <c r="E138" s="1">
        <f>'Calc_오픈정렬(시즌미반영)'!E138</f>
        <v>45901</v>
      </c>
      <c r="F138">
        <f>'Calc_오픈정렬(시즌미반영)'!F138</f>
        <v>6971511.666666667</v>
      </c>
      <c r="G138">
        <f>IF(OR('Calc_오픈정렬(시즌미반영)'!$F138="",'Calc_오픈정렬(시즌미반영)'!G138=""),"",'Calc_오픈정렬(시즌미반영)'!G138/'Calc_오픈정렬(시즌미반영)'!$F138*100)</f>
        <v>77.384221069222903</v>
      </c>
      <c r="H138">
        <f>IF(OR('Calc_오픈정렬(시즌미반영)'!$F138="",'Calc_오픈정렬(시즌미반영)'!H138=""),"",'Calc_오픈정렬(시즌미반영)'!H138/'Calc_오픈정렬(시즌미반영)'!$F138*100)</f>
        <v>112.85099094959557</v>
      </c>
      <c r="I138">
        <f>IF(OR('Calc_오픈정렬(시즌미반영)'!$F138="",'Calc_오픈정렬(시즌미반영)'!I138=""),"",'Calc_오픈정렬(시즌미반영)'!I138/'Calc_오픈정렬(시즌미반영)'!$F138*100)</f>
        <v>105.39263722573797</v>
      </c>
      <c r="J138">
        <f>IF(OR('Calc_오픈정렬(시즌미반영)'!$F138="",'Calc_오픈정렬(시즌미반영)'!J138=""),"",'Calc_오픈정렬(시즌미반영)'!J138/'Calc_오픈정렬(시즌미반영)'!$F138*100)</f>
        <v>101.82354042296421</v>
      </c>
      <c r="K138">
        <f>IF(OR('Calc_오픈정렬(시즌미반영)'!$F138="",'Calc_오픈정렬(시즌미반영)'!K138=""),"",'Calc_오픈정렬(시즌미반영)'!K138/'Calc_오픈정렬(시즌미반영)'!$F138*100)</f>
        <v>97.375150822143539</v>
      </c>
      <c r="L138">
        <f>IF(OR('Calc_오픈정렬(시즌미반영)'!$F138="",'Calc_오픈정렬(시즌미반영)'!L138=""),"",'Calc_오픈정렬(시즌미반영)'!L138/'Calc_오픈정렬(시즌미반영)'!$F138*100)</f>
        <v>91.57110115046784</v>
      </c>
      <c r="M138">
        <f>IF(OR('Calc_오픈정렬(시즌미반영)'!$F138="",'Calc_오픈정렬(시즌미반영)'!M138=""),"",'Calc_오픈정렬(시즌미반영)'!M138/'Calc_오픈정렬(시즌미반영)'!$F138*100)</f>
        <v>99.373713066056695</v>
      </c>
      <c r="N138">
        <f>IF(OR('Calc_오픈정렬(시즌미반영)'!$F138="",'Calc_오픈정렬(시즌미반영)'!N138=""),"",'Calc_오픈정렬(시즌미반영)'!N138/'Calc_오픈정렬(시즌미반영)'!$F138*100)</f>
        <v>96.834808902038688</v>
      </c>
      <c r="O138">
        <f>IF(OR('Calc_오픈정렬(시즌미반영)'!$F138="",'Calc_오픈정렬(시즌미반영)'!O138=""),"",'Calc_오픈정렬(시즌미반영)'!O138/'Calc_오픈정렬(시즌미반영)'!$F138*100)</f>
        <v>113.021685636329</v>
      </c>
      <c r="P138">
        <f>IF(OR('Calc_오픈정렬(시즌미반영)'!$F138="",'Calc_오픈정렬(시즌미반영)'!P138=""),"",'Calc_오픈정렬(시즌미반영)'!P138/'Calc_오픈정렬(시즌미반영)'!$F138*100)</f>
        <v>100.40017624106872</v>
      </c>
      <c r="Q138" t="str">
        <f>IF(OR('Calc_오픈정렬(시즌미반영)'!$F138="",'Calc_오픈정렬(시즌미반영)'!Q138=""),"",'Calc_오픈정렬(시즌미반영)'!Q138/'Calc_오픈정렬(시즌미반영)'!$F138*100)</f>
        <v/>
      </c>
      <c r="R138" t="str">
        <f>IF(OR('Calc_오픈정렬(시즌미반영)'!$F138="",'Calc_오픈정렬(시즌미반영)'!R138=""),"",'Calc_오픈정렬(시즌미반영)'!R138/'Calc_오픈정렬(시즌미반영)'!$F138*100)</f>
        <v/>
      </c>
      <c r="S138" t="str">
        <f>IF(OR('Calc_오픈정렬(시즌미반영)'!$F138="",'Calc_오픈정렬(시즌미반영)'!S138=""),"",'Calc_오픈정렬(시즌미반영)'!S138/'Calc_오픈정렬(시즌미반영)'!$F138*100)</f>
        <v/>
      </c>
      <c r="T138" t="str">
        <f>IF(OR('Calc_오픈정렬(시즌미반영)'!$F138="",'Calc_오픈정렬(시즌미반영)'!T138=""),"",'Calc_오픈정렬(시즌미반영)'!T138/'Calc_오픈정렬(시즌미반영)'!$F138*100)</f>
        <v/>
      </c>
      <c r="U138" t="str">
        <f>IF(OR('Calc_오픈정렬(시즌미반영)'!$F138="",'Calc_오픈정렬(시즌미반영)'!U138=""),"",'Calc_오픈정렬(시즌미반영)'!U138/'Calc_오픈정렬(시즌미반영)'!$F138*100)</f>
        <v/>
      </c>
      <c r="V138" t="str">
        <f>IF(OR('Calc_오픈정렬(시즌미반영)'!$F138="",'Calc_오픈정렬(시즌미반영)'!V138=""),"",'Calc_오픈정렬(시즌미반영)'!V138/'Calc_오픈정렬(시즌미반영)'!$F138*100)</f>
        <v/>
      </c>
      <c r="W138" t="str">
        <f>IF(OR('Calc_오픈정렬(시즌미반영)'!$F138="",'Calc_오픈정렬(시즌미반영)'!W138=""),"",'Calc_오픈정렬(시즌미반영)'!W138/'Calc_오픈정렬(시즌미반영)'!$F138*100)</f>
        <v/>
      </c>
      <c r="X138" t="str">
        <f>IF(OR('Calc_오픈정렬(시즌미반영)'!$F138="",'Calc_오픈정렬(시즌미반영)'!X138=""),"",'Calc_오픈정렬(시즌미반영)'!X138/'Calc_오픈정렬(시즌미반영)'!$F138*100)</f>
        <v/>
      </c>
      <c r="Y138" t="str">
        <f>IF(OR('Calc_오픈정렬(시즌미반영)'!$F138="",'Calc_오픈정렬(시즌미반영)'!Y138=""),"",'Calc_오픈정렬(시즌미반영)'!Y138/'Calc_오픈정렬(시즌미반영)'!$F138*100)</f>
        <v/>
      </c>
      <c r="Z138" t="str">
        <f>IF(OR('Calc_오픈정렬(시즌미반영)'!$F138="",'Calc_오픈정렬(시즌미반영)'!Z138=""),"",'Calc_오픈정렬(시즌미반영)'!Z138/'Calc_오픈정렬(시즌미반영)'!$F138*100)</f>
        <v/>
      </c>
      <c r="AA138" t="str">
        <f>IF(OR('Calc_오픈정렬(시즌미반영)'!$F138="",'Calc_오픈정렬(시즌미반영)'!AA138=""),"",'Calc_오픈정렬(시즌미반영)'!AA138/'Calc_오픈정렬(시즌미반영)'!$F138*100)</f>
        <v/>
      </c>
      <c r="AB138" t="str">
        <f>IF(OR('Calc_오픈정렬(시즌미반영)'!$F138="",'Calc_오픈정렬(시즌미반영)'!AB138=""),"",'Calc_오픈정렬(시즌미반영)'!AB138/'Calc_오픈정렬(시즌미반영)'!$F138*100)</f>
        <v/>
      </c>
      <c r="AC138" t="str">
        <f>IF(OR('Calc_오픈정렬(시즌미반영)'!$F138="",'Calc_오픈정렬(시즌미반영)'!AC138=""),"",'Calc_오픈정렬(시즌미반영)'!AC138/'Calc_오픈정렬(시즌미반영)'!$F138*100)</f>
        <v/>
      </c>
      <c r="AD138" t="str">
        <f>IF(OR('Calc_오픈정렬(시즌미반영)'!$F138="",'Calc_오픈정렬(시즌미반영)'!AD138=""),"",'Calc_오픈정렬(시즌미반영)'!AD138/'Calc_오픈정렬(시즌미반영)'!$F138*100)</f>
        <v/>
      </c>
      <c r="AE138" t="str">
        <f>IF(OR('Calc_오픈정렬(시즌미반영)'!$F138="",'Calc_오픈정렬(시즌미반영)'!AE138=""),"",'Calc_오픈정렬(시즌미반영)'!AE138/'Calc_오픈정렬(시즌미반영)'!$F138*100)</f>
        <v/>
      </c>
      <c r="AF138" t="str">
        <f>IF(OR('Calc_오픈정렬(시즌미반영)'!$F138="",'Calc_오픈정렬(시즌미반영)'!AF138=""),"",'Calc_오픈정렬(시즌미반영)'!AF138/'Calc_오픈정렬(시즌미반영)'!$F138*100)</f>
        <v/>
      </c>
      <c r="AG138" t="str">
        <f>IF(OR('Calc_오픈정렬(시즌미반영)'!$F138="",'Calc_오픈정렬(시즌미반영)'!AG138=""),"",'Calc_오픈정렬(시즌미반영)'!AG138/'Calc_오픈정렬(시즌미반영)'!$F138*100)</f>
        <v/>
      </c>
      <c r="AH138" t="str">
        <f>IF(OR('Calc_오픈정렬(시즌미반영)'!$F138="",'Calc_오픈정렬(시즌미반영)'!AH138=""),"",'Calc_오픈정렬(시즌미반영)'!AH138/'Calc_오픈정렬(시즌미반영)'!$F138*100)</f>
        <v/>
      </c>
      <c r="AI138" t="str">
        <f>IF(OR('Calc_오픈정렬(시즌미반영)'!$F138="",'Calc_오픈정렬(시즌미반영)'!AI138=""),"",'Calc_오픈정렬(시즌미반영)'!AI138/'Calc_오픈정렬(시즌미반영)'!$F138*100)</f>
        <v/>
      </c>
      <c r="AJ138" t="str">
        <f>IF(OR('Calc_오픈정렬(시즌미반영)'!$F138="",'Calc_오픈정렬(시즌미반영)'!AJ138=""),"",'Calc_오픈정렬(시즌미반영)'!AJ138/'Calc_오픈정렬(시즌미반영)'!$F138*100)</f>
        <v/>
      </c>
      <c r="AK138" t="str">
        <f>IF(OR('Calc_오픈정렬(시즌미반영)'!$F138="",'Calc_오픈정렬(시즌미반영)'!AK138=""),"",'Calc_오픈정렬(시즌미반영)'!AK138/'Calc_오픈정렬(시즌미반영)'!$F138*100)</f>
        <v/>
      </c>
      <c r="AL138" t="str">
        <f>IF(OR('Calc_오픈정렬(시즌미반영)'!$F138="",'Calc_오픈정렬(시즌미반영)'!AL138=""),"",'Calc_오픈정렬(시즌미반영)'!AL138/'Calc_오픈정렬(시즌미반영)'!$F138*100)</f>
        <v/>
      </c>
      <c r="AM138" t="str">
        <f>IF(OR('Calc_오픈정렬(시즌미반영)'!$F138="",'Calc_오픈정렬(시즌미반영)'!AM138=""),"",'Calc_오픈정렬(시즌미반영)'!AM138/'Calc_오픈정렬(시즌미반영)'!$F138*100)</f>
        <v/>
      </c>
      <c r="AN138" t="str">
        <f>IF(OR('Calc_오픈정렬(시즌미반영)'!$F138="",'Calc_오픈정렬(시즌미반영)'!AN138=""),"",'Calc_오픈정렬(시즌미반영)'!AN138/'Calc_오픈정렬(시즌미반영)'!$F138*100)</f>
        <v/>
      </c>
      <c r="AO138" t="str">
        <f>IF(OR('Calc_오픈정렬(시즌미반영)'!$F138="",'Calc_오픈정렬(시즌미반영)'!AO138=""),"",'Calc_오픈정렬(시즌미반영)'!AO138/'Calc_오픈정렬(시즌미반영)'!$F138*100)</f>
        <v/>
      </c>
      <c r="AP138" t="str">
        <f>IF(OR('Calc_오픈정렬(시즌미반영)'!$F138="",'Calc_오픈정렬(시즌미반영)'!AP138=""),"",'Calc_오픈정렬(시즌미반영)'!AP138/'Calc_오픈정렬(시즌미반영)'!$F138*100)</f>
        <v/>
      </c>
      <c r="AQ138" t="str">
        <f>IF(OR('Calc_오픈정렬(시즌미반영)'!$F138="",'Calc_오픈정렬(시즌미반영)'!AQ138=""),"",'Calc_오픈정렬(시즌미반영)'!AQ138/'Calc_오픈정렬(시즌미반영)'!$F138*100)</f>
        <v/>
      </c>
      <c r="AR138" t="str">
        <f>IF(OR('Calc_오픈정렬(시즌미반영)'!$F138="",'Calc_오픈정렬(시즌미반영)'!AR138=""),"",'Calc_오픈정렬(시즌미반영)'!AR138/'Calc_오픈정렬(시즌미반영)'!$F138*100)</f>
        <v/>
      </c>
      <c r="AS138" t="str">
        <f>IF(OR('Calc_오픈정렬(시즌미반영)'!$F138="",'Calc_오픈정렬(시즌미반영)'!AS138=""),"",'Calc_오픈정렬(시즌미반영)'!AS138/'Calc_오픈정렬(시즌미반영)'!$F138*100)</f>
        <v/>
      </c>
      <c r="AT138" t="str">
        <f>IF(OR('Calc_오픈정렬(시즌미반영)'!$F138="",'Calc_오픈정렬(시즌미반영)'!AT138=""),"",'Calc_오픈정렬(시즌미반영)'!AT138/'Calc_오픈정렬(시즌미반영)'!$F138*100)</f>
        <v/>
      </c>
      <c r="AU138" t="str">
        <f>IF(OR('Calc_오픈정렬(시즌미반영)'!$F138="",'Calc_오픈정렬(시즌미반영)'!AU138=""),"",'Calc_오픈정렬(시즌미반영)'!AU138/'Calc_오픈정렬(시즌미반영)'!$F138*100)</f>
        <v/>
      </c>
      <c r="AV138" t="str">
        <f>IF(OR('Calc_오픈정렬(시즌미반영)'!$F138="",'Calc_오픈정렬(시즌미반영)'!AV138=""),"",'Calc_오픈정렬(시즌미반영)'!AV138/'Calc_오픈정렬(시즌미반영)'!$F138*100)</f>
        <v/>
      </c>
      <c r="AW138" t="str">
        <f>IF(OR('Calc_오픈정렬(시즌미반영)'!$F138="",'Calc_오픈정렬(시즌미반영)'!AW138=""),"",'Calc_오픈정렬(시즌미반영)'!AW138/'Calc_오픈정렬(시즌미반영)'!$F138*100)</f>
        <v/>
      </c>
      <c r="AX138" t="str">
        <f>IF(OR('Calc_오픈정렬(시즌미반영)'!$F138="",'Calc_오픈정렬(시즌미반영)'!AX138=""),"",'Calc_오픈정렬(시즌미반영)'!AX138/'Calc_오픈정렬(시즌미반영)'!$F138*100)</f>
        <v/>
      </c>
      <c r="AY138" t="str">
        <f>IF(OR('Calc_오픈정렬(시즌미반영)'!$F138="",'Calc_오픈정렬(시즌미반영)'!AY138=""),"",'Calc_오픈정렬(시즌미반영)'!AY138/'Calc_오픈정렬(시즌미반영)'!$F138*100)</f>
        <v/>
      </c>
      <c r="AZ138" t="str">
        <f>IF(OR('Calc_오픈정렬(시즌미반영)'!$F138="",'Calc_오픈정렬(시즌미반영)'!AZ138=""),"",'Calc_오픈정렬(시즌미반영)'!AZ138/'Calc_오픈정렬(시즌미반영)'!$F138*100)</f>
        <v/>
      </c>
      <c r="BA138" t="str">
        <f>IF(OR('Calc_오픈정렬(시즌미반영)'!$F138="",'Calc_오픈정렬(시즌미반영)'!BA138=""),"",'Calc_오픈정렬(시즌미반영)'!BA138/'Calc_오픈정렬(시즌미반영)'!$F138*100)</f>
        <v/>
      </c>
      <c r="BB138" t="str">
        <f>IF(OR('Calc_오픈정렬(시즌미반영)'!$F138="",'Calc_오픈정렬(시즌미반영)'!BB138=""),"",'Calc_오픈정렬(시즌미반영)'!BB138/'Calc_오픈정렬(시즌미반영)'!$F138*100)</f>
        <v/>
      </c>
      <c r="BC138" t="str">
        <f>IF(OR('Calc_오픈정렬(시즌미반영)'!$F138="",'Calc_오픈정렬(시즌미반영)'!BC138=""),"",'Calc_오픈정렬(시즌미반영)'!BC138/'Calc_오픈정렬(시즌미반영)'!$F138*100)</f>
        <v/>
      </c>
      <c r="BD138" t="str">
        <f>IF(OR('Calc_오픈정렬(시즌미반영)'!$F138="",'Calc_오픈정렬(시즌미반영)'!BD138=""),"",'Calc_오픈정렬(시즌미반영)'!BD138/'Calc_오픈정렬(시즌미반영)'!$F138*100)</f>
        <v/>
      </c>
      <c r="BE138" t="str">
        <f>IF(OR('Calc_오픈정렬(시즌미반영)'!$F138="",'Calc_오픈정렬(시즌미반영)'!BE138=""),"",'Calc_오픈정렬(시즌미반영)'!BE138/'Calc_오픈정렬(시즌미반영)'!$F138*100)</f>
        <v/>
      </c>
      <c r="BF138" t="str">
        <f>IF(OR('Calc_오픈정렬(시즌미반영)'!$F138="",'Calc_오픈정렬(시즌미반영)'!BF138=""),"",'Calc_오픈정렬(시즌미반영)'!BF138/'Calc_오픈정렬(시즌미반영)'!$F138*100)</f>
        <v/>
      </c>
      <c r="BG138" t="str">
        <f>IF(OR('Calc_오픈정렬(시즌미반영)'!$F138="",'Calc_오픈정렬(시즌미반영)'!BG138=""),"",'Calc_오픈정렬(시즌미반영)'!BG138/'Calc_오픈정렬(시즌미반영)'!$F138*100)</f>
        <v/>
      </c>
      <c r="BH138" t="str">
        <f>IF(OR('Calc_오픈정렬(시즌미반영)'!$F138="",'Calc_오픈정렬(시즌미반영)'!BH138=""),"",'Calc_오픈정렬(시즌미반영)'!BH138/'Calc_오픈정렬(시즌미반영)'!$F138*100)</f>
        <v/>
      </c>
      <c r="BI138" t="str">
        <f>IF(OR('Calc_오픈정렬(시즌미반영)'!$F138="",'Calc_오픈정렬(시즌미반영)'!BI138=""),"",'Calc_오픈정렬(시즌미반영)'!BI138/'Calc_오픈정렬(시즌미반영)'!$F138*100)</f>
        <v/>
      </c>
      <c r="BJ138" t="str">
        <f>IF(OR('Calc_오픈정렬(시즌미반영)'!$F138="",'Calc_오픈정렬(시즌미반영)'!BJ138=""),"",'Calc_오픈정렬(시즌미반영)'!BJ138/'Calc_오픈정렬(시즌미반영)'!$F138*100)</f>
        <v/>
      </c>
      <c r="BK138" t="str">
        <f>IF(OR('Calc_오픈정렬(시즌미반영)'!$F138="",'Calc_오픈정렬(시즌미반영)'!BK138=""),"",'Calc_오픈정렬(시즌미반영)'!BK138/'Calc_오픈정렬(시즌미반영)'!$F138*100)</f>
        <v/>
      </c>
      <c r="BL138" t="str">
        <f>IF(OR('Calc_오픈정렬(시즌미반영)'!$F138="",'Calc_오픈정렬(시즌미반영)'!BL138=""),"",'Calc_오픈정렬(시즌미반영)'!BL138/'Calc_오픈정렬(시즌미반영)'!$F138*100)</f>
        <v/>
      </c>
      <c r="BM138" t="str">
        <f>IF(OR('Calc_오픈정렬(시즌미반영)'!$F138="",'Calc_오픈정렬(시즌미반영)'!BM138=""),"",'Calc_오픈정렬(시즌미반영)'!BM138/'Calc_오픈정렬(시즌미반영)'!$F138*100)</f>
        <v/>
      </c>
      <c r="BN138" t="str">
        <f>IF(OR('Calc_오픈정렬(시즌미반영)'!$F138="",'Calc_오픈정렬(시즌미반영)'!BN138=""),"",'Calc_오픈정렬(시즌미반영)'!BN138/'Calc_오픈정렬(시즌미반영)'!$F138*100)</f>
        <v/>
      </c>
    </row>
    <row r="139" spans="1:66" x14ac:dyDescent="0.3">
      <c r="A139" t="str">
        <f>'Calc_오픈정렬(시즌미반영)'!A139</f>
        <v>(1130) #배재대정문점</v>
      </c>
      <c r="B139" t="str">
        <f>'Calc_오픈정렬(시즌미반영)'!B139</f>
        <v>150-1</v>
      </c>
      <c r="C139">
        <f>'Calc_오픈정렬(시즌미반영)'!C139</f>
        <v>1</v>
      </c>
      <c r="D139" t="str">
        <f>'Calc_오픈정렬(시즌미반영)'!D139</f>
        <v>1</v>
      </c>
      <c r="E139" s="1">
        <f>'Calc_오픈정렬(시즌미반영)'!E139</f>
        <v>45931</v>
      </c>
      <c r="F139">
        <f>'Calc_오픈정렬(시즌미반영)'!F139</f>
        <v>5244346.666666667</v>
      </c>
      <c r="G139">
        <f>IF(OR('Calc_오픈정렬(시즌미반영)'!$F139="",'Calc_오픈정렬(시즌미반영)'!G139=""),"",'Calc_오픈정렬(시즌미반영)'!G139/'Calc_오픈정렬(시즌미반영)'!$F139*100)</f>
        <v>84.243286739244283</v>
      </c>
      <c r="H139">
        <f>IF(OR('Calc_오픈정렬(시즌미반영)'!$F139="",'Calc_오픈정렬(시즌미반영)'!H139=""),"",'Calc_오픈정렬(시즌미반영)'!H139/'Calc_오픈정렬(시즌미반영)'!$F139*100)</f>
        <v>84.120487839603783</v>
      </c>
      <c r="I139">
        <f>IF(OR('Calc_오픈정렬(시즌미반영)'!$F139="",'Calc_오픈정렬(시즌미반영)'!I139=""),"",'Calc_오픈정렬(시즌미반영)'!I139/'Calc_오픈정렬(시즌미반영)'!$F139*100)</f>
        <v>87.277220422753643</v>
      </c>
      <c r="J139">
        <f>IF(OR('Calc_오픈정렬(시즌미반영)'!$F139="",'Calc_오픈정렬(시즌미반영)'!J139=""),"",'Calc_오픈정렬(시즌미반영)'!J139/'Calc_오픈정렬(시즌미반영)'!$F139*100)</f>
        <v>82.333801986138724</v>
      </c>
      <c r="K139">
        <f>IF(OR('Calc_오픈정렬(시즌미반영)'!$F139="",'Calc_오픈정렬(시즌미반영)'!K139=""),"",'Calc_오픈정렬(시즌미반영)'!K139/'Calc_오픈정렬(시즌미반영)'!$F139*100)</f>
        <v>99.335347777670421</v>
      </c>
      <c r="L139">
        <f>IF(OR('Calc_오픈정렬(시즌미반영)'!$F139="",'Calc_오픈정렬(시즌미반영)'!L139=""),"",'Calc_오픈정렬(시즌미반영)'!L139/'Calc_오픈정렬(시즌미반영)'!$F139*100)</f>
        <v>112.2353340486009</v>
      </c>
      <c r="M139">
        <f>IF(OR('Calc_오픈정렬(시즌미반영)'!$F139="",'Calc_오픈정렬(시즌미반영)'!M139=""),"",'Calc_오픈정렬(시즌미반영)'!M139/'Calc_오픈정렬(시즌미반영)'!$F139*100)</f>
        <v>102.14141704336861</v>
      </c>
      <c r="N139">
        <f>IF(OR('Calc_오픈정렬(시즌미반영)'!$F139="",'Calc_오픈정렬(시즌미반영)'!N139=""),"",'Calc_오픈정렬(시즌미반영)'!N139/'Calc_오픈정렬(시즌미반영)'!$F139*100)</f>
        <v>104.09647468003639</v>
      </c>
      <c r="O139">
        <f>IF(OR('Calc_오픈정렬(시즌미반영)'!$F139="",'Calc_오픈정렬(시즌미반영)'!O139=""),"",'Calc_오픈정렬(시즌미반영)'!O139/'Calc_오픈정렬(시즌미반영)'!$F139*100)</f>
        <v>99.857624464184923</v>
      </c>
      <c r="P139" t="str">
        <f>IF(OR('Calc_오픈정렬(시즌미반영)'!$F139="",'Calc_오픈정렬(시즌미반영)'!P139=""),"",'Calc_오픈정렬(시즌미반영)'!P139/'Calc_오픈정렬(시즌미반영)'!$F139*100)</f>
        <v/>
      </c>
      <c r="Q139" t="str">
        <f>IF(OR('Calc_오픈정렬(시즌미반영)'!$F139="",'Calc_오픈정렬(시즌미반영)'!Q139=""),"",'Calc_오픈정렬(시즌미반영)'!Q139/'Calc_오픈정렬(시즌미반영)'!$F139*100)</f>
        <v/>
      </c>
      <c r="R139" t="str">
        <f>IF(OR('Calc_오픈정렬(시즌미반영)'!$F139="",'Calc_오픈정렬(시즌미반영)'!R139=""),"",'Calc_오픈정렬(시즌미반영)'!R139/'Calc_오픈정렬(시즌미반영)'!$F139*100)</f>
        <v/>
      </c>
      <c r="S139" t="str">
        <f>IF(OR('Calc_오픈정렬(시즌미반영)'!$F139="",'Calc_오픈정렬(시즌미반영)'!S139=""),"",'Calc_오픈정렬(시즌미반영)'!S139/'Calc_오픈정렬(시즌미반영)'!$F139*100)</f>
        <v/>
      </c>
      <c r="T139" t="str">
        <f>IF(OR('Calc_오픈정렬(시즌미반영)'!$F139="",'Calc_오픈정렬(시즌미반영)'!T139=""),"",'Calc_오픈정렬(시즌미반영)'!T139/'Calc_오픈정렬(시즌미반영)'!$F139*100)</f>
        <v/>
      </c>
      <c r="U139" t="str">
        <f>IF(OR('Calc_오픈정렬(시즌미반영)'!$F139="",'Calc_오픈정렬(시즌미반영)'!U139=""),"",'Calc_오픈정렬(시즌미반영)'!U139/'Calc_오픈정렬(시즌미반영)'!$F139*100)</f>
        <v/>
      </c>
      <c r="V139" t="str">
        <f>IF(OR('Calc_오픈정렬(시즌미반영)'!$F139="",'Calc_오픈정렬(시즌미반영)'!V139=""),"",'Calc_오픈정렬(시즌미반영)'!V139/'Calc_오픈정렬(시즌미반영)'!$F139*100)</f>
        <v/>
      </c>
      <c r="W139" t="str">
        <f>IF(OR('Calc_오픈정렬(시즌미반영)'!$F139="",'Calc_오픈정렬(시즌미반영)'!W139=""),"",'Calc_오픈정렬(시즌미반영)'!W139/'Calc_오픈정렬(시즌미반영)'!$F139*100)</f>
        <v/>
      </c>
      <c r="X139" t="str">
        <f>IF(OR('Calc_오픈정렬(시즌미반영)'!$F139="",'Calc_오픈정렬(시즌미반영)'!X139=""),"",'Calc_오픈정렬(시즌미반영)'!X139/'Calc_오픈정렬(시즌미반영)'!$F139*100)</f>
        <v/>
      </c>
      <c r="Y139" t="str">
        <f>IF(OR('Calc_오픈정렬(시즌미반영)'!$F139="",'Calc_오픈정렬(시즌미반영)'!Y139=""),"",'Calc_오픈정렬(시즌미반영)'!Y139/'Calc_오픈정렬(시즌미반영)'!$F139*100)</f>
        <v/>
      </c>
      <c r="Z139" t="str">
        <f>IF(OR('Calc_오픈정렬(시즌미반영)'!$F139="",'Calc_오픈정렬(시즌미반영)'!Z139=""),"",'Calc_오픈정렬(시즌미반영)'!Z139/'Calc_오픈정렬(시즌미반영)'!$F139*100)</f>
        <v/>
      </c>
      <c r="AA139" t="str">
        <f>IF(OR('Calc_오픈정렬(시즌미반영)'!$F139="",'Calc_오픈정렬(시즌미반영)'!AA139=""),"",'Calc_오픈정렬(시즌미반영)'!AA139/'Calc_오픈정렬(시즌미반영)'!$F139*100)</f>
        <v/>
      </c>
      <c r="AB139" t="str">
        <f>IF(OR('Calc_오픈정렬(시즌미반영)'!$F139="",'Calc_오픈정렬(시즌미반영)'!AB139=""),"",'Calc_오픈정렬(시즌미반영)'!AB139/'Calc_오픈정렬(시즌미반영)'!$F139*100)</f>
        <v/>
      </c>
      <c r="AC139" t="str">
        <f>IF(OR('Calc_오픈정렬(시즌미반영)'!$F139="",'Calc_오픈정렬(시즌미반영)'!AC139=""),"",'Calc_오픈정렬(시즌미반영)'!AC139/'Calc_오픈정렬(시즌미반영)'!$F139*100)</f>
        <v/>
      </c>
      <c r="AD139" t="str">
        <f>IF(OR('Calc_오픈정렬(시즌미반영)'!$F139="",'Calc_오픈정렬(시즌미반영)'!AD139=""),"",'Calc_오픈정렬(시즌미반영)'!AD139/'Calc_오픈정렬(시즌미반영)'!$F139*100)</f>
        <v/>
      </c>
      <c r="AE139" t="str">
        <f>IF(OR('Calc_오픈정렬(시즌미반영)'!$F139="",'Calc_오픈정렬(시즌미반영)'!AE139=""),"",'Calc_오픈정렬(시즌미반영)'!AE139/'Calc_오픈정렬(시즌미반영)'!$F139*100)</f>
        <v/>
      </c>
      <c r="AF139" t="str">
        <f>IF(OR('Calc_오픈정렬(시즌미반영)'!$F139="",'Calc_오픈정렬(시즌미반영)'!AF139=""),"",'Calc_오픈정렬(시즌미반영)'!AF139/'Calc_오픈정렬(시즌미반영)'!$F139*100)</f>
        <v/>
      </c>
      <c r="AG139" t="str">
        <f>IF(OR('Calc_오픈정렬(시즌미반영)'!$F139="",'Calc_오픈정렬(시즌미반영)'!AG139=""),"",'Calc_오픈정렬(시즌미반영)'!AG139/'Calc_오픈정렬(시즌미반영)'!$F139*100)</f>
        <v/>
      </c>
      <c r="AH139" t="str">
        <f>IF(OR('Calc_오픈정렬(시즌미반영)'!$F139="",'Calc_오픈정렬(시즌미반영)'!AH139=""),"",'Calc_오픈정렬(시즌미반영)'!AH139/'Calc_오픈정렬(시즌미반영)'!$F139*100)</f>
        <v/>
      </c>
      <c r="AI139" t="str">
        <f>IF(OR('Calc_오픈정렬(시즌미반영)'!$F139="",'Calc_오픈정렬(시즌미반영)'!AI139=""),"",'Calc_오픈정렬(시즌미반영)'!AI139/'Calc_오픈정렬(시즌미반영)'!$F139*100)</f>
        <v/>
      </c>
      <c r="AJ139" t="str">
        <f>IF(OR('Calc_오픈정렬(시즌미반영)'!$F139="",'Calc_오픈정렬(시즌미반영)'!AJ139=""),"",'Calc_오픈정렬(시즌미반영)'!AJ139/'Calc_오픈정렬(시즌미반영)'!$F139*100)</f>
        <v/>
      </c>
      <c r="AK139" t="str">
        <f>IF(OR('Calc_오픈정렬(시즌미반영)'!$F139="",'Calc_오픈정렬(시즌미반영)'!AK139=""),"",'Calc_오픈정렬(시즌미반영)'!AK139/'Calc_오픈정렬(시즌미반영)'!$F139*100)</f>
        <v/>
      </c>
      <c r="AL139" t="str">
        <f>IF(OR('Calc_오픈정렬(시즌미반영)'!$F139="",'Calc_오픈정렬(시즌미반영)'!AL139=""),"",'Calc_오픈정렬(시즌미반영)'!AL139/'Calc_오픈정렬(시즌미반영)'!$F139*100)</f>
        <v/>
      </c>
      <c r="AM139" t="str">
        <f>IF(OR('Calc_오픈정렬(시즌미반영)'!$F139="",'Calc_오픈정렬(시즌미반영)'!AM139=""),"",'Calc_오픈정렬(시즌미반영)'!AM139/'Calc_오픈정렬(시즌미반영)'!$F139*100)</f>
        <v/>
      </c>
      <c r="AN139" t="str">
        <f>IF(OR('Calc_오픈정렬(시즌미반영)'!$F139="",'Calc_오픈정렬(시즌미반영)'!AN139=""),"",'Calc_오픈정렬(시즌미반영)'!AN139/'Calc_오픈정렬(시즌미반영)'!$F139*100)</f>
        <v/>
      </c>
      <c r="AO139" t="str">
        <f>IF(OR('Calc_오픈정렬(시즌미반영)'!$F139="",'Calc_오픈정렬(시즌미반영)'!AO139=""),"",'Calc_오픈정렬(시즌미반영)'!AO139/'Calc_오픈정렬(시즌미반영)'!$F139*100)</f>
        <v/>
      </c>
      <c r="AP139" t="str">
        <f>IF(OR('Calc_오픈정렬(시즌미반영)'!$F139="",'Calc_오픈정렬(시즌미반영)'!AP139=""),"",'Calc_오픈정렬(시즌미반영)'!AP139/'Calc_오픈정렬(시즌미반영)'!$F139*100)</f>
        <v/>
      </c>
      <c r="AQ139" t="str">
        <f>IF(OR('Calc_오픈정렬(시즌미반영)'!$F139="",'Calc_오픈정렬(시즌미반영)'!AQ139=""),"",'Calc_오픈정렬(시즌미반영)'!AQ139/'Calc_오픈정렬(시즌미반영)'!$F139*100)</f>
        <v/>
      </c>
      <c r="AR139" t="str">
        <f>IF(OR('Calc_오픈정렬(시즌미반영)'!$F139="",'Calc_오픈정렬(시즌미반영)'!AR139=""),"",'Calc_오픈정렬(시즌미반영)'!AR139/'Calc_오픈정렬(시즌미반영)'!$F139*100)</f>
        <v/>
      </c>
      <c r="AS139" t="str">
        <f>IF(OR('Calc_오픈정렬(시즌미반영)'!$F139="",'Calc_오픈정렬(시즌미반영)'!AS139=""),"",'Calc_오픈정렬(시즌미반영)'!AS139/'Calc_오픈정렬(시즌미반영)'!$F139*100)</f>
        <v/>
      </c>
      <c r="AT139" t="str">
        <f>IF(OR('Calc_오픈정렬(시즌미반영)'!$F139="",'Calc_오픈정렬(시즌미반영)'!AT139=""),"",'Calc_오픈정렬(시즌미반영)'!AT139/'Calc_오픈정렬(시즌미반영)'!$F139*100)</f>
        <v/>
      </c>
      <c r="AU139" t="str">
        <f>IF(OR('Calc_오픈정렬(시즌미반영)'!$F139="",'Calc_오픈정렬(시즌미반영)'!AU139=""),"",'Calc_오픈정렬(시즌미반영)'!AU139/'Calc_오픈정렬(시즌미반영)'!$F139*100)</f>
        <v/>
      </c>
      <c r="AV139" t="str">
        <f>IF(OR('Calc_오픈정렬(시즌미반영)'!$F139="",'Calc_오픈정렬(시즌미반영)'!AV139=""),"",'Calc_오픈정렬(시즌미반영)'!AV139/'Calc_오픈정렬(시즌미반영)'!$F139*100)</f>
        <v/>
      </c>
      <c r="AW139" t="str">
        <f>IF(OR('Calc_오픈정렬(시즌미반영)'!$F139="",'Calc_오픈정렬(시즌미반영)'!AW139=""),"",'Calc_오픈정렬(시즌미반영)'!AW139/'Calc_오픈정렬(시즌미반영)'!$F139*100)</f>
        <v/>
      </c>
      <c r="AX139" t="str">
        <f>IF(OR('Calc_오픈정렬(시즌미반영)'!$F139="",'Calc_오픈정렬(시즌미반영)'!AX139=""),"",'Calc_오픈정렬(시즌미반영)'!AX139/'Calc_오픈정렬(시즌미반영)'!$F139*100)</f>
        <v/>
      </c>
      <c r="AY139" t="str">
        <f>IF(OR('Calc_오픈정렬(시즌미반영)'!$F139="",'Calc_오픈정렬(시즌미반영)'!AY139=""),"",'Calc_오픈정렬(시즌미반영)'!AY139/'Calc_오픈정렬(시즌미반영)'!$F139*100)</f>
        <v/>
      </c>
      <c r="AZ139" t="str">
        <f>IF(OR('Calc_오픈정렬(시즌미반영)'!$F139="",'Calc_오픈정렬(시즌미반영)'!AZ139=""),"",'Calc_오픈정렬(시즌미반영)'!AZ139/'Calc_오픈정렬(시즌미반영)'!$F139*100)</f>
        <v/>
      </c>
      <c r="BA139" t="str">
        <f>IF(OR('Calc_오픈정렬(시즌미반영)'!$F139="",'Calc_오픈정렬(시즌미반영)'!BA139=""),"",'Calc_오픈정렬(시즌미반영)'!BA139/'Calc_오픈정렬(시즌미반영)'!$F139*100)</f>
        <v/>
      </c>
      <c r="BB139" t="str">
        <f>IF(OR('Calc_오픈정렬(시즌미반영)'!$F139="",'Calc_오픈정렬(시즌미반영)'!BB139=""),"",'Calc_오픈정렬(시즌미반영)'!BB139/'Calc_오픈정렬(시즌미반영)'!$F139*100)</f>
        <v/>
      </c>
      <c r="BC139" t="str">
        <f>IF(OR('Calc_오픈정렬(시즌미반영)'!$F139="",'Calc_오픈정렬(시즌미반영)'!BC139=""),"",'Calc_오픈정렬(시즌미반영)'!BC139/'Calc_오픈정렬(시즌미반영)'!$F139*100)</f>
        <v/>
      </c>
      <c r="BD139" t="str">
        <f>IF(OR('Calc_오픈정렬(시즌미반영)'!$F139="",'Calc_오픈정렬(시즌미반영)'!BD139=""),"",'Calc_오픈정렬(시즌미반영)'!BD139/'Calc_오픈정렬(시즌미반영)'!$F139*100)</f>
        <v/>
      </c>
      <c r="BE139" t="str">
        <f>IF(OR('Calc_오픈정렬(시즌미반영)'!$F139="",'Calc_오픈정렬(시즌미반영)'!BE139=""),"",'Calc_오픈정렬(시즌미반영)'!BE139/'Calc_오픈정렬(시즌미반영)'!$F139*100)</f>
        <v/>
      </c>
      <c r="BF139" t="str">
        <f>IF(OR('Calc_오픈정렬(시즌미반영)'!$F139="",'Calc_오픈정렬(시즌미반영)'!BF139=""),"",'Calc_오픈정렬(시즌미반영)'!BF139/'Calc_오픈정렬(시즌미반영)'!$F139*100)</f>
        <v/>
      </c>
      <c r="BG139" t="str">
        <f>IF(OR('Calc_오픈정렬(시즌미반영)'!$F139="",'Calc_오픈정렬(시즌미반영)'!BG139=""),"",'Calc_오픈정렬(시즌미반영)'!BG139/'Calc_오픈정렬(시즌미반영)'!$F139*100)</f>
        <v/>
      </c>
      <c r="BH139" t="str">
        <f>IF(OR('Calc_오픈정렬(시즌미반영)'!$F139="",'Calc_오픈정렬(시즌미반영)'!BH139=""),"",'Calc_오픈정렬(시즌미반영)'!BH139/'Calc_오픈정렬(시즌미반영)'!$F139*100)</f>
        <v/>
      </c>
      <c r="BI139" t="str">
        <f>IF(OR('Calc_오픈정렬(시즌미반영)'!$F139="",'Calc_오픈정렬(시즌미반영)'!BI139=""),"",'Calc_오픈정렬(시즌미반영)'!BI139/'Calc_오픈정렬(시즌미반영)'!$F139*100)</f>
        <v/>
      </c>
      <c r="BJ139" t="str">
        <f>IF(OR('Calc_오픈정렬(시즌미반영)'!$F139="",'Calc_오픈정렬(시즌미반영)'!BJ139=""),"",'Calc_오픈정렬(시즌미반영)'!BJ139/'Calc_오픈정렬(시즌미반영)'!$F139*100)</f>
        <v/>
      </c>
      <c r="BK139" t="str">
        <f>IF(OR('Calc_오픈정렬(시즌미반영)'!$F139="",'Calc_오픈정렬(시즌미반영)'!BK139=""),"",'Calc_오픈정렬(시즌미반영)'!BK139/'Calc_오픈정렬(시즌미반영)'!$F139*100)</f>
        <v/>
      </c>
      <c r="BL139" t="str">
        <f>IF(OR('Calc_오픈정렬(시즌미반영)'!$F139="",'Calc_오픈정렬(시즌미반영)'!BL139=""),"",'Calc_오픈정렬(시즌미반영)'!BL139/'Calc_오픈정렬(시즌미반영)'!$F139*100)</f>
        <v/>
      </c>
      <c r="BM139" t="str">
        <f>IF(OR('Calc_오픈정렬(시즌미반영)'!$F139="",'Calc_오픈정렬(시즌미반영)'!BM139=""),"",'Calc_오픈정렬(시즌미반영)'!BM139/'Calc_오픈정렬(시즌미반영)'!$F139*100)</f>
        <v/>
      </c>
      <c r="BN139" t="str">
        <f>IF(OR('Calc_오픈정렬(시즌미반영)'!$F139="",'Calc_오픈정렬(시즌미반영)'!BN139=""),"",'Calc_오픈정렬(시즌미반영)'!BN139/'Calc_오픈정렬(시즌미반영)'!$F139*100)</f>
        <v/>
      </c>
    </row>
    <row r="140" spans="1:66" x14ac:dyDescent="0.3">
      <c r="A140" t="str">
        <f>'Calc_오픈정렬(시즌미반영)'!A140</f>
        <v>(1131) #대전백운초교점</v>
      </c>
      <c r="B140" t="str">
        <f>'Calc_오픈정렬(시즌미반영)'!B140</f>
        <v>150-0</v>
      </c>
      <c r="C140">
        <f>'Calc_오픈정렬(시즌미반영)'!C140</f>
        <v>0</v>
      </c>
      <c r="D140" t="str">
        <f>'Calc_오픈정렬(시즌미반영)'!D140</f>
        <v>0</v>
      </c>
      <c r="E140" s="1">
        <f>'Calc_오픈정렬(시즌미반영)'!E140</f>
        <v>45931</v>
      </c>
      <c r="F140">
        <f>'Calc_오픈정렬(시즌미반영)'!F140</f>
        <v>4643438.333333333</v>
      </c>
      <c r="G140">
        <f>IF(OR('Calc_오픈정렬(시즌미반영)'!$F140="",'Calc_오픈정렬(시즌미반영)'!G140=""),"",'Calc_오픈정렬(시즌미반영)'!G140/'Calc_오픈정렬(시즌미반영)'!$F140*100)</f>
        <v>81.329819174943282</v>
      </c>
      <c r="H140">
        <f>IF(OR('Calc_오픈정렬(시즌미반영)'!$F140="",'Calc_오픈정렬(시즌미반영)'!H140=""),"",'Calc_오픈정렬(시즌미반영)'!H140/'Calc_오픈정렬(시즌미반영)'!$F140*100)</f>
        <v>81.071820701829083</v>
      </c>
      <c r="I140">
        <f>IF(OR('Calc_오픈정렬(시즌미반영)'!$F140="",'Calc_오픈정렬(시즌미반영)'!I140=""),"",'Calc_오픈정렬(시즌미반영)'!I140/'Calc_오픈정렬(시즌미반영)'!$F140*100)</f>
        <v>92.160371104314592</v>
      </c>
      <c r="J140">
        <f>IF(OR('Calc_오픈정렬(시즌미반영)'!$F140="",'Calc_오픈정렬(시즌미반영)'!J140=""),"",'Calc_오픈정렬(시즌미반영)'!J140/'Calc_오픈정렬(시즌미반영)'!$F140*100)</f>
        <v>106.97288611205131</v>
      </c>
      <c r="K140">
        <f>IF(OR('Calc_오픈정렬(시즌미반영)'!$F140="",'Calc_오픈정렬(시즌미반영)'!K140=""),"",'Calc_오픈정렬(시즌미반영)'!K140/'Calc_오픈정렬(시즌미반영)'!$F140*100)</f>
        <v>94.947529901513363</v>
      </c>
      <c r="L140">
        <f>IF(OR('Calc_오픈정렬(시즌미반영)'!$F140="",'Calc_오픈정렬(시즌미반영)'!L140=""),"",'Calc_오픈정렬(시즌미반영)'!L140/'Calc_오픈정렬(시즌미반영)'!$F140*100)</f>
        <v>95.617292214856604</v>
      </c>
      <c r="M140">
        <f>IF(OR('Calc_오픈정렬(시즌미반영)'!$F140="",'Calc_오픈정렬(시즌미반영)'!M140=""),"",'Calc_오픈정렬(시즌미반영)'!M140/'Calc_오픈정렬(시즌미반영)'!$F140*100)</f>
        <v>93.045921789995418</v>
      </c>
      <c r="N140">
        <f>IF(OR('Calc_오픈정렬(시즌미반영)'!$F140="",'Calc_오픈정렬(시즌미반영)'!N140=""),"",'Calc_오픈정렬(시즌미반영)'!N140/'Calc_오픈정렬(시즌미반영)'!$F140*100)</f>
        <v>114.52957093935063</v>
      </c>
      <c r="O140">
        <f>IF(OR('Calc_오픈정렬(시즌미반영)'!$F140="",'Calc_오픈정렬(시즌미반영)'!O140=""),"",'Calc_오픈정렬(시즌미반영)'!O140/'Calc_오픈정렬(시즌미반영)'!$F140*100)</f>
        <v>94.886799042232724</v>
      </c>
      <c r="P140" t="str">
        <f>IF(OR('Calc_오픈정렬(시즌미반영)'!$F140="",'Calc_오픈정렬(시즌미반영)'!P140=""),"",'Calc_오픈정렬(시즌미반영)'!P140/'Calc_오픈정렬(시즌미반영)'!$F140*100)</f>
        <v/>
      </c>
      <c r="Q140" t="str">
        <f>IF(OR('Calc_오픈정렬(시즌미반영)'!$F140="",'Calc_오픈정렬(시즌미반영)'!Q140=""),"",'Calc_오픈정렬(시즌미반영)'!Q140/'Calc_오픈정렬(시즌미반영)'!$F140*100)</f>
        <v/>
      </c>
      <c r="R140" t="str">
        <f>IF(OR('Calc_오픈정렬(시즌미반영)'!$F140="",'Calc_오픈정렬(시즌미반영)'!R140=""),"",'Calc_오픈정렬(시즌미반영)'!R140/'Calc_오픈정렬(시즌미반영)'!$F140*100)</f>
        <v/>
      </c>
      <c r="S140" t="str">
        <f>IF(OR('Calc_오픈정렬(시즌미반영)'!$F140="",'Calc_오픈정렬(시즌미반영)'!S140=""),"",'Calc_오픈정렬(시즌미반영)'!S140/'Calc_오픈정렬(시즌미반영)'!$F140*100)</f>
        <v/>
      </c>
      <c r="T140" t="str">
        <f>IF(OR('Calc_오픈정렬(시즌미반영)'!$F140="",'Calc_오픈정렬(시즌미반영)'!T140=""),"",'Calc_오픈정렬(시즌미반영)'!T140/'Calc_오픈정렬(시즌미반영)'!$F140*100)</f>
        <v/>
      </c>
      <c r="U140" t="str">
        <f>IF(OR('Calc_오픈정렬(시즌미반영)'!$F140="",'Calc_오픈정렬(시즌미반영)'!U140=""),"",'Calc_오픈정렬(시즌미반영)'!U140/'Calc_오픈정렬(시즌미반영)'!$F140*100)</f>
        <v/>
      </c>
      <c r="V140" t="str">
        <f>IF(OR('Calc_오픈정렬(시즌미반영)'!$F140="",'Calc_오픈정렬(시즌미반영)'!V140=""),"",'Calc_오픈정렬(시즌미반영)'!V140/'Calc_오픈정렬(시즌미반영)'!$F140*100)</f>
        <v/>
      </c>
      <c r="W140" t="str">
        <f>IF(OR('Calc_오픈정렬(시즌미반영)'!$F140="",'Calc_오픈정렬(시즌미반영)'!W140=""),"",'Calc_오픈정렬(시즌미반영)'!W140/'Calc_오픈정렬(시즌미반영)'!$F140*100)</f>
        <v/>
      </c>
      <c r="X140" t="str">
        <f>IF(OR('Calc_오픈정렬(시즌미반영)'!$F140="",'Calc_오픈정렬(시즌미반영)'!X140=""),"",'Calc_오픈정렬(시즌미반영)'!X140/'Calc_오픈정렬(시즌미반영)'!$F140*100)</f>
        <v/>
      </c>
      <c r="Y140" t="str">
        <f>IF(OR('Calc_오픈정렬(시즌미반영)'!$F140="",'Calc_오픈정렬(시즌미반영)'!Y140=""),"",'Calc_오픈정렬(시즌미반영)'!Y140/'Calc_오픈정렬(시즌미반영)'!$F140*100)</f>
        <v/>
      </c>
      <c r="Z140" t="str">
        <f>IF(OR('Calc_오픈정렬(시즌미반영)'!$F140="",'Calc_오픈정렬(시즌미반영)'!Z140=""),"",'Calc_오픈정렬(시즌미반영)'!Z140/'Calc_오픈정렬(시즌미반영)'!$F140*100)</f>
        <v/>
      </c>
      <c r="AA140" t="str">
        <f>IF(OR('Calc_오픈정렬(시즌미반영)'!$F140="",'Calc_오픈정렬(시즌미반영)'!AA140=""),"",'Calc_오픈정렬(시즌미반영)'!AA140/'Calc_오픈정렬(시즌미반영)'!$F140*100)</f>
        <v/>
      </c>
      <c r="AB140" t="str">
        <f>IF(OR('Calc_오픈정렬(시즌미반영)'!$F140="",'Calc_오픈정렬(시즌미반영)'!AB140=""),"",'Calc_오픈정렬(시즌미반영)'!AB140/'Calc_오픈정렬(시즌미반영)'!$F140*100)</f>
        <v/>
      </c>
      <c r="AC140" t="str">
        <f>IF(OR('Calc_오픈정렬(시즌미반영)'!$F140="",'Calc_오픈정렬(시즌미반영)'!AC140=""),"",'Calc_오픈정렬(시즌미반영)'!AC140/'Calc_오픈정렬(시즌미반영)'!$F140*100)</f>
        <v/>
      </c>
      <c r="AD140" t="str">
        <f>IF(OR('Calc_오픈정렬(시즌미반영)'!$F140="",'Calc_오픈정렬(시즌미반영)'!AD140=""),"",'Calc_오픈정렬(시즌미반영)'!AD140/'Calc_오픈정렬(시즌미반영)'!$F140*100)</f>
        <v/>
      </c>
      <c r="AE140" t="str">
        <f>IF(OR('Calc_오픈정렬(시즌미반영)'!$F140="",'Calc_오픈정렬(시즌미반영)'!AE140=""),"",'Calc_오픈정렬(시즌미반영)'!AE140/'Calc_오픈정렬(시즌미반영)'!$F140*100)</f>
        <v/>
      </c>
      <c r="AF140" t="str">
        <f>IF(OR('Calc_오픈정렬(시즌미반영)'!$F140="",'Calc_오픈정렬(시즌미반영)'!AF140=""),"",'Calc_오픈정렬(시즌미반영)'!AF140/'Calc_오픈정렬(시즌미반영)'!$F140*100)</f>
        <v/>
      </c>
      <c r="AG140" t="str">
        <f>IF(OR('Calc_오픈정렬(시즌미반영)'!$F140="",'Calc_오픈정렬(시즌미반영)'!AG140=""),"",'Calc_오픈정렬(시즌미반영)'!AG140/'Calc_오픈정렬(시즌미반영)'!$F140*100)</f>
        <v/>
      </c>
      <c r="AH140" t="str">
        <f>IF(OR('Calc_오픈정렬(시즌미반영)'!$F140="",'Calc_오픈정렬(시즌미반영)'!AH140=""),"",'Calc_오픈정렬(시즌미반영)'!AH140/'Calc_오픈정렬(시즌미반영)'!$F140*100)</f>
        <v/>
      </c>
      <c r="AI140" t="str">
        <f>IF(OR('Calc_오픈정렬(시즌미반영)'!$F140="",'Calc_오픈정렬(시즌미반영)'!AI140=""),"",'Calc_오픈정렬(시즌미반영)'!AI140/'Calc_오픈정렬(시즌미반영)'!$F140*100)</f>
        <v/>
      </c>
      <c r="AJ140" t="str">
        <f>IF(OR('Calc_오픈정렬(시즌미반영)'!$F140="",'Calc_오픈정렬(시즌미반영)'!AJ140=""),"",'Calc_오픈정렬(시즌미반영)'!AJ140/'Calc_오픈정렬(시즌미반영)'!$F140*100)</f>
        <v/>
      </c>
      <c r="AK140" t="str">
        <f>IF(OR('Calc_오픈정렬(시즌미반영)'!$F140="",'Calc_오픈정렬(시즌미반영)'!AK140=""),"",'Calc_오픈정렬(시즌미반영)'!AK140/'Calc_오픈정렬(시즌미반영)'!$F140*100)</f>
        <v/>
      </c>
      <c r="AL140" t="str">
        <f>IF(OR('Calc_오픈정렬(시즌미반영)'!$F140="",'Calc_오픈정렬(시즌미반영)'!AL140=""),"",'Calc_오픈정렬(시즌미반영)'!AL140/'Calc_오픈정렬(시즌미반영)'!$F140*100)</f>
        <v/>
      </c>
      <c r="AM140" t="str">
        <f>IF(OR('Calc_오픈정렬(시즌미반영)'!$F140="",'Calc_오픈정렬(시즌미반영)'!AM140=""),"",'Calc_오픈정렬(시즌미반영)'!AM140/'Calc_오픈정렬(시즌미반영)'!$F140*100)</f>
        <v/>
      </c>
      <c r="AN140" t="str">
        <f>IF(OR('Calc_오픈정렬(시즌미반영)'!$F140="",'Calc_오픈정렬(시즌미반영)'!AN140=""),"",'Calc_오픈정렬(시즌미반영)'!AN140/'Calc_오픈정렬(시즌미반영)'!$F140*100)</f>
        <v/>
      </c>
      <c r="AO140" t="str">
        <f>IF(OR('Calc_오픈정렬(시즌미반영)'!$F140="",'Calc_오픈정렬(시즌미반영)'!AO140=""),"",'Calc_오픈정렬(시즌미반영)'!AO140/'Calc_오픈정렬(시즌미반영)'!$F140*100)</f>
        <v/>
      </c>
      <c r="AP140" t="str">
        <f>IF(OR('Calc_오픈정렬(시즌미반영)'!$F140="",'Calc_오픈정렬(시즌미반영)'!AP140=""),"",'Calc_오픈정렬(시즌미반영)'!AP140/'Calc_오픈정렬(시즌미반영)'!$F140*100)</f>
        <v/>
      </c>
      <c r="AQ140" t="str">
        <f>IF(OR('Calc_오픈정렬(시즌미반영)'!$F140="",'Calc_오픈정렬(시즌미반영)'!AQ140=""),"",'Calc_오픈정렬(시즌미반영)'!AQ140/'Calc_오픈정렬(시즌미반영)'!$F140*100)</f>
        <v/>
      </c>
      <c r="AR140" t="str">
        <f>IF(OR('Calc_오픈정렬(시즌미반영)'!$F140="",'Calc_오픈정렬(시즌미반영)'!AR140=""),"",'Calc_오픈정렬(시즌미반영)'!AR140/'Calc_오픈정렬(시즌미반영)'!$F140*100)</f>
        <v/>
      </c>
      <c r="AS140" t="str">
        <f>IF(OR('Calc_오픈정렬(시즌미반영)'!$F140="",'Calc_오픈정렬(시즌미반영)'!AS140=""),"",'Calc_오픈정렬(시즌미반영)'!AS140/'Calc_오픈정렬(시즌미반영)'!$F140*100)</f>
        <v/>
      </c>
      <c r="AT140" t="str">
        <f>IF(OR('Calc_오픈정렬(시즌미반영)'!$F140="",'Calc_오픈정렬(시즌미반영)'!AT140=""),"",'Calc_오픈정렬(시즌미반영)'!AT140/'Calc_오픈정렬(시즌미반영)'!$F140*100)</f>
        <v/>
      </c>
      <c r="AU140" t="str">
        <f>IF(OR('Calc_오픈정렬(시즌미반영)'!$F140="",'Calc_오픈정렬(시즌미반영)'!AU140=""),"",'Calc_오픈정렬(시즌미반영)'!AU140/'Calc_오픈정렬(시즌미반영)'!$F140*100)</f>
        <v/>
      </c>
      <c r="AV140" t="str">
        <f>IF(OR('Calc_오픈정렬(시즌미반영)'!$F140="",'Calc_오픈정렬(시즌미반영)'!AV140=""),"",'Calc_오픈정렬(시즌미반영)'!AV140/'Calc_오픈정렬(시즌미반영)'!$F140*100)</f>
        <v/>
      </c>
      <c r="AW140" t="str">
        <f>IF(OR('Calc_오픈정렬(시즌미반영)'!$F140="",'Calc_오픈정렬(시즌미반영)'!AW140=""),"",'Calc_오픈정렬(시즌미반영)'!AW140/'Calc_오픈정렬(시즌미반영)'!$F140*100)</f>
        <v/>
      </c>
      <c r="AX140" t="str">
        <f>IF(OR('Calc_오픈정렬(시즌미반영)'!$F140="",'Calc_오픈정렬(시즌미반영)'!AX140=""),"",'Calc_오픈정렬(시즌미반영)'!AX140/'Calc_오픈정렬(시즌미반영)'!$F140*100)</f>
        <v/>
      </c>
      <c r="AY140" t="str">
        <f>IF(OR('Calc_오픈정렬(시즌미반영)'!$F140="",'Calc_오픈정렬(시즌미반영)'!AY140=""),"",'Calc_오픈정렬(시즌미반영)'!AY140/'Calc_오픈정렬(시즌미반영)'!$F140*100)</f>
        <v/>
      </c>
      <c r="AZ140" t="str">
        <f>IF(OR('Calc_오픈정렬(시즌미반영)'!$F140="",'Calc_오픈정렬(시즌미반영)'!AZ140=""),"",'Calc_오픈정렬(시즌미반영)'!AZ140/'Calc_오픈정렬(시즌미반영)'!$F140*100)</f>
        <v/>
      </c>
      <c r="BA140" t="str">
        <f>IF(OR('Calc_오픈정렬(시즌미반영)'!$F140="",'Calc_오픈정렬(시즌미반영)'!BA140=""),"",'Calc_오픈정렬(시즌미반영)'!BA140/'Calc_오픈정렬(시즌미반영)'!$F140*100)</f>
        <v/>
      </c>
      <c r="BB140" t="str">
        <f>IF(OR('Calc_오픈정렬(시즌미반영)'!$F140="",'Calc_오픈정렬(시즌미반영)'!BB140=""),"",'Calc_오픈정렬(시즌미반영)'!BB140/'Calc_오픈정렬(시즌미반영)'!$F140*100)</f>
        <v/>
      </c>
      <c r="BC140" t="str">
        <f>IF(OR('Calc_오픈정렬(시즌미반영)'!$F140="",'Calc_오픈정렬(시즌미반영)'!BC140=""),"",'Calc_오픈정렬(시즌미반영)'!BC140/'Calc_오픈정렬(시즌미반영)'!$F140*100)</f>
        <v/>
      </c>
      <c r="BD140" t="str">
        <f>IF(OR('Calc_오픈정렬(시즌미반영)'!$F140="",'Calc_오픈정렬(시즌미반영)'!BD140=""),"",'Calc_오픈정렬(시즌미반영)'!BD140/'Calc_오픈정렬(시즌미반영)'!$F140*100)</f>
        <v/>
      </c>
      <c r="BE140" t="str">
        <f>IF(OR('Calc_오픈정렬(시즌미반영)'!$F140="",'Calc_오픈정렬(시즌미반영)'!BE140=""),"",'Calc_오픈정렬(시즌미반영)'!BE140/'Calc_오픈정렬(시즌미반영)'!$F140*100)</f>
        <v/>
      </c>
      <c r="BF140" t="str">
        <f>IF(OR('Calc_오픈정렬(시즌미반영)'!$F140="",'Calc_오픈정렬(시즌미반영)'!BF140=""),"",'Calc_오픈정렬(시즌미반영)'!BF140/'Calc_오픈정렬(시즌미반영)'!$F140*100)</f>
        <v/>
      </c>
      <c r="BG140" t="str">
        <f>IF(OR('Calc_오픈정렬(시즌미반영)'!$F140="",'Calc_오픈정렬(시즌미반영)'!BG140=""),"",'Calc_오픈정렬(시즌미반영)'!BG140/'Calc_오픈정렬(시즌미반영)'!$F140*100)</f>
        <v/>
      </c>
      <c r="BH140" t="str">
        <f>IF(OR('Calc_오픈정렬(시즌미반영)'!$F140="",'Calc_오픈정렬(시즌미반영)'!BH140=""),"",'Calc_오픈정렬(시즌미반영)'!BH140/'Calc_오픈정렬(시즌미반영)'!$F140*100)</f>
        <v/>
      </c>
      <c r="BI140" t="str">
        <f>IF(OR('Calc_오픈정렬(시즌미반영)'!$F140="",'Calc_오픈정렬(시즌미반영)'!BI140=""),"",'Calc_오픈정렬(시즌미반영)'!BI140/'Calc_오픈정렬(시즌미반영)'!$F140*100)</f>
        <v/>
      </c>
      <c r="BJ140" t="str">
        <f>IF(OR('Calc_오픈정렬(시즌미반영)'!$F140="",'Calc_오픈정렬(시즌미반영)'!BJ140=""),"",'Calc_오픈정렬(시즌미반영)'!BJ140/'Calc_오픈정렬(시즌미반영)'!$F140*100)</f>
        <v/>
      </c>
      <c r="BK140" t="str">
        <f>IF(OR('Calc_오픈정렬(시즌미반영)'!$F140="",'Calc_오픈정렬(시즌미반영)'!BK140=""),"",'Calc_오픈정렬(시즌미반영)'!BK140/'Calc_오픈정렬(시즌미반영)'!$F140*100)</f>
        <v/>
      </c>
      <c r="BL140" t="str">
        <f>IF(OR('Calc_오픈정렬(시즌미반영)'!$F140="",'Calc_오픈정렬(시즌미반영)'!BL140=""),"",'Calc_오픈정렬(시즌미반영)'!BL140/'Calc_오픈정렬(시즌미반영)'!$F140*100)</f>
        <v/>
      </c>
      <c r="BM140" t="str">
        <f>IF(OR('Calc_오픈정렬(시즌미반영)'!$F140="",'Calc_오픈정렬(시즌미반영)'!BM140=""),"",'Calc_오픈정렬(시즌미반영)'!BM140/'Calc_오픈정렬(시즌미반영)'!$F140*100)</f>
        <v/>
      </c>
      <c r="BN140" t="str">
        <f>IF(OR('Calc_오픈정렬(시즌미반영)'!$F140="",'Calc_오픈정렬(시즌미반영)'!BN140=""),"",'Calc_오픈정렬(시즌미반영)'!BN140/'Calc_오픈정렬(시즌미반영)'!$F140*100)</f>
        <v/>
      </c>
    </row>
    <row r="141" spans="1:66" x14ac:dyDescent="0.3">
      <c r="A141" t="str">
        <f>'Calc_오픈정렬(시즌미반영)'!A141</f>
        <v>(1132) #한남대정문점</v>
      </c>
      <c r="B141" t="str">
        <f>'Calc_오픈정렬(시즌미반영)'!B141</f>
        <v>150-2</v>
      </c>
      <c r="C141">
        <f>'Calc_오픈정렬(시즌미반영)'!C141</f>
        <v>2</v>
      </c>
      <c r="D141" t="str">
        <f>'Calc_오픈정렬(시즌미반영)'!D141</f>
        <v>2</v>
      </c>
      <c r="E141" s="1">
        <f>'Calc_오픈정렬(시즌미반영)'!E141</f>
        <v>45931</v>
      </c>
      <c r="F141">
        <f>'Calc_오픈정렬(시즌미반영)'!F141</f>
        <v>4857750</v>
      </c>
      <c r="G141">
        <f>IF(OR('Calc_오픈정렬(시즌미반영)'!$F141="",'Calc_오픈정렬(시즌미반영)'!G141=""),"",'Calc_오픈정렬(시즌미반영)'!G141/'Calc_오픈정렬(시즌미반영)'!$F141*100)</f>
        <v>78.710102413668878</v>
      </c>
      <c r="H141">
        <f>IF(OR('Calc_오픈정렬(시즌미반영)'!$F141="",'Calc_오픈정렬(시즌미반영)'!H141=""),"",'Calc_오픈정렬(시즌미반영)'!H141/'Calc_오픈정렬(시즌미반영)'!$F141*100)</f>
        <v>76.482116206062472</v>
      </c>
      <c r="I141">
        <f>IF(OR('Calc_오픈정렬(시즌미반영)'!$F141="",'Calc_오픈정렬(시즌미반영)'!I141=""),"",'Calc_오픈정렬(시즌미반영)'!I141/'Calc_오픈정렬(시즌미반영)'!$F141*100)</f>
        <v>74.546858113324063</v>
      </c>
      <c r="J141">
        <f>IF(OR('Calc_오픈정렬(시즌미반영)'!$F141="",'Calc_오픈정렬(시즌미반영)'!J141=""),"",'Calc_오픈정렬(시즌미반영)'!J141/'Calc_오픈정렬(시즌미반영)'!$F141*100)</f>
        <v>73.652411095671866</v>
      </c>
      <c r="K141">
        <f>IF(OR('Calc_오픈정렬(시즌미반영)'!$F141="",'Calc_오픈정렬(시즌미반영)'!K141=""),"",'Calc_오픈정렬(시즌미반영)'!K141/'Calc_오픈정렬(시즌미반영)'!$F141*100)</f>
        <v>82.801296896711435</v>
      </c>
      <c r="L141">
        <f>IF(OR('Calc_오픈정렬(시즌미반영)'!$F141="",'Calc_오픈정렬(시즌미반영)'!L141=""),"",'Calc_오픈정렬(시즌미반영)'!L141/'Calc_오픈정렬(시즌미반영)'!$F141*100)</f>
        <v>106.30909371622666</v>
      </c>
      <c r="M141">
        <f>IF(OR('Calc_오픈정렬(시즌미반영)'!$F141="",'Calc_오픈정렬(시즌미반영)'!M141=""),"",'Calc_오픈정렬(시즌미반영)'!M141/'Calc_오픈정렬(시즌미반영)'!$F141*100)</f>
        <v>101.16741289691731</v>
      </c>
      <c r="N141">
        <f>IF(OR('Calc_오픈정렬(시즌미반영)'!$F141="",'Calc_오픈정렬(시즌미반영)'!N141=""),"",'Calc_오픈정렬(시즌미반영)'!N141/'Calc_오픈정렬(시즌미반영)'!$F141*100)</f>
        <v>126.31403427512737</v>
      </c>
      <c r="O141">
        <f>IF(OR('Calc_오픈정렬(시즌미반영)'!$F141="",'Calc_오픈정렬(시즌미반영)'!O141=""),"",'Calc_오픈정렬(시즌미반영)'!O141/'Calc_오픈정렬(시즌미반영)'!$F141*100)</f>
        <v>109.75575111934536</v>
      </c>
      <c r="P141" t="str">
        <f>IF(OR('Calc_오픈정렬(시즌미반영)'!$F141="",'Calc_오픈정렬(시즌미반영)'!P141=""),"",'Calc_오픈정렬(시즌미반영)'!P141/'Calc_오픈정렬(시즌미반영)'!$F141*100)</f>
        <v/>
      </c>
      <c r="Q141" t="str">
        <f>IF(OR('Calc_오픈정렬(시즌미반영)'!$F141="",'Calc_오픈정렬(시즌미반영)'!Q141=""),"",'Calc_오픈정렬(시즌미반영)'!Q141/'Calc_오픈정렬(시즌미반영)'!$F141*100)</f>
        <v/>
      </c>
      <c r="R141" t="str">
        <f>IF(OR('Calc_오픈정렬(시즌미반영)'!$F141="",'Calc_오픈정렬(시즌미반영)'!R141=""),"",'Calc_오픈정렬(시즌미반영)'!R141/'Calc_오픈정렬(시즌미반영)'!$F141*100)</f>
        <v/>
      </c>
      <c r="S141" t="str">
        <f>IF(OR('Calc_오픈정렬(시즌미반영)'!$F141="",'Calc_오픈정렬(시즌미반영)'!S141=""),"",'Calc_오픈정렬(시즌미반영)'!S141/'Calc_오픈정렬(시즌미반영)'!$F141*100)</f>
        <v/>
      </c>
      <c r="T141" t="str">
        <f>IF(OR('Calc_오픈정렬(시즌미반영)'!$F141="",'Calc_오픈정렬(시즌미반영)'!T141=""),"",'Calc_오픈정렬(시즌미반영)'!T141/'Calc_오픈정렬(시즌미반영)'!$F141*100)</f>
        <v/>
      </c>
      <c r="U141" t="str">
        <f>IF(OR('Calc_오픈정렬(시즌미반영)'!$F141="",'Calc_오픈정렬(시즌미반영)'!U141=""),"",'Calc_오픈정렬(시즌미반영)'!U141/'Calc_오픈정렬(시즌미반영)'!$F141*100)</f>
        <v/>
      </c>
      <c r="V141" t="str">
        <f>IF(OR('Calc_오픈정렬(시즌미반영)'!$F141="",'Calc_오픈정렬(시즌미반영)'!V141=""),"",'Calc_오픈정렬(시즌미반영)'!V141/'Calc_오픈정렬(시즌미반영)'!$F141*100)</f>
        <v/>
      </c>
      <c r="W141" t="str">
        <f>IF(OR('Calc_오픈정렬(시즌미반영)'!$F141="",'Calc_오픈정렬(시즌미반영)'!W141=""),"",'Calc_오픈정렬(시즌미반영)'!W141/'Calc_오픈정렬(시즌미반영)'!$F141*100)</f>
        <v/>
      </c>
      <c r="X141" t="str">
        <f>IF(OR('Calc_오픈정렬(시즌미반영)'!$F141="",'Calc_오픈정렬(시즌미반영)'!X141=""),"",'Calc_오픈정렬(시즌미반영)'!X141/'Calc_오픈정렬(시즌미반영)'!$F141*100)</f>
        <v/>
      </c>
      <c r="Y141" t="str">
        <f>IF(OR('Calc_오픈정렬(시즌미반영)'!$F141="",'Calc_오픈정렬(시즌미반영)'!Y141=""),"",'Calc_오픈정렬(시즌미반영)'!Y141/'Calc_오픈정렬(시즌미반영)'!$F141*100)</f>
        <v/>
      </c>
      <c r="Z141" t="str">
        <f>IF(OR('Calc_오픈정렬(시즌미반영)'!$F141="",'Calc_오픈정렬(시즌미반영)'!Z141=""),"",'Calc_오픈정렬(시즌미반영)'!Z141/'Calc_오픈정렬(시즌미반영)'!$F141*100)</f>
        <v/>
      </c>
      <c r="AA141" t="str">
        <f>IF(OR('Calc_오픈정렬(시즌미반영)'!$F141="",'Calc_오픈정렬(시즌미반영)'!AA141=""),"",'Calc_오픈정렬(시즌미반영)'!AA141/'Calc_오픈정렬(시즌미반영)'!$F141*100)</f>
        <v/>
      </c>
      <c r="AB141" t="str">
        <f>IF(OR('Calc_오픈정렬(시즌미반영)'!$F141="",'Calc_오픈정렬(시즌미반영)'!AB141=""),"",'Calc_오픈정렬(시즌미반영)'!AB141/'Calc_오픈정렬(시즌미반영)'!$F141*100)</f>
        <v/>
      </c>
      <c r="AC141" t="str">
        <f>IF(OR('Calc_오픈정렬(시즌미반영)'!$F141="",'Calc_오픈정렬(시즌미반영)'!AC141=""),"",'Calc_오픈정렬(시즌미반영)'!AC141/'Calc_오픈정렬(시즌미반영)'!$F141*100)</f>
        <v/>
      </c>
      <c r="AD141" t="str">
        <f>IF(OR('Calc_오픈정렬(시즌미반영)'!$F141="",'Calc_오픈정렬(시즌미반영)'!AD141=""),"",'Calc_오픈정렬(시즌미반영)'!AD141/'Calc_오픈정렬(시즌미반영)'!$F141*100)</f>
        <v/>
      </c>
      <c r="AE141" t="str">
        <f>IF(OR('Calc_오픈정렬(시즌미반영)'!$F141="",'Calc_오픈정렬(시즌미반영)'!AE141=""),"",'Calc_오픈정렬(시즌미반영)'!AE141/'Calc_오픈정렬(시즌미반영)'!$F141*100)</f>
        <v/>
      </c>
      <c r="AF141" t="str">
        <f>IF(OR('Calc_오픈정렬(시즌미반영)'!$F141="",'Calc_오픈정렬(시즌미반영)'!AF141=""),"",'Calc_오픈정렬(시즌미반영)'!AF141/'Calc_오픈정렬(시즌미반영)'!$F141*100)</f>
        <v/>
      </c>
      <c r="AG141" t="str">
        <f>IF(OR('Calc_오픈정렬(시즌미반영)'!$F141="",'Calc_오픈정렬(시즌미반영)'!AG141=""),"",'Calc_오픈정렬(시즌미반영)'!AG141/'Calc_오픈정렬(시즌미반영)'!$F141*100)</f>
        <v/>
      </c>
      <c r="AH141" t="str">
        <f>IF(OR('Calc_오픈정렬(시즌미반영)'!$F141="",'Calc_오픈정렬(시즌미반영)'!AH141=""),"",'Calc_오픈정렬(시즌미반영)'!AH141/'Calc_오픈정렬(시즌미반영)'!$F141*100)</f>
        <v/>
      </c>
      <c r="AI141" t="str">
        <f>IF(OR('Calc_오픈정렬(시즌미반영)'!$F141="",'Calc_오픈정렬(시즌미반영)'!AI141=""),"",'Calc_오픈정렬(시즌미반영)'!AI141/'Calc_오픈정렬(시즌미반영)'!$F141*100)</f>
        <v/>
      </c>
      <c r="AJ141" t="str">
        <f>IF(OR('Calc_오픈정렬(시즌미반영)'!$F141="",'Calc_오픈정렬(시즌미반영)'!AJ141=""),"",'Calc_오픈정렬(시즌미반영)'!AJ141/'Calc_오픈정렬(시즌미반영)'!$F141*100)</f>
        <v/>
      </c>
      <c r="AK141" t="str">
        <f>IF(OR('Calc_오픈정렬(시즌미반영)'!$F141="",'Calc_오픈정렬(시즌미반영)'!AK141=""),"",'Calc_오픈정렬(시즌미반영)'!AK141/'Calc_오픈정렬(시즌미반영)'!$F141*100)</f>
        <v/>
      </c>
      <c r="AL141" t="str">
        <f>IF(OR('Calc_오픈정렬(시즌미반영)'!$F141="",'Calc_오픈정렬(시즌미반영)'!AL141=""),"",'Calc_오픈정렬(시즌미반영)'!AL141/'Calc_오픈정렬(시즌미반영)'!$F141*100)</f>
        <v/>
      </c>
      <c r="AM141" t="str">
        <f>IF(OR('Calc_오픈정렬(시즌미반영)'!$F141="",'Calc_오픈정렬(시즌미반영)'!AM141=""),"",'Calc_오픈정렬(시즌미반영)'!AM141/'Calc_오픈정렬(시즌미반영)'!$F141*100)</f>
        <v/>
      </c>
      <c r="AN141" t="str">
        <f>IF(OR('Calc_오픈정렬(시즌미반영)'!$F141="",'Calc_오픈정렬(시즌미반영)'!AN141=""),"",'Calc_오픈정렬(시즌미반영)'!AN141/'Calc_오픈정렬(시즌미반영)'!$F141*100)</f>
        <v/>
      </c>
      <c r="AO141" t="str">
        <f>IF(OR('Calc_오픈정렬(시즌미반영)'!$F141="",'Calc_오픈정렬(시즌미반영)'!AO141=""),"",'Calc_오픈정렬(시즌미반영)'!AO141/'Calc_오픈정렬(시즌미반영)'!$F141*100)</f>
        <v/>
      </c>
      <c r="AP141" t="str">
        <f>IF(OR('Calc_오픈정렬(시즌미반영)'!$F141="",'Calc_오픈정렬(시즌미반영)'!AP141=""),"",'Calc_오픈정렬(시즌미반영)'!AP141/'Calc_오픈정렬(시즌미반영)'!$F141*100)</f>
        <v/>
      </c>
      <c r="AQ141" t="str">
        <f>IF(OR('Calc_오픈정렬(시즌미반영)'!$F141="",'Calc_오픈정렬(시즌미반영)'!AQ141=""),"",'Calc_오픈정렬(시즌미반영)'!AQ141/'Calc_오픈정렬(시즌미반영)'!$F141*100)</f>
        <v/>
      </c>
      <c r="AR141" t="str">
        <f>IF(OR('Calc_오픈정렬(시즌미반영)'!$F141="",'Calc_오픈정렬(시즌미반영)'!AR141=""),"",'Calc_오픈정렬(시즌미반영)'!AR141/'Calc_오픈정렬(시즌미반영)'!$F141*100)</f>
        <v/>
      </c>
      <c r="AS141" t="str">
        <f>IF(OR('Calc_오픈정렬(시즌미반영)'!$F141="",'Calc_오픈정렬(시즌미반영)'!AS141=""),"",'Calc_오픈정렬(시즌미반영)'!AS141/'Calc_오픈정렬(시즌미반영)'!$F141*100)</f>
        <v/>
      </c>
      <c r="AT141" t="str">
        <f>IF(OR('Calc_오픈정렬(시즌미반영)'!$F141="",'Calc_오픈정렬(시즌미반영)'!AT141=""),"",'Calc_오픈정렬(시즌미반영)'!AT141/'Calc_오픈정렬(시즌미반영)'!$F141*100)</f>
        <v/>
      </c>
      <c r="AU141" t="str">
        <f>IF(OR('Calc_오픈정렬(시즌미반영)'!$F141="",'Calc_오픈정렬(시즌미반영)'!AU141=""),"",'Calc_오픈정렬(시즌미반영)'!AU141/'Calc_오픈정렬(시즌미반영)'!$F141*100)</f>
        <v/>
      </c>
      <c r="AV141" t="str">
        <f>IF(OR('Calc_오픈정렬(시즌미반영)'!$F141="",'Calc_오픈정렬(시즌미반영)'!AV141=""),"",'Calc_오픈정렬(시즌미반영)'!AV141/'Calc_오픈정렬(시즌미반영)'!$F141*100)</f>
        <v/>
      </c>
      <c r="AW141" t="str">
        <f>IF(OR('Calc_오픈정렬(시즌미반영)'!$F141="",'Calc_오픈정렬(시즌미반영)'!AW141=""),"",'Calc_오픈정렬(시즌미반영)'!AW141/'Calc_오픈정렬(시즌미반영)'!$F141*100)</f>
        <v/>
      </c>
      <c r="AX141" t="str">
        <f>IF(OR('Calc_오픈정렬(시즌미반영)'!$F141="",'Calc_오픈정렬(시즌미반영)'!AX141=""),"",'Calc_오픈정렬(시즌미반영)'!AX141/'Calc_오픈정렬(시즌미반영)'!$F141*100)</f>
        <v/>
      </c>
      <c r="AY141" t="str">
        <f>IF(OR('Calc_오픈정렬(시즌미반영)'!$F141="",'Calc_오픈정렬(시즌미반영)'!AY141=""),"",'Calc_오픈정렬(시즌미반영)'!AY141/'Calc_오픈정렬(시즌미반영)'!$F141*100)</f>
        <v/>
      </c>
      <c r="AZ141" t="str">
        <f>IF(OR('Calc_오픈정렬(시즌미반영)'!$F141="",'Calc_오픈정렬(시즌미반영)'!AZ141=""),"",'Calc_오픈정렬(시즌미반영)'!AZ141/'Calc_오픈정렬(시즌미반영)'!$F141*100)</f>
        <v/>
      </c>
      <c r="BA141" t="str">
        <f>IF(OR('Calc_오픈정렬(시즌미반영)'!$F141="",'Calc_오픈정렬(시즌미반영)'!BA141=""),"",'Calc_오픈정렬(시즌미반영)'!BA141/'Calc_오픈정렬(시즌미반영)'!$F141*100)</f>
        <v/>
      </c>
      <c r="BB141" t="str">
        <f>IF(OR('Calc_오픈정렬(시즌미반영)'!$F141="",'Calc_오픈정렬(시즌미반영)'!BB141=""),"",'Calc_오픈정렬(시즌미반영)'!BB141/'Calc_오픈정렬(시즌미반영)'!$F141*100)</f>
        <v/>
      </c>
      <c r="BC141" t="str">
        <f>IF(OR('Calc_오픈정렬(시즌미반영)'!$F141="",'Calc_오픈정렬(시즌미반영)'!BC141=""),"",'Calc_오픈정렬(시즌미반영)'!BC141/'Calc_오픈정렬(시즌미반영)'!$F141*100)</f>
        <v/>
      </c>
      <c r="BD141" t="str">
        <f>IF(OR('Calc_오픈정렬(시즌미반영)'!$F141="",'Calc_오픈정렬(시즌미반영)'!BD141=""),"",'Calc_오픈정렬(시즌미반영)'!BD141/'Calc_오픈정렬(시즌미반영)'!$F141*100)</f>
        <v/>
      </c>
      <c r="BE141" t="str">
        <f>IF(OR('Calc_오픈정렬(시즌미반영)'!$F141="",'Calc_오픈정렬(시즌미반영)'!BE141=""),"",'Calc_오픈정렬(시즌미반영)'!BE141/'Calc_오픈정렬(시즌미반영)'!$F141*100)</f>
        <v/>
      </c>
      <c r="BF141" t="str">
        <f>IF(OR('Calc_오픈정렬(시즌미반영)'!$F141="",'Calc_오픈정렬(시즌미반영)'!BF141=""),"",'Calc_오픈정렬(시즌미반영)'!BF141/'Calc_오픈정렬(시즌미반영)'!$F141*100)</f>
        <v/>
      </c>
      <c r="BG141" t="str">
        <f>IF(OR('Calc_오픈정렬(시즌미반영)'!$F141="",'Calc_오픈정렬(시즌미반영)'!BG141=""),"",'Calc_오픈정렬(시즌미반영)'!BG141/'Calc_오픈정렬(시즌미반영)'!$F141*100)</f>
        <v/>
      </c>
      <c r="BH141" t="str">
        <f>IF(OR('Calc_오픈정렬(시즌미반영)'!$F141="",'Calc_오픈정렬(시즌미반영)'!BH141=""),"",'Calc_오픈정렬(시즌미반영)'!BH141/'Calc_오픈정렬(시즌미반영)'!$F141*100)</f>
        <v/>
      </c>
      <c r="BI141" t="str">
        <f>IF(OR('Calc_오픈정렬(시즌미반영)'!$F141="",'Calc_오픈정렬(시즌미반영)'!BI141=""),"",'Calc_오픈정렬(시즌미반영)'!BI141/'Calc_오픈정렬(시즌미반영)'!$F141*100)</f>
        <v/>
      </c>
      <c r="BJ141" t="str">
        <f>IF(OR('Calc_오픈정렬(시즌미반영)'!$F141="",'Calc_오픈정렬(시즌미반영)'!BJ141=""),"",'Calc_오픈정렬(시즌미반영)'!BJ141/'Calc_오픈정렬(시즌미반영)'!$F141*100)</f>
        <v/>
      </c>
      <c r="BK141" t="str">
        <f>IF(OR('Calc_오픈정렬(시즌미반영)'!$F141="",'Calc_오픈정렬(시즌미반영)'!BK141=""),"",'Calc_오픈정렬(시즌미반영)'!BK141/'Calc_오픈정렬(시즌미반영)'!$F141*100)</f>
        <v/>
      </c>
      <c r="BL141" t="str">
        <f>IF(OR('Calc_오픈정렬(시즌미반영)'!$F141="",'Calc_오픈정렬(시즌미반영)'!BL141=""),"",'Calc_오픈정렬(시즌미반영)'!BL141/'Calc_오픈정렬(시즌미반영)'!$F141*100)</f>
        <v/>
      </c>
      <c r="BM141" t="str">
        <f>IF(OR('Calc_오픈정렬(시즌미반영)'!$F141="",'Calc_오픈정렬(시즌미반영)'!BM141=""),"",'Calc_오픈정렬(시즌미반영)'!BM141/'Calc_오픈정렬(시즌미반영)'!$F141*100)</f>
        <v/>
      </c>
      <c r="BN141" t="str">
        <f>IF(OR('Calc_오픈정렬(시즌미반영)'!$F141="",'Calc_오픈정렬(시즌미반영)'!BN141=""),"",'Calc_오픈정렬(시즌미반영)'!BN141/'Calc_오픈정렬(시즌미반영)'!$F141*100)</f>
        <v/>
      </c>
    </row>
    <row r="142" spans="1:66" x14ac:dyDescent="0.3">
      <c r="A142" t="str">
        <f>'Calc_오픈정렬(시즌미반영)'!A142</f>
        <v>(1133) #원천제이씨점</v>
      </c>
      <c r="B142" t="str">
        <f>'Calc_오픈정렬(시즌미반영)'!B142</f>
        <v>150-1</v>
      </c>
      <c r="C142">
        <f>'Calc_오픈정렬(시즌미반영)'!C142</f>
        <v>1</v>
      </c>
      <c r="D142" t="str">
        <f>'Calc_오픈정렬(시즌미반영)'!D142</f>
        <v>1</v>
      </c>
      <c r="E142" s="1">
        <f>'Calc_오픈정렬(시즌미반영)'!E142</f>
        <v>45962</v>
      </c>
      <c r="F142">
        <f>'Calc_오픈정렬(시즌미반영)'!F142</f>
        <v>2663590</v>
      </c>
      <c r="G142">
        <f>IF(OR('Calc_오픈정렬(시즌미반영)'!$F142="",'Calc_오픈정렬(시즌미반영)'!G142=""),"",'Calc_오픈정렬(시즌미반영)'!G142/'Calc_오픈정렬(시즌미반영)'!$F142*100)</f>
        <v>87.119263850667707</v>
      </c>
      <c r="H142">
        <f>IF(OR('Calc_오픈정렬(시즌미반영)'!$F142="",'Calc_오픈정렬(시즌미반영)'!H142=""),"",'Calc_오픈정렬(시즌미반영)'!H142/'Calc_오픈정렬(시즌미반영)'!$F142*100)</f>
        <v>84.19238696646255</v>
      </c>
      <c r="I142">
        <f>IF(OR('Calc_오픈정렬(시즌미반영)'!$F142="",'Calc_오픈정렬(시즌미반영)'!I142=""),"",'Calc_오픈정렬(시즌미반영)'!I142/'Calc_오픈정렬(시즌미반영)'!$F142*100)</f>
        <v>93.012438100458411</v>
      </c>
      <c r="J142">
        <f>IF(OR('Calc_오픈정렬(시즌미반영)'!$F142="",'Calc_오픈정렬(시즌미반영)'!J142=""),"",'Calc_오픈정렬(시즌미반영)'!J142/'Calc_오픈정렬(시즌미반영)'!$F142*100)</f>
        <v>79.517868741059999</v>
      </c>
      <c r="K142">
        <f>IF(OR('Calc_오픈정렬(시즌미반영)'!$F142="",'Calc_오픈정렬(시즌미반영)'!K142=""),"",'Calc_오픈정렬(시즌미반영)'!K142/'Calc_오픈정렬(시즌미반영)'!$F142*100)</f>
        <v>92.033308429600652</v>
      </c>
      <c r="L142">
        <f>IF(OR('Calc_오픈정렬(시즌미반영)'!$F142="",'Calc_오픈정렬(시즌미반영)'!L142=""),"",'Calc_오픈정렬(시즌미반영)'!L142/'Calc_오픈정렬(시즌미반영)'!$F142*100)</f>
        <v>98.782470275079874</v>
      </c>
      <c r="M142">
        <f>IF(OR('Calc_오픈정렬(시즌미반영)'!$F142="",'Calc_오픈정렬(시즌미반영)'!M142=""),"",'Calc_오픈정렬(시즌미반영)'!M142/'Calc_오픈정렬(시즌미반영)'!$F142*100)</f>
        <v>125.96495706921861</v>
      </c>
      <c r="N142">
        <f>IF(OR('Calc_오픈정렬(시즌미반영)'!$F142="",'Calc_오픈정렬(시즌미반영)'!N142=""),"",'Calc_오픈정렬(시즌미반영)'!N142/'Calc_오픈정렬(시즌미반영)'!$F142*100)</f>
        <v>103.70139548504088</v>
      </c>
      <c r="O142" t="str">
        <f>IF(OR('Calc_오픈정렬(시즌미반영)'!$F142="",'Calc_오픈정렬(시즌미반영)'!O142=""),"",'Calc_오픈정렬(시즌미반영)'!O142/'Calc_오픈정렬(시즌미반영)'!$F142*100)</f>
        <v/>
      </c>
      <c r="P142" t="str">
        <f>IF(OR('Calc_오픈정렬(시즌미반영)'!$F142="",'Calc_오픈정렬(시즌미반영)'!P142=""),"",'Calc_오픈정렬(시즌미반영)'!P142/'Calc_오픈정렬(시즌미반영)'!$F142*100)</f>
        <v/>
      </c>
      <c r="Q142" t="str">
        <f>IF(OR('Calc_오픈정렬(시즌미반영)'!$F142="",'Calc_오픈정렬(시즌미반영)'!Q142=""),"",'Calc_오픈정렬(시즌미반영)'!Q142/'Calc_오픈정렬(시즌미반영)'!$F142*100)</f>
        <v/>
      </c>
      <c r="R142" t="str">
        <f>IF(OR('Calc_오픈정렬(시즌미반영)'!$F142="",'Calc_오픈정렬(시즌미반영)'!R142=""),"",'Calc_오픈정렬(시즌미반영)'!R142/'Calc_오픈정렬(시즌미반영)'!$F142*100)</f>
        <v/>
      </c>
      <c r="S142" t="str">
        <f>IF(OR('Calc_오픈정렬(시즌미반영)'!$F142="",'Calc_오픈정렬(시즌미반영)'!S142=""),"",'Calc_오픈정렬(시즌미반영)'!S142/'Calc_오픈정렬(시즌미반영)'!$F142*100)</f>
        <v/>
      </c>
      <c r="T142" t="str">
        <f>IF(OR('Calc_오픈정렬(시즌미반영)'!$F142="",'Calc_오픈정렬(시즌미반영)'!T142=""),"",'Calc_오픈정렬(시즌미반영)'!T142/'Calc_오픈정렬(시즌미반영)'!$F142*100)</f>
        <v/>
      </c>
      <c r="U142" t="str">
        <f>IF(OR('Calc_오픈정렬(시즌미반영)'!$F142="",'Calc_오픈정렬(시즌미반영)'!U142=""),"",'Calc_오픈정렬(시즌미반영)'!U142/'Calc_오픈정렬(시즌미반영)'!$F142*100)</f>
        <v/>
      </c>
      <c r="V142" t="str">
        <f>IF(OR('Calc_오픈정렬(시즌미반영)'!$F142="",'Calc_오픈정렬(시즌미반영)'!V142=""),"",'Calc_오픈정렬(시즌미반영)'!V142/'Calc_오픈정렬(시즌미반영)'!$F142*100)</f>
        <v/>
      </c>
      <c r="W142" t="str">
        <f>IF(OR('Calc_오픈정렬(시즌미반영)'!$F142="",'Calc_오픈정렬(시즌미반영)'!W142=""),"",'Calc_오픈정렬(시즌미반영)'!W142/'Calc_오픈정렬(시즌미반영)'!$F142*100)</f>
        <v/>
      </c>
      <c r="X142" t="str">
        <f>IF(OR('Calc_오픈정렬(시즌미반영)'!$F142="",'Calc_오픈정렬(시즌미반영)'!X142=""),"",'Calc_오픈정렬(시즌미반영)'!X142/'Calc_오픈정렬(시즌미반영)'!$F142*100)</f>
        <v/>
      </c>
      <c r="Y142" t="str">
        <f>IF(OR('Calc_오픈정렬(시즌미반영)'!$F142="",'Calc_오픈정렬(시즌미반영)'!Y142=""),"",'Calc_오픈정렬(시즌미반영)'!Y142/'Calc_오픈정렬(시즌미반영)'!$F142*100)</f>
        <v/>
      </c>
      <c r="Z142" t="str">
        <f>IF(OR('Calc_오픈정렬(시즌미반영)'!$F142="",'Calc_오픈정렬(시즌미반영)'!Z142=""),"",'Calc_오픈정렬(시즌미반영)'!Z142/'Calc_오픈정렬(시즌미반영)'!$F142*100)</f>
        <v/>
      </c>
      <c r="AA142" t="str">
        <f>IF(OR('Calc_오픈정렬(시즌미반영)'!$F142="",'Calc_오픈정렬(시즌미반영)'!AA142=""),"",'Calc_오픈정렬(시즌미반영)'!AA142/'Calc_오픈정렬(시즌미반영)'!$F142*100)</f>
        <v/>
      </c>
      <c r="AB142" t="str">
        <f>IF(OR('Calc_오픈정렬(시즌미반영)'!$F142="",'Calc_오픈정렬(시즌미반영)'!AB142=""),"",'Calc_오픈정렬(시즌미반영)'!AB142/'Calc_오픈정렬(시즌미반영)'!$F142*100)</f>
        <v/>
      </c>
      <c r="AC142" t="str">
        <f>IF(OR('Calc_오픈정렬(시즌미반영)'!$F142="",'Calc_오픈정렬(시즌미반영)'!AC142=""),"",'Calc_오픈정렬(시즌미반영)'!AC142/'Calc_오픈정렬(시즌미반영)'!$F142*100)</f>
        <v/>
      </c>
      <c r="AD142" t="str">
        <f>IF(OR('Calc_오픈정렬(시즌미반영)'!$F142="",'Calc_오픈정렬(시즌미반영)'!AD142=""),"",'Calc_오픈정렬(시즌미반영)'!AD142/'Calc_오픈정렬(시즌미반영)'!$F142*100)</f>
        <v/>
      </c>
      <c r="AE142" t="str">
        <f>IF(OR('Calc_오픈정렬(시즌미반영)'!$F142="",'Calc_오픈정렬(시즌미반영)'!AE142=""),"",'Calc_오픈정렬(시즌미반영)'!AE142/'Calc_오픈정렬(시즌미반영)'!$F142*100)</f>
        <v/>
      </c>
      <c r="AF142" t="str">
        <f>IF(OR('Calc_오픈정렬(시즌미반영)'!$F142="",'Calc_오픈정렬(시즌미반영)'!AF142=""),"",'Calc_오픈정렬(시즌미반영)'!AF142/'Calc_오픈정렬(시즌미반영)'!$F142*100)</f>
        <v/>
      </c>
      <c r="AG142" t="str">
        <f>IF(OR('Calc_오픈정렬(시즌미반영)'!$F142="",'Calc_오픈정렬(시즌미반영)'!AG142=""),"",'Calc_오픈정렬(시즌미반영)'!AG142/'Calc_오픈정렬(시즌미반영)'!$F142*100)</f>
        <v/>
      </c>
      <c r="AH142" t="str">
        <f>IF(OR('Calc_오픈정렬(시즌미반영)'!$F142="",'Calc_오픈정렬(시즌미반영)'!AH142=""),"",'Calc_오픈정렬(시즌미반영)'!AH142/'Calc_오픈정렬(시즌미반영)'!$F142*100)</f>
        <v/>
      </c>
      <c r="AI142" t="str">
        <f>IF(OR('Calc_오픈정렬(시즌미반영)'!$F142="",'Calc_오픈정렬(시즌미반영)'!AI142=""),"",'Calc_오픈정렬(시즌미반영)'!AI142/'Calc_오픈정렬(시즌미반영)'!$F142*100)</f>
        <v/>
      </c>
      <c r="AJ142" t="str">
        <f>IF(OR('Calc_오픈정렬(시즌미반영)'!$F142="",'Calc_오픈정렬(시즌미반영)'!AJ142=""),"",'Calc_오픈정렬(시즌미반영)'!AJ142/'Calc_오픈정렬(시즌미반영)'!$F142*100)</f>
        <v/>
      </c>
      <c r="AK142" t="str">
        <f>IF(OR('Calc_오픈정렬(시즌미반영)'!$F142="",'Calc_오픈정렬(시즌미반영)'!AK142=""),"",'Calc_오픈정렬(시즌미반영)'!AK142/'Calc_오픈정렬(시즌미반영)'!$F142*100)</f>
        <v/>
      </c>
      <c r="AL142" t="str">
        <f>IF(OR('Calc_오픈정렬(시즌미반영)'!$F142="",'Calc_오픈정렬(시즌미반영)'!AL142=""),"",'Calc_오픈정렬(시즌미반영)'!AL142/'Calc_오픈정렬(시즌미반영)'!$F142*100)</f>
        <v/>
      </c>
      <c r="AM142" t="str">
        <f>IF(OR('Calc_오픈정렬(시즌미반영)'!$F142="",'Calc_오픈정렬(시즌미반영)'!AM142=""),"",'Calc_오픈정렬(시즌미반영)'!AM142/'Calc_오픈정렬(시즌미반영)'!$F142*100)</f>
        <v/>
      </c>
      <c r="AN142" t="str">
        <f>IF(OR('Calc_오픈정렬(시즌미반영)'!$F142="",'Calc_오픈정렬(시즌미반영)'!AN142=""),"",'Calc_오픈정렬(시즌미반영)'!AN142/'Calc_오픈정렬(시즌미반영)'!$F142*100)</f>
        <v/>
      </c>
      <c r="AO142" t="str">
        <f>IF(OR('Calc_오픈정렬(시즌미반영)'!$F142="",'Calc_오픈정렬(시즌미반영)'!AO142=""),"",'Calc_오픈정렬(시즌미반영)'!AO142/'Calc_오픈정렬(시즌미반영)'!$F142*100)</f>
        <v/>
      </c>
      <c r="AP142" t="str">
        <f>IF(OR('Calc_오픈정렬(시즌미반영)'!$F142="",'Calc_오픈정렬(시즌미반영)'!AP142=""),"",'Calc_오픈정렬(시즌미반영)'!AP142/'Calc_오픈정렬(시즌미반영)'!$F142*100)</f>
        <v/>
      </c>
      <c r="AQ142" t="str">
        <f>IF(OR('Calc_오픈정렬(시즌미반영)'!$F142="",'Calc_오픈정렬(시즌미반영)'!AQ142=""),"",'Calc_오픈정렬(시즌미반영)'!AQ142/'Calc_오픈정렬(시즌미반영)'!$F142*100)</f>
        <v/>
      </c>
      <c r="AR142" t="str">
        <f>IF(OR('Calc_오픈정렬(시즌미반영)'!$F142="",'Calc_오픈정렬(시즌미반영)'!AR142=""),"",'Calc_오픈정렬(시즌미반영)'!AR142/'Calc_오픈정렬(시즌미반영)'!$F142*100)</f>
        <v/>
      </c>
      <c r="AS142" t="str">
        <f>IF(OR('Calc_오픈정렬(시즌미반영)'!$F142="",'Calc_오픈정렬(시즌미반영)'!AS142=""),"",'Calc_오픈정렬(시즌미반영)'!AS142/'Calc_오픈정렬(시즌미반영)'!$F142*100)</f>
        <v/>
      </c>
      <c r="AT142" t="str">
        <f>IF(OR('Calc_오픈정렬(시즌미반영)'!$F142="",'Calc_오픈정렬(시즌미반영)'!AT142=""),"",'Calc_오픈정렬(시즌미반영)'!AT142/'Calc_오픈정렬(시즌미반영)'!$F142*100)</f>
        <v/>
      </c>
      <c r="AU142" t="str">
        <f>IF(OR('Calc_오픈정렬(시즌미반영)'!$F142="",'Calc_오픈정렬(시즌미반영)'!AU142=""),"",'Calc_오픈정렬(시즌미반영)'!AU142/'Calc_오픈정렬(시즌미반영)'!$F142*100)</f>
        <v/>
      </c>
      <c r="AV142" t="str">
        <f>IF(OR('Calc_오픈정렬(시즌미반영)'!$F142="",'Calc_오픈정렬(시즌미반영)'!AV142=""),"",'Calc_오픈정렬(시즌미반영)'!AV142/'Calc_오픈정렬(시즌미반영)'!$F142*100)</f>
        <v/>
      </c>
      <c r="AW142" t="str">
        <f>IF(OR('Calc_오픈정렬(시즌미반영)'!$F142="",'Calc_오픈정렬(시즌미반영)'!AW142=""),"",'Calc_오픈정렬(시즌미반영)'!AW142/'Calc_오픈정렬(시즌미반영)'!$F142*100)</f>
        <v/>
      </c>
      <c r="AX142" t="str">
        <f>IF(OR('Calc_오픈정렬(시즌미반영)'!$F142="",'Calc_오픈정렬(시즌미반영)'!AX142=""),"",'Calc_오픈정렬(시즌미반영)'!AX142/'Calc_오픈정렬(시즌미반영)'!$F142*100)</f>
        <v/>
      </c>
      <c r="AY142" t="str">
        <f>IF(OR('Calc_오픈정렬(시즌미반영)'!$F142="",'Calc_오픈정렬(시즌미반영)'!AY142=""),"",'Calc_오픈정렬(시즌미반영)'!AY142/'Calc_오픈정렬(시즌미반영)'!$F142*100)</f>
        <v/>
      </c>
      <c r="AZ142" t="str">
        <f>IF(OR('Calc_오픈정렬(시즌미반영)'!$F142="",'Calc_오픈정렬(시즌미반영)'!AZ142=""),"",'Calc_오픈정렬(시즌미반영)'!AZ142/'Calc_오픈정렬(시즌미반영)'!$F142*100)</f>
        <v/>
      </c>
      <c r="BA142" t="str">
        <f>IF(OR('Calc_오픈정렬(시즌미반영)'!$F142="",'Calc_오픈정렬(시즌미반영)'!BA142=""),"",'Calc_오픈정렬(시즌미반영)'!BA142/'Calc_오픈정렬(시즌미반영)'!$F142*100)</f>
        <v/>
      </c>
      <c r="BB142" t="str">
        <f>IF(OR('Calc_오픈정렬(시즌미반영)'!$F142="",'Calc_오픈정렬(시즌미반영)'!BB142=""),"",'Calc_오픈정렬(시즌미반영)'!BB142/'Calc_오픈정렬(시즌미반영)'!$F142*100)</f>
        <v/>
      </c>
      <c r="BC142" t="str">
        <f>IF(OR('Calc_오픈정렬(시즌미반영)'!$F142="",'Calc_오픈정렬(시즌미반영)'!BC142=""),"",'Calc_오픈정렬(시즌미반영)'!BC142/'Calc_오픈정렬(시즌미반영)'!$F142*100)</f>
        <v/>
      </c>
      <c r="BD142" t="str">
        <f>IF(OR('Calc_오픈정렬(시즌미반영)'!$F142="",'Calc_오픈정렬(시즌미반영)'!BD142=""),"",'Calc_오픈정렬(시즌미반영)'!BD142/'Calc_오픈정렬(시즌미반영)'!$F142*100)</f>
        <v/>
      </c>
      <c r="BE142" t="str">
        <f>IF(OR('Calc_오픈정렬(시즌미반영)'!$F142="",'Calc_오픈정렬(시즌미반영)'!BE142=""),"",'Calc_오픈정렬(시즌미반영)'!BE142/'Calc_오픈정렬(시즌미반영)'!$F142*100)</f>
        <v/>
      </c>
      <c r="BF142" t="str">
        <f>IF(OR('Calc_오픈정렬(시즌미반영)'!$F142="",'Calc_오픈정렬(시즌미반영)'!BF142=""),"",'Calc_오픈정렬(시즌미반영)'!BF142/'Calc_오픈정렬(시즌미반영)'!$F142*100)</f>
        <v/>
      </c>
      <c r="BG142" t="str">
        <f>IF(OR('Calc_오픈정렬(시즌미반영)'!$F142="",'Calc_오픈정렬(시즌미반영)'!BG142=""),"",'Calc_오픈정렬(시즌미반영)'!BG142/'Calc_오픈정렬(시즌미반영)'!$F142*100)</f>
        <v/>
      </c>
      <c r="BH142" t="str">
        <f>IF(OR('Calc_오픈정렬(시즌미반영)'!$F142="",'Calc_오픈정렬(시즌미반영)'!BH142=""),"",'Calc_오픈정렬(시즌미반영)'!BH142/'Calc_오픈정렬(시즌미반영)'!$F142*100)</f>
        <v/>
      </c>
      <c r="BI142" t="str">
        <f>IF(OR('Calc_오픈정렬(시즌미반영)'!$F142="",'Calc_오픈정렬(시즌미반영)'!BI142=""),"",'Calc_오픈정렬(시즌미반영)'!BI142/'Calc_오픈정렬(시즌미반영)'!$F142*100)</f>
        <v/>
      </c>
      <c r="BJ142" t="str">
        <f>IF(OR('Calc_오픈정렬(시즌미반영)'!$F142="",'Calc_오픈정렬(시즌미반영)'!BJ142=""),"",'Calc_오픈정렬(시즌미반영)'!BJ142/'Calc_오픈정렬(시즌미반영)'!$F142*100)</f>
        <v/>
      </c>
      <c r="BK142" t="str">
        <f>IF(OR('Calc_오픈정렬(시즌미반영)'!$F142="",'Calc_오픈정렬(시즌미반영)'!BK142=""),"",'Calc_오픈정렬(시즌미반영)'!BK142/'Calc_오픈정렬(시즌미반영)'!$F142*100)</f>
        <v/>
      </c>
      <c r="BL142" t="str">
        <f>IF(OR('Calc_오픈정렬(시즌미반영)'!$F142="",'Calc_오픈정렬(시즌미반영)'!BL142=""),"",'Calc_오픈정렬(시즌미반영)'!BL142/'Calc_오픈정렬(시즌미반영)'!$F142*100)</f>
        <v/>
      </c>
      <c r="BM142" t="str">
        <f>IF(OR('Calc_오픈정렬(시즌미반영)'!$F142="",'Calc_오픈정렬(시즌미반영)'!BM142=""),"",'Calc_오픈정렬(시즌미반영)'!BM142/'Calc_오픈정렬(시즌미반영)'!$F142*100)</f>
        <v/>
      </c>
      <c r="BN142" t="str">
        <f>IF(OR('Calc_오픈정렬(시즌미반영)'!$F142="",'Calc_오픈정렬(시즌미반영)'!BN142=""),"",'Calc_오픈정렬(시즌미반영)'!BN142/'Calc_오픈정렬(시즌미반영)'!$F142*100)</f>
        <v/>
      </c>
    </row>
    <row r="143" spans="1:66" x14ac:dyDescent="0.3">
      <c r="A143" t="str">
        <f>'Calc_오픈정렬(시즌미반영)'!A143</f>
        <v>(1134) #인하문화점</v>
      </c>
      <c r="B143" t="str">
        <f>'Calc_오픈정렬(시즌미반영)'!B143</f>
        <v>150-1</v>
      </c>
      <c r="C143">
        <f>'Calc_오픈정렬(시즌미반영)'!C143</f>
        <v>1</v>
      </c>
      <c r="D143" t="str">
        <f>'Calc_오픈정렬(시즌미반영)'!D143</f>
        <v>1</v>
      </c>
      <c r="E143" s="1">
        <f>'Calc_오픈정렬(시즌미반영)'!E143</f>
        <v>45962</v>
      </c>
      <c r="F143">
        <f>'Calc_오픈정렬(시즌미반영)'!F143</f>
        <v>4373894</v>
      </c>
      <c r="G143">
        <f>IF(OR('Calc_오픈정렬(시즌미반영)'!$F143="",'Calc_오픈정렬(시즌미반영)'!G143=""),"",'Calc_오픈정렬(시즌미반영)'!G143/'Calc_오픈정렬(시즌미반영)'!$F143*100)</f>
        <v>71.086084847963846</v>
      </c>
      <c r="H143">
        <f>IF(OR('Calc_오픈정렬(시즌미반영)'!$F143="",'Calc_오픈정렬(시즌미반영)'!H143=""),"",'Calc_오픈정렬(시즌미반영)'!H143/'Calc_오픈정렬(시즌미반영)'!$F143*100)</f>
        <v>74.106276923949238</v>
      </c>
      <c r="I143">
        <f>IF(OR('Calc_오픈정렬(시즌미반영)'!$F143="",'Calc_오픈정렬(시즌미반영)'!I143=""),"",'Calc_오픈정렬(시즌미반영)'!I143/'Calc_오픈정렬(시즌미반영)'!$F143*100)</f>
        <v>79.530733940968844</v>
      </c>
      <c r="J143">
        <f>IF(OR('Calc_오픈정렬(시즌미반영)'!$F143="",'Calc_오픈정렬(시즌미반영)'!J143=""),"",'Calc_오픈정렬(시즌미반영)'!J143/'Calc_오픈정렬(시즌미반영)'!$F143*100)</f>
        <v>87.815799834198089</v>
      </c>
      <c r="K143">
        <f>IF(OR('Calc_오픈정렬(시즌미반영)'!$F143="",'Calc_오픈정렬(시즌미반영)'!K143=""),"",'Calc_오픈정렬(시즌미반영)'!K143/'Calc_오픈정렬(시즌미반영)'!$F143*100)</f>
        <v>103.84156543345586</v>
      </c>
      <c r="L143">
        <f>IF(OR('Calc_오픈정렬(시즌미반영)'!$F143="",'Calc_오픈정렬(시즌미반영)'!L143=""),"",'Calc_오픈정렬(시즌미반영)'!L143/'Calc_오픈정렬(시즌미반영)'!$F143*100)</f>
        <v>95.974205136201292</v>
      </c>
      <c r="M143">
        <f>IF(OR('Calc_오픈정렬(시즌미반영)'!$F143="",'Calc_오픈정렬(시즌미반영)'!M143=""),"",'Calc_오픈정렬(시즌미반영)'!M143/'Calc_오픈정렬(시즌미반영)'!$F143*100)</f>
        <v>109.62268404309752</v>
      </c>
      <c r="N143">
        <f>IF(OR('Calc_오픈정렬(시즌미반영)'!$F143="",'Calc_오픈정렬(시즌미반영)'!N143=""),"",'Calc_오픈정렬(시즌미반영)'!N143/'Calc_오픈정렬(시즌미반영)'!$F143*100)</f>
        <v>102.74574555304723</v>
      </c>
      <c r="O143" t="str">
        <f>IF(OR('Calc_오픈정렬(시즌미반영)'!$F143="",'Calc_오픈정렬(시즌미반영)'!O143=""),"",'Calc_오픈정렬(시즌미반영)'!O143/'Calc_오픈정렬(시즌미반영)'!$F143*100)</f>
        <v/>
      </c>
      <c r="P143" t="str">
        <f>IF(OR('Calc_오픈정렬(시즌미반영)'!$F143="",'Calc_오픈정렬(시즌미반영)'!P143=""),"",'Calc_오픈정렬(시즌미반영)'!P143/'Calc_오픈정렬(시즌미반영)'!$F143*100)</f>
        <v/>
      </c>
      <c r="Q143" t="str">
        <f>IF(OR('Calc_오픈정렬(시즌미반영)'!$F143="",'Calc_오픈정렬(시즌미반영)'!Q143=""),"",'Calc_오픈정렬(시즌미반영)'!Q143/'Calc_오픈정렬(시즌미반영)'!$F143*100)</f>
        <v/>
      </c>
      <c r="R143" t="str">
        <f>IF(OR('Calc_오픈정렬(시즌미반영)'!$F143="",'Calc_오픈정렬(시즌미반영)'!R143=""),"",'Calc_오픈정렬(시즌미반영)'!R143/'Calc_오픈정렬(시즌미반영)'!$F143*100)</f>
        <v/>
      </c>
      <c r="S143" t="str">
        <f>IF(OR('Calc_오픈정렬(시즌미반영)'!$F143="",'Calc_오픈정렬(시즌미반영)'!S143=""),"",'Calc_오픈정렬(시즌미반영)'!S143/'Calc_오픈정렬(시즌미반영)'!$F143*100)</f>
        <v/>
      </c>
      <c r="T143" t="str">
        <f>IF(OR('Calc_오픈정렬(시즌미반영)'!$F143="",'Calc_오픈정렬(시즌미반영)'!T143=""),"",'Calc_오픈정렬(시즌미반영)'!T143/'Calc_오픈정렬(시즌미반영)'!$F143*100)</f>
        <v/>
      </c>
      <c r="U143" t="str">
        <f>IF(OR('Calc_오픈정렬(시즌미반영)'!$F143="",'Calc_오픈정렬(시즌미반영)'!U143=""),"",'Calc_오픈정렬(시즌미반영)'!U143/'Calc_오픈정렬(시즌미반영)'!$F143*100)</f>
        <v/>
      </c>
      <c r="V143" t="str">
        <f>IF(OR('Calc_오픈정렬(시즌미반영)'!$F143="",'Calc_오픈정렬(시즌미반영)'!V143=""),"",'Calc_오픈정렬(시즌미반영)'!V143/'Calc_오픈정렬(시즌미반영)'!$F143*100)</f>
        <v/>
      </c>
      <c r="W143" t="str">
        <f>IF(OR('Calc_오픈정렬(시즌미반영)'!$F143="",'Calc_오픈정렬(시즌미반영)'!W143=""),"",'Calc_오픈정렬(시즌미반영)'!W143/'Calc_오픈정렬(시즌미반영)'!$F143*100)</f>
        <v/>
      </c>
      <c r="X143" t="str">
        <f>IF(OR('Calc_오픈정렬(시즌미반영)'!$F143="",'Calc_오픈정렬(시즌미반영)'!X143=""),"",'Calc_오픈정렬(시즌미반영)'!X143/'Calc_오픈정렬(시즌미반영)'!$F143*100)</f>
        <v/>
      </c>
      <c r="Y143" t="str">
        <f>IF(OR('Calc_오픈정렬(시즌미반영)'!$F143="",'Calc_오픈정렬(시즌미반영)'!Y143=""),"",'Calc_오픈정렬(시즌미반영)'!Y143/'Calc_오픈정렬(시즌미반영)'!$F143*100)</f>
        <v/>
      </c>
      <c r="Z143" t="str">
        <f>IF(OR('Calc_오픈정렬(시즌미반영)'!$F143="",'Calc_오픈정렬(시즌미반영)'!Z143=""),"",'Calc_오픈정렬(시즌미반영)'!Z143/'Calc_오픈정렬(시즌미반영)'!$F143*100)</f>
        <v/>
      </c>
      <c r="AA143" t="str">
        <f>IF(OR('Calc_오픈정렬(시즌미반영)'!$F143="",'Calc_오픈정렬(시즌미반영)'!AA143=""),"",'Calc_오픈정렬(시즌미반영)'!AA143/'Calc_오픈정렬(시즌미반영)'!$F143*100)</f>
        <v/>
      </c>
      <c r="AB143" t="str">
        <f>IF(OR('Calc_오픈정렬(시즌미반영)'!$F143="",'Calc_오픈정렬(시즌미반영)'!AB143=""),"",'Calc_오픈정렬(시즌미반영)'!AB143/'Calc_오픈정렬(시즌미반영)'!$F143*100)</f>
        <v/>
      </c>
      <c r="AC143" t="str">
        <f>IF(OR('Calc_오픈정렬(시즌미반영)'!$F143="",'Calc_오픈정렬(시즌미반영)'!AC143=""),"",'Calc_오픈정렬(시즌미반영)'!AC143/'Calc_오픈정렬(시즌미반영)'!$F143*100)</f>
        <v/>
      </c>
      <c r="AD143" t="str">
        <f>IF(OR('Calc_오픈정렬(시즌미반영)'!$F143="",'Calc_오픈정렬(시즌미반영)'!AD143=""),"",'Calc_오픈정렬(시즌미반영)'!AD143/'Calc_오픈정렬(시즌미반영)'!$F143*100)</f>
        <v/>
      </c>
      <c r="AE143" t="str">
        <f>IF(OR('Calc_오픈정렬(시즌미반영)'!$F143="",'Calc_오픈정렬(시즌미반영)'!AE143=""),"",'Calc_오픈정렬(시즌미반영)'!AE143/'Calc_오픈정렬(시즌미반영)'!$F143*100)</f>
        <v/>
      </c>
      <c r="AF143" t="str">
        <f>IF(OR('Calc_오픈정렬(시즌미반영)'!$F143="",'Calc_오픈정렬(시즌미반영)'!AF143=""),"",'Calc_오픈정렬(시즌미반영)'!AF143/'Calc_오픈정렬(시즌미반영)'!$F143*100)</f>
        <v/>
      </c>
      <c r="AG143" t="str">
        <f>IF(OR('Calc_오픈정렬(시즌미반영)'!$F143="",'Calc_오픈정렬(시즌미반영)'!AG143=""),"",'Calc_오픈정렬(시즌미반영)'!AG143/'Calc_오픈정렬(시즌미반영)'!$F143*100)</f>
        <v/>
      </c>
      <c r="AH143" t="str">
        <f>IF(OR('Calc_오픈정렬(시즌미반영)'!$F143="",'Calc_오픈정렬(시즌미반영)'!AH143=""),"",'Calc_오픈정렬(시즌미반영)'!AH143/'Calc_오픈정렬(시즌미반영)'!$F143*100)</f>
        <v/>
      </c>
      <c r="AI143" t="str">
        <f>IF(OR('Calc_오픈정렬(시즌미반영)'!$F143="",'Calc_오픈정렬(시즌미반영)'!AI143=""),"",'Calc_오픈정렬(시즌미반영)'!AI143/'Calc_오픈정렬(시즌미반영)'!$F143*100)</f>
        <v/>
      </c>
      <c r="AJ143" t="str">
        <f>IF(OR('Calc_오픈정렬(시즌미반영)'!$F143="",'Calc_오픈정렬(시즌미반영)'!AJ143=""),"",'Calc_오픈정렬(시즌미반영)'!AJ143/'Calc_오픈정렬(시즌미반영)'!$F143*100)</f>
        <v/>
      </c>
      <c r="AK143" t="str">
        <f>IF(OR('Calc_오픈정렬(시즌미반영)'!$F143="",'Calc_오픈정렬(시즌미반영)'!AK143=""),"",'Calc_오픈정렬(시즌미반영)'!AK143/'Calc_오픈정렬(시즌미반영)'!$F143*100)</f>
        <v/>
      </c>
      <c r="AL143" t="str">
        <f>IF(OR('Calc_오픈정렬(시즌미반영)'!$F143="",'Calc_오픈정렬(시즌미반영)'!AL143=""),"",'Calc_오픈정렬(시즌미반영)'!AL143/'Calc_오픈정렬(시즌미반영)'!$F143*100)</f>
        <v/>
      </c>
      <c r="AM143" t="str">
        <f>IF(OR('Calc_오픈정렬(시즌미반영)'!$F143="",'Calc_오픈정렬(시즌미반영)'!AM143=""),"",'Calc_오픈정렬(시즌미반영)'!AM143/'Calc_오픈정렬(시즌미반영)'!$F143*100)</f>
        <v/>
      </c>
      <c r="AN143" t="str">
        <f>IF(OR('Calc_오픈정렬(시즌미반영)'!$F143="",'Calc_오픈정렬(시즌미반영)'!AN143=""),"",'Calc_오픈정렬(시즌미반영)'!AN143/'Calc_오픈정렬(시즌미반영)'!$F143*100)</f>
        <v/>
      </c>
      <c r="AO143" t="str">
        <f>IF(OR('Calc_오픈정렬(시즌미반영)'!$F143="",'Calc_오픈정렬(시즌미반영)'!AO143=""),"",'Calc_오픈정렬(시즌미반영)'!AO143/'Calc_오픈정렬(시즌미반영)'!$F143*100)</f>
        <v/>
      </c>
      <c r="AP143" t="str">
        <f>IF(OR('Calc_오픈정렬(시즌미반영)'!$F143="",'Calc_오픈정렬(시즌미반영)'!AP143=""),"",'Calc_오픈정렬(시즌미반영)'!AP143/'Calc_오픈정렬(시즌미반영)'!$F143*100)</f>
        <v/>
      </c>
      <c r="AQ143" t="str">
        <f>IF(OR('Calc_오픈정렬(시즌미반영)'!$F143="",'Calc_오픈정렬(시즌미반영)'!AQ143=""),"",'Calc_오픈정렬(시즌미반영)'!AQ143/'Calc_오픈정렬(시즌미반영)'!$F143*100)</f>
        <v/>
      </c>
      <c r="AR143" t="str">
        <f>IF(OR('Calc_오픈정렬(시즌미반영)'!$F143="",'Calc_오픈정렬(시즌미반영)'!AR143=""),"",'Calc_오픈정렬(시즌미반영)'!AR143/'Calc_오픈정렬(시즌미반영)'!$F143*100)</f>
        <v/>
      </c>
      <c r="AS143" t="str">
        <f>IF(OR('Calc_오픈정렬(시즌미반영)'!$F143="",'Calc_오픈정렬(시즌미반영)'!AS143=""),"",'Calc_오픈정렬(시즌미반영)'!AS143/'Calc_오픈정렬(시즌미반영)'!$F143*100)</f>
        <v/>
      </c>
      <c r="AT143" t="str">
        <f>IF(OR('Calc_오픈정렬(시즌미반영)'!$F143="",'Calc_오픈정렬(시즌미반영)'!AT143=""),"",'Calc_오픈정렬(시즌미반영)'!AT143/'Calc_오픈정렬(시즌미반영)'!$F143*100)</f>
        <v/>
      </c>
      <c r="AU143" t="str">
        <f>IF(OR('Calc_오픈정렬(시즌미반영)'!$F143="",'Calc_오픈정렬(시즌미반영)'!AU143=""),"",'Calc_오픈정렬(시즌미반영)'!AU143/'Calc_오픈정렬(시즌미반영)'!$F143*100)</f>
        <v/>
      </c>
      <c r="AV143" t="str">
        <f>IF(OR('Calc_오픈정렬(시즌미반영)'!$F143="",'Calc_오픈정렬(시즌미반영)'!AV143=""),"",'Calc_오픈정렬(시즌미반영)'!AV143/'Calc_오픈정렬(시즌미반영)'!$F143*100)</f>
        <v/>
      </c>
      <c r="AW143" t="str">
        <f>IF(OR('Calc_오픈정렬(시즌미반영)'!$F143="",'Calc_오픈정렬(시즌미반영)'!AW143=""),"",'Calc_오픈정렬(시즌미반영)'!AW143/'Calc_오픈정렬(시즌미반영)'!$F143*100)</f>
        <v/>
      </c>
      <c r="AX143" t="str">
        <f>IF(OR('Calc_오픈정렬(시즌미반영)'!$F143="",'Calc_오픈정렬(시즌미반영)'!AX143=""),"",'Calc_오픈정렬(시즌미반영)'!AX143/'Calc_오픈정렬(시즌미반영)'!$F143*100)</f>
        <v/>
      </c>
      <c r="AY143" t="str">
        <f>IF(OR('Calc_오픈정렬(시즌미반영)'!$F143="",'Calc_오픈정렬(시즌미반영)'!AY143=""),"",'Calc_오픈정렬(시즌미반영)'!AY143/'Calc_오픈정렬(시즌미반영)'!$F143*100)</f>
        <v/>
      </c>
      <c r="AZ143" t="str">
        <f>IF(OR('Calc_오픈정렬(시즌미반영)'!$F143="",'Calc_오픈정렬(시즌미반영)'!AZ143=""),"",'Calc_오픈정렬(시즌미반영)'!AZ143/'Calc_오픈정렬(시즌미반영)'!$F143*100)</f>
        <v/>
      </c>
      <c r="BA143" t="str">
        <f>IF(OR('Calc_오픈정렬(시즌미반영)'!$F143="",'Calc_오픈정렬(시즌미반영)'!BA143=""),"",'Calc_오픈정렬(시즌미반영)'!BA143/'Calc_오픈정렬(시즌미반영)'!$F143*100)</f>
        <v/>
      </c>
      <c r="BB143" t="str">
        <f>IF(OR('Calc_오픈정렬(시즌미반영)'!$F143="",'Calc_오픈정렬(시즌미반영)'!BB143=""),"",'Calc_오픈정렬(시즌미반영)'!BB143/'Calc_오픈정렬(시즌미반영)'!$F143*100)</f>
        <v/>
      </c>
      <c r="BC143" t="str">
        <f>IF(OR('Calc_오픈정렬(시즌미반영)'!$F143="",'Calc_오픈정렬(시즌미반영)'!BC143=""),"",'Calc_오픈정렬(시즌미반영)'!BC143/'Calc_오픈정렬(시즌미반영)'!$F143*100)</f>
        <v/>
      </c>
      <c r="BD143" t="str">
        <f>IF(OR('Calc_오픈정렬(시즌미반영)'!$F143="",'Calc_오픈정렬(시즌미반영)'!BD143=""),"",'Calc_오픈정렬(시즌미반영)'!BD143/'Calc_오픈정렬(시즌미반영)'!$F143*100)</f>
        <v/>
      </c>
      <c r="BE143" t="str">
        <f>IF(OR('Calc_오픈정렬(시즌미반영)'!$F143="",'Calc_오픈정렬(시즌미반영)'!BE143=""),"",'Calc_오픈정렬(시즌미반영)'!BE143/'Calc_오픈정렬(시즌미반영)'!$F143*100)</f>
        <v/>
      </c>
      <c r="BF143" t="str">
        <f>IF(OR('Calc_오픈정렬(시즌미반영)'!$F143="",'Calc_오픈정렬(시즌미반영)'!BF143=""),"",'Calc_오픈정렬(시즌미반영)'!BF143/'Calc_오픈정렬(시즌미반영)'!$F143*100)</f>
        <v/>
      </c>
      <c r="BG143" t="str">
        <f>IF(OR('Calc_오픈정렬(시즌미반영)'!$F143="",'Calc_오픈정렬(시즌미반영)'!BG143=""),"",'Calc_오픈정렬(시즌미반영)'!BG143/'Calc_오픈정렬(시즌미반영)'!$F143*100)</f>
        <v/>
      </c>
      <c r="BH143" t="str">
        <f>IF(OR('Calc_오픈정렬(시즌미반영)'!$F143="",'Calc_오픈정렬(시즌미반영)'!BH143=""),"",'Calc_오픈정렬(시즌미반영)'!BH143/'Calc_오픈정렬(시즌미반영)'!$F143*100)</f>
        <v/>
      </c>
      <c r="BI143" t="str">
        <f>IF(OR('Calc_오픈정렬(시즌미반영)'!$F143="",'Calc_오픈정렬(시즌미반영)'!BI143=""),"",'Calc_오픈정렬(시즌미반영)'!BI143/'Calc_오픈정렬(시즌미반영)'!$F143*100)</f>
        <v/>
      </c>
      <c r="BJ143" t="str">
        <f>IF(OR('Calc_오픈정렬(시즌미반영)'!$F143="",'Calc_오픈정렬(시즌미반영)'!BJ143=""),"",'Calc_오픈정렬(시즌미반영)'!BJ143/'Calc_오픈정렬(시즌미반영)'!$F143*100)</f>
        <v/>
      </c>
      <c r="BK143" t="str">
        <f>IF(OR('Calc_오픈정렬(시즌미반영)'!$F143="",'Calc_오픈정렬(시즌미반영)'!BK143=""),"",'Calc_오픈정렬(시즌미반영)'!BK143/'Calc_오픈정렬(시즌미반영)'!$F143*100)</f>
        <v/>
      </c>
      <c r="BL143" t="str">
        <f>IF(OR('Calc_오픈정렬(시즌미반영)'!$F143="",'Calc_오픈정렬(시즌미반영)'!BL143=""),"",'Calc_오픈정렬(시즌미반영)'!BL143/'Calc_오픈정렬(시즌미반영)'!$F143*100)</f>
        <v/>
      </c>
      <c r="BM143" t="str">
        <f>IF(OR('Calc_오픈정렬(시즌미반영)'!$F143="",'Calc_오픈정렬(시즌미반영)'!BM143=""),"",'Calc_오픈정렬(시즌미반영)'!BM143/'Calc_오픈정렬(시즌미반영)'!$F143*100)</f>
        <v/>
      </c>
      <c r="BN143" t="str">
        <f>IF(OR('Calc_오픈정렬(시즌미반영)'!$F143="",'Calc_오픈정렬(시즌미반영)'!BN143=""),"",'Calc_오픈정렬(시즌미반영)'!BN143/'Calc_오픈정렬(시즌미반영)'!$F143*100)</f>
        <v/>
      </c>
    </row>
    <row r="144" spans="1:66" x14ac:dyDescent="0.3">
      <c r="A144" t="str">
        <f>'Calc_오픈정렬(시즌미반영)'!A144</f>
        <v>(1135) #관악미성점</v>
      </c>
      <c r="B144" t="str">
        <f>'Calc_오픈정렬(시즌미반영)'!B144</f>
        <v>150-2</v>
      </c>
      <c r="C144">
        <f>'Calc_오픈정렬(시즌미반영)'!C144</f>
        <v>2</v>
      </c>
      <c r="D144" t="str">
        <f>'Calc_오픈정렬(시즌미반영)'!D144</f>
        <v>2</v>
      </c>
      <c r="E144" s="1">
        <f>'Calc_오픈정렬(시즌미반영)'!E144</f>
        <v>45992</v>
      </c>
      <c r="F144">
        <f>'Calc_오픈정렬(시즌미반영)'!F144</f>
        <v>3683287.5</v>
      </c>
      <c r="G144">
        <f>IF(OR('Calc_오픈정렬(시즌미반영)'!$F144="",'Calc_오픈정렬(시즌미반영)'!G144=""),"",'Calc_오픈정렬(시즌미반영)'!G144/'Calc_오픈정렬(시즌미반영)'!$F144*100)</f>
        <v>47.833083895840332</v>
      </c>
      <c r="H144">
        <f>IF(OR('Calc_오픈정렬(시즌미반영)'!$F144="",'Calc_오픈정렬(시즌미반영)'!H144=""),"",'Calc_오픈정렬(시즌미반영)'!H144/'Calc_오픈정렬(시즌미반영)'!$F144*100)</f>
        <v>66.291322629580236</v>
      </c>
      <c r="I144">
        <f>IF(OR('Calc_오픈정렬(시즌미반영)'!$F144="",'Calc_오픈정렬(시즌미반영)'!I144=""),"",'Calc_오픈정렬(시즌미반영)'!I144/'Calc_오픈정렬(시즌미반영)'!$F144*100)</f>
        <v>77.623590338793818</v>
      </c>
      <c r="J144">
        <f>IF(OR('Calc_오픈정렬(시즌미반영)'!$F144="",'Calc_오픈정렬(시즌미반영)'!J144=""),"",'Calc_오픈정렬(시즌미반영)'!J144/'Calc_오픈정렬(시즌미반영)'!$F144*100)</f>
        <v>87.132758439301853</v>
      </c>
      <c r="K144">
        <f>IF(OR('Calc_오픈정렬(시즌미반영)'!$F144="",'Calc_오픈정렬(시즌미반영)'!K144=""),"",'Calc_오픈정렬(시즌미반영)'!K144/'Calc_오픈정렬(시즌미반영)'!$F144*100)</f>
        <v>88.487526428496281</v>
      </c>
      <c r="L144">
        <f>IF(OR('Calc_오픈정렬(시즌미반영)'!$F144="",'Calc_오픈정렬(시즌미반영)'!L144=""),"",'Calc_오픈정렬(시즌미반영)'!L144/'Calc_오픈정렬(시즌미반영)'!$F144*100)</f>
        <v>120.12366669721004</v>
      </c>
      <c r="M144">
        <f>IF(OR('Calc_오픈정렬(시즌미반영)'!$F144="",'Calc_오픈정렬(시즌미반영)'!M144=""),"",'Calc_오픈정렬(시즌미반영)'!M144/'Calc_오픈정렬(시즌미반영)'!$F144*100)</f>
        <v>104.25604843499184</v>
      </c>
      <c r="N144" t="str">
        <f>IF(OR('Calc_오픈정렬(시즌미반영)'!$F144="",'Calc_오픈정렬(시즌미반영)'!N144=""),"",'Calc_오픈정렬(시즌미반영)'!N144/'Calc_오픈정렬(시즌미반영)'!$F144*100)</f>
        <v/>
      </c>
      <c r="O144" t="str">
        <f>IF(OR('Calc_오픈정렬(시즌미반영)'!$F144="",'Calc_오픈정렬(시즌미반영)'!O144=""),"",'Calc_오픈정렬(시즌미반영)'!O144/'Calc_오픈정렬(시즌미반영)'!$F144*100)</f>
        <v/>
      </c>
      <c r="P144" t="str">
        <f>IF(OR('Calc_오픈정렬(시즌미반영)'!$F144="",'Calc_오픈정렬(시즌미반영)'!P144=""),"",'Calc_오픈정렬(시즌미반영)'!P144/'Calc_오픈정렬(시즌미반영)'!$F144*100)</f>
        <v/>
      </c>
      <c r="Q144" t="str">
        <f>IF(OR('Calc_오픈정렬(시즌미반영)'!$F144="",'Calc_오픈정렬(시즌미반영)'!Q144=""),"",'Calc_오픈정렬(시즌미반영)'!Q144/'Calc_오픈정렬(시즌미반영)'!$F144*100)</f>
        <v/>
      </c>
      <c r="R144" t="str">
        <f>IF(OR('Calc_오픈정렬(시즌미반영)'!$F144="",'Calc_오픈정렬(시즌미반영)'!R144=""),"",'Calc_오픈정렬(시즌미반영)'!R144/'Calc_오픈정렬(시즌미반영)'!$F144*100)</f>
        <v/>
      </c>
      <c r="S144" t="str">
        <f>IF(OR('Calc_오픈정렬(시즌미반영)'!$F144="",'Calc_오픈정렬(시즌미반영)'!S144=""),"",'Calc_오픈정렬(시즌미반영)'!S144/'Calc_오픈정렬(시즌미반영)'!$F144*100)</f>
        <v/>
      </c>
      <c r="T144" t="str">
        <f>IF(OR('Calc_오픈정렬(시즌미반영)'!$F144="",'Calc_오픈정렬(시즌미반영)'!T144=""),"",'Calc_오픈정렬(시즌미반영)'!T144/'Calc_오픈정렬(시즌미반영)'!$F144*100)</f>
        <v/>
      </c>
      <c r="U144" t="str">
        <f>IF(OR('Calc_오픈정렬(시즌미반영)'!$F144="",'Calc_오픈정렬(시즌미반영)'!U144=""),"",'Calc_오픈정렬(시즌미반영)'!U144/'Calc_오픈정렬(시즌미반영)'!$F144*100)</f>
        <v/>
      </c>
      <c r="V144" t="str">
        <f>IF(OR('Calc_오픈정렬(시즌미반영)'!$F144="",'Calc_오픈정렬(시즌미반영)'!V144=""),"",'Calc_오픈정렬(시즌미반영)'!V144/'Calc_오픈정렬(시즌미반영)'!$F144*100)</f>
        <v/>
      </c>
      <c r="W144" t="str">
        <f>IF(OR('Calc_오픈정렬(시즌미반영)'!$F144="",'Calc_오픈정렬(시즌미반영)'!W144=""),"",'Calc_오픈정렬(시즌미반영)'!W144/'Calc_오픈정렬(시즌미반영)'!$F144*100)</f>
        <v/>
      </c>
      <c r="X144" t="str">
        <f>IF(OR('Calc_오픈정렬(시즌미반영)'!$F144="",'Calc_오픈정렬(시즌미반영)'!X144=""),"",'Calc_오픈정렬(시즌미반영)'!X144/'Calc_오픈정렬(시즌미반영)'!$F144*100)</f>
        <v/>
      </c>
      <c r="Y144" t="str">
        <f>IF(OR('Calc_오픈정렬(시즌미반영)'!$F144="",'Calc_오픈정렬(시즌미반영)'!Y144=""),"",'Calc_오픈정렬(시즌미반영)'!Y144/'Calc_오픈정렬(시즌미반영)'!$F144*100)</f>
        <v/>
      </c>
      <c r="Z144" t="str">
        <f>IF(OR('Calc_오픈정렬(시즌미반영)'!$F144="",'Calc_오픈정렬(시즌미반영)'!Z144=""),"",'Calc_오픈정렬(시즌미반영)'!Z144/'Calc_오픈정렬(시즌미반영)'!$F144*100)</f>
        <v/>
      </c>
      <c r="AA144" t="str">
        <f>IF(OR('Calc_오픈정렬(시즌미반영)'!$F144="",'Calc_오픈정렬(시즌미반영)'!AA144=""),"",'Calc_오픈정렬(시즌미반영)'!AA144/'Calc_오픈정렬(시즌미반영)'!$F144*100)</f>
        <v/>
      </c>
      <c r="AB144" t="str">
        <f>IF(OR('Calc_오픈정렬(시즌미반영)'!$F144="",'Calc_오픈정렬(시즌미반영)'!AB144=""),"",'Calc_오픈정렬(시즌미반영)'!AB144/'Calc_오픈정렬(시즌미반영)'!$F144*100)</f>
        <v/>
      </c>
      <c r="AC144" t="str">
        <f>IF(OR('Calc_오픈정렬(시즌미반영)'!$F144="",'Calc_오픈정렬(시즌미반영)'!AC144=""),"",'Calc_오픈정렬(시즌미반영)'!AC144/'Calc_오픈정렬(시즌미반영)'!$F144*100)</f>
        <v/>
      </c>
      <c r="AD144" t="str">
        <f>IF(OR('Calc_오픈정렬(시즌미반영)'!$F144="",'Calc_오픈정렬(시즌미반영)'!AD144=""),"",'Calc_오픈정렬(시즌미반영)'!AD144/'Calc_오픈정렬(시즌미반영)'!$F144*100)</f>
        <v/>
      </c>
      <c r="AE144" t="str">
        <f>IF(OR('Calc_오픈정렬(시즌미반영)'!$F144="",'Calc_오픈정렬(시즌미반영)'!AE144=""),"",'Calc_오픈정렬(시즌미반영)'!AE144/'Calc_오픈정렬(시즌미반영)'!$F144*100)</f>
        <v/>
      </c>
      <c r="AF144" t="str">
        <f>IF(OR('Calc_오픈정렬(시즌미반영)'!$F144="",'Calc_오픈정렬(시즌미반영)'!AF144=""),"",'Calc_오픈정렬(시즌미반영)'!AF144/'Calc_오픈정렬(시즌미반영)'!$F144*100)</f>
        <v/>
      </c>
      <c r="AG144" t="str">
        <f>IF(OR('Calc_오픈정렬(시즌미반영)'!$F144="",'Calc_오픈정렬(시즌미반영)'!AG144=""),"",'Calc_오픈정렬(시즌미반영)'!AG144/'Calc_오픈정렬(시즌미반영)'!$F144*100)</f>
        <v/>
      </c>
      <c r="AH144" t="str">
        <f>IF(OR('Calc_오픈정렬(시즌미반영)'!$F144="",'Calc_오픈정렬(시즌미반영)'!AH144=""),"",'Calc_오픈정렬(시즌미반영)'!AH144/'Calc_오픈정렬(시즌미반영)'!$F144*100)</f>
        <v/>
      </c>
      <c r="AI144" t="str">
        <f>IF(OR('Calc_오픈정렬(시즌미반영)'!$F144="",'Calc_오픈정렬(시즌미반영)'!AI144=""),"",'Calc_오픈정렬(시즌미반영)'!AI144/'Calc_오픈정렬(시즌미반영)'!$F144*100)</f>
        <v/>
      </c>
      <c r="AJ144" t="str">
        <f>IF(OR('Calc_오픈정렬(시즌미반영)'!$F144="",'Calc_오픈정렬(시즌미반영)'!AJ144=""),"",'Calc_오픈정렬(시즌미반영)'!AJ144/'Calc_오픈정렬(시즌미반영)'!$F144*100)</f>
        <v/>
      </c>
      <c r="AK144" t="str">
        <f>IF(OR('Calc_오픈정렬(시즌미반영)'!$F144="",'Calc_오픈정렬(시즌미반영)'!AK144=""),"",'Calc_오픈정렬(시즌미반영)'!AK144/'Calc_오픈정렬(시즌미반영)'!$F144*100)</f>
        <v/>
      </c>
      <c r="AL144" t="str">
        <f>IF(OR('Calc_오픈정렬(시즌미반영)'!$F144="",'Calc_오픈정렬(시즌미반영)'!AL144=""),"",'Calc_오픈정렬(시즌미반영)'!AL144/'Calc_오픈정렬(시즌미반영)'!$F144*100)</f>
        <v/>
      </c>
      <c r="AM144" t="str">
        <f>IF(OR('Calc_오픈정렬(시즌미반영)'!$F144="",'Calc_오픈정렬(시즌미반영)'!AM144=""),"",'Calc_오픈정렬(시즌미반영)'!AM144/'Calc_오픈정렬(시즌미반영)'!$F144*100)</f>
        <v/>
      </c>
      <c r="AN144" t="str">
        <f>IF(OR('Calc_오픈정렬(시즌미반영)'!$F144="",'Calc_오픈정렬(시즌미반영)'!AN144=""),"",'Calc_오픈정렬(시즌미반영)'!AN144/'Calc_오픈정렬(시즌미반영)'!$F144*100)</f>
        <v/>
      </c>
      <c r="AO144" t="str">
        <f>IF(OR('Calc_오픈정렬(시즌미반영)'!$F144="",'Calc_오픈정렬(시즌미반영)'!AO144=""),"",'Calc_오픈정렬(시즌미반영)'!AO144/'Calc_오픈정렬(시즌미반영)'!$F144*100)</f>
        <v/>
      </c>
      <c r="AP144" t="str">
        <f>IF(OR('Calc_오픈정렬(시즌미반영)'!$F144="",'Calc_오픈정렬(시즌미반영)'!AP144=""),"",'Calc_오픈정렬(시즌미반영)'!AP144/'Calc_오픈정렬(시즌미반영)'!$F144*100)</f>
        <v/>
      </c>
      <c r="AQ144" t="str">
        <f>IF(OR('Calc_오픈정렬(시즌미반영)'!$F144="",'Calc_오픈정렬(시즌미반영)'!AQ144=""),"",'Calc_오픈정렬(시즌미반영)'!AQ144/'Calc_오픈정렬(시즌미반영)'!$F144*100)</f>
        <v/>
      </c>
      <c r="AR144" t="str">
        <f>IF(OR('Calc_오픈정렬(시즌미반영)'!$F144="",'Calc_오픈정렬(시즌미반영)'!AR144=""),"",'Calc_오픈정렬(시즌미반영)'!AR144/'Calc_오픈정렬(시즌미반영)'!$F144*100)</f>
        <v/>
      </c>
      <c r="AS144" t="str">
        <f>IF(OR('Calc_오픈정렬(시즌미반영)'!$F144="",'Calc_오픈정렬(시즌미반영)'!AS144=""),"",'Calc_오픈정렬(시즌미반영)'!AS144/'Calc_오픈정렬(시즌미반영)'!$F144*100)</f>
        <v/>
      </c>
      <c r="AT144" t="str">
        <f>IF(OR('Calc_오픈정렬(시즌미반영)'!$F144="",'Calc_오픈정렬(시즌미반영)'!AT144=""),"",'Calc_오픈정렬(시즌미반영)'!AT144/'Calc_오픈정렬(시즌미반영)'!$F144*100)</f>
        <v/>
      </c>
      <c r="AU144" t="str">
        <f>IF(OR('Calc_오픈정렬(시즌미반영)'!$F144="",'Calc_오픈정렬(시즌미반영)'!AU144=""),"",'Calc_오픈정렬(시즌미반영)'!AU144/'Calc_오픈정렬(시즌미반영)'!$F144*100)</f>
        <v/>
      </c>
      <c r="AV144" t="str">
        <f>IF(OR('Calc_오픈정렬(시즌미반영)'!$F144="",'Calc_오픈정렬(시즌미반영)'!AV144=""),"",'Calc_오픈정렬(시즌미반영)'!AV144/'Calc_오픈정렬(시즌미반영)'!$F144*100)</f>
        <v/>
      </c>
      <c r="AW144" t="str">
        <f>IF(OR('Calc_오픈정렬(시즌미반영)'!$F144="",'Calc_오픈정렬(시즌미반영)'!AW144=""),"",'Calc_오픈정렬(시즌미반영)'!AW144/'Calc_오픈정렬(시즌미반영)'!$F144*100)</f>
        <v/>
      </c>
      <c r="AX144" t="str">
        <f>IF(OR('Calc_오픈정렬(시즌미반영)'!$F144="",'Calc_오픈정렬(시즌미반영)'!AX144=""),"",'Calc_오픈정렬(시즌미반영)'!AX144/'Calc_오픈정렬(시즌미반영)'!$F144*100)</f>
        <v/>
      </c>
      <c r="AY144" t="str">
        <f>IF(OR('Calc_오픈정렬(시즌미반영)'!$F144="",'Calc_오픈정렬(시즌미반영)'!AY144=""),"",'Calc_오픈정렬(시즌미반영)'!AY144/'Calc_오픈정렬(시즌미반영)'!$F144*100)</f>
        <v/>
      </c>
      <c r="AZ144" t="str">
        <f>IF(OR('Calc_오픈정렬(시즌미반영)'!$F144="",'Calc_오픈정렬(시즌미반영)'!AZ144=""),"",'Calc_오픈정렬(시즌미반영)'!AZ144/'Calc_오픈정렬(시즌미반영)'!$F144*100)</f>
        <v/>
      </c>
      <c r="BA144" t="str">
        <f>IF(OR('Calc_오픈정렬(시즌미반영)'!$F144="",'Calc_오픈정렬(시즌미반영)'!BA144=""),"",'Calc_오픈정렬(시즌미반영)'!BA144/'Calc_오픈정렬(시즌미반영)'!$F144*100)</f>
        <v/>
      </c>
      <c r="BB144" t="str">
        <f>IF(OR('Calc_오픈정렬(시즌미반영)'!$F144="",'Calc_오픈정렬(시즌미반영)'!BB144=""),"",'Calc_오픈정렬(시즌미반영)'!BB144/'Calc_오픈정렬(시즌미반영)'!$F144*100)</f>
        <v/>
      </c>
      <c r="BC144" t="str">
        <f>IF(OR('Calc_오픈정렬(시즌미반영)'!$F144="",'Calc_오픈정렬(시즌미반영)'!BC144=""),"",'Calc_오픈정렬(시즌미반영)'!BC144/'Calc_오픈정렬(시즌미반영)'!$F144*100)</f>
        <v/>
      </c>
      <c r="BD144" t="str">
        <f>IF(OR('Calc_오픈정렬(시즌미반영)'!$F144="",'Calc_오픈정렬(시즌미반영)'!BD144=""),"",'Calc_오픈정렬(시즌미반영)'!BD144/'Calc_오픈정렬(시즌미반영)'!$F144*100)</f>
        <v/>
      </c>
      <c r="BE144" t="str">
        <f>IF(OR('Calc_오픈정렬(시즌미반영)'!$F144="",'Calc_오픈정렬(시즌미반영)'!BE144=""),"",'Calc_오픈정렬(시즌미반영)'!BE144/'Calc_오픈정렬(시즌미반영)'!$F144*100)</f>
        <v/>
      </c>
      <c r="BF144" t="str">
        <f>IF(OR('Calc_오픈정렬(시즌미반영)'!$F144="",'Calc_오픈정렬(시즌미반영)'!BF144=""),"",'Calc_오픈정렬(시즌미반영)'!BF144/'Calc_오픈정렬(시즌미반영)'!$F144*100)</f>
        <v/>
      </c>
      <c r="BG144" t="str">
        <f>IF(OR('Calc_오픈정렬(시즌미반영)'!$F144="",'Calc_오픈정렬(시즌미반영)'!BG144=""),"",'Calc_오픈정렬(시즌미반영)'!BG144/'Calc_오픈정렬(시즌미반영)'!$F144*100)</f>
        <v/>
      </c>
      <c r="BH144" t="str">
        <f>IF(OR('Calc_오픈정렬(시즌미반영)'!$F144="",'Calc_오픈정렬(시즌미반영)'!BH144=""),"",'Calc_오픈정렬(시즌미반영)'!BH144/'Calc_오픈정렬(시즌미반영)'!$F144*100)</f>
        <v/>
      </c>
      <c r="BI144" t="str">
        <f>IF(OR('Calc_오픈정렬(시즌미반영)'!$F144="",'Calc_오픈정렬(시즌미반영)'!BI144=""),"",'Calc_오픈정렬(시즌미반영)'!BI144/'Calc_오픈정렬(시즌미반영)'!$F144*100)</f>
        <v/>
      </c>
      <c r="BJ144" t="str">
        <f>IF(OR('Calc_오픈정렬(시즌미반영)'!$F144="",'Calc_오픈정렬(시즌미반영)'!BJ144=""),"",'Calc_오픈정렬(시즌미반영)'!BJ144/'Calc_오픈정렬(시즌미반영)'!$F144*100)</f>
        <v/>
      </c>
      <c r="BK144" t="str">
        <f>IF(OR('Calc_오픈정렬(시즌미반영)'!$F144="",'Calc_오픈정렬(시즌미반영)'!BK144=""),"",'Calc_오픈정렬(시즌미반영)'!BK144/'Calc_오픈정렬(시즌미반영)'!$F144*100)</f>
        <v/>
      </c>
      <c r="BL144" t="str">
        <f>IF(OR('Calc_오픈정렬(시즌미반영)'!$F144="",'Calc_오픈정렬(시즌미반영)'!BL144=""),"",'Calc_오픈정렬(시즌미반영)'!BL144/'Calc_오픈정렬(시즌미반영)'!$F144*100)</f>
        <v/>
      </c>
      <c r="BM144" t="str">
        <f>IF(OR('Calc_오픈정렬(시즌미반영)'!$F144="",'Calc_오픈정렬(시즌미반영)'!BM144=""),"",'Calc_오픈정렬(시즌미반영)'!BM144/'Calc_오픈정렬(시즌미반영)'!$F144*100)</f>
        <v/>
      </c>
      <c r="BN144" t="str">
        <f>IF(OR('Calc_오픈정렬(시즌미반영)'!$F144="",'Calc_오픈정렬(시즌미반영)'!BN144=""),"",'Calc_오픈정렬(시즌미반영)'!BN144/'Calc_오픈정렬(시즌미반영)'!$F144*100)</f>
        <v/>
      </c>
    </row>
    <row r="145" spans="1:66" x14ac:dyDescent="0.3">
      <c r="A145" t="str">
        <f>'Calc_오픈정렬(시즌미반영)'!A145</f>
        <v>(1136) #주안역삼거리점</v>
      </c>
      <c r="B145" t="str">
        <f>'Calc_오픈정렬(시즌미반영)'!B145</f>
        <v>150-0</v>
      </c>
      <c r="C145">
        <f>'Calc_오픈정렬(시즌미반영)'!C145</f>
        <v>0</v>
      </c>
      <c r="D145" t="str">
        <f>'Calc_오픈정렬(시즌미반영)'!D145</f>
        <v>0</v>
      </c>
      <c r="E145" s="1">
        <f>'Calc_오픈정렬(시즌미반영)'!E145</f>
        <v>45992</v>
      </c>
      <c r="F145">
        <f>'Calc_오픈정렬(시즌미반영)'!F145</f>
        <v>4699762.5</v>
      </c>
      <c r="G145">
        <f>IF(OR('Calc_오픈정렬(시즌미반영)'!$F145="",'Calc_오픈정렬(시즌미반영)'!G145=""),"",'Calc_오픈정렬(시즌미반영)'!G145/'Calc_오픈정렬(시즌미반영)'!$F145*100)</f>
        <v>57.870371109178386</v>
      </c>
      <c r="H145">
        <f>IF(OR('Calc_오픈정렬(시즌미반영)'!$F145="",'Calc_오픈정렬(시즌미반영)'!H145=""),"",'Calc_오픈정렬(시즌미반영)'!H145/'Calc_오픈정렬(시즌미반영)'!$F145*100)</f>
        <v>73.784579539923556</v>
      </c>
      <c r="I145">
        <f>IF(OR('Calc_오픈정렬(시즌미반영)'!$F145="",'Calc_오픈정렬(시즌미반영)'!I145=""),"",'Calc_오픈정렬(시즌미반영)'!I145/'Calc_오픈정렬(시즌미반영)'!$F145*100)</f>
        <v>89.493671222747963</v>
      </c>
      <c r="J145">
        <f>IF(OR('Calc_오픈정렬(시즌미반영)'!$F145="",'Calc_오픈정렬(시즌미반영)'!J145=""),"",'Calc_오픈정렬(시즌미반영)'!J145/'Calc_오픈정렬(시즌미반영)'!$F145*100)</f>
        <v>92.023160744824878</v>
      </c>
      <c r="K145">
        <f>IF(OR('Calc_오픈정렬(시즌미반영)'!$F145="",'Calc_오픈정렬(시즌미반영)'!K145=""),"",'Calc_오픈정렬(시즌미반영)'!K145/'Calc_오픈정렬(시즌미반영)'!$F145*100)</f>
        <v>95.052037204007647</v>
      </c>
      <c r="L145">
        <f>IF(OR('Calc_오픈정렬(시즌미반영)'!$F145="",'Calc_오픈정렬(시즌미반영)'!L145=""),"",'Calc_오픈정렬(시즌미반영)'!L145/'Calc_오픈정렬(시즌미반영)'!$F145*100)</f>
        <v>114.82558959096339</v>
      </c>
      <c r="M145">
        <f>IF(OR('Calc_오픈정렬(시즌미반영)'!$F145="",'Calc_오픈정렬(시즌미반영)'!M145=""),"",'Calc_오픈정렬(시즌미반영)'!M145/'Calc_오픈정렬(시즌미반영)'!$F145*100)</f>
        <v>98.099212460204114</v>
      </c>
      <c r="N145" t="str">
        <f>IF(OR('Calc_오픈정렬(시즌미반영)'!$F145="",'Calc_오픈정렬(시즌미반영)'!N145=""),"",'Calc_오픈정렬(시즌미반영)'!N145/'Calc_오픈정렬(시즌미반영)'!$F145*100)</f>
        <v/>
      </c>
      <c r="O145" t="str">
        <f>IF(OR('Calc_오픈정렬(시즌미반영)'!$F145="",'Calc_오픈정렬(시즌미반영)'!O145=""),"",'Calc_오픈정렬(시즌미반영)'!O145/'Calc_오픈정렬(시즌미반영)'!$F145*100)</f>
        <v/>
      </c>
      <c r="P145" t="str">
        <f>IF(OR('Calc_오픈정렬(시즌미반영)'!$F145="",'Calc_오픈정렬(시즌미반영)'!P145=""),"",'Calc_오픈정렬(시즌미반영)'!P145/'Calc_오픈정렬(시즌미반영)'!$F145*100)</f>
        <v/>
      </c>
      <c r="Q145" t="str">
        <f>IF(OR('Calc_오픈정렬(시즌미반영)'!$F145="",'Calc_오픈정렬(시즌미반영)'!Q145=""),"",'Calc_오픈정렬(시즌미반영)'!Q145/'Calc_오픈정렬(시즌미반영)'!$F145*100)</f>
        <v/>
      </c>
      <c r="R145" t="str">
        <f>IF(OR('Calc_오픈정렬(시즌미반영)'!$F145="",'Calc_오픈정렬(시즌미반영)'!R145=""),"",'Calc_오픈정렬(시즌미반영)'!R145/'Calc_오픈정렬(시즌미반영)'!$F145*100)</f>
        <v/>
      </c>
      <c r="S145" t="str">
        <f>IF(OR('Calc_오픈정렬(시즌미반영)'!$F145="",'Calc_오픈정렬(시즌미반영)'!S145=""),"",'Calc_오픈정렬(시즌미반영)'!S145/'Calc_오픈정렬(시즌미반영)'!$F145*100)</f>
        <v/>
      </c>
      <c r="T145" t="str">
        <f>IF(OR('Calc_오픈정렬(시즌미반영)'!$F145="",'Calc_오픈정렬(시즌미반영)'!T145=""),"",'Calc_오픈정렬(시즌미반영)'!T145/'Calc_오픈정렬(시즌미반영)'!$F145*100)</f>
        <v/>
      </c>
      <c r="U145" t="str">
        <f>IF(OR('Calc_오픈정렬(시즌미반영)'!$F145="",'Calc_오픈정렬(시즌미반영)'!U145=""),"",'Calc_오픈정렬(시즌미반영)'!U145/'Calc_오픈정렬(시즌미반영)'!$F145*100)</f>
        <v/>
      </c>
      <c r="V145" t="str">
        <f>IF(OR('Calc_오픈정렬(시즌미반영)'!$F145="",'Calc_오픈정렬(시즌미반영)'!V145=""),"",'Calc_오픈정렬(시즌미반영)'!V145/'Calc_오픈정렬(시즌미반영)'!$F145*100)</f>
        <v/>
      </c>
      <c r="W145" t="str">
        <f>IF(OR('Calc_오픈정렬(시즌미반영)'!$F145="",'Calc_오픈정렬(시즌미반영)'!W145=""),"",'Calc_오픈정렬(시즌미반영)'!W145/'Calc_오픈정렬(시즌미반영)'!$F145*100)</f>
        <v/>
      </c>
      <c r="X145" t="str">
        <f>IF(OR('Calc_오픈정렬(시즌미반영)'!$F145="",'Calc_오픈정렬(시즌미반영)'!X145=""),"",'Calc_오픈정렬(시즌미반영)'!X145/'Calc_오픈정렬(시즌미반영)'!$F145*100)</f>
        <v/>
      </c>
      <c r="Y145" t="str">
        <f>IF(OR('Calc_오픈정렬(시즌미반영)'!$F145="",'Calc_오픈정렬(시즌미반영)'!Y145=""),"",'Calc_오픈정렬(시즌미반영)'!Y145/'Calc_오픈정렬(시즌미반영)'!$F145*100)</f>
        <v/>
      </c>
      <c r="Z145" t="str">
        <f>IF(OR('Calc_오픈정렬(시즌미반영)'!$F145="",'Calc_오픈정렬(시즌미반영)'!Z145=""),"",'Calc_오픈정렬(시즌미반영)'!Z145/'Calc_오픈정렬(시즌미반영)'!$F145*100)</f>
        <v/>
      </c>
      <c r="AA145" t="str">
        <f>IF(OR('Calc_오픈정렬(시즌미반영)'!$F145="",'Calc_오픈정렬(시즌미반영)'!AA145=""),"",'Calc_오픈정렬(시즌미반영)'!AA145/'Calc_오픈정렬(시즌미반영)'!$F145*100)</f>
        <v/>
      </c>
      <c r="AB145" t="str">
        <f>IF(OR('Calc_오픈정렬(시즌미반영)'!$F145="",'Calc_오픈정렬(시즌미반영)'!AB145=""),"",'Calc_오픈정렬(시즌미반영)'!AB145/'Calc_오픈정렬(시즌미반영)'!$F145*100)</f>
        <v/>
      </c>
      <c r="AC145" t="str">
        <f>IF(OR('Calc_오픈정렬(시즌미반영)'!$F145="",'Calc_오픈정렬(시즌미반영)'!AC145=""),"",'Calc_오픈정렬(시즌미반영)'!AC145/'Calc_오픈정렬(시즌미반영)'!$F145*100)</f>
        <v/>
      </c>
      <c r="AD145" t="str">
        <f>IF(OR('Calc_오픈정렬(시즌미반영)'!$F145="",'Calc_오픈정렬(시즌미반영)'!AD145=""),"",'Calc_오픈정렬(시즌미반영)'!AD145/'Calc_오픈정렬(시즌미반영)'!$F145*100)</f>
        <v/>
      </c>
      <c r="AE145" t="str">
        <f>IF(OR('Calc_오픈정렬(시즌미반영)'!$F145="",'Calc_오픈정렬(시즌미반영)'!AE145=""),"",'Calc_오픈정렬(시즌미반영)'!AE145/'Calc_오픈정렬(시즌미반영)'!$F145*100)</f>
        <v/>
      </c>
      <c r="AF145" t="str">
        <f>IF(OR('Calc_오픈정렬(시즌미반영)'!$F145="",'Calc_오픈정렬(시즌미반영)'!AF145=""),"",'Calc_오픈정렬(시즌미반영)'!AF145/'Calc_오픈정렬(시즌미반영)'!$F145*100)</f>
        <v/>
      </c>
      <c r="AG145" t="str">
        <f>IF(OR('Calc_오픈정렬(시즌미반영)'!$F145="",'Calc_오픈정렬(시즌미반영)'!AG145=""),"",'Calc_오픈정렬(시즌미반영)'!AG145/'Calc_오픈정렬(시즌미반영)'!$F145*100)</f>
        <v/>
      </c>
      <c r="AH145" t="str">
        <f>IF(OR('Calc_오픈정렬(시즌미반영)'!$F145="",'Calc_오픈정렬(시즌미반영)'!AH145=""),"",'Calc_오픈정렬(시즌미반영)'!AH145/'Calc_오픈정렬(시즌미반영)'!$F145*100)</f>
        <v/>
      </c>
      <c r="AI145" t="str">
        <f>IF(OR('Calc_오픈정렬(시즌미반영)'!$F145="",'Calc_오픈정렬(시즌미반영)'!AI145=""),"",'Calc_오픈정렬(시즌미반영)'!AI145/'Calc_오픈정렬(시즌미반영)'!$F145*100)</f>
        <v/>
      </c>
      <c r="AJ145" t="str">
        <f>IF(OR('Calc_오픈정렬(시즌미반영)'!$F145="",'Calc_오픈정렬(시즌미반영)'!AJ145=""),"",'Calc_오픈정렬(시즌미반영)'!AJ145/'Calc_오픈정렬(시즌미반영)'!$F145*100)</f>
        <v/>
      </c>
      <c r="AK145" t="str">
        <f>IF(OR('Calc_오픈정렬(시즌미반영)'!$F145="",'Calc_오픈정렬(시즌미반영)'!AK145=""),"",'Calc_오픈정렬(시즌미반영)'!AK145/'Calc_오픈정렬(시즌미반영)'!$F145*100)</f>
        <v/>
      </c>
      <c r="AL145" t="str">
        <f>IF(OR('Calc_오픈정렬(시즌미반영)'!$F145="",'Calc_오픈정렬(시즌미반영)'!AL145=""),"",'Calc_오픈정렬(시즌미반영)'!AL145/'Calc_오픈정렬(시즌미반영)'!$F145*100)</f>
        <v/>
      </c>
      <c r="AM145" t="str">
        <f>IF(OR('Calc_오픈정렬(시즌미반영)'!$F145="",'Calc_오픈정렬(시즌미반영)'!AM145=""),"",'Calc_오픈정렬(시즌미반영)'!AM145/'Calc_오픈정렬(시즌미반영)'!$F145*100)</f>
        <v/>
      </c>
      <c r="AN145" t="str">
        <f>IF(OR('Calc_오픈정렬(시즌미반영)'!$F145="",'Calc_오픈정렬(시즌미반영)'!AN145=""),"",'Calc_오픈정렬(시즌미반영)'!AN145/'Calc_오픈정렬(시즌미반영)'!$F145*100)</f>
        <v/>
      </c>
      <c r="AO145" t="str">
        <f>IF(OR('Calc_오픈정렬(시즌미반영)'!$F145="",'Calc_오픈정렬(시즌미반영)'!AO145=""),"",'Calc_오픈정렬(시즌미반영)'!AO145/'Calc_오픈정렬(시즌미반영)'!$F145*100)</f>
        <v/>
      </c>
      <c r="AP145" t="str">
        <f>IF(OR('Calc_오픈정렬(시즌미반영)'!$F145="",'Calc_오픈정렬(시즌미반영)'!AP145=""),"",'Calc_오픈정렬(시즌미반영)'!AP145/'Calc_오픈정렬(시즌미반영)'!$F145*100)</f>
        <v/>
      </c>
      <c r="AQ145" t="str">
        <f>IF(OR('Calc_오픈정렬(시즌미반영)'!$F145="",'Calc_오픈정렬(시즌미반영)'!AQ145=""),"",'Calc_오픈정렬(시즌미반영)'!AQ145/'Calc_오픈정렬(시즌미반영)'!$F145*100)</f>
        <v/>
      </c>
      <c r="AR145" t="str">
        <f>IF(OR('Calc_오픈정렬(시즌미반영)'!$F145="",'Calc_오픈정렬(시즌미반영)'!AR145=""),"",'Calc_오픈정렬(시즌미반영)'!AR145/'Calc_오픈정렬(시즌미반영)'!$F145*100)</f>
        <v/>
      </c>
      <c r="AS145" t="str">
        <f>IF(OR('Calc_오픈정렬(시즌미반영)'!$F145="",'Calc_오픈정렬(시즌미반영)'!AS145=""),"",'Calc_오픈정렬(시즌미반영)'!AS145/'Calc_오픈정렬(시즌미반영)'!$F145*100)</f>
        <v/>
      </c>
      <c r="AT145" t="str">
        <f>IF(OR('Calc_오픈정렬(시즌미반영)'!$F145="",'Calc_오픈정렬(시즌미반영)'!AT145=""),"",'Calc_오픈정렬(시즌미반영)'!AT145/'Calc_오픈정렬(시즌미반영)'!$F145*100)</f>
        <v/>
      </c>
      <c r="AU145" t="str">
        <f>IF(OR('Calc_오픈정렬(시즌미반영)'!$F145="",'Calc_오픈정렬(시즌미반영)'!AU145=""),"",'Calc_오픈정렬(시즌미반영)'!AU145/'Calc_오픈정렬(시즌미반영)'!$F145*100)</f>
        <v/>
      </c>
      <c r="AV145" t="str">
        <f>IF(OR('Calc_오픈정렬(시즌미반영)'!$F145="",'Calc_오픈정렬(시즌미반영)'!AV145=""),"",'Calc_오픈정렬(시즌미반영)'!AV145/'Calc_오픈정렬(시즌미반영)'!$F145*100)</f>
        <v/>
      </c>
      <c r="AW145" t="str">
        <f>IF(OR('Calc_오픈정렬(시즌미반영)'!$F145="",'Calc_오픈정렬(시즌미반영)'!AW145=""),"",'Calc_오픈정렬(시즌미반영)'!AW145/'Calc_오픈정렬(시즌미반영)'!$F145*100)</f>
        <v/>
      </c>
      <c r="AX145" t="str">
        <f>IF(OR('Calc_오픈정렬(시즌미반영)'!$F145="",'Calc_오픈정렬(시즌미반영)'!AX145=""),"",'Calc_오픈정렬(시즌미반영)'!AX145/'Calc_오픈정렬(시즌미반영)'!$F145*100)</f>
        <v/>
      </c>
      <c r="AY145" t="str">
        <f>IF(OR('Calc_오픈정렬(시즌미반영)'!$F145="",'Calc_오픈정렬(시즌미반영)'!AY145=""),"",'Calc_오픈정렬(시즌미반영)'!AY145/'Calc_오픈정렬(시즌미반영)'!$F145*100)</f>
        <v/>
      </c>
      <c r="AZ145" t="str">
        <f>IF(OR('Calc_오픈정렬(시즌미반영)'!$F145="",'Calc_오픈정렬(시즌미반영)'!AZ145=""),"",'Calc_오픈정렬(시즌미반영)'!AZ145/'Calc_오픈정렬(시즌미반영)'!$F145*100)</f>
        <v/>
      </c>
      <c r="BA145" t="str">
        <f>IF(OR('Calc_오픈정렬(시즌미반영)'!$F145="",'Calc_오픈정렬(시즌미반영)'!BA145=""),"",'Calc_오픈정렬(시즌미반영)'!BA145/'Calc_오픈정렬(시즌미반영)'!$F145*100)</f>
        <v/>
      </c>
      <c r="BB145" t="str">
        <f>IF(OR('Calc_오픈정렬(시즌미반영)'!$F145="",'Calc_오픈정렬(시즌미반영)'!BB145=""),"",'Calc_오픈정렬(시즌미반영)'!BB145/'Calc_오픈정렬(시즌미반영)'!$F145*100)</f>
        <v/>
      </c>
      <c r="BC145" t="str">
        <f>IF(OR('Calc_오픈정렬(시즌미반영)'!$F145="",'Calc_오픈정렬(시즌미반영)'!BC145=""),"",'Calc_오픈정렬(시즌미반영)'!BC145/'Calc_오픈정렬(시즌미반영)'!$F145*100)</f>
        <v/>
      </c>
      <c r="BD145" t="str">
        <f>IF(OR('Calc_오픈정렬(시즌미반영)'!$F145="",'Calc_오픈정렬(시즌미반영)'!BD145=""),"",'Calc_오픈정렬(시즌미반영)'!BD145/'Calc_오픈정렬(시즌미반영)'!$F145*100)</f>
        <v/>
      </c>
      <c r="BE145" t="str">
        <f>IF(OR('Calc_오픈정렬(시즌미반영)'!$F145="",'Calc_오픈정렬(시즌미반영)'!BE145=""),"",'Calc_오픈정렬(시즌미반영)'!BE145/'Calc_오픈정렬(시즌미반영)'!$F145*100)</f>
        <v/>
      </c>
      <c r="BF145" t="str">
        <f>IF(OR('Calc_오픈정렬(시즌미반영)'!$F145="",'Calc_오픈정렬(시즌미반영)'!BF145=""),"",'Calc_오픈정렬(시즌미반영)'!BF145/'Calc_오픈정렬(시즌미반영)'!$F145*100)</f>
        <v/>
      </c>
      <c r="BG145" t="str">
        <f>IF(OR('Calc_오픈정렬(시즌미반영)'!$F145="",'Calc_오픈정렬(시즌미반영)'!BG145=""),"",'Calc_오픈정렬(시즌미반영)'!BG145/'Calc_오픈정렬(시즌미반영)'!$F145*100)</f>
        <v/>
      </c>
      <c r="BH145" t="str">
        <f>IF(OR('Calc_오픈정렬(시즌미반영)'!$F145="",'Calc_오픈정렬(시즌미반영)'!BH145=""),"",'Calc_오픈정렬(시즌미반영)'!BH145/'Calc_오픈정렬(시즌미반영)'!$F145*100)</f>
        <v/>
      </c>
      <c r="BI145" t="str">
        <f>IF(OR('Calc_오픈정렬(시즌미반영)'!$F145="",'Calc_오픈정렬(시즌미반영)'!BI145=""),"",'Calc_오픈정렬(시즌미반영)'!BI145/'Calc_오픈정렬(시즌미반영)'!$F145*100)</f>
        <v/>
      </c>
      <c r="BJ145" t="str">
        <f>IF(OR('Calc_오픈정렬(시즌미반영)'!$F145="",'Calc_오픈정렬(시즌미반영)'!BJ145=""),"",'Calc_오픈정렬(시즌미반영)'!BJ145/'Calc_오픈정렬(시즌미반영)'!$F145*100)</f>
        <v/>
      </c>
      <c r="BK145" t="str">
        <f>IF(OR('Calc_오픈정렬(시즌미반영)'!$F145="",'Calc_오픈정렬(시즌미반영)'!BK145=""),"",'Calc_오픈정렬(시즌미반영)'!BK145/'Calc_오픈정렬(시즌미반영)'!$F145*100)</f>
        <v/>
      </c>
      <c r="BL145" t="str">
        <f>IF(OR('Calc_오픈정렬(시즌미반영)'!$F145="",'Calc_오픈정렬(시즌미반영)'!BL145=""),"",'Calc_오픈정렬(시즌미반영)'!BL145/'Calc_오픈정렬(시즌미반영)'!$F145*100)</f>
        <v/>
      </c>
      <c r="BM145" t="str">
        <f>IF(OR('Calc_오픈정렬(시즌미반영)'!$F145="",'Calc_오픈정렬(시즌미반영)'!BM145=""),"",'Calc_오픈정렬(시즌미반영)'!BM145/'Calc_오픈정렬(시즌미반영)'!$F145*100)</f>
        <v/>
      </c>
      <c r="BN145" t="str">
        <f>IF(OR('Calc_오픈정렬(시즌미반영)'!$F145="",'Calc_오픈정렬(시즌미반영)'!BN145=""),"",'Calc_오픈정렬(시즌미반영)'!BN145/'Calc_오픈정렬(시즌미반영)'!$F145*100)</f>
        <v/>
      </c>
    </row>
    <row r="146" spans="1:66" x14ac:dyDescent="0.3">
      <c r="A146" t="str">
        <f>'Calc_오픈정렬(시즌미반영)'!A146</f>
        <v>(1137) #서울예대점</v>
      </c>
      <c r="B146" t="str">
        <f>'Calc_오픈정렬(시즌미반영)'!B146</f>
        <v>150-0</v>
      </c>
      <c r="C146">
        <f>'Calc_오픈정렬(시즌미반영)'!C146</f>
        <v>0</v>
      </c>
      <c r="D146" t="str">
        <f>'Calc_오픈정렬(시즌미반영)'!D146</f>
        <v>0</v>
      </c>
      <c r="E146" s="1">
        <f>'Calc_오픈정렬(시즌미반영)'!E146</f>
        <v>46054</v>
      </c>
      <c r="F146" t="str">
        <f>'Calc_오픈정렬(시즌미반영)'!F146</f>
        <v/>
      </c>
      <c r="G146" t="str">
        <f>IF(OR('Calc_오픈정렬(시즌미반영)'!$F146="",'Calc_오픈정렬(시즌미반영)'!G146=""),"",'Calc_오픈정렬(시즌미반영)'!G146/'Calc_오픈정렬(시즌미반영)'!$F146*100)</f>
        <v/>
      </c>
      <c r="H146" t="str">
        <f>IF(OR('Calc_오픈정렬(시즌미반영)'!$F146="",'Calc_오픈정렬(시즌미반영)'!H146=""),"",'Calc_오픈정렬(시즌미반영)'!H146/'Calc_오픈정렬(시즌미반영)'!$F146*100)</f>
        <v/>
      </c>
      <c r="I146" t="str">
        <f>IF(OR('Calc_오픈정렬(시즌미반영)'!$F146="",'Calc_오픈정렬(시즌미반영)'!I146=""),"",'Calc_오픈정렬(시즌미반영)'!I146/'Calc_오픈정렬(시즌미반영)'!$F146*100)</f>
        <v/>
      </c>
      <c r="J146" t="str">
        <f>IF(OR('Calc_오픈정렬(시즌미반영)'!$F146="",'Calc_오픈정렬(시즌미반영)'!J146=""),"",'Calc_오픈정렬(시즌미반영)'!J146/'Calc_오픈정렬(시즌미반영)'!$F146*100)</f>
        <v/>
      </c>
      <c r="K146" t="str">
        <f>IF(OR('Calc_오픈정렬(시즌미반영)'!$F146="",'Calc_오픈정렬(시즌미반영)'!K146=""),"",'Calc_오픈정렬(시즌미반영)'!K146/'Calc_오픈정렬(시즌미반영)'!$F146*100)</f>
        <v/>
      </c>
      <c r="L146" t="str">
        <f>IF(OR('Calc_오픈정렬(시즌미반영)'!$F146="",'Calc_오픈정렬(시즌미반영)'!L146=""),"",'Calc_오픈정렬(시즌미반영)'!L146/'Calc_오픈정렬(시즌미반영)'!$F146*100)</f>
        <v/>
      </c>
      <c r="M146" t="str">
        <f>IF(OR('Calc_오픈정렬(시즌미반영)'!$F146="",'Calc_오픈정렬(시즌미반영)'!M146=""),"",'Calc_오픈정렬(시즌미반영)'!M146/'Calc_오픈정렬(시즌미반영)'!$F146*100)</f>
        <v/>
      </c>
      <c r="N146" t="str">
        <f>IF(OR('Calc_오픈정렬(시즌미반영)'!$F146="",'Calc_오픈정렬(시즌미반영)'!N146=""),"",'Calc_오픈정렬(시즌미반영)'!N146/'Calc_오픈정렬(시즌미반영)'!$F146*100)</f>
        <v/>
      </c>
      <c r="O146" t="str">
        <f>IF(OR('Calc_오픈정렬(시즌미반영)'!$F146="",'Calc_오픈정렬(시즌미반영)'!O146=""),"",'Calc_오픈정렬(시즌미반영)'!O146/'Calc_오픈정렬(시즌미반영)'!$F146*100)</f>
        <v/>
      </c>
      <c r="P146" t="str">
        <f>IF(OR('Calc_오픈정렬(시즌미반영)'!$F146="",'Calc_오픈정렬(시즌미반영)'!P146=""),"",'Calc_오픈정렬(시즌미반영)'!P146/'Calc_오픈정렬(시즌미반영)'!$F146*100)</f>
        <v/>
      </c>
      <c r="Q146" t="str">
        <f>IF(OR('Calc_오픈정렬(시즌미반영)'!$F146="",'Calc_오픈정렬(시즌미반영)'!Q146=""),"",'Calc_오픈정렬(시즌미반영)'!Q146/'Calc_오픈정렬(시즌미반영)'!$F146*100)</f>
        <v/>
      </c>
      <c r="R146" t="str">
        <f>IF(OR('Calc_오픈정렬(시즌미반영)'!$F146="",'Calc_오픈정렬(시즌미반영)'!R146=""),"",'Calc_오픈정렬(시즌미반영)'!R146/'Calc_오픈정렬(시즌미반영)'!$F146*100)</f>
        <v/>
      </c>
      <c r="S146" t="str">
        <f>IF(OR('Calc_오픈정렬(시즌미반영)'!$F146="",'Calc_오픈정렬(시즌미반영)'!S146=""),"",'Calc_오픈정렬(시즌미반영)'!S146/'Calc_오픈정렬(시즌미반영)'!$F146*100)</f>
        <v/>
      </c>
      <c r="T146" t="str">
        <f>IF(OR('Calc_오픈정렬(시즌미반영)'!$F146="",'Calc_오픈정렬(시즌미반영)'!T146=""),"",'Calc_오픈정렬(시즌미반영)'!T146/'Calc_오픈정렬(시즌미반영)'!$F146*100)</f>
        <v/>
      </c>
      <c r="U146" t="str">
        <f>IF(OR('Calc_오픈정렬(시즌미반영)'!$F146="",'Calc_오픈정렬(시즌미반영)'!U146=""),"",'Calc_오픈정렬(시즌미반영)'!U146/'Calc_오픈정렬(시즌미반영)'!$F146*100)</f>
        <v/>
      </c>
      <c r="V146" t="str">
        <f>IF(OR('Calc_오픈정렬(시즌미반영)'!$F146="",'Calc_오픈정렬(시즌미반영)'!V146=""),"",'Calc_오픈정렬(시즌미반영)'!V146/'Calc_오픈정렬(시즌미반영)'!$F146*100)</f>
        <v/>
      </c>
      <c r="W146" t="str">
        <f>IF(OR('Calc_오픈정렬(시즌미반영)'!$F146="",'Calc_오픈정렬(시즌미반영)'!W146=""),"",'Calc_오픈정렬(시즌미반영)'!W146/'Calc_오픈정렬(시즌미반영)'!$F146*100)</f>
        <v/>
      </c>
      <c r="X146" t="str">
        <f>IF(OR('Calc_오픈정렬(시즌미반영)'!$F146="",'Calc_오픈정렬(시즌미반영)'!X146=""),"",'Calc_오픈정렬(시즌미반영)'!X146/'Calc_오픈정렬(시즌미반영)'!$F146*100)</f>
        <v/>
      </c>
      <c r="Y146" t="str">
        <f>IF(OR('Calc_오픈정렬(시즌미반영)'!$F146="",'Calc_오픈정렬(시즌미반영)'!Y146=""),"",'Calc_오픈정렬(시즌미반영)'!Y146/'Calc_오픈정렬(시즌미반영)'!$F146*100)</f>
        <v/>
      </c>
      <c r="Z146" t="str">
        <f>IF(OR('Calc_오픈정렬(시즌미반영)'!$F146="",'Calc_오픈정렬(시즌미반영)'!Z146=""),"",'Calc_오픈정렬(시즌미반영)'!Z146/'Calc_오픈정렬(시즌미반영)'!$F146*100)</f>
        <v/>
      </c>
      <c r="AA146" t="str">
        <f>IF(OR('Calc_오픈정렬(시즌미반영)'!$F146="",'Calc_오픈정렬(시즌미반영)'!AA146=""),"",'Calc_오픈정렬(시즌미반영)'!AA146/'Calc_오픈정렬(시즌미반영)'!$F146*100)</f>
        <v/>
      </c>
      <c r="AB146" t="str">
        <f>IF(OR('Calc_오픈정렬(시즌미반영)'!$F146="",'Calc_오픈정렬(시즌미반영)'!AB146=""),"",'Calc_오픈정렬(시즌미반영)'!AB146/'Calc_오픈정렬(시즌미반영)'!$F146*100)</f>
        <v/>
      </c>
      <c r="AC146" t="str">
        <f>IF(OR('Calc_오픈정렬(시즌미반영)'!$F146="",'Calc_오픈정렬(시즌미반영)'!AC146=""),"",'Calc_오픈정렬(시즌미반영)'!AC146/'Calc_오픈정렬(시즌미반영)'!$F146*100)</f>
        <v/>
      </c>
      <c r="AD146" t="str">
        <f>IF(OR('Calc_오픈정렬(시즌미반영)'!$F146="",'Calc_오픈정렬(시즌미반영)'!AD146=""),"",'Calc_오픈정렬(시즌미반영)'!AD146/'Calc_오픈정렬(시즌미반영)'!$F146*100)</f>
        <v/>
      </c>
      <c r="AE146" t="str">
        <f>IF(OR('Calc_오픈정렬(시즌미반영)'!$F146="",'Calc_오픈정렬(시즌미반영)'!AE146=""),"",'Calc_오픈정렬(시즌미반영)'!AE146/'Calc_오픈정렬(시즌미반영)'!$F146*100)</f>
        <v/>
      </c>
      <c r="AF146" t="str">
        <f>IF(OR('Calc_오픈정렬(시즌미반영)'!$F146="",'Calc_오픈정렬(시즌미반영)'!AF146=""),"",'Calc_오픈정렬(시즌미반영)'!AF146/'Calc_오픈정렬(시즌미반영)'!$F146*100)</f>
        <v/>
      </c>
      <c r="AG146" t="str">
        <f>IF(OR('Calc_오픈정렬(시즌미반영)'!$F146="",'Calc_오픈정렬(시즌미반영)'!AG146=""),"",'Calc_오픈정렬(시즌미반영)'!AG146/'Calc_오픈정렬(시즌미반영)'!$F146*100)</f>
        <v/>
      </c>
      <c r="AH146" t="str">
        <f>IF(OR('Calc_오픈정렬(시즌미반영)'!$F146="",'Calc_오픈정렬(시즌미반영)'!AH146=""),"",'Calc_오픈정렬(시즌미반영)'!AH146/'Calc_오픈정렬(시즌미반영)'!$F146*100)</f>
        <v/>
      </c>
      <c r="AI146" t="str">
        <f>IF(OR('Calc_오픈정렬(시즌미반영)'!$F146="",'Calc_오픈정렬(시즌미반영)'!AI146=""),"",'Calc_오픈정렬(시즌미반영)'!AI146/'Calc_오픈정렬(시즌미반영)'!$F146*100)</f>
        <v/>
      </c>
      <c r="AJ146" t="str">
        <f>IF(OR('Calc_오픈정렬(시즌미반영)'!$F146="",'Calc_오픈정렬(시즌미반영)'!AJ146=""),"",'Calc_오픈정렬(시즌미반영)'!AJ146/'Calc_오픈정렬(시즌미반영)'!$F146*100)</f>
        <v/>
      </c>
      <c r="AK146" t="str">
        <f>IF(OR('Calc_오픈정렬(시즌미반영)'!$F146="",'Calc_오픈정렬(시즌미반영)'!AK146=""),"",'Calc_오픈정렬(시즌미반영)'!AK146/'Calc_오픈정렬(시즌미반영)'!$F146*100)</f>
        <v/>
      </c>
      <c r="AL146" t="str">
        <f>IF(OR('Calc_오픈정렬(시즌미반영)'!$F146="",'Calc_오픈정렬(시즌미반영)'!AL146=""),"",'Calc_오픈정렬(시즌미반영)'!AL146/'Calc_오픈정렬(시즌미반영)'!$F146*100)</f>
        <v/>
      </c>
      <c r="AM146" t="str">
        <f>IF(OR('Calc_오픈정렬(시즌미반영)'!$F146="",'Calc_오픈정렬(시즌미반영)'!AM146=""),"",'Calc_오픈정렬(시즌미반영)'!AM146/'Calc_오픈정렬(시즌미반영)'!$F146*100)</f>
        <v/>
      </c>
      <c r="AN146" t="str">
        <f>IF(OR('Calc_오픈정렬(시즌미반영)'!$F146="",'Calc_오픈정렬(시즌미반영)'!AN146=""),"",'Calc_오픈정렬(시즌미반영)'!AN146/'Calc_오픈정렬(시즌미반영)'!$F146*100)</f>
        <v/>
      </c>
      <c r="AO146" t="str">
        <f>IF(OR('Calc_오픈정렬(시즌미반영)'!$F146="",'Calc_오픈정렬(시즌미반영)'!AO146=""),"",'Calc_오픈정렬(시즌미반영)'!AO146/'Calc_오픈정렬(시즌미반영)'!$F146*100)</f>
        <v/>
      </c>
      <c r="AP146" t="str">
        <f>IF(OR('Calc_오픈정렬(시즌미반영)'!$F146="",'Calc_오픈정렬(시즌미반영)'!AP146=""),"",'Calc_오픈정렬(시즌미반영)'!AP146/'Calc_오픈정렬(시즌미반영)'!$F146*100)</f>
        <v/>
      </c>
      <c r="AQ146" t="str">
        <f>IF(OR('Calc_오픈정렬(시즌미반영)'!$F146="",'Calc_오픈정렬(시즌미반영)'!AQ146=""),"",'Calc_오픈정렬(시즌미반영)'!AQ146/'Calc_오픈정렬(시즌미반영)'!$F146*100)</f>
        <v/>
      </c>
      <c r="AR146" t="str">
        <f>IF(OR('Calc_오픈정렬(시즌미반영)'!$F146="",'Calc_오픈정렬(시즌미반영)'!AR146=""),"",'Calc_오픈정렬(시즌미반영)'!AR146/'Calc_오픈정렬(시즌미반영)'!$F146*100)</f>
        <v/>
      </c>
      <c r="AS146" t="str">
        <f>IF(OR('Calc_오픈정렬(시즌미반영)'!$F146="",'Calc_오픈정렬(시즌미반영)'!AS146=""),"",'Calc_오픈정렬(시즌미반영)'!AS146/'Calc_오픈정렬(시즌미반영)'!$F146*100)</f>
        <v/>
      </c>
      <c r="AT146" t="str">
        <f>IF(OR('Calc_오픈정렬(시즌미반영)'!$F146="",'Calc_오픈정렬(시즌미반영)'!AT146=""),"",'Calc_오픈정렬(시즌미반영)'!AT146/'Calc_오픈정렬(시즌미반영)'!$F146*100)</f>
        <v/>
      </c>
      <c r="AU146" t="str">
        <f>IF(OR('Calc_오픈정렬(시즌미반영)'!$F146="",'Calc_오픈정렬(시즌미반영)'!AU146=""),"",'Calc_오픈정렬(시즌미반영)'!AU146/'Calc_오픈정렬(시즌미반영)'!$F146*100)</f>
        <v/>
      </c>
      <c r="AV146" t="str">
        <f>IF(OR('Calc_오픈정렬(시즌미반영)'!$F146="",'Calc_오픈정렬(시즌미반영)'!AV146=""),"",'Calc_오픈정렬(시즌미반영)'!AV146/'Calc_오픈정렬(시즌미반영)'!$F146*100)</f>
        <v/>
      </c>
      <c r="AW146" t="str">
        <f>IF(OR('Calc_오픈정렬(시즌미반영)'!$F146="",'Calc_오픈정렬(시즌미반영)'!AW146=""),"",'Calc_오픈정렬(시즌미반영)'!AW146/'Calc_오픈정렬(시즌미반영)'!$F146*100)</f>
        <v/>
      </c>
      <c r="AX146" t="str">
        <f>IF(OR('Calc_오픈정렬(시즌미반영)'!$F146="",'Calc_오픈정렬(시즌미반영)'!AX146=""),"",'Calc_오픈정렬(시즌미반영)'!AX146/'Calc_오픈정렬(시즌미반영)'!$F146*100)</f>
        <v/>
      </c>
      <c r="AY146" t="str">
        <f>IF(OR('Calc_오픈정렬(시즌미반영)'!$F146="",'Calc_오픈정렬(시즌미반영)'!AY146=""),"",'Calc_오픈정렬(시즌미반영)'!AY146/'Calc_오픈정렬(시즌미반영)'!$F146*100)</f>
        <v/>
      </c>
      <c r="AZ146" t="str">
        <f>IF(OR('Calc_오픈정렬(시즌미반영)'!$F146="",'Calc_오픈정렬(시즌미반영)'!AZ146=""),"",'Calc_오픈정렬(시즌미반영)'!AZ146/'Calc_오픈정렬(시즌미반영)'!$F146*100)</f>
        <v/>
      </c>
      <c r="BA146" t="str">
        <f>IF(OR('Calc_오픈정렬(시즌미반영)'!$F146="",'Calc_오픈정렬(시즌미반영)'!BA146=""),"",'Calc_오픈정렬(시즌미반영)'!BA146/'Calc_오픈정렬(시즌미반영)'!$F146*100)</f>
        <v/>
      </c>
      <c r="BB146" t="str">
        <f>IF(OR('Calc_오픈정렬(시즌미반영)'!$F146="",'Calc_오픈정렬(시즌미반영)'!BB146=""),"",'Calc_오픈정렬(시즌미반영)'!BB146/'Calc_오픈정렬(시즌미반영)'!$F146*100)</f>
        <v/>
      </c>
      <c r="BC146" t="str">
        <f>IF(OR('Calc_오픈정렬(시즌미반영)'!$F146="",'Calc_오픈정렬(시즌미반영)'!BC146=""),"",'Calc_오픈정렬(시즌미반영)'!BC146/'Calc_오픈정렬(시즌미반영)'!$F146*100)</f>
        <v/>
      </c>
      <c r="BD146" t="str">
        <f>IF(OR('Calc_오픈정렬(시즌미반영)'!$F146="",'Calc_오픈정렬(시즌미반영)'!BD146=""),"",'Calc_오픈정렬(시즌미반영)'!BD146/'Calc_오픈정렬(시즌미반영)'!$F146*100)</f>
        <v/>
      </c>
      <c r="BE146" t="str">
        <f>IF(OR('Calc_오픈정렬(시즌미반영)'!$F146="",'Calc_오픈정렬(시즌미반영)'!BE146=""),"",'Calc_오픈정렬(시즌미반영)'!BE146/'Calc_오픈정렬(시즌미반영)'!$F146*100)</f>
        <v/>
      </c>
      <c r="BF146" t="str">
        <f>IF(OR('Calc_오픈정렬(시즌미반영)'!$F146="",'Calc_오픈정렬(시즌미반영)'!BF146=""),"",'Calc_오픈정렬(시즌미반영)'!BF146/'Calc_오픈정렬(시즌미반영)'!$F146*100)</f>
        <v/>
      </c>
      <c r="BG146" t="str">
        <f>IF(OR('Calc_오픈정렬(시즌미반영)'!$F146="",'Calc_오픈정렬(시즌미반영)'!BG146=""),"",'Calc_오픈정렬(시즌미반영)'!BG146/'Calc_오픈정렬(시즌미반영)'!$F146*100)</f>
        <v/>
      </c>
      <c r="BH146" t="str">
        <f>IF(OR('Calc_오픈정렬(시즌미반영)'!$F146="",'Calc_오픈정렬(시즌미반영)'!BH146=""),"",'Calc_오픈정렬(시즌미반영)'!BH146/'Calc_오픈정렬(시즌미반영)'!$F146*100)</f>
        <v/>
      </c>
      <c r="BI146" t="str">
        <f>IF(OR('Calc_오픈정렬(시즌미반영)'!$F146="",'Calc_오픈정렬(시즌미반영)'!BI146=""),"",'Calc_오픈정렬(시즌미반영)'!BI146/'Calc_오픈정렬(시즌미반영)'!$F146*100)</f>
        <v/>
      </c>
      <c r="BJ146" t="str">
        <f>IF(OR('Calc_오픈정렬(시즌미반영)'!$F146="",'Calc_오픈정렬(시즌미반영)'!BJ146=""),"",'Calc_오픈정렬(시즌미반영)'!BJ146/'Calc_오픈정렬(시즌미반영)'!$F146*100)</f>
        <v/>
      </c>
      <c r="BK146" t="str">
        <f>IF(OR('Calc_오픈정렬(시즌미반영)'!$F146="",'Calc_오픈정렬(시즌미반영)'!BK146=""),"",'Calc_오픈정렬(시즌미반영)'!BK146/'Calc_오픈정렬(시즌미반영)'!$F146*100)</f>
        <v/>
      </c>
      <c r="BL146" t="str">
        <f>IF(OR('Calc_오픈정렬(시즌미반영)'!$F146="",'Calc_오픈정렬(시즌미반영)'!BL146=""),"",'Calc_오픈정렬(시즌미반영)'!BL146/'Calc_오픈정렬(시즌미반영)'!$F146*100)</f>
        <v/>
      </c>
      <c r="BM146" t="str">
        <f>IF(OR('Calc_오픈정렬(시즌미반영)'!$F146="",'Calc_오픈정렬(시즌미반영)'!BM146=""),"",'Calc_오픈정렬(시즌미반영)'!BM146/'Calc_오픈정렬(시즌미반영)'!$F146*100)</f>
        <v/>
      </c>
      <c r="BN146" t="str">
        <f>IF(OR('Calc_오픈정렬(시즌미반영)'!$F146="",'Calc_오픈정렬(시즌미반영)'!BN146=""),"",'Calc_오픈정렬(시즌미반영)'!BN146/'Calc_오픈정렬(시즌미반영)'!$F146*100)</f>
        <v/>
      </c>
    </row>
    <row r="147" spans="1:66" x14ac:dyDescent="0.3">
      <c r="A147" t="str">
        <f>'Calc_오픈정렬(시즌미반영)'!A147</f>
        <v>(0015) 부평더갤러리점</v>
      </c>
      <c r="B147" t="str">
        <f>'Calc_오픈정렬(시즌미반영)'!B147</f>
        <v>150-0</v>
      </c>
      <c r="C147">
        <f>'Calc_오픈정렬(시즌미반영)'!C147</f>
        <v>0</v>
      </c>
      <c r="D147" t="str">
        <f>'Calc_오픈정렬(시즌미반영)'!D147</f>
        <v>0</v>
      </c>
      <c r="E147" s="1">
        <f>'Calc_오픈정렬(시즌미반영)'!E147</f>
        <v>46113</v>
      </c>
      <c r="F147" t="str">
        <f>'Calc_오픈정렬(시즌미반영)'!F147</f>
        <v/>
      </c>
      <c r="G147" t="str">
        <f>IF(OR('Calc_오픈정렬(시즌미반영)'!$F147="",'Calc_오픈정렬(시즌미반영)'!G147=""),"",'Calc_오픈정렬(시즌미반영)'!G147/'Calc_오픈정렬(시즌미반영)'!$F147*100)</f>
        <v/>
      </c>
      <c r="H147" t="str">
        <f>IF(OR('Calc_오픈정렬(시즌미반영)'!$F147="",'Calc_오픈정렬(시즌미반영)'!H147=""),"",'Calc_오픈정렬(시즌미반영)'!H147/'Calc_오픈정렬(시즌미반영)'!$F147*100)</f>
        <v/>
      </c>
      <c r="I147" t="str">
        <f>IF(OR('Calc_오픈정렬(시즌미반영)'!$F147="",'Calc_오픈정렬(시즌미반영)'!I147=""),"",'Calc_오픈정렬(시즌미반영)'!I147/'Calc_오픈정렬(시즌미반영)'!$F147*100)</f>
        <v/>
      </c>
      <c r="J147" t="str">
        <f>IF(OR('Calc_오픈정렬(시즌미반영)'!$F147="",'Calc_오픈정렬(시즌미반영)'!J147=""),"",'Calc_오픈정렬(시즌미반영)'!J147/'Calc_오픈정렬(시즌미반영)'!$F147*100)</f>
        <v/>
      </c>
      <c r="K147" t="str">
        <f>IF(OR('Calc_오픈정렬(시즌미반영)'!$F147="",'Calc_오픈정렬(시즌미반영)'!K147=""),"",'Calc_오픈정렬(시즌미반영)'!K147/'Calc_오픈정렬(시즌미반영)'!$F147*100)</f>
        <v/>
      </c>
      <c r="L147" t="str">
        <f>IF(OR('Calc_오픈정렬(시즌미반영)'!$F147="",'Calc_오픈정렬(시즌미반영)'!L147=""),"",'Calc_오픈정렬(시즌미반영)'!L147/'Calc_오픈정렬(시즌미반영)'!$F147*100)</f>
        <v/>
      </c>
      <c r="M147" t="str">
        <f>IF(OR('Calc_오픈정렬(시즌미반영)'!$F147="",'Calc_오픈정렬(시즌미반영)'!M147=""),"",'Calc_오픈정렬(시즌미반영)'!M147/'Calc_오픈정렬(시즌미반영)'!$F147*100)</f>
        <v/>
      </c>
      <c r="N147" t="str">
        <f>IF(OR('Calc_오픈정렬(시즌미반영)'!$F147="",'Calc_오픈정렬(시즌미반영)'!N147=""),"",'Calc_오픈정렬(시즌미반영)'!N147/'Calc_오픈정렬(시즌미반영)'!$F147*100)</f>
        <v/>
      </c>
      <c r="O147" t="str">
        <f>IF(OR('Calc_오픈정렬(시즌미반영)'!$F147="",'Calc_오픈정렬(시즌미반영)'!O147=""),"",'Calc_오픈정렬(시즌미반영)'!O147/'Calc_오픈정렬(시즌미반영)'!$F147*100)</f>
        <v/>
      </c>
      <c r="P147" t="str">
        <f>IF(OR('Calc_오픈정렬(시즌미반영)'!$F147="",'Calc_오픈정렬(시즌미반영)'!P147=""),"",'Calc_오픈정렬(시즌미반영)'!P147/'Calc_오픈정렬(시즌미반영)'!$F147*100)</f>
        <v/>
      </c>
      <c r="Q147" t="str">
        <f>IF(OR('Calc_오픈정렬(시즌미반영)'!$F147="",'Calc_오픈정렬(시즌미반영)'!Q147=""),"",'Calc_오픈정렬(시즌미반영)'!Q147/'Calc_오픈정렬(시즌미반영)'!$F147*100)</f>
        <v/>
      </c>
      <c r="R147" t="str">
        <f>IF(OR('Calc_오픈정렬(시즌미반영)'!$F147="",'Calc_오픈정렬(시즌미반영)'!R147=""),"",'Calc_오픈정렬(시즌미반영)'!R147/'Calc_오픈정렬(시즌미반영)'!$F147*100)</f>
        <v/>
      </c>
      <c r="S147" t="str">
        <f>IF(OR('Calc_오픈정렬(시즌미반영)'!$F147="",'Calc_오픈정렬(시즌미반영)'!S147=""),"",'Calc_오픈정렬(시즌미반영)'!S147/'Calc_오픈정렬(시즌미반영)'!$F147*100)</f>
        <v/>
      </c>
      <c r="T147" t="str">
        <f>IF(OR('Calc_오픈정렬(시즌미반영)'!$F147="",'Calc_오픈정렬(시즌미반영)'!T147=""),"",'Calc_오픈정렬(시즌미반영)'!T147/'Calc_오픈정렬(시즌미반영)'!$F147*100)</f>
        <v/>
      </c>
      <c r="U147" t="str">
        <f>IF(OR('Calc_오픈정렬(시즌미반영)'!$F147="",'Calc_오픈정렬(시즌미반영)'!U147=""),"",'Calc_오픈정렬(시즌미반영)'!U147/'Calc_오픈정렬(시즌미반영)'!$F147*100)</f>
        <v/>
      </c>
      <c r="V147" t="str">
        <f>IF(OR('Calc_오픈정렬(시즌미반영)'!$F147="",'Calc_오픈정렬(시즌미반영)'!V147=""),"",'Calc_오픈정렬(시즌미반영)'!V147/'Calc_오픈정렬(시즌미반영)'!$F147*100)</f>
        <v/>
      </c>
      <c r="W147" t="str">
        <f>IF(OR('Calc_오픈정렬(시즌미반영)'!$F147="",'Calc_오픈정렬(시즌미반영)'!W147=""),"",'Calc_오픈정렬(시즌미반영)'!W147/'Calc_오픈정렬(시즌미반영)'!$F147*100)</f>
        <v/>
      </c>
      <c r="X147" t="str">
        <f>IF(OR('Calc_오픈정렬(시즌미반영)'!$F147="",'Calc_오픈정렬(시즌미반영)'!X147=""),"",'Calc_오픈정렬(시즌미반영)'!X147/'Calc_오픈정렬(시즌미반영)'!$F147*100)</f>
        <v/>
      </c>
      <c r="Y147" t="str">
        <f>IF(OR('Calc_오픈정렬(시즌미반영)'!$F147="",'Calc_오픈정렬(시즌미반영)'!Y147=""),"",'Calc_오픈정렬(시즌미반영)'!Y147/'Calc_오픈정렬(시즌미반영)'!$F147*100)</f>
        <v/>
      </c>
      <c r="Z147" t="str">
        <f>IF(OR('Calc_오픈정렬(시즌미반영)'!$F147="",'Calc_오픈정렬(시즌미반영)'!Z147=""),"",'Calc_오픈정렬(시즌미반영)'!Z147/'Calc_오픈정렬(시즌미반영)'!$F147*100)</f>
        <v/>
      </c>
      <c r="AA147" t="str">
        <f>IF(OR('Calc_오픈정렬(시즌미반영)'!$F147="",'Calc_오픈정렬(시즌미반영)'!AA147=""),"",'Calc_오픈정렬(시즌미반영)'!AA147/'Calc_오픈정렬(시즌미반영)'!$F147*100)</f>
        <v/>
      </c>
      <c r="AB147" t="str">
        <f>IF(OR('Calc_오픈정렬(시즌미반영)'!$F147="",'Calc_오픈정렬(시즌미반영)'!AB147=""),"",'Calc_오픈정렬(시즌미반영)'!AB147/'Calc_오픈정렬(시즌미반영)'!$F147*100)</f>
        <v/>
      </c>
      <c r="AC147" t="str">
        <f>IF(OR('Calc_오픈정렬(시즌미반영)'!$F147="",'Calc_오픈정렬(시즌미반영)'!AC147=""),"",'Calc_오픈정렬(시즌미반영)'!AC147/'Calc_오픈정렬(시즌미반영)'!$F147*100)</f>
        <v/>
      </c>
      <c r="AD147" t="str">
        <f>IF(OR('Calc_오픈정렬(시즌미반영)'!$F147="",'Calc_오픈정렬(시즌미반영)'!AD147=""),"",'Calc_오픈정렬(시즌미반영)'!AD147/'Calc_오픈정렬(시즌미반영)'!$F147*100)</f>
        <v/>
      </c>
      <c r="AE147" t="str">
        <f>IF(OR('Calc_오픈정렬(시즌미반영)'!$F147="",'Calc_오픈정렬(시즌미반영)'!AE147=""),"",'Calc_오픈정렬(시즌미반영)'!AE147/'Calc_오픈정렬(시즌미반영)'!$F147*100)</f>
        <v/>
      </c>
      <c r="AF147" t="str">
        <f>IF(OR('Calc_오픈정렬(시즌미반영)'!$F147="",'Calc_오픈정렬(시즌미반영)'!AF147=""),"",'Calc_오픈정렬(시즌미반영)'!AF147/'Calc_오픈정렬(시즌미반영)'!$F147*100)</f>
        <v/>
      </c>
      <c r="AG147" t="str">
        <f>IF(OR('Calc_오픈정렬(시즌미반영)'!$F147="",'Calc_오픈정렬(시즌미반영)'!AG147=""),"",'Calc_오픈정렬(시즌미반영)'!AG147/'Calc_오픈정렬(시즌미반영)'!$F147*100)</f>
        <v/>
      </c>
      <c r="AH147" t="str">
        <f>IF(OR('Calc_오픈정렬(시즌미반영)'!$F147="",'Calc_오픈정렬(시즌미반영)'!AH147=""),"",'Calc_오픈정렬(시즌미반영)'!AH147/'Calc_오픈정렬(시즌미반영)'!$F147*100)</f>
        <v/>
      </c>
      <c r="AI147" t="str">
        <f>IF(OR('Calc_오픈정렬(시즌미반영)'!$F147="",'Calc_오픈정렬(시즌미반영)'!AI147=""),"",'Calc_오픈정렬(시즌미반영)'!AI147/'Calc_오픈정렬(시즌미반영)'!$F147*100)</f>
        <v/>
      </c>
      <c r="AJ147" t="str">
        <f>IF(OR('Calc_오픈정렬(시즌미반영)'!$F147="",'Calc_오픈정렬(시즌미반영)'!AJ147=""),"",'Calc_오픈정렬(시즌미반영)'!AJ147/'Calc_오픈정렬(시즌미반영)'!$F147*100)</f>
        <v/>
      </c>
      <c r="AK147" t="str">
        <f>IF(OR('Calc_오픈정렬(시즌미반영)'!$F147="",'Calc_오픈정렬(시즌미반영)'!AK147=""),"",'Calc_오픈정렬(시즌미반영)'!AK147/'Calc_오픈정렬(시즌미반영)'!$F147*100)</f>
        <v/>
      </c>
      <c r="AL147" t="str">
        <f>IF(OR('Calc_오픈정렬(시즌미반영)'!$F147="",'Calc_오픈정렬(시즌미반영)'!AL147=""),"",'Calc_오픈정렬(시즌미반영)'!AL147/'Calc_오픈정렬(시즌미반영)'!$F147*100)</f>
        <v/>
      </c>
      <c r="AM147" t="str">
        <f>IF(OR('Calc_오픈정렬(시즌미반영)'!$F147="",'Calc_오픈정렬(시즌미반영)'!AM147=""),"",'Calc_오픈정렬(시즌미반영)'!AM147/'Calc_오픈정렬(시즌미반영)'!$F147*100)</f>
        <v/>
      </c>
      <c r="AN147" t="str">
        <f>IF(OR('Calc_오픈정렬(시즌미반영)'!$F147="",'Calc_오픈정렬(시즌미반영)'!AN147=""),"",'Calc_오픈정렬(시즌미반영)'!AN147/'Calc_오픈정렬(시즌미반영)'!$F147*100)</f>
        <v/>
      </c>
      <c r="AO147" t="str">
        <f>IF(OR('Calc_오픈정렬(시즌미반영)'!$F147="",'Calc_오픈정렬(시즌미반영)'!AO147=""),"",'Calc_오픈정렬(시즌미반영)'!AO147/'Calc_오픈정렬(시즌미반영)'!$F147*100)</f>
        <v/>
      </c>
      <c r="AP147" t="str">
        <f>IF(OR('Calc_오픈정렬(시즌미반영)'!$F147="",'Calc_오픈정렬(시즌미반영)'!AP147=""),"",'Calc_오픈정렬(시즌미반영)'!AP147/'Calc_오픈정렬(시즌미반영)'!$F147*100)</f>
        <v/>
      </c>
      <c r="AQ147" t="str">
        <f>IF(OR('Calc_오픈정렬(시즌미반영)'!$F147="",'Calc_오픈정렬(시즌미반영)'!AQ147=""),"",'Calc_오픈정렬(시즌미반영)'!AQ147/'Calc_오픈정렬(시즌미반영)'!$F147*100)</f>
        <v/>
      </c>
      <c r="AR147" t="str">
        <f>IF(OR('Calc_오픈정렬(시즌미반영)'!$F147="",'Calc_오픈정렬(시즌미반영)'!AR147=""),"",'Calc_오픈정렬(시즌미반영)'!AR147/'Calc_오픈정렬(시즌미반영)'!$F147*100)</f>
        <v/>
      </c>
      <c r="AS147" t="str">
        <f>IF(OR('Calc_오픈정렬(시즌미반영)'!$F147="",'Calc_오픈정렬(시즌미반영)'!AS147=""),"",'Calc_오픈정렬(시즌미반영)'!AS147/'Calc_오픈정렬(시즌미반영)'!$F147*100)</f>
        <v/>
      </c>
      <c r="AT147" t="str">
        <f>IF(OR('Calc_오픈정렬(시즌미반영)'!$F147="",'Calc_오픈정렬(시즌미반영)'!AT147=""),"",'Calc_오픈정렬(시즌미반영)'!AT147/'Calc_오픈정렬(시즌미반영)'!$F147*100)</f>
        <v/>
      </c>
      <c r="AU147" t="str">
        <f>IF(OR('Calc_오픈정렬(시즌미반영)'!$F147="",'Calc_오픈정렬(시즌미반영)'!AU147=""),"",'Calc_오픈정렬(시즌미반영)'!AU147/'Calc_오픈정렬(시즌미반영)'!$F147*100)</f>
        <v/>
      </c>
      <c r="AV147" t="str">
        <f>IF(OR('Calc_오픈정렬(시즌미반영)'!$F147="",'Calc_오픈정렬(시즌미반영)'!AV147=""),"",'Calc_오픈정렬(시즌미반영)'!AV147/'Calc_오픈정렬(시즌미반영)'!$F147*100)</f>
        <v/>
      </c>
      <c r="AW147" t="str">
        <f>IF(OR('Calc_오픈정렬(시즌미반영)'!$F147="",'Calc_오픈정렬(시즌미반영)'!AW147=""),"",'Calc_오픈정렬(시즌미반영)'!AW147/'Calc_오픈정렬(시즌미반영)'!$F147*100)</f>
        <v/>
      </c>
      <c r="AX147" t="str">
        <f>IF(OR('Calc_오픈정렬(시즌미반영)'!$F147="",'Calc_오픈정렬(시즌미반영)'!AX147=""),"",'Calc_오픈정렬(시즌미반영)'!AX147/'Calc_오픈정렬(시즌미반영)'!$F147*100)</f>
        <v/>
      </c>
      <c r="AY147" t="str">
        <f>IF(OR('Calc_오픈정렬(시즌미반영)'!$F147="",'Calc_오픈정렬(시즌미반영)'!AY147=""),"",'Calc_오픈정렬(시즌미반영)'!AY147/'Calc_오픈정렬(시즌미반영)'!$F147*100)</f>
        <v/>
      </c>
      <c r="AZ147" t="str">
        <f>IF(OR('Calc_오픈정렬(시즌미반영)'!$F147="",'Calc_오픈정렬(시즌미반영)'!AZ147=""),"",'Calc_오픈정렬(시즌미반영)'!AZ147/'Calc_오픈정렬(시즌미반영)'!$F147*100)</f>
        <v/>
      </c>
      <c r="BA147" t="str">
        <f>IF(OR('Calc_오픈정렬(시즌미반영)'!$F147="",'Calc_오픈정렬(시즌미반영)'!BA147=""),"",'Calc_오픈정렬(시즌미반영)'!BA147/'Calc_오픈정렬(시즌미반영)'!$F147*100)</f>
        <v/>
      </c>
      <c r="BB147" t="str">
        <f>IF(OR('Calc_오픈정렬(시즌미반영)'!$F147="",'Calc_오픈정렬(시즌미반영)'!BB147=""),"",'Calc_오픈정렬(시즌미반영)'!BB147/'Calc_오픈정렬(시즌미반영)'!$F147*100)</f>
        <v/>
      </c>
      <c r="BC147" t="str">
        <f>IF(OR('Calc_오픈정렬(시즌미반영)'!$F147="",'Calc_오픈정렬(시즌미반영)'!BC147=""),"",'Calc_오픈정렬(시즌미반영)'!BC147/'Calc_오픈정렬(시즌미반영)'!$F147*100)</f>
        <v/>
      </c>
      <c r="BD147" t="str">
        <f>IF(OR('Calc_오픈정렬(시즌미반영)'!$F147="",'Calc_오픈정렬(시즌미반영)'!BD147=""),"",'Calc_오픈정렬(시즌미반영)'!BD147/'Calc_오픈정렬(시즌미반영)'!$F147*100)</f>
        <v/>
      </c>
      <c r="BE147" t="str">
        <f>IF(OR('Calc_오픈정렬(시즌미반영)'!$F147="",'Calc_오픈정렬(시즌미반영)'!BE147=""),"",'Calc_오픈정렬(시즌미반영)'!BE147/'Calc_오픈정렬(시즌미반영)'!$F147*100)</f>
        <v/>
      </c>
      <c r="BF147" t="str">
        <f>IF(OR('Calc_오픈정렬(시즌미반영)'!$F147="",'Calc_오픈정렬(시즌미반영)'!BF147=""),"",'Calc_오픈정렬(시즌미반영)'!BF147/'Calc_오픈정렬(시즌미반영)'!$F147*100)</f>
        <v/>
      </c>
      <c r="BG147" t="str">
        <f>IF(OR('Calc_오픈정렬(시즌미반영)'!$F147="",'Calc_오픈정렬(시즌미반영)'!BG147=""),"",'Calc_오픈정렬(시즌미반영)'!BG147/'Calc_오픈정렬(시즌미반영)'!$F147*100)</f>
        <v/>
      </c>
      <c r="BH147" t="str">
        <f>IF(OR('Calc_오픈정렬(시즌미반영)'!$F147="",'Calc_오픈정렬(시즌미반영)'!BH147=""),"",'Calc_오픈정렬(시즌미반영)'!BH147/'Calc_오픈정렬(시즌미반영)'!$F147*100)</f>
        <v/>
      </c>
      <c r="BI147" t="str">
        <f>IF(OR('Calc_오픈정렬(시즌미반영)'!$F147="",'Calc_오픈정렬(시즌미반영)'!BI147=""),"",'Calc_오픈정렬(시즌미반영)'!BI147/'Calc_오픈정렬(시즌미반영)'!$F147*100)</f>
        <v/>
      </c>
      <c r="BJ147" t="str">
        <f>IF(OR('Calc_오픈정렬(시즌미반영)'!$F147="",'Calc_오픈정렬(시즌미반영)'!BJ147=""),"",'Calc_오픈정렬(시즌미반영)'!BJ147/'Calc_오픈정렬(시즌미반영)'!$F147*100)</f>
        <v/>
      </c>
      <c r="BK147" t="str">
        <f>IF(OR('Calc_오픈정렬(시즌미반영)'!$F147="",'Calc_오픈정렬(시즌미반영)'!BK147=""),"",'Calc_오픈정렬(시즌미반영)'!BK147/'Calc_오픈정렬(시즌미반영)'!$F147*100)</f>
        <v/>
      </c>
      <c r="BL147" t="str">
        <f>IF(OR('Calc_오픈정렬(시즌미반영)'!$F147="",'Calc_오픈정렬(시즌미반영)'!BL147=""),"",'Calc_오픈정렬(시즌미반영)'!BL147/'Calc_오픈정렬(시즌미반영)'!$F147*100)</f>
        <v/>
      </c>
      <c r="BM147" t="str">
        <f>IF(OR('Calc_오픈정렬(시즌미반영)'!$F147="",'Calc_오픈정렬(시즌미반영)'!BM147=""),"",'Calc_오픈정렬(시즌미반영)'!BM147/'Calc_오픈정렬(시즌미반영)'!$F147*100)</f>
        <v/>
      </c>
      <c r="BN147" t="str">
        <f>IF(OR('Calc_오픈정렬(시즌미반영)'!$F147="",'Calc_오픈정렬(시즌미반영)'!BN147=""),"",'Calc_오픈정렬(시즌미반영)'!BN147/'Calc_오픈정렬(시즌미반영)'!$F147*100)</f>
        <v/>
      </c>
    </row>
    <row r="148" spans="1:66" x14ac:dyDescent="0.3">
      <c r="A148" t="str">
        <f>'Calc_오픈정렬(시즌미반영)'!A148</f>
        <v>(1138) #강원대공대점</v>
      </c>
      <c r="B148" t="str">
        <f>'Calc_오픈정렬(시즌미반영)'!B148</f>
        <v>150-1</v>
      </c>
      <c r="C148">
        <f>'Calc_오픈정렬(시즌미반영)'!C148</f>
        <v>1</v>
      </c>
      <c r="D148" t="str">
        <f>'Calc_오픈정렬(시즌미반영)'!D148</f>
        <v>1</v>
      </c>
      <c r="E148" s="1">
        <f>'Calc_오픈정렬(시즌미반영)'!E148</f>
        <v>46143</v>
      </c>
      <c r="F148" t="str">
        <f>'Calc_오픈정렬(시즌미반영)'!F148</f>
        <v/>
      </c>
      <c r="G148" t="str">
        <f>IF(OR('Calc_오픈정렬(시즌미반영)'!$F148="",'Calc_오픈정렬(시즌미반영)'!G148=""),"",'Calc_오픈정렬(시즌미반영)'!G148/'Calc_오픈정렬(시즌미반영)'!$F148*100)</f>
        <v/>
      </c>
      <c r="H148" t="str">
        <f>IF(OR('Calc_오픈정렬(시즌미반영)'!$F148="",'Calc_오픈정렬(시즌미반영)'!H148=""),"",'Calc_오픈정렬(시즌미반영)'!H148/'Calc_오픈정렬(시즌미반영)'!$F148*100)</f>
        <v/>
      </c>
      <c r="I148" t="str">
        <f>IF(OR('Calc_오픈정렬(시즌미반영)'!$F148="",'Calc_오픈정렬(시즌미반영)'!I148=""),"",'Calc_오픈정렬(시즌미반영)'!I148/'Calc_오픈정렬(시즌미반영)'!$F148*100)</f>
        <v/>
      </c>
      <c r="J148" t="str">
        <f>IF(OR('Calc_오픈정렬(시즌미반영)'!$F148="",'Calc_오픈정렬(시즌미반영)'!J148=""),"",'Calc_오픈정렬(시즌미반영)'!J148/'Calc_오픈정렬(시즌미반영)'!$F148*100)</f>
        <v/>
      </c>
      <c r="K148" t="str">
        <f>IF(OR('Calc_오픈정렬(시즌미반영)'!$F148="",'Calc_오픈정렬(시즌미반영)'!K148=""),"",'Calc_오픈정렬(시즌미반영)'!K148/'Calc_오픈정렬(시즌미반영)'!$F148*100)</f>
        <v/>
      </c>
      <c r="L148" t="str">
        <f>IF(OR('Calc_오픈정렬(시즌미반영)'!$F148="",'Calc_오픈정렬(시즌미반영)'!L148=""),"",'Calc_오픈정렬(시즌미반영)'!L148/'Calc_오픈정렬(시즌미반영)'!$F148*100)</f>
        <v/>
      </c>
      <c r="M148" t="str">
        <f>IF(OR('Calc_오픈정렬(시즌미반영)'!$F148="",'Calc_오픈정렬(시즌미반영)'!M148=""),"",'Calc_오픈정렬(시즌미반영)'!M148/'Calc_오픈정렬(시즌미반영)'!$F148*100)</f>
        <v/>
      </c>
      <c r="N148" t="str">
        <f>IF(OR('Calc_오픈정렬(시즌미반영)'!$F148="",'Calc_오픈정렬(시즌미반영)'!N148=""),"",'Calc_오픈정렬(시즌미반영)'!N148/'Calc_오픈정렬(시즌미반영)'!$F148*100)</f>
        <v/>
      </c>
      <c r="O148" t="str">
        <f>IF(OR('Calc_오픈정렬(시즌미반영)'!$F148="",'Calc_오픈정렬(시즌미반영)'!O148=""),"",'Calc_오픈정렬(시즌미반영)'!O148/'Calc_오픈정렬(시즌미반영)'!$F148*100)</f>
        <v/>
      </c>
      <c r="P148" t="str">
        <f>IF(OR('Calc_오픈정렬(시즌미반영)'!$F148="",'Calc_오픈정렬(시즌미반영)'!P148=""),"",'Calc_오픈정렬(시즌미반영)'!P148/'Calc_오픈정렬(시즌미반영)'!$F148*100)</f>
        <v/>
      </c>
      <c r="Q148" t="str">
        <f>IF(OR('Calc_오픈정렬(시즌미반영)'!$F148="",'Calc_오픈정렬(시즌미반영)'!Q148=""),"",'Calc_오픈정렬(시즌미반영)'!Q148/'Calc_오픈정렬(시즌미반영)'!$F148*100)</f>
        <v/>
      </c>
      <c r="R148" t="str">
        <f>IF(OR('Calc_오픈정렬(시즌미반영)'!$F148="",'Calc_오픈정렬(시즌미반영)'!R148=""),"",'Calc_오픈정렬(시즌미반영)'!R148/'Calc_오픈정렬(시즌미반영)'!$F148*100)</f>
        <v/>
      </c>
      <c r="S148" t="str">
        <f>IF(OR('Calc_오픈정렬(시즌미반영)'!$F148="",'Calc_오픈정렬(시즌미반영)'!S148=""),"",'Calc_오픈정렬(시즌미반영)'!S148/'Calc_오픈정렬(시즌미반영)'!$F148*100)</f>
        <v/>
      </c>
      <c r="T148" t="str">
        <f>IF(OR('Calc_오픈정렬(시즌미반영)'!$F148="",'Calc_오픈정렬(시즌미반영)'!T148=""),"",'Calc_오픈정렬(시즌미반영)'!T148/'Calc_오픈정렬(시즌미반영)'!$F148*100)</f>
        <v/>
      </c>
      <c r="U148" t="str">
        <f>IF(OR('Calc_오픈정렬(시즌미반영)'!$F148="",'Calc_오픈정렬(시즌미반영)'!U148=""),"",'Calc_오픈정렬(시즌미반영)'!U148/'Calc_오픈정렬(시즌미반영)'!$F148*100)</f>
        <v/>
      </c>
      <c r="V148" t="str">
        <f>IF(OR('Calc_오픈정렬(시즌미반영)'!$F148="",'Calc_오픈정렬(시즌미반영)'!V148=""),"",'Calc_오픈정렬(시즌미반영)'!V148/'Calc_오픈정렬(시즌미반영)'!$F148*100)</f>
        <v/>
      </c>
      <c r="W148" t="str">
        <f>IF(OR('Calc_오픈정렬(시즌미반영)'!$F148="",'Calc_오픈정렬(시즌미반영)'!W148=""),"",'Calc_오픈정렬(시즌미반영)'!W148/'Calc_오픈정렬(시즌미반영)'!$F148*100)</f>
        <v/>
      </c>
      <c r="X148" t="str">
        <f>IF(OR('Calc_오픈정렬(시즌미반영)'!$F148="",'Calc_오픈정렬(시즌미반영)'!X148=""),"",'Calc_오픈정렬(시즌미반영)'!X148/'Calc_오픈정렬(시즌미반영)'!$F148*100)</f>
        <v/>
      </c>
      <c r="Y148" t="str">
        <f>IF(OR('Calc_오픈정렬(시즌미반영)'!$F148="",'Calc_오픈정렬(시즌미반영)'!Y148=""),"",'Calc_오픈정렬(시즌미반영)'!Y148/'Calc_오픈정렬(시즌미반영)'!$F148*100)</f>
        <v/>
      </c>
      <c r="Z148" t="str">
        <f>IF(OR('Calc_오픈정렬(시즌미반영)'!$F148="",'Calc_오픈정렬(시즌미반영)'!Z148=""),"",'Calc_오픈정렬(시즌미반영)'!Z148/'Calc_오픈정렬(시즌미반영)'!$F148*100)</f>
        <v/>
      </c>
      <c r="AA148" t="str">
        <f>IF(OR('Calc_오픈정렬(시즌미반영)'!$F148="",'Calc_오픈정렬(시즌미반영)'!AA148=""),"",'Calc_오픈정렬(시즌미반영)'!AA148/'Calc_오픈정렬(시즌미반영)'!$F148*100)</f>
        <v/>
      </c>
      <c r="AB148" t="str">
        <f>IF(OR('Calc_오픈정렬(시즌미반영)'!$F148="",'Calc_오픈정렬(시즌미반영)'!AB148=""),"",'Calc_오픈정렬(시즌미반영)'!AB148/'Calc_오픈정렬(시즌미반영)'!$F148*100)</f>
        <v/>
      </c>
      <c r="AC148" t="str">
        <f>IF(OR('Calc_오픈정렬(시즌미반영)'!$F148="",'Calc_오픈정렬(시즌미반영)'!AC148=""),"",'Calc_오픈정렬(시즌미반영)'!AC148/'Calc_오픈정렬(시즌미반영)'!$F148*100)</f>
        <v/>
      </c>
      <c r="AD148" t="str">
        <f>IF(OR('Calc_오픈정렬(시즌미반영)'!$F148="",'Calc_오픈정렬(시즌미반영)'!AD148=""),"",'Calc_오픈정렬(시즌미반영)'!AD148/'Calc_오픈정렬(시즌미반영)'!$F148*100)</f>
        <v/>
      </c>
      <c r="AE148" t="str">
        <f>IF(OR('Calc_오픈정렬(시즌미반영)'!$F148="",'Calc_오픈정렬(시즌미반영)'!AE148=""),"",'Calc_오픈정렬(시즌미반영)'!AE148/'Calc_오픈정렬(시즌미반영)'!$F148*100)</f>
        <v/>
      </c>
      <c r="AF148" t="str">
        <f>IF(OR('Calc_오픈정렬(시즌미반영)'!$F148="",'Calc_오픈정렬(시즌미반영)'!AF148=""),"",'Calc_오픈정렬(시즌미반영)'!AF148/'Calc_오픈정렬(시즌미반영)'!$F148*100)</f>
        <v/>
      </c>
      <c r="AG148" t="str">
        <f>IF(OR('Calc_오픈정렬(시즌미반영)'!$F148="",'Calc_오픈정렬(시즌미반영)'!AG148=""),"",'Calc_오픈정렬(시즌미반영)'!AG148/'Calc_오픈정렬(시즌미반영)'!$F148*100)</f>
        <v/>
      </c>
      <c r="AH148" t="str">
        <f>IF(OR('Calc_오픈정렬(시즌미반영)'!$F148="",'Calc_오픈정렬(시즌미반영)'!AH148=""),"",'Calc_오픈정렬(시즌미반영)'!AH148/'Calc_오픈정렬(시즌미반영)'!$F148*100)</f>
        <v/>
      </c>
      <c r="AI148" t="str">
        <f>IF(OR('Calc_오픈정렬(시즌미반영)'!$F148="",'Calc_오픈정렬(시즌미반영)'!AI148=""),"",'Calc_오픈정렬(시즌미반영)'!AI148/'Calc_오픈정렬(시즌미반영)'!$F148*100)</f>
        <v/>
      </c>
      <c r="AJ148" t="str">
        <f>IF(OR('Calc_오픈정렬(시즌미반영)'!$F148="",'Calc_오픈정렬(시즌미반영)'!AJ148=""),"",'Calc_오픈정렬(시즌미반영)'!AJ148/'Calc_오픈정렬(시즌미반영)'!$F148*100)</f>
        <v/>
      </c>
      <c r="AK148" t="str">
        <f>IF(OR('Calc_오픈정렬(시즌미반영)'!$F148="",'Calc_오픈정렬(시즌미반영)'!AK148=""),"",'Calc_오픈정렬(시즌미반영)'!AK148/'Calc_오픈정렬(시즌미반영)'!$F148*100)</f>
        <v/>
      </c>
      <c r="AL148" t="str">
        <f>IF(OR('Calc_오픈정렬(시즌미반영)'!$F148="",'Calc_오픈정렬(시즌미반영)'!AL148=""),"",'Calc_오픈정렬(시즌미반영)'!AL148/'Calc_오픈정렬(시즌미반영)'!$F148*100)</f>
        <v/>
      </c>
      <c r="AM148" t="str">
        <f>IF(OR('Calc_오픈정렬(시즌미반영)'!$F148="",'Calc_오픈정렬(시즌미반영)'!AM148=""),"",'Calc_오픈정렬(시즌미반영)'!AM148/'Calc_오픈정렬(시즌미반영)'!$F148*100)</f>
        <v/>
      </c>
      <c r="AN148" t="str">
        <f>IF(OR('Calc_오픈정렬(시즌미반영)'!$F148="",'Calc_오픈정렬(시즌미반영)'!AN148=""),"",'Calc_오픈정렬(시즌미반영)'!AN148/'Calc_오픈정렬(시즌미반영)'!$F148*100)</f>
        <v/>
      </c>
      <c r="AO148" t="str">
        <f>IF(OR('Calc_오픈정렬(시즌미반영)'!$F148="",'Calc_오픈정렬(시즌미반영)'!AO148=""),"",'Calc_오픈정렬(시즌미반영)'!AO148/'Calc_오픈정렬(시즌미반영)'!$F148*100)</f>
        <v/>
      </c>
      <c r="AP148" t="str">
        <f>IF(OR('Calc_오픈정렬(시즌미반영)'!$F148="",'Calc_오픈정렬(시즌미반영)'!AP148=""),"",'Calc_오픈정렬(시즌미반영)'!AP148/'Calc_오픈정렬(시즌미반영)'!$F148*100)</f>
        <v/>
      </c>
      <c r="AQ148" t="str">
        <f>IF(OR('Calc_오픈정렬(시즌미반영)'!$F148="",'Calc_오픈정렬(시즌미반영)'!AQ148=""),"",'Calc_오픈정렬(시즌미반영)'!AQ148/'Calc_오픈정렬(시즌미반영)'!$F148*100)</f>
        <v/>
      </c>
      <c r="AR148" t="str">
        <f>IF(OR('Calc_오픈정렬(시즌미반영)'!$F148="",'Calc_오픈정렬(시즌미반영)'!AR148=""),"",'Calc_오픈정렬(시즌미반영)'!AR148/'Calc_오픈정렬(시즌미반영)'!$F148*100)</f>
        <v/>
      </c>
      <c r="AS148" t="str">
        <f>IF(OR('Calc_오픈정렬(시즌미반영)'!$F148="",'Calc_오픈정렬(시즌미반영)'!AS148=""),"",'Calc_오픈정렬(시즌미반영)'!AS148/'Calc_오픈정렬(시즌미반영)'!$F148*100)</f>
        <v/>
      </c>
      <c r="AT148" t="str">
        <f>IF(OR('Calc_오픈정렬(시즌미반영)'!$F148="",'Calc_오픈정렬(시즌미반영)'!AT148=""),"",'Calc_오픈정렬(시즌미반영)'!AT148/'Calc_오픈정렬(시즌미반영)'!$F148*100)</f>
        <v/>
      </c>
      <c r="AU148" t="str">
        <f>IF(OR('Calc_오픈정렬(시즌미반영)'!$F148="",'Calc_오픈정렬(시즌미반영)'!AU148=""),"",'Calc_오픈정렬(시즌미반영)'!AU148/'Calc_오픈정렬(시즌미반영)'!$F148*100)</f>
        <v/>
      </c>
      <c r="AV148" t="str">
        <f>IF(OR('Calc_오픈정렬(시즌미반영)'!$F148="",'Calc_오픈정렬(시즌미반영)'!AV148=""),"",'Calc_오픈정렬(시즌미반영)'!AV148/'Calc_오픈정렬(시즌미반영)'!$F148*100)</f>
        <v/>
      </c>
      <c r="AW148" t="str">
        <f>IF(OR('Calc_오픈정렬(시즌미반영)'!$F148="",'Calc_오픈정렬(시즌미반영)'!AW148=""),"",'Calc_오픈정렬(시즌미반영)'!AW148/'Calc_오픈정렬(시즌미반영)'!$F148*100)</f>
        <v/>
      </c>
      <c r="AX148" t="str">
        <f>IF(OR('Calc_오픈정렬(시즌미반영)'!$F148="",'Calc_오픈정렬(시즌미반영)'!AX148=""),"",'Calc_오픈정렬(시즌미반영)'!AX148/'Calc_오픈정렬(시즌미반영)'!$F148*100)</f>
        <v/>
      </c>
      <c r="AY148" t="str">
        <f>IF(OR('Calc_오픈정렬(시즌미반영)'!$F148="",'Calc_오픈정렬(시즌미반영)'!AY148=""),"",'Calc_오픈정렬(시즌미반영)'!AY148/'Calc_오픈정렬(시즌미반영)'!$F148*100)</f>
        <v/>
      </c>
      <c r="AZ148" t="str">
        <f>IF(OR('Calc_오픈정렬(시즌미반영)'!$F148="",'Calc_오픈정렬(시즌미반영)'!AZ148=""),"",'Calc_오픈정렬(시즌미반영)'!AZ148/'Calc_오픈정렬(시즌미반영)'!$F148*100)</f>
        <v/>
      </c>
      <c r="BA148" t="str">
        <f>IF(OR('Calc_오픈정렬(시즌미반영)'!$F148="",'Calc_오픈정렬(시즌미반영)'!BA148=""),"",'Calc_오픈정렬(시즌미반영)'!BA148/'Calc_오픈정렬(시즌미반영)'!$F148*100)</f>
        <v/>
      </c>
      <c r="BB148" t="str">
        <f>IF(OR('Calc_오픈정렬(시즌미반영)'!$F148="",'Calc_오픈정렬(시즌미반영)'!BB148=""),"",'Calc_오픈정렬(시즌미반영)'!BB148/'Calc_오픈정렬(시즌미반영)'!$F148*100)</f>
        <v/>
      </c>
      <c r="BC148" t="str">
        <f>IF(OR('Calc_오픈정렬(시즌미반영)'!$F148="",'Calc_오픈정렬(시즌미반영)'!BC148=""),"",'Calc_오픈정렬(시즌미반영)'!BC148/'Calc_오픈정렬(시즌미반영)'!$F148*100)</f>
        <v/>
      </c>
      <c r="BD148" t="str">
        <f>IF(OR('Calc_오픈정렬(시즌미반영)'!$F148="",'Calc_오픈정렬(시즌미반영)'!BD148=""),"",'Calc_오픈정렬(시즌미반영)'!BD148/'Calc_오픈정렬(시즌미반영)'!$F148*100)</f>
        <v/>
      </c>
      <c r="BE148" t="str">
        <f>IF(OR('Calc_오픈정렬(시즌미반영)'!$F148="",'Calc_오픈정렬(시즌미반영)'!BE148=""),"",'Calc_오픈정렬(시즌미반영)'!BE148/'Calc_오픈정렬(시즌미반영)'!$F148*100)</f>
        <v/>
      </c>
      <c r="BF148" t="str">
        <f>IF(OR('Calc_오픈정렬(시즌미반영)'!$F148="",'Calc_오픈정렬(시즌미반영)'!BF148=""),"",'Calc_오픈정렬(시즌미반영)'!BF148/'Calc_오픈정렬(시즌미반영)'!$F148*100)</f>
        <v/>
      </c>
      <c r="BG148" t="str">
        <f>IF(OR('Calc_오픈정렬(시즌미반영)'!$F148="",'Calc_오픈정렬(시즌미반영)'!BG148=""),"",'Calc_오픈정렬(시즌미반영)'!BG148/'Calc_오픈정렬(시즌미반영)'!$F148*100)</f>
        <v/>
      </c>
      <c r="BH148" t="str">
        <f>IF(OR('Calc_오픈정렬(시즌미반영)'!$F148="",'Calc_오픈정렬(시즌미반영)'!BH148=""),"",'Calc_오픈정렬(시즌미반영)'!BH148/'Calc_오픈정렬(시즌미반영)'!$F148*100)</f>
        <v/>
      </c>
      <c r="BI148" t="str">
        <f>IF(OR('Calc_오픈정렬(시즌미반영)'!$F148="",'Calc_오픈정렬(시즌미반영)'!BI148=""),"",'Calc_오픈정렬(시즌미반영)'!BI148/'Calc_오픈정렬(시즌미반영)'!$F148*100)</f>
        <v/>
      </c>
      <c r="BJ148" t="str">
        <f>IF(OR('Calc_오픈정렬(시즌미반영)'!$F148="",'Calc_오픈정렬(시즌미반영)'!BJ148=""),"",'Calc_오픈정렬(시즌미반영)'!BJ148/'Calc_오픈정렬(시즌미반영)'!$F148*100)</f>
        <v/>
      </c>
      <c r="BK148" t="str">
        <f>IF(OR('Calc_오픈정렬(시즌미반영)'!$F148="",'Calc_오픈정렬(시즌미반영)'!BK148=""),"",'Calc_오픈정렬(시즌미반영)'!BK148/'Calc_오픈정렬(시즌미반영)'!$F148*100)</f>
        <v/>
      </c>
      <c r="BL148" t="str">
        <f>IF(OR('Calc_오픈정렬(시즌미반영)'!$F148="",'Calc_오픈정렬(시즌미반영)'!BL148=""),"",'Calc_오픈정렬(시즌미반영)'!BL148/'Calc_오픈정렬(시즌미반영)'!$F148*100)</f>
        <v/>
      </c>
      <c r="BM148" t="str">
        <f>IF(OR('Calc_오픈정렬(시즌미반영)'!$F148="",'Calc_오픈정렬(시즌미반영)'!BM148=""),"",'Calc_오픈정렬(시즌미반영)'!BM148/'Calc_오픈정렬(시즌미반영)'!$F148*100)</f>
        <v/>
      </c>
      <c r="BN148" t="str">
        <f>IF(OR('Calc_오픈정렬(시즌미반영)'!$F148="",'Calc_오픈정렬(시즌미반영)'!BN148=""),"",'Calc_오픈정렬(시즌미반영)'!BN148/'Calc_오픈정렬(시즌미반영)'!$F148*100)</f>
        <v/>
      </c>
    </row>
    <row r="149" spans="1:66" x14ac:dyDescent="0.3">
      <c r="A149" t="str">
        <f>'Calc_오픈정렬(시즌미반영)'!A149</f>
        <v>(1139) #두정메트로점</v>
      </c>
      <c r="B149" t="str">
        <f>'Calc_오픈정렬(시즌미반영)'!B149</f>
        <v>150-0</v>
      </c>
      <c r="C149">
        <f>'Calc_오픈정렬(시즌미반영)'!C149</f>
        <v>0</v>
      </c>
      <c r="D149" t="str">
        <f>'Calc_오픈정렬(시즌미반영)'!D149</f>
        <v>0</v>
      </c>
      <c r="E149" s="1">
        <f>'Calc_오픈정렬(시즌미반영)'!E149</f>
        <v>46143</v>
      </c>
      <c r="F149" t="str">
        <f>'Calc_오픈정렬(시즌미반영)'!F149</f>
        <v/>
      </c>
      <c r="G149" t="str">
        <f>IF(OR('Calc_오픈정렬(시즌미반영)'!$F149="",'Calc_오픈정렬(시즌미반영)'!G149=""),"",'Calc_오픈정렬(시즌미반영)'!G149/'Calc_오픈정렬(시즌미반영)'!$F149*100)</f>
        <v/>
      </c>
      <c r="H149" t="str">
        <f>IF(OR('Calc_오픈정렬(시즌미반영)'!$F149="",'Calc_오픈정렬(시즌미반영)'!H149=""),"",'Calc_오픈정렬(시즌미반영)'!H149/'Calc_오픈정렬(시즌미반영)'!$F149*100)</f>
        <v/>
      </c>
      <c r="I149" t="str">
        <f>IF(OR('Calc_오픈정렬(시즌미반영)'!$F149="",'Calc_오픈정렬(시즌미반영)'!I149=""),"",'Calc_오픈정렬(시즌미반영)'!I149/'Calc_오픈정렬(시즌미반영)'!$F149*100)</f>
        <v/>
      </c>
      <c r="J149" t="str">
        <f>IF(OR('Calc_오픈정렬(시즌미반영)'!$F149="",'Calc_오픈정렬(시즌미반영)'!J149=""),"",'Calc_오픈정렬(시즌미반영)'!J149/'Calc_오픈정렬(시즌미반영)'!$F149*100)</f>
        <v/>
      </c>
      <c r="K149" t="str">
        <f>IF(OR('Calc_오픈정렬(시즌미반영)'!$F149="",'Calc_오픈정렬(시즌미반영)'!K149=""),"",'Calc_오픈정렬(시즌미반영)'!K149/'Calc_오픈정렬(시즌미반영)'!$F149*100)</f>
        <v/>
      </c>
      <c r="L149" t="str">
        <f>IF(OR('Calc_오픈정렬(시즌미반영)'!$F149="",'Calc_오픈정렬(시즌미반영)'!L149=""),"",'Calc_오픈정렬(시즌미반영)'!L149/'Calc_오픈정렬(시즌미반영)'!$F149*100)</f>
        <v/>
      </c>
      <c r="M149" t="str">
        <f>IF(OR('Calc_오픈정렬(시즌미반영)'!$F149="",'Calc_오픈정렬(시즌미반영)'!M149=""),"",'Calc_오픈정렬(시즌미반영)'!M149/'Calc_오픈정렬(시즌미반영)'!$F149*100)</f>
        <v/>
      </c>
      <c r="N149" t="str">
        <f>IF(OR('Calc_오픈정렬(시즌미반영)'!$F149="",'Calc_오픈정렬(시즌미반영)'!N149=""),"",'Calc_오픈정렬(시즌미반영)'!N149/'Calc_오픈정렬(시즌미반영)'!$F149*100)</f>
        <v/>
      </c>
      <c r="O149" t="str">
        <f>IF(OR('Calc_오픈정렬(시즌미반영)'!$F149="",'Calc_오픈정렬(시즌미반영)'!O149=""),"",'Calc_오픈정렬(시즌미반영)'!O149/'Calc_오픈정렬(시즌미반영)'!$F149*100)</f>
        <v/>
      </c>
      <c r="P149" t="str">
        <f>IF(OR('Calc_오픈정렬(시즌미반영)'!$F149="",'Calc_오픈정렬(시즌미반영)'!P149=""),"",'Calc_오픈정렬(시즌미반영)'!P149/'Calc_오픈정렬(시즌미반영)'!$F149*100)</f>
        <v/>
      </c>
      <c r="Q149" t="str">
        <f>IF(OR('Calc_오픈정렬(시즌미반영)'!$F149="",'Calc_오픈정렬(시즌미반영)'!Q149=""),"",'Calc_오픈정렬(시즌미반영)'!Q149/'Calc_오픈정렬(시즌미반영)'!$F149*100)</f>
        <v/>
      </c>
      <c r="R149" t="str">
        <f>IF(OR('Calc_오픈정렬(시즌미반영)'!$F149="",'Calc_오픈정렬(시즌미반영)'!R149=""),"",'Calc_오픈정렬(시즌미반영)'!R149/'Calc_오픈정렬(시즌미반영)'!$F149*100)</f>
        <v/>
      </c>
      <c r="S149" t="str">
        <f>IF(OR('Calc_오픈정렬(시즌미반영)'!$F149="",'Calc_오픈정렬(시즌미반영)'!S149=""),"",'Calc_오픈정렬(시즌미반영)'!S149/'Calc_오픈정렬(시즌미반영)'!$F149*100)</f>
        <v/>
      </c>
      <c r="T149" t="str">
        <f>IF(OR('Calc_오픈정렬(시즌미반영)'!$F149="",'Calc_오픈정렬(시즌미반영)'!T149=""),"",'Calc_오픈정렬(시즌미반영)'!T149/'Calc_오픈정렬(시즌미반영)'!$F149*100)</f>
        <v/>
      </c>
      <c r="U149" t="str">
        <f>IF(OR('Calc_오픈정렬(시즌미반영)'!$F149="",'Calc_오픈정렬(시즌미반영)'!U149=""),"",'Calc_오픈정렬(시즌미반영)'!U149/'Calc_오픈정렬(시즌미반영)'!$F149*100)</f>
        <v/>
      </c>
      <c r="V149" t="str">
        <f>IF(OR('Calc_오픈정렬(시즌미반영)'!$F149="",'Calc_오픈정렬(시즌미반영)'!V149=""),"",'Calc_오픈정렬(시즌미반영)'!V149/'Calc_오픈정렬(시즌미반영)'!$F149*100)</f>
        <v/>
      </c>
      <c r="W149" t="str">
        <f>IF(OR('Calc_오픈정렬(시즌미반영)'!$F149="",'Calc_오픈정렬(시즌미반영)'!W149=""),"",'Calc_오픈정렬(시즌미반영)'!W149/'Calc_오픈정렬(시즌미반영)'!$F149*100)</f>
        <v/>
      </c>
      <c r="X149" t="str">
        <f>IF(OR('Calc_오픈정렬(시즌미반영)'!$F149="",'Calc_오픈정렬(시즌미반영)'!X149=""),"",'Calc_오픈정렬(시즌미반영)'!X149/'Calc_오픈정렬(시즌미반영)'!$F149*100)</f>
        <v/>
      </c>
      <c r="Y149" t="str">
        <f>IF(OR('Calc_오픈정렬(시즌미반영)'!$F149="",'Calc_오픈정렬(시즌미반영)'!Y149=""),"",'Calc_오픈정렬(시즌미반영)'!Y149/'Calc_오픈정렬(시즌미반영)'!$F149*100)</f>
        <v/>
      </c>
      <c r="Z149" t="str">
        <f>IF(OR('Calc_오픈정렬(시즌미반영)'!$F149="",'Calc_오픈정렬(시즌미반영)'!Z149=""),"",'Calc_오픈정렬(시즌미반영)'!Z149/'Calc_오픈정렬(시즌미반영)'!$F149*100)</f>
        <v/>
      </c>
      <c r="AA149" t="str">
        <f>IF(OR('Calc_오픈정렬(시즌미반영)'!$F149="",'Calc_오픈정렬(시즌미반영)'!AA149=""),"",'Calc_오픈정렬(시즌미반영)'!AA149/'Calc_오픈정렬(시즌미반영)'!$F149*100)</f>
        <v/>
      </c>
      <c r="AB149" t="str">
        <f>IF(OR('Calc_오픈정렬(시즌미반영)'!$F149="",'Calc_오픈정렬(시즌미반영)'!AB149=""),"",'Calc_오픈정렬(시즌미반영)'!AB149/'Calc_오픈정렬(시즌미반영)'!$F149*100)</f>
        <v/>
      </c>
      <c r="AC149" t="str">
        <f>IF(OR('Calc_오픈정렬(시즌미반영)'!$F149="",'Calc_오픈정렬(시즌미반영)'!AC149=""),"",'Calc_오픈정렬(시즌미반영)'!AC149/'Calc_오픈정렬(시즌미반영)'!$F149*100)</f>
        <v/>
      </c>
      <c r="AD149" t="str">
        <f>IF(OR('Calc_오픈정렬(시즌미반영)'!$F149="",'Calc_오픈정렬(시즌미반영)'!AD149=""),"",'Calc_오픈정렬(시즌미반영)'!AD149/'Calc_오픈정렬(시즌미반영)'!$F149*100)</f>
        <v/>
      </c>
      <c r="AE149" t="str">
        <f>IF(OR('Calc_오픈정렬(시즌미반영)'!$F149="",'Calc_오픈정렬(시즌미반영)'!AE149=""),"",'Calc_오픈정렬(시즌미반영)'!AE149/'Calc_오픈정렬(시즌미반영)'!$F149*100)</f>
        <v/>
      </c>
      <c r="AF149" t="str">
        <f>IF(OR('Calc_오픈정렬(시즌미반영)'!$F149="",'Calc_오픈정렬(시즌미반영)'!AF149=""),"",'Calc_오픈정렬(시즌미반영)'!AF149/'Calc_오픈정렬(시즌미반영)'!$F149*100)</f>
        <v/>
      </c>
      <c r="AG149" t="str">
        <f>IF(OR('Calc_오픈정렬(시즌미반영)'!$F149="",'Calc_오픈정렬(시즌미반영)'!AG149=""),"",'Calc_오픈정렬(시즌미반영)'!AG149/'Calc_오픈정렬(시즌미반영)'!$F149*100)</f>
        <v/>
      </c>
      <c r="AH149" t="str">
        <f>IF(OR('Calc_오픈정렬(시즌미반영)'!$F149="",'Calc_오픈정렬(시즌미반영)'!AH149=""),"",'Calc_오픈정렬(시즌미반영)'!AH149/'Calc_오픈정렬(시즌미반영)'!$F149*100)</f>
        <v/>
      </c>
      <c r="AI149" t="str">
        <f>IF(OR('Calc_오픈정렬(시즌미반영)'!$F149="",'Calc_오픈정렬(시즌미반영)'!AI149=""),"",'Calc_오픈정렬(시즌미반영)'!AI149/'Calc_오픈정렬(시즌미반영)'!$F149*100)</f>
        <v/>
      </c>
      <c r="AJ149" t="str">
        <f>IF(OR('Calc_오픈정렬(시즌미반영)'!$F149="",'Calc_오픈정렬(시즌미반영)'!AJ149=""),"",'Calc_오픈정렬(시즌미반영)'!AJ149/'Calc_오픈정렬(시즌미반영)'!$F149*100)</f>
        <v/>
      </c>
      <c r="AK149" t="str">
        <f>IF(OR('Calc_오픈정렬(시즌미반영)'!$F149="",'Calc_오픈정렬(시즌미반영)'!AK149=""),"",'Calc_오픈정렬(시즌미반영)'!AK149/'Calc_오픈정렬(시즌미반영)'!$F149*100)</f>
        <v/>
      </c>
      <c r="AL149" t="str">
        <f>IF(OR('Calc_오픈정렬(시즌미반영)'!$F149="",'Calc_오픈정렬(시즌미반영)'!AL149=""),"",'Calc_오픈정렬(시즌미반영)'!AL149/'Calc_오픈정렬(시즌미반영)'!$F149*100)</f>
        <v/>
      </c>
      <c r="AM149" t="str">
        <f>IF(OR('Calc_오픈정렬(시즌미반영)'!$F149="",'Calc_오픈정렬(시즌미반영)'!AM149=""),"",'Calc_오픈정렬(시즌미반영)'!AM149/'Calc_오픈정렬(시즌미반영)'!$F149*100)</f>
        <v/>
      </c>
      <c r="AN149" t="str">
        <f>IF(OR('Calc_오픈정렬(시즌미반영)'!$F149="",'Calc_오픈정렬(시즌미반영)'!AN149=""),"",'Calc_오픈정렬(시즌미반영)'!AN149/'Calc_오픈정렬(시즌미반영)'!$F149*100)</f>
        <v/>
      </c>
      <c r="AO149" t="str">
        <f>IF(OR('Calc_오픈정렬(시즌미반영)'!$F149="",'Calc_오픈정렬(시즌미반영)'!AO149=""),"",'Calc_오픈정렬(시즌미반영)'!AO149/'Calc_오픈정렬(시즌미반영)'!$F149*100)</f>
        <v/>
      </c>
      <c r="AP149" t="str">
        <f>IF(OR('Calc_오픈정렬(시즌미반영)'!$F149="",'Calc_오픈정렬(시즌미반영)'!AP149=""),"",'Calc_오픈정렬(시즌미반영)'!AP149/'Calc_오픈정렬(시즌미반영)'!$F149*100)</f>
        <v/>
      </c>
      <c r="AQ149" t="str">
        <f>IF(OR('Calc_오픈정렬(시즌미반영)'!$F149="",'Calc_오픈정렬(시즌미반영)'!AQ149=""),"",'Calc_오픈정렬(시즌미반영)'!AQ149/'Calc_오픈정렬(시즌미반영)'!$F149*100)</f>
        <v/>
      </c>
      <c r="AR149" t="str">
        <f>IF(OR('Calc_오픈정렬(시즌미반영)'!$F149="",'Calc_오픈정렬(시즌미반영)'!AR149=""),"",'Calc_오픈정렬(시즌미반영)'!AR149/'Calc_오픈정렬(시즌미반영)'!$F149*100)</f>
        <v/>
      </c>
      <c r="AS149" t="str">
        <f>IF(OR('Calc_오픈정렬(시즌미반영)'!$F149="",'Calc_오픈정렬(시즌미반영)'!AS149=""),"",'Calc_오픈정렬(시즌미반영)'!AS149/'Calc_오픈정렬(시즌미반영)'!$F149*100)</f>
        <v/>
      </c>
      <c r="AT149" t="str">
        <f>IF(OR('Calc_오픈정렬(시즌미반영)'!$F149="",'Calc_오픈정렬(시즌미반영)'!AT149=""),"",'Calc_오픈정렬(시즌미반영)'!AT149/'Calc_오픈정렬(시즌미반영)'!$F149*100)</f>
        <v/>
      </c>
      <c r="AU149" t="str">
        <f>IF(OR('Calc_오픈정렬(시즌미반영)'!$F149="",'Calc_오픈정렬(시즌미반영)'!AU149=""),"",'Calc_오픈정렬(시즌미반영)'!AU149/'Calc_오픈정렬(시즌미반영)'!$F149*100)</f>
        <v/>
      </c>
      <c r="AV149" t="str">
        <f>IF(OR('Calc_오픈정렬(시즌미반영)'!$F149="",'Calc_오픈정렬(시즌미반영)'!AV149=""),"",'Calc_오픈정렬(시즌미반영)'!AV149/'Calc_오픈정렬(시즌미반영)'!$F149*100)</f>
        <v/>
      </c>
      <c r="AW149" t="str">
        <f>IF(OR('Calc_오픈정렬(시즌미반영)'!$F149="",'Calc_오픈정렬(시즌미반영)'!AW149=""),"",'Calc_오픈정렬(시즌미반영)'!AW149/'Calc_오픈정렬(시즌미반영)'!$F149*100)</f>
        <v/>
      </c>
      <c r="AX149" t="str">
        <f>IF(OR('Calc_오픈정렬(시즌미반영)'!$F149="",'Calc_오픈정렬(시즌미반영)'!AX149=""),"",'Calc_오픈정렬(시즌미반영)'!AX149/'Calc_오픈정렬(시즌미반영)'!$F149*100)</f>
        <v/>
      </c>
      <c r="AY149" t="str">
        <f>IF(OR('Calc_오픈정렬(시즌미반영)'!$F149="",'Calc_오픈정렬(시즌미반영)'!AY149=""),"",'Calc_오픈정렬(시즌미반영)'!AY149/'Calc_오픈정렬(시즌미반영)'!$F149*100)</f>
        <v/>
      </c>
      <c r="AZ149" t="str">
        <f>IF(OR('Calc_오픈정렬(시즌미반영)'!$F149="",'Calc_오픈정렬(시즌미반영)'!AZ149=""),"",'Calc_오픈정렬(시즌미반영)'!AZ149/'Calc_오픈정렬(시즌미반영)'!$F149*100)</f>
        <v/>
      </c>
      <c r="BA149" t="str">
        <f>IF(OR('Calc_오픈정렬(시즌미반영)'!$F149="",'Calc_오픈정렬(시즌미반영)'!BA149=""),"",'Calc_오픈정렬(시즌미반영)'!BA149/'Calc_오픈정렬(시즌미반영)'!$F149*100)</f>
        <v/>
      </c>
      <c r="BB149" t="str">
        <f>IF(OR('Calc_오픈정렬(시즌미반영)'!$F149="",'Calc_오픈정렬(시즌미반영)'!BB149=""),"",'Calc_오픈정렬(시즌미반영)'!BB149/'Calc_오픈정렬(시즌미반영)'!$F149*100)</f>
        <v/>
      </c>
      <c r="BC149" t="str">
        <f>IF(OR('Calc_오픈정렬(시즌미반영)'!$F149="",'Calc_오픈정렬(시즌미반영)'!BC149=""),"",'Calc_오픈정렬(시즌미반영)'!BC149/'Calc_오픈정렬(시즌미반영)'!$F149*100)</f>
        <v/>
      </c>
      <c r="BD149" t="str">
        <f>IF(OR('Calc_오픈정렬(시즌미반영)'!$F149="",'Calc_오픈정렬(시즌미반영)'!BD149=""),"",'Calc_오픈정렬(시즌미반영)'!BD149/'Calc_오픈정렬(시즌미반영)'!$F149*100)</f>
        <v/>
      </c>
      <c r="BE149" t="str">
        <f>IF(OR('Calc_오픈정렬(시즌미반영)'!$F149="",'Calc_오픈정렬(시즌미반영)'!BE149=""),"",'Calc_오픈정렬(시즌미반영)'!BE149/'Calc_오픈정렬(시즌미반영)'!$F149*100)</f>
        <v/>
      </c>
      <c r="BF149" t="str">
        <f>IF(OR('Calc_오픈정렬(시즌미반영)'!$F149="",'Calc_오픈정렬(시즌미반영)'!BF149=""),"",'Calc_오픈정렬(시즌미반영)'!BF149/'Calc_오픈정렬(시즌미반영)'!$F149*100)</f>
        <v/>
      </c>
      <c r="BG149" t="str">
        <f>IF(OR('Calc_오픈정렬(시즌미반영)'!$F149="",'Calc_오픈정렬(시즌미반영)'!BG149=""),"",'Calc_오픈정렬(시즌미반영)'!BG149/'Calc_오픈정렬(시즌미반영)'!$F149*100)</f>
        <v/>
      </c>
      <c r="BH149" t="str">
        <f>IF(OR('Calc_오픈정렬(시즌미반영)'!$F149="",'Calc_오픈정렬(시즌미반영)'!BH149=""),"",'Calc_오픈정렬(시즌미반영)'!BH149/'Calc_오픈정렬(시즌미반영)'!$F149*100)</f>
        <v/>
      </c>
      <c r="BI149" t="str">
        <f>IF(OR('Calc_오픈정렬(시즌미반영)'!$F149="",'Calc_오픈정렬(시즌미반영)'!BI149=""),"",'Calc_오픈정렬(시즌미반영)'!BI149/'Calc_오픈정렬(시즌미반영)'!$F149*100)</f>
        <v/>
      </c>
      <c r="BJ149" t="str">
        <f>IF(OR('Calc_오픈정렬(시즌미반영)'!$F149="",'Calc_오픈정렬(시즌미반영)'!BJ149=""),"",'Calc_오픈정렬(시즌미반영)'!BJ149/'Calc_오픈정렬(시즌미반영)'!$F149*100)</f>
        <v/>
      </c>
      <c r="BK149" t="str">
        <f>IF(OR('Calc_오픈정렬(시즌미반영)'!$F149="",'Calc_오픈정렬(시즌미반영)'!BK149=""),"",'Calc_오픈정렬(시즌미반영)'!BK149/'Calc_오픈정렬(시즌미반영)'!$F149*100)</f>
        <v/>
      </c>
      <c r="BL149" t="str">
        <f>IF(OR('Calc_오픈정렬(시즌미반영)'!$F149="",'Calc_오픈정렬(시즌미반영)'!BL149=""),"",'Calc_오픈정렬(시즌미반영)'!BL149/'Calc_오픈정렬(시즌미반영)'!$F149*100)</f>
        <v/>
      </c>
      <c r="BM149" t="str">
        <f>IF(OR('Calc_오픈정렬(시즌미반영)'!$F149="",'Calc_오픈정렬(시즌미반영)'!BM149=""),"",'Calc_오픈정렬(시즌미반영)'!BM149/'Calc_오픈정렬(시즌미반영)'!$F149*100)</f>
        <v/>
      </c>
      <c r="BN149" t="str">
        <f>IF(OR('Calc_오픈정렬(시즌미반영)'!$F149="",'Calc_오픈정렬(시즌미반영)'!BN149=""),"",'Calc_오픈정렬(시즌미반영)'!BN149/'Calc_오픈정렬(시즌미반영)'!$F149*100)</f>
        <v/>
      </c>
    </row>
    <row r="150" spans="1:66" x14ac:dyDescent="0.3">
      <c r="A150" t="str">
        <f>'Calc_오픈정렬(시즌미반영)'!A150</f>
        <v>(1140) #대전보건대점</v>
      </c>
      <c r="B150" t="str">
        <f>'Calc_오픈정렬(시즌미반영)'!B150</f>
        <v>150-1</v>
      </c>
      <c r="C150">
        <f>'Calc_오픈정렬(시즌미반영)'!C150</f>
        <v>1</v>
      </c>
      <c r="D150" t="str">
        <f>'Calc_오픈정렬(시즌미반영)'!D150</f>
        <v>1</v>
      </c>
      <c r="E150" s="1">
        <f>'Calc_오픈정렬(시즌미반영)'!E150</f>
        <v>46143</v>
      </c>
      <c r="F150" t="str">
        <f>'Calc_오픈정렬(시즌미반영)'!F150</f>
        <v/>
      </c>
      <c r="G150" t="str">
        <f>IF(OR('Calc_오픈정렬(시즌미반영)'!$F150="",'Calc_오픈정렬(시즌미반영)'!G150=""),"",'Calc_오픈정렬(시즌미반영)'!G150/'Calc_오픈정렬(시즌미반영)'!$F150*100)</f>
        <v/>
      </c>
      <c r="H150" t="str">
        <f>IF(OR('Calc_오픈정렬(시즌미반영)'!$F150="",'Calc_오픈정렬(시즌미반영)'!H150=""),"",'Calc_오픈정렬(시즌미반영)'!H150/'Calc_오픈정렬(시즌미반영)'!$F150*100)</f>
        <v/>
      </c>
      <c r="I150" t="str">
        <f>IF(OR('Calc_오픈정렬(시즌미반영)'!$F150="",'Calc_오픈정렬(시즌미반영)'!I150=""),"",'Calc_오픈정렬(시즌미반영)'!I150/'Calc_오픈정렬(시즌미반영)'!$F150*100)</f>
        <v/>
      </c>
      <c r="J150" t="str">
        <f>IF(OR('Calc_오픈정렬(시즌미반영)'!$F150="",'Calc_오픈정렬(시즌미반영)'!J150=""),"",'Calc_오픈정렬(시즌미반영)'!J150/'Calc_오픈정렬(시즌미반영)'!$F150*100)</f>
        <v/>
      </c>
      <c r="K150" t="str">
        <f>IF(OR('Calc_오픈정렬(시즌미반영)'!$F150="",'Calc_오픈정렬(시즌미반영)'!K150=""),"",'Calc_오픈정렬(시즌미반영)'!K150/'Calc_오픈정렬(시즌미반영)'!$F150*100)</f>
        <v/>
      </c>
      <c r="L150" t="str">
        <f>IF(OR('Calc_오픈정렬(시즌미반영)'!$F150="",'Calc_오픈정렬(시즌미반영)'!L150=""),"",'Calc_오픈정렬(시즌미반영)'!L150/'Calc_오픈정렬(시즌미반영)'!$F150*100)</f>
        <v/>
      </c>
      <c r="M150" t="str">
        <f>IF(OR('Calc_오픈정렬(시즌미반영)'!$F150="",'Calc_오픈정렬(시즌미반영)'!M150=""),"",'Calc_오픈정렬(시즌미반영)'!M150/'Calc_오픈정렬(시즌미반영)'!$F150*100)</f>
        <v/>
      </c>
      <c r="N150" t="str">
        <f>IF(OR('Calc_오픈정렬(시즌미반영)'!$F150="",'Calc_오픈정렬(시즌미반영)'!N150=""),"",'Calc_오픈정렬(시즌미반영)'!N150/'Calc_오픈정렬(시즌미반영)'!$F150*100)</f>
        <v/>
      </c>
      <c r="O150" t="str">
        <f>IF(OR('Calc_오픈정렬(시즌미반영)'!$F150="",'Calc_오픈정렬(시즌미반영)'!O150=""),"",'Calc_오픈정렬(시즌미반영)'!O150/'Calc_오픈정렬(시즌미반영)'!$F150*100)</f>
        <v/>
      </c>
      <c r="P150" t="str">
        <f>IF(OR('Calc_오픈정렬(시즌미반영)'!$F150="",'Calc_오픈정렬(시즌미반영)'!P150=""),"",'Calc_오픈정렬(시즌미반영)'!P150/'Calc_오픈정렬(시즌미반영)'!$F150*100)</f>
        <v/>
      </c>
      <c r="Q150" t="str">
        <f>IF(OR('Calc_오픈정렬(시즌미반영)'!$F150="",'Calc_오픈정렬(시즌미반영)'!Q150=""),"",'Calc_오픈정렬(시즌미반영)'!Q150/'Calc_오픈정렬(시즌미반영)'!$F150*100)</f>
        <v/>
      </c>
      <c r="R150" t="str">
        <f>IF(OR('Calc_오픈정렬(시즌미반영)'!$F150="",'Calc_오픈정렬(시즌미반영)'!R150=""),"",'Calc_오픈정렬(시즌미반영)'!R150/'Calc_오픈정렬(시즌미반영)'!$F150*100)</f>
        <v/>
      </c>
      <c r="S150" t="str">
        <f>IF(OR('Calc_오픈정렬(시즌미반영)'!$F150="",'Calc_오픈정렬(시즌미반영)'!S150=""),"",'Calc_오픈정렬(시즌미반영)'!S150/'Calc_오픈정렬(시즌미반영)'!$F150*100)</f>
        <v/>
      </c>
      <c r="T150" t="str">
        <f>IF(OR('Calc_오픈정렬(시즌미반영)'!$F150="",'Calc_오픈정렬(시즌미반영)'!T150=""),"",'Calc_오픈정렬(시즌미반영)'!T150/'Calc_오픈정렬(시즌미반영)'!$F150*100)</f>
        <v/>
      </c>
      <c r="U150" t="str">
        <f>IF(OR('Calc_오픈정렬(시즌미반영)'!$F150="",'Calc_오픈정렬(시즌미반영)'!U150=""),"",'Calc_오픈정렬(시즌미반영)'!U150/'Calc_오픈정렬(시즌미반영)'!$F150*100)</f>
        <v/>
      </c>
      <c r="V150" t="str">
        <f>IF(OR('Calc_오픈정렬(시즌미반영)'!$F150="",'Calc_오픈정렬(시즌미반영)'!V150=""),"",'Calc_오픈정렬(시즌미반영)'!V150/'Calc_오픈정렬(시즌미반영)'!$F150*100)</f>
        <v/>
      </c>
      <c r="W150" t="str">
        <f>IF(OR('Calc_오픈정렬(시즌미반영)'!$F150="",'Calc_오픈정렬(시즌미반영)'!W150=""),"",'Calc_오픈정렬(시즌미반영)'!W150/'Calc_오픈정렬(시즌미반영)'!$F150*100)</f>
        <v/>
      </c>
      <c r="X150" t="str">
        <f>IF(OR('Calc_오픈정렬(시즌미반영)'!$F150="",'Calc_오픈정렬(시즌미반영)'!X150=""),"",'Calc_오픈정렬(시즌미반영)'!X150/'Calc_오픈정렬(시즌미반영)'!$F150*100)</f>
        <v/>
      </c>
      <c r="Y150" t="str">
        <f>IF(OR('Calc_오픈정렬(시즌미반영)'!$F150="",'Calc_오픈정렬(시즌미반영)'!Y150=""),"",'Calc_오픈정렬(시즌미반영)'!Y150/'Calc_오픈정렬(시즌미반영)'!$F150*100)</f>
        <v/>
      </c>
      <c r="Z150" t="str">
        <f>IF(OR('Calc_오픈정렬(시즌미반영)'!$F150="",'Calc_오픈정렬(시즌미반영)'!Z150=""),"",'Calc_오픈정렬(시즌미반영)'!Z150/'Calc_오픈정렬(시즌미반영)'!$F150*100)</f>
        <v/>
      </c>
      <c r="AA150" t="str">
        <f>IF(OR('Calc_오픈정렬(시즌미반영)'!$F150="",'Calc_오픈정렬(시즌미반영)'!AA150=""),"",'Calc_오픈정렬(시즌미반영)'!AA150/'Calc_오픈정렬(시즌미반영)'!$F150*100)</f>
        <v/>
      </c>
      <c r="AB150" t="str">
        <f>IF(OR('Calc_오픈정렬(시즌미반영)'!$F150="",'Calc_오픈정렬(시즌미반영)'!AB150=""),"",'Calc_오픈정렬(시즌미반영)'!AB150/'Calc_오픈정렬(시즌미반영)'!$F150*100)</f>
        <v/>
      </c>
      <c r="AC150" t="str">
        <f>IF(OR('Calc_오픈정렬(시즌미반영)'!$F150="",'Calc_오픈정렬(시즌미반영)'!AC150=""),"",'Calc_오픈정렬(시즌미반영)'!AC150/'Calc_오픈정렬(시즌미반영)'!$F150*100)</f>
        <v/>
      </c>
      <c r="AD150" t="str">
        <f>IF(OR('Calc_오픈정렬(시즌미반영)'!$F150="",'Calc_오픈정렬(시즌미반영)'!AD150=""),"",'Calc_오픈정렬(시즌미반영)'!AD150/'Calc_오픈정렬(시즌미반영)'!$F150*100)</f>
        <v/>
      </c>
      <c r="AE150" t="str">
        <f>IF(OR('Calc_오픈정렬(시즌미반영)'!$F150="",'Calc_오픈정렬(시즌미반영)'!AE150=""),"",'Calc_오픈정렬(시즌미반영)'!AE150/'Calc_오픈정렬(시즌미반영)'!$F150*100)</f>
        <v/>
      </c>
      <c r="AF150" t="str">
        <f>IF(OR('Calc_오픈정렬(시즌미반영)'!$F150="",'Calc_오픈정렬(시즌미반영)'!AF150=""),"",'Calc_오픈정렬(시즌미반영)'!AF150/'Calc_오픈정렬(시즌미반영)'!$F150*100)</f>
        <v/>
      </c>
      <c r="AG150" t="str">
        <f>IF(OR('Calc_오픈정렬(시즌미반영)'!$F150="",'Calc_오픈정렬(시즌미반영)'!AG150=""),"",'Calc_오픈정렬(시즌미반영)'!AG150/'Calc_오픈정렬(시즌미반영)'!$F150*100)</f>
        <v/>
      </c>
      <c r="AH150" t="str">
        <f>IF(OR('Calc_오픈정렬(시즌미반영)'!$F150="",'Calc_오픈정렬(시즌미반영)'!AH150=""),"",'Calc_오픈정렬(시즌미반영)'!AH150/'Calc_오픈정렬(시즌미반영)'!$F150*100)</f>
        <v/>
      </c>
      <c r="AI150" t="str">
        <f>IF(OR('Calc_오픈정렬(시즌미반영)'!$F150="",'Calc_오픈정렬(시즌미반영)'!AI150=""),"",'Calc_오픈정렬(시즌미반영)'!AI150/'Calc_오픈정렬(시즌미반영)'!$F150*100)</f>
        <v/>
      </c>
      <c r="AJ150" t="str">
        <f>IF(OR('Calc_오픈정렬(시즌미반영)'!$F150="",'Calc_오픈정렬(시즌미반영)'!AJ150=""),"",'Calc_오픈정렬(시즌미반영)'!AJ150/'Calc_오픈정렬(시즌미반영)'!$F150*100)</f>
        <v/>
      </c>
      <c r="AK150" t="str">
        <f>IF(OR('Calc_오픈정렬(시즌미반영)'!$F150="",'Calc_오픈정렬(시즌미반영)'!AK150=""),"",'Calc_오픈정렬(시즌미반영)'!AK150/'Calc_오픈정렬(시즌미반영)'!$F150*100)</f>
        <v/>
      </c>
      <c r="AL150" t="str">
        <f>IF(OR('Calc_오픈정렬(시즌미반영)'!$F150="",'Calc_오픈정렬(시즌미반영)'!AL150=""),"",'Calc_오픈정렬(시즌미반영)'!AL150/'Calc_오픈정렬(시즌미반영)'!$F150*100)</f>
        <v/>
      </c>
      <c r="AM150" t="str">
        <f>IF(OR('Calc_오픈정렬(시즌미반영)'!$F150="",'Calc_오픈정렬(시즌미반영)'!AM150=""),"",'Calc_오픈정렬(시즌미반영)'!AM150/'Calc_오픈정렬(시즌미반영)'!$F150*100)</f>
        <v/>
      </c>
      <c r="AN150" t="str">
        <f>IF(OR('Calc_오픈정렬(시즌미반영)'!$F150="",'Calc_오픈정렬(시즌미반영)'!AN150=""),"",'Calc_오픈정렬(시즌미반영)'!AN150/'Calc_오픈정렬(시즌미반영)'!$F150*100)</f>
        <v/>
      </c>
      <c r="AO150" t="str">
        <f>IF(OR('Calc_오픈정렬(시즌미반영)'!$F150="",'Calc_오픈정렬(시즌미반영)'!AO150=""),"",'Calc_오픈정렬(시즌미반영)'!AO150/'Calc_오픈정렬(시즌미반영)'!$F150*100)</f>
        <v/>
      </c>
      <c r="AP150" t="str">
        <f>IF(OR('Calc_오픈정렬(시즌미반영)'!$F150="",'Calc_오픈정렬(시즌미반영)'!AP150=""),"",'Calc_오픈정렬(시즌미반영)'!AP150/'Calc_오픈정렬(시즌미반영)'!$F150*100)</f>
        <v/>
      </c>
      <c r="AQ150" t="str">
        <f>IF(OR('Calc_오픈정렬(시즌미반영)'!$F150="",'Calc_오픈정렬(시즌미반영)'!AQ150=""),"",'Calc_오픈정렬(시즌미반영)'!AQ150/'Calc_오픈정렬(시즌미반영)'!$F150*100)</f>
        <v/>
      </c>
      <c r="AR150" t="str">
        <f>IF(OR('Calc_오픈정렬(시즌미반영)'!$F150="",'Calc_오픈정렬(시즌미반영)'!AR150=""),"",'Calc_오픈정렬(시즌미반영)'!AR150/'Calc_오픈정렬(시즌미반영)'!$F150*100)</f>
        <v/>
      </c>
      <c r="AS150" t="str">
        <f>IF(OR('Calc_오픈정렬(시즌미반영)'!$F150="",'Calc_오픈정렬(시즌미반영)'!AS150=""),"",'Calc_오픈정렬(시즌미반영)'!AS150/'Calc_오픈정렬(시즌미반영)'!$F150*100)</f>
        <v/>
      </c>
      <c r="AT150" t="str">
        <f>IF(OR('Calc_오픈정렬(시즌미반영)'!$F150="",'Calc_오픈정렬(시즌미반영)'!AT150=""),"",'Calc_오픈정렬(시즌미반영)'!AT150/'Calc_오픈정렬(시즌미반영)'!$F150*100)</f>
        <v/>
      </c>
      <c r="AU150" t="str">
        <f>IF(OR('Calc_오픈정렬(시즌미반영)'!$F150="",'Calc_오픈정렬(시즌미반영)'!AU150=""),"",'Calc_오픈정렬(시즌미반영)'!AU150/'Calc_오픈정렬(시즌미반영)'!$F150*100)</f>
        <v/>
      </c>
      <c r="AV150" t="str">
        <f>IF(OR('Calc_오픈정렬(시즌미반영)'!$F150="",'Calc_오픈정렬(시즌미반영)'!AV150=""),"",'Calc_오픈정렬(시즌미반영)'!AV150/'Calc_오픈정렬(시즌미반영)'!$F150*100)</f>
        <v/>
      </c>
      <c r="AW150" t="str">
        <f>IF(OR('Calc_오픈정렬(시즌미반영)'!$F150="",'Calc_오픈정렬(시즌미반영)'!AW150=""),"",'Calc_오픈정렬(시즌미반영)'!AW150/'Calc_오픈정렬(시즌미반영)'!$F150*100)</f>
        <v/>
      </c>
      <c r="AX150" t="str">
        <f>IF(OR('Calc_오픈정렬(시즌미반영)'!$F150="",'Calc_오픈정렬(시즌미반영)'!AX150=""),"",'Calc_오픈정렬(시즌미반영)'!AX150/'Calc_오픈정렬(시즌미반영)'!$F150*100)</f>
        <v/>
      </c>
      <c r="AY150" t="str">
        <f>IF(OR('Calc_오픈정렬(시즌미반영)'!$F150="",'Calc_오픈정렬(시즌미반영)'!AY150=""),"",'Calc_오픈정렬(시즌미반영)'!AY150/'Calc_오픈정렬(시즌미반영)'!$F150*100)</f>
        <v/>
      </c>
      <c r="AZ150" t="str">
        <f>IF(OR('Calc_오픈정렬(시즌미반영)'!$F150="",'Calc_오픈정렬(시즌미반영)'!AZ150=""),"",'Calc_오픈정렬(시즌미반영)'!AZ150/'Calc_오픈정렬(시즌미반영)'!$F150*100)</f>
        <v/>
      </c>
      <c r="BA150" t="str">
        <f>IF(OR('Calc_오픈정렬(시즌미반영)'!$F150="",'Calc_오픈정렬(시즌미반영)'!BA150=""),"",'Calc_오픈정렬(시즌미반영)'!BA150/'Calc_오픈정렬(시즌미반영)'!$F150*100)</f>
        <v/>
      </c>
      <c r="BB150" t="str">
        <f>IF(OR('Calc_오픈정렬(시즌미반영)'!$F150="",'Calc_오픈정렬(시즌미반영)'!BB150=""),"",'Calc_오픈정렬(시즌미반영)'!BB150/'Calc_오픈정렬(시즌미반영)'!$F150*100)</f>
        <v/>
      </c>
      <c r="BC150" t="str">
        <f>IF(OR('Calc_오픈정렬(시즌미반영)'!$F150="",'Calc_오픈정렬(시즌미반영)'!BC150=""),"",'Calc_오픈정렬(시즌미반영)'!BC150/'Calc_오픈정렬(시즌미반영)'!$F150*100)</f>
        <v/>
      </c>
      <c r="BD150" t="str">
        <f>IF(OR('Calc_오픈정렬(시즌미반영)'!$F150="",'Calc_오픈정렬(시즌미반영)'!BD150=""),"",'Calc_오픈정렬(시즌미반영)'!BD150/'Calc_오픈정렬(시즌미반영)'!$F150*100)</f>
        <v/>
      </c>
      <c r="BE150" t="str">
        <f>IF(OR('Calc_오픈정렬(시즌미반영)'!$F150="",'Calc_오픈정렬(시즌미반영)'!BE150=""),"",'Calc_오픈정렬(시즌미반영)'!BE150/'Calc_오픈정렬(시즌미반영)'!$F150*100)</f>
        <v/>
      </c>
      <c r="BF150" t="str">
        <f>IF(OR('Calc_오픈정렬(시즌미반영)'!$F150="",'Calc_오픈정렬(시즌미반영)'!BF150=""),"",'Calc_오픈정렬(시즌미반영)'!BF150/'Calc_오픈정렬(시즌미반영)'!$F150*100)</f>
        <v/>
      </c>
      <c r="BG150" t="str">
        <f>IF(OR('Calc_오픈정렬(시즌미반영)'!$F150="",'Calc_오픈정렬(시즌미반영)'!BG150=""),"",'Calc_오픈정렬(시즌미반영)'!BG150/'Calc_오픈정렬(시즌미반영)'!$F150*100)</f>
        <v/>
      </c>
      <c r="BH150" t="str">
        <f>IF(OR('Calc_오픈정렬(시즌미반영)'!$F150="",'Calc_오픈정렬(시즌미반영)'!BH150=""),"",'Calc_오픈정렬(시즌미반영)'!BH150/'Calc_오픈정렬(시즌미반영)'!$F150*100)</f>
        <v/>
      </c>
      <c r="BI150" t="str">
        <f>IF(OR('Calc_오픈정렬(시즌미반영)'!$F150="",'Calc_오픈정렬(시즌미반영)'!BI150=""),"",'Calc_오픈정렬(시즌미반영)'!BI150/'Calc_오픈정렬(시즌미반영)'!$F150*100)</f>
        <v/>
      </c>
      <c r="BJ150" t="str">
        <f>IF(OR('Calc_오픈정렬(시즌미반영)'!$F150="",'Calc_오픈정렬(시즌미반영)'!BJ150=""),"",'Calc_오픈정렬(시즌미반영)'!BJ150/'Calc_오픈정렬(시즌미반영)'!$F150*100)</f>
        <v/>
      </c>
      <c r="BK150" t="str">
        <f>IF(OR('Calc_오픈정렬(시즌미반영)'!$F150="",'Calc_오픈정렬(시즌미반영)'!BK150=""),"",'Calc_오픈정렬(시즌미반영)'!BK150/'Calc_오픈정렬(시즌미반영)'!$F150*100)</f>
        <v/>
      </c>
      <c r="BL150" t="str">
        <f>IF(OR('Calc_오픈정렬(시즌미반영)'!$F150="",'Calc_오픈정렬(시즌미반영)'!BL150=""),"",'Calc_오픈정렬(시즌미반영)'!BL150/'Calc_오픈정렬(시즌미반영)'!$F150*100)</f>
        <v/>
      </c>
      <c r="BM150" t="str">
        <f>IF(OR('Calc_오픈정렬(시즌미반영)'!$F150="",'Calc_오픈정렬(시즌미반영)'!BM150=""),"",'Calc_오픈정렬(시즌미반영)'!BM150/'Calc_오픈정렬(시즌미반영)'!$F150*100)</f>
        <v/>
      </c>
      <c r="BN150" t="str">
        <f>IF(OR('Calc_오픈정렬(시즌미반영)'!$F150="",'Calc_오픈정렬(시즌미반영)'!BN150=""),"",'Calc_오픈정렬(시즌미반영)'!BN150/'Calc_오픈정렬(시즌미반영)'!$F150*100)</f>
        <v/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11E8-C7A5-4CE5-88D1-C9EC202D6305}">
  <sheetPr>
    <tabColor rgb="FF002060"/>
  </sheetPr>
  <dimension ref="A1:AD158"/>
  <sheetViews>
    <sheetView showGridLines="0" tabSelected="1" zoomScale="85" zoomScaleNormal="85" workbookViewId="0">
      <selection activeCell="B3" sqref="B3"/>
    </sheetView>
  </sheetViews>
  <sheetFormatPr defaultRowHeight="13.2" outlineLevelCol="1" x14ac:dyDescent="0.3"/>
  <cols>
    <col min="1" max="5" width="11.25" customWidth="1"/>
    <col min="6" max="6" width="15" customWidth="1"/>
    <col min="12" max="12" width="41.625" customWidth="1"/>
    <col min="13" max="13" width="19.75" customWidth="1"/>
    <col min="14" max="14" width="17.5" customWidth="1"/>
    <col min="15" max="15" width="17" customWidth="1"/>
    <col min="16" max="17" width="17" customWidth="1" outlineLevel="1"/>
    <col min="18" max="18" width="17.625" customWidth="1" outlineLevel="1"/>
    <col min="19" max="19" width="24.625" customWidth="1" outlineLevel="1"/>
    <col min="20" max="23" width="17.75" customWidth="1"/>
    <col min="24" max="24" width="23.25" bestFit="1" customWidth="1"/>
    <col min="25" max="25" width="21.5" customWidth="1"/>
    <col min="26" max="29" width="13.25" customWidth="1"/>
    <col min="30" max="30" width="11.375" customWidth="1"/>
  </cols>
  <sheetData>
    <row r="1" spans="1:19" x14ac:dyDescent="0.3">
      <c r="A1" t="s">
        <v>740</v>
      </c>
    </row>
    <row r="2" spans="1:19" x14ac:dyDescent="0.3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s="119" t="s">
        <v>671</v>
      </c>
      <c r="G2" t="s">
        <v>192</v>
      </c>
      <c r="H2" t="s">
        <v>193</v>
      </c>
      <c r="I2" t="s">
        <v>194</v>
      </c>
      <c r="J2" t="s">
        <v>195</v>
      </c>
      <c r="K2">
        <v>0</v>
      </c>
      <c r="L2">
        <v>1</v>
      </c>
      <c r="M2">
        <v>2</v>
      </c>
      <c r="N2" t="s">
        <v>637</v>
      </c>
      <c r="P2" t="s">
        <v>254</v>
      </c>
      <c r="Q2" t="s">
        <v>255</v>
      </c>
      <c r="R2" t="s">
        <v>256</v>
      </c>
      <c r="S2" t="s">
        <v>257</v>
      </c>
    </row>
    <row r="3" spans="1:19" x14ac:dyDescent="0.3">
      <c r="A3">
        <v>1</v>
      </c>
      <c r="B3">
        <f>IFERROR(AVERAGEIFS(INDEX('Calc_지수곡선(시즌미반영)'!$G$2:$BN$150,0,$A3),'Calc_지수곡선(시즌미반영)'!$D$2:$D$150,K$2,INDEX('Calc_지수곡선(시즌미반영)'!$G$2:$BN$150,0,$A3),"&gt;0",INDEX('Calc_지수곡선(시즌미반영)'!$G$2:$BN$150,0,$A3),"&lt;300"),"")</f>
        <v>70.859192550617408</v>
      </c>
      <c r="C3">
        <f>IFERROR(AVERAGEIFS(INDEX('Calc_지수곡선(시즌미반영)'!$G$2:$BN$150,0,$A3),'Calc_지수곡선(시즌미반영)'!$D$2:$D$150,L$2,INDEX('Calc_지수곡선(시즌미반영)'!$G$2:$BN$150,0,$A3),"&gt;0",INDEX('Calc_지수곡선(시즌미반영)'!$G$2:$BN$150,0,$A3),"&lt;300"),"")</f>
        <v>71.734674777548676</v>
      </c>
      <c r="D3">
        <f>IFERROR(AVERAGEIFS(INDEX('Calc_지수곡선(시즌미반영)'!$G$2:$BN$150,0,$A3),'Calc_지수곡선(시즌미반영)'!$D$2:$D$150,M$2,INDEX('Calc_지수곡선(시즌미반영)'!$G$2:$BN$150,0,$A3),"&gt;0",INDEX('Calc_지수곡선(시즌미반영)'!$G$2:$BN$150,0,$A3),"&lt;300"),"")</f>
        <v>68.916816045811288</v>
      </c>
      <c r="E3">
        <f>IFERROR(AVERAGEIFS(INDEX('Calc_지수곡선(시즌미반영)'!$G$2:$BN$150,0,$A3),'Calc_지수곡선(시즌미반영)'!$D$2:$D$150,N$2,INDEX('Calc_지수곡선(시즌미반영)'!$G$2:$BN$150,0,$A3),"&gt;0",INDEX('Calc_지수곡선(시즌미반영)'!$G$2:$BN$150,0,$A3),"&lt;300"),"")</f>
        <v>79.210572536555247</v>
      </c>
      <c r="F3" s="10">
        <f>IFERROR((B3*G3+C3*H3+D3*I3)/(G3+H3+I3),"")</f>
        <v>70.702762337821014</v>
      </c>
      <c r="G3">
        <f>COUNTIFS('Calc_지수곡선(시즌미반영)'!$D$2:$D$150,K$2,INDEX('Calc_지수곡선(시즌미반영)'!$G$2:$BN$150,0,$A3),"&gt;0",INDEX('Calc_지수곡선(시즌미반영)'!$G$2:$BN$150,0,$A3),"&lt;300")</f>
        <v>35</v>
      </c>
      <c r="H3">
        <f>COUNTIFS('Calc_지수곡선(시즌미반영)'!$D$2:$D$150,L$2,INDEX('Calc_지수곡선(시즌미반영)'!$G$2:$BN$150,0,$A3),"&gt;0",INDEX('Calc_지수곡선(시즌미반영)'!$G$2:$BN$150,0,$A3),"&lt;300")</f>
        <v>57</v>
      </c>
      <c r="I3">
        <f>COUNTIFS('Calc_지수곡선(시즌미반영)'!$D$2:$D$150,M$2,INDEX('Calc_지수곡선(시즌미반영)'!$G$2:$BN$150,0,$A3),"&gt;0",INDEX('Calc_지수곡선(시즌미반영)'!$G$2:$BN$150,0,$A3),"&lt;300")</f>
        <v>36</v>
      </c>
      <c r="J3">
        <f>COUNTIFS('Calc_지수곡선(시즌미반영)'!$D$2:$D$150,N$2,INDEX('Calc_지수곡선(시즌미반영)'!$G$2:$BN$150,0,$A3),"&gt;0",INDEX('Calc_지수곡선(시즌미반영)'!$G$2:$BN$150,0,$A3),"&lt;300")</f>
        <v>15</v>
      </c>
      <c r="P3" t="e">
        <f>IF(AND($A3&gt;=6,$A3&lt;=36),B3,NA())</f>
        <v>#N/A</v>
      </c>
      <c r="Q3" t="e">
        <f>IF(AND($A3&gt;=6,$A3&lt;=36),C3,NA())</f>
        <v>#N/A</v>
      </c>
      <c r="R3" t="e">
        <f>IF(AND($A3&gt;=6,$A3&lt;=36),D3,NA())</f>
        <v>#N/A</v>
      </c>
      <c r="S3" t="e">
        <f>IF(AND($A3&gt;=6,$A3&lt;=36),E3,NA())</f>
        <v>#N/A</v>
      </c>
    </row>
    <row r="4" spans="1:19" x14ac:dyDescent="0.3">
      <c r="A4">
        <v>2</v>
      </c>
      <c r="B4">
        <f>IFERROR(AVERAGEIFS(INDEX('Calc_지수곡선(시즌미반영)'!$G$2:$BN$150,0,$A4),'Calc_지수곡선(시즌미반영)'!$D$2:$D$150,K$2,INDEX('Calc_지수곡선(시즌미반영)'!$G$2:$BN$150,0,$A4),"&gt;0",INDEX('Calc_지수곡선(시즌미반영)'!$G$2:$BN$150,0,$A4),"&lt;300"),"")</f>
        <v>80.272242262474492</v>
      </c>
      <c r="C4">
        <f>IFERROR(AVERAGEIFS(INDEX('Calc_지수곡선(시즌미반영)'!$G$2:$BN$150,0,$A4),'Calc_지수곡선(시즌미반영)'!$D$2:$D$150,L$2,INDEX('Calc_지수곡선(시즌미반영)'!$G$2:$BN$150,0,$A4),"&gt;0",INDEX('Calc_지수곡선(시즌미반영)'!$G$2:$BN$150,0,$A4),"&lt;300"),"")</f>
        <v>80.188461229622874</v>
      </c>
      <c r="D4">
        <f>IFERROR(AVERAGEIFS(INDEX('Calc_지수곡선(시즌미반영)'!$G$2:$BN$150,0,$A4),'Calc_지수곡선(시즌미반영)'!$D$2:$D$150,M$2,INDEX('Calc_지수곡선(시즌미반영)'!$G$2:$BN$150,0,$A4),"&gt;0",INDEX('Calc_지수곡선(시즌미반영)'!$G$2:$BN$150,0,$A4),"&lt;300"),"")</f>
        <v>78.413179442253124</v>
      </c>
      <c r="E4">
        <f>IFERROR(AVERAGEIFS(INDEX('Calc_지수곡선(시즌미반영)'!$G$2:$BN$150,0,$A4),'Calc_지수곡선(시즌미반영)'!$D$2:$D$150,N$2,INDEX('Calc_지수곡선(시즌미반영)'!$G$2:$BN$150,0,$A4),"&gt;0",INDEX('Calc_지수곡선(시즌미반영)'!$G$2:$BN$150,0,$A4),"&lt;300"),"")</f>
        <v>85.746120086555706</v>
      </c>
      <c r="F4" s="10">
        <f>IFERROR((B4*G4+C4*H4+D4*I4)/(G4+H4+I4),"")</f>
        <v>79.712072103095494</v>
      </c>
      <c r="G4">
        <f>COUNTIFS('Calc_지수곡선(시즌미반영)'!$D$2:$D$150,K$2,INDEX('Calc_지수곡선(시즌미반영)'!$G$2:$BN$150,0,$A4),"&gt;0",INDEX('Calc_지수곡선(시즌미반영)'!$G$2:$BN$150,0,$A4),"&lt;300")</f>
        <v>35</v>
      </c>
      <c r="H4">
        <f>COUNTIFS('Calc_지수곡선(시즌미반영)'!$D$2:$D$150,L$2,INDEX('Calc_지수곡선(시즌미반영)'!$G$2:$BN$150,0,$A4),"&gt;0",INDEX('Calc_지수곡선(시즌미반영)'!$G$2:$BN$150,0,$A4),"&lt;300")</f>
        <v>57</v>
      </c>
      <c r="I4">
        <f>COUNTIFS('Calc_지수곡선(시즌미반영)'!$D$2:$D$150,M$2,INDEX('Calc_지수곡선(시즌미반영)'!$G$2:$BN$150,0,$A4),"&gt;0",INDEX('Calc_지수곡선(시즌미반영)'!$G$2:$BN$150,0,$A4),"&lt;300")</f>
        <v>36</v>
      </c>
      <c r="J4">
        <f>COUNTIFS('Calc_지수곡선(시즌미반영)'!$D$2:$D$150,N$2,INDEX('Calc_지수곡선(시즌미반영)'!$G$2:$BN$150,0,$A4),"&gt;0",INDEX('Calc_지수곡선(시즌미반영)'!$G$2:$BN$150,0,$A4),"&lt;300")</f>
        <v>15</v>
      </c>
      <c r="P4" t="e">
        <f>IF(AND($A4&gt;=6,$A4&lt;=36),B4,NA())</f>
        <v>#N/A</v>
      </c>
      <c r="Q4" t="e">
        <f>IF(AND($A4&gt;=6,$A4&lt;=36),C4,NA())</f>
        <v>#N/A</v>
      </c>
      <c r="R4" t="e">
        <f>IF(AND($A4&gt;=6,$A4&lt;=36),D4,NA())</f>
        <v>#N/A</v>
      </c>
      <c r="S4" t="e">
        <f>IF(AND($A4&gt;=6,$A4&lt;=36),E4,NA())</f>
        <v>#N/A</v>
      </c>
    </row>
    <row r="5" spans="1:19" x14ac:dyDescent="0.3">
      <c r="A5">
        <v>3</v>
      </c>
      <c r="B5">
        <f>IFERROR(AVERAGEIFS(INDEX('Calc_지수곡선(시즌미반영)'!$G$2:$BN$150,0,$A5),'Calc_지수곡선(시즌미반영)'!$D$2:$D$150,K$2,INDEX('Calc_지수곡선(시즌미반영)'!$G$2:$BN$150,0,$A5),"&gt;0",INDEX('Calc_지수곡선(시즌미반영)'!$G$2:$BN$150,0,$A5),"&lt;300"),"")</f>
        <v>94.617103012707602</v>
      </c>
      <c r="C5">
        <f>IFERROR(AVERAGEIFS(INDEX('Calc_지수곡선(시즌미반영)'!$G$2:$BN$150,0,$A5),'Calc_지수곡선(시즌미반영)'!$D$2:$D$150,L$2,INDEX('Calc_지수곡선(시즌미반영)'!$G$2:$BN$150,0,$A5),"&gt;0",INDEX('Calc_지수곡선(시즌미반영)'!$G$2:$BN$150,0,$A5),"&lt;300"),"")</f>
        <v>86.527987569500539</v>
      </c>
      <c r="D5">
        <f>IFERROR(AVERAGEIFS(INDEX('Calc_지수곡선(시즌미반영)'!$G$2:$BN$150,0,$A5),'Calc_지수곡선(시즌미반영)'!$D$2:$D$150,M$2,INDEX('Calc_지수곡선(시즌미반영)'!$G$2:$BN$150,0,$A5),"&gt;0",INDEX('Calc_지수곡선(시즌미반영)'!$G$2:$BN$150,0,$A5),"&lt;300"),"")</f>
        <v>86.395153560543989</v>
      </c>
      <c r="E5">
        <f>IFERROR(AVERAGEIFS(INDEX('Calc_지수곡선(시즌미반영)'!$G$2:$BN$150,0,$A5),'Calc_지수곡선(시즌미반영)'!$D$2:$D$150,N$2,INDEX('Calc_지수곡선(시즌미반영)'!$G$2:$BN$150,0,$A5),"&gt;0",INDEX('Calc_지수곡선(시즌미반영)'!$G$2:$BN$150,0,$A5),"&lt;300"),"")</f>
        <v>92.575084918281945</v>
      </c>
      <c r="F5" s="10">
        <f>IFERROR((B5*G5+C5*H5+D5*I5)/(G5+H5+I5),"")</f>
        <v>88.702495508483452</v>
      </c>
      <c r="G5">
        <f>COUNTIFS('Calc_지수곡선(시즌미반영)'!$D$2:$D$150,K$2,INDEX('Calc_지수곡선(시즌미반영)'!$G$2:$BN$150,0,$A5),"&gt;0",INDEX('Calc_지수곡선(시즌미반영)'!$G$2:$BN$150,0,$A5),"&lt;300")</f>
        <v>35</v>
      </c>
      <c r="H5">
        <f>COUNTIFS('Calc_지수곡선(시즌미반영)'!$D$2:$D$150,L$2,INDEX('Calc_지수곡선(시즌미반영)'!$G$2:$BN$150,0,$A5),"&gt;0",INDEX('Calc_지수곡선(시즌미반영)'!$G$2:$BN$150,0,$A5),"&lt;300")</f>
        <v>57</v>
      </c>
      <c r="I5">
        <f>COUNTIFS('Calc_지수곡선(시즌미반영)'!$D$2:$D$150,M$2,INDEX('Calc_지수곡선(시즌미반영)'!$G$2:$BN$150,0,$A5),"&gt;0",INDEX('Calc_지수곡선(시즌미반영)'!$G$2:$BN$150,0,$A5),"&lt;300")</f>
        <v>36</v>
      </c>
      <c r="J5">
        <f>COUNTIFS('Calc_지수곡선(시즌미반영)'!$D$2:$D$150,N$2,INDEX('Calc_지수곡선(시즌미반영)'!$G$2:$BN$150,0,$A5),"&gt;0",INDEX('Calc_지수곡선(시즌미반영)'!$G$2:$BN$150,0,$A5),"&lt;300")</f>
        <v>15</v>
      </c>
      <c r="P5" t="e">
        <f>IF(AND($A5&gt;=6,$A5&lt;=36),B5,NA())</f>
        <v>#N/A</v>
      </c>
      <c r="Q5" t="e">
        <f>IF(AND($A5&gt;=6,$A5&lt;=36),C5,NA())</f>
        <v>#N/A</v>
      </c>
      <c r="R5" t="e">
        <f>IF(AND($A5&gt;=6,$A5&lt;=36),D5,NA())</f>
        <v>#N/A</v>
      </c>
      <c r="S5" t="e">
        <f>IF(AND($A5&gt;=6,$A5&lt;=36),E5,NA())</f>
        <v>#N/A</v>
      </c>
    </row>
    <row r="6" spans="1:19" x14ac:dyDescent="0.3">
      <c r="A6">
        <v>4</v>
      </c>
      <c r="B6">
        <f>IFERROR(AVERAGEIFS(INDEX('Calc_지수곡선(시즌미반영)'!$G$2:$BN$150,0,$A6),'Calc_지수곡선(시즌미반영)'!$D$2:$D$150,K$2,INDEX('Calc_지수곡선(시즌미반영)'!$G$2:$BN$150,0,$A6),"&gt;0",INDEX('Calc_지수곡선(시즌미반영)'!$G$2:$BN$150,0,$A6),"&lt;300"),"")</f>
        <v>94.507229157108299</v>
      </c>
      <c r="C6">
        <f>IFERROR(AVERAGEIFS(INDEX('Calc_지수곡선(시즌미반영)'!$G$2:$BN$150,0,$A6),'Calc_지수곡선(시즌미반영)'!$D$2:$D$150,L$2,INDEX('Calc_지수곡선(시즌미반영)'!$G$2:$BN$150,0,$A6),"&gt;0",INDEX('Calc_지수곡선(시즌미반영)'!$G$2:$BN$150,0,$A6),"&lt;300"),"")</f>
        <v>91.482606311484375</v>
      </c>
      <c r="D6">
        <f>IFERROR(AVERAGEIFS(INDEX('Calc_지수곡선(시즌미반영)'!$G$2:$BN$150,0,$A6),'Calc_지수곡선(시즌미반영)'!$D$2:$D$150,M$2,INDEX('Calc_지수곡선(시즌미반영)'!$G$2:$BN$150,0,$A6),"&gt;0",INDEX('Calc_지수곡선(시즌미반영)'!$G$2:$BN$150,0,$A6),"&lt;300"),"")</f>
        <v>89.366248306278877</v>
      </c>
      <c r="E6">
        <f>IFERROR(AVERAGEIFS(INDEX('Calc_지수곡선(시즌미반영)'!$G$2:$BN$150,0,$A6),'Calc_지수곡선(시즌미반영)'!$D$2:$D$150,N$2,INDEX('Calc_지수곡선(시즌미반영)'!$G$2:$BN$150,0,$A6),"&gt;0",INDEX('Calc_지수곡선(시즌미반영)'!$G$2:$BN$150,0,$A6),"&lt;300"),"")</f>
        <v>95.293141348045296</v>
      </c>
      <c r="F6" s="10">
        <f>IFERROR((B6*G6+C6*H6+D6*I6)/(G6+H6+I6),"")</f>
        <v>91.714425931870622</v>
      </c>
      <c r="G6">
        <f>COUNTIFS('Calc_지수곡선(시즌미반영)'!$D$2:$D$150,K$2,INDEX('Calc_지수곡선(시즌미반영)'!$G$2:$BN$150,0,$A6),"&gt;0",INDEX('Calc_지수곡선(시즌미반영)'!$G$2:$BN$150,0,$A6),"&lt;300")</f>
        <v>35</v>
      </c>
      <c r="H6">
        <f>COUNTIFS('Calc_지수곡선(시즌미반영)'!$D$2:$D$150,L$2,INDEX('Calc_지수곡선(시즌미반영)'!$G$2:$BN$150,0,$A6),"&gt;0",INDEX('Calc_지수곡선(시즌미반영)'!$G$2:$BN$150,0,$A6),"&lt;300")</f>
        <v>57</v>
      </c>
      <c r="I6">
        <f>COUNTIFS('Calc_지수곡선(시즌미반영)'!$D$2:$D$150,M$2,INDEX('Calc_지수곡선(시즌미반영)'!$G$2:$BN$150,0,$A6),"&gt;0",INDEX('Calc_지수곡선(시즌미반영)'!$G$2:$BN$150,0,$A6),"&lt;300")</f>
        <v>36</v>
      </c>
      <c r="J6">
        <f>COUNTIFS('Calc_지수곡선(시즌미반영)'!$D$2:$D$150,N$2,INDEX('Calc_지수곡선(시즌미반영)'!$G$2:$BN$150,0,$A6),"&gt;0",INDEX('Calc_지수곡선(시즌미반영)'!$G$2:$BN$150,0,$A6),"&lt;300")</f>
        <v>15</v>
      </c>
      <c r="P6" t="e">
        <f>IF(AND($A6&gt;=6,$A6&lt;=36),B6,NA())</f>
        <v>#N/A</v>
      </c>
      <c r="Q6" t="e">
        <f>IF(AND($A6&gt;=6,$A6&lt;=36),C6,NA())</f>
        <v>#N/A</v>
      </c>
      <c r="R6" t="e">
        <f>IF(AND($A6&gt;=6,$A6&lt;=36),D6,NA())</f>
        <v>#N/A</v>
      </c>
      <c r="S6" t="e">
        <f>IF(AND($A6&gt;=6,$A6&lt;=36),E6,NA())</f>
        <v>#N/A</v>
      </c>
    </row>
    <row r="7" spans="1:19" x14ac:dyDescent="0.3">
      <c r="A7">
        <v>5</v>
      </c>
      <c r="B7">
        <f>IFERROR(AVERAGEIFS(INDEX('Calc_지수곡선(시즌미반영)'!$G$2:$BN$150,0,$A7),'Calc_지수곡선(시즌미반영)'!$D$2:$D$150,K$2,INDEX('Calc_지수곡선(시즌미반영)'!$G$2:$BN$150,0,$A7),"&gt;0",INDEX('Calc_지수곡선(시즌미반영)'!$G$2:$BN$150,0,$A7),"&lt;300"),"")</f>
        <v>96.297265371952136</v>
      </c>
      <c r="C7">
        <f>IFERROR(AVERAGEIFS(INDEX('Calc_지수곡선(시즌미반영)'!$G$2:$BN$150,0,$A7),'Calc_지수곡선(시즌미반영)'!$D$2:$D$150,L$2,INDEX('Calc_지수곡선(시즌미반영)'!$G$2:$BN$150,0,$A7),"&gt;0",INDEX('Calc_지수곡선(시즌미반영)'!$G$2:$BN$150,0,$A7),"&lt;300"),"")</f>
        <v>97.293584114057126</v>
      </c>
      <c r="D7">
        <f>IFERROR(AVERAGEIFS(INDEX('Calc_지수곡선(시즌미반영)'!$G$2:$BN$150,0,$A7),'Calc_지수곡선(시즌미반영)'!$D$2:$D$150,M$2,INDEX('Calc_지수곡선(시즌미반영)'!$G$2:$BN$150,0,$A7),"&gt;0",INDEX('Calc_지수곡선(시즌미반영)'!$G$2:$BN$150,0,$A7),"&lt;300"),"")</f>
        <v>92.634776739957644</v>
      </c>
      <c r="E7">
        <f>IFERROR(AVERAGEIFS(INDEX('Calc_지수곡선(시즌미반영)'!$G$2:$BN$150,0,$A7),'Calc_지수곡선(시즌미반영)'!$D$2:$D$150,N$2,INDEX('Calc_지수곡선(시즌미반영)'!$G$2:$BN$150,0,$A7),"&gt;0",INDEX('Calc_지수곡선(시즌미반영)'!$G$2:$BN$150,0,$A7),"&lt;300"),"")</f>
        <v>98.417793887289037</v>
      </c>
      <c r="F7" s="10">
        <f>IFERROR((B7*G7+C7*H7+D7*I7)/(G7+H7+I7),"")</f>
        <v>95.710863634047314</v>
      </c>
      <c r="G7">
        <f>COUNTIFS('Calc_지수곡선(시즌미반영)'!$D$2:$D$150,K$2,INDEX('Calc_지수곡선(시즌미반영)'!$G$2:$BN$150,0,$A7),"&gt;0",INDEX('Calc_지수곡선(시즌미반영)'!$G$2:$BN$150,0,$A7),"&lt;300")</f>
        <v>35</v>
      </c>
      <c r="H7">
        <f>COUNTIFS('Calc_지수곡선(시즌미반영)'!$D$2:$D$150,L$2,INDEX('Calc_지수곡선(시즌미반영)'!$G$2:$BN$150,0,$A7),"&gt;0",INDEX('Calc_지수곡선(시즌미반영)'!$G$2:$BN$150,0,$A7),"&lt;300")</f>
        <v>57</v>
      </c>
      <c r="I7">
        <f>COUNTIFS('Calc_지수곡선(시즌미반영)'!$D$2:$D$150,M$2,INDEX('Calc_지수곡선(시즌미반영)'!$G$2:$BN$150,0,$A7),"&gt;0",INDEX('Calc_지수곡선(시즌미반영)'!$G$2:$BN$150,0,$A7),"&lt;300")</f>
        <v>36</v>
      </c>
      <c r="J7">
        <f>COUNTIFS('Calc_지수곡선(시즌미반영)'!$D$2:$D$150,N$2,INDEX('Calc_지수곡선(시즌미반영)'!$G$2:$BN$150,0,$A7),"&gt;0",INDEX('Calc_지수곡선(시즌미반영)'!$G$2:$BN$150,0,$A7),"&lt;300")</f>
        <v>15</v>
      </c>
      <c r="P7" t="e">
        <f>IF(AND($A7&gt;=6,$A7&lt;=36),B7,NA())</f>
        <v>#N/A</v>
      </c>
      <c r="Q7" t="e">
        <f>IF(AND($A7&gt;=6,$A7&lt;=36),C7,NA())</f>
        <v>#N/A</v>
      </c>
      <c r="R7" t="e">
        <f>IF(AND($A7&gt;=6,$A7&lt;=36),D7,NA())</f>
        <v>#N/A</v>
      </c>
      <c r="S7" t="e">
        <f>IF(AND($A7&gt;=6,$A7&lt;=36),E7,NA())</f>
        <v>#N/A</v>
      </c>
    </row>
    <row r="8" spans="1:19" x14ac:dyDescent="0.3">
      <c r="A8">
        <v>6</v>
      </c>
      <c r="B8">
        <f>IFERROR(AVERAGEIFS(INDEX('Calc_지수곡선(시즌미반영)'!$G$2:$BN$150,0,$A8),'Calc_지수곡선(시즌미반영)'!$D$2:$D$150,K$2,INDEX('Calc_지수곡선(시즌미반영)'!$G$2:$BN$150,0,$A8),"&gt;0",INDEX('Calc_지수곡선(시즌미반영)'!$G$2:$BN$150,0,$A8),"&lt;300"),"")</f>
        <v>100.3574656933241</v>
      </c>
      <c r="C8" s="86">
        <f>IFERROR(AVERAGEIFS(INDEX('Calc_지수곡선(시즌미반영)'!$G$2:$BN$150,0,$A8),'Calc_지수곡선(시즌미반영)'!$D$2:$D$150,L$2,INDEX('Calc_지수곡선(시즌미반영)'!$G$2:$BN$150,0,$A8),"&gt;0",INDEX('Calc_지수곡선(시즌미반영)'!$G$2:$BN$150,0,$A8),"&lt;300"),"")</f>
        <v>97.787365375949022</v>
      </c>
      <c r="D8">
        <f>IFERROR(AVERAGEIFS(INDEX('Calc_지수곡선(시즌미반영)'!$G$2:$BN$150,0,$A8),'Calc_지수곡선(시즌미반영)'!$D$2:$D$150,M$2,INDEX('Calc_지수곡선(시즌미반영)'!$G$2:$BN$150,0,$A8),"&gt;0",INDEX('Calc_지수곡선(시즌미반영)'!$G$2:$BN$150,0,$A8),"&lt;300"),"")</f>
        <v>98.227390004896108</v>
      </c>
      <c r="E8">
        <f>IFERROR(AVERAGEIFS(INDEX('Calc_지수곡선(시즌미반영)'!$G$2:$BN$150,0,$A8),'Calc_지수곡선(시즌미반영)'!$D$2:$D$150,N$2,INDEX('Calc_지수곡선(시즌미반영)'!$G$2:$BN$150,0,$A8),"&gt;0",INDEX('Calc_지수곡선(시즌미반영)'!$G$2:$BN$150,0,$A8),"&lt;300"),"")</f>
        <v>99.066829748749385</v>
      </c>
      <c r="F8" s="10">
        <f>IFERROR((B8*G8+C8*H8+D8*I8)/(G8+H8+I8),"")</f>
        <v>98.613884108372645</v>
      </c>
      <c r="G8">
        <f>COUNTIFS('Calc_지수곡선(시즌미반영)'!$D$2:$D$150,K$2,INDEX('Calc_지수곡선(시즌미반영)'!$G$2:$BN$150,0,$A8),"&gt;0",INDEX('Calc_지수곡선(시즌미반영)'!$G$2:$BN$150,0,$A8),"&lt;300")</f>
        <v>35</v>
      </c>
      <c r="H8">
        <f>COUNTIFS('Calc_지수곡선(시즌미반영)'!$D$2:$D$150,L$2,INDEX('Calc_지수곡선(시즌미반영)'!$G$2:$BN$150,0,$A8),"&gt;0",INDEX('Calc_지수곡선(시즌미반영)'!$G$2:$BN$150,0,$A8),"&lt;300")</f>
        <v>57</v>
      </c>
      <c r="I8">
        <f>COUNTIFS('Calc_지수곡선(시즌미반영)'!$D$2:$D$150,M$2,INDEX('Calc_지수곡선(시즌미반영)'!$G$2:$BN$150,0,$A8),"&gt;0",INDEX('Calc_지수곡선(시즌미반영)'!$G$2:$BN$150,0,$A8),"&lt;300")</f>
        <v>36</v>
      </c>
      <c r="J8">
        <f>COUNTIFS('Calc_지수곡선(시즌미반영)'!$D$2:$D$150,N$2,INDEX('Calc_지수곡선(시즌미반영)'!$G$2:$BN$150,0,$A8),"&gt;0",INDEX('Calc_지수곡선(시즌미반영)'!$G$2:$BN$150,0,$A8),"&lt;300")</f>
        <v>15</v>
      </c>
      <c r="P8">
        <f>IF(AND($A8&gt;=6,$A8&lt;=36),B8,NA())</f>
        <v>100.3574656933241</v>
      </c>
      <c r="Q8">
        <f>IF(AND($A8&gt;=6,$A8&lt;=36),C8,NA())</f>
        <v>97.787365375949022</v>
      </c>
      <c r="R8">
        <f>IF(AND($A8&gt;=6,$A8&lt;=36),D8,NA())</f>
        <v>98.227390004896108</v>
      </c>
      <c r="S8">
        <f>IF(AND($A8&gt;=6,$A8&lt;=36),E8,NA())</f>
        <v>99.066829748749385</v>
      </c>
    </row>
    <row r="9" spans="1:19" x14ac:dyDescent="0.3">
      <c r="A9">
        <v>7</v>
      </c>
      <c r="B9">
        <f>IFERROR(AVERAGEIFS(INDEX('Calc_지수곡선(시즌미반영)'!$G$2:$BN$150,0,$A9),'Calc_지수곡선(시즌미반영)'!$D$2:$D$150,K$2,INDEX('Calc_지수곡선(시즌미반영)'!$G$2:$BN$150,0,$A9),"&gt;0",INDEX('Calc_지수곡선(시즌미반영)'!$G$2:$BN$150,0,$A9),"&lt;300"),"")</f>
        <v>97.964740251776064</v>
      </c>
      <c r="C9" s="86">
        <f>IFERROR(AVERAGEIFS(INDEX('Calc_지수곡선(시즌미반영)'!$G$2:$BN$150,0,$A9),'Calc_지수곡선(시즌미반영)'!$D$2:$D$150,L$2,INDEX('Calc_지수곡선(시즌미반영)'!$G$2:$BN$150,0,$A9),"&gt;0",INDEX('Calc_지수곡선(시즌미반영)'!$G$2:$BN$150,0,$A9),"&lt;300"),"")</f>
        <v>104.87054807113286</v>
      </c>
      <c r="D9">
        <f>IFERROR(AVERAGEIFS(INDEX('Calc_지수곡선(시즌미반영)'!$G$2:$BN$150,0,$A9),'Calc_지수곡선(시즌미반영)'!$D$2:$D$150,M$2,INDEX('Calc_지수곡선(시즌미반영)'!$G$2:$BN$150,0,$A9),"&gt;0",INDEX('Calc_지수곡선(시즌미반영)'!$G$2:$BN$150,0,$A9),"&lt;300"),"")</f>
        <v>105.99587877639742</v>
      </c>
      <c r="E9">
        <f>IFERROR(AVERAGEIFS(INDEX('Calc_지수곡선(시즌미반영)'!$G$2:$BN$150,0,$A9),'Calc_지수곡선(시즌미반영)'!$D$2:$D$150,N$2,INDEX('Calc_지수곡선(시즌미반영)'!$G$2:$BN$150,0,$A9),"&gt;0",INDEX('Calc_지수곡선(시즌미반영)'!$G$2:$BN$150,0,$A9),"&lt;300"),"")</f>
        <v>102.26949702768336</v>
      </c>
      <c r="F9" s="10">
        <f>IFERROR((B9*G9+C9*H9+D9*I9)/(G9+H9+I9),"")</f>
        <v>103.29874050638314</v>
      </c>
      <c r="G9">
        <f>COUNTIFS('Calc_지수곡선(시즌미반영)'!$D$2:$D$150,K$2,INDEX('Calc_지수곡선(시즌미반영)'!$G$2:$BN$150,0,$A9),"&gt;0",INDEX('Calc_지수곡선(시즌미반영)'!$G$2:$BN$150,0,$A9),"&lt;300")</f>
        <v>35</v>
      </c>
      <c r="H9">
        <f>COUNTIFS('Calc_지수곡선(시즌미반영)'!$D$2:$D$150,L$2,INDEX('Calc_지수곡선(시즌미반영)'!$G$2:$BN$150,0,$A9),"&gt;0",INDEX('Calc_지수곡선(시즌미반영)'!$G$2:$BN$150,0,$A9),"&lt;300")</f>
        <v>57</v>
      </c>
      <c r="I9">
        <f>COUNTIFS('Calc_지수곡선(시즌미반영)'!$D$2:$D$150,M$2,INDEX('Calc_지수곡선(시즌미반영)'!$G$2:$BN$150,0,$A9),"&gt;0",INDEX('Calc_지수곡선(시즌미반영)'!$G$2:$BN$150,0,$A9),"&lt;300")</f>
        <v>36</v>
      </c>
      <c r="J9">
        <f>COUNTIFS('Calc_지수곡선(시즌미반영)'!$D$2:$D$150,N$2,INDEX('Calc_지수곡선(시즌미반영)'!$G$2:$BN$150,0,$A9),"&gt;0",INDEX('Calc_지수곡선(시즌미반영)'!$G$2:$BN$150,0,$A9),"&lt;300")</f>
        <v>15</v>
      </c>
      <c r="P9">
        <f>IF(AND($A9&gt;=6,$A9&lt;=36),B9,NA())</f>
        <v>97.964740251776064</v>
      </c>
      <c r="Q9">
        <f>IF(AND($A9&gt;=6,$A9&lt;=36),C9,NA())</f>
        <v>104.87054807113286</v>
      </c>
      <c r="R9">
        <f>IF(AND($A9&gt;=6,$A9&lt;=36),D9,NA())</f>
        <v>105.99587877639742</v>
      </c>
      <c r="S9">
        <f>IF(AND($A9&gt;=6,$A9&lt;=36),E9,NA())</f>
        <v>102.26949702768336</v>
      </c>
    </row>
    <row r="10" spans="1:19" x14ac:dyDescent="0.3">
      <c r="A10">
        <v>8</v>
      </c>
      <c r="B10">
        <f>IFERROR(AVERAGEIFS(INDEX('Calc_지수곡선(시즌미반영)'!$G$2:$BN$150,0,$A10),'Calc_지수곡선(시즌미반영)'!$D$2:$D$150,K$2,INDEX('Calc_지수곡선(시즌미반영)'!$G$2:$BN$150,0,$A10),"&gt;0",INDEX('Calc_지수곡선(시즌미반영)'!$G$2:$BN$150,0,$A10),"&lt;300"),"")</f>
        <v>103.97959318245309</v>
      </c>
      <c r="C10" s="86">
        <f>IFERROR(AVERAGEIFS(INDEX('Calc_지수곡선(시즌미반영)'!$G$2:$BN$150,0,$A10),'Calc_지수곡선(시즌미반영)'!$D$2:$D$150,L$2,INDEX('Calc_지수곡선(시즌미반영)'!$G$2:$BN$150,0,$A10),"&gt;0",INDEX('Calc_지수곡선(시즌미반영)'!$G$2:$BN$150,0,$A10),"&lt;300"),"")</f>
        <v>102.74168780373365</v>
      </c>
      <c r="D10">
        <f>IFERROR(AVERAGEIFS(INDEX('Calc_지수곡선(시즌미반영)'!$G$2:$BN$150,0,$A10),'Calc_지수곡선(시즌미반영)'!$D$2:$D$150,M$2,INDEX('Calc_지수곡선(시즌미반영)'!$G$2:$BN$150,0,$A10),"&gt;0",INDEX('Calc_지수곡선(시즌미반영)'!$G$2:$BN$150,0,$A10),"&lt;300"),"")</f>
        <v>107.00075486800361</v>
      </c>
      <c r="E10">
        <f>IFERROR(AVERAGEIFS(INDEX('Calc_지수곡선(시즌미반영)'!$G$2:$BN$150,0,$A10),'Calc_지수곡선(시즌미반영)'!$D$2:$D$150,N$2,INDEX('Calc_지수곡선(시즌미반영)'!$G$2:$BN$150,0,$A10),"&gt;0",INDEX('Calc_지수곡선(시즌미반영)'!$G$2:$BN$150,0,$A10),"&lt;300"),"")</f>
        <v>100.80988089293118</v>
      </c>
      <c r="F10" s="10">
        <f>IFERROR((B10*G10+C10*H10+D10*I10)/(G10+H10+I10),"")</f>
        <v>104.25879994759008</v>
      </c>
      <c r="G10">
        <f>COUNTIFS('Calc_지수곡선(시즌미반영)'!$D$2:$D$150,K$2,INDEX('Calc_지수곡선(시즌미반영)'!$G$2:$BN$150,0,$A10),"&gt;0",INDEX('Calc_지수곡선(시즌미반영)'!$G$2:$BN$150,0,$A10),"&lt;300")</f>
        <v>34</v>
      </c>
      <c r="H10">
        <f>COUNTIFS('Calc_지수곡선(시즌미반영)'!$D$2:$D$150,L$2,INDEX('Calc_지수곡선(시즌미반영)'!$G$2:$BN$150,0,$A10),"&gt;0",INDEX('Calc_지수곡선(시즌미반영)'!$G$2:$BN$150,0,$A10),"&lt;300")</f>
        <v>57</v>
      </c>
      <c r="I10">
        <f>COUNTIFS('Calc_지수곡선(시즌미반영)'!$D$2:$D$150,M$2,INDEX('Calc_지수곡선(시즌미반영)'!$G$2:$BN$150,0,$A10),"&gt;0",INDEX('Calc_지수곡선(시즌미반영)'!$G$2:$BN$150,0,$A10),"&lt;300")</f>
        <v>35</v>
      </c>
      <c r="J10">
        <f>COUNTIFS('Calc_지수곡선(시즌미반영)'!$D$2:$D$150,N$2,INDEX('Calc_지수곡선(시즌미반영)'!$G$2:$BN$150,0,$A10),"&gt;0",INDEX('Calc_지수곡선(시즌미반영)'!$G$2:$BN$150,0,$A10),"&lt;300")</f>
        <v>15</v>
      </c>
      <c r="P10">
        <f>IF(AND($A10&gt;=6,$A10&lt;=36),B10,NA())</f>
        <v>103.97959318245309</v>
      </c>
      <c r="Q10">
        <f>IF(AND($A10&gt;=6,$A10&lt;=36),C10,NA())</f>
        <v>102.74168780373365</v>
      </c>
      <c r="R10">
        <f>IF(AND($A10&gt;=6,$A10&lt;=36),D10,NA())</f>
        <v>107.00075486800361</v>
      </c>
      <c r="S10">
        <f>IF(AND($A10&gt;=6,$A10&lt;=36),E10,NA())</f>
        <v>100.80988089293118</v>
      </c>
    </row>
    <row r="11" spans="1:19" x14ac:dyDescent="0.3">
      <c r="A11">
        <v>9</v>
      </c>
      <c r="B11">
        <f>IFERROR(AVERAGEIFS(INDEX('Calc_지수곡선(시즌미반영)'!$G$2:$BN$150,0,$A11),'Calc_지수곡선(시즌미반영)'!$D$2:$D$150,K$2,INDEX('Calc_지수곡선(시즌미반영)'!$G$2:$BN$150,0,$A11),"&gt;0",INDEX('Calc_지수곡선(시즌미반영)'!$G$2:$BN$150,0,$A11),"&lt;300"),"")</f>
        <v>107.21350927061684</v>
      </c>
      <c r="C11" s="86">
        <f>IFERROR(AVERAGEIFS(INDEX('Calc_지수곡선(시즌미반영)'!$G$2:$BN$150,0,$A11),'Calc_지수곡선(시즌미반영)'!$D$2:$D$150,L$2,INDEX('Calc_지수곡선(시즌미반영)'!$G$2:$BN$150,0,$A11),"&gt;0",INDEX('Calc_지수곡선(시즌미반영)'!$G$2:$BN$150,0,$A11),"&lt;300"),"")</f>
        <v>106.03599771722993</v>
      </c>
      <c r="D11">
        <f>IFERROR(AVERAGEIFS(INDEX('Calc_지수곡선(시즌미반영)'!$G$2:$BN$150,0,$A11),'Calc_지수곡선(시즌미반영)'!$D$2:$D$150,M$2,INDEX('Calc_지수곡선(시즌미반영)'!$G$2:$BN$150,0,$A11),"&gt;0",INDEX('Calc_지수곡선(시즌미반영)'!$G$2:$BN$150,0,$A11),"&lt;300"),"")</f>
        <v>107.16854290939405</v>
      </c>
      <c r="E11">
        <f>IFERROR(AVERAGEIFS(INDEX('Calc_지수곡선(시즌미반영)'!$G$2:$BN$150,0,$A11),'Calc_지수곡선(시즌미반영)'!$D$2:$D$150,N$2,INDEX('Calc_지수곡선(시즌미반영)'!$G$2:$BN$150,0,$A11),"&gt;0",INDEX('Calc_지수곡선(시즌미반영)'!$G$2:$BN$150,0,$A11),"&lt;300"),"")</f>
        <v>104.14285709530176</v>
      </c>
      <c r="F11" s="10">
        <f>IFERROR((B11*G11+C11*H11+D11*I11)/(G11+H11+I11),"")</f>
        <v>106.67853380223718</v>
      </c>
      <c r="G11">
        <f>COUNTIFS('Calc_지수곡선(시즌미반영)'!$D$2:$D$150,K$2,INDEX('Calc_지수곡선(시즌미반영)'!$G$2:$BN$150,0,$A11),"&gt;0",INDEX('Calc_지수곡선(시즌미반영)'!$G$2:$BN$150,0,$A11),"&lt;300")</f>
        <v>34</v>
      </c>
      <c r="H11">
        <f>COUNTIFS('Calc_지수곡선(시즌미반영)'!$D$2:$D$150,L$2,INDEX('Calc_지수곡선(시즌미반영)'!$G$2:$BN$150,0,$A11),"&gt;0",INDEX('Calc_지수곡선(시즌미반영)'!$G$2:$BN$150,0,$A11),"&lt;300")</f>
        <v>55</v>
      </c>
      <c r="I11">
        <f>COUNTIFS('Calc_지수곡선(시즌미반영)'!$D$2:$D$150,M$2,INDEX('Calc_지수곡선(시즌미반영)'!$G$2:$BN$150,0,$A11),"&gt;0",INDEX('Calc_지수곡선(시즌미반영)'!$G$2:$BN$150,0,$A11),"&lt;300")</f>
        <v>35</v>
      </c>
      <c r="J11">
        <f>COUNTIFS('Calc_지수곡선(시즌미반영)'!$D$2:$D$150,N$2,INDEX('Calc_지수곡선(시즌미반영)'!$G$2:$BN$150,0,$A11),"&gt;0",INDEX('Calc_지수곡선(시즌미반영)'!$G$2:$BN$150,0,$A11),"&lt;300")</f>
        <v>15</v>
      </c>
      <c r="P11">
        <f>IF(AND($A11&gt;=6,$A11&lt;=36),B11,NA())</f>
        <v>107.21350927061684</v>
      </c>
      <c r="Q11">
        <f>IF(AND($A11&gt;=6,$A11&lt;=36),C11,NA())</f>
        <v>106.03599771722993</v>
      </c>
      <c r="R11">
        <f>IF(AND($A11&gt;=6,$A11&lt;=36),D11,NA())</f>
        <v>107.16854290939405</v>
      </c>
      <c r="S11">
        <f>IF(AND($A11&gt;=6,$A11&lt;=36),E11,NA())</f>
        <v>104.14285709530176</v>
      </c>
    </row>
    <row r="12" spans="1:19" x14ac:dyDescent="0.3">
      <c r="A12">
        <v>10</v>
      </c>
      <c r="B12">
        <f>IFERROR(AVERAGEIFS(INDEX('Calc_지수곡선(시즌미반영)'!$G$2:$BN$150,0,$A12),'Calc_지수곡선(시즌미반영)'!$D$2:$D$150,K$2,INDEX('Calc_지수곡선(시즌미반영)'!$G$2:$BN$150,0,$A12),"&gt;0",INDEX('Calc_지수곡선(시즌미반영)'!$G$2:$BN$150,0,$A12),"&lt;300"),"")</f>
        <v>108.75177639778795</v>
      </c>
      <c r="C12" s="86">
        <f>IFERROR(AVERAGEIFS(INDEX('Calc_지수곡선(시즌미반영)'!$G$2:$BN$150,0,$A12),'Calc_지수곡선(시즌미반영)'!$D$2:$D$150,L$2,INDEX('Calc_지수곡선(시즌미반영)'!$G$2:$BN$150,0,$A12),"&gt;0",INDEX('Calc_지수곡선(시즌미반영)'!$G$2:$BN$150,0,$A12),"&lt;300"),"")</f>
        <v>107.49223167383724</v>
      </c>
      <c r="D12">
        <f>IFERROR(AVERAGEIFS(INDEX('Calc_지수곡선(시즌미반영)'!$G$2:$BN$150,0,$A12),'Calc_지수곡선(시즌미반영)'!$D$2:$D$150,M$2,INDEX('Calc_지수곡선(시즌미반영)'!$G$2:$BN$150,0,$A12),"&gt;0",INDEX('Calc_지수곡선(시즌미반영)'!$G$2:$BN$150,0,$A12),"&lt;300"),"")</f>
        <v>111.65230652436263</v>
      </c>
      <c r="E12">
        <f>IFERROR(AVERAGEIFS(INDEX('Calc_지수곡선(시즌미반영)'!$G$2:$BN$150,0,$A12),'Calc_지수곡선(시즌미반영)'!$D$2:$D$150,N$2,INDEX('Calc_지수곡선(시즌미반영)'!$G$2:$BN$150,0,$A12),"&gt;0",INDEX('Calc_지수곡선(시즌미반영)'!$G$2:$BN$150,0,$A12),"&lt;300"),"")</f>
        <v>108.08442697391123</v>
      </c>
      <c r="F12" s="10">
        <f>IFERROR((B12*G12+C12*H12+D12*I12)/(G12+H12+I12),"")</f>
        <v>109.00469052349209</v>
      </c>
      <c r="G12">
        <f>COUNTIFS('Calc_지수곡선(시즌미반영)'!$D$2:$D$150,K$2,INDEX('Calc_지수곡선(시즌미반영)'!$G$2:$BN$150,0,$A12),"&gt;0",INDEX('Calc_지수곡선(시즌미반영)'!$G$2:$BN$150,0,$A12),"&lt;300")</f>
        <v>33</v>
      </c>
      <c r="H12">
        <f>COUNTIFS('Calc_지수곡선(시즌미반영)'!$D$2:$D$150,L$2,INDEX('Calc_지수곡선(시즌미반영)'!$G$2:$BN$150,0,$A12),"&gt;0",INDEX('Calc_지수곡선(시즌미반영)'!$G$2:$BN$150,0,$A12),"&lt;300")</f>
        <v>54</v>
      </c>
      <c r="I12">
        <f>COUNTIFS('Calc_지수곡선(시즌미반영)'!$D$2:$D$150,M$2,INDEX('Calc_지수곡선(시즌미반영)'!$G$2:$BN$150,0,$A12),"&gt;0",INDEX('Calc_지수곡선(시즌미반영)'!$G$2:$BN$150,0,$A12),"&lt;300")</f>
        <v>34</v>
      </c>
      <c r="J12">
        <f>COUNTIFS('Calc_지수곡선(시즌미반영)'!$D$2:$D$150,N$2,INDEX('Calc_지수곡선(시즌미반영)'!$G$2:$BN$150,0,$A12),"&gt;0",INDEX('Calc_지수곡선(시즌미반영)'!$G$2:$BN$150,0,$A12),"&lt;300")</f>
        <v>15</v>
      </c>
      <c r="P12">
        <f>IF(AND($A12&gt;=6,$A12&lt;=36),B12,NA())</f>
        <v>108.75177639778795</v>
      </c>
      <c r="Q12">
        <f>IF(AND($A12&gt;=6,$A12&lt;=36),C12,NA())</f>
        <v>107.49223167383724</v>
      </c>
      <c r="R12">
        <f>IF(AND($A12&gt;=6,$A12&lt;=36),D12,NA())</f>
        <v>111.65230652436263</v>
      </c>
      <c r="S12">
        <f>IF(AND($A12&gt;=6,$A12&lt;=36),E12,NA())</f>
        <v>108.08442697391123</v>
      </c>
    </row>
    <row r="13" spans="1:19" x14ac:dyDescent="0.3">
      <c r="A13">
        <v>11</v>
      </c>
      <c r="B13">
        <f>IFERROR(AVERAGEIFS(INDEX('Calc_지수곡선(시즌미반영)'!$G$2:$BN$150,0,$A13),'Calc_지수곡선(시즌미반영)'!$D$2:$D$150,K$2,INDEX('Calc_지수곡선(시즌미반영)'!$G$2:$BN$150,0,$A13),"&gt;0",INDEX('Calc_지수곡선(시즌미반영)'!$G$2:$BN$150,0,$A13),"&lt;300"),"")</f>
        <v>111.06755800446992</v>
      </c>
      <c r="C13" s="86">
        <f>IFERROR(AVERAGEIFS(INDEX('Calc_지수곡선(시즌미반영)'!$G$2:$BN$150,0,$A13),'Calc_지수곡선(시즌미반영)'!$D$2:$D$150,L$2,INDEX('Calc_지수곡선(시즌미반영)'!$G$2:$BN$150,0,$A13),"&gt;0",INDEX('Calc_지수곡선(시즌미반영)'!$G$2:$BN$150,0,$A13),"&lt;300"),"")</f>
        <v>107.76013006155814</v>
      </c>
      <c r="D13">
        <f>IFERROR(AVERAGEIFS(INDEX('Calc_지수곡선(시즌미반영)'!$G$2:$BN$150,0,$A13),'Calc_지수곡선(시즌미반영)'!$D$2:$D$150,M$2,INDEX('Calc_지수곡선(시즌미반영)'!$G$2:$BN$150,0,$A13),"&gt;0",INDEX('Calc_지수곡선(시즌미반영)'!$G$2:$BN$150,0,$A13),"&lt;300"),"")</f>
        <v>115.46691339749714</v>
      </c>
      <c r="E13">
        <f>IFERROR(AVERAGEIFS(INDEX('Calc_지수곡선(시즌미반영)'!$G$2:$BN$150,0,$A13),'Calc_지수곡선(시즌미반영)'!$D$2:$D$150,N$2,INDEX('Calc_지수곡선(시즌미반영)'!$G$2:$BN$150,0,$A13),"&gt;0",INDEX('Calc_지수곡선(시즌미반영)'!$G$2:$BN$150,0,$A13),"&lt;300"),"")</f>
        <v>111.27776432221059</v>
      </c>
      <c r="F13" s="10">
        <f>IFERROR((B13*G13+C13*H13+D13*I13)/(G13+H13+I13),"")</f>
        <v>110.85326135770826</v>
      </c>
      <c r="G13">
        <f>COUNTIFS('Calc_지수곡선(시즌미반영)'!$D$2:$D$150,K$2,INDEX('Calc_지수곡선(시즌미반영)'!$G$2:$BN$150,0,$A13),"&gt;0",INDEX('Calc_지수곡선(시즌미반영)'!$G$2:$BN$150,0,$A13),"&lt;300")</f>
        <v>33</v>
      </c>
      <c r="H13">
        <f>COUNTIFS('Calc_지수곡선(시즌미반영)'!$D$2:$D$150,L$2,INDEX('Calc_지수곡선(시즌미반영)'!$G$2:$BN$150,0,$A13),"&gt;0",INDEX('Calc_지수곡선(시즌미반영)'!$G$2:$BN$150,0,$A13),"&lt;300")</f>
        <v>53</v>
      </c>
      <c r="I13">
        <f>COUNTIFS('Calc_지수곡선(시즌미반영)'!$D$2:$D$150,M$2,INDEX('Calc_지수곡선(시즌미반영)'!$G$2:$BN$150,0,$A13),"&gt;0",INDEX('Calc_지수곡선(시즌미반영)'!$G$2:$BN$150,0,$A13),"&lt;300")</f>
        <v>34</v>
      </c>
      <c r="J13">
        <f>COUNTIFS('Calc_지수곡선(시즌미반영)'!$D$2:$D$150,N$2,INDEX('Calc_지수곡선(시즌미반영)'!$G$2:$BN$150,0,$A13),"&gt;0",INDEX('Calc_지수곡선(시즌미반영)'!$G$2:$BN$150,0,$A13),"&lt;300")</f>
        <v>15</v>
      </c>
      <c r="P13">
        <f>IF(AND($A13&gt;=6,$A13&lt;=36),B13,NA())</f>
        <v>111.06755800446992</v>
      </c>
      <c r="Q13">
        <f>IF(AND($A13&gt;=6,$A13&lt;=36),C13,NA())</f>
        <v>107.76013006155814</v>
      </c>
      <c r="R13">
        <f>IF(AND($A13&gt;=6,$A13&lt;=36),D13,NA())</f>
        <v>115.46691339749714</v>
      </c>
      <c r="S13">
        <f>IF(AND($A13&gt;=6,$A13&lt;=36),E13,NA())</f>
        <v>111.27776432221059</v>
      </c>
    </row>
    <row r="14" spans="1:19" x14ac:dyDescent="0.3">
      <c r="A14">
        <v>12</v>
      </c>
      <c r="B14">
        <f>IFERROR(AVERAGEIFS(INDEX('Calc_지수곡선(시즌미반영)'!$G$2:$BN$150,0,$A14),'Calc_지수곡선(시즌미반영)'!$D$2:$D$150,K$2,INDEX('Calc_지수곡선(시즌미반영)'!$G$2:$BN$150,0,$A14),"&gt;0",INDEX('Calc_지수곡선(시즌미반영)'!$G$2:$BN$150,0,$A14),"&lt;300"),"")</f>
        <v>114.8816120196675</v>
      </c>
      <c r="C14" s="86">
        <f>IFERROR(AVERAGEIFS(INDEX('Calc_지수곡선(시즌미반영)'!$G$2:$BN$150,0,$A14),'Calc_지수곡선(시즌미반영)'!$D$2:$D$150,L$2,INDEX('Calc_지수곡선(시즌미반영)'!$G$2:$BN$150,0,$A14),"&gt;0",INDEX('Calc_지수곡선(시즌미반영)'!$G$2:$BN$150,0,$A14),"&lt;300"),"")</f>
        <v>109.34291547338518</v>
      </c>
      <c r="D14">
        <f>IFERROR(AVERAGEIFS(INDEX('Calc_지수곡선(시즌미반영)'!$G$2:$BN$150,0,$A14),'Calc_지수곡선(시즌미반영)'!$D$2:$D$150,M$2,INDEX('Calc_지수곡선(시즌미반영)'!$G$2:$BN$150,0,$A14),"&gt;0",INDEX('Calc_지수곡선(시즌미반영)'!$G$2:$BN$150,0,$A14),"&lt;300"),"")</f>
        <v>116.54264770835523</v>
      </c>
      <c r="E14">
        <f>IFERROR(AVERAGEIFS(INDEX('Calc_지수곡선(시즌미반영)'!$G$2:$BN$150,0,$A14),'Calc_지수곡선(시즌미반영)'!$D$2:$D$150,N$2,INDEX('Calc_지수곡선(시즌미반영)'!$G$2:$BN$150,0,$A14),"&gt;0",INDEX('Calc_지수곡선(시즌미반영)'!$G$2:$BN$150,0,$A14),"&lt;300"),"")</f>
        <v>111.20244099474507</v>
      </c>
      <c r="F14" s="10">
        <f>IFERROR((B14*G14+C14*H14+D14*I14)/(G14+H14+I14),"")</f>
        <v>112.90266324196409</v>
      </c>
      <c r="G14">
        <f>COUNTIFS('Calc_지수곡선(시즌미반영)'!$D$2:$D$150,K$2,INDEX('Calc_지수곡선(시즌미반영)'!$G$2:$BN$150,0,$A14),"&gt;0",INDEX('Calc_지수곡선(시즌미반영)'!$G$2:$BN$150,0,$A14),"&lt;300")</f>
        <v>31</v>
      </c>
      <c r="H14">
        <f>COUNTIFS('Calc_지수곡선(시즌미반영)'!$D$2:$D$150,L$2,INDEX('Calc_지수곡선(시즌미반영)'!$G$2:$BN$150,0,$A14),"&gt;0",INDEX('Calc_지수곡선(시즌미반영)'!$G$2:$BN$150,0,$A14),"&lt;300")</f>
        <v>52</v>
      </c>
      <c r="I14">
        <f>COUNTIFS('Calc_지수곡선(시즌미반영)'!$D$2:$D$150,M$2,INDEX('Calc_지수곡선(시즌미반영)'!$G$2:$BN$150,0,$A14),"&gt;0",INDEX('Calc_지수곡선(시즌미반영)'!$G$2:$BN$150,0,$A14),"&lt;300")</f>
        <v>34</v>
      </c>
      <c r="J14">
        <f>COUNTIFS('Calc_지수곡선(시즌미반영)'!$D$2:$D$150,N$2,INDEX('Calc_지수곡선(시즌미반영)'!$G$2:$BN$150,0,$A14),"&gt;0",INDEX('Calc_지수곡선(시즌미반영)'!$G$2:$BN$150,0,$A14),"&lt;300")</f>
        <v>15</v>
      </c>
      <c r="P14">
        <f>IF(AND($A14&gt;=6,$A14&lt;=36),B14,NA())</f>
        <v>114.8816120196675</v>
      </c>
      <c r="Q14">
        <f>IF(AND($A14&gt;=6,$A14&lt;=36),C14,NA())</f>
        <v>109.34291547338518</v>
      </c>
      <c r="R14">
        <f>IF(AND($A14&gt;=6,$A14&lt;=36),D14,NA())</f>
        <v>116.54264770835523</v>
      </c>
      <c r="S14">
        <f>IF(AND($A14&gt;=6,$A14&lt;=36),E14,NA())</f>
        <v>111.20244099474507</v>
      </c>
    </row>
    <row r="15" spans="1:19" x14ac:dyDescent="0.3">
      <c r="A15">
        <v>13</v>
      </c>
      <c r="B15">
        <f>IFERROR(AVERAGEIFS(INDEX('Calc_지수곡선(시즌미반영)'!$G$2:$BN$150,0,$A15),'Calc_지수곡선(시즌미반영)'!$D$2:$D$150,K$2,INDEX('Calc_지수곡선(시즌미반영)'!$G$2:$BN$150,0,$A15),"&gt;0",INDEX('Calc_지수곡선(시즌미반영)'!$G$2:$BN$150,0,$A15),"&lt;300"),"")</f>
        <v>119.1363008776098</v>
      </c>
      <c r="C15" s="86">
        <f>IFERROR(AVERAGEIFS(INDEX('Calc_지수곡선(시즌미반영)'!$G$2:$BN$150,0,$A15),'Calc_지수곡선(시즌미반영)'!$D$2:$D$150,L$2,INDEX('Calc_지수곡선(시즌미반영)'!$G$2:$BN$150,0,$A15),"&gt;0",INDEX('Calc_지수곡선(시즌미반영)'!$G$2:$BN$150,0,$A15),"&lt;300"),"")</f>
        <v>109.6762626940033</v>
      </c>
      <c r="D15">
        <f>IFERROR(AVERAGEIFS(INDEX('Calc_지수곡선(시즌미반영)'!$G$2:$BN$150,0,$A15),'Calc_지수곡선(시즌미반영)'!$D$2:$D$150,M$2,INDEX('Calc_지수곡선(시즌미반영)'!$G$2:$BN$150,0,$A15),"&gt;0",INDEX('Calc_지수곡선(시즌미반영)'!$G$2:$BN$150,0,$A15),"&lt;300"),"")</f>
        <v>117.46722569436646</v>
      </c>
      <c r="E15">
        <f>IFERROR(AVERAGEIFS(INDEX('Calc_지수곡선(시즌미반영)'!$G$2:$BN$150,0,$A15),'Calc_지수곡선(시즌미반영)'!$D$2:$D$150,N$2,INDEX('Calc_지수곡선(시즌미반영)'!$G$2:$BN$150,0,$A15),"&gt;0",INDEX('Calc_지수곡선(시즌미반영)'!$G$2:$BN$150,0,$A15),"&lt;300"),"")</f>
        <v>110.97969439476918</v>
      </c>
      <c r="F15" s="10">
        <f>IFERROR((B15*G15+C15*H15+D15*I15)/(G15+H15+I15),"")</f>
        <v>114.46202758707969</v>
      </c>
      <c r="G15">
        <f>COUNTIFS('Calc_지수곡선(시즌미반영)'!$D$2:$D$150,K$2,INDEX('Calc_지수곡선(시즌미반영)'!$G$2:$BN$150,0,$A15),"&gt;0",INDEX('Calc_지수곡선(시즌미반영)'!$G$2:$BN$150,0,$A15),"&lt;300")</f>
        <v>31</v>
      </c>
      <c r="H15">
        <f>COUNTIFS('Calc_지수곡선(시즌미반영)'!$D$2:$D$150,L$2,INDEX('Calc_지수곡선(시즌미반영)'!$G$2:$BN$150,0,$A15),"&gt;0",INDEX('Calc_지수곡선(시즌미반영)'!$G$2:$BN$150,0,$A15),"&lt;300")</f>
        <v>51</v>
      </c>
      <c r="I15">
        <f>COUNTIFS('Calc_지수곡선(시즌미반영)'!$D$2:$D$150,M$2,INDEX('Calc_지수곡선(시즌미반영)'!$G$2:$BN$150,0,$A15),"&gt;0",INDEX('Calc_지수곡선(시즌미반영)'!$G$2:$BN$150,0,$A15),"&lt;300")</f>
        <v>33</v>
      </c>
      <c r="J15">
        <f>COUNTIFS('Calc_지수곡선(시즌미반영)'!$D$2:$D$150,N$2,INDEX('Calc_지수곡선(시즌미반영)'!$G$2:$BN$150,0,$A15),"&gt;0",INDEX('Calc_지수곡선(시즌미반영)'!$G$2:$BN$150,0,$A15),"&lt;300")</f>
        <v>15</v>
      </c>
      <c r="P15">
        <f>IF(AND($A15&gt;=6,$A15&lt;=36),B15,NA())</f>
        <v>119.1363008776098</v>
      </c>
      <c r="Q15">
        <f>IF(AND($A15&gt;=6,$A15&lt;=36),C15,NA())</f>
        <v>109.6762626940033</v>
      </c>
      <c r="R15">
        <f>IF(AND($A15&gt;=6,$A15&lt;=36),D15,NA())</f>
        <v>117.46722569436646</v>
      </c>
      <c r="S15">
        <f>IF(AND($A15&gt;=6,$A15&lt;=36),E15,NA())</f>
        <v>110.97969439476918</v>
      </c>
    </row>
    <row r="16" spans="1:19" x14ac:dyDescent="0.3">
      <c r="A16">
        <v>14</v>
      </c>
      <c r="B16">
        <f>IFERROR(AVERAGEIFS(INDEX('Calc_지수곡선(시즌미반영)'!$G$2:$BN$150,0,$A16),'Calc_지수곡선(시즌미반영)'!$D$2:$D$150,K$2,INDEX('Calc_지수곡선(시즌미반영)'!$G$2:$BN$150,0,$A16),"&gt;0",INDEX('Calc_지수곡선(시즌미반영)'!$G$2:$BN$150,0,$A16),"&lt;300"),"")</f>
        <v>116.45420466368132</v>
      </c>
      <c r="C16" s="86">
        <f>IFERROR(AVERAGEIFS(INDEX('Calc_지수곡선(시즌미반영)'!$G$2:$BN$150,0,$A16),'Calc_지수곡선(시즌미반영)'!$D$2:$D$150,L$2,INDEX('Calc_지수곡선(시즌미반영)'!$G$2:$BN$150,0,$A16),"&gt;0",INDEX('Calc_지수곡선(시즌미반영)'!$G$2:$BN$150,0,$A16),"&lt;300"),"")</f>
        <v>110.95252796626302</v>
      </c>
      <c r="D16">
        <f>IFERROR(AVERAGEIFS(INDEX('Calc_지수곡선(시즌미반영)'!$G$2:$BN$150,0,$A16),'Calc_지수곡선(시즌미반영)'!$D$2:$D$150,M$2,INDEX('Calc_지수곡선(시즌미반영)'!$G$2:$BN$150,0,$A16),"&gt;0",INDEX('Calc_지수곡선(시즌미반영)'!$G$2:$BN$150,0,$A16),"&lt;300"),"")</f>
        <v>117.77834224948859</v>
      </c>
      <c r="E16">
        <f>IFERROR(AVERAGEIFS(INDEX('Calc_지수곡선(시즌미반영)'!$G$2:$BN$150,0,$A16),'Calc_지수곡선(시즌미반영)'!$D$2:$D$150,N$2,INDEX('Calc_지수곡선(시즌미반영)'!$G$2:$BN$150,0,$A16),"&gt;0",INDEX('Calc_지수곡선(시즌미반영)'!$G$2:$BN$150,0,$A16),"&lt;300"),"")</f>
        <v>118.79264639359583</v>
      </c>
      <c r="F16" s="10">
        <f>IFERROR((B16*G16+C16*H16+D16*I16)/(G16+H16+I16),"")</f>
        <v>114.39430056597095</v>
      </c>
      <c r="G16">
        <f>COUNTIFS('Calc_지수곡선(시즌미반영)'!$D$2:$D$150,K$2,INDEX('Calc_지수곡선(시즌미반영)'!$G$2:$BN$150,0,$A16),"&gt;0",INDEX('Calc_지수곡선(시즌미반영)'!$G$2:$BN$150,0,$A16),"&lt;300")</f>
        <v>31</v>
      </c>
      <c r="H16">
        <f>COUNTIFS('Calc_지수곡선(시즌미반영)'!$D$2:$D$150,L$2,INDEX('Calc_지수곡선(시즌미반영)'!$G$2:$BN$150,0,$A16),"&gt;0",INDEX('Calc_지수곡선(시즌미반영)'!$G$2:$BN$150,0,$A16),"&lt;300")</f>
        <v>51</v>
      </c>
      <c r="I16">
        <f>COUNTIFS('Calc_지수곡선(시즌미반영)'!$D$2:$D$150,M$2,INDEX('Calc_지수곡선(시즌미반영)'!$G$2:$BN$150,0,$A16),"&gt;0",INDEX('Calc_지수곡선(시즌미반영)'!$G$2:$BN$150,0,$A16),"&lt;300")</f>
        <v>33</v>
      </c>
      <c r="J16">
        <f>COUNTIFS('Calc_지수곡선(시즌미반영)'!$D$2:$D$150,N$2,INDEX('Calc_지수곡선(시즌미반영)'!$G$2:$BN$150,0,$A16),"&gt;0",INDEX('Calc_지수곡선(시즌미반영)'!$G$2:$BN$150,0,$A16),"&lt;300")</f>
        <v>15</v>
      </c>
      <c r="P16">
        <f>IF(AND($A16&gt;=6,$A16&lt;=36),B16,NA())</f>
        <v>116.45420466368132</v>
      </c>
      <c r="Q16">
        <f>IF(AND($A16&gt;=6,$A16&lt;=36),C16,NA())</f>
        <v>110.95252796626302</v>
      </c>
      <c r="R16">
        <f>IF(AND($A16&gt;=6,$A16&lt;=36),D16,NA())</f>
        <v>117.77834224948859</v>
      </c>
      <c r="S16">
        <f>IF(AND($A16&gt;=6,$A16&lt;=36),E16,NA())</f>
        <v>118.79264639359583</v>
      </c>
    </row>
    <row r="17" spans="1:19" x14ac:dyDescent="0.3">
      <c r="A17">
        <v>15</v>
      </c>
      <c r="B17">
        <f>IFERROR(AVERAGEIFS(INDEX('Calc_지수곡선(시즌미반영)'!$G$2:$BN$150,0,$A17),'Calc_지수곡선(시즌미반영)'!$D$2:$D$150,K$2,INDEX('Calc_지수곡선(시즌미반영)'!$G$2:$BN$150,0,$A17),"&gt;0",INDEX('Calc_지수곡선(시즌미반영)'!$G$2:$BN$150,0,$A17),"&lt;300"),"")</f>
        <v>120.09469435907035</v>
      </c>
      <c r="C17" s="86">
        <f>IFERROR(AVERAGEIFS(INDEX('Calc_지수곡선(시즌미반영)'!$G$2:$BN$150,0,$A17),'Calc_지수곡선(시즌미반영)'!$D$2:$D$150,L$2,INDEX('Calc_지수곡선(시즌미반영)'!$G$2:$BN$150,0,$A17),"&gt;0",INDEX('Calc_지수곡선(시즌미반영)'!$G$2:$BN$150,0,$A17),"&lt;300"),"")</f>
        <v>112.7001600773856</v>
      </c>
      <c r="D17">
        <f>IFERROR(AVERAGEIFS(INDEX('Calc_지수곡선(시즌미반영)'!$G$2:$BN$150,0,$A17),'Calc_지수곡선(시즌미반영)'!$D$2:$D$150,M$2,INDEX('Calc_지수곡선(시즌미반영)'!$G$2:$BN$150,0,$A17),"&gt;0",INDEX('Calc_지수곡선(시즌미반영)'!$G$2:$BN$150,0,$A17),"&lt;300"),"")</f>
        <v>114.98990318982705</v>
      </c>
      <c r="E17">
        <f>IFERROR(AVERAGEIFS(INDEX('Calc_지수곡선(시즌미반영)'!$G$2:$BN$150,0,$A17),'Calc_지수곡선(시즌미반영)'!$D$2:$D$150,N$2,INDEX('Calc_지수곡선(시즌미반영)'!$G$2:$BN$150,0,$A17),"&gt;0",INDEX('Calc_지수곡선(시즌미반영)'!$G$2:$BN$150,0,$A17),"&lt;300"),"")</f>
        <v>116.28078487368153</v>
      </c>
      <c r="F17" s="10">
        <f>IFERROR((B17*G17+C17*H17+D17*I17)/(G17+H17+I17),"")</f>
        <v>115.35368939607291</v>
      </c>
      <c r="G17">
        <f>COUNTIFS('Calc_지수곡선(시즌미반영)'!$D$2:$D$150,K$2,INDEX('Calc_지수곡선(시즌미반영)'!$G$2:$BN$150,0,$A17),"&gt;0",INDEX('Calc_지수곡선(시즌미반영)'!$G$2:$BN$150,0,$A17),"&lt;300")</f>
        <v>31</v>
      </c>
      <c r="H17">
        <f>COUNTIFS('Calc_지수곡선(시즌미반영)'!$D$2:$D$150,L$2,INDEX('Calc_지수곡선(시즌미반영)'!$G$2:$BN$150,0,$A17),"&gt;0",INDEX('Calc_지수곡선(시즌미반영)'!$G$2:$BN$150,0,$A17),"&lt;300")</f>
        <v>51</v>
      </c>
      <c r="I17">
        <f>COUNTIFS('Calc_지수곡선(시즌미반영)'!$D$2:$D$150,M$2,INDEX('Calc_지수곡선(시즌미반영)'!$G$2:$BN$150,0,$A17),"&gt;0",INDEX('Calc_지수곡선(시즌미반영)'!$G$2:$BN$150,0,$A17),"&lt;300")</f>
        <v>32</v>
      </c>
      <c r="J17">
        <f>COUNTIFS('Calc_지수곡선(시즌미반영)'!$D$2:$D$150,N$2,INDEX('Calc_지수곡선(시즌미반영)'!$G$2:$BN$150,0,$A17),"&gt;0",INDEX('Calc_지수곡선(시즌미반영)'!$G$2:$BN$150,0,$A17),"&lt;300")</f>
        <v>15</v>
      </c>
      <c r="P17">
        <f>IF(AND($A17&gt;=6,$A17&lt;=36),B17,NA())</f>
        <v>120.09469435907035</v>
      </c>
      <c r="Q17">
        <f>IF(AND($A17&gt;=6,$A17&lt;=36),C17,NA())</f>
        <v>112.7001600773856</v>
      </c>
      <c r="R17">
        <f>IF(AND($A17&gt;=6,$A17&lt;=36),D17,NA())</f>
        <v>114.98990318982705</v>
      </c>
      <c r="S17">
        <f>IF(AND($A17&gt;=6,$A17&lt;=36),E17,NA())</f>
        <v>116.28078487368153</v>
      </c>
    </row>
    <row r="18" spans="1:19" x14ac:dyDescent="0.3">
      <c r="A18">
        <v>16</v>
      </c>
      <c r="B18">
        <f>IFERROR(AVERAGEIFS(INDEX('Calc_지수곡선(시즌미반영)'!$G$2:$BN$150,0,$A18),'Calc_지수곡선(시즌미반영)'!$D$2:$D$150,K$2,INDEX('Calc_지수곡선(시즌미반영)'!$G$2:$BN$150,0,$A18),"&gt;0",INDEX('Calc_지수곡선(시즌미반영)'!$G$2:$BN$150,0,$A18),"&lt;300"),"")</f>
        <v>123.61674588200225</v>
      </c>
      <c r="C18" s="86">
        <f>IFERROR(AVERAGEIFS(INDEX('Calc_지수곡선(시즌미반영)'!$G$2:$BN$150,0,$A18),'Calc_지수곡선(시즌미반영)'!$D$2:$D$150,L$2,INDEX('Calc_지수곡선(시즌미반영)'!$G$2:$BN$150,0,$A18),"&gt;0",INDEX('Calc_지수곡선(시즌미반영)'!$G$2:$BN$150,0,$A18),"&lt;300"),"")</f>
        <v>114.73341033418866</v>
      </c>
      <c r="D18">
        <f>IFERROR(AVERAGEIFS(INDEX('Calc_지수곡선(시즌미반영)'!$G$2:$BN$150,0,$A18),'Calc_지수곡선(시즌미반영)'!$D$2:$D$150,M$2,INDEX('Calc_지수곡선(시즌미반영)'!$G$2:$BN$150,0,$A18),"&gt;0",INDEX('Calc_지수곡선(시즌미반영)'!$G$2:$BN$150,0,$A18),"&lt;300"),"")</f>
        <v>115.2912561723391</v>
      </c>
      <c r="E18">
        <f>IFERROR(AVERAGEIFS(INDEX('Calc_지수곡선(시즌미반영)'!$G$2:$BN$150,0,$A18),'Calc_지수곡선(시즌미반영)'!$D$2:$D$150,N$2,INDEX('Calc_지수곡선(시즌미반영)'!$G$2:$BN$150,0,$A18),"&gt;0",INDEX('Calc_지수곡선(시즌미반영)'!$G$2:$BN$150,0,$A18),"&lt;300"),"")</f>
        <v>118.18824805614119</v>
      </c>
      <c r="F18" s="10">
        <f>IFERROR((B18*G18+C18*H18+D18*I18)/(G18+H18+I18),"")</f>
        <v>117.30564251667143</v>
      </c>
      <c r="G18">
        <f>COUNTIFS('Calc_지수곡선(시즌미반영)'!$D$2:$D$150,K$2,INDEX('Calc_지수곡선(시즌미반영)'!$G$2:$BN$150,0,$A18),"&gt;0",INDEX('Calc_지수곡선(시즌미반영)'!$G$2:$BN$150,0,$A18),"&lt;300")</f>
        <v>31</v>
      </c>
      <c r="H18">
        <f>COUNTIFS('Calc_지수곡선(시즌미반영)'!$D$2:$D$150,L$2,INDEX('Calc_지수곡선(시즌미반영)'!$G$2:$BN$150,0,$A18),"&gt;0",INDEX('Calc_지수곡선(시즌미반영)'!$G$2:$BN$150,0,$A18),"&lt;300")</f>
        <v>51</v>
      </c>
      <c r="I18">
        <f>COUNTIFS('Calc_지수곡선(시즌미반영)'!$D$2:$D$150,M$2,INDEX('Calc_지수곡선(시즌미반영)'!$G$2:$BN$150,0,$A18),"&gt;0",INDEX('Calc_지수곡선(시즌미반영)'!$G$2:$BN$150,0,$A18),"&lt;300")</f>
        <v>32</v>
      </c>
      <c r="J18">
        <f>COUNTIFS('Calc_지수곡선(시즌미반영)'!$D$2:$D$150,N$2,INDEX('Calc_지수곡선(시즌미반영)'!$G$2:$BN$150,0,$A18),"&gt;0",INDEX('Calc_지수곡선(시즌미반영)'!$G$2:$BN$150,0,$A18),"&lt;300")</f>
        <v>15</v>
      </c>
      <c r="P18">
        <f>IF(AND($A18&gt;=6,$A18&lt;=36),B18,NA())</f>
        <v>123.61674588200225</v>
      </c>
      <c r="Q18">
        <f>IF(AND($A18&gt;=6,$A18&lt;=36),C18,NA())</f>
        <v>114.73341033418866</v>
      </c>
      <c r="R18">
        <f>IF(AND($A18&gt;=6,$A18&lt;=36),D18,NA())</f>
        <v>115.2912561723391</v>
      </c>
      <c r="S18">
        <f>IF(AND($A18&gt;=6,$A18&lt;=36),E18,NA())</f>
        <v>118.18824805614119</v>
      </c>
    </row>
    <row r="19" spans="1:19" x14ac:dyDescent="0.3">
      <c r="A19">
        <v>17</v>
      </c>
      <c r="B19">
        <f>IFERROR(AVERAGEIFS(INDEX('Calc_지수곡선(시즌미반영)'!$G$2:$BN$150,0,$A19),'Calc_지수곡선(시즌미반영)'!$D$2:$D$150,K$2,INDEX('Calc_지수곡선(시즌미반영)'!$G$2:$BN$150,0,$A19),"&gt;0",INDEX('Calc_지수곡선(시즌미반영)'!$G$2:$BN$150,0,$A19),"&lt;300"),"")</f>
        <v>122.00528672872802</v>
      </c>
      <c r="C19" s="86">
        <f>IFERROR(AVERAGEIFS(INDEX('Calc_지수곡선(시즌미반영)'!$G$2:$BN$150,0,$A19),'Calc_지수곡선(시즌미반영)'!$D$2:$D$150,L$2,INDEX('Calc_지수곡선(시즌미반영)'!$G$2:$BN$150,0,$A19),"&gt;0",INDEX('Calc_지수곡선(시즌미반영)'!$G$2:$BN$150,0,$A19),"&lt;300"),"")</f>
        <v>114.33822118517011</v>
      </c>
      <c r="D19">
        <f>IFERROR(AVERAGEIFS(INDEX('Calc_지수곡선(시즌미반영)'!$G$2:$BN$150,0,$A19),'Calc_지수곡선(시즌미반영)'!$D$2:$D$150,M$2,INDEX('Calc_지수곡선(시즌미반영)'!$G$2:$BN$150,0,$A19),"&gt;0",INDEX('Calc_지수곡선(시즌미반영)'!$G$2:$BN$150,0,$A19),"&lt;300"),"")</f>
        <v>115.74739816595502</v>
      </c>
      <c r="E19">
        <f>IFERROR(AVERAGEIFS(INDEX('Calc_지수곡선(시즌미반영)'!$G$2:$BN$150,0,$A19),'Calc_지수곡선(시즌미반영)'!$D$2:$D$150,N$2,INDEX('Calc_지수곡선(시즌미반영)'!$G$2:$BN$150,0,$A19),"&gt;0",INDEX('Calc_지수곡선(시즌미반영)'!$G$2:$BN$150,0,$A19),"&lt;300"),"")</f>
        <v>120.89514225553003</v>
      </c>
      <c r="F19" s="10">
        <f>IFERROR((B19*G19+C19*H19+D19*I19)/(G19+H19+I19),"")</f>
        <v>116.81868342407724</v>
      </c>
      <c r="G19">
        <f>COUNTIFS('Calc_지수곡선(시즌미반영)'!$D$2:$D$150,K$2,INDEX('Calc_지수곡선(시즌미반영)'!$G$2:$BN$150,0,$A19),"&gt;0",INDEX('Calc_지수곡선(시즌미반영)'!$G$2:$BN$150,0,$A19),"&lt;300")</f>
        <v>31</v>
      </c>
      <c r="H19">
        <f>COUNTIFS('Calc_지수곡선(시즌미반영)'!$D$2:$D$150,L$2,INDEX('Calc_지수곡선(시즌미반영)'!$G$2:$BN$150,0,$A19),"&gt;0",INDEX('Calc_지수곡선(시즌미반영)'!$G$2:$BN$150,0,$A19),"&lt;300")</f>
        <v>51</v>
      </c>
      <c r="I19">
        <f>COUNTIFS('Calc_지수곡선(시즌미반영)'!$D$2:$D$150,M$2,INDEX('Calc_지수곡선(시즌미반영)'!$G$2:$BN$150,0,$A19),"&gt;0",INDEX('Calc_지수곡선(시즌미반영)'!$G$2:$BN$150,0,$A19),"&lt;300")</f>
        <v>32</v>
      </c>
      <c r="J19">
        <f>COUNTIFS('Calc_지수곡선(시즌미반영)'!$D$2:$D$150,N$2,INDEX('Calc_지수곡선(시즌미반영)'!$G$2:$BN$150,0,$A19),"&gt;0",INDEX('Calc_지수곡선(시즌미반영)'!$G$2:$BN$150,0,$A19),"&lt;300")</f>
        <v>15</v>
      </c>
      <c r="P19">
        <f>IF(AND($A19&gt;=6,$A19&lt;=36),B19,NA())</f>
        <v>122.00528672872802</v>
      </c>
      <c r="Q19">
        <f>IF(AND($A19&gt;=6,$A19&lt;=36),C19,NA())</f>
        <v>114.33822118517011</v>
      </c>
      <c r="R19">
        <f>IF(AND($A19&gt;=6,$A19&lt;=36),D19,NA())</f>
        <v>115.74739816595502</v>
      </c>
      <c r="S19">
        <f>IF(AND($A19&gt;=6,$A19&lt;=36),E19,NA())</f>
        <v>120.89514225553003</v>
      </c>
    </row>
    <row r="20" spans="1:19" x14ac:dyDescent="0.3">
      <c r="A20">
        <v>18</v>
      </c>
      <c r="B20">
        <f>IFERROR(AVERAGEIFS(INDEX('Calc_지수곡선(시즌미반영)'!$G$2:$BN$150,0,$A20),'Calc_지수곡선(시즌미반영)'!$D$2:$D$150,K$2,INDEX('Calc_지수곡선(시즌미반영)'!$G$2:$BN$150,0,$A20),"&gt;0",INDEX('Calc_지수곡선(시즌미반영)'!$G$2:$BN$150,0,$A20),"&lt;300"),"")</f>
        <v>121.743789236993</v>
      </c>
      <c r="C20" s="86">
        <f>IFERROR(AVERAGEIFS(INDEX('Calc_지수곡선(시즌미반영)'!$G$2:$BN$150,0,$A20),'Calc_지수곡선(시즌미반영)'!$D$2:$D$150,L$2,INDEX('Calc_지수곡선(시즌미반영)'!$G$2:$BN$150,0,$A20),"&gt;0",INDEX('Calc_지수곡선(시즌미반영)'!$G$2:$BN$150,0,$A20),"&lt;300"),"")</f>
        <v>117.47650526828116</v>
      </c>
      <c r="D20">
        <f>IFERROR(AVERAGEIFS(INDEX('Calc_지수곡선(시즌미반영)'!$G$2:$BN$150,0,$A20),'Calc_지수곡선(시즌미반영)'!$D$2:$D$150,M$2,INDEX('Calc_지수곡선(시즌미반영)'!$G$2:$BN$150,0,$A20),"&gt;0",INDEX('Calc_지수곡선(시즌미반영)'!$G$2:$BN$150,0,$A20),"&lt;300"),"")</f>
        <v>119.15686096699037</v>
      </c>
      <c r="E20">
        <f>IFERROR(AVERAGEIFS(INDEX('Calc_지수곡선(시즌미반영)'!$G$2:$BN$150,0,$A20),'Calc_지수곡선(시즌미반영)'!$D$2:$D$150,N$2,INDEX('Calc_지수곡선(시즌미반영)'!$G$2:$BN$150,0,$A20),"&gt;0",INDEX('Calc_지수곡선(시즌미반영)'!$G$2:$BN$150,0,$A20),"&lt;300"),"")</f>
        <v>119.11762261139938</v>
      </c>
      <c r="F20" s="10">
        <f>IFERROR((B20*G20+C20*H20+D20*I20)/(G20+H20+I20),"")</f>
        <v>119.12302903278348</v>
      </c>
      <c r="G20">
        <f>COUNTIFS('Calc_지수곡선(시즌미반영)'!$D$2:$D$150,K$2,INDEX('Calc_지수곡선(시즌미반영)'!$G$2:$BN$150,0,$A20),"&gt;0",INDEX('Calc_지수곡선(시즌미반영)'!$G$2:$BN$150,0,$A20),"&lt;300")</f>
        <v>31</v>
      </c>
      <c r="H20">
        <f>COUNTIFS('Calc_지수곡선(시즌미반영)'!$D$2:$D$150,L$2,INDEX('Calc_지수곡선(시즌미반영)'!$G$2:$BN$150,0,$A20),"&gt;0",INDEX('Calc_지수곡선(시즌미반영)'!$G$2:$BN$150,0,$A20),"&lt;300")</f>
        <v>50</v>
      </c>
      <c r="I20">
        <f>COUNTIFS('Calc_지수곡선(시즌미반영)'!$D$2:$D$150,M$2,INDEX('Calc_지수곡선(시즌미반영)'!$G$2:$BN$150,0,$A20),"&gt;0",INDEX('Calc_지수곡선(시즌미반영)'!$G$2:$BN$150,0,$A20),"&lt;300")</f>
        <v>32</v>
      </c>
      <c r="J20">
        <f>COUNTIFS('Calc_지수곡선(시즌미반영)'!$D$2:$D$150,N$2,INDEX('Calc_지수곡선(시즌미반영)'!$G$2:$BN$150,0,$A20),"&gt;0",INDEX('Calc_지수곡선(시즌미반영)'!$G$2:$BN$150,0,$A20),"&lt;300")</f>
        <v>15</v>
      </c>
      <c r="P20">
        <f>IF(AND($A20&gt;=6,$A20&lt;=36),B20,NA())</f>
        <v>121.743789236993</v>
      </c>
      <c r="Q20">
        <f>IF(AND($A20&gt;=6,$A20&lt;=36),C20,NA())</f>
        <v>117.47650526828116</v>
      </c>
      <c r="R20">
        <f>IF(AND($A20&gt;=6,$A20&lt;=36),D20,NA())</f>
        <v>119.15686096699037</v>
      </c>
      <c r="S20">
        <f>IF(AND($A20&gt;=6,$A20&lt;=36),E20,NA())</f>
        <v>119.11762261139938</v>
      </c>
    </row>
    <row r="21" spans="1:19" x14ac:dyDescent="0.3">
      <c r="A21">
        <v>19</v>
      </c>
      <c r="B21">
        <f>IFERROR(AVERAGEIFS(INDEX('Calc_지수곡선(시즌미반영)'!$G$2:$BN$150,0,$A21),'Calc_지수곡선(시즌미반영)'!$D$2:$D$150,K$2,INDEX('Calc_지수곡선(시즌미반영)'!$G$2:$BN$150,0,$A21),"&gt;0",INDEX('Calc_지수곡선(시즌미반영)'!$G$2:$BN$150,0,$A21),"&lt;300"),"")</f>
        <v>120.35254102064449</v>
      </c>
      <c r="C21" s="86">
        <f>IFERROR(AVERAGEIFS(INDEX('Calc_지수곡선(시즌미반영)'!$G$2:$BN$150,0,$A21),'Calc_지수곡선(시즌미반영)'!$D$2:$D$150,L$2,INDEX('Calc_지수곡선(시즌미반영)'!$G$2:$BN$150,0,$A21),"&gt;0",INDEX('Calc_지수곡선(시즌미반영)'!$G$2:$BN$150,0,$A21),"&lt;300"),"")</f>
        <v>118.60334977740975</v>
      </c>
      <c r="D21">
        <f>IFERROR(AVERAGEIFS(INDEX('Calc_지수곡선(시즌미반영)'!$G$2:$BN$150,0,$A21),'Calc_지수곡선(시즌미반영)'!$D$2:$D$150,M$2,INDEX('Calc_지수곡선(시즌미반영)'!$G$2:$BN$150,0,$A21),"&gt;0",INDEX('Calc_지수곡선(시즌미반영)'!$G$2:$BN$150,0,$A21),"&lt;300"),"")</f>
        <v>121.71806624108056</v>
      </c>
      <c r="E21">
        <f>IFERROR(AVERAGEIFS(INDEX('Calc_지수곡선(시즌미반영)'!$G$2:$BN$150,0,$A21),'Calc_지수곡선(시즌미반영)'!$D$2:$D$150,N$2,INDEX('Calc_지수곡선(시즌미반영)'!$G$2:$BN$150,0,$A21),"&gt;0",INDEX('Calc_지수곡선(시즌미반영)'!$G$2:$BN$150,0,$A21),"&lt;300"),"")</f>
        <v>116.68025737314156</v>
      </c>
      <c r="F21" s="10">
        <f>IFERROR((B21*G21+C21*H21+D21*I21)/(G21+H21+I21),"")</f>
        <v>119.97741991471104</v>
      </c>
      <c r="G21">
        <f>COUNTIFS('Calc_지수곡선(시즌미반영)'!$D$2:$D$150,K$2,INDEX('Calc_지수곡선(시즌미반영)'!$G$2:$BN$150,0,$A21),"&gt;0",INDEX('Calc_지수곡선(시즌미반영)'!$G$2:$BN$150,0,$A21),"&lt;300")</f>
        <v>31</v>
      </c>
      <c r="H21">
        <f>COUNTIFS('Calc_지수곡선(시즌미반영)'!$D$2:$D$150,L$2,INDEX('Calc_지수곡선(시즌미반영)'!$G$2:$BN$150,0,$A21),"&gt;0",INDEX('Calc_지수곡선(시즌미반영)'!$G$2:$BN$150,0,$A21),"&lt;300")</f>
        <v>49</v>
      </c>
      <c r="I21">
        <f>COUNTIFS('Calc_지수곡선(시즌미반영)'!$D$2:$D$150,M$2,INDEX('Calc_지수곡선(시즌미반영)'!$G$2:$BN$150,0,$A21),"&gt;0",INDEX('Calc_지수곡선(시즌미반영)'!$G$2:$BN$150,0,$A21),"&lt;300")</f>
        <v>32</v>
      </c>
      <c r="J21">
        <f>COUNTIFS('Calc_지수곡선(시즌미반영)'!$D$2:$D$150,N$2,INDEX('Calc_지수곡선(시즌미반영)'!$G$2:$BN$150,0,$A21),"&gt;0",INDEX('Calc_지수곡선(시즌미반영)'!$G$2:$BN$150,0,$A21),"&lt;300")</f>
        <v>15</v>
      </c>
      <c r="P21">
        <f>IF(AND($A21&gt;=6,$A21&lt;=36),B21,NA())</f>
        <v>120.35254102064449</v>
      </c>
      <c r="Q21">
        <f>IF(AND($A21&gt;=6,$A21&lt;=36),C21,NA())</f>
        <v>118.60334977740975</v>
      </c>
      <c r="R21">
        <f>IF(AND($A21&gt;=6,$A21&lt;=36),D21,NA())</f>
        <v>121.71806624108056</v>
      </c>
      <c r="S21">
        <f>IF(AND($A21&gt;=6,$A21&lt;=36),E21,NA())</f>
        <v>116.68025737314156</v>
      </c>
    </row>
    <row r="22" spans="1:19" x14ac:dyDescent="0.3">
      <c r="A22">
        <v>20</v>
      </c>
      <c r="B22">
        <f>IFERROR(AVERAGEIFS(INDEX('Calc_지수곡선(시즌미반영)'!$G$2:$BN$150,0,$A22),'Calc_지수곡선(시즌미반영)'!$D$2:$D$150,K$2,INDEX('Calc_지수곡선(시즌미반영)'!$G$2:$BN$150,0,$A22),"&gt;0",INDEX('Calc_지수곡선(시즌미반영)'!$G$2:$BN$150,0,$A22),"&lt;300"),"")</f>
        <v>125.11924444737357</v>
      </c>
      <c r="C22" s="86">
        <f>IFERROR(AVERAGEIFS(INDEX('Calc_지수곡선(시즌미반영)'!$G$2:$BN$150,0,$A22),'Calc_지수곡선(시즌미반영)'!$D$2:$D$150,L$2,INDEX('Calc_지수곡선(시즌미반영)'!$G$2:$BN$150,0,$A22),"&gt;0",INDEX('Calc_지수곡선(시즌미반영)'!$G$2:$BN$150,0,$A22),"&lt;300"),"")</f>
        <v>120.37694944454738</v>
      </c>
      <c r="D22">
        <f>IFERROR(AVERAGEIFS(INDEX('Calc_지수곡선(시즌미반영)'!$G$2:$BN$150,0,$A22),'Calc_지수곡선(시즌미반영)'!$D$2:$D$150,M$2,INDEX('Calc_지수곡선(시즌미반영)'!$G$2:$BN$150,0,$A22),"&gt;0",INDEX('Calc_지수곡선(시즌미반영)'!$G$2:$BN$150,0,$A22),"&lt;300"),"")</f>
        <v>121.38139542092061</v>
      </c>
      <c r="E22">
        <f>IFERROR(AVERAGEIFS(INDEX('Calc_지수곡선(시즌미반영)'!$G$2:$BN$150,0,$A22),'Calc_지수곡선(시즌미반영)'!$D$2:$D$150,N$2,INDEX('Calc_지수곡선(시즌미반영)'!$G$2:$BN$150,0,$A22),"&gt;0",INDEX('Calc_지수곡선(시즌미반영)'!$G$2:$BN$150,0,$A22),"&lt;300"),"")</f>
        <v>117.88924856790182</v>
      </c>
      <c r="F22" s="10">
        <f>IFERROR((B22*G22+C22*H22+D22*I22)/(G22+H22+I22),"")</f>
        <v>121.99094418627311</v>
      </c>
      <c r="G22">
        <f>COUNTIFS('Calc_지수곡선(시즌미반영)'!$D$2:$D$150,K$2,INDEX('Calc_지수곡선(시즌미반영)'!$G$2:$BN$150,0,$A22),"&gt;0",INDEX('Calc_지수곡선(시즌미반영)'!$G$2:$BN$150,0,$A22),"&lt;300")</f>
        <v>31</v>
      </c>
      <c r="H22">
        <f>COUNTIFS('Calc_지수곡선(시즌미반영)'!$D$2:$D$150,L$2,INDEX('Calc_지수곡선(시즌미반영)'!$G$2:$BN$150,0,$A22),"&gt;0",INDEX('Calc_지수곡선(시즌미반영)'!$G$2:$BN$150,0,$A22),"&lt;300")</f>
        <v>48</v>
      </c>
      <c r="I22">
        <f>COUNTIFS('Calc_지수곡선(시즌미반영)'!$D$2:$D$150,M$2,INDEX('Calc_지수곡선(시즌미반영)'!$G$2:$BN$150,0,$A22),"&gt;0",INDEX('Calc_지수곡선(시즌미반영)'!$G$2:$BN$150,0,$A22),"&lt;300")</f>
        <v>32</v>
      </c>
      <c r="J22">
        <f>COUNTIFS('Calc_지수곡선(시즌미반영)'!$D$2:$D$150,N$2,INDEX('Calc_지수곡선(시즌미반영)'!$G$2:$BN$150,0,$A22),"&gt;0",INDEX('Calc_지수곡선(시즌미반영)'!$G$2:$BN$150,0,$A22),"&lt;300")</f>
        <v>15</v>
      </c>
      <c r="P22">
        <f>IF(AND($A22&gt;=6,$A22&lt;=36),B22,NA())</f>
        <v>125.11924444737357</v>
      </c>
      <c r="Q22">
        <f>IF(AND($A22&gt;=6,$A22&lt;=36),C22,NA())</f>
        <v>120.37694944454738</v>
      </c>
      <c r="R22">
        <f>IF(AND($A22&gt;=6,$A22&lt;=36),D22,NA())</f>
        <v>121.38139542092061</v>
      </c>
      <c r="S22">
        <f>IF(AND($A22&gt;=6,$A22&lt;=36),E22,NA())</f>
        <v>117.88924856790182</v>
      </c>
    </row>
    <row r="23" spans="1:19" x14ac:dyDescent="0.3">
      <c r="A23">
        <v>21</v>
      </c>
      <c r="B23">
        <f>IFERROR(AVERAGEIFS(INDEX('Calc_지수곡선(시즌미반영)'!$G$2:$BN$150,0,$A23),'Calc_지수곡선(시즌미반영)'!$D$2:$D$150,K$2,INDEX('Calc_지수곡선(시즌미반영)'!$G$2:$BN$150,0,$A23),"&gt;0",INDEX('Calc_지수곡선(시즌미반영)'!$G$2:$BN$150,0,$A23),"&lt;300"),"")</f>
        <v>126.45494678915009</v>
      </c>
      <c r="C23" s="86">
        <f>IFERROR(AVERAGEIFS(INDEX('Calc_지수곡선(시즌미반영)'!$G$2:$BN$150,0,$A23),'Calc_지수곡선(시즌미반영)'!$D$2:$D$150,L$2,INDEX('Calc_지수곡선(시즌미반영)'!$G$2:$BN$150,0,$A23),"&gt;0",INDEX('Calc_지수곡선(시즌미반영)'!$G$2:$BN$150,0,$A23),"&lt;300"),"")</f>
        <v>121.0232690250308</v>
      </c>
      <c r="D23">
        <f>IFERROR(AVERAGEIFS(INDEX('Calc_지수곡선(시즌미반영)'!$G$2:$BN$150,0,$A23),'Calc_지수곡선(시즌미반영)'!$D$2:$D$150,M$2,INDEX('Calc_지수곡선(시즌미반영)'!$G$2:$BN$150,0,$A23),"&gt;0",INDEX('Calc_지수곡선(시즌미반영)'!$G$2:$BN$150,0,$A23),"&lt;300"),"")</f>
        <v>119.94276246320139</v>
      </c>
      <c r="E23">
        <f>IFERROR(AVERAGEIFS(INDEX('Calc_지수곡선(시즌미반영)'!$G$2:$BN$150,0,$A23),'Calc_지수곡선(시즌미반영)'!$D$2:$D$150,N$2,INDEX('Calc_지수곡선(시즌미반영)'!$G$2:$BN$150,0,$A23),"&gt;0",INDEX('Calc_지수곡선(시즌미반영)'!$G$2:$BN$150,0,$A23),"&lt;300"),"")</f>
        <v>118.3863142968183</v>
      </c>
      <c r="F23" s="10">
        <f>IFERROR((B23*G23+C23*H23+D23*I23)/(G23+H23+I23),"")</f>
        <v>122.25084517832582</v>
      </c>
      <c r="G23">
        <f>COUNTIFS('Calc_지수곡선(시즌미반영)'!$D$2:$D$150,K$2,INDEX('Calc_지수곡선(시즌미반영)'!$G$2:$BN$150,0,$A23),"&gt;0",INDEX('Calc_지수곡선(시즌미반영)'!$G$2:$BN$150,0,$A23),"&lt;300")</f>
        <v>31</v>
      </c>
      <c r="H23">
        <f>COUNTIFS('Calc_지수곡선(시즌미반영)'!$D$2:$D$150,L$2,INDEX('Calc_지수곡선(시즌미반영)'!$G$2:$BN$150,0,$A23),"&gt;0",INDEX('Calc_지수곡선(시즌미반영)'!$G$2:$BN$150,0,$A23),"&lt;300")</f>
        <v>46</v>
      </c>
      <c r="I23">
        <f>COUNTIFS('Calc_지수곡선(시즌미반영)'!$D$2:$D$150,M$2,INDEX('Calc_지수곡선(시즌미반영)'!$G$2:$BN$150,0,$A23),"&gt;0",INDEX('Calc_지수곡선(시즌미반영)'!$G$2:$BN$150,0,$A23),"&lt;300")</f>
        <v>32</v>
      </c>
      <c r="J23">
        <f>COUNTIFS('Calc_지수곡선(시즌미반영)'!$D$2:$D$150,N$2,INDEX('Calc_지수곡선(시즌미반영)'!$G$2:$BN$150,0,$A23),"&gt;0",INDEX('Calc_지수곡선(시즌미반영)'!$G$2:$BN$150,0,$A23),"&lt;300")</f>
        <v>15</v>
      </c>
      <c r="P23">
        <f>IF(AND($A23&gt;=6,$A23&lt;=36),B23,NA())</f>
        <v>126.45494678915009</v>
      </c>
      <c r="Q23">
        <f>IF(AND($A23&gt;=6,$A23&lt;=36),C23,NA())</f>
        <v>121.0232690250308</v>
      </c>
      <c r="R23">
        <f>IF(AND($A23&gt;=6,$A23&lt;=36),D23,NA())</f>
        <v>119.94276246320139</v>
      </c>
      <c r="S23">
        <f>IF(AND($A23&gt;=6,$A23&lt;=36),E23,NA())</f>
        <v>118.3863142968183</v>
      </c>
    </row>
    <row r="24" spans="1:19" x14ac:dyDescent="0.3">
      <c r="A24">
        <v>22</v>
      </c>
      <c r="B24">
        <f>IFERROR(AVERAGEIFS(INDEX('Calc_지수곡선(시즌미반영)'!$G$2:$BN$150,0,$A24),'Calc_지수곡선(시즌미반영)'!$D$2:$D$150,K$2,INDEX('Calc_지수곡선(시즌미반영)'!$G$2:$BN$150,0,$A24),"&gt;0",INDEX('Calc_지수곡선(시즌미반영)'!$G$2:$BN$150,0,$A24),"&lt;300"),"")</f>
        <v>127.77110425527529</v>
      </c>
      <c r="C24" s="86">
        <f>IFERROR(AVERAGEIFS(INDEX('Calc_지수곡선(시즌미반영)'!$G$2:$BN$150,0,$A24),'Calc_지수곡선(시즌미반영)'!$D$2:$D$150,L$2,INDEX('Calc_지수곡선(시즌미반영)'!$G$2:$BN$150,0,$A24),"&gt;0",INDEX('Calc_지수곡선(시즌미반영)'!$G$2:$BN$150,0,$A24),"&lt;300"),"")</f>
        <v>119.89465055609071</v>
      </c>
      <c r="D24">
        <f>IFERROR(AVERAGEIFS(INDEX('Calc_지수곡선(시즌미반영)'!$G$2:$BN$150,0,$A24),'Calc_지수곡선(시즌미반영)'!$D$2:$D$150,M$2,INDEX('Calc_지수곡선(시즌미반영)'!$G$2:$BN$150,0,$A24),"&gt;0",INDEX('Calc_지수곡선(시즌미반영)'!$G$2:$BN$150,0,$A24),"&lt;300"),"")</f>
        <v>121.42994781919282</v>
      </c>
      <c r="E24">
        <f>IFERROR(AVERAGEIFS(INDEX('Calc_지수곡선(시즌미반영)'!$G$2:$BN$150,0,$A24),'Calc_지수곡선(시즌미반영)'!$D$2:$D$150,N$2,INDEX('Calc_지수곡선(시즌미반영)'!$G$2:$BN$150,0,$A24),"&gt;0",INDEX('Calc_지수곡선(시즌미반영)'!$G$2:$BN$150,0,$A24),"&lt;300"),"")</f>
        <v>118.8636351249783</v>
      </c>
      <c r="F24" s="10">
        <f>IFERROR((B24*G24+C24*H24+D24*I24)/(G24+H24+I24),"")</f>
        <v>122.48854466539558</v>
      </c>
      <c r="G24">
        <f>COUNTIFS('Calc_지수곡선(시즌미반영)'!$D$2:$D$150,K$2,INDEX('Calc_지수곡선(시즌미반영)'!$G$2:$BN$150,0,$A24),"&gt;0",INDEX('Calc_지수곡선(시즌미반영)'!$G$2:$BN$150,0,$A24),"&lt;300")</f>
        <v>29</v>
      </c>
      <c r="H24">
        <f>COUNTIFS('Calc_지수곡선(시즌미반영)'!$D$2:$D$150,L$2,INDEX('Calc_지수곡선(시즌미반영)'!$G$2:$BN$150,0,$A24),"&gt;0",INDEX('Calc_지수곡선(시즌미반영)'!$G$2:$BN$150,0,$A24),"&lt;300")</f>
        <v>46</v>
      </c>
      <c r="I24">
        <f>COUNTIFS('Calc_지수곡선(시즌미반영)'!$D$2:$D$150,M$2,INDEX('Calc_지수곡선(시즌미반영)'!$G$2:$BN$150,0,$A24),"&gt;0",INDEX('Calc_지수곡선(시즌미반영)'!$G$2:$BN$150,0,$A24),"&lt;300")</f>
        <v>32</v>
      </c>
      <c r="J24">
        <f>COUNTIFS('Calc_지수곡선(시즌미반영)'!$D$2:$D$150,N$2,INDEX('Calc_지수곡선(시즌미반영)'!$G$2:$BN$150,0,$A24),"&gt;0",INDEX('Calc_지수곡선(시즌미반영)'!$G$2:$BN$150,0,$A24),"&lt;300")</f>
        <v>15</v>
      </c>
      <c r="P24">
        <f>IF(AND($A24&gt;=6,$A24&lt;=36),B24,NA())</f>
        <v>127.77110425527529</v>
      </c>
      <c r="Q24">
        <f>IF(AND($A24&gt;=6,$A24&lt;=36),C24,NA())</f>
        <v>119.89465055609071</v>
      </c>
      <c r="R24">
        <f>IF(AND($A24&gt;=6,$A24&lt;=36),D24,NA())</f>
        <v>121.42994781919282</v>
      </c>
      <c r="S24">
        <f>IF(AND($A24&gt;=6,$A24&lt;=36),E24,NA())</f>
        <v>118.8636351249783</v>
      </c>
    </row>
    <row r="25" spans="1:19" x14ac:dyDescent="0.3">
      <c r="A25">
        <v>23</v>
      </c>
      <c r="B25">
        <f>IFERROR(AVERAGEIFS(INDEX('Calc_지수곡선(시즌미반영)'!$G$2:$BN$150,0,$A25),'Calc_지수곡선(시즌미반영)'!$D$2:$D$150,K$2,INDEX('Calc_지수곡선(시즌미반영)'!$G$2:$BN$150,0,$A25),"&gt;0",INDEX('Calc_지수곡선(시즌미반영)'!$G$2:$BN$150,0,$A25),"&lt;300"),"")</f>
        <v>130.12612521970939</v>
      </c>
      <c r="C25" s="86">
        <f>IFERROR(AVERAGEIFS(INDEX('Calc_지수곡선(시즌미반영)'!$G$2:$BN$150,0,$A25),'Calc_지수곡선(시즌미반영)'!$D$2:$D$150,L$2,INDEX('Calc_지수곡선(시즌미반영)'!$G$2:$BN$150,0,$A25),"&gt;0",INDEX('Calc_지수곡선(시즌미반영)'!$G$2:$BN$150,0,$A25),"&lt;300"),"")</f>
        <v>118.50361932456275</v>
      </c>
      <c r="D25">
        <f>IFERROR(AVERAGEIFS(INDEX('Calc_지수곡선(시즌미반영)'!$G$2:$BN$150,0,$A25),'Calc_지수곡선(시즌미반영)'!$D$2:$D$150,M$2,INDEX('Calc_지수곡선(시즌미반영)'!$G$2:$BN$150,0,$A25),"&gt;0",INDEX('Calc_지수곡선(시즌미반영)'!$G$2:$BN$150,0,$A25),"&lt;300"),"")</f>
        <v>121.44637321541327</v>
      </c>
      <c r="E25">
        <f>IFERROR(AVERAGEIFS(INDEX('Calc_지수곡선(시즌미반영)'!$G$2:$BN$150,0,$A25),'Calc_지수곡선(시즌미반영)'!$D$2:$D$150,N$2,INDEX('Calc_지수곡선(시즌미반영)'!$G$2:$BN$150,0,$A25),"&gt;0",INDEX('Calc_지수곡선(시즌미반영)'!$G$2:$BN$150,0,$A25),"&lt;300"),"")</f>
        <v>119.48954460558464</v>
      </c>
      <c r="F25" s="10">
        <f>IFERROR((B25*G25+C25*H25+D25*I25)/(G25+H25+I25),"")</f>
        <v>122.49979351095628</v>
      </c>
      <c r="G25">
        <f>COUNTIFS('Calc_지수곡선(시즌미반영)'!$D$2:$D$150,K$2,INDEX('Calc_지수곡선(시즌미반영)'!$G$2:$BN$150,0,$A25),"&gt;0",INDEX('Calc_지수곡선(시즌미반영)'!$G$2:$BN$150,0,$A25),"&lt;300")</f>
        <v>28</v>
      </c>
      <c r="H25">
        <f>COUNTIFS('Calc_지수곡선(시즌미반영)'!$D$2:$D$150,L$2,INDEX('Calc_지수곡선(시즌미반영)'!$G$2:$BN$150,0,$A25),"&gt;0",INDEX('Calc_지수곡선(시즌미반영)'!$G$2:$BN$150,0,$A25),"&lt;300")</f>
        <v>45</v>
      </c>
      <c r="I25">
        <f>COUNTIFS('Calc_지수곡선(시즌미반영)'!$D$2:$D$150,M$2,INDEX('Calc_지수곡선(시즌미반영)'!$G$2:$BN$150,0,$A25),"&gt;0",INDEX('Calc_지수곡선(시즌미반영)'!$G$2:$BN$150,0,$A25),"&lt;300")</f>
        <v>32</v>
      </c>
      <c r="J25">
        <f>COUNTIFS('Calc_지수곡선(시즌미반영)'!$D$2:$D$150,N$2,INDEX('Calc_지수곡선(시즌미반영)'!$G$2:$BN$150,0,$A25),"&gt;0",INDEX('Calc_지수곡선(시즌미반영)'!$G$2:$BN$150,0,$A25),"&lt;300")</f>
        <v>14</v>
      </c>
      <c r="P25">
        <f>IF(AND($A25&gt;=6,$A25&lt;=36),B25,NA())</f>
        <v>130.12612521970939</v>
      </c>
      <c r="Q25">
        <f>IF(AND($A25&gt;=6,$A25&lt;=36),C25,NA())</f>
        <v>118.50361932456275</v>
      </c>
      <c r="R25">
        <f>IF(AND($A25&gt;=6,$A25&lt;=36),D25,NA())</f>
        <v>121.44637321541327</v>
      </c>
      <c r="S25">
        <f>IF(AND($A25&gt;=6,$A25&lt;=36),E25,NA())</f>
        <v>119.48954460558464</v>
      </c>
    </row>
    <row r="26" spans="1:19" x14ac:dyDescent="0.3">
      <c r="A26">
        <v>24</v>
      </c>
      <c r="B26">
        <f>IFERROR(AVERAGEIFS(INDEX('Calc_지수곡선(시즌미반영)'!$G$2:$BN$150,0,$A26),'Calc_지수곡선(시즌미반영)'!$D$2:$D$150,K$2,INDEX('Calc_지수곡선(시즌미반영)'!$G$2:$BN$150,0,$A26),"&gt;0",INDEX('Calc_지수곡선(시즌미반영)'!$G$2:$BN$150,0,$A26),"&lt;300"),"")</f>
        <v>129.57929611199648</v>
      </c>
      <c r="C26" s="86">
        <f>IFERROR(AVERAGEIFS(INDEX('Calc_지수곡선(시즌미반영)'!$G$2:$BN$150,0,$A26),'Calc_지수곡선(시즌미반영)'!$D$2:$D$150,L$2,INDEX('Calc_지수곡선(시즌미반영)'!$G$2:$BN$150,0,$A26),"&gt;0",INDEX('Calc_지수곡선(시즌미반영)'!$G$2:$BN$150,0,$A26),"&lt;300"),"")</f>
        <v>119.65311532118972</v>
      </c>
      <c r="D26">
        <f>IFERROR(AVERAGEIFS(INDEX('Calc_지수곡선(시즌미반영)'!$G$2:$BN$150,0,$A26),'Calc_지수곡선(시즌미반영)'!$D$2:$D$150,M$2,INDEX('Calc_지수곡선(시즌미반영)'!$G$2:$BN$150,0,$A26),"&gt;0",INDEX('Calc_지수곡선(시즌미반영)'!$G$2:$BN$150,0,$A26),"&lt;300"),"")</f>
        <v>122.81477742742896</v>
      </c>
      <c r="E26">
        <f>IFERROR(AVERAGEIFS(INDEX('Calc_지수곡선(시즌미반영)'!$G$2:$BN$150,0,$A26),'Calc_지수곡선(시즌미반영)'!$D$2:$D$150,N$2,INDEX('Calc_지수곡선(시즌미반영)'!$G$2:$BN$150,0,$A26),"&gt;0",INDEX('Calc_지수곡선(시즌미반영)'!$G$2:$BN$150,0,$A26),"&lt;300"),"")</f>
        <v>126.00241043418792</v>
      </c>
      <c r="F26" s="10">
        <f>IFERROR((B26*G26+C26*H26+D26*I26)/(G26+H26+I26),"")</f>
        <v>123.29836772063437</v>
      </c>
      <c r="G26">
        <f>COUNTIFS('Calc_지수곡선(시즌미반영)'!$D$2:$D$150,K$2,INDEX('Calc_지수곡선(시즌미반영)'!$G$2:$BN$150,0,$A26),"&gt;0",INDEX('Calc_지수곡선(시즌미반영)'!$G$2:$BN$150,0,$A26),"&lt;300")</f>
        <v>28</v>
      </c>
      <c r="H26">
        <f>COUNTIFS('Calc_지수곡선(시즌미반영)'!$D$2:$D$150,L$2,INDEX('Calc_지수곡선(시즌미반영)'!$G$2:$BN$150,0,$A26),"&gt;0",INDEX('Calc_지수곡선(시즌미반영)'!$G$2:$BN$150,0,$A26),"&lt;300")</f>
        <v>44</v>
      </c>
      <c r="I26">
        <f>COUNTIFS('Calc_지수곡선(시즌미반영)'!$D$2:$D$150,M$2,INDEX('Calc_지수곡선(시즌미반영)'!$G$2:$BN$150,0,$A26),"&gt;0",INDEX('Calc_지수곡선(시즌미반영)'!$G$2:$BN$150,0,$A26),"&lt;300")</f>
        <v>32</v>
      </c>
      <c r="J26">
        <f>COUNTIFS('Calc_지수곡선(시즌미반영)'!$D$2:$D$150,N$2,INDEX('Calc_지수곡선(시즌미반영)'!$G$2:$BN$150,0,$A26),"&gt;0",INDEX('Calc_지수곡선(시즌미반영)'!$G$2:$BN$150,0,$A26),"&lt;300")</f>
        <v>14</v>
      </c>
      <c r="P26">
        <f>IF(AND($A26&gt;=6,$A26&lt;=36),B26,NA())</f>
        <v>129.57929611199648</v>
      </c>
      <c r="Q26">
        <f>IF(AND($A26&gt;=6,$A26&lt;=36),C26,NA())</f>
        <v>119.65311532118972</v>
      </c>
      <c r="R26">
        <f>IF(AND($A26&gt;=6,$A26&lt;=36),D26,NA())</f>
        <v>122.81477742742896</v>
      </c>
      <c r="S26">
        <f>IF(AND($A26&gt;=6,$A26&lt;=36),E26,NA())</f>
        <v>126.00241043418792</v>
      </c>
    </row>
    <row r="27" spans="1:19" x14ac:dyDescent="0.3">
      <c r="A27">
        <v>25</v>
      </c>
      <c r="B27">
        <f>IFERROR(AVERAGEIFS(INDEX('Calc_지수곡선(시즌미반영)'!$G$2:$BN$150,0,$A27),'Calc_지수곡선(시즌미반영)'!$D$2:$D$150,K$2,INDEX('Calc_지수곡선(시즌미반영)'!$G$2:$BN$150,0,$A27),"&gt;0",INDEX('Calc_지수곡선(시즌미반영)'!$G$2:$BN$150,0,$A27),"&lt;300"),"")</f>
        <v>132.49772959691464</v>
      </c>
      <c r="C27" s="86">
        <f>IFERROR(AVERAGEIFS(INDEX('Calc_지수곡선(시즌미반영)'!$G$2:$BN$150,0,$A27),'Calc_지수곡선(시즌미반영)'!$D$2:$D$150,L$2,INDEX('Calc_지수곡선(시즌미반영)'!$G$2:$BN$150,0,$A27),"&gt;0",INDEX('Calc_지수곡선(시즌미반영)'!$G$2:$BN$150,0,$A27),"&lt;300"),"")</f>
        <v>121.61451297080845</v>
      </c>
      <c r="D27">
        <f>IFERROR(AVERAGEIFS(INDEX('Calc_지수곡선(시즌미반영)'!$G$2:$BN$150,0,$A27),'Calc_지수곡선(시즌미반영)'!$D$2:$D$150,M$2,INDEX('Calc_지수곡선(시즌미반영)'!$G$2:$BN$150,0,$A27),"&gt;0",INDEX('Calc_지수곡선(시즌미반영)'!$G$2:$BN$150,0,$A27),"&lt;300"),"")</f>
        <v>125.55700968913902</v>
      </c>
      <c r="E27">
        <f>IFERROR(AVERAGEIFS(INDEX('Calc_지수곡선(시즌미반영)'!$G$2:$BN$150,0,$A27),'Calc_지수곡선(시즌미반영)'!$D$2:$D$150,N$2,INDEX('Calc_지수곡선(시즌미반영)'!$G$2:$BN$150,0,$A27),"&gt;0",INDEX('Calc_지수곡선(시즌미반영)'!$G$2:$BN$150,0,$A27),"&lt;300"),"")</f>
        <v>127.15166563549123</v>
      </c>
      <c r="F27" s="10">
        <f>IFERROR((B27*G27+C27*H27+D27*I27)/(G27+H27+I27),"")</f>
        <v>125.73222614621478</v>
      </c>
      <c r="G27">
        <f>COUNTIFS('Calc_지수곡선(시즌미반영)'!$D$2:$D$150,K$2,INDEX('Calc_지수곡선(시즌미반영)'!$G$2:$BN$150,0,$A27),"&gt;0",INDEX('Calc_지수곡선(시즌미반영)'!$G$2:$BN$150,0,$A27),"&lt;300")</f>
        <v>27</v>
      </c>
      <c r="H27">
        <f>COUNTIFS('Calc_지수곡선(시즌미반영)'!$D$2:$D$150,L$2,INDEX('Calc_지수곡선(시즌미반영)'!$G$2:$BN$150,0,$A27),"&gt;0",INDEX('Calc_지수곡선(시즌미반영)'!$G$2:$BN$150,0,$A27),"&lt;300")</f>
        <v>43</v>
      </c>
      <c r="I27">
        <f>COUNTIFS('Calc_지수곡선(시즌미반영)'!$D$2:$D$150,M$2,INDEX('Calc_지수곡선(시즌미반영)'!$G$2:$BN$150,0,$A27),"&gt;0",INDEX('Calc_지수곡선(시즌미반영)'!$G$2:$BN$150,0,$A27),"&lt;300")</f>
        <v>32</v>
      </c>
      <c r="J27">
        <f>COUNTIFS('Calc_지수곡선(시즌미반영)'!$D$2:$D$150,N$2,INDEX('Calc_지수곡선(시즌미반영)'!$G$2:$BN$150,0,$A27),"&gt;0",INDEX('Calc_지수곡선(시즌미반영)'!$G$2:$BN$150,0,$A27),"&lt;300")</f>
        <v>14</v>
      </c>
      <c r="P27">
        <f>IF(AND($A27&gt;=6,$A27&lt;=36),B27,NA())</f>
        <v>132.49772959691464</v>
      </c>
      <c r="Q27">
        <f>IF(AND($A27&gt;=6,$A27&lt;=36),C27,NA())</f>
        <v>121.61451297080845</v>
      </c>
      <c r="R27">
        <f>IF(AND($A27&gt;=6,$A27&lt;=36),D27,NA())</f>
        <v>125.55700968913902</v>
      </c>
      <c r="S27">
        <f>IF(AND($A27&gt;=6,$A27&lt;=36),E27,NA())</f>
        <v>127.15166563549123</v>
      </c>
    </row>
    <row r="28" spans="1:19" x14ac:dyDescent="0.3">
      <c r="A28">
        <v>26</v>
      </c>
      <c r="B28">
        <f>IFERROR(AVERAGEIFS(INDEX('Calc_지수곡선(시즌미반영)'!$G$2:$BN$150,0,$A28),'Calc_지수곡선(시즌미반영)'!$D$2:$D$150,K$2,INDEX('Calc_지수곡선(시즌미반영)'!$G$2:$BN$150,0,$A28),"&gt;0",INDEX('Calc_지수곡선(시즌미반영)'!$G$2:$BN$150,0,$A28),"&lt;300"),"")</f>
        <v>134.0697562771503</v>
      </c>
      <c r="C28" s="86">
        <f>IFERROR(AVERAGEIFS(INDEX('Calc_지수곡선(시즌미반영)'!$G$2:$BN$150,0,$A28),'Calc_지수곡선(시즌미반영)'!$D$2:$D$150,L$2,INDEX('Calc_지수곡선(시즌미반영)'!$G$2:$BN$150,0,$A28),"&gt;0",INDEX('Calc_지수곡선(시즌미반영)'!$G$2:$BN$150,0,$A28),"&lt;300"),"")</f>
        <v>120.86444711765265</v>
      </c>
      <c r="D28">
        <f>IFERROR(AVERAGEIFS(INDEX('Calc_지수곡선(시즌미반영)'!$G$2:$BN$150,0,$A28),'Calc_지수곡선(시즌미반영)'!$D$2:$D$150,M$2,INDEX('Calc_지수곡선(시즌미반영)'!$G$2:$BN$150,0,$A28),"&gt;0",INDEX('Calc_지수곡선(시즌미반영)'!$G$2:$BN$150,0,$A28),"&lt;300"),"")</f>
        <v>124.20828955964836</v>
      </c>
      <c r="E28">
        <f>IFERROR(AVERAGEIFS(INDEX('Calc_지수곡선(시즌미반영)'!$G$2:$BN$150,0,$A28),'Calc_지수곡선(시즌미반영)'!$D$2:$D$150,N$2,INDEX('Calc_지수곡선(시즌미반영)'!$G$2:$BN$150,0,$A28),"&gt;0",INDEX('Calc_지수곡선(시즌미반영)'!$G$2:$BN$150,0,$A28),"&lt;300"),"")</f>
        <v>118.75947368388444</v>
      </c>
      <c r="F28" s="10">
        <f>IFERROR((B28*G28+C28*H28+D28*I28)/(G28+H28+I28),"")</f>
        <v>125.45401449834868</v>
      </c>
      <c r="G28">
        <f>COUNTIFS('Calc_지수곡선(시즌미반영)'!$D$2:$D$150,K$2,INDEX('Calc_지수곡선(시즌미반영)'!$G$2:$BN$150,0,$A28),"&gt;0",INDEX('Calc_지수곡선(시즌미반영)'!$G$2:$BN$150,0,$A28),"&lt;300")</f>
        <v>27</v>
      </c>
      <c r="H28">
        <f>COUNTIFS('Calc_지수곡선(시즌미반영)'!$D$2:$D$150,L$2,INDEX('Calc_지수곡선(시즌미반영)'!$G$2:$BN$150,0,$A28),"&gt;0",INDEX('Calc_지수곡선(시즌미반영)'!$G$2:$BN$150,0,$A28),"&lt;300")</f>
        <v>42</v>
      </c>
      <c r="I28">
        <f>COUNTIFS('Calc_지수곡선(시즌미반영)'!$D$2:$D$150,M$2,INDEX('Calc_지수곡선(시즌미반영)'!$G$2:$BN$150,0,$A28),"&gt;0",INDEX('Calc_지수곡선(시즌미반영)'!$G$2:$BN$150,0,$A28),"&lt;300")</f>
        <v>32</v>
      </c>
      <c r="J28">
        <f>COUNTIFS('Calc_지수곡선(시즌미반영)'!$D$2:$D$150,N$2,INDEX('Calc_지수곡선(시즌미반영)'!$G$2:$BN$150,0,$A28),"&gt;0",INDEX('Calc_지수곡선(시즌미반영)'!$G$2:$BN$150,0,$A28),"&lt;300")</f>
        <v>13</v>
      </c>
      <c r="P28">
        <f>IF(AND($A28&gt;=6,$A28&lt;=36),B28,NA())</f>
        <v>134.0697562771503</v>
      </c>
      <c r="Q28">
        <f>IF(AND($A28&gt;=6,$A28&lt;=36),C28,NA())</f>
        <v>120.86444711765265</v>
      </c>
      <c r="R28">
        <f>IF(AND($A28&gt;=6,$A28&lt;=36),D28,NA())</f>
        <v>124.20828955964836</v>
      </c>
      <c r="S28">
        <f>IF(AND($A28&gt;=6,$A28&lt;=36),E28,NA())</f>
        <v>118.75947368388444</v>
      </c>
    </row>
    <row r="29" spans="1:19" x14ac:dyDescent="0.3">
      <c r="A29">
        <v>27</v>
      </c>
      <c r="B29">
        <f>IFERROR(AVERAGEIFS(INDEX('Calc_지수곡선(시즌미반영)'!$G$2:$BN$150,0,$A29),'Calc_지수곡선(시즌미반영)'!$D$2:$D$150,K$2,INDEX('Calc_지수곡선(시즌미반영)'!$G$2:$BN$150,0,$A29),"&gt;0",INDEX('Calc_지수곡선(시즌미반영)'!$G$2:$BN$150,0,$A29),"&lt;300"),"")</f>
        <v>132.69658812963169</v>
      </c>
      <c r="C29" s="86">
        <f>IFERROR(AVERAGEIFS(INDEX('Calc_지수곡선(시즌미반영)'!$G$2:$BN$150,0,$A29),'Calc_지수곡선(시즌미반영)'!$D$2:$D$150,L$2,INDEX('Calc_지수곡선(시즌미반영)'!$G$2:$BN$150,0,$A29),"&gt;0",INDEX('Calc_지수곡선(시즌미반영)'!$G$2:$BN$150,0,$A29),"&lt;300"),"")</f>
        <v>126.35537331625295</v>
      </c>
      <c r="D29">
        <f>IFERROR(AVERAGEIFS(INDEX('Calc_지수곡선(시즌미반영)'!$G$2:$BN$150,0,$A29),'Calc_지수곡선(시즌미반영)'!$D$2:$D$150,M$2,INDEX('Calc_지수곡선(시즌미반영)'!$G$2:$BN$150,0,$A29),"&gt;0",INDEX('Calc_지수곡선(시즌미반영)'!$G$2:$BN$150,0,$A29),"&lt;300"),"")</f>
        <v>123.84282040012674</v>
      </c>
      <c r="E29">
        <f>IFERROR(AVERAGEIFS(INDEX('Calc_지수곡선(시즌미반영)'!$G$2:$BN$150,0,$A29),'Calc_지수곡선(시즌미반영)'!$D$2:$D$150,N$2,INDEX('Calc_지수곡선(시즌미반영)'!$G$2:$BN$150,0,$A29),"&gt;0",INDEX('Calc_지수곡선(시즌미반영)'!$G$2:$BN$150,0,$A29),"&lt;300"),"")</f>
        <v>120.13037962701107</v>
      </c>
      <c r="F29" s="10">
        <f>IFERROR((B29*G29+C29*H29+D29*I29)/(G29+H29+I29),"")</f>
        <v>127.29803654414501</v>
      </c>
      <c r="G29">
        <f>COUNTIFS('Calc_지수곡선(시즌미반영)'!$D$2:$D$150,K$2,INDEX('Calc_지수곡선(시즌미반영)'!$G$2:$BN$150,0,$A29),"&gt;0",INDEX('Calc_지수곡선(시즌미반영)'!$G$2:$BN$150,0,$A29),"&lt;300")</f>
        <v>27</v>
      </c>
      <c r="H29">
        <f>COUNTIFS('Calc_지수곡선(시즌미반영)'!$D$2:$D$150,L$2,INDEX('Calc_지수곡선(시즌미반영)'!$G$2:$BN$150,0,$A29),"&gt;0",INDEX('Calc_지수곡선(시즌미반영)'!$G$2:$BN$150,0,$A29),"&lt;300")</f>
        <v>41</v>
      </c>
      <c r="I29">
        <f>COUNTIFS('Calc_지수곡선(시즌미반영)'!$D$2:$D$150,M$2,INDEX('Calc_지수곡선(시즌미반영)'!$G$2:$BN$150,0,$A29),"&gt;0",INDEX('Calc_지수곡선(시즌미반영)'!$G$2:$BN$150,0,$A29),"&lt;300")</f>
        <v>31</v>
      </c>
      <c r="J29">
        <f>COUNTIFS('Calc_지수곡선(시즌미반영)'!$D$2:$D$150,N$2,INDEX('Calc_지수곡선(시즌미반영)'!$G$2:$BN$150,0,$A29),"&gt;0",INDEX('Calc_지수곡선(시즌미반영)'!$G$2:$BN$150,0,$A29),"&lt;300")</f>
        <v>13</v>
      </c>
    </row>
    <row r="30" spans="1:19" ht="19.2" x14ac:dyDescent="0.3">
      <c r="A30">
        <v>28</v>
      </c>
      <c r="B30">
        <f>IFERROR(AVERAGEIFS(INDEX('Calc_지수곡선(시즌미반영)'!$G$2:$BN$150,0,$A30),'Calc_지수곡선(시즌미반영)'!$D$2:$D$150,K$2,INDEX('Calc_지수곡선(시즌미반영)'!$G$2:$BN$150,0,$A30),"&gt;0",INDEX('Calc_지수곡선(시즌미반영)'!$G$2:$BN$150,0,$A30),"&lt;300"),"")</f>
        <v>136.56192100635181</v>
      </c>
      <c r="C30" s="86">
        <f>IFERROR(AVERAGEIFS(INDEX('Calc_지수곡선(시즌미반영)'!$G$2:$BN$150,0,$A30),'Calc_지수곡선(시즌미반영)'!$D$2:$D$150,L$2,INDEX('Calc_지수곡선(시즌미반영)'!$G$2:$BN$150,0,$A30),"&gt;0",INDEX('Calc_지수곡선(시즌미반영)'!$G$2:$BN$150,0,$A30),"&lt;300"),"")</f>
        <v>124.06272106079923</v>
      </c>
      <c r="D30">
        <f>IFERROR(AVERAGEIFS(INDEX('Calc_지수곡선(시즌미반영)'!$G$2:$BN$150,0,$A30),'Calc_지수곡선(시즌미반영)'!$D$2:$D$150,M$2,INDEX('Calc_지수곡선(시즌미반영)'!$G$2:$BN$150,0,$A30),"&gt;0",INDEX('Calc_지수곡선(시즌미반영)'!$G$2:$BN$150,0,$A30),"&lt;300"),"")</f>
        <v>120.78525548602779</v>
      </c>
      <c r="E30">
        <f>IFERROR(AVERAGEIFS(INDEX('Calc_지수곡선(시즌미반영)'!$G$2:$BN$150,0,$A30),'Calc_지수곡선(시즌미반영)'!$D$2:$D$150,N$2,INDEX('Calc_지수곡선(시즌미반영)'!$G$2:$BN$150,0,$A30),"&gt;0",INDEX('Calc_지수곡선(시즌미반영)'!$G$2:$BN$150,0,$A30),"&lt;300"),"")</f>
        <v>124.37006364425029</v>
      </c>
      <c r="F30" s="10">
        <f>IFERROR((B30*G30+C30*H30+D30*I30)/(G30+H30+I30),"")</f>
        <v>126.42371305393698</v>
      </c>
      <c r="G30">
        <f>COUNTIFS('Calc_지수곡선(시즌미반영)'!$D$2:$D$150,K$2,INDEX('Calc_지수곡선(시즌미반영)'!$G$2:$BN$150,0,$A30),"&gt;0",INDEX('Calc_지수곡선(시즌미반영)'!$G$2:$BN$150,0,$A30),"&lt;300")</f>
        <v>26</v>
      </c>
      <c r="H30">
        <f>COUNTIFS('Calc_지수곡선(시즌미반영)'!$D$2:$D$150,L$2,INDEX('Calc_지수곡선(시즌미반영)'!$G$2:$BN$150,0,$A30),"&gt;0",INDEX('Calc_지수곡선(시즌미반영)'!$G$2:$BN$150,0,$A30),"&lt;300")</f>
        <v>40</v>
      </c>
      <c r="I30">
        <f>COUNTIFS('Calc_지수곡선(시즌미반영)'!$D$2:$D$150,M$2,INDEX('Calc_지수곡선(시즌미반영)'!$G$2:$BN$150,0,$A30),"&gt;0",INDEX('Calc_지수곡선(시즌미반영)'!$G$2:$BN$150,0,$A30),"&lt;300")</f>
        <v>30</v>
      </c>
      <c r="J30">
        <f>COUNTIFS('Calc_지수곡선(시즌미반영)'!$D$2:$D$150,N$2,INDEX('Calc_지수곡선(시즌미반영)'!$G$2:$BN$150,0,$A30),"&gt;0",INDEX('Calc_지수곡선(시즌미반영)'!$G$2:$BN$150,0,$A30),"&lt;300")</f>
        <v>13</v>
      </c>
      <c r="L30" s="77" t="s">
        <v>638</v>
      </c>
    </row>
    <row r="31" spans="1:19" x14ac:dyDescent="0.3">
      <c r="A31">
        <v>29</v>
      </c>
      <c r="B31">
        <f>IFERROR(AVERAGEIFS(INDEX('Calc_지수곡선(시즌미반영)'!$G$2:$BN$150,0,$A31),'Calc_지수곡선(시즌미반영)'!$D$2:$D$150,K$2,INDEX('Calc_지수곡선(시즌미반영)'!$G$2:$BN$150,0,$A31),"&gt;0",INDEX('Calc_지수곡선(시즌미반영)'!$G$2:$BN$150,0,$A31),"&lt;300"),"")</f>
        <v>133.84153746266884</v>
      </c>
      <c r="C31" s="86">
        <f>IFERROR(AVERAGEIFS(INDEX('Calc_지수곡선(시즌미반영)'!$G$2:$BN$150,0,$A31),'Calc_지수곡선(시즌미반영)'!$D$2:$D$150,L$2,INDEX('Calc_지수곡선(시즌미반영)'!$G$2:$BN$150,0,$A31),"&gt;0",INDEX('Calc_지수곡선(시즌미반영)'!$G$2:$BN$150,0,$A31),"&lt;300"),"")</f>
        <v>123.48091691756393</v>
      </c>
      <c r="D31">
        <f>IFERROR(AVERAGEIFS(INDEX('Calc_지수곡선(시즌미반영)'!$G$2:$BN$150,0,$A31),'Calc_지수곡선(시즌미반영)'!$D$2:$D$150,M$2,INDEX('Calc_지수곡선(시즌미반영)'!$G$2:$BN$150,0,$A31),"&gt;0",INDEX('Calc_지수곡선(시즌미반영)'!$G$2:$BN$150,0,$A31),"&lt;300"),"")</f>
        <v>123.95026807852456</v>
      </c>
      <c r="E31">
        <f>IFERROR(AVERAGEIFS(INDEX('Calc_지수곡선(시즌미반영)'!$G$2:$BN$150,0,$A31),'Calc_지수곡선(시즌미반영)'!$D$2:$D$150,N$2,INDEX('Calc_지수곡선(시즌미반영)'!$G$2:$BN$150,0,$A31),"&gt;0",INDEX('Calc_지수곡선(시즌미반영)'!$G$2:$BN$150,0,$A31),"&lt;300"),"")</f>
        <v>125.32582832052972</v>
      </c>
      <c r="F31" s="10">
        <f>IFERROR((B31*G31+C31*H31+D31*I31)/(G31+H31+I31),"")</f>
        <v>126.52883808962356</v>
      </c>
      <c r="G31">
        <f>COUNTIFS('Calc_지수곡선(시즌미반영)'!$D$2:$D$150,K$2,INDEX('Calc_지수곡선(시즌미반영)'!$G$2:$BN$150,0,$A31),"&gt;0",INDEX('Calc_지수곡선(시즌미반영)'!$G$2:$BN$150,0,$A31),"&lt;300")</f>
        <v>26</v>
      </c>
      <c r="H31">
        <f>COUNTIFS('Calc_지수곡선(시즌미반영)'!$D$2:$D$150,L$2,INDEX('Calc_지수곡선(시즌미반영)'!$G$2:$BN$150,0,$A31),"&gt;0",INDEX('Calc_지수곡선(시즌미반영)'!$G$2:$BN$150,0,$A31),"&lt;300")</f>
        <v>37</v>
      </c>
      <c r="I31">
        <f>COUNTIFS('Calc_지수곡선(시즌미반영)'!$D$2:$D$150,M$2,INDEX('Calc_지수곡선(시즌미반영)'!$G$2:$BN$150,0,$A31),"&gt;0",INDEX('Calc_지수곡선(시즌미반영)'!$G$2:$BN$150,0,$A31),"&lt;300")</f>
        <v>30</v>
      </c>
      <c r="J31">
        <f>COUNTIFS('Calc_지수곡선(시즌미반영)'!$D$2:$D$150,N$2,INDEX('Calc_지수곡선(시즌미반영)'!$G$2:$BN$150,0,$A31),"&gt;0",INDEX('Calc_지수곡선(시즌미반영)'!$G$2:$BN$150,0,$A31),"&lt;300")</f>
        <v>13</v>
      </c>
      <c r="L31" s="78" t="s">
        <v>639</v>
      </c>
      <c r="M31" s="79" t="s">
        <v>640</v>
      </c>
      <c r="N31" s="79" t="s">
        <v>641</v>
      </c>
      <c r="O31" s="79" t="s">
        <v>642</v>
      </c>
      <c r="P31" s="80" t="s">
        <v>643</v>
      </c>
    </row>
    <row r="32" spans="1:19" x14ac:dyDescent="0.3">
      <c r="A32">
        <v>30</v>
      </c>
      <c r="B32">
        <f>IFERROR(AVERAGEIFS(INDEX('Calc_지수곡선(시즌미반영)'!$G$2:$BN$150,0,$A32),'Calc_지수곡선(시즌미반영)'!$D$2:$D$150,K$2,INDEX('Calc_지수곡선(시즌미반영)'!$G$2:$BN$150,0,$A32),"&gt;0",INDEX('Calc_지수곡선(시즌미반영)'!$G$2:$BN$150,0,$A32),"&lt;300"),"")</f>
        <v>135.01905146958191</v>
      </c>
      <c r="C32" s="86">
        <f>IFERROR(AVERAGEIFS(INDEX('Calc_지수곡선(시즌미반영)'!$G$2:$BN$150,0,$A32),'Calc_지수곡선(시즌미반영)'!$D$2:$D$150,L$2,INDEX('Calc_지수곡선(시즌미반영)'!$G$2:$BN$150,0,$A32),"&gt;0",INDEX('Calc_지수곡선(시즌미반영)'!$G$2:$BN$150,0,$A32),"&lt;300"),"")</f>
        <v>130.61534616651181</v>
      </c>
      <c r="D32">
        <f>IFERROR(AVERAGEIFS(INDEX('Calc_지수곡선(시즌미반영)'!$G$2:$BN$150,0,$A32),'Calc_지수곡선(시즌미반영)'!$D$2:$D$150,M$2,INDEX('Calc_지수곡선(시즌미반영)'!$G$2:$BN$150,0,$A32),"&gt;0",INDEX('Calc_지수곡선(시즌미반영)'!$G$2:$BN$150,0,$A32),"&lt;300"),"")</f>
        <v>129.0383059120814</v>
      </c>
      <c r="E32">
        <f>IFERROR(AVERAGEIFS(INDEX('Calc_지수곡선(시즌미반영)'!$G$2:$BN$150,0,$A32),'Calc_지수곡선(시즌미반영)'!$D$2:$D$150,N$2,INDEX('Calc_지수곡선(시즌미반영)'!$G$2:$BN$150,0,$A32),"&gt;0",INDEX('Calc_지수곡선(시즌미반영)'!$G$2:$BN$150,0,$A32),"&lt;300"),"")</f>
        <v>119.91853096148549</v>
      </c>
      <c r="F32" s="10">
        <f>IFERROR((B32*G32+C32*H32+D32*I32)/(G32+H32+I32),"")</f>
        <v>131.28151016534736</v>
      </c>
      <c r="G32">
        <f>COUNTIFS('Calc_지수곡선(시즌미반영)'!$D$2:$D$150,K$2,INDEX('Calc_지수곡선(시즌미반영)'!$G$2:$BN$150,0,$A32),"&gt;0",INDEX('Calc_지수곡선(시즌미반영)'!$G$2:$BN$150,0,$A32),"&lt;300")</f>
        <v>24</v>
      </c>
      <c r="H32">
        <f>COUNTIFS('Calc_지수곡선(시즌미반영)'!$D$2:$D$150,L$2,INDEX('Calc_지수곡선(시즌미반영)'!$G$2:$BN$150,0,$A32),"&gt;0",INDEX('Calc_지수곡선(시즌미반영)'!$G$2:$BN$150,0,$A32),"&lt;300")</f>
        <v>37</v>
      </c>
      <c r="I32">
        <f>COUNTIFS('Calc_지수곡선(시즌미반영)'!$D$2:$D$150,M$2,INDEX('Calc_지수곡선(시즌미반영)'!$G$2:$BN$150,0,$A32),"&gt;0",INDEX('Calc_지수곡선(시즌미반영)'!$G$2:$BN$150,0,$A32),"&lt;300")</f>
        <v>29</v>
      </c>
      <c r="J32">
        <f>COUNTIFS('Calc_지수곡선(시즌미반영)'!$D$2:$D$150,N$2,INDEX('Calc_지수곡선(시즌미반영)'!$G$2:$BN$150,0,$A32),"&gt;0",INDEX('Calc_지수곡선(시즌미반영)'!$G$2:$BN$150,0,$A32),"&lt;300")</f>
        <v>12</v>
      </c>
      <c r="L32" t="s">
        <v>644</v>
      </c>
      <c r="M32" s="81">
        <f>SLOPE(B8:B38,$A8:$A38)</f>
        <v>1.2360270567828637</v>
      </c>
      <c r="N32" s="82">
        <f>INTERCEPT(B8:B38,$A8:$A38)</f>
        <v>98.166454543505068</v>
      </c>
      <c r="O32" s="83">
        <f>RSQ(B8:B38,$A8:$A38)</f>
        <v>0.90044504319695617</v>
      </c>
      <c r="P32" s="82">
        <f>M32*12</f>
        <v>14.832324681394365</v>
      </c>
    </row>
    <row r="33" spans="1:18" x14ac:dyDescent="0.3">
      <c r="A33">
        <v>31</v>
      </c>
      <c r="B33">
        <f>IFERROR(AVERAGEIFS(INDEX('Calc_지수곡선(시즌미반영)'!$G$2:$BN$150,0,$A33),'Calc_지수곡선(시즌미반영)'!$D$2:$D$150,K$2,INDEX('Calc_지수곡선(시즌미반영)'!$G$2:$BN$150,0,$A33),"&gt;0",INDEX('Calc_지수곡선(시즌미반영)'!$G$2:$BN$150,0,$A33),"&lt;300"),"")</f>
        <v>133.76908838323877</v>
      </c>
      <c r="C33" s="86">
        <f>IFERROR(AVERAGEIFS(INDEX('Calc_지수곡선(시즌미반영)'!$G$2:$BN$150,0,$A33),'Calc_지수곡선(시즌미반영)'!$D$2:$D$150,L$2,INDEX('Calc_지수곡선(시즌미반영)'!$G$2:$BN$150,0,$A33),"&gt;0",INDEX('Calc_지수곡선(시즌미반영)'!$G$2:$BN$150,0,$A33),"&lt;300"),"")</f>
        <v>129.25650941573585</v>
      </c>
      <c r="D33">
        <f>IFERROR(AVERAGEIFS(INDEX('Calc_지수곡선(시즌미반영)'!$G$2:$BN$150,0,$A33),'Calc_지수곡선(시즌미반영)'!$D$2:$D$150,M$2,INDEX('Calc_지수곡선(시즌미반영)'!$G$2:$BN$150,0,$A33),"&gt;0",INDEX('Calc_지수곡선(시즌미반영)'!$G$2:$BN$150,0,$A33),"&lt;300"),"")</f>
        <v>136.27390767529374</v>
      </c>
      <c r="E33">
        <f>IFERROR(AVERAGEIFS(INDEX('Calc_지수곡선(시즌미반영)'!$G$2:$BN$150,0,$A33),'Calc_지수곡선(시즌미반영)'!$D$2:$D$150,N$2,INDEX('Calc_지수곡선(시즌미반영)'!$G$2:$BN$150,0,$A33),"&gt;0",INDEX('Calc_지수곡선(시즌미반영)'!$G$2:$BN$150,0,$A33),"&lt;300"),"")</f>
        <v>119.33287370283163</v>
      </c>
      <c r="F33" s="10">
        <f>IFERROR((B33*G33+C33*H33+D33*I33)/(G33+H33+I33),"")</f>
        <v>132.72002130764142</v>
      </c>
      <c r="G33">
        <f>COUNTIFS('Calc_지수곡선(시즌미반영)'!$D$2:$D$150,K$2,INDEX('Calc_지수곡선(시즌미반영)'!$G$2:$BN$150,0,$A33),"&gt;0",INDEX('Calc_지수곡선(시즌미반영)'!$G$2:$BN$150,0,$A33),"&lt;300")</f>
        <v>24</v>
      </c>
      <c r="H33">
        <f>COUNTIFS('Calc_지수곡선(시즌미반영)'!$D$2:$D$150,L$2,INDEX('Calc_지수곡선(시즌미반영)'!$G$2:$BN$150,0,$A33),"&gt;0",INDEX('Calc_지수곡선(시즌미반영)'!$G$2:$BN$150,0,$A33),"&lt;300")</f>
        <v>36</v>
      </c>
      <c r="I33">
        <f>COUNTIFS('Calc_지수곡선(시즌미반영)'!$D$2:$D$150,M$2,INDEX('Calc_지수곡선(시즌미반영)'!$G$2:$BN$150,0,$A33),"&gt;0",INDEX('Calc_지수곡선(시즌미반영)'!$G$2:$BN$150,0,$A33),"&lt;300")</f>
        <v>28</v>
      </c>
      <c r="J33">
        <f>COUNTIFS('Calc_지수곡선(시즌미반영)'!$D$2:$D$150,N$2,INDEX('Calc_지수곡선(시즌미반영)'!$G$2:$BN$150,0,$A33),"&gt;0",INDEX('Calc_지수곡선(시즌미반영)'!$G$2:$BN$150,0,$A33),"&lt;300")</f>
        <v>12</v>
      </c>
      <c r="L33" t="s">
        <v>645</v>
      </c>
      <c r="M33" s="81">
        <f>SLOPE(C8:C38,$A8:$A38)</f>
        <v>1.0477134068027594</v>
      </c>
      <c r="N33" s="82">
        <f>INTERCEPT(C8:C38,$A8:$A38)</f>
        <v>96.325651118832965</v>
      </c>
      <c r="O33" s="83">
        <f>RSQ(C8:C38,$A8:$A38)</f>
        <v>0.95649575020402522</v>
      </c>
      <c r="P33" s="82">
        <f>M33*12</f>
        <v>12.572560881633112</v>
      </c>
    </row>
    <row r="34" spans="1:18" x14ac:dyDescent="0.3">
      <c r="A34">
        <v>32</v>
      </c>
      <c r="B34">
        <f>IFERROR(AVERAGEIFS(INDEX('Calc_지수곡선(시즌미반영)'!$G$2:$BN$150,0,$A34),'Calc_지수곡선(시즌미반영)'!$D$2:$D$150,K$2,INDEX('Calc_지수곡선(시즌미반영)'!$G$2:$BN$150,0,$A34),"&gt;0",INDEX('Calc_지수곡선(시즌미반영)'!$G$2:$BN$150,0,$A34),"&lt;300"),"")</f>
        <v>135.00556402200729</v>
      </c>
      <c r="C34" s="86">
        <f>IFERROR(AVERAGEIFS(INDEX('Calc_지수곡선(시즌미반영)'!$G$2:$BN$150,0,$A34),'Calc_지수곡선(시즌미반영)'!$D$2:$D$150,L$2,INDEX('Calc_지수곡선(시즌미반영)'!$G$2:$BN$150,0,$A34),"&gt;0",INDEX('Calc_지수곡선(시즌미반영)'!$G$2:$BN$150,0,$A34),"&lt;300"),"")</f>
        <v>131.1837687232574</v>
      </c>
      <c r="D34">
        <f>IFERROR(AVERAGEIFS(INDEX('Calc_지수곡선(시즌미반영)'!$G$2:$BN$150,0,$A34),'Calc_지수곡선(시즌미반영)'!$D$2:$D$150,M$2,INDEX('Calc_지수곡선(시즌미반영)'!$G$2:$BN$150,0,$A34),"&gt;0",INDEX('Calc_지수곡선(시즌미반영)'!$G$2:$BN$150,0,$A34),"&lt;300"),"")</f>
        <v>138.31164528801258</v>
      </c>
      <c r="E34">
        <f>IFERROR(AVERAGEIFS(INDEX('Calc_지수곡선(시즌미반영)'!$G$2:$BN$150,0,$A34),'Calc_지수곡선(시즌미반영)'!$D$2:$D$150,N$2,INDEX('Calc_지수곡선(시즌미반영)'!$G$2:$BN$150,0,$A34),"&gt;0",INDEX('Calc_지수곡선(시즌미반영)'!$G$2:$BN$150,0,$A34),"&lt;300"),"")</f>
        <v>118.85247336836744</v>
      </c>
      <c r="F34" s="10">
        <f>IFERROR((B34*G34+C34*H34+D34*I34)/(G34+H34+I34),"")</f>
        <v>134.48813796068049</v>
      </c>
      <c r="G34">
        <f>COUNTIFS('Calc_지수곡선(시즌미반영)'!$D$2:$D$150,K$2,INDEX('Calc_지수곡선(시즌미반영)'!$G$2:$BN$150,0,$A34),"&gt;0",INDEX('Calc_지수곡선(시즌미반영)'!$G$2:$BN$150,0,$A34),"&lt;300")</f>
        <v>24</v>
      </c>
      <c r="H34">
        <f>COUNTIFS('Calc_지수곡선(시즌미반영)'!$D$2:$D$150,L$2,INDEX('Calc_지수곡선(시즌미반영)'!$G$2:$BN$150,0,$A34),"&gt;0",INDEX('Calc_지수곡선(시즌미반영)'!$G$2:$BN$150,0,$A34),"&lt;300")</f>
        <v>35</v>
      </c>
      <c r="I34">
        <f>COUNTIFS('Calc_지수곡선(시즌미반영)'!$D$2:$D$150,M$2,INDEX('Calc_지수곡선(시즌미반영)'!$G$2:$BN$150,0,$A34),"&gt;0",INDEX('Calc_지수곡선(시즌미반영)'!$G$2:$BN$150,0,$A34),"&lt;300")</f>
        <v>27</v>
      </c>
      <c r="J34">
        <f>COUNTIFS('Calc_지수곡선(시즌미반영)'!$D$2:$D$150,N$2,INDEX('Calc_지수곡선(시즌미반영)'!$G$2:$BN$150,0,$A34),"&gt;0",INDEX('Calc_지수곡선(시즌미반영)'!$G$2:$BN$150,0,$A34),"&lt;300")</f>
        <v>12</v>
      </c>
      <c r="L34" t="s">
        <v>646</v>
      </c>
      <c r="M34" s="81">
        <f>SLOPE(D8:D38,$A8:$A38)</f>
        <v>1.0541653942538989</v>
      </c>
      <c r="N34" s="82">
        <f>INTERCEPT(D8:D38,$A8:$A38)</f>
        <v>99.224647903521671</v>
      </c>
      <c r="O34" s="83">
        <f>RSQ(D8:D38,$A8:$A38)</f>
        <v>0.88125028640716641</v>
      </c>
      <c r="P34" s="82">
        <f>M34*12</f>
        <v>12.649984731046786</v>
      </c>
    </row>
    <row r="35" spans="1:18" x14ac:dyDescent="0.3">
      <c r="A35">
        <v>33</v>
      </c>
      <c r="B35">
        <f>IFERROR(AVERAGEIFS(INDEX('Calc_지수곡선(시즌미반영)'!$G$2:$BN$150,0,$A35),'Calc_지수곡선(시즌미반영)'!$D$2:$D$150,K$2,INDEX('Calc_지수곡선(시즌미반영)'!$G$2:$BN$150,0,$A35),"&gt;0",INDEX('Calc_지수곡선(시즌미반영)'!$G$2:$BN$150,0,$A35),"&lt;300"),"")</f>
        <v>132.01722869696215</v>
      </c>
      <c r="C35" s="86">
        <f>IFERROR(AVERAGEIFS(INDEX('Calc_지수곡선(시즌미반영)'!$G$2:$BN$150,0,$A35),'Calc_지수곡선(시즌미반영)'!$D$2:$D$150,L$2,INDEX('Calc_지수곡선(시즌미반영)'!$G$2:$BN$150,0,$A35),"&gt;0",INDEX('Calc_지수곡선(시즌미반영)'!$G$2:$BN$150,0,$A35),"&lt;300"),"")</f>
        <v>128.44306742909836</v>
      </c>
      <c r="D35">
        <f>IFERROR(AVERAGEIFS(INDEX('Calc_지수곡선(시즌미반영)'!$G$2:$BN$150,0,$A35),'Calc_지수곡선(시즌미반영)'!$D$2:$D$150,M$2,INDEX('Calc_지수곡선(시즌미반영)'!$G$2:$BN$150,0,$A35),"&gt;0",INDEX('Calc_지수곡선(시즌미반영)'!$G$2:$BN$150,0,$A35),"&lt;300"),"")</f>
        <v>137.09029488233736</v>
      </c>
      <c r="E35">
        <f>IFERROR(AVERAGEIFS(INDEX('Calc_지수곡선(시즌미반영)'!$G$2:$BN$150,0,$A35),'Calc_지수곡선(시즌미반영)'!$D$2:$D$150,N$2,INDEX('Calc_지수곡선(시즌미반영)'!$G$2:$BN$150,0,$A35),"&gt;0",INDEX('Calc_지수곡선(시즌미반영)'!$G$2:$BN$150,0,$A35),"&lt;300"),"")</f>
        <v>119.41421953315637</v>
      </c>
      <c r="F35" s="10">
        <f>IFERROR((B35*G35+C35*H35+D35*I35)/(G35+H35+I35),"")</f>
        <v>132.14077914591914</v>
      </c>
      <c r="G35">
        <f>COUNTIFS('Calc_지수곡선(시즌미반영)'!$D$2:$D$150,K$2,INDEX('Calc_지수곡선(시즌미반영)'!$G$2:$BN$150,0,$A35),"&gt;0",INDEX('Calc_지수곡선(시즌미반영)'!$G$2:$BN$150,0,$A35),"&lt;300")</f>
        <v>24</v>
      </c>
      <c r="H35">
        <f>COUNTIFS('Calc_지수곡선(시즌미반영)'!$D$2:$D$150,L$2,INDEX('Calc_지수곡선(시즌미반영)'!$G$2:$BN$150,0,$A35),"&gt;0",INDEX('Calc_지수곡선(시즌미반영)'!$G$2:$BN$150,0,$A35),"&lt;300")</f>
        <v>34</v>
      </c>
      <c r="I35">
        <f>COUNTIFS('Calc_지수곡선(시즌미반영)'!$D$2:$D$150,M$2,INDEX('Calc_지수곡선(시즌미반영)'!$G$2:$BN$150,0,$A35),"&gt;0",INDEX('Calc_지수곡선(시즌미반영)'!$G$2:$BN$150,0,$A35),"&lt;300")</f>
        <v>26</v>
      </c>
      <c r="J35">
        <f>COUNTIFS('Calc_지수곡선(시즌미반영)'!$D$2:$D$150,N$2,INDEX('Calc_지수곡선(시즌미반영)'!$G$2:$BN$150,0,$A35),"&gt;0",INDEX('Calc_지수곡선(시즌미반영)'!$G$2:$BN$150,0,$A35),"&lt;300")</f>
        <v>12</v>
      </c>
      <c r="L35" t="s">
        <v>647</v>
      </c>
      <c r="M35" s="81">
        <f>SLOPE(E8:E38,$A8:$A38)</f>
        <v>0.6997249763413278</v>
      </c>
      <c r="N35" s="82">
        <f>INTERCEPT(E8:E38,$A8:$A38)</f>
        <v>102.33605371031909</v>
      </c>
      <c r="O35" s="83">
        <f>RSQ(E8:E38,$A8:$A38)</f>
        <v>0.69189272094258802</v>
      </c>
      <c r="P35" s="82">
        <f>M35*12</f>
        <v>8.3966997160959345</v>
      </c>
    </row>
    <row r="36" spans="1:18" x14ac:dyDescent="0.3">
      <c r="A36">
        <v>34</v>
      </c>
      <c r="B36">
        <f>IFERROR(AVERAGEIFS(INDEX('Calc_지수곡선(시즌미반영)'!$G$2:$BN$150,0,$A36),'Calc_지수곡선(시즌미반영)'!$D$2:$D$150,K$2,INDEX('Calc_지수곡선(시즌미반영)'!$G$2:$BN$150,0,$A36),"&gt;0",INDEX('Calc_지수곡선(시즌미반영)'!$G$2:$BN$150,0,$A36),"&lt;300"),"")</f>
        <v>138.05597849026145</v>
      </c>
      <c r="C36" s="86">
        <f>IFERROR(AVERAGEIFS(INDEX('Calc_지수곡선(시즌미반영)'!$G$2:$BN$150,0,$A36),'Calc_지수곡선(시즌미반영)'!$D$2:$D$150,L$2,INDEX('Calc_지수곡선(시즌미반영)'!$G$2:$BN$150,0,$A36),"&gt;0",INDEX('Calc_지수곡선(시즌미반영)'!$G$2:$BN$150,0,$A36),"&lt;300"),"")</f>
        <v>130.18351213776546</v>
      </c>
      <c r="D36">
        <f>IFERROR(AVERAGEIFS(INDEX('Calc_지수곡선(시즌미반영)'!$G$2:$BN$150,0,$A36),'Calc_지수곡선(시즌미반영)'!$D$2:$D$150,M$2,INDEX('Calc_지수곡선(시즌미반영)'!$G$2:$BN$150,0,$A36),"&gt;0",INDEX('Calc_지수곡선(시즌미반영)'!$G$2:$BN$150,0,$A36),"&lt;300"),"")</f>
        <v>138.39943636433347</v>
      </c>
      <c r="E36">
        <f>IFERROR(AVERAGEIFS(INDEX('Calc_지수곡선(시즌미반영)'!$G$2:$BN$150,0,$A36),'Calc_지수곡선(시즌미반영)'!$D$2:$D$150,N$2,INDEX('Calc_지수곡선(시즌미반영)'!$G$2:$BN$150,0,$A36),"&gt;0",INDEX('Calc_지수곡선(시즌미반영)'!$G$2:$BN$150,0,$A36),"&lt;300"),"")</f>
        <v>122.67837311089129</v>
      </c>
      <c r="F36" s="10">
        <f>IFERROR((B36*G36+C36*H36+D36*I36)/(G36+H36+I36),"")</f>
        <v>135.03285710629163</v>
      </c>
      <c r="G36">
        <f>COUNTIFS('Calc_지수곡선(시즌미반영)'!$D$2:$D$150,K$2,INDEX('Calc_지수곡선(시즌미반영)'!$G$2:$BN$150,0,$A36),"&gt;0",INDEX('Calc_지수곡선(시즌미반영)'!$G$2:$BN$150,0,$A36),"&lt;300")</f>
        <v>23</v>
      </c>
      <c r="H36">
        <f>COUNTIFS('Calc_지수곡선(시즌미반영)'!$D$2:$D$150,L$2,INDEX('Calc_지수곡선(시즌미반영)'!$G$2:$BN$150,0,$A36),"&gt;0",INDEX('Calc_지수곡선(시즌미반영)'!$G$2:$BN$150,0,$A36),"&lt;300")</f>
        <v>31</v>
      </c>
      <c r="I36">
        <f>COUNTIFS('Calc_지수곡선(시즌미반영)'!$D$2:$D$150,M$2,INDEX('Calc_지수곡선(시즌미반영)'!$G$2:$BN$150,0,$A36),"&gt;0",INDEX('Calc_지수곡선(시즌미반영)'!$G$2:$BN$150,0,$A36),"&lt;300")</f>
        <v>24</v>
      </c>
      <c r="J36">
        <f>COUNTIFS('Calc_지수곡선(시즌미반영)'!$D$2:$D$150,N$2,INDEX('Calc_지수곡선(시즌미반영)'!$G$2:$BN$150,0,$A36),"&gt;0",INDEX('Calc_지수곡선(시즌미반영)'!$G$2:$BN$150,0,$A36),"&lt;300")</f>
        <v>12</v>
      </c>
    </row>
    <row r="37" spans="1:18" x14ac:dyDescent="0.3">
      <c r="A37">
        <v>35</v>
      </c>
      <c r="B37">
        <f>IFERROR(AVERAGEIFS(INDEX('Calc_지수곡선(시즌미반영)'!$G$2:$BN$150,0,$A37),'Calc_지수곡선(시즌미반영)'!$D$2:$D$150,K$2,INDEX('Calc_지수곡선(시즌미반영)'!$G$2:$BN$150,0,$A37),"&gt;0",INDEX('Calc_지수곡선(시즌미반영)'!$G$2:$BN$150,0,$A37),"&lt;300"),"")</f>
        <v>133.5446600648464</v>
      </c>
      <c r="C37" s="86">
        <f>IFERROR(AVERAGEIFS(INDEX('Calc_지수곡선(시즌미반영)'!$G$2:$BN$150,0,$A37),'Calc_지수곡선(시즌미반영)'!$D$2:$D$150,L$2,INDEX('Calc_지수곡선(시즌미반영)'!$G$2:$BN$150,0,$A37),"&gt;0",INDEX('Calc_지수곡선(시즌미반영)'!$G$2:$BN$150,0,$A37),"&lt;300"),"")</f>
        <v>131.07481560068757</v>
      </c>
      <c r="D37">
        <f>IFERROR(AVERAGEIFS(INDEX('Calc_지수곡선(시즌미반영)'!$G$2:$BN$150,0,$A37),'Calc_지수곡선(시즌미반영)'!$D$2:$D$150,M$2,INDEX('Calc_지수곡선(시즌미반영)'!$G$2:$BN$150,0,$A37),"&gt;0",INDEX('Calc_지수곡선(시즌미반영)'!$G$2:$BN$150,0,$A37),"&lt;300"),"")</f>
        <v>132.92361096233287</v>
      </c>
      <c r="E37">
        <f>IFERROR(AVERAGEIFS(INDEX('Calc_지수곡선(시즌미반영)'!$G$2:$BN$150,0,$A37),'Calc_지수곡선(시즌미반영)'!$D$2:$D$150,N$2,INDEX('Calc_지수곡선(시즌미반영)'!$G$2:$BN$150,0,$A37),"&gt;0",INDEX('Calc_지수곡선(시즌미반영)'!$G$2:$BN$150,0,$A37),"&lt;300"),"")</f>
        <v>127.71837762188652</v>
      </c>
      <c r="F37" s="10">
        <f>IFERROR((B37*G37+C37*H37+D37*I37)/(G37+H37+I37),"")</f>
        <v>132.34927443659987</v>
      </c>
      <c r="G37">
        <f>COUNTIFS('Calc_지수곡선(시즌미반영)'!$D$2:$D$150,K$2,INDEX('Calc_지수곡선(시즌미반영)'!$G$2:$BN$150,0,$A37),"&gt;0",INDEX('Calc_지수곡선(시즌미반영)'!$G$2:$BN$150,0,$A37),"&lt;300")</f>
        <v>22</v>
      </c>
      <c r="H37">
        <f>COUNTIFS('Calc_지수곡선(시즌미반영)'!$D$2:$D$150,L$2,INDEX('Calc_지수곡선(시즌미반영)'!$G$2:$BN$150,0,$A37),"&gt;0",INDEX('Calc_지수곡선(시즌미반영)'!$G$2:$BN$150,0,$A37),"&lt;300")</f>
        <v>31</v>
      </c>
      <c r="I37">
        <f>COUNTIFS('Calc_지수곡선(시즌미반영)'!$D$2:$D$150,M$2,INDEX('Calc_지수곡선(시즌미반영)'!$G$2:$BN$150,0,$A37),"&gt;0",INDEX('Calc_지수곡선(시즌미반영)'!$G$2:$BN$150,0,$A37),"&lt;300")</f>
        <v>23</v>
      </c>
      <c r="J37">
        <f>COUNTIFS('Calc_지수곡선(시즌미반영)'!$D$2:$D$150,N$2,INDEX('Calc_지수곡선(시즌미반영)'!$G$2:$BN$150,0,$A37),"&gt;0",INDEX('Calc_지수곡선(시즌미반영)'!$G$2:$BN$150,0,$A37),"&lt;300")</f>
        <v>11</v>
      </c>
      <c r="L37" s="84" t="s">
        <v>648</v>
      </c>
    </row>
    <row r="38" spans="1:18" x14ac:dyDescent="0.3">
      <c r="A38">
        <v>36</v>
      </c>
      <c r="B38">
        <f>IFERROR(AVERAGEIFS(INDEX('Calc_지수곡선(시즌미반영)'!$G$2:$BN$150,0,$A38),'Calc_지수곡선(시즌미반영)'!$D$2:$D$150,K$2,INDEX('Calc_지수곡선(시즌미반영)'!$G$2:$BN$150,0,$A38),"&gt;0",INDEX('Calc_지수곡선(시즌미반영)'!$G$2:$BN$150,0,$A38),"&lt;300"),"")</f>
        <v>144.06406680235557</v>
      </c>
      <c r="C38" s="86">
        <f>IFERROR(AVERAGEIFS(INDEX('Calc_지수곡선(시즌미반영)'!$G$2:$BN$150,0,$A38),'Calc_지수곡선(시즌미반영)'!$D$2:$D$150,L$2,INDEX('Calc_지수곡선(시즌미반영)'!$G$2:$BN$150,0,$A38),"&gt;0",INDEX('Calc_지수곡선(시즌미반영)'!$G$2:$BN$150,0,$A38),"&lt;300"),"")</f>
        <v>137.05870450533655</v>
      </c>
      <c r="D38">
        <f>IFERROR(AVERAGEIFS(INDEX('Calc_지수곡선(시즌미반영)'!$G$2:$BN$150,0,$A38),'Calc_지수곡선(시즌미반영)'!$D$2:$D$150,M$2,INDEX('Calc_지수곡선(시즌미반영)'!$G$2:$BN$150,0,$A38),"&gt;0",INDEX('Calc_지수곡선(시즌미반영)'!$G$2:$BN$150,0,$A38),"&lt;300"),"")</f>
        <v>140.62616915549219</v>
      </c>
      <c r="E38">
        <f>IFERROR(AVERAGEIFS(INDEX('Calc_지수곡선(시즌미반영)'!$G$2:$BN$150,0,$A38),'Calc_지수곡선(시즌미반영)'!$D$2:$D$150,N$2,INDEX('Calc_지수곡선(시즌미반영)'!$G$2:$BN$150,0,$A38),"&gt;0",INDEX('Calc_지수곡선(시즌미반영)'!$G$2:$BN$150,0,$A38),"&lt;300"),"")</f>
        <v>125.86711936504854</v>
      </c>
      <c r="F38" s="10">
        <f>IFERROR((B38*G38+C38*H38+D38*I38)/(G38+H38+I38),"")</f>
        <v>139.98128655747607</v>
      </c>
      <c r="G38">
        <f>COUNTIFS('Calc_지수곡선(시즌미반영)'!$D$2:$D$150,K$2,INDEX('Calc_지수곡선(시즌미반영)'!$G$2:$BN$150,0,$A38),"&gt;0",INDEX('Calc_지수곡선(시즌미반영)'!$G$2:$BN$150,0,$A38),"&lt;300")</f>
        <v>18</v>
      </c>
      <c r="H38">
        <f>COUNTIFS('Calc_지수곡선(시즌미반영)'!$D$2:$D$150,L$2,INDEX('Calc_지수곡선(시즌미반영)'!$G$2:$BN$150,0,$A38),"&gt;0",INDEX('Calc_지수곡선(시즌미반영)'!$G$2:$BN$150,0,$A38),"&lt;300")</f>
        <v>30</v>
      </c>
      <c r="I38">
        <f>COUNTIFS('Calc_지수곡선(시즌미반영)'!$D$2:$D$150,M$2,INDEX('Calc_지수곡선(시즌미반영)'!$G$2:$BN$150,0,$A38),"&gt;0",INDEX('Calc_지수곡선(시즌미반영)'!$G$2:$BN$150,0,$A38),"&lt;300")</f>
        <v>22</v>
      </c>
      <c r="J38">
        <f>COUNTIFS('Calc_지수곡선(시즌미반영)'!$D$2:$D$150,N$2,INDEX('Calc_지수곡선(시즌미반영)'!$G$2:$BN$150,0,$A38),"&gt;0",INDEX('Calc_지수곡선(시즌미반영)'!$G$2:$BN$150,0,$A38),"&lt;300")</f>
        <v>11</v>
      </c>
    </row>
    <row r="39" spans="1:18" x14ac:dyDescent="0.3">
      <c r="A39">
        <v>37</v>
      </c>
      <c r="B39">
        <f>IFERROR(AVERAGEIFS(INDEX('Calc_지수곡선(시즌미반영)'!$G$2:$BN$150,0,$A39),'Calc_지수곡선(시즌미반영)'!$D$2:$D$150,K$2,INDEX('Calc_지수곡선(시즌미반영)'!$G$2:$BN$150,0,$A39),"&gt;0",INDEX('Calc_지수곡선(시즌미반영)'!$G$2:$BN$150,0,$A39),"&lt;300"),"")</f>
        <v>146.43014282989344</v>
      </c>
      <c r="C39">
        <f>IFERROR(AVERAGEIFS(INDEX('Calc_지수곡선(시즌미반영)'!$G$2:$BN$150,0,$A39),'Calc_지수곡선(시즌미반영)'!$D$2:$D$150,L$2,INDEX('Calc_지수곡선(시즌미반영)'!$G$2:$BN$150,0,$A39),"&gt;0",INDEX('Calc_지수곡선(시즌미반영)'!$G$2:$BN$150,0,$A39),"&lt;300"),"")</f>
        <v>135.87044030619992</v>
      </c>
      <c r="D39">
        <f>IFERROR(AVERAGEIFS(INDEX('Calc_지수곡선(시즌미반영)'!$G$2:$BN$150,0,$A39),'Calc_지수곡선(시즌미반영)'!$D$2:$D$150,M$2,INDEX('Calc_지수곡선(시즌미반영)'!$G$2:$BN$150,0,$A39),"&gt;0",INDEX('Calc_지수곡선(시즌미반영)'!$G$2:$BN$150,0,$A39),"&lt;300"),"")</f>
        <v>136.31742380692444</v>
      </c>
      <c r="E39">
        <f>IFERROR(AVERAGEIFS(INDEX('Calc_지수곡선(시즌미반영)'!$G$2:$BN$150,0,$A39),'Calc_지수곡선(시즌미반영)'!$D$2:$D$150,N$2,INDEX('Calc_지수곡선(시즌미반영)'!$G$2:$BN$150,0,$A39),"&gt;0",INDEX('Calc_지수곡선(시즌미반영)'!$G$2:$BN$150,0,$A39),"&lt;300"),"")</f>
        <v>123.53590018664141</v>
      </c>
      <c r="F39" s="10">
        <f>IFERROR((B39*G39+C39*H39+D39*I39)/(G39+H39+I39),"")</f>
        <v>138.61462262386266</v>
      </c>
      <c r="G39">
        <f>COUNTIFS('Calc_지수곡선(시즌미반영)'!$D$2:$D$150,K$2,INDEX('Calc_지수곡선(시즌미반영)'!$G$2:$BN$150,0,$A39),"&gt;0",INDEX('Calc_지수곡선(시즌미반영)'!$G$2:$BN$150,0,$A39),"&lt;300")</f>
        <v>17</v>
      </c>
      <c r="H39">
        <f>COUNTIFS('Calc_지수곡선(시즌미반영)'!$D$2:$D$150,L$2,INDEX('Calc_지수곡선(시즌미반영)'!$G$2:$BN$150,0,$A39),"&gt;0",INDEX('Calc_지수곡선(시즌미반영)'!$G$2:$BN$150,0,$A39),"&lt;300")</f>
        <v>30</v>
      </c>
      <c r="I39">
        <f>COUNTIFS('Calc_지수곡선(시즌미반영)'!$D$2:$D$150,M$2,INDEX('Calc_지수곡선(시즌미반영)'!$G$2:$BN$150,0,$A39),"&gt;0",INDEX('Calc_지수곡선(시즌미반영)'!$G$2:$BN$150,0,$A39),"&lt;300")</f>
        <v>22</v>
      </c>
      <c r="J39">
        <f>COUNTIFS('Calc_지수곡선(시즌미반영)'!$D$2:$D$150,N$2,INDEX('Calc_지수곡선(시즌미반영)'!$G$2:$BN$150,0,$A39),"&gt;0",INDEX('Calc_지수곡선(시즌미반영)'!$G$2:$BN$150,0,$A39),"&lt;300")</f>
        <v>11</v>
      </c>
    </row>
    <row r="40" spans="1:18" x14ac:dyDescent="0.3">
      <c r="A40">
        <v>38</v>
      </c>
      <c r="B40">
        <f>IFERROR(AVERAGEIFS(INDEX('Calc_지수곡선(시즌미반영)'!$G$2:$BN$150,0,$A40),'Calc_지수곡선(시즌미반영)'!$D$2:$D$150,K$2,INDEX('Calc_지수곡선(시즌미반영)'!$G$2:$BN$150,0,$A40),"&gt;0",INDEX('Calc_지수곡선(시즌미반영)'!$G$2:$BN$150,0,$A40),"&lt;300"),"")</f>
        <v>138.86364759529454</v>
      </c>
      <c r="C40">
        <f>IFERROR(AVERAGEIFS(INDEX('Calc_지수곡선(시즌미반영)'!$G$2:$BN$150,0,$A40),'Calc_지수곡선(시즌미반영)'!$D$2:$D$150,L$2,INDEX('Calc_지수곡선(시즌미반영)'!$G$2:$BN$150,0,$A40),"&gt;0",INDEX('Calc_지수곡선(시즌미반영)'!$G$2:$BN$150,0,$A40),"&lt;300"),"")</f>
        <v>137.69449154618476</v>
      </c>
      <c r="D40">
        <f>IFERROR(AVERAGEIFS(INDEX('Calc_지수곡선(시즌미반영)'!$G$2:$BN$150,0,$A40),'Calc_지수곡선(시즌미반영)'!$D$2:$D$150,M$2,INDEX('Calc_지수곡선(시즌미반영)'!$G$2:$BN$150,0,$A40),"&gt;0",INDEX('Calc_지수곡선(시즌미반영)'!$G$2:$BN$150,0,$A40),"&lt;300"),"")</f>
        <v>141.30330466533775</v>
      </c>
      <c r="E40">
        <f>IFERROR(AVERAGEIFS(INDEX('Calc_지수곡선(시즌미반영)'!$G$2:$BN$150,0,$A40),'Calc_지수곡선(시즌미반영)'!$D$2:$D$150,N$2,INDEX('Calc_지수곡선(시즌미반영)'!$G$2:$BN$150,0,$A40),"&gt;0",INDEX('Calc_지수곡선(시즌미반영)'!$G$2:$BN$150,0,$A40),"&lt;300"),"")</f>
        <v>125.08576172250886</v>
      </c>
      <c r="F40" s="10">
        <f>IFERROR((B40*G40+C40*H40+D40*I40)/(G40+H40+I40),"")</f>
        <v>139.20740852523454</v>
      </c>
      <c r="G40">
        <f>COUNTIFS('Calc_지수곡선(시즌미반영)'!$D$2:$D$150,K$2,INDEX('Calc_지수곡선(시즌미반영)'!$G$2:$BN$150,0,$A40),"&gt;0",INDEX('Calc_지수곡선(시즌미반영)'!$G$2:$BN$150,0,$A40),"&lt;300")</f>
        <v>17</v>
      </c>
      <c r="H40">
        <f>COUNTIFS('Calc_지수곡선(시즌미반영)'!$D$2:$D$150,L$2,INDEX('Calc_지수곡선(시즌미반영)'!$G$2:$BN$150,0,$A40),"&gt;0",INDEX('Calc_지수곡선(시즌미반영)'!$G$2:$BN$150,0,$A40),"&lt;300")</f>
        <v>28</v>
      </c>
      <c r="I40">
        <f>COUNTIFS('Calc_지수곡선(시즌미반영)'!$D$2:$D$150,M$2,INDEX('Calc_지수곡선(시즌미반영)'!$G$2:$BN$150,0,$A40),"&gt;0",INDEX('Calc_지수곡선(시즌미반영)'!$G$2:$BN$150,0,$A40),"&lt;300")</f>
        <v>23</v>
      </c>
      <c r="J40">
        <f>COUNTIFS('Calc_지수곡선(시즌미반영)'!$D$2:$D$150,N$2,INDEX('Calc_지수곡선(시즌미반영)'!$G$2:$BN$150,0,$A40),"&gt;0",INDEX('Calc_지수곡선(시즌미반영)'!$G$2:$BN$150,0,$A40),"&lt;300")</f>
        <v>11</v>
      </c>
    </row>
    <row r="41" spans="1:18" x14ac:dyDescent="0.3">
      <c r="A41">
        <v>39</v>
      </c>
      <c r="B41">
        <f>IFERROR(AVERAGEIFS(INDEX('Calc_지수곡선(시즌미반영)'!$G$2:$BN$150,0,$A41),'Calc_지수곡선(시즌미반영)'!$D$2:$D$150,K$2,INDEX('Calc_지수곡선(시즌미반영)'!$G$2:$BN$150,0,$A41),"&gt;0",INDEX('Calc_지수곡선(시즌미반영)'!$G$2:$BN$150,0,$A41),"&lt;300"),"")</f>
        <v>142.45161118129369</v>
      </c>
      <c r="C41">
        <f>IFERROR(AVERAGEIFS(INDEX('Calc_지수곡선(시즌미반영)'!$G$2:$BN$150,0,$A41),'Calc_지수곡선(시즌미반영)'!$D$2:$D$150,L$2,INDEX('Calc_지수곡선(시즌미반영)'!$G$2:$BN$150,0,$A41),"&gt;0",INDEX('Calc_지수곡선(시즌미반영)'!$G$2:$BN$150,0,$A41),"&lt;300"),"")</f>
        <v>132.4349722950659</v>
      </c>
      <c r="D41">
        <f>IFERROR(AVERAGEIFS(INDEX('Calc_지수곡선(시즌미반영)'!$G$2:$BN$150,0,$A41),'Calc_지수곡선(시즌미반영)'!$D$2:$D$150,M$2,INDEX('Calc_지수곡선(시즌미반영)'!$G$2:$BN$150,0,$A41),"&gt;0",INDEX('Calc_지수곡선(시즌미반영)'!$G$2:$BN$150,0,$A41),"&lt;300"),"")</f>
        <v>137.82086211318389</v>
      </c>
      <c r="E41">
        <f>IFERROR(AVERAGEIFS(INDEX('Calc_지수곡선(시즌미반영)'!$G$2:$BN$150,0,$A41),'Calc_지수곡선(시즌미반영)'!$D$2:$D$150,N$2,INDEX('Calc_지수곡선(시즌미반영)'!$G$2:$BN$150,0,$A41),"&gt;0",INDEX('Calc_지수곡선(시즌미반영)'!$G$2:$BN$150,0,$A41),"&lt;300"),"")</f>
        <v>125.05203494654256</v>
      </c>
      <c r="F41" s="10">
        <f>IFERROR((B41*G41+C41*H41+D41*I41)/(G41+H41+I41),"")</f>
        <v>136.65228074291406</v>
      </c>
      <c r="G41">
        <f>COUNTIFS('Calc_지수곡선(시즌미반영)'!$D$2:$D$150,K$2,INDEX('Calc_지수곡선(시즌미반영)'!$G$2:$BN$150,0,$A41),"&gt;0",INDEX('Calc_지수곡선(시즌미반영)'!$G$2:$BN$150,0,$A41),"&lt;300")</f>
        <v>15</v>
      </c>
      <c r="H41">
        <f>COUNTIFS('Calc_지수곡선(시즌미반영)'!$D$2:$D$150,L$2,INDEX('Calc_지수곡선(시즌미반영)'!$G$2:$BN$150,0,$A41),"&gt;0",INDEX('Calc_지수곡선(시즌미반영)'!$G$2:$BN$150,0,$A41),"&lt;300")</f>
        <v>27</v>
      </c>
      <c r="I41">
        <f>COUNTIFS('Calc_지수곡선(시즌미반영)'!$D$2:$D$150,M$2,INDEX('Calc_지수곡선(시즌미반영)'!$G$2:$BN$150,0,$A41),"&gt;0",INDEX('Calc_지수곡선(시즌미반영)'!$G$2:$BN$150,0,$A41),"&lt;300")</f>
        <v>23</v>
      </c>
      <c r="J41">
        <f>COUNTIFS('Calc_지수곡선(시즌미반영)'!$D$2:$D$150,N$2,INDEX('Calc_지수곡선(시즌미반영)'!$G$2:$BN$150,0,$A41),"&gt;0",INDEX('Calc_지수곡선(시즌미반영)'!$G$2:$BN$150,0,$A41),"&lt;300")</f>
        <v>11</v>
      </c>
      <c r="L41" t="s">
        <v>444</v>
      </c>
    </row>
    <row r="42" spans="1:18" x14ac:dyDescent="0.3">
      <c r="A42">
        <v>40</v>
      </c>
      <c r="B42">
        <f>IFERROR(AVERAGEIFS(INDEX('Calc_지수곡선(시즌미반영)'!$G$2:$BN$150,0,$A42),'Calc_지수곡선(시즌미반영)'!$D$2:$D$150,K$2,INDEX('Calc_지수곡선(시즌미반영)'!$G$2:$BN$150,0,$A42),"&gt;0",INDEX('Calc_지수곡선(시즌미반영)'!$G$2:$BN$150,0,$A42),"&lt;300"),"")</f>
        <v>149.1415321984702</v>
      </c>
      <c r="C42">
        <f>IFERROR(AVERAGEIFS(INDEX('Calc_지수곡선(시즌미반영)'!$G$2:$BN$150,0,$A42),'Calc_지수곡선(시즌미반영)'!$D$2:$D$150,L$2,INDEX('Calc_지수곡선(시즌미반영)'!$G$2:$BN$150,0,$A42),"&gt;0",INDEX('Calc_지수곡선(시즌미반영)'!$G$2:$BN$150,0,$A42),"&lt;300"),"")</f>
        <v>133.60832749559353</v>
      </c>
      <c r="D42">
        <f>IFERROR(AVERAGEIFS(INDEX('Calc_지수곡선(시즌미반영)'!$G$2:$BN$150,0,$A42),'Calc_지수곡선(시즌미반영)'!$D$2:$D$150,M$2,INDEX('Calc_지수곡선(시즌미반영)'!$G$2:$BN$150,0,$A42),"&gt;0",INDEX('Calc_지수곡선(시즌미반영)'!$G$2:$BN$150,0,$A42),"&lt;300"),"")</f>
        <v>129.78874714307236</v>
      </c>
      <c r="E42">
        <f>IFERROR(AVERAGEIFS(INDEX('Calc_지수곡선(시즌미반영)'!$G$2:$BN$150,0,$A42),'Calc_지수곡선(시즌미반영)'!$D$2:$D$150,N$2,INDEX('Calc_지수곡선(시즌미반영)'!$G$2:$BN$150,0,$A42),"&gt;0",INDEX('Calc_지수곡선(시즌미반영)'!$G$2:$BN$150,0,$A42),"&lt;300"),"")</f>
        <v>126.88507507537369</v>
      </c>
      <c r="F42" s="10">
        <f>IFERROR((B42*G42+C42*H42+D42*I42)/(G42+H42+I42),"")</f>
        <v>135.54112902644488</v>
      </c>
      <c r="G42">
        <f>COUNTIFS('Calc_지수곡선(시즌미반영)'!$D$2:$D$150,K$2,INDEX('Calc_지수곡선(시즌미반영)'!$G$2:$BN$150,0,$A42),"&gt;0",INDEX('Calc_지수곡선(시즌미반영)'!$G$2:$BN$150,0,$A42),"&lt;300")</f>
        <v>13</v>
      </c>
      <c r="H42">
        <f>COUNTIFS('Calc_지수곡선(시즌미반영)'!$D$2:$D$150,L$2,INDEX('Calc_지수곡선(시즌미반영)'!$G$2:$BN$150,0,$A42),"&gt;0",INDEX('Calc_지수곡선(시즌미반영)'!$G$2:$BN$150,0,$A42),"&lt;300")</f>
        <v>26</v>
      </c>
      <c r="I42">
        <f>COUNTIFS('Calc_지수곡선(시즌미반영)'!$D$2:$D$150,M$2,INDEX('Calc_지수곡선(시즌미반영)'!$G$2:$BN$150,0,$A42),"&gt;0",INDEX('Calc_지수곡선(시즌미반영)'!$G$2:$BN$150,0,$A42),"&lt;300")</f>
        <v>22</v>
      </c>
      <c r="J42">
        <f>COUNTIFS('Calc_지수곡선(시즌미반영)'!$D$2:$D$150,N$2,INDEX('Calc_지수곡선(시즌미반영)'!$G$2:$BN$150,0,$A42),"&gt;0",INDEX('Calc_지수곡선(시즌미반영)'!$G$2:$BN$150,0,$A42),"&lt;300")</f>
        <v>11</v>
      </c>
      <c r="L42" s="21" t="s">
        <v>649</v>
      </c>
    </row>
    <row r="43" spans="1:18" x14ac:dyDescent="0.3">
      <c r="A43">
        <v>41</v>
      </c>
      <c r="B43">
        <f>IFERROR(AVERAGEIFS(INDEX('Calc_지수곡선(시즌미반영)'!$G$2:$BN$150,0,$A43),'Calc_지수곡선(시즌미반영)'!$D$2:$D$150,K$2,INDEX('Calc_지수곡선(시즌미반영)'!$G$2:$BN$150,0,$A43),"&gt;0",INDEX('Calc_지수곡선(시즌미반영)'!$G$2:$BN$150,0,$A43),"&lt;300"),"")</f>
        <v>158.51624625197593</v>
      </c>
      <c r="C43">
        <f>IFERROR(AVERAGEIFS(INDEX('Calc_지수곡선(시즌미반영)'!$G$2:$BN$150,0,$A43),'Calc_지수곡선(시즌미반영)'!$D$2:$D$150,L$2,INDEX('Calc_지수곡선(시즌미반영)'!$G$2:$BN$150,0,$A43),"&gt;0",INDEX('Calc_지수곡선(시즌미반영)'!$G$2:$BN$150,0,$A43),"&lt;300"),"")</f>
        <v>137.17897599035018</v>
      </c>
      <c r="D43">
        <f>IFERROR(AVERAGEIFS(INDEX('Calc_지수곡선(시즌미반영)'!$G$2:$BN$150,0,$A43),'Calc_지수곡선(시즌미반영)'!$D$2:$D$150,M$2,INDEX('Calc_지수곡선(시즌미반영)'!$G$2:$BN$150,0,$A43),"&gt;0",INDEX('Calc_지수곡선(시즌미반영)'!$G$2:$BN$150,0,$A43),"&lt;300"),"")</f>
        <v>134.74291792395948</v>
      </c>
      <c r="E43">
        <f>IFERROR(AVERAGEIFS(INDEX('Calc_지수곡선(시즌미반영)'!$G$2:$BN$150,0,$A43),'Calc_지수곡선(시즌미반영)'!$D$2:$D$150,N$2,INDEX('Calc_지수곡선(시즌미반영)'!$G$2:$BN$150,0,$A43),"&gt;0",INDEX('Calc_지수곡선(시즌미반영)'!$G$2:$BN$150,0,$A43),"&lt;300"),"")</f>
        <v>123.34280200976495</v>
      </c>
      <c r="F43" s="10">
        <f>IFERROR((B43*G43+C43*H43+D43*I43)/(G43+H43+I43),"")</f>
        <v>140.51260778389224</v>
      </c>
      <c r="G43">
        <f>COUNTIFS('Calc_지수곡선(시즌미반영)'!$D$2:$D$150,K$2,INDEX('Calc_지수곡선(시즌미반영)'!$G$2:$BN$150,0,$A43),"&gt;0",INDEX('Calc_지수곡선(시즌미반영)'!$G$2:$BN$150,0,$A43),"&lt;300")</f>
        <v>12</v>
      </c>
      <c r="H43">
        <f>COUNTIFS('Calc_지수곡선(시즌미반영)'!$D$2:$D$150,L$2,INDEX('Calc_지수곡선(시즌미반영)'!$G$2:$BN$150,0,$A43),"&gt;0",INDEX('Calc_지수곡선(시즌미반영)'!$G$2:$BN$150,0,$A43),"&lt;300")</f>
        <v>25</v>
      </c>
      <c r="I43">
        <f>COUNTIFS('Calc_지수곡선(시즌미반영)'!$D$2:$D$150,M$2,INDEX('Calc_지수곡선(시즌미반영)'!$G$2:$BN$150,0,$A43),"&gt;0",INDEX('Calc_지수곡선(시즌미반영)'!$G$2:$BN$150,0,$A43),"&lt;300")</f>
        <v>23</v>
      </c>
      <c r="J43">
        <f>COUNTIFS('Calc_지수곡선(시즌미반영)'!$D$2:$D$150,N$2,INDEX('Calc_지수곡선(시즌미반영)'!$G$2:$BN$150,0,$A43),"&gt;0",INDEX('Calc_지수곡선(시즌미반영)'!$G$2:$BN$150,0,$A43),"&lt;300")</f>
        <v>11</v>
      </c>
      <c r="L43" t="s">
        <v>639</v>
      </c>
      <c r="M43" s="4" t="s">
        <v>650</v>
      </c>
      <c r="N43" s="4" t="s">
        <v>651</v>
      </c>
      <c r="O43" s="4" t="s">
        <v>652</v>
      </c>
      <c r="P43" s="4" t="s">
        <v>392</v>
      </c>
      <c r="Q43" s="4" t="s">
        <v>653</v>
      </c>
      <c r="R43" s="4" t="s">
        <v>654</v>
      </c>
    </row>
    <row r="44" spans="1:18" x14ac:dyDescent="0.3">
      <c r="A44">
        <v>42</v>
      </c>
      <c r="B44">
        <f>IFERROR(AVERAGEIFS(INDEX('Calc_지수곡선(시즌미반영)'!$G$2:$BN$150,0,$A44),'Calc_지수곡선(시즌미반영)'!$D$2:$D$150,K$2,INDEX('Calc_지수곡선(시즌미반영)'!$G$2:$BN$150,0,$A44),"&gt;0",INDEX('Calc_지수곡선(시즌미반영)'!$G$2:$BN$150,0,$A44),"&lt;300"),"")</f>
        <v>159.27125292000304</v>
      </c>
      <c r="C44">
        <f>IFERROR(AVERAGEIFS(INDEX('Calc_지수곡선(시즌미반영)'!$G$2:$BN$150,0,$A44),'Calc_지수곡선(시즌미반영)'!$D$2:$D$150,L$2,INDEX('Calc_지수곡선(시즌미반영)'!$G$2:$BN$150,0,$A44),"&gt;0",INDEX('Calc_지수곡선(시즌미반영)'!$G$2:$BN$150,0,$A44),"&lt;300"),"")</f>
        <v>141.35405796641743</v>
      </c>
      <c r="D44">
        <f>IFERROR(AVERAGEIFS(INDEX('Calc_지수곡선(시즌미반영)'!$G$2:$BN$150,0,$A44),'Calc_지수곡선(시즌미반영)'!$D$2:$D$150,M$2,INDEX('Calc_지수곡선(시즌미반영)'!$G$2:$BN$150,0,$A44),"&gt;0",INDEX('Calc_지수곡선(시즌미반영)'!$G$2:$BN$150,0,$A44),"&lt;300"),"")</f>
        <v>132.17058614884749</v>
      </c>
      <c r="E44">
        <f>IFERROR(AVERAGEIFS(INDEX('Calc_지수곡선(시즌미반영)'!$G$2:$BN$150,0,$A44),'Calc_지수곡선(시즌미반영)'!$D$2:$D$150,N$2,INDEX('Calc_지수곡선(시즌미반영)'!$G$2:$BN$150,0,$A44),"&gt;0",INDEX('Calc_지수곡선(시즌미반영)'!$G$2:$BN$150,0,$A44),"&lt;300"),"")</f>
        <v>123.74787930975141</v>
      </c>
      <c r="F44" s="10">
        <f>IFERROR((B44*G44+C44*H44+D44*I44)/(G44+H44+I44),"")</f>
        <v>141.41823572300927</v>
      </c>
      <c r="G44">
        <f>COUNTIFS('Calc_지수곡선(시즌미반영)'!$D$2:$D$150,K$2,INDEX('Calc_지수곡선(시즌미반영)'!$G$2:$BN$150,0,$A44),"&gt;0",INDEX('Calc_지수곡선(시즌미반영)'!$G$2:$BN$150,0,$A44),"&lt;300")</f>
        <v>12</v>
      </c>
      <c r="H44">
        <f>COUNTIFS('Calc_지수곡선(시즌미반영)'!$D$2:$D$150,L$2,INDEX('Calc_지수곡선(시즌미반영)'!$G$2:$BN$150,0,$A44),"&gt;0",INDEX('Calc_지수곡선(시즌미반영)'!$G$2:$BN$150,0,$A44),"&lt;300")</f>
        <v>24</v>
      </c>
      <c r="I44">
        <f>COUNTIFS('Calc_지수곡선(시즌미반영)'!$D$2:$D$150,M$2,INDEX('Calc_지수곡선(시즌미반영)'!$G$2:$BN$150,0,$A44),"&gt;0",INDEX('Calc_지수곡선(시즌미반영)'!$G$2:$BN$150,0,$A44),"&lt;300")</f>
        <v>23</v>
      </c>
      <c r="J44">
        <f>COUNTIFS('Calc_지수곡선(시즌미반영)'!$D$2:$D$150,N$2,INDEX('Calc_지수곡선(시즌미반영)'!$G$2:$BN$150,0,$A44),"&gt;0",INDEX('Calc_지수곡선(시즌미반영)'!$G$2:$BN$150,0,$A44),"&lt;300")</f>
        <v>11</v>
      </c>
      <c r="L44" t="s">
        <v>644</v>
      </c>
      <c r="M44" s="87">
        <f>SLOPE(B$3:B$14,$A$3:$A$14)</f>
        <v>3.3025623359810132</v>
      </c>
      <c r="N44" s="87">
        <f>SLOPE(B$3:B$26,$A$3:$A$26)</f>
        <v>2.1211084645344274</v>
      </c>
      <c r="O44" s="87">
        <f>SLOPE(B$3:B$38,$A$3:$A$38)</f>
        <v>1.5401339752623495</v>
      </c>
      <c r="P44" s="83">
        <f>RSQ(B$3:B$14,$A$3:$A$14)</f>
        <v>0.87964084483464344</v>
      </c>
      <c r="Q44" s="83">
        <f>RSQ(B$3:B$26,$A$3:$A$26)</f>
        <v>0.89649882919352297</v>
      </c>
      <c r="R44" s="83">
        <f>RSQ(B$3:B$38,$A$3:$A$38)</f>
        <v>0.87360368564261459</v>
      </c>
    </row>
    <row r="45" spans="1:18" x14ac:dyDescent="0.3">
      <c r="A45">
        <v>43</v>
      </c>
      <c r="B45">
        <f>IFERROR(AVERAGEIFS(INDEX('Calc_지수곡선(시즌미반영)'!$G$2:$BN$150,0,$A45),'Calc_지수곡선(시즌미반영)'!$D$2:$D$150,K$2,INDEX('Calc_지수곡선(시즌미반영)'!$G$2:$BN$150,0,$A45),"&gt;0",INDEX('Calc_지수곡선(시즌미반영)'!$G$2:$BN$150,0,$A45),"&lt;300"),"")</f>
        <v>154.19339653722611</v>
      </c>
      <c r="C45">
        <f>IFERROR(AVERAGEIFS(INDEX('Calc_지수곡선(시즌미반영)'!$G$2:$BN$150,0,$A45),'Calc_지수곡선(시즌미반영)'!$D$2:$D$150,L$2,INDEX('Calc_지수곡선(시즌미반영)'!$G$2:$BN$150,0,$A45),"&gt;0",INDEX('Calc_지수곡선(시즌미반영)'!$G$2:$BN$150,0,$A45),"&lt;300"),"")</f>
        <v>147.30706275743637</v>
      </c>
      <c r="D45">
        <f>IFERROR(AVERAGEIFS(INDEX('Calc_지수곡선(시즌미반영)'!$G$2:$BN$150,0,$A45),'Calc_지수곡선(시즌미반영)'!$D$2:$D$150,M$2,INDEX('Calc_지수곡선(시즌미반영)'!$G$2:$BN$150,0,$A45),"&gt;0",INDEX('Calc_지수곡선(시즌미반영)'!$G$2:$BN$150,0,$A45),"&lt;300"),"")</f>
        <v>134.09030016941972</v>
      </c>
      <c r="E45">
        <f>IFERROR(AVERAGEIFS(INDEX('Calc_지수곡선(시즌미반영)'!$G$2:$BN$150,0,$A45),'Calc_지수곡선(시즌미반영)'!$D$2:$D$150,N$2,INDEX('Calc_지수곡선(시즌미반영)'!$G$2:$BN$150,0,$A45),"&gt;0",INDEX('Calc_지수곡선(시즌미반영)'!$G$2:$BN$150,0,$A45),"&lt;300"),"")</f>
        <v>120.17814561642331</v>
      </c>
      <c r="F45" s="10">
        <f>IFERROR((B45*G45+C45*H45+D45*I45)/(G45+H45+I45),"")</f>
        <v>143.59040612209907</v>
      </c>
      <c r="G45">
        <f>COUNTIFS('Calc_지수곡선(시즌미반영)'!$D$2:$D$150,K$2,INDEX('Calc_지수곡선(시즌미반영)'!$G$2:$BN$150,0,$A45),"&gt;0",INDEX('Calc_지수곡선(시즌미반영)'!$G$2:$BN$150,0,$A45),"&lt;300")</f>
        <v>12</v>
      </c>
      <c r="H45">
        <f>COUNTIFS('Calc_지수곡선(시즌미반영)'!$D$2:$D$150,L$2,INDEX('Calc_지수곡선(시즌미반영)'!$G$2:$BN$150,0,$A45),"&gt;0",INDEX('Calc_지수곡선(시즌미반영)'!$G$2:$BN$150,0,$A45),"&lt;300")</f>
        <v>22</v>
      </c>
      <c r="I45">
        <f>COUNTIFS('Calc_지수곡선(시즌미반영)'!$D$2:$D$150,M$2,INDEX('Calc_지수곡선(시즌미반영)'!$G$2:$BN$150,0,$A45),"&gt;0",INDEX('Calc_지수곡선(시즌미반영)'!$G$2:$BN$150,0,$A45),"&lt;300")</f>
        <v>22</v>
      </c>
      <c r="J45">
        <f>COUNTIFS('Calc_지수곡선(시즌미반영)'!$D$2:$D$150,N$2,INDEX('Calc_지수곡선(시즌미반영)'!$G$2:$BN$150,0,$A45),"&gt;0",INDEX('Calc_지수곡선(시즌미반영)'!$G$2:$BN$150,0,$A45),"&lt;300")</f>
        <v>10</v>
      </c>
      <c r="L45" t="s">
        <v>645</v>
      </c>
      <c r="M45" s="87">
        <f>SLOPE(C$3:C$14,$A$3:$A$14)</f>
        <v>3.1635658274997098</v>
      </c>
      <c r="N45" s="87">
        <f>SLOPE(C$3:C$26,$A$3:$A$26)</f>
        <v>1.7389673884443793</v>
      </c>
      <c r="O45" s="87">
        <f>SLOPE(C$3:C$38,$A$3:$A$38)</f>
        <v>1.3408260944330654</v>
      </c>
      <c r="P45" s="83">
        <f>RSQ(C$3:C$14,$A$3:$A$14)</f>
        <v>0.88534480139011096</v>
      </c>
      <c r="Q45" s="83">
        <f>RSQ(C$3:C$26,$A$3:$A$26)</f>
        <v>0.85296467676381582</v>
      </c>
      <c r="R45" s="83">
        <f>RSQ(C$3:C$38,$A$3:$A$38)</f>
        <v>0.88466747216765418</v>
      </c>
    </row>
    <row r="46" spans="1:18" x14ac:dyDescent="0.3">
      <c r="A46">
        <v>44</v>
      </c>
      <c r="B46">
        <f>IFERROR(AVERAGEIFS(INDEX('Calc_지수곡선(시즌미반영)'!$G$2:$BN$150,0,$A46),'Calc_지수곡선(시즌미반영)'!$D$2:$D$150,K$2,INDEX('Calc_지수곡선(시즌미반영)'!$G$2:$BN$150,0,$A46),"&gt;0",INDEX('Calc_지수곡선(시즌미반영)'!$G$2:$BN$150,0,$A46),"&lt;300"),"")</f>
        <v>157.22506682174824</v>
      </c>
      <c r="C46">
        <f>IFERROR(AVERAGEIFS(INDEX('Calc_지수곡선(시즌미반영)'!$G$2:$BN$150,0,$A46),'Calc_지수곡선(시즌미반영)'!$D$2:$D$150,L$2,INDEX('Calc_지수곡선(시즌미반영)'!$G$2:$BN$150,0,$A46),"&gt;0",INDEX('Calc_지수곡선(시즌미반영)'!$G$2:$BN$150,0,$A46),"&lt;300"),"")</f>
        <v>145.83512865951056</v>
      </c>
      <c r="D46">
        <f>IFERROR(AVERAGEIFS(INDEX('Calc_지수곡선(시즌미반영)'!$G$2:$BN$150,0,$A46),'Calc_지수곡선(시즌미반영)'!$D$2:$D$150,M$2,INDEX('Calc_지수곡선(시즌미반영)'!$G$2:$BN$150,0,$A46),"&gt;0",INDEX('Calc_지수곡선(시즌미반영)'!$G$2:$BN$150,0,$A46),"&lt;300"),"")</f>
        <v>142.39084609916196</v>
      </c>
      <c r="E46">
        <f>IFERROR(AVERAGEIFS(INDEX('Calc_지수곡선(시즌미반영)'!$G$2:$BN$150,0,$A46),'Calc_지수곡선(시즌미반영)'!$D$2:$D$150,N$2,INDEX('Calc_지수곡선(시즌미반영)'!$G$2:$BN$150,0,$A46),"&gt;0",INDEX('Calc_지수곡선(시즌미반영)'!$G$2:$BN$150,0,$A46),"&lt;300"),"")</f>
        <v>123.18472152288807</v>
      </c>
      <c r="F46" s="10">
        <f>IFERROR((B46*G46+C46*H46+D46*I46)/(G46+H46+I46),"")</f>
        <v>146.919814593696</v>
      </c>
      <c r="G46">
        <f>COUNTIFS('Calc_지수곡선(시즌미반영)'!$D$2:$D$150,K$2,INDEX('Calc_지수곡선(시즌미반영)'!$G$2:$BN$150,0,$A46),"&gt;0",INDEX('Calc_지수곡선(시즌미반영)'!$G$2:$BN$150,0,$A46),"&lt;300")</f>
        <v>11</v>
      </c>
      <c r="H46">
        <f>COUNTIFS('Calc_지수곡선(시즌미반영)'!$D$2:$D$150,L$2,INDEX('Calc_지수곡선(시즌미반영)'!$G$2:$BN$150,0,$A46),"&gt;0",INDEX('Calc_지수곡선(시즌미반영)'!$G$2:$BN$150,0,$A46),"&lt;300")</f>
        <v>21</v>
      </c>
      <c r="I46">
        <f>COUNTIFS('Calc_지수곡선(시즌미반영)'!$D$2:$D$150,M$2,INDEX('Calc_지수곡선(시즌미반영)'!$G$2:$BN$150,0,$A46),"&gt;0",INDEX('Calc_지수곡선(시즌미반영)'!$G$2:$BN$150,0,$A46),"&lt;300")</f>
        <v>20</v>
      </c>
      <c r="J46">
        <f>COUNTIFS('Calc_지수곡선(시즌미반영)'!$D$2:$D$150,N$2,INDEX('Calc_지수곡선(시즌미반영)'!$G$2:$BN$150,0,$A46),"&gt;0",INDEX('Calc_지수곡선(시즌미반영)'!$G$2:$BN$150,0,$A46),"&lt;300")</f>
        <v>10</v>
      </c>
      <c r="L46" t="s">
        <v>646</v>
      </c>
      <c r="M46" s="87">
        <f>SLOPE(D$3:D$14,$A$3:$A$14)</f>
        <v>4.1050549678430936</v>
      </c>
      <c r="N46" s="87">
        <f>SLOPE(D$3:D$26,$A$3:$A$26)</f>
        <v>1.9001245732036656</v>
      </c>
      <c r="O46" s="87">
        <f>SLOPE(D$3:D$38,$A$3:$A$38)</f>
        <v>1.4503289218025852</v>
      </c>
      <c r="P46" s="83">
        <f>RSQ(D$3:D$14,$A$3:$A$14)</f>
        <v>0.9518800901672424</v>
      </c>
      <c r="Q46" s="83">
        <f>RSQ(D$3:D$26,$A$3:$A$26)</f>
        <v>0.79098428122505848</v>
      </c>
      <c r="R46" s="83">
        <f>RSQ(D$3:D$38,$A$3:$A$38)</f>
        <v>0.83558714475930307</v>
      </c>
    </row>
    <row r="47" spans="1:18" x14ac:dyDescent="0.3">
      <c r="A47">
        <v>45</v>
      </c>
      <c r="B47">
        <f>IFERROR(AVERAGEIFS(INDEX('Calc_지수곡선(시즌미반영)'!$G$2:$BN$150,0,$A47),'Calc_지수곡선(시즌미반영)'!$D$2:$D$150,K$2,INDEX('Calc_지수곡선(시즌미반영)'!$G$2:$BN$150,0,$A47),"&gt;0",INDEX('Calc_지수곡선(시즌미반영)'!$G$2:$BN$150,0,$A47),"&lt;300"),"")</f>
        <v>150.31826602695696</v>
      </c>
      <c r="C47">
        <f>IFERROR(AVERAGEIFS(INDEX('Calc_지수곡선(시즌미반영)'!$G$2:$BN$150,0,$A47),'Calc_지수곡선(시즌미반영)'!$D$2:$D$150,L$2,INDEX('Calc_지수곡선(시즌미반영)'!$G$2:$BN$150,0,$A47),"&gt;0",INDEX('Calc_지수곡선(시즌미반영)'!$G$2:$BN$150,0,$A47),"&lt;300"),"")</f>
        <v>146.50555428310463</v>
      </c>
      <c r="D47">
        <f>IFERROR(AVERAGEIFS(INDEX('Calc_지수곡선(시즌미반영)'!$G$2:$BN$150,0,$A47),'Calc_지수곡선(시즌미반영)'!$D$2:$D$150,M$2,INDEX('Calc_지수곡선(시즌미반영)'!$G$2:$BN$150,0,$A47),"&gt;0",INDEX('Calc_지수곡선(시즌미반영)'!$G$2:$BN$150,0,$A47),"&lt;300"),"")</f>
        <v>139.91255013470604</v>
      </c>
      <c r="E47">
        <f>IFERROR(AVERAGEIFS(INDEX('Calc_지수곡선(시즌미반영)'!$G$2:$BN$150,0,$A47),'Calc_지수곡선(시즌미반영)'!$D$2:$D$150,N$2,INDEX('Calc_지수곡선(시즌미반영)'!$G$2:$BN$150,0,$A47),"&gt;0",INDEX('Calc_지수곡선(시즌미반영)'!$G$2:$BN$150,0,$A47),"&lt;300"),"")</f>
        <v>122.91893411960112</v>
      </c>
      <c r="F47" s="10">
        <f>IFERROR((B47*G47+C47*H47+D47*I47)/(G47+H47+I47),"")</f>
        <v>144.67164843578934</v>
      </c>
      <c r="G47">
        <f>COUNTIFS('Calc_지수곡선(시즌미반영)'!$D$2:$D$150,K$2,INDEX('Calc_지수곡선(시즌미반영)'!$G$2:$BN$150,0,$A47),"&gt;0",INDEX('Calc_지수곡선(시즌미반영)'!$G$2:$BN$150,0,$A47),"&lt;300")</f>
        <v>9</v>
      </c>
      <c r="H47">
        <f>COUNTIFS('Calc_지수곡선(시즌미반영)'!$D$2:$D$150,L$2,INDEX('Calc_지수곡선(시즌미반영)'!$G$2:$BN$150,0,$A47),"&gt;0",INDEX('Calc_지수곡선(시즌미반영)'!$G$2:$BN$150,0,$A47),"&lt;300")</f>
        <v>19</v>
      </c>
      <c r="I47">
        <f>COUNTIFS('Calc_지수곡선(시즌미반영)'!$D$2:$D$150,M$2,INDEX('Calc_지수곡선(시즌미반영)'!$G$2:$BN$150,0,$A47),"&gt;0",INDEX('Calc_지수곡선(시즌미반영)'!$G$2:$BN$150,0,$A47),"&lt;300")</f>
        <v>18</v>
      </c>
      <c r="J47">
        <f>COUNTIFS('Calc_지수곡선(시즌미반영)'!$D$2:$D$150,N$2,INDEX('Calc_지수곡선(시즌미반영)'!$G$2:$BN$150,0,$A47),"&gt;0",INDEX('Calc_지수곡선(시즌미반영)'!$G$2:$BN$150,0,$A47),"&lt;300")</f>
        <v>10</v>
      </c>
      <c r="L47" t="s">
        <v>647</v>
      </c>
      <c r="M47" s="87">
        <f>SLOPE(E$3:E$14,$A$3:$A$14)</f>
        <v>2.6045043796591947</v>
      </c>
      <c r="N47" s="87">
        <f>SLOPE(E$3:E$26,$A$3:$A$26)</f>
        <v>1.6198500519352148</v>
      </c>
      <c r="O47" s="87">
        <f>SLOPE(E$3:E$38,$A$3:$A$38)</f>
        <v>0.99327256597050673</v>
      </c>
      <c r="P47" s="83">
        <f>RSQ(E$3:E$14,$A$3:$A$14)</f>
        <v>0.92805290776285687</v>
      </c>
      <c r="Q47" s="83">
        <f>RSQ(E$3:E$26,$A$3:$A$26)</f>
        <v>0.8758429115962334</v>
      </c>
      <c r="R47" s="83">
        <f>RSQ(E$3:E$38,$A$3:$A$38)</f>
        <v>0.75408160395977042</v>
      </c>
    </row>
    <row r="48" spans="1:18" x14ac:dyDescent="0.3">
      <c r="A48">
        <v>46</v>
      </c>
      <c r="B48">
        <f>IFERROR(AVERAGEIFS(INDEX('Calc_지수곡선(시즌미반영)'!$G$2:$BN$150,0,$A48),'Calc_지수곡선(시즌미반영)'!$D$2:$D$150,K$2,INDEX('Calc_지수곡선(시즌미반영)'!$G$2:$BN$150,0,$A48),"&gt;0",INDEX('Calc_지수곡선(시즌미반영)'!$G$2:$BN$150,0,$A48),"&lt;300"),"")</f>
        <v>160.76267577581413</v>
      </c>
      <c r="C48">
        <f>IFERROR(AVERAGEIFS(INDEX('Calc_지수곡선(시즌미반영)'!$G$2:$BN$150,0,$A48),'Calc_지수곡선(시즌미반영)'!$D$2:$D$150,L$2,INDEX('Calc_지수곡선(시즌미반영)'!$G$2:$BN$150,0,$A48),"&gt;0",INDEX('Calc_지수곡선(시즌미반영)'!$G$2:$BN$150,0,$A48),"&lt;300"),"")</f>
        <v>143.84610298849702</v>
      </c>
      <c r="D48">
        <f>IFERROR(AVERAGEIFS(INDEX('Calc_지수곡선(시즌미반영)'!$G$2:$BN$150,0,$A48),'Calc_지수곡선(시즌미반영)'!$D$2:$D$150,M$2,INDEX('Calc_지수곡선(시즌미반영)'!$G$2:$BN$150,0,$A48),"&gt;0",INDEX('Calc_지수곡선(시즌미반영)'!$G$2:$BN$150,0,$A48),"&lt;300"),"")</f>
        <v>132.9724967993385</v>
      </c>
      <c r="E48">
        <f>IFERROR(AVERAGEIFS(INDEX('Calc_지수곡선(시즌미반영)'!$G$2:$BN$150,0,$A48),'Calc_지수곡선(시즌미반영)'!$D$2:$D$150,N$2,INDEX('Calc_지수곡선(시즌미반영)'!$G$2:$BN$150,0,$A48),"&gt;0",INDEX('Calc_지수곡선(시즌미반영)'!$G$2:$BN$150,0,$A48),"&lt;300"),"")</f>
        <v>122.4553572539875</v>
      </c>
      <c r="F48" s="10">
        <f>IFERROR((B48*G48+C48*H48+D48*I48)/(G48+H48+I48),"")</f>
        <v>143.35227244439059</v>
      </c>
      <c r="G48">
        <f>COUNTIFS('Calc_지수곡선(시즌미반영)'!$D$2:$D$150,K$2,INDEX('Calc_지수곡선(시즌미반영)'!$G$2:$BN$150,0,$A48),"&gt;0",INDEX('Calc_지수곡선(시즌미반영)'!$G$2:$BN$150,0,$A48),"&lt;300")</f>
        <v>9</v>
      </c>
      <c r="H48">
        <f>COUNTIFS('Calc_지수곡선(시즌미반영)'!$D$2:$D$150,L$2,INDEX('Calc_지수곡선(시즌미반영)'!$G$2:$BN$150,0,$A48),"&gt;0",INDEX('Calc_지수곡선(시즌미반영)'!$G$2:$BN$150,0,$A48),"&lt;300")</f>
        <v>19</v>
      </c>
      <c r="I48">
        <f>COUNTIFS('Calc_지수곡선(시즌미반영)'!$D$2:$D$150,M$2,INDEX('Calc_지수곡선(시즌미반영)'!$G$2:$BN$150,0,$A48),"&gt;0",INDEX('Calc_지수곡선(시즌미반영)'!$G$2:$BN$150,0,$A48),"&lt;300")</f>
        <v>16</v>
      </c>
      <c r="J48">
        <f>COUNTIFS('Calc_지수곡선(시즌미반영)'!$D$2:$D$150,N$2,INDEX('Calc_지수곡선(시즌미반영)'!$G$2:$BN$150,0,$A48),"&gt;0",INDEX('Calc_지수곡선(시즌미반영)'!$G$2:$BN$150,0,$A48),"&lt;300")</f>
        <v>10</v>
      </c>
      <c r="L48" s="21" t="s">
        <v>655</v>
      </c>
      <c r="M48" s="88">
        <f>AVERAGE(M44:M46)</f>
        <v>3.5237277104412725</v>
      </c>
      <c r="N48" s="88">
        <f>AVERAGE(N44:N46)</f>
        <v>1.9200668087274908</v>
      </c>
      <c r="O48" s="88">
        <f>AVERAGE(O44:O46)</f>
        <v>1.443762997166</v>
      </c>
      <c r="P48" s="83">
        <f>AVERAGE(P44:P46)</f>
        <v>0.90562191213066556</v>
      </c>
      <c r="Q48" s="89">
        <f>AVERAGE(Q44:Q46)</f>
        <v>0.84681592906079894</v>
      </c>
      <c r="R48" s="89">
        <f>AVERAGE(R44:R46)</f>
        <v>0.86461943418985732</v>
      </c>
    </row>
    <row r="49" spans="1:29" x14ac:dyDescent="0.3">
      <c r="A49">
        <v>47</v>
      </c>
      <c r="B49">
        <f>IFERROR(AVERAGEIFS(INDEX('Calc_지수곡선(시즌미반영)'!$G$2:$BN$150,0,$A49),'Calc_지수곡선(시즌미반영)'!$D$2:$D$150,K$2,INDEX('Calc_지수곡선(시즌미반영)'!$G$2:$BN$150,0,$A49),"&gt;0",INDEX('Calc_지수곡선(시즌미반영)'!$G$2:$BN$150,0,$A49),"&lt;300"),"")</f>
        <v>154.69749404533377</v>
      </c>
      <c r="C49">
        <f>IFERROR(AVERAGEIFS(INDEX('Calc_지수곡선(시즌미반영)'!$G$2:$BN$150,0,$A49),'Calc_지수곡선(시즌미반영)'!$D$2:$D$150,L$2,INDEX('Calc_지수곡선(시즌미반영)'!$G$2:$BN$150,0,$A49),"&gt;0",INDEX('Calc_지수곡선(시즌미반영)'!$G$2:$BN$150,0,$A49),"&lt;300"),"")</f>
        <v>144.46202525847892</v>
      </c>
      <c r="D49">
        <f>IFERROR(AVERAGEIFS(INDEX('Calc_지수곡선(시즌미반영)'!$G$2:$BN$150,0,$A49),'Calc_지수곡선(시즌미반영)'!$D$2:$D$150,M$2,INDEX('Calc_지수곡선(시즌미반영)'!$G$2:$BN$150,0,$A49),"&gt;0",INDEX('Calc_지수곡선(시즌미반영)'!$G$2:$BN$150,0,$A49),"&lt;300"),"")</f>
        <v>131.70489608839799</v>
      </c>
      <c r="E49">
        <f>IFERROR(AVERAGEIFS(INDEX('Calc_지수곡선(시즌미반영)'!$G$2:$BN$150,0,$A49),'Calc_지수곡선(시즌미반영)'!$D$2:$D$150,N$2,INDEX('Calc_지수곡선(시즌미반영)'!$G$2:$BN$150,0,$A49),"&gt;0",INDEX('Calc_지수곡선(시즌미반영)'!$G$2:$BN$150,0,$A49),"&lt;300"),"")</f>
        <v>125.76717700421867</v>
      </c>
      <c r="F49" s="10">
        <f>IFERROR((B49*G49+C49*H49+D49*I49)/(G49+H49+I49),"")</f>
        <v>142.35274259263895</v>
      </c>
      <c r="G49">
        <f>COUNTIFS('Calc_지수곡선(시즌미반영)'!$D$2:$D$150,K$2,INDEX('Calc_지수곡선(시즌미반영)'!$G$2:$BN$150,0,$A49),"&gt;0",INDEX('Calc_지수곡선(시즌미반영)'!$G$2:$BN$150,0,$A49),"&lt;300")</f>
        <v>9</v>
      </c>
      <c r="H49">
        <f>COUNTIFS('Calc_지수곡선(시즌미반영)'!$D$2:$D$150,L$2,INDEX('Calc_지수곡선(시즌미반영)'!$G$2:$BN$150,0,$A49),"&gt;0",INDEX('Calc_지수곡선(시즌미반영)'!$G$2:$BN$150,0,$A49),"&lt;300")</f>
        <v>18</v>
      </c>
      <c r="I49">
        <f>COUNTIFS('Calc_지수곡선(시즌미반영)'!$D$2:$D$150,M$2,INDEX('Calc_지수곡선(시즌미반영)'!$G$2:$BN$150,0,$A49),"&gt;0",INDEX('Calc_지수곡선(시즌미반영)'!$G$2:$BN$150,0,$A49),"&lt;300")</f>
        <v>14</v>
      </c>
      <c r="J49">
        <f>COUNTIFS('Calc_지수곡선(시즌미반영)'!$D$2:$D$150,N$2,INDEX('Calc_지수곡선(시즌미반영)'!$G$2:$BN$150,0,$A49),"&gt;0",INDEX('Calc_지수곡선(시즌미반영)'!$G$2:$BN$150,0,$A49),"&lt;300")</f>
        <v>9</v>
      </c>
      <c r="L49" t="s">
        <v>656</v>
      </c>
    </row>
    <row r="50" spans="1:29" x14ac:dyDescent="0.3">
      <c r="A50">
        <v>48</v>
      </c>
      <c r="B50">
        <f>IFERROR(AVERAGEIFS(INDEX('Calc_지수곡선(시즌미반영)'!$G$2:$BN$150,0,$A50),'Calc_지수곡선(시즌미반영)'!$D$2:$D$150,K$2,INDEX('Calc_지수곡선(시즌미반영)'!$G$2:$BN$150,0,$A50),"&gt;0",INDEX('Calc_지수곡선(시즌미반영)'!$G$2:$BN$150,0,$A50),"&lt;300"),"")</f>
        <v>150.21171354055275</v>
      </c>
      <c r="C50">
        <f>IFERROR(AVERAGEIFS(INDEX('Calc_지수곡선(시즌미반영)'!$G$2:$BN$150,0,$A50),'Calc_지수곡선(시즌미반영)'!$D$2:$D$150,L$2,INDEX('Calc_지수곡선(시즌미반영)'!$G$2:$BN$150,0,$A50),"&gt;0",INDEX('Calc_지수곡선(시즌미반영)'!$G$2:$BN$150,0,$A50),"&lt;300"),"")</f>
        <v>143.22854902089796</v>
      </c>
      <c r="D50">
        <f>IFERROR(AVERAGEIFS(INDEX('Calc_지수곡선(시즌미반영)'!$G$2:$BN$150,0,$A50),'Calc_지수곡선(시즌미반영)'!$D$2:$D$150,M$2,INDEX('Calc_지수곡선(시즌미반영)'!$G$2:$BN$150,0,$A50),"&gt;0",INDEX('Calc_지수곡선(시즌미반영)'!$G$2:$BN$150,0,$A50),"&lt;300"),"")</f>
        <v>132.97748210638795</v>
      </c>
      <c r="E50">
        <f>IFERROR(AVERAGEIFS(INDEX('Calc_지수곡선(시즌미반영)'!$G$2:$BN$150,0,$A50),'Calc_지수곡선(시즌미반영)'!$D$2:$D$150,N$2,INDEX('Calc_지수곡선(시즌미반영)'!$G$2:$BN$150,0,$A50),"&gt;0",INDEX('Calc_지수곡선(시즌미반영)'!$G$2:$BN$150,0,$A50),"&lt;300"),"")</f>
        <v>124.21611599425552</v>
      </c>
      <c r="F50" s="10">
        <f>IFERROR((B50*G50+C50*H50+D50*I50)/(G50+H50+I50),"")</f>
        <v>141.46816429060453</v>
      </c>
      <c r="G50">
        <f>COUNTIFS('Calc_지수곡선(시즌미반영)'!$D$2:$D$150,K$2,INDEX('Calc_지수곡선(시즌미반영)'!$G$2:$BN$150,0,$A50),"&gt;0",INDEX('Calc_지수곡선(시즌미반영)'!$G$2:$BN$150,0,$A50),"&lt;300")</f>
        <v>9</v>
      </c>
      <c r="H50">
        <f>COUNTIFS('Calc_지수곡선(시즌미반영)'!$D$2:$D$150,L$2,INDEX('Calc_지수곡선(시즌미반영)'!$G$2:$BN$150,0,$A50),"&gt;0",INDEX('Calc_지수곡선(시즌미반영)'!$G$2:$BN$150,0,$A50),"&lt;300")</f>
        <v>18</v>
      </c>
      <c r="I50">
        <f>COUNTIFS('Calc_지수곡선(시즌미반영)'!$D$2:$D$150,M$2,INDEX('Calc_지수곡선(시즌미반영)'!$G$2:$BN$150,0,$A50),"&gt;0",INDEX('Calc_지수곡선(시즌미반영)'!$G$2:$BN$150,0,$A50),"&lt;300")</f>
        <v>13</v>
      </c>
      <c r="J50">
        <f>COUNTIFS('Calc_지수곡선(시즌미반영)'!$D$2:$D$150,N$2,INDEX('Calc_지수곡선(시즌미반영)'!$G$2:$BN$150,0,$A50),"&gt;0",INDEX('Calc_지수곡선(시즌미반영)'!$G$2:$BN$150,0,$A50),"&lt;300")</f>
        <v>9</v>
      </c>
      <c r="L50" t="s">
        <v>657</v>
      </c>
    </row>
    <row r="52" spans="1:29" ht="19.2" x14ac:dyDescent="0.3">
      <c r="A52" s="120" t="s">
        <v>672</v>
      </c>
      <c r="B52" s="120"/>
      <c r="C52" s="120"/>
      <c r="D52" s="120"/>
      <c r="E52" s="120"/>
      <c r="F52" s="120"/>
      <c r="G52" s="120"/>
      <c r="H52" s="120"/>
      <c r="I52" s="120"/>
      <c r="J52" s="120"/>
    </row>
    <row r="53" spans="1:29" x14ac:dyDescent="0.3">
      <c r="A53" s="29" t="s">
        <v>673</v>
      </c>
    </row>
    <row r="55" spans="1:29" ht="19.2" x14ac:dyDescent="0.3">
      <c r="A55" t="s">
        <v>674</v>
      </c>
      <c r="L55" s="94" t="s">
        <v>675</v>
      </c>
    </row>
    <row r="56" spans="1:29" ht="13.8" thickBot="1" x14ac:dyDescent="0.35">
      <c r="A56" t="str">
        <f>"2. 초기 출발은 고경쟁 입지가 빠름 — m1차 경쟁3+ "&amp;TEXT(E3,"0")&amp;" vs 경쟁0 "&amp;TEXT(B3,"0")&amp;" (유동인구 많은 상권 효과)"</f>
        <v>2. 초기 출발은 고경쟁 입지가 빠름 — m1차 경쟁3+ 79 vs 경쟁0 71 (유동인구 많은 상권 효과)</v>
      </c>
      <c r="L56" s="21" t="s">
        <v>676</v>
      </c>
    </row>
    <row r="57" spans="1:29" ht="13.8" thickBot="1" x14ac:dyDescent="0.35">
      <c r="A57" t="str">
        <f>"3. 장기 우상향(2년·3년): 경쟁0 "&amp;TEXT(B26,"0")&amp;"·"&amp;TEXT(B38,"0")&amp;" / 경쟁1 "&amp;TEXT(C26,"0")&amp;"·"&amp;TEXT(C38,"0")&amp;" / 경쟁2 "&amp;TEXT(D26,"0")&amp;"·"&amp;TEXT(D38,"0")&amp;" — 지속 성장"</f>
        <v>3. 장기 우상향(2년·3년): 경쟁0 130·144 / 경쟁1 120·137 / 경쟁2 123·141 — 지속 성장</v>
      </c>
      <c r="L57" t="s">
        <v>677</v>
      </c>
      <c r="M57" s="103" t="s">
        <v>678</v>
      </c>
    </row>
    <row r="58" spans="1:29" ht="13.8" thickBot="1" x14ac:dyDescent="0.35">
      <c r="A58" t="str">
        <f>"4. 경쟁3+는 m18~24 정점("&amp;TEXT(E20,"0")&amp;"~"&amp;TEXT(E26,"0")&amp;") 후 역성장 (m30 "&amp;TEXT(E32,"0")&amp;", m36 "&amp;TEXT(E38,"0")&amp;") — 2년차 정체·잠식"</f>
        <v>4. 경쟁3+는 m18~24 정점(119~126) 후 역성장 (m30 120, m36 126) — 2년차 정체·잠식</v>
      </c>
      <c r="L58" t="s">
        <v>679</v>
      </c>
      <c r="M58" s="103" t="s">
        <v>680</v>
      </c>
    </row>
    <row r="59" spans="1:29" ht="13.8" thickBot="1" x14ac:dyDescent="0.35">
      <c r="A59" s="21" t="s">
        <v>681</v>
      </c>
      <c r="L59" t="s">
        <v>682</v>
      </c>
      <c r="M59" s="112">
        <f>IFERROR(INDEX(세팅!$C$3:$C$151,MATCH($M$58,세팅!$A$3:$A$151,0)),"")</f>
        <v>45475</v>
      </c>
    </row>
    <row r="60" spans="1:29" x14ac:dyDescent="0.3">
      <c r="A60" s="29" t="s">
        <v>683</v>
      </c>
      <c r="L60" t="s">
        <v>684</v>
      </c>
      <c r="M60" s="113" t="s">
        <v>685</v>
      </c>
      <c r="AB60" s="4"/>
      <c r="AC60" s="4"/>
    </row>
    <row r="61" spans="1:29" x14ac:dyDescent="0.3">
      <c r="A61" t="s">
        <v>686</v>
      </c>
      <c r="L61" s="21" t="s">
        <v>687</v>
      </c>
      <c r="AB61" s="4"/>
      <c r="AC61" s="4"/>
    </row>
    <row r="62" spans="1:29" ht="17.399999999999999" x14ac:dyDescent="0.3">
      <c r="A62" s="121" t="s">
        <v>688</v>
      </c>
      <c r="B62" s="121"/>
      <c r="C62" s="121"/>
      <c r="D62" s="121"/>
      <c r="E62" s="121"/>
      <c r="F62" s="121"/>
      <c r="G62" s="121"/>
      <c r="H62" s="121"/>
      <c r="I62" s="121"/>
      <c r="J62" s="121"/>
      <c r="L62" s="95" t="s">
        <v>689</v>
      </c>
      <c r="M62" s="95" t="s">
        <v>187</v>
      </c>
      <c r="N62" s="95" t="s">
        <v>690</v>
      </c>
      <c r="O62" s="95" t="s">
        <v>691</v>
      </c>
      <c r="P62" s="95" t="s">
        <v>692</v>
      </c>
      <c r="Q62" s="95" t="s">
        <v>693</v>
      </c>
      <c r="R62" s="95" t="s">
        <v>694</v>
      </c>
      <c r="S62" s="95" t="s">
        <v>695</v>
      </c>
      <c r="T62" s="95" t="s">
        <v>696</v>
      </c>
      <c r="AB62" s="4"/>
      <c r="AC62" s="4"/>
    </row>
    <row r="63" spans="1:29" ht="13.8" thickBot="1" x14ac:dyDescent="0.35">
      <c r="A63" s="31" t="s">
        <v>697</v>
      </c>
      <c r="B63" t="s">
        <v>698</v>
      </c>
      <c r="L63" t="s">
        <v>699</v>
      </c>
      <c r="M63" s="4" t="s">
        <v>700</v>
      </c>
      <c r="N63" s="114">
        <f>IF($M$58="","",IF(SUMIFS(RAW_매출A!$J$2:$J$7000,RAW_매출A!$B$2:$B$7000,$M$58,RAW_매출A!$A$2:$A$7000,EOMONTH($M$59,-1)+1)=0,"",SUMIFS(RAW_매출A!$J$2:$J$7000,RAW_매출A!$B$2:$B$7000,$M$58,RAW_매출A!$A$2:$A$7000,EOMONTH($M$59,-1)+1)))</f>
        <v>3077310</v>
      </c>
      <c r="O63" s="107" cm="1">
        <f t="array" ref="O63">IF(OR($M$60&lt;&gt;"Y",$M$59=""),"-",INDEX(요약_월별시즈널리티!$F$7:$F$18,MONTH($M$59)))</f>
        <v>104.67864933203967</v>
      </c>
      <c r="P63" s="4" t="s">
        <v>701</v>
      </c>
      <c r="Q63" s="4" t="s">
        <v>701</v>
      </c>
      <c r="R63" s="4" t="s">
        <v>701</v>
      </c>
      <c r="S63" s="4" t="s">
        <v>701</v>
      </c>
      <c r="T63" s="92">
        <f>IF($M$59="","-",$M$59)</f>
        <v>45475</v>
      </c>
      <c r="AB63" s="4"/>
      <c r="AC63" s="4"/>
    </row>
    <row r="64" spans="1:29" x14ac:dyDescent="0.3">
      <c r="A64" s="32" t="s">
        <v>702</v>
      </c>
      <c r="B64" t="s">
        <v>703</v>
      </c>
      <c r="L64" t="s">
        <v>704</v>
      </c>
      <c r="M64" s="4">
        <v>1</v>
      </c>
      <c r="N64" s="115">
        <f>IF($M$58="","",IF(SUMIFS(RAW_매출A!$J$2:$J$7000,RAW_매출A!$B$2:$B$7000,$M$58,RAW_매출A!$A$2:$A$7000,EDATE(EOMONTH($M$59,-1)+1,$M64))=0,"",SUMIFS(RAW_매출A!$J$2:$J$7000,RAW_매출A!$B$2:$B$7000,$M$58,RAW_매출A!$A$2:$A$7000,EDATE(EOMONTH($M$59,-1)+1,$M64))))</f>
        <v>2750840</v>
      </c>
      <c r="O64" s="108" cm="1">
        <f t="array" ref="O64">IF(OR($M$60&lt;&gt;"Y",$M$59=""),100,INDEX(요약_월별시즈널리티!$F$7:$F$18,MONTH(EDATE($M$59,$M64))))</f>
        <v>102.0452176382724</v>
      </c>
      <c r="P64" s="6">
        <f>IF($N64="","",N64/(O64/100))</f>
        <v>2695706.9264638308</v>
      </c>
      <c r="Q64" s="10" cm="1">
        <f t="array" ref="Q64">IF($M$57="평균",AVERAGE(INDEX($B$3:$D$48,$M64,0)),INDEX($B$3:$E$48,$M64,MATCH("그룹"&amp;$M$57&amp;"*",$B$2:$E$2,0)))</f>
        <v>70.503561124659129</v>
      </c>
      <c r="R64" s="6">
        <f>IF($N64="","",P64/Q64*100)</f>
        <v>3823504.6336134472</v>
      </c>
      <c r="S64" s="99" t="s">
        <v>685</v>
      </c>
      <c r="T64" s="92">
        <f>IF($M$59="","-",EDATE($M$59,$M64))</f>
        <v>45506</v>
      </c>
      <c r="AB64" s="4"/>
      <c r="AC64" s="4"/>
    </row>
    <row r="65" spans="1:30" x14ac:dyDescent="0.3">
      <c r="A65" s="33" t="s">
        <v>705</v>
      </c>
      <c r="B65" t="s">
        <v>706</v>
      </c>
      <c r="L65" t="s">
        <v>707</v>
      </c>
      <c r="M65" s="4">
        <v>2</v>
      </c>
      <c r="N65" s="116">
        <f>IF($M$58="","",IF(SUMIFS(RAW_매출A!$J$2:$J$7000,RAW_매출A!$B$2:$B$7000,$M$58,RAW_매출A!$A$2:$A$7000,EDATE(EOMONTH($M$59,-1)+1,$M65))=0,"",SUMIFS(RAW_매출A!$J$2:$J$7000,RAW_매출A!$B$2:$B$7000,$M$58,RAW_매출A!$A$2:$A$7000,EDATE(EOMONTH($M$59,-1)+1,$M65))))</f>
        <v>3071780</v>
      </c>
      <c r="O65" s="109" cm="1">
        <f t="array" ref="O65">IF(OR($M$60&lt;&gt;"Y",$M$59=""),100,INDEX(요약_월별시즈널리티!$F$7:$F$18,MONTH(EDATE($M$59,$M65))))</f>
        <v>100.12358076140046</v>
      </c>
      <c r="P65" s="6">
        <f>IF($N65="","",N65/(O65/100))</f>
        <v>3067988.5563823436</v>
      </c>
      <c r="Q65" s="10" cm="1">
        <f t="array" ref="Q65">IF($M$57="평균",AVERAGE(INDEX($B$3:$D$48,$M65,0)),INDEX($B$3:$E$48,$M65,MATCH("그룹"&amp;$M$57&amp;"*",$B$2:$E$2,0)))</f>
        <v>79.624627644783502</v>
      </c>
      <c r="R65" s="6">
        <f>IF($N65="","",P65/Q65*100)</f>
        <v>3853064.8709204216</v>
      </c>
      <c r="S65" s="99" t="s">
        <v>685</v>
      </c>
      <c r="T65" s="92">
        <f>IF($M$59="","-",EDATE($M$59,$M65))</f>
        <v>45537</v>
      </c>
      <c r="AB65" s="4"/>
      <c r="AC65" s="4"/>
    </row>
    <row r="66" spans="1:30" x14ac:dyDescent="0.3">
      <c r="A66" s="34" t="s">
        <v>708</v>
      </c>
      <c r="B66" t="s">
        <v>709</v>
      </c>
      <c r="L66" t="s">
        <v>710</v>
      </c>
      <c r="M66" s="4">
        <v>3</v>
      </c>
      <c r="N66" s="116">
        <f>IF($M$58="","",IF(SUMIFS(RAW_매출A!$J$2:$J$7000,RAW_매출A!$B$2:$B$7000,$M$58,RAW_매출A!$A$2:$A$7000,EDATE(EOMONTH($M$59,-1)+1,$M66))=0,"",SUMIFS(RAW_매출A!$J$2:$J$7000,RAW_매출A!$B$2:$B$7000,$M$58,RAW_매출A!$A$2:$A$7000,EDATE(EOMONTH($M$59,-1)+1,$M66))))</f>
        <v>3668450</v>
      </c>
      <c r="O66" s="109" cm="1">
        <f t="array" ref="O66">IF(OR($M$60&lt;&gt;"Y",$M$59=""),100,INDEX(요약_월별시즈널리티!$F$7:$F$18,MONTH(EDATE($M$59,$M66))))</f>
        <v>115.59456344220527</v>
      </c>
      <c r="P66" s="6">
        <f>IF($N66="","",N66/(O66/100))</f>
        <v>3173548.9029586967</v>
      </c>
      <c r="Q66" s="10" cm="1">
        <f t="array" ref="Q66">IF($M$57="평균",AVERAGE(INDEX($B$3:$D$48,$M66,0)),INDEX($B$3:$E$48,$M66,MATCH("그룹"&amp;$M$57&amp;"*",$B$2:$E$2,0)))</f>
        <v>89.180081380917372</v>
      </c>
      <c r="R66" s="6">
        <f>IF($N66="","",P66/Q66*100)</f>
        <v>3558584.8922961042</v>
      </c>
      <c r="S66" s="99" t="s">
        <v>685</v>
      </c>
      <c r="T66" s="92">
        <f>IF($M$59="","-",EDATE($M$59,$M66))</f>
        <v>45567</v>
      </c>
      <c r="AB66" s="4"/>
      <c r="AC66" s="4"/>
    </row>
    <row r="67" spans="1:30" x14ac:dyDescent="0.3">
      <c r="L67" t="s">
        <v>711</v>
      </c>
      <c r="M67" s="4">
        <v>4</v>
      </c>
      <c r="N67" s="116">
        <f>IF($M$58="","",IF(SUMIFS(RAW_매출A!$J$2:$J$7000,RAW_매출A!$B$2:$B$7000,$M$58,RAW_매출A!$A$2:$A$7000,EDATE(EOMONTH($M$59,-1)+1,$M67))=0,"",SUMIFS(RAW_매출A!$J$2:$J$7000,RAW_매출A!$B$2:$B$7000,$M$58,RAW_매출A!$A$2:$A$7000,EDATE(EOMONTH($M$59,-1)+1,$M67))))</f>
        <v>3540350</v>
      </c>
      <c r="O67" s="109" cm="1">
        <f t="array" ref="O67">IF(OR($M$60&lt;&gt;"Y",$M$59=""),100,INDEX(요약_월별시즈널리티!$F$7:$F$18,MONTH(EDATE($M$59,$M67))))</f>
        <v>104.11251530615402</v>
      </c>
      <c r="P67" s="6">
        <f>IF($N67="","",N67/(O67/100))</f>
        <v>3400503.7622895008</v>
      </c>
      <c r="Q67" s="10" cm="1">
        <f t="array" ref="Q67">IF($M$57="평균",AVERAGE(INDEX($B$3:$D$48,$M67,0)),INDEX($B$3:$E$48,$M67,MATCH("그룹"&amp;$M$57&amp;"*",$B$2:$E$2,0)))</f>
        <v>91.785361258290507</v>
      </c>
      <c r="R67" s="6">
        <f>IF($N67="","",P67/Q67*100)</f>
        <v>3704843.2513331207</v>
      </c>
      <c r="S67" s="99" t="s">
        <v>685</v>
      </c>
      <c r="T67" s="92">
        <f>IF($M$59="","-",EDATE($M$59,$M67))</f>
        <v>45598</v>
      </c>
      <c r="AB67" s="4"/>
      <c r="AC67" s="4"/>
    </row>
    <row r="68" spans="1:30" x14ac:dyDescent="0.3">
      <c r="L68" t="s">
        <v>712</v>
      </c>
      <c r="M68" s="4">
        <v>5</v>
      </c>
      <c r="N68" s="116">
        <f>IF($M$58="","",IF(SUMIFS(RAW_매출A!$J$2:$J$7000,RAW_매출A!$B$2:$B$7000,$M$58,RAW_매출A!$A$2:$A$7000,EDATE(EOMONTH($M$59,-1)+1,$M68))=0,"",SUMIFS(RAW_매출A!$J$2:$J$7000,RAW_매출A!$B$2:$B$7000,$M$58,RAW_매출A!$A$2:$A$7000,EDATE(EOMONTH($M$59,-1)+1,$M68))))</f>
        <v>3806250</v>
      </c>
      <c r="O68" s="109" cm="1">
        <f t="array" ref="O68">IF(OR($M$60&lt;&gt;"Y",$M$59=""),100,INDEX(요약_월별시즈널리티!$F$7:$F$18,MONTH(EDATE($M$59,$M68))))</f>
        <v>103.33184157392137</v>
      </c>
      <c r="P68" s="6">
        <f>IF($N68="","",N68/(O68/100))</f>
        <v>3683520.9186483831</v>
      </c>
      <c r="Q68" s="10" cm="1">
        <f t="array" ref="Q68">IF($M$57="평균",AVERAGE(INDEX($B$3:$D$48,$M68,0)),INDEX($B$3:$E$48,$M68,MATCH("그룹"&amp;$M$57&amp;"*",$B$2:$E$2,0)))</f>
        <v>95.408542075322302</v>
      </c>
      <c r="R68" s="6">
        <f>IF($N68="","",P68/Q68*100)</f>
        <v>3860787.3451628149</v>
      </c>
      <c r="S68" s="99" t="s">
        <v>685</v>
      </c>
      <c r="T68" s="92">
        <f>IF($M$59="","-",EDATE($M$59,$M68))</f>
        <v>45628</v>
      </c>
      <c r="AB68" s="4"/>
      <c r="AC68" s="4"/>
    </row>
    <row r="69" spans="1:30" x14ac:dyDescent="0.3">
      <c r="L69" t="s">
        <v>713</v>
      </c>
      <c r="M69" s="4">
        <v>6</v>
      </c>
      <c r="N69" s="116">
        <f>IF($M$58="","",IF(SUMIFS(RAW_매출A!$J$2:$J$7000,RAW_매출A!$B$2:$B$7000,$M$58,RAW_매출A!$A$2:$A$7000,EDATE(EOMONTH($M$59,-1)+1,$M69))=0,"",SUMIFS(RAW_매출A!$J$2:$J$7000,RAW_매출A!$B$2:$B$7000,$M$58,RAW_매출A!$A$2:$A$7000,EDATE(EOMONTH($M$59,-1)+1,$M69))))</f>
        <v>3604700</v>
      </c>
      <c r="O69" s="109" cm="1">
        <f t="array" ref="O69">IF(OR($M$60&lt;&gt;"Y",$M$59=""),100,INDEX(요약_월별시즈널리티!$F$7:$F$18,MONTH(EDATE($M$59,$M69))))</f>
        <v>91.030316684681807</v>
      </c>
      <c r="P69" s="6">
        <f>IF($N69="","",N69/(O69/100))</f>
        <v>3959889.552495189</v>
      </c>
      <c r="Q69" s="10" cm="1">
        <f t="array" ref="Q69">IF($M$57="평균",AVERAGE(INDEX($B$3:$D$48,$M69,0)),INDEX($B$3:$E$48,$M69,MATCH("그룹"&amp;$M$57&amp;"*",$B$2:$E$2,0)))</f>
        <v>98.790740358056425</v>
      </c>
      <c r="R69" s="6">
        <f>IF($N69="","",P69/Q69*100)</f>
        <v>4008361.0449147308</v>
      </c>
      <c r="S69" s="99" t="s">
        <v>685</v>
      </c>
      <c r="T69" s="92">
        <f>IF($M$59="","-",EDATE($M$59,$M69))</f>
        <v>45659</v>
      </c>
      <c r="AB69" s="4"/>
      <c r="AC69" s="4"/>
    </row>
    <row r="70" spans="1:30" x14ac:dyDescent="0.3">
      <c r="L70" t="s">
        <v>714</v>
      </c>
      <c r="M70" s="4">
        <v>7</v>
      </c>
      <c r="N70" s="116">
        <f>IF($M$58="","",IF(SUMIFS(RAW_매출A!$J$2:$J$7000,RAW_매출A!$B$2:$B$7000,$M$58,RAW_매출A!$A$2:$A$7000,EDATE(EOMONTH($M$59,-1)+1,$M70))=0,"",SUMIFS(RAW_매출A!$J$2:$J$7000,RAW_매출A!$B$2:$B$7000,$M$58,RAW_매출A!$A$2:$A$7000,EDATE(EOMONTH($M$59,-1)+1,$M70))))</f>
        <v>3400450</v>
      </c>
      <c r="O70" s="109" cm="1">
        <f t="array" ref="O70">IF(OR($M$60&lt;&gt;"Y",$M$59=""),100,INDEX(요약_월별시즈널리티!$F$7:$F$18,MONTH(EDATE($M$59,$M70))))</f>
        <v>84.287776489062807</v>
      </c>
      <c r="P70" s="6">
        <f>IF($N70="","",N70/(O70/100))</f>
        <v>4034333.496080826</v>
      </c>
      <c r="Q70" s="10" cm="1">
        <f t="array" ref="Q70">IF($M$57="평균",AVERAGE(INDEX($B$3:$D$48,$M70,0)),INDEX($B$3:$E$48,$M70,MATCH("그룹"&amp;$M$57&amp;"*",$B$2:$E$2,0)))</f>
        <v>102.94372236643545</v>
      </c>
      <c r="R70" s="6">
        <f>IF($N70="","",P70/Q70*100)</f>
        <v>3918969.902526286</v>
      </c>
      <c r="S70" s="99" t="s">
        <v>685</v>
      </c>
      <c r="T70" s="92">
        <f>IF($M$59="","-",EDATE($M$59,$M70))</f>
        <v>45690</v>
      </c>
      <c r="AB70" s="4"/>
      <c r="AC70" s="4"/>
    </row>
    <row r="71" spans="1:30" x14ac:dyDescent="0.3">
      <c r="L71" t="s">
        <v>715</v>
      </c>
      <c r="M71" s="4">
        <v>8</v>
      </c>
      <c r="N71" s="116">
        <f>IF($M$58="","",IF(SUMIFS(RAW_매출A!$J$2:$J$7000,RAW_매출A!$B$2:$B$7000,$M$58,RAW_매출A!$A$2:$A$7000,EDATE(EOMONTH($M$59,-1)+1,$M71))=0,"",SUMIFS(RAW_매출A!$J$2:$J$7000,RAW_매출A!$B$2:$B$7000,$M$58,RAW_매출A!$A$2:$A$7000,EDATE(EOMONTH($M$59,-1)+1,$M71))))</f>
        <v>4334750</v>
      </c>
      <c r="O71" s="109" cm="1">
        <f t="array" ref="O71">IF(OR($M$60&lt;&gt;"Y",$M$59=""),100,INDEX(요약_월별시즈널리티!$F$7:$F$18,MONTH(EDATE($M$59,$M71))))</f>
        <v>97.17160058404427</v>
      </c>
      <c r="P71" s="6">
        <f>IF($N71="","",N71/(O71/100))</f>
        <v>4460922.711930478</v>
      </c>
      <c r="Q71" s="10" cm="1">
        <f t="array" ref="Q71">IF($M$57="평균",AVERAGE(INDEX($B$3:$D$48,$M71,0)),INDEX($B$3:$E$48,$M71,MATCH("그룹"&amp;$M$57&amp;"*",$B$2:$E$2,0)))</f>
        <v>104.5740119513968</v>
      </c>
      <c r="R71" s="6">
        <f>IF($N71="","",P71/Q71*100)</f>
        <v>4265804.3128380645</v>
      </c>
      <c r="S71" s="99" t="s">
        <v>685</v>
      </c>
      <c r="T71" s="92">
        <f>IF($M$59="","-",EDATE($M$59,$M71))</f>
        <v>45718</v>
      </c>
      <c r="AB71" s="4"/>
      <c r="AC71" s="4"/>
    </row>
    <row r="72" spans="1:30" x14ac:dyDescent="0.3">
      <c r="L72" t="s">
        <v>716</v>
      </c>
      <c r="M72" s="4">
        <v>9</v>
      </c>
      <c r="N72" s="116">
        <f>IF($M$58="","",IF(SUMIFS(RAW_매출A!$J$2:$J$7000,RAW_매출A!$B$2:$B$7000,$M$58,RAW_매출A!$A$2:$A$7000,EDATE(EOMONTH($M$59,-1)+1,$M72))=0,"",SUMIFS(RAW_매출A!$J$2:$J$7000,RAW_매출A!$B$2:$B$7000,$M$58,RAW_매출A!$A$2:$A$7000,EDATE(EOMONTH($M$59,-1)+1,$M72))))</f>
        <v>4359050</v>
      </c>
      <c r="O72" s="109" cm="1">
        <f t="array" ref="O72">IF(OR($M$60&lt;&gt;"Y",$M$59=""),100,INDEX(요약_월별시즈널리티!$F$7:$F$18,MONTH(EDATE($M$59,$M72))))</f>
        <v>96.499914908438853</v>
      </c>
      <c r="P72" s="6">
        <f>IF($N72="","",N72/(O72/100))</f>
        <v>4517154.2421938488</v>
      </c>
      <c r="Q72" s="10" cm="1">
        <f t="array" ref="Q72">IF($M$57="평균",AVERAGE(INDEX($B$3:$D$48,$M72,0)),INDEX($B$3:$E$48,$M72,MATCH("그룹"&amp;$M$57&amp;"*",$B$2:$E$2,0)))</f>
        <v>106.8060166324136</v>
      </c>
      <c r="R72" s="6">
        <f>IF($N72="","",P72/Q72*100)</f>
        <v>4229306.9104338996</v>
      </c>
      <c r="S72" s="99" t="s">
        <v>685</v>
      </c>
      <c r="T72" s="92">
        <f>IF($M$59="","-",EDATE($M$59,$M72))</f>
        <v>45749</v>
      </c>
      <c r="AB72" s="4"/>
      <c r="AC72" s="4"/>
    </row>
    <row r="73" spans="1:30" x14ac:dyDescent="0.3">
      <c r="L73" t="s">
        <v>717</v>
      </c>
      <c r="M73" s="4">
        <v>10</v>
      </c>
      <c r="N73" s="116">
        <f>IF($M$58="","",IF(SUMIFS(RAW_매출A!$J$2:$J$7000,RAW_매출A!$B$2:$B$7000,$M$58,RAW_매출A!$A$2:$A$7000,EDATE(EOMONTH($M$59,-1)+1,$M73))=0,"",SUMIFS(RAW_매출A!$J$2:$J$7000,RAW_매출A!$B$2:$B$7000,$M$58,RAW_매출A!$A$2:$A$7000,EDATE(EOMONTH($M$59,-1)+1,$M73))))</f>
        <v>4741550</v>
      </c>
      <c r="O73" s="109" cm="1">
        <f t="array" ref="O73">IF(OR($M$60&lt;&gt;"Y",$M$59=""),100,INDEX(요약_월별시즈널리티!$F$7:$F$18,MONTH(EDATE($M$59,$M73))))</f>
        <v>105.36696241365125</v>
      </c>
      <c r="P73" s="6">
        <f>IF($N73="","",N73/(O73/100))</f>
        <v>4500034.8224764699</v>
      </c>
      <c r="Q73" s="10" cm="1">
        <f t="array" ref="Q73">IF($M$57="평균",AVERAGE(INDEX($B$3:$D$48,$M73,0)),INDEX($B$3:$E$48,$M73,MATCH("그룹"&amp;$M$57&amp;"*",$B$2:$E$2,0)))</f>
        <v>109.29877153199594</v>
      </c>
      <c r="R73" s="6">
        <f>IF($N73="","",P73/Q73*100)</f>
        <v>4117187.0089675589</v>
      </c>
      <c r="S73" s="99" t="s">
        <v>685</v>
      </c>
      <c r="T73" s="92">
        <f>IF($M$59="","-",EDATE($M$59,$M73))</f>
        <v>45779</v>
      </c>
      <c r="AB73" s="4"/>
      <c r="AC73" s="4"/>
    </row>
    <row r="74" spans="1:30" x14ac:dyDescent="0.3">
      <c r="L74" t="s">
        <v>718</v>
      </c>
      <c r="M74" s="4">
        <v>11</v>
      </c>
      <c r="N74" s="116">
        <f>IF($M$58="","",IF(SUMIFS(RAW_매출A!$J$2:$J$7000,RAW_매출A!$B$2:$B$7000,$M$58,RAW_매출A!$A$2:$A$7000,EDATE(EOMONTH($M$59,-1)+1,$M74))=0,"",SUMIFS(RAW_매출A!$J$2:$J$7000,RAW_매출A!$B$2:$B$7000,$M$58,RAW_매출A!$A$2:$A$7000,EDATE(EOMONTH($M$59,-1)+1,$M74))))</f>
        <v>5646500</v>
      </c>
      <c r="O74" s="109" cm="1">
        <f t="array" ref="O74">IF(OR($M$60&lt;&gt;"Y",$M$59=""),100,INDEX(요약_월별시즈널리티!$F$7:$F$18,MONTH(EDATE($M$59,$M74))))</f>
        <v>102.78468761332418</v>
      </c>
      <c r="P74" s="6">
        <f>IF($N74="","",N74/(O74/100))</f>
        <v>5493522.5577978343</v>
      </c>
      <c r="Q74" s="10" cm="1">
        <f t="array" ref="Q74">IF($M$57="평균",AVERAGE(INDEX($B$3:$D$48,$M74,0)),INDEX($B$3:$E$48,$M74,MATCH("그룹"&amp;$M$57&amp;"*",$B$2:$E$2,0)))</f>
        <v>111.43153382117505</v>
      </c>
      <c r="R74" s="6">
        <f>IF($N74="","",P74/Q74*100)</f>
        <v>4929953.2811006811</v>
      </c>
      <c r="S74" s="99" t="s">
        <v>685</v>
      </c>
      <c r="T74" s="92">
        <f>IF($M$59="","-",EDATE($M$59,$M74))</f>
        <v>45810</v>
      </c>
      <c r="Z74" s="4"/>
      <c r="AA74" s="4"/>
      <c r="AB74" s="4"/>
      <c r="AC74" s="4"/>
      <c r="AD74" s="4"/>
    </row>
    <row r="75" spans="1:30" ht="13.8" thickBot="1" x14ac:dyDescent="0.35">
      <c r="L75" t="s">
        <v>719</v>
      </c>
      <c r="M75" s="4">
        <v>12</v>
      </c>
      <c r="N75" s="117">
        <f>IF($M$58="","",IF(SUMIFS(RAW_매출A!$J$2:$J$7000,RAW_매출A!$B$2:$B$7000,$M$58,RAW_매출A!$A$2:$A$7000,EDATE(EOMONTH($M$59,-1)+1,$M75))=0,"",SUMIFS(RAW_매출A!$J$2:$J$7000,RAW_매출A!$B$2:$B$7000,$M$58,RAW_매출A!$A$2:$A$7000,EDATE(EOMONTH($M$59,-1)+1,$M75))))</f>
        <v>4833600</v>
      </c>
      <c r="O75" s="110" cm="1">
        <f t="array" ref="O75">IF(OR($M$60&lt;&gt;"Y",$M$59=""),100,INDEX(요약_월별시즈널리티!$F$7:$F$18,MONTH(EDATE($M$59,$M75))))</f>
        <v>104.67864933203967</v>
      </c>
      <c r="P75" s="6">
        <f>IF($N75="","",N75/(O75/100))</f>
        <v>4617560.5348783853</v>
      </c>
      <c r="Q75" s="10" cm="1">
        <f t="array" ref="Q75">IF($M$57="평균",AVERAGE(INDEX($B$3:$D$48,$M75,0)),INDEX($B$3:$E$48,$M75,MATCH("그룹"&amp;$M$57&amp;"*",$B$2:$E$2,0)))</f>
        <v>113.5890584004693</v>
      </c>
      <c r="R75" s="6">
        <f>IF($N75="","",P75/Q75*100)</f>
        <v>4065145.5341752423</v>
      </c>
      <c r="S75" s="99" t="s">
        <v>685</v>
      </c>
      <c r="T75" s="92">
        <f>IF($M$59="","-",EDATE($M$59,$M75))</f>
        <v>45840</v>
      </c>
    </row>
    <row r="77" spans="1:30" x14ac:dyDescent="0.3">
      <c r="L77" s="21" t="s">
        <v>720</v>
      </c>
      <c r="M77" s="79" t="s">
        <v>721</v>
      </c>
      <c r="N77" s="79" t="s">
        <v>722</v>
      </c>
      <c r="O77" s="79" t="s">
        <v>723</v>
      </c>
    </row>
    <row r="78" spans="1:30" x14ac:dyDescent="0.3">
      <c r="L78" t="s">
        <v>724</v>
      </c>
      <c r="M78" s="4">
        <v>1</v>
      </c>
      <c r="N78" s="98">
        <f>IFERROR(AVERAGEIFS($R$64:$R$75,$S$64:$S$75,"Y",$M$64:$M$75,"&gt;="&amp;$M78),"-")</f>
        <v>4027959.4156901967</v>
      </c>
      <c r="O78" s="100">
        <f>COUNTIFS($S$64:$S$75,"Y",$R$64:$R$75,"&gt;0",$M$64:$M$75,"&gt;="&amp;$M78)</f>
        <v>12</v>
      </c>
    </row>
    <row r="79" spans="1:30" x14ac:dyDescent="0.3">
      <c r="L79" t="s">
        <v>725</v>
      </c>
      <c r="M79" s="4">
        <v>2</v>
      </c>
      <c r="N79" s="98">
        <f>IFERROR(AVERAGEIFS($R$64:$R$75,$S$64:$S$75,"Y",$M$64:$M$75,"&gt;="&amp;$M79),"-")</f>
        <v>4046546.2140608113</v>
      </c>
      <c r="O79" s="100">
        <f>COUNTIFS($S$64:$S$75,"Y",$R$64:$R$75,"&gt;0",$M$64:$M$75,"&gt;="&amp;$M79)</f>
        <v>11</v>
      </c>
    </row>
    <row r="80" spans="1:30" x14ac:dyDescent="0.3">
      <c r="L80" t="s">
        <v>726</v>
      </c>
      <c r="M80" s="4">
        <v>3</v>
      </c>
      <c r="N80" s="98">
        <f>IFERROR(AVERAGEIFS($R$64:$R$75,$S$64:$S$75,"Y",$M$64:$M$75,"&gt;="&amp;$M80),"-")</f>
        <v>4065894.3483748501</v>
      </c>
      <c r="O80" s="100">
        <f>COUNTIFS($S$64:$S$75,"Y",$R$64:$R$75,"&gt;0",$M$64:$M$75,"&gt;="&amp;$M80)</f>
        <v>10</v>
      </c>
    </row>
    <row r="81" spans="12:25" x14ac:dyDescent="0.3">
      <c r="L81" t="s">
        <v>727</v>
      </c>
      <c r="N81" s="101">
        <f>IF($M$57="평균",AVERAGE($M$32:$M$34),INDEX($M$32:$M$35,MATCH("그룹"&amp;$M$57&amp;"*",$L$32:$L$35,0)))</f>
        <v>1.1126352859465074</v>
      </c>
    </row>
    <row r="82" spans="12:25" x14ac:dyDescent="0.3">
      <c r="L82" t="s">
        <v>728</v>
      </c>
      <c r="N82" s="87">
        <f>IF($M$57="평균",AVERAGE($N$32:$N$34),INDEX($N$32:$N$35,MATCH("그룹"&amp;$M$57&amp;"*",$L$32:$L$35,0)))</f>
        <v>97.90558452195323</v>
      </c>
    </row>
    <row r="83" spans="12:25" x14ac:dyDescent="0.3">
      <c r="N83" s="87"/>
    </row>
    <row r="85" spans="12:25" x14ac:dyDescent="0.3">
      <c r="L85" s="21" t="s">
        <v>729</v>
      </c>
    </row>
    <row r="86" spans="12:25" x14ac:dyDescent="0.3">
      <c r="L86" s="95" t="s">
        <v>187</v>
      </c>
      <c r="M86" s="95" t="s">
        <v>730</v>
      </c>
      <c r="N86" s="95" t="s">
        <v>731</v>
      </c>
      <c r="O86" s="95" t="s">
        <v>732</v>
      </c>
      <c r="P86" s="95" t="s">
        <v>733</v>
      </c>
      <c r="Q86" s="95" t="s">
        <v>734</v>
      </c>
      <c r="R86" s="111" t="s">
        <v>735</v>
      </c>
      <c r="S86" s="111" t="s">
        <v>696</v>
      </c>
      <c r="T86" s="111" t="s">
        <v>691</v>
      </c>
      <c r="U86" s="97" t="s">
        <v>736</v>
      </c>
      <c r="V86" s="97" t="s">
        <v>737</v>
      </c>
      <c r="W86" s="97" t="s">
        <v>738</v>
      </c>
      <c r="X86" s="97" t="s">
        <v>739</v>
      </c>
      <c r="Y86" s="96" t="s">
        <v>667</v>
      </c>
    </row>
    <row r="87" spans="12:25" x14ac:dyDescent="0.3">
      <c r="L87" s="4">
        <v>1</v>
      </c>
      <c r="M87" s="10" cm="1">
        <f t="array" ref="M87">IF($L87&gt;36,$N$82+$N$81*$L87,IF($M$57="평균",AVERAGE(INDEX($B$3:$D$48,$L87,0)),INDEX($B$3:$E$48,$L87,MATCH("그룹"&amp;$M$57&amp;"*",$B$2:$E$2,0))))</f>
        <v>70.503561124659129</v>
      </c>
      <c r="N87" s="4" t="str">
        <f>IF($L87&lt;=36,"실제 곡선값","회귀 외삽 (절편+기울기×m)")</f>
        <v>실제 곡선값</v>
      </c>
      <c r="O87" s="6">
        <f>$N$78*$M87/100</f>
        <v>2839854.8287176006</v>
      </c>
      <c r="P87" s="91">
        <f>$N$79*$M87/100</f>
        <v>2852959.1834679437</v>
      </c>
      <c r="Q87" s="90">
        <f>$N$80*$M87/100</f>
        <v>2866600.3071705233</v>
      </c>
      <c r="R87" s="90" cm="1">
        <f t="array" ref="R87">IF($L87&gt;12,"",IF(INDEX($N$64:$N$75,$L87)="","",INDEX($N$64:$N$75,$L87)))</f>
        <v>2750840</v>
      </c>
      <c r="S87" s="92">
        <f>IF($M$59="","-",EDATE($M$59,$L87))</f>
        <v>45506</v>
      </c>
      <c r="T87" s="10" cm="1">
        <f t="array" ref="T87">IF(OR($M$60&lt;&gt;"Y",$M$59=""),100,INDEX(요약_월별시즈널리티!$F$7:$F$18,MONTH(EDATE($M$59,$L87))))</f>
        <v>102.0452176382724</v>
      </c>
      <c r="U87" s="6">
        <f>O87*$T87/100</f>
        <v>2897936.0405758638</v>
      </c>
      <c r="V87" s="6">
        <f>P87*$T87/100</f>
        <v>2911308.4079009425</v>
      </c>
      <c r="W87" s="91">
        <f>Q87*$T87/100</f>
        <v>2925228.5222715456</v>
      </c>
      <c r="X87" s="118">
        <f>IF($M$58="","",IF(SUMIFS(RAW_매출A!$J$2:$J$7000,RAW_매출A!$B$2:$B$7000,$M$58,RAW_매출A!$A$2:$A$7000,EDATE(EOMONTH($M$59,-1)+1,$L87))=0,"",SUMIFS(RAW_매출A!$J$2:$J$7000,RAW_매출A!$B$2:$B$7000,$M$58,RAW_매출A!$A$2:$A$7000,EDATE(EOMONTH($M$59,-1)+1,$L87))))</f>
        <v>2750840</v>
      </c>
      <c r="Y87" s="6">
        <f>IF(X87&lt;&gt;"",X87-W87,"")</f>
        <v>-174388.5222715456</v>
      </c>
    </row>
    <row r="88" spans="12:25" x14ac:dyDescent="0.3">
      <c r="L88" s="4">
        <f>L87+1</f>
        <v>2</v>
      </c>
      <c r="M88" s="10" cm="1">
        <f t="array" ref="M88">IF($L88&gt;36,$N$82+$N$81*$L88,IF($M$57="평균",AVERAGE(INDEX($B$3:$D$48,$L88,0)),INDEX($B$3:$E$48,$L88,MATCH("그룹"&amp;$M$57&amp;"*",$B$2:$E$2,0))))</f>
        <v>79.624627644783502</v>
      </c>
      <c r="N88" s="4" t="str">
        <f>IF($L88&lt;=36,"실제 곡선값","회귀 외삽 (절편+기울기×m)")</f>
        <v>실제 곡선값</v>
      </c>
      <c r="O88" s="6">
        <f>$N$78*$M88/100</f>
        <v>3207247.6864263164</v>
      </c>
      <c r="P88" s="91">
        <f>$N$79*$M88/100</f>
        <v>3222047.3554200046</v>
      </c>
      <c r="Q88" s="90">
        <f>$N$80*$M88/100</f>
        <v>3237453.2353237704</v>
      </c>
      <c r="R88" s="90" cm="1">
        <f t="array" ref="R88">IF($L88&gt;12,"",IF(INDEX($N$64:$N$75,$L88)="","",INDEX($N$64:$N$75,$L88)))</f>
        <v>3071780</v>
      </c>
      <c r="S88" s="92">
        <f>IF($M$59="","-",EDATE($M$59,$L88))</f>
        <v>45537</v>
      </c>
      <c r="T88" s="10" cm="1">
        <f t="array" ref="T88">IF(OR($M$60&lt;&gt;"Y",$M$59=""),100,INDEX(요약_월별시즈널리티!$F$7:$F$18,MONTH(EDATE($M$59,$L88))))</f>
        <v>100.12358076140046</v>
      </c>
      <c r="U88" s="6">
        <f>O88*$T88/100</f>
        <v>3211211.2275372003</v>
      </c>
      <c r="V88" s="6">
        <f>P88*$T88/100</f>
        <v>3226029.1860745163</v>
      </c>
      <c r="W88" s="91">
        <f>Q88*$T88/100</f>
        <v>3241454.1046819673</v>
      </c>
      <c r="X88" s="118">
        <f>IF($M$58="","",IF(SUMIFS(RAW_매출A!$J$2:$J$7000,RAW_매출A!$B$2:$B$7000,$M$58,RAW_매출A!$A$2:$A$7000,EDATE(EOMONTH($M$59,-1)+1,$L88))=0,"",SUMIFS(RAW_매출A!$J$2:$J$7000,RAW_매출A!$B$2:$B$7000,$M$58,RAW_매출A!$A$2:$A$7000,EDATE(EOMONTH($M$59,-1)+1,$L88))))</f>
        <v>3071780</v>
      </c>
      <c r="Y88" s="6">
        <f>IF(X88&lt;&gt;"",X88-W88,"")</f>
        <v>-169674.10468196729</v>
      </c>
    </row>
    <row r="89" spans="12:25" x14ac:dyDescent="0.3">
      <c r="L89" s="4">
        <f>L88+1</f>
        <v>3</v>
      </c>
      <c r="M89" s="10" cm="1">
        <f t="array" ref="M89">IF($L89&gt;36,$N$82+$N$81*$L89,IF($M$57="평균",AVERAGE(INDEX($B$3:$D$48,$L89,0)),INDEX($B$3:$E$48,$L89,MATCH("그룹"&amp;$M$57&amp;"*",$B$2:$E$2,0))))</f>
        <v>89.180081380917372</v>
      </c>
      <c r="N89" s="4" t="str">
        <f>IF($L89&lt;=36,"실제 곡선값","회귀 외삽 (절편+기울기×m)")</f>
        <v>실제 곡선값</v>
      </c>
      <c r="O89" s="6">
        <f>$N$78*$M89/100</f>
        <v>3592137.4849028415</v>
      </c>
      <c r="P89" s="91">
        <f>$N$79*$M89/100</f>
        <v>3608713.2068158626</v>
      </c>
      <c r="Q89" s="90">
        <f>$N$80*$M89/100</f>
        <v>3625967.8887428115</v>
      </c>
      <c r="R89" s="90" cm="1">
        <f t="array" ref="R89">IF($L89&gt;12,"",IF(INDEX($N$64:$N$75,$L89)="","",INDEX($N$64:$N$75,$L89)))</f>
        <v>3668450</v>
      </c>
      <c r="S89" s="92">
        <f>IF($M$59="","-",EDATE($M$59,$L89))</f>
        <v>45567</v>
      </c>
      <c r="T89" s="10" cm="1">
        <f t="array" ref="T89">IF(OR($M$60&lt;&gt;"Y",$M$59=""),100,INDEX(요약_월별시즈널리티!$F$7:$F$18,MONTH(EDATE($M$59,$L89))))</f>
        <v>115.59456344220527</v>
      </c>
      <c r="U89" s="6">
        <f>O89*$T89/100</f>
        <v>4152315.6439172518</v>
      </c>
      <c r="V89" s="6">
        <f>P89*$T89/100</f>
        <v>4171476.2773000025</v>
      </c>
      <c r="W89" s="91">
        <f>Q89*$T89/100</f>
        <v>4191421.7515468001</v>
      </c>
      <c r="X89" s="118">
        <f>IF($M$58="","",IF(SUMIFS(RAW_매출A!$J$2:$J$7000,RAW_매출A!$B$2:$B$7000,$M$58,RAW_매출A!$A$2:$A$7000,EDATE(EOMONTH($M$59,-1)+1,$L89))=0,"",SUMIFS(RAW_매출A!$J$2:$J$7000,RAW_매출A!$B$2:$B$7000,$M$58,RAW_매출A!$A$2:$A$7000,EDATE(EOMONTH($M$59,-1)+1,$L89))))</f>
        <v>3668450</v>
      </c>
      <c r="Y89" s="6">
        <f>IF(X89&lt;&gt;"",X89-W89,"")</f>
        <v>-522971.75154680014</v>
      </c>
    </row>
    <row r="90" spans="12:25" x14ac:dyDescent="0.3">
      <c r="L90" s="4">
        <f>L89+1</f>
        <v>4</v>
      </c>
      <c r="M90" s="10" cm="1">
        <f t="array" ref="M90">IF($L90&gt;36,$N$82+$N$81*$L90,IF($M$57="평균",AVERAGE(INDEX($B$3:$D$48,$L90,0)),INDEX($B$3:$E$48,$L90,MATCH("그룹"&amp;$M$57&amp;"*",$B$2:$E$2,0))))</f>
        <v>91.785361258290507</v>
      </c>
      <c r="N90" s="4" t="str">
        <f>IF($L90&lt;=36,"실제 곡선값","회귀 외삽 (절편+기울기×m)")</f>
        <v>실제 곡선값</v>
      </c>
      <c r="O90" s="6">
        <f>$N$78*$M90/100</f>
        <v>3697077.1010285746</v>
      </c>
      <c r="P90" s="91">
        <f>$N$79*$M90/100</f>
        <v>3714137.0610593935</v>
      </c>
      <c r="Q90" s="90">
        <f>$N$80*$M90/100</f>
        <v>3731895.8160362733</v>
      </c>
      <c r="R90" s="90" cm="1">
        <f t="array" ref="R90">IF($L90&gt;12,"",IF(INDEX($N$64:$N$75,$L90)="","",INDEX($N$64:$N$75,$L90)))</f>
        <v>3540350</v>
      </c>
      <c r="S90" s="92">
        <f>IF($M$59="","-",EDATE($M$59,$L90))</f>
        <v>45598</v>
      </c>
      <c r="T90" s="10" cm="1">
        <f t="array" ref="T90">IF(OR($M$60&lt;&gt;"Y",$M$59=""),100,INDEX(요약_월별시즈널리티!$F$7:$F$18,MONTH(EDATE($M$59,$L90))))</f>
        <v>104.11251530615402</v>
      </c>
      <c r="U90" s="6">
        <f>O90*$T90/100</f>
        <v>3849119.9626886905</v>
      </c>
      <c r="V90" s="6">
        <f>P90*$T90/100</f>
        <v>3866881.5161870001</v>
      </c>
      <c r="W90" s="91">
        <f>Q90*$T90/100</f>
        <v>3885370.6026804866</v>
      </c>
      <c r="X90" s="118">
        <f>IF($M$58="","",IF(SUMIFS(RAW_매출A!$J$2:$J$7000,RAW_매출A!$B$2:$B$7000,$M$58,RAW_매출A!$A$2:$A$7000,EDATE(EOMONTH($M$59,-1)+1,$L90))=0,"",SUMIFS(RAW_매출A!$J$2:$J$7000,RAW_매출A!$B$2:$B$7000,$M$58,RAW_매출A!$A$2:$A$7000,EDATE(EOMONTH($M$59,-1)+1,$L90))))</f>
        <v>3540350</v>
      </c>
      <c r="Y90" s="6">
        <f>IF(X90&lt;&gt;"",X90-W90,"")</f>
        <v>-345020.60268048663</v>
      </c>
    </row>
    <row r="91" spans="12:25" x14ac:dyDescent="0.3">
      <c r="L91" s="4">
        <f>L90+1</f>
        <v>5</v>
      </c>
      <c r="M91" s="10" cm="1">
        <f t="array" ref="M91">IF($L91&gt;36,$N$82+$N$81*$L91,IF($M$57="평균",AVERAGE(INDEX($B$3:$D$48,$L91,0)),INDEX($B$3:$E$48,$L91,MATCH("그룹"&amp;$M$57&amp;"*",$B$2:$E$2,0))))</f>
        <v>95.408542075322302</v>
      </c>
      <c r="N91" s="4" t="str">
        <f>IF($L91&lt;=36,"실제 곡선값","회귀 외삽 (절편+기울기×m)")</f>
        <v>실제 곡선값</v>
      </c>
      <c r="O91" s="6">
        <f>$N$78*$M91/100</f>
        <v>3843017.3538956875</v>
      </c>
      <c r="P91" s="91">
        <f>$N$79*$M91/100</f>
        <v>3860750.7472395706</v>
      </c>
      <c r="Q91" s="90">
        <f>$N$80*$M91/100</f>
        <v>3879210.5201073708</v>
      </c>
      <c r="R91" s="90" cm="1">
        <f t="array" ref="R91">IF($L91&gt;12,"",IF(INDEX($N$64:$N$75,$L91)="","",INDEX($N$64:$N$75,$L91)))</f>
        <v>3806250</v>
      </c>
      <c r="S91" s="92">
        <f>IF($M$59="","-",EDATE($M$59,$L91))</f>
        <v>45628</v>
      </c>
      <c r="T91" s="10" cm="1">
        <f t="array" ref="T91">IF(OR($M$60&lt;&gt;"Y",$M$59=""),100,INDEX(요약_월별시즈널리티!$F$7:$F$18,MONTH(EDATE($M$59,$L91))))</f>
        <v>103.33184157392137</v>
      </c>
      <c r="U91" s="6">
        <f>O91*$T91/100</f>
        <v>3971060.6037857966</v>
      </c>
      <c r="V91" s="6">
        <f>P91*$T91/100</f>
        <v>3989384.8457015781</v>
      </c>
      <c r="W91" s="91">
        <f>Q91*$T91/100</f>
        <v>4008459.6689562392</v>
      </c>
      <c r="X91" s="118">
        <f>IF($M$58="","",IF(SUMIFS(RAW_매출A!$J$2:$J$7000,RAW_매출A!$B$2:$B$7000,$M$58,RAW_매출A!$A$2:$A$7000,EDATE(EOMONTH($M$59,-1)+1,$L91))=0,"",SUMIFS(RAW_매출A!$J$2:$J$7000,RAW_매출A!$B$2:$B$7000,$M$58,RAW_매출A!$A$2:$A$7000,EDATE(EOMONTH($M$59,-1)+1,$L91))))</f>
        <v>3806250</v>
      </c>
      <c r="Y91" s="6">
        <f>IF(X91&lt;&gt;"",X91-W91,"")</f>
        <v>-202209.66895623924</v>
      </c>
    </row>
    <row r="92" spans="12:25" x14ac:dyDescent="0.3">
      <c r="L92" s="4">
        <f>L91+1</f>
        <v>6</v>
      </c>
      <c r="M92" s="10" cm="1">
        <f t="array" ref="M92">IF($L92&gt;36,$N$82+$N$81*$L92,IF($M$57="평균",AVERAGE(INDEX($B$3:$D$48,$L92,0)),INDEX($B$3:$E$48,$L92,MATCH("그룹"&amp;$M$57&amp;"*",$B$2:$E$2,0))))</f>
        <v>98.790740358056425</v>
      </c>
      <c r="N92" s="4" t="str">
        <f>IF($L92&lt;=36,"실제 곡선값","회귀 외삽 (절편+기울기×m)")</f>
        <v>실제 곡선값</v>
      </c>
      <c r="O92" s="6">
        <f>$N$78*$M92/100</f>
        <v>3979250.9280823888</v>
      </c>
      <c r="P92" s="91">
        <f>$N$79*$M92/100</f>
        <v>3997612.9638015782</v>
      </c>
      <c r="Q92" s="90">
        <f>$N$80*$M92/100</f>
        <v>4016727.1289358884</v>
      </c>
      <c r="R92" s="90" cm="1">
        <f t="array" ref="R92">IF($L92&gt;12,"",IF(INDEX($N$64:$N$75,$L92)="","",INDEX($N$64:$N$75,$L92)))</f>
        <v>3604700</v>
      </c>
      <c r="S92" s="92">
        <f>IF($M$59="","-",EDATE($M$59,$L92))</f>
        <v>45659</v>
      </c>
      <c r="T92" s="10" cm="1">
        <f t="array" ref="T92">IF(OR($M$60&lt;&gt;"Y",$M$59=""),100,INDEX(요약_월별시즈널리티!$F$7:$F$18,MONTH(EDATE($M$59,$L92))))</f>
        <v>91.030316684681807</v>
      </c>
      <c r="U92" s="6">
        <f>O92*$T92/100</f>
        <v>3622324.7215115386</v>
      </c>
      <c r="V92" s="6">
        <f>P92*$T92/100</f>
        <v>3639039.7407764709</v>
      </c>
      <c r="W92" s="91">
        <f>Q92*$T92/100</f>
        <v>3656439.4258298664</v>
      </c>
      <c r="X92" s="118">
        <f>IF($M$58="","",IF(SUMIFS(RAW_매출A!$J$2:$J$7000,RAW_매출A!$B$2:$B$7000,$M$58,RAW_매출A!$A$2:$A$7000,EDATE(EOMONTH($M$59,-1)+1,$L92))=0,"",SUMIFS(RAW_매출A!$J$2:$J$7000,RAW_매출A!$B$2:$B$7000,$M$58,RAW_매출A!$A$2:$A$7000,EDATE(EOMONTH($M$59,-1)+1,$L92))))</f>
        <v>3604700</v>
      </c>
      <c r="Y92" s="6">
        <f>IF(X92&lt;&gt;"",X92-W92,"")</f>
        <v>-51739.425829866435</v>
      </c>
    </row>
    <row r="93" spans="12:25" x14ac:dyDescent="0.3">
      <c r="L93" s="4">
        <f>L92+1</f>
        <v>7</v>
      </c>
      <c r="M93" s="10" cm="1">
        <f t="array" ref="M93">IF($L93&gt;36,$N$82+$N$81*$L93,IF($M$57="평균",AVERAGE(INDEX($B$3:$D$48,$L93,0)),INDEX($B$3:$E$48,$L93,MATCH("그룹"&amp;$M$57&amp;"*",$B$2:$E$2,0))))</f>
        <v>102.94372236643545</v>
      </c>
      <c r="N93" s="4" t="str">
        <f>IF($L93&lt;=36,"실제 곡선값","회귀 외삽 (절편+기울기×m)")</f>
        <v>실제 곡선값</v>
      </c>
      <c r="O93" s="6">
        <f>$N$78*$M93/100</f>
        <v>4146531.357920812</v>
      </c>
      <c r="P93" s="91">
        <f>$N$79*$M93/100</f>
        <v>4165665.3000322664</v>
      </c>
      <c r="Q93" s="90">
        <f>$N$80*$M93/100</f>
        <v>4185582.9897035956</v>
      </c>
      <c r="R93" s="90" cm="1">
        <f t="array" ref="R93">IF($L93&gt;12,"",IF(INDEX($N$64:$N$75,$L93)="","",INDEX($N$64:$N$75,$L93)))</f>
        <v>3400450</v>
      </c>
      <c r="S93" s="92">
        <f>IF($M$59="","-",EDATE($M$59,$L93))</f>
        <v>45690</v>
      </c>
      <c r="T93" s="10" cm="1">
        <f t="array" ref="T93">IF(OR($M$60&lt;&gt;"Y",$M$59=""),100,INDEX(요약_월별시즈널리티!$F$7:$F$18,MONTH(EDATE($M$59,$L93))))</f>
        <v>84.287776489062807</v>
      </c>
      <c r="U93" s="6">
        <f>O93*$T93/100</f>
        <v>3495019.0830131946</v>
      </c>
      <c r="V93" s="6">
        <f>P93*$T93/100</f>
        <v>3511146.6573736439</v>
      </c>
      <c r="W93" s="91">
        <f>Q93*$T93/100</f>
        <v>3527934.8351255995</v>
      </c>
      <c r="X93" s="118">
        <f>IF($M$58="","",IF(SUMIFS(RAW_매출A!$J$2:$J$7000,RAW_매출A!$B$2:$B$7000,$M$58,RAW_매출A!$A$2:$A$7000,EDATE(EOMONTH($M$59,-1)+1,$L93))=0,"",SUMIFS(RAW_매출A!$J$2:$J$7000,RAW_매출A!$B$2:$B$7000,$M$58,RAW_매출A!$A$2:$A$7000,EDATE(EOMONTH($M$59,-1)+1,$L93))))</f>
        <v>3400450</v>
      </c>
      <c r="Y93" s="6">
        <f>IF(X93&lt;&gt;"",X93-W93,"")</f>
        <v>-127484.83512559952</v>
      </c>
    </row>
    <row r="94" spans="12:25" x14ac:dyDescent="0.3">
      <c r="L94" s="4">
        <f>L93+1</f>
        <v>8</v>
      </c>
      <c r="M94" s="10" cm="1">
        <f t="array" ref="M94">IF($L94&gt;36,$N$82+$N$81*$L94,IF($M$57="평균",AVERAGE(INDEX($B$3:$D$48,$L94,0)),INDEX($B$3:$E$48,$L94,MATCH("그룹"&amp;$M$57&amp;"*",$B$2:$E$2,0))))</f>
        <v>104.5740119513968</v>
      </c>
      <c r="N94" s="4" t="str">
        <f>IF($L94&lt;=36,"실제 곡선값","회귀 외삽 (절편+기울기×m)")</f>
        <v>실제 곡선값</v>
      </c>
      <c r="O94" s="6">
        <f>$N$78*$M94/100</f>
        <v>4212198.7607612787</v>
      </c>
      <c r="P94" s="91">
        <f>$N$79*$M94/100</f>
        <v>4231635.7215107474</v>
      </c>
      <c r="Q94" s="90">
        <f>$N$80*$M94/100</f>
        <v>4251868.8418006822</v>
      </c>
      <c r="R94" s="90" cm="1">
        <f t="array" ref="R94">IF($L94&gt;12,"",IF(INDEX($N$64:$N$75,$L94)="","",INDEX($N$64:$N$75,$L94)))</f>
        <v>4334750</v>
      </c>
      <c r="S94" s="92">
        <f>IF($M$59="","-",EDATE($M$59,$L94))</f>
        <v>45718</v>
      </c>
      <c r="T94" s="10" cm="1">
        <f t="array" ref="T94">IF(OR($M$60&lt;&gt;"Y",$M$59=""),100,INDEX(요약_월별시즈널리티!$F$7:$F$18,MONTH(EDATE($M$59,$L94))))</f>
        <v>97.17160058404427</v>
      </c>
      <c r="U94" s="6">
        <f>O94*$T94/100</f>
        <v>4093060.9556130124</v>
      </c>
      <c r="V94" s="6">
        <f>P94*$T94/100</f>
        <v>4111948.1614781637</v>
      </c>
      <c r="W94" s="91">
        <f>Q94*$T94/100</f>
        <v>4131609.0083119883</v>
      </c>
      <c r="X94" s="118">
        <f>IF($M$58="","",IF(SUMIFS(RAW_매출A!$J$2:$J$7000,RAW_매출A!$B$2:$B$7000,$M$58,RAW_매출A!$A$2:$A$7000,EDATE(EOMONTH($M$59,-1)+1,$L94))=0,"",SUMIFS(RAW_매출A!$J$2:$J$7000,RAW_매출A!$B$2:$B$7000,$M$58,RAW_매출A!$A$2:$A$7000,EDATE(EOMONTH($M$59,-1)+1,$L94))))</f>
        <v>4334750</v>
      </c>
      <c r="Y94" s="6">
        <f>IF(X94&lt;&gt;"",X94-W94,"")</f>
        <v>203140.99168801168</v>
      </c>
    </row>
    <row r="95" spans="12:25" x14ac:dyDescent="0.3">
      <c r="L95" s="4">
        <f>L94+1</f>
        <v>9</v>
      </c>
      <c r="M95" s="10" cm="1">
        <f t="array" ref="M95">IF($L95&gt;36,$N$82+$N$81*$L95,IF($M$57="평균",AVERAGE(INDEX($B$3:$D$48,$L95,0)),INDEX($B$3:$E$48,$L95,MATCH("그룹"&amp;$M$57&amp;"*",$B$2:$E$2,0))))</f>
        <v>106.8060166324136</v>
      </c>
      <c r="N95" s="4" t="str">
        <f>IF($L95&lt;=36,"실제 곡선값","회귀 외삽 (절편+기울기×m)")</f>
        <v>실제 곡선값</v>
      </c>
      <c r="O95" s="6">
        <f>$N$78*$M95/100</f>
        <v>4302103.0034689419</v>
      </c>
      <c r="P95" s="91">
        <f>$N$79*$M95/100</f>
        <v>4321954.8224280933</v>
      </c>
      <c r="Q95" s="90">
        <f>$N$80*$M95/100</f>
        <v>4342619.7939816071</v>
      </c>
      <c r="R95" s="90" cm="1">
        <f t="array" ref="R95">IF($L95&gt;12,"",IF(INDEX($N$64:$N$75,$L95)="","",INDEX($N$64:$N$75,$L95)))</f>
        <v>4359050</v>
      </c>
      <c r="S95" s="92">
        <f>IF($M$59="","-",EDATE($M$59,$L95))</f>
        <v>45749</v>
      </c>
      <c r="T95" s="10" cm="1">
        <f t="array" ref="T95">IF(OR($M$60&lt;&gt;"Y",$M$59=""),100,INDEX(요약_월별시즈널리티!$F$7:$F$18,MONTH(EDATE($M$59,$L95))))</f>
        <v>96.499914908438853</v>
      </c>
      <c r="U95" s="6">
        <f>O95*$T95/100</f>
        <v>4151525.7376209213</v>
      </c>
      <c r="V95" s="6">
        <f>P95*$T95/100</f>
        <v>4170682.7260242794</v>
      </c>
      <c r="W95" s="91">
        <f>Q95*$T95/100</f>
        <v>4190624.405989273</v>
      </c>
      <c r="X95" s="118">
        <f>IF($M$58="","",IF(SUMIFS(RAW_매출A!$J$2:$J$7000,RAW_매출A!$B$2:$B$7000,$M$58,RAW_매출A!$A$2:$A$7000,EDATE(EOMONTH($M$59,-1)+1,$L95))=0,"",SUMIFS(RAW_매출A!$J$2:$J$7000,RAW_매출A!$B$2:$B$7000,$M$58,RAW_매출A!$A$2:$A$7000,EDATE(EOMONTH($M$59,-1)+1,$L95))))</f>
        <v>4359050</v>
      </c>
      <c r="Y95" s="6">
        <f>IF(X95&lt;&gt;"",X95-W95,"")</f>
        <v>168425.59401072701</v>
      </c>
    </row>
    <row r="96" spans="12:25" x14ac:dyDescent="0.3">
      <c r="L96" s="4">
        <f>L95+1</f>
        <v>10</v>
      </c>
      <c r="M96" s="10" cm="1">
        <f t="array" ref="M96">IF($L96&gt;36,$N$82+$N$81*$L96,IF($M$57="평균",AVERAGE(INDEX($B$3:$D$48,$L96,0)),INDEX($B$3:$E$48,$L96,MATCH("그룹"&amp;$M$57&amp;"*",$B$2:$E$2,0))))</f>
        <v>109.29877153199594</v>
      </c>
      <c r="N96" s="4" t="str">
        <f>IF($L96&lt;=36,"실제 곡선값","회귀 외삽 (절편+기울기×m)")</f>
        <v>실제 곡선값</v>
      </c>
      <c r="O96" s="6">
        <f>$N$78*$M96/100</f>
        <v>4402510.1591567472</v>
      </c>
      <c r="P96" s="91">
        <f>$N$79*$M96/100</f>
        <v>4422825.3014429575</v>
      </c>
      <c r="Q96" s="90">
        <f>$N$80*$M96/100</f>
        <v>4443972.5745625626</v>
      </c>
      <c r="R96" s="90" cm="1">
        <f t="array" ref="R96">IF($L96&gt;12,"",IF(INDEX($N$64:$N$75,$L96)="","",INDEX($N$64:$N$75,$L96)))</f>
        <v>4741550</v>
      </c>
      <c r="S96" s="92">
        <f>IF($M$59="","-",EDATE($M$59,$L96))</f>
        <v>45779</v>
      </c>
      <c r="T96" s="10" cm="1">
        <f t="array" ref="T96">IF(OR($M$60&lt;&gt;"Y",$M$59=""),100,INDEX(요약_월별시즈널리티!$F$7:$F$18,MONTH(EDATE($M$59,$L96))))</f>
        <v>105.36696241365125</v>
      </c>
      <c r="U96" s="6">
        <f>O96*$T96/100</f>
        <v>4638791.2246558676</v>
      </c>
      <c r="V96" s="6">
        <f>P96*$T96/100</f>
        <v>4660196.672992859</v>
      </c>
      <c r="W96" s="91">
        <f>Q96*$T96/100</f>
        <v>4682478.9123123046</v>
      </c>
      <c r="X96" s="118">
        <f>IF($M$58="","",IF(SUMIFS(RAW_매출A!$J$2:$J$7000,RAW_매출A!$B$2:$B$7000,$M$58,RAW_매출A!$A$2:$A$7000,EDATE(EOMONTH($M$59,-1)+1,$L96))=0,"",SUMIFS(RAW_매출A!$J$2:$J$7000,RAW_매출A!$B$2:$B$7000,$M$58,RAW_매출A!$A$2:$A$7000,EDATE(EOMONTH($M$59,-1)+1,$L96))))</f>
        <v>4741550</v>
      </c>
      <c r="Y96" s="6">
        <f>IF(X96&lt;&gt;"",X96-W96,"")</f>
        <v>59071.087687695399</v>
      </c>
    </row>
    <row r="97" spans="12:25" x14ac:dyDescent="0.3">
      <c r="L97" s="4">
        <f>L96+1</f>
        <v>11</v>
      </c>
      <c r="M97" s="10" cm="1">
        <f t="array" ref="M97">IF($L97&gt;36,$N$82+$N$81*$L97,IF($M$57="평균",AVERAGE(INDEX($B$3:$D$48,$L97,0)),INDEX($B$3:$E$48,$L97,MATCH("그룹"&amp;$M$57&amp;"*",$B$2:$E$2,0))))</f>
        <v>111.43153382117505</v>
      </c>
      <c r="N97" s="4" t="str">
        <f>IF($L97&lt;=36,"실제 곡선값","회귀 외삽 (절편+기울기×m)")</f>
        <v>실제 곡선값</v>
      </c>
      <c r="O97" s="6">
        <f>$N$78*$M97/100</f>
        <v>4488416.958598027</v>
      </c>
      <c r="P97" s="91">
        <f>$N$79*$M97/100</f>
        <v>4509128.5131106516</v>
      </c>
      <c r="Q97" s="90">
        <f>$N$80*$M97/100</f>
        <v>4530688.435942566</v>
      </c>
      <c r="R97" s="90" cm="1">
        <f t="array" ref="R97">IF($L97&gt;12,"",IF(INDEX($N$64:$N$75,$L97)="","",INDEX($N$64:$N$75,$L97)))</f>
        <v>5646500</v>
      </c>
      <c r="S97" s="92">
        <f>IF($M$59="","-",EDATE($M$59,$L97))</f>
        <v>45810</v>
      </c>
      <c r="T97" s="10" cm="1">
        <f t="array" ref="T97">IF(OR($M$60&lt;&gt;"Y",$M$59=""),100,INDEX(요약_월별시즈널리티!$F$7:$F$18,MONTH(EDATE($M$59,$L97))))</f>
        <v>102.78468761332418</v>
      </c>
      <c r="U97" s="6">
        <f>O97*$T97/100</f>
        <v>4613405.3496784484</v>
      </c>
      <c r="V97" s="6">
        <f>P97*$T97/100</f>
        <v>4634693.6562841125</v>
      </c>
      <c r="W97" s="91">
        <f>Q97*$T97/100</f>
        <v>4656853.9556165691</v>
      </c>
      <c r="X97" s="118">
        <f>IF($M$58="","",IF(SUMIFS(RAW_매출A!$J$2:$J$7000,RAW_매출A!$B$2:$B$7000,$M$58,RAW_매출A!$A$2:$A$7000,EDATE(EOMONTH($M$59,-1)+1,$L97))=0,"",SUMIFS(RAW_매출A!$J$2:$J$7000,RAW_매출A!$B$2:$B$7000,$M$58,RAW_매출A!$A$2:$A$7000,EDATE(EOMONTH($M$59,-1)+1,$L97))))</f>
        <v>5646500</v>
      </c>
      <c r="Y97" s="6">
        <f>IF(X97&lt;&gt;"",X97-W97,"")</f>
        <v>989646.04438343085</v>
      </c>
    </row>
    <row r="98" spans="12:25" x14ac:dyDescent="0.3">
      <c r="L98" s="4">
        <f>L97+1</f>
        <v>12</v>
      </c>
      <c r="M98" s="10" cm="1">
        <f t="array" ref="M98">IF($L98&gt;36,$N$82+$N$81*$L98,IF($M$57="평균",AVERAGE(INDEX($B$3:$D$48,$L98,0)),INDEX($B$3:$E$48,$L98,MATCH("그룹"&amp;$M$57&amp;"*",$B$2:$E$2,0))))</f>
        <v>113.5890584004693</v>
      </c>
      <c r="N98" s="4" t="str">
        <f>IF($L98&lt;=36,"실제 곡선값","회귀 외삽 (절편+기울기×m)")</f>
        <v>실제 곡선값</v>
      </c>
      <c r="O98" s="6">
        <f>$N$78*$M98/100</f>
        <v>4575321.1730355397</v>
      </c>
      <c r="P98" s="91">
        <f>$N$79*$M98/100</f>
        <v>4596433.7422915138</v>
      </c>
      <c r="Q98" s="90">
        <f>$N$80*$M98/100</f>
        <v>4618411.1058768891</v>
      </c>
      <c r="R98" s="90" cm="1">
        <f t="array" ref="R98">IF($L98&gt;12,"",IF(INDEX($N$64:$N$75,$L98)="","",INDEX($N$64:$N$75,$L98)))</f>
        <v>4833600</v>
      </c>
      <c r="S98" s="92">
        <f>IF($M$59="","-",EDATE($M$59,$L98))</f>
        <v>45840</v>
      </c>
      <c r="T98" s="10" cm="1">
        <f t="array" ref="T98">IF(OR($M$60&lt;&gt;"Y",$M$59=""),100,INDEX(요약_월별시즈널리티!$F$7:$F$18,MONTH(EDATE($M$59,$L98))))</f>
        <v>104.67864933203967</v>
      </c>
      <c r="U98" s="6">
        <f>O98*$T98/100</f>
        <v>4789384.4065364366</v>
      </c>
      <c r="V98" s="6">
        <f>P98*$T98/100</f>
        <v>4811484.7588728815</v>
      </c>
      <c r="W98" s="91">
        <f>Q98*$T98/100</f>
        <v>4834490.3662328441</v>
      </c>
      <c r="X98" s="118">
        <f>IF($M$58="","",IF(SUMIFS(RAW_매출A!$J$2:$J$7000,RAW_매출A!$B$2:$B$7000,$M$58,RAW_매출A!$A$2:$A$7000,EDATE(EOMONTH($M$59,-1)+1,$L98))=0,"",SUMIFS(RAW_매출A!$J$2:$J$7000,RAW_매출A!$B$2:$B$7000,$M$58,RAW_매출A!$A$2:$A$7000,EDATE(EOMONTH($M$59,-1)+1,$L98))))</f>
        <v>4833600</v>
      </c>
      <c r="Y98" s="6">
        <f>IF(X98&lt;&gt;"",X98-W98,"")</f>
        <v>-890.3662328440696</v>
      </c>
    </row>
    <row r="99" spans="12:25" x14ac:dyDescent="0.3">
      <c r="L99" s="4">
        <f>L98+1</f>
        <v>13</v>
      </c>
      <c r="M99" s="10" cm="1">
        <f t="array" ref="M99">IF($L99&gt;36,$N$82+$N$81*$L99,IF($M$57="평균",AVERAGE(INDEX($B$3:$D$48,$L99,0)),INDEX($B$3:$E$48,$L99,MATCH("그룹"&amp;$M$57&amp;"*",$B$2:$E$2,0))))</f>
        <v>115.42659642199318</v>
      </c>
      <c r="N99" s="4" t="str">
        <f>IF($L99&lt;=36,"실제 곡선값","회귀 외삽 (절편+기울기×m)")</f>
        <v>실제 곡선값</v>
      </c>
      <c r="O99" s="6">
        <f>$N$78*$M99/100</f>
        <v>4649336.4587903982</v>
      </c>
      <c r="P99" s="91">
        <f>$N$79*$M99/100</f>
        <v>4670790.5675334167</v>
      </c>
      <c r="Q99" s="90">
        <f>$N$80*$M99/100</f>
        <v>4693123.4604432676</v>
      </c>
      <c r="R99" s="90" t="str" cm="1">
        <f t="array" ref="R99">IF($L99&gt;12,"",IF(INDEX($N$64:$N$75,$L99)="","",INDEX($N$64:$N$75,$L99)))</f>
        <v/>
      </c>
      <c r="S99" s="92">
        <f>IF($M$59="","-",EDATE($M$59,$L99))</f>
        <v>45871</v>
      </c>
      <c r="T99" s="10" cm="1">
        <f t="array" ref="T99">IF(OR($M$60&lt;&gt;"Y",$M$59=""),100,INDEX(요약_월별시즈널리티!$F$7:$F$18,MONTH(EDATE($M$59,$L99))))</f>
        <v>102.0452176382724</v>
      </c>
      <c r="U99" s="6">
        <f>O99*$T99/100</f>
        <v>4744425.5081082089</v>
      </c>
      <c r="V99" s="6">
        <f>P99*$T99/100</f>
        <v>4766318.4000673741</v>
      </c>
      <c r="W99" s="91">
        <f>Q99*$T99/100</f>
        <v>4789108.0492421538</v>
      </c>
      <c r="X99" s="118">
        <f>IF($M$58="","",IF(SUMIFS(RAW_매출A!$J$2:$J$7000,RAW_매출A!$B$2:$B$7000,$M$58,RAW_매출A!$A$2:$A$7000,EDATE(EOMONTH($M$59,-1)+1,$L99))=0,"",SUMIFS(RAW_매출A!$J$2:$J$7000,RAW_매출A!$B$2:$B$7000,$M$58,RAW_매출A!$A$2:$A$7000,EDATE(EOMONTH($M$59,-1)+1,$L99))))</f>
        <v>5112850</v>
      </c>
      <c r="Y99" s="6">
        <f>IF(X99&lt;&gt;"",X99-W99,"")</f>
        <v>323741.95075784624</v>
      </c>
    </row>
    <row r="100" spans="12:25" x14ac:dyDescent="0.3">
      <c r="L100" s="4">
        <f>L99+1</f>
        <v>14</v>
      </c>
      <c r="M100" s="10" cm="1">
        <f t="array" ref="M100">IF($L100&gt;36,$N$82+$N$81*$L100,IF($M$57="평균",AVERAGE(INDEX($B$3:$D$48,$L100,0)),INDEX($B$3:$E$48,$L100,MATCH("그룹"&amp;$M$57&amp;"*",$B$2:$E$2,0))))</f>
        <v>115.06169162647764</v>
      </c>
      <c r="N100" s="4" t="str">
        <f>IF($L100&lt;=36,"실제 곡선값","회귀 외삽 (절편+기울기×m)")</f>
        <v>실제 곡선값</v>
      </c>
      <c r="O100" s="6">
        <f>$N$78*$M100/100</f>
        <v>4634638.2417211244</v>
      </c>
      <c r="P100" s="91">
        <f>$N$79*$M100/100</f>
        <v>4656024.5263455566</v>
      </c>
      <c r="Q100" s="90">
        <f>$N$80*$M100/100</f>
        <v>4678286.8169854525</v>
      </c>
      <c r="R100" s="90" t="str" cm="1">
        <f t="array" ref="R100">IF($L100&gt;12,"",IF(INDEX($N$64:$N$75,$L100)="","",INDEX($N$64:$N$75,$L100)))</f>
        <v/>
      </c>
      <c r="S100" s="92">
        <f>IF($M$59="","-",EDATE($M$59,$L100))</f>
        <v>45902</v>
      </c>
      <c r="T100" s="10" cm="1">
        <f t="array" ref="T100">IF(OR($M$60&lt;&gt;"Y",$M$59=""),100,INDEX(요약_월별시즈널리티!$F$7:$F$18,MONTH(EDATE($M$59,$L100))))</f>
        <v>100.12358076140046</v>
      </c>
      <c r="U100" s="6">
        <f>O100*$T100/100</f>
        <v>4640365.7629484003</v>
      </c>
      <c r="V100" s="6">
        <f>P100*$T100/100</f>
        <v>4661778.4769062065</v>
      </c>
      <c r="W100" s="91">
        <f>Q100*$T100/100</f>
        <v>4684068.2794543812</v>
      </c>
      <c r="X100" s="118">
        <f>IF($M$58="","",IF(SUMIFS(RAW_매출A!$J$2:$J$7000,RAW_매출A!$B$2:$B$7000,$M$58,RAW_매출A!$A$2:$A$7000,EDATE(EOMONTH($M$59,-1)+1,$L100))=0,"",SUMIFS(RAW_매출A!$J$2:$J$7000,RAW_매출A!$B$2:$B$7000,$M$58,RAW_매출A!$A$2:$A$7000,EDATE(EOMONTH($M$59,-1)+1,$L100))))</f>
        <v>5056300</v>
      </c>
      <c r="Y100" s="6">
        <f>IF(X100&lt;&gt;"",X100-W100,"")</f>
        <v>372231.72054561879</v>
      </c>
    </row>
    <row r="101" spans="12:25" x14ac:dyDescent="0.3">
      <c r="L101" s="4">
        <f>L100+1</f>
        <v>15</v>
      </c>
      <c r="M101" s="10" cm="1">
        <f t="array" ref="M101">IF($L101&gt;36,$N$82+$N$81*$L101,IF($M$57="평균",AVERAGE(INDEX($B$3:$D$48,$L101,0)),INDEX($B$3:$E$48,$L101,MATCH("그룹"&amp;$M$57&amp;"*",$B$2:$E$2,0))))</f>
        <v>115.92825254209434</v>
      </c>
      <c r="N101" s="4" t="str">
        <f>IF($L101&lt;=36,"실제 곡선값","회귀 외삽 (절편+기울기×m)")</f>
        <v>실제 곡선값</v>
      </c>
      <c r="O101" s="6">
        <f>$N$78*$M101/100</f>
        <v>4669542.9637143984</v>
      </c>
      <c r="P101" s="91">
        <f>$N$79*$M101/100</f>
        <v>4691090.3142689746</v>
      </c>
      <c r="Q101" s="90">
        <f>$N$80*$M101/100</f>
        <v>4713520.2682787366</v>
      </c>
      <c r="R101" s="90" t="str" cm="1">
        <f t="array" ref="R101">IF($L101&gt;12,"",IF(INDEX($N$64:$N$75,$L101)="","",INDEX($N$64:$N$75,$L101)))</f>
        <v/>
      </c>
      <c r="S101" s="92">
        <f>IF($M$59="","-",EDATE($M$59,$L101))</f>
        <v>45932</v>
      </c>
      <c r="T101" s="10" cm="1">
        <f t="array" ref="T101">IF(OR($M$60&lt;&gt;"Y",$M$59=""),100,INDEX(요약_월별시즈널리티!$F$7:$F$18,MONTH(EDATE($M$59,$L101))))</f>
        <v>115.59456344220527</v>
      </c>
      <c r="U101" s="6">
        <f>O101*$T101/100</f>
        <v>5397737.803651873</v>
      </c>
      <c r="V101" s="6">
        <f>P101*$T101/100</f>
        <v>5422645.3694587974</v>
      </c>
      <c r="W101" s="91">
        <f>Q101*$T101/100</f>
        <v>5448573.1768766679</v>
      </c>
      <c r="X101" s="118">
        <f>IF($M$58="","",IF(SUMIFS(RAW_매출A!$J$2:$J$7000,RAW_매출A!$B$2:$B$7000,$M$58,RAW_매출A!$A$2:$A$7000,EDATE(EOMONTH($M$59,-1)+1,$L101))=0,"",SUMIFS(RAW_매출A!$J$2:$J$7000,RAW_매출A!$B$2:$B$7000,$M$58,RAW_매출A!$A$2:$A$7000,EDATE(EOMONTH($M$59,-1)+1,$L101))))</f>
        <v>6545950</v>
      </c>
      <c r="Y101" s="6">
        <f>IF(X101&lt;&gt;"",X101-W101,"")</f>
        <v>1097376.8231233321</v>
      </c>
    </row>
    <row r="102" spans="12:25" x14ac:dyDescent="0.3">
      <c r="L102" s="4">
        <f>L101+1</f>
        <v>16</v>
      </c>
      <c r="M102" s="10" cm="1">
        <f t="array" ref="M102">IF($L102&gt;36,$N$82+$N$81*$L102,IF($M$57="평균",AVERAGE(INDEX($B$3:$D$48,$L102,0)),INDEX($B$3:$E$48,$L102,MATCH("그룹"&amp;$M$57&amp;"*",$B$2:$E$2,0))))</f>
        <v>117.88047079617667</v>
      </c>
      <c r="N102" s="4" t="str">
        <f>IF($L102&lt;=36,"실제 곡선값","회귀 외삽 (절편+기울기×m)")</f>
        <v>실제 곡선값</v>
      </c>
      <c r="O102" s="6">
        <f>$N$78*$M102/100</f>
        <v>4748177.5226945309</v>
      </c>
      <c r="P102" s="91">
        <f>$N$79*$M102/100</f>
        <v>4770087.7281197468</v>
      </c>
      <c r="Q102" s="90">
        <f>$N$80*$M102/100</f>
        <v>4792895.3999394132</v>
      </c>
      <c r="R102" s="90" t="str" cm="1">
        <f t="array" ref="R102">IF($L102&gt;12,"",IF(INDEX($N$64:$N$75,$L102)="","",INDEX($N$64:$N$75,$L102)))</f>
        <v/>
      </c>
      <c r="S102" s="92">
        <f>IF($M$59="","-",EDATE($M$59,$L102))</f>
        <v>45963</v>
      </c>
      <c r="T102" s="10" cm="1">
        <f t="array" ref="T102">IF(OR($M$60&lt;&gt;"Y",$M$59=""),100,INDEX(요약_월별시즈널리티!$F$7:$F$18,MONTH(EDATE($M$59,$L102))))</f>
        <v>104.11251530615402</v>
      </c>
      <c r="U102" s="6">
        <f>O102*$T102/100</f>
        <v>4943447.0500787087</v>
      </c>
      <c r="V102" s="6">
        <f>P102*$T102/100</f>
        <v>4966258.3160556462</v>
      </c>
      <c r="W102" s="91">
        <f>Q102*$T102/100</f>
        <v>4990003.9568698732</v>
      </c>
      <c r="X102" s="118">
        <f>IF($M$58="","",IF(SUMIFS(RAW_매출A!$J$2:$J$7000,RAW_매출A!$B$2:$B$7000,$M$58,RAW_매출A!$A$2:$A$7000,EDATE(EOMONTH($M$59,-1)+1,$L102))=0,"",SUMIFS(RAW_매출A!$J$2:$J$7000,RAW_매출A!$B$2:$B$7000,$M$58,RAW_매출A!$A$2:$A$7000,EDATE(EOMONTH($M$59,-1)+1,$L102))))</f>
        <v>5627850</v>
      </c>
      <c r="Y102" s="6">
        <f>IF(X102&lt;&gt;"",X102-W102,"")</f>
        <v>637846.04313012678</v>
      </c>
    </row>
    <row r="103" spans="12:25" x14ac:dyDescent="0.3">
      <c r="L103" s="4">
        <f>L102+1</f>
        <v>17</v>
      </c>
      <c r="M103" s="10" cm="1">
        <f t="array" ref="M103">IF($L103&gt;36,$N$82+$N$81*$L103,IF($M$57="평균",AVERAGE(INDEX($B$3:$D$48,$L103,0)),INDEX($B$3:$E$48,$L103,MATCH("그룹"&amp;$M$57&amp;"*",$B$2:$E$2,0))))</f>
        <v>117.36363535995105</v>
      </c>
      <c r="N103" s="4" t="str">
        <f>IF($L103&lt;=36,"실제 곡선값","회귀 외삽 (절편+기울기×m)")</f>
        <v>실제 곡선값</v>
      </c>
      <c r="O103" s="6">
        <f>$N$78*$M103/100</f>
        <v>4727359.601077457</v>
      </c>
      <c r="P103" s="91">
        <f>$N$79*$M103/100</f>
        <v>4749173.7433422348</v>
      </c>
      <c r="Q103" s="90">
        <f>$N$80*$M103/100</f>
        <v>4771881.4171475163</v>
      </c>
      <c r="R103" s="90" t="str" cm="1">
        <f t="array" ref="R103">IF($L103&gt;12,"",IF(INDEX($N$64:$N$75,$L103)="","",INDEX($N$64:$N$75,$L103)))</f>
        <v/>
      </c>
      <c r="S103" s="92">
        <f>IF($M$59="","-",EDATE($M$59,$L103))</f>
        <v>45993</v>
      </c>
      <c r="T103" s="10" cm="1">
        <f t="array" ref="T103">IF(OR($M$60&lt;&gt;"Y",$M$59=""),100,INDEX(요약_월별시즈널리티!$F$7:$F$18,MONTH(EDATE($M$59,$L103))))</f>
        <v>103.33184157392137</v>
      </c>
      <c r="U103" s="6">
        <f>O103*$T103/100</f>
        <v>4884867.7336149188</v>
      </c>
      <c r="V103" s="6">
        <f>P103*$T103/100</f>
        <v>4907408.6885406692</v>
      </c>
      <c r="W103" s="91">
        <f>Q103*$T103/100</f>
        <v>4930872.946062265</v>
      </c>
      <c r="X103" s="118">
        <f>IF($M$58="","",IF(SUMIFS(RAW_매출A!$J$2:$J$7000,RAW_매출A!$B$2:$B$7000,$M$58,RAW_매출A!$A$2:$A$7000,EDATE(EOMONTH($M$59,-1)+1,$L103))=0,"",SUMIFS(RAW_매출A!$J$2:$J$7000,RAW_매출A!$B$2:$B$7000,$M$58,RAW_매출A!$A$2:$A$7000,EDATE(EOMONTH($M$59,-1)+1,$L103))))</f>
        <v>4885250</v>
      </c>
      <c r="Y103" s="6">
        <f>IF(X103&lt;&gt;"",X103-W103,"")</f>
        <v>-45622.946062264964</v>
      </c>
    </row>
    <row r="104" spans="12:25" x14ac:dyDescent="0.3">
      <c r="L104" s="4">
        <f>L103+1</f>
        <v>18</v>
      </c>
      <c r="M104" s="10" cm="1">
        <f t="array" ref="M104">IF($L104&gt;36,$N$82+$N$81*$L104,IF($M$57="평균",AVERAGE(INDEX($B$3:$D$48,$L104,0)),INDEX($B$3:$E$48,$L104,MATCH("그룹"&amp;$M$57&amp;"*",$B$2:$E$2,0))))</f>
        <v>119.45905182408818</v>
      </c>
      <c r="N104" s="4" t="str">
        <f>IF($L104&lt;=36,"실제 곡선값","회귀 외삽 (절편+기울기×m)")</f>
        <v>실제 곡선값</v>
      </c>
      <c r="O104" s="6">
        <f>$N$78*$M104/100</f>
        <v>4811762.1258425917</v>
      </c>
      <c r="P104" s="91">
        <f>$N$79*$M104/100</f>
        <v>4833965.7389405826</v>
      </c>
      <c r="Q104" s="90">
        <f>$N$80*$M104/100</f>
        <v>4857078.8367377846</v>
      </c>
      <c r="R104" s="90" t="str" cm="1">
        <f t="array" ref="R104">IF($L104&gt;12,"",IF(INDEX($N$64:$N$75,$L104)="","",INDEX($N$64:$N$75,$L104)))</f>
        <v/>
      </c>
      <c r="S104" s="92">
        <f>IF($M$59="","-",EDATE($M$59,$L104))</f>
        <v>46024</v>
      </c>
      <c r="T104" s="10" cm="1">
        <f t="array" ref="T104">IF(OR($M$60&lt;&gt;"Y",$M$59=""),100,INDEX(요약_월별시즈널리티!$F$7:$F$18,MONTH(EDATE($M$59,$L104))))</f>
        <v>91.030316684681807</v>
      </c>
      <c r="U104" s="6">
        <f>O104*$T104/100</f>
        <v>4380162.3012680886</v>
      </c>
      <c r="V104" s="6">
        <f>P104*$T104/100</f>
        <v>4400374.3205866311</v>
      </c>
      <c r="W104" s="91">
        <f>Q104*$T104/100</f>
        <v>4421414.2467070641</v>
      </c>
      <c r="X104" s="118">
        <f>IF($M$58="","",IF(SUMIFS(RAW_매출A!$J$2:$J$7000,RAW_매출A!$B$2:$B$7000,$M$58,RAW_매출A!$A$2:$A$7000,EDATE(EOMONTH($M$59,-1)+1,$L104))=0,"",SUMIFS(RAW_매출A!$J$2:$J$7000,RAW_매출A!$B$2:$B$7000,$M$58,RAW_매출A!$A$2:$A$7000,EDATE(EOMONTH($M$59,-1)+1,$L104))))</f>
        <v>4850750</v>
      </c>
      <c r="Y104" s="6">
        <f>IF(X104&lt;&gt;"",X104-W104,"")</f>
        <v>429335.7532929359</v>
      </c>
    </row>
    <row r="105" spans="12:25" x14ac:dyDescent="0.3">
      <c r="L105" s="4">
        <f>L104+1</f>
        <v>19</v>
      </c>
      <c r="M105" s="10" cm="1">
        <f t="array" ref="M105">IF($L105&gt;36,$N$82+$N$81*$L105,IF($M$57="평균",AVERAGE(INDEX($B$3:$D$48,$L105,0)),INDEX($B$3:$E$48,$L105,MATCH("그룹"&amp;$M$57&amp;"*",$B$2:$E$2,0))))</f>
        <v>120.22465234637826</v>
      </c>
      <c r="N105" s="4" t="str">
        <f>IF($L105&lt;=36,"실제 곡선값","회귀 외삽 (절편+기울기×m)")</f>
        <v>실제 곡선값</v>
      </c>
      <c r="O105" s="6">
        <f>$N$78*$M105/100</f>
        <v>4842600.2041667486</v>
      </c>
      <c r="P105" s="91">
        <f>$N$79*$M105/100</f>
        <v>4864946.1178901419</v>
      </c>
      <c r="Q105" s="90">
        <f>$N$80*$M105/100</f>
        <v>4888207.3451047055</v>
      </c>
      <c r="R105" s="90" t="str" cm="1">
        <f t="array" ref="R105">IF($L105&gt;12,"",IF(INDEX($N$64:$N$75,$L105)="","",INDEX($N$64:$N$75,$L105)))</f>
        <v/>
      </c>
      <c r="S105" s="92">
        <f>IF($M$59="","-",EDATE($M$59,$L105))</f>
        <v>46055</v>
      </c>
      <c r="T105" s="10" cm="1">
        <f t="array" ref="T105">IF(OR($M$60&lt;&gt;"Y",$M$59=""),100,INDEX(요약_월별시즈널리티!$F$7:$F$18,MONTH(EDATE($M$59,$L105))))</f>
        <v>84.287776489062807</v>
      </c>
      <c r="U105" s="6">
        <f>O105*$T105/100</f>
        <v>4081720.0363469683</v>
      </c>
      <c r="V105" s="6">
        <f>P105*$T105/100</f>
        <v>4100554.9101605806</v>
      </c>
      <c r="W105" s="91">
        <f>Q105*$T105/100</f>
        <v>4120161.2813638058</v>
      </c>
      <c r="X105" s="118">
        <f>IF($M$58="","",IF(SUMIFS(RAW_매출A!$J$2:$J$7000,RAW_매출A!$B$2:$B$7000,$M$58,RAW_매출A!$A$2:$A$7000,EDATE(EOMONTH($M$59,-1)+1,$L105))=0,"",SUMIFS(RAW_매출A!$J$2:$J$7000,RAW_매출A!$B$2:$B$7000,$M$58,RAW_매출A!$A$2:$A$7000,EDATE(EOMONTH($M$59,-1)+1,$L105))))</f>
        <v>5410800</v>
      </c>
      <c r="Y105" s="6">
        <f>IF(X105&lt;&gt;"",X105-W105,"")</f>
        <v>1290638.7186361942</v>
      </c>
    </row>
    <row r="106" spans="12:25" x14ac:dyDescent="0.3">
      <c r="L106" s="4">
        <f>L105+1</f>
        <v>20</v>
      </c>
      <c r="M106" s="10" cm="1">
        <f t="array" ref="M106">IF($L106&gt;36,$N$82+$N$81*$L106,IF($M$57="평균",AVERAGE(INDEX($B$3:$D$48,$L106,0)),INDEX($B$3:$E$48,$L106,MATCH("그룹"&amp;$M$57&amp;"*",$B$2:$E$2,0))))</f>
        <v>122.29252977094718</v>
      </c>
      <c r="N106" s="4" t="str">
        <f>IF($L106&lt;=36,"실제 곡선값","회귀 외삽 (절편+기울기×m)")</f>
        <v>실제 곡선값</v>
      </c>
      <c r="O106" s="6">
        <f>$N$78*$M106/100</f>
        <v>4925893.467594604</v>
      </c>
      <c r="P106" s="91">
        <f>$N$79*$M106/100</f>
        <v>4948623.7335254541</v>
      </c>
      <c r="Q106" s="90">
        <f>$N$80*$M106/100</f>
        <v>4972285.0564415725</v>
      </c>
      <c r="R106" s="90" t="str" cm="1">
        <f t="array" ref="R106">IF($L106&gt;12,"",IF(INDEX($N$64:$N$75,$L106)="","",INDEX($N$64:$N$75,$L106)))</f>
        <v/>
      </c>
      <c r="S106" s="92">
        <f>IF($M$59="","-",EDATE($M$59,$L106))</f>
        <v>46083</v>
      </c>
      <c r="T106" s="10" cm="1">
        <f t="array" ref="T106">IF(OR($M$60&lt;&gt;"Y",$M$59=""),100,INDEX(요약_월별시즈널리티!$F$7:$F$18,MONTH(EDATE($M$59,$L106))))</f>
        <v>97.17160058404427</v>
      </c>
      <c r="U106" s="6">
        <f>O106*$T106/100</f>
        <v>4786569.5255265571</v>
      </c>
      <c r="V106" s="6">
        <f>P106*$T106/100</f>
        <v>4808656.8887485741</v>
      </c>
      <c r="W106" s="91">
        <f>Q106*$T106/100</f>
        <v>4831648.9749455247</v>
      </c>
      <c r="X106" s="118">
        <f>IF($M$58="","",IF(SUMIFS(RAW_매출A!$J$2:$J$7000,RAW_매출A!$B$2:$B$7000,$M$58,RAW_매출A!$A$2:$A$7000,EDATE(EOMONTH($M$59,-1)+1,$L106))=0,"",SUMIFS(RAW_매출A!$J$2:$J$7000,RAW_매출A!$B$2:$B$7000,$M$58,RAW_매출A!$A$2:$A$7000,EDATE(EOMONTH($M$59,-1)+1,$L106))))</f>
        <v>5641050</v>
      </c>
      <c r="Y106" s="6">
        <f>IF(X106&lt;&gt;"",X106-W106,"")</f>
        <v>809401.02505447529</v>
      </c>
    </row>
    <row r="107" spans="12:25" x14ac:dyDescent="0.3">
      <c r="L107" s="4">
        <f>L106+1</f>
        <v>21</v>
      </c>
      <c r="M107" s="10" cm="1">
        <f t="array" ref="M107">IF($L107&gt;36,$N$82+$N$81*$L107,IF($M$57="평균",AVERAGE(INDEX($B$3:$D$48,$L107,0)),INDEX($B$3:$E$48,$L107,MATCH("그룹"&amp;$M$57&amp;"*",$B$2:$E$2,0))))</f>
        <v>122.4736594257941</v>
      </c>
      <c r="N107" s="4" t="str">
        <f>IF($L107&lt;=36,"실제 곡선값","회귀 외삽 (절편+기울기×m)")</f>
        <v>실제 곡선값</v>
      </c>
      <c r="O107" s="6">
        <f>$N$78*$M107/100</f>
        <v>4933189.2965816176</v>
      </c>
      <c r="P107" s="91">
        <f>$N$79*$M107/100</f>
        <v>4955953.228716203</v>
      </c>
      <c r="Q107" s="90">
        <f>$N$80*$M107/100</f>
        <v>4979649.5968412235</v>
      </c>
      <c r="R107" s="90" t="str" cm="1">
        <f t="array" ref="R107">IF($L107&gt;12,"",IF(INDEX($N$64:$N$75,$L107)="","",INDEX($N$64:$N$75,$L107)))</f>
        <v/>
      </c>
      <c r="S107" s="92">
        <f>IF($M$59="","-",EDATE($M$59,$L107))</f>
        <v>46114</v>
      </c>
      <c r="T107" s="10" cm="1">
        <f t="array" ref="T107">IF(OR($M$60&lt;&gt;"Y",$M$59=""),100,INDEX(요약_월별시즈널리티!$F$7:$F$18,MONTH(EDATE($M$59,$L107))))</f>
        <v>96.499914908438853</v>
      </c>
      <c r="U107" s="6">
        <f>O107*$T107/100</f>
        <v>4760523.4734734744</v>
      </c>
      <c r="V107" s="6">
        <f>P107*$T107/100</f>
        <v>4782490.6486131642</v>
      </c>
      <c r="W107" s="91">
        <f>Q107*$T107/100</f>
        <v>4805357.6236901991</v>
      </c>
      <c r="X107" s="118">
        <f>IF($M$58="","",IF(SUMIFS(RAW_매출A!$J$2:$J$7000,RAW_매출A!$B$2:$B$7000,$M$58,RAW_매출A!$A$2:$A$7000,EDATE(EOMONTH($M$59,-1)+1,$L107))=0,"",SUMIFS(RAW_매출A!$J$2:$J$7000,RAW_매출A!$B$2:$B$7000,$M$58,RAW_매출A!$A$2:$A$7000,EDATE(EOMONTH($M$59,-1)+1,$L107))))</f>
        <v>5696800</v>
      </c>
      <c r="Y107" s="6">
        <f>IF(X107&lt;&gt;"",X107-W107,"")</f>
        <v>891442.37630980089</v>
      </c>
    </row>
    <row r="108" spans="12:25" x14ac:dyDescent="0.3">
      <c r="L108" s="4">
        <f>L107+1</f>
        <v>22</v>
      </c>
      <c r="M108" s="10" cm="1">
        <f t="array" ref="M108">IF($L108&gt;36,$N$82+$N$81*$L108,IF($M$57="평균",AVERAGE(INDEX($B$3:$D$48,$L108,0)),INDEX($B$3:$E$48,$L108,MATCH("그룹"&amp;$M$57&amp;"*",$B$2:$E$2,0))))</f>
        <v>123.03190087685294</v>
      </c>
      <c r="N108" s="4" t="str">
        <f>IF($L108&lt;=36,"실제 곡선값","회귀 외삽 (절편+기울기×m)")</f>
        <v>실제 곡선값</v>
      </c>
      <c r="O108" s="6">
        <f>$N$78*$M108/100</f>
        <v>4955675.0356718274</v>
      </c>
      <c r="P108" s="91">
        <f>$N$79*$M108/100</f>
        <v>4978542.7270193426</v>
      </c>
      <c r="Q108" s="90">
        <f>$N$80*$M108/100</f>
        <v>5002347.1044501113</v>
      </c>
      <c r="R108" s="90" t="str" cm="1">
        <f t="array" ref="R108">IF($L108&gt;12,"",IF(INDEX($N$64:$N$75,$L108)="","",INDEX($N$64:$N$75,$L108)))</f>
        <v/>
      </c>
      <c r="S108" s="92">
        <f>IF($M$59="","-",EDATE($M$59,$L108))</f>
        <v>46144</v>
      </c>
      <c r="T108" s="10" cm="1">
        <f t="array" ref="T108">IF(OR($M$60&lt;&gt;"Y",$M$59=""),100,INDEX(요약_월별시즈널리티!$F$7:$F$18,MONTH(EDATE($M$59,$L108))))</f>
        <v>105.36696241365125</v>
      </c>
      <c r="U108" s="6">
        <f>O108*$T108/100</f>
        <v>5221644.2521790322</v>
      </c>
      <c r="V108" s="6">
        <f>P108*$T108/100</f>
        <v>5245739.243926039</v>
      </c>
      <c r="W108" s="91">
        <f>Q108*$T108/100</f>
        <v>5270821.1933463207</v>
      </c>
      <c r="X108" s="118">
        <f>IF($M$58="","",IF(SUMIFS(RAW_매출A!$J$2:$J$7000,RAW_매출A!$B$2:$B$7000,$M$58,RAW_매출A!$A$2:$A$7000,EDATE(EOMONTH($M$59,-1)+1,$L108))=0,"",SUMIFS(RAW_매출A!$J$2:$J$7000,RAW_매출A!$B$2:$B$7000,$M$58,RAW_매출A!$A$2:$A$7000,EDATE(EOMONTH($M$59,-1)+1,$L108))))</f>
        <v>6686950</v>
      </c>
      <c r="Y108" s="6">
        <f>IF(X108&lt;&gt;"",X108-W108,"")</f>
        <v>1416128.8066536793</v>
      </c>
    </row>
    <row r="109" spans="12:25" x14ac:dyDescent="0.3">
      <c r="L109" s="4">
        <f>L108+1</f>
        <v>23</v>
      </c>
      <c r="M109" s="10" cm="1">
        <f t="array" ref="M109">IF($L109&gt;36,$N$82+$N$81*$L109,IF($M$57="평균",AVERAGE(INDEX($B$3:$D$48,$L109,0)),INDEX($B$3:$E$48,$L109,MATCH("그룹"&amp;$M$57&amp;"*",$B$2:$E$2,0))))</f>
        <v>123.35870591989514</v>
      </c>
      <c r="N109" s="4" t="str">
        <f>IF($L109&lt;=36,"실제 곡선값","회귀 외삽 (절편+기울기×m)")</f>
        <v>실제 곡선값</v>
      </c>
      <c r="O109" s="6">
        <f>$N$78*$M109/100</f>
        <v>4968838.6101739965</v>
      </c>
      <c r="P109" s="91">
        <f>$N$79*$M109/100</f>
        <v>4991767.0441159271</v>
      </c>
      <c r="Q109" s="90">
        <f>$N$80*$M109/100</f>
        <v>5015634.6522253677</v>
      </c>
      <c r="R109" s="90" t="str" cm="1">
        <f t="array" ref="R109">IF($L109&gt;12,"",IF(INDEX($N$64:$N$75,$L109)="","",INDEX($N$64:$N$75,$L109)))</f>
        <v/>
      </c>
      <c r="S109" s="92">
        <f>IF($M$59="","-",EDATE($M$59,$L109))</f>
        <v>46175</v>
      </c>
      <c r="T109" s="10" cm="1">
        <f t="array" ref="T109">IF(OR($M$60&lt;&gt;"Y",$M$59=""),100,INDEX(요약_월별시즈널리티!$F$7:$F$18,MONTH(EDATE($M$59,$L109))))</f>
        <v>102.78468761332418</v>
      </c>
      <c r="U109" s="6">
        <f>O109*$T109/100</f>
        <v>5107205.2434775811</v>
      </c>
      <c r="V109" s="6">
        <f>P109*$T109/100</f>
        <v>5130772.1626794217</v>
      </c>
      <c r="W109" s="91">
        <f>Q109*$T109/100</f>
        <v>5155304.4091154831</v>
      </c>
      <c r="X109" s="118">
        <f>IF($M$58="","",IF(SUMIFS(RAW_매출A!$J$2:$J$7000,RAW_매출A!$B$2:$B$7000,$M$58,RAW_매출A!$A$2:$A$7000,EDATE(EOMONTH($M$59,-1)+1,$L109))=0,"",SUMIFS(RAW_매출A!$J$2:$J$7000,RAW_매출A!$B$2:$B$7000,$M$58,RAW_매출A!$A$2:$A$7000,EDATE(EOMONTH($M$59,-1)+1,$L109))))</f>
        <v>5830550</v>
      </c>
      <c r="Y109" s="6">
        <f>IF(X109&lt;&gt;"",X109-W109,"")</f>
        <v>675245.59088451695</v>
      </c>
    </row>
    <row r="110" spans="12:25" x14ac:dyDescent="0.3">
      <c r="L110" s="4">
        <f>L109+1</f>
        <v>24</v>
      </c>
      <c r="M110" s="10" cm="1">
        <f t="array" ref="M110">IF($L110&gt;36,$N$82+$N$81*$L110,IF($M$57="평균",AVERAGE(INDEX($B$3:$D$48,$L110,0)),INDEX($B$3:$E$48,$L110,MATCH("그룹"&amp;$M$57&amp;"*",$B$2:$E$2,0))))</f>
        <v>124.01572962020505</v>
      </c>
      <c r="N110" s="4" t="str">
        <f>IF($L110&lt;=36,"실제 곡선값","회귀 외삽 (절편+기울기×m)")</f>
        <v>실제 곡선값</v>
      </c>
      <c r="O110" s="6">
        <f>$N$78*$M110/100</f>
        <v>4995303.2581739454</v>
      </c>
      <c r="P110" s="91">
        <f>$N$79*$M110/100</f>
        <v>5018353.8117862996</v>
      </c>
      <c r="Q110" s="90">
        <f>$N$80*$M110/100</f>
        <v>5042348.5417237524</v>
      </c>
      <c r="R110" s="90" t="str" cm="1">
        <f t="array" ref="R110">IF($L110&gt;12,"",IF(INDEX($N$64:$N$75,$L110)="","",INDEX($N$64:$N$75,$L110)))</f>
        <v/>
      </c>
      <c r="S110" s="92">
        <f>IF($M$59="","-",EDATE($M$59,$L110))</f>
        <v>46205</v>
      </c>
      <c r="T110" s="10" cm="1">
        <f t="array" ref="T110">IF(OR($M$60&lt;&gt;"Y",$M$59=""),100,INDEX(요약_월별시즈널리티!$F$7:$F$18,MONTH(EDATE($M$59,$L110))))</f>
        <v>104.67864933203967</v>
      </c>
      <c r="U110" s="6">
        <f>O110*$T110/100</f>
        <v>5229015.9806958558</v>
      </c>
      <c r="V110" s="6">
        <f>P110*$T110/100</f>
        <v>5253144.9888808262</v>
      </c>
      <c r="W110" s="91">
        <f>Q110*$T110/100</f>
        <v>5278262.3480902221</v>
      </c>
      <c r="X110" s="118" t="str">
        <f>IF($M$58="","",IF(SUMIFS(RAW_매출A!$J$2:$J$7000,RAW_매출A!$B$2:$B$7000,$M$58,RAW_매출A!$A$2:$A$7000,EDATE(EOMONTH($M$59,-1)+1,$L110))=0,"",SUMIFS(RAW_매출A!$J$2:$J$7000,RAW_매출A!$B$2:$B$7000,$M$58,RAW_매출A!$A$2:$A$7000,EDATE(EOMONTH($M$59,-1)+1,$L110))))</f>
        <v/>
      </c>
      <c r="Y110" s="6" t="str">
        <f>IF(X110&lt;&gt;"",X110-W110,"")</f>
        <v/>
      </c>
    </row>
    <row r="111" spans="12:25" x14ac:dyDescent="0.3">
      <c r="L111" s="4">
        <f>L110+1</f>
        <v>25</v>
      </c>
      <c r="M111" s="10" cm="1">
        <f t="array" ref="M111">IF($L111&gt;36,$N$82+$N$81*$L111,IF($M$57="평균",AVERAGE(INDEX($B$3:$D$48,$L111,0)),INDEX($B$3:$E$48,$L111,MATCH("그룹"&amp;$M$57&amp;"*",$B$2:$E$2,0))))</f>
        <v>126.55641741895404</v>
      </c>
      <c r="N111" s="4" t="str">
        <f>IF($L111&lt;=36,"실제 곡선값","회귀 외삽 (절편+기울기×m)")</f>
        <v>실제 곡선값</v>
      </c>
      <c r="O111" s="6">
        <f>$N$78*$M111/100</f>
        <v>5097641.1315869475</v>
      </c>
      <c r="P111" s="91">
        <f>$N$79*$M111/100</f>
        <v>5121163.9177176822</v>
      </c>
      <c r="Q111" s="90">
        <f>$N$80*$M111/100</f>
        <v>5145650.2233429365</v>
      </c>
      <c r="R111" s="90" t="str" cm="1">
        <f t="array" ref="R111">IF($L111&gt;12,"",IF(INDEX($N$64:$N$75,$L111)="","",INDEX($N$64:$N$75,$L111)))</f>
        <v/>
      </c>
      <c r="S111" s="92">
        <f>IF($M$59="","-",EDATE($M$59,$L111))</f>
        <v>46236</v>
      </c>
      <c r="T111" s="10" cm="1">
        <f t="array" ref="T111">IF(OR($M$60&lt;&gt;"Y",$M$59=""),100,INDEX(요약_월별시즈널리티!$F$7:$F$18,MONTH(EDATE($M$59,$L111))))</f>
        <v>102.0452176382724</v>
      </c>
      <c r="U111" s="6">
        <f>O111*$T111/100</f>
        <v>5201898.9871459929</v>
      </c>
      <c r="V111" s="6">
        <f>P111*$T111/100</f>
        <v>5225902.8654476861</v>
      </c>
      <c r="W111" s="91">
        <f>Q111*$T111/100</f>
        <v>5250889.9693145491</v>
      </c>
      <c r="X111" s="118" t="str">
        <f>IF($M$58="","",IF(SUMIFS(RAW_매출A!$J$2:$J$7000,RAW_매출A!$B$2:$B$7000,$M$58,RAW_매출A!$A$2:$A$7000,EDATE(EOMONTH($M$59,-1)+1,$L111))=0,"",SUMIFS(RAW_매출A!$J$2:$J$7000,RAW_매출A!$B$2:$B$7000,$M$58,RAW_매출A!$A$2:$A$7000,EDATE(EOMONTH($M$59,-1)+1,$L111))))</f>
        <v/>
      </c>
      <c r="Y111" s="6" t="str">
        <f>IF(X111&lt;&gt;"",X111-W111,"")</f>
        <v/>
      </c>
    </row>
    <row r="112" spans="12:25" x14ac:dyDescent="0.3">
      <c r="L112" s="4">
        <f>L111+1</f>
        <v>26</v>
      </c>
      <c r="M112" s="10" cm="1">
        <f t="array" ref="M112">IF($L112&gt;36,$N$82+$N$81*$L112,IF($M$57="평균",AVERAGE(INDEX($B$3:$D$48,$L112,0)),INDEX($B$3:$E$48,$L112,MATCH("그룹"&amp;$M$57&amp;"*",$B$2:$E$2,0))))</f>
        <v>126.38083098481711</v>
      </c>
      <c r="N112" s="4" t="str">
        <f>IF($L112&lt;=36,"실제 곡선값","회귀 외삽 (절편+기울기×m)")</f>
        <v>실제 곡선값</v>
      </c>
      <c r="O112" s="6">
        <f>$N$78*$M112/100</f>
        <v>5090568.5812804541</v>
      </c>
      <c r="P112" s="91">
        <f>$N$79*$M112/100</f>
        <v>5114058.73151471</v>
      </c>
      <c r="Q112" s="90">
        <f>$N$80*$M112/100</f>
        <v>5138511.0644408502</v>
      </c>
      <c r="R112" s="90" t="str" cm="1">
        <f t="array" ref="R112">IF($L112&gt;12,"",IF(INDEX($N$64:$N$75,$L112)="","",INDEX($N$64:$N$75,$L112)))</f>
        <v/>
      </c>
      <c r="S112" s="92">
        <f>IF($M$59="","-",EDATE($M$59,$L112))</f>
        <v>46267</v>
      </c>
      <c r="T112" s="10" cm="1">
        <f t="array" ref="T112">IF(OR($M$60&lt;&gt;"Y",$M$59=""),100,INDEX(요약_월별시즈널리티!$F$7:$F$18,MONTH(EDATE($M$59,$L112))))</f>
        <v>100.12358076140046</v>
      </c>
      <c r="U112" s="6">
        <f>O112*$T112/100</f>
        <v>5096859.5446928134</v>
      </c>
      <c r="V112" s="6">
        <f>P112*$T112/100</f>
        <v>5120378.7242335826</v>
      </c>
      <c r="W112" s="91">
        <f>Q112*$T112/100</f>
        <v>5144861.2755389335</v>
      </c>
      <c r="X112" s="118" t="str">
        <f>IF($M$58="","",IF(SUMIFS(RAW_매출A!$J$2:$J$7000,RAW_매출A!$B$2:$B$7000,$M$58,RAW_매출A!$A$2:$A$7000,EDATE(EOMONTH($M$59,-1)+1,$L112))=0,"",SUMIFS(RAW_매출A!$J$2:$J$7000,RAW_매출A!$B$2:$B$7000,$M$58,RAW_매출A!$A$2:$A$7000,EDATE(EOMONTH($M$59,-1)+1,$L112))))</f>
        <v/>
      </c>
      <c r="Y112" s="6" t="str">
        <f>IF(X112&lt;&gt;"",X112-W112,"")</f>
        <v/>
      </c>
    </row>
    <row r="113" spans="12:25" x14ac:dyDescent="0.3">
      <c r="L113" s="4">
        <f>L112+1</f>
        <v>27</v>
      </c>
      <c r="M113" s="10" cm="1">
        <f t="array" ref="M113">IF($L113&gt;36,$N$82+$N$81*$L113,IF($M$57="평균",AVERAGE(INDEX($B$3:$D$48,$L113,0)),INDEX($B$3:$E$48,$L113,MATCH("그룹"&amp;$M$57&amp;"*",$B$2:$E$2,0))))</f>
        <v>127.63159394867047</v>
      </c>
      <c r="N113" s="4" t="str">
        <f>IF($L113&lt;=36,"실제 곡선값","회귀 외삽 (절편+기울기×m)")</f>
        <v>실제 곡선값</v>
      </c>
      <c r="O113" s="6">
        <f>$N$78*$M113/100</f>
        <v>5140948.8058509519</v>
      </c>
      <c r="P113" s="91">
        <f>$N$79*$M113/100</f>
        <v>5164671.432875392</v>
      </c>
      <c r="Q113" s="90">
        <f>$N$80*$M113/100</f>
        <v>5189365.7650997303</v>
      </c>
      <c r="R113" s="90" t="str" cm="1">
        <f t="array" ref="R113">IF($L113&gt;12,"",IF(INDEX($N$64:$N$75,$L113)="","",INDEX($N$64:$N$75,$L113)))</f>
        <v/>
      </c>
      <c r="S113" s="92">
        <f>IF($M$59="","-",EDATE($M$59,$L113))</f>
        <v>46297</v>
      </c>
      <c r="T113" s="10" cm="1">
        <f t="array" ref="T113">IF(OR($M$60&lt;&gt;"Y",$M$59=""),100,INDEX(요약_월별시즈널리티!$F$7:$F$18,MONTH(EDATE($M$59,$L113))))</f>
        <v>115.59456344220527</v>
      </c>
      <c r="U113" s="6">
        <f>O113*$T113/100</f>
        <v>5942657.328910673</v>
      </c>
      <c r="V113" s="6">
        <f>P113*$T113/100</f>
        <v>5970079.3960565971</v>
      </c>
      <c r="W113" s="91">
        <f>Q113*$T113/100</f>
        <v>5998624.7015862884</v>
      </c>
      <c r="X113" s="118" t="str">
        <f>IF($M$58="","",IF(SUMIFS(RAW_매출A!$J$2:$J$7000,RAW_매출A!$B$2:$B$7000,$M$58,RAW_매출A!$A$2:$A$7000,EDATE(EOMONTH($M$59,-1)+1,$L113))=0,"",SUMIFS(RAW_매출A!$J$2:$J$7000,RAW_매출A!$B$2:$B$7000,$M$58,RAW_매출A!$A$2:$A$7000,EDATE(EOMONTH($M$59,-1)+1,$L113))))</f>
        <v/>
      </c>
      <c r="Y113" s="6" t="str">
        <f>IF(X113&lt;&gt;"",X113-W113,"")</f>
        <v/>
      </c>
    </row>
    <row r="114" spans="12:25" x14ac:dyDescent="0.3">
      <c r="L114" s="4">
        <f>L113+1</f>
        <v>28</v>
      </c>
      <c r="M114" s="10" cm="1">
        <f t="array" ref="M114">IF($L114&gt;36,$N$82+$N$81*$L114,IF($M$57="평균",AVERAGE(INDEX($B$3:$D$48,$L114,0)),INDEX($B$3:$E$48,$L114,MATCH("그룹"&amp;$M$57&amp;"*",$B$2:$E$2,0))))</f>
        <v>127.13663251772628</v>
      </c>
      <c r="N114" s="4" t="str">
        <f>IF($L114&lt;=36,"실제 곡선값","회귀 외삽 (절편+기울기×m)")</f>
        <v>실제 곡선값</v>
      </c>
      <c r="O114" s="6">
        <f>$N$78*$M114/100</f>
        <v>5121011.9602891998</v>
      </c>
      <c r="P114" s="91">
        <f>$N$79*$M114/100</f>
        <v>5144642.5898304591</v>
      </c>
      <c r="Q114" s="90">
        <f>$N$80*$M114/100</f>
        <v>5169241.1562523348</v>
      </c>
      <c r="R114" s="90" t="str" cm="1">
        <f t="array" ref="R114">IF($L114&gt;12,"",IF(INDEX($N$64:$N$75,$L114)="","",INDEX($N$64:$N$75,$L114)))</f>
        <v/>
      </c>
      <c r="S114" s="92">
        <f>IF($M$59="","-",EDATE($M$59,$L114))</f>
        <v>46328</v>
      </c>
      <c r="T114" s="10" cm="1">
        <f t="array" ref="T114">IF(OR($M$60&lt;&gt;"Y",$M$59=""),100,INDEX(요약_월별시즈널리티!$F$7:$F$18,MONTH(EDATE($M$59,$L114))))</f>
        <v>104.11251530615402</v>
      </c>
      <c r="U114" s="6">
        <f>O114*$T114/100</f>
        <v>5331614.3609860716</v>
      </c>
      <c r="V114" s="6">
        <f>P114*$T114/100</f>
        <v>5356216.8037841553</v>
      </c>
      <c r="W114" s="91">
        <f>Q114*$T114/100</f>
        <v>5381826.9900152255</v>
      </c>
      <c r="X114" s="118" t="str">
        <f>IF($M$58="","",IF(SUMIFS(RAW_매출A!$J$2:$J$7000,RAW_매출A!$B$2:$B$7000,$M$58,RAW_매출A!$A$2:$A$7000,EDATE(EOMONTH($M$59,-1)+1,$L114))=0,"",SUMIFS(RAW_매출A!$J$2:$J$7000,RAW_매출A!$B$2:$B$7000,$M$58,RAW_매출A!$A$2:$A$7000,EDATE(EOMONTH($M$59,-1)+1,$L114))))</f>
        <v/>
      </c>
      <c r="Y114" s="6" t="str">
        <f>IF(X114&lt;&gt;"",X114-W114,"")</f>
        <v/>
      </c>
    </row>
    <row r="115" spans="12:25" x14ac:dyDescent="0.3">
      <c r="L115" s="4">
        <f>L114+1</f>
        <v>29</v>
      </c>
      <c r="M115" s="10" cm="1">
        <f t="array" ref="M115">IF($L115&gt;36,$N$82+$N$81*$L115,IF($M$57="평균",AVERAGE(INDEX($B$3:$D$48,$L115,0)),INDEX($B$3:$E$48,$L115,MATCH("그룹"&amp;$M$57&amp;"*",$B$2:$E$2,0))))</f>
        <v>127.09090748625245</v>
      </c>
      <c r="N115" s="4" t="str">
        <f>IF($L115&lt;=36,"실제 곡선값","회귀 외삽 (절편+기울기×m)")</f>
        <v>실제 곡선값</v>
      </c>
      <c r="O115" s="6">
        <f>$N$78*$M115/100</f>
        <v>5119170.1745786229</v>
      </c>
      <c r="P115" s="91">
        <f>$N$79*$M115/100</f>
        <v>5142792.305300477</v>
      </c>
      <c r="Q115" s="90">
        <f>$N$80*$M115/100</f>
        <v>5167382.0247818474</v>
      </c>
      <c r="R115" s="90" t="str" cm="1">
        <f t="array" ref="R115">IF($L115&gt;12,"",IF(INDEX($N$64:$N$75,$L115)="","",INDEX($N$64:$N$75,$L115)))</f>
        <v/>
      </c>
      <c r="S115" s="92">
        <f>IF($M$59="","-",EDATE($M$59,$L115))</f>
        <v>46358</v>
      </c>
      <c r="T115" s="10" cm="1">
        <f t="array" ref="T115">IF(OR($M$60&lt;&gt;"Y",$M$59=""),100,INDEX(요약_월별시즈널리티!$F$7:$F$18,MONTH(EDATE($M$59,$L115))))</f>
        <v>103.33184157392137</v>
      </c>
      <c r="U115" s="6">
        <f>O115*$T115/100</f>
        <v>5289732.8146950165</v>
      </c>
      <c r="V115" s="6">
        <f>P115*$T115/100</f>
        <v>5314141.9973889068</v>
      </c>
      <c r="W115" s="91">
        <f>Q115*$T115/100</f>
        <v>5339551.0073668687</v>
      </c>
      <c r="X115" s="118" t="str">
        <f>IF($M$58="","",IF(SUMIFS(RAW_매출A!$J$2:$J$7000,RAW_매출A!$B$2:$B$7000,$M$58,RAW_매출A!$A$2:$A$7000,EDATE(EOMONTH($M$59,-1)+1,$L115))=0,"",SUMIFS(RAW_매출A!$J$2:$J$7000,RAW_매출A!$B$2:$B$7000,$M$58,RAW_매출A!$A$2:$A$7000,EDATE(EOMONTH($M$59,-1)+1,$L115))))</f>
        <v/>
      </c>
      <c r="Y115" s="6" t="str">
        <f>IF(X115&lt;&gt;"",X115-W115,"")</f>
        <v/>
      </c>
    </row>
    <row r="116" spans="12:25" x14ac:dyDescent="0.3">
      <c r="L116" s="4">
        <f>L115+1</f>
        <v>30</v>
      </c>
      <c r="M116" s="10" cm="1">
        <f t="array" ref="M116">IF($L116&gt;36,$N$82+$N$81*$L116,IF($M$57="평균",AVERAGE(INDEX($B$3:$D$48,$L116,0)),INDEX($B$3:$E$48,$L116,MATCH("그룹"&amp;$M$57&amp;"*",$B$2:$E$2,0))))</f>
        <v>131.55756784939169</v>
      </c>
      <c r="N116" s="4" t="str">
        <f>IF($L116&lt;=36,"실제 곡선값","회귀 외삽 (절편+기울기×m)")</f>
        <v>실제 곡선값</v>
      </c>
      <c r="O116" s="6">
        <f>$N$78*$M116/100</f>
        <v>5299085.4412425915</v>
      </c>
      <c r="P116" s="91">
        <f>$N$79*$M116/100</f>
        <v>5323537.7811200423</v>
      </c>
      <c r="Q116" s="90">
        <f>$N$80*$M116/100</f>
        <v>5348991.7160478253</v>
      </c>
      <c r="R116" s="90" t="str" cm="1">
        <f t="array" ref="R116">IF($L116&gt;12,"",IF(INDEX($N$64:$N$75,$L116)="","",INDEX($N$64:$N$75,$L116)))</f>
        <v/>
      </c>
      <c r="S116" s="92">
        <f>IF($M$59="","-",EDATE($M$59,$L116))</f>
        <v>46389</v>
      </c>
      <c r="T116" s="10" cm="1">
        <f t="array" ref="T116">IF(OR($M$60&lt;&gt;"Y",$M$59=""),100,INDEX(요약_월별시즈널리티!$F$7:$F$18,MONTH(EDATE($M$59,$L116))))</f>
        <v>91.030316684681807</v>
      </c>
      <c r="U116" s="6">
        <f>O116*$T116/100</f>
        <v>4823774.2585549988</v>
      </c>
      <c r="V116" s="6">
        <f>P116*$T116/100</f>
        <v>4846033.3009822574</v>
      </c>
      <c r="W116" s="91">
        <f>Q116*$T116/100</f>
        <v>4869204.0985557316</v>
      </c>
      <c r="X116" s="118" t="str">
        <f>IF($M$58="","",IF(SUMIFS(RAW_매출A!$J$2:$J$7000,RAW_매출A!$B$2:$B$7000,$M$58,RAW_매출A!$A$2:$A$7000,EDATE(EOMONTH($M$59,-1)+1,$L116))=0,"",SUMIFS(RAW_매출A!$J$2:$J$7000,RAW_매출A!$B$2:$B$7000,$M$58,RAW_매출A!$A$2:$A$7000,EDATE(EOMONTH($M$59,-1)+1,$L116))))</f>
        <v/>
      </c>
      <c r="Y116" s="6" t="str">
        <f>IF(X116&lt;&gt;"",X116-W116,"")</f>
        <v/>
      </c>
    </row>
    <row r="117" spans="12:25" x14ac:dyDescent="0.3">
      <c r="L117" s="4">
        <f>L116+1</f>
        <v>31</v>
      </c>
      <c r="M117" s="10" cm="1">
        <f t="array" ref="M117">IF($L117&gt;36,$N$82+$N$81*$L117,IF($M$57="평균",AVERAGE(INDEX($B$3:$D$48,$L117,0)),INDEX($B$3:$E$48,$L117,MATCH("그룹"&amp;$M$57&amp;"*",$B$2:$E$2,0))))</f>
        <v>133.09983515808946</v>
      </c>
      <c r="N117" s="4" t="str">
        <f>IF($L117&lt;=36,"실제 곡선값","회귀 외삽 (절편+기울기×m)")</f>
        <v>실제 곡선값</v>
      </c>
      <c r="O117" s="6">
        <f>$N$78*$M117/100</f>
        <v>5361207.3425183948</v>
      </c>
      <c r="P117" s="91">
        <f>$N$79*$M117/100</f>
        <v>5385946.3405108498</v>
      </c>
      <c r="Q117" s="90">
        <f>$N$80*$M117/100</f>
        <v>5411698.6753890011</v>
      </c>
      <c r="R117" s="90" t="str" cm="1">
        <f t="array" ref="R117">IF($L117&gt;12,"",IF(INDEX($N$64:$N$75,$L117)="","",INDEX($N$64:$N$75,$L117)))</f>
        <v/>
      </c>
      <c r="S117" s="92">
        <f>IF($M$59="","-",EDATE($M$59,$L117))</f>
        <v>46420</v>
      </c>
      <c r="T117" s="10" cm="1">
        <f t="array" ref="T117">IF(OR($M$60&lt;&gt;"Y",$M$59=""),100,INDEX(요약_월별시즈널리티!$F$7:$F$18,MONTH(EDATE($M$59,$L117))))</f>
        <v>84.287776489062807</v>
      </c>
      <c r="U117" s="6">
        <f>O117*$T117/100</f>
        <v>4518842.4619771279</v>
      </c>
      <c r="V117" s="6">
        <f>P117*$T117/100</f>
        <v>4539694.4133106433</v>
      </c>
      <c r="W117" s="91">
        <f>Q117*$T117/100</f>
        <v>4561400.4837734541</v>
      </c>
      <c r="X117" s="118" t="str">
        <f>IF($M$58="","",IF(SUMIFS(RAW_매출A!$J$2:$J$7000,RAW_매출A!$B$2:$B$7000,$M$58,RAW_매출A!$A$2:$A$7000,EDATE(EOMONTH($M$59,-1)+1,$L117))=0,"",SUMIFS(RAW_매출A!$J$2:$J$7000,RAW_매출A!$B$2:$B$7000,$M$58,RAW_매출A!$A$2:$A$7000,EDATE(EOMONTH($M$59,-1)+1,$L117))))</f>
        <v/>
      </c>
      <c r="Y117" s="6" t="str">
        <f>IF(X117&lt;&gt;"",X117-W117,"")</f>
        <v/>
      </c>
    </row>
    <row r="118" spans="12:25" x14ac:dyDescent="0.3">
      <c r="L118" s="4">
        <f>L117+1</f>
        <v>32</v>
      </c>
      <c r="M118" s="10" cm="1">
        <f t="array" ref="M118">IF($L118&gt;36,$N$82+$N$81*$L118,IF($M$57="평균",AVERAGE(INDEX($B$3:$D$48,$L118,0)),INDEX($B$3:$E$48,$L118,MATCH("그룹"&amp;$M$57&amp;"*",$B$2:$E$2,0))))</f>
        <v>134.83365934442574</v>
      </c>
      <c r="N118" s="4" t="str">
        <f>IF($L118&lt;=36,"실제 곡선값","회귀 외삽 (절편+기울기×m)")</f>
        <v>실제 곡선값</v>
      </c>
      <c r="O118" s="6">
        <f>$N$78*$M118/100</f>
        <v>5431045.0770834414</v>
      </c>
      <c r="P118" s="91">
        <f>$N$79*$M118/100</f>
        <v>5456106.3374815108</v>
      </c>
      <c r="Q118" s="90">
        <f>$N$80*$M118/100</f>
        <v>5482194.1349920044</v>
      </c>
      <c r="R118" s="90" t="str" cm="1">
        <f t="array" ref="R118">IF($L118&gt;12,"",IF(INDEX($N$64:$N$75,$L118)="","",INDEX($N$64:$N$75,$L118)))</f>
        <v/>
      </c>
      <c r="S118" s="92">
        <f>IF($M$59="","-",EDATE($M$59,$L118))</f>
        <v>46448</v>
      </c>
      <c r="T118" s="10" cm="1">
        <f t="array" ref="T118">IF(OR($M$60&lt;&gt;"Y",$M$59=""),100,INDEX(요약_월별시즈널리티!$F$7:$F$18,MONTH(EDATE($M$59,$L118))))</f>
        <v>97.17160058404427</v>
      </c>
      <c r="U118" s="6">
        <f>O118*$T118/100</f>
        <v>5277433.429842921</v>
      </c>
      <c r="V118" s="6">
        <f>P118*$T118/100</f>
        <v>5301785.8576982599</v>
      </c>
      <c r="W118" s="91">
        <f>Q118*$T118/100</f>
        <v>5327135.7880963311</v>
      </c>
      <c r="X118" s="118" t="str">
        <f>IF($M$58="","",IF(SUMIFS(RAW_매출A!$J$2:$J$7000,RAW_매출A!$B$2:$B$7000,$M$58,RAW_매출A!$A$2:$A$7000,EDATE(EOMONTH($M$59,-1)+1,$L118))=0,"",SUMIFS(RAW_매출A!$J$2:$J$7000,RAW_매출A!$B$2:$B$7000,$M$58,RAW_매출A!$A$2:$A$7000,EDATE(EOMONTH($M$59,-1)+1,$L118))))</f>
        <v/>
      </c>
      <c r="Y118" s="6" t="str">
        <f>IF(X118&lt;&gt;"",X118-W118,"")</f>
        <v/>
      </c>
    </row>
    <row r="119" spans="12:25" x14ac:dyDescent="0.3">
      <c r="L119" s="4">
        <f>L118+1</f>
        <v>33</v>
      </c>
      <c r="M119" s="10" cm="1">
        <f t="array" ref="M119">IF($L119&gt;36,$N$82+$N$81*$L119,IF($M$57="평균",AVERAGE(INDEX($B$3:$D$48,$L119,0)),INDEX($B$3:$E$48,$L119,MATCH("그룹"&amp;$M$57&amp;"*",$B$2:$E$2,0))))</f>
        <v>132.51686366946595</v>
      </c>
      <c r="N119" s="4" t="str">
        <f>IF($L119&lt;=36,"실제 곡선값","회귀 외삽 (절편+기울기×m)")</f>
        <v>실제 곡선값</v>
      </c>
      <c r="O119" s="6">
        <f>$N$78*$M119/100</f>
        <v>5337725.4875515951</v>
      </c>
      <c r="P119" s="91">
        <f>$N$79*$M119/100</f>
        <v>5362356.1298089009</v>
      </c>
      <c r="Q119" s="90">
        <f>$N$80*$M119/100</f>
        <v>5387995.6705804206</v>
      </c>
      <c r="R119" s="90" t="str" cm="1">
        <f t="array" ref="R119">IF($L119&gt;12,"",IF(INDEX($N$64:$N$75,$L119)="","",INDEX($N$64:$N$75,$L119)))</f>
        <v/>
      </c>
      <c r="S119" s="92">
        <f>IF($M$59="","-",EDATE($M$59,$L119))</f>
        <v>46479</v>
      </c>
      <c r="T119" s="10" cm="1">
        <f t="array" ref="T119">IF(OR($M$60&lt;&gt;"Y",$M$59=""),100,INDEX(요약_월별시즈널리티!$F$7:$F$18,MONTH(EDATE($M$59,$L119))))</f>
        <v>96.499914908438853</v>
      </c>
      <c r="U119" s="6">
        <f>O119*$T119/100</f>
        <v>5150900.5535333417</v>
      </c>
      <c r="V119" s="6">
        <f>P119*$T119/100</f>
        <v>5174669.1023530439</v>
      </c>
      <c r="W119" s="91">
        <f>Q119*$T119/100</f>
        <v>5199411.2373804757</v>
      </c>
      <c r="X119" s="118" t="str">
        <f>IF($M$58="","",IF(SUMIFS(RAW_매출A!$J$2:$J$7000,RAW_매출A!$B$2:$B$7000,$M$58,RAW_매출A!$A$2:$A$7000,EDATE(EOMONTH($M$59,-1)+1,$L119))=0,"",SUMIFS(RAW_매출A!$J$2:$J$7000,RAW_매출A!$B$2:$B$7000,$M$58,RAW_매출A!$A$2:$A$7000,EDATE(EOMONTH($M$59,-1)+1,$L119))))</f>
        <v/>
      </c>
      <c r="Y119" s="6" t="str">
        <f>IF(X119&lt;&gt;"",X119-W119,"")</f>
        <v/>
      </c>
    </row>
    <row r="120" spans="12:25" x14ac:dyDescent="0.3">
      <c r="L120" s="4">
        <f>L119+1</f>
        <v>34</v>
      </c>
      <c r="M120" s="10" cm="1">
        <f t="array" ref="M120">IF($L120&gt;36,$N$82+$N$81*$L120,IF($M$57="평균",AVERAGE(INDEX($B$3:$D$48,$L120,0)),INDEX($B$3:$E$48,$L120,MATCH("그룹"&amp;$M$57&amp;"*",$B$2:$E$2,0))))</f>
        <v>135.54630899745348</v>
      </c>
      <c r="N120" s="4" t="str">
        <f>IF($L120&lt;=36,"실제 곡선값","회귀 외삽 (절편+기울기×m)")</f>
        <v>실제 곡선값</v>
      </c>
      <c r="O120" s="6">
        <f>$N$78*$M120/100</f>
        <v>5459750.3158834549</v>
      </c>
      <c r="P120" s="91">
        <f>$N$79*$M120/100</f>
        <v>5484944.0350356223</v>
      </c>
      <c r="Q120" s="90">
        <f>$N$80*$M120/100</f>
        <v>5511169.7169581726</v>
      </c>
      <c r="R120" s="90" t="str" cm="1">
        <f t="array" ref="R120">IF($L120&gt;12,"",IF(INDEX($N$64:$N$75,$L120)="","",INDEX($N$64:$N$75,$L120)))</f>
        <v/>
      </c>
      <c r="S120" s="92">
        <f>IF($M$59="","-",EDATE($M$59,$L120))</f>
        <v>46509</v>
      </c>
      <c r="T120" s="10" cm="1">
        <f t="array" ref="T120">IF(OR($M$60&lt;&gt;"Y",$M$59=""),100,INDEX(요약_월별시즈널리티!$F$7:$F$18,MONTH(EDATE($M$59,$L120))))</f>
        <v>105.36696241365125</v>
      </c>
      <c r="U120" s="6">
        <f>O120*$T120/100</f>
        <v>5752773.0632161247</v>
      </c>
      <c r="V120" s="6">
        <f>P120*$T120/100</f>
        <v>5779318.9198057903</v>
      </c>
      <c r="W120" s="91">
        <f>Q120*$T120/100</f>
        <v>5806952.1242198478</v>
      </c>
      <c r="X120" s="118" t="str">
        <f>IF($M$58="","",IF(SUMIFS(RAW_매출A!$J$2:$J$7000,RAW_매출A!$B$2:$B$7000,$M$58,RAW_매출A!$A$2:$A$7000,EDATE(EOMONTH($M$59,-1)+1,$L120))=0,"",SUMIFS(RAW_매출A!$J$2:$J$7000,RAW_매출A!$B$2:$B$7000,$M$58,RAW_매출A!$A$2:$A$7000,EDATE(EOMONTH($M$59,-1)+1,$L120))))</f>
        <v/>
      </c>
      <c r="Y120" s="6" t="str">
        <f>IF(X120&lt;&gt;"",X120-W120,"")</f>
        <v/>
      </c>
    </row>
    <row r="121" spans="12:25" x14ac:dyDescent="0.3">
      <c r="L121" s="4">
        <f>L120+1</f>
        <v>35</v>
      </c>
      <c r="M121" s="10" cm="1">
        <f t="array" ref="M121">IF($L121&gt;36,$N$82+$N$81*$L121,IF($M$57="평균",AVERAGE(INDEX($B$3:$D$48,$L121,0)),INDEX($B$3:$E$48,$L121,MATCH("그룹"&amp;$M$57&amp;"*",$B$2:$E$2,0))))</f>
        <v>132.51436220928895</v>
      </c>
      <c r="N121" s="4" t="str">
        <f>IF($L121&lt;=36,"실제 곡선값","회귀 외삽 (절편+기울기×m)")</f>
        <v>실제 곡선값</v>
      </c>
      <c r="O121" s="6">
        <f>$N$78*$M121/100</f>
        <v>5337624.7297508661</v>
      </c>
      <c r="P121" s="91">
        <f>$N$79*$M121/100</f>
        <v>5362254.9070668127</v>
      </c>
      <c r="Q121" s="90">
        <f>$N$80*$M121/100</f>
        <v>5387893.9638524577</v>
      </c>
      <c r="R121" s="90" t="str" cm="1">
        <f t="array" ref="R121">IF($L121&gt;12,"",IF(INDEX($N$64:$N$75,$L121)="","",INDEX($N$64:$N$75,$L121)))</f>
        <v/>
      </c>
      <c r="S121" s="92">
        <f>IF($M$59="","-",EDATE($M$59,$L121))</f>
        <v>46540</v>
      </c>
      <c r="T121" s="10" cm="1">
        <f t="array" ref="T121">IF(OR($M$60&lt;&gt;"Y",$M$59=""),100,INDEX(요약_월별시즈널리티!$F$7:$F$18,MONTH(EDATE($M$59,$L121))))</f>
        <v>102.78468761332418</v>
      </c>
      <c r="U121" s="6">
        <f>O121*$T121/100</f>
        <v>5486260.9044459667</v>
      </c>
      <c r="V121" s="6">
        <f>P121*$T121/100</f>
        <v>5511576.9552587699</v>
      </c>
      <c r="W121" s="91">
        <f>Q121*$T121/100</f>
        <v>5537929.9796828981</v>
      </c>
      <c r="X121" s="118" t="str">
        <f>IF($M$58="","",IF(SUMIFS(RAW_매출A!$J$2:$J$7000,RAW_매출A!$B$2:$B$7000,$M$58,RAW_매출A!$A$2:$A$7000,EDATE(EOMONTH($M$59,-1)+1,$L121))=0,"",SUMIFS(RAW_매출A!$J$2:$J$7000,RAW_매출A!$B$2:$B$7000,$M$58,RAW_매출A!$A$2:$A$7000,EDATE(EOMONTH($M$59,-1)+1,$L121))))</f>
        <v/>
      </c>
      <c r="Y121" s="6" t="str">
        <f>IF(X121&lt;&gt;"",X121-W121,"")</f>
        <v/>
      </c>
    </row>
    <row r="122" spans="12:25" x14ac:dyDescent="0.3">
      <c r="L122" s="4">
        <f>L121+1</f>
        <v>36</v>
      </c>
      <c r="M122" s="10" cm="1">
        <f t="array" ref="M122">IF($L122&gt;36,$N$82+$N$81*$L122,IF($M$57="평균",AVERAGE(INDEX($B$3:$D$48,$L122,0)),INDEX($B$3:$E$48,$L122,MATCH("그룹"&amp;$M$57&amp;"*",$B$2:$E$2,0))))</f>
        <v>140.58298015439479</v>
      </c>
      <c r="N122" s="4" t="str">
        <f>IF($L122&lt;=36,"실제 곡선값","회귀 외삽 (절편+기울기×m)")</f>
        <v>실제 곡선값</v>
      </c>
      <c r="O122" s="6">
        <f>$N$78*$M122/100</f>
        <v>5662625.3859868255</v>
      </c>
      <c r="P122" s="91">
        <f>$N$79*$M122/100</f>
        <v>5688755.2610515235</v>
      </c>
      <c r="Q122" s="90">
        <f>$N$80*$M122/100</f>
        <v>5715955.4448744748</v>
      </c>
      <c r="R122" s="90" t="str" cm="1">
        <f t="array" ref="R122">IF($L122&gt;12,"",IF(INDEX($N$64:$N$75,$L122)="","",INDEX($N$64:$N$75,$L122)))</f>
        <v/>
      </c>
      <c r="S122" s="92">
        <f>IF($M$59="","-",EDATE($M$59,$L122))</f>
        <v>46570</v>
      </c>
      <c r="T122" s="10" cm="1">
        <f t="array" ref="T122">IF(OR($M$60&lt;&gt;"Y",$M$59=""),100,INDEX(요약_월별시즈널리티!$F$7:$F$18,MONTH(EDATE($M$59,$L122))))</f>
        <v>104.67864933203967</v>
      </c>
      <c r="U122" s="6">
        <f>O122*$T122/100</f>
        <v>5927559.7707842067</v>
      </c>
      <c r="V122" s="6">
        <f>P122*$T122/100</f>
        <v>5954912.1710740812</v>
      </c>
      <c r="W122" s="91">
        <f>Q122*$T122/100</f>
        <v>5983384.9561157795</v>
      </c>
      <c r="X122" s="118" t="str">
        <f>IF($M$58="","",IF(SUMIFS(RAW_매출A!$J$2:$J$7000,RAW_매출A!$B$2:$B$7000,$M$58,RAW_매출A!$A$2:$A$7000,EDATE(EOMONTH($M$59,-1)+1,$L122))=0,"",SUMIFS(RAW_매출A!$J$2:$J$7000,RAW_매출A!$B$2:$B$7000,$M$58,RAW_매출A!$A$2:$A$7000,EDATE(EOMONTH($M$59,-1)+1,$L122))))</f>
        <v/>
      </c>
      <c r="Y122" s="6" t="str">
        <f>IF(X122&lt;&gt;"",X122-W122,"")</f>
        <v/>
      </c>
    </row>
    <row r="123" spans="12:25" x14ac:dyDescent="0.3">
      <c r="L123" s="4">
        <f>L122+1</f>
        <v>37</v>
      </c>
      <c r="M123" s="10" cm="1">
        <f t="array" ref="M123">IF($L123&gt;36,$N$82+$N$81*$L123,IF($M$57="평균",AVERAGE(INDEX($B$3:$D$48,$L123,0)),INDEX($B$3:$E$48,$L123,MATCH("그룹"&amp;$M$57&amp;"*",$B$2:$E$2,0))))</f>
        <v>139.073090101974</v>
      </c>
      <c r="N123" s="4" t="str">
        <f>IF($L123&lt;=36,"실제 곡선값","회귀 외삽 (절편+기울기×m)")</f>
        <v>회귀 외삽 (절편+기울기×m)</v>
      </c>
      <c r="O123" s="6">
        <f>$N$78*$M123/100</f>
        <v>5601807.6274537733</v>
      </c>
      <c r="P123" s="91">
        <f>$N$79*$M123/100</f>
        <v>5627656.8622988109</v>
      </c>
      <c r="Q123" s="90">
        <f>$N$80*$M123/100</f>
        <v>5654564.910566424</v>
      </c>
      <c r="R123" s="90" t="str" cm="1">
        <f t="array" ref="R123">IF($L123&gt;12,"",IF(INDEX($N$64:$N$75,$L123)="","",INDEX($N$64:$N$75,$L123)))</f>
        <v/>
      </c>
      <c r="S123" s="92">
        <f>IF($M$59="","-",EDATE($M$59,$L123))</f>
        <v>46601</v>
      </c>
      <c r="T123" s="10" cm="1">
        <f t="array" ref="T123">IF(OR($M$60&lt;&gt;"Y",$M$59=""),100,INDEX(요약_월별시즈널리티!$F$7:$F$18,MONTH(EDATE($M$59,$L123))))</f>
        <v>102.0452176382724</v>
      </c>
      <c r="U123" s="6">
        <f>O123*$T123/100</f>
        <v>5716376.7851125468</v>
      </c>
      <c r="V123" s="6">
        <f>P123*$T123/100</f>
        <v>5742754.693067993</v>
      </c>
      <c r="W123" s="91">
        <f>Q123*$T123/100</f>
        <v>5770213.0694848904</v>
      </c>
      <c r="X123" s="118" t="str">
        <f>IF($M$58="","",IF(SUMIFS(RAW_매출A!$J$2:$J$7000,RAW_매출A!$B$2:$B$7000,$M$58,RAW_매출A!$A$2:$A$7000,EDATE(EOMONTH($M$59,-1)+1,$L123))=0,"",SUMIFS(RAW_매출A!$J$2:$J$7000,RAW_매출A!$B$2:$B$7000,$M$58,RAW_매출A!$A$2:$A$7000,EDATE(EOMONTH($M$59,-1)+1,$L123))))</f>
        <v/>
      </c>
      <c r="Y123" s="6" t="str">
        <f>IF(X123&lt;&gt;"",X123-W123,"")</f>
        <v/>
      </c>
    </row>
    <row r="124" spans="12:25" x14ac:dyDescent="0.3">
      <c r="L124" s="4">
        <f>L123+1</f>
        <v>38</v>
      </c>
      <c r="M124" s="10" cm="1">
        <f t="array" ref="M124">IF($L124&gt;36,$N$82+$N$81*$L124,IF($M$57="평균",AVERAGE(INDEX($B$3:$D$48,$L124,0)),INDEX($B$3:$E$48,$L124,MATCH("그룹"&amp;$M$57&amp;"*",$B$2:$E$2,0))))</f>
        <v>140.18572538792051</v>
      </c>
      <c r="N124" s="4" t="str">
        <f>IF($L124&lt;=36,"실제 곡선값","회귀 외삽 (절편+기울기×m)")</f>
        <v>회귀 외삽 (절편+기울기×m)</v>
      </c>
      <c r="O124" s="6">
        <f>$N$78*$M124/100</f>
        <v>5646624.1252163472</v>
      </c>
      <c r="P124" s="91">
        <f>$N$79*$M124/100</f>
        <v>5672680.1633385839</v>
      </c>
      <c r="Q124" s="90">
        <f>$N$80*$M124/100</f>
        <v>5699803.4857757473</v>
      </c>
      <c r="R124" s="90" t="str" cm="1">
        <f t="array" ref="R124">IF($L124&gt;12,"",IF(INDEX($N$64:$N$75,$L124)="","",INDEX($N$64:$N$75,$L124)))</f>
        <v/>
      </c>
      <c r="S124" s="92">
        <f>IF($M$59="","-",EDATE($M$59,$L124))</f>
        <v>46632</v>
      </c>
      <c r="T124" s="10" cm="1">
        <f t="array" ref="T124">IF(OR($M$60&lt;&gt;"Y",$M$59=""),100,INDEX(요약_월별시즈널리티!$F$7:$F$18,MONTH(EDATE($M$59,$L124))))</f>
        <v>100.12358076140046</v>
      </c>
      <c r="U124" s="6">
        <f>O124*$T124/100</f>
        <v>5653602.2663037125</v>
      </c>
      <c r="V124" s="6">
        <f>P124*$T124/100</f>
        <v>5679690.5046762498</v>
      </c>
      <c r="W124" s="91">
        <f>Q124*$T124/100</f>
        <v>5706847.3463217989</v>
      </c>
      <c r="X124" s="118" t="str">
        <f>IF($M$58="","",IF(SUMIFS(RAW_매출A!$J$2:$J$7000,RAW_매출A!$B$2:$B$7000,$M$58,RAW_매출A!$A$2:$A$7000,EDATE(EOMONTH($M$59,-1)+1,$L124))=0,"",SUMIFS(RAW_매출A!$J$2:$J$7000,RAW_매출A!$B$2:$B$7000,$M$58,RAW_매출A!$A$2:$A$7000,EDATE(EOMONTH($M$59,-1)+1,$L124))))</f>
        <v/>
      </c>
      <c r="Y124" s="6" t="str">
        <f>IF(X124&lt;&gt;"",X124-W124,"")</f>
        <v/>
      </c>
    </row>
    <row r="125" spans="12:25" x14ac:dyDescent="0.3">
      <c r="L125" s="4">
        <f>L124+1</f>
        <v>39</v>
      </c>
      <c r="M125" s="10" cm="1">
        <f t="array" ref="M125">IF($L125&gt;36,$N$82+$N$81*$L125,IF($M$57="평균",AVERAGE(INDEX($B$3:$D$48,$L125,0)),INDEX($B$3:$E$48,$L125,MATCH("그룹"&amp;$M$57&amp;"*",$B$2:$E$2,0))))</f>
        <v>141.29836067386702</v>
      </c>
      <c r="N125" s="4" t="str">
        <f>IF($L125&lt;=36,"실제 곡선값","회귀 외삽 (절편+기울기×m)")</f>
        <v>회귀 외삽 (절편+기울기×m)</v>
      </c>
      <c r="O125" s="6">
        <f>$N$78*$M125/100</f>
        <v>5691440.622978921</v>
      </c>
      <c r="P125" s="91">
        <f>$N$79*$M125/100</f>
        <v>5717703.464378356</v>
      </c>
      <c r="Q125" s="90">
        <f>$N$80*$M125/100</f>
        <v>5745042.0609850716</v>
      </c>
      <c r="R125" s="90" t="str" cm="1">
        <f t="array" ref="R125">IF($L125&gt;12,"",IF(INDEX($N$64:$N$75,$L125)="","",INDEX($N$64:$N$75,$L125)))</f>
        <v/>
      </c>
      <c r="S125" s="92">
        <f>IF($M$59="","-",EDATE($M$59,$L125))</f>
        <v>46662</v>
      </c>
      <c r="T125" s="10" cm="1">
        <f t="array" ref="T125">IF(OR($M$60&lt;&gt;"Y",$M$59=""),100,INDEX(요약_월별시즈널리티!$F$7:$F$18,MONTH(EDATE($M$59,$L125))))</f>
        <v>115.59456344220527</v>
      </c>
      <c r="U125" s="6">
        <f>O125*$T125/100</f>
        <v>6578995.9417048125</v>
      </c>
      <c r="V125" s="6">
        <f>P125*$T125/100</f>
        <v>6609354.3585680081</v>
      </c>
      <c r="W125" s="91">
        <f>Q125*$T125/100</f>
        <v>6640956.2899667658</v>
      </c>
      <c r="X125" s="118" t="str">
        <f>IF($M$58="","",IF(SUMIFS(RAW_매출A!$J$2:$J$7000,RAW_매출A!$B$2:$B$7000,$M$58,RAW_매출A!$A$2:$A$7000,EDATE(EOMONTH($M$59,-1)+1,$L125))=0,"",SUMIFS(RAW_매출A!$J$2:$J$7000,RAW_매출A!$B$2:$B$7000,$M$58,RAW_매출A!$A$2:$A$7000,EDATE(EOMONTH($M$59,-1)+1,$L125))))</f>
        <v/>
      </c>
      <c r="Y125" s="6" t="str">
        <f>IF(X125&lt;&gt;"",X125-W125,"")</f>
        <v/>
      </c>
    </row>
    <row r="126" spans="12:25" x14ac:dyDescent="0.3">
      <c r="L126" s="4">
        <f>L125+1</f>
        <v>40</v>
      </c>
      <c r="M126" s="10" cm="1">
        <f t="array" ref="M126">IF($L126&gt;36,$N$82+$N$81*$L126,IF($M$57="평균",AVERAGE(INDEX($B$3:$D$48,$L126,0)),INDEX($B$3:$E$48,$L126,MATCH("그룹"&amp;$M$57&amp;"*",$B$2:$E$2,0))))</f>
        <v>142.41099595981353</v>
      </c>
      <c r="N126" s="4" t="str">
        <f>IF($L126&lt;=36,"실제 곡선값","회귀 외삽 (절편+기울기×m)")</f>
        <v>회귀 외삽 (절편+기울기×m)</v>
      </c>
      <c r="O126" s="6">
        <f>$N$78*$M126/100</f>
        <v>5736257.1207414949</v>
      </c>
      <c r="P126" s="91">
        <f>$N$79*$M126/100</f>
        <v>5762726.765418129</v>
      </c>
      <c r="Q126" s="90">
        <f>$N$80*$M126/100</f>
        <v>5790280.6361943949</v>
      </c>
      <c r="R126" s="90" t="str" cm="1">
        <f t="array" ref="R126">IF($L126&gt;12,"",IF(INDEX($N$64:$N$75,$L126)="","",INDEX($N$64:$N$75,$L126)))</f>
        <v/>
      </c>
      <c r="S126" s="92">
        <f>IF($M$59="","-",EDATE($M$59,$L126))</f>
        <v>46693</v>
      </c>
      <c r="T126" s="10" cm="1">
        <f t="array" ref="T126">IF(OR($M$60&lt;&gt;"Y",$M$59=""),100,INDEX(요약_월별시즈널리티!$F$7:$F$18,MONTH(EDATE($M$59,$L126))))</f>
        <v>104.11251530615402</v>
      </c>
      <c r="U126" s="6">
        <f>O126*$T126/100</f>
        <v>5972161.5728323385</v>
      </c>
      <c r="V126" s="6">
        <f>P126*$T126/100</f>
        <v>5999719.7856977843</v>
      </c>
      <c r="W126" s="91">
        <f>Q126*$T126/100</f>
        <v>6028406.813627162</v>
      </c>
      <c r="X126" s="118" t="str">
        <f>IF($M$58="","",IF(SUMIFS(RAW_매출A!$J$2:$J$7000,RAW_매출A!$B$2:$B$7000,$M$58,RAW_매출A!$A$2:$A$7000,EDATE(EOMONTH($M$59,-1)+1,$L126))=0,"",SUMIFS(RAW_매출A!$J$2:$J$7000,RAW_매출A!$B$2:$B$7000,$M$58,RAW_매출A!$A$2:$A$7000,EDATE(EOMONTH($M$59,-1)+1,$L126))))</f>
        <v/>
      </c>
      <c r="Y126" s="6" t="str">
        <f>IF(X126&lt;&gt;"",X126-W126,"")</f>
        <v/>
      </c>
    </row>
    <row r="127" spans="12:25" x14ac:dyDescent="0.3">
      <c r="L127" s="4">
        <f>L126+1</f>
        <v>41</v>
      </c>
      <c r="M127" s="10" cm="1">
        <f t="array" ref="M127">IF($L127&gt;36,$N$82+$N$81*$L127,IF($M$57="평균",AVERAGE(INDEX($B$3:$D$48,$L127,0)),INDEX($B$3:$E$48,$L127,MATCH("그룹"&amp;$M$57&amp;"*",$B$2:$E$2,0))))</f>
        <v>143.52363124576004</v>
      </c>
      <c r="N127" s="4" t="str">
        <f>IF($L127&lt;=36,"실제 곡선값","회귀 외삽 (절편+기울기×m)")</f>
        <v>회귀 외삽 (절편+기울기×m)</v>
      </c>
      <c r="O127" s="6">
        <f>$N$78*$M127/100</f>
        <v>5781073.6185040688</v>
      </c>
      <c r="P127" s="91">
        <f>$N$79*$M127/100</f>
        <v>5807750.0664579021</v>
      </c>
      <c r="Q127" s="90">
        <f>$N$80*$M127/100</f>
        <v>5835519.2114037182</v>
      </c>
      <c r="R127" s="90" t="str" cm="1">
        <f t="array" ref="R127">IF($L127&gt;12,"",IF(INDEX($N$64:$N$75,$L127)="","",INDEX($N$64:$N$75,$L127)))</f>
        <v/>
      </c>
      <c r="S127" s="92">
        <f>IF($M$59="","-",EDATE($M$59,$L127))</f>
        <v>46723</v>
      </c>
      <c r="T127" s="10" cm="1">
        <f t="array" ref="T127">IF(OR($M$60&lt;&gt;"Y",$M$59=""),100,INDEX(요약_월별시즈널리티!$F$7:$F$18,MONTH(EDATE($M$59,$L127))))</f>
        <v>103.33184157392137</v>
      </c>
      <c r="U127" s="6">
        <f>O127*$T127/100</f>
        <v>5973689.832744387</v>
      </c>
      <c r="V127" s="6">
        <f>P127*$T127/100</f>
        <v>6001255.0976815931</v>
      </c>
      <c r="W127" s="91">
        <f>Q127*$T127/100</f>
        <v>6029949.4665434361</v>
      </c>
      <c r="X127" s="118" t="str">
        <f>IF($M$58="","",IF(SUMIFS(RAW_매출A!$J$2:$J$7000,RAW_매출A!$B$2:$B$7000,$M$58,RAW_매출A!$A$2:$A$7000,EDATE(EOMONTH($M$59,-1)+1,$L127))=0,"",SUMIFS(RAW_매출A!$J$2:$J$7000,RAW_매출A!$B$2:$B$7000,$M$58,RAW_매출A!$A$2:$A$7000,EDATE(EOMONTH($M$59,-1)+1,$L127))))</f>
        <v/>
      </c>
      <c r="Y127" s="6" t="str">
        <f>IF(X127&lt;&gt;"",X127-W127,"")</f>
        <v/>
      </c>
    </row>
    <row r="128" spans="12:25" x14ac:dyDescent="0.3">
      <c r="L128" s="4">
        <f>L127+1</f>
        <v>42</v>
      </c>
      <c r="M128" s="10" cm="1">
        <f t="array" ref="M128">IF($L128&gt;36,$N$82+$N$81*$L128,IF($M$57="평균",AVERAGE(INDEX($B$3:$D$48,$L128,0)),INDEX($B$3:$E$48,$L128,MATCH("그룹"&amp;$M$57&amp;"*",$B$2:$E$2,0))))</f>
        <v>144.63626653170655</v>
      </c>
      <c r="N128" s="4" t="str">
        <f>IF($L128&lt;=36,"실제 곡선값","회귀 외삽 (절편+기울기×m)")</f>
        <v>회귀 외삽 (절편+기울기×m)</v>
      </c>
      <c r="O128" s="6">
        <f>$N$78*$M128/100</f>
        <v>5825890.1162666427</v>
      </c>
      <c r="P128" s="91">
        <f>$N$79*$M128/100</f>
        <v>5852773.3674976751</v>
      </c>
      <c r="Q128" s="90">
        <f>$N$80*$M128/100</f>
        <v>5880757.7866130415</v>
      </c>
      <c r="R128" s="90" t="str" cm="1">
        <f t="array" ref="R128">IF($L128&gt;12,"",IF(INDEX($N$64:$N$75,$L128)="","",INDEX($N$64:$N$75,$L128)))</f>
        <v/>
      </c>
      <c r="S128" s="92">
        <f>IF($M$59="","-",EDATE($M$59,$L128))</f>
        <v>46754</v>
      </c>
      <c r="T128" s="10" cm="1">
        <f t="array" ref="T128">IF(OR($M$60&lt;&gt;"Y",$M$59=""),100,INDEX(요약_월별시즈널리티!$F$7:$F$18,MONTH(EDATE($M$59,$L128))))</f>
        <v>91.030316684681807</v>
      </c>
      <c r="U128" s="6">
        <f>O128*$T128/100</f>
        <v>5303326.2225391017</v>
      </c>
      <c r="V128" s="6">
        <f>P128*$T128/100</f>
        <v>5327798.1312698498</v>
      </c>
      <c r="W128" s="91">
        <f>Q128*$T128/100</f>
        <v>5353272.4366129367</v>
      </c>
      <c r="X128" s="118" t="str">
        <f>IF($M$58="","",IF(SUMIFS(RAW_매출A!$J$2:$J$7000,RAW_매출A!$B$2:$B$7000,$M$58,RAW_매출A!$A$2:$A$7000,EDATE(EOMONTH($M$59,-1)+1,$L128))=0,"",SUMIFS(RAW_매출A!$J$2:$J$7000,RAW_매출A!$B$2:$B$7000,$M$58,RAW_매출A!$A$2:$A$7000,EDATE(EOMONTH($M$59,-1)+1,$L128))))</f>
        <v/>
      </c>
      <c r="Y128" s="6" t="str">
        <f>IF(X128&lt;&gt;"",X128-W128,"")</f>
        <v/>
      </c>
    </row>
    <row r="129" spans="12:25" x14ac:dyDescent="0.3">
      <c r="L129" s="4">
        <f>L128+1</f>
        <v>43</v>
      </c>
      <c r="M129" s="10" cm="1">
        <f t="array" ref="M129">IF($L129&gt;36,$N$82+$N$81*$L129,IF($M$57="평균",AVERAGE(INDEX($B$3:$D$48,$L129,0)),INDEX($B$3:$E$48,$L129,MATCH("그룹"&amp;$M$57&amp;"*",$B$2:$E$2,0))))</f>
        <v>145.74890181765306</v>
      </c>
      <c r="N129" s="4" t="str">
        <f>IF($L129&lt;=36,"실제 곡선값","회귀 외삽 (절편+기울기×m)")</f>
        <v>회귀 외삽 (절편+기울기×m)</v>
      </c>
      <c r="O129" s="6">
        <f>$N$78*$M129/100</f>
        <v>5870706.6140292166</v>
      </c>
      <c r="P129" s="91">
        <f>$N$79*$M129/100</f>
        <v>5897796.6685374491</v>
      </c>
      <c r="Q129" s="90">
        <f>$N$80*$M129/100</f>
        <v>5925996.3618223658</v>
      </c>
      <c r="R129" s="90" t="str" cm="1">
        <f t="array" ref="R129">IF($L129&gt;12,"",IF(INDEX($N$64:$N$75,$L129)="","",INDEX($N$64:$N$75,$L129)))</f>
        <v/>
      </c>
      <c r="S129" s="92">
        <f>IF($M$59="","-",EDATE($M$59,$L129))</f>
        <v>46785</v>
      </c>
      <c r="T129" s="10" cm="1">
        <f t="array" ref="T129">IF(OR($M$60&lt;&gt;"Y",$M$59=""),100,INDEX(요약_월별시즈널리티!$F$7:$F$18,MONTH(EDATE($M$59,$L129))))</f>
        <v>84.287776489062807</v>
      </c>
      <c r="U129" s="6">
        <f>O129*$T129/100</f>
        <v>4948288.0691615734</v>
      </c>
      <c r="V129" s="6">
        <f>P129*$T129/100</f>
        <v>4971121.6737562381</v>
      </c>
      <c r="W129" s="91">
        <f>Q129*$T129/100</f>
        <v>4994890.568202829</v>
      </c>
      <c r="X129" s="118" t="str">
        <f>IF($M$58="","",IF(SUMIFS(RAW_매출A!$J$2:$J$7000,RAW_매출A!$B$2:$B$7000,$M$58,RAW_매출A!$A$2:$A$7000,EDATE(EOMONTH($M$59,-1)+1,$L129))=0,"",SUMIFS(RAW_매출A!$J$2:$J$7000,RAW_매출A!$B$2:$B$7000,$M$58,RAW_매출A!$A$2:$A$7000,EDATE(EOMONTH($M$59,-1)+1,$L129))))</f>
        <v/>
      </c>
      <c r="Y129" s="6" t="str">
        <f>IF(X129&lt;&gt;"",X129-W129,"")</f>
        <v/>
      </c>
    </row>
    <row r="130" spans="12:25" x14ac:dyDescent="0.3">
      <c r="L130" s="4">
        <f>L129+1</f>
        <v>44</v>
      </c>
      <c r="M130" s="10" cm="1">
        <f t="array" ref="M130">IF($L130&gt;36,$N$82+$N$81*$L130,IF($M$57="평균",AVERAGE(INDEX($B$3:$D$48,$L130,0)),INDEX($B$3:$E$48,$L130,MATCH("그룹"&amp;$M$57&amp;"*",$B$2:$E$2,0))))</f>
        <v>146.86153710359957</v>
      </c>
      <c r="N130" s="4" t="str">
        <f>IF($L130&lt;=36,"실제 곡선값","회귀 외삽 (절편+기울기×m)")</f>
        <v>회귀 외삽 (절편+기울기×m)</v>
      </c>
      <c r="O130" s="6">
        <f>$N$78*$M130/100</f>
        <v>5915523.1117917905</v>
      </c>
      <c r="P130" s="91">
        <f>$N$79*$M130/100</f>
        <v>5942819.9695772221</v>
      </c>
      <c r="Q130" s="90">
        <f>$N$80*$M130/100</f>
        <v>5971234.9370316891</v>
      </c>
      <c r="R130" s="90" t="str" cm="1">
        <f t="array" ref="R130">IF($L130&gt;12,"",IF(INDEX($N$64:$N$75,$L130)="","",INDEX($N$64:$N$75,$L130)))</f>
        <v/>
      </c>
      <c r="S130" s="92">
        <f>IF($M$59="","-",EDATE($M$59,$L130))</f>
        <v>46814</v>
      </c>
      <c r="T130" s="10" cm="1">
        <f t="array" ref="T130">IF(OR($M$60&lt;&gt;"Y",$M$59=""),100,INDEX(요약_월별시즈널리티!$F$7:$F$18,MONTH(EDATE($M$59,$L130))))</f>
        <v>97.17160058404427</v>
      </c>
      <c r="U130" s="6">
        <f>O130*$T130/100</f>
        <v>5748208.4906471455</v>
      </c>
      <c r="V130" s="6">
        <f>P130*$T130/100</f>
        <v>5774733.2842663992</v>
      </c>
      <c r="W130" s="91">
        <f>Q130*$T130/100</f>
        <v>5802344.5629473403</v>
      </c>
      <c r="X130" s="118" t="str">
        <f>IF($M$58="","",IF(SUMIFS(RAW_매출A!$J$2:$J$7000,RAW_매출A!$B$2:$B$7000,$M$58,RAW_매출A!$A$2:$A$7000,EDATE(EOMONTH($M$59,-1)+1,$L130))=0,"",SUMIFS(RAW_매출A!$J$2:$J$7000,RAW_매출A!$B$2:$B$7000,$M$58,RAW_매출A!$A$2:$A$7000,EDATE(EOMONTH($M$59,-1)+1,$L130))))</f>
        <v/>
      </c>
      <c r="Y130" s="6" t="str">
        <f>IF(X130&lt;&gt;"",X130-W130,"")</f>
        <v/>
      </c>
    </row>
    <row r="131" spans="12:25" x14ac:dyDescent="0.3">
      <c r="L131" s="4">
        <f>L130+1</f>
        <v>45</v>
      </c>
      <c r="M131" s="10" cm="1">
        <f t="array" ref="M131">IF($L131&gt;36,$N$82+$N$81*$L131,IF($M$57="평균",AVERAGE(INDEX($B$3:$D$48,$L131,0)),INDEX($B$3:$E$48,$L131,MATCH("그룹"&amp;$M$57&amp;"*",$B$2:$E$2,0))))</f>
        <v>147.97417238954606</v>
      </c>
      <c r="N131" s="4" t="str">
        <f>IF($L131&lt;=36,"실제 곡선값","회귀 외삽 (절편+기울기×m)")</f>
        <v>회귀 외삽 (절편+기울기×m)</v>
      </c>
      <c r="O131" s="6">
        <f>$N$78*$M131/100</f>
        <v>5960339.6095543634</v>
      </c>
      <c r="P131" s="91">
        <f>$N$79*$M131/100</f>
        <v>5987843.2706169942</v>
      </c>
      <c r="Q131" s="90">
        <f>$N$80*$M131/100</f>
        <v>6016473.5122410106</v>
      </c>
      <c r="R131" s="90" t="str" cm="1">
        <f t="array" ref="R131">IF($L131&gt;12,"",IF(INDEX($N$64:$N$75,$L131)="","",INDEX($N$64:$N$75,$L131)))</f>
        <v/>
      </c>
      <c r="S131" s="92">
        <f>IF($M$59="","-",EDATE($M$59,$L131))</f>
        <v>46845</v>
      </c>
      <c r="T131" s="10" cm="1">
        <f t="array" ref="T131">IF(OR($M$60&lt;&gt;"Y",$M$59=""),100,INDEX(요약_월별시즈널리티!$F$7:$F$18,MONTH(EDATE($M$59,$L131))))</f>
        <v>96.499914908438853</v>
      </c>
      <c r="U131" s="6">
        <f>O131*$T131/100</f>
        <v>5751722.6514739366</v>
      </c>
      <c r="V131" s="6">
        <f>P131*$T131/100</f>
        <v>5778263.6609960822</v>
      </c>
      <c r="W131" s="91">
        <f>Q131*$T131/100</f>
        <v>5805891.819801338</v>
      </c>
      <c r="X131" s="118" t="str">
        <f>IF($M$58="","",IF(SUMIFS(RAW_매출A!$J$2:$J$7000,RAW_매출A!$B$2:$B$7000,$M$58,RAW_매출A!$A$2:$A$7000,EDATE(EOMONTH($M$59,-1)+1,$L131))=0,"",SUMIFS(RAW_매출A!$J$2:$J$7000,RAW_매출A!$B$2:$B$7000,$M$58,RAW_매출A!$A$2:$A$7000,EDATE(EOMONTH($M$59,-1)+1,$L131))))</f>
        <v/>
      </c>
      <c r="Y131" s="6" t="str">
        <f>IF(X131&lt;&gt;"",X131-W131,"")</f>
        <v/>
      </c>
    </row>
    <row r="132" spans="12:25" x14ac:dyDescent="0.3">
      <c r="L132" s="4">
        <f>L131+1</f>
        <v>46</v>
      </c>
      <c r="M132" s="10" cm="1">
        <f t="array" ref="M132">IF($L132&gt;36,$N$82+$N$81*$L132,IF($M$57="평균",AVERAGE(INDEX($B$3:$D$48,$L132,0)),INDEX($B$3:$E$48,$L132,MATCH("그룹"&amp;$M$57&amp;"*",$B$2:$E$2,0))))</f>
        <v>149.08680767549257</v>
      </c>
      <c r="N132" s="4" t="str">
        <f>IF($L132&lt;=36,"실제 곡선값","회귀 외삽 (절편+기울기×m)")</f>
        <v>회귀 외삽 (절편+기울기×m)</v>
      </c>
      <c r="O132" s="6">
        <f>$N$78*$M132/100</f>
        <v>6005156.1073169373</v>
      </c>
      <c r="P132" s="91">
        <f>$N$79*$M132/100</f>
        <v>6032866.5716567673</v>
      </c>
      <c r="Q132" s="90">
        <f>$N$80*$M132/100</f>
        <v>6061712.0874503348</v>
      </c>
      <c r="R132" s="90" t="str" cm="1">
        <f t="array" ref="R132">IF($L132&gt;12,"",IF(INDEX($N$64:$N$75,$L132)="","",INDEX($N$64:$N$75,$L132)))</f>
        <v/>
      </c>
      <c r="S132" s="92">
        <f>IF($M$59="","-",EDATE($M$59,$L132))</f>
        <v>46875</v>
      </c>
      <c r="T132" s="10" cm="1">
        <f t="array" ref="T132">IF(OR($M$60&lt;&gt;"Y",$M$59=""),100,INDEX(요약_월별시즈널리티!$F$7:$F$18,MONTH(EDATE($M$59,$L132))))</f>
        <v>105.36696241365125</v>
      </c>
      <c r="U132" s="6">
        <f>O132*$T132/100</f>
        <v>6327450.5784777198</v>
      </c>
      <c r="V132" s="6">
        <f>P132*$T132/100</f>
        <v>6356648.2530233171</v>
      </c>
      <c r="W132" s="91">
        <f>Q132*$T132/100</f>
        <v>6387041.8968075486</v>
      </c>
      <c r="X132" s="118" t="str">
        <f>IF($M$58="","",IF(SUMIFS(RAW_매출A!$J$2:$J$7000,RAW_매출A!$B$2:$B$7000,$M$58,RAW_매출A!$A$2:$A$7000,EDATE(EOMONTH($M$59,-1)+1,$L132))=0,"",SUMIFS(RAW_매출A!$J$2:$J$7000,RAW_매출A!$B$2:$B$7000,$M$58,RAW_매출A!$A$2:$A$7000,EDATE(EOMONTH($M$59,-1)+1,$L132))))</f>
        <v/>
      </c>
      <c r="Y132" s="6" t="str">
        <f>IF(X132&lt;&gt;"",X132-W132,"")</f>
        <v/>
      </c>
    </row>
    <row r="133" spans="12:25" x14ac:dyDescent="0.3">
      <c r="L133" s="4">
        <f>L132+1</f>
        <v>47</v>
      </c>
      <c r="M133" s="10" cm="1">
        <f t="array" ref="M133">IF($L133&gt;36,$N$82+$N$81*$L133,IF($M$57="평균",AVERAGE(INDEX($B$3:$D$48,$L133,0)),INDEX($B$3:$E$48,$L133,MATCH("그룹"&amp;$M$57&amp;"*",$B$2:$E$2,0))))</f>
        <v>150.19944296143908</v>
      </c>
      <c r="N133" s="4" t="str">
        <f>IF($L133&lt;=36,"실제 곡선값","회귀 외삽 (절편+기울기×m)")</f>
        <v>회귀 외삽 (절편+기울기×m)</v>
      </c>
      <c r="O133" s="6">
        <f>$N$78*$M133/100</f>
        <v>6049972.6050795112</v>
      </c>
      <c r="P133" s="91">
        <f>$N$79*$M133/100</f>
        <v>6077889.8726965403</v>
      </c>
      <c r="Q133" s="90">
        <f>$N$80*$M133/100</f>
        <v>6106950.6626596581</v>
      </c>
      <c r="R133" s="90" t="str" cm="1">
        <f t="array" ref="R133">IF($L133&gt;12,"",IF(INDEX($N$64:$N$75,$L133)="","",INDEX($N$64:$N$75,$L133)))</f>
        <v/>
      </c>
      <c r="S133" s="92">
        <f>IF($M$59="","-",EDATE($M$59,$L133))</f>
        <v>46906</v>
      </c>
      <c r="T133" s="10" cm="1">
        <f t="array" ref="T133">IF(OR($M$60&lt;&gt;"Y",$M$59=""),100,INDEX(요약_월별시즈널리티!$F$7:$F$18,MONTH(EDATE($M$59,$L133))))</f>
        <v>102.78468761332418</v>
      </c>
      <c r="U133" s="6">
        <f>O133*$T133/100</f>
        <v>6218445.4428226659</v>
      </c>
      <c r="V133" s="6">
        <f>P133*$T133/100</f>
        <v>6247140.1191330049</v>
      </c>
      <c r="W133" s="91">
        <f>Q133*$T133/100</f>
        <v>6277010.1613145601</v>
      </c>
      <c r="X133" s="118" t="str">
        <f>IF($M$58="","",IF(SUMIFS(RAW_매출A!$J$2:$J$7000,RAW_매출A!$B$2:$B$7000,$M$58,RAW_매출A!$A$2:$A$7000,EDATE(EOMONTH($M$59,-1)+1,$L133))=0,"",SUMIFS(RAW_매출A!$J$2:$J$7000,RAW_매출A!$B$2:$B$7000,$M$58,RAW_매출A!$A$2:$A$7000,EDATE(EOMONTH($M$59,-1)+1,$L133))))</f>
        <v/>
      </c>
      <c r="Y133" s="6" t="str">
        <f>IF(X133&lt;&gt;"",X133-W133,"")</f>
        <v/>
      </c>
    </row>
    <row r="134" spans="12:25" x14ac:dyDescent="0.3">
      <c r="L134" s="4">
        <f>L133+1</f>
        <v>48</v>
      </c>
      <c r="M134" s="10" cm="1">
        <f t="array" ref="M134">IF($L134&gt;36,$N$82+$N$81*$L134,IF($M$57="평균",AVERAGE(INDEX($B$3:$D$48,$L134,0)),INDEX($B$3:$E$48,$L134,MATCH("그룹"&amp;$M$57&amp;"*",$B$2:$E$2,0))))</f>
        <v>151.31207824738559</v>
      </c>
      <c r="N134" s="4" t="str">
        <f>IF($L134&lt;=36,"실제 곡선값","회귀 외삽 (절편+기울기×m)")</f>
        <v>회귀 외삽 (절편+기울기×m)</v>
      </c>
      <c r="O134" s="6">
        <f>$N$78*$M134/100</f>
        <v>6094789.1028420851</v>
      </c>
      <c r="P134" s="91">
        <f>$N$79*$M134/100</f>
        <v>6122913.1737363134</v>
      </c>
      <c r="Q134" s="90">
        <f>$N$80*$M134/100</f>
        <v>6152189.2378689814</v>
      </c>
      <c r="R134" s="90" t="str" cm="1">
        <f t="array" ref="R134">IF($L134&gt;12,"",IF(INDEX($N$64:$N$75,$L134)="","",INDEX($N$64:$N$75,$L134)))</f>
        <v/>
      </c>
      <c r="S134" s="92">
        <f>IF($M$59="","-",EDATE($M$59,$L134))</f>
        <v>46936</v>
      </c>
      <c r="T134" s="10" cm="1">
        <f t="array" ref="T134">IF(OR($M$60&lt;&gt;"Y",$M$59=""),100,INDEX(요약_월별시즈널리티!$F$7:$F$18,MONTH(EDATE($M$59,$L134))))</f>
        <v>104.67864933203967</v>
      </c>
      <c r="U134" s="6">
        <f>O134*$T134/100</f>
        <v>6379942.9124914324</v>
      </c>
      <c r="V134" s="6">
        <f>P134*$T134/100</f>
        <v>6409382.8100406956</v>
      </c>
      <c r="W134" s="91">
        <f>Q134*$T134/100</f>
        <v>6440028.5985523546</v>
      </c>
      <c r="X134" s="118" t="str">
        <f>IF($M$58="","",IF(SUMIFS(RAW_매출A!$J$2:$J$7000,RAW_매출A!$B$2:$B$7000,$M$58,RAW_매출A!$A$2:$A$7000,EDATE(EOMONTH($M$59,-1)+1,$L134))=0,"",SUMIFS(RAW_매출A!$J$2:$J$7000,RAW_매출A!$B$2:$B$7000,$M$58,RAW_매출A!$A$2:$A$7000,EDATE(EOMONTH($M$59,-1)+1,$L134))))</f>
        <v/>
      </c>
      <c r="Y134" s="6" t="str">
        <f>IF(X134&lt;&gt;"",X134-W134,"")</f>
        <v/>
      </c>
    </row>
    <row r="136" spans="12:25" x14ac:dyDescent="0.3">
      <c r="L136" s="21" t="s">
        <v>424</v>
      </c>
    </row>
    <row r="137" spans="12:25" x14ac:dyDescent="0.3">
      <c r="L137" s="95" t="s">
        <v>272</v>
      </c>
      <c r="M137" s="95" t="s">
        <v>413</v>
      </c>
      <c r="N137" s="95" t="s">
        <v>451</v>
      </c>
      <c r="O137" s="95" t="s">
        <v>452</v>
      </c>
      <c r="P137" s="95" t="s">
        <v>453</v>
      </c>
      <c r="Q137" s="97" t="s">
        <v>454</v>
      </c>
      <c r="R137" s="97" t="s">
        <v>456</v>
      </c>
      <c r="S137" s="97" t="s">
        <v>465</v>
      </c>
      <c r="T137" s="97" t="s">
        <v>466</v>
      </c>
    </row>
    <row r="138" spans="12:25" x14ac:dyDescent="0.3">
      <c r="L138" t="s">
        <v>216</v>
      </c>
      <c r="M138" s="4" t="s">
        <v>414</v>
      </c>
      <c r="N138" s="6">
        <f>SUM(O$87:O$98)</f>
        <v>47285666.795994751</v>
      </c>
      <c r="O138" s="6">
        <f>SUM(P$87:P$98)</f>
        <v>47503863.918620586</v>
      </c>
      <c r="P138" s="102">
        <f>SUM(Q$87:Q$98)</f>
        <v>47730998.638184547</v>
      </c>
      <c r="Q138" s="91">
        <f>P138/12</f>
        <v>3977583.2198487124</v>
      </c>
      <c r="R138" s="4" t="s">
        <v>404</v>
      </c>
      <c r="S138" s="91">
        <f>SUM(W$87:W$98)</f>
        <v>47932365.559555478</v>
      </c>
      <c r="T138" s="6">
        <f>S138/12</f>
        <v>3994363.796629623</v>
      </c>
    </row>
    <row r="139" spans="12:25" x14ac:dyDescent="0.3">
      <c r="L139" t="s">
        <v>421</v>
      </c>
      <c r="M139" s="4" t="s">
        <v>415</v>
      </c>
      <c r="N139" s="6">
        <f>SUM(O$99:O$110)</f>
        <v>57862316.786203235</v>
      </c>
      <c r="O139" s="6">
        <f>SUM(P$99:P$110)</f>
        <v>58129319.28160388</v>
      </c>
      <c r="P139" s="102">
        <f>SUM(Q$99:Q$110)</f>
        <v>58407258.496318907</v>
      </c>
      <c r="Q139" s="91">
        <f>P139/12</f>
        <v>4867271.5413599089</v>
      </c>
      <c r="R139" s="18">
        <f>S139/S138-1</f>
        <v>0.22517626243165512</v>
      </c>
      <c r="S139" s="91">
        <f>SUM(W$99:W$110)</f>
        <v>58725596.485763967</v>
      </c>
      <c r="T139" s="6">
        <f>S139/12</f>
        <v>4893799.7071469976</v>
      </c>
    </row>
    <row r="140" spans="12:25" x14ac:dyDescent="0.3">
      <c r="L140" t="s">
        <v>422</v>
      </c>
      <c r="M140" s="4" t="s">
        <v>416</v>
      </c>
      <c r="N140" s="6">
        <f>SUM(O$111:O$122)</f>
        <v>63458404.433603339</v>
      </c>
      <c r="O140" s="6">
        <f>SUM(P$111:P$122)</f>
        <v>63751229.769313991</v>
      </c>
      <c r="P140" s="102">
        <f>SUM(Q$111:Q$122)</f>
        <v>64056049.556612052</v>
      </c>
      <c r="Q140" s="91">
        <f>P140/12</f>
        <v>5338004.1297176713</v>
      </c>
      <c r="R140" s="18">
        <f>S140/S139-1</f>
        <v>9.6645695667957554E-2</v>
      </c>
      <c r="S140" s="91">
        <f>SUM(W$111:W$122)</f>
        <v>64401172.611646391</v>
      </c>
      <c r="T140" s="6">
        <f>S140/12</f>
        <v>5366764.384303866</v>
      </c>
    </row>
    <row r="141" spans="12:25" x14ac:dyDescent="0.3">
      <c r="L141" t="s">
        <v>423</v>
      </c>
      <c r="M141" s="4" t="s">
        <v>417</v>
      </c>
      <c r="N141" s="6">
        <f>SUM(O$123:O$134)</f>
        <v>70179580.381775156</v>
      </c>
      <c r="O141" s="6">
        <f>SUM(P$123:P$134)</f>
        <v>70503420.216210738</v>
      </c>
      <c r="P141" s="102">
        <f>SUM(Q$123:Q$134)</f>
        <v>70840524.890612438</v>
      </c>
      <c r="Q141" s="91">
        <f>P141/12</f>
        <v>5903377.0742177032</v>
      </c>
      <c r="R141" s="18">
        <f>S141/S140-1</f>
        <v>0.1061421732141008</v>
      </c>
      <c r="S141" s="91">
        <f>SUM(W$123:W$134)</f>
        <v>71236853.030182973</v>
      </c>
      <c r="T141" s="6">
        <f>S141/12</f>
        <v>5936404.4191819141</v>
      </c>
    </row>
    <row r="143" spans="12:25" x14ac:dyDescent="0.3">
      <c r="L143" s="93" t="s">
        <v>662</v>
      </c>
    </row>
    <row r="144" spans="12:25" x14ac:dyDescent="0.3">
      <c r="L144" s="93" t="s">
        <v>418</v>
      </c>
    </row>
    <row r="145" spans="12:17" x14ac:dyDescent="0.3">
      <c r="L145" s="93" t="s">
        <v>419</v>
      </c>
    </row>
    <row r="146" spans="12:17" x14ac:dyDescent="0.3">
      <c r="L146" s="93" t="s">
        <v>462</v>
      </c>
    </row>
    <row r="147" spans="12:17" x14ac:dyDescent="0.3">
      <c r="L147" s="93" t="s">
        <v>455</v>
      </c>
    </row>
    <row r="148" spans="12:17" x14ac:dyDescent="0.3">
      <c r="L148" s="93" t="str">
        <f>"※ 그룹별 표본(RAW_매출A 전기간 반영): m1 기준 그룹0 n="&amp;G3&amp;", 그룹1 n="&amp;H3&amp;", 그룹2 n="&amp;I3&amp;", 그룹3+ n="&amp;J3&amp;" · m24 시점 "&amp;G26&amp;"/"&amp;H26&amp;"/"&amp;I26&amp;"/"&amp;J26&amp;" · m36 시점 "&amp;G38&amp;"/"&amp;H38&amp;"/"&amp;I38&amp;"/"&amp;J38&amp;" — 표본이 적은 구간은 방향성만 참고."</f>
        <v>※ 그룹별 표본(RAW_매출A 전기간 반영): m1 기준 그룹0 n=35, 그룹1 n=57, 그룹2 n=36, 그룹3+ n=15 · m24 시점 28/44/32/14 · m36 시점 18/30/22/11 — 표본이 적은 구간은 방향성만 참고.</v>
      </c>
    </row>
    <row r="149" spans="12:17" x14ac:dyDescent="0.3">
      <c r="L149" s="93"/>
    </row>
    <row r="150" spans="12:17" x14ac:dyDescent="0.3">
      <c r="L150" s="93"/>
    </row>
    <row r="151" spans="12:17" ht="13.8" thickBot="1" x14ac:dyDescent="0.35">
      <c r="L151" s="104" t="s">
        <v>457</v>
      </c>
    </row>
    <row r="152" spans="12:17" ht="13.8" thickBot="1" x14ac:dyDescent="0.35">
      <c r="L152" s="93" t="s">
        <v>458</v>
      </c>
      <c r="N152" s="106">
        <v>5000000</v>
      </c>
    </row>
    <row r="153" spans="12:17" x14ac:dyDescent="0.3">
      <c r="L153" s="105" t="s">
        <v>272</v>
      </c>
      <c r="M153" s="79" t="s">
        <v>413</v>
      </c>
      <c r="N153" s="79" t="s">
        <v>459</v>
      </c>
      <c r="O153" s="79" t="s">
        <v>460</v>
      </c>
      <c r="P153" s="96" t="s">
        <v>467</v>
      </c>
      <c r="Q153" s="96" t="s">
        <v>461</v>
      </c>
    </row>
    <row r="154" spans="12:17" x14ac:dyDescent="0.3">
      <c r="L154" s="93" t="s">
        <v>216</v>
      </c>
      <c r="M154" s="4" t="s">
        <v>414</v>
      </c>
      <c r="N154" s="10">
        <f>AVERAGE($M$87:$M$98)</f>
        <v>97.82800237882627</v>
      </c>
      <c r="O154" s="6">
        <f>$N$152/(N154/100)</f>
        <v>5111011.0381669123</v>
      </c>
      <c r="P154" s="6">
        <f>AVERAGE($W$87:$W$98)</f>
        <v>3994363.796629623</v>
      </c>
      <c r="Q154" s="4" t="str">
        <f>IF(P154&gt;=$N$152,"도달","미달 ("&amp;TEXT(P154/$N$152-1,"0.0%")&amp;")")</f>
        <v>미달 (-20.1%)</v>
      </c>
    </row>
    <row r="155" spans="12:17" x14ac:dyDescent="0.3">
      <c r="L155" s="93" t="s">
        <v>421</v>
      </c>
      <c r="M155" s="4" t="s">
        <v>415</v>
      </c>
      <c r="N155" s="10">
        <f>AVERAGE($M$99:$M$110)</f>
        <v>119.70973971090449</v>
      </c>
      <c r="O155" s="6">
        <f>$N$152/(N155/100)</f>
        <v>4176769.5862298706</v>
      </c>
      <c r="P155" s="6">
        <f>AVERAGE($W$99:$W$110)</f>
        <v>4893799.7071469976</v>
      </c>
      <c r="Q155" s="4" t="str">
        <f>IF(P155&gt;=$N$152,"도달","미달 ("&amp;TEXT(P155/$N$152-1,"0.0%")&amp;")")</f>
        <v>미달 (-2.1%)</v>
      </c>
    </row>
    <row r="156" spans="12:17" x14ac:dyDescent="0.3">
      <c r="L156" s="93" t="s">
        <v>422</v>
      </c>
      <c r="M156" s="4" t="s">
        <v>416</v>
      </c>
      <c r="N156" s="10">
        <f>AVERAGE($M$111:$M$122)</f>
        <v>131.2873299782442</v>
      </c>
      <c r="O156" s="6">
        <f>$N$152/(N156/100)</f>
        <v>3808440.6171018612</v>
      </c>
      <c r="P156" s="6">
        <f>AVERAGE($W$111:$W$122)</f>
        <v>5366764.384303866</v>
      </c>
      <c r="Q156" s="4" t="str">
        <f>IF(P156&gt;=$N$152,"도달","미달 ("&amp;TEXT(P156/$N$152-1,"0.0%")&amp;")")</f>
        <v>도달</v>
      </c>
    </row>
    <row r="157" spans="12:17" x14ac:dyDescent="0.3">
      <c r="L157" s="93" t="s">
        <v>423</v>
      </c>
      <c r="M157" s="4" t="s">
        <v>417</v>
      </c>
      <c r="N157" s="10">
        <f>AVERAGE($M$123:$M$134)</f>
        <v>145.19258417467981</v>
      </c>
      <c r="O157" s="6">
        <f>$N$152/(N157/100)</f>
        <v>3443702.0516037839</v>
      </c>
      <c r="P157" s="6">
        <f>AVERAGE($W$123:$W$134)</f>
        <v>5936404.4191819141</v>
      </c>
      <c r="Q157" s="4" t="str">
        <f>IF(P157&gt;=$N$152,"도달","미달 ("&amp;TEXT(P157/$N$152-1,"0.0%")&amp;")")</f>
        <v>도달</v>
      </c>
    </row>
    <row r="158" spans="12:17" x14ac:dyDescent="0.3">
      <c r="L158" s="93" t="s">
        <v>463</v>
      </c>
    </row>
  </sheetData>
  <mergeCells count="2">
    <mergeCell ref="A52:J52"/>
    <mergeCell ref="A62:J62"/>
  </mergeCells>
  <phoneticPr fontId="3" type="noConversion"/>
  <conditionalFormatting sqref="G3:J50">
    <cfRule type="cellIs" dxfId="3" priority="1" operator="greaterThanOrEqual">
      <formula>30</formula>
    </cfRule>
    <cfRule type="cellIs" dxfId="2" priority="2" operator="between">
      <formula>15</formula>
      <formula>29</formula>
    </cfRule>
    <cfRule type="cellIs" dxfId="1" priority="3" operator="between">
      <formula>10</formula>
      <formula>14</formula>
    </cfRule>
    <cfRule type="cellIs" dxfId="0" priority="4" operator="lessThan">
      <formula>10</formula>
    </cfRule>
  </conditionalFormatting>
  <dataValidations count="2">
    <dataValidation type="list" allowBlank="1" showInputMessage="1" showErrorMessage="1" sqref="S64:S75 M59:M60" xr:uid="{39F144F5-7670-412C-B803-3E8F2741D53B}">
      <formula1>"Y,N"</formula1>
    </dataValidation>
    <dataValidation type="list" allowBlank="1" showInputMessage="1" showErrorMessage="1" sqref="M57" xr:uid="{A96205F2-D331-4B56-94A0-C3E9AD81F618}">
      <formula1>"0,1,2,3+,평균"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553050-4074-4D56-80F1-7D549185A417}">
          <x14:formula1>
            <xm:f>세팅!$A$3:$A$151</xm:f>
          </x14:formula1>
          <xm:sqref>M58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세팅</vt:lpstr>
      <vt:lpstr>요약_월별시즈널리티</vt:lpstr>
      <vt:lpstr>RAW_매출A</vt:lpstr>
      <vt:lpstr>Calc_오픈정렬</vt:lpstr>
      <vt:lpstr>Calc_지수곡선</vt:lpstr>
      <vt:lpstr>요약_연차별성장률</vt:lpstr>
      <vt:lpstr>요약_이탈분석</vt:lpstr>
      <vt:lpstr>요약_성장곡선</vt:lpstr>
      <vt:lpstr>종합결론</vt:lpstr>
      <vt:lpstr>R_오픈할인분석</vt:lpstr>
      <vt:lpstr>Calc_오픈정렬(시즌미반영)</vt:lpstr>
      <vt:lpstr>Calc_지수곡선(시즌미반영)</vt:lpstr>
      <vt:lpstr>요약_성장곡선(시즌미반영)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 cho</dc:creator>
  <cp:lastModifiedBy>ns cho</cp:lastModifiedBy>
  <dcterms:created xsi:type="dcterms:W3CDTF">2026-06-17T01:38:45Z</dcterms:created>
  <dcterms:modified xsi:type="dcterms:W3CDTF">2026-08-04T09:38:50Z</dcterms:modified>
</cp:coreProperties>
</file>